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tables/table3.xml" ContentType="application/vnd.openxmlformats-officedocument.spreadsheetml.table+xml"/>
  <Override PartName="/xl/pivotTables/pivotTable1.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ealingcouncil.sharepoint.com/sites/CommercialProcurement/Shared Documents/Contracts Register/Published Contracts Register/"/>
    </mc:Choice>
  </mc:AlternateContent>
  <xr:revisionPtr revIDLastSave="419" documentId="8_{A67EA8C6-3503-4B6B-8FA0-CA0C6D98640F}" xr6:coauthVersionLast="47" xr6:coauthVersionMax="47" xr10:uidLastSave="{2DD7225A-B2BB-493C-9C4A-69157B091B64}"/>
  <bookViews>
    <workbookView xWindow="-98" yWindow="-98" windowWidth="21795" windowHeight="13875" tabRatio="713" firstSheet="1" activeTab="1" xr2:uid="{00000000-000D-0000-FFFF-FFFF00000000}"/>
  </bookViews>
  <sheets>
    <sheet name="Contracts Register Source Data" sheetId="1" state="hidden" r:id="rId1"/>
    <sheet name="Contracts Register Live" sheetId="46" r:id="rId2"/>
    <sheet name="Category" sheetId="32" state="hidden" r:id="rId3"/>
    <sheet name="Category (2)" sheetId="33" state="hidden" r:id="rId4"/>
    <sheet name="External Publish" sheetId="22" state="hidden" r:id="rId5"/>
    <sheet name="Mapping Ref." sheetId="10" state="hidden" r:id="rId6"/>
  </sheets>
  <definedNames>
    <definedName name="_xlcn.WorksheetConnection_ContractsRegisterALL05062024.xlsxTable11" hidden="1">Table1[]</definedName>
    <definedName name="Adult">'Category (2)'!$D$2:$D$7</definedName>
    <definedName name="Children">'Category (2)'!$E$2:$E$5</definedName>
    <definedName name="Cleaning">'Category (2)'!$F$2</definedName>
    <definedName name="Clothing">'Category (2)'!$G$2:$G$3</definedName>
    <definedName name="Consultancy">'Category (2)'!$H$2:$H$6</definedName>
    <definedName name="Education">'Category (2)'!$I$2:$I$11</definedName>
    <definedName name="Environmental">'Category (2)'!$J$2:$J$5</definedName>
    <definedName name="Events">'Category (2)'!$N$2:$N$5</definedName>
    <definedName name="Facilities">'Category (2)'!$K$2:$K$9</definedName>
    <definedName name="Financial">'Category (2)'!$L$2:$L$8</definedName>
    <definedName name="Healthcare">'Category (2)'!$M$2:$M$10</definedName>
    <definedName name="HR">'Category (2)'!$O$2:$O$5</definedName>
    <definedName name="ICT">'Category (2)'!$P$2:$P$5</definedName>
    <definedName name="Mail">'Category (2)'!$Q$2:$Q$4</definedName>
    <definedName name="Social">'Category (2)'!$R$2:$R$3</definedName>
    <definedName name="Transport">'Category (2)'!$S$2:$S$6</definedName>
    <definedName name="Utilities">'Category (2)'!$T$2:$T$4</definedName>
    <definedName name="Works">'Category (2)'!$U$2:$U$6</definedName>
  </definedNames>
  <calcPr calcId="191029"/>
  <pivotCaches>
    <pivotCache cacheId="0" r:id="rId7"/>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1" name="Table1" connection="WorksheetConnection_Contracts Register ALL - 05-06-2024.xlsx!Table1"/>
        </x15:modelTables>
        <x15:extLst>
          <ext xmlns:x16="http://schemas.microsoft.com/office/spreadsheetml/2014/11/main" uri="{9835A34E-60A6-4A7C-AAB8-D5F71C897F49}">
            <x16:modelTimeGroupings>
              <x16:modelTimeGrouping tableName="Table1" columnName="Start Date" columnId="Start Date">
                <x16:calculatedTimeColumn columnName="Start Date (Year)" columnId="Start Date (Year)" contentType="years" isSelected="1"/>
                <x16:calculatedTimeColumn columnName="Start Date (Quarter)" columnId="Start Date (Quarter)" contentType="quarters" isSelected="1"/>
                <x16:calculatedTimeColumn columnName="Start Date (Month Index)" columnId="Start Date (Month Index)" contentType="monthsindex" isSelected="1"/>
                <x16:calculatedTimeColumn columnName="Start Date (Month)" columnId="Start Date (Month)" contentType="months" isSelected="1"/>
              </x16:modelTimeGrouping>
              <x16:modelTimeGrouping tableName="Table1" columnName="Created Date" columnId="Created">
                <x16:calculatedTimeColumn columnName="Created (Year)" columnId="Created (Year)" contentType="years" isSelected="1"/>
              </x16:modelTimeGrouping>
            </x16:modelTimeGroupings>
          </ext>
        </x15:extLst>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227" i="46" l="1"/>
  <c r="R1227" i="46"/>
  <c r="I580" i="46"/>
  <c r="I379" i="46"/>
  <c r="J379" i="46" s="1"/>
  <c r="I412" i="46"/>
  <c r="J412" i="46" s="1"/>
  <c r="I43" i="46"/>
  <c r="I44" i="46"/>
  <c r="J44" i="46" s="1"/>
  <c r="I55" i="46"/>
  <c r="I64" i="46"/>
  <c r="R64" i="46" s="1"/>
  <c r="M64" i="46" s="1"/>
  <c r="I65" i="46"/>
  <c r="I66" i="46"/>
  <c r="J66" i="46" s="1"/>
  <c r="I673" i="46"/>
  <c r="K673" i="46" s="1" a="1"/>
  <c r="I674" i="46"/>
  <c r="K674" i="46" s="1" a="1"/>
  <c r="I675" i="46"/>
  <c r="R675" i="46" s="1"/>
  <c r="M675" i="46" s="1"/>
  <c r="I132" i="46"/>
  <c r="J132" i="46" s="1"/>
  <c r="I12" i="46"/>
  <c r="J12" i="46" s="1"/>
  <c r="I226" i="46"/>
  <c r="K226" i="46" s="1" a="1"/>
  <c r="I161" i="46"/>
  <c r="I639" i="46"/>
  <c r="J639" i="46" s="1"/>
  <c r="I601" i="46"/>
  <c r="I861" i="46"/>
  <c r="J861" i="46" s="1"/>
  <c r="I265" i="46"/>
  <c r="I743" i="46"/>
  <c r="R743" i="46" s="1"/>
  <c r="M743" i="46" s="1"/>
  <c r="I307" i="46"/>
  <c r="J307" i="46" s="1"/>
  <c r="I781" i="46"/>
  <c r="K781" i="46" s="1" a="1"/>
  <c r="I622" i="46"/>
  <c r="R622" i="46" s="1"/>
  <c r="M622" i="46" s="1"/>
  <c r="I864" i="46"/>
  <c r="K864" i="46" s="1" a="1"/>
  <c r="I380" i="46"/>
  <c r="I800" i="46"/>
  <c r="I428" i="46"/>
  <c r="R428" i="46" s="1"/>
  <c r="M428" i="46" s="1"/>
  <c r="I57" i="46"/>
  <c r="K57" i="46" s="1" a="1"/>
  <c r="I83" i="46"/>
  <c r="I90" i="46"/>
  <c r="I102" i="46"/>
  <c r="K102" i="46" s="1" a="1"/>
  <c r="I104" i="46"/>
  <c r="K104" i="46" s="1" a="1"/>
  <c r="I105" i="46"/>
  <c r="K105" i="46" s="1" a="1"/>
  <c r="I106" i="46"/>
  <c r="I143" i="46"/>
  <c r="J143" i="46" s="1"/>
  <c r="I144" i="46"/>
  <c r="K144" i="46" s="1" a="1"/>
  <c r="I145" i="46"/>
  <c r="K145" i="46" s="1" a="1"/>
  <c r="I160" i="46"/>
  <c r="K160" i="46" s="1" a="1"/>
  <c r="I162" i="46"/>
  <c r="K162" i="46" s="1" a="1"/>
  <c r="I163" i="46"/>
  <c r="I167" i="46"/>
  <c r="J167" i="46" s="1"/>
  <c r="I168" i="46"/>
  <c r="I897" i="46"/>
  <c r="R897" i="46" s="1"/>
  <c r="I200" i="46"/>
  <c r="J200" i="46" s="1"/>
  <c r="I206" i="46"/>
  <c r="I215" i="46"/>
  <c r="I722" i="46"/>
  <c r="R722" i="46" s="1"/>
  <c r="M722" i="46" s="1"/>
  <c r="I233" i="46"/>
  <c r="I236" i="46"/>
  <c r="R236" i="46" s="1"/>
  <c r="M236" i="46" s="1"/>
  <c r="I239" i="46"/>
  <c r="K239" i="46" s="1" a="1"/>
  <c r="I240" i="46"/>
  <c r="K240" i="46" s="1" a="1"/>
  <c r="I241" i="46"/>
  <c r="I242" i="46"/>
  <c r="R242" i="46" s="1"/>
  <c r="M242" i="46" s="1"/>
  <c r="I566" i="46"/>
  <c r="I250" i="46"/>
  <c r="I254" i="46"/>
  <c r="R254" i="46" s="1"/>
  <c r="M254" i="46" s="1"/>
  <c r="I266" i="46"/>
  <c r="J266" i="46" s="1"/>
  <c r="I267" i="46"/>
  <c r="K267" i="46" s="1" a="1"/>
  <c r="I268" i="46"/>
  <c r="I581" i="46"/>
  <c r="J581" i="46" s="1"/>
  <c r="I582" i="46"/>
  <c r="J582" i="46" s="1"/>
  <c r="I834" i="46"/>
  <c r="I835" i="46"/>
  <c r="I296" i="46"/>
  <c r="I297" i="46"/>
  <c r="J297" i="46" s="1"/>
  <c r="I298" i="46"/>
  <c r="R298" i="46" s="1"/>
  <c r="M298" i="46" s="1"/>
  <c r="I300" i="46"/>
  <c r="I782" i="46"/>
  <c r="I322" i="46"/>
  <c r="K322" i="46" s="1" a="1"/>
  <c r="I617" i="46"/>
  <c r="I335" i="46"/>
  <c r="I164" i="46"/>
  <c r="I347" i="46"/>
  <c r="K347" i="46" s="1" a="1"/>
  <c r="I349" i="46"/>
  <c r="I845" i="46"/>
  <c r="R845" i="46" s="1"/>
  <c r="I352" i="46"/>
  <c r="R352" i="46" s="1"/>
  <c r="M352" i="46" s="1"/>
  <c r="I353" i="46"/>
  <c r="K353" i="46" s="1" a="1"/>
  <c r="I357" i="46"/>
  <c r="K357" i="46" s="1" a="1"/>
  <c r="I3" i="46"/>
  <c r="I371" i="46"/>
  <c r="J371" i="46" s="1"/>
  <c r="I13" i="46"/>
  <c r="K13" i="46" s="1" a="1"/>
  <c r="I372" i="46"/>
  <c r="R372" i="46" s="1"/>
  <c r="M372" i="46" s="1"/>
  <c r="I373" i="46"/>
  <c r="I374" i="46"/>
  <c r="R374" i="46" s="1"/>
  <c r="M374" i="46" s="1"/>
  <c r="I381" i="46"/>
  <c r="I382" i="46"/>
  <c r="R382" i="46" s="1"/>
  <c r="M382" i="46" s="1"/>
  <c r="I629" i="46"/>
  <c r="I204" i="46"/>
  <c r="I849" i="46"/>
  <c r="R849" i="46" s="1"/>
  <c r="M849" i="46" s="1"/>
  <c r="I19" i="46"/>
  <c r="K19" i="46" s="1" a="1"/>
  <c r="I798" i="46"/>
  <c r="I401" i="46"/>
  <c r="J401" i="46" s="1"/>
  <c r="I35" i="46"/>
  <c r="K35" i="46" s="1" a="1"/>
  <c r="I36" i="46"/>
  <c r="I37" i="46"/>
  <c r="I38" i="46"/>
  <c r="K38" i="46" s="1" a="1"/>
  <c r="I413" i="46"/>
  <c r="R413" i="46" s="1"/>
  <c r="M413" i="46" s="1"/>
  <c r="I414" i="46"/>
  <c r="R414" i="46" s="1"/>
  <c r="M414" i="46" s="1"/>
  <c r="I415" i="46"/>
  <c r="J415" i="46" s="1"/>
  <c r="I801" i="46"/>
  <c r="K801" i="46" s="1" a="1"/>
  <c r="I45" i="46"/>
  <c r="I46" i="46"/>
  <c r="I222" i="46"/>
  <c r="J222" i="46" s="1"/>
  <c r="I420" i="46"/>
  <c r="I646" i="46"/>
  <c r="J646" i="46" s="1"/>
  <c r="I430" i="46"/>
  <c r="K430" i="46" s="1" a="1"/>
  <c r="I53" i="46"/>
  <c r="I439" i="46"/>
  <c r="I62" i="46"/>
  <c r="K62" i="46" s="1" a="1"/>
  <c r="I67" i="46"/>
  <c r="I68" i="46"/>
  <c r="I69" i="46"/>
  <c r="K69" i="46" s="1" a="1"/>
  <c r="I243" i="46"/>
  <c r="K243" i="46" s="1" a="1"/>
  <c r="I441" i="46"/>
  <c r="R441" i="46" s="1"/>
  <c r="M441" i="46" s="1"/>
  <c r="I442" i="46"/>
  <c r="R442" i="46" s="1"/>
  <c r="M442" i="46" s="1"/>
  <c r="I80" i="46"/>
  <c r="I448" i="46"/>
  <c r="R448" i="46" s="1"/>
  <c r="M448" i="46" s="1"/>
  <c r="I92" i="46"/>
  <c r="R92" i="46" s="1"/>
  <c r="M92" i="46" s="1"/>
  <c r="I454" i="46"/>
  <c r="I107" i="46"/>
  <c r="J107" i="46" s="1"/>
  <c r="I108" i="46"/>
  <c r="I458" i="46"/>
  <c r="K458" i="46" s="1" a="1"/>
  <c r="I459" i="46"/>
  <c r="J459" i="46" s="1"/>
  <c r="I460" i="46"/>
  <c r="K460" i="46" s="1" a="1"/>
  <c r="I461" i="46"/>
  <c r="I462" i="46"/>
  <c r="I683" i="46"/>
  <c r="J683" i="46" s="1"/>
  <c r="I684" i="46"/>
  <c r="I685" i="46"/>
  <c r="R685" i="46" s="1"/>
  <c r="M685" i="46" s="1"/>
  <c r="I686" i="46"/>
  <c r="I119" i="46"/>
  <c r="R119" i="46" s="1"/>
  <c r="M119" i="46" s="1"/>
  <c r="I203" i="46"/>
  <c r="K203" i="46" s="1" a="1"/>
  <c r="I126" i="46"/>
  <c r="J126" i="46" s="1"/>
  <c r="I127" i="46"/>
  <c r="R127" i="46" s="1"/>
  <c r="M127" i="46" s="1"/>
  <c r="I128" i="46"/>
  <c r="K128" i="46" s="1" a="1"/>
  <c r="I129" i="46"/>
  <c r="K129" i="46" s="1" a="1"/>
  <c r="I130" i="46"/>
  <c r="J130" i="46" s="1"/>
  <c r="I135" i="46"/>
  <c r="K135" i="46" s="1" a="1"/>
  <c r="I146" i="46"/>
  <c r="I150" i="46"/>
  <c r="I151" i="46"/>
  <c r="I153" i="46"/>
  <c r="I156" i="46"/>
  <c r="R156" i="46" s="1"/>
  <c r="M156" i="46" s="1"/>
  <c r="I157" i="46"/>
  <c r="R157" i="46" s="1"/>
  <c r="M157" i="46" s="1"/>
  <c r="I332" i="46"/>
  <c r="R332" i="46" s="1"/>
  <c r="M332" i="46" s="1"/>
  <c r="I495" i="46"/>
  <c r="I169" i="46"/>
  <c r="I170" i="46"/>
  <c r="K170" i="46" s="1" a="1"/>
  <c r="I350" i="46"/>
  <c r="R350" i="46" s="1"/>
  <c r="M350" i="46" s="1"/>
  <c r="I512" i="46"/>
  <c r="J512" i="46" s="1"/>
  <c r="I174" i="46"/>
  <c r="J174" i="46" s="1"/>
  <c r="I175" i="46"/>
  <c r="K175" i="46" s="1" a="1"/>
  <c r="I176" i="46"/>
  <c r="I177" i="46"/>
  <c r="I178" i="46"/>
  <c r="J178" i="46" s="1"/>
  <c r="I522" i="46"/>
  <c r="I183" i="46"/>
  <c r="K183" i="46" s="1" a="1"/>
  <c r="I525" i="46"/>
  <c r="K525" i="46" s="1" a="1"/>
  <c r="I191" i="46"/>
  <c r="J191" i="46" s="1"/>
  <c r="I192" i="46"/>
  <c r="J192" i="46" s="1"/>
  <c r="I375" i="46"/>
  <c r="K375" i="46" s="1" a="1"/>
  <c r="I526" i="46"/>
  <c r="R526" i="46" s="1"/>
  <c r="M526" i="46" s="1"/>
  <c r="I201" i="46"/>
  <c r="K201" i="46" s="1" a="1"/>
  <c r="I202" i="46"/>
  <c r="K202" i="46" s="1" a="1"/>
  <c r="I207" i="46"/>
  <c r="I208" i="46"/>
  <c r="R208" i="46" s="1"/>
  <c r="M208" i="46" s="1"/>
  <c r="I400" i="46"/>
  <c r="K400" i="46" s="1" a="1"/>
  <c r="I213" i="46"/>
  <c r="K213" i="46" s="1" a="1"/>
  <c r="I32" i="46"/>
  <c r="I909" i="46"/>
  <c r="J909" i="46" s="1"/>
  <c r="I109" i="46"/>
  <c r="I402" i="46"/>
  <c r="R402" i="46" s="1"/>
  <c r="M402" i="46" s="1"/>
  <c r="I403" i="46"/>
  <c r="K403" i="46" s="1" a="1"/>
  <c r="I404" i="46"/>
  <c r="J404" i="46" s="1"/>
  <c r="I405" i="46"/>
  <c r="R405" i="46" s="1"/>
  <c r="M405" i="46" s="1"/>
  <c r="I406" i="46"/>
  <c r="I407" i="46"/>
  <c r="I408" i="46"/>
  <c r="I409" i="46"/>
  <c r="J409" i="46" s="1"/>
  <c r="I410" i="46"/>
  <c r="I411" i="46"/>
  <c r="I416" i="46"/>
  <c r="R416" i="46" s="1"/>
  <c r="M416" i="46" s="1"/>
  <c r="I417" i="46"/>
  <c r="I223" i="46"/>
  <c r="I228" i="46"/>
  <c r="K228" i="46" s="1" a="1"/>
  <c r="I48" i="46"/>
  <c r="R48" i="46" s="1"/>
  <c r="M48" i="46" s="1"/>
  <c r="I422" i="46"/>
  <c r="K422" i="46" s="1" a="1"/>
  <c r="I423" i="46"/>
  <c r="I424" i="46"/>
  <c r="J424" i="46" s="1"/>
  <c r="I425" i="46"/>
  <c r="I550" i="46"/>
  <c r="K550" i="46" s="1" a="1"/>
  <c r="I429" i="46"/>
  <c r="I910" i="46"/>
  <c r="I51" i="46"/>
  <c r="I431" i="46"/>
  <c r="I235" i="46"/>
  <c r="K235" i="46" s="1" a="1"/>
  <c r="I9" i="46"/>
  <c r="I10" i="46"/>
  <c r="I238" i="46"/>
  <c r="K238" i="46" s="1" a="1"/>
  <c r="I563" i="46"/>
  <c r="I911" i="46"/>
  <c r="R911" i="46" s="1"/>
  <c r="M911" i="46" s="1"/>
  <c r="I11" i="46"/>
  <c r="I34" i="46"/>
  <c r="I247" i="46"/>
  <c r="R247" i="46" s="1"/>
  <c r="M247" i="46" s="1"/>
  <c r="I248" i="46"/>
  <c r="I249" i="46"/>
  <c r="K249" i="46" s="1" a="1"/>
  <c r="I252" i="46"/>
  <c r="I572" i="46"/>
  <c r="R572" i="46" s="1"/>
  <c r="M572" i="46" s="1"/>
  <c r="I255" i="46"/>
  <c r="K255" i="46" s="1" a="1"/>
  <c r="I912" i="46"/>
  <c r="K912" i="46" s="1" a="1"/>
  <c r="I258" i="46"/>
  <c r="R258" i="46" s="1"/>
  <c r="M258" i="46" s="1"/>
  <c r="I259" i="46"/>
  <c r="R259" i="46" s="1"/>
  <c r="M259" i="46" s="1"/>
  <c r="I914" i="46"/>
  <c r="J914" i="46" s="1"/>
  <c r="I110" i="46"/>
  <c r="I111" i="46"/>
  <c r="I112" i="46"/>
  <c r="R112" i="46" s="1"/>
  <c r="M112" i="46" s="1"/>
  <c r="I269" i="46"/>
  <c r="I270" i="46"/>
  <c r="R270" i="46" s="1"/>
  <c r="M270" i="46" s="1"/>
  <c r="I271" i="46"/>
  <c r="I272" i="46"/>
  <c r="I273" i="46"/>
  <c r="I274" i="46"/>
  <c r="R274" i="46" s="1"/>
  <c r="M274" i="46" s="1"/>
  <c r="I275" i="46"/>
  <c r="I276" i="46"/>
  <c r="I277" i="46"/>
  <c r="I278" i="46"/>
  <c r="K278" i="46" s="1" a="1"/>
  <c r="I463" i="46"/>
  <c r="I464" i="46"/>
  <c r="I583" i="46"/>
  <c r="K583" i="46" s="1" a="1"/>
  <c r="I584" i="46"/>
  <c r="I585" i="46"/>
  <c r="I586" i="46"/>
  <c r="I478" i="46"/>
  <c r="I302" i="46"/>
  <c r="J302" i="46" s="1"/>
  <c r="I303" i="46"/>
  <c r="K303" i="46" s="1" a="1"/>
  <c r="I304" i="46"/>
  <c r="I305" i="46"/>
  <c r="I308" i="46"/>
  <c r="K308" i="46" s="1" a="1"/>
  <c r="I309" i="46"/>
  <c r="K309" i="46" s="1" a="1"/>
  <c r="I310" i="46"/>
  <c r="I315" i="46"/>
  <c r="I320" i="46"/>
  <c r="I321" i="46"/>
  <c r="I356" i="46"/>
  <c r="I324" i="46"/>
  <c r="K324" i="46" s="1" a="1"/>
  <c r="I22" i="46"/>
  <c r="I23" i="46"/>
  <c r="K23" i="46" s="1" a="1"/>
  <c r="I24" i="46"/>
  <c r="J24" i="46" s="1"/>
  <c r="I25" i="46"/>
  <c r="R25" i="46" s="1"/>
  <c r="M25" i="46" s="1"/>
  <c r="I52" i="46"/>
  <c r="K52" i="46" s="1" a="1"/>
  <c r="I328" i="46"/>
  <c r="I618" i="46"/>
  <c r="R618" i="46" s="1"/>
  <c r="M618" i="46" s="1"/>
  <c r="I28" i="46"/>
  <c r="R28" i="46" s="1"/>
  <c r="M28" i="46" s="1"/>
  <c r="I29" i="46"/>
  <c r="K29" i="46" s="1" a="1"/>
  <c r="I338" i="46"/>
  <c r="I619" i="46"/>
  <c r="R619" i="46" s="1"/>
  <c r="M619" i="46" s="1"/>
  <c r="I621" i="46"/>
  <c r="K621" i="46" s="1" a="1"/>
  <c r="I346" i="46"/>
  <c r="I355" i="46"/>
  <c r="I2" i="46"/>
  <c r="J2" i="46" s="1"/>
  <c r="I358" i="46"/>
  <c r="K358" i="46" s="1" a="1"/>
  <c r="I4" i="46"/>
  <c r="K4" i="46" s="1" a="1"/>
  <c r="I5" i="46"/>
  <c r="R5" i="46" s="1"/>
  <c r="M5" i="46" s="1"/>
  <c r="I362" i="46"/>
  <c r="K362" i="46" s="1" a="1"/>
  <c r="I6" i="46"/>
  <c r="K6" i="46" s="1" a="1"/>
  <c r="I7" i="46"/>
  <c r="K7" i="46" s="1" a="1"/>
  <c r="I8" i="46"/>
  <c r="K8" i="46" s="1" a="1"/>
  <c r="I523" i="46"/>
  <c r="I364" i="46"/>
  <c r="K364" i="46" s="1" a="1"/>
  <c r="I14" i="46"/>
  <c r="I15" i="46"/>
  <c r="K15" i="46" s="1" a="1"/>
  <c r="I63" i="46"/>
  <c r="J63" i="46" s="1"/>
  <c r="I113" i="46"/>
  <c r="R113" i="46" s="1"/>
  <c r="M113" i="46" s="1"/>
  <c r="I142" i="46"/>
  <c r="R142" i="46" s="1"/>
  <c r="M142" i="46" s="1"/>
  <c r="I190" i="46"/>
  <c r="J190" i="46" s="1"/>
  <c r="I376" i="46"/>
  <c r="I626" i="46"/>
  <c r="I627" i="46"/>
  <c r="I628" i="46"/>
  <c r="J628" i="46" s="1"/>
  <c r="I794" i="46"/>
  <c r="I16" i="46"/>
  <c r="I17" i="46"/>
  <c r="I383" i="46"/>
  <c r="R383" i="46" s="1"/>
  <c r="M383" i="46" s="1"/>
  <c r="I384" i="46"/>
  <c r="J384" i="46" s="1"/>
  <c r="I385" i="46"/>
  <c r="J385" i="46" s="1"/>
  <c r="I386" i="46"/>
  <c r="J386" i="46" s="1"/>
  <c r="I387" i="46"/>
  <c r="I18" i="46"/>
  <c r="I389" i="46"/>
  <c r="I20" i="46"/>
  <c r="K20" i="46" s="1" a="1"/>
  <c r="I21" i="46"/>
  <c r="J21" i="46" s="1"/>
  <c r="I536" i="46"/>
  <c r="I131" i="46"/>
  <c r="R131" i="46" s="1"/>
  <c r="M131" i="46" s="1"/>
  <c r="I26" i="46"/>
  <c r="J26" i="46" s="1"/>
  <c r="I27" i="46"/>
  <c r="R27" i="46" s="1"/>
  <c r="I399" i="46"/>
  <c r="J399" i="46" s="1"/>
  <c r="I30" i="46"/>
  <c r="I31" i="46"/>
  <c r="I637" i="46"/>
  <c r="J637" i="46" s="1"/>
  <c r="I33" i="46"/>
  <c r="K33" i="46" s="1" a="1"/>
  <c r="I39" i="46"/>
  <c r="I40" i="46"/>
  <c r="I41" i="46"/>
  <c r="K41" i="46" s="1" a="1"/>
  <c r="I42" i="46"/>
  <c r="R42" i="46" s="1"/>
  <c r="M42" i="46" s="1"/>
  <c r="I418" i="46"/>
  <c r="I543" i="46"/>
  <c r="I640" i="46"/>
  <c r="K640" i="46" s="1" a="1"/>
  <c r="I851" i="46"/>
  <c r="I47" i="46"/>
  <c r="R47" i="46" s="1"/>
  <c r="M47" i="46" s="1"/>
  <c r="I421" i="46"/>
  <c r="R421" i="46" s="1"/>
  <c r="M421" i="46" s="1"/>
  <c r="I49" i="46"/>
  <c r="J49" i="46" s="1"/>
  <c r="I427" i="46"/>
  <c r="K427" i="46" s="1" a="1"/>
  <c r="I50" i="46"/>
  <c r="K50" i="46" s="1" a="1"/>
  <c r="I54" i="46"/>
  <c r="R54" i="46" s="1"/>
  <c r="M54" i="46" s="1"/>
  <c r="I854" i="46"/>
  <c r="J854" i="46" s="1"/>
  <c r="I855" i="46"/>
  <c r="I56" i="46"/>
  <c r="R56" i="46" s="1"/>
  <c r="M56" i="46" s="1"/>
  <c r="I58" i="46"/>
  <c r="I59" i="46"/>
  <c r="R59" i="46" s="1"/>
  <c r="I432" i="46"/>
  <c r="J432" i="46" s="1"/>
  <c r="I433" i="46"/>
  <c r="R433" i="46" s="1"/>
  <c r="M433" i="46" s="1"/>
  <c r="I434" i="46"/>
  <c r="I60" i="46"/>
  <c r="J60" i="46" s="1"/>
  <c r="I435" i="46"/>
  <c r="K435" i="46" s="1" a="1"/>
  <c r="I61" i="46"/>
  <c r="I437" i="46"/>
  <c r="I440" i="46"/>
  <c r="I70" i="46"/>
  <c r="K70" i="46" s="1" a="1"/>
  <c r="I71" i="46"/>
  <c r="J71" i="46" s="1"/>
  <c r="I72" i="46"/>
  <c r="J72" i="46" s="1"/>
  <c r="I73" i="46"/>
  <c r="I74" i="46"/>
  <c r="I75" i="46"/>
  <c r="I244" i="46"/>
  <c r="I443" i="46"/>
  <c r="I654" i="46"/>
  <c r="I655" i="46"/>
  <c r="J655" i="46" s="1"/>
  <c r="I656" i="46"/>
  <c r="K656" i="46" s="1" a="1"/>
  <c r="I657" i="46"/>
  <c r="R657" i="46" s="1"/>
  <c r="M657" i="46" s="1"/>
  <c r="I658" i="46"/>
  <c r="I659" i="46"/>
  <c r="K659" i="46" s="1" a="1"/>
  <c r="I660" i="46"/>
  <c r="K660" i="46" s="1" a="1"/>
  <c r="I661" i="46"/>
  <c r="I76" i="46"/>
  <c r="R76" i="46" s="1"/>
  <c r="M76" i="46" s="1"/>
  <c r="I77" i="46"/>
  <c r="I78" i="46"/>
  <c r="R78" i="46" s="1"/>
  <c r="M78" i="46" s="1"/>
  <c r="I79" i="46"/>
  <c r="I446" i="46"/>
  <c r="J446" i="46" s="1"/>
  <c r="I81" i="46"/>
  <c r="R81" i="46" s="1"/>
  <c r="I669" i="46"/>
  <c r="I858" i="46"/>
  <c r="J858" i="46" s="1"/>
  <c r="I82" i="46"/>
  <c r="J82" i="46" s="1"/>
  <c r="I84" i="46"/>
  <c r="I85" i="46"/>
  <c r="I86" i="46"/>
  <c r="K86" i="46" s="1" a="1"/>
  <c r="I450" i="46"/>
  <c r="I87" i="46"/>
  <c r="K87" i="46" s="1" a="1"/>
  <c r="I88" i="46"/>
  <c r="I89" i="46"/>
  <c r="I676" i="46"/>
  <c r="R676" i="46" s="1"/>
  <c r="M676" i="46" s="1"/>
  <c r="I91" i="46"/>
  <c r="I181" i="46"/>
  <c r="I93" i="46"/>
  <c r="I453" i="46"/>
  <c r="R453" i="46" s="1"/>
  <c r="M453" i="46" s="1"/>
  <c r="I94" i="46"/>
  <c r="I95" i="46"/>
  <c r="R95" i="46" s="1"/>
  <c r="M95" i="46" s="1"/>
  <c r="I96" i="46"/>
  <c r="I97" i="46"/>
  <c r="R97" i="46" s="1"/>
  <c r="M97" i="46" s="1"/>
  <c r="I98" i="46"/>
  <c r="J98" i="46" s="1"/>
  <c r="I99" i="46"/>
  <c r="I100" i="46"/>
  <c r="R100" i="46" s="1"/>
  <c r="I101" i="46"/>
  <c r="I457" i="46"/>
  <c r="R457" i="46" s="1"/>
  <c r="M457" i="46" s="1"/>
  <c r="I103" i="46"/>
  <c r="J103" i="46" s="1"/>
  <c r="I114" i="46"/>
  <c r="I115" i="46"/>
  <c r="J115" i="46" s="1"/>
  <c r="I116" i="46"/>
  <c r="K116" i="46" s="1" a="1"/>
  <c r="I117" i="46"/>
  <c r="R117" i="46" s="1"/>
  <c r="M117" i="46" s="1"/>
  <c r="I118" i="46"/>
  <c r="J118" i="46" s="1"/>
  <c r="I262" i="46"/>
  <c r="I263" i="46"/>
  <c r="J263" i="46" s="1"/>
  <c r="I465" i="46"/>
  <c r="R465" i="46" s="1"/>
  <c r="M465" i="46" s="1"/>
  <c r="I466" i="46"/>
  <c r="I467" i="46"/>
  <c r="K467" i="46" s="1" a="1"/>
  <c r="I468" i="46"/>
  <c r="J468" i="46" s="1"/>
  <c r="I579" i="46"/>
  <c r="I687" i="46"/>
  <c r="I688" i="46"/>
  <c r="I689" i="46"/>
  <c r="I120" i="46"/>
  <c r="J120" i="46" s="1"/>
  <c r="I121" i="46"/>
  <c r="J121" i="46" s="1"/>
  <c r="I692" i="46"/>
  <c r="I122" i="46"/>
  <c r="I123" i="46"/>
  <c r="R123" i="46" s="1"/>
  <c r="M123" i="46" s="1"/>
  <c r="I124" i="46"/>
  <c r="R124" i="46" s="1"/>
  <c r="M124" i="46" s="1"/>
  <c r="I479" i="46"/>
  <c r="J479" i="46" s="1"/>
  <c r="I693" i="46"/>
  <c r="I125" i="46"/>
  <c r="I133" i="46"/>
  <c r="I134" i="46"/>
  <c r="K134" i="46" s="1" a="1"/>
  <c r="I136" i="46"/>
  <c r="K136" i="46" s="1" a="1"/>
  <c r="I480" i="46"/>
  <c r="I137" i="46"/>
  <c r="K137" i="46" s="1" a="1"/>
  <c r="I138" i="46"/>
  <c r="R138" i="46" s="1"/>
  <c r="M138" i="46" s="1"/>
  <c r="I139" i="46"/>
  <c r="I140" i="46"/>
  <c r="J140" i="46" s="1"/>
  <c r="I141" i="46"/>
  <c r="R141" i="46" s="1"/>
  <c r="M141" i="46" s="1"/>
  <c r="I147" i="46"/>
  <c r="J147" i="46" s="1"/>
  <c r="I148" i="46"/>
  <c r="I149" i="46"/>
  <c r="R149" i="46" s="1"/>
  <c r="M149" i="46" s="1"/>
  <c r="I903" i="46"/>
  <c r="R903" i="46" s="1"/>
  <c r="M903" i="46" s="1"/>
  <c r="I904" i="46"/>
  <c r="I905" i="46"/>
  <c r="I152" i="46"/>
  <c r="K152" i="46" s="1" a="1"/>
  <c r="I154" i="46"/>
  <c r="J154" i="46" s="1"/>
  <c r="I155" i="46"/>
  <c r="I158" i="46"/>
  <c r="R158" i="46" s="1"/>
  <c r="I485" i="46"/>
  <c r="I159" i="46"/>
  <c r="I489" i="46"/>
  <c r="I703" i="46"/>
  <c r="K703" i="46" s="1" a="1"/>
  <c r="I490" i="46"/>
  <c r="R490" i="46" s="1"/>
  <c r="M490" i="46" s="1"/>
  <c r="I705" i="46"/>
  <c r="I811" i="46"/>
  <c r="K811" i="46" s="1" a="1"/>
  <c r="I165" i="46"/>
  <c r="I166" i="46"/>
  <c r="K166" i="46" s="1" a="1"/>
  <c r="I264" i="46"/>
  <c r="R264" i="46" s="1"/>
  <c r="M264" i="46" s="1"/>
  <c r="I496" i="46"/>
  <c r="I497" i="46"/>
  <c r="I171" i="46"/>
  <c r="I172" i="46"/>
  <c r="I173" i="46"/>
  <c r="I502" i="46"/>
  <c r="I504" i="46"/>
  <c r="I505" i="46"/>
  <c r="I506" i="46"/>
  <c r="J506" i="46" s="1"/>
  <c r="I507" i="46"/>
  <c r="I508" i="46"/>
  <c r="I509" i="46"/>
  <c r="I510" i="46"/>
  <c r="K510" i="46" s="1" a="1"/>
  <c r="I511" i="46"/>
  <c r="I513" i="46"/>
  <c r="R513" i="46" s="1"/>
  <c r="M513" i="46" s="1"/>
  <c r="I515" i="46"/>
  <c r="K515" i="46" s="1" a="1"/>
  <c r="I179" i="46"/>
  <c r="K179" i="46" s="1" a="1"/>
  <c r="I180" i="46"/>
  <c r="R180" i="46" s="1"/>
  <c r="M180" i="46" s="1"/>
  <c r="I521" i="46"/>
  <c r="I182" i="46"/>
  <c r="R182" i="46" s="1"/>
  <c r="M182" i="46" s="1"/>
  <c r="I184" i="46"/>
  <c r="J184" i="46" s="1"/>
  <c r="I185" i="46"/>
  <c r="I186" i="46"/>
  <c r="R186" i="46" s="1"/>
  <c r="M186" i="46" s="1"/>
  <c r="I187" i="46"/>
  <c r="R187" i="46" s="1"/>
  <c r="M187" i="46" s="1"/>
  <c r="I188" i="46"/>
  <c r="R188" i="46" s="1"/>
  <c r="M188" i="46" s="1"/>
  <c r="I189" i="46"/>
  <c r="I524" i="46"/>
  <c r="I193" i="46"/>
  <c r="K193" i="46" s="1" a="1"/>
  <c r="I194" i="46"/>
  <c r="K194" i="46" s="1" a="1"/>
  <c r="I195" i="46"/>
  <c r="R195" i="46" s="1"/>
  <c r="M195" i="46" s="1"/>
  <c r="I196" i="46"/>
  <c r="I197" i="46"/>
  <c r="K197" i="46" s="1" a="1"/>
  <c r="I198" i="46"/>
  <c r="R198" i="46" s="1"/>
  <c r="M198" i="46" s="1"/>
  <c r="I199" i="46"/>
  <c r="K199" i="46" s="1" a="1"/>
  <c r="I245" i="46"/>
  <c r="R245" i="46" s="1"/>
  <c r="M245" i="46" s="1"/>
  <c r="I527" i="46"/>
  <c r="J527" i="46" s="1"/>
  <c r="I528" i="46"/>
  <c r="I529" i="46"/>
  <c r="I530" i="46"/>
  <c r="I531" i="46"/>
  <c r="I532" i="46"/>
  <c r="R532" i="46" s="1"/>
  <c r="M532" i="46" s="1"/>
  <c r="I533" i="46"/>
  <c r="I711" i="46"/>
  <c r="I712" i="46"/>
  <c r="K712" i="46" s="1" a="1"/>
  <c r="I713" i="46"/>
  <c r="R713" i="46" s="1"/>
  <c r="M713" i="46" s="1"/>
  <c r="I205" i="46"/>
  <c r="I535" i="46"/>
  <c r="I398" i="46"/>
  <c r="J398" i="46" s="1"/>
  <c r="I537" i="46"/>
  <c r="I539" i="46"/>
  <c r="R539" i="46" s="1"/>
  <c r="M539" i="46" s="1"/>
  <c r="I209" i="46"/>
  <c r="I210" i="46"/>
  <c r="I211" i="46"/>
  <c r="I540" i="46"/>
  <c r="I721" i="46"/>
  <c r="R721" i="46" s="1"/>
  <c r="M721" i="46" s="1"/>
  <c r="I212" i="46"/>
  <c r="R212" i="46" s="1"/>
  <c r="M212" i="46" s="1"/>
  <c r="I214" i="46"/>
  <c r="I216" i="46"/>
  <c r="J216" i="46" s="1"/>
  <c r="I217" i="46"/>
  <c r="I218" i="46"/>
  <c r="R218" i="46" s="1"/>
  <c r="M218" i="46" s="1"/>
  <c r="I219" i="46"/>
  <c r="I220" i="46"/>
  <c r="J220" i="46" s="1"/>
  <c r="I221" i="46"/>
  <c r="I279" i="46"/>
  <c r="I469" i="46"/>
  <c r="R469" i="46" s="1"/>
  <c r="M469" i="46" s="1"/>
  <c r="I224" i="46"/>
  <c r="I225" i="46"/>
  <c r="I546" i="46"/>
  <c r="I547" i="46"/>
  <c r="J547" i="46" s="1"/>
  <c r="I227" i="46"/>
  <c r="K227" i="46" s="1" a="1"/>
  <c r="I548" i="46"/>
  <c r="I229" i="46"/>
  <c r="J229" i="46" s="1"/>
  <c r="I554" i="46"/>
  <c r="I230" i="46"/>
  <c r="R230" i="46" s="1"/>
  <c r="M230" i="46" s="1"/>
  <c r="I231" i="46"/>
  <c r="K231" i="46" s="1" a="1"/>
  <c r="I555" i="46"/>
  <c r="K555" i="46" s="1" a="1"/>
  <c r="I557" i="46"/>
  <c r="J557" i="46" s="1"/>
  <c r="I232" i="46"/>
  <c r="J232" i="46" s="1"/>
  <c r="I234" i="46"/>
  <c r="I558" i="46"/>
  <c r="K558" i="46" s="1" a="1"/>
  <c r="I559" i="46"/>
  <c r="I560" i="46"/>
  <c r="K560" i="46" s="1" a="1"/>
  <c r="I561" i="46"/>
  <c r="K561" i="46" s="1" a="1"/>
  <c r="I237" i="46"/>
  <c r="R237" i="46" s="1"/>
  <c r="I562" i="46"/>
  <c r="I564" i="46"/>
  <c r="I565" i="46"/>
  <c r="J565" i="46" s="1"/>
  <c r="I246" i="46"/>
  <c r="R246" i="46" s="1"/>
  <c r="M246" i="46" s="1"/>
  <c r="I567" i="46"/>
  <c r="I652" i="46"/>
  <c r="J652" i="46" s="1"/>
  <c r="I569" i="46"/>
  <c r="I824" i="46"/>
  <c r="I570" i="46"/>
  <c r="I251" i="46"/>
  <c r="K251" i="46" s="1" a="1"/>
  <c r="I571" i="46"/>
  <c r="K571" i="46" s="1" a="1"/>
  <c r="I253" i="46"/>
  <c r="I574" i="46"/>
  <c r="K574" i="46" s="1" a="1"/>
  <c r="I256" i="46"/>
  <c r="R256" i="46" s="1"/>
  <c r="M256" i="46" s="1"/>
  <c r="I739" i="46"/>
  <c r="I576" i="46"/>
  <c r="R576" i="46" s="1"/>
  <c r="M576" i="46" s="1"/>
  <c r="I257" i="46"/>
  <c r="I260" i="46"/>
  <c r="K260" i="46" s="1" a="1"/>
  <c r="I261" i="46"/>
  <c r="K261" i="46" s="1" a="1"/>
  <c r="I280" i="46"/>
  <c r="I281" i="46"/>
  <c r="I282" i="46"/>
  <c r="K282" i="46" s="1" a="1"/>
  <c r="I283" i="46"/>
  <c r="R283" i="46" s="1"/>
  <c r="M283" i="46" s="1"/>
  <c r="I284" i="46"/>
  <c r="J284" i="46" s="1"/>
  <c r="I285" i="46"/>
  <c r="K285" i="46" s="1" a="1"/>
  <c r="I286" i="46"/>
  <c r="I287" i="46"/>
  <c r="I288" i="46"/>
  <c r="I289" i="46"/>
  <c r="J289" i="46" s="1"/>
  <c r="I290" i="46"/>
  <c r="R290" i="46" s="1"/>
  <c r="I291" i="46"/>
  <c r="K291" i="46" s="1" a="1"/>
  <c r="I292" i="46"/>
  <c r="R292" i="46" s="1"/>
  <c r="I293" i="46"/>
  <c r="R293" i="46" s="1"/>
  <c r="I294" i="46"/>
  <c r="R294" i="46" s="1"/>
  <c r="I295" i="46"/>
  <c r="K295" i="46" s="1" a="1"/>
  <c r="I587" i="46"/>
  <c r="I588" i="46"/>
  <c r="J588" i="46" s="1"/>
  <c r="I589" i="46"/>
  <c r="R589" i="46" s="1"/>
  <c r="M589" i="46" s="1"/>
  <c r="I590" i="46"/>
  <c r="I591" i="46"/>
  <c r="I592" i="46"/>
  <c r="I593" i="46"/>
  <c r="I594" i="46"/>
  <c r="I744" i="46"/>
  <c r="K744" i="46" s="1" a="1"/>
  <c r="I745" i="46"/>
  <c r="I746" i="46"/>
  <c r="I747" i="46"/>
  <c r="I748" i="46"/>
  <c r="I749" i="46"/>
  <c r="R749" i="46" s="1"/>
  <c r="M749" i="46" s="1"/>
  <c r="I750" i="46"/>
  <c r="I751" i="46"/>
  <c r="I752" i="46"/>
  <c r="I753" i="46"/>
  <c r="I836" i="46"/>
  <c r="K836" i="46" s="1" a="1"/>
  <c r="I299" i="46"/>
  <c r="I763" i="46"/>
  <c r="I764" i="46"/>
  <c r="I765" i="46"/>
  <c r="I766" i="46"/>
  <c r="R766" i="46" s="1"/>
  <c r="M766" i="46" s="1"/>
  <c r="I767" i="46"/>
  <c r="I768" i="46"/>
  <c r="J768" i="46" s="1"/>
  <c r="I769" i="46"/>
  <c r="K769" i="46" s="1" a="1"/>
  <c r="I770" i="46"/>
  <c r="I301" i="46"/>
  <c r="I306" i="46"/>
  <c r="K306" i="46" s="1" a="1"/>
  <c r="I604" i="46"/>
  <c r="I605" i="46"/>
  <c r="R605" i="46" s="1"/>
  <c r="M605" i="46" s="1"/>
  <c r="I772" i="46"/>
  <c r="I606" i="46"/>
  <c r="R606" i="46" s="1"/>
  <c r="M606" i="46" s="1"/>
  <c r="I607" i="46"/>
  <c r="I608" i="46"/>
  <c r="I311" i="46"/>
  <c r="I312" i="46"/>
  <c r="R312" i="46" s="1"/>
  <c r="M312" i="46" s="1"/>
  <c r="I313" i="46"/>
  <c r="J313" i="46" s="1"/>
  <c r="I314" i="46"/>
  <c r="I610" i="46"/>
  <c r="I316" i="46"/>
  <c r="I317" i="46"/>
  <c r="I318" i="46"/>
  <c r="J318" i="46" s="1"/>
  <c r="I319" i="46"/>
  <c r="I323" i="46"/>
  <c r="I611" i="46"/>
  <c r="I325" i="46"/>
  <c r="I326" i="46"/>
  <c r="R326" i="46" s="1"/>
  <c r="M326" i="46" s="1"/>
  <c r="I327" i="46"/>
  <c r="K327" i="46" s="1" a="1"/>
  <c r="I329" i="46"/>
  <c r="I330" i="46"/>
  <c r="K330" i="46" s="1" a="1"/>
  <c r="I331" i="46"/>
  <c r="I333" i="46"/>
  <c r="J333" i="46" s="1"/>
  <c r="I334" i="46"/>
  <c r="K334" i="46" s="1" a="1"/>
  <c r="I336" i="46"/>
  <c r="I337" i="46"/>
  <c r="R337" i="46" s="1"/>
  <c r="M337" i="46" s="1"/>
  <c r="I339" i="46"/>
  <c r="J339" i="46" s="1"/>
  <c r="I340" i="46"/>
  <c r="K340" i="46" s="1" a="1"/>
  <c r="I785" i="46"/>
  <c r="I786" i="46"/>
  <c r="I787" i="46"/>
  <c r="K787" i="46" s="1" a="1"/>
  <c r="I491" i="46"/>
  <c r="I788" i="46"/>
  <c r="I341" i="46"/>
  <c r="R341" i="46" s="1"/>
  <c r="M341" i="46" s="1"/>
  <c r="I342" i="46"/>
  <c r="I343" i="46"/>
  <c r="K343" i="46" s="1" a="1"/>
  <c r="I344" i="46"/>
  <c r="I345" i="46"/>
  <c r="I493" i="46"/>
  <c r="R493" i="46" s="1"/>
  <c r="M493" i="46" s="1"/>
  <c r="I790" i="46"/>
  <c r="I348" i="46"/>
  <c r="I791" i="46"/>
  <c r="I792" i="46"/>
  <c r="R792" i="46" s="1"/>
  <c r="M792" i="46" s="1"/>
  <c r="I351" i="46"/>
  <c r="K351" i="46" s="1" a="1"/>
  <c r="I354" i="46"/>
  <c r="J354" i="46" s="1"/>
  <c r="I793" i="46"/>
  <c r="K793" i="46" s="1" a="1"/>
  <c r="I359" i="46"/>
  <c r="K359" i="46" s="1" a="1"/>
  <c r="I360" i="46"/>
  <c r="K360" i="46" s="1" a="1"/>
  <c r="I361" i="46"/>
  <c r="I363" i="46"/>
  <c r="R363" i="46" s="1"/>
  <c r="M363" i="46" s="1"/>
  <c r="I365" i="46"/>
  <c r="I366" i="46"/>
  <c r="R366" i="46" s="1"/>
  <c r="M366" i="46" s="1"/>
  <c r="I367" i="46"/>
  <c r="I368" i="46"/>
  <c r="I369" i="46"/>
  <c r="I370" i="46"/>
  <c r="K370" i="46" s="1" a="1"/>
  <c r="I377" i="46"/>
  <c r="I378" i="46"/>
  <c r="K378" i="46" s="1" a="1"/>
  <c r="I795" i="46"/>
  <c r="I796" i="46"/>
  <c r="R796" i="46" s="1"/>
  <c r="M796" i="46" s="1"/>
  <c r="I388" i="46"/>
  <c r="I390" i="46"/>
  <c r="K390" i="46" s="1" a="1"/>
  <c r="I391" i="46"/>
  <c r="K391" i="46" s="1" a="1"/>
  <c r="I392" i="46"/>
  <c r="J392" i="46" s="1"/>
  <c r="I393" i="46"/>
  <c r="J393" i="46" s="1"/>
  <c r="I394" i="46"/>
  <c r="J394" i="46" s="1"/>
  <c r="I395" i="46"/>
  <c r="K395" i="46" s="1" a="1"/>
  <c r="I396" i="46"/>
  <c r="I397" i="46"/>
  <c r="I799" i="46"/>
  <c r="I419" i="46"/>
  <c r="I641" i="46"/>
  <c r="K641" i="46" s="1" a="1"/>
  <c r="I852" i="46"/>
  <c r="I426" i="46"/>
  <c r="J426" i="46" s="1"/>
  <c r="I436" i="46"/>
  <c r="I438" i="46"/>
  <c r="I444" i="46"/>
  <c r="K444" i="46" s="1" a="1"/>
  <c r="I445" i="46"/>
  <c r="I662" i="46"/>
  <c r="I447" i="46"/>
  <c r="J447" i="46" s="1"/>
  <c r="I806" i="46"/>
  <c r="K806" i="46" s="1" a="1"/>
  <c r="I449" i="46"/>
  <c r="I670" i="46"/>
  <c r="I807" i="46"/>
  <c r="I677" i="46"/>
  <c r="R677" i="46" s="1"/>
  <c r="M677" i="46" s="1"/>
  <c r="I451" i="46"/>
  <c r="I452" i="46"/>
  <c r="I577" i="46"/>
  <c r="K577" i="46" s="1" a="1"/>
  <c r="I455" i="46"/>
  <c r="K455" i="46" s="1" a="1"/>
  <c r="I456" i="46"/>
  <c r="I470" i="46"/>
  <c r="K470" i="46" s="1" a="1"/>
  <c r="I471" i="46"/>
  <c r="J471" i="46" s="1"/>
  <c r="I472" i="46"/>
  <c r="K472" i="46" s="1" a="1"/>
  <c r="I473" i="46"/>
  <c r="K473" i="46" s="1" a="1"/>
  <c r="I474" i="46"/>
  <c r="I475" i="46"/>
  <c r="J475" i="46" s="1"/>
  <c r="I476" i="46"/>
  <c r="R476" i="46" s="1"/>
  <c r="I477" i="46"/>
  <c r="I695" i="46"/>
  <c r="J695" i="46" s="1"/>
  <c r="I696" i="46"/>
  <c r="R696" i="46" s="1"/>
  <c r="M696" i="46" s="1"/>
  <c r="I481" i="46"/>
  <c r="K481" i="46" s="1" a="1"/>
  <c r="I482" i="46"/>
  <c r="J482" i="46" s="1"/>
  <c r="I483" i="46"/>
  <c r="I698" i="46"/>
  <c r="I808" i="46"/>
  <c r="I701" i="46"/>
  <c r="I484" i="46"/>
  <c r="I486" i="46"/>
  <c r="J486" i="46" s="1"/>
  <c r="I487" i="46"/>
  <c r="K487" i="46" s="1" a="1"/>
  <c r="I488" i="46"/>
  <c r="K488" i="46" s="1" a="1"/>
  <c r="I492" i="46"/>
  <c r="I494" i="46"/>
  <c r="J494" i="46" s="1"/>
  <c r="I498" i="46"/>
  <c r="J498" i="46" s="1"/>
  <c r="I499" i="46"/>
  <c r="I500" i="46"/>
  <c r="K500" i="46" s="1" a="1"/>
  <c r="I501" i="46"/>
  <c r="I503" i="46"/>
  <c r="K503" i="46" s="1" a="1"/>
  <c r="I514" i="46"/>
  <c r="R514" i="46" s="1"/>
  <c r="M514" i="46" s="1"/>
  <c r="I516" i="46"/>
  <c r="I517" i="46"/>
  <c r="I518" i="46"/>
  <c r="J518" i="46" s="1"/>
  <c r="I519" i="46"/>
  <c r="K519" i="46" s="1" a="1"/>
  <c r="I813" i="46"/>
  <c r="R813" i="46" s="1"/>
  <c r="M813" i="46" s="1"/>
  <c r="I520" i="46"/>
  <c r="I534" i="46"/>
  <c r="I820" i="46"/>
  <c r="I908" i="46"/>
  <c r="R908" i="46" s="1"/>
  <c r="M908" i="46" s="1"/>
  <c r="I538" i="46"/>
  <c r="R538" i="46" s="1"/>
  <c r="M538" i="46" s="1"/>
  <c r="I541" i="46"/>
  <c r="I542" i="46"/>
  <c r="R542" i="46" s="1"/>
  <c r="M542" i="46" s="1"/>
  <c r="I638" i="46"/>
  <c r="J638" i="46" s="1"/>
  <c r="I544" i="46"/>
  <c r="I545" i="46"/>
  <c r="K545" i="46" s="1" a="1"/>
  <c r="I723" i="46"/>
  <c r="K723" i="46" s="1" a="1"/>
  <c r="I549" i="46"/>
  <c r="K549" i="46" s="1" a="1"/>
  <c r="I551" i="46"/>
  <c r="I552" i="46"/>
  <c r="I553" i="46"/>
  <c r="I725" i="46"/>
  <c r="K725" i="46" s="1" a="1"/>
  <c r="I556" i="46"/>
  <c r="J556" i="46" s="1"/>
  <c r="I950" i="46"/>
  <c r="I568" i="46"/>
  <c r="J568" i="46" s="1"/>
  <c r="I825" i="46"/>
  <c r="J825" i="46" s="1"/>
  <c r="I827" i="46"/>
  <c r="I573" i="46"/>
  <c r="K573" i="46" s="1" a="1"/>
  <c r="I828" i="46"/>
  <c r="I829" i="46"/>
  <c r="R829" i="46" s="1"/>
  <c r="M829" i="46" s="1"/>
  <c r="I830" i="46"/>
  <c r="K830" i="46" s="1" a="1"/>
  <c r="I831" i="46"/>
  <c r="I575" i="46"/>
  <c r="I680" i="46"/>
  <c r="I578" i="46"/>
  <c r="K578" i="46" s="1" a="1"/>
  <c r="I595" i="46"/>
  <c r="K595" i="46" s="1" a="1"/>
  <c r="I596" i="46"/>
  <c r="I597" i="46"/>
  <c r="K597" i="46" s="1" a="1"/>
  <c r="I598" i="46"/>
  <c r="I599" i="46"/>
  <c r="I600" i="46"/>
  <c r="R600" i="46" s="1"/>
  <c r="M600" i="46" s="1"/>
  <c r="I754" i="46"/>
  <c r="I755" i="46"/>
  <c r="K755" i="46" s="1" a="1"/>
  <c r="I756" i="46"/>
  <c r="R756" i="46" s="1"/>
  <c r="M756" i="46" s="1"/>
  <c r="I757" i="46"/>
  <c r="I758" i="46"/>
  <c r="I759" i="46"/>
  <c r="I760" i="46"/>
  <c r="I837" i="46"/>
  <c r="K837" i="46" s="1" a="1"/>
  <c r="I838" i="46"/>
  <c r="I839" i="46"/>
  <c r="I867" i="46"/>
  <c r="R867" i="46" s="1"/>
  <c r="M867" i="46" s="1"/>
  <c r="I922" i="46"/>
  <c r="K922" i="46" s="1" a="1"/>
  <c r="I930" i="46"/>
  <c r="R930" i="46" s="1"/>
  <c r="M930" i="46" s="1"/>
  <c r="I841" i="46"/>
  <c r="I842" i="46"/>
  <c r="I771" i="46"/>
  <c r="J771" i="46" s="1"/>
  <c r="I843" i="46"/>
  <c r="R843" i="46" s="1"/>
  <c r="M843" i="46" s="1"/>
  <c r="I602" i="46"/>
  <c r="K602" i="46" s="1" a="1"/>
  <c r="I603" i="46"/>
  <c r="J603" i="46" s="1"/>
  <c r="I609" i="46"/>
  <c r="K609" i="46" s="1" a="1"/>
  <c r="I612" i="46"/>
  <c r="I613" i="46"/>
  <c r="K613" i="46" s="1" a="1"/>
  <c r="I614" i="46"/>
  <c r="I615" i="46"/>
  <c r="I616" i="46"/>
  <c r="I620" i="46"/>
  <c r="K620" i="46" s="1" a="1"/>
  <c r="I846" i="46"/>
  <c r="I623" i="46"/>
  <c r="I624" i="46"/>
  <c r="K624" i="46" s="1" a="1"/>
  <c r="I625" i="46"/>
  <c r="K625" i="46" s="1" a="1"/>
  <c r="I847" i="46"/>
  <c r="K847" i="46" s="1" a="1"/>
  <c r="I630" i="46"/>
  <c r="I631" i="46"/>
  <c r="K631" i="46" s="1" a="1"/>
  <c r="I632" i="46"/>
  <c r="R632" i="46" s="1"/>
  <c r="M632" i="46" s="1"/>
  <c r="I633" i="46"/>
  <c r="I634" i="46"/>
  <c r="K634" i="46" s="1" a="1"/>
  <c r="I635" i="46"/>
  <c r="I636" i="46"/>
  <c r="J636" i="46" s="1"/>
  <c r="I642" i="46"/>
  <c r="I802" i="46"/>
  <c r="K802" i="46" s="1" a="1"/>
  <c r="I803" i="46"/>
  <c r="I919" i="46"/>
  <c r="I924" i="46"/>
  <c r="K924" i="46" s="1" a="1"/>
  <c r="I643" i="46"/>
  <c r="I644" i="46"/>
  <c r="K644" i="46" s="1" a="1"/>
  <c r="I853" i="46"/>
  <c r="J853" i="46" s="1"/>
  <c r="I645" i="46"/>
  <c r="I804" i="46"/>
  <c r="R804" i="46" s="1"/>
  <c r="M804" i="46" s="1"/>
  <c r="I805" i="46"/>
  <c r="I647" i="46"/>
  <c r="K647" i="46" s="1" a="1"/>
  <c r="I648" i="46"/>
  <c r="I649" i="46"/>
  <c r="I650" i="46"/>
  <c r="K650" i="46" s="1" a="1"/>
  <c r="I651" i="46"/>
  <c r="R651" i="46" s="1"/>
  <c r="M651" i="46" s="1"/>
  <c r="I653" i="46"/>
  <c r="J653" i="46" s="1"/>
  <c r="I663" i="46"/>
  <c r="R663" i="46" s="1"/>
  <c r="M663" i="46" s="1"/>
  <c r="I664" i="46"/>
  <c r="I665" i="46"/>
  <c r="I666" i="46"/>
  <c r="I667" i="46"/>
  <c r="I668" i="46"/>
  <c r="K668" i="46" s="1" a="1"/>
  <c r="I671" i="46"/>
  <c r="I672" i="46"/>
  <c r="R672" i="46" s="1"/>
  <c r="M672" i="46" s="1"/>
  <c r="I678" i="46"/>
  <c r="J678" i="46" s="1"/>
  <c r="I679" i="46"/>
  <c r="I681" i="46"/>
  <c r="K681" i="46" s="1" a="1"/>
  <c r="I682" i="46"/>
  <c r="J682" i="46" s="1"/>
  <c r="I690" i="46"/>
  <c r="I859" i="46"/>
  <c r="R859" i="46" s="1"/>
  <c r="M859" i="46" s="1"/>
  <c r="I691" i="46"/>
  <c r="K691" i="46" s="1" a="1"/>
  <c r="I694" i="46"/>
  <c r="R694" i="46" s="1"/>
  <c r="M694" i="46" s="1"/>
  <c r="I697" i="46"/>
  <c r="I699" i="46"/>
  <c r="R699" i="46" s="1"/>
  <c r="M699" i="46" s="1"/>
  <c r="I700" i="46"/>
  <c r="I809" i="46"/>
  <c r="I810" i="46"/>
  <c r="I702" i="46"/>
  <c r="J702" i="46" s="1"/>
  <c r="I704" i="46"/>
  <c r="R704" i="46" s="1"/>
  <c r="M704" i="46" s="1"/>
  <c r="I706" i="46"/>
  <c r="I707" i="46"/>
  <c r="R707" i="46" s="1"/>
  <c r="M707" i="46" s="1"/>
  <c r="I814" i="46"/>
  <c r="I708" i="46"/>
  <c r="I709" i="46"/>
  <c r="R709" i="46" s="1"/>
  <c r="M709" i="46" s="1"/>
  <c r="I710" i="46"/>
  <c r="I714" i="46"/>
  <c r="I815" i="46"/>
  <c r="I816" i="46"/>
  <c r="R816" i="46" s="1"/>
  <c r="M816" i="46" s="1"/>
  <c r="I817" i="46"/>
  <c r="I818" i="46"/>
  <c r="I715" i="46"/>
  <c r="I716" i="46"/>
  <c r="J716" i="46" s="1"/>
  <c r="I717" i="46"/>
  <c r="R717" i="46" s="1"/>
  <c r="M717" i="46" s="1"/>
  <c r="I718" i="46"/>
  <c r="R718" i="46" s="1"/>
  <c r="M718" i="46" s="1"/>
  <c r="I719" i="46"/>
  <c r="I720" i="46"/>
  <c r="I724" i="46"/>
  <c r="I726" i="46"/>
  <c r="K726" i="46" s="1" a="1"/>
  <c r="I727" i="46"/>
  <c r="J727" i="46" s="1"/>
  <c r="I728" i="46"/>
  <c r="I729" i="46"/>
  <c r="K729" i="46" s="1" a="1"/>
  <c r="I730" i="46"/>
  <c r="K730" i="46" s="1" a="1"/>
  <c r="I731" i="46"/>
  <c r="I732" i="46"/>
  <c r="R732" i="46" s="1"/>
  <c r="M732" i="46" s="1"/>
  <c r="I733" i="46"/>
  <c r="R733" i="46" s="1"/>
  <c r="M733" i="46" s="1"/>
  <c r="I822" i="46"/>
  <c r="J822" i="46" s="1"/>
  <c r="I823" i="46"/>
  <c r="K823" i="46" s="1" a="1"/>
  <c r="I865" i="46"/>
  <c r="J865" i="46" s="1"/>
  <c r="I734" i="46"/>
  <c r="I735" i="46"/>
  <c r="I736" i="46"/>
  <c r="K736" i="46" s="1" a="1"/>
  <c r="I737" i="46"/>
  <c r="K737" i="46" s="1" a="1"/>
  <c r="I738" i="46"/>
  <c r="I740" i="46"/>
  <c r="I741" i="46"/>
  <c r="J741" i="46" s="1"/>
  <c r="I742" i="46"/>
  <c r="K742" i="46" s="1" a="1"/>
  <c r="I866" i="46"/>
  <c r="I833" i="46"/>
  <c r="I761" i="46"/>
  <c r="R761" i="46" s="1"/>
  <c r="M761" i="46" s="1"/>
  <c r="I762" i="46"/>
  <c r="J762" i="46" s="1"/>
  <c r="I925" i="46"/>
  <c r="R925" i="46" s="1"/>
  <c r="M925" i="46" s="1"/>
  <c r="I773" i="46"/>
  <c r="I774" i="46"/>
  <c r="I775" i="46"/>
  <c r="I776" i="46"/>
  <c r="K776" i="46" s="1" a="1"/>
  <c r="I777" i="46"/>
  <c r="I778" i="46"/>
  <c r="R778" i="46" s="1"/>
  <c r="M778" i="46" s="1"/>
  <c r="I779" i="46"/>
  <c r="J779" i="46" s="1"/>
  <c r="I780" i="46"/>
  <c r="R780" i="46" s="1"/>
  <c r="M780" i="46" s="1"/>
  <c r="I783" i="46"/>
  <c r="K783" i="46" s="1" a="1"/>
  <c r="I784" i="46"/>
  <c r="R784" i="46" s="1"/>
  <c r="M784" i="46" s="1"/>
  <c r="I789" i="46"/>
  <c r="R789" i="46" s="1"/>
  <c r="M789" i="46" s="1"/>
  <c r="I868" i="46"/>
  <c r="I797" i="46"/>
  <c r="I848" i="46"/>
  <c r="J848" i="46" s="1"/>
  <c r="I870" i="46"/>
  <c r="K870" i="46" s="1" a="1"/>
  <c r="I871" i="46"/>
  <c r="I872" i="46"/>
  <c r="J872" i="46" s="1"/>
  <c r="I873" i="46"/>
  <c r="I874" i="46"/>
  <c r="K874" i="46" s="1" a="1"/>
  <c r="I875" i="46"/>
  <c r="K875" i="46" s="1" a="1"/>
  <c r="I876" i="46"/>
  <c r="K876" i="46" s="1" a="1"/>
  <c r="I877" i="46"/>
  <c r="I878" i="46"/>
  <c r="J878" i="46" s="1"/>
  <c r="I879" i="46"/>
  <c r="I880" i="46"/>
  <c r="I881" i="46"/>
  <c r="R881" i="46" s="1"/>
  <c r="M881" i="46" s="1"/>
  <c r="I882" i="46"/>
  <c r="R882" i="46" s="1"/>
  <c r="M882" i="46" s="1"/>
  <c r="I883" i="46"/>
  <c r="K883" i="46" s="1" a="1"/>
  <c r="I884" i="46"/>
  <c r="J884" i="46" s="1"/>
  <c r="I885" i="46"/>
  <c r="I886" i="46"/>
  <c r="I887" i="46"/>
  <c r="J887" i="46" s="1"/>
  <c r="I888" i="46"/>
  <c r="R888" i="46" s="1"/>
  <c r="M888" i="46" s="1"/>
  <c r="I889" i="46"/>
  <c r="I890" i="46"/>
  <c r="I891" i="46"/>
  <c r="J891" i="46" s="1"/>
  <c r="I892" i="46"/>
  <c r="J892" i="46" s="1"/>
  <c r="I893" i="46"/>
  <c r="R893" i="46" s="1"/>
  <c r="M893" i="46" s="1"/>
  <c r="I894" i="46"/>
  <c r="R894" i="46" s="1"/>
  <c r="M894" i="46" s="1"/>
  <c r="I895" i="46"/>
  <c r="I896" i="46"/>
  <c r="K896" i="46" s="1" a="1"/>
  <c r="I899" i="46"/>
  <c r="K899" i="46" s="1" a="1"/>
  <c r="I900" i="46"/>
  <c r="J900" i="46" s="1"/>
  <c r="I901" i="46"/>
  <c r="I902" i="46"/>
  <c r="K902" i="46" s="1" a="1"/>
  <c r="I812" i="46"/>
  <c r="R812" i="46" s="1"/>
  <c r="I819" i="46"/>
  <c r="I907" i="46"/>
  <c r="K907" i="46" s="1" a="1"/>
  <c r="I946" i="46"/>
  <c r="I934" i="46"/>
  <c r="J934" i="46" s="1"/>
  <c r="I821" i="46"/>
  <c r="I826" i="46"/>
  <c r="K826" i="46" s="1" a="1"/>
  <c r="I832" i="46"/>
  <c r="J832" i="46" s="1"/>
  <c r="I840" i="46"/>
  <c r="I915" i="46"/>
  <c r="I844" i="46"/>
  <c r="K844" i="46" s="1" a="1"/>
  <c r="I869" i="46"/>
  <c r="K869" i="46" s="1" a="1"/>
  <c r="I916" i="46"/>
  <c r="J916" i="46" s="1"/>
  <c r="I917" i="46"/>
  <c r="J917" i="46" s="1"/>
  <c r="I918" i="46"/>
  <c r="I931" i="46"/>
  <c r="I850" i="46"/>
  <c r="J850" i="46" s="1"/>
  <c r="I860" i="46"/>
  <c r="R860" i="46" s="1"/>
  <c r="M860" i="46" s="1"/>
  <c r="I856" i="46"/>
  <c r="K856" i="46" s="1" a="1"/>
  <c r="I857" i="46"/>
  <c r="J857" i="46" s="1"/>
  <c r="I926" i="46"/>
  <c r="I906" i="46"/>
  <c r="J906" i="46" s="1"/>
  <c r="I862" i="46"/>
  <c r="R862" i="46" s="1"/>
  <c r="M862" i="46" s="1"/>
  <c r="I863" i="46"/>
  <c r="R863" i="46" s="1"/>
  <c r="I921" i="46"/>
  <c r="J921" i="46" s="1"/>
  <c r="I923" i="46"/>
  <c r="I898" i="46"/>
  <c r="R898" i="46" s="1"/>
  <c r="M898" i="46" s="1"/>
  <c r="I920" i="46"/>
  <c r="I929" i="46"/>
  <c r="K929" i="46" s="1" a="1"/>
  <c r="I913" i="46"/>
  <c r="I947" i="46"/>
  <c r="R947" i="46" s="1"/>
  <c r="I940" i="46"/>
  <c r="I941" i="46"/>
  <c r="K941" i="46" s="1" a="1"/>
  <c r="I942" i="46"/>
  <c r="R942" i="46" s="1"/>
  <c r="M942" i="46" s="1"/>
  <c r="I936" i="46"/>
  <c r="J936" i="46" s="1"/>
  <c r="I937" i="46"/>
  <c r="J937" i="46" s="1"/>
  <c r="I927" i="46"/>
  <c r="I938" i="46"/>
  <c r="I943" i="46"/>
  <c r="R943" i="46" s="1"/>
  <c r="M943" i="46" s="1"/>
  <c r="I945" i="46"/>
  <c r="R945" i="46" s="1"/>
  <c r="M945" i="46" s="1"/>
  <c r="I932" i="46"/>
  <c r="I928" i="46"/>
  <c r="R928" i="46" s="1"/>
  <c r="M928" i="46" s="1"/>
  <c r="I933" i="46"/>
  <c r="J933" i="46" s="1"/>
  <c r="I935" i="46"/>
  <c r="K935" i="46" s="1" a="1"/>
  <c r="I939" i="46"/>
  <c r="I944" i="46"/>
  <c r="K944" i="46" s="1" a="1"/>
  <c r="I948" i="46"/>
  <c r="R948" i="46" s="1"/>
  <c r="M948" i="46" s="1"/>
  <c r="I949" i="46"/>
  <c r="K949" i="46" s="1" a="1"/>
  <c r="N1226" i="46"/>
  <c r="R1226" i="46"/>
  <c r="N1225" i="46"/>
  <c r="R1225" i="46"/>
  <c r="N1224" i="46"/>
  <c r="R1224" i="46"/>
  <c r="N1223" i="46"/>
  <c r="R1223" i="46"/>
  <c r="N1222" i="46"/>
  <c r="R1222" i="46"/>
  <c r="R951" i="46"/>
  <c r="N951" i="46"/>
  <c r="M951" i="46"/>
  <c r="N81" i="46"/>
  <c r="N2" i="46"/>
  <c r="N863" i="46"/>
  <c r="N1221" i="46"/>
  <c r="N221" i="46"/>
  <c r="N615" i="46"/>
  <c r="N295" i="46"/>
  <c r="N378" i="46"/>
  <c r="N1220" i="46"/>
  <c r="N1219" i="46"/>
  <c r="N1218" i="46"/>
  <c r="N179" i="46"/>
  <c r="N1217" i="46"/>
  <c r="N1216" i="46"/>
  <c r="N199" i="46"/>
  <c r="N519" i="46"/>
  <c r="N586" i="46"/>
  <c r="N134" i="46"/>
  <c r="N283" i="46"/>
  <c r="N473" i="46"/>
  <c r="N477" i="46"/>
  <c r="N472" i="46"/>
  <c r="N193" i="46"/>
  <c r="N55" i="46"/>
  <c r="N480" i="46"/>
  <c r="N38" i="46"/>
  <c r="N689" i="46"/>
  <c r="N282" i="46"/>
  <c r="N294" i="46"/>
  <c r="N600" i="46"/>
  <c r="N750" i="46"/>
  <c r="N922" i="46"/>
  <c r="N1215" i="46"/>
  <c r="M1215" i="46"/>
  <c r="N851" i="46"/>
  <c r="N293" i="46"/>
  <c r="N855" i="46"/>
  <c r="N753" i="46"/>
  <c r="N742" i="46"/>
  <c r="N545" i="46"/>
  <c r="N578" i="46"/>
  <c r="N1213" i="46"/>
  <c r="N158" i="46"/>
  <c r="N476" i="46"/>
  <c r="N475" i="46"/>
  <c r="N220" i="46"/>
  <c r="N292" i="46"/>
  <c r="N291" i="46"/>
  <c r="N290" i="46"/>
  <c r="N289" i="46"/>
  <c r="N237" i="46"/>
  <c r="N8" i="46"/>
  <c r="N930" i="46"/>
  <c r="N44" i="46"/>
  <c r="N846" i="46"/>
  <c r="N161" i="46"/>
  <c r="N149" i="46"/>
  <c r="N752" i="46"/>
  <c r="N641" i="46"/>
  <c r="N219" i="46"/>
  <c r="N847" i="46"/>
  <c r="N585" i="46"/>
  <c r="N924" i="46"/>
  <c r="N935" i="46"/>
  <c r="N749" i="46"/>
  <c r="N748" i="46"/>
  <c r="N576" i="46"/>
  <c r="N762" i="46"/>
  <c r="N590" i="46"/>
  <c r="N248" i="46"/>
  <c r="N247" i="46"/>
  <c r="N511" i="46"/>
  <c r="N168" i="46"/>
  <c r="N251" i="46"/>
  <c r="N613" i="46"/>
  <c r="N612" i="46"/>
  <c r="N611" i="46"/>
  <c r="N784" i="46"/>
  <c r="N783" i="46"/>
  <c r="N323" i="46"/>
  <c r="N610" i="46"/>
  <c r="N314" i="46"/>
  <c r="N348" i="46"/>
  <c r="N533" i="46"/>
  <c r="N608" i="46"/>
  <c r="N61" i="46"/>
  <c r="N198" i="46"/>
  <c r="N63" i="46"/>
  <c r="N780" i="46"/>
  <c r="N779" i="46"/>
  <c r="N778" i="46"/>
  <c r="N607" i="46"/>
  <c r="N606" i="46"/>
  <c r="N923" i="46"/>
  <c r="N777" i="46"/>
  <c r="N896" i="46"/>
  <c r="N229" i="46"/>
  <c r="N264" i="46"/>
  <c r="N844" i="46"/>
  <c r="N797" i="46"/>
  <c r="N774" i="46"/>
  <c r="N776" i="46"/>
  <c r="N773" i="46"/>
  <c r="N605" i="46"/>
  <c r="N18" i="46"/>
  <c r="N354" i="46"/>
  <c r="N604" i="46"/>
  <c r="N599" i="46"/>
  <c r="N760" i="46"/>
  <c r="N1212" i="46"/>
  <c r="M1212" i="46"/>
  <c r="N827" i="46"/>
  <c r="N141" i="46"/>
  <c r="N494" i="46"/>
  <c r="N865" i="46"/>
  <c r="N288" i="46"/>
  <c r="N120" i="46"/>
  <c r="N301" i="46"/>
  <c r="N761" i="46"/>
  <c r="N832" i="46"/>
  <c r="N263" i="46"/>
  <c r="N50" i="46"/>
  <c r="N17" i="46"/>
  <c r="N532" i="46"/>
  <c r="N21" i="46"/>
  <c r="N741" i="46"/>
  <c r="N740" i="46"/>
  <c r="N825" i="46"/>
  <c r="N775" i="46"/>
  <c r="N181" i="46"/>
  <c r="N287" i="46"/>
  <c r="N738" i="46"/>
  <c r="N737" i="46"/>
  <c r="N190" i="46"/>
  <c r="N628" i="46"/>
  <c r="N794" i="46"/>
  <c r="N571" i="46"/>
  <c r="N570" i="46"/>
  <c r="N826" i="46"/>
  <c r="N818" i="46"/>
  <c r="N214" i="46"/>
  <c r="N736" i="46"/>
  <c r="N735" i="46"/>
  <c r="N734" i="46"/>
  <c r="N20" i="46"/>
  <c r="N565" i="46"/>
  <c r="N142" i="46"/>
  <c r="N561" i="46"/>
  <c r="N652" i="46"/>
  <c r="N824" i="46"/>
  <c r="N733" i="46"/>
  <c r="N732" i="46"/>
  <c r="N560" i="46"/>
  <c r="N948" i="46"/>
  <c r="N531" i="46"/>
  <c r="N558" i="46"/>
  <c r="N731" i="46"/>
  <c r="N730" i="46"/>
  <c r="N729" i="46"/>
  <c r="N728" i="46"/>
  <c r="N727" i="46"/>
  <c r="N564" i="46"/>
  <c r="N913" i="46"/>
  <c r="N557" i="46"/>
  <c r="N555" i="46"/>
  <c r="N726" i="46"/>
  <c r="N554" i="46"/>
  <c r="N152" i="46"/>
  <c r="N122" i="46"/>
  <c r="N548" i="46"/>
  <c r="N598" i="46"/>
  <c r="N594" i="46"/>
  <c r="N547" i="46"/>
  <c r="N225" i="46"/>
  <c r="N862" i="46"/>
  <c r="N895" i="46"/>
  <c r="N593" i="46"/>
  <c r="N592" i="46"/>
  <c r="N211" i="46"/>
  <c r="N530" i="46"/>
  <c r="N540" i="46"/>
  <c r="N197" i="46"/>
  <c r="N720" i="46"/>
  <c r="N719" i="46"/>
  <c r="N718" i="46"/>
  <c r="N27" i="46"/>
  <c r="N609" i="46"/>
  <c r="N210" i="46"/>
  <c r="N59" i="46"/>
  <c r="N189" i="46"/>
  <c r="N921" i="46"/>
  <c r="N717" i="46"/>
  <c r="N1211" i="46"/>
  <c r="M1211" i="46"/>
  <c r="N131" i="46"/>
  <c r="N716" i="46"/>
  <c r="N286" i="46"/>
  <c r="N538" i="46"/>
  <c r="N112" i="46"/>
  <c r="N537" i="46"/>
  <c r="N398" i="46"/>
  <c r="N1210" i="46"/>
  <c r="N1209" i="46"/>
  <c r="N715" i="46"/>
  <c r="N42" i="46"/>
  <c r="N820" i="46"/>
  <c r="N747" i="46"/>
  <c r="N524" i="46"/>
  <c r="N118" i="46"/>
  <c r="N113" i="46"/>
  <c r="N182" i="46"/>
  <c r="N710" i="46"/>
  <c r="N709" i="46"/>
  <c r="N708" i="46"/>
  <c r="N184" i="46"/>
  <c r="N498" i="46"/>
  <c r="N15" i="46"/>
  <c r="N497" i="46"/>
  <c r="N510" i="46"/>
  <c r="N516" i="46"/>
  <c r="N513" i="46"/>
  <c r="N817" i="46"/>
  <c r="N111" i="46"/>
  <c r="N400" i="46"/>
  <c r="N509" i="46"/>
  <c r="N508" i="46"/>
  <c r="N507" i="46"/>
  <c r="N506" i="46"/>
  <c r="N505" i="46"/>
  <c r="N504" i="46"/>
  <c r="N906" i="46"/>
  <c r="N814" i="46"/>
  <c r="N95" i="46"/>
  <c r="N502" i="46"/>
  <c r="N501" i="46"/>
  <c r="N110" i="46"/>
  <c r="N500" i="46"/>
  <c r="N228" i="46"/>
  <c r="N148" i="46"/>
  <c r="N29" i="46"/>
  <c r="N25" i="46"/>
  <c r="N28" i="46"/>
  <c r="N24" i="46"/>
  <c r="N23" i="46"/>
  <c r="N22" i="46"/>
  <c r="N52" i="46"/>
  <c r="N492" i="46"/>
  <c r="N496" i="46"/>
  <c r="N489" i="46"/>
  <c r="N14" i="46"/>
  <c r="N166" i="46"/>
  <c r="N704" i="46"/>
  <c r="N908" i="46"/>
  <c r="N699" i="46"/>
  <c r="N41" i="46"/>
  <c r="N485" i="46"/>
  <c r="N89" i="46"/>
  <c r="N58" i="46"/>
  <c r="N534" i="46"/>
  <c r="N698" i="46"/>
  <c r="N278" i="46"/>
  <c r="N702" i="46"/>
  <c r="N270" i="46"/>
  <c r="N759" i="46"/>
  <c r="N758" i="46"/>
  <c r="N810" i="46"/>
  <c r="N809" i="46"/>
  <c r="N707" i="46"/>
  <c r="N701" i="46"/>
  <c r="N91" i="46"/>
  <c r="N418" i="46"/>
  <c r="N811" i="46"/>
  <c r="N697" i="46"/>
  <c r="N894" i="46"/>
  <c r="N848" i="46"/>
  <c r="N927" i="46"/>
  <c r="N308" i="46"/>
  <c r="N468" i="46"/>
  <c r="N695" i="46"/>
  <c r="N419" i="46"/>
  <c r="N706" i="46"/>
  <c r="N694" i="46"/>
  <c r="N364" i="46"/>
  <c r="N133" i="46"/>
  <c r="N109" i="46"/>
  <c r="N1208" i="46"/>
  <c r="M1208" i="46"/>
  <c r="N1207" i="46"/>
  <c r="M1207" i="46"/>
  <c r="N479" i="46"/>
  <c r="N40" i="46"/>
  <c r="N124" i="46"/>
  <c r="N123" i="46"/>
  <c r="N483" i="46"/>
  <c r="N85" i="46"/>
  <c r="N84" i="46"/>
  <c r="N467" i="46"/>
  <c r="N859" i="46"/>
  <c r="N103" i="46"/>
  <c r="N34" i="46"/>
  <c r="N682" i="46"/>
  <c r="N457" i="46"/>
  <c r="N100" i="46"/>
  <c r="N638" i="46"/>
  <c r="N117" i="46"/>
  <c r="N712" i="46"/>
  <c r="N713" i="46"/>
  <c r="N262" i="46"/>
  <c r="N518" i="46"/>
  <c r="N577" i="46"/>
  <c r="N529" i="46"/>
  <c r="N116" i="46"/>
  <c r="N196" i="46"/>
  <c r="N816" i="46"/>
  <c r="N815" i="46"/>
  <c r="N452" i="46"/>
  <c r="N679" i="46"/>
  <c r="N678" i="46"/>
  <c r="N75" i="46"/>
  <c r="N450" i="46"/>
  <c r="N4" i="46"/>
  <c r="N115" i="46"/>
  <c r="N86" i="46"/>
  <c r="N672" i="46"/>
  <c r="N893" i="46"/>
  <c r="N527" i="46"/>
  <c r="N579" i="46"/>
  <c r="N582" i="46"/>
  <c r="N466" i="46"/>
  <c r="N671" i="46"/>
  <c r="N668" i="46"/>
  <c r="N667" i="46"/>
  <c r="N858" i="46"/>
  <c r="N449" i="46"/>
  <c r="N931" i="46"/>
  <c r="N446" i="46"/>
  <c r="N666" i="46"/>
  <c r="N665" i="46"/>
  <c r="N447" i="46"/>
  <c r="N664" i="46"/>
  <c r="N440" i="46"/>
  <c r="N1206" i="46"/>
  <c r="M1206" i="46"/>
  <c r="N1205" i="46"/>
  <c r="M1205" i="46"/>
  <c r="N427" i="46"/>
  <c r="N653" i="46"/>
  <c r="N800" i="46"/>
  <c r="N277" i="46"/>
  <c r="N437" i="46"/>
  <c r="N650" i="46"/>
  <c r="N651" i="46"/>
  <c r="N438" i="46"/>
  <c r="N663" i="46"/>
  <c r="N435" i="46"/>
  <c r="N195" i="46"/>
  <c r="N434" i="46"/>
  <c r="N433" i="46"/>
  <c r="N649" i="46"/>
  <c r="N432" i="46"/>
  <c r="N445" i="46"/>
  <c r="N1204" i="46"/>
  <c r="N892" i="46"/>
  <c r="N54" i="46"/>
  <c r="N1203" i="46"/>
  <c r="M1203" i="46"/>
  <c r="N56" i="46"/>
  <c r="N891" i="46"/>
  <c r="N648" i="46"/>
  <c r="N890" i="46"/>
  <c r="N10" i="46"/>
  <c r="N889" i="46"/>
  <c r="N647" i="46"/>
  <c r="N888" i="46"/>
  <c r="N644" i="46"/>
  <c r="N643" i="46"/>
  <c r="N805" i="46"/>
  <c r="N493" i="46"/>
  <c r="N645" i="46"/>
  <c r="N47" i="46"/>
  <c r="N11" i="46"/>
  <c r="N9" i="46"/>
  <c r="N543" i="46"/>
  <c r="N1202" i="46"/>
  <c r="N803" i="46"/>
  <c r="N802" i="46"/>
  <c r="N525" i="46"/>
  <c r="N258" i="46"/>
  <c r="N285" i="46"/>
  <c r="N356" i="46"/>
  <c r="N147" i="46"/>
  <c r="N399" i="46"/>
  <c r="N31" i="46"/>
  <c r="N465" i="46"/>
  <c r="N636" i="46"/>
  <c r="N627" i="46"/>
  <c r="N376" i="46"/>
  <c r="N635" i="46"/>
  <c r="N634" i="46"/>
  <c r="N642" i="46"/>
  <c r="N26" i="46"/>
  <c r="N866" i="46"/>
  <c r="N633" i="46"/>
  <c r="N632" i="46"/>
  <c r="N631" i="46"/>
  <c r="N630" i="46"/>
  <c r="N536" i="46"/>
  <c r="N918" i="46"/>
  <c r="N917" i="46"/>
  <c r="N515" i="46"/>
  <c r="N355" i="46"/>
  <c r="N82" i="46"/>
  <c r="N387" i="46"/>
  <c r="N386" i="46"/>
  <c r="N385" i="46"/>
  <c r="N384" i="46"/>
  <c r="N383" i="46"/>
  <c r="N367" i="46"/>
  <c r="N625" i="46"/>
  <c r="N869" i="46"/>
  <c r="N523" i="46"/>
  <c r="N624" i="46"/>
  <c r="N949" i="46"/>
  <c r="N79" i="46"/>
  <c r="N78" i="46"/>
  <c r="N77" i="46"/>
  <c r="N358" i="46"/>
  <c r="N76" i="46"/>
  <c r="N5" i="46"/>
  <c r="N623" i="46"/>
  <c r="N916" i="46"/>
  <c r="N790" i="46"/>
  <c r="N757" i="46"/>
  <c r="N756" i="46"/>
  <c r="N839" i="46"/>
  <c r="N491" i="46"/>
  <c r="N276" i="46"/>
  <c r="N310" i="46"/>
  <c r="N787" i="46"/>
  <c r="N786" i="46"/>
  <c r="N785" i="46"/>
  <c r="N32" i="46"/>
  <c r="N353" i="46"/>
  <c r="N333" i="46"/>
  <c r="N620" i="46"/>
  <c r="N275" i="46"/>
  <c r="N792" i="46"/>
  <c r="N596" i="46"/>
  <c r="N337" i="46"/>
  <c r="N616" i="46"/>
  <c r="N336" i="46"/>
  <c r="N328" i="46"/>
  <c r="N324" i="46"/>
  <c r="N274" i="46"/>
  <c r="N326" i="46"/>
  <c r="N770" i="46"/>
  <c r="N315" i="46"/>
  <c r="N887" i="46"/>
  <c r="N309" i="46"/>
  <c r="N626" i="46"/>
  <c r="N769" i="46"/>
  <c r="N768" i="46"/>
  <c r="N841" i="46"/>
  <c r="N886" i="46"/>
  <c r="N885" i="46"/>
  <c r="N772" i="46"/>
  <c r="N603" i="46"/>
  <c r="N767" i="46"/>
  <c r="N843" i="46"/>
  <c r="N766" i="46"/>
  <c r="N765" i="46"/>
  <c r="N764" i="46"/>
  <c r="N763" i="46"/>
  <c r="N306" i="46"/>
  <c r="N305" i="46"/>
  <c r="N304" i="46"/>
  <c r="N303" i="46"/>
  <c r="N602" i="46"/>
  <c r="N884" i="46"/>
  <c r="N838" i="46"/>
  <c r="N321" i="46"/>
  <c r="N320" i="46"/>
  <c r="N915" i="46"/>
  <c r="N299" i="46"/>
  <c r="N164" i="46"/>
  <c r="N478" i="46"/>
  <c r="N165" i="46"/>
  <c r="N755" i="46"/>
  <c r="N751" i="46"/>
  <c r="N771" i="46"/>
  <c r="N259" i="46"/>
  <c r="N1201" i="46"/>
  <c r="N135" i="46"/>
  <c r="N256" i="46"/>
  <c r="N575" i="46"/>
  <c r="N680" i="46"/>
  <c r="N255" i="46"/>
  <c r="N574" i="46"/>
  <c r="N464" i="46"/>
  <c r="N463" i="46"/>
  <c r="N831" i="46"/>
  <c r="N830" i="46"/>
  <c r="N829" i="46"/>
  <c r="N828" i="46"/>
  <c r="N591" i="46"/>
  <c r="N573" i="46"/>
  <c r="N203" i="46"/>
  <c r="N252" i="46"/>
  <c r="N919" i="46"/>
  <c r="N925" i="46"/>
  <c r="N246" i="46"/>
  <c r="N249" i="46"/>
  <c r="N883" i="46"/>
  <c r="N914" i="46"/>
  <c r="N910" i="46"/>
  <c r="N911" i="46"/>
  <c r="N912" i="46"/>
  <c r="N942" i="46"/>
  <c r="N941" i="46"/>
  <c r="N568" i="46"/>
  <c r="N235" i="46"/>
  <c r="N234" i="46"/>
  <c r="N556" i="46"/>
  <c r="N230" i="46"/>
  <c r="N431" i="46"/>
  <c r="N51" i="46"/>
  <c r="N429" i="46"/>
  <c r="N425" i="46"/>
  <c r="N424" i="46"/>
  <c r="N423" i="46"/>
  <c r="N422" i="46"/>
  <c r="N48" i="46"/>
  <c r="N549" i="46"/>
  <c r="N1200" i="46"/>
  <c r="N417" i="46"/>
  <c r="N416" i="46"/>
  <c r="N546" i="46"/>
  <c r="N544" i="46"/>
  <c r="N411" i="46"/>
  <c r="N410" i="46"/>
  <c r="N409" i="46"/>
  <c r="N408" i="46"/>
  <c r="N407" i="46"/>
  <c r="N406" i="46"/>
  <c r="N405" i="46"/>
  <c r="N404" i="46"/>
  <c r="N403" i="46"/>
  <c r="N402" i="46"/>
  <c r="N723" i="46"/>
  <c r="N542" i="46"/>
  <c r="N541" i="46"/>
  <c r="N227" i="46"/>
  <c r="N1199" i="46"/>
  <c r="M1199" i="46"/>
  <c r="N940" i="46"/>
  <c r="N172" i="46"/>
  <c r="N721" i="46"/>
  <c r="N213" i="46"/>
  <c r="N1198" i="46"/>
  <c r="N245" i="46"/>
  <c r="N208" i="46"/>
  <c r="N209" i="46"/>
  <c r="N207" i="46"/>
  <c r="N192" i="46"/>
  <c r="N882" i="46"/>
  <c r="N388" i="46"/>
  <c r="N836" i="46"/>
  <c r="N833" i="46"/>
  <c r="N202" i="46"/>
  <c r="N205" i="46"/>
  <c r="N187" i="46"/>
  <c r="N183" i="46"/>
  <c r="N1197" i="46"/>
  <c r="N897" i="46"/>
  <c r="N1196" i="46"/>
  <c r="N1195" i="46"/>
  <c r="N178" i="46"/>
  <c r="N177" i="46"/>
  <c r="N176" i="46"/>
  <c r="N175" i="46"/>
  <c r="N520" i="46"/>
  <c r="N174" i="46"/>
  <c r="N173" i="46"/>
  <c r="N521" i="46"/>
  <c r="N514" i="46"/>
  <c r="N180" i="46"/>
  <c r="N503" i="46"/>
  <c r="N945" i="46"/>
  <c r="N499" i="46"/>
  <c r="N812" i="46"/>
  <c r="N441" i="46"/>
  <c r="N881" i="46"/>
  <c r="N880" i="46"/>
  <c r="N879" i="46"/>
  <c r="N39" i="46"/>
  <c r="N99" i="46"/>
  <c r="N170" i="46"/>
  <c r="N878" i="46"/>
  <c r="N877" i="46"/>
  <c r="N705" i="46"/>
  <c r="N876" i="46"/>
  <c r="N875" i="46"/>
  <c r="N874" i="46"/>
  <c r="N415" i="46"/>
  <c r="N414" i="46"/>
  <c r="N873" i="46"/>
  <c r="N872" i="46"/>
  <c r="N871" i="46"/>
  <c r="N528" i="46"/>
  <c r="N796" i="46"/>
  <c r="N74" i="46"/>
  <c r="N375" i="46"/>
  <c r="N488" i="46"/>
  <c r="N703" i="46"/>
  <c r="N487" i="46"/>
  <c r="N159" i="46"/>
  <c r="N486" i="46"/>
  <c r="N490" i="46"/>
  <c r="N1194" i="46"/>
  <c r="N1193" i="46"/>
  <c r="N150" i="46"/>
  <c r="N484" i="46"/>
  <c r="N244" i="46"/>
  <c r="N206" i="46"/>
  <c r="N33" i="46"/>
  <c r="N155" i="46"/>
  <c r="N154" i="46"/>
  <c r="N332" i="46"/>
  <c r="N870" i="46"/>
  <c r="N481" i="46"/>
  <c r="N140" i="46"/>
  <c r="N139" i="46"/>
  <c r="N350" i="46"/>
  <c r="N1192" i="46"/>
  <c r="N125" i="46"/>
  <c r="N138" i="46"/>
  <c r="N1191" i="46"/>
  <c r="N136" i="46"/>
  <c r="N692" i="46"/>
  <c r="N130" i="46"/>
  <c r="N129" i="46"/>
  <c r="N128" i="46"/>
  <c r="N127" i="46"/>
  <c r="N126" i="46"/>
  <c r="N902" i="46"/>
  <c r="N901" i="46"/>
  <c r="N900" i="46"/>
  <c r="N899" i="46"/>
  <c r="N807" i="46"/>
  <c r="N273" i="46"/>
  <c r="N823" i="46"/>
  <c r="N121" i="46"/>
  <c r="N456" i="46"/>
  <c r="N455" i="46"/>
  <c r="N101" i="46"/>
  <c r="N98" i="46"/>
  <c r="N97" i="46"/>
  <c r="N96" i="46"/>
  <c r="N94" i="46"/>
  <c r="N1190" i="46"/>
  <c r="N1189" i="46"/>
  <c r="N93" i="46"/>
  <c r="N1188" i="46"/>
  <c r="N1187" i="46"/>
  <c r="N451" i="46"/>
  <c r="N87" i="46"/>
  <c r="N92" i="46"/>
  <c r="N272" i="46"/>
  <c r="N114" i="46"/>
  <c r="N443" i="46"/>
  <c r="N932" i="46"/>
  <c r="N806" i="46"/>
  <c r="N795" i="46"/>
  <c r="N37" i="46"/>
  <c r="N68" i="46"/>
  <c r="N243" i="46"/>
  <c r="N436" i="46"/>
  <c r="N60" i="46"/>
  <c r="N1186" i="46"/>
  <c r="N1185" i="46"/>
  <c r="N53" i="46"/>
  <c r="N1184" i="46"/>
  <c r="M1184" i="46"/>
  <c r="N36" i="46"/>
  <c r="N426" i="46"/>
  <c r="N49" i="46"/>
  <c r="N35" i="46"/>
  <c r="N853" i="46"/>
  <c r="N222" i="46"/>
  <c r="N662" i="46"/>
  <c r="N1183" i="46"/>
  <c r="N30" i="46"/>
  <c r="N637" i="46"/>
  <c r="N73" i="46"/>
  <c r="N1182" i="46"/>
  <c r="N1181" i="46"/>
  <c r="N798" i="46"/>
  <c r="N804" i="46"/>
  <c r="N397" i="46"/>
  <c r="N396" i="46"/>
  <c r="N395" i="46"/>
  <c r="N394" i="46"/>
  <c r="N393" i="46"/>
  <c r="N392" i="46"/>
  <c r="N391" i="46"/>
  <c r="N390" i="46"/>
  <c r="N204" i="46"/>
  <c r="N371" i="46"/>
  <c r="N370" i="46"/>
  <c r="N369" i="46"/>
  <c r="N368" i="46"/>
  <c r="N366" i="46"/>
  <c r="N365" i="46"/>
  <c r="N363" i="46"/>
  <c r="N7" i="46"/>
  <c r="N6" i="46"/>
  <c r="N1180" i="46"/>
  <c r="N864" i="46"/>
  <c r="N361" i="46"/>
  <c r="N360" i="46"/>
  <c r="N359" i="46"/>
  <c r="N690" i="46"/>
  <c r="N793" i="46"/>
  <c r="N619" i="46"/>
  <c r="N351" i="46"/>
  <c r="N1179" i="46"/>
  <c r="N444" i="46"/>
  <c r="N868" i="46"/>
  <c r="N346" i="46"/>
  <c r="N589" i="46"/>
  <c r="N562" i="46"/>
  <c r="N345" i="46"/>
  <c r="N789" i="46"/>
  <c r="N344" i="46"/>
  <c r="N343" i="46"/>
  <c r="N342" i="46"/>
  <c r="N1178" i="46"/>
  <c r="N70" i="46"/>
  <c r="N340" i="46"/>
  <c r="N339" i="46"/>
  <c r="N334" i="46"/>
  <c r="N331" i="46"/>
  <c r="N330" i="46"/>
  <c r="N329" i="46"/>
  <c r="N327" i="46"/>
  <c r="N325" i="46"/>
  <c r="N319" i="46"/>
  <c r="N318" i="46"/>
  <c r="N317" i="46"/>
  <c r="N316" i="46"/>
  <c r="N313" i="46"/>
  <c r="N271" i="46"/>
  <c r="N312" i="46"/>
  <c r="N311" i="46"/>
  <c r="N1177" i="46"/>
  <c r="M1177" i="46"/>
  <c r="N1176" i="46"/>
  <c r="M1176" i="46"/>
  <c r="N842" i="46"/>
  <c r="N1175" i="46"/>
  <c r="M1175" i="46"/>
  <c r="N597" i="46"/>
  <c r="N1174" i="46"/>
  <c r="M1174" i="46"/>
  <c r="N943" i="46"/>
  <c r="N618" i="46"/>
  <c r="N1173" i="46"/>
  <c r="N1172" i="46"/>
  <c r="N1171" i="46"/>
  <c r="N1170" i="46"/>
  <c r="M1170" i="46"/>
  <c r="N1169" i="46"/>
  <c r="M1169" i="46"/>
  <c r="N746" i="46"/>
  <c r="N572" i="46"/>
  <c r="N106" i="46"/>
  <c r="N105" i="46"/>
  <c r="N453" i="46"/>
  <c r="N569" i="46"/>
  <c r="N567" i="46"/>
  <c r="N688" i="46"/>
  <c r="N821" i="46"/>
  <c r="N867" i="46"/>
  <c r="N1168" i="46"/>
  <c r="N239" i="46"/>
  <c r="N563" i="46"/>
  <c r="N822" i="46"/>
  <c r="N257" i="46"/>
  <c r="N559" i="46"/>
  <c r="N218" i="46"/>
  <c r="N232" i="46"/>
  <c r="N584" i="46"/>
  <c r="N861" i="46"/>
  <c r="N231" i="46"/>
  <c r="N284" i="46"/>
  <c r="N553" i="46"/>
  <c r="N552" i="46"/>
  <c r="N551" i="46"/>
  <c r="N725" i="46"/>
  <c r="N724" i="46"/>
  <c r="N1167" i="46"/>
  <c r="N929" i="46"/>
  <c r="N216" i="46"/>
  <c r="N224" i="46"/>
  <c r="N539" i="46"/>
  <c r="N212" i="46"/>
  <c r="N171" i="46"/>
  <c r="N1166" i="46"/>
  <c r="M1166" i="46"/>
  <c r="N691" i="46"/>
  <c r="N535" i="46"/>
  <c r="N160" i="46"/>
  <c r="N191" i="46"/>
  <c r="N614" i="46"/>
  <c r="N223" i="46"/>
  <c r="N341" i="46"/>
  <c r="N83" i="46"/>
  <c r="N744" i="46"/>
  <c r="N43" i="46"/>
  <c r="N517" i="46"/>
  <c r="N522" i="46"/>
  <c r="N595" i="46"/>
  <c r="N13" i="46"/>
  <c r="N801" i="46"/>
  <c r="N495" i="46"/>
  <c r="N849" i="46"/>
  <c r="N676" i="46"/>
  <c r="N389" i="46"/>
  <c r="N157" i="46"/>
  <c r="N156" i="46"/>
  <c r="N253" i="46"/>
  <c r="N808" i="46"/>
  <c r="N281" i="46"/>
  <c r="N151" i="46"/>
  <c r="N700" i="46"/>
  <c r="N67" i="46"/>
  <c r="N1165" i="46"/>
  <c r="N1164" i="46"/>
  <c r="N1163" i="46"/>
  <c r="N1162" i="46"/>
  <c r="N482" i="46"/>
  <c r="N669" i="46"/>
  <c r="N471" i="46"/>
  <c r="N119" i="46"/>
  <c r="N137" i="46"/>
  <c r="N238" i="46"/>
  <c r="N819" i="46"/>
  <c r="N474" i="46"/>
  <c r="N1161" i="46"/>
  <c r="N102" i="46"/>
  <c r="N442" i="46"/>
  <c r="N469" i="46"/>
  <c r="N677" i="46"/>
  <c r="N950" i="46"/>
  <c r="N90" i="46"/>
  <c r="N788" i="46"/>
  <c r="N670" i="46"/>
  <c r="N3" i="46"/>
  <c r="N661" i="46"/>
  <c r="N108" i="46"/>
  <c r="N1160" i="46"/>
  <c r="M1160" i="46"/>
  <c r="N62" i="46"/>
  <c r="N646" i="46"/>
  <c r="N909" i="46"/>
  <c r="N16" i="46"/>
  <c r="N681" i="46"/>
  <c r="N460" i="46"/>
  <c r="N459" i="46"/>
  <c r="N462" i="46"/>
  <c r="N461" i="46"/>
  <c r="N791" i="46"/>
  <c r="N470" i="46"/>
  <c r="N588" i="46"/>
  <c r="N587" i="46"/>
  <c r="N254" i="46"/>
  <c r="N217" i="46"/>
  <c r="N458" i="46"/>
  <c r="N362" i="46"/>
  <c r="N45" i="46"/>
  <c r="N1159" i="46"/>
  <c r="N1158" i="46"/>
  <c r="N1157" i="46"/>
  <c r="N1156" i="46"/>
  <c r="N1155" i="46"/>
  <c r="N621" i="46"/>
  <c r="N338" i="46"/>
  <c r="N583" i="46"/>
  <c r="N1154" i="46"/>
  <c r="N1153" i="46"/>
  <c r="N374" i="46"/>
  <c r="N1152" i="46"/>
  <c r="N1151" i="46"/>
  <c r="N1150" i="46"/>
  <c r="N144" i="46"/>
  <c r="N566" i="46"/>
  <c r="N745" i="46"/>
  <c r="N279" i="46"/>
  <c r="N269" i="46"/>
  <c r="N813" i="46"/>
  <c r="N938" i="46"/>
  <c r="N1149" i="46"/>
  <c r="N1148" i="46"/>
  <c r="N302" i="46"/>
  <c r="N837" i="46"/>
  <c r="N373" i="46"/>
  <c r="N1147" i="46"/>
  <c r="N1146" i="46"/>
  <c r="N250" i="46"/>
  <c r="N242" i="46"/>
  <c r="N240" i="46"/>
  <c r="N372" i="46"/>
  <c r="N1145" i="46"/>
  <c r="N1144" i="46"/>
  <c r="N1143" i="46"/>
  <c r="N1142" i="46"/>
  <c r="M1142" i="46"/>
  <c r="N550" i="46"/>
  <c r="N934" i="46"/>
  <c r="N1141" i="46"/>
  <c r="M1141" i="46"/>
  <c r="N1140" i="46"/>
  <c r="N526" i="46"/>
  <c r="N46" i="46"/>
  <c r="N1139" i="46"/>
  <c r="N1138" i="46"/>
  <c r="N1137" i="46"/>
  <c r="N512" i="46"/>
  <c r="N1136" i="46"/>
  <c r="M1136" i="46"/>
  <c r="N1135" i="46"/>
  <c r="N1134" i="46"/>
  <c r="N146" i="46"/>
  <c r="N1133" i="46"/>
  <c r="N1132" i="46"/>
  <c r="N1131" i="46"/>
  <c r="N1130" i="46"/>
  <c r="N722" i="46"/>
  <c r="N454" i="46"/>
  <c r="N1129" i="46"/>
  <c r="N1128" i="46"/>
  <c r="N1127" i="46"/>
  <c r="N1126" i="46"/>
  <c r="N937" i="46"/>
  <c r="N936" i="46"/>
  <c r="N1125" i="46"/>
  <c r="N69" i="46"/>
  <c r="N852" i="46"/>
  <c r="N1124" i="46"/>
  <c r="M1124" i="46"/>
  <c r="N1123" i="46"/>
  <c r="M1123" i="46"/>
  <c r="N57" i="46"/>
  <c r="N1122" i="46"/>
  <c r="M1122" i="46"/>
  <c r="N430" i="46"/>
  <c r="N1121" i="46"/>
  <c r="M1121" i="46"/>
  <c r="N413" i="46"/>
  <c r="N1120" i="46"/>
  <c r="N1119" i="46"/>
  <c r="N1118" i="46"/>
  <c r="M1118" i="46"/>
  <c r="N947" i="46"/>
  <c r="N629" i="46"/>
  <c r="N1117" i="46"/>
  <c r="N799" i="46"/>
  <c r="N1116" i="46"/>
  <c r="N1115" i="46"/>
  <c r="M1115" i="46"/>
  <c r="N377" i="46"/>
  <c r="N1114" i="46"/>
  <c r="N1113" i="46"/>
  <c r="N1112" i="46"/>
  <c r="N1111" i="46"/>
  <c r="N1110" i="46"/>
  <c r="N1109" i="46"/>
  <c r="N1108" i="46"/>
  <c r="N347" i="46"/>
  <c r="N1107" i="46"/>
  <c r="M1107" i="46"/>
  <c r="N617" i="46"/>
  <c r="N307" i="46"/>
  <c r="N261" i="46"/>
  <c r="N1106" i="46"/>
  <c r="N1105" i="46"/>
  <c r="N1104" i="46"/>
  <c r="N1103" i="46"/>
  <c r="N1102" i="46"/>
  <c r="N1101" i="46"/>
  <c r="N1100" i="46"/>
  <c r="N1099" i="46"/>
  <c r="N1098" i="46"/>
  <c r="N241" i="46"/>
  <c r="N1097" i="46"/>
  <c r="N1096" i="46"/>
  <c r="N233" i="46"/>
  <c r="N1095" i="46"/>
  <c r="M1095" i="46"/>
  <c r="N1094" i="46"/>
  <c r="N1093" i="46"/>
  <c r="N1092" i="46"/>
  <c r="N1091" i="46"/>
  <c r="N1090" i="46"/>
  <c r="N188" i="46"/>
  <c r="N186" i="46"/>
  <c r="N185" i="46"/>
  <c r="N920" i="46"/>
  <c r="N1089" i="46"/>
  <c r="N711" i="46"/>
  <c r="N1088" i="46"/>
  <c r="N905" i="46"/>
  <c r="N904" i="46"/>
  <c r="N903" i="46"/>
  <c r="N167" i="46"/>
  <c r="N1087" i="46"/>
  <c r="N1086" i="46"/>
  <c r="N1085" i="46"/>
  <c r="N1084" i="46"/>
  <c r="N1083" i="46"/>
  <c r="N1082" i="46"/>
  <c r="N1081" i="46"/>
  <c r="N145" i="46"/>
  <c r="N1080" i="46"/>
  <c r="N1079" i="46"/>
  <c r="N1214" i="46"/>
  <c r="M1214" i="46"/>
  <c r="N714" i="46"/>
  <c r="N1078" i="46"/>
  <c r="N1077" i="46"/>
  <c r="N1076" i="46"/>
  <c r="N1075" i="46"/>
  <c r="N1074" i="46"/>
  <c r="N1073" i="46"/>
  <c r="N1072" i="46"/>
  <c r="M1072" i="46"/>
  <c r="N1071" i="46"/>
  <c r="N1070" i="46"/>
  <c r="N1069" i="46"/>
  <c r="N88" i="46"/>
  <c r="N72" i="46"/>
  <c r="N71" i="46"/>
  <c r="N660" i="46"/>
  <c r="N1068" i="46"/>
  <c r="M1068" i="46"/>
  <c r="N1067" i="46"/>
  <c r="M1067" i="46"/>
  <c r="N1066" i="46"/>
  <c r="M1066" i="46"/>
  <c r="N1065" i="46"/>
  <c r="N1064" i="46"/>
  <c r="N382" i="46"/>
  <c r="N659" i="46"/>
  <c r="N658" i="46"/>
  <c r="N657" i="46"/>
  <c r="N656" i="46"/>
  <c r="N655" i="46"/>
  <c r="N654" i="46"/>
  <c r="N640" i="46"/>
  <c r="N381" i="46"/>
  <c r="N428" i="46"/>
  <c r="N1063" i="46"/>
  <c r="N1062" i="46"/>
  <c r="N1061" i="46"/>
  <c r="N1060" i="46"/>
  <c r="N1059" i="46"/>
  <c r="N1058" i="46"/>
  <c r="N1057" i="46"/>
  <c r="N1056" i="46"/>
  <c r="N1055" i="46"/>
  <c r="N1054" i="46"/>
  <c r="N1053" i="46"/>
  <c r="N1052" i="46"/>
  <c r="N1051" i="46"/>
  <c r="N1050" i="46"/>
  <c r="N581" i="46"/>
  <c r="N380" i="46"/>
  <c r="N1049" i="46"/>
  <c r="N1048" i="46"/>
  <c r="N12" i="46"/>
  <c r="N1047" i="46"/>
  <c r="N1046" i="46"/>
  <c r="N1045" i="46"/>
  <c r="N215" i="46"/>
  <c r="N1044" i="46"/>
  <c r="N352" i="46"/>
  <c r="N335" i="46"/>
  <c r="N743" i="46"/>
  <c r="N107" i="46"/>
  <c r="N1043" i="46"/>
  <c r="N322" i="46"/>
  <c r="N1042" i="46"/>
  <c r="N1041" i="46"/>
  <c r="N1040" i="46"/>
  <c r="N1039" i="46"/>
  <c r="N1038" i="46"/>
  <c r="N1037" i="46"/>
  <c r="N1036" i="46"/>
  <c r="N1035" i="46"/>
  <c r="M1035" i="46"/>
  <c r="N194" i="46"/>
  <c r="N1034" i="46"/>
  <c r="N1033" i="46"/>
  <c r="N1032" i="46"/>
  <c r="M1032" i="46"/>
  <c r="N1031" i="46"/>
  <c r="M1031" i="46"/>
  <c r="N1030" i="46"/>
  <c r="M1030" i="46"/>
  <c r="N1029" i="46"/>
  <c r="N1028" i="46"/>
  <c r="N1027" i="46"/>
  <c r="N1026" i="46"/>
  <c r="N1025" i="46"/>
  <c r="N1024" i="46"/>
  <c r="N1023" i="46"/>
  <c r="N1022" i="46"/>
  <c r="N1021" i="46"/>
  <c r="N1020" i="46"/>
  <c r="M1020" i="46"/>
  <c r="N1019" i="46"/>
  <c r="N1018" i="46"/>
  <c r="N1017" i="46"/>
  <c r="M1017" i="46"/>
  <c r="N201" i="46"/>
  <c r="N1016" i="46"/>
  <c r="N1015" i="46"/>
  <c r="N835" i="46"/>
  <c r="N1014" i="46"/>
  <c r="M1014" i="46"/>
  <c r="N162" i="46"/>
  <c r="N860" i="46"/>
  <c r="N268" i="46"/>
  <c r="N163" i="46"/>
  <c r="N1013" i="46"/>
  <c r="N1012" i="46"/>
  <c r="N1011" i="46"/>
  <c r="M1011" i="46"/>
  <c r="N696" i="46"/>
  <c r="N687" i="46"/>
  <c r="N693" i="46"/>
  <c r="N420" i="46"/>
  <c r="N267" i="46"/>
  <c r="N1010" i="46"/>
  <c r="M1010" i="46"/>
  <c r="N439" i="46"/>
  <c r="N601" i="46"/>
  <c r="N1009" i="46"/>
  <c r="N1008" i="46"/>
  <c r="N421" i="46"/>
  <c r="N1007" i="46"/>
  <c r="M1007" i="46"/>
  <c r="N1006" i="46"/>
  <c r="N1005" i="46"/>
  <c r="N684" i="46"/>
  <c r="N683" i="46"/>
  <c r="N686" i="46"/>
  <c r="N685" i="46"/>
  <c r="N840" i="46"/>
  <c r="N834" i="46"/>
  <c r="N298" i="46"/>
  <c r="N739" i="46"/>
  <c r="N1004" i="46"/>
  <c r="N1003" i="46"/>
  <c r="M1003" i="46"/>
  <c r="N1002" i="46"/>
  <c r="M1002" i="46"/>
  <c r="N349" i="46"/>
  <c r="N297" i="46"/>
  <c r="N296" i="46"/>
  <c r="N1001" i="46"/>
  <c r="N1000" i="46"/>
  <c r="M1000" i="46"/>
  <c r="N999" i="46"/>
  <c r="N998" i="46"/>
  <c r="N997" i="46"/>
  <c r="N996" i="46"/>
  <c r="N995" i="46"/>
  <c r="N994" i="46"/>
  <c r="N993" i="46"/>
  <c r="N992" i="46"/>
  <c r="N991" i="46"/>
  <c r="N236" i="46"/>
  <c r="N990" i="46"/>
  <c r="N989" i="46"/>
  <c r="N944" i="46"/>
  <c r="N988" i="46"/>
  <c r="N987" i="46"/>
  <c r="N986" i="46"/>
  <c r="N985" i="46"/>
  <c r="N984" i="46"/>
  <c r="N983" i="46"/>
  <c r="M983" i="46"/>
  <c r="N200" i="46"/>
  <c r="N982" i="46"/>
  <c r="M982" i="46"/>
  <c r="N981" i="46"/>
  <c r="N980" i="46"/>
  <c r="N979" i="46"/>
  <c r="N946" i="46"/>
  <c r="N926" i="46"/>
  <c r="N978" i="46"/>
  <c r="N977" i="46"/>
  <c r="N976" i="46"/>
  <c r="N143" i="46"/>
  <c r="N975" i="46"/>
  <c r="N153" i="46"/>
  <c r="N448" i="46"/>
  <c r="N104" i="46"/>
  <c r="N974" i="46"/>
  <c r="N973" i="46"/>
  <c r="N972" i="46"/>
  <c r="N80" i="46"/>
  <c r="N971" i="46"/>
  <c r="N379" i="46"/>
  <c r="N970" i="46"/>
  <c r="N969" i="46"/>
  <c r="M969" i="46"/>
  <c r="N968" i="46"/>
  <c r="N19" i="46"/>
  <c r="N357" i="46"/>
  <c r="N169" i="46"/>
  <c r="N967" i="46"/>
  <c r="N966" i="46"/>
  <c r="N965" i="46"/>
  <c r="M965" i="46"/>
  <c r="N781" i="46"/>
  <c r="N845" i="46"/>
  <c r="N964" i="46"/>
  <c r="N280" i="46"/>
  <c r="N963" i="46"/>
  <c r="N962" i="46"/>
  <c r="N961" i="46"/>
  <c r="N857" i="46"/>
  <c r="N856" i="46"/>
  <c r="N960" i="46"/>
  <c r="M960" i="46"/>
  <c r="N959" i="46"/>
  <c r="N958" i="46"/>
  <c r="N957" i="46"/>
  <c r="N956" i="46"/>
  <c r="N955" i="46"/>
  <c r="N939" i="46"/>
  <c r="N412" i="46"/>
  <c r="N928" i="46"/>
  <c r="N898" i="46"/>
  <c r="N265" i="46"/>
  <c r="N639" i="46"/>
  <c r="N754" i="46"/>
  <c r="N954" i="46"/>
  <c r="N953" i="46"/>
  <c r="M953" i="46"/>
  <c r="N952" i="46"/>
  <c r="M952" i="46"/>
  <c r="N854" i="46"/>
  <c r="N850" i="46"/>
  <c r="N226" i="46"/>
  <c r="N66" i="46"/>
  <c r="N782" i="46"/>
  <c r="N401" i="46"/>
  <c r="N260" i="46"/>
  <c r="N65" i="46"/>
  <c r="N132" i="46"/>
  <c r="N622" i="46"/>
  <c r="N907" i="46"/>
  <c r="N675" i="46"/>
  <c r="N674" i="46"/>
  <c r="N673" i="46"/>
  <c r="N580" i="46"/>
  <c r="K580" i="46" a="1"/>
  <c r="N933" i="46"/>
  <c r="N300" i="46"/>
  <c r="N266" i="46"/>
  <c r="N64" i="46"/>
  <c r="F3002" i="1"/>
  <c r="F3003" i="1"/>
  <c r="F3004" i="1"/>
  <c r="F3005" i="1"/>
  <c r="F3006" i="1"/>
  <c r="F3007" i="1"/>
  <c r="F3008" i="1"/>
  <c r="F3009" i="1"/>
  <c r="F3010" i="1"/>
  <c r="F3011" i="1"/>
  <c r="F3012" i="1"/>
  <c r="F3013" i="1"/>
  <c r="F3014" i="1"/>
  <c r="F3015" i="1"/>
  <c r="F3016" i="1"/>
  <c r="F3017" i="1"/>
  <c r="F3018" i="1"/>
  <c r="F3019" i="1"/>
  <c r="F3020" i="1"/>
  <c r="F3021" i="1"/>
  <c r="F3022" i="1"/>
  <c r="F3023" i="1"/>
  <c r="F3024" i="1"/>
  <c r="F3025" i="1"/>
  <c r="F3026" i="1"/>
  <c r="F3027" i="1"/>
  <c r="F3028" i="1"/>
  <c r="F3029" i="1"/>
  <c r="F3030" i="1"/>
  <c r="F3031" i="1"/>
  <c r="F3032" i="1"/>
  <c r="F3033" i="1"/>
  <c r="F3034" i="1"/>
  <c r="F3035" i="1"/>
  <c r="F3036" i="1"/>
  <c r="F3037" i="1"/>
  <c r="F3038" i="1"/>
  <c r="F3039" i="1"/>
  <c r="F3040" i="1"/>
  <c r="F3041" i="1"/>
  <c r="F3042" i="1"/>
  <c r="F3043" i="1"/>
  <c r="F3044" i="1"/>
  <c r="F3045" i="1"/>
  <c r="F3046" i="1"/>
  <c r="F3047" i="1"/>
  <c r="F3048" i="1"/>
  <c r="F3049" i="1"/>
  <c r="F3050" i="1"/>
  <c r="F3051" i="1"/>
  <c r="F3052" i="1"/>
  <c r="F3053" i="1"/>
  <c r="F3054" i="1"/>
  <c r="F3055" i="1"/>
  <c r="F3056" i="1"/>
  <c r="F3057" i="1"/>
  <c r="F3058" i="1"/>
  <c r="F3059" i="1"/>
  <c r="F3060" i="1"/>
  <c r="F3061" i="1"/>
  <c r="F3062" i="1"/>
  <c r="F3063" i="1"/>
  <c r="F3064" i="1"/>
  <c r="F3065" i="1"/>
  <c r="F3066" i="1"/>
  <c r="F3067" i="1"/>
  <c r="F3068" i="1"/>
  <c r="F3069" i="1"/>
  <c r="F3070" i="1"/>
  <c r="F3071" i="1"/>
  <c r="F3072" i="1"/>
  <c r="F3073" i="1"/>
  <c r="F3074" i="1"/>
  <c r="F3075" i="1"/>
  <c r="F3076" i="1"/>
  <c r="F3077" i="1"/>
  <c r="F3078" i="1"/>
  <c r="F3079" i="1"/>
  <c r="F3080" i="1"/>
  <c r="F3081" i="1"/>
  <c r="F3082" i="1"/>
  <c r="F3083" i="1"/>
  <c r="F3084" i="1"/>
  <c r="F3085" i="1"/>
  <c r="F3086" i="1"/>
  <c r="F3087" i="1"/>
  <c r="F3088" i="1"/>
  <c r="F3089" i="1"/>
  <c r="F3090" i="1"/>
  <c r="F3091" i="1"/>
  <c r="F3092" i="1"/>
  <c r="F3093" i="1"/>
  <c r="F3094" i="1"/>
  <c r="F3095" i="1"/>
  <c r="F3096" i="1"/>
  <c r="F3097" i="1"/>
  <c r="F3098" i="1"/>
  <c r="F3099" i="1"/>
  <c r="F3100" i="1"/>
  <c r="F3101" i="1"/>
  <c r="F3102" i="1"/>
  <c r="F3103" i="1"/>
  <c r="F3104" i="1"/>
  <c r="F3105" i="1"/>
  <c r="F3106" i="1"/>
  <c r="F3107" i="1"/>
  <c r="F3108" i="1"/>
  <c r="F3109" i="1"/>
  <c r="F3110" i="1"/>
  <c r="F3111" i="1"/>
  <c r="F3112" i="1"/>
  <c r="F3113" i="1"/>
  <c r="F3114" i="1"/>
  <c r="F3115" i="1"/>
  <c r="F3116" i="1"/>
  <c r="F3117" i="1"/>
  <c r="F3118" i="1"/>
  <c r="F3119" i="1"/>
  <c r="F3120" i="1"/>
  <c r="F3121" i="1"/>
  <c r="F3122" i="1"/>
  <c r="F3123" i="1"/>
  <c r="F3124" i="1"/>
  <c r="F3125" i="1"/>
  <c r="F3126" i="1"/>
  <c r="F3127" i="1"/>
  <c r="F3128" i="1"/>
  <c r="F3129" i="1"/>
  <c r="F3130" i="1"/>
  <c r="F3131" i="1"/>
  <c r="F3132" i="1"/>
  <c r="F3133" i="1"/>
  <c r="F3134" i="1"/>
  <c r="F3135" i="1"/>
  <c r="F3136" i="1"/>
  <c r="F3137" i="1"/>
  <c r="F3138" i="1"/>
  <c r="F3139" i="1"/>
  <c r="F3140" i="1"/>
  <c r="F3141" i="1"/>
  <c r="F3142" i="1"/>
  <c r="F3143" i="1"/>
  <c r="F3144" i="1"/>
  <c r="F3145" i="1"/>
  <c r="F3146" i="1"/>
  <c r="F3147" i="1"/>
  <c r="F3148" i="1"/>
  <c r="F3149" i="1"/>
  <c r="F3150" i="1"/>
  <c r="F3151" i="1"/>
  <c r="F3152" i="1"/>
  <c r="F3153" i="1"/>
  <c r="F3154" i="1"/>
  <c r="F3155" i="1"/>
  <c r="F3156" i="1"/>
  <c r="F3157" i="1"/>
  <c r="F3158" i="1"/>
  <c r="F3159" i="1"/>
  <c r="F3160" i="1"/>
  <c r="F3161" i="1"/>
  <c r="F3162" i="1"/>
  <c r="F3163" i="1"/>
  <c r="F3164" i="1"/>
  <c r="F3165" i="1"/>
  <c r="F3166" i="1"/>
  <c r="F3167" i="1"/>
  <c r="F3168" i="1"/>
  <c r="F3169" i="1"/>
  <c r="F3170" i="1"/>
  <c r="F3171" i="1"/>
  <c r="F3172" i="1"/>
  <c r="F3173" i="1"/>
  <c r="F3174" i="1"/>
  <c r="F3175" i="1"/>
  <c r="F3176" i="1"/>
  <c r="F3177" i="1"/>
  <c r="F3178" i="1"/>
  <c r="F3179" i="1"/>
  <c r="F3180" i="1"/>
  <c r="F3181" i="1"/>
  <c r="F3182" i="1"/>
  <c r="F3183" i="1"/>
  <c r="F3184" i="1"/>
  <c r="F3185" i="1"/>
  <c r="F3186" i="1"/>
  <c r="F3187" i="1"/>
  <c r="F3188" i="1"/>
  <c r="F3189" i="1"/>
  <c r="F3190" i="1"/>
  <c r="F3191" i="1"/>
  <c r="F3192" i="1"/>
  <c r="F3193" i="1"/>
  <c r="F3194" i="1"/>
  <c r="F3195" i="1"/>
  <c r="F3196" i="1"/>
  <c r="F3197" i="1"/>
  <c r="F3198" i="1"/>
  <c r="F3199" i="1"/>
  <c r="F3200" i="1"/>
  <c r="F3201" i="1"/>
  <c r="F3202" i="1"/>
  <c r="F3203" i="1"/>
  <c r="F3204" i="1"/>
  <c r="F3205" i="1"/>
  <c r="F3206" i="1"/>
  <c r="F3207" i="1"/>
  <c r="F3208" i="1"/>
  <c r="F3209" i="1"/>
  <c r="F3210" i="1"/>
  <c r="F3211" i="1"/>
  <c r="F3212" i="1"/>
  <c r="F3213" i="1"/>
  <c r="F3214" i="1"/>
  <c r="F3215" i="1"/>
  <c r="F3216" i="1"/>
  <c r="F3217" i="1"/>
  <c r="F3218" i="1"/>
  <c r="F3219" i="1"/>
  <c r="F3220" i="1"/>
  <c r="F3221" i="1"/>
  <c r="F3222" i="1"/>
  <c r="F3223" i="1"/>
  <c r="F3224" i="1"/>
  <c r="F3225" i="1"/>
  <c r="F3226" i="1"/>
  <c r="F3227" i="1"/>
  <c r="F3228" i="1"/>
  <c r="F3229" i="1"/>
  <c r="F3230" i="1"/>
  <c r="F3231" i="1"/>
  <c r="F3232" i="1"/>
  <c r="F3233" i="1"/>
  <c r="F3234" i="1"/>
  <c r="F3235" i="1"/>
  <c r="F3236" i="1"/>
  <c r="F3237" i="1"/>
  <c r="F3238" i="1"/>
  <c r="F3239" i="1"/>
  <c r="F3240" i="1"/>
  <c r="F3241" i="1"/>
  <c r="F3242" i="1"/>
  <c r="F3243" i="1"/>
  <c r="F3244" i="1"/>
  <c r="F3245" i="1"/>
  <c r="F3246" i="1"/>
  <c r="F3247" i="1"/>
  <c r="F3248" i="1"/>
  <c r="F3249" i="1"/>
  <c r="F3250" i="1"/>
  <c r="F3251" i="1"/>
  <c r="F3252" i="1"/>
  <c r="F3253" i="1"/>
  <c r="F3254" i="1"/>
  <c r="F3255" i="1"/>
  <c r="F3256" i="1"/>
  <c r="F3257" i="1"/>
  <c r="F3258" i="1"/>
  <c r="F3259" i="1"/>
  <c r="F3260" i="1"/>
  <c r="F3261" i="1"/>
  <c r="F3262" i="1"/>
  <c r="F3263" i="1"/>
  <c r="F3264" i="1"/>
  <c r="F3265" i="1"/>
  <c r="F3266" i="1"/>
  <c r="F3267" i="1"/>
  <c r="F3268" i="1"/>
  <c r="F3269" i="1"/>
  <c r="F3270" i="1"/>
  <c r="F3271" i="1"/>
  <c r="F3272" i="1"/>
  <c r="F3273" i="1"/>
  <c r="F3274" i="1"/>
  <c r="F3275" i="1"/>
  <c r="F3276" i="1"/>
  <c r="F3277" i="1"/>
  <c r="F3278" i="1"/>
  <c r="F3279" i="1"/>
  <c r="F3280" i="1"/>
  <c r="F3281" i="1"/>
  <c r="F3282" i="1"/>
  <c r="F3283" i="1"/>
  <c r="F3284" i="1"/>
  <c r="F3285" i="1"/>
  <c r="F3286" i="1"/>
  <c r="F3287" i="1"/>
  <c r="F3288" i="1"/>
  <c r="F3289" i="1"/>
  <c r="F3290" i="1"/>
  <c r="F3291" i="1"/>
  <c r="F3292" i="1"/>
  <c r="F3293" i="1"/>
  <c r="F3294" i="1"/>
  <c r="F3295" i="1"/>
  <c r="F3296" i="1"/>
  <c r="F3297" i="1"/>
  <c r="F3298" i="1"/>
  <c r="F3299" i="1"/>
  <c r="F3300" i="1"/>
  <c r="F3301" i="1"/>
  <c r="F3302" i="1"/>
  <c r="F3303" i="1"/>
  <c r="F3304" i="1"/>
  <c r="F3305" i="1"/>
  <c r="F3306" i="1"/>
  <c r="F3307" i="1"/>
  <c r="F3308" i="1"/>
  <c r="F3309" i="1"/>
  <c r="F3310" i="1"/>
  <c r="F3311" i="1"/>
  <c r="F3312" i="1"/>
  <c r="F3313" i="1"/>
  <c r="F3314" i="1"/>
  <c r="F3315" i="1"/>
  <c r="F3316" i="1"/>
  <c r="F3317" i="1"/>
  <c r="F3318" i="1"/>
  <c r="F3319" i="1"/>
  <c r="F3320" i="1"/>
  <c r="F3321" i="1"/>
  <c r="F3322" i="1"/>
  <c r="F3323" i="1"/>
  <c r="F3324" i="1"/>
  <c r="F3325" i="1"/>
  <c r="F3326" i="1"/>
  <c r="F3327" i="1"/>
  <c r="F3328" i="1"/>
  <c r="F3329" i="1"/>
  <c r="F3330" i="1"/>
  <c r="F3331" i="1"/>
  <c r="F3332" i="1"/>
  <c r="F3333" i="1"/>
  <c r="F3334" i="1"/>
  <c r="F3335" i="1"/>
  <c r="F3336" i="1"/>
  <c r="F3337" i="1"/>
  <c r="F3338" i="1"/>
  <c r="F3339" i="1"/>
  <c r="F3340" i="1"/>
  <c r="F3341" i="1"/>
  <c r="F3342" i="1"/>
  <c r="F3343" i="1"/>
  <c r="F3344" i="1"/>
  <c r="F3345" i="1"/>
  <c r="F3346" i="1"/>
  <c r="F3347" i="1"/>
  <c r="F3348" i="1"/>
  <c r="F3349" i="1"/>
  <c r="F3350" i="1"/>
  <c r="F3351" i="1"/>
  <c r="F3352" i="1"/>
  <c r="F3353" i="1"/>
  <c r="F3354" i="1"/>
  <c r="F3355" i="1"/>
  <c r="F3356" i="1"/>
  <c r="F3357" i="1"/>
  <c r="F3358" i="1"/>
  <c r="F3359" i="1"/>
  <c r="F3360" i="1"/>
  <c r="F3361" i="1"/>
  <c r="F3362" i="1"/>
  <c r="F3363" i="1"/>
  <c r="F3364" i="1"/>
  <c r="F3365" i="1"/>
  <c r="F3366" i="1"/>
  <c r="F3367" i="1"/>
  <c r="F3368" i="1"/>
  <c r="F3369" i="1"/>
  <c r="F3370" i="1"/>
  <c r="F3371" i="1"/>
  <c r="F3372" i="1"/>
  <c r="F3373" i="1"/>
  <c r="F3374" i="1"/>
  <c r="F3375" i="1"/>
  <c r="F3376" i="1"/>
  <c r="F3377" i="1"/>
  <c r="F3378" i="1"/>
  <c r="F3379" i="1"/>
  <c r="F3380" i="1"/>
  <c r="F3381" i="1"/>
  <c r="F3382" i="1"/>
  <c r="F3383" i="1"/>
  <c r="F3384" i="1"/>
  <c r="F3385" i="1"/>
  <c r="F3386" i="1"/>
  <c r="F3387" i="1"/>
  <c r="F3388" i="1"/>
  <c r="F3389" i="1"/>
  <c r="F3390" i="1"/>
  <c r="F3391" i="1"/>
  <c r="F3392" i="1"/>
  <c r="F3393" i="1"/>
  <c r="F3394" i="1"/>
  <c r="F3395" i="1"/>
  <c r="F3396" i="1"/>
  <c r="F3397" i="1"/>
  <c r="F3398" i="1"/>
  <c r="F3399" i="1"/>
  <c r="F3400" i="1"/>
  <c r="F3401" i="1"/>
  <c r="F3402" i="1"/>
  <c r="F3403" i="1"/>
  <c r="F3404" i="1"/>
  <c r="F3405" i="1"/>
  <c r="F3406" i="1"/>
  <c r="F3407" i="1"/>
  <c r="F3408" i="1"/>
  <c r="F3409" i="1"/>
  <c r="F3410" i="1"/>
  <c r="F3411" i="1"/>
  <c r="F3412" i="1"/>
  <c r="F3413" i="1"/>
  <c r="F3414" i="1"/>
  <c r="F3415" i="1"/>
  <c r="F3416" i="1"/>
  <c r="F3417" i="1"/>
  <c r="F3418" i="1"/>
  <c r="F3419" i="1"/>
  <c r="F3420" i="1"/>
  <c r="F3421" i="1"/>
  <c r="F3422" i="1"/>
  <c r="F3423" i="1"/>
  <c r="F3424" i="1"/>
  <c r="F3425" i="1"/>
  <c r="F3426" i="1"/>
  <c r="F3427" i="1"/>
  <c r="F3428" i="1"/>
  <c r="F3429" i="1"/>
  <c r="F3430" i="1"/>
  <c r="F3431" i="1"/>
  <c r="F3432" i="1"/>
  <c r="F3433" i="1"/>
  <c r="F3434" i="1"/>
  <c r="F3435" i="1"/>
  <c r="F3436" i="1"/>
  <c r="F3437" i="1"/>
  <c r="F3438" i="1"/>
  <c r="F3439" i="1"/>
  <c r="F3440" i="1"/>
  <c r="F3441" i="1"/>
  <c r="F3442" i="1"/>
  <c r="F3443" i="1"/>
  <c r="F3444" i="1"/>
  <c r="F3445" i="1"/>
  <c r="F3446" i="1"/>
  <c r="F3447" i="1"/>
  <c r="F3448" i="1"/>
  <c r="F3449" i="1"/>
  <c r="F3450" i="1"/>
  <c r="F3451" i="1"/>
  <c r="F3452" i="1"/>
  <c r="F3453" i="1"/>
  <c r="F3454" i="1"/>
  <c r="F3455" i="1"/>
  <c r="F3456" i="1"/>
  <c r="F3457" i="1"/>
  <c r="F3458" i="1"/>
  <c r="F3459" i="1"/>
  <c r="F3460" i="1"/>
  <c r="F3461" i="1"/>
  <c r="F3462" i="1"/>
  <c r="F3463" i="1"/>
  <c r="F3464" i="1"/>
  <c r="F3465" i="1"/>
  <c r="F3466" i="1"/>
  <c r="F3467" i="1"/>
  <c r="F3468" i="1"/>
  <c r="F3469" i="1"/>
  <c r="F3470" i="1"/>
  <c r="F3471" i="1"/>
  <c r="F3472" i="1"/>
  <c r="F3473" i="1"/>
  <c r="F3474" i="1"/>
  <c r="F3475" i="1"/>
  <c r="F3476" i="1"/>
  <c r="F3477" i="1"/>
  <c r="F3478" i="1"/>
  <c r="F3479" i="1"/>
  <c r="F3480" i="1"/>
  <c r="F3481" i="1"/>
  <c r="F3482" i="1"/>
  <c r="F3483" i="1"/>
  <c r="F3484" i="1"/>
  <c r="F3485" i="1"/>
  <c r="F3486" i="1"/>
  <c r="F3487" i="1"/>
  <c r="F3488" i="1"/>
  <c r="F3489" i="1"/>
  <c r="F3490" i="1"/>
  <c r="F3491" i="1"/>
  <c r="F3492" i="1"/>
  <c r="F3493" i="1"/>
  <c r="F3494" i="1"/>
  <c r="F3495" i="1"/>
  <c r="F3496" i="1"/>
  <c r="F3497" i="1"/>
  <c r="F3498" i="1"/>
  <c r="F3499" i="1"/>
  <c r="F3500" i="1"/>
  <c r="F3501" i="1"/>
  <c r="F3502" i="1"/>
  <c r="F3503" i="1"/>
  <c r="F3504" i="1"/>
  <c r="F3505" i="1"/>
  <c r="F3506" i="1"/>
  <c r="F3507" i="1"/>
  <c r="F3508" i="1"/>
  <c r="F3509" i="1"/>
  <c r="F3510" i="1"/>
  <c r="F3511" i="1"/>
  <c r="F3512" i="1"/>
  <c r="F3513" i="1"/>
  <c r="F3514" i="1"/>
  <c r="F3515" i="1"/>
  <c r="F3516" i="1"/>
  <c r="F3517" i="1"/>
  <c r="F3518" i="1"/>
  <c r="F3519" i="1"/>
  <c r="F3520" i="1"/>
  <c r="F3521" i="1"/>
  <c r="F3522" i="1"/>
  <c r="F3523" i="1"/>
  <c r="F3524" i="1"/>
  <c r="F3525" i="1"/>
  <c r="F3526" i="1"/>
  <c r="F3527" i="1"/>
  <c r="F3528" i="1"/>
  <c r="F3529" i="1"/>
  <c r="F3530" i="1"/>
  <c r="F3531" i="1"/>
  <c r="F3532" i="1"/>
  <c r="F3533" i="1"/>
  <c r="F3534" i="1"/>
  <c r="F3535" i="1"/>
  <c r="F3536" i="1"/>
  <c r="F3537" i="1"/>
  <c r="F3538" i="1"/>
  <c r="F3539" i="1"/>
  <c r="F3540" i="1"/>
  <c r="F3541" i="1"/>
  <c r="F3542" i="1"/>
  <c r="F3543" i="1"/>
  <c r="F3544" i="1"/>
  <c r="F3545" i="1"/>
  <c r="F3546" i="1"/>
  <c r="F3547" i="1"/>
  <c r="F3548" i="1"/>
  <c r="F3549" i="1"/>
  <c r="F3550" i="1"/>
  <c r="F3551" i="1"/>
  <c r="F3552" i="1"/>
  <c r="F3553" i="1"/>
  <c r="F3554" i="1"/>
  <c r="F3555" i="1"/>
  <c r="F3556" i="1"/>
  <c r="F3557" i="1"/>
  <c r="F3558" i="1"/>
  <c r="F3559" i="1"/>
  <c r="F3560" i="1"/>
  <c r="F3561" i="1"/>
  <c r="F3562" i="1"/>
  <c r="F3563" i="1"/>
  <c r="F3564" i="1"/>
  <c r="F3565" i="1"/>
  <c r="F3566" i="1"/>
  <c r="F3567" i="1"/>
  <c r="F3568" i="1"/>
  <c r="F3569" i="1"/>
  <c r="F3570" i="1"/>
  <c r="F3571" i="1"/>
  <c r="F3572" i="1"/>
  <c r="F3573" i="1"/>
  <c r="F3574" i="1"/>
  <c r="F3575" i="1"/>
  <c r="F3576" i="1"/>
  <c r="F3577" i="1"/>
  <c r="F3578" i="1"/>
  <c r="F3579" i="1"/>
  <c r="F3580" i="1"/>
  <c r="F3581" i="1"/>
  <c r="F3582" i="1"/>
  <c r="F3583" i="1"/>
  <c r="F3584" i="1"/>
  <c r="F3585" i="1"/>
  <c r="F3586" i="1"/>
  <c r="F3587" i="1"/>
  <c r="F3588" i="1"/>
  <c r="F3589" i="1"/>
  <c r="F3590" i="1"/>
  <c r="F3591" i="1"/>
  <c r="F3592" i="1"/>
  <c r="F3593" i="1"/>
  <c r="F3594" i="1"/>
  <c r="F3595" i="1"/>
  <c r="F3596" i="1"/>
  <c r="F3597" i="1"/>
  <c r="F3598" i="1"/>
  <c r="F3599" i="1"/>
  <c r="F3600" i="1"/>
  <c r="F3601" i="1"/>
  <c r="F3602" i="1"/>
  <c r="F3603" i="1"/>
  <c r="F3604" i="1"/>
  <c r="F3605" i="1"/>
  <c r="F3606" i="1"/>
  <c r="F3607" i="1"/>
  <c r="F3608" i="1"/>
  <c r="F3609" i="1"/>
  <c r="F3610" i="1"/>
  <c r="F3611" i="1"/>
  <c r="F3612" i="1"/>
  <c r="F3613" i="1"/>
  <c r="F3614" i="1"/>
  <c r="F3615" i="1"/>
  <c r="F3616" i="1"/>
  <c r="F3617" i="1"/>
  <c r="F3618" i="1"/>
  <c r="F3619" i="1"/>
  <c r="F3620" i="1"/>
  <c r="F3621" i="1"/>
  <c r="F3622" i="1"/>
  <c r="F3623" i="1"/>
  <c r="F3624" i="1"/>
  <c r="F3625" i="1"/>
  <c r="F3626" i="1"/>
  <c r="F3627" i="1"/>
  <c r="F3628" i="1"/>
  <c r="F3629" i="1"/>
  <c r="F3630" i="1"/>
  <c r="F3631" i="1"/>
  <c r="F3632" i="1"/>
  <c r="F3633" i="1"/>
  <c r="F3634" i="1"/>
  <c r="F3635" i="1"/>
  <c r="F3636" i="1"/>
  <c r="F3637" i="1"/>
  <c r="F3638" i="1"/>
  <c r="F3639" i="1"/>
  <c r="F3640" i="1"/>
  <c r="F3641" i="1"/>
  <c r="F3642" i="1"/>
  <c r="F3643" i="1"/>
  <c r="F3644" i="1"/>
  <c r="F3645" i="1"/>
  <c r="F3646" i="1"/>
  <c r="F3647" i="1"/>
  <c r="F3648" i="1"/>
  <c r="F3649" i="1"/>
  <c r="F3650" i="1"/>
  <c r="F3651" i="1"/>
  <c r="F3652" i="1"/>
  <c r="F3653" i="1"/>
  <c r="F3654" i="1"/>
  <c r="F3655" i="1"/>
  <c r="F3656" i="1"/>
  <c r="F3657" i="1"/>
  <c r="F3658" i="1"/>
  <c r="F3659" i="1"/>
  <c r="F3660" i="1"/>
  <c r="F3661" i="1"/>
  <c r="F3662" i="1"/>
  <c r="F3663" i="1"/>
  <c r="F3664" i="1"/>
  <c r="F3665" i="1"/>
  <c r="F3666" i="1"/>
  <c r="F3667" i="1"/>
  <c r="F3668" i="1"/>
  <c r="F3669" i="1"/>
  <c r="F3670" i="1"/>
  <c r="F3671" i="1"/>
  <c r="F3672" i="1"/>
  <c r="F3673" i="1"/>
  <c r="F3674" i="1"/>
  <c r="F3675" i="1"/>
  <c r="F3676" i="1"/>
  <c r="F3677" i="1"/>
  <c r="F3678" i="1"/>
  <c r="F3679" i="1"/>
  <c r="F3680" i="1"/>
  <c r="F3681" i="1"/>
  <c r="F3682" i="1"/>
  <c r="F3683" i="1"/>
  <c r="F3684" i="1"/>
  <c r="F3685" i="1"/>
  <c r="F3686" i="1"/>
  <c r="F3687" i="1"/>
  <c r="F3688" i="1"/>
  <c r="F3689" i="1"/>
  <c r="F3690" i="1"/>
  <c r="F3691" i="1"/>
  <c r="F3692" i="1"/>
  <c r="F3693" i="1"/>
  <c r="F3694" i="1"/>
  <c r="F3695" i="1"/>
  <c r="F3696" i="1"/>
  <c r="F3697" i="1"/>
  <c r="F3698" i="1"/>
  <c r="F3699" i="1"/>
  <c r="F3700" i="1"/>
  <c r="F3701" i="1"/>
  <c r="F3702" i="1"/>
  <c r="F3703" i="1"/>
  <c r="F3704" i="1"/>
  <c r="F3705" i="1"/>
  <c r="F3706" i="1"/>
  <c r="F3707" i="1"/>
  <c r="F3708" i="1"/>
  <c r="F3709" i="1"/>
  <c r="F3710" i="1"/>
  <c r="F3711" i="1"/>
  <c r="F3712" i="1"/>
  <c r="F3713" i="1"/>
  <c r="F3714" i="1"/>
  <c r="F3715" i="1"/>
  <c r="F3716" i="1"/>
  <c r="F3717" i="1"/>
  <c r="F3718" i="1"/>
  <c r="F3719" i="1"/>
  <c r="F3720" i="1"/>
  <c r="F3721" i="1"/>
  <c r="F1502" i="1"/>
  <c r="F1503" i="1"/>
  <c r="F1504" i="1"/>
  <c r="F1505" i="1"/>
  <c r="F1506" i="1"/>
  <c r="F1507" i="1"/>
  <c r="F1508" i="1"/>
  <c r="F1509" i="1"/>
  <c r="F1510" i="1"/>
  <c r="F1511" i="1"/>
  <c r="F1512" i="1"/>
  <c r="F1513" i="1"/>
  <c r="F1514" i="1"/>
  <c r="F1515" i="1"/>
  <c r="F1516" i="1"/>
  <c r="F1517" i="1"/>
  <c r="F1518" i="1"/>
  <c r="F1519" i="1"/>
  <c r="F1520" i="1"/>
  <c r="F1521" i="1"/>
  <c r="F1522" i="1"/>
  <c r="F1523" i="1"/>
  <c r="F1524" i="1"/>
  <c r="F1525" i="1"/>
  <c r="F1526" i="1"/>
  <c r="F1527" i="1"/>
  <c r="F1528" i="1"/>
  <c r="F1529" i="1"/>
  <c r="F1530" i="1"/>
  <c r="F1531" i="1"/>
  <c r="F1532" i="1"/>
  <c r="F1533" i="1"/>
  <c r="F1534" i="1"/>
  <c r="F1535" i="1"/>
  <c r="F1536" i="1"/>
  <c r="F1537" i="1"/>
  <c r="F1538" i="1"/>
  <c r="F1539" i="1"/>
  <c r="F1540" i="1"/>
  <c r="F1541" i="1"/>
  <c r="F1542" i="1"/>
  <c r="F1543" i="1"/>
  <c r="F1544" i="1"/>
  <c r="F1545" i="1"/>
  <c r="F1546" i="1"/>
  <c r="F1547" i="1"/>
  <c r="F1548" i="1"/>
  <c r="F1549" i="1"/>
  <c r="F1550" i="1"/>
  <c r="F1551" i="1"/>
  <c r="F1552" i="1"/>
  <c r="F1553" i="1"/>
  <c r="F1554" i="1"/>
  <c r="F1555" i="1"/>
  <c r="F1556" i="1"/>
  <c r="F1557" i="1"/>
  <c r="F1558" i="1"/>
  <c r="F1559" i="1"/>
  <c r="F1560" i="1"/>
  <c r="F1561" i="1"/>
  <c r="F1562" i="1"/>
  <c r="F1563" i="1"/>
  <c r="F1564" i="1"/>
  <c r="F1565" i="1"/>
  <c r="F1566" i="1"/>
  <c r="F1567" i="1"/>
  <c r="F1568" i="1"/>
  <c r="F1569" i="1"/>
  <c r="F1570" i="1"/>
  <c r="F1571" i="1"/>
  <c r="F1572" i="1"/>
  <c r="F1573" i="1"/>
  <c r="F1574" i="1"/>
  <c r="F1575" i="1"/>
  <c r="F1576" i="1"/>
  <c r="F1577" i="1"/>
  <c r="F1578" i="1"/>
  <c r="F1579" i="1"/>
  <c r="F1580" i="1"/>
  <c r="F1581" i="1"/>
  <c r="F1582" i="1"/>
  <c r="F1583" i="1"/>
  <c r="F1584" i="1"/>
  <c r="F1585" i="1"/>
  <c r="F1586" i="1"/>
  <c r="F1587" i="1"/>
  <c r="F1588" i="1"/>
  <c r="F1589" i="1"/>
  <c r="F1590" i="1"/>
  <c r="F1591" i="1"/>
  <c r="F1592" i="1"/>
  <c r="F1593" i="1"/>
  <c r="F1594" i="1"/>
  <c r="F1595" i="1"/>
  <c r="F1596" i="1"/>
  <c r="F1597" i="1"/>
  <c r="F1598" i="1"/>
  <c r="F1599" i="1"/>
  <c r="F1600" i="1"/>
  <c r="F1601" i="1"/>
  <c r="F1602" i="1"/>
  <c r="F1603" i="1"/>
  <c r="F1604" i="1"/>
  <c r="F1605" i="1"/>
  <c r="F1606" i="1"/>
  <c r="F1607" i="1"/>
  <c r="F1608" i="1"/>
  <c r="F1609" i="1"/>
  <c r="F1610" i="1"/>
  <c r="F1611" i="1"/>
  <c r="F1612" i="1"/>
  <c r="F1613" i="1"/>
  <c r="F1614" i="1"/>
  <c r="F1615" i="1"/>
  <c r="F1616" i="1"/>
  <c r="F1617" i="1"/>
  <c r="F1618" i="1"/>
  <c r="F1619" i="1"/>
  <c r="F1620" i="1"/>
  <c r="F1621" i="1"/>
  <c r="F1622" i="1"/>
  <c r="F1623" i="1"/>
  <c r="F1624" i="1"/>
  <c r="F1625" i="1"/>
  <c r="F1626" i="1"/>
  <c r="F1627" i="1"/>
  <c r="F1628" i="1"/>
  <c r="F1629" i="1"/>
  <c r="F1630" i="1"/>
  <c r="F1631" i="1"/>
  <c r="F1632" i="1"/>
  <c r="F1633" i="1"/>
  <c r="F1634" i="1"/>
  <c r="F1635" i="1"/>
  <c r="F1636" i="1"/>
  <c r="F1637" i="1"/>
  <c r="F1638" i="1"/>
  <c r="F1639" i="1"/>
  <c r="F1640" i="1"/>
  <c r="F1641" i="1"/>
  <c r="F1642" i="1"/>
  <c r="F1643" i="1"/>
  <c r="F1644" i="1"/>
  <c r="F1645" i="1"/>
  <c r="F1646" i="1"/>
  <c r="F1647" i="1"/>
  <c r="F1648" i="1"/>
  <c r="F1649" i="1"/>
  <c r="F1650" i="1"/>
  <c r="F1651" i="1"/>
  <c r="F1652" i="1"/>
  <c r="F1653" i="1"/>
  <c r="F1654" i="1"/>
  <c r="F1655" i="1"/>
  <c r="F1656" i="1"/>
  <c r="F1657" i="1"/>
  <c r="F1658" i="1"/>
  <c r="F1659" i="1"/>
  <c r="F1660" i="1"/>
  <c r="F1661" i="1"/>
  <c r="F1662" i="1"/>
  <c r="F1663" i="1"/>
  <c r="F1664" i="1"/>
  <c r="F1665" i="1"/>
  <c r="F1666" i="1"/>
  <c r="F1667" i="1"/>
  <c r="F1668" i="1"/>
  <c r="F1669" i="1"/>
  <c r="F1670" i="1"/>
  <c r="F1671" i="1"/>
  <c r="F1672" i="1"/>
  <c r="F1673" i="1"/>
  <c r="F1674" i="1"/>
  <c r="F1675" i="1"/>
  <c r="F1676" i="1"/>
  <c r="F1677" i="1"/>
  <c r="F1678" i="1"/>
  <c r="F1679" i="1"/>
  <c r="F1680" i="1"/>
  <c r="F1681" i="1"/>
  <c r="F1682" i="1"/>
  <c r="F1683" i="1"/>
  <c r="F1684" i="1"/>
  <c r="F1685" i="1"/>
  <c r="F1686" i="1"/>
  <c r="F1687" i="1"/>
  <c r="F1688" i="1"/>
  <c r="F1689" i="1"/>
  <c r="F1690" i="1"/>
  <c r="F1691" i="1"/>
  <c r="F1692" i="1"/>
  <c r="F1693" i="1"/>
  <c r="F1694" i="1"/>
  <c r="F1695" i="1"/>
  <c r="F1696" i="1"/>
  <c r="F1697" i="1"/>
  <c r="F1698" i="1"/>
  <c r="F1699" i="1"/>
  <c r="F1700" i="1"/>
  <c r="F1701" i="1"/>
  <c r="F1702" i="1"/>
  <c r="F1703" i="1"/>
  <c r="F1704" i="1"/>
  <c r="F1705" i="1"/>
  <c r="F1706" i="1"/>
  <c r="F1707" i="1"/>
  <c r="F1708" i="1"/>
  <c r="F1709" i="1"/>
  <c r="F1710" i="1"/>
  <c r="F1711" i="1"/>
  <c r="F1712" i="1"/>
  <c r="F1713" i="1"/>
  <c r="F1714" i="1"/>
  <c r="F1715" i="1"/>
  <c r="F1716" i="1"/>
  <c r="F1717" i="1"/>
  <c r="F1718" i="1"/>
  <c r="F1719" i="1"/>
  <c r="F1720" i="1"/>
  <c r="F1721" i="1"/>
  <c r="F1722" i="1"/>
  <c r="F1723" i="1"/>
  <c r="F1724" i="1"/>
  <c r="F1725" i="1"/>
  <c r="F1726" i="1"/>
  <c r="F1727" i="1"/>
  <c r="F1728" i="1"/>
  <c r="F1729" i="1"/>
  <c r="F1730" i="1"/>
  <c r="F1731" i="1"/>
  <c r="F1732" i="1"/>
  <c r="F1733" i="1"/>
  <c r="F1734" i="1"/>
  <c r="F1735" i="1"/>
  <c r="F1736" i="1"/>
  <c r="F1737" i="1"/>
  <c r="F1738" i="1"/>
  <c r="F1739" i="1"/>
  <c r="F1740" i="1"/>
  <c r="F1741" i="1"/>
  <c r="F1742" i="1"/>
  <c r="F1743" i="1"/>
  <c r="F1744" i="1"/>
  <c r="F1745" i="1"/>
  <c r="F1746" i="1"/>
  <c r="F1747" i="1"/>
  <c r="F1748" i="1"/>
  <c r="F1749" i="1"/>
  <c r="F1750" i="1"/>
  <c r="F1751" i="1"/>
  <c r="F1752" i="1"/>
  <c r="F1753" i="1"/>
  <c r="F1754" i="1"/>
  <c r="F1755" i="1"/>
  <c r="F1756" i="1"/>
  <c r="F1757" i="1"/>
  <c r="F1758" i="1"/>
  <c r="F1759" i="1"/>
  <c r="F1760" i="1"/>
  <c r="F1761" i="1"/>
  <c r="F1762" i="1"/>
  <c r="F1763" i="1"/>
  <c r="F1764" i="1"/>
  <c r="F1765" i="1"/>
  <c r="F1766" i="1"/>
  <c r="F1767" i="1"/>
  <c r="F1768" i="1"/>
  <c r="F1769" i="1"/>
  <c r="F1770" i="1"/>
  <c r="F1771" i="1"/>
  <c r="F1772" i="1"/>
  <c r="F1773" i="1"/>
  <c r="F1774" i="1"/>
  <c r="F1775" i="1"/>
  <c r="F1776" i="1"/>
  <c r="F1777" i="1"/>
  <c r="F1778" i="1"/>
  <c r="F1779" i="1"/>
  <c r="F1780" i="1"/>
  <c r="F1781" i="1"/>
  <c r="F1782" i="1"/>
  <c r="F1783" i="1"/>
  <c r="F1784" i="1"/>
  <c r="F1785" i="1"/>
  <c r="F1786" i="1"/>
  <c r="F1787" i="1"/>
  <c r="F1788" i="1"/>
  <c r="F1789" i="1"/>
  <c r="F1790" i="1"/>
  <c r="F1791" i="1"/>
  <c r="F1792" i="1"/>
  <c r="F1793" i="1"/>
  <c r="F1794" i="1"/>
  <c r="F1795" i="1"/>
  <c r="F1796" i="1"/>
  <c r="F1797" i="1"/>
  <c r="F1798" i="1"/>
  <c r="F1799" i="1"/>
  <c r="F1800" i="1"/>
  <c r="F1801" i="1"/>
  <c r="F1802" i="1"/>
  <c r="F1803" i="1"/>
  <c r="F1804" i="1"/>
  <c r="F1805" i="1"/>
  <c r="F1806" i="1"/>
  <c r="F1807" i="1"/>
  <c r="F1808" i="1"/>
  <c r="F1809" i="1"/>
  <c r="F1810" i="1"/>
  <c r="F1811" i="1"/>
  <c r="F1812" i="1"/>
  <c r="F1813" i="1"/>
  <c r="F1814" i="1"/>
  <c r="F1815" i="1"/>
  <c r="F1816" i="1"/>
  <c r="F1817" i="1"/>
  <c r="F1818" i="1"/>
  <c r="F1819" i="1"/>
  <c r="F1820" i="1"/>
  <c r="F1821" i="1"/>
  <c r="F1822" i="1"/>
  <c r="F1823" i="1"/>
  <c r="F1824" i="1"/>
  <c r="F1825" i="1"/>
  <c r="F1826" i="1"/>
  <c r="F1827" i="1"/>
  <c r="F1828" i="1"/>
  <c r="F1829" i="1"/>
  <c r="F1830" i="1"/>
  <c r="F1831" i="1"/>
  <c r="F1832" i="1"/>
  <c r="F1833" i="1"/>
  <c r="F1834" i="1"/>
  <c r="F1835" i="1"/>
  <c r="F1836" i="1"/>
  <c r="F1837" i="1"/>
  <c r="F1838" i="1"/>
  <c r="F1839" i="1"/>
  <c r="F1840" i="1"/>
  <c r="F1841" i="1"/>
  <c r="F1842" i="1"/>
  <c r="F1843" i="1"/>
  <c r="F1844" i="1"/>
  <c r="F1845" i="1"/>
  <c r="F1846" i="1"/>
  <c r="F1847" i="1"/>
  <c r="F1848" i="1"/>
  <c r="F1849" i="1"/>
  <c r="F1850" i="1"/>
  <c r="F1851" i="1"/>
  <c r="F1852" i="1"/>
  <c r="F1853" i="1"/>
  <c r="F1854" i="1"/>
  <c r="F1855" i="1"/>
  <c r="F1856" i="1"/>
  <c r="F1857" i="1"/>
  <c r="F1858" i="1"/>
  <c r="F1859" i="1"/>
  <c r="F1860" i="1"/>
  <c r="F1861" i="1"/>
  <c r="F1862" i="1"/>
  <c r="F1863" i="1"/>
  <c r="F1864" i="1"/>
  <c r="F1865" i="1"/>
  <c r="F1866" i="1"/>
  <c r="F1867" i="1"/>
  <c r="F1868" i="1"/>
  <c r="F1869" i="1"/>
  <c r="F1870" i="1"/>
  <c r="F1871" i="1"/>
  <c r="F1872" i="1"/>
  <c r="F1873" i="1"/>
  <c r="F1874" i="1"/>
  <c r="F1875" i="1"/>
  <c r="F1876" i="1"/>
  <c r="F1877" i="1"/>
  <c r="F1878" i="1"/>
  <c r="F1879" i="1"/>
  <c r="F1880" i="1"/>
  <c r="F1881" i="1"/>
  <c r="F1882" i="1"/>
  <c r="F1883" i="1"/>
  <c r="F1884" i="1"/>
  <c r="F1885" i="1"/>
  <c r="F1886" i="1"/>
  <c r="F1887" i="1"/>
  <c r="F1888" i="1"/>
  <c r="F1889" i="1"/>
  <c r="F1890" i="1"/>
  <c r="F1891" i="1"/>
  <c r="F1892" i="1"/>
  <c r="F1893" i="1"/>
  <c r="F1894" i="1"/>
  <c r="F1895" i="1"/>
  <c r="F1896" i="1"/>
  <c r="F1897" i="1"/>
  <c r="F1898" i="1"/>
  <c r="F1899" i="1"/>
  <c r="F1900" i="1"/>
  <c r="F1901" i="1"/>
  <c r="F1902" i="1"/>
  <c r="F1903" i="1"/>
  <c r="F1904" i="1"/>
  <c r="F1905" i="1"/>
  <c r="F1906" i="1"/>
  <c r="F1907" i="1"/>
  <c r="F1908" i="1"/>
  <c r="F1909" i="1"/>
  <c r="F1910" i="1"/>
  <c r="F1911" i="1"/>
  <c r="F1912" i="1"/>
  <c r="F1913" i="1"/>
  <c r="F1914" i="1"/>
  <c r="F1915" i="1"/>
  <c r="F1916" i="1"/>
  <c r="F1917" i="1"/>
  <c r="F1918" i="1"/>
  <c r="F1919" i="1"/>
  <c r="F1920" i="1"/>
  <c r="F1921" i="1"/>
  <c r="F1922" i="1"/>
  <c r="F1923" i="1"/>
  <c r="F1924" i="1"/>
  <c r="F1925" i="1"/>
  <c r="F1926" i="1"/>
  <c r="F1927" i="1"/>
  <c r="F1928" i="1"/>
  <c r="F1929" i="1"/>
  <c r="F1930" i="1"/>
  <c r="F1931" i="1"/>
  <c r="F1932" i="1"/>
  <c r="F1933" i="1"/>
  <c r="F1934" i="1"/>
  <c r="F1935" i="1"/>
  <c r="F1936" i="1"/>
  <c r="F1937" i="1"/>
  <c r="F1938" i="1"/>
  <c r="F1939" i="1"/>
  <c r="F1940" i="1"/>
  <c r="F1941" i="1"/>
  <c r="F1942" i="1"/>
  <c r="F1943" i="1"/>
  <c r="F1944" i="1"/>
  <c r="F1945" i="1"/>
  <c r="F1946" i="1"/>
  <c r="F1947" i="1"/>
  <c r="F1948" i="1"/>
  <c r="F1949" i="1"/>
  <c r="F1950" i="1"/>
  <c r="F1951" i="1"/>
  <c r="F1952" i="1"/>
  <c r="F1953" i="1"/>
  <c r="F1954" i="1"/>
  <c r="F1955" i="1"/>
  <c r="F1956" i="1"/>
  <c r="F1957" i="1"/>
  <c r="F1958" i="1"/>
  <c r="F1959" i="1"/>
  <c r="F1960" i="1"/>
  <c r="F1961" i="1"/>
  <c r="F1962" i="1"/>
  <c r="F1963" i="1"/>
  <c r="F1964" i="1"/>
  <c r="F1965" i="1"/>
  <c r="F1966" i="1"/>
  <c r="F1967" i="1"/>
  <c r="F1968" i="1"/>
  <c r="F1969" i="1"/>
  <c r="F1970" i="1"/>
  <c r="F1971" i="1"/>
  <c r="F1972" i="1"/>
  <c r="F1973" i="1"/>
  <c r="F1974" i="1"/>
  <c r="F1975" i="1"/>
  <c r="F1976" i="1"/>
  <c r="F1977" i="1"/>
  <c r="F1978" i="1"/>
  <c r="F1979" i="1"/>
  <c r="F1980" i="1"/>
  <c r="F1981" i="1"/>
  <c r="F1982" i="1"/>
  <c r="F1983" i="1"/>
  <c r="F1984" i="1"/>
  <c r="F1985" i="1"/>
  <c r="F1986" i="1"/>
  <c r="F1987" i="1"/>
  <c r="F1988" i="1"/>
  <c r="F1989" i="1"/>
  <c r="F1990" i="1"/>
  <c r="F1991" i="1"/>
  <c r="F1992" i="1"/>
  <c r="F1993" i="1"/>
  <c r="F1994" i="1"/>
  <c r="F1995" i="1"/>
  <c r="F1996" i="1"/>
  <c r="F1997" i="1"/>
  <c r="F1998" i="1"/>
  <c r="F1999" i="1"/>
  <c r="F2000" i="1"/>
  <c r="F2001" i="1"/>
  <c r="F2002" i="1"/>
  <c r="F2003" i="1"/>
  <c r="F2004" i="1"/>
  <c r="F2005" i="1"/>
  <c r="F2006" i="1"/>
  <c r="F2007" i="1"/>
  <c r="F2008" i="1"/>
  <c r="F2009" i="1"/>
  <c r="F2010" i="1"/>
  <c r="F2011" i="1"/>
  <c r="F2012" i="1"/>
  <c r="F2013" i="1"/>
  <c r="F2014" i="1"/>
  <c r="F2015" i="1"/>
  <c r="F2016" i="1"/>
  <c r="F2017" i="1"/>
  <c r="F2018" i="1"/>
  <c r="F2019" i="1"/>
  <c r="F2020" i="1"/>
  <c r="F2021" i="1"/>
  <c r="F2022" i="1"/>
  <c r="F2023" i="1"/>
  <c r="F2024" i="1"/>
  <c r="F2025" i="1"/>
  <c r="F2026" i="1"/>
  <c r="F2027" i="1"/>
  <c r="F2028" i="1"/>
  <c r="F2029" i="1"/>
  <c r="F2030" i="1"/>
  <c r="F2031" i="1"/>
  <c r="F2032" i="1"/>
  <c r="F2033" i="1"/>
  <c r="F2034" i="1"/>
  <c r="F2035" i="1"/>
  <c r="F2036" i="1"/>
  <c r="F2037" i="1"/>
  <c r="F2038" i="1"/>
  <c r="F2039" i="1"/>
  <c r="F2040" i="1"/>
  <c r="F2041" i="1"/>
  <c r="F2042" i="1"/>
  <c r="F2043" i="1"/>
  <c r="F2044" i="1"/>
  <c r="F2045" i="1"/>
  <c r="F2046" i="1"/>
  <c r="F2047" i="1"/>
  <c r="F2048" i="1"/>
  <c r="F2049" i="1"/>
  <c r="F2050" i="1"/>
  <c r="F2051" i="1"/>
  <c r="F2052" i="1"/>
  <c r="F2053" i="1"/>
  <c r="F2054" i="1"/>
  <c r="F2055" i="1"/>
  <c r="F2056" i="1"/>
  <c r="F2057" i="1"/>
  <c r="F2058" i="1"/>
  <c r="F2059" i="1"/>
  <c r="F2060" i="1"/>
  <c r="F2061" i="1"/>
  <c r="F2062" i="1"/>
  <c r="F2063" i="1"/>
  <c r="F2064" i="1"/>
  <c r="F2065" i="1"/>
  <c r="F2066" i="1"/>
  <c r="F2067" i="1"/>
  <c r="F2068" i="1"/>
  <c r="F2069" i="1"/>
  <c r="F2070" i="1"/>
  <c r="F2071" i="1"/>
  <c r="F2072" i="1"/>
  <c r="F2073" i="1"/>
  <c r="F2074" i="1"/>
  <c r="F2075" i="1"/>
  <c r="F2076" i="1"/>
  <c r="F2077" i="1"/>
  <c r="F2078" i="1"/>
  <c r="F2079" i="1"/>
  <c r="F2080" i="1"/>
  <c r="F2081" i="1"/>
  <c r="F2082" i="1"/>
  <c r="F2083" i="1"/>
  <c r="F2084" i="1"/>
  <c r="F2085" i="1"/>
  <c r="F2086" i="1"/>
  <c r="F2087" i="1"/>
  <c r="F2088" i="1"/>
  <c r="F2089" i="1"/>
  <c r="F2090" i="1"/>
  <c r="F2091" i="1"/>
  <c r="F2092" i="1"/>
  <c r="F2093" i="1"/>
  <c r="F2094" i="1"/>
  <c r="F2095" i="1"/>
  <c r="F2096" i="1"/>
  <c r="F2097" i="1"/>
  <c r="F2098" i="1"/>
  <c r="F2099" i="1"/>
  <c r="F2100" i="1"/>
  <c r="F2101" i="1"/>
  <c r="F2102" i="1"/>
  <c r="F2103" i="1"/>
  <c r="F2104" i="1"/>
  <c r="F2105" i="1"/>
  <c r="F2106" i="1"/>
  <c r="F2107" i="1"/>
  <c r="F2108" i="1"/>
  <c r="F2109" i="1"/>
  <c r="F2110" i="1"/>
  <c r="F2111" i="1"/>
  <c r="F2112" i="1"/>
  <c r="F2113" i="1"/>
  <c r="F2114" i="1"/>
  <c r="F2115" i="1"/>
  <c r="F2116" i="1"/>
  <c r="F2117" i="1"/>
  <c r="F2118" i="1"/>
  <c r="F2119" i="1"/>
  <c r="F2120" i="1"/>
  <c r="F2121" i="1"/>
  <c r="F2122" i="1"/>
  <c r="F2123" i="1"/>
  <c r="F2124" i="1"/>
  <c r="F2125" i="1"/>
  <c r="F2126" i="1"/>
  <c r="F2127" i="1"/>
  <c r="F2128" i="1"/>
  <c r="F2129" i="1"/>
  <c r="F2130" i="1"/>
  <c r="F2131" i="1"/>
  <c r="F2132" i="1"/>
  <c r="F2133" i="1"/>
  <c r="F2134" i="1"/>
  <c r="F2135" i="1"/>
  <c r="F2136" i="1"/>
  <c r="F2137" i="1"/>
  <c r="F2138" i="1"/>
  <c r="F2139" i="1"/>
  <c r="F2140" i="1"/>
  <c r="F2141" i="1"/>
  <c r="F2142" i="1"/>
  <c r="F2143" i="1"/>
  <c r="F2144" i="1"/>
  <c r="F2145" i="1"/>
  <c r="F2146" i="1"/>
  <c r="F2147" i="1"/>
  <c r="F2148" i="1"/>
  <c r="F2149" i="1"/>
  <c r="F2150" i="1"/>
  <c r="F2151" i="1"/>
  <c r="F2152" i="1"/>
  <c r="F2153" i="1"/>
  <c r="F2154" i="1"/>
  <c r="F2155" i="1"/>
  <c r="F2156" i="1"/>
  <c r="F2157" i="1"/>
  <c r="F2158" i="1"/>
  <c r="F2159" i="1"/>
  <c r="F2160" i="1"/>
  <c r="F2161" i="1"/>
  <c r="F2162" i="1"/>
  <c r="F2163" i="1"/>
  <c r="F2164" i="1"/>
  <c r="F2165" i="1"/>
  <c r="F2166" i="1"/>
  <c r="F2167" i="1"/>
  <c r="F2168" i="1"/>
  <c r="F2169" i="1"/>
  <c r="F2170" i="1"/>
  <c r="F2171" i="1"/>
  <c r="F2172" i="1"/>
  <c r="F2173" i="1"/>
  <c r="F2174" i="1"/>
  <c r="F2175" i="1"/>
  <c r="F2176" i="1"/>
  <c r="F2177" i="1"/>
  <c r="F2178" i="1"/>
  <c r="F2179" i="1"/>
  <c r="F2180" i="1"/>
  <c r="F2181" i="1"/>
  <c r="F2182" i="1"/>
  <c r="F2183" i="1"/>
  <c r="F2184" i="1"/>
  <c r="F2185" i="1"/>
  <c r="F2186" i="1"/>
  <c r="F2187" i="1"/>
  <c r="F2188" i="1"/>
  <c r="F2189" i="1"/>
  <c r="F2190" i="1"/>
  <c r="F2191" i="1"/>
  <c r="F2192" i="1"/>
  <c r="F2193" i="1"/>
  <c r="F2194" i="1"/>
  <c r="F2195" i="1"/>
  <c r="F2196" i="1"/>
  <c r="F2197" i="1"/>
  <c r="F2198" i="1"/>
  <c r="F2199" i="1"/>
  <c r="F2200" i="1"/>
  <c r="F2201" i="1"/>
  <c r="F2202" i="1"/>
  <c r="F2203" i="1"/>
  <c r="F2204" i="1"/>
  <c r="F2205" i="1"/>
  <c r="F2206" i="1"/>
  <c r="F2207" i="1"/>
  <c r="F2208" i="1"/>
  <c r="F2209" i="1"/>
  <c r="F2210" i="1"/>
  <c r="F2211" i="1"/>
  <c r="F2212" i="1"/>
  <c r="F2213" i="1"/>
  <c r="F2214" i="1"/>
  <c r="F2215" i="1"/>
  <c r="F2216" i="1"/>
  <c r="F2217" i="1"/>
  <c r="F2218" i="1"/>
  <c r="F2219" i="1"/>
  <c r="F2220" i="1"/>
  <c r="F2221" i="1"/>
  <c r="F2222" i="1"/>
  <c r="F2223" i="1"/>
  <c r="F2224" i="1"/>
  <c r="F2225" i="1"/>
  <c r="F2226" i="1"/>
  <c r="F2227" i="1"/>
  <c r="F2228" i="1"/>
  <c r="F2229" i="1"/>
  <c r="F2230" i="1"/>
  <c r="F2231" i="1"/>
  <c r="F2232" i="1"/>
  <c r="F2233" i="1"/>
  <c r="F2234" i="1"/>
  <c r="F2235" i="1"/>
  <c r="F2236" i="1"/>
  <c r="F2237" i="1"/>
  <c r="F2238" i="1"/>
  <c r="F2239" i="1"/>
  <c r="F2240" i="1"/>
  <c r="F2241" i="1"/>
  <c r="F2242" i="1"/>
  <c r="F2243" i="1"/>
  <c r="F2244" i="1"/>
  <c r="F2245" i="1"/>
  <c r="F2246" i="1"/>
  <c r="F2247" i="1"/>
  <c r="F2248" i="1"/>
  <c r="F2249" i="1"/>
  <c r="F2250" i="1"/>
  <c r="F2251" i="1"/>
  <c r="F2252" i="1"/>
  <c r="F2253" i="1"/>
  <c r="F2254" i="1"/>
  <c r="F2255" i="1"/>
  <c r="F2256" i="1"/>
  <c r="F2257" i="1"/>
  <c r="F2258" i="1"/>
  <c r="F2259" i="1"/>
  <c r="F2260" i="1"/>
  <c r="F2261" i="1"/>
  <c r="F2262" i="1"/>
  <c r="F2263" i="1"/>
  <c r="F2264" i="1"/>
  <c r="F2265" i="1"/>
  <c r="F2266" i="1"/>
  <c r="F2267" i="1"/>
  <c r="F2268" i="1"/>
  <c r="F2269" i="1"/>
  <c r="F2270" i="1"/>
  <c r="F2271" i="1"/>
  <c r="F2272" i="1"/>
  <c r="F2273" i="1"/>
  <c r="F2274" i="1"/>
  <c r="F2275" i="1"/>
  <c r="F2276" i="1"/>
  <c r="F2277" i="1"/>
  <c r="F2278" i="1"/>
  <c r="F2279" i="1"/>
  <c r="F2280" i="1"/>
  <c r="F2281" i="1"/>
  <c r="F2282" i="1"/>
  <c r="F2283" i="1"/>
  <c r="F2284" i="1"/>
  <c r="F2285" i="1"/>
  <c r="F2286" i="1"/>
  <c r="F2287" i="1"/>
  <c r="F2288" i="1"/>
  <c r="F2289" i="1"/>
  <c r="F2290" i="1"/>
  <c r="F2291" i="1"/>
  <c r="F2292" i="1"/>
  <c r="F2293" i="1"/>
  <c r="F2294" i="1"/>
  <c r="F2295" i="1"/>
  <c r="F2296" i="1"/>
  <c r="F2297" i="1"/>
  <c r="F2298" i="1"/>
  <c r="F2299" i="1"/>
  <c r="F2300" i="1"/>
  <c r="F2301" i="1"/>
  <c r="F2302" i="1"/>
  <c r="F2303" i="1"/>
  <c r="F2304" i="1"/>
  <c r="F2305" i="1"/>
  <c r="F2306" i="1"/>
  <c r="F2307" i="1"/>
  <c r="F2308" i="1"/>
  <c r="F2309" i="1"/>
  <c r="F2310" i="1"/>
  <c r="F2311" i="1"/>
  <c r="F2312" i="1"/>
  <c r="F2313" i="1"/>
  <c r="F2314" i="1"/>
  <c r="F2315" i="1"/>
  <c r="F2316" i="1"/>
  <c r="F2317" i="1"/>
  <c r="F2318" i="1"/>
  <c r="F2319" i="1"/>
  <c r="F2320" i="1"/>
  <c r="F2321" i="1"/>
  <c r="F2322" i="1"/>
  <c r="F2323" i="1"/>
  <c r="F2324" i="1"/>
  <c r="F2325" i="1"/>
  <c r="F2326" i="1"/>
  <c r="F2327" i="1"/>
  <c r="F2328" i="1"/>
  <c r="F2329" i="1"/>
  <c r="F2330" i="1"/>
  <c r="F2331" i="1"/>
  <c r="F2332" i="1"/>
  <c r="F2333" i="1"/>
  <c r="F2334" i="1"/>
  <c r="F2335" i="1"/>
  <c r="F2336" i="1"/>
  <c r="F2337" i="1"/>
  <c r="F2338" i="1"/>
  <c r="F2339" i="1"/>
  <c r="F2340" i="1"/>
  <c r="F2341" i="1"/>
  <c r="F2342" i="1"/>
  <c r="F2343" i="1"/>
  <c r="F2344" i="1"/>
  <c r="F2345" i="1"/>
  <c r="F2346" i="1"/>
  <c r="F2347" i="1"/>
  <c r="F2348" i="1"/>
  <c r="F2349" i="1"/>
  <c r="F2350" i="1"/>
  <c r="F2351" i="1"/>
  <c r="F2352" i="1"/>
  <c r="F2353" i="1"/>
  <c r="F2354" i="1"/>
  <c r="F2355" i="1"/>
  <c r="F2356" i="1"/>
  <c r="F2357" i="1"/>
  <c r="F2358" i="1"/>
  <c r="F2359" i="1"/>
  <c r="F2360" i="1"/>
  <c r="F2361" i="1"/>
  <c r="F2362" i="1"/>
  <c r="F2363" i="1"/>
  <c r="F2364" i="1"/>
  <c r="F2365" i="1"/>
  <c r="F2366" i="1"/>
  <c r="F2367" i="1"/>
  <c r="F2368" i="1"/>
  <c r="F2369" i="1"/>
  <c r="F2370" i="1"/>
  <c r="F2371" i="1"/>
  <c r="F2372" i="1"/>
  <c r="F2373" i="1"/>
  <c r="F2374" i="1"/>
  <c r="F2375" i="1"/>
  <c r="F2376" i="1"/>
  <c r="F2377" i="1"/>
  <c r="F2378" i="1"/>
  <c r="F2379" i="1"/>
  <c r="F2380" i="1"/>
  <c r="F2381" i="1"/>
  <c r="F2382" i="1"/>
  <c r="F2383" i="1"/>
  <c r="F2384" i="1"/>
  <c r="F2385" i="1"/>
  <c r="F2386" i="1"/>
  <c r="F2387" i="1"/>
  <c r="F2388" i="1"/>
  <c r="F2389" i="1"/>
  <c r="F2390" i="1"/>
  <c r="F2391" i="1"/>
  <c r="F2392" i="1"/>
  <c r="F2393" i="1"/>
  <c r="F2394" i="1"/>
  <c r="F2395" i="1"/>
  <c r="F2396" i="1"/>
  <c r="F2397" i="1"/>
  <c r="F2398" i="1"/>
  <c r="F2399" i="1"/>
  <c r="F2400" i="1"/>
  <c r="F2401" i="1"/>
  <c r="F2402" i="1"/>
  <c r="F2403" i="1"/>
  <c r="F2404" i="1"/>
  <c r="F2405" i="1"/>
  <c r="F2406" i="1"/>
  <c r="F2407" i="1"/>
  <c r="F2408" i="1"/>
  <c r="F2409" i="1"/>
  <c r="F2410" i="1"/>
  <c r="F2411" i="1"/>
  <c r="F2412" i="1"/>
  <c r="F2413" i="1"/>
  <c r="F2414" i="1"/>
  <c r="F2415" i="1"/>
  <c r="F2416" i="1"/>
  <c r="F2417" i="1"/>
  <c r="F2418" i="1"/>
  <c r="F2419" i="1"/>
  <c r="F2420" i="1"/>
  <c r="F2421" i="1"/>
  <c r="F2422" i="1"/>
  <c r="F2423" i="1"/>
  <c r="F2424" i="1"/>
  <c r="F2425" i="1"/>
  <c r="F2426" i="1"/>
  <c r="F2427" i="1"/>
  <c r="F2428" i="1"/>
  <c r="F2429" i="1"/>
  <c r="F2430" i="1"/>
  <c r="F2431" i="1"/>
  <c r="F2432" i="1"/>
  <c r="F2433" i="1"/>
  <c r="F2434" i="1"/>
  <c r="F2435" i="1"/>
  <c r="F2436" i="1"/>
  <c r="F2437" i="1"/>
  <c r="F2438" i="1"/>
  <c r="F2439" i="1"/>
  <c r="F2440" i="1"/>
  <c r="F2441" i="1"/>
  <c r="F2442" i="1"/>
  <c r="F2443" i="1"/>
  <c r="F2444" i="1"/>
  <c r="F2445" i="1"/>
  <c r="F2446" i="1"/>
  <c r="F2447" i="1"/>
  <c r="F2448" i="1"/>
  <c r="F2449" i="1"/>
  <c r="F2450" i="1"/>
  <c r="F2451" i="1"/>
  <c r="F2452" i="1"/>
  <c r="F2453" i="1"/>
  <c r="F2454" i="1"/>
  <c r="F2455" i="1"/>
  <c r="F2456" i="1"/>
  <c r="F2457" i="1"/>
  <c r="F2458" i="1"/>
  <c r="F2459" i="1"/>
  <c r="F2460" i="1"/>
  <c r="F2461" i="1"/>
  <c r="F2462" i="1"/>
  <c r="F2463" i="1"/>
  <c r="F2464" i="1"/>
  <c r="F2465" i="1"/>
  <c r="F2466" i="1"/>
  <c r="F2467" i="1"/>
  <c r="F2468" i="1"/>
  <c r="F2469" i="1"/>
  <c r="F2470" i="1"/>
  <c r="F2471" i="1"/>
  <c r="F2472" i="1"/>
  <c r="F2473" i="1"/>
  <c r="F2474" i="1"/>
  <c r="F2475" i="1"/>
  <c r="F2476" i="1"/>
  <c r="F2477" i="1"/>
  <c r="F2478" i="1"/>
  <c r="F2479" i="1"/>
  <c r="F2480" i="1"/>
  <c r="F2481" i="1"/>
  <c r="F2482" i="1"/>
  <c r="F2483" i="1"/>
  <c r="F2484" i="1"/>
  <c r="F2485" i="1"/>
  <c r="F2486" i="1"/>
  <c r="F2487" i="1"/>
  <c r="F2488" i="1"/>
  <c r="F2489" i="1"/>
  <c r="F2490" i="1"/>
  <c r="F2491" i="1"/>
  <c r="F2492" i="1"/>
  <c r="F2493" i="1"/>
  <c r="F2494" i="1"/>
  <c r="F2495" i="1"/>
  <c r="F2496" i="1"/>
  <c r="F2497" i="1"/>
  <c r="F2498" i="1"/>
  <c r="F2499" i="1"/>
  <c r="F2500" i="1"/>
  <c r="F2501" i="1"/>
  <c r="F2502" i="1"/>
  <c r="F2503" i="1"/>
  <c r="F2504" i="1"/>
  <c r="F2505" i="1"/>
  <c r="F2506" i="1"/>
  <c r="F2507" i="1"/>
  <c r="F2508" i="1"/>
  <c r="F2509" i="1"/>
  <c r="F2510" i="1"/>
  <c r="F2511" i="1"/>
  <c r="F2512" i="1"/>
  <c r="F2513" i="1"/>
  <c r="F2514" i="1"/>
  <c r="F2515" i="1"/>
  <c r="F2516" i="1"/>
  <c r="F2517" i="1"/>
  <c r="F2518" i="1"/>
  <c r="F2519" i="1"/>
  <c r="F2520" i="1"/>
  <c r="F2521" i="1"/>
  <c r="F2522" i="1"/>
  <c r="F2523" i="1"/>
  <c r="F2524" i="1"/>
  <c r="F2525" i="1"/>
  <c r="F2526" i="1"/>
  <c r="F2527" i="1"/>
  <c r="F2528" i="1"/>
  <c r="F2529" i="1"/>
  <c r="F2530" i="1"/>
  <c r="F2531" i="1"/>
  <c r="F2532" i="1"/>
  <c r="F2533" i="1"/>
  <c r="F2534" i="1"/>
  <c r="F2535" i="1"/>
  <c r="F2536" i="1"/>
  <c r="F2537" i="1"/>
  <c r="F2538" i="1"/>
  <c r="F2539" i="1"/>
  <c r="F2540" i="1"/>
  <c r="F2541" i="1"/>
  <c r="F2542" i="1"/>
  <c r="F2543" i="1"/>
  <c r="F2544" i="1"/>
  <c r="F2545" i="1"/>
  <c r="F2546" i="1"/>
  <c r="F2547" i="1"/>
  <c r="F2548" i="1"/>
  <c r="F2549" i="1"/>
  <c r="F2550" i="1"/>
  <c r="F2551" i="1"/>
  <c r="F2552" i="1"/>
  <c r="F2553" i="1"/>
  <c r="F2554" i="1"/>
  <c r="F2555" i="1"/>
  <c r="F2556" i="1"/>
  <c r="F2557" i="1"/>
  <c r="F2558" i="1"/>
  <c r="F2559" i="1"/>
  <c r="F2560" i="1"/>
  <c r="F2561" i="1"/>
  <c r="F2562" i="1"/>
  <c r="F2563" i="1"/>
  <c r="F2564" i="1"/>
  <c r="F2565" i="1"/>
  <c r="F2566" i="1"/>
  <c r="F2567" i="1"/>
  <c r="F2568" i="1"/>
  <c r="F2569" i="1"/>
  <c r="F2570" i="1"/>
  <c r="F2571" i="1"/>
  <c r="F2572" i="1"/>
  <c r="F2573" i="1"/>
  <c r="F2574" i="1"/>
  <c r="F2575" i="1"/>
  <c r="F2576" i="1"/>
  <c r="F2577" i="1"/>
  <c r="F2578" i="1"/>
  <c r="F2579" i="1"/>
  <c r="F2580" i="1"/>
  <c r="F2581" i="1"/>
  <c r="F2582" i="1"/>
  <c r="F2583" i="1"/>
  <c r="F2584" i="1"/>
  <c r="F2585" i="1"/>
  <c r="F2586" i="1"/>
  <c r="F2587" i="1"/>
  <c r="F2588" i="1"/>
  <c r="F2589" i="1"/>
  <c r="F2590" i="1"/>
  <c r="F2591" i="1"/>
  <c r="F2592" i="1"/>
  <c r="F2593" i="1"/>
  <c r="F2594" i="1"/>
  <c r="F2595" i="1"/>
  <c r="F2596" i="1"/>
  <c r="F2597" i="1"/>
  <c r="F2598" i="1"/>
  <c r="F2599" i="1"/>
  <c r="F2600" i="1"/>
  <c r="F2601" i="1"/>
  <c r="F2602" i="1"/>
  <c r="F2603" i="1"/>
  <c r="F2604" i="1"/>
  <c r="F2605" i="1"/>
  <c r="F2606" i="1"/>
  <c r="F2607" i="1"/>
  <c r="F2608" i="1"/>
  <c r="F2609" i="1"/>
  <c r="F2610" i="1"/>
  <c r="F2611" i="1"/>
  <c r="F2612" i="1"/>
  <c r="F2613" i="1"/>
  <c r="F2614" i="1"/>
  <c r="F2615" i="1"/>
  <c r="F2616" i="1"/>
  <c r="F2617" i="1"/>
  <c r="F2618" i="1"/>
  <c r="F2619" i="1"/>
  <c r="F2620" i="1"/>
  <c r="F2621" i="1"/>
  <c r="F2622" i="1"/>
  <c r="F2623" i="1"/>
  <c r="F2624" i="1"/>
  <c r="F2625" i="1"/>
  <c r="F2626" i="1"/>
  <c r="F2627" i="1"/>
  <c r="F2628" i="1"/>
  <c r="F2629" i="1"/>
  <c r="F2630" i="1"/>
  <c r="F2631" i="1"/>
  <c r="F2632" i="1"/>
  <c r="F2633" i="1"/>
  <c r="F2634" i="1"/>
  <c r="F2635" i="1"/>
  <c r="F2636" i="1"/>
  <c r="F2637" i="1"/>
  <c r="F2638" i="1"/>
  <c r="F2639" i="1"/>
  <c r="F2640" i="1"/>
  <c r="F2641" i="1"/>
  <c r="F2642" i="1"/>
  <c r="F2643" i="1"/>
  <c r="F2644" i="1"/>
  <c r="F2645" i="1"/>
  <c r="F2646" i="1"/>
  <c r="F2647" i="1"/>
  <c r="F2648" i="1"/>
  <c r="F2649" i="1"/>
  <c r="F2650" i="1"/>
  <c r="F2651" i="1"/>
  <c r="F2652" i="1"/>
  <c r="F2653" i="1"/>
  <c r="F2654" i="1"/>
  <c r="F2655" i="1"/>
  <c r="F2656" i="1"/>
  <c r="F2657" i="1"/>
  <c r="F2658" i="1"/>
  <c r="F2659" i="1"/>
  <c r="F2660" i="1"/>
  <c r="F2661" i="1"/>
  <c r="F2662" i="1"/>
  <c r="F2663" i="1"/>
  <c r="F2664" i="1"/>
  <c r="F2665" i="1"/>
  <c r="F2666" i="1"/>
  <c r="F2667" i="1"/>
  <c r="F2668" i="1"/>
  <c r="F2669" i="1"/>
  <c r="F2670" i="1"/>
  <c r="F2671" i="1"/>
  <c r="F2672" i="1"/>
  <c r="F2673" i="1"/>
  <c r="F2674" i="1"/>
  <c r="F2675" i="1"/>
  <c r="F2676" i="1"/>
  <c r="F2677" i="1"/>
  <c r="F2678" i="1"/>
  <c r="F2679" i="1"/>
  <c r="F2680" i="1"/>
  <c r="F2681" i="1"/>
  <c r="F2682" i="1"/>
  <c r="F2683" i="1"/>
  <c r="F2684" i="1"/>
  <c r="F2685" i="1"/>
  <c r="F2686" i="1"/>
  <c r="F2687" i="1"/>
  <c r="F2688" i="1"/>
  <c r="F2689" i="1"/>
  <c r="F2690" i="1"/>
  <c r="F2691" i="1"/>
  <c r="F2692" i="1"/>
  <c r="F2693" i="1"/>
  <c r="F2694" i="1"/>
  <c r="F2695" i="1"/>
  <c r="F2696" i="1"/>
  <c r="F2697" i="1"/>
  <c r="F2698" i="1"/>
  <c r="F2699" i="1"/>
  <c r="F2700" i="1"/>
  <c r="F2701" i="1"/>
  <c r="F2702" i="1"/>
  <c r="F2703" i="1"/>
  <c r="F2704" i="1"/>
  <c r="F2705" i="1"/>
  <c r="F2706" i="1"/>
  <c r="F2707" i="1"/>
  <c r="F2708" i="1"/>
  <c r="F2709" i="1"/>
  <c r="F2710" i="1"/>
  <c r="F2711" i="1"/>
  <c r="F2712" i="1"/>
  <c r="F2713" i="1"/>
  <c r="F2714" i="1"/>
  <c r="F2715" i="1"/>
  <c r="F2716" i="1"/>
  <c r="F2717" i="1"/>
  <c r="F2718" i="1"/>
  <c r="F2719" i="1"/>
  <c r="F2720" i="1"/>
  <c r="F2721" i="1"/>
  <c r="F2722" i="1"/>
  <c r="F2723" i="1"/>
  <c r="F2724" i="1"/>
  <c r="F2725" i="1"/>
  <c r="F2726" i="1"/>
  <c r="F2727" i="1"/>
  <c r="F2728" i="1"/>
  <c r="F2729" i="1"/>
  <c r="F2730" i="1"/>
  <c r="F2731" i="1"/>
  <c r="F2732" i="1"/>
  <c r="F2733" i="1"/>
  <c r="F2734" i="1"/>
  <c r="F2735" i="1"/>
  <c r="F2736" i="1"/>
  <c r="F2737" i="1"/>
  <c r="F2738" i="1"/>
  <c r="F2739" i="1"/>
  <c r="F2740" i="1"/>
  <c r="F2741" i="1"/>
  <c r="F2742" i="1"/>
  <c r="F2743" i="1"/>
  <c r="F2744" i="1"/>
  <c r="F2745" i="1"/>
  <c r="F2746" i="1"/>
  <c r="F2747" i="1"/>
  <c r="F2748" i="1"/>
  <c r="F2749" i="1"/>
  <c r="F2750" i="1"/>
  <c r="F2751" i="1"/>
  <c r="F2752" i="1"/>
  <c r="F2753" i="1"/>
  <c r="F2754" i="1"/>
  <c r="F2755" i="1"/>
  <c r="F2756" i="1"/>
  <c r="F2757" i="1"/>
  <c r="F2758" i="1"/>
  <c r="F2759" i="1"/>
  <c r="F2760" i="1"/>
  <c r="F2761" i="1"/>
  <c r="F2762" i="1"/>
  <c r="F2763" i="1"/>
  <c r="F2764" i="1"/>
  <c r="F2765" i="1"/>
  <c r="F2766" i="1"/>
  <c r="F2767" i="1"/>
  <c r="F2768" i="1"/>
  <c r="F2769" i="1"/>
  <c r="F2770" i="1"/>
  <c r="F2771" i="1"/>
  <c r="F2772" i="1"/>
  <c r="F2773" i="1"/>
  <c r="F2774" i="1"/>
  <c r="F2775" i="1"/>
  <c r="F2776" i="1"/>
  <c r="F2777" i="1"/>
  <c r="F2778" i="1"/>
  <c r="F2779" i="1"/>
  <c r="F2780" i="1"/>
  <c r="F2781" i="1"/>
  <c r="F2782" i="1"/>
  <c r="F2783" i="1"/>
  <c r="F2784" i="1"/>
  <c r="F2785" i="1"/>
  <c r="F2786" i="1"/>
  <c r="F2787" i="1"/>
  <c r="F2788" i="1"/>
  <c r="F2789" i="1"/>
  <c r="F2790" i="1"/>
  <c r="F2791" i="1"/>
  <c r="F2792" i="1"/>
  <c r="F2793" i="1"/>
  <c r="F2794" i="1"/>
  <c r="F2795" i="1"/>
  <c r="F2796" i="1"/>
  <c r="F2797" i="1"/>
  <c r="F2798" i="1"/>
  <c r="F2799" i="1"/>
  <c r="F2800" i="1"/>
  <c r="F2801" i="1"/>
  <c r="F2802" i="1"/>
  <c r="F2803" i="1"/>
  <c r="F2804" i="1"/>
  <c r="F2805" i="1"/>
  <c r="F2806" i="1"/>
  <c r="F2807" i="1"/>
  <c r="F2808" i="1"/>
  <c r="F2809" i="1"/>
  <c r="F2810" i="1"/>
  <c r="F2811" i="1"/>
  <c r="F2812" i="1"/>
  <c r="F2813" i="1"/>
  <c r="F2814" i="1"/>
  <c r="F2815" i="1"/>
  <c r="F2816" i="1"/>
  <c r="F2817" i="1"/>
  <c r="F2818" i="1"/>
  <c r="F2819" i="1"/>
  <c r="F2820" i="1"/>
  <c r="F2821" i="1"/>
  <c r="F2822" i="1"/>
  <c r="F2823" i="1"/>
  <c r="F2824" i="1"/>
  <c r="F2825" i="1"/>
  <c r="F2826" i="1"/>
  <c r="F2827" i="1"/>
  <c r="F2828" i="1"/>
  <c r="F2829" i="1"/>
  <c r="F2830" i="1"/>
  <c r="F2831" i="1"/>
  <c r="F2832" i="1"/>
  <c r="F2833" i="1"/>
  <c r="F2834" i="1"/>
  <c r="F2835" i="1"/>
  <c r="F2836" i="1"/>
  <c r="F2837" i="1"/>
  <c r="F2838" i="1"/>
  <c r="F2839" i="1"/>
  <c r="F2840" i="1"/>
  <c r="F2841" i="1"/>
  <c r="F2842" i="1"/>
  <c r="F2843" i="1"/>
  <c r="F2844" i="1"/>
  <c r="F2845" i="1"/>
  <c r="F2846" i="1"/>
  <c r="F2847" i="1"/>
  <c r="F2848" i="1"/>
  <c r="F2849" i="1"/>
  <c r="F2850" i="1"/>
  <c r="F2851" i="1"/>
  <c r="F2852" i="1"/>
  <c r="F2853" i="1"/>
  <c r="F2854" i="1"/>
  <c r="F2855" i="1"/>
  <c r="F2856" i="1"/>
  <c r="F2857" i="1"/>
  <c r="F2858" i="1"/>
  <c r="F2859" i="1"/>
  <c r="F2860" i="1"/>
  <c r="F2861" i="1"/>
  <c r="F2862" i="1"/>
  <c r="F2863" i="1"/>
  <c r="F2864" i="1"/>
  <c r="F2865" i="1"/>
  <c r="F2866" i="1"/>
  <c r="F2867" i="1"/>
  <c r="F2868" i="1"/>
  <c r="F2869" i="1"/>
  <c r="F2870" i="1"/>
  <c r="F2871" i="1"/>
  <c r="F2872" i="1"/>
  <c r="F2873" i="1"/>
  <c r="F2874" i="1"/>
  <c r="F2875" i="1"/>
  <c r="F2876" i="1"/>
  <c r="F2877" i="1"/>
  <c r="F2878" i="1"/>
  <c r="F2879" i="1"/>
  <c r="F2880" i="1"/>
  <c r="F2881" i="1"/>
  <c r="F2882" i="1"/>
  <c r="F2883" i="1"/>
  <c r="F2884" i="1"/>
  <c r="F2885" i="1"/>
  <c r="F2886" i="1"/>
  <c r="F2887" i="1"/>
  <c r="F2888" i="1"/>
  <c r="F2889" i="1"/>
  <c r="F2890" i="1"/>
  <c r="F2891" i="1"/>
  <c r="F2892" i="1"/>
  <c r="F2893" i="1"/>
  <c r="F2894" i="1"/>
  <c r="F2895" i="1"/>
  <c r="F2896" i="1"/>
  <c r="F2897" i="1"/>
  <c r="F2898" i="1"/>
  <c r="F2899" i="1"/>
  <c r="F2900" i="1"/>
  <c r="F2901" i="1"/>
  <c r="F2902" i="1"/>
  <c r="F2903" i="1"/>
  <c r="F2904" i="1"/>
  <c r="F2905" i="1"/>
  <c r="F2906" i="1"/>
  <c r="F2907" i="1"/>
  <c r="F2908" i="1"/>
  <c r="F2909" i="1"/>
  <c r="F2910" i="1"/>
  <c r="F2911" i="1"/>
  <c r="F2912" i="1"/>
  <c r="F2913" i="1"/>
  <c r="F2914" i="1"/>
  <c r="F2915" i="1"/>
  <c r="F2916" i="1"/>
  <c r="F2917" i="1"/>
  <c r="F2918" i="1"/>
  <c r="F2919" i="1"/>
  <c r="F2920" i="1"/>
  <c r="F2921" i="1"/>
  <c r="F2922" i="1"/>
  <c r="F2923" i="1"/>
  <c r="F2924" i="1"/>
  <c r="F2925" i="1"/>
  <c r="F2926" i="1"/>
  <c r="F2927" i="1"/>
  <c r="F2928" i="1"/>
  <c r="F2929" i="1"/>
  <c r="F2930" i="1"/>
  <c r="F2931" i="1"/>
  <c r="F2932" i="1"/>
  <c r="F2933" i="1"/>
  <c r="F2934" i="1"/>
  <c r="F2935" i="1"/>
  <c r="F2936" i="1"/>
  <c r="F2937" i="1"/>
  <c r="F2938" i="1"/>
  <c r="F2939" i="1"/>
  <c r="F2940" i="1"/>
  <c r="F2941" i="1"/>
  <c r="F2942" i="1"/>
  <c r="F2943" i="1"/>
  <c r="F2944" i="1"/>
  <c r="F2945" i="1"/>
  <c r="F2946" i="1"/>
  <c r="F2947" i="1"/>
  <c r="F2948" i="1"/>
  <c r="F2949" i="1"/>
  <c r="F2950" i="1"/>
  <c r="F2951" i="1"/>
  <c r="F2952" i="1"/>
  <c r="F2953" i="1"/>
  <c r="F2954" i="1"/>
  <c r="F2955" i="1"/>
  <c r="F2956" i="1"/>
  <c r="F2957" i="1"/>
  <c r="F2958" i="1"/>
  <c r="F2959" i="1"/>
  <c r="F2960" i="1"/>
  <c r="F2961" i="1"/>
  <c r="F2962" i="1"/>
  <c r="F2963" i="1"/>
  <c r="F2964" i="1"/>
  <c r="F2965" i="1"/>
  <c r="F2966" i="1"/>
  <c r="F2967" i="1"/>
  <c r="F2968" i="1"/>
  <c r="F2969" i="1"/>
  <c r="F2970" i="1"/>
  <c r="F2971" i="1"/>
  <c r="F2972" i="1"/>
  <c r="F2973" i="1"/>
  <c r="F2974" i="1"/>
  <c r="F2975" i="1"/>
  <c r="F2976" i="1"/>
  <c r="F2977" i="1"/>
  <c r="F2978" i="1"/>
  <c r="F2979" i="1"/>
  <c r="F2980" i="1"/>
  <c r="F2981" i="1"/>
  <c r="F2982" i="1"/>
  <c r="F2983" i="1"/>
  <c r="F2984" i="1"/>
  <c r="F2985" i="1"/>
  <c r="F2986" i="1"/>
  <c r="F2987" i="1"/>
  <c r="F2988" i="1"/>
  <c r="F2989" i="1"/>
  <c r="F2990" i="1"/>
  <c r="F2991" i="1"/>
  <c r="F2992" i="1"/>
  <c r="F2993" i="1"/>
  <c r="F2994" i="1"/>
  <c r="F2995" i="1"/>
  <c r="F2996" i="1"/>
  <c r="F2997" i="1"/>
  <c r="F2998" i="1"/>
  <c r="F2999" i="1"/>
  <c r="F3000" i="1"/>
  <c r="F3001" i="1"/>
  <c r="F2" i="1"/>
  <c r="F3" i="1"/>
  <c r="F4" i="1"/>
  <c r="F5" i="1"/>
  <c r="F6" i="1"/>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272" i="1"/>
  <c r="F273" i="1"/>
  <c r="F274" i="1"/>
  <c r="F275" i="1"/>
  <c r="F276" i="1"/>
  <c r="F277" i="1"/>
  <c r="F278" i="1"/>
  <c r="F279" i="1"/>
  <c r="F280" i="1"/>
  <c r="F281" i="1"/>
  <c r="F282" i="1"/>
  <c r="F283" i="1"/>
  <c r="F284" i="1"/>
  <c r="F285" i="1"/>
  <c r="F286" i="1"/>
  <c r="F287" i="1"/>
  <c r="F288" i="1"/>
  <c r="F289" i="1"/>
  <c r="F290" i="1"/>
  <c r="F291" i="1"/>
  <c r="F292" i="1"/>
  <c r="F293" i="1"/>
  <c r="F294" i="1"/>
  <c r="F295" i="1"/>
  <c r="F296" i="1"/>
  <c r="F297" i="1"/>
  <c r="F298" i="1"/>
  <c r="F299" i="1"/>
  <c r="F300" i="1"/>
  <c r="F301" i="1"/>
  <c r="F302" i="1"/>
  <c r="F303" i="1"/>
  <c r="F304" i="1"/>
  <c r="F305" i="1"/>
  <c r="F306" i="1"/>
  <c r="F307" i="1"/>
  <c r="F308" i="1"/>
  <c r="F309" i="1"/>
  <c r="F310" i="1"/>
  <c r="F311" i="1"/>
  <c r="F312" i="1"/>
  <c r="F313" i="1"/>
  <c r="F314" i="1"/>
  <c r="F315" i="1"/>
  <c r="F316" i="1"/>
  <c r="F317" i="1"/>
  <c r="F318" i="1"/>
  <c r="F319" i="1"/>
  <c r="F320" i="1"/>
  <c r="F321" i="1"/>
  <c r="F322" i="1"/>
  <c r="F323" i="1"/>
  <c r="F324" i="1"/>
  <c r="F325" i="1"/>
  <c r="F326" i="1"/>
  <c r="F327" i="1"/>
  <c r="F328" i="1"/>
  <c r="F329" i="1"/>
  <c r="F330" i="1"/>
  <c r="F331" i="1"/>
  <c r="F332" i="1"/>
  <c r="F333" i="1"/>
  <c r="F334" i="1"/>
  <c r="F335" i="1"/>
  <c r="F336" i="1"/>
  <c r="F337" i="1"/>
  <c r="F338" i="1"/>
  <c r="F339" i="1"/>
  <c r="F340" i="1"/>
  <c r="F341" i="1"/>
  <c r="F342" i="1"/>
  <c r="F343" i="1"/>
  <c r="F344" i="1"/>
  <c r="F345" i="1"/>
  <c r="F346" i="1"/>
  <c r="F347" i="1"/>
  <c r="F348" i="1"/>
  <c r="F349" i="1"/>
  <c r="F350" i="1"/>
  <c r="F351" i="1"/>
  <c r="F352" i="1"/>
  <c r="F353" i="1"/>
  <c r="F354" i="1"/>
  <c r="F355" i="1"/>
  <c r="F356" i="1"/>
  <c r="F357" i="1"/>
  <c r="F358" i="1"/>
  <c r="F359" i="1"/>
  <c r="F360" i="1"/>
  <c r="F361" i="1"/>
  <c r="F362" i="1"/>
  <c r="F363" i="1"/>
  <c r="F364" i="1"/>
  <c r="F365" i="1"/>
  <c r="F366" i="1"/>
  <c r="F367" i="1"/>
  <c r="F368" i="1"/>
  <c r="F369" i="1"/>
  <c r="F370" i="1"/>
  <c r="F371" i="1"/>
  <c r="F372" i="1"/>
  <c r="F373" i="1"/>
  <c r="F374" i="1"/>
  <c r="F375" i="1"/>
  <c r="F376" i="1"/>
  <c r="F377" i="1"/>
  <c r="F378" i="1"/>
  <c r="F379" i="1"/>
  <c r="F380" i="1"/>
  <c r="F381" i="1"/>
  <c r="F382" i="1"/>
  <c r="F383" i="1"/>
  <c r="F384" i="1"/>
  <c r="F385" i="1"/>
  <c r="F386" i="1"/>
  <c r="F387" i="1"/>
  <c r="F388" i="1"/>
  <c r="F389" i="1"/>
  <c r="F390" i="1"/>
  <c r="F391" i="1"/>
  <c r="F392" i="1"/>
  <c r="F393" i="1"/>
  <c r="F394" i="1"/>
  <c r="F395" i="1"/>
  <c r="F396" i="1"/>
  <c r="F397" i="1"/>
  <c r="F398" i="1"/>
  <c r="F399" i="1"/>
  <c r="F400" i="1"/>
  <c r="F401" i="1"/>
  <c r="F402" i="1"/>
  <c r="F403" i="1"/>
  <c r="F404" i="1"/>
  <c r="F405" i="1"/>
  <c r="F406" i="1"/>
  <c r="F407" i="1"/>
  <c r="F408" i="1"/>
  <c r="F409" i="1"/>
  <c r="F410" i="1"/>
  <c r="F411" i="1"/>
  <c r="F412" i="1"/>
  <c r="F413" i="1"/>
  <c r="F414" i="1"/>
  <c r="F415" i="1"/>
  <c r="F416" i="1"/>
  <c r="F417" i="1"/>
  <c r="F418" i="1"/>
  <c r="F419" i="1"/>
  <c r="F420" i="1"/>
  <c r="F421" i="1"/>
  <c r="F422" i="1"/>
  <c r="F423" i="1"/>
  <c r="F424" i="1"/>
  <c r="F425" i="1"/>
  <c r="F426" i="1"/>
  <c r="F427" i="1"/>
  <c r="F428" i="1"/>
  <c r="F429" i="1"/>
  <c r="F430" i="1"/>
  <c r="F431" i="1"/>
  <c r="F432" i="1"/>
  <c r="F433" i="1"/>
  <c r="F434" i="1"/>
  <c r="F435" i="1"/>
  <c r="F436" i="1"/>
  <c r="F437" i="1"/>
  <c r="F438" i="1"/>
  <c r="F439" i="1"/>
  <c r="F440" i="1"/>
  <c r="F441" i="1"/>
  <c r="F442" i="1"/>
  <c r="F443" i="1"/>
  <c r="F444" i="1"/>
  <c r="F445" i="1"/>
  <c r="F446" i="1"/>
  <c r="F447" i="1"/>
  <c r="F448" i="1"/>
  <c r="F449" i="1"/>
  <c r="F450" i="1"/>
  <c r="F451" i="1"/>
  <c r="F452" i="1"/>
  <c r="F453" i="1"/>
  <c r="F454" i="1"/>
  <c r="F455" i="1"/>
  <c r="F456" i="1"/>
  <c r="F457" i="1"/>
  <c r="F458" i="1"/>
  <c r="F459" i="1"/>
  <c r="F460" i="1"/>
  <c r="F461" i="1"/>
  <c r="F462" i="1"/>
  <c r="F463" i="1"/>
  <c r="F464" i="1"/>
  <c r="F465" i="1"/>
  <c r="F466" i="1"/>
  <c r="F467" i="1"/>
  <c r="F468" i="1"/>
  <c r="F469" i="1"/>
  <c r="F470" i="1"/>
  <c r="F471" i="1"/>
  <c r="F472" i="1"/>
  <c r="F473" i="1"/>
  <c r="F474" i="1"/>
  <c r="F475" i="1"/>
  <c r="F476" i="1"/>
  <c r="F477" i="1"/>
  <c r="F478" i="1"/>
  <c r="F479" i="1"/>
  <c r="F480" i="1"/>
  <c r="F481" i="1"/>
  <c r="F482" i="1"/>
  <c r="F483" i="1"/>
  <c r="F484" i="1"/>
  <c r="F485" i="1"/>
  <c r="F486" i="1"/>
  <c r="F487" i="1"/>
  <c r="F488" i="1"/>
  <c r="F489" i="1"/>
  <c r="F490" i="1"/>
  <c r="F491" i="1"/>
  <c r="F492" i="1"/>
  <c r="F493" i="1"/>
  <c r="F494" i="1"/>
  <c r="F495" i="1"/>
  <c r="F496" i="1"/>
  <c r="F497" i="1"/>
  <c r="F498" i="1"/>
  <c r="F499" i="1"/>
  <c r="F500" i="1"/>
  <c r="F501" i="1"/>
  <c r="F502" i="1"/>
  <c r="F503" i="1"/>
  <c r="F504" i="1"/>
  <c r="F505" i="1"/>
  <c r="F506" i="1"/>
  <c r="F507" i="1"/>
  <c r="F508" i="1"/>
  <c r="F509" i="1"/>
  <c r="F510" i="1"/>
  <c r="F511" i="1"/>
  <c r="F512" i="1"/>
  <c r="F513" i="1"/>
  <c r="F514" i="1"/>
  <c r="F515" i="1"/>
  <c r="F516" i="1"/>
  <c r="F517" i="1"/>
  <c r="F518" i="1"/>
  <c r="F519" i="1"/>
  <c r="F520" i="1"/>
  <c r="F521" i="1"/>
  <c r="F522" i="1"/>
  <c r="F523" i="1"/>
  <c r="F524" i="1"/>
  <c r="F525" i="1"/>
  <c r="F526" i="1"/>
  <c r="F527" i="1"/>
  <c r="F528" i="1"/>
  <c r="F529" i="1"/>
  <c r="F530" i="1"/>
  <c r="F531" i="1"/>
  <c r="F532" i="1"/>
  <c r="F533" i="1"/>
  <c r="F534" i="1"/>
  <c r="F535" i="1"/>
  <c r="F536" i="1"/>
  <c r="F537" i="1"/>
  <c r="F538" i="1"/>
  <c r="F539" i="1"/>
  <c r="F540" i="1"/>
  <c r="F541" i="1"/>
  <c r="F542" i="1"/>
  <c r="F543" i="1"/>
  <c r="F544" i="1"/>
  <c r="F545" i="1"/>
  <c r="F546" i="1"/>
  <c r="F547" i="1"/>
  <c r="F548" i="1"/>
  <c r="F549" i="1"/>
  <c r="F550" i="1"/>
  <c r="F551" i="1"/>
  <c r="F552" i="1"/>
  <c r="F553" i="1"/>
  <c r="F554" i="1"/>
  <c r="F555" i="1"/>
  <c r="F556" i="1"/>
  <c r="F557" i="1"/>
  <c r="F558" i="1"/>
  <c r="F559" i="1"/>
  <c r="F560" i="1"/>
  <c r="F561" i="1"/>
  <c r="F562" i="1"/>
  <c r="F563" i="1"/>
  <c r="F564" i="1"/>
  <c r="F565" i="1"/>
  <c r="F566" i="1"/>
  <c r="F567" i="1"/>
  <c r="F568" i="1"/>
  <c r="F569" i="1"/>
  <c r="F570" i="1"/>
  <c r="F571" i="1"/>
  <c r="F572" i="1"/>
  <c r="F573" i="1"/>
  <c r="F574" i="1"/>
  <c r="F575" i="1"/>
  <c r="F576" i="1"/>
  <c r="F577" i="1"/>
  <c r="F578" i="1"/>
  <c r="F579" i="1"/>
  <c r="F580" i="1"/>
  <c r="F581" i="1"/>
  <c r="F582" i="1"/>
  <c r="F583" i="1"/>
  <c r="F584" i="1"/>
  <c r="F585" i="1"/>
  <c r="F586" i="1"/>
  <c r="F587" i="1"/>
  <c r="F588" i="1"/>
  <c r="F589" i="1"/>
  <c r="F590" i="1"/>
  <c r="F591" i="1"/>
  <c r="F592" i="1"/>
  <c r="F593" i="1"/>
  <c r="F594" i="1"/>
  <c r="F595" i="1"/>
  <c r="F596" i="1"/>
  <c r="F597" i="1"/>
  <c r="F598" i="1"/>
  <c r="F599" i="1"/>
  <c r="F600" i="1"/>
  <c r="F601" i="1"/>
  <c r="F602" i="1"/>
  <c r="F603" i="1"/>
  <c r="F604" i="1"/>
  <c r="F605" i="1"/>
  <c r="F606" i="1"/>
  <c r="F607" i="1"/>
  <c r="F608" i="1"/>
  <c r="F609" i="1"/>
  <c r="F610" i="1"/>
  <c r="F611" i="1"/>
  <c r="F612" i="1"/>
  <c r="F613" i="1"/>
  <c r="F614" i="1"/>
  <c r="F615" i="1"/>
  <c r="F616" i="1"/>
  <c r="F617" i="1"/>
  <c r="F618" i="1"/>
  <c r="F619" i="1"/>
  <c r="F620" i="1"/>
  <c r="F621" i="1"/>
  <c r="F622" i="1"/>
  <c r="F623" i="1"/>
  <c r="F624" i="1"/>
  <c r="F625" i="1"/>
  <c r="F626" i="1"/>
  <c r="F627" i="1"/>
  <c r="F628" i="1"/>
  <c r="F629" i="1"/>
  <c r="F630" i="1"/>
  <c r="F631" i="1"/>
  <c r="F632" i="1"/>
  <c r="F633" i="1"/>
  <c r="F634" i="1"/>
  <c r="F635" i="1"/>
  <c r="F636" i="1"/>
  <c r="F637" i="1"/>
  <c r="F638" i="1"/>
  <c r="F639" i="1"/>
  <c r="F640" i="1"/>
  <c r="F641" i="1"/>
  <c r="F642" i="1"/>
  <c r="F643" i="1"/>
  <c r="F644" i="1"/>
  <c r="F645" i="1"/>
  <c r="F646" i="1"/>
  <c r="F647" i="1"/>
  <c r="F648" i="1"/>
  <c r="F649" i="1"/>
  <c r="F650" i="1"/>
  <c r="F651" i="1"/>
  <c r="F652" i="1"/>
  <c r="F653" i="1"/>
  <c r="F654" i="1"/>
  <c r="F655" i="1"/>
  <c r="F656" i="1"/>
  <c r="F657" i="1"/>
  <c r="F658" i="1"/>
  <c r="F659" i="1"/>
  <c r="F660" i="1"/>
  <c r="F661" i="1"/>
  <c r="F662" i="1"/>
  <c r="F663" i="1"/>
  <c r="F664" i="1"/>
  <c r="F665" i="1"/>
  <c r="F666" i="1"/>
  <c r="F667" i="1"/>
  <c r="F668" i="1"/>
  <c r="F669" i="1"/>
  <c r="F670" i="1"/>
  <c r="F671" i="1"/>
  <c r="F672" i="1"/>
  <c r="F673" i="1"/>
  <c r="F674" i="1"/>
  <c r="F675" i="1"/>
  <c r="F676" i="1"/>
  <c r="F677" i="1"/>
  <c r="F678" i="1"/>
  <c r="F679" i="1"/>
  <c r="F680" i="1"/>
  <c r="F681" i="1"/>
  <c r="F682" i="1"/>
  <c r="F683" i="1"/>
  <c r="F684" i="1"/>
  <c r="F685" i="1"/>
  <c r="F686" i="1"/>
  <c r="F687" i="1"/>
  <c r="F688" i="1"/>
  <c r="F689" i="1"/>
  <c r="F690" i="1"/>
  <c r="F691" i="1"/>
  <c r="F692" i="1"/>
  <c r="F693" i="1"/>
  <c r="F694" i="1"/>
  <c r="F695" i="1"/>
  <c r="F696" i="1"/>
  <c r="F697" i="1"/>
  <c r="F698" i="1"/>
  <c r="F699" i="1"/>
  <c r="F700" i="1"/>
  <c r="F701" i="1"/>
  <c r="F702" i="1"/>
  <c r="F703" i="1"/>
  <c r="F704" i="1"/>
  <c r="F705" i="1"/>
  <c r="F706" i="1"/>
  <c r="F707" i="1"/>
  <c r="F708" i="1"/>
  <c r="F709" i="1"/>
  <c r="F710" i="1"/>
  <c r="F711" i="1"/>
  <c r="F712" i="1"/>
  <c r="F713" i="1"/>
  <c r="F714" i="1"/>
  <c r="F715" i="1"/>
  <c r="F716" i="1"/>
  <c r="F717" i="1"/>
  <c r="F718" i="1"/>
  <c r="F719" i="1"/>
  <c r="F720" i="1"/>
  <c r="F721" i="1"/>
  <c r="F722" i="1"/>
  <c r="F723" i="1"/>
  <c r="F724" i="1"/>
  <c r="F725" i="1"/>
  <c r="F726" i="1"/>
  <c r="F727" i="1"/>
  <c r="F728" i="1"/>
  <c r="F729" i="1"/>
  <c r="F730" i="1"/>
  <c r="F731" i="1"/>
  <c r="F732" i="1"/>
  <c r="F733" i="1"/>
  <c r="F734" i="1"/>
  <c r="F735" i="1"/>
  <c r="F736" i="1"/>
  <c r="F737" i="1"/>
  <c r="F738" i="1"/>
  <c r="F739" i="1"/>
  <c r="F740" i="1"/>
  <c r="F741" i="1"/>
  <c r="F742" i="1"/>
  <c r="F743" i="1"/>
  <c r="F744" i="1"/>
  <c r="F745" i="1"/>
  <c r="F746" i="1"/>
  <c r="F747" i="1"/>
  <c r="F748" i="1"/>
  <c r="F749" i="1"/>
  <c r="F750" i="1"/>
  <c r="F751" i="1"/>
  <c r="F752" i="1"/>
  <c r="F753" i="1"/>
  <c r="F754" i="1"/>
  <c r="F755" i="1"/>
  <c r="F756" i="1"/>
  <c r="F757" i="1"/>
  <c r="F758" i="1"/>
  <c r="F759" i="1"/>
  <c r="F760" i="1"/>
  <c r="F761" i="1"/>
  <c r="F762" i="1"/>
  <c r="F763" i="1"/>
  <c r="F764" i="1"/>
  <c r="F765" i="1"/>
  <c r="F766" i="1"/>
  <c r="F767" i="1"/>
  <c r="F768" i="1"/>
  <c r="F769" i="1"/>
  <c r="F770" i="1"/>
  <c r="F771" i="1"/>
  <c r="F772" i="1"/>
  <c r="F773" i="1"/>
  <c r="F774" i="1"/>
  <c r="F775" i="1"/>
  <c r="F776" i="1"/>
  <c r="F777" i="1"/>
  <c r="F778" i="1"/>
  <c r="F779" i="1"/>
  <c r="F780" i="1"/>
  <c r="F781" i="1"/>
  <c r="F782" i="1"/>
  <c r="F783" i="1"/>
  <c r="F784" i="1"/>
  <c r="F785" i="1"/>
  <c r="F786" i="1"/>
  <c r="F787" i="1"/>
  <c r="F788" i="1"/>
  <c r="F789" i="1"/>
  <c r="F790" i="1"/>
  <c r="F791" i="1"/>
  <c r="F792" i="1"/>
  <c r="F793" i="1"/>
  <c r="F794" i="1"/>
  <c r="F795" i="1"/>
  <c r="F796" i="1"/>
  <c r="F797" i="1"/>
  <c r="F798" i="1"/>
  <c r="F799" i="1"/>
  <c r="F800" i="1"/>
  <c r="F801" i="1"/>
  <c r="F802" i="1"/>
  <c r="F803" i="1"/>
  <c r="F804" i="1"/>
  <c r="F805" i="1"/>
  <c r="F806" i="1"/>
  <c r="F807" i="1"/>
  <c r="F808" i="1"/>
  <c r="F809" i="1"/>
  <c r="F810" i="1"/>
  <c r="F811" i="1"/>
  <c r="F812" i="1"/>
  <c r="F813" i="1"/>
  <c r="F814" i="1"/>
  <c r="F815" i="1"/>
  <c r="F816" i="1"/>
  <c r="F817" i="1"/>
  <c r="F818" i="1"/>
  <c r="F819" i="1"/>
  <c r="F820" i="1"/>
  <c r="F821" i="1"/>
  <c r="F822" i="1"/>
  <c r="F823" i="1"/>
  <c r="F824" i="1"/>
  <c r="F825" i="1"/>
  <c r="F826" i="1"/>
  <c r="F827" i="1"/>
  <c r="F828" i="1"/>
  <c r="F829" i="1"/>
  <c r="F830" i="1"/>
  <c r="F831" i="1"/>
  <c r="F832" i="1"/>
  <c r="F833" i="1"/>
  <c r="F834" i="1"/>
  <c r="F835" i="1"/>
  <c r="F836" i="1"/>
  <c r="F837" i="1"/>
  <c r="F838" i="1"/>
  <c r="F839" i="1"/>
  <c r="F840" i="1"/>
  <c r="F841" i="1"/>
  <c r="F842" i="1"/>
  <c r="F843" i="1"/>
  <c r="F844" i="1"/>
  <c r="F845" i="1"/>
  <c r="F846" i="1"/>
  <c r="F847" i="1"/>
  <c r="F848" i="1"/>
  <c r="F849" i="1"/>
  <c r="F850" i="1"/>
  <c r="F851" i="1"/>
  <c r="F852" i="1"/>
  <c r="F853" i="1"/>
  <c r="F854" i="1"/>
  <c r="F855" i="1"/>
  <c r="F856" i="1"/>
  <c r="F857" i="1"/>
  <c r="F858" i="1"/>
  <c r="F859" i="1"/>
  <c r="F860" i="1"/>
  <c r="F861" i="1"/>
  <c r="F862" i="1"/>
  <c r="F863" i="1"/>
  <c r="F864" i="1"/>
  <c r="F865" i="1"/>
  <c r="F866" i="1"/>
  <c r="F867" i="1"/>
  <c r="F868" i="1"/>
  <c r="F869" i="1"/>
  <c r="F870" i="1"/>
  <c r="F871" i="1"/>
  <c r="F872" i="1"/>
  <c r="F873" i="1"/>
  <c r="F874" i="1"/>
  <c r="F875" i="1"/>
  <c r="F876" i="1"/>
  <c r="F877" i="1"/>
  <c r="F878" i="1"/>
  <c r="F879" i="1"/>
  <c r="F880" i="1"/>
  <c r="F881" i="1"/>
  <c r="F882" i="1"/>
  <c r="F883" i="1"/>
  <c r="F884" i="1"/>
  <c r="F885" i="1"/>
  <c r="F886" i="1"/>
  <c r="F887" i="1"/>
  <c r="F888" i="1"/>
  <c r="F889" i="1"/>
  <c r="F890" i="1"/>
  <c r="F891" i="1"/>
  <c r="F892" i="1"/>
  <c r="F893" i="1"/>
  <c r="F894" i="1"/>
  <c r="F895" i="1"/>
  <c r="F896" i="1"/>
  <c r="F897" i="1"/>
  <c r="F898" i="1"/>
  <c r="F899" i="1"/>
  <c r="F900" i="1"/>
  <c r="F901" i="1"/>
  <c r="F902" i="1"/>
  <c r="F903" i="1"/>
  <c r="F904" i="1"/>
  <c r="F905" i="1"/>
  <c r="F906" i="1"/>
  <c r="F907" i="1"/>
  <c r="F908" i="1"/>
  <c r="F909" i="1"/>
  <c r="F910" i="1"/>
  <c r="F911" i="1"/>
  <c r="F912" i="1"/>
  <c r="F913" i="1"/>
  <c r="F914" i="1"/>
  <c r="F915" i="1"/>
  <c r="F916" i="1"/>
  <c r="F917" i="1"/>
  <c r="F918" i="1"/>
  <c r="F919" i="1"/>
  <c r="F920" i="1"/>
  <c r="F921" i="1"/>
  <c r="F922" i="1"/>
  <c r="F923" i="1"/>
  <c r="F924" i="1"/>
  <c r="F925" i="1"/>
  <c r="F926" i="1"/>
  <c r="F927" i="1"/>
  <c r="F928" i="1"/>
  <c r="F929" i="1"/>
  <c r="F930" i="1"/>
  <c r="F931" i="1"/>
  <c r="F932" i="1"/>
  <c r="F933" i="1"/>
  <c r="F934" i="1"/>
  <c r="F935" i="1"/>
  <c r="F936" i="1"/>
  <c r="F937" i="1"/>
  <c r="F938" i="1"/>
  <c r="F939" i="1"/>
  <c r="F940" i="1"/>
  <c r="F941" i="1"/>
  <c r="F942" i="1"/>
  <c r="F943" i="1"/>
  <c r="F944" i="1"/>
  <c r="F945" i="1"/>
  <c r="F946" i="1"/>
  <c r="F947" i="1"/>
  <c r="F948" i="1"/>
  <c r="F949" i="1"/>
  <c r="F950" i="1"/>
  <c r="F951" i="1"/>
  <c r="F952" i="1"/>
  <c r="F953" i="1"/>
  <c r="F954" i="1"/>
  <c r="F955" i="1"/>
  <c r="F956" i="1"/>
  <c r="F957" i="1"/>
  <c r="F958" i="1"/>
  <c r="F959" i="1"/>
  <c r="F960" i="1"/>
  <c r="F961" i="1"/>
  <c r="F962" i="1"/>
  <c r="F963" i="1"/>
  <c r="F964" i="1"/>
  <c r="F965" i="1"/>
  <c r="F966" i="1"/>
  <c r="F967" i="1"/>
  <c r="F968" i="1"/>
  <c r="F969" i="1"/>
  <c r="F970" i="1"/>
  <c r="F971" i="1"/>
  <c r="F972" i="1"/>
  <c r="F973" i="1"/>
  <c r="F974" i="1"/>
  <c r="F975" i="1"/>
  <c r="F976" i="1"/>
  <c r="F977" i="1"/>
  <c r="F978" i="1"/>
  <c r="F979" i="1"/>
  <c r="F980" i="1"/>
  <c r="F981" i="1"/>
  <c r="F982" i="1"/>
  <c r="F983" i="1"/>
  <c r="F984" i="1"/>
  <c r="F985" i="1"/>
  <c r="F986" i="1"/>
  <c r="F987" i="1"/>
  <c r="F988" i="1"/>
  <c r="F989" i="1"/>
  <c r="F990" i="1"/>
  <c r="F991" i="1"/>
  <c r="F992" i="1"/>
  <c r="F993" i="1"/>
  <c r="F994" i="1"/>
  <c r="F995" i="1"/>
  <c r="F996" i="1"/>
  <c r="F997" i="1"/>
  <c r="F998" i="1"/>
  <c r="F999" i="1"/>
  <c r="F1000" i="1"/>
  <c r="F1001" i="1"/>
  <c r="F1002" i="1"/>
  <c r="F1003" i="1"/>
  <c r="F1004" i="1"/>
  <c r="F1005" i="1"/>
  <c r="F1006" i="1"/>
  <c r="F1007" i="1"/>
  <c r="F1008" i="1"/>
  <c r="F1009" i="1"/>
  <c r="F1010" i="1"/>
  <c r="F1011" i="1"/>
  <c r="F1012" i="1"/>
  <c r="F1013" i="1"/>
  <c r="F1014" i="1"/>
  <c r="F1015" i="1"/>
  <c r="F1016" i="1"/>
  <c r="F1017" i="1"/>
  <c r="F1018" i="1"/>
  <c r="F1019" i="1"/>
  <c r="F1020" i="1"/>
  <c r="F1021" i="1"/>
  <c r="F1022" i="1"/>
  <c r="F1023" i="1"/>
  <c r="F1024" i="1"/>
  <c r="F1025" i="1"/>
  <c r="F1026" i="1"/>
  <c r="F1027" i="1"/>
  <c r="F1028" i="1"/>
  <c r="F1029" i="1"/>
  <c r="F1030" i="1"/>
  <c r="F1031" i="1"/>
  <c r="F1032" i="1"/>
  <c r="F1033" i="1"/>
  <c r="F1034" i="1"/>
  <c r="F1035" i="1"/>
  <c r="F1036" i="1"/>
  <c r="F1037" i="1"/>
  <c r="F1038" i="1"/>
  <c r="F1039" i="1"/>
  <c r="F1040" i="1"/>
  <c r="F1041" i="1"/>
  <c r="F1042" i="1"/>
  <c r="F1043" i="1"/>
  <c r="F1044" i="1"/>
  <c r="F1045" i="1"/>
  <c r="F1046" i="1"/>
  <c r="F1047" i="1"/>
  <c r="F1048" i="1"/>
  <c r="F1049" i="1"/>
  <c r="F1050" i="1"/>
  <c r="F1051" i="1"/>
  <c r="F1052" i="1"/>
  <c r="F1053" i="1"/>
  <c r="F1054" i="1"/>
  <c r="F1055" i="1"/>
  <c r="F1056" i="1"/>
  <c r="F1057" i="1"/>
  <c r="F1058" i="1"/>
  <c r="F1059" i="1"/>
  <c r="F1060" i="1"/>
  <c r="F1061" i="1"/>
  <c r="F1062" i="1"/>
  <c r="F1063" i="1"/>
  <c r="F1064" i="1"/>
  <c r="F1065" i="1"/>
  <c r="F1066" i="1"/>
  <c r="F1067" i="1"/>
  <c r="F1068" i="1"/>
  <c r="F1069" i="1"/>
  <c r="F1070" i="1"/>
  <c r="F1071" i="1"/>
  <c r="F1072" i="1"/>
  <c r="F1073" i="1"/>
  <c r="F1074" i="1"/>
  <c r="F1075" i="1"/>
  <c r="F1076" i="1"/>
  <c r="F1077" i="1"/>
  <c r="F1078" i="1"/>
  <c r="F1079" i="1"/>
  <c r="F1080" i="1"/>
  <c r="F1081" i="1"/>
  <c r="F1082" i="1"/>
  <c r="F1083" i="1"/>
  <c r="F1084" i="1"/>
  <c r="F1085" i="1"/>
  <c r="F1086" i="1"/>
  <c r="F1087" i="1"/>
  <c r="F1088" i="1"/>
  <c r="F1089" i="1"/>
  <c r="F1090" i="1"/>
  <c r="F1091" i="1"/>
  <c r="F1092" i="1"/>
  <c r="F1093" i="1"/>
  <c r="F1094" i="1"/>
  <c r="F1095" i="1"/>
  <c r="F1096" i="1"/>
  <c r="F1097" i="1"/>
  <c r="F1098" i="1"/>
  <c r="F1099" i="1"/>
  <c r="F1100" i="1"/>
  <c r="F1101" i="1"/>
  <c r="F1102" i="1"/>
  <c r="F1103" i="1"/>
  <c r="F1104" i="1"/>
  <c r="F1105" i="1"/>
  <c r="F1106" i="1"/>
  <c r="F1107" i="1"/>
  <c r="F1108" i="1"/>
  <c r="F1109" i="1"/>
  <c r="F1110" i="1"/>
  <c r="F1111" i="1"/>
  <c r="F1112" i="1"/>
  <c r="F1113" i="1"/>
  <c r="F1114" i="1"/>
  <c r="F1115" i="1"/>
  <c r="F1116" i="1"/>
  <c r="F1117" i="1"/>
  <c r="F1118" i="1"/>
  <c r="F1119" i="1"/>
  <c r="F1120" i="1"/>
  <c r="F1121" i="1"/>
  <c r="F1122" i="1"/>
  <c r="F1123" i="1"/>
  <c r="F1124" i="1"/>
  <c r="F1125" i="1"/>
  <c r="F1126" i="1"/>
  <c r="F1127" i="1"/>
  <c r="F1128" i="1"/>
  <c r="F1129" i="1"/>
  <c r="F1130" i="1"/>
  <c r="F1131" i="1"/>
  <c r="F1132" i="1"/>
  <c r="F1133" i="1"/>
  <c r="F1134" i="1"/>
  <c r="F1135" i="1"/>
  <c r="F1136" i="1"/>
  <c r="F1137" i="1"/>
  <c r="F1138" i="1"/>
  <c r="F1139" i="1"/>
  <c r="F1140" i="1"/>
  <c r="F1141" i="1"/>
  <c r="F1142" i="1"/>
  <c r="F1143" i="1"/>
  <c r="F1144" i="1"/>
  <c r="F1145" i="1"/>
  <c r="F1146" i="1"/>
  <c r="F1147" i="1"/>
  <c r="F1148" i="1"/>
  <c r="F1149" i="1"/>
  <c r="F1150" i="1"/>
  <c r="F1151" i="1"/>
  <c r="F1152" i="1"/>
  <c r="F1153" i="1"/>
  <c r="F1154" i="1"/>
  <c r="F1155" i="1"/>
  <c r="F1156" i="1"/>
  <c r="F1157" i="1"/>
  <c r="F1158" i="1"/>
  <c r="F1159" i="1"/>
  <c r="F1160" i="1"/>
  <c r="F1161" i="1"/>
  <c r="F1162" i="1"/>
  <c r="F1163" i="1"/>
  <c r="F1164" i="1"/>
  <c r="F1165" i="1"/>
  <c r="F1166" i="1"/>
  <c r="F1167" i="1"/>
  <c r="F1168" i="1"/>
  <c r="F1169" i="1"/>
  <c r="F1170" i="1"/>
  <c r="F1171" i="1"/>
  <c r="F1172" i="1"/>
  <c r="F1173" i="1"/>
  <c r="F1174" i="1"/>
  <c r="F1175" i="1"/>
  <c r="F1176" i="1"/>
  <c r="F1177" i="1"/>
  <c r="F1178" i="1"/>
  <c r="F1179" i="1"/>
  <c r="F1180" i="1"/>
  <c r="F1181" i="1"/>
  <c r="F1182" i="1"/>
  <c r="F1183" i="1"/>
  <c r="F1184" i="1"/>
  <c r="F1185" i="1"/>
  <c r="F1186" i="1"/>
  <c r="F1187" i="1"/>
  <c r="F1188" i="1"/>
  <c r="F1189" i="1"/>
  <c r="F1190" i="1"/>
  <c r="F1191" i="1"/>
  <c r="F1192" i="1"/>
  <c r="F1193" i="1"/>
  <c r="F1194" i="1"/>
  <c r="F1195" i="1"/>
  <c r="F1196" i="1"/>
  <c r="F1197" i="1"/>
  <c r="F1198" i="1"/>
  <c r="F1199" i="1"/>
  <c r="F1200" i="1"/>
  <c r="F1201" i="1"/>
  <c r="F1202" i="1"/>
  <c r="F1203" i="1"/>
  <c r="F1204" i="1"/>
  <c r="F1205" i="1"/>
  <c r="F1206" i="1"/>
  <c r="F1207" i="1"/>
  <c r="F1208" i="1"/>
  <c r="F1209" i="1"/>
  <c r="F1210" i="1"/>
  <c r="F1211" i="1"/>
  <c r="F1212" i="1"/>
  <c r="F1213" i="1"/>
  <c r="F1214" i="1"/>
  <c r="F1215" i="1"/>
  <c r="F1216" i="1"/>
  <c r="F1217" i="1"/>
  <c r="F1218" i="1"/>
  <c r="F1219" i="1"/>
  <c r="F1220" i="1"/>
  <c r="F1221" i="1"/>
  <c r="F1222" i="1"/>
  <c r="F1223" i="1"/>
  <c r="F1224" i="1"/>
  <c r="F1225" i="1"/>
  <c r="F1226" i="1"/>
  <c r="F1227" i="1"/>
  <c r="F1228" i="1"/>
  <c r="F1229" i="1"/>
  <c r="F1230" i="1"/>
  <c r="F1231" i="1"/>
  <c r="F1232" i="1"/>
  <c r="F1233" i="1"/>
  <c r="F1234" i="1"/>
  <c r="F1235" i="1"/>
  <c r="F1236" i="1"/>
  <c r="F1237" i="1"/>
  <c r="F1238" i="1"/>
  <c r="F1239" i="1"/>
  <c r="F1240" i="1"/>
  <c r="F1241" i="1"/>
  <c r="F1242" i="1"/>
  <c r="F1243" i="1"/>
  <c r="F1244" i="1"/>
  <c r="F1245" i="1"/>
  <c r="F1246" i="1"/>
  <c r="F1247" i="1"/>
  <c r="F1248" i="1"/>
  <c r="F1249" i="1"/>
  <c r="F1250" i="1"/>
  <c r="F1251" i="1"/>
  <c r="F1252" i="1"/>
  <c r="F1253" i="1"/>
  <c r="F1254" i="1"/>
  <c r="F1255" i="1"/>
  <c r="F1256" i="1"/>
  <c r="F1257" i="1"/>
  <c r="F1258" i="1"/>
  <c r="F1259" i="1"/>
  <c r="F1260" i="1"/>
  <c r="F1261" i="1"/>
  <c r="F1262" i="1"/>
  <c r="F1263" i="1"/>
  <c r="F1264" i="1"/>
  <c r="F1265" i="1"/>
  <c r="F1266" i="1"/>
  <c r="F1267" i="1"/>
  <c r="F1268" i="1"/>
  <c r="F1269" i="1"/>
  <c r="F1270" i="1"/>
  <c r="F1271" i="1"/>
  <c r="F1272" i="1"/>
  <c r="F1273" i="1"/>
  <c r="F1274" i="1"/>
  <c r="F1275" i="1"/>
  <c r="F1276" i="1"/>
  <c r="F1277" i="1"/>
  <c r="F1278" i="1"/>
  <c r="F1279" i="1"/>
  <c r="F1280" i="1"/>
  <c r="F1281" i="1"/>
  <c r="F1282" i="1"/>
  <c r="F1283" i="1"/>
  <c r="F1284" i="1"/>
  <c r="F1285" i="1"/>
  <c r="F1286" i="1"/>
  <c r="F1287" i="1"/>
  <c r="F1288" i="1"/>
  <c r="F1289" i="1"/>
  <c r="F1290" i="1"/>
  <c r="F1291" i="1"/>
  <c r="F1292" i="1"/>
  <c r="F1293" i="1"/>
  <c r="F1294" i="1"/>
  <c r="F1295" i="1"/>
  <c r="F1296" i="1"/>
  <c r="F1297" i="1"/>
  <c r="F1298" i="1"/>
  <c r="F1299" i="1"/>
  <c r="F1300" i="1"/>
  <c r="F1301" i="1"/>
  <c r="F1302" i="1"/>
  <c r="F1303" i="1"/>
  <c r="F1304" i="1"/>
  <c r="F1305" i="1"/>
  <c r="F1306" i="1"/>
  <c r="F1307" i="1"/>
  <c r="F1308" i="1"/>
  <c r="F1309" i="1"/>
  <c r="F1310" i="1"/>
  <c r="F1311" i="1"/>
  <c r="F1312" i="1"/>
  <c r="F1313" i="1"/>
  <c r="F1314" i="1"/>
  <c r="F1315" i="1"/>
  <c r="F1316" i="1"/>
  <c r="F1317" i="1"/>
  <c r="F1318" i="1"/>
  <c r="F1319" i="1"/>
  <c r="F1320" i="1"/>
  <c r="F1321" i="1"/>
  <c r="F1322" i="1"/>
  <c r="F1323" i="1"/>
  <c r="F1324" i="1"/>
  <c r="F1325" i="1"/>
  <c r="F1326" i="1"/>
  <c r="F1327" i="1"/>
  <c r="F1328" i="1"/>
  <c r="F1329" i="1"/>
  <c r="F1330" i="1"/>
  <c r="F1331" i="1"/>
  <c r="F1332" i="1"/>
  <c r="F1333" i="1"/>
  <c r="F1334" i="1"/>
  <c r="F1335" i="1"/>
  <c r="F1336" i="1"/>
  <c r="F1337" i="1"/>
  <c r="F1338" i="1"/>
  <c r="F1339" i="1"/>
  <c r="F1340" i="1"/>
  <c r="F1341" i="1"/>
  <c r="F1342" i="1"/>
  <c r="F1343" i="1"/>
  <c r="F1344" i="1"/>
  <c r="F1345" i="1"/>
  <c r="F1346" i="1"/>
  <c r="F1347" i="1"/>
  <c r="F1348" i="1"/>
  <c r="F1349" i="1"/>
  <c r="F1350" i="1"/>
  <c r="F1351" i="1"/>
  <c r="F1352" i="1"/>
  <c r="F1353" i="1"/>
  <c r="F1354" i="1"/>
  <c r="F1355" i="1"/>
  <c r="F1356" i="1"/>
  <c r="F1357" i="1"/>
  <c r="F1358" i="1"/>
  <c r="F1359" i="1"/>
  <c r="F1360" i="1"/>
  <c r="F1361" i="1"/>
  <c r="F1362" i="1"/>
  <c r="F1363" i="1"/>
  <c r="F1364" i="1"/>
  <c r="F1365" i="1"/>
  <c r="F1366" i="1"/>
  <c r="F1367" i="1"/>
  <c r="F1368" i="1"/>
  <c r="F1369" i="1"/>
  <c r="F1370" i="1"/>
  <c r="F1371" i="1"/>
  <c r="F1372" i="1"/>
  <c r="F1373" i="1"/>
  <c r="F1374" i="1"/>
  <c r="F1375" i="1"/>
  <c r="F1376" i="1"/>
  <c r="F1377" i="1"/>
  <c r="F1378" i="1"/>
  <c r="F1379" i="1"/>
  <c r="F1380" i="1"/>
  <c r="F1381" i="1"/>
  <c r="F1382" i="1"/>
  <c r="F1383" i="1"/>
  <c r="F1384" i="1"/>
  <c r="F1385" i="1"/>
  <c r="F1386" i="1"/>
  <c r="F1387" i="1"/>
  <c r="F1388" i="1"/>
  <c r="F1389" i="1"/>
  <c r="F1390" i="1"/>
  <c r="F1391" i="1"/>
  <c r="F1392" i="1"/>
  <c r="F1393" i="1"/>
  <c r="F1394" i="1"/>
  <c r="F1395" i="1"/>
  <c r="F1396" i="1"/>
  <c r="F1397" i="1"/>
  <c r="F1398" i="1"/>
  <c r="F1399" i="1"/>
  <c r="F1400" i="1"/>
  <c r="F1401" i="1"/>
  <c r="F1402" i="1"/>
  <c r="F1403" i="1"/>
  <c r="F1404" i="1"/>
  <c r="F1405" i="1"/>
  <c r="F1406" i="1"/>
  <c r="F1407" i="1"/>
  <c r="F1408" i="1"/>
  <c r="F1409" i="1"/>
  <c r="F1410" i="1"/>
  <c r="F1411" i="1"/>
  <c r="F1412" i="1"/>
  <c r="F1413" i="1"/>
  <c r="F1414" i="1"/>
  <c r="F1415" i="1"/>
  <c r="F1416" i="1"/>
  <c r="F1417" i="1"/>
  <c r="F1418" i="1"/>
  <c r="F1419" i="1"/>
  <c r="F1420" i="1"/>
  <c r="F1421" i="1"/>
  <c r="F1422" i="1"/>
  <c r="F1423" i="1"/>
  <c r="F1424" i="1"/>
  <c r="F1425" i="1"/>
  <c r="F1426" i="1"/>
  <c r="F1427" i="1"/>
  <c r="F1428" i="1"/>
  <c r="F1429" i="1"/>
  <c r="F1430" i="1"/>
  <c r="F1431" i="1"/>
  <c r="F1432" i="1"/>
  <c r="F1433" i="1"/>
  <c r="F1434" i="1"/>
  <c r="F1435" i="1"/>
  <c r="F1436" i="1"/>
  <c r="F1437" i="1"/>
  <c r="F1438" i="1"/>
  <c r="F1439" i="1"/>
  <c r="F1440" i="1"/>
  <c r="F1441" i="1"/>
  <c r="F1442" i="1"/>
  <c r="F1443" i="1"/>
  <c r="F1444" i="1"/>
  <c r="F1445" i="1"/>
  <c r="F1446" i="1"/>
  <c r="F1447" i="1"/>
  <c r="F1448" i="1"/>
  <c r="F1449" i="1"/>
  <c r="F1450" i="1"/>
  <c r="F1451" i="1"/>
  <c r="F1452" i="1"/>
  <c r="F1453" i="1"/>
  <c r="F1454" i="1"/>
  <c r="F1455" i="1"/>
  <c r="F1456" i="1"/>
  <c r="F1457" i="1"/>
  <c r="F1458" i="1"/>
  <c r="F1459" i="1"/>
  <c r="F1460" i="1"/>
  <c r="F1461" i="1"/>
  <c r="F1462" i="1"/>
  <c r="F1463" i="1"/>
  <c r="F1464" i="1"/>
  <c r="F1465" i="1"/>
  <c r="F1466" i="1"/>
  <c r="F1467" i="1"/>
  <c r="F1468" i="1"/>
  <c r="F1469" i="1"/>
  <c r="F1470" i="1"/>
  <c r="F1471" i="1"/>
  <c r="F1472" i="1"/>
  <c r="F1473" i="1"/>
  <c r="F1474" i="1"/>
  <c r="F1475" i="1"/>
  <c r="F1476" i="1"/>
  <c r="F1477" i="1"/>
  <c r="F1478" i="1"/>
  <c r="F1479" i="1"/>
  <c r="F1480" i="1"/>
  <c r="F1481" i="1"/>
  <c r="F1482" i="1"/>
  <c r="F1483" i="1"/>
  <c r="F1484" i="1"/>
  <c r="F1485" i="1"/>
  <c r="F1486" i="1"/>
  <c r="F1487" i="1"/>
  <c r="F1488" i="1"/>
  <c r="F1489" i="1"/>
  <c r="F1490" i="1"/>
  <c r="F1491" i="1"/>
  <c r="F1492" i="1"/>
  <c r="F1493" i="1"/>
  <c r="F1494" i="1"/>
  <c r="F1495" i="1"/>
  <c r="F1496" i="1"/>
  <c r="F1497" i="1"/>
  <c r="F1498" i="1"/>
  <c r="F1499" i="1"/>
  <c r="F1500" i="1"/>
  <c r="F1501" i="1"/>
  <c r="N3721" i="1"/>
  <c r="R3721" i="1"/>
  <c r="Y3721" i="1" s="1"/>
  <c r="W3721" i="1"/>
  <c r="X3721" i="1"/>
  <c r="AS3721" i="1"/>
  <c r="R3049" i="1"/>
  <c r="R3065" i="1"/>
  <c r="R3066" i="1"/>
  <c r="R3076" i="1"/>
  <c r="R3091" i="1"/>
  <c r="R3106" i="1"/>
  <c r="R3135" i="1"/>
  <c r="R3136" i="1"/>
  <c r="R3222" i="1"/>
  <c r="R3223" i="1"/>
  <c r="R3255" i="1"/>
  <c r="R3257" i="1"/>
  <c r="R3265" i="1"/>
  <c r="R3295" i="1"/>
  <c r="R3368" i="1"/>
  <c r="R3480" i="1"/>
  <c r="R3608" i="1"/>
  <c r="R1517" i="1"/>
  <c r="R1528" i="1"/>
  <c r="R1529" i="1"/>
  <c r="R1530" i="1"/>
  <c r="R1545" i="1"/>
  <c r="R1561" i="1"/>
  <c r="R1577" i="1"/>
  <c r="R1586" i="1"/>
  <c r="R1626" i="1"/>
  <c r="R1650" i="1"/>
  <c r="R1654" i="1"/>
  <c r="R1658" i="1"/>
  <c r="R1659" i="1"/>
  <c r="R1750" i="1"/>
  <c r="R1775" i="1"/>
  <c r="R1818" i="1"/>
  <c r="R1826" i="1"/>
  <c r="R1991" i="1"/>
  <c r="R2023" i="1"/>
  <c r="R2055" i="1"/>
  <c r="R2060" i="1"/>
  <c r="R2062" i="1"/>
  <c r="R2120" i="1"/>
  <c r="R2139" i="1"/>
  <c r="R2156" i="1"/>
  <c r="R2164" i="1"/>
  <c r="R2263" i="1"/>
  <c r="R2328" i="1"/>
  <c r="R2341" i="1"/>
  <c r="R2344" i="1"/>
  <c r="R2354" i="1"/>
  <c r="R2356" i="1"/>
  <c r="R2361" i="1"/>
  <c r="R2374" i="1"/>
  <c r="R2431" i="1"/>
  <c r="R2537" i="1"/>
  <c r="R2633" i="1"/>
  <c r="R2665" i="1"/>
  <c r="R2747" i="1"/>
  <c r="R2812" i="1"/>
  <c r="R2862" i="1"/>
  <c r="R155" i="1"/>
  <c r="R156" i="1"/>
  <c r="R266" i="1"/>
  <c r="R298" i="1"/>
  <c r="R361" i="1"/>
  <c r="R382" i="1"/>
  <c r="R425" i="1"/>
  <c r="R591" i="1"/>
  <c r="R636" i="1"/>
  <c r="R688" i="1"/>
  <c r="R720" i="1"/>
  <c r="R721" i="1"/>
  <c r="R726" i="1"/>
  <c r="R783" i="1"/>
  <c r="R831" i="1"/>
  <c r="R834" i="1"/>
  <c r="R843" i="1"/>
  <c r="R862" i="1"/>
  <c r="R891" i="1"/>
  <c r="R908" i="1"/>
  <c r="R945" i="1"/>
  <c r="R975" i="1"/>
  <c r="R981" i="1"/>
  <c r="R991" i="1"/>
  <c r="R992" i="1"/>
  <c r="R1016" i="1"/>
  <c r="R1025" i="1"/>
  <c r="R1046" i="1"/>
  <c r="R1238" i="1"/>
  <c r="R1239" i="1"/>
  <c r="R1240" i="1"/>
  <c r="R1251" i="1"/>
  <c r="R1265" i="1"/>
  <c r="R1279" i="1"/>
  <c r="R1310" i="1"/>
  <c r="R1313" i="1"/>
  <c r="R1430" i="1"/>
  <c r="R1431" i="1"/>
  <c r="R1439" i="1"/>
  <c r="R1489" i="1"/>
  <c r="W3002" i="1"/>
  <c r="W3003" i="1"/>
  <c r="W3004" i="1"/>
  <c r="W3005" i="1"/>
  <c r="W3006" i="1"/>
  <c r="W3007" i="1"/>
  <c r="W3008" i="1"/>
  <c r="W3009" i="1"/>
  <c r="W3010" i="1"/>
  <c r="W3011" i="1"/>
  <c r="W3012" i="1"/>
  <c r="W3013" i="1"/>
  <c r="W3014" i="1"/>
  <c r="W3015" i="1"/>
  <c r="W3016" i="1"/>
  <c r="W3017" i="1"/>
  <c r="W3018" i="1"/>
  <c r="W3019" i="1"/>
  <c r="W3020" i="1"/>
  <c r="W3021" i="1"/>
  <c r="W3022" i="1"/>
  <c r="W3023" i="1"/>
  <c r="W3024" i="1"/>
  <c r="W3025" i="1"/>
  <c r="W3026" i="1"/>
  <c r="W3027" i="1"/>
  <c r="W3028" i="1"/>
  <c r="W3029" i="1"/>
  <c r="W3030" i="1"/>
  <c r="W3031" i="1"/>
  <c r="W3032" i="1"/>
  <c r="W3033" i="1"/>
  <c r="W3034" i="1"/>
  <c r="W3035" i="1"/>
  <c r="W3036" i="1"/>
  <c r="W3037" i="1"/>
  <c r="W3038" i="1"/>
  <c r="W3039" i="1"/>
  <c r="W3040" i="1"/>
  <c r="W3041" i="1"/>
  <c r="W3042" i="1"/>
  <c r="W3043" i="1"/>
  <c r="W3044" i="1"/>
  <c r="W3045" i="1"/>
  <c r="W3046" i="1"/>
  <c r="W3047" i="1"/>
  <c r="W3048" i="1"/>
  <c r="W3049" i="1"/>
  <c r="W3050" i="1"/>
  <c r="W3051" i="1"/>
  <c r="W3052" i="1"/>
  <c r="W3053" i="1"/>
  <c r="W3054" i="1"/>
  <c r="W3055" i="1"/>
  <c r="W3056" i="1"/>
  <c r="W3057" i="1"/>
  <c r="W3058" i="1"/>
  <c r="W3059" i="1"/>
  <c r="W3060" i="1"/>
  <c r="W3061" i="1"/>
  <c r="W3062" i="1"/>
  <c r="W3063" i="1"/>
  <c r="W3064" i="1"/>
  <c r="W3065" i="1"/>
  <c r="W3066" i="1"/>
  <c r="W3067" i="1"/>
  <c r="W3068" i="1"/>
  <c r="W3069" i="1"/>
  <c r="W3070" i="1"/>
  <c r="W3071" i="1"/>
  <c r="W3072" i="1"/>
  <c r="W3073" i="1"/>
  <c r="W3074" i="1"/>
  <c r="W3075" i="1"/>
  <c r="W3076" i="1"/>
  <c r="W3077" i="1"/>
  <c r="W3078" i="1"/>
  <c r="W3079" i="1"/>
  <c r="W3080" i="1"/>
  <c r="W3081" i="1"/>
  <c r="W3082" i="1"/>
  <c r="W3083" i="1"/>
  <c r="W3084" i="1"/>
  <c r="W3085" i="1"/>
  <c r="W3086" i="1"/>
  <c r="W3087" i="1"/>
  <c r="W3088" i="1"/>
  <c r="W3089" i="1"/>
  <c r="W3090" i="1"/>
  <c r="W3091" i="1"/>
  <c r="W3092" i="1"/>
  <c r="W3093" i="1"/>
  <c r="W3094" i="1"/>
  <c r="W3095" i="1"/>
  <c r="W3096" i="1"/>
  <c r="W3097" i="1"/>
  <c r="W3098" i="1"/>
  <c r="W3099" i="1"/>
  <c r="W3100" i="1"/>
  <c r="W3101" i="1"/>
  <c r="W3102" i="1"/>
  <c r="W3103" i="1"/>
  <c r="W3104" i="1"/>
  <c r="W3105" i="1"/>
  <c r="W3106" i="1"/>
  <c r="W3107" i="1"/>
  <c r="W3108" i="1"/>
  <c r="W3109" i="1"/>
  <c r="W3110" i="1"/>
  <c r="W3111" i="1"/>
  <c r="W3112" i="1"/>
  <c r="W3113" i="1"/>
  <c r="W3114" i="1"/>
  <c r="W3115" i="1"/>
  <c r="W3116" i="1"/>
  <c r="W3117" i="1"/>
  <c r="W3118" i="1"/>
  <c r="W3119" i="1"/>
  <c r="W3120" i="1"/>
  <c r="W3121" i="1"/>
  <c r="W3122" i="1"/>
  <c r="W3123" i="1"/>
  <c r="W3124" i="1"/>
  <c r="W3125" i="1"/>
  <c r="W3126" i="1"/>
  <c r="W3127" i="1"/>
  <c r="W3128" i="1"/>
  <c r="W3129" i="1"/>
  <c r="W3130" i="1"/>
  <c r="W3131" i="1"/>
  <c r="W3132" i="1"/>
  <c r="W3133" i="1"/>
  <c r="W3134" i="1"/>
  <c r="W3135" i="1"/>
  <c r="W3136" i="1"/>
  <c r="W3137" i="1"/>
  <c r="W3138" i="1"/>
  <c r="W3139" i="1"/>
  <c r="W3140" i="1"/>
  <c r="W3141" i="1"/>
  <c r="W3142" i="1"/>
  <c r="W3143" i="1"/>
  <c r="W3144" i="1"/>
  <c r="W3145" i="1"/>
  <c r="W3146" i="1"/>
  <c r="W3147" i="1"/>
  <c r="W3148" i="1"/>
  <c r="W3149" i="1"/>
  <c r="W3150" i="1"/>
  <c r="W3151" i="1"/>
  <c r="W3152" i="1"/>
  <c r="W3153" i="1"/>
  <c r="W3154" i="1"/>
  <c r="W3155" i="1"/>
  <c r="W3156" i="1"/>
  <c r="W3157" i="1"/>
  <c r="W3158" i="1"/>
  <c r="W3159" i="1"/>
  <c r="W3160" i="1"/>
  <c r="W3161" i="1"/>
  <c r="W3162" i="1"/>
  <c r="W3163" i="1"/>
  <c r="W3164" i="1"/>
  <c r="W3165" i="1"/>
  <c r="W3166" i="1"/>
  <c r="W3167" i="1"/>
  <c r="W3168" i="1"/>
  <c r="W3169" i="1"/>
  <c r="W3170" i="1"/>
  <c r="W3171" i="1"/>
  <c r="W3172" i="1"/>
  <c r="W3173" i="1"/>
  <c r="W3174" i="1"/>
  <c r="W3175" i="1"/>
  <c r="W3176" i="1"/>
  <c r="W3177" i="1"/>
  <c r="W3178" i="1"/>
  <c r="W3179" i="1"/>
  <c r="W3180" i="1"/>
  <c r="W3181" i="1"/>
  <c r="W3182" i="1"/>
  <c r="W3183" i="1"/>
  <c r="W3184" i="1"/>
  <c r="W3185" i="1"/>
  <c r="W3186" i="1"/>
  <c r="W3187" i="1"/>
  <c r="W3188" i="1"/>
  <c r="W3189" i="1"/>
  <c r="W3190" i="1"/>
  <c r="W3191" i="1"/>
  <c r="W3192" i="1"/>
  <c r="W3193" i="1"/>
  <c r="W3194" i="1"/>
  <c r="W3195" i="1"/>
  <c r="W3196" i="1"/>
  <c r="W3197" i="1"/>
  <c r="W3198" i="1"/>
  <c r="W3199" i="1"/>
  <c r="W3200" i="1"/>
  <c r="W3201" i="1"/>
  <c r="W3202" i="1"/>
  <c r="W3203" i="1"/>
  <c r="W3204" i="1"/>
  <c r="W3205" i="1"/>
  <c r="W3206" i="1"/>
  <c r="W3207" i="1"/>
  <c r="W3208" i="1"/>
  <c r="W3209" i="1"/>
  <c r="W3210" i="1"/>
  <c r="W3211" i="1"/>
  <c r="W3212" i="1"/>
  <c r="W3213" i="1"/>
  <c r="W3214" i="1"/>
  <c r="W3215" i="1"/>
  <c r="W3216" i="1"/>
  <c r="W3217" i="1"/>
  <c r="W3218" i="1"/>
  <c r="W3219" i="1"/>
  <c r="W3220" i="1"/>
  <c r="W3221" i="1"/>
  <c r="W3222" i="1"/>
  <c r="W3223" i="1"/>
  <c r="W3224" i="1"/>
  <c r="W3225" i="1"/>
  <c r="W3226" i="1"/>
  <c r="W3227" i="1"/>
  <c r="W3228" i="1"/>
  <c r="W3229" i="1"/>
  <c r="W3230" i="1"/>
  <c r="W3231" i="1"/>
  <c r="W3232" i="1"/>
  <c r="W3233" i="1"/>
  <c r="W3234" i="1"/>
  <c r="W3235" i="1"/>
  <c r="W3236" i="1"/>
  <c r="W3237" i="1"/>
  <c r="W3238" i="1"/>
  <c r="W3239" i="1"/>
  <c r="W3240" i="1"/>
  <c r="W3241" i="1"/>
  <c r="W3242" i="1"/>
  <c r="W3243" i="1"/>
  <c r="W3244" i="1"/>
  <c r="W3245" i="1"/>
  <c r="W3246" i="1"/>
  <c r="W3247" i="1"/>
  <c r="W3248" i="1"/>
  <c r="W3249" i="1"/>
  <c r="W3250" i="1"/>
  <c r="W3251" i="1"/>
  <c r="W3252" i="1"/>
  <c r="W3253" i="1"/>
  <c r="W3254" i="1"/>
  <c r="W3255" i="1"/>
  <c r="W3256" i="1"/>
  <c r="W3257" i="1"/>
  <c r="W3258" i="1"/>
  <c r="W3259" i="1"/>
  <c r="W3260" i="1"/>
  <c r="W3261" i="1"/>
  <c r="W3262" i="1"/>
  <c r="W3263" i="1"/>
  <c r="W3264" i="1"/>
  <c r="W3265" i="1"/>
  <c r="W3266" i="1"/>
  <c r="W3267" i="1"/>
  <c r="W3268" i="1"/>
  <c r="W3269" i="1"/>
  <c r="W3270" i="1"/>
  <c r="W3271" i="1"/>
  <c r="W3272" i="1"/>
  <c r="W3273" i="1"/>
  <c r="W3274" i="1"/>
  <c r="W3275" i="1"/>
  <c r="W3276" i="1"/>
  <c r="W3277" i="1"/>
  <c r="W3278" i="1"/>
  <c r="W3279" i="1"/>
  <c r="W3280" i="1"/>
  <c r="W3281" i="1"/>
  <c r="W3282" i="1"/>
  <c r="W3283" i="1"/>
  <c r="W3284" i="1"/>
  <c r="W3285" i="1"/>
  <c r="W3286" i="1"/>
  <c r="W3287" i="1"/>
  <c r="W3288" i="1"/>
  <c r="W3289" i="1"/>
  <c r="W3290" i="1"/>
  <c r="W3291" i="1"/>
  <c r="W3292" i="1"/>
  <c r="W3293" i="1"/>
  <c r="W3294" i="1"/>
  <c r="W3295" i="1"/>
  <c r="W3296" i="1"/>
  <c r="W3297" i="1"/>
  <c r="W3298" i="1"/>
  <c r="W3299" i="1"/>
  <c r="W3300" i="1"/>
  <c r="W3301" i="1"/>
  <c r="W3302" i="1"/>
  <c r="W3303" i="1"/>
  <c r="W3304" i="1"/>
  <c r="W3305" i="1"/>
  <c r="W3306" i="1"/>
  <c r="W3307" i="1"/>
  <c r="W3308" i="1"/>
  <c r="W3309" i="1"/>
  <c r="W3310" i="1"/>
  <c r="W3311" i="1"/>
  <c r="W3312" i="1"/>
  <c r="W3313" i="1"/>
  <c r="W3314" i="1"/>
  <c r="W3315" i="1"/>
  <c r="W3316" i="1"/>
  <c r="W3317" i="1"/>
  <c r="W3318" i="1"/>
  <c r="W3319" i="1"/>
  <c r="W3320" i="1"/>
  <c r="W3321" i="1"/>
  <c r="W3322" i="1"/>
  <c r="W3323" i="1"/>
  <c r="W3324" i="1"/>
  <c r="W3325" i="1"/>
  <c r="W3326" i="1"/>
  <c r="W3327" i="1"/>
  <c r="W3328" i="1"/>
  <c r="W3329" i="1"/>
  <c r="W3330" i="1"/>
  <c r="W3331" i="1"/>
  <c r="W3332" i="1"/>
  <c r="W3333" i="1"/>
  <c r="W3334" i="1"/>
  <c r="W3335" i="1"/>
  <c r="W3336" i="1"/>
  <c r="W3337" i="1"/>
  <c r="W3338" i="1"/>
  <c r="W3339" i="1"/>
  <c r="W3340" i="1"/>
  <c r="W3341" i="1"/>
  <c r="W3342" i="1"/>
  <c r="W3343" i="1"/>
  <c r="W3344" i="1"/>
  <c r="W3345" i="1"/>
  <c r="W3346" i="1"/>
  <c r="W3347" i="1"/>
  <c r="W3348" i="1"/>
  <c r="W3349" i="1"/>
  <c r="W3350" i="1"/>
  <c r="W3351" i="1"/>
  <c r="W3352" i="1"/>
  <c r="W3353" i="1"/>
  <c r="W3354" i="1"/>
  <c r="W3355" i="1"/>
  <c r="W3356" i="1"/>
  <c r="W3357" i="1"/>
  <c r="W3358" i="1"/>
  <c r="W3359" i="1"/>
  <c r="W3360" i="1"/>
  <c r="W3361" i="1"/>
  <c r="W3362" i="1"/>
  <c r="W3363" i="1"/>
  <c r="W3364" i="1"/>
  <c r="W3365" i="1"/>
  <c r="W3366" i="1"/>
  <c r="W3367" i="1"/>
  <c r="W3368" i="1"/>
  <c r="W3369" i="1"/>
  <c r="W3370" i="1"/>
  <c r="W3371" i="1"/>
  <c r="W3372" i="1"/>
  <c r="W3373" i="1"/>
  <c r="W3374" i="1"/>
  <c r="W3375" i="1"/>
  <c r="W3376" i="1"/>
  <c r="W3377" i="1"/>
  <c r="W3378" i="1"/>
  <c r="W3379" i="1"/>
  <c r="W3380" i="1"/>
  <c r="W3381" i="1"/>
  <c r="W3382" i="1"/>
  <c r="W3383" i="1"/>
  <c r="W3384" i="1"/>
  <c r="W3385" i="1"/>
  <c r="W3386" i="1"/>
  <c r="W3387" i="1"/>
  <c r="W3388" i="1"/>
  <c r="W3389" i="1"/>
  <c r="W3390" i="1"/>
  <c r="W3391" i="1"/>
  <c r="W3392" i="1"/>
  <c r="W3393" i="1"/>
  <c r="W3394" i="1"/>
  <c r="W3395" i="1"/>
  <c r="W3396" i="1"/>
  <c r="W3397" i="1"/>
  <c r="W3398" i="1"/>
  <c r="W3399" i="1"/>
  <c r="W3400" i="1"/>
  <c r="W3401" i="1"/>
  <c r="W3402" i="1"/>
  <c r="W3403" i="1"/>
  <c r="W3404" i="1"/>
  <c r="W3405" i="1"/>
  <c r="W3406" i="1"/>
  <c r="W3407" i="1"/>
  <c r="W3408" i="1"/>
  <c r="W3409" i="1"/>
  <c r="W3410" i="1"/>
  <c r="W3411" i="1"/>
  <c r="W3412" i="1"/>
  <c r="W3413" i="1"/>
  <c r="W3414" i="1"/>
  <c r="W3415" i="1"/>
  <c r="W3416" i="1"/>
  <c r="W3417" i="1"/>
  <c r="W3418" i="1"/>
  <c r="W3419" i="1"/>
  <c r="W3420" i="1"/>
  <c r="W3421" i="1"/>
  <c r="W3422" i="1"/>
  <c r="W3423" i="1"/>
  <c r="W3424" i="1"/>
  <c r="W3425" i="1"/>
  <c r="W3426" i="1"/>
  <c r="W3427" i="1"/>
  <c r="W3428" i="1"/>
  <c r="W3429" i="1"/>
  <c r="W3430" i="1"/>
  <c r="W3431" i="1"/>
  <c r="W3432" i="1"/>
  <c r="W3433" i="1"/>
  <c r="W3434" i="1"/>
  <c r="W3435" i="1"/>
  <c r="W3436" i="1"/>
  <c r="W3437" i="1"/>
  <c r="W3438" i="1"/>
  <c r="W3439" i="1"/>
  <c r="W3440" i="1"/>
  <c r="W3441" i="1"/>
  <c r="W3442" i="1"/>
  <c r="W3443" i="1"/>
  <c r="W3444" i="1"/>
  <c r="W3445" i="1"/>
  <c r="W3446" i="1"/>
  <c r="W3447" i="1"/>
  <c r="W3448" i="1"/>
  <c r="W3449" i="1"/>
  <c r="W3450" i="1"/>
  <c r="W3451" i="1"/>
  <c r="W3452" i="1"/>
  <c r="W3453" i="1"/>
  <c r="W3454" i="1"/>
  <c r="W3455" i="1"/>
  <c r="W3456" i="1"/>
  <c r="W3457" i="1"/>
  <c r="W3458" i="1"/>
  <c r="W3459" i="1"/>
  <c r="W3460" i="1"/>
  <c r="W3461" i="1"/>
  <c r="W3462" i="1"/>
  <c r="W3463" i="1"/>
  <c r="W3464" i="1"/>
  <c r="W3465" i="1"/>
  <c r="W3466" i="1"/>
  <c r="W3467" i="1"/>
  <c r="W3468" i="1"/>
  <c r="W3469" i="1"/>
  <c r="W3470" i="1"/>
  <c r="W3471" i="1"/>
  <c r="W3472" i="1"/>
  <c r="W3473" i="1"/>
  <c r="W3474" i="1"/>
  <c r="W3475" i="1"/>
  <c r="W3476" i="1"/>
  <c r="W3477" i="1"/>
  <c r="W3478" i="1"/>
  <c r="W3479" i="1"/>
  <c r="W3480" i="1"/>
  <c r="W3481" i="1"/>
  <c r="W3482" i="1"/>
  <c r="W3483" i="1"/>
  <c r="W3484" i="1"/>
  <c r="W3485" i="1"/>
  <c r="W3486" i="1"/>
  <c r="W3487" i="1"/>
  <c r="W3488" i="1"/>
  <c r="W3489" i="1"/>
  <c r="W3490" i="1"/>
  <c r="W3491" i="1"/>
  <c r="W3492" i="1"/>
  <c r="W3493" i="1"/>
  <c r="W3494" i="1"/>
  <c r="W3495" i="1"/>
  <c r="W3496" i="1"/>
  <c r="W3497" i="1"/>
  <c r="W3498" i="1"/>
  <c r="W3499" i="1"/>
  <c r="W3500" i="1"/>
  <c r="W3501" i="1"/>
  <c r="W3502" i="1"/>
  <c r="W3503" i="1"/>
  <c r="W3504" i="1"/>
  <c r="W3505" i="1"/>
  <c r="W3506" i="1"/>
  <c r="W3507" i="1"/>
  <c r="W3508" i="1"/>
  <c r="W3509" i="1"/>
  <c r="W3510" i="1"/>
  <c r="W3511" i="1"/>
  <c r="W3512" i="1"/>
  <c r="W3513" i="1"/>
  <c r="W3514" i="1"/>
  <c r="W3515" i="1"/>
  <c r="W3516" i="1"/>
  <c r="W3517" i="1"/>
  <c r="W3518" i="1"/>
  <c r="W3519" i="1"/>
  <c r="W3520" i="1"/>
  <c r="W3521" i="1"/>
  <c r="W3522" i="1"/>
  <c r="W3523" i="1"/>
  <c r="W3524" i="1"/>
  <c r="W3525" i="1"/>
  <c r="W3526" i="1"/>
  <c r="W3527" i="1"/>
  <c r="W3528" i="1"/>
  <c r="W3529" i="1"/>
  <c r="W3530" i="1"/>
  <c r="W3531" i="1"/>
  <c r="W3532" i="1"/>
  <c r="W3533" i="1"/>
  <c r="W3534" i="1"/>
  <c r="W3535" i="1"/>
  <c r="W3536" i="1"/>
  <c r="W3537" i="1"/>
  <c r="W3538" i="1"/>
  <c r="W3539" i="1"/>
  <c r="W3540" i="1"/>
  <c r="W3541" i="1"/>
  <c r="W3542" i="1"/>
  <c r="W3543" i="1"/>
  <c r="W3544" i="1"/>
  <c r="W3545" i="1"/>
  <c r="W3546" i="1"/>
  <c r="W3547" i="1"/>
  <c r="W3548" i="1"/>
  <c r="W3549" i="1"/>
  <c r="W3550" i="1"/>
  <c r="W3551" i="1"/>
  <c r="W3552" i="1"/>
  <c r="W3553" i="1"/>
  <c r="W3554" i="1"/>
  <c r="W3555" i="1"/>
  <c r="W3556" i="1"/>
  <c r="W3557" i="1"/>
  <c r="W3558" i="1"/>
  <c r="W3559" i="1"/>
  <c r="W3560" i="1"/>
  <c r="W3561" i="1"/>
  <c r="W3562" i="1"/>
  <c r="W3563" i="1"/>
  <c r="W3564" i="1"/>
  <c r="W3565" i="1"/>
  <c r="W3566" i="1"/>
  <c r="W3567" i="1"/>
  <c r="W3568" i="1"/>
  <c r="W3569" i="1"/>
  <c r="W3570" i="1"/>
  <c r="W3571" i="1"/>
  <c r="W3572" i="1"/>
  <c r="W3573" i="1"/>
  <c r="W3574" i="1"/>
  <c r="W3575" i="1"/>
  <c r="W3576" i="1"/>
  <c r="W3577" i="1"/>
  <c r="W3578" i="1"/>
  <c r="W3579" i="1"/>
  <c r="W3580" i="1"/>
  <c r="W3581" i="1"/>
  <c r="W3582" i="1"/>
  <c r="W3583" i="1"/>
  <c r="W3584" i="1"/>
  <c r="W3585" i="1"/>
  <c r="W3586" i="1"/>
  <c r="W3587" i="1"/>
  <c r="W3588" i="1"/>
  <c r="W3589" i="1"/>
  <c r="W3590" i="1"/>
  <c r="W3591" i="1"/>
  <c r="W3592" i="1"/>
  <c r="W3593" i="1"/>
  <c r="W3594" i="1"/>
  <c r="W3595" i="1"/>
  <c r="W3596" i="1"/>
  <c r="W3597" i="1"/>
  <c r="W3598" i="1"/>
  <c r="W3599" i="1"/>
  <c r="W3600" i="1"/>
  <c r="W3601" i="1"/>
  <c r="W3602" i="1"/>
  <c r="W3603" i="1"/>
  <c r="W3604" i="1"/>
  <c r="W3605" i="1"/>
  <c r="W3606" i="1"/>
  <c r="W3607" i="1"/>
  <c r="W3608" i="1"/>
  <c r="W3609" i="1"/>
  <c r="W3610" i="1"/>
  <c r="W3611" i="1"/>
  <c r="W3612" i="1"/>
  <c r="W3613" i="1"/>
  <c r="W3614" i="1"/>
  <c r="W3615" i="1"/>
  <c r="W3616" i="1"/>
  <c r="W3617" i="1"/>
  <c r="W3618" i="1"/>
  <c r="W3619" i="1"/>
  <c r="W3620" i="1"/>
  <c r="W3621" i="1"/>
  <c r="W3622" i="1"/>
  <c r="W3623" i="1"/>
  <c r="W3624" i="1"/>
  <c r="W3625" i="1"/>
  <c r="W3626" i="1"/>
  <c r="W3627" i="1"/>
  <c r="W3628" i="1"/>
  <c r="W3629" i="1"/>
  <c r="W3630" i="1"/>
  <c r="W3631" i="1"/>
  <c r="W3632" i="1"/>
  <c r="W3633" i="1"/>
  <c r="W3634" i="1"/>
  <c r="W3635" i="1"/>
  <c r="W3636" i="1"/>
  <c r="W3637" i="1"/>
  <c r="W3638" i="1"/>
  <c r="W3639" i="1"/>
  <c r="W3640" i="1"/>
  <c r="W3641" i="1"/>
  <c r="W3642" i="1"/>
  <c r="W3643" i="1"/>
  <c r="W3644" i="1"/>
  <c r="W3645" i="1"/>
  <c r="W3646" i="1"/>
  <c r="W3647" i="1"/>
  <c r="W3648" i="1"/>
  <c r="W3649" i="1"/>
  <c r="W3650" i="1"/>
  <c r="W3651" i="1"/>
  <c r="W3652" i="1"/>
  <c r="W3653" i="1"/>
  <c r="W3654" i="1"/>
  <c r="W3655" i="1"/>
  <c r="W3656" i="1"/>
  <c r="W3657" i="1"/>
  <c r="W3658" i="1"/>
  <c r="W3659" i="1"/>
  <c r="W3660" i="1"/>
  <c r="W3661" i="1"/>
  <c r="W3662" i="1"/>
  <c r="W3663" i="1"/>
  <c r="W3664" i="1"/>
  <c r="W3665" i="1"/>
  <c r="W3666" i="1"/>
  <c r="W3667" i="1"/>
  <c r="W3668" i="1"/>
  <c r="W3669" i="1"/>
  <c r="W3670" i="1"/>
  <c r="W3671" i="1"/>
  <c r="W3672" i="1"/>
  <c r="W3673" i="1"/>
  <c r="W3674" i="1"/>
  <c r="W3675" i="1"/>
  <c r="W3676" i="1"/>
  <c r="W3677" i="1"/>
  <c r="W3678" i="1"/>
  <c r="W3679" i="1"/>
  <c r="W3680" i="1"/>
  <c r="W3681" i="1"/>
  <c r="W3682" i="1"/>
  <c r="W3683" i="1"/>
  <c r="W3684" i="1"/>
  <c r="W3685" i="1"/>
  <c r="W3686" i="1"/>
  <c r="W3687" i="1"/>
  <c r="W3688" i="1"/>
  <c r="W3689" i="1"/>
  <c r="W3690" i="1"/>
  <c r="W3691" i="1"/>
  <c r="W3692" i="1"/>
  <c r="W3693" i="1"/>
  <c r="W3694" i="1"/>
  <c r="W3695" i="1"/>
  <c r="W3696" i="1"/>
  <c r="W3697" i="1"/>
  <c r="W3698" i="1"/>
  <c r="W3699" i="1"/>
  <c r="W3700" i="1"/>
  <c r="W3701" i="1"/>
  <c r="W3702" i="1"/>
  <c r="W3703" i="1"/>
  <c r="W3704" i="1"/>
  <c r="W3705" i="1"/>
  <c r="W3706" i="1"/>
  <c r="W3707" i="1"/>
  <c r="W3708" i="1"/>
  <c r="W3709" i="1"/>
  <c r="W3710" i="1"/>
  <c r="W3711" i="1"/>
  <c r="W3712" i="1"/>
  <c r="W3713" i="1"/>
  <c r="W3714" i="1"/>
  <c r="W3715" i="1"/>
  <c r="W3716" i="1"/>
  <c r="W3717" i="1"/>
  <c r="W3718" i="1"/>
  <c r="W3719" i="1"/>
  <c r="W3720" i="1"/>
  <c r="W1502" i="1"/>
  <c r="W1503" i="1"/>
  <c r="W1504" i="1"/>
  <c r="W1505" i="1"/>
  <c r="W1506" i="1"/>
  <c r="W1507" i="1"/>
  <c r="W1508" i="1"/>
  <c r="W1509" i="1"/>
  <c r="W1510" i="1"/>
  <c r="W1511" i="1"/>
  <c r="W1512" i="1"/>
  <c r="W1513" i="1"/>
  <c r="W1514" i="1"/>
  <c r="W1515" i="1"/>
  <c r="W1516" i="1"/>
  <c r="W1517" i="1"/>
  <c r="W1518" i="1"/>
  <c r="W1519" i="1"/>
  <c r="W1520" i="1"/>
  <c r="W1521" i="1"/>
  <c r="W1522" i="1"/>
  <c r="W1523" i="1"/>
  <c r="W1524" i="1"/>
  <c r="W1525" i="1"/>
  <c r="W1526" i="1"/>
  <c r="W1527" i="1"/>
  <c r="W1528" i="1"/>
  <c r="W1529" i="1"/>
  <c r="W1530" i="1"/>
  <c r="W1531" i="1"/>
  <c r="W1532" i="1"/>
  <c r="W1533" i="1"/>
  <c r="W1534" i="1"/>
  <c r="W1535" i="1"/>
  <c r="W1536" i="1"/>
  <c r="W1537" i="1"/>
  <c r="W1538" i="1"/>
  <c r="W1539" i="1"/>
  <c r="W1540" i="1"/>
  <c r="W1541" i="1"/>
  <c r="W1542" i="1"/>
  <c r="W1543" i="1"/>
  <c r="W1544" i="1"/>
  <c r="W1545" i="1"/>
  <c r="W1546" i="1"/>
  <c r="W1547" i="1"/>
  <c r="W1548" i="1"/>
  <c r="W1549" i="1"/>
  <c r="W1550" i="1"/>
  <c r="W1551" i="1"/>
  <c r="W1552" i="1"/>
  <c r="W1553" i="1"/>
  <c r="W1554" i="1"/>
  <c r="W1555" i="1"/>
  <c r="W1556" i="1"/>
  <c r="W1557" i="1"/>
  <c r="W1558" i="1"/>
  <c r="W1559" i="1"/>
  <c r="W1560" i="1"/>
  <c r="W1561" i="1"/>
  <c r="W1562" i="1"/>
  <c r="W1563" i="1"/>
  <c r="W1564" i="1"/>
  <c r="W1565" i="1"/>
  <c r="W1566" i="1"/>
  <c r="W1567" i="1"/>
  <c r="W1568" i="1"/>
  <c r="W1569" i="1"/>
  <c r="W1570" i="1"/>
  <c r="W1571" i="1"/>
  <c r="W1572" i="1"/>
  <c r="W1573" i="1"/>
  <c r="W1574" i="1"/>
  <c r="W1575" i="1"/>
  <c r="W1576" i="1"/>
  <c r="W1577" i="1"/>
  <c r="W1578" i="1"/>
  <c r="W1579" i="1"/>
  <c r="W1580" i="1"/>
  <c r="W1581" i="1"/>
  <c r="W1582" i="1"/>
  <c r="W1583" i="1"/>
  <c r="W1584" i="1"/>
  <c r="W1585" i="1"/>
  <c r="W1586" i="1"/>
  <c r="W1587" i="1"/>
  <c r="W1588" i="1"/>
  <c r="W1589" i="1"/>
  <c r="W1590" i="1"/>
  <c r="W1591" i="1"/>
  <c r="W1592" i="1"/>
  <c r="W1593" i="1"/>
  <c r="W1594" i="1"/>
  <c r="W1595" i="1"/>
  <c r="W1596" i="1"/>
  <c r="W1597" i="1"/>
  <c r="W1598" i="1"/>
  <c r="W1599" i="1"/>
  <c r="W1600" i="1"/>
  <c r="W1601" i="1"/>
  <c r="W1602" i="1"/>
  <c r="W1603" i="1"/>
  <c r="W1604" i="1"/>
  <c r="W1605" i="1"/>
  <c r="W1606" i="1"/>
  <c r="W1607" i="1"/>
  <c r="W1608" i="1"/>
  <c r="W1609" i="1"/>
  <c r="W1610" i="1"/>
  <c r="W1611" i="1"/>
  <c r="W1612" i="1"/>
  <c r="W1613" i="1"/>
  <c r="W1614" i="1"/>
  <c r="W1615" i="1"/>
  <c r="W1616" i="1"/>
  <c r="W1617" i="1"/>
  <c r="W1618" i="1"/>
  <c r="W1619" i="1"/>
  <c r="W1620" i="1"/>
  <c r="W1621" i="1"/>
  <c r="W1622" i="1"/>
  <c r="W1623" i="1"/>
  <c r="W1624" i="1"/>
  <c r="W1625" i="1"/>
  <c r="W1626" i="1"/>
  <c r="W1627" i="1"/>
  <c r="W1628" i="1"/>
  <c r="W1629" i="1"/>
  <c r="W1630" i="1"/>
  <c r="W1631" i="1"/>
  <c r="W1632" i="1"/>
  <c r="W1633" i="1"/>
  <c r="W1634" i="1"/>
  <c r="W1635" i="1"/>
  <c r="W1636" i="1"/>
  <c r="W1637" i="1"/>
  <c r="W1638" i="1"/>
  <c r="W1639" i="1"/>
  <c r="W1640" i="1"/>
  <c r="W1641" i="1"/>
  <c r="W1642" i="1"/>
  <c r="W1643" i="1"/>
  <c r="W1644" i="1"/>
  <c r="W1645" i="1"/>
  <c r="W1646" i="1"/>
  <c r="W1647" i="1"/>
  <c r="W1648" i="1"/>
  <c r="W1649" i="1"/>
  <c r="W1650" i="1"/>
  <c r="W1651" i="1"/>
  <c r="W1652" i="1"/>
  <c r="W1653" i="1"/>
  <c r="W1654" i="1"/>
  <c r="W1655" i="1"/>
  <c r="W1656" i="1"/>
  <c r="W1657" i="1"/>
  <c r="W1658" i="1"/>
  <c r="W1659" i="1"/>
  <c r="W1660" i="1"/>
  <c r="W1661" i="1"/>
  <c r="W1662" i="1"/>
  <c r="W1663" i="1"/>
  <c r="W1664" i="1"/>
  <c r="W1665" i="1"/>
  <c r="W1666" i="1"/>
  <c r="W1667" i="1"/>
  <c r="W1668" i="1"/>
  <c r="W1669" i="1"/>
  <c r="W1670" i="1"/>
  <c r="W1671" i="1"/>
  <c r="W1672" i="1"/>
  <c r="W1673" i="1"/>
  <c r="W1674" i="1"/>
  <c r="W1675" i="1"/>
  <c r="W1676" i="1"/>
  <c r="W1677" i="1"/>
  <c r="W1678" i="1"/>
  <c r="W1679" i="1"/>
  <c r="W1680" i="1"/>
  <c r="W1681" i="1"/>
  <c r="W1682" i="1"/>
  <c r="W1683" i="1"/>
  <c r="W1684" i="1"/>
  <c r="W1685" i="1"/>
  <c r="W1686" i="1"/>
  <c r="W1687" i="1"/>
  <c r="W1688" i="1"/>
  <c r="W1689" i="1"/>
  <c r="W1690" i="1"/>
  <c r="W1691" i="1"/>
  <c r="W1692" i="1"/>
  <c r="W1693" i="1"/>
  <c r="W1694" i="1"/>
  <c r="W1695" i="1"/>
  <c r="W1696" i="1"/>
  <c r="W1697" i="1"/>
  <c r="W1698" i="1"/>
  <c r="W1699" i="1"/>
  <c r="W1700" i="1"/>
  <c r="W1701" i="1"/>
  <c r="W1702" i="1"/>
  <c r="W1703" i="1"/>
  <c r="W1704" i="1"/>
  <c r="W1705" i="1"/>
  <c r="W1706" i="1"/>
  <c r="W1707" i="1"/>
  <c r="W1708" i="1"/>
  <c r="W1709" i="1"/>
  <c r="W1710" i="1"/>
  <c r="W1711" i="1"/>
  <c r="W1712" i="1"/>
  <c r="W1713" i="1"/>
  <c r="W1714" i="1"/>
  <c r="W1715" i="1"/>
  <c r="W1716" i="1"/>
  <c r="W1717" i="1"/>
  <c r="W1718" i="1"/>
  <c r="W1719" i="1"/>
  <c r="W1720" i="1"/>
  <c r="W1721" i="1"/>
  <c r="W1722" i="1"/>
  <c r="W1723" i="1"/>
  <c r="W1724" i="1"/>
  <c r="W1725" i="1"/>
  <c r="W1726" i="1"/>
  <c r="W1727" i="1"/>
  <c r="W1728" i="1"/>
  <c r="W1729" i="1"/>
  <c r="W1730" i="1"/>
  <c r="W1731" i="1"/>
  <c r="W1732" i="1"/>
  <c r="W1733" i="1"/>
  <c r="W1734" i="1"/>
  <c r="W1735" i="1"/>
  <c r="W1736" i="1"/>
  <c r="W1737" i="1"/>
  <c r="W1738" i="1"/>
  <c r="W1739" i="1"/>
  <c r="W1740" i="1"/>
  <c r="W1741" i="1"/>
  <c r="W1742" i="1"/>
  <c r="W1743" i="1"/>
  <c r="W1744" i="1"/>
  <c r="W1745" i="1"/>
  <c r="W1746" i="1"/>
  <c r="W1747" i="1"/>
  <c r="W1748" i="1"/>
  <c r="W1749" i="1"/>
  <c r="W1750" i="1"/>
  <c r="W1751" i="1"/>
  <c r="W1752" i="1"/>
  <c r="W1753" i="1"/>
  <c r="W1754" i="1"/>
  <c r="W1755" i="1"/>
  <c r="W1756" i="1"/>
  <c r="W1757" i="1"/>
  <c r="W1758" i="1"/>
  <c r="W1759" i="1"/>
  <c r="W1760" i="1"/>
  <c r="W1761" i="1"/>
  <c r="W1762" i="1"/>
  <c r="W1763" i="1"/>
  <c r="W1764" i="1"/>
  <c r="W1765" i="1"/>
  <c r="W1766" i="1"/>
  <c r="W1767" i="1"/>
  <c r="W1768" i="1"/>
  <c r="W1769" i="1"/>
  <c r="W1770" i="1"/>
  <c r="W1771" i="1"/>
  <c r="W1772" i="1"/>
  <c r="W1773" i="1"/>
  <c r="W1774" i="1"/>
  <c r="W1775" i="1"/>
  <c r="W1776" i="1"/>
  <c r="W1777" i="1"/>
  <c r="W1778" i="1"/>
  <c r="W1779" i="1"/>
  <c r="W1780" i="1"/>
  <c r="W1781" i="1"/>
  <c r="W1782" i="1"/>
  <c r="W1783" i="1"/>
  <c r="W1784" i="1"/>
  <c r="W1785" i="1"/>
  <c r="W1786" i="1"/>
  <c r="W1787" i="1"/>
  <c r="W1788" i="1"/>
  <c r="W1789" i="1"/>
  <c r="W1790" i="1"/>
  <c r="W1791" i="1"/>
  <c r="W1792" i="1"/>
  <c r="W1793" i="1"/>
  <c r="W1794" i="1"/>
  <c r="W1795" i="1"/>
  <c r="W1796" i="1"/>
  <c r="W1797" i="1"/>
  <c r="W1798" i="1"/>
  <c r="W1799" i="1"/>
  <c r="W1800" i="1"/>
  <c r="W1801" i="1"/>
  <c r="W1802" i="1"/>
  <c r="W1803" i="1"/>
  <c r="W1804" i="1"/>
  <c r="W1805" i="1"/>
  <c r="W1806" i="1"/>
  <c r="W1807" i="1"/>
  <c r="W1808" i="1"/>
  <c r="W1809" i="1"/>
  <c r="W1810" i="1"/>
  <c r="W1811" i="1"/>
  <c r="W1812" i="1"/>
  <c r="W1813" i="1"/>
  <c r="W1814" i="1"/>
  <c r="W1815" i="1"/>
  <c r="W1816" i="1"/>
  <c r="W1817" i="1"/>
  <c r="W1818" i="1"/>
  <c r="W1819" i="1"/>
  <c r="W1820" i="1"/>
  <c r="W1821" i="1"/>
  <c r="W1822" i="1"/>
  <c r="W1823" i="1"/>
  <c r="W1824" i="1"/>
  <c r="W1825" i="1"/>
  <c r="W1826" i="1"/>
  <c r="W1827" i="1"/>
  <c r="W1828" i="1"/>
  <c r="W1829" i="1"/>
  <c r="W1830" i="1"/>
  <c r="W1831" i="1"/>
  <c r="W1832" i="1"/>
  <c r="W1833" i="1"/>
  <c r="W1834" i="1"/>
  <c r="W1835" i="1"/>
  <c r="W1836" i="1"/>
  <c r="W1837" i="1"/>
  <c r="W1838" i="1"/>
  <c r="W1839" i="1"/>
  <c r="W1840" i="1"/>
  <c r="W1841" i="1"/>
  <c r="W1842" i="1"/>
  <c r="W1843" i="1"/>
  <c r="W1844" i="1"/>
  <c r="W1845" i="1"/>
  <c r="W1846" i="1"/>
  <c r="W1847" i="1"/>
  <c r="W1848" i="1"/>
  <c r="W1849" i="1"/>
  <c r="W1850" i="1"/>
  <c r="W1851" i="1"/>
  <c r="W1852" i="1"/>
  <c r="W1853" i="1"/>
  <c r="W1854" i="1"/>
  <c r="W1855" i="1"/>
  <c r="W1856" i="1"/>
  <c r="W1857" i="1"/>
  <c r="W1858" i="1"/>
  <c r="W1859" i="1"/>
  <c r="W1860" i="1"/>
  <c r="W1861" i="1"/>
  <c r="W1862" i="1"/>
  <c r="W1863" i="1"/>
  <c r="W1864" i="1"/>
  <c r="W1865" i="1"/>
  <c r="W1866" i="1"/>
  <c r="W1867" i="1"/>
  <c r="W1868" i="1"/>
  <c r="W1869" i="1"/>
  <c r="W1870" i="1"/>
  <c r="W1871" i="1"/>
  <c r="W1872" i="1"/>
  <c r="W1873" i="1"/>
  <c r="W1874" i="1"/>
  <c r="W1875" i="1"/>
  <c r="W1876" i="1"/>
  <c r="W1877" i="1"/>
  <c r="W1878" i="1"/>
  <c r="W1879" i="1"/>
  <c r="W1880" i="1"/>
  <c r="W1881" i="1"/>
  <c r="W1882" i="1"/>
  <c r="W1883" i="1"/>
  <c r="W1884" i="1"/>
  <c r="W1885" i="1"/>
  <c r="W1886" i="1"/>
  <c r="W1887" i="1"/>
  <c r="W1888" i="1"/>
  <c r="W1889" i="1"/>
  <c r="W1890" i="1"/>
  <c r="W1891" i="1"/>
  <c r="W1892" i="1"/>
  <c r="W1893" i="1"/>
  <c r="W1894" i="1"/>
  <c r="W1895" i="1"/>
  <c r="W1896" i="1"/>
  <c r="W1897" i="1"/>
  <c r="W1898" i="1"/>
  <c r="W1899" i="1"/>
  <c r="W1900" i="1"/>
  <c r="W1901" i="1"/>
  <c r="W1902" i="1"/>
  <c r="W1903" i="1"/>
  <c r="W1904" i="1"/>
  <c r="W1905" i="1"/>
  <c r="W1906" i="1"/>
  <c r="W1907" i="1"/>
  <c r="W1908" i="1"/>
  <c r="W1909" i="1"/>
  <c r="W1910" i="1"/>
  <c r="W1911" i="1"/>
  <c r="W1912" i="1"/>
  <c r="W1913" i="1"/>
  <c r="W1914" i="1"/>
  <c r="W1915" i="1"/>
  <c r="W1916" i="1"/>
  <c r="W1917" i="1"/>
  <c r="W1918" i="1"/>
  <c r="W1919" i="1"/>
  <c r="W1920" i="1"/>
  <c r="W1921" i="1"/>
  <c r="W1922" i="1"/>
  <c r="W1923" i="1"/>
  <c r="W1924" i="1"/>
  <c r="W1925" i="1"/>
  <c r="W1926" i="1"/>
  <c r="W1927" i="1"/>
  <c r="W1928" i="1"/>
  <c r="W1929" i="1"/>
  <c r="W1930" i="1"/>
  <c r="W1931" i="1"/>
  <c r="W1932" i="1"/>
  <c r="W1933" i="1"/>
  <c r="W1934" i="1"/>
  <c r="W1935" i="1"/>
  <c r="W1936" i="1"/>
  <c r="W1937" i="1"/>
  <c r="W1938" i="1"/>
  <c r="W1939" i="1"/>
  <c r="W1940" i="1"/>
  <c r="W1941" i="1"/>
  <c r="W1942" i="1"/>
  <c r="W1943" i="1"/>
  <c r="W1944" i="1"/>
  <c r="W1945" i="1"/>
  <c r="W1946" i="1"/>
  <c r="W1947" i="1"/>
  <c r="W1948" i="1"/>
  <c r="W1949" i="1"/>
  <c r="W1950" i="1"/>
  <c r="W1951" i="1"/>
  <c r="W1952" i="1"/>
  <c r="W1953" i="1"/>
  <c r="W1954" i="1"/>
  <c r="W1955" i="1"/>
  <c r="W1956" i="1"/>
  <c r="W1957" i="1"/>
  <c r="W1958" i="1"/>
  <c r="W1959" i="1"/>
  <c r="W1960" i="1"/>
  <c r="W1961" i="1"/>
  <c r="W1962" i="1"/>
  <c r="W1963" i="1"/>
  <c r="W1964" i="1"/>
  <c r="W1965" i="1"/>
  <c r="W1966" i="1"/>
  <c r="W1967" i="1"/>
  <c r="W1968" i="1"/>
  <c r="W1969" i="1"/>
  <c r="W1970" i="1"/>
  <c r="W1971" i="1"/>
  <c r="W1972" i="1"/>
  <c r="W1973" i="1"/>
  <c r="W1974" i="1"/>
  <c r="W1975" i="1"/>
  <c r="W1976" i="1"/>
  <c r="W1977" i="1"/>
  <c r="W1978" i="1"/>
  <c r="W1979" i="1"/>
  <c r="W1980" i="1"/>
  <c r="W1981" i="1"/>
  <c r="W1982" i="1"/>
  <c r="W1983" i="1"/>
  <c r="W1984" i="1"/>
  <c r="W1985" i="1"/>
  <c r="W1986" i="1"/>
  <c r="W1987" i="1"/>
  <c r="W1988" i="1"/>
  <c r="W1989" i="1"/>
  <c r="W1990" i="1"/>
  <c r="W1991" i="1"/>
  <c r="W1992" i="1"/>
  <c r="W1993" i="1"/>
  <c r="W1994" i="1"/>
  <c r="W1995" i="1"/>
  <c r="W1996" i="1"/>
  <c r="W1997" i="1"/>
  <c r="W1998" i="1"/>
  <c r="W1999" i="1"/>
  <c r="W2000" i="1"/>
  <c r="W2001" i="1"/>
  <c r="W2002" i="1"/>
  <c r="W2003" i="1"/>
  <c r="W2004" i="1"/>
  <c r="W2005" i="1"/>
  <c r="W2006" i="1"/>
  <c r="W2007" i="1"/>
  <c r="W2008" i="1"/>
  <c r="W2009" i="1"/>
  <c r="W2010" i="1"/>
  <c r="W2011" i="1"/>
  <c r="W2012" i="1"/>
  <c r="W2013" i="1"/>
  <c r="W2014" i="1"/>
  <c r="W2015" i="1"/>
  <c r="W2016" i="1"/>
  <c r="W2017" i="1"/>
  <c r="W2018" i="1"/>
  <c r="W2019" i="1"/>
  <c r="W2020" i="1"/>
  <c r="W2021" i="1"/>
  <c r="W2022" i="1"/>
  <c r="W2023" i="1"/>
  <c r="W2024" i="1"/>
  <c r="W2025" i="1"/>
  <c r="W2026" i="1"/>
  <c r="W2027" i="1"/>
  <c r="W2028" i="1"/>
  <c r="W2029" i="1"/>
  <c r="W2030" i="1"/>
  <c r="W2031" i="1"/>
  <c r="W2032" i="1"/>
  <c r="W2033" i="1"/>
  <c r="W2034" i="1"/>
  <c r="W2035" i="1"/>
  <c r="W2036" i="1"/>
  <c r="W2037" i="1"/>
  <c r="W2038" i="1"/>
  <c r="W2039" i="1"/>
  <c r="W2040" i="1"/>
  <c r="W2041" i="1"/>
  <c r="W2042" i="1"/>
  <c r="W2043" i="1"/>
  <c r="W2044" i="1"/>
  <c r="W2045" i="1"/>
  <c r="W2046" i="1"/>
  <c r="W2047" i="1"/>
  <c r="W2048" i="1"/>
  <c r="W2049" i="1"/>
  <c r="W2050" i="1"/>
  <c r="W2051" i="1"/>
  <c r="W2052" i="1"/>
  <c r="W2053" i="1"/>
  <c r="W2054" i="1"/>
  <c r="W2055" i="1"/>
  <c r="W2056" i="1"/>
  <c r="W2057" i="1"/>
  <c r="W2058" i="1"/>
  <c r="W2059" i="1"/>
  <c r="W2060" i="1"/>
  <c r="W2061" i="1"/>
  <c r="W2062" i="1"/>
  <c r="W2063" i="1"/>
  <c r="W2064" i="1"/>
  <c r="W2065" i="1"/>
  <c r="W2066" i="1"/>
  <c r="W2067" i="1"/>
  <c r="W2068" i="1"/>
  <c r="W2069" i="1"/>
  <c r="W2070" i="1"/>
  <c r="W2071" i="1"/>
  <c r="W2072" i="1"/>
  <c r="W2073" i="1"/>
  <c r="W2074" i="1"/>
  <c r="W2075" i="1"/>
  <c r="W2076" i="1"/>
  <c r="W2077" i="1"/>
  <c r="W2078" i="1"/>
  <c r="W2079" i="1"/>
  <c r="W2080" i="1"/>
  <c r="W2081" i="1"/>
  <c r="W2082" i="1"/>
  <c r="W2083" i="1"/>
  <c r="W2084" i="1"/>
  <c r="W2085" i="1"/>
  <c r="W2086" i="1"/>
  <c r="W2087" i="1"/>
  <c r="W2088" i="1"/>
  <c r="W2089" i="1"/>
  <c r="W2090" i="1"/>
  <c r="W2091" i="1"/>
  <c r="W2092" i="1"/>
  <c r="W2093" i="1"/>
  <c r="W2094" i="1"/>
  <c r="W2095" i="1"/>
  <c r="W2096" i="1"/>
  <c r="W2097" i="1"/>
  <c r="W2098" i="1"/>
  <c r="W2099" i="1"/>
  <c r="W2100" i="1"/>
  <c r="W2101" i="1"/>
  <c r="W2102" i="1"/>
  <c r="W2103" i="1"/>
  <c r="W2104" i="1"/>
  <c r="W2105" i="1"/>
  <c r="W2106" i="1"/>
  <c r="W2107" i="1"/>
  <c r="W2108" i="1"/>
  <c r="W2109" i="1"/>
  <c r="W2110" i="1"/>
  <c r="W2111" i="1"/>
  <c r="W2112" i="1"/>
  <c r="W2113" i="1"/>
  <c r="W2114" i="1"/>
  <c r="W2115" i="1"/>
  <c r="W2116" i="1"/>
  <c r="W2117" i="1"/>
  <c r="W2118" i="1"/>
  <c r="W2119" i="1"/>
  <c r="W2120" i="1"/>
  <c r="W2121" i="1"/>
  <c r="W2122" i="1"/>
  <c r="W2123" i="1"/>
  <c r="W2124" i="1"/>
  <c r="W2125" i="1"/>
  <c r="W2126" i="1"/>
  <c r="W2127" i="1"/>
  <c r="W2128" i="1"/>
  <c r="W2129" i="1"/>
  <c r="W2130" i="1"/>
  <c r="W2131" i="1"/>
  <c r="W2132" i="1"/>
  <c r="W2133" i="1"/>
  <c r="W2134" i="1"/>
  <c r="W2135" i="1"/>
  <c r="W2136" i="1"/>
  <c r="W2137" i="1"/>
  <c r="W2138" i="1"/>
  <c r="W2139" i="1"/>
  <c r="W2140" i="1"/>
  <c r="W2141" i="1"/>
  <c r="W2142" i="1"/>
  <c r="W2143" i="1"/>
  <c r="W2144" i="1"/>
  <c r="W2145" i="1"/>
  <c r="W2146" i="1"/>
  <c r="W2147" i="1"/>
  <c r="W2148" i="1"/>
  <c r="W2149" i="1"/>
  <c r="W2150" i="1"/>
  <c r="W2151" i="1"/>
  <c r="W2152" i="1"/>
  <c r="W2153" i="1"/>
  <c r="W2154" i="1"/>
  <c r="W2155" i="1"/>
  <c r="W2156" i="1"/>
  <c r="W2157" i="1"/>
  <c r="W2158" i="1"/>
  <c r="W2159" i="1"/>
  <c r="W2160" i="1"/>
  <c r="W2161" i="1"/>
  <c r="W2162" i="1"/>
  <c r="W2163" i="1"/>
  <c r="W2164" i="1"/>
  <c r="W2165" i="1"/>
  <c r="W2166" i="1"/>
  <c r="W2167" i="1"/>
  <c r="W2168" i="1"/>
  <c r="W2169" i="1"/>
  <c r="W2170" i="1"/>
  <c r="W2171" i="1"/>
  <c r="W2172" i="1"/>
  <c r="W2173" i="1"/>
  <c r="W2174" i="1"/>
  <c r="W2175" i="1"/>
  <c r="W2176" i="1"/>
  <c r="W2177" i="1"/>
  <c r="W2178" i="1"/>
  <c r="W2179" i="1"/>
  <c r="W2180" i="1"/>
  <c r="W2181" i="1"/>
  <c r="W2182" i="1"/>
  <c r="W2183" i="1"/>
  <c r="W2184" i="1"/>
  <c r="W2185" i="1"/>
  <c r="W2186" i="1"/>
  <c r="W2187" i="1"/>
  <c r="W2188" i="1"/>
  <c r="W2189" i="1"/>
  <c r="W2190" i="1"/>
  <c r="W2191" i="1"/>
  <c r="W2192" i="1"/>
  <c r="W2193" i="1"/>
  <c r="W2194" i="1"/>
  <c r="W2195" i="1"/>
  <c r="W2196" i="1"/>
  <c r="W2197" i="1"/>
  <c r="W2198" i="1"/>
  <c r="W2199" i="1"/>
  <c r="W2200" i="1"/>
  <c r="W2201" i="1"/>
  <c r="W2202" i="1"/>
  <c r="W2203" i="1"/>
  <c r="W2204" i="1"/>
  <c r="W2205" i="1"/>
  <c r="W2206" i="1"/>
  <c r="W2207" i="1"/>
  <c r="W2208" i="1"/>
  <c r="W2209" i="1"/>
  <c r="W2210" i="1"/>
  <c r="W2211" i="1"/>
  <c r="W2212" i="1"/>
  <c r="W2213" i="1"/>
  <c r="W2214" i="1"/>
  <c r="W2215" i="1"/>
  <c r="W2216" i="1"/>
  <c r="W2217" i="1"/>
  <c r="W2218" i="1"/>
  <c r="W2219" i="1"/>
  <c r="W2220" i="1"/>
  <c r="W2221" i="1"/>
  <c r="W2222" i="1"/>
  <c r="W2223" i="1"/>
  <c r="W2224" i="1"/>
  <c r="W2225" i="1"/>
  <c r="W2226" i="1"/>
  <c r="W2227" i="1"/>
  <c r="W2228" i="1"/>
  <c r="W2229" i="1"/>
  <c r="W2230" i="1"/>
  <c r="W2231" i="1"/>
  <c r="W2232" i="1"/>
  <c r="W2233" i="1"/>
  <c r="W2234" i="1"/>
  <c r="W2235" i="1"/>
  <c r="W2236" i="1"/>
  <c r="W2237" i="1"/>
  <c r="W2238" i="1"/>
  <c r="W2239" i="1"/>
  <c r="W2240" i="1"/>
  <c r="W2241" i="1"/>
  <c r="W2242" i="1"/>
  <c r="W2243" i="1"/>
  <c r="W2244" i="1"/>
  <c r="W2245" i="1"/>
  <c r="W2246" i="1"/>
  <c r="W2247" i="1"/>
  <c r="W2248" i="1"/>
  <c r="W2249" i="1"/>
  <c r="W2250" i="1"/>
  <c r="W2251" i="1"/>
  <c r="W2252" i="1"/>
  <c r="W2253" i="1"/>
  <c r="W2254" i="1"/>
  <c r="W2255" i="1"/>
  <c r="W2256" i="1"/>
  <c r="W2257" i="1"/>
  <c r="W2258" i="1"/>
  <c r="W2259" i="1"/>
  <c r="W2260" i="1"/>
  <c r="W2261" i="1"/>
  <c r="W2262" i="1"/>
  <c r="W2263" i="1"/>
  <c r="W2264" i="1"/>
  <c r="W2265" i="1"/>
  <c r="W2266" i="1"/>
  <c r="W2267" i="1"/>
  <c r="W2268" i="1"/>
  <c r="W2269" i="1"/>
  <c r="W2270" i="1"/>
  <c r="W2271" i="1"/>
  <c r="W2272" i="1"/>
  <c r="W2273" i="1"/>
  <c r="W2274" i="1"/>
  <c r="W2275" i="1"/>
  <c r="W2276" i="1"/>
  <c r="W2277" i="1"/>
  <c r="W2278" i="1"/>
  <c r="W2279" i="1"/>
  <c r="W2280" i="1"/>
  <c r="W2281" i="1"/>
  <c r="W2282" i="1"/>
  <c r="W2283" i="1"/>
  <c r="W2284" i="1"/>
  <c r="W2285" i="1"/>
  <c r="W2286" i="1"/>
  <c r="W2287" i="1"/>
  <c r="W2288" i="1"/>
  <c r="W2289" i="1"/>
  <c r="W2290" i="1"/>
  <c r="W2291" i="1"/>
  <c r="W2292" i="1"/>
  <c r="W2293" i="1"/>
  <c r="W2294" i="1"/>
  <c r="W2295" i="1"/>
  <c r="W2296" i="1"/>
  <c r="W2297" i="1"/>
  <c r="W2298" i="1"/>
  <c r="W2299" i="1"/>
  <c r="W2300" i="1"/>
  <c r="W2301" i="1"/>
  <c r="W2302" i="1"/>
  <c r="W2303" i="1"/>
  <c r="W2304" i="1"/>
  <c r="W2305" i="1"/>
  <c r="W2306" i="1"/>
  <c r="W2307" i="1"/>
  <c r="W2308" i="1"/>
  <c r="W2309" i="1"/>
  <c r="W2310" i="1"/>
  <c r="W2311" i="1"/>
  <c r="W2312" i="1"/>
  <c r="W2313" i="1"/>
  <c r="W2314" i="1"/>
  <c r="W2315" i="1"/>
  <c r="W2316" i="1"/>
  <c r="W2317" i="1"/>
  <c r="W2318" i="1"/>
  <c r="W2319" i="1"/>
  <c r="W2320" i="1"/>
  <c r="W2321" i="1"/>
  <c r="W2322" i="1"/>
  <c r="W2323" i="1"/>
  <c r="W2324" i="1"/>
  <c r="W2325" i="1"/>
  <c r="W2326" i="1"/>
  <c r="W2327" i="1"/>
  <c r="W2328" i="1"/>
  <c r="W2329" i="1"/>
  <c r="W2330" i="1"/>
  <c r="W2331" i="1"/>
  <c r="W2332" i="1"/>
  <c r="W2333" i="1"/>
  <c r="W2334" i="1"/>
  <c r="W2335" i="1"/>
  <c r="W2336" i="1"/>
  <c r="W2337" i="1"/>
  <c r="W2338" i="1"/>
  <c r="W2339" i="1"/>
  <c r="W2340" i="1"/>
  <c r="W2341" i="1"/>
  <c r="W2342" i="1"/>
  <c r="W2343" i="1"/>
  <c r="W2344" i="1"/>
  <c r="W2345" i="1"/>
  <c r="W2346" i="1"/>
  <c r="W2347" i="1"/>
  <c r="W2348" i="1"/>
  <c r="W2349" i="1"/>
  <c r="W2350" i="1"/>
  <c r="W2351" i="1"/>
  <c r="W2352" i="1"/>
  <c r="W2353" i="1"/>
  <c r="W2354" i="1"/>
  <c r="W2355" i="1"/>
  <c r="W2356" i="1"/>
  <c r="W2357" i="1"/>
  <c r="W2358" i="1"/>
  <c r="W2359" i="1"/>
  <c r="W2360" i="1"/>
  <c r="W2361" i="1"/>
  <c r="W2362" i="1"/>
  <c r="W2363" i="1"/>
  <c r="W2364" i="1"/>
  <c r="W2365" i="1"/>
  <c r="W2366" i="1"/>
  <c r="W2367" i="1"/>
  <c r="W2368" i="1"/>
  <c r="W2369" i="1"/>
  <c r="W2370" i="1"/>
  <c r="W2371" i="1"/>
  <c r="W2372" i="1"/>
  <c r="W2373" i="1"/>
  <c r="W2374" i="1"/>
  <c r="W2375" i="1"/>
  <c r="W2376" i="1"/>
  <c r="W2377" i="1"/>
  <c r="W2378" i="1"/>
  <c r="W2379" i="1"/>
  <c r="W2380" i="1"/>
  <c r="W2381" i="1"/>
  <c r="W2382" i="1"/>
  <c r="W2383" i="1"/>
  <c r="W2384" i="1"/>
  <c r="W2385" i="1"/>
  <c r="W2386" i="1"/>
  <c r="W2387" i="1"/>
  <c r="W2388" i="1"/>
  <c r="W2389" i="1"/>
  <c r="W2390" i="1"/>
  <c r="W2391" i="1"/>
  <c r="W2392" i="1"/>
  <c r="W2393" i="1"/>
  <c r="W2394" i="1"/>
  <c r="W2395" i="1"/>
  <c r="W2396" i="1"/>
  <c r="W2397" i="1"/>
  <c r="W2398" i="1"/>
  <c r="W2399" i="1"/>
  <c r="W2400" i="1"/>
  <c r="W2401" i="1"/>
  <c r="W2402" i="1"/>
  <c r="W2403" i="1"/>
  <c r="W2404" i="1"/>
  <c r="W2405" i="1"/>
  <c r="W2406" i="1"/>
  <c r="W2407" i="1"/>
  <c r="W2408" i="1"/>
  <c r="W2409" i="1"/>
  <c r="W2410" i="1"/>
  <c r="W2411" i="1"/>
  <c r="W2412" i="1"/>
  <c r="W2413" i="1"/>
  <c r="W2414" i="1"/>
  <c r="W2415" i="1"/>
  <c r="W2416" i="1"/>
  <c r="W2417" i="1"/>
  <c r="W2418" i="1"/>
  <c r="W2419" i="1"/>
  <c r="W2420" i="1"/>
  <c r="W2421" i="1"/>
  <c r="W2422" i="1"/>
  <c r="W2423" i="1"/>
  <c r="W2424" i="1"/>
  <c r="W2425" i="1"/>
  <c r="W2426" i="1"/>
  <c r="W2427" i="1"/>
  <c r="W2428" i="1"/>
  <c r="W2429" i="1"/>
  <c r="W2430" i="1"/>
  <c r="W2431" i="1"/>
  <c r="W2432" i="1"/>
  <c r="W2433" i="1"/>
  <c r="W2434" i="1"/>
  <c r="W2435" i="1"/>
  <c r="W2436" i="1"/>
  <c r="W2437" i="1"/>
  <c r="W2438" i="1"/>
  <c r="W2439" i="1"/>
  <c r="W2440" i="1"/>
  <c r="W2441" i="1"/>
  <c r="W2442" i="1"/>
  <c r="W2443" i="1"/>
  <c r="W2444" i="1"/>
  <c r="W2445" i="1"/>
  <c r="W2446" i="1"/>
  <c r="W2447" i="1"/>
  <c r="W2448" i="1"/>
  <c r="W2449" i="1"/>
  <c r="W2450" i="1"/>
  <c r="W2451" i="1"/>
  <c r="W2452" i="1"/>
  <c r="W2453" i="1"/>
  <c r="W2454" i="1"/>
  <c r="W2455" i="1"/>
  <c r="W2456" i="1"/>
  <c r="W2457" i="1"/>
  <c r="W2458" i="1"/>
  <c r="W2459" i="1"/>
  <c r="W2460" i="1"/>
  <c r="W2461" i="1"/>
  <c r="W2462" i="1"/>
  <c r="W2463" i="1"/>
  <c r="W2464" i="1"/>
  <c r="W2465" i="1"/>
  <c r="W2466" i="1"/>
  <c r="W2467" i="1"/>
  <c r="W2468" i="1"/>
  <c r="W2469" i="1"/>
  <c r="W2470" i="1"/>
  <c r="W2471" i="1"/>
  <c r="W2472" i="1"/>
  <c r="W2473" i="1"/>
  <c r="W2474" i="1"/>
  <c r="W2475" i="1"/>
  <c r="W2476" i="1"/>
  <c r="W2477" i="1"/>
  <c r="W2478" i="1"/>
  <c r="W2479" i="1"/>
  <c r="W2480" i="1"/>
  <c r="W2481" i="1"/>
  <c r="W2482" i="1"/>
  <c r="W2483" i="1"/>
  <c r="W2484" i="1"/>
  <c r="W2485" i="1"/>
  <c r="W2486" i="1"/>
  <c r="W2487" i="1"/>
  <c r="W2488" i="1"/>
  <c r="W2489" i="1"/>
  <c r="W2490" i="1"/>
  <c r="W2491" i="1"/>
  <c r="W2492" i="1"/>
  <c r="W2493" i="1"/>
  <c r="W2494" i="1"/>
  <c r="W2495" i="1"/>
  <c r="W2496" i="1"/>
  <c r="W2497" i="1"/>
  <c r="W2498" i="1"/>
  <c r="W2499" i="1"/>
  <c r="W2500" i="1"/>
  <c r="W2501" i="1"/>
  <c r="W2502" i="1"/>
  <c r="W2503" i="1"/>
  <c r="W2504" i="1"/>
  <c r="W2505" i="1"/>
  <c r="W2506" i="1"/>
  <c r="W2507" i="1"/>
  <c r="W2508" i="1"/>
  <c r="W2509" i="1"/>
  <c r="W2510" i="1"/>
  <c r="W2511" i="1"/>
  <c r="W2512" i="1"/>
  <c r="W2513" i="1"/>
  <c r="W2514" i="1"/>
  <c r="W2515" i="1"/>
  <c r="W2516" i="1"/>
  <c r="W2517" i="1"/>
  <c r="W2518" i="1"/>
  <c r="W2519" i="1"/>
  <c r="W2520" i="1"/>
  <c r="W2521" i="1"/>
  <c r="W2522" i="1"/>
  <c r="W2523" i="1"/>
  <c r="W2524" i="1"/>
  <c r="W2525" i="1"/>
  <c r="W2526" i="1"/>
  <c r="W2527" i="1"/>
  <c r="W2528" i="1"/>
  <c r="W2529" i="1"/>
  <c r="W2530" i="1"/>
  <c r="W2531" i="1"/>
  <c r="W2532" i="1"/>
  <c r="W2533" i="1"/>
  <c r="W2534" i="1"/>
  <c r="W2535" i="1"/>
  <c r="W2536" i="1"/>
  <c r="W2537" i="1"/>
  <c r="W2538" i="1"/>
  <c r="W2539" i="1"/>
  <c r="W2540" i="1"/>
  <c r="W2541" i="1"/>
  <c r="W2542" i="1"/>
  <c r="W2543" i="1"/>
  <c r="W2544" i="1"/>
  <c r="W2545" i="1"/>
  <c r="W2546" i="1"/>
  <c r="W2547" i="1"/>
  <c r="W2548" i="1"/>
  <c r="W2549" i="1"/>
  <c r="W2550" i="1"/>
  <c r="W2551" i="1"/>
  <c r="W2552" i="1"/>
  <c r="W2553" i="1"/>
  <c r="W2554" i="1"/>
  <c r="W2555" i="1"/>
  <c r="W2556" i="1"/>
  <c r="W2557" i="1"/>
  <c r="W2558" i="1"/>
  <c r="W2559" i="1"/>
  <c r="W2560" i="1"/>
  <c r="W2561" i="1"/>
  <c r="W2562" i="1"/>
  <c r="W2563" i="1"/>
  <c r="W2564" i="1"/>
  <c r="W2565" i="1"/>
  <c r="W2566" i="1"/>
  <c r="W2567" i="1"/>
  <c r="W2568" i="1"/>
  <c r="W2569" i="1"/>
  <c r="W2570" i="1"/>
  <c r="W2571" i="1"/>
  <c r="W2572" i="1"/>
  <c r="W2573" i="1"/>
  <c r="W2574" i="1"/>
  <c r="W2575" i="1"/>
  <c r="W2576" i="1"/>
  <c r="W2577" i="1"/>
  <c r="W2578" i="1"/>
  <c r="W2579" i="1"/>
  <c r="W2580" i="1"/>
  <c r="W2581" i="1"/>
  <c r="W2582" i="1"/>
  <c r="W2583" i="1"/>
  <c r="W2584" i="1"/>
  <c r="W2585" i="1"/>
  <c r="W2586" i="1"/>
  <c r="W2587" i="1"/>
  <c r="W2588" i="1"/>
  <c r="W2589" i="1"/>
  <c r="W2590" i="1"/>
  <c r="W2591" i="1"/>
  <c r="W2592" i="1"/>
  <c r="W2593" i="1"/>
  <c r="W2594" i="1"/>
  <c r="W2595" i="1"/>
  <c r="W2596" i="1"/>
  <c r="W2597" i="1"/>
  <c r="W2598" i="1"/>
  <c r="W2599" i="1"/>
  <c r="W2600" i="1"/>
  <c r="W2601" i="1"/>
  <c r="W2602" i="1"/>
  <c r="W2603" i="1"/>
  <c r="W2604" i="1"/>
  <c r="W2605" i="1"/>
  <c r="W2606" i="1"/>
  <c r="W2607" i="1"/>
  <c r="W2608" i="1"/>
  <c r="W2609" i="1"/>
  <c r="W2610" i="1"/>
  <c r="W2611" i="1"/>
  <c r="W2612" i="1"/>
  <c r="W2613" i="1"/>
  <c r="W2614" i="1"/>
  <c r="W2615" i="1"/>
  <c r="W2616" i="1"/>
  <c r="W2617" i="1"/>
  <c r="W2618" i="1"/>
  <c r="W2619" i="1"/>
  <c r="W2620" i="1"/>
  <c r="W2621" i="1"/>
  <c r="W2622" i="1"/>
  <c r="W2623" i="1"/>
  <c r="W2624" i="1"/>
  <c r="W2625" i="1"/>
  <c r="W2626" i="1"/>
  <c r="W2627" i="1"/>
  <c r="W2628" i="1"/>
  <c r="W2629" i="1"/>
  <c r="W2630" i="1"/>
  <c r="W2631" i="1"/>
  <c r="W2632" i="1"/>
  <c r="W2633" i="1"/>
  <c r="W2634" i="1"/>
  <c r="W2635" i="1"/>
  <c r="W2636" i="1"/>
  <c r="W2637" i="1"/>
  <c r="W2638" i="1"/>
  <c r="W2639" i="1"/>
  <c r="W2640" i="1"/>
  <c r="W2641" i="1"/>
  <c r="W2642" i="1"/>
  <c r="W2643" i="1"/>
  <c r="W2644" i="1"/>
  <c r="W2645" i="1"/>
  <c r="W2646" i="1"/>
  <c r="W2647" i="1"/>
  <c r="W2648" i="1"/>
  <c r="W2649" i="1"/>
  <c r="W2650" i="1"/>
  <c r="W2651" i="1"/>
  <c r="W2652" i="1"/>
  <c r="W2653" i="1"/>
  <c r="W2654" i="1"/>
  <c r="W2655" i="1"/>
  <c r="W2656" i="1"/>
  <c r="W2657" i="1"/>
  <c r="W2658" i="1"/>
  <c r="W2659" i="1"/>
  <c r="W2660" i="1"/>
  <c r="W2661" i="1"/>
  <c r="W2662" i="1"/>
  <c r="W2663" i="1"/>
  <c r="W2664" i="1"/>
  <c r="W2665" i="1"/>
  <c r="W2666" i="1"/>
  <c r="W2667" i="1"/>
  <c r="W2668" i="1"/>
  <c r="W2669" i="1"/>
  <c r="W2670" i="1"/>
  <c r="W2671" i="1"/>
  <c r="W2672" i="1"/>
  <c r="W2673" i="1"/>
  <c r="W2674" i="1"/>
  <c r="W2675" i="1"/>
  <c r="W2676" i="1"/>
  <c r="W2677" i="1"/>
  <c r="W2678" i="1"/>
  <c r="W2679" i="1"/>
  <c r="W2680" i="1"/>
  <c r="W2681" i="1"/>
  <c r="W2682" i="1"/>
  <c r="W2683" i="1"/>
  <c r="W2684" i="1"/>
  <c r="W2685" i="1"/>
  <c r="W2686" i="1"/>
  <c r="W2687" i="1"/>
  <c r="W2688" i="1"/>
  <c r="W2689" i="1"/>
  <c r="W2690" i="1"/>
  <c r="W2691" i="1"/>
  <c r="W2692" i="1"/>
  <c r="W2693" i="1"/>
  <c r="W2694" i="1"/>
  <c r="W2695" i="1"/>
  <c r="W2696" i="1"/>
  <c r="W2697" i="1"/>
  <c r="W2698" i="1"/>
  <c r="W2699" i="1"/>
  <c r="W2700" i="1"/>
  <c r="W2701" i="1"/>
  <c r="W2702" i="1"/>
  <c r="W2703" i="1"/>
  <c r="W2704" i="1"/>
  <c r="W2705" i="1"/>
  <c r="W2706" i="1"/>
  <c r="W2707" i="1"/>
  <c r="W2708" i="1"/>
  <c r="W2709" i="1"/>
  <c r="W2710" i="1"/>
  <c r="W2711" i="1"/>
  <c r="W2712" i="1"/>
  <c r="W2713" i="1"/>
  <c r="W2714" i="1"/>
  <c r="W2715" i="1"/>
  <c r="W2716" i="1"/>
  <c r="W2717" i="1"/>
  <c r="W2718" i="1"/>
  <c r="W2719" i="1"/>
  <c r="W2720" i="1"/>
  <c r="W2721" i="1"/>
  <c r="W2722" i="1"/>
  <c r="W2723" i="1"/>
  <c r="W2724" i="1"/>
  <c r="W2725" i="1"/>
  <c r="W2726" i="1"/>
  <c r="W2727" i="1"/>
  <c r="W2728" i="1"/>
  <c r="W2729" i="1"/>
  <c r="W2730" i="1"/>
  <c r="W2731" i="1"/>
  <c r="W2732" i="1"/>
  <c r="W2733" i="1"/>
  <c r="W2734" i="1"/>
  <c r="W2735" i="1"/>
  <c r="W2736" i="1"/>
  <c r="W2737" i="1"/>
  <c r="W2738" i="1"/>
  <c r="W2739" i="1"/>
  <c r="W2740" i="1"/>
  <c r="W2741" i="1"/>
  <c r="W2742" i="1"/>
  <c r="W2743" i="1"/>
  <c r="W2744" i="1"/>
  <c r="W2745" i="1"/>
  <c r="W2746" i="1"/>
  <c r="W2747" i="1"/>
  <c r="W2748" i="1"/>
  <c r="W2749" i="1"/>
  <c r="W2750" i="1"/>
  <c r="W2751" i="1"/>
  <c r="W2752" i="1"/>
  <c r="W2753" i="1"/>
  <c r="W2754" i="1"/>
  <c r="W2755" i="1"/>
  <c r="W2756" i="1"/>
  <c r="W2757" i="1"/>
  <c r="W2758" i="1"/>
  <c r="W2759" i="1"/>
  <c r="W2760" i="1"/>
  <c r="W2761" i="1"/>
  <c r="W2762" i="1"/>
  <c r="W2763" i="1"/>
  <c r="W2764" i="1"/>
  <c r="W2765" i="1"/>
  <c r="W2766" i="1"/>
  <c r="W2767" i="1"/>
  <c r="W2768" i="1"/>
  <c r="W2769" i="1"/>
  <c r="W2770" i="1"/>
  <c r="W2771" i="1"/>
  <c r="W2772" i="1"/>
  <c r="W2773" i="1"/>
  <c r="W2774" i="1"/>
  <c r="W2775" i="1"/>
  <c r="W2776" i="1"/>
  <c r="W2777" i="1"/>
  <c r="W2778" i="1"/>
  <c r="W2779" i="1"/>
  <c r="W2780" i="1"/>
  <c r="W2781" i="1"/>
  <c r="W2782" i="1"/>
  <c r="W2783" i="1"/>
  <c r="W2784" i="1"/>
  <c r="W2785" i="1"/>
  <c r="W2786" i="1"/>
  <c r="W2787" i="1"/>
  <c r="W2788" i="1"/>
  <c r="W2789" i="1"/>
  <c r="W2790" i="1"/>
  <c r="W2791" i="1"/>
  <c r="W2792" i="1"/>
  <c r="W2793" i="1"/>
  <c r="W2794" i="1"/>
  <c r="W2795" i="1"/>
  <c r="W2796" i="1"/>
  <c r="W2797" i="1"/>
  <c r="W2798" i="1"/>
  <c r="W2799" i="1"/>
  <c r="W2800" i="1"/>
  <c r="W2801" i="1"/>
  <c r="W2802" i="1"/>
  <c r="W2803" i="1"/>
  <c r="W2804" i="1"/>
  <c r="W2805" i="1"/>
  <c r="W2806" i="1"/>
  <c r="W2807" i="1"/>
  <c r="W2808" i="1"/>
  <c r="W2809" i="1"/>
  <c r="W2810" i="1"/>
  <c r="W2811" i="1"/>
  <c r="W2812" i="1"/>
  <c r="W2813" i="1"/>
  <c r="W2814" i="1"/>
  <c r="W2815" i="1"/>
  <c r="W2816" i="1"/>
  <c r="W2817" i="1"/>
  <c r="W2818" i="1"/>
  <c r="W2819" i="1"/>
  <c r="W2820" i="1"/>
  <c r="W2821" i="1"/>
  <c r="W2822" i="1"/>
  <c r="W2823" i="1"/>
  <c r="W2824" i="1"/>
  <c r="W2825" i="1"/>
  <c r="W2826" i="1"/>
  <c r="W2827" i="1"/>
  <c r="W2828" i="1"/>
  <c r="W2829" i="1"/>
  <c r="W2830" i="1"/>
  <c r="W2831" i="1"/>
  <c r="W2832" i="1"/>
  <c r="W2833" i="1"/>
  <c r="W2834" i="1"/>
  <c r="W2835" i="1"/>
  <c r="W2836" i="1"/>
  <c r="W2837" i="1"/>
  <c r="W2838" i="1"/>
  <c r="W2839" i="1"/>
  <c r="W2840" i="1"/>
  <c r="W2841" i="1"/>
  <c r="W2842" i="1"/>
  <c r="W2843" i="1"/>
  <c r="W2844" i="1"/>
  <c r="W2845" i="1"/>
  <c r="W2846" i="1"/>
  <c r="W2847" i="1"/>
  <c r="W2848" i="1"/>
  <c r="W2849" i="1"/>
  <c r="W2850" i="1"/>
  <c r="W2851" i="1"/>
  <c r="W2852" i="1"/>
  <c r="W2853" i="1"/>
  <c r="W2854" i="1"/>
  <c r="W2855" i="1"/>
  <c r="W2856" i="1"/>
  <c r="W2857" i="1"/>
  <c r="W2858" i="1"/>
  <c r="W2859" i="1"/>
  <c r="W2860" i="1"/>
  <c r="W2861" i="1"/>
  <c r="W2862" i="1"/>
  <c r="W2863" i="1"/>
  <c r="W2864" i="1"/>
  <c r="W2865" i="1"/>
  <c r="W2866" i="1"/>
  <c r="W2867" i="1"/>
  <c r="W2868" i="1"/>
  <c r="W2869" i="1"/>
  <c r="W2870" i="1"/>
  <c r="W2871" i="1"/>
  <c r="W2872" i="1"/>
  <c r="W2873" i="1"/>
  <c r="W2874" i="1"/>
  <c r="W2875" i="1"/>
  <c r="W2876" i="1"/>
  <c r="W2877" i="1"/>
  <c r="W2878" i="1"/>
  <c r="W2879" i="1"/>
  <c r="W2880" i="1"/>
  <c r="W2881" i="1"/>
  <c r="W2882" i="1"/>
  <c r="W2883" i="1"/>
  <c r="W2884" i="1"/>
  <c r="W2885" i="1"/>
  <c r="W2886" i="1"/>
  <c r="W2887" i="1"/>
  <c r="W2888" i="1"/>
  <c r="W2889" i="1"/>
  <c r="W2890" i="1"/>
  <c r="W2891" i="1"/>
  <c r="W2892" i="1"/>
  <c r="W2893" i="1"/>
  <c r="W2894" i="1"/>
  <c r="W2895" i="1"/>
  <c r="W2896" i="1"/>
  <c r="W2897" i="1"/>
  <c r="W2898" i="1"/>
  <c r="W2899" i="1"/>
  <c r="W2900" i="1"/>
  <c r="W2901" i="1"/>
  <c r="W2902" i="1"/>
  <c r="W2903" i="1"/>
  <c r="W2904" i="1"/>
  <c r="W2905" i="1"/>
  <c r="W2906" i="1"/>
  <c r="W2907" i="1"/>
  <c r="W2908" i="1"/>
  <c r="W2909" i="1"/>
  <c r="W2910" i="1"/>
  <c r="W2911" i="1"/>
  <c r="W2912" i="1"/>
  <c r="W2913" i="1"/>
  <c r="W2914" i="1"/>
  <c r="W2915" i="1"/>
  <c r="W2916" i="1"/>
  <c r="W2917" i="1"/>
  <c r="W2918" i="1"/>
  <c r="W2919" i="1"/>
  <c r="W2920" i="1"/>
  <c r="W2921" i="1"/>
  <c r="W2922" i="1"/>
  <c r="W2923" i="1"/>
  <c r="W2924" i="1"/>
  <c r="W2925" i="1"/>
  <c r="W2926" i="1"/>
  <c r="W2927" i="1"/>
  <c r="W2928" i="1"/>
  <c r="W2929" i="1"/>
  <c r="W2930" i="1"/>
  <c r="W2931" i="1"/>
  <c r="W2932" i="1"/>
  <c r="W2933" i="1"/>
  <c r="W2934" i="1"/>
  <c r="W2935" i="1"/>
  <c r="W2936" i="1"/>
  <c r="W2937" i="1"/>
  <c r="W2938" i="1"/>
  <c r="W2939" i="1"/>
  <c r="W2940" i="1"/>
  <c r="W2941" i="1"/>
  <c r="W2942" i="1"/>
  <c r="W2943" i="1"/>
  <c r="W2944" i="1"/>
  <c r="W2945" i="1"/>
  <c r="W2946" i="1"/>
  <c r="W2947" i="1"/>
  <c r="W2948" i="1"/>
  <c r="W2949" i="1"/>
  <c r="W2950" i="1"/>
  <c r="W2951" i="1"/>
  <c r="W2952" i="1"/>
  <c r="W2953" i="1"/>
  <c r="W2954" i="1"/>
  <c r="W2955" i="1"/>
  <c r="W2956" i="1"/>
  <c r="W2957" i="1"/>
  <c r="W2958" i="1"/>
  <c r="W2959" i="1"/>
  <c r="W2960" i="1"/>
  <c r="W2961" i="1"/>
  <c r="W2962" i="1"/>
  <c r="W2963" i="1"/>
  <c r="W2964" i="1"/>
  <c r="W2965" i="1"/>
  <c r="W2966" i="1"/>
  <c r="W2967" i="1"/>
  <c r="W2968" i="1"/>
  <c r="W2969" i="1"/>
  <c r="W2970" i="1"/>
  <c r="W2971" i="1"/>
  <c r="W2972" i="1"/>
  <c r="W2973" i="1"/>
  <c r="W2974" i="1"/>
  <c r="W2975" i="1"/>
  <c r="W2976" i="1"/>
  <c r="W2977" i="1"/>
  <c r="W2978" i="1"/>
  <c r="W2979" i="1"/>
  <c r="W2980" i="1"/>
  <c r="W2981" i="1"/>
  <c r="W2982" i="1"/>
  <c r="W2983" i="1"/>
  <c r="W2984" i="1"/>
  <c r="W2985" i="1"/>
  <c r="W2986" i="1"/>
  <c r="W2987" i="1"/>
  <c r="W2988" i="1"/>
  <c r="W2989" i="1"/>
  <c r="W2990" i="1"/>
  <c r="W2991" i="1"/>
  <c r="W2992" i="1"/>
  <c r="W2993" i="1"/>
  <c r="W2994" i="1"/>
  <c r="W2995" i="1"/>
  <c r="W2996" i="1"/>
  <c r="W2997" i="1"/>
  <c r="W2998" i="1"/>
  <c r="W2999" i="1"/>
  <c r="W3000" i="1"/>
  <c r="W3001" i="1"/>
  <c r="W2" i="1"/>
  <c r="W3" i="1"/>
  <c r="W4" i="1"/>
  <c r="W5" i="1"/>
  <c r="W6" i="1"/>
  <c r="W7" i="1"/>
  <c r="W8" i="1"/>
  <c r="W9" i="1"/>
  <c r="W10" i="1"/>
  <c r="W11" i="1"/>
  <c r="W12" i="1"/>
  <c r="W13" i="1"/>
  <c r="W14" i="1"/>
  <c r="W15" i="1"/>
  <c r="W16" i="1"/>
  <c r="W17" i="1"/>
  <c r="W18" i="1"/>
  <c r="W19" i="1"/>
  <c r="W20" i="1"/>
  <c r="W21" i="1"/>
  <c r="W22" i="1"/>
  <c r="W23" i="1"/>
  <c r="W24" i="1"/>
  <c r="W25" i="1"/>
  <c r="W26" i="1"/>
  <c r="W27" i="1"/>
  <c r="W28" i="1"/>
  <c r="W29" i="1"/>
  <c r="W30" i="1"/>
  <c r="W31" i="1"/>
  <c r="W32" i="1"/>
  <c r="W33" i="1"/>
  <c r="W34" i="1"/>
  <c r="W35" i="1"/>
  <c r="W36" i="1"/>
  <c r="W37" i="1"/>
  <c r="W38" i="1"/>
  <c r="W39" i="1"/>
  <c r="W40" i="1"/>
  <c r="W41" i="1"/>
  <c r="W42" i="1"/>
  <c r="W43" i="1"/>
  <c r="W44" i="1"/>
  <c r="W45" i="1"/>
  <c r="W46" i="1"/>
  <c r="W47" i="1"/>
  <c r="W48" i="1"/>
  <c r="W49" i="1"/>
  <c r="W50" i="1"/>
  <c r="W51" i="1"/>
  <c r="W52" i="1"/>
  <c r="W53" i="1"/>
  <c r="W54" i="1"/>
  <c r="W55" i="1"/>
  <c r="W56" i="1"/>
  <c r="W57" i="1"/>
  <c r="W58" i="1"/>
  <c r="W59" i="1"/>
  <c r="W60" i="1"/>
  <c r="W61" i="1"/>
  <c r="W62" i="1"/>
  <c r="W63" i="1"/>
  <c r="W64" i="1"/>
  <c r="W65" i="1"/>
  <c r="W66" i="1"/>
  <c r="W67" i="1"/>
  <c r="W68" i="1"/>
  <c r="W69" i="1"/>
  <c r="W70" i="1"/>
  <c r="W71" i="1"/>
  <c r="W72" i="1"/>
  <c r="W73" i="1"/>
  <c r="W74" i="1"/>
  <c r="W75" i="1"/>
  <c r="W76" i="1"/>
  <c r="W77" i="1"/>
  <c r="W78" i="1"/>
  <c r="W79" i="1"/>
  <c r="W80" i="1"/>
  <c r="W81" i="1"/>
  <c r="W82" i="1"/>
  <c r="W83" i="1"/>
  <c r="W84" i="1"/>
  <c r="W85" i="1"/>
  <c r="W86" i="1"/>
  <c r="W87" i="1"/>
  <c r="W88" i="1"/>
  <c r="W89" i="1"/>
  <c r="W90" i="1"/>
  <c r="W91" i="1"/>
  <c r="W92" i="1"/>
  <c r="W93" i="1"/>
  <c r="W94" i="1"/>
  <c r="W95" i="1"/>
  <c r="W96" i="1"/>
  <c r="W97" i="1"/>
  <c r="W98" i="1"/>
  <c r="W99" i="1"/>
  <c r="W100" i="1"/>
  <c r="W101" i="1"/>
  <c r="W102" i="1"/>
  <c r="W103" i="1"/>
  <c r="W104" i="1"/>
  <c r="W105" i="1"/>
  <c r="W106" i="1"/>
  <c r="W107" i="1"/>
  <c r="W108" i="1"/>
  <c r="W109" i="1"/>
  <c r="W110" i="1"/>
  <c r="W111" i="1"/>
  <c r="W112" i="1"/>
  <c r="W113" i="1"/>
  <c r="W114" i="1"/>
  <c r="W115" i="1"/>
  <c r="W116" i="1"/>
  <c r="W117" i="1"/>
  <c r="W118" i="1"/>
  <c r="W119" i="1"/>
  <c r="W120" i="1"/>
  <c r="W121" i="1"/>
  <c r="W122" i="1"/>
  <c r="W123" i="1"/>
  <c r="W124" i="1"/>
  <c r="W125" i="1"/>
  <c r="W126" i="1"/>
  <c r="W127" i="1"/>
  <c r="W128" i="1"/>
  <c r="W129" i="1"/>
  <c r="W130" i="1"/>
  <c r="W131" i="1"/>
  <c r="W132" i="1"/>
  <c r="W133" i="1"/>
  <c r="W134" i="1"/>
  <c r="W135" i="1"/>
  <c r="W136" i="1"/>
  <c r="W137" i="1"/>
  <c r="W138" i="1"/>
  <c r="W139" i="1"/>
  <c r="W140" i="1"/>
  <c r="W141" i="1"/>
  <c r="W142" i="1"/>
  <c r="W143" i="1"/>
  <c r="W144" i="1"/>
  <c r="W145" i="1"/>
  <c r="W146" i="1"/>
  <c r="W147" i="1"/>
  <c r="W148" i="1"/>
  <c r="W149" i="1"/>
  <c r="W150" i="1"/>
  <c r="W151" i="1"/>
  <c r="W152" i="1"/>
  <c r="W153" i="1"/>
  <c r="W154" i="1"/>
  <c r="W155" i="1"/>
  <c r="W156" i="1"/>
  <c r="W157" i="1"/>
  <c r="W158" i="1"/>
  <c r="W159" i="1"/>
  <c r="W160" i="1"/>
  <c r="W161" i="1"/>
  <c r="W162" i="1"/>
  <c r="W163" i="1"/>
  <c r="W164" i="1"/>
  <c r="W165" i="1"/>
  <c r="W166" i="1"/>
  <c r="W167" i="1"/>
  <c r="W168" i="1"/>
  <c r="W169" i="1"/>
  <c r="W170" i="1"/>
  <c r="W171" i="1"/>
  <c r="W172" i="1"/>
  <c r="W173" i="1"/>
  <c r="W174" i="1"/>
  <c r="W175" i="1"/>
  <c r="W176" i="1"/>
  <c r="W177" i="1"/>
  <c r="W178" i="1"/>
  <c r="W179" i="1"/>
  <c r="W180" i="1"/>
  <c r="W181" i="1"/>
  <c r="W182" i="1"/>
  <c r="W183" i="1"/>
  <c r="W184" i="1"/>
  <c r="W185" i="1"/>
  <c r="W186" i="1"/>
  <c r="W187" i="1"/>
  <c r="W188" i="1"/>
  <c r="W189" i="1"/>
  <c r="W190" i="1"/>
  <c r="W191" i="1"/>
  <c r="W192" i="1"/>
  <c r="W193" i="1"/>
  <c r="W194" i="1"/>
  <c r="W195" i="1"/>
  <c r="W196" i="1"/>
  <c r="W197" i="1"/>
  <c r="W198" i="1"/>
  <c r="W199" i="1"/>
  <c r="W200" i="1"/>
  <c r="W201" i="1"/>
  <c r="W202" i="1"/>
  <c r="W203" i="1"/>
  <c r="W204" i="1"/>
  <c r="W205" i="1"/>
  <c r="W206" i="1"/>
  <c r="W207" i="1"/>
  <c r="W208" i="1"/>
  <c r="W209" i="1"/>
  <c r="W210" i="1"/>
  <c r="W211" i="1"/>
  <c r="W212" i="1"/>
  <c r="W213" i="1"/>
  <c r="W214" i="1"/>
  <c r="W215" i="1"/>
  <c r="W216" i="1"/>
  <c r="W217" i="1"/>
  <c r="W218" i="1"/>
  <c r="W219" i="1"/>
  <c r="W220" i="1"/>
  <c r="W221" i="1"/>
  <c r="W222" i="1"/>
  <c r="W223" i="1"/>
  <c r="W224" i="1"/>
  <c r="W225" i="1"/>
  <c r="W226" i="1"/>
  <c r="W227" i="1"/>
  <c r="W228" i="1"/>
  <c r="W229" i="1"/>
  <c r="W230" i="1"/>
  <c r="W231" i="1"/>
  <c r="W232" i="1"/>
  <c r="W233" i="1"/>
  <c r="W234" i="1"/>
  <c r="W235" i="1"/>
  <c r="W236" i="1"/>
  <c r="W237" i="1"/>
  <c r="W238" i="1"/>
  <c r="W239" i="1"/>
  <c r="W240" i="1"/>
  <c r="W241" i="1"/>
  <c r="W242" i="1"/>
  <c r="W243" i="1"/>
  <c r="W244" i="1"/>
  <c r="W245" i="1"/>
  <c r="W246" i="1"/>
  <c r="W247" i="1"/>
  <c r="W248" i="1"/>
  <c r="W249" i="1"/>
  <c r="W250" i="1"/>
  <c r="W251" i="1"/>
  <c r="W252" i="1"/>
  <c r="W253" i="1"/>
  <c r="W254" i="1"/>
  <c r="W255" i="1"/>
  <c r="W256" i="1"/>
  <c r="W257" i="1"/>
  <c r="W258" i="1"/>
  <c r="W259" i="1"/>
  <c r="W260" i="1"/>
  <c r="W261" i="1"/>
  <c r="W262" i="1"/>
  <c r="W263" i="1"/>
  <c r="W264" i="1"/>
  <c r="W265" i="1"/>
  <c r="W266" i="1"/>
  <c r="W267" i="1"/>
  <c r="W268" i="1"/>
  <c r="W269" i="1"/>
  <c r="W270" i="1"/>
  <c r="W271" i="1"/>
  <c r="W272" i="1"/>
  <c r="W273" i="1"/>
  <c r="W274" i="1"/>
  <c r="W275" i="1"/>
  <c r="W276" i="1"/>
  <c r="W277" i="1"/>
  <c r="W278" i="1"/>
  <c r="W279" i="1"/>
  <c r="W280" i="1"/>
  <c r="W281" i="1"/>
  <c r="W282" i="1"/>
  <c r="W283" i="1"/>
  <c r="W284" i="1"/>
  <c r="W285" i="1"/>
  <c r="W286" i="1"/>
  <c r="W287" i="1"/>
  <c r="W288" i="1"/>
  <c r="W289" i="1"/>
  <c r="W290" i="1"/>
  <c r="W291" i="1"/>
  <c r="W292" i="1"/>
  <c r="W293" i="1"/>
  <c r="W294" i="1"/>
  <c r="W295" i="1"/>
  <c r="W296" i="1"/>
  <c r="W297" i="1"/>
  <c r="W298" i="1"/>
  <c r="W299" i="1"/>
  <c r="W300" i="1"/>
  <c r="W301" i="1"/>
  <c r="W302" i="1"/>
  <c r="W303" i="1"/>
  <c r="W304" i="1"/>
  <c r="W305" i="1"/>
  <c r="W306" i="1"/>
  <c r="W307" i="1"/>
  <c r="W308" i="1"/>
  <c r="W309" i="1"/>
  <c r="W310" i="1"/>
  <c r="W311" i="1"/>
  <c r="W312" i="1"/>
  <c r="W313" i="1"/>
  <c r="W314" i="1"/>
  <c r="W315" i="1"/>
  <c r="W316" i="1"/>
  <c r="W317" i="1"/>
  <c r="W318" i="1"/>
  <c r="W319" i="1"/>
  <c r="W320" i="1"/>
  <c r="W321" i="1"/>
  <c r="W322" i="1"/>
  <c r="W323" i="1"/>
  <c r="W324" i="1"/>
  <c r="W325" i="1"/>
  <c r="W326" i="1"/>
  <c r="W327" i="1"/>
  <c r="W328" i="1"/>
  <c r="W329" i="1"/>
  <c r="W330" i="1"/>
  <c r="W331" i="1"/>
  <c r="W332" i="1"/>
  <c r="W333" i="1"/>
  <c r="W334" i="1"/>
  <c r="W335" i="1"/>
  <c r="W336" i="1"/>
  <c r="W337" i="1"/>
  <c r="W338" i="1"/>
  <c r="W339" i="1"/>
  <c r="W340" i="1"/>
  <c r="W341" i="1"/>
  <c r="W342" i="1"/>
  <c r="W343" i="1"/>
  <c r="W344" i="1"/>
  <c r="W345" i="1"/>
  <c r="W346" i="1"/>
  <c r="W347" i="1"/>
  <c r="W348" i="1"/>
  <c r="W349" i="1"/>
  <c r="W350" i="1"/>
  <c r="W351" i="1"/>
  <c r="W352" i="1"/>
  <c r="W353" i="1"/>
  <c r="W354" i="1"/>
  <c r="W355" i="1"/>
  <c r="W356" i="1"/>
  <c r="W357" i="1"/>
  <c r="W358" i="1"/>
  <c r="W359" i="1"/>
  <c r="W360" i="1"/>
  <c r="W361" i="1"/>
  <c r="W362" i="1"/>
  <c r="W363" i="1"/>
  <c r="W364" i="1"/>
  <c r="W365" i="1"/>
  <c r="W366" i="1"/>
  <c r="W367" i="1"/>
  <c r="W368" i="1"/>
  <c r="W369" i="1"/>
  <c r="W370" i="1"/>
  <c r="W371" i="1"/>
  <c r="W372" i="1"/>
  <c r="W373" i="1"/>
  <c r="W374" i="1"/>
  <c r="W375" i="1"/>
  <c r="W376" i="1"/>
  <c r="W377" i="1"/>
  <c r="W378" i="1"/>
  <c r="W379" i="1"/>
  <c r="W380" i="1"/>
  <c r="W381" i="1"/>
  <c r="W382" i="1"/>
  <c r="W383" i="1"/>
  <c r="W384" i="1"/>
  <c r="W385" i="1"/>
  <c r="W386" i="1"/>
  <c r="W387" i="1"/>
  <c r="W388" i="1"/>
  <c r="W389" i="1"/>
  <c r="W390" i="1"/>
  <c r="W391" i="1"/>
  <c r="W392" i="1"/>
  <c r="W393" i="1"/>
  <c r="W394" i="1"/>
  <c r="W395" i="1"/>
  <c r="W396" i="1"/>
  <c r="W397" i="1"/>
  <c r="W398" i="1"/>
  <c r="W399" i="1"/>
  <c r="W400" i="1"/>
  <c r="W401" i="1"/>
  <c r="W402" i="1"/>
  <c r="W403" i="1"/>
  <c r="W404" i="1"/>
  <c r="W405" i="1"/>
  <c r="W406" i="1"/>
  <c r="W407" i="1"/>
  <c r="W408" i="1"/>
  <c r="W409" i="1"/>
  <c r="W410" i="1"/>
  <c r="W411" i="1"/>
  <c r="W412" i="1"/>
  <c r="W413" i="1"/>
  <c r="W414" i="1"/>
  <c r="W415" i="1"/>
  <c r="W416" i="1"/>
  <c r="W417" i="1"/>
  <c r="W418" i="1"/>
  <c r="W419" i="1"/>
  <c r="W420" i="1"/>
  <c r="W421" i="1"/>
  <c r="W422" i="1"/>
  <c r="W423" i="1"/>
  <c r="W424" i="1"/>
  <c r="W425" i="1"/>
  <c r="W426" i="1"/>
  <c r="W427" i="1"/>
  <c r="W428" i="1"/>
  <c r="W429" i="1"/>
  <c r="W430" i="1"/>
  <c r="W431" i="1"/>
  <c r="W432" i="1"/>
  <c r="W433" i="1"/>
  <c r="W434" i="1"/>
  <c r="W435" i="1"/>
  <c r="W436" i="1"/>
  <c r="W437" i="1"/>
  <c r="W438" i="1"/>
  <c r="W439" i="1"/>
  <c r="W440" i="1"/>
  <c r="W441" i="1"/>
  <c r="W442" i="1"/>
  <c r="W443" i="1"/>
  <c r="W444" i="1"/>
  <c r="W445" i="1"/>
  <c r="W446" i="1"/>
  <c r="W447" i="1"/>
  <c r="W448" i="1"/>
  <c r="W449" i="1"/>
  <c r="W450" i="1"/>
  <c r="W451" i="1"/>
  <c r="W452" i="1"/>
  <c r="W453" i="1"/>
  <c r="W454" i="1"/>
  <c r="W455" i="1"/>
  <c r="W456" i="1"/>
  <c r="W457" i="1"/>
  <c r="W458" i="1"/>
  <c r="W459" i="1"/>
  <c r="W460" i="1"/>
  <c r="W461" i="1"/>
  <c r="W462" i="1"/>
  <c r="W463" i="1"/>
  <c r="W464" i="1"/>
  <c r="W465" i="1"/>
  <c r="W466" i="1"/>
  <c r="W467" i="1"/>
  <c r="W468" i="1"/>
  <c r="W469" i="1"/>
  <c r="W470" i="1"/>
  <c r="W471" i="1"/>
  <c r="W472" i="1"/>
  <c r="W473" i="1"/>
  <c r="W474" i="1"/>
  <c r="W475" i="1"/>
  <c r="W476" i="1"/>
  <c r="W477" i="1"/>
  <c r="W478" i="1"/>
  <c r="W479" i="1"/>
  <c r="W480" i="1"/>
  <c r="W481" i="1"/>
  <c r="W482" i="1"/>
  <c r="W483" i="1"/>
  <c r="W484" i="1"/>
  <c r="W485" i="1"/>
  <c r="W486" i="1"/>
  <c r="W487" i="1"/>
  <c r="W488" i="1"/>
  <c r="W489" i="1"/>
  <c r="W490" i="1"/>
  <c r="W491" i="1"/>
  <c r="W492" i="1"/>
  <c r="W493" i="1"/>
  <c r="W494" i="1"/>
  <c r="W495" i="1"/>
  <c r="W496" i="1"/>
  <c r="W497" i="1"/>
  <c r="W498" i="1"/>
  <c r="W499" i="1"/>
  <c r="W500" i="1"/>
  <c r="W501" i="1"/>
  <c r="W502" i="1"/>
  <c r="W503" i="1"/>
  <c r="W504" i="1"/>
  <c r="W505" i="1"/>
  <c r="W506" i="1"/>
  <c r="W507" i="1"/>
  <c r="W508" i="1"/>
  <c r="W509" i="1"/>
  <c r="W510" i="1"/>
  <c r="W511" i="1"/>
  <c r="W512" i="1"/>
  <c r="W513" i="1"/>
  <c r="W514" i="1"/>
  <c r="W515" i="1"/>
  <c r="W516" i="1"/>
  <c r="W517" i="1"/>
  <c r="W518" i="1"/>
  <c r="W519" i="1"/>
  <c r="W520" i="1"/>
  <c r="W521" i="1"/>
  <c r="W522" i="1"/>
  <c r="W523" i="1"/>
  <c r="W524" i="1"/>
  <c r="W525" i="1"/>
  <c r="W526" i="1"/>
  <c r="W527" i="1"/>
  <c r="W528" i="1"/>
  <c r="W529" i="1"/>
  <c r="W530" i="1"/>
  <c r="W531" i="1"/>
  <c r="W532" i="1"/>
  <c r="W533" i="1"/>
  <c r="W534" i="1"/>
  <c r="W535" i="1"/>
  <c r="W536" i="1"/>
  <c r="W537" i="1"/>
  <c r="W538" i="1"/>
  <c r="W539" i="1"/>
  <c r="W540" i="1"/>
  <c r="W541" i="1"/>
  <c r="W542" i="1"/>
  <c r="W543" i="1"/>
  <c r="W544" i="1"/>
  <c r="W545" i="1"/>
  <c r="W546" i="1"/>
  <c r="W547" i="1"/>
  <c r="W548" i="1"/>
  <c r="W549" i="1"/>
  <c r="W550" i="1"/>
  <c r="W551" i="1"/>
  <c r="W552" i="1"/>
  <c r="W553" i="1"/>
  <c r="W554" i="1"/>
  <c r="W555" i="1"/>
  <c r="W556" i="1"/>
  <c r="W557" i="1"/>
  <c r="W558" i="1"/>
  <c r="W559" i="1"/>
  <c r="W560" i="1"/>
  <c r="W561" i="1"/>
  <c r="W562" i="1"/>
  <c r="W563" i="1"/>
  <c r="W564" i="1"/>
  <c r="W565" i="1"/>
  <c r="W566" i="1"/>
  <c r="W567" i="1"/>
  <c r="W568" i="1"/>
  <c r="W569" i="1"/>
  <c r="W570" i="1"/>
  <c r="W571" i="1"/>
  <c r="W572" i="1"/>
  <c r="W573" i="1"/>
  <c r="W574" i="1"/>
  <c r="W575" i="1"/>
  <c r="W576" i="1"/>
  <c r="W577" i="1"/>
  <c r="W578" i="1"/>
  <c r="W579" i="1"/>
  <c r="W580" i="1"/>
  <c r="W581" i="1"/>
  <c r="W582" i="1"/>
  <c r="W583" i="1"/>
  <c r="W584" i="1"/>
  <c r="W585" i="1"/>
  <c r="W586" i="1"/>
  <c r="W587" i="1"/>
  <c r="W588" i="1"/>
  <c r="W589" i="1"/>
  <c r="W590" i="1"/>
  <c r="W591" i="1"/>
  <c r="W592" i="1"/>
  <c r="W593" i="1"/>
  <c r="W594" i="1"/>
  <c r="W595" i="1"/>
  <c r="W596" i="1"/>
  <c r="W597" i="1"/>
  <c r="W598" i="1"/>
  <c r="W599" i="1"/>
  <c r="W600" i="1"/>
  <c r="W601" i="1"/>
  <c r="W602" i="1"/>
  <c r="W603" i="1"/>
  <c r="W604" i="1"/>
  <c r="W605" i="1"/>
  <c r="W606" i="1"/>
  <c r="W607" i="1"/>
  <c r="W608" i="1"/>
  <c r="W609" i="1"/>
  <c r="W610" i="1"/>
  <c r="W611" i="1"/>
  <c r="W612" i="1"/>
  <c r="W613" i="1"/>
  <c r="W614" i="1"/>
  <c r="W615" i="1"/>
  <c r="W616" i="1"/>
  <c r="W617" i="1"/>
  <c r="W618" i="1"/>
  <c r="W619" i="1"/>
  <c r="W620" i="1"/>
  <c r="W621" i="1"/>
  <c r="W622" i="1"/>
  <c r="W623" i="1"/>
  <c r="W624" i="1"/>
  <c r="W625" i="1"/>
  <c r="W626" i="1"/>
  <c r="W627" i="1"/>
  <c r="W628" i="1"/>
  <c r="W629" i="1"/>
  <c r="W630" i="1"/>
  <c r="W631" i="1"/>
  <c r="W632" i="1"/>
  <c r="W633" i="1"/>
  <c r="W634" i="1"/>
  <c r="W635" i="1"/>
  <c r="W636" i="1"/>
  <c r="W637" i="1"/>
  <c r="W638" i="1"/>
  <c r="W639" i="1"/>
  <c r="W640" i="1"/>
  <c r="W641" i="1"/>
  <c r="W642" i="1"/>
  <c r="W643" i="1"/>
  <c r="W644" i="1"/>
  <c r="W645" i="1"/>
  <c r="W646" i="1"/>
  <c r="W647" i="1"/>
  <c r="W648" i="1"/>
  <c r="W649" i="1"/>
  <c r="W650" i="1"/>
  <c r="W651" i="1"/>
  <c r="W652" i="1"/>
  <c r="W653" i="1"/>
  <c r="W654" i="1"/>
  <c r="W655" i="1"/>
  <c r="W656" i="1"/>
  <c r="W657" i="1"/>
  <c r="W658" i="1"/>
  <c r="W659" i="1"/>
  <c r="W660" i="1"/>
  <c r="W661" i="1"/>
  <c r="W662" i="1"/>
  <c r="W663" i="1"/>
  <c r="W664" i="1"/>
  <c r="W665" i="1"/>
  <c r="W666" i="1"/>
  <c r="W667" i="1"/>
  <c r="W668" i="1"/>
  <c r="W669" i="1"/>
  <c r="W670" i="1"/>
  <c r="W671" i="1"/>
  <c r="W672" i="1"/>
  <c r="W673" i="1"/>
  <c r="W674" i="1"/>
  <c r="W675" i="1"/>
  <c r="W676" i="1"/>
  <c r="W677" i="1"/>
  <c r="W678" i="1"/>
  <c r="W679" i="1"/>
  <c r="W680" i="1"/>
  <c r="W681" i="1"/>
  <c r="W682" i="1"/>
  <c r="W683" i="1"/>
  <c r="W684" i="1"/>
  <c r="W685" i="1"/>
  <c r="W686" i="1"/>
  <c r="W687" i="1"/>
  <c r="W688" i="1"/>
  <c r="W689" i="1"/>
  <c r="W690" i="1"/>
  <c r="W691" i="1"/>
  <c r="W692" i="1"/>
  <c r="W693" i="1"/>
  <c r="W694" i="1"/>
  <c r="W695" i="1"/>
  <c r="W696" i="1"/>
  <c r="W697" i="1"/>
  <c r="W698" i="1"/>
  <c r="W699" i="1"/>
  <c r="W700" i="1"/>
  <c r="W701" i="1"/>
  <c r="W702" i="1"/>
  <c r="W703" i="1"/>
  <c r="W704" i="1"/>
  <c r="W705" i="1"/>
  <c r="W706" i="1"/>
  <c r="W707" i="1"/>
  <c r="W708" i="1"/>
  <c r="W709" i="1"/>
  <c r="W710" i="1"/>
  <c r="W711" i="1"/>
  <c r="W712" i="1"/>
  <c r="W713" i="1"/>
  <c r="W714" i="1"/>
  <c r="W715" i="1"/>
  <c r="W716" i="1"/>
  <c r="W717" i="1"/>
  <c r="W718" i="1"/>
  <c r="W719" i="1"/>
  <c r="W720" i="1"/>
  <c r="W721" i="1"/>
  <c r="W722" i="1"/>
  <c r="W723" i="1"/>
  <c r="W724" i="1"/>
  <c r="W725" i="1"/>
  <c r="W726" i="1"/>
  <c r="W727" i="1"/>
  <c r="W728" i="1"/>
  <c r="W729" i="1"/>
  <c r="W730" i="1"/>
  <c r="W731" i="1"/>
  <c r="W732" i="1"/>
  <c r="W733" i="1"/>
  <c r="W734" i="1"/>
  <c r="W735" i="1"/>
  <c r="W736" i="1"/>
  <c r="W737" i="1"/>
  <c r="W738" i="1"/>
  <c r="W739" i="1"/>
  <c r="W740" i="1"/>
  <c r="W741" i="1"/>
  <c r="W742" i="1"/>
  <c r="W743" i="1"/>
  <c r="W744" i="1"/>
  <c r="W745" i="1"/>
  <c r="W746" i="1"/>
  <c r="W747" i="1"/>
  <c r="W748" i="1"/>
  <c r="W749" i="1"/>
  <c r="W750" i="1"/>
  <c r="W751" i="1"/>
  <c r="W752" i="1"/>
  <c r="W753" i="1"/>
  <c r="W754" i="1"/>
  <c r="W755" i="1"/>
  <c r="W756" i="1"/>
  <c r="W757" i="1"/>
  <c r="W758" i="1"/>
  <c r="W759" i="1"/>
  <c r="W760" i="1"/>
  <c r="W761" i="1"/>
  <c r="W762" i="1"/>
  <c r="W763" i="1"/>
  <c r="W764" i="1"/>
  <c r="W765" i="1"/>
  <c r="W766" i="1"/>
  <c r="W767" i="1"/>
  <c r="W768" i="1"/>
  <c r="W769" i="1"/>
  <c r="W770" i="1"/>
  <c r="W771" i="1"/>
  <c r="W772" i="1"/>
  <c r="W773" i="1"/>
  <c r="W774" i="1"/>
  <c r="W775" i="1"/>
  <c r="W776" i="1"/>
  <c r="W777" i="1"/>
  <c r="W778" i="1"/>
  <c r="W779" i="1"/>
  <c r="W780" i="1"/>
  <c r="W781" i="1"/>
  <c r="W782" i="1"/>
  <c r="W783" i="1"/>
  <c r="W784" i="1"/>
  <c r="W785" i="1"/>
  <c r="W786" i="1"/>
  <c r="W787" i="1"/>
  <c r="W788" i="1"/>
  <c r="W789" i="1"/>
  <c r="W790" i="1"/>
  <c r="W791" i="1"/>
  <c r="W792" i="1"/>
  <c r="W793" i="1"/>
  <c r="W794" i="1"/>
  <c r="W795" i="1"/>
  <c r="W796" i="1"/>
  <c r="W797" i="1"/>
  <c r="W798" i="1"/>
  <c r="W799" i="1"/>
  <c r="W800" i="1"/>
  <c r="W801" i="1"/>
  <c r="W802" i="1"/>
  <c r="W803" i="1"/>
  <c r="W804" i="1"/>
  <c r="W805" i="1"/>
  <c r="W806" i="1"/>
  <c r="W807" i="1"/>
  <c r="W808" i="1"/>
  <c r="W809" i="1"/>
  <c r="W810" i="1"/>
  <c r="W811" i="1"/>
  <c r="W812" i="1"/>
  <c r="W813" i="1"/>
  <c r="W814" i="1"/>
  <c r="W815" i="1"/>
  <c r="W816" i="1"/>
  <c r="W817" i="1"/>
  <c r="W818" i="1"/>
  <c r="W819" i="1"/>
  <c r="W820" i="1"/>
  <c r="W821" i="1"/>
  <c r="W822" i="1"/>
  <c r="W823" i="1"/>
  <c r="W824" i="1"/>
  <c r="W825" i="1"/>
  <c r="W826" i="1"/>
  <c r="W827" i="1"/>
  <c r="W828" i="1"/>
  <c r="W829" i="1"/>
  <c r="W830" i="1"/>
  <c r="W831" i="1"/>
  <c r="W832" i="1"/>
  <c r="W833" i="1"/>
  <c r="W834" i="1"/>
  <c r="W835" i="1"/>
  <c r="W836" i="1"/>
  <c r="W837" i="1"/>
  <c r="W838" i="1"/>
  <c r="W839" i="1"/>
  <c r="W840" i="1"/>
  <c r="W841" i="1"/>
  <c r="W842" i="1"/>
  <c r="W843" i="1"/>
  <c r="W844" i="1"/>
  <c r="W845" i="1"/>
  <c r="W846" i="1"/>
  <c r="W847" i="1"/>
  <c r="W848" i="1"/>
  <c r="W849" i="1"/>
  <c r="W850" i="1"/>
  <c r="W851" i="1"/>
  <c r="W852" i="1"/>
  <c r="W853" i="1"/>
  <c r="W854" i="1"/>
  <c r="W855" i="1"/>
  <c r="W856" i="1"/>
  <c r="W857" i="1"/>
  <c r="W858" i="1"/>
  <c r="W859" i="1"/>
  <c r="W860" i="1"/>
  <c r="W861" i="1"/>
  <c r="W862" i="1"/>
  <c r="W863" i="1"/>
  <c r="W864" i="1"/>
  <c r="W865" i="1"/>
  <c r="W866" i="1"/>
  <c r="W867" i="1"/>
  <c r="W868" i="1"/>
  <c r="W869" i="1"/>
  <c r="W870" i="1"/>
  <c r="W871" i="1"/>
  <c r="W872" i="1"/>
  <c r="W873" i="1"/>
  <c r="W874" i="1"/>
  <c r="W875" i="1"/>
  <c r="W876" i="1"/>
  <c r="W877" i="1"/>
  <c r="W878" i="1"/>
  <c r="W879" i="1"/>
  <c r="W880" i="1"/>
  <c r="W881" i="1"/>
  <c r="W882" i="1"/>
  <c r="W883" i="1"/>
  <c r="W884" i="1"/>
  <c r="W885" i="1"/>
  <c r="W886" i="1"/>
  <c r="W887" i="1"/>
  <c r="W888" i="1"/>
  <c r="W889" i="1"/>
  <c r="W890" i="1"/>
  <c r="W891" i="1"/>
  <c r="W892" i="1"/>
  <c r="W893" i="1"/>
  <c r="W894" i="1"/>
  <c r="W895" i="1"/>
  <c r="W896" i="1"/>
  <c r="W897" i="1"/>
  <c r="W898" i="1"/>
  <c r="W899" i="1"/>
  <c r="W900" i="1"/>
  <c r="W901" i="1"/>
  <c r="W902" i="1"/>
  <c r="W903" i="1"/>
  <c r="W904" i="1"/>
  <c r="W905" i="1"/>
  <c r="W906" i="1"/>
  <c r="W907" i="1"/>
  <c r="W908" i="1"/>
  <c r="W909" i="1"/>
  <c r="W910" i="1"/>
  <c r="W911" i="1"/>
  <c r="W912" i="1"/>
  <c r="W913" i="1"/>
  <c r="W914" i="1"/>
  <c r="W915" i="1"/>
  <c r="W916" i="1"/>
  <c r="W917" i="1"/>
  <c r="W918" i="1"/>
  <c r="W919" i="1"/>
  <c r="W920" i="1"/>
  <c r="W921" i="1"/>
  <c r="W922" i="1"/>
  <c r="W923" i="1"/>
  <c r="W924" i="1"/>
  <c r="W925" i="1"/>
  <c r="W926" i="1"/>
  <c r="W927" i="1"/>
  <c r="W928" i="1"/>
  <c r="W929" i="1"/>
  <c r="W930" i="1"/>
  <c r="W931" i="1"/>
  <c r="W932" i="1"/>
  <c r="W933" i="1"/>
  <c r="W934" i="1"/>
  <c r="W935" i="1"/>
  <c r="W936" i="1"/>
  <c r="W937" i="1"/>
  <c r="W938" i="1"/>
  <c r="W939" i="1"/>
  <c r="W940" i="1"/>
  <c r="W941" i="1"/>
  <c r="W942" i="1"/>
  <c r="W943" i="1"/>
  <c r="W944" i="1"/>
  <c r="W945" i="1"/>
  <c r="W946" i="1"/>
  <c r="W947" i="1"/>
  <c r="W948" i="1"/>
  <c r="W949" i="1"/>
  <c r="W950" i="1"/>
  <c r="W951" i="1"/>
  <c r="W952" i="1"/>
  <c r="W953" i="1"/>
  <c r="W954" i="1"/>
  <c r="W955" i="1"/>
  <c r="W956" i="1"/>
  <c r="W957" i="1"/>
  <c r="W958" i="1"/>
  <c r="W959" i="1"/>
  <c r="W960" i="1"/>
  <c r="W961" i="1"/>
  <c r="W962" i="1"/>
  <c r="W963" i="1"/>
  <c r="W964" i="1"/>
  <c r="W965" i="1"/>
  <c r="W966" i="1"/>
  <c r="W967" i="1"/>
  <c r="W968" i="1"/>
  <c r="W969" i="1"/>
  <c r="W970" i="1"/>
  <c r="W971" i="1"/>
  <c r="W972" i="1"/>
  <c r="W973" i="1"/>
  <c r="W974" i="1"/>
  <c r="W975" i="1"/>
  <c r="W976" i="1"/>
  <c r="W977" i="1"/>
  <c r="W978" i="1"/>
  <c r="W979" i="1"/>
  <c r="W980" i="1"/>
  <c r="W981" i="1"/>
  <c r="W982" i="1"/>
  <c r="W983" i="1"/>
  <c r="W984" i="1"/>
  <c r="W985" i="1"/>
  <c r="W986" i="1"/>
  <c r="W987" i="1"/>
  <c r="W988" i="1"/>
  <c r="W989" i="1"/>
  <c r="W990" i="1"/>
  <c r="W991" i="1"/>
  <c r="W992" i="1"/>
  <c r="W993" i="1"/>
  <c r="W994" i="1"/>
  <c r="W995" i="1"/>
  <c r="W996" i="1"/>
  <c r="W997" i="1"/>
  <c r="W998" i="1"/>
  <c r="W999" i="1"/>
  <c r="W1000" i="1"/>
  <c r="W1001" i="1"/>
  <c r="W1002" i="1"/>
  <c r="W1003" i="1"/>
  <c r="W1004" i="1"/>
  <c r="W1005" i="1"/>
  <c r="W1006" i="1"/>
  <c r="W1007" i="1"/>
  <c r="W1008" i="1"/>
  <c r="W1009" i="1"/>
  <c r="W1010" i="1"/>
  <c r="W1011" i="1"/>
  <c r="W1012" i="1"/>
  <c r="W1013" i="1"/>
  <c r="W1014" i="1"/>
  <c r="W1015" i="1"/>
  <c r="W1016" i="1"/>
  <c r="W1017" i="1"/>
  <c r="W1018" i="1"/>
  <c r="W1019" i="1"/>
  <c r="W1020" i="1"/>
  <c r="W1021" i="1"/>
  <c r="W1022" i="1"/>
  <c r="W1023" i="1"/>
  <c r="W1024" i="1"/>
  <c r="W1025" i="1"/>
  <c r="W1026" i="1"/>
  <c r="W1027" i="1"/>
  <c r="W1028" i="1"/>
  <c r="W1029" i="1"/>
  <c r="W1030" i="1"/>
  <c r="W1031" i="1"/>
  <c r="W1032" i="1"/>
  <c r="W1033" i="1"/>
  <c r="W1034" i="1"/>
  <c r="W1035" i="1"/>
  <c r="W1036" i="1"/>
  <c r="W1037" i="1"/>
  <c r="W1038" i="1"/>
  <c r="W1039" i="1"/>
  <c r="W1040" i="1"/>
  <c r="W1041" i="1"/>
  <c r="W1042" i="1"/>
  <c r="W1043" i="1"/>
  <c r="W1044" i="1"/>
  <c r="W1045" i="1"/>
  <c r="W1046" i="1"/>
  <c r="W1047" i="1"/>
  <c r="W1048" i="1"/>
  <c r="W1049" i="1"/>
  <c r="W1050" i="1"/>
  <c r="W1051" i="1"/>
  <c r="W1052" i="1"/>
  <c r="W1053" i="1"/>
  <c r="W1054" i="1"/>
  <c r="W1055" i="1"/>
  <c r="W1056" i="1"/>
  <c r="W1057" i="1"/>
  <c r="W1058" i="1"/>
  <c r="W1059" i="1"/>
  <c r="W1060" i="1"/>
  <c r="W1061" i="1"/>
  <c r="W1062" i="1"/>
  <c r="W1063" i="1"/>
  <c r="W1064" i="1"/>
  <c r="W1065" i="1"/>
  <c r="W1066" i="1"/>
  <c r="W1067" i="1"/>
  <c r="W1068" i="1"/>
  <c r="W1069" i="1"/>
  <c r="W1070" i="1"/>
  <c r="W1071" i="1"/>
  <c r="W1072" i="1"/>
  <c r="W1073" i="1"/>
  <c r="W1074" i="1"/>
  <c r="W1075" i="1"/>
  <c r="W1076" i="1"/>
  <c r="W1077" i="1"/>
  <c r="W1078" i="1"/>
  <c r="W1079" i="1"/>
  <c r="W1080" i="1"/>
  <c r="W1081" i="1"/>
  <c r="W1082" i="1"/>
  <c r="W1083" i="1"/>
  <c r="W1084" i="1"/>
  <c r="W1085" i="1"/>
  <c r="W1086" i="1"/>
  <c r="W1087" i="1"/>
  <c r="W1088" i="1"/>
  <c r="W1089" i="1"/>
  <c r="W1090" i="1"/>
  <c r="W1091" i="1"/>
  <c r="W1092" i="1"/>
  <c r="W1093" i="1"/>
  <c r="W1094" i="1"/>
  <c r="W1095" i="1"/>
  <c r="W1096" i="1"/>
  <c r="W1097" i="1"/>
  <c r="W1098" i="1"/>
  <c r="W1099" i="1"/>
  <c r="W1100" i="1"/>
  <c r="W1101" i="1"/>
  <c r="W1102" i="1"/>
  <c r="W1103" i="1"/>
  <c r="W1104" i="1"/>
  <c r="W1105" i="1"/>
  <c r="W1106" i="1"/>
  <c r="W1107" i="1"/>
  <c r="W1108" i="1"/>
  <c r="W1109" i="1"/>
  <c r="W1110" i="1"/>
  <c r="W1111" i="1"/>
  <c r="W1112" i="1"/>
  <c r="W1113" i="1"/>
  <c r="W1114" i="1"/>
  <c r="W1115" i="1"/>
  <c r="W1116" i="1"/>
  <c r="W1117" i="1"/>
  <c r="W1118" i="1"/>
  <c r="W1119" i="1"/>
  <c r="W1120" i="1"/>
  <c r="W1121" i="1"/>
  <c r="W1122" i="1"/>
  <c r="W1123" i="1"/>
  <c r="W1124" i="1"/>
  <c r="W1125" i="1"/>
  <c r="W1126" i="1"/>
  <c r="W1127" i="1"/>
  <c r="W1128" i="1"/>
  <c r="W1129" i="1"/>
  <c r="W1130" i="1"/>
  <c r="W1131" i="1"/>
  <c r="W1132" i="1"/>
  <c r="W1133" i="1"/>
  <c r="W1134" i="1"/>
  <c r="W1135" i="1"/>
  <c r="W1136" i="1"/>
  <c r="W1137" i="1"/>
  <c r="W1138" i="1"/>
  <c r="W1139" i="1"/>
  <c r="W1140" i="1"/>
  <c r="W1141" i="1"/>
  <c r="W1142" i="1"/>
  <c r="W1143" i="1"/>
  <c r="W1144" i="1"/>
  <c r="W1145" i="1"/>
  <c r="W1146" i="1"/>
  <c r="W1147" i="1"/>
  <c r="W1148" i="1"/>
  <c r="W1149" i="1"/>
  <c r="W1150" i="1"/>
  <c r="W1151" i="1"/>
  <c r="W1152" i="1"/>
  <c r="W1153" i="1"/>
  <c r="W1154" i="1"/>
  <c r="W1155" i="1"/>
  <c r="W1156" i="1"/>
  <c r="W1157" i="1"/>
  <c r="W1158" i="1"/>
  <c r="W1159" i="1"/>
  <c r="W1160" i="1"/>
  <c r="W1161" i="1"/>
  <c r="W1162" i="1"/>
  <c r="W1163" i="1"/>
  <c r="W1164" i="1"/>
  <c r="W1165" i="1"/>
  <c r="W1166" i="1"/>
  <c r="W1167" i="1"/>
  <c r="W1168" i="1"/>
  <c r="W1169" i="1"/>
  <c r="W1170" i="1"/>
  <c r="W1171" i="1"/>
  <c r="W1172" i="1"/>
  <c r="W1173" i="1"/>
  <c r="W1174" i="1"/>
  <c r="W1175" i="1"/>
  <c r="W1176" i="1"/>
  <c r="W1177" i="1"/>
  <c r="W1178" i="1"/>
  <c r="W1179" i="1"/>
  <c r="W1180" i="1"/>
  <c r="W1181" i="1"/>
  <c r="W1182" i="1"/>
  <c r="W1183" i="1"/>
  <c r="W1184" i="1"/>
  <c r="W1185" i="1"/>
  <c r="W1186" i="1"/>
  <c r="W1187" i="1"/>
  <c r="W1188" i="1"/>
  <c r="W1189" i="1"/>
  <c r="W1190" i="1"/>
  <c r="W1191" i="1"/>
  <c r="W1192" i="1"/>
  <c r="W1193" i="1"/>
  <c r="W1194" i="1"/>
  <c r="W1195" i="1"/>
  <c r="W1196" i="1"/>
  <c r="W1197" i="1"/>
  <c r="W1198" i="1"/>
  <c r="W1199" i="1"/>
  <c r="W1200" i="1"/>
  <c r="W1201" i="1"/>
  <c r="W1202" i="1"/>
  <c r="W1203" i="1"/>
  <c r="W1204" i="1"/>
  <c r="W1205" i="1"/>
  <c r="W1206" i="1"/>
  <c r="W1207" i="1"/>
  <c r="W1208" i="1"/>
  <c r="W1209" i="1"/>
  <c r="W1210" i="1"/>
  <c r="W1211" i="1"/>
  <c r="W1212" i="1"/>
  <c r="W1213" i="1"/>
  <c r="W1214" i="1"/>
  <c r="W1215" i="1"/>
  <c r="W1216" i="1"/>
  <c r="W1217" i="1"/>
  <c r="W1218" i="1"/>
  <c r="W1219" i="1"/>
  <c r="W1220" i="1"/>
  <c r="W1221" i="1"/>
  <c r="W1222" i="1"/>
  <c r="W1223" i="1"/>
  <c r="W1224" i="1"/>
  <c r="W1225" i="1"/>
  <c r="W1226" i="1"/>
  <c r="W1227" i="1"/>
  <c r="W1228" i="1"/>
  <c r="W1229" i="1"/>
  <c r="W1230" i="1"/>
  <c r="W1231" i="1"/>
  <c r="W1232" i="1"/>
  <c r="W1233" i="1"/>
  <c r="W1234" i="1"/>
  <c r="W1235" i="1"/>
  <c r="W1236" i="1"/>
  <c r="W1237" i="1"/>
  <c r="W1238" i="1"/>
  <c r="W1239" i="1"/>
  <c r="W1240" i="1"/>
  <c r="W1241" i="1"/>
  <c r="W1242" i="1"/>
  <c r="W1243" i="1"/>
  <c r="W1244" i="1"/>
  <c r="W1245" i="1"/>
  <c r="W1246" i="1"/>
  <c r="W1247" i="1"/>
  <c r="W1248" i="1"/>
  <c r="W1249" i="1"/>
  <c r="W1250" i="1"/>
  <c r="W1251" i="1"/>
  <c r="W1252" i="1"/>
  <c r="W1253" i="1"/>
  <c r="W1254" i="1"/>
  <c r="W1255" i="1"/>
  <c r="W1256" i="1"/>
  <c r="W1257" i="1"/>
  <c r="W1258" i="1"/>
  <c r="W1259" i="1"/>
  <c r="W1260" i="1"/>
  <c r="W1261" i="1"/>
  <c r="W1262" i="1"/>
  <c r="W1263" i="1"/>
  <c r="W1264" i="1"/>
  <c r="W1265" i="1"/>
  <c r="W1266" i="1"/>
  <c r="W1267" i="1"/>
  <c r="W1268" i="1"/>
  <c r="W1269" i="1"/>
  <c r="W1270" i="1"/>
  <c r="W1271" i="1"/>
  <c r="W1272" i="1"/>
  <c r="W1273" i="1"/>
  <c r="W1274" i="1"/>
  <c r="W1275" i="1"/>
  <c r="W1276" i="1"/>
  <c r="W1277" i="1"/>
  <c r="W1278" i="1"/>
  <c r="W1279" i="1"/>
  <c r="W1280" i="1"/>
  <c r="W1281" i="1"/>
  <c r="W1282" i="1"/>
  <c r="W1283" i="1"/>
  <c r="W1284" i="1"/>
  <c r="W1285" i="1"/>
  <c r="W1286" i="1"/>
  <c r="W1287" i="1"/>
  <c r="W1288" i="1"/>
  <c r="W1289" i="1"/>
  <c r="W1290" i="1"/>
  <c r="W1291" i="1"/>
  <c r="W1292" i="1"/>
  <c r="W1293" i="1"/>
  <c r="W1294" i="1"/>
  <c r="W1295" i="1"/>
  <c r="W1296" i="1"/>
  <c r="W1297" i="1"/>
  <c r="W1298" i="1"/>
  <c r="W1299" i="1"/>
  <c r="W1300" i="1"/>
  <c r="W1301" i="1"/>
  <c r="W1302" i="1"/>
  <c r="W1303" i="1"/>
  <c r="W1304" i="1"/>
  <c r="W1305" i="1"/>
  <c r="W1306" i="1"/>
  <c r="W1307" i="1"/>
  <c r="W1308" i="1"/>
  <c r="W1309" i="1"/>
  <c r="W1310" i="1"/>
  <c r="W1311" i="1"/>
  <c r="W1312" i="1"/>
  <c r="W1313" i="1"/>
  <c r="W1314" i="1"/>
  <c r="W1315" i="1"/>
  <c r="W1316" i="1"/>
  <c r="W1317" i="1"/>
  <c r="W1318" i="1"/>
  <c r="W1319" i="1"/>
  <c r="W1320" i="1"/>
  <c r="W1321" i="1"/>
  <c r="W1322" i="1"/>
  <c r="W1323" i="1"/>
  <c r="W1324" i="1"/>
  <c r="W1325" i="1"/>
  <c r="W1326" i="1"/>
  <c r="W1327" i="1"/>
  <c r="W1328" i="1"/>
  <c r="W1329" i="1"/>
  <c r="W1330" i="1"/>
  <c r="W1331" i="1"/>
  <c r="W1332" i="1"/>
  <c r="W1333" i="1"/>
  <c r="W1334" i="1"/>
  <c r="W1335" i="1"/>
  <c r="W1336" i="1"/>
  <c r="W1337" i="1"/>
  <c r="W1338" i="1"/>
  <c r="W1339" i="1"/>
  <c r="W1340" i="1"/>
  <c r="W1341" i="1"/>
  <c r="W1342" i="1"/>
  <c r="W1343" i="1"/>
  <c r="W1344" i="1"/>
  <c r="W1345" i="1"/>
  <c r="W1346" i="1"/>
  <c r="W1347" i="1"/>
  <c r="W1348" i="1"/>
  <c r="W1349" i="1"/>
  <c r="W1350" i="1"/>
  <c r="W1351" i="1"/>
  <c r="W1352" i="1"/>
  <c r="W1353" i="1"/>
  <c r="W1354" i="1"/>
  <c r="W1355" i="1"/>
  <c r="W1356" i="1"/>
  <c r="W1357" i="1"/>
  <c r="W1358" i="1"/>
  <c r="W1359" i="1"/>
  <c r="W1360" i="1"/>
  <c r="W1361" i="1"/>
  <c r="W1362" i="1"/>
  <c r="W1363" i="1"/>
  <c r="W1364" i="1"/>
  <c r="W1365" i="1"/>
  <c r="W1366" i="1"/>
  <c r="W1367" i="1"/>
  <c r="W1368" i="1"/>
  <c r="W1369" i="1"/>
  <c r="W1370" i="1"/>
  <c r="W1371" i="1"/>
  <c r="W1372" i="1"/>
  <c r="W1373" i="1"/>
  <c r="W1374" i="1"/>
  <c r="W1375" i="1"/>
  <c r="W1376" i="1"/>
  <c r="W1377" i="1"/>
  <c r="W1378" i="1"/>
  <c r="W1379" i="1"/>
  <c r="W1380" i="1"/>
  <c r="W1381" i="1"/>
  <c r="W1382" i="1"/>
  <c r="W1383" i="1"/>
  <c r="W1384" i="1"/>
  <c r="W1385" i="1"/>
  <c r="W1386" i="1"/>
  <c r="W1387" i="1"/>
  <c r="W1388" i="1"/>
  <c r="W1389" i="1"/>
  <c r="W1390" i="1"/>
  <c r="W1391" i="1"/>
  <c r="W1392" i="1"/>
  <c r="W1393" i="1"/>
  <c r="W1394" i="1"/>
  <c r="W1395" i="1"/>
  <c r="W1396" i="1"/>
  <c r="W1397" i="1"/>
  <c r="W1398" i="1"/>
  <c r="W1399" i="1"/>
  <c r="W1400" i="1"/>
  <c r="W1401" i="1"/>
  <c r="W1402" i="1"/>
  <c r="W1403" i="1"/>
  <c r="W1404" i="1"/>
  <c r="W1405" i="1"/>
  <c r="W1406" i="1"/>
  <c r="W1407" i="1"/>
  <c r="W1408" i="1"/>
  <c r="W1409" i="1"/>
  <c r="W1410" i="1"/>
  <c r="W1411" i="1"/>
  <c r="W1412" i="1"/>
  <c r="W1413" i="1"/>
  <c r="W1414" i="1"/>
  <c r="W1415" i="1"/>
  <c r="W1416" i="1"/>
  <c r="W1417" i="1"/>
  <c r="W1418" i="1"/>
  <c r="W1419" i="1"/>
  <c r="W1420" i="1"/>
  <c r="W1421" i="1"/>
  <c r="W1422" i="1"/>
  <c r="W1423" i="1"/>
  <c r="W1424" i="1"/>
  <c r="W1425" i="1"/>
  <c r="W1426" i="1"/>
  <c r="W1427" i="1"/>
  <c r="W1428" i="1"/>
  <c r="W1429" i="1"/>
  <c r="W1430" i="1"/>
  <c r="W1431" i="1"/>
  <c r="W1432" i="1"/>
  <c r="W1433" i="1"/>
  <c r="W1434" i="1"/>
  <c r="W1435" i="1"/>
  <c r="W1436" i="1"/>
  <c r="W1437" i="1"/>
  <c r="W1438" i="1"/>
  <c r="W1439" i="1"/>
  <c r="W1440" i="1"/>
  <c r="W1441" i="1"/>
  <c r="W1442" i="1"/>
  <c r="W1443" i="1"/>
  <c r="W1444" i="1"/>
  <c r="W1445" i="1"/>
  <c r="W1446" i="1"/>
  <c r="W1447" i="1"/>
  <c r="W1448" i="1"/>
  <c r="W1449" i="1"/>
  <c r="W1450" i="1"/>
  <c r="W1451" i="1"/>
  <c r="W1452" i="1"/>
  <c r="W1453" i="1"/>
  <c r="W1454" i="1"/>
  <c r="W1455" i="1"/>
  <c r="W1456" i="1"/>
  <c r="W1457" i="1"/>
  <c r="W1458" i="1"/>
  <c r="W1459" i="1"/>
  <c r="W1460" i="1"/>
  <c r="W1461" i="1"/>
  <c r="W1462" i="1"/>
  <c r="W1463" i="1"/>
  <c r="W1464" i="1"/>
  <c r="W1465" i="1"/>
  <c r="W1466" i="1"/>
  <c r="W1467" i="1"/>
  <c r="W1468" i="1"/>
  <c r="W1469" i="1"/>
  <c r="W1470" i="1"/>
  <c r="W1471" i="1"/>
  <c r="W1472" i="1"/>
  <c r="W1473" i="1"/>
  <c r="W1474" i="1"/>
  <c r="W1475" i="1"/>
  <c r="W1476" i="1"/>
  <c r="W1477" i="1"/>
  <c r="W1478" i="1"/>
  <c r="W1479" i="1"/>
  <c r="W1480" i="1"/>
  <c r="W1481" i="1"/>
  <c r="W1482" i="1"/>
  <c r="W1483" i="1"/>
  <c r="W1484" i="1"/>
  <c r="W1485" i="1"/>
  <c r="W1486" i="1"/>
  <c r="W1487" i="1"/>
  <c r="W1488" i="1"/>
  <c r="W1489" i="1"/>
  <c r="W1490" i="1"/>
  <c r="W1491" i="1"/>
  <c r="W1492" i="1"/>
  <c r="W1493" i="1"/>
  <c r="W1494" i="1"/>
  <c r="W1495" i="1"/>
  <c r="W1496" i="1"/>
  <c r="W1497" i="1"/>
  <c r="W1498" i="1"/>
  <c r="W1499" i="1"/>
  <c r="W1500" i="1"/>
  <c r="W1501" i="1"/>
  <c r="X3002" i="1"/>
  <c r="X3003" i="1"/>
  <c r="X3004" i="1"/>
  <c r="X3005" i="1"/>
  <c r="X3006" i="1"/>
  <c r="X3007" i="1"/>
  <c r="X3008" i="1"/>
  <c r="X3009" i="1"/>
  <c r="X3010" i="1"/>
  <c r="X3011" i="1"/>
  <c r="X3012" i="1"/>
  <c r="X3013" i="1"/>
  <c r="X3014" i="1"/>
  <c r="X3015" i="1"/>
  <c r="X3016" i="1"/>
  <c r="X3017" i="1"/>
  <c r="X3018" i="1"/>
  <c r="X3019" i="1"/>
  <c r="X3020" i="1"/>
  <c r="X3021" i="1"/>
  <c r="X3022" i="1"/>
  <c r="X3023" i="1"/>
  <c r="X3024" i="1"/>
  <c r="X3025" i="1"/>
  <c r="X3026" i="1"/>
  <c r="X3027" i="1"/>
  <c r="X3028" i="1"/>
  <c r="X3029" i="1"/>
  <c r="X3030" i="1"/>
  <c r="X3031" i="1"/>
  <c r="X3032" i="1"/>
  <c r="X3033" i="1"/>
  <c r="X3034" i="1"/>
  <c r="X3035" i="1"/>
  <c r="X3036" i="1"/>
  <c r="X3037" i="1"/>
  <c r="X3038" i="1"/>
  <c r="X3039" i="1"/>
  <c r="X3040" i="1"/>
  <c r="X3041" i="1"/>
  <c r="X3042" i="1"/>
  <c r="X3043" i="1"/>
  <c r="X3044" i="1"/>
  <c r="X3045" i="1"/>
  <c r="X3046" i="1"/>
  <c r="X3047" i="1"/>
  <c r="X3048" i="1"/>
  <c r="X3049" i="1"/>
  <c r="X3050" i="1"/>
  <c r="X3051" i="1"/>
  <c r="X3052" i="1"/>
  <c r="X3053" i="1"/>
  <c r="X3054" i="1"/>
  <c r="X3055" i="1"/>
  <c r="X3056" i="1"/>
  <c r="X3057" i="1"/>
  <c r="X3058" i="1"/>
  <c r="X3059" i="1"/>
  <c r="X3060" i="1"/>
  <c r="X3061" i="1"/>
  <c r="X3062" i="1"/>
  <c r="X3063" i="1"/>
  <c r="X3064" i="1"/>
  <c r="X3065" i="1"/>
  <c r="X3066" i="1"/>
  <c r="X3067" i="1"/>
  <c r="X3068" i="1"/>
  <c r="X3069" i="1"/>
  <c r="X3070" i="1"/>
  <c r="X3071" i="1"/>
  <c r="X3072" i="1"/>
  <c r="X3073" i="1"/>
  <c r="X3074" i="1"/>
  <c r="X3075" i="1"/>
  <c r="X3076" i="1"/>
  <c r="X3077" i="1"/>
  <c r="X3078" i="1"/>
  <c r="X3079" i="1"/>
  <c r="X3080" i="1"/>
  <c r="X3081" i="1"/>
  <c r="X3082" i="1"/>
  <c r="X3083" i="1"/>
  <c r="X3084" i="1"/>
  <c r="X3085" i="1"/>
  <c r="X3086" i="1"/>
  <c r="X3087" i="1"/>
  <c r="X3088" i="1"/>
  <c r="X3089" i="1"/>
  <c r="X3090" i="1"/>
  <c r="X3091" i="1"/>
  <c r="X3092" i="1"/>
  <c r="X3093" i="1"/>
  <c r="X3094" i="1"/>
  <c r="X3095" i="1"/>
  <c r="X3096" i="1"/>
  <c r="X3097" i="1"/>
  <c r="X3098" i="1"/>
  <c r="X3099" i="1"/>
  <c r="X3100" i="1"/>
  <c r="X3101" i="1"/>
  <c r="X3102" i="1"/>
  <c r="X3103" i="1"/>
  <c r="X3104" i="1"/>
  <c r="X3105" i="1"/>
  <c r="X3106" i="1"/>
  <c r="X3107" i="1"/>
  <c r="X3108" i="1"/>
  <c r="X3109" i="1"/>
  <c r="X3110" i="1"/>
  <c r="X3111" i="1"/>
  <c r="X3112" i="1"/>
  <c r="X3113" i="1"/>
  <c r="X3114" i="1"/>
  <c r="X3115" i="1"/>
  <c r="X3116" i="1"/>
  <c r="X3117" i="1"/>
  <c r="X3118" i="1"/>
  <c r="X3119" i="1"/>
  <c r="X3120" i="1"/>
  <c r="X3121" i="1"/>
  <c r="X3122" i="1"/>
  <c r="X3123" i="1"/>
  <c r="X3124" i="1"/>
  <c r="X3125" i="1"/>
  <c r="X3126" i="1"/>
  <c r="X3127" i="1"/>
  <c r="X3128" i="1"/>
  <c r="X3129" i="1"/>
  <c r="X3130" i="1"/>
  <c r="X3131" i="1"/>
  <c r="X3132" i="1"/>
  <c r="X3133" i="1"/>
  <c r="X3134" i="1"/>
  <c r="X3135" i="1"/>
  <c r="X3136" i="1"/>
  <c r="X3137" i="1"/>
  <c r="X3138" i="1"/>
  <c r="X3139" i="1"/>
  <c r="X3140" i="1"/>
  <c r="X3141" i="1"/>
  <c r="X3142" i="1"/>
  <c r="X3143" i="1"/>
  <c r="X3144" i="1"/>
  <c r="X3145" i="1"/>
  <c r="X3146" i="1"/>
  <c r="X3147" i="1"/>
  <c r="X3148" i="1"/>
  <c r="X3149" i="1"/>
  <c r="X3150" i="1"/>
  <c r="X3151" i="1"/>
  <c r="X3152" i="1"/>
  <c r="X3153" i="1"/>
  <c r="X3154" i="1"/>
  <c r="X3155" i="1"/>
  <c r="X3156" i="1"/>
  <c r="X3157" i="1"/>
  <c r="X3158" i="1"/>
  <c r="X3159" i="1"/>
  <c r="X3160" i="1"/>
  <c r="X3161" i="1"/>
  <c r="X3162" i="1"/>
  <c r="X3163" i="1"/>
  <c r="X3164" i="1"/>
  <c r="X3165" i="1"/>
  <c r="X3166" i="1"/>
  <c r="X3167" i="1"/>
  <c r="X3168" i="1"/>
  <c r="X3169" i="1"/>
  <c r="X3170" i="1"/>
  <c r="X3171" i="1"/>
  <c r="X3172" i="1"/>
  <c r="X3173" i="1"/>
  <c r="X3174" i="1"/>
  <c r="X3175" i="1"/>
  <c r="X3176" i="1"/>
  <c r="X3177" i="1"/>
  <c r="X3178" i="1"/>
  <c r="X3179" i="1"/>
  <c r="X3180" i="1"/>
  <c r="X3181" i="1"/>
  <c r="X3182" i="1"/>
  <c r="X3183" i="1"/>
  <c r="X3184" i="1"/>
  <c r="X3185" i="1"/>
  <c r="X3186" i="1"/>
  <c r="X3187" i="1"/>
  <c r="X3188" i="1"/>
  <c r="X3189" i="1"/>
  <c r="X3190" i="1"/>
  <c r="X3191" i="1"/>
  <c r="X3192" i="1"/>
  <c r="X3193" i="1"/>
  <c r="X3194" i="1"/>
  <c r="X3195" i="1"/>
  <c r="X3196" i="1"/>
  <c r="X3197" i="1"/>
  <c r="X3198" i="1"/>
  <c r="X3199" i="1"/>
  <c r="X3200" i="1"/>
  <c r="X3201" i="1"/>
  <c r="X3202" i="1"/>
  <c r="X3203" i="1"/>
  <c r="X3204" i="1"/>
  <c r="X3205" i="1"/>
  <c r="X3206" i="1"/>
  <c r="X3207" i="1"/>
  <c r="X3208" i="1"/>
  <c r="X3209" i="1"/>
  <c r="X3210" i="1"/>
  <c r="X3211" i="1"/>
  <c r="X3212" i="1"/>
  <c r="X3213" i="1"/>
  <c r="X3214" i="1"/>
  <c r="X3215" i="1"/>
  <c r="X3216" i="1"/>
  <c r="X3217" i="1"/>
  <c r="X3218" i="1"/>
  <c r="X3219" i="1"/>
  <c r="X3220" i="1"/>
  <c r="X3221" i="1"/>
  <c r="X3222" i="1"/>
  <c r="X3223" i="1"/>
  <c r="X3224" i="1"/>
  <c r="X3225" i="1"/>
  <c r="X3226" i="1"/>
  <c r="X3227" i="1"/>
  <c r="X3228" i="1"/>
  <c r="X3229" i="1"/>
  <c r="X3230" i="1"/>
  <c r="X3231" i="1"/>
  <c r="X3232" i="1"/>
  <c r="X3233" i="1"/>
  <c r="X3234" i="1"/>
  <c r="X3235" i="1"/>
  <c r="X3236" i="1"/>
  <c r="X3237" i="1"/>
  <c r="X3238" i="1"/>
  <c r="X3239" i="1"/>
  <c r="X3240" i="1"/>
  <c r="X3241" i="1"/>
  <c r="X3242" i="1"/>
  <c r="X3243" i="1"/>
  <c r="X3244" i="1"/>
  <c r="X3245" i="1"/>
  <c r="X3246" i="1"/>
  <c r="X3247" i="1"/>
  <c r="X3248" i="1"/>
  <c r="X3249" i="1"/>
  <c r="X3250" i="1"/>
  <c r="X3251" i="1"/>
  <c r="X3252" i="1"/>
  <c r="X3253" i="1"/>
  <c r="X3254" i="1"/>
  <c r="X3255" i="1"/>
  <c r="X3256" i="1"/>
  <c r="X3257" i="1"/>
  <c r="X3258" i="1"/>
  <c r="X3259" i="1"/>
  <c r="X3260" i="1"/>
  <c r="X3261" i="1"/>
  <c r="X3262" i="1"/>
  <c r="X3263" i="1"/>
  <c r="X3264" i="1"/>
  <c r="X3265" i="1"/>
  <c r="X3266" i="1"/>
  <c r="X3267" i="1"/>
  <c r="X3268" i="1"/>
  <c r="X3269" i="1"/>
  <c r="X3270" i="1"/>
  <c r="X3271" i="1"/>
  <c r="X3272" i="1"/>
  <c r="X3273" i="1"/>
  <c r="X3274" i="1"/>
  <c r="X3275" i="1"/>
  <c r="X3276" i="1"/>
  <c r="X3277" i="1"/>
  <c r="X3278" i="1"/>
  <c r="X3279" i="1"/>
  <c r="X3280" i="1"/>
  <c r="X3281" i="1"/>
  <c r="X3282" i="1"/>
  <c r="X3283" i="1"/>
  <c r="X3284" i="1"/>
  <c r="X3285" i="1"/>
  <c r="X3286" i="1"/>
  <c r="X3287" i="1"/>
  <c r="X3288" i="1"/>
  <c r="X3289" i="1"/>
  <c r="X3290" i="1"/>
  <c r="X3291" i="1"/>
  <c r="X3292" i="1"/>
  <c r="X3293" i="1"/>
  <c r="X3294" i="1"/>
  <c r="X3295" i="1"/>
  <c r="X3296" i="1"/>
  <c r="X3297" i="1"/>
  <c r="X3298" i="1"/>
  <c r="X3299" i="1"/>
  <c r="X3300" i="1"/>
  <c r="X3301" i="1"/>
  <c r="X3302" i="1"/>
  <c r="X3303" i="1"/>
  <c r="X3304" i="1"/>
  <c r="X3305" i="1"/>
  <c r="X3306" i="1"/>
  <c r="X3307" i="1"/>
  <c r="X3308" i="1"/>
  <c r="X3309" i="1"/>
  <c r="X3310" i="1"/>
  <c r="X3311" i="1"/>
  <c r="X3312" i="1"/>
  <c r="X3313" i="1"/>
  <c r="X3314" i="1"/>
  <c r="X3315" i="1"/>
  <c r="X3316" i="1"/>
  <c r="X3317" i="1"/>
  <c r="X3318" i="1"/>
  <c r="X3319" i="1"/>
  <c r="X3320" i="1"/>
  <c r="X3321" i="1"/>
  <c r="X3322" i="1"/>
  <c r="X3323" i="1"/>
  <c r="X3324" i="1"/>
  <c r="X3325" i="1"/>
  <c r="X3326" i="1"/>
  <c r="X3327" i="1"/>
  <c r="X3328" i="1"/>
  <c r="X3329" i="1"/>
  <c r="X3330" i="1"/>
  <c r="X3331" i="1"/>
  <c r="X3332" i="1"/>
  <c r="X3333" i="1"/>
  <c r="X3334" i="1"/>
  <c r="X3335" i="1"/>
  <c r="X3336" i="1"/>
  <c r="X3337" i="1"/>
  <c r="X3338" i="1"/>
  <c r="X3339" i="1"/>
  <c r="X3340" i="1"/>
  <c r="X3341" i="1"/>
  <c r="X3342" i="1"/>
  <c r="X3343" i="1"/>
  <c r="X3344" i="1"/>
  <c r="X3345" i="1"/>
  <c r="X3346" i="1"/>
  <c r="X3347" i="1"/>
  <c r="X3348" i="1"/>
  <c r="X3349" i="1"/>
  <c r="X3350" i="1"/>
  <c r="X3351" i="1"/>
  <c r="X3352" i="1"/>
  <c r="X3353" i="1"/>
  <c r="X3354" i="1"/>
  <c r="X3355" i="1"/>
  <c r="X3356" i="1"/>
  <c r="X3357" i="1"/>
  <c r="X3358" i="1"/>
  <c r="X3359" i="1"/>
  <c r="X3360" i="1"/>
  <c r="X3361" i="1"/>
  <c r="X3362" i="1"/>
  <c r="X3363" i="1"/>
  <c r="X3364" i="1"/>
  <c r="X3365" i="1"/>
  <c r="X3366" i="1"/>
  <c r="X3367" i="1"/>
  <c r="X3368" i="1"/>
  <c r="X3369" i="1"/>
  <c r="X3370" i="1"/>
  <c r="X3371" i="1"/>
  <c r="X3372" i="1"/>
  <c r="X3373" i="1"/>
  <c r="X3374" i="1"/>
  <c r="X3375" i="1"/>
  <c r="X3376" i="1"/>
  <c r="X3377" i="1"/>
  <c r="X3378" i="1"/>
  <c r="X3379" i="1"/>
  <c r="X3380" i="1"/>
  <c r="X3381" i="1"/>
  <c r="X3382" i="1"/>
  <c r="X3383" i="1"/>
  <c r="X3384" i="1"/>
  <c r="X3385" i="1"/>
  <c r="X3386" i="1"/>
  <c r="X3387" i="1"/>
  <c r="X3388" i="1"/>
  <c r="X3389" i="1"/>
  <c r="X3390" i="1"/>
  <c r="X3391" i="1"/>
  <c r="X3392" i="1"/>
  <c r="X3393" i="1"/>
  <c r="X3394" i="1"/>
  <c r="X3395" i="1"/>
  <c r="X3396" i="1"/>
  <c r="X3397" i="1"/>
  <c r="X3398" i="1"/>
  <c r="X3399" i="1"/>
  <c r="X3400" i="1"/>
  <c r="X3401" i="1"/>
  <c r="X3402" i="1"/>
  <c r="X3403" i="1"/>
  <c r="X3404" i="1"/>
  <c r="X3405" i="1"/>
  <c r="X3406" i="1"/>
  <c r="X3407" i="1"/>
  <c r="X3408" i="1"/>
  <c r="X3409" i="1"/>
  <c r="X3410" i="1"/>
  <c r="X3411" i="1"/>
  <c r="X3412" i="1"/>
  <c r="X3413" i="1"/>
  <c r="X3414" i="1"/>
  <c r="X3415" i="1"/>
  <c r="X3416" i="1"/>
  <c r="X3417" i="1"/>
  <c r="X3418" i="1"/>
  <c r="X3419" i="1"/>
  <c r="X3420" i="1"/>
  <c r="X3421" i="1"/>
  <c r="X3422" i="1"/>
  <c r="X3423" i="1"/>
  <c r="X3424" i="1"/>
  <c r="X3425" i="1"/>
  <c r="X3426" i="1"/>
  <c r="X3427" i="1"/>
  <c r="X3428" i="1"/>
  <c r="X3429" i="1"/>
  <c r="X3430" i="1"/>
  <c r="X3431" i="1"/>
  <c r="X3432" i="1"/>
  <c r="X3433" i="1"/>
  <c r="X3434" i="1"/>
  <c r="X3435" i="1"/>
  <c r="X3436" i="1"/>
  <c r="X3437" i="1"/>
  <c r="X3438" i="1"/>
  <c r="X3439" i="1"/>
  <c r="X3440" i="1"/>
  <c r="X3441" i="1"/>
  <c r="X3442" i="1"/>
  <c r="X3443" i="1"/>
  <c r="X3444" i="1"/>
  <c r="X3445" i="1"/>
  <c r="X3446" i="1"/>
  <c r="X3447" i="1"/>
  <c r="X3448" i="1"/>
  <c r="X3449" i="1"/>
  <c r="X3450" i="1"/>
  <c r="X3451" i="1"/>
  <c r="X3452" i="1"/>
  <c r="X3453" i="1"/>
  <c r="X3454" i="1"/>
  <c r="X3455" i="1"/>
  <c r="X3456" i="1"/>
  <c r="X3457" i="1"/>
  <c r="X3458" i="1"/>
  <c r="X3459" i="1"/>
  <c r="X3460" i="1"/>
  <c r="X3461" i="1"/>
  <c r="X3462" i="1"/>
  <c r="X3463" i="1"/>
  <c r="X3464" i="1"/>
  <c r="X3465" i="1"/>
  <c r="X3466" i="1"/>
  <c r="X3467" i="1"/>
  <c r="X3468" i="1"/>
  <c r="X3469" i="1"/>
  <c r="X3470" i="1"/>
  <c r="X3471" i="1"/>
  <c r="X3472" i="1"/>
  <c r="X3473" i="1"/>
  <c r="X3474" i="1"/>
  <c r="X3475" i="1"/>
  <c r="X3476" i="1"/>
  <c r="X3477" i="1"/>
  <c r="X3478" i="1"/>
  <c r="X3479" i="1"/>
  <c r="X3480" i="1"/>
  <c r="X3481" i="1"/>
  <c r="X3482" i="1"/>
  <c r="X3483" i="1"/>
  <c r="X3484" i="1"/>
  <c r="X3485" i="1"/>
  <c r="X3486" i="1"/>
  <c r="X3487" i="1"/>
  <c r="X3488" i="1"/>
  <c r="X3489" i="1"/>
  <c r="X3490" i="1"/>
  <c r="X3491" i="1"/>
  <c r="X3492" i="1"/>
  <c r="X3493" i="1"/>
  <c r="X3494" i="1"/>
  <c r="X3495" i="1"/>
  <c r="X3496" i="1"/>
  <c r="X3497" i="1"/>
  <c r="X3498" i="1"/>
  <c r="X3499" i="1"/>
  <c r="X3500" i="1"/>
  <c r="X3501" i="1"/>
  <c r="X3502" i="1"/>
  <c r="X3503" i="1"/>
  <c r="X3504" i="1"/>
  <c r="X3505" i="1"/>
  <c r="X3506" i="1"/>
  <c r="X3507" i="1"/>
  <c r="X3508" i="1"/>
  <c r="X3509" i="1"/>
  <c r="X3510" i="1"/>
  <c r="X3511" i="1"/>
  <c r="X3512" i="1"/>
  <c r="X3513" i="1"/>
  <c r="X3514" i="1"/>
  <c r="X3515" i="1"/>
  <c r="X3516" i="1"/>
  <c r="X3517" i="1"/>
  <c r="X3518" i="1"/>
  <c r="X3519" i="1"/>
  <c r="X3520" i="1"/>
  <c r="X3521" i="1"/>
  <c r="X3522" i="1"/>
  <c r="X3523" i="1"/>
  <c r="X3524" i="1"/>
  <c r="X3525" i="1"/>
  <c r="X3526" i="1"/>
  <c r="X3527" i="1"/>
  <c r="X3528" i="1"/>
  <c r="X3529" i="1"/>
  <c r="X3530" i="1"/>
  <c r="X3531" i="1"/>
  <c r="X3532" i="1"/>
  <c r="X3533" i="1"/>
  <c r="X3534" i="1"/>
  <c r="X3535" i="1"/>
  <c r="X3536" i="1"/>
  <c r="X3537" i="1"/>
  <c r="X3538" i="1"/>
  <c r="X3539" i="1"/>
  <c r="X3540" i="1"/>
  <c r="X3541" i="1"/>
  <c r="X3542" i="1"/>
  <c r="X3543" i="1"/>
  <c r="X3544" i="1"/>
  <c r="X3545" i="1"/>
  <c r="X3546" i="1"/>
  <c r="X3547" i="1"/>
  <c r="X3548" i="1"/>
  <c r="X3549" i="1"/>
  <c r="X3550" i="1"/>
  <c r="X3551" i="1"/>
  <c r="X3552" i="1"/>
  <c r="X3553" i="1"/>
  <c r="X3554" i="1"/>
  <c r="X3555" i="1"/>
  <c r="X3556" i="1"/>
  <c r="X3557" i="1"/>
  <c r="X3558" i="1"/>
  <c r="X3559" i="1"/>
  <c r="X3560" i="1"/>
  <c r="X3561" i="1"/>
  <c r="X3562" i="1"/>
  <c r="X3563" i="1"/>
  <c r="X3564" i="1"/>
  <c r="X3565" i="1"/>
  <c r="X3566" i="1"/>
  <c r="X3567" i="1"/>
  <c r="X3568" i="1"/>
  <c r="X3569" i="1"/>
  <c r="X3570" i="1"/>
  <c r="X3571" i="1"/>
  <c r="X3572" i="1"/>
  <c r="X3573" i="1"/>
  <c r="X3574" i="1"/>
  <c r="X3575" i="1"/>
  <c r="X3576" i="1"/>
  <c r="X3577" i="1"/>
  <c r="X3578" i="1"/>
  <c r="X3579" i="1"/>
  <c r="X3580" i="1"/>
  <c r="X3581" i="1"/>
  <c r="X3582" i="1"/>
  <c r="X3583" i="1"/>
  <c r="X3584" i="1"/>
  <c r="X3585" i="1"/>
  <c r="X3586" i="1"/>
  <c r="X3587" i="1"/>
  <c r="X3588" i="1"/>
  <c r="X3589" i="1"/>
  <c r="X3590" i="1"/>
  <c r="X3591" i="1"/>
  <c r="X3592" i="1"/>
  <c r="X3593" i="1"/>
  <c r="X3594" i="1"/>
  <c r="X3595" i="1"/>
  <c r="X3596" i="1"/>
  <c r="X3597" i="1"/>
  <c r="X3598" i="1"/>
  <c r="X3599" i="1"/>
  <c r="X3600" i="1"/>
  <c r="X3601" i="1"/>
  <c r="X3602" i="1"/>
  <c r="X3603" i="1"/>
  <c r="X3604" i="1"/>
  <c r="X3605" i="1"/>
  <c r="X3606" i="1"/>
  <c r="X3607" i="1"/>
  <c r="X3608" i="1"/>
  <c r="X3609" i="1"/>
  <c r="X3610" i="1"/>
  <c r="X3611" i="1"/>
  <c r="X3612" i="1"/>
  <c r="X3613" i="1"/>
  <c r="X3614" i="1"/>
  <c r="X3615" i="1"/>
  <c r="X3616" i="1"/>
  <c r="X3617" i="1"/>
  <c r="X3618" i="1"/>
  <c r="X3619" i="1"/>
  <c r="X3620" i="1"/>
  <c r="X3621" i="1"/>
  <c r="X3622" i="1"/>
  <c r="X3623" i="1"/>
  <c r="X3624" i="1"/>
  <c r="X3625" i="1"/>
  <c r="X3626" i="1"/>
  <c r="X3627" i="1"/>
  <c r="X3628" i="1"/>
  <c r="X3629" i="1"/>
  <c r="X3630" i="1"/>
  <c r="X3631" i="1"/>
  <c r="X3632" i="1"/>
  <c r="X3633" i="1"/>
  <c r="X3634" i="1"/>
  <c r="X3635" i="1"/>
  <c r="X3636" i="1"/>
  <c r="X3637" i="1"/>
  <c r="X3638" i="1"/>
  <c r="X3639" i="1"/>
  <c r="X3640" i="1"/>
  <c r="X3641" i="1"/>
  <c r="X3642" i="1"/>
  <c r="X3643" i="1"/>
  <c r="X3644" i="1"/>
  <c r="X3645" i="1"/>
  <c r="X3646" i="1"/>
  <c r="X3647" i="1"/>
  <c r="X3648" i="1"/>
  <c r="X3649" i="1"/>
  <c r="X3650" i="1"/>
  <c r="X3651" i="1"/>
  <c r="X3652" i="1"/>
  <c r="X3653" i="1"/>
  <c r="X3654" i="1"/>
  <c r="X3655" i="1"/>
  <c r="X3656" i="1"/>
  <c r="X3657" i="1"/>
  <c r="X3658" i="1"/>
  <c r="X3659" i="1"/>
  <c r="X3660" i="1"/>
  <c r="X3661" i="1"/>
  <c r="X3662" i="1"/>
  <c r="X3663" i="1"/>
  <c r="X3664" i="1"/>
  <c r="X3665" i="1"/>
  <c r="X3666" i="1"/>
  <c r="X3667" i="1"/>
  <c r="X3668" i="1"/>
  <c r="X3669" i="1"/>
  <c r="X3670" i="1"/>
  <c r="X3671" i="1"/>
  <c r="X3672" i="1"/>
  <c r="X3673" i="1"/>
  <c r="X3674" i="1"/>
  <c r="X3675" i="1"/>
  <c r="X3676" i="1"/>
  <c r="X3677" i="1"/>
  <c r="X3678" i="1"/>
  <c r="X3679" i="1"/>
  <c r="X3680" i="1"/>
  <c r="X3681" i="1"/>
  <c r="X3682" i="1"/>
  <c r="X3683" i="1"/>
  <c r="X3684" i="1"/>
  <c r="X3685" i="1"/>
  <c r="X3686" i="1"/>
  <c r="X3687" i="1"/>
  <c r="X3688" i="1"/>
  <c r="X3689" i="1"/>
  <c r="X3690" i="1"/>
  <c r="X3691" i="1"/>
  <c r="X3692" i="1"/>
  <c r="X3693" i="1"/>
  <c r="X3694" i="1"/>
  <c r="X3695" i="1"/>
  <c r="X3696" i="1"/>
  <c r="X3697" i="1"/>
  <c r="X3698" i="1"/>
  <c r="X3699" i="1"/>
  <c r="X3700" i="1"/>
  <c r="X3701" i="1"/>
  <c r="X3702" i="1"/>
  <c r="X3703" i="1"/>
  <c r="X3704" i="1"/>
  <c r="X3705" i="1"/>
  <c r="X3706" i="1"/>
  <c r="X3707" i="1"/>
  <c r="X3708" i="1"/>
  <c r="X3709" i="1"/>
  <c r="X3710" i="1"/>
  <c r="X3711" i="1"/>
  <c r="X3712" i="1"/>
  <c r="X3713" i="1"/>
  <c r="X3714" i="1"/>
  <c r="X3715" i="1"/>
  <c r="X3716" i="1"/>
  <c r="X3717" i="1"/>
  <c r="X3718" i="1"/>
  <c r="X3719" i="1"/>
  <c r="X3720" i="1"/>
  <c r="X1502" i="1"/>
  <c r="X1503" i="1"/>
  <c r="X1504" i="1"/>
  <c r="X1505" i="1"/>
  <c r="X1506" i="1"/>
  <c r="X1507" i="1"/>
  <c r="X1508" i="1"/>
  <c r="X1509" i="1"/>
  <c r="X1510" i="1"/>
  <c r="X1511" i="1"/>
  <c r="X1512" i="1"/>
  <c r="X1513" i="1"/>
  <c r="X1514" i="1"/>
  <c r="X1515" i="1"/>
  <c r="X1516" i="1"/>
  <c r="X1517" i="1"/>
  <c r="X1518" i="1"/>
  <c r="X1519" i="1"/>
  <c r="X1520" i="1"/>
  <c r="X1521" i="1"/>
  <c r="X1522" i="1"/>
  <c r="X1523" i="1"/>
  <c r="X1524" i="1"/>
  <c r="X1525" i="1"/>
  <c r="X1526" i="1"/>
  <c r="X1527" i="1"/>
  <c r="X1528" i="1"/>
  <c r="X1529" i="1"/>
  <c r="X1530" i="1"/>
  <c r="X1531" i="1"/>
  <c r="X1532" i="1"/>
  <c r="X1533" i="1"/>
  <c r="X1534" i="1"/>
  <c r="X1535" i="1"/>
  <c r="X1536" i="1"/>
  <c r="X1537" i="1"/>
  <c r="X1538" i="1"/>
  <c r="X1539" i="1"/>
  <c r="X1540" i="1"/>
  <c r="X1541" i="1"/>
  <c r="X1542" i="1"/>
  <c r="X1543" i="1"/>
  <c r="X1544" i="1"/>
  <c r="X1545" i="1"/>
  <c r="X1546" i="1"/>
  <c r="X1547" i="1"/>
  <c r="X1548" i="1"/>
  <c r="X1549" i="1"/>
  <c r="X1550" i="1"/>
  <c r="X1551" i="1"/>
  <c r="X1552" i="1"/>
  <c r="X1553" i="1"/>
  <c r="X1554" i="1"/>
  <c r="X1555" i="1"/>
  <c r="X1556" i="1"/>
  <c r="X1557" i="1"/>
  <c r="X1558" i="1"/>
  <c r="X1559" i="1"/>
  <c r="X1560" i="1"/>
  <c r="X1561" i="1"/>
  <c r="X1562" i="1"/>
  <c r="X1563" i="1"/>
  <c r="X1564" i="1"/>
  <c r="X1565" i="1"/>
  <c r="X1566" i="1"/>
  <c r="X1567" i="1"/>
  <c r="X1568" i="1"/>
  <c r="X1569" i="1"/>
  <c r="X1570" i="1"/>
  <c r="X1571" i="1"/>
  <c r="X1572" i="1"/>
  <c r="X1573" i="1"/>
  <c r="X1574" i="1"/>
  <c r="X1575" i="1"/>
  <c r="X1576" i="1"/>
  <c r="X1577" i="1"/>
  <c r="X1578" i="1"/>
  <c r="X1579" i="1"/>
  <c r="X1580" i="1"/>
  <c r="X1581" i="1"/>
  <c r="X1582" i="1"/>
  <c r="X1583" i="1"/>
  <c r="X1584" i="1"/>
  <c r="X1585" i="1"/>
  <c r="X1586" i="1"/>
  <c r="X1587" i="1"/>
  <c r="X1588" i="1"/>
  <c r="X1589" i="1"/>
  <c r="X1590" i="1"/>
  <c r="X1591" i="1"/>
  <c r="X1592" i="1"/>
  <c r="X1593" i="1"/>
  <c r="X1594" i="1"/>
  <c r="X1595" i="1"/>
  <c r="X1596" i="1"/>
  <c r="X1597" i="1"/>
  <c r="X1598" i="1"/>
  <c r="X1599" i="1"/>
  <c r="X1600" i="1"/>
  <c r="X1601" i="1"/>
  <c r="X1602" i="1"/>
  <c r="X1603" i="1"/>
  <c r="X1604" i="1"/>
  <c r="X1605" i="1"/>
  <c r="X1606" i="1"/>
  <c r="X1607" i="1"/>
  <c r="X1608" i="1"/>
  <c r="X1609" i="1"/>
  <c r="X1610" i="1"/>
  <c r="X1611" i="1"/>
  <c r="X1612" i="1"/>
  <c r="X1613" i="1"/>
  <c r="X1614" i="1"/>
  <c r="X1615" i="1"/>
  <c r="X1616" i="1"/>
  <c r="X1617" i="1"/>
  <c r="X1618" i="1"/>
  <c r="X1619" i="1"/>
  <c r="X1620" i="1"/>
  <c r="X1621" i="1"/>
  <c r="X1622" i="1"/>
  <c r="X1623" i="1"/>
  <c r="X1624" i="1"/>
  <c r="X1625" i="1"/>
  <c r="X1626" i="1"/>
  <c r="X1627" i="1"/>
  <c r="X1628" i="1"/>
  <c r="X1629" i="1"/>
  <c r="X1630" i="1"/>
  <c r="X1631" i="1"/>
  <c r="X1632" i="1"/>
  <c r="X1633" i="1"/>
  <c r="X1634" i="1"/>
  <c r="X1635" i="1"/>
  <c r="X1636" i="1"/>
  <c r="X1637" i="1"/>
  <c r="X1638" i="1"/>
  <c r="X1639" i="1"/>
  <c r="X1640" i="1"/>
  <c r="X1641" i="1"/>
  <c r="X1642" i="1"/>
  <c r="X1643" i="1"/>
  <c r="X1644" i="1"/>
  <c r="X1645" i="1"/>
  <c r="X1646" i="1"/>
  <c r="X1647" i="1"/>
  <c r="X1648" i="1"/>
  <c r="X1649" i="1"/>
  <c r="X1650" i="1"/>
  <c r="X1651" i="1"/>
  <c r="X1652" i="1"/>
  <c r="X1653" i="1"/>
  <c r="X1654" i="1"/>
  <c r="X1655" i="1"/>
  <c r="X1656" i="1"/>
  <c r="X1657" i="1"/>
  <c r="X1658" i="1"/>
  <c r="X1659" i="1"/>
  <c r="X1660" i="1"/>
  <c r="X1661" i="1"/>
  <c r="X1662" i="1"/>
  <c r="X1663" i="1"/>
  <c r="X1664" i="1"/>
  <c r="X1665" i="1"/>
  <c r="X1666" i="1"/>
  <c r="X1667" i="1"/>
  <c r="X1668" i="1"/>
  <c r="X1669" i="1"/>
  <c r="X1670" i="1"/>
  <c r="X1671" i="1"/>
  <c r="X1672" i="1"/>
  <c r="X1673" i="1"/>
  <c r="X1674" i="1"/>
  <c r="X1675" i="1"/>
  <c r="X1676" i="1"/>
  <c r="X1677" i="1"/>
  <c r="X1678" i="1"/>
  <c r="X1679" i="1"/>
  <c r="X1680" i="1"/>
  <c r="X1681" i="1"/>
  <c r="X1682" i="1"/>
  <c r="X1683" i="1"/>
  <c r="X1684" i="1"/>
  <c r="X1685" i="1"/>
  <c r="X1686" i="1"/>
  <c r="X1687" i="1"/>
  <c r="X1688" i="1"/>
  <c r="X1689" i="1"/>
  <c r="X1690" i="1"/>
  <c r="X1691" i="1"/>
  <c r="X1692" i="1"/>
  <c r="X1693" i="1"/>
  <c r="X1694" i="1"/>
  <c r="X1695" i="1"/>
  <c r="X1696" i="1"/>
  <c r="X1697" i="1"/>
  <c r="X1698" i="1"/>
  <c r="X1699" i="1"/>
  <c r="X1700" i="1"/>
  <c r="X1701" i="1"/>
  <c r="X1702" i="1"/>
  <c r="X1703" i="1"/>
  <c r="X1704" i="1"/>
  <c r="X1705" i="1"/>
  <c r="X1706" i="1"/>
  <c r="X1707" i="1"/>
  <c r="X1708" i="1"/>
  <c r="X1709" i="1"/>
  <c r="X1710" i="1"/>
  <c r="X1711" i="1"/>
  <c r="X1712" i="1"/>
  <c r="X1713" i="1"/>
  <c r="X1714" i="1"/>
  <c r="X1715" i="1"/>
  <c r="X1716" i="1"/>
  <c r="X1717" i="1"/>
  <c r="X1718" i="1"/>
  <c r="X1719" i="1"/>
  <c r="X1720" i="1"/>
  <c r="X1721" i="1"/>
  <c r="X1722" i="1"/>
  <c r="X1723" i="1"/>
  <c r="X1724" i="1"/>
  <c r="X1725" i="1"/>
  <c r="X1726" i="1"/>
  <c r="X1727" i="1"/>
  <c r="X1728" i="1"/>
  <c r="X1729" i="1"/>
  <c r="X1730" i="1"/>
  <c r="X1731" i="1"/>
  <c r="X1732" i="1"/>
  <c r="X1733" i="1"/>
  <c r="X1734" i="1"/>
  <c r="X1735" i="1"/>
  <c r="X1736" i="1"/>
  <c r="X1737" i="1"/>
  <c r="X1738" i="1"/>
  <c r="X1739" i="1"/>
  <c r="X1740" i="1"/>
  <c r="X1741" i="1"/>
  <c r="X1742" i="1"/>
  <c r="X1743" i="1"/>
  <c r="X1744" i="1"/>
  <c r="X1745" i="1"/>
  <c r="X1746" i="1"/>
  <c r="X1747" i="1"/>
  <c r="X1748" i="1"/>
  <c r="X1749" i="1"/>
  <c r="X1750" i="1"/>
  <c r="X1751" i="1"/>
  <c r="X1752" i="1"/>
  <c r="X1753" i="1"/>
  <c r="X1754" i="1"/>
  <c r="X1755" i="1"/>
  <c r="X1756" i="1"/>
  <c r="X1757" i="1"/>
  <c r="X1758" i="1"/>
  <c r="X1759" i="1"/>
  <c r="X1760" i="1"/>
  <c r="X1761" i="1"/>
  <c r="X1762" i="1"/>
  <c r="X1763" i="1"/>
  <c r="X1764" i="1"/>
  <c r="X1765" i="1"/>
  <c r="X1766" i="1"/>
  <c r="X1767" i="1"/>
  <c r="X1768" i="1"/>
  <c r="X1769" i="1"/>
  <c r="X1770" i="1"/>
  <c r="X1771" i="1"/>
  <c r="X1772" i="1"/>
  <c r="X1773" i="1"/>
  <c r="X1774" i="1"/>
  <c r="X1775" i="1"/>
  <c r="X1776" i="1"/>
  <c r="X1777" i="1"/>
  <c r="X1778" i="1"/>
  <c r="X1779" i="1"/>
  <c r="X1780" i="1"/>
  <c r="X1781" i="1"/>
  <c r="X1782" i="1"/>
  <c r="X1783" i="1"/>
  <c r="X1784" i="1"/>
  <c r="X1785" i="1"/>
  <c r="X1786" i="1"/>
  <c r="X1787" i="1"/>
  <c r="X1788" i="1"/>
  <c r="X1789" i="1"/>
  <c r="X1790" i="1"/>
  <c r="X1791" i="1"/>
  <c r="X1792" i="1"/>
  <c r="X1793" i="1"/>
  <c r="X1794" i="1"/>
  <c r="X1795" i="1"/>
  <c r="X1796" i="1"/>
  <c r="X1797" i="1"/>
  <c r="X1798" i="1"/>
  <c r="X1799" i="1"/>
  <c r="X1800" i="1"/>
  <c r="X1801" i="1"/>
  <c r="X1802" i="1"/>
  <c r="X1803" i="1"/>
  <c r="X1804" i="1"/>
  <c r="X1805" i="1"/>
  <c r="X1806" i="1"/>
  <c r="X1807" i="1"/>
  <c r="X1808" i="1"/>
  <c r="X1809" i="1"/>
  <c r="X1810" i="1"/>
  <c r="X1811" i="1"/>
  <c r="X1812" i="1"/>
  <c r="X1813" i="1"/>
  <c r="X1814" i="1"/>
  <c r="X1815" i="1"/>
  <c r="X1816" i="1"/>
  <c r="X1817" i="1"/>
  <c r="X1818" i="1"/>
  <c r="X1819" i="1"/>
  <c r="X1820" i="1"/>
  <c r="X1821" i="1"/>
  <c r="X1822" i="1"/>
  <c r="X1823" i="1"/>
  <c r="X1824" i="1"/>
  <c r="X1825" i="1"/>
  <c r="X1826" i="1"/>
  <c r="X1827" i="1"/>
  <c r="X1828" i="1"/>
  <c r="X1829" i="1"/>
  <c r="X1830" i="1"/>
  <c r="X1831" i="1"/>
  <c r="X1832" i="1"/>
  <c r="X1833" i="1"/>
  <c r="X1834" i="1"/>
  <c r="X1835" i="1"/>
  <c r="X1836" i="1"/>
  <c r="X1837" i="1"/>
  <c r="X1838" i="1"/>
  <c r="X1839" i="1"/>
  <c r="X1840" i="1"/>
  <c r="X1841" i="1"/>
  <c r="X1842" i="1"/>
  <c r="X1843" i="1"/>
  <c r="X1844" i="1"/>
  <c r="X1845" i="1"/>
  <c r="X1846" i="1"/>
  <c r="X1847" i="1"/>
  <c r="X1848" i="1"/>
  <c r="X1849" i="1"/>
  <c r="X1850" i="1"/>
  <c r="X1851" i="1"/>
  <c r="X1852" i="1"/>
  <c r="X1853" i="1"/>
  <c r="X1854" i="1"/>
  <c r="X1855" i="1"/>
  <c r="X1856" i="1"/>
  <c r="X1857" i="1"/>
  <c r="X1858" i="1"/>
  <c r="X1859" i="1"/>
  <c r="X1860" i="1"/>
  <c r="X1861" i="1"/>
  <c r="X1862" i="1"/>
  <c r="X1863" i="1"/>
  <c r="X1864" i="1"/>
  <c r="X1865" i="1"/>
  <c r="X1866" i="1"/>
  <c r="X1867" i="1"/>
  <c r="X1868" i="1"/>
  <c r="X1869" i="1"/>
  <c r="X1870" i="1"/>
  <c r="X1871" i="1"/>
  <c r="X1872" i="1"/>
  <c r="X1873" i="1"/>
  <c r="X1874" i="1"/>
  <c r="X1875" i="1"/>
  <c r="X1876" i="1"/>
  <c r="X1877" i="1"/>
  <c r="X1878" i="1"/>
  <c r="X1879" i="1"/>
  <c r="X1880" i="1"/>
  <c r="X1881" i="1"/>
  <c r="X1882" i="1"/>
  <c r="X1883" i="1"/>
  <c r="X1884" i="1"/>
  <c r="X1885" i="1"/>
  <c r="X1886" i="1"/>
  <c r="X1887" i="1"/>
  <c r="X1888" i="1"/>
  <c r="X1889" i="1"/>
  <c r="X1890" i="1"/>
  <c r="X1891" i="1"/>
  <c r="X1892" i="1"/>
  <c r="X1893" i="1"/>
  <c r="X1894" i="1"/>
  <c r="X1895" i="1"/>
  <c r="X1896" i="1"/>
  <c r="X1897" i="1"/>
  <c r="X1898" i="1"/>
  <c r="X1899" i="1"/>
  <c r="X1900" i="1"/>
  <c r="X1901" i="1"/>
  <c r="X1902" i="1"/>
  <c r="X1903" i="1"/>
  <c r="X1904" i="1"/>
  <c r="X1905" i="1"/>
  <c r="X1906" i="1"/>
  <c r="X1907" i="1"/>
  <c r="X1908" i="1"/>
  <c r="X1909" i="1"/>
  <c r="X1910" i="1"/>
  <c r="X1911" i="1"/>
  <c r="X1912" i="1"/>
  <c r="X1913" i="1"/>
  <c r="X1914" i="1"/>
  <c r="X1915" i="1"/>
  <c r="X1916" i="1"/>
  <c r="X1917" i="1"/>
  <c r="X1918" i="1"/>
  <c r="X1919" i="1"/>
  <c r="X1920" i="1"/>
  <c r="X1921" i="1"/>
  <c r="X1922" i="1"/>
  <c r="X1923" i="1"/>
  <c r="X1924" i="1"/>
  <c r="X1925" i="1"/>
  <c r="X1926" i="1"/>
  <c r="X1927" i="1"/>
  <c r="X1928" i="1"/>
  <c r="X1929" i="1"/>
  <c r="X1930" i="1"/>
  <c r="X1931" i="1"/>
  <c r="X1932" i="1"/>
  <c r="X1933" i="1"/>
  <c r="X1934" i="1"/>
  <c r="X1935" i="1"/>
  <c r="X1936" i="1"/>
  <c r="X1937" i="1"/>
  <c r="X1938" i="1"/>
  <c r="X1939" i="1"/>
  <c r="X1940" i="1"/>
  <c r="X1941" i="1"/>
  <c r="X1942" i="1"/>
  <c r="X1943" i="1"/>
  <c r="X1944" i="1"/>
  <c r="X1945" i="1"/>
  <c r="X1946" i="1"/>
  <c r="X1947" i="1"/>
  <c r="X1948" i="1"/>
  <c r="X1949" i="1"/>
  <c r="X1950" i="1"/>
  <c r="X1951" i="1"/>
  <c r="X1952" i="1"/>
  <c r="X1953" i="1"/>
  <c r="X1954" i="1"/>
  <c r="X1955" i="1"/>
  <c r="X1956" i="1"/>
  <c r="X1957" i="1"/>
  <c r="X1958" i="1"/>
  <c r="X1959" i="1"/>
  <c r="X1960" i="1"/>
  <c r="X1961" i="1"/>
  <c r="X1962" i="1"/>
  <c r="X1963" i="1"/>
  <c r="X1964" i="1"/>
  <c r="X1965" i="1"/>
  <c r="X1966" i="1"/>
  <c r="X1967" i="1"/>
  <c r="X1968" i="1"/>
  <c r="X1969" i="1"/>
  <c r="X1970" i="1"/>
  <c r="X1971" i="1"/>
  <c r="X1972" i="1"/>
  <c r="X1973" i="1"/>
  <c r="X1974" i="1"/>
  <c r="X1975" i="1"/>
  <c r="X1976" i="1"/>
  <c r="X1977" i="1"/>
  <c r="X1978" i="1"/>
  <c r="X1979" i="1"/>
  <c r="X1980" i="1"/>
  <c r="X1981" i="1"/>
  <c r="X1982" i="1"/>
  <c r="X1983" i="1"/>
  <c r="X1984" i="1"/>
  <c r="X1985" i="1"/>
  <c r="X1986" i="1"/>
  <c r="X1987" i="1"/>
  <c r="X1988" i="1"/>
  <c r="X1989" i="1"/>
  <c r="X1990" i="1"/>
  <c r="X1991" i="1"/>
  <c r="X1992" i="1"/>
  <c r="X1993" i="1"/>
  <c r="X1994" i="1"/>
  <c r="X1995" i="1"/>
  <c r="X1996" i="1"/>
  <c r="X1997" i="1"/>
  <c r="X1998" i="1"/>
  <c r="X1999" i="1"/>
  <c r="X2000" i="1"/>
  <c r="X2001" i="1"/>
  <c r="X2002" i="1"/>
  <c r="X2003" i="1"/>
  <c r="X2004" i="1"/>
  <c r="X2005" i="1"/>
  <c r="X2006" i="1"/>
  <c r="X2007" i="1"/>
  <c r="X2008" i="1"/>
  <c r="X2009" i="1"/>
  <c r="X2010" i="1"/>
  <c r="X2011" i="1"/>
  <c r="X2012" i="1"/>
  <c r="X2013" i="1"/>
  <c r="X2014" i="1"/>
  <c r="X2015" i="1"/>
  <c r="X2016" i="1"/>
  <c r="X2017" i="1"/>
  <c r="X2018" i="1"/>
  <c r="X2019" i="1"/>
  <c r="X2020" i="1"/>
  <c r="X2021" i="1"/>
  <c r="X2022" i="1"/>
  <c r="X2023" i="1"/>
  <c r="X2024" i="1"/>
  <c r="X2025" i="1"/>
  <c r="X2026" i="1"/>
  <c r="X2027" i="1"/>
  <c r="X2028" i="1"/>
  <c r="X2029" i="1"/>
  <c r="X2030" i="1"/>
  <c r="X2031" i="1"/>
  <c r="X2032" i="1"/>
  <c r="X2033" i="1"/>
  <c r="X2034" i="1"/>
  <c r="X2035" i="1"/>
  <c r="X2036" i="1"/>
  <c r="X2037" i="1"/>
  <c r="X2038" i="1"/>
  <c r="X2039" i="1"/>
  <c r="X2040" i="1"/>
  <c r="X2041" i="1"/>
  <c r="X2042" i="1"/>
  <c r="X2043" i="1"/>
  <c r="X2044" i="1"/>
  <c r="X2045" i="1"/>
  <c r="X2046" i="1"/>
  <c r="X2047" i="1"/>
  <c r="X2048" i="1"/>
  <c r="X2049" i="1"/>
  <c r="X2050" i="1"/>
  <c r="X2051" i="1"/>
  <c r="X2052" i="1"/>
  <c r="X2053" i="1"/>
  <c r="X2054" i="1"/>
  <c r="X2055" i="1"/>
  <c r="X2056" i="1"/>
  <c r="X2057" i="1"/>
  <c r="X2058" i="1"/>
  <c r="X2059" i="1"/>
  <c r="X2060" i="1"/>
  <c r="X2061" i="1"/>
  <c r="X2062" i="1"/>
  <c r="X2063" i="1"/>
  <c r="X2064" i="1"/>
  <c r="X2065" i="1"/>
  <c r="X2066" i="1"/>
  <c r="X2067" i="1"/>
  <c r="X2068" i="1"/>
  <c r="X2069" i="1"/>
  <c r="X2070" i="1"/>
  <c r="X2071" i="1"/>
  <c r="X2072" i="1"/>
  <c r="X2073" i="1"/>
  <c r="X2074" i="1"/>
  <c r="X2075" i="1"/>
  <c r="X2076" i="1"/>
  <c r="X2077" i="1"/>
  <c r="X2078" i="1"/>
  <c r="X2079" i="1"/>
  <c r="X2080" i="1"/>
  <c r="X2081" i="1"/>
  <c r="X2082" i="1"/>
  <c r="X2083" i="1"/>
  <c r="X2084" i="1"/>
  <c r="X2085" i="1"/>
  <c r="X2086" i="1"/>
  <c r="X2087" i="1"/>
  <c r="X2088" i="1"/>
  <c r="X2089" i="1"/>
  <c r="X2090" i="1"/>
  <c r="X2091" i="1"/>
  <c r="X2092" i="1"/>
  <c r="X2093" i="1"/>
  <c r="X2094" i="1"/>
  <c r="X2095" i="1"/>
  <c r="X2096" i="1"/>
  <c r="X2097" i="1"/>
  <c r="X2098" i="1"/>
  <c r="X2099" i="1"/>
  <c r="X2100" i="1"/>
  <c r="X2101" i="1"/>
  <c r="X2102" i="1"/>
  <c r="X2103" i="1"/>
  <c r="X2104" i="1"/>
  <c r="X2105" i="1"/>
  <c r="X2106" i="1"/>
  <c r="X2107" i="1"/>
  <c r="X2108" i="1"/>
  <c r="X2109" i="1"/>
  <c r="X2110" i="1"/>
  <c r="X2111" i="1"/>
  <c r="X2112" i="1"/>
  <c r="X2113" i="1"/>
  <c r="X2114" i="1"/>
  <c r="X2115" i="1"/>
  <c r="X2116" i="1"/>
  <c r="X2117" i="1"/>
  <c r="X2118" i="1"/>
  <c r="X2119" i="1"/>
  <c r="X2120" i="1"/>
  <c r="X2121" i="1"/>
  <c r="X2122" i="1"/>
  <c r="X2123" i="1"/>
  <c r="X2124" i="1"/>
  <c r="X2125" i="1"/>
  <c r="X2126" i="1"/>
  <c r="X2127" i="1"/>
  <c r="X2128" i="1"/>
  <c r="X2129" i="1"/>
  <c r="X2130" i="1"/>
  <c r="X2131" i="1"/>
  <c r="X2132" i="1"/>
  <c r="X2133" i="1"/>
  <c r="X2134" i="1"/>
  <c r="X2135" i="1"/>
  <c r="X2136" i="1"/>
  <c r="X2137" i="1"/>
  <c r="X2138" i="1"/>
  <c r="X2139" i="1"/>
  <c r="X2140" i="1"/>
  <c r="X2141" i="1"/>
  <c r="X2142" i="1"/>
  <c r="X2143" i="1"/>
  <c r="X2144" i="1"/>
  <c r="X2145" i="1"/>
  <c r="X2146" i="1"/>
  <c r="X2147" i="1"/>
  <c r="X2148" i="1"/>
  <c r="X2149" i="1"/>
  <c r="X2150" i="1"/>
  <c r="X2151" i="1"/>
  <c r="X2152" i="1"/>
  <c r="X2153" i="1"/>
  <c r="X2154" i="1"/>
  <c r="X2155" i="1"/>
  <c r="X2156" i="1"/>
  <c r="X2157" i="1"/>
  <c r="X2158" i="1"/>
  <c r="X2159" i="1"/>
  <c r="X2160" i="1"/>
  <c r="X2161" i="1"/>
  <c r="X2162" i="1"/>
  <c r="X2163" i="1"/>
  <c r="X2164" i="1"/>
  <c r="X2165" i="1"/>
  <c r="X2166" i="1"/>
  <c r="X2167" i="1"/>
  <c r="X2168" i="1"/>
  <c r="X2169" i="1"/>
  <c r="X2170" i="1"/>
  <c r="X2171" i="1"/>
  <c r="X2172" i="1"/>
  <c r="X2173" i="1"/>
  <c r="X2174" i="1"/>
  <c r="X2175" i="1"/>
  <c r="X2176" i="1"/>
  <c r="X2177" i="1"/>
  <c r="X2178" i="1"/>
  <c r="X2179" i="1"/>
  <c r="X2180" i="1"/>
  <c r="X2181" i="1"/>
  <c r="X2182" i="1"/>
  <c r="X2183" i="1"/>
  <c r="X2184" i="1"/>
  <c r="X2185" i="1"/>
  <c r="X2186" i="1"/>
  <c r="X2187" i="1"/>
  <c r="X2188" i="1"/>
  <c r="X2189" i="1"/>
  <c r="X2190" i="1"/>
  <c r="X2191" i="1"/>
  <c r="X2192" i="1"/>
  <c r="X2193" i="1"/>
  <c r="X2194" i="1"/>
  <c r="X2195" i="1"/>
  <c r="X2196" i="1"/>
  <c r="X2197" i="1"/>
  <c r="X2198" i="1"/>
  <c r="X2199" i="1"/>
  <c r="X2200" i="1"/>
  <c r="X2201" i="1"/>
  <c r="X2202" i="1"/>
  <c r="X2203" i="1"/>
  <c r="X2204" i="1"/>
  <c r="X2205" i="1"/>
  <c r="X2206" i="1"/>
  <c r="X2207" i="1"/>
  <c r="X2208" i="1"/>
  <c r="X2209" i="1"/>
  <c r="X2210" i="1"/>
  <c r="X2211" i="1"/>
  <c r="X2212" i="1"/>
  <c r="X2213" i="1"/>
  <c r="X2214" i="1"/>
  <c r="X2215" i="1"/>
  <c r="X2216" i="1"/>
  <c r="X2217" i="1"/>
  <c r="X2218" i="1"/>
  <c r="X2219" i="1"/>
  <c r="X2220" i="1"/>
  <c r="X2221" i="1"/>
  <c r="X2222" i="1"/>
  <c r="X2223" i="1"/>
  <c r="X2224" i="1"/>
  <c r="X2225" i="1"/>
  <c r="X2226" i="1"/>
  <c r="X2227" i="1"/>
  <c r="X2228" i="1"/>
  <c r="X2229" i="1"/>
  <c r="X2230" i="1"/>
  <c r="X2231" i="1"/>
  <c r="X2232" i="1"/>
  <c r="X2233" i="1"/>
  <c r="X2234" i="1"/>
  <c r="X2235" i="1"/>
  <c r="X2236" i="1"/>
  <c r="X2237" i="1"/>
  <c r="X2238" i="1"/>
  <c r="X2239" i="1"/>
  <c r="X2240" i="1"/>
  <c r="X2241" i="1"/>
  <c r="X2242" i="1"/>
  <c r="X2243" i="1"/>
  <c r="X2244" i="1"/>
  <c r="X2245" i="1"/>
  <c r="X2246" i="1"/>
  <c r="X2247" i="1"/>
  <c r="X2248" i="1"/>
  <c r="X2249" i="1"/>
  <c r="X2250" i="1"/>
  <c r="X2251" i="1"/>
  <c r="X2252" i="1"/>
  <c r="X2253" i="1"/>
  <c r="X2254" i="1"/>
  <c r="X2255" i="1"/>
  <c r="X2256" i="1"/>
  <c r="X2257" i="1"/>
  <c r="X2258" i="1"/>
  <c r="X2259" i="1"/>
  <c r="X2260" i="1"/>
  <c r="X2261" i="1"/>
  <c r="X2262" i="1"/>
  <c r="X2263" i="1"/>
  <c r="X2264" i="1"/>
  <c r="X2265" i="1"/>
  <c r="X2266" i="1"/>
  <c r="X2267" i="1"/>
  <c r="X2268" i="1"/>
  <c r="X2269" i="1"/>
  <c r="X2270" i="1"/>
  <c r="X2271" i="1"/>
  <c r="X2272" i="1"/>
  <c r="X2273" i="1"/>
  <c r="X2274" i="1"/>
  <c r="X2275" i="1"/>
  <c r="X2276" i="1"/>
  <c r="X2277" i="1"/>
  <c r="X2278" i="1"/>
  <c r="X2279" i="1"/>
  <c r="X2280" i="1"/>
  <c r="X2281" i="1"/>
  <c r="X2282" i="1"/>
  <c r="X2283" i="1"/>
  <c r="X2284" i="1"/>
  <c r="X2285" i="1"/>
  <c r="X2286" i="1"/>
  <c r="X2287" i="1"/>
  <c r="X2288" i="1"/>
  <c r="X2289" i="1"/>
  <c r="X2290" i="1"/>
  <c r="X2291" i="1"/>
  <c r="X2292" i="1"/>
  <c r="X2293" i="1"/>
  <c r="X2294" i="1"/>
  <c r="X2295" i="1"/>
  <c r="X2296" i="1"/>
  <c r="X2297" i="1"/>
  <c r="X2298" i="1"/>
  <c r="X2299" i="1"/>
  <c r="X2300" i="1"/>
  <c r="X2301" i="1"/>
  <c r="X2302" i="1"/>
  <c r="X2303" i="1"/>
  <c r="X2304" i="1"/>
  <c r="X2305" i="1"/>
  <c r="X2306" i="1"/>
  <c r="X2307" i="1"/>
  <c r="X2308" i="1"/>
  <c r="X2309" i="1"/>
  <c r="X2310" i="1"/>
  <c r="X2311" i="1"/>
  <c r="X2312" i="1"/>
  <c r="X2313" i="1"/>
  <c r="X2314" i="1"/>
  <c r="X2315" i="1"/>
  <c r="X2316" i="1"/>
  <c r="X2317" i="1"/>
  <c r="X2318" i="1"/>
  <c r="X2319" i="1"/>
  <c r="X2320" i="1"/>
  <c r="X2321" i="1"/>
  <c r="X2322" i="1"/>
  <c r="X2323" i="1"/>
  <c r="X2324" i="1"/>
  <c r="X2325" i="1"/>
  <c r="X2326" i="1"/>
  <c r="X2327" i="1"/>
  <c r="X2328" i="1"/>
  <c r="X2329" i="1"/>
  <c r="X2330" i="1"/>
  <c r="X2331" i="1"/>
  <c r="X2332" i="1"/>
  <c r="X2333" i="1"/>
  <c r="X2334" i="1"/>
  <c r="X2335" i="1"/>
  <c r="X2336" i="1"/>
  <c r="X2337" i="1"/>
  <c r="X2338" i="1"/>
  <c r="X2339" i="1"/>
  <c r="X2340" i="1"/>
  <c r="X2341" i="1"/>
  <c r="X2342" i="1"/>
  <c r="X2343" i="1"/>
  <c r="X2344" i="1"/>
  <c r="X2345" i="1"/>
  <c r="X2346" i="1"/>
  <c r="X2347" i="1"/>
  <c r="X2348" i="1"/>
  <c r="X2349" i="1"/>
  <c r="X2350" i="1"/>
  <c r="X2351" i="1"/>
  <c r="X2352" i="1"/>
  <c r="X2353" i="1"/>
  <c r="X2354" i="1"/>
  <c r="X2355" i="1"/>
  <c r="X2356" i="1"/>
  <c r="X2357" i="1"/>
  <c r="X2358" i="1"/>
  <c r="X2359" i="1"/>
  <c r="X2360" i="1"/>
  <c r="X2361" i="1"/>
  <c r="X2362" i="1"/>
  <c r="X2363" i="1"/>
  <c r="X2364" i="1"/>
  <c r="X2365" i="1"/>
  <c r="X2366" i="1"/>
  <c r="X2367" i="1"/>
  <c r="X2368" i="1"/>
  <c r="X2369" i="1"/>
  <c r="X2370" i="1"/>
  <c r="X2371" i="1"/>
  <c r="X2372" i="1"/>
  <c r="X2373" i="1"/>
  <c r="X2374" i="1"/>
  <c r="X2375" i="1"/>
  <c r="X2376" i="1"/>
  <c r="X2377" i="1"/>
  <c r="X2378" i="1"/>
  <c r="X2379" i="1"/>
  <c r="X2380" i="1"/>
  <c r="X2381" i="1"/>
  <c r="X2382" i="1"/>
  <c r="X2383" i="1"/>
  <c r="X2384" i="1"/>
  <c r="X2385" i="1"/>
  <c r="X2386" i="1"/>
  <c r="X2387" i="1"/>
  <c r="X2388" i="1"/>
  <c r="X2389" i="1"/>
  <c r="X2390" i="1"/>
  <c r="X2391" i="1"/>
  <c r="X2392" i="1"/>
  <c r="X2393" i="1"/>
  <c r="X2394" i="1"/>
  <c r="X2395" i="1"/>
  <c r="X2396" i="1"/>
  <c r="X2397" i="1"/>
  <c r="X2398" i="1"/>
  <c r="X2399" i="1"/>
  <c r="X2400" i="1"/>
  <c r="X2401" i="1"/>
  <c r="X2402" i="1"/>
  <c r="X2403" i="1"/>
  <c r="X2404" i="1"/>
  <c r="X2405" i="1"/>
  <c r="X2406" i="1"/>
  <c r="X2407" i="1"/>
  <c r="X2408" i="1"/>
  <c r="X2409" i="1"/>
  <c r="X2410" i="1"/>
  <c r="X2411" i="1"/>
  <c r="X2412" i="1"/>
  <c r="X2413" i="1"/>
  <c r="X2414" i="1"/>
  <c r="X2415" i="1"/>
  <c r="X2416" i="1"/>
  <c r="X2417" i="1"/>
  <c r="X2418" i="1"/>
  <c r="X2419" i="1"/>
  <c r="X2420" i="1"/>
  <c r="X2421" i="1"/>
  <c r="X2422" i="1"/>
  <c r="X2423" i="1"/>
  <c r="X2424" i="1"/>
  <c r="X2425" i="1"/>
  <c r="X2426" i="1"/>
  <c r="X2427" i="1"/>
  <c r="X2428" i="1"/>
  <c r="X2429" i="1"/>
  <c r="X2430" i="1"/>
  <c r="X2431" i="1"/>
  <c r="X2432" i="1"/>
  <c r="X2433" i="1"/>
  <c r="X2434" i="1"/>
  <c r="X2435" i="1"/>
  <c r="X2436" i="1"/>
  <c r="X2437" i="1"/>
  <c r="X2438" i="1"/>
  <c r="X2439" i="1"/>
  <c r="X2440" i="1"/>
  <c r="X2441" i="1"/>
  <c r="X2442" i="1"/>
  <c r="X2443" i="1"/>
  <c r="X2444" i="1"/>
  <c r="X2445" i="1"/>
  <c r="X2446" i="1"/>
  <c r="X2447" i="1"/>
  <c r="X2448" i="1"/>
  <c r="X2449" i="1"/>
  <c r="X2450" i="1"/>
  <c r="X2451" i="1"/>
  <c r="X2452" i="1"/>
  <c r="X2453" i="1"/>
  <c r="X2454" i="1"/>
  <c r="X2455" i="1"/>
  <c r="X2456" i="1"/>
  <c r="X2457" i="1"/>
  <c r="X2458" i="1"/>
  <c r="X2459" i="1"/>
  <c r="X2460" i="1"/>
  <c r="X2461" i="1"/>
  <c r="X2462" i="1"/>
  <c r="X2463" i="1"/>
  <c r="X2464" i="1"/>
  <c r="X2465" i="1"/>
  <c r="X2466" i="1"/>
  <c r="X2467" i="1"/>
  <c r="X2468" i="1"/>
  <c r="X2469" i="1"/>
  <c r="X2470" i="1"/>
  <c r="X2471" i="1"/>
  <c r="X2472" i="1"/>
  <c r="X2473" i="1"/>
  <c r="X2474" i="1"/>
  <c r="X2475" i="1"/>
  <c r="X2476" i="1"/>
  <c r="X2477" i="1"/>
  <c r="X2478" i="1"/>
  <c r="X2479" i="1"/>
  <c r="X2480" i="1"/>
  <c r="X2481" i="1"/>
  <c r="X2482" i="1"/>
  <c r="X2483" i="1"/>
  <c r="X2484" i="1"/>
  <c r="X2485" i="1"/>
  <c r="X2486" i="1"/>
  <c r="X2487" i="1"/>
  <c r="X2488" i="1"/>
  <c r="X2489" i="1"/>
  <c r="X2490" i="1"/>
  <c r="X2491" i="1"/>
  <c r="X2492" i="1"/>
  <c r="X2493" i="1"/>
  <c r="X2494" i="1"/>
  <c r="X2495" i="1"/>
  <c r="X2496" i="1"/>
  <c r="X2497" i="1"/>
  <c r="X2498" i="1"/>
  <c r="X2499" i="1"/>
  <c r="X2500" i="1"/>
  <c r="X2501" i="1"/>
  <c r="X2502" i="1"/>
  <c r="X2503" i="1"/>
  <c r="X2504" i="1"/>
  <c r="X2505" i="1"/>
  <c r="X2506" i="1"/>
  <c r="X2507" i="1"/>
  <c r="X2508" i="1"/>
  <c r="X2509" i="1"/>
  <c r="X2510" i="1"/>
  <c r="X2511" i="1"/>
  <c r="X2512" i="1"/>
  <c r="X2513" i="1"/>
  <c r="X2514" i="1"/>
  <c r="X2515" i="1"/>
  <c r="X2516" i="1"/>
  <c r="X2517" i="1"/>
  <c r="X2518" i="1"/>
  <c r="X2519" i="1"/>
  <c r="X2520" i="1"/>
  <c r="X2521" i="1"/>
  <c r="X2522" i="1"/>
  <c r="X2523" i="1"/>
  <c r="X2524" i="1"/>
  <c r="X2525" i="1"/>
  <c r="X2526" i="1"/>
  <c r="X2527" i="1"/>
  <c r="X2528" i="1"/>
  <c r="X2529" i="1"/>
  <c r="X2530" i="1"/>
  <c r="X2531" i="1"/>
  <c r="X2532" i="1"/>
  <c r="X2533" i="1"/>
  <c r="X2534" i="1"/>
  <c r="X2535" i="1"/>
  <c r="X2536" i="1"/>
  <c r="X2537" i="1"/>
  <c r="X2538" i="1"/>
  <c r="X2539" i="1"/>
  <c r="X2540" i="1"/>
  <c r="X2541" i="1"/>
  <c r="X2542" i="1"/>
  <c r="X2543" i="1"/>
  <c r="X2544" i="1"/>
  <c r="X2545" i="1"/>
  <c r="X2546" i="1"/>
  <c r="X2547" i="1"/>
  <c r="X2548" i="1"/>
  <c r="X2549" i="1"/>
  <c r="X2550" i="1"/>
  <c r="X2551" i="1"/>
  <c r="X2552" i="1"/>
  <c r="X2553" i="1"/>
  <c r="X2554" i="1"/>
  <c r="X2555" i="1"/>
  <c r="X2556" i="1"/>
  <c r="X2557" i="1"/>
  <c r="X2558" i="1"/>
  <c r="X2559" i="1"/>
  <c r="X2560" i="1"/>
  <c r="X2561" i="1"/>
  <c r="X2562" i="1"/>
  <c r="X2563" i="1"/>
  <c r="X2564" i="1"/>
  <c r="X2565" i="1"/>
  <c r="X2566" i="1"/>
  <c r="X2567" i="1"/>
  <c r="X2568" i="1"/>
  <c r="X2569" i="1"/>
  <c r="X2570" i="1"/>
  <c r="X2571" i="1"/>
  <c r="X2572" i="1"/>
  <c r="X2573" i="1"/>
  <c r="X2574" i="1"/>
  <c r="X2575" i="1"/>
  <c r="X2576" i="1"/>
  <c r="X2577" i="1"/>
  <c r="X2578" i="1"/>
  <c r="X2579" i="1"/>
  <c r="X2580" i="1"/>
  <c r="X2581" i="1"/>
  <c r="X2582" i="1"/>
  <c r="X2583" i="1"/>
  <c r="X2584" i="1"/>
  <c r="X2585" i="1"/>
  <c r="X2586" i="1"/>
  <c r="X2587" i="1"/>
  <c r="X2588" i="1"/>
  <c r="X2589" i="1"/>
  <c r="X2590" i="1"/>
  <c r="X2591" i="1"/>
  <c r="X2592" i="1"/>
  <c r="X2593" i="1"/>
  <c r="X2594" i="1"/>
  <c r="X2595" i="1"/>
  <c r="X2596" i="1"/>
  <c r="X2597" i="1"/>
  <c r="X2598" i="1"/>
  <c r="X2599" i="1"/>
  <c r="X2600" i="1"/>
  <c r="X2601" i="1"/>
  <c r="X2602" i="1"/>
  <c r="X2603" i="1"/>
  <c r="X2604" i="1"/>
  <c r="X2605" i="1"/>
  <c r="X2606" i="1"/>
  <c r="X2607" i="1"/>
  <c r="X2608" i="1"/>
  <c r="X2609" i="1"/>
  <c r="X2610" i="1"/>
  <c r="X2611" i="1"/>
  <c r="X2612" i="1"/>
  <c r="X2613" i="1"/>
  <c r="X2614" i="1"/>
  <c r="X2615" i="1"/>
  <c r="X2616" i="1"/>
  <c r="X2617" i="1"/>
  <c r="X2618" i="1"/>
  <c r="X2619" i="1"/>
  <c r="X2620" i="1"/>
  <c r="X2621" i="1"/>
  <c r="X2622" i="1"/>
  <c r="X2623" i="1"/>
  <c r="X2624" i="1"/>
  <c r="X2625" i="1"/>
  <c r="X2626" i="1"/>
  <c r="X2627" i="1"/>
  <c r="X2628" i="1"/>
  <c r="X2629" i="1"/>
  <c r="X2630" i="1"/>
  <c r="X2631" i="1"/>
  <c r="X2632" i="1"/>
  <c r="X2633" i="1"/>
  <c r="X2634" i="1"/>
  <c r="X2635" i="1"/>
  <c r="X2636" i="1"/>
  <c r="X2637" i="1"/>
  <c r="X2638" i="1"/>
  <c r="X2639" i="1"/>
  <c r="X2640" i="1"/>
  <c r="X2641" i="1"/>
  <c r="X2642" i="1"/>
  <c r="X2643" i="1"/>
  <c r="X2644" i="1"/>
  <c r="X2645" i="1"/>
  <c r="X2646" i="1"/>
  <c r="X2647" i="1"/>
  <c r="X2648" i="1"/>
  <c r="X2649" i="1"/>
  <c r="X2650" i="1"/>
  <c r="X2651" i="1"/>
  <c r="X2652" i="1"/>
  <c r="X2653" i="1"/>
  <c r="X2654" i="1"/>
  <c r="X2655" i="1"/>
  <c r="X2656" i="1"/>
  <c r="X2657" i="1"/>
  <c r="X2658" i="1"/>
  <c r="X2659" i="1"/>
  <c r="X2660" i="1"/>
  <c r="X2661" i="1"/>
  <c r="X2662" i="1"/>
  <c r="X2663" i="1"/>
  <c r="X2664" i="1"/>
  <c r="X2665" i="1"/>
  <c r="X2666" i="1"/>
  <c r="X2667" i="1"/>
  <c r="X2668" i="1"/>
  <c r="X2669" i="1"/>
  <c r="X2670" i="1"/>
  <c r="X2671" i="1"/>
  <c r="X2672" i="1"/>
  <c r="X2673" i="1"/>
  <c r="X2674" i="1"/>
  <c r="X2675" i="1"/>
  <c r="X2676" i="1"/>
  <c r="X2677" i="1"/>
  <c r="X2678" i="1"/>
  <c r="X2679" i="1"/>
  <c r="X2680" i="1"/>
  <c r="X2681" i="1"/>
  <c r="X2682" i="1"/>
  <c r="X2683" i="1"/>
  <c r="X2684" i="1"/>
  <c r="X2685" i="1"/>
  <c r="X2686" i="1"/>
  <c r="X2687" i="1"/>
  <c r="X2688" i="1"/>
  <c r="X2689" i="1"/>
  <c r="X2690" i="1"/>
  <c r="X2691" i="1"/>
  <c r="X2692" i="1"/>
  <c r="X2693" i="1"/>
  <c r="X2694" i="1"/>
  <c r="X2695" i="1"/>
  <c r="X2696" i="1"/>
  <c r="X2697" i="1"/>
  <c r="X2698" i="1"/>
  <c r="X2699" i="1"/>
  <c r="X2700" i="1"/>
  <c r="X2701" i="1"/>
  <c r="X2702" i="1"/>
  <c r="X2703" i="1"/>
  <c r="X2704" i="1"/>
  <c r="X2705" i="1"/>
  <c r="X2706" i="1"/>
  <c r="X2707" i="1"/>
  <c r="X2708" i="1"/>
  <c r="X2709" i="1"/>
  <c r="X2710" i="1"/>
  <c r="X2711" i="1"/>
  <c r="X2712" i="1"/>
  <c r="X2713" i="1"/>
  <c r="X2714" i="1"/>
  <c r="X2715" i="1"/>
  <c r="X2716" i="1"/>
  <c r="X2717" i="1"/>
  <c r="X2718" i="1"/>
  <c r="X2719" i="1"/>
  <c r="X2720" i="1"/>
  <c r="X2721" i="1"/>
  <c r="X2722" i="1"/>
  <c r="X2723" i="1"/>
  <c r="X2724" i="1"/>
  <c r="X2725" i="1"/>
  <c r="X2726" i="1"/>
  <c r="X2727" i="1"/>
  <c r="X2728" i="1"/>
  <c r="X2729" i="1"/>
  <c r="X2730" i="1"/>
  <c r="X2731" i="1"/>
  <c r="X2732" i="1"/>
  <c r="X2733" i="1"/>
  <c r="X2734" i="1"/>
  <c r="X2735" i="1"/>
  <c r="X2736" i="1"/>
  <c r="X2737" i="1"/>
  <c r="X2738" i="1"/>
  <c r="X2739" i="1"/>
  <c r="X2740" i="1"/>
  <c r="X2741" i="1"/>
  <c r="X2742" i="1"/>
  <c r="X2743" i="1"/>
  <c r="X2744" i="1"/>
  <c r="X2745" i="1"/>
  <c r="X2746" i="1"/>
  <c r="X2747" i="1"/>
  <c r="X2748" i="1"/>
  <c r="X2749" i="1"/>
  <c r="X2750" i="1"/>
  <c r="X2751" i="1"/>
  <c r="X2752" i="1"/>
  <c r="X2753" i="1"/>
  <c r="X2754" i="1"/>
  <c r="X2755" i="1"/>
  <c r="X2756" i="1"/>
  <c r="X2757" i="1"/>
  <c r="X2758" i="1"/>
  <c r="X2759" i="1"/>
  <c r="X2760" i="1"/>
  <c r="X2761" i="1"/>
  <c r="X2762" i="1"/>
  <c r="X2763" i="1"/>
  <c r="X2764" i="1"/>
  <c r="X2765" i="1"/>
  <c r="X2766" i="1"/>
  <c r="X2767" i="1"/>
  <c r="X2768" i="1"/>
  <c r="X2769" i="1"/>
  <c r="X2770" i="1"/>
  <c r="X2771" i="1"/>
  <c r="X2772" i="1"/>
  <c r="X2773" i="1"/>
  <c r="X2774" i="1"/>
  <c r="X2775" i="1"/>
  <c r="X2776" i="1"/>
  <c r="X2777" i="1"/>
  <c r="X2778" i="1"/>
  <c r="X2779" i="1"/>
  <c r="X2780" i="1"/>
  <c r="X2781" i="1"/>
  <c r="X2782" i="1"/>
  <c r="X2783" i="1"/>
  <c r="X2784" i="1"/>
  <c r="X2785" i="1"/>
  <c r="X2786" i="1"/>
  <c r="X2787" i="1"/>
  <c r="X2788" i="1"/>
  <c r="X2789" i="1"/>
  <c r="X2790" i="1"/>
  <c r="X2791" i="1"/>
  <c r="X2792" i="1"/>
  <c r="X2793" i="1"/>
  <c r="X2794" i="1"/>
  <c r="X2795" i="1"/>
  <c r="X2796" i="1"/>
  <c r="X2797" i="1"/>
  <c r="X2798" i="1"/>
  <c r="X2799" i="1"/>
  <c r="X2800" i="1"/>
  <c r="X2801" i="1"/>
  <c r="X2802" i="1"/>
  <c r="X2803" i="1"/>
  <c r="X2804" i="1"/>
  <c r="X2805" i="1"/>
  <c r="X2806" i="1"/>
  <c r="X2807" i="1"/>
  <c r="X2808" i="1"/>
  <c r="X2809" i="1"/>
  <c r="X2810" i="1"/>
  <c r="X2811" i="1"/>
  <c r="X2812" i="1"/>
  <c r="X2813" i="1"/>
  <c r="X2814" i="1"/>
  <c r="X2815" i="1"/>
  <c r="X2816" i="1"/>
  <c r="X2817" i="1"/>
  <c r="X2818" i="1"/>
  <c r="X2819" i="1"/>
  <c r="X2820" i="1"/>
  <c r="X2821" i="1"/>
  <c r="X2822" i="1"/>
  <c r="X2823" i="1"/>
  <c r="X2824" i="1"/>
  <c r="X2825" i="1"/>
  <c r="X2826" i="1"/>
  <c r="X2827" i="1"/>
  <c r="X2828" i="1"/>
  <c r="X2829" i="1"/>
  <c r="X2830" i="1"/>
  <c r="X2831" i="1"/>
  <c r="X2832" i="1"/>
  <c r="X2833" i="1"/>
  <c r="X2834" i="1"/>
  <c r="X2835" i="1"/>
  <c r="X2836" i="1"/>
  <c r="X2837" i="1"/>
  <c r="X2838" i="1"/>
  <c r="X2839" i="1"/>
  <c r="X2840" i="1"/>
  <c r="X2841" i="1"/>
  <c r="X2842" i="1"/>
  <c r="X2843" i="1"/>
  <c r="X2844" i="1"/>
  <c r="X2845" i="1"/>
  <c r="X2846" i="1"/>
  <c r="X2847" i="1"/>
  <c r="X2848" i="1"/>
  <c r="X2849" i="1"/>
  <c r="X2850" i="1"/>
  <c r="X2851" i="1"/>
  <c r="X2852" i="1"/>
  <c r="X2853" i="1"/>
  <c r="X2854" i="1"/>
  <c r="X2855" i="1"/>
  <c r="X2856" i="1"/>
  <c r="X2857" i="1"/>
  <c r="X2858" i="1"/>
  <c r="X2859" i="1"/>
  <c r="X2860" i="1"/>
  <c r="X2861" i="1"/>
  <c r="X2862" i="1"/>
  <c r="X2863" i="1"/>
  <c r="X2864" i="1"/>
  <c r="X2865" i="1"/>
  <c r="X2866" i="1"/>
  <c r="X2867" i="1"/>
  <c r="X2868" i="1"/>
  <c r="X2869" i="1"/>
  <c r="X2870" i="1"/>
  <c r="X2871" i="1"/>
  <c r="X2872" i="1"/>
  <c r="X2873" i="1"/>
  <c r="X2874" i="1"/>
  <c r="X2875" i="1"/>
  <c r="X2876" i="1"/>
  <c r="X2877" i="1"/>
  <c r="X2878" i="1"/>
  <c r="X2879" i="1"/>
  <c r="X2880" i="1"/>
  <c r="X2881" i="1"/>
  <c r="X2882" i="1"/>
  <c r="X2883" i="1"/>
  <c r="X2884" i="1"/>
  <c r="X2885" i="1"/>
  <c r="X2886" i="1"/>
  <c r="X2887" i="1"/>
  <c r="X2888" i="1"/>
  <c r="X2889" i="1"/>
  <c r="X2890" i="1"/>
  <c r="X2891" i="1"/>
  <c r="X2892" i="1"/>
  <c r="X2893" i="1"/>
  <c r="X2894" i="1"/>
  <c r="X2895" i="1"/>
  <c r="X2896" i="1"/>
  <c r="X2897" i="1"/>
  <c r="X2898" i="1"/>
  <c r="X2899" i="1"/>
  <c r="X2900" i="1"/>
  <c r="X2901" i="1"/>
  <c r="X2902" i="1"/>
  <c r="X2903" i="1"/>
  <c r="X2904" i="1"/>
  <c r="X2905" i="1"/>
  <c r="X2906" i="1"/>
  <c r="X2907" i="1"/>
  <c r="X2908" i="1"/>
  <c r="X2909" i="1"/>
  <c r="X2910" i="1"/>
  <c r="X2911" i="1"/>
  <c r="X2912" i="1"/>
  <c r="X2913" i="1"/>
  <c r="X2914" i="1"/>
  <c r="X2915" i="1"/>
  <c r="X2916" i="1"/>
  <c r="X2917" i="1"/>
  <c r="X2918" i="1"/>
  <c r="X2919" i="1"/>
  <c r="X2920" i="1"/>
  <c r="X2921" i="1"/>
  <c r="X2922" i="1"/>
  <c r="X2923" i="1"/>
  <c r="X2924" i="1"/>
  <c r="X2925" i="1"/>
  <c r="X2926" i="1"/>
  <c r="X2927" i="1"/>
  <c r="X2928" i="1"/>
  <c r="X2929" i="1"/>
  <c r="X2930" i="1"/>
  <c r="X2931" i="1"/>
  <c r="X2932" i="1"/>
  <c r="X2933" i="1"/>
  <c r="X2934" i="1"/>
  <c r="X2935" i="1"/>
  <c r="X2936" i="1"/>
  <c r="X2937" i="1"/>
  <c r="X2938" i="1"/>
  <c r="X2939" i="1"/>
  <c r="X2940" i="1"/>
  <c r="X2941" i="1"/>
  <c r="X2942" i="1"/>
  <c r="X2943" i="1"/>
  <c r="X2944" i="1"/>
  <c r="X2945" i="1"/>
  <c r="X2946" i="1"/>
  <c r="X2947" i="1"/>
  <c r="X2948" i="1"/>
  <c r="X2949" i="1"/>
  <c r="X2950" i="1"/>
  <c r="X2951" i="1"/>
  <c r="X2952" i="1"/>
  <c r="X2953" i="1"/>
  <c r="X2954" i="1"/>
  <c r="X2955" i="1"/>
  <c r="X2956" i="1"/>
  <c r="X2957" i="1"/>
  <c r="X2958" i="1"/>
  <c r="X2959" i="1"/>
  <c r="X2960" i="1"/>
  <c r="X2961" i="1"/>
  <c r="X2962" i="1"/>
  <c r="X2963" i="1"/>
  <c r="X2964" i="1"/>
  <c r="X2965" i="1"/>
  <c r="X2966" i="1"/>
  <c r="X2967" i="1"/>
  <c r="X2968" i="1"/>
  <c r="X2969" i="1"/>
  <c r="X2970" i="1"/>
  <c r="X2971" i="1"/>
  <c r="X2972" i="1"/>
  <c r="X2973" i="1"/>
  <c r="X2974" i="1"/>
  <c r="X2975" i="1"/>
  <c r="X2976" i="1"/>
  <c r="X2977" i="1"/>
  <c r="X2978" i="1"/>
  <c r="X2979" i="1"/>
  <c r="X2980" i="1"/>
  <c r="X2981" i="1"/>
  <c r="X2982" i="1"/>
  <c r="X2983" i="1"/>
  <c r="X2984" i="1"/>
  <c r="X2985" i="1"/>
  <c r="X2986" i="1"/>
  <c r="X2987" i="1"/>
  <c r="X2988" i="1"/>
  <c r="X2989" i="1"/>
  <c r="X2990" i="1"/>
  <c r="X2991" i="1"/>
  <c r="X2992" i="1"/>
  <c r="X2993" i="1"/>
  <c r="X2994" i="1"/>
  <c r="X2995" i="1"/>
  <c r="X2996" i="1"/>
  <c r="X2997" i="1"/>
  <c r="X2998" i="1"/>
  <c r="X2999" i="1"/>
  <c r="X3000" i="1"/>
  <c r="X3001" i="1"/>
  <c r="X2" i="1"/>
  <c r="X3" i="1"/>
  <c r="X4" i="1"/>
  <c r="X5" i="1"/>
  <c r="X6" i="1"/>
  <c r="X7" i="1"/>
  <c r="X8" i="1"/>
  <c r="X9" i="1"/>
  <c r="X10" i="1"/>
  <c r="X11" i="1"/>
  <c r="X12" i="1"/>
  <c r="X13" i="1"/>
  <c r="X14" i="1"/>
  <c r="X15" i="1"/>
  <c r="X16" i="1"/>
  <c r="X17" i="1"/>
  <c r="X18" i="1"/>
  <c r="X19" i="1"/>
  <c r="X20" i="1"/>
  <c r="X21" i="1"/>
  <c r="X22" i="1"/>
  <c r="X23" i="1"/>
  <c r="X24" i="1"/>
  <c r="X25" i="1"/>
  <c r="X26" i="1"/>
  <c r="X27" i="1"/>
  <c r="X28" i="1"/>
  <c r="X29" i="1"/>
  <c r="X30" i="1"/>
  <c r="X31" i="1"/>
  <c r="X32" i="1"/>
  <c r="X33" i="1"/>
  <c r="X34" i="1"/>
  <c r="X35" i="1"/>
  <c r="X36" i="1"/>
  <c r="X37" i="1"/>
  <c r="X38" i="1"/>
  <c r="X39" i="1"/>
  <c r="X40" i="1"/>
  <c r="X41" i="1"/>
  <c r="X42" i="1"/>
  <c r="X43" i="1"/>
  <c r="X44" i="1"/>
  <c r="X45" i="1"/>
  <c r="X46" i="1"/>
  <c r="X47" i="1"/>
  <c r="X48" i="1"/>
  <c r="X49" i="1"/>
  <c r="X50" i="1"/>
  <c r="X51" i="1"/>
  <c r="X52" i="1"/>
  <c r="X53" i="1"/>
  <c r="X54" i="1"/>
  <c r="X55" i="1"/>
  <c r="X56" i="1"/>
  <c r="X57" i="1"/>
  <c r="X58" i="1"/>
  <c r="X59" i="1"/>
  <c r="X60" i="1"/>
  <c r="X61" i="1"/>
  <c r="X62" i="1"/>
  <c r="X63" i="1"/>
  <c r="X64" i="1"/>
  <c r="X65" i="1"/>
  <c r="X66" i="1"/>
  <c r="X67" i="1"/>
  <c r="X68" i="1"/>
  <c r="X69" i="1"/>
  <c r="X70" i="1"/>
  <c r="X71" i="1"/>
  <c r="X72" i="1"/>
  <c r="X73" i="1"/>
  <c r="X74" i="1"/>
  <c r="X75" i="1"/>
  <c r="X76" i="1"/>
  <c r="X77" i="1"/>
  <c r="X78" i="1"/>
  <c r="X79" i="1"/>
  <c r="X80" i="1"/>
  <c r="X81" i="1"/>
  <c r="X82" i="1"/>
  <c r="X83" i="1"/>
  <c r="X84" i="1"/>
  <c r="X85" i="1"/>
  <c r="X86" i="1"/>
  <c r="X87" i="1"/>
  <c r="X88" i="1"/>
  <c r="X89" i="1"/>
  <c r="X90" i="1"/>
  <c r="X91" i="1"/>
  <c r="X92" i="1"/>
  <c r="X93" i="1"/>
  <c r="X94" i="1"/>
  <c r="X95" i="1"/>
  <c r="X96" i="1"/>
  <c r="X97" i="1"/>
  <c r="X98" i="1"/>
  <c r="X99" i="1"/>
  <c r="X100" i="1"/>
  <c r="X101" i="1"/>
  <c r="X102" i="1"/>
  <c r="X103" i="1"/>
  <c r="X104" i="1"/>
  <c r="X105" i="1"/>
  <c r="X106" i="1"/>
  <c r="X107" i="1"/>
  <c r="X108" i="1"/>
  <c r="X109" i="1"/>
  <c r="X110" i="1"/>
  <c r="X111" i="1"/>
  <c r="X112" i="1"/>
  <c r="X113" i="1"/>
  <c r="X114" i="1"/>
  <c r="X115" i="1"/>
  <c r="X116" i="1"/>
  <c r="X117" i="1"/>
  <c r="X118" i="1"/>
  <c r="X119" i="1"/>
  <c r="X120" i="1"/>
  <c r="X121" i="1"/>
  <c r="X122" i="1"/>
  <c r="X123" i="1"/>
  <c r="X124" i="1"/>
  <c r="X125" i="1"/>
  <c r="X126" i="1"/>
  <c r="X127" i="1"/>
  <c r="X128" i="1"/>
  <c r="X129" i="1"/>
  <c r="X130" i="1"/>
  <c r="X131" i="1"/>
  <c r="X132" i="1"/>
  <c r="X133" i="1"/>
  <c r="X134" i="1"/>
  <c r="X135" i="1"/>
  <c r="X136" i="1"/>
  <c r="X137" i="1"/>
  <c r="X138" i="1"/>
  <c r="X139" i="1"/>
  <c r="X140" i="1"/>
  <c r="X141" i="1"/>
  <c r="X142" i="1"/>
  <c r="X143" i="1"/>
  <c r="X144" i="1"/>
  <c r="X145" i="1"/>
  <c r="X146" i="1"/>
  <c r="X147" i="1"/>
  <c r="X148" i="1"/>
  <c r="X149" i="1"/>
  <c r="X150" i="1"/>
  <c r="X151" i="1"/>
  <c r="X152" i="1"/>
  <c r="X153" i="1"/>
  <c r="X154" i="1"/>
  <c r="X155" i="1"/>
  <c r="X156" i="1"/>
  <c r="X157" i="1"/>
  <c r="X158" i="1"/>
  <c r="X159" i="1"/>
  <c r="X160" i="1"/>
  <c r="X161" i="1"/>
  <c r="X162" i="1"/>
  <c r="X163" i="1"/>
  <c r="X164" i="1"/>
  <c r="X165" i="1"/>
  <c r="X166" i="1"/>
  <c r="X167" i="1"/>
  <c r="X168" i="1"/>
  <c r="X169" i="1"/>
  <c r="X170" i="1"/>
  <c r="X171" i="1"/>
  <c r="X172" i="1"/>
  <c r="X173" i="1"/>
  <c r="X174" i="1"/>
  <c r="X175" i="1"/>
  <c r="X176" i="1"/>
  <c r="X177" i="1"/>
  <c r="X178" i="1"/>
  <c r="X179" i="1"/>
  <c r="X180" i="1"/>
  <c r="X181" i="1"/>
  <c r="X182" i="1"/>
  <c r="X183" i="1"/>
  <c r="X184" i="1"/>
  <c r="X185" i="1"/>
  <c r="X186" i="1"/>
  <c r="X187" i="1"/>
  <c r="X188" i="1"/>
  <c r="X189" i="1"/>
  <c r="X190" i="1"/>
  <c r="X191" i="1"/>
  <c r="X192" i="1"/>
  <c r="X193" i="1"/>
  <c r="X194" i="1"/>
  <c r="X195" i="1"/>
  <c r="X196" i="1"/>
  <c r="X197" i="1"/>
  <c r="X198" i="1"/>
  <c r="X199" i="1"/>
  <c r="X200" i="1"/>
  <c r="X201" i="1"/>
  <c r="X202" i="1"/>
  <c r="X203" i="1"/>
  <c r="X204" i="1"/>
  <c r="X205" i="1"/>
  <c r="X206" i="1"/>
  <c r="X207" i="1"/>
  <c r="X208" i="1"/>
  <c r="X209" i="1"/>
  <c r="X210" i="1"/>
  <c r="X211" i="1"/>
  <c r="X212" i="1"/>
  <c r="X213" i="1"/>
  <c r="X214" i="1"/>
  <c r="X215" i="1"/>
  <c r="X216" i="1"/>
  <c r="X217" i="1"/>
  <c r="X218" i="1"/>
  <c r="X219" i="1"/>
  <c r="X220" i="1"/>
  <c r="X221" i="1"/>
  <c r="X222" i="1"/>
  <c r="X223" i="1"/>
  <c r="X224" i="1"/>
  <c r="X225" i="1"/>
  <c r="X226" i="1"/>
  <c r="X227" i="1"/>
  <c r="X228" i="1"/>
  <c r="X229" i="1"/>
  <c r="X230" i="1"/>
  <c r="X231" i="1"/>
  <c r="X232" i="1"/>
  <c r="X233" i="1"/>
  <c r="X234" i="1"/>
  <c r="X235" i="1"/>
  <c r="X236" i="1"/>
  <c r="X237" i="1"/>
  <c r="X238" i="1"/>
  <c r="X239" i="1"/>
  <c r="X240" i="1"/>
  <c r="X241" i="1"/>
  <c r="X242" i="1"/>
  <c r="X243" i="1"/>
  <c r="X244" i="1"/>
  <c r="X245" i="1"/>
  <c r="X246" i="1"/>
  <c r="X247" i="1"/>
  <c r="X248" i="1"/>
  <c r="X249" i="1"/>
  <c r="X250" i="1"/>
  <c r="X251" i="1"/>
  <c r="X252" i="1"/>
  <c r="X253" i="1"/>
  <c r="X254" i="1"/>
  <c r="X255" i="1"/>
  <c r="X256" i="1"/>
  <c r="X257" i="1"/>
  <c r="X258" i="1"/>
  <c r="X259" i="1"/>
  <c r="X260" i="1"/>
  <c r="X261" i="1"/>
  <c r="X262" i="1"/>
  <c r="X263" i="1"/>
  <c r="X264" i="1"/>
  <c r="X265" i="1"/>
  <c r="X266" i="1"/>
  <c r="X267" i="1"/>
  <c r="X268" i="1"/>
  <c r="X269" i="1"/>
  <c r="X270" i="1"/>
  <c r="X271" i="1"/>
  <c r="X272" i="1"/>
  <c r="X273" i="1"/>
  <c r="X274" i="1"/>
  <c r="X275" i="1"/>
  <c r="X276" i="1"/>
  <c r="X277" i="1"/>
  <c r="X278" i="1"/>
  <c r="X279" i="1"/>
  <c r="X280" i="1"/>
  <c r="X281" i="1"/>
  <c r="X282" i="1"/>
  <c r="X283" i="1"/>
  <c r="X284" i="1"/>
  <c r="X285" i="1"/>
  <c r="X286" i="1"/>
  <c r="X287" i="1"/>
  <c r="X288" i="1"/>
  <c r="X289" i="1"/>
  <c r="X290" i="1"/>
  <c r="X291" i="1"/>
  <c r="X292" i="1"/>
  <c r="X293" i="1"/>
  <c r="X294" i="1"/>
  <c r="X295" i="1"/>
  <c r="X296" i="1"/>
  <c r="X297" i="1"/>
  <c r="X298" i="1"/>
  <c r="X299" i="1"/>
  <c r="X300" i="1"/>
  <c r="X301" i="1"/>
  <c r="X302" i="1"/>
  <c r="X303" i="1"/>
  <c r="X304" i="1"/>
  <c r="X305" i="1"/>
  <c r="X306" i="1"/>
  <c r="X307" i="1"/>
  <c r="X308" i="1"/>
  <c r="X309" i="1"/>
  <c r="X310" i="1"/>
  <c r="X311" i="1"/>
  <c r="X312" i="1"/>
  <c r="X313" i="1"/>
  <c r="X314" i="1"/>
  <c r="X315" i="1"/>
  <c r="X316" i="1"/>
  <c r="X317" i="1"/>
  <c r="X318" i="1"/>
  <c r="X319" i="1"/>
  <c r="X320" i="1"/>
  <c r="X321" i="1"/>
  <c r="X322" i="1"/>
  <c r="X323" i="1"/>
  <c r="X324" i="1"/>
  <c r="X325" i="1"/>
  <c r="X326" i="1"/>
  <c r="X327" i="1"/>
  <c r="X328" i="1"/>
  <c r="X329" i="1"/>
  <c r="X330" i="1"/>
  <c r="X331" i="1"/>
  <c r="X332" i="1"/>
  <c r="X333" i="1"/>
  <c r="X334" i="1"/>
  <c r="X335" i="1"/>
  <c r="X336" i="1"/>
  <c r="X337" i="1"/>
  <c r="X338" i="1"/>
  <c r="X339" i="1"/>
  <c r="X340" i="1"/>
  <c r="X341" i="1"/>
  <c r="X342" i="1"/>
  <c r="X343" i="1"/>
  <c r="X344" i="1"/>
  <c r="X345" i="1"/>
  <c r="X346" i="1"/>
  <c r="X347" i="1"/>
  <c r="X348" i="1"/>
  <c r="X349" i="1"/>
  <c r="X350" i="1"/>
  <c r="X351" i="1"/>
  <c r="X352" i="1"/>
  <c r="X353" i="1"/>
  <c r="X354" i="1"/>
  <c r="X355" i="1"/>
  <c r="X356" i="1"/>
  <c r="X357" i="1"/>
  <c r="X358" i="1"/>
  <c r="X359" i="1"/>
  <c r="X360" i="1"/>
  <c r="X361" i="1"/>
  <c r="X362" i="1"/>
  <c r="X363" i="1"/>
  <c r="X364" i="1"/>
  <c r="X365" i="1"/>
  <c r="X366" i="1"/>
  <c r="X367" i="1"/>
  <c r="X368" i="1"/>
  <c r="X369" i="1"/>
  <c r="X370" i="1"/>
  <c r="X371" i="1"/>
  <c r="X372" i="1"/>
  <c r="X373" i="1"/>
  <c r="X374" i="1"/>
  <c r="X375" i="1"/>
  <c r="X376" i="1"/>
  <c r="X377" i="1"/>
  <c r="X378" i="1"/>
  <c r="X379" i="1"/>
  <c r="X380" i="1"/>
  <c r="X381" i="1"/>
  <c r="X382" i="1"/>
  <c r="X383" i="1"/>
  <c r="X384" i="1"/>
  <c r="X385" i="1"/>
  <c r="X386" i="1"/>
  <c r="X387" i="1"/>
  <c r="X388" i="1"/>
  <c r="X389" i="1"/>
  <c r="X390" i="1"/>
  <c r="X391" i="1"/>
  <c r="X392" i="1"/>
  <c r="X393" i="1"/>
  <c r="X394" i="1"/>
  <c r="X395" i="1"/>
  <c r="X396" i="1"/>
  <c r="X397" i="1"/>
  <c r="X398" i="1"/>
  <c r="X399" i="1"/>
  <c r="X400" i="1"/>
  <c r="X401" i="1"/>
  <c r="X402" i="1"/>
  <c r="X403" i="1"/>
  <c r="X404" i="1"/>
  <c r="X405" i="1"/>
  <c r="X406" i="1"/>
  <c r="X407" i="1"/>
  <c r="X408" i="1"/>
  <c r="X409" i="1"/>
  <c r="X410" i="1"/>
  <c r="X411" i="1"/>
  <c r="X412" i="1"/>
  <c r="X413" i="1"/>
  <c r="X414" i="1"/>
  <c r="X415" i="1"/>
  <c r="X416" i="1"/>
  <c r="X417" i="1"/>
  <c r="X418" i="1"/>
  <c r="X419" i="1"/>
  <c r="X420" i="1"/>
  <c r="X421" i="1"/>
  <c r="X422" i="1"/>
  <c r="X423" i="1"/>
  <c r="X424" i="1"/>
  <c r="X425" i="1"/>
  <c r="X426" i="1"/>
  <c r="X427" i="1"/>
  <c r="X428" i="1"/>
  <c r="X429" i="1"/>
  <c r="X430" i="1"/>
  <c r="X431" i="1"/>
  <c r="X432" i="1"/>
  <c r="X433" i="1"/>
  <c r="X434" i="1"/>
  <c r="X435" i="1"/>
  <c r="X436" i="1"/>
  <c r="X437" i="1"/>
  <c r="X438" i="1"/>
  <c r="X439" i="1"/>
  <c r="X440" i="1"/>
  <c r="X441" i="1"/>
  <c r="X442" i="1"/>
  <c r="X443" i="1"/>
  <c r="X444" i="1"/>
  <c r="X445" i="1"/>
  <c r="X446" i="1"/>
  <c r="X447" i="1"/>
  <c r="X448" i="1"/>
  <c r="X449" i="1"/>
  <c r="X450" i="1"/>
  <c r="X451" i="1"/>
  <c r="X452" i="1"/>
  <c r="X453" i="1"/>
  <c r="X454" i="1"/>
  <c r="X455" i="1"/>
  <c r="X456" i="1"/>
  <c r="X457" i="1"/>
  <c r="X458" i="1"/>
  <c r="X459" i="1"/>
  <c r="X460" i="1"/>
  <c r="X461" i="1"/>
  <c r="X462" i="1"/>
  <c r="X463" i="1"/>
  <c r="X464" i="1"/>
  <c r="X465" i="1"/>
  <c r="X466" i="1"/>
  <c r="X467" i="1"/>
  <c r="X468" i="1"/>
  <c r="X469" i="1"/>
  <c r="X470" i="1"/>
  <c r="X471" i="1"/>
  <c r="X472" i="1"/>
  <c r="X473" i="1"/>
  <c r="X474" i="1"/>
  <c r="X475" i="1"/>
  <c r="X476" i="1"/>
  <c r="X477" i="1"/>
  <c r="X478" i="1"/>
  <c r="X479" i="1"/>
  <c r="X480" i="1"/>
  <c r="X481" i="1"/>
  <c r="X482" i="1"/>
  <c r="X483" i="1"/>
  <c r="X484" i="1"/>
  <c r="X485" i="1"/>
  <c r="X486" i="1"/>
  <c r="X487" i="1"/>
  <c r="X488" i="1"/>
  <c r="X489" i="1"/>
  <c r="X490" i="1"/>
  <c r="X491" i="1"/>
  <c r="X492" i="1"/>
  <c r="X493" i="1"/>
  <c r="X494" i="1"/>
  <c r="X495" i="1"/>
  <c r="X496" i="1"/>
  <c r="X497" i="1"/>
  <c r="X498" i="1"/>
  <c r="X499" i="1"/>
  <c r="X500" i="1"/>
  <c r="X501" i="1"/>
  <c r="X502" i="1"/>
  <c r="X503" i="1"/>
  <c r="X504" i="1"/>
  <c r="X505" i="1"/>
  <c r="X506" i="1"/>
  <c r="X507" i="1"/>
  <c r="X508" i="1"/>
  <c r="X509" i="1"/>
  <c r="X510" i="1"/>
  <c r="X511" i="1"/>
  <c r="X512" i="1"/>
  <c r="X513" i="1"/>
  <c r="X514" i="1"/>
  <c r="X515" i="1"/>
  <c r="X516" i="1"/>
  <c r="X517" i="1"/>
  <c r="X518" i="1"/>
  <c r="X519" i="1"/>
  <c r="X520" i="1"/>
  <c r="X521" i="1"/>
  <c r="X522" i="1"/>
  <c r="X523" i="1"/>
  <c r="X524" i="1"/>
  <c r="X525" i="1"/>
  <c r="X526" i="1"/>
  <c r="X527" i="1"/>
  <c r="X528" i="1"/>
  <c r="X529" i="1"/>
  <c r="X530" i="1"/>
  <c r="X531" i="1"/>
  <c r="X532" i="1"/>
  <c r="X533" i="1"/>
  <c r="X534" i="1"/>
  <c r="X535" i="1"/>
  <c r="X536" i="1"/>
  <c r="X537" i="1"/>
  <c r="X538" i="1"/>
  <c r="X539" i="1"/>
  <c r="X540" i="1"/>
  <c r="X541" i="1"/>
  <c r="X542" i="1"/>
  <c r="X543" i="1"/>
  <c r="X544" i="1"/>
  <c r="X545" i="1"/>
  <c r="X546" i="1"/>
  <c r="X547" i="1"/>
  <c r="X548" i="1"/>
  <c r="X549" i="1"/>
  <c r="X550" i="1"/>
  <c r="X551" i="1"/>
  <c r="X552" i="1"/>
  <c r="X553" i="1"/>
  <c r="X554" i="1"/>
  <c r="X555" i="1"/>
  <c r="X556" i="1"/>
  <c r="X557" i="1"/>
  <c r="X558" i="1"/>
  <c r="X559" i="1"/>
  <c r="X560" i="1"/>
  <c r="X561" i="1"/>
  <c r="X562" i="1"/>
  <c r="X563" i="1"/>
  <c r="X564" i="1"/>
  <c r="X565" i="1"/>
  <c r="X566" i="1"/>
  <c r="X567" i="1"/>
  <c r="X568" i="1"/>
  <c r="X569" i="1"/>
  <c r="X570" i="1"/>
  <c r="X571" i="1"/>
  <c r="X572" i="1"/>
  <c r="X573" i="1"/>
  <c r="X574" i="1"/>
  <c r="X575" i="1"/>
  <c r="X576" i="1"/>
  <c r="X577" i="1"/>
  <c r="X578" i="1"/>
  <c r="X579" i="1"/>
  <c r="X580" i="1"/>
  <c r="X581" i="1"/>
  <c r="X582" i="1"/>
  <c r="X583" i="1"/>
  <c r="X584" i="1"/>
  <c r="X585" i="1"/>
  <c r="X586" i="1"/>
  <c r="X587" i="1"/>
  <c r="X588" i="1"/>
  <c r="X589" i="1"/>
  <c r="X590" i="1"/>
  <c r="X591" i="1"/>
  <c r="X592" i="1"/>
  <c r="X593" i="1"/>
  <c r="X594" i="1"/>
  <c r="X595" i="1"/>
  <c r="X596" i="1"/>
  <c r="X597" i="1"/>
  <c r="X598" i="1"/>
  <c r="X599" i="1"/>
  <c r="X600" i="1"/>
  <c r="X601" i="1"/>
  <c r="X602" i="1"/>
  <c r="X603" i="1"/>
  <c r="X604" i="1"/>
  <c r="X605" i="1"/>
  <c r="X606" i="1"/>
  <c r="X607" i="1"/>
  <c r="X608" i="1"/>
  <c r="X609" i="1"/>
  <c r="X610" i="1"/>
  <c r="X611" i="1"/>
  <c r="X612" i="1"/>
  <c r="X613" i="1"/>
  <c r="X614" i="1"/>
  <c r="X615" i="1"/>
  <c r="X616" i="1"/>
  <c r="X617" i="1"/>
  <c r="X618" i="1"/>
  <c r="X619" i="1"/>
  <c r="X620" i="1"/>
  <c r="X621" i="1"/>
  <c r="X622" i="1"/>
  <c r="X623" i="1"/>
  <c r="X624" i="1"/>
  <c r="X625" i="1"/>
  <c r="X626" i="1"/>
  <c r="X627" i="1"/>
  <c r="X628" i="1"/>
  <c r="X629" i="1"/>
  <c r="X630" i="1"/>
  <c r="X631" i="1"/>
  <c r="X632" i="1"/>
  <c r="X633" i="1"/>
  <c r="X634" i="1"/>
  <c r="X635" i="1"/>
  <c r="X636" i="1"/>
  <c r="X637" i="1"/>
  <c r="X638" i="1"/>
  <c r="X639" i="1"/>
  <c r="X640" i="1"/>
  <c r="X641" i="1"/>
  <c r="X642" i="1"/>
  <c r="X643" i="1"/>
  <c r="X644" i="1"/>
  <c r="X645" i="1"/>
  <c r="X646" i="1"/>
  <c r="X647" i="1"/>
  <c r="X648" i="1"/>
  <c r="X649" i="1"/>
  <c r="X650" i="1"/>
  <c r="X651" i="1"/>
  <c r="X652" i="1"/>
  <c r="X653" i="1"/>
  <c r="X654" i="1"/>
  <c r="X655" i="1"/>
  <c r="X656" i="1"/>
  <c r="X657" i="1"/>
  <c r="X658" i="1"/>
  <c r="X659" i="1"/>
  <c r="X660" i="1"/>
  <c r="X661" i="1"/>
  <c r="X662" i="1"/>
  <c r="X663" i="1"/>
  <c r="X664" i="1"/>
  <c r="X665" i="1"/>
  <c r="X666" i="1"/>
  <c r="X667" i="1"/>
  <c r="X668" i="1"/>
  <c r="X669" i="1"/>
  <c r="X670" i="1"/>
  <c r="X671" i="1"/>
  <c r="X672" i="1"/>
  <c r="X673" i="1"/>
  <c r="X674" i="1"/>
  <c r="X675" i="1"/>
  <c r="X676" i="1"/>
  <c r="X677" i="1"/>
  <c r="X678" i="1"/>
  <c r="X679" i="1"/>
  <c r="X680" i="1"/>
  <c r="X681" i="1"/>
  <c r="X682" i="1"/>
  <c r="X683" i="1"/>
  <c r="X684" i="1"/>
  <c r="X685" i="1"/>
  <c r="X686" i="1"/>
  <c r="X687" i="1"/>
  <c r="X688" i="1"/>
  <c r="X689" i="1"/>
  <c r="X690" i="1"/>
  <c r="X691" i="1"/>
  <c r="X692" i="1"/>
  <c r="X693" i="1"/>
  <c r="X694" i="1"/>
  <c r="X695" i="1"/>
  <c r="X696" i="1"/>
  <c r="X697" i="1"/>
  <c r="X698" i="1"/>
  <c r="X699" i="1"/>
  <c r="X700" i="1"/>
  <c r="X701" i="1"/>
  <c r="X702" i="1"/>
  <c r="X703" i="1"/>
  <c r="X704" i="1"/>
  <c r="X705" i="1"/>
  <c r="X706" i="1"/>
  <c r="X707" i="1"/>
  <c r="X708" i="1"/>
  <c r="X709" i="1"/>
  <c r="X710" i="1"/>
  <c r="X711" i="1"/>
  <c r="X712" i="1"/>
  <c r="X713" i="1"/>
  <c r="X714" i="1"/>
  <c r="X715" i="1"/>
  <c r="X716" i="1"/>
  <c r="X717" i="1"/>
  <c r="X718" i="1"/>
  <c r="X719" i="1"/>
  <c r="X720" i="1"/>
  <c r="X721" i="1"/>
  <c r="X722" i="1"/>
  <c r="X723" i="1"/>
  <c r="X724" i="1"/>
  <c r="X725" i="1"/>
  <c r="X726" i="1"/>
  <c r="X727" i="1"/>
  <c r="X728" i="1"/>
  <c r="X729" i="1"/>
  <c r="X730" i="1"/>
  <c r="X731" i="1"/>
  <c r="X732" i="1"/>
  <c r="X733" i="1"/>
  <c r="X734" i="1"/>
  <c r="X735" i="1"/>
  <c r="X736" i="1"/>
  <c r="X737" i="1"/>
  <c r="X738" i="1"/>
  <c r="X739" i="1"/>
  <c r="X740" i="1"/>
  <c r="X741" i="1"/>
  <c r="X742" i="1"/>
  <c r="X743" i="1"/>
  <c r="X744" i="1"/>
  <c r="X745" i="1"/>
  <c r="X746" i="1"/>
  <c r="X747" i="1"/>
  <c r="X748" i="1"/>
  <c r="X749" i="1"/>
  <c r="X750" i="1"/>
  <c r="X751" i="1"/>
  <c r="X752" i="1"/>
  <c r="X753" i="1"/>
  <c r="X754" i="1"/>
  <c r="X755" i="1"/>
  <c r="X756" i="1"/>
  <c r="X757" i="1"/>
  <c r="X758" i="1"/>
  <c r="X759" i="1"/>
  <c r="X760" i="1"/>
  <c r="X761" i="1"/>
  <c r="X762" i="1"/>
  <c r="X763" i="1"/>
  <c r="X764" i="1"/>
  <c r="X765" i="1"/>
  <c r="X766" i="1"/>
  <c r="X767" i="1"/>
  <c r="X768" i="1"/>
  <c r="X769" i="1"/>
  <c r="X770" i="1"/>
  <c r="X771" i="1"/>
  <c r="X772" i="1"/>
  <c r="X773" i="1"/>
  <c r="X774" i="1"/>
  <c r="X775" i="1"/>
  <c r="X776" i="1"/>
  <c r="X777" i="1"/>
  <c r="X778" i="1"/>
  <c r="X779" i="1"/>
  <c r="X780" i="1"/>
  <c r="X781" i="1"/>
  <c r="X782" i="1"/>
  <c r="X783" i="1"/>
  <c r="X784" i="1"/>
  <c r="X785" i="1"/>
  <c r="X786" i="1"/>
  <c r="X787" i="1"/>
  <c r="X788" i="1"/>
  <c r="X789" i="1"/>
  <c r="X790" i="1"/>
  <c r="X791" i="1"/>
  <c r="X792" i="1"/>
  <c r="X793" i="1"/>
  <c r="X794" i="1"/>
  <c r="X795" i="1"/>
  <c r="X796" i="1"/>
  <c r="X797" i="1"/>
  <c r="X798" i="1"/>
  <c r="X799" i="1"/>
  <c r="X800" i="1"/>
  <c r="X801" i="1"/>
  <c r="X802" i="1"/>
  <c r="X803" i="1"/>
  <c r="X804" i="1"/>
  <c r="X805" i="1"/>
  <c r="X806" i="1"/>
  <c r="X807" i="1"/>
  <c r="X808" i="1"/>
  <c r="X809" i="1"/>
  <c r="X810" i="1"/>
  <c r="X811" i="1"/>
  <c r="X812" i="1"/>
  <c r="X813" i="1"/>
  <c r="X814" i="1"/>
  <c r="X815" i="1"/>
  <c r="X816" i="1"/>
  <c r="X817" i="1"/>
  <c r="X818" i="1"/>
  <c r="X819" i="1"/>
  <c r="X820" i="1"/>
  <c r="X821" i="1"/>
  <c r="X822" i="1"/>
  <c r="X823" i="1"/>
  <c r="X824" i="1"/>
  <c r="X825" i="1"/>
  <c r="X826" i="1"/>
  <c r="X827" i="1"/>
  <c r="X828" i="1"/>
  <c r="X829" i="1"/>
  <c r="X830" i="1"/>
  <c r="X831" i="1"/>
  <c r="X832" i="1"/>
  <c r="X833" i="1"/>
  <c r="X834" i="1"/>
  <c r="X835" i="1"/>
  <c r="X836" i="1"/>
  <c r="X837" i="1"/>
  <c r="X838" i="1"/>
  <c r="X839" i="1"/>
  <c r="X840" i="1"/>
  <c r="X841" i="1"/>
  <c r="X842" i="1"/>
  <c r="X843" i="1"/>
  <c r="X844" i="1"/>
  <c r="X845" i="1"/>
  <c r="X846" i="1"/>
  <c r="X847" i="1"/>
  <c r="X848" i="1"/>
  <c r="X849" i="1"/>
  <c r="X850" i="1"/>
  <c r="X851" i="1"/>
  <c r="X852" i="1"/>
  <c r="X853" i="1"/>
  <c r="X854" i="1"/>
  <c r="X855" i="1"/>
  <c r="X856" i="1"/>
  <c r="X857" i="1"/>
  <c r="X858" i="1"/>
  <c r="X859" i="1"/>
  <c r="X860" i="1"/>
  <c r="X861" i="1"/>
  <c r="X862" i="1"/>
  <c r="X863" i="1"/>
  <c r="X864" i="1"/>
  <c r="X865" i="1"/>
  <c r="X866" i="1"/>
  <c r="X867" i="1"/>
  <c r="X868" i="1"/>
  <c r="X869" i="1"/>
  <c r="X870" i="1"/>
  <c r="X871" i="1"/>
  <c r="X872" i="1"/>
  <c r="X873" i="1"/>
  <c r="X874" i="1"/>
  <c r="X875" i="1"/>
  <c r="X876" i="1"/>
  <c r="X877" i="1"/>
  <c r="X878" i="1"/>
  <c r="X879" i="1"/>
  <c r="X880" i="1"/>
  <c r="X881" i="1"/>
  <c r="X882" i="1"/>
  <c r="X883" i="1"/>
  <c r="X884" i="1"/>
  <c r="X885" i="1"/>
  <c r="X886" i="1"/>
  <c r="X887" i="1"/>
  <c r="X888" i="1"/>
  <c r="X889" i="1"/>
  <c r="X890" i="1"/>
  <c r="X891" i="1"/>
  <c r="X892" i="1"/>
  <c r="X893" i="1"/>
  <c r="X894" i="1"/>
  <c r="X895" i="1"/>
  <c r="X896" i="1"/>
  <c r="X897" i="1"/>
  <c r="X898" i="1"/>
  <c r="X899" i="1"/>
  <c r="X900" i="1"/>
  <c r="X901" i="1"/>
  <c r="X902" i="1"/>
  <c r="X903" i="1"/>
  <c r="X904" i="1"/>
  <c r="X905" i="1"/>
  <c r="X906" i="1"/>
  <c r="X907" i="1"/>
  <c r="X908" i="1"/>
  <c r="X909" i="1"/>
  <c r="X910" i="1"/>
  <c r="X911" i="1"/>
  <c r="X912" i="1"/>
  <c r="X913" i="1"/>
  <c r="X914" i="1"/>
  <c r="X915" i="1"/>
  <c r="X916" i="1"/>
  <c r="X917" i="1"/>
  <c r="X918" i="1"/>
  <c r="X919" i="1"/>
  <c r="X920" i="1"/>
  <c r="X921" i="1"/>
  <c r="X922" i="1"/>
  <c r="X923" i="1"/>
  <c r="X924" i="1"/>
  <c r="X925" i="1"/>
  <c r="X926" i="1"/>
  <c r="X927" i="1"/>
  <c r="X928" i="1"/>
  <c r="X929" i="1"/>
  <c r="X930" i="1"/>
  <c r="X931" i="1"/>
  <c r="X932" i="1"/>
  <c r="X933" i="1"/>
  <c r="X934" i="1"/>
  <c r="X935" i="1"/>
  <c r="X936" i="1"/>
  <c r="X937" i="1"/>
  <c r="X938" i="1"/>
  <c r="X939" i="1"/>
  <c r="X940" i="1"/>
  <c r="X941" i="1"/>
  <c r="X942" i="1"/>
  <c r="X943" i="1"/>
  <c r="X944" i="1"/>
  <c r="X945" i="1"/>
  <c r="X946" i="1"/>
  <c r="X947" i="1"/>
  <c r="X948" i="1"/>
  <c r="X949" i="1"/>
  <c r="X950" i="1"/>
  <c r="X951" i="1"/>
  <c r="X952" i="1"/>
  <c r="X953" i="1"/>
  <c r="X954" i="1"/>
  <c r="X955" i="1"/>
  <c r="X956" i="1"/>
  <c r="X957" i="1"/>
  <c r="X958" i="1"/>
  <c r="X959" i="1"/>
  <c r="X960" i="1"/>
  <c r="X961" i="1"/>
  <c r="X962" i="1"/>
  <c r="X963" i="1"/>
  <c r="X964" i="1"/>
  <c r="X965" i="1"/>
  <c r="X966" i="1"/>
  <c r="X967" i="1"/>
  <c r="X968" i="1"/>
  <c r="X969" i="1"/>
  <c r="X970" i="1"/>
  <c r="X971" i="1"/>
  <c r="X972" i="1"/>
  <c r="X973" i="1"/>
  <c r="X974" i="1"/>
  <c r="X975" i="1"/>
  <c r="X976" i="1"/>
  <c r="X977" i="1"/>
  <c r="X978" i="1"/>
  <c r="X979" i="1"/>
  <c r="X980" i="1"/>
  <c r="X981" i="1"/>
  <c r="X982" i="1"/>
  <c r="X983" i="1"/>
  <c r="X984" i="1"/>
  <c r="X985" i="1"/>
  <c r="X986" i="1"/>
  <c r="X987" i="1"/>
  <c r="X988" i="1"/>
  <c r="X989" i="1"/>
  <c r="X990" i="1"/>
  <c r="X991" i="1"/>
  <c r="X992" i="1"/>
  <c r="X993" i="1"/>
  <c r="X994" i="1"/>
  <c r="X995" i="1"/>
  <c r="X996" i="1"/>
  <c r="X997" i="1"/>
  <c r="X998" i="1"/>
  <c r="X999" i="1"/>
  <c r="X1000" i="1"/>
  <c r="X1001" i="1"/>
  <c r="X1002" i="1"/>
  <c r="X1003" i="1"/>
  <c r="X1004" i="1"/>
  <c r="X1005" i="1"/>
  <c r="X1006" i="1"/>
  <c r="X1007" i="1"/>
  <c r="X1008" i="1"/>
  <c r="X1009" i="1"/>
  <c r="X1010" i="1"/>
  <c r="X1011" i="1"/>
  <c r="X1012" i="1"/>
  <c r="X1013" i="1"/>
  <c r="X1014" i="1"/>
  <c r="X1015" i="1"/>
  <c r="X1016" i="1"/>
  <c r="X1017" i="1"/>
  <c r="X1018" i="1"/>
  <c r="X1019" i="1"/>
  <c r="X1020" i="1"/>
  <c r="X1021" i="1"/>
  <c r="X1022" i="1"/>
  <c r="X1023" i="1"/>
  <c r="X1024" i="1"/>
  <c r="X1025" i="1"/>
  <c r="X1026" i="1"/>
  <c r="X1027" i="1"/>
  <c r="X1028" i="1"/>
  <c r="X1029" i="1"/>
  <c r="X1030" i="1"/>
  <c r="X1031" i="1"/>
  <c r="X1032" i="1"/>
  <c r="X1033" i="1"/>
  <c r="X1034" i="1"/>
  <c r="X1035" i="1"/>
  <c r="X1036" i="1"/>
  <c r="X1037" i="1"/>
  <c r="X1038" i="1"/>
  <c r="X1039" i="1"/>
  <c r="X1040" i="1"/>
  <c r="X1041" i="1"/>
  <c r="X1042" i="1"/>
  <c r="X1043" i="1"/>
  <c r="X1044" i="1"/>
  <c r="X1045" i="1"/>
  <c r="X1046" i="1"/>
  <c r="X1047" i="1"/>
  <c r="X1048" i="1"/>
  <c r="X1049" i="1"/>
  <c r="X1050" i="1"/>
  <c r="X1051" i="1"/>
  <c r="X1052" i="1"/>
  <c r="X1053" i="1"/>
  <c r="X1054" i="1"/>
  <c r="X1055" i="1"/>
  <c r="X1056" i="1"/>
  <c r="X1057" i="1"/>
  <c r="X1058" i="1"/>
  <c r="X1059" i="1"/>
  <c r="X1060" i="1"/>
  <c r="X1061" i="1"/>
  <c r="X1062" i="1"/>
  <c r="X1063" i="1"/>
  <c r="X1064" i="1"/>
  <c r="X1065" i="1"/>
  <c r="X1066" i="1"/>
  <c r="X1067" i="1"/>
  <c r="X1068" i="1"/>
  <c r="X1069" i="1"/>
  <c r="X1070" i="1"/>
  <c r="X1071" i="1"/>
  <c r="X1072" i="1"/>
  <c r="X1073" i="1"/>
  <c r="X1074" i="1"/>
  <c r="X1075" i="1"/>
  <c r="X1076" i="1"/>
  <c r="X1077" i="1"/>
  <c r="X1078" i="1"/>
  <c r="X1079" i="1"/>
  <c r="X1080" i="1"/>
  <c r="X1081" i="1"/>
  <c r="X1082" i="1"/>
  <c r="X1083" i="1"/>
  <c r="X1084" i="1"/>
  <c r="X1085" i="1"/>
  <c r="X1086" i="1"/>
  <c r="X1087" i="1"/>
  <c r="X1088" i="1"/>
  <c r="X1089" i="1"/>
  <c r="X1090" i="1"/>
  <c r="X1091" i="1"/>
  <c r="X1092" i="1"/>
  <c r="X1093" i="1"/>
  <c r="X1094" i="1"/>
  <c r="X1095" i="1"/>
  <c r="X1096" i="1"/>
  <c r="X1097" i="1"/>
  <c r="X1098" i="1"/>
  <c r="X1099" i="1"/>
  <c r="X1100" i="1"/>
  <c r="X1101" i="1"/>
  <c r="X1102" i="1"/>
  <c r="X1103" i="1"/>
  <c r="X1104" i="1"/>
  <c r="X1105" i="1"/>
  <c r="X1106" i="1"/>
  <c r="X1107" i="1"/>
  <c r="X1108" i="1"/>
  <c r="X1109" i="1"/>
  <c r="X1110" i="1"/>
  <c r="X1111" i="1"/>
  <c r="X1112" i="1"/>
  <c r="X1113" i="1"/>
  <c r="X1114" i="1"/>
  <c r="X1115" i="1"/>
  <c r="X1116" i="1"/>
  <c r="X1117" i="1"/>
  <c r="X1118" i="1"/>
  <c r="X1119" i="1"/>
  <c r="X1120" i="1"/>
  <c r="X1121" i="1"/>
  <c r="X1122" i="1"/>
  <c r="X1123" i="1"/>
  <c r="X1124" i="1"/>
  <c r="X1125" i="1"/>
  <c r="X1126" i="1"/>
  <c r="X1127" i="1"/>
  <c r="X1128" i="1"/>
  <c r="X1129" i="1"/>
  <c r="X1130" i="1"/>
  <c r="X1131" i="1"/>
  <c r="X1132" i="1"/>
  <c r="X1133" i="1"/>
  <c r="X1134" i="1"/>
  <c r="X1135" i="1"/>
  <c r="X1136" i="1"/>
  <c r="X1137" i="1"/>
  <c r="X1138" i="1"/>
  <c r="X1139" i="1"/>
  <c r="X1140" i="1"/>
  <c r="X1141" i="1"/>
  <c r="X1142" i="1"/>
  <c r="X1143" i="1"/>
  <c r="X1144" i="1"/>
  <c r="X1145" i="1"/>
  <c r="X1146" i="1"/>
  <c r="X1147" i="1"/>
  <c r="X1148" i="1"/>
  <c r="X1149" i="1"/>
  <c r="X1150" i="1"/>
  <c r="X1151" i="1"/>
  <c r="X1152" i="1"/>
  <c r="X1153" i="1"/>
  <c r="X1154" i="1"/>
  <c r="X1155" i="1"/>
  <c r="X1156" i="1"/>
  <c r="X1157" i="1"/>
  <c r="X1158" i="1"/>
  <c r="X1159" i="1"/>
  <c r="X1160" i="1"/>
  <c r="X1161" i="1"/>
  <c r="X1162" i="1"/>
  <c r="X1163" i="1"/>
  <c r="X1164" i="1"/>
  <c r="X1165" i="1"/>
  <c r="X1166" i="1"/>
  <c r="X1167" i="1"/>
  <c r="X1168" i="1"/>
  <c r="X1169" i="1"/>
  <c r="X1170" i="1"/>
  <c r="X1171" i="1"/>
  <c r="X1172" i="1"/>
  <c r="X1173" i="1"/>
  <c r="X1174" i="1"/>
  <c r="X1175" i="1"/>
  <c r="X1176" i="1"/>
  <c r="X1177" i="1"/>
  <c r="X1178" i="1"/>
  <c r="X1179" i="1"/>
  <c r="X1180" i="1"/>
  <c r="X1181" i="1"/>
  <c r="X1182" i="1"/>
  <c r="X1183" i="1"/>
  <c r="X1184" i="1"/>
  <c r="X1185" i="1"/>
  <c r="X1186" i="1"/>
  <c r="X1187" i="1"/>
  <c r="X1188" i="1"/>
  <c r="X1189" i="1"/>
  <c r="X1190" i="1"/>
  <c r="X1191" i="1"/>
  <c r="X1192" i="1"/>
  <c r="X1193" i="1"/>
  <c r="X1194" i="1"/>
  <c r="X1195" i="1"/>
  <c r="X1196" i="1"/>
  <c r="X1197" i="1"/>
  <c r="X1198" i="1"/>
  <c r="X1199" i="1"/>
  <c r="X1200" i="1"/>
  <c r="X1201" i="1"/>
  <c r="X1202" i="1"/>
  <c r="X1203" i="1"/>
  <c r="X1204" i="1"/>
  <c r="X1205" i="1"/>
  <c r="X1206" i="1"/>
  <c r="X1207" i="1"/>
  <c r="X1208" i="1"/>
  <c r="X1209" i="1"/>
  <c r="X1210" i="1"/>
  <c r="X1211" i="1"/>
  <c r="X1212" i="1"/>
  <c r="X1213" i="1"/>
  <c r="X1214" i="1"/>
  <c r="X1215" i="1"/>
  <c r="X1216" i="1"/>
  <c r="X1217" i="1"/>
  <c r="X1218" i="1"/>
  <c r="X1219" i="1"/>
  <c r="X1220" i="1"/>
  <c r="X1221" i="1"/>
  <c r="X1222" i="1"/>
  <c r="X1223" i="1"/>
  <c r="X1224" i="1"/>
  <c r="X1225" i="1"/>
  <c r="X1226" i="1"/>
  <c r="X1227" i="1"/>
  <c r="X1228" i="1"/>
  <c r="X1229" i="1"/>
  <c r="X1230" i="1"/>
  <c r="X1231" i="1"/>
  <c r="X1232" i="1"/>
  <c r="X1233" i="1"/>
  <c r="X1234" i="1"/>
  <c r="X1235" i="1"/>
  <c r="X1236" i="1"/>
  <c r="X1237" i="1"/>
  <c r="X1238" i="1"/>
  <c r="X1239" i="1"/>
  <c r="X1240" i="1"/>
  <c r="X1241" i="1"/>
  <c r="X1242" i="1"/>
  <c r="X1243" i="1"/>
  <c r="X1244" i="1"/>
  <c r="X1245" i="1"/>
  <c r="X1246" i="1"/>
  <c r="X1247" i="1"/>
  <c r="X1248" i="1"/>
  <c r="X1249" i="1"/>
  <c r="X1250" i="1"/>
  <c r="X1251" i="1"/>
  <c r="X1252" i="1"/>
  <c r="X1253" i="1"/>
  <c r="X1254" i="1"/>
  <c r="X1255" i="1"/>
  <c r="X1256" i="1"/>
  <c r="X1257" i="1"/>
  <c r="X1258" i="1"/>
  <c r="X1259" i="1"/>
  <c r="X1260" i="1"/>
  <c r="X1261" i="1"/>
  <c r="X1262" i="1"/>
  <c r="X1263" i="1"/>
  <c r="X1264" i="1"/>
  <c r="X1265" i="1"/>
  <c r="X1266" i="1"/>
  <c r="X1267" i="1"/>
  <c r="X1268" i="1"/>
  <c r="X1269" i="1"/>
  <c r="X1270" i="1"/>
  <c r="X1271" i="1"/>
  <c r="X1272" i="1"/>
  <c r="X1273" i="1"/>
  <c r="X1274" i="1"/>
  <c r="X1275" i="1"/>
  <c r="X1276" i="1"/>
  <c r="X1277" i="1"/>
  <c r="X1278" i="1"/>
  <c r="X1279" i="1"/>
  <c r="X1280" i="1"/>
  <c r="X1281" i="1"/>
  <c r="X1282" i="1"/>
  <c r="X1283" i="1"/>
  <c r="X1284" i="1"/>
  <c r="X1285" i="1"/>
  <c r="X1286" i="1"/>
  <c r="X1287" i="1"/>
  <c r="X1288" i="1"/>
  <c r="X1289" i="1"/>
  <c r="X1290" i="1"/>
  <c r="X1291" i="1"/>
  <c r="X1292" i="1"/>
  <c r="X1293" i="1"/>
  <c r="X1294" i="1"/>
  <c r="X1295" i="1"/>
  <c r="X1296" i="1"/>
  <c r="X1297" i="1"/>
  <c r="X1298" i="1"/>
  <c r="X1299" i="1"/>
  <c r="X1300" i="1"/>
  <c r="X1301" i="1"/>
  <c r="X1302" i="1"/>
  <c r="X1303" i="1"/>
  <c r="X1304" i="1"/>
  <c r="X1305" i="1"/>
  <c r="X1306" i="1"/>
  <c r="X1307" i="1"/>
  <c r="X1308" i="1"/>
  <c r="X1309" i="1"/>
  <c r="X1310" i="1"/>
  <c r="X1311" i="1"/>
  <c r="X1312" i="1"/>
  <c r="X1313" i="1"/>
  <c r="X1314" i="1"/>
  <c r="X1315" i="1"/>
  <c r="X1316" i="1"/>
  <c r="X1317" i="1"/>
  <c r="X1318" i="1"/>
  <c r="X1319" i="1"/>
  <c r="X1320" i="1"/>
  <c r="X1321" i="1"/>
  <c r="X1322" i="1"/>
  <c r="X1323" i="1"/>
  <c r="X1324" i="1"/>
  <c r="X1325" i="1"/>
  <c r="X1326" i="1"/>
  <c r="X1327" i="1"/>
  <c r="X1328" i="1"/>
  <c r="X1329" i="1"/>
  <c r="X1330" i="1"/>
  <c r="X1331" i="1"/>
  <c r="X1332" i="1"/>
  <c r="X1333" i="1"/>
  <c r="X1334" i="1"/>
  <c r="X1335" i="1"/>
  <c r="X1336" i="1"/>
  <c r="X1337" i="1"/>
  <c r="X1338" i="1"/>
  <c r="X1339" i="1"/>
  <c r="X1340" i="1"/>
  <c r="X1341" i="1"/>
  <c r="X1342" i="1"/>
  <c r="X1343" i="1"/>
  <c r="X1344" i="1"/>
  <c r="X1345" i="1"/>
  <c r="X1346" i="1"/>
  <c r="X1347" i="1"/>
  <c r="X1348" i="1"/>
  <c r="X1349" i="1"/>
  <c r="X1350" i="1"/>
  <c r="X1351" i="1"/>
  <c r="X1352" i="1"/>
  <c r="X1353" i="1"/>
  <c r="X1354" i="1"/>
  <c r="X1355" i="1"/>
  <c r="X1356" i="1"/>
  <c r="X1357" i="1"/>
  <c r="X1358" i="1"/>
  <c r="X1359" i="1"/>
  <c r="X1360" i="1"/>
  <c r="X1361" i="1"/>
  <c r="X1362" i="1"/>
  <c r="X1363" i="1"/>
  <c r="X1364" i="1"/>
  <c r="X1365" i="1"/>
  <c r="X1366" i="1"/>
  <c r="X1367" i="1"/>
  <c r="X1368" i="1"/>
  <c r="X1369" i="1"/>
  <c r="X1370" i="1"/>
  <c r="X1371" i="1"/>
  <c r="X1372" i="1"/>
  <c r="X1373" i="1"/>
  <c r="X1374" i="1"/>
  <c r="X1375" i="1"/>
  <c r="X1376" i="1"/>
  <c r="X1377" i="1"/>
  <c r="X1378" i="1"/>
  <c r="X1379" i="1"/>
  <c r="X1380" i="1"/>
  <c r="X1381" i="1"/>
  <c r="X1382" i="1"/>
  <c r="X1383" i="1"/>
  <c r="X1384" i="1"/>
  <c r="X1385" i="1"/>
  <c r="X1386" i="1"/>
  <c r="X1387" i="1"/>
  <c r="X1388" i="1"/>
  <c r="X1389" i="1"/>
  <c r="X1390" i="1"/>
  <c r="X1391" i="1"/>
  <c r="X1392" i="1"/>
  <c r="X1393" i="1"/>
  <c r="X1394" i="1"/>
  <c r="X1395" i="1"/>
  <c r="X1396" i="1"/>
  <c r="X1397" i="1"/>
  <c r="X1398" i="1"/>
  <c r="X1399" i="1"/>
  <c r="X1400" i="1"/>
  <c r="X1401" i="1"/>
  <c r="X1402" i="1"/>
  <c r="X1403" i="1"/>
  <c r="X1404" i="1"/>
  <c r="X1405" i="1"/>
  <c r="X1406" i="1"/>
  <c r="X1407" i="1"/>
  <c r="X1408" i="1"/>
  <c r="X1409" i="1"/>
  <c r="X1410" i="1"/>
  <c r="X1411" i="1"/>
  <c r="X1412" i="1"/>
  <c r="X1413" i="1"/>
  <c r="X1414" i="1"/>
  <c r="X1415" i="1"/>
  <c r="X1416" i="1"/>
  <c r="X1417" i="1"/>
  <c r="X1418" i="1"/>
  <c r="X1419" i="1"/>
  <c r="X1420" i="1"/>
  <c r="X1421" i="1"/>
  <c r="X1422" i="1"/>
  <c r="X1423" i="1"/>
  <c r="X1424" i="1"/>
  <c r="X1425" i="1"/>
  <c r="X1426" i="1"/>
  <c r="X1427" i="1"/>
  <c r="X1428" i="1"/>
  <c r="X1429" i="1"/>
  <c r="X1430" i="1"/>
  <c r="X1431" i="1"/>
  <c r="X1432" i="1"/>
  <c r="X1433" i="1"/>
  <c r="X1434" i="1"/>
  <c r="X1435" i="1"/>
  <c r="X1436" i="1"/>
  <c r="X1437" i="1"/>
  <c r="X1438" i="1"/>
  <c r="X1439" i="1"/>
  <c r="X1440" i="1"/>
  <c r="X1441" i="1"/>
  <c r="X1442" i="1"/>
  <c r="X1443" i="1"/>
  <c r="X1444" i="1"/>
  <c r="X1445" i="1"/>
  <c r="X1446" i="1"/>
  <c r="X1447" i="1"/>
  <c r="X1448" i="1"/>
  <c r="X1449" i="1"/>
  <c r="X1450" i="1"/>
  <c r="X1451" i="1"/>
  <c r="X1452" i="1"/>
  <c r="X1453" i="1"/>
  <c r="X1454" i="1"/>
  <c r="X1455" i="1"/>
  <c r="X1456" i="1"/>
  <c r="X1457" i="1"/>
  <c r="X1458" i="1"/>
  <c r="X1459" i="1"/>
  <c r="X1460" i="1"/>
  <c r="X1461" i="1"/>
  <c r="X1462" i="1"/>
  <c r="X1463" i="1"/>
  <c r="X1464" i="1"/>
  <c r="X1465" i="1"/>
  <c r="X1466" i="1"/>
  <c r="X1467" i="1"/>
  <c r="X1468" i="1"/>
  <c r="X1469" i="1"/>
  <c r="X1470" i="1"/>
  <c r="X1471" i="1"/>
  <c r="X1472" i="1"/>
  <c r="X1473" i="1"/>
  <c r="X1474" i="1"/>
  <c r="X1475" i="1"/>
  <c r="X1476" i="1"/>
  <c r="X1477" i="1"/>
  <c r="X1478" i="1"/>
  <c r="X1479" i="1"/>
  <c r="X1480" i="1"/>
  <c r="X1481" i="1"/>
  <c r="X1482" i="1"/>
  <c r="X1483" i="1"/>
  <c r="X1484" i="1"/>
  <c r="X1485" i="1"/>
  <c r="X1486" i="1"/>
  <c r="X1487" i="1"/>
  <c r="X1488" i="1"/>
  <c r="X1489" i="1"/>
  <c r="X1490" i="1"/>
  <c r="X1491" i="1"/>
  <c r="X1492" i="1"/>
  <c r="X1493" i="1"/>
  <c r="X1494" i="1"/>
  <c r="X1495" i="1"/>
  <c r="X1496" i="1"/>
  <c r="X1497" i="1"/>
  <c r="X1498" i="1"/>
  <c r="X1499" i="1"/>
  <c r="X1500" i="1"/>
  <c r="X1501" i="1"/>
  <c r="P3559" i="1" a="1"/>
  <c r="P3560" i="1" a="1"/>
  <c r="P3561" i="1" a="1"/>
  <c r="P3562" i="1" a="1"/>
  <c r="P3563" i="1" a="1"/>
  <c r="P3564" i="1" a="1"/>
  <c r="P3565" i="1" a="1"/>
  <c r="P3566" i="1" a="1"/>
  <c r="P3567" i="1" a="1"/>
  <c r="P3568" i="1" a="1"/>
  <c r="P3570" i="1" a="1"/>
  <c r="P3571" i="1" a="1"/>
  <c r="P3572" i="1" a="1"/>
  <c r="P3573" i="1" a="1"/>
  <c r="P3574" i="1" a="1"/>
  <c r="P3575" i="1" a="1"/>
  <c r="P3576" i="1" a="1"/>
  <c r="P3577" i="1" a="1"/>
  <c r="P3578" i="1" a="1"/>
  <c r="P3579" i="1" a="1"/>
  <c r="P3581" i="1" a="1"/>
  <c r="P3582" i="1" a="1"/>
  <c r="P3583" i="1" a="1"/>
  <c r="P3584" i="1" a="1"/>
  <c r="P3585" i="1" a="1"/>
  <c r="P3586" i="1" a="1"/>
  <c r="P3587" i="1" a="1"/>
  <c r="P3588" i="1" a="1"/>
  <c r="P3589" i="1" a="1"/>
  <c r="P3590" i="1" a="1"/>
  <c r="P3592" i="1" a="1"/>
  <c r="P3593" i="1" a="1"/>
  <c r="P3594" i="1" a="1"/>
  <c r="P3595" i="1" a="1"/>
  <c r="P3596" i="1" a="1"/>
  <c r="P3597" i="1" a="1"/>
  <c r="P3599" i="1" a="1"/>
  <c r="P3600" i="1" a="1"/>
  <c r="P3601" i="1" a="1"/>
  <c r="P3603" i="1" a="1"/>
  <c r="P3606" i="1" a="1"/>
  <c r="P3611" i="1" a="1"/>
  <c r="P3613" i="1" a="1"/>
  <c r="P3614" i="1" a="1"/>
  <c r="P3615" i="1" a="1"/>
  <c r="P3616" i="1" a="1"/>
  <c r="P3617" i="1" a="1"/>
  <c r="P3618" i="1" a="1"/>
  <c r="P3678" i="1" a="1"/>
  <c r="P3679" i="1" a="1"/>
  <c r="P3680" i="1" a="1"/>
  <c r="P3681" i="1" a="1"/>
  <c r="P3682" i="1" a="1"/>
  <c r="P3683" i="1" a="1"/>
  <c r="P3684" i="1" a="1"/>
  <c r="P3685" i="1" a="1"/>
  <c r="P3686" i="1" a="1"/>
  <c r="P3689" i="1" a="1"/>
  <c r="P3691" i="1" a="1"/>
  <c r="P3695" i="1" a="1"/>
  <c r="P3696" i="1" a="1"/>
  <c r="P3697" i="1" a="1"/>
  <c r="P3698" i="1" a="1"/>
  <c r="P3700" i="1" a="1"/>
  <c r="P3701" i="1" a="1"/>
  <c r="P3702" i="1" a="1"/>
  <c r="P3703" i="1" a="1"/>
  <c r="P3704" i="1" a="1"/>
  <c r="P3705" i="1" a="1"/>
  <c r="P3706" i="1" a="1"/>
  <c r="P3707" i="1" a="1"/>
  <c r="P3709" i="1" a="1"/>
  <c r="P3711" i="1" a="1"/>
  <c r="P3712" i="1" a="1"/>
  <c r="P3713" i="1" a="1"/>
  <c r="P3714" i="1" a="1"/>
  <c r="P3715" i="1" a="1"/>
  <c r="P3716" i="1" a="1"/>
  <c r="P3717" i="1" a="1"/>
  <c r="P3718" i="1" a="1"/>
  <c r="P3719" i="1" a="1"/>
  <c r="P3720" i="1" a="1"/>
  <c r="Y3720" i="1" a="1"/>
  <c r="Y3719" i="1" a="1"/>
  <c r="Y3718" i="1" a="1"/>
  <c r="Y3717" i="1" a="1"/>
  <c r="Y3716" i="1" a="1"/>
  <c r="Y3715" i="1" a="1"/>
  <c r="Y3714" i="1" a="1"/>
  <c r="Y3713" i="1" a="1"/>
  <c r="Y3712" i="1" a="1"/>
  <c r="Y3711" i="1" a="1"/>
  <c r="Y3709" i="1" a="1"/>
  <c r="Y3708" i="1" a="1"/>
  <c r="Y3707" i="1" a="1"/>
  <c r="Y3706" i="1" a="1"/>
  <c r="Y3705" i="1" a="1"/>
  <c r="Y3704" i="1" a="1"/>
  <c r="Y3703" i="1" a="1"/>
  <c r="Y3702" i="1" a="1"/>
  <c r="Y3701" i="1" a="1"/>
  <c r="Y3700" i="1" a="1"/>
  <c r="Y3698" i="1" a="1"/>
  <c r="Y3697" i="1" a="1"/>
  <c r="Y3696" i="1" a="1"/>
  <c r="Y3695" i="1" a="1"/>
  <c r="Y3694" i="1" a="1"/>
  <c r="Y3693" i="1" a="1"/>
  <c r="Y3692" i="1" a="1"/>
  <c r="Y3691" i="1" a="1"/>
  <c r="Y3690" i="1" a="1"/>
  <c r="Y3689" i="1" a="1"/>
  <c r="Y3687" i="1" a="1"/>
  <c r="Y3686" i="1" a="1"/>
  <c r="Y3685" i="1" a="1"/>
  <c r="Y3684" i="1" a="1"/>
  <c r="Y3683" i="1" a="1"/>
  <c r="Y3682" i="1" a="1"/>
  <c r="Y3681" i="1" a="1"/>
  <c r="Y3680" i="1" a="1"/>
  <c r="Y3679" i="1" a="1"/>
  <c r="Y3678" i="1" a="1"/>
  <c r="Y3662" i="1" a="1"/>
  <c r="Y3653" i="1" a="1"/>
  <c r="Y3652" i="1" a="1"/>
  <c r="Y3651" i="1" a="1"/>
  <c r="Y3650" i="1" a="1"/>
  <c r="Y3649" i="1" a="1"/>
  <c r="Y3648" i="1" a="1"/>
  <c r="Y3647" i="1" a="1"/>
  <c r="Y3646" i="1" a="1"/>
  <c r="Y3645" i="1" a="1"/>
  <c r="Y3643" i="1" a="1"/>
  <c r="Y3642" i="1" a="1"/>
  <c r="Y3641" i="1" a="1"/>
  <c r="Y3603" i="1" a="1"/>
  <c r="Y3601" i="1" a="1"/>
  <c r="Y3600" i="1" a="1"/>
  <c r="Y3599" i="1" a="1"/>
  <c r="Y3598" i="1" a="1"/>
  <c r="Y3597" i="1" a="1"/>
  <c r="Y3596" i="1" a="1"/>
  <c r="Y3595" i="1" a="1"/>
  <c r="Y3594" i="1" a="1"/>
  <c r="Y3593" i="1" a="1"/>
  <c r="Y3592" i="1" a="1"/>
  <c r="Y3590" i="1" a="1"/>
  <c r="Y3589" i="1" a="1"/>
  <c r="Y3588" i="1" a="1"/>
  <c r="Y3587" i="1" a="1"/>
  <c r="Y3586" i="1" a="1"/>
  <c r="Y3585" i="1" a="1"/>
  <c r="Y3584" i="1" a="1"/>
  <c r="Y3583" i="1" a="1"/>
  <c r="Y3582" i="1" a="1"/>
  <c r="Y3581" i="1" a="1"/>
  <c r="Y3579" i="1" a="1"/>
  <c r="Y3578" i="1" a="1"/>
  <c r="Y3577" i="1" a="1"/>
  <c r="Y3576" i="1" a="1"/>
  <c r="Y3575" i="1" a="1"/>
  <c r="Y3574" i="1" a="1"/>
  <c r="Y3573" i="1" a="1"/>
  <c r="Y3572" i="1" a="1"/>
  <c r="Y3571" i="1" a="1"/>
  <c r="Y3570" i="1" a="1"/>
  <c r="Y3568" i="1" a="1"/>
  <c r="Y3567" i="1" a="1"/>
  <c r="Y3566" i="1" a="1"/>
  <c r="Y3565" i="1" a="1"/>
  <c r="Y3564" i="1" a="1"/>
  <c r="Y3563" i="1" a="1"/>
  <c r="Y3562" i="1" a="1"/>
  <c r="Y3561" i="1" a="1"/>
  <c r="Y3560" i="1" a="1"/>
  <c r="Y3559" i="1" a="1"/>
  <c r="Y3375" i="1" a="1"/>
  <c r="Y3372" i="1" a="1"/>
  <c r="Y3358" i="1" a="1"/>
  <c r="Y3356" i="1" a="1"/>
  <c r="Y3348" i="1" a="1"/>
  <c r="Y3334" i="1" a="1"/>
  <c r="Y3332" i="1" a="1"/>
  <c r="Y3331" i="1" a="1"/>
  <c r="Y3291" i="1" a="1"/>
  <c r="Y3287" i="1" a="1"/>
  <c r="Y3285" i="1" a="1"/>
  <c r="Y3283" i="1" a="1"/>
  <c r="Y3279" i="1" a="1"/>
  <c r="Y3278" i="1" a="1"/>
  <c r="Y3249" i="1" a="1"/>
  <c r="Y3248" i="1" a="1"/>
  <c r="Y3247" i="1" a="1"/>
  <c r="Y3246" i="1" a="1"/>
  <c r="Y3235" i="1" a="1"/>
  <c r="Y3234" i="1" a="1"/>
  <c r="Y3233" i="1" a="1"/>
  <c r="Y3229" i="1" a="1"/>
  <c r="Y3211" i="1" a="1"/>
  <c r="Y3210" i="1" a="1"/>
  <c r="Y3200" i="1" a="1"/>
  <c r="Y3189" i="1" a="1"/>
  <c r="Y3185" i="1" a="1"/>
  <c r="Y3178" i="1" a="1"/>
  <c r="Y3171" i="1" a="1"/>
  <c r="Y3169" i="1" a="1"/>
  <c r="Y3164" i="1" a="1"/>
  <c r="Y3155" i="1" a="1"/>
  <c r="Y3111" i="1" a="1"/>
  <c r="Y3110" i="1" a="1"/>
  <c r="Y3107" i="1" a="1"/>
  <c r="Y3093" i="1" a="1"/>
  <c r="Y3089" i="1" a="1"/>
  <c r="Y3086" i="1" a="1"/>
  <c r="Y3080" i="1" a="1"/>
  <c r="Y3014" i="1" a="1"/>
  <c r="Y2993" i="1" a="1"/>
  <c r="Y2859" i="1" a="1"/>
  <c r="Y2837" i="1" a="1"/>
  <c r="Y2808" i="1" a="1"/>
  <c r="Y2807" i="1" a="1"/>
  <c r="Y2769" i="1" a="1"/>
  <c r="Y2741" i="1" a="1"/>
  <c r="Y2719" i="1" a="1"/>
  <c r="Y2718" i="1" a="1"/>
  <c r="Y2717" i="1" a="1"/>
  <c r="Y2716" i="1" a="1"/>
  <c r="Y2691" i="1" a="1"/>
  <c r="Y2663" i="1" a="1"/>
  <c r="Y2655" i="1" a="1"/>
  <c r="Y2654" i="1" a="1"/>
  <c r="Y2632" i="1" a="1"/>
  <c r="Y2629" i="1" a="1"/>
  <c r="Y2585" i="1" a="1"/>
  <c r="Y2584" i="1" a="1"/>
  <c r="Y2581" i="1" a="1"/>
  <c r="Y2580" i="1" a="1"/>
  <c r="Y2540" i="1" a="1"/>
  <c r="Y2539" i="1" a="1"/>
  <c r="Y2527" i="1" a="1"/>
  <c r="Y2516" i="1" a="1"/>
  <c r="Y2515" i="1" a="1"/>
  <c r="Y2452" i="1" a="1"/>
  <c r="Y2451" i="1" a="1"/>
  <c r="Y2430" i="1" a="1"/>
  <c r="Y2413" i="1" a="1"/>
  <c r="Y2347" i="1" a="1"/>
  <c r="Y2346" i="1" a="1"/>
  <c r="Y2345" i="1" a="1"/>
  <c r="Y2330" i="1" a="1"/>
  <c r="Y2311" i="1" a="1"/>
  <c r="Y2309" i="1" a="1"/>
  <c r="Y2294" i="1" a="1"/>
  <c r="Y2278" i="1" a="1"/>
  <c r="Y2144" i="1" a="1"/>
  <c r="Y2143" i="1" a="1"/>
  <c r="Y2142" i="1" a="1"/>
  <c r="Y2141" i="1" a="1"/>
  <c r="Y2102" i="1" a="1"/>
  <c r="Y1992" i="1" a="1"/>
  <c r="Y1986" i="1" a="1"/>
  <c r="Y1985" i="1" a="1"/>
  <c r="Y1984" i="1" a="1"/>
  <c r="Y1983" i="1" a="1"/>
  <c r="Y1946" i="1" a="1"/>
  <c r="Y1944" i="1" a="1"/>
  <c r="Y1940" i="1" a="1"/>
  <c r="Y1934" i="1" a="1"/>
  <c r="Y1933" i="1" a="1"/>
  <c r="Y1914" i="1" a="1"/>
  <c r="Y1913" i="1" a="1"/>
  <c r="Y1860" i="1" a="1"/>
  <c r="Y1859" i="1" a="1"/>
  <c r="Y1846" i="1" a="1"/>
  <c r="Y1829" i="1" a="1"/>
  <c r="Y1828" i="1" a="1"/>
  <c r="Y1827" i="1" a="1"/>
  <c r="Y1821" i="1" a="1"/>
  <c r="Y1813" i="1" a="1"/>
  <c r="Y1803" i="1" a="1"/>
  <c r="Y1802" i="1" a="1"/>
  <c r="Y1801" i="1" a="1"/>
  <c r="Y1770" i="1" a="1"/>
  <c r="Y1766" i="1" a="1"/>
  <c r="Y1748" i="1" a="1"/>
  <c r="Y1738" i="1" a="1"/>
  <c r="Y1728" i="1" a="1"/>
  <c r="Y1722" i="1" a="1"/>
  <c r="Y1700" i="1" a="1"/>
  <c r="Y1683" i="1" a="1"/>
  <c r="Y1681" i="1" a="1"/>
  <c r="Y1680" i="1" a="1"/>
  <c r="Y1679" i="1" a="1"/>
  <c r="Y1678" i="1" a="1"/>
  <c r="Y1677" i="1" a="1"/>
  <c r="Y1672" i="1" a="1"/>
  <c r="Y1668" i="1" a="1"/>
  <c r="Y1642" i="1" a="1"/>
  <c r="Y1636" i="1" a="1"/>
  <c r="Y1621" i="1" a="1"/>
  <c r="Y1613" i="1" a="1"/>
  <c r="Y1602" i="1" a="1"/>
  <c r="Y1598" i="1" a="1"/>
  <c r="Y1592" i="1" a="1"/>
  <c r="Y1579" i="1" a="1"/>
  <c r="Y1576" i="1" a="1"/>
  <c r="Y1575" i="1" a="1"/>
  <c r="Y1573" i="1" a="1"/>
  <c r="Y1571" i="1" a="1"/>
  <c r="Y1563" i="1" a="1"/>
  <c r="Y1562" i="1" a="1"/>
  <c r="Y1516" i="1" a="1"/>
  <c r="Y1514" i="1" a="1"/>
  <c r="Y1512" i="1" a="1"/>
  <c r="Y1488" i="1" a="1"/>
  <c r="Y1482" i="1" a="1"/>
  <c r="Y1481" i="1" a="1"/>
  <c r="Y1480" i="1" a="1"/>
  <c r="Y1479" i="1" a="1"/>
  <c r="Y1478" i="1" a="1"/>
  <c r="Y1477" i="1" a="1"/>
  <c r="Y1471" i="1" a="1"/>
  <c r="Y1470" i="1" a="1"/>
  <c r="Y1468" i="1" a="1"/>
  <c r="Y1459" i="1" a="1"/>
  <c r="Y1435" i="1" a="1"/>
  <c r="Y1434" i="1" a="1"/>
  <c r="Y1433" i="1" a="1"/>
  <c r="Y1409" i="1" a="1"/>
  <c r="Y1408" i="1" a="1"/>
  <c r="Y1396" i="1" a="1"/>
  <c r="Y1386" i="1" a="1"/>
  <c r="Y1373" i="1" a="1"/>
  <c r="Y1365" i="1" a="1"/>
  <c r="Y1364" i="1" a="1"/>
  <c r="Y1363" i="1" a="1"/>
  <c r="Y1353" i="1" a="1"/>
  <c r="Y1351" i="1" a="1"/>
  <c r="Y1349" i="1" a="1"/>
  <c r="Y1331" i="1" a="1"/>
  <c r="Y1316" i="1" a="1"/>
  <c r="Y1314" i="1" a="1"/>
  <c r="Y1296" i="1" a="1"/>
  <c r="Y1295" i="1" a="1"/>
  <c r="Y1292" i="1" a="1"/>
  <c r="Y1287" i="1" a="1"/>
  <c r="Y1286" i="1" a="1"/>
  <c r="Y1285" i="1" a="1"/>
  <c r="Y1278" i="1" a="1"/>
  <c r="Y1272" i="1" a="1"/>
  <c r="Y1271" i="1" a="1"/>
  <c r="Y1236" i="1" a="1"/>
  <c r="Y1235" i="1" a="1"/>
  <c r="Y1214" i="1" a="1"/>
  <c r="Y1213" i="1" a="1"/>
  <c r="Y1212" i="1" a="1"/>
  <c r="Y1211" i="1" a="1"/>
  <c r="Y1208" i="1" a="1"/>
  <c r="Y1207" i="1" a="1"/>
  <c r="Y1206" i="1" a="1"/>
  <c r="Y1205" i="1" a="1"/>
  <c r="Y1204" i="1" a="1"/>
  <c r="Y1203" i="1" a="1"/>
  <c r="Y1202" i="1" a="1"/>
  <c r="Y1201" i="1" a="1"/>
  <c r="Y1200" i="1" a="1"/>
  <c r="Y1192" i="1" a="1"/>
  <c r="Y1185" i="1" a="1"/>
  <c r="Y1184" i="1" a="1"/>
  <c r="Y1161" i="1" a="1"/>
  <c r="Y1160" i="1" a="1"/>
  <c r="Y1154" i="1" a="1"/>
  <c r="Y1149" i="1" a="1"/>
  <c r="Y1148" i="1" a="1"/>
  <c r="Y1141" i="1" a="1"/>
  <c r="Y1100" i="1" a="1"/>
  <c r="Y1073" i="1" a="1"/>
  <c r="Y1072" i="1" a="1"/>
  <c r="Y1071" i="1" a="1"/>
  <c r="Y1044" i="1" a="1"/>
  <c r="Y1035" i="1" a="1"/>
  <c r="Y1019" i="1" a="1"/>
  <c r="Y1018" i="1" a="1"/>
  <c r="Y1017" i="1" a="1"/>
  <c r="Y1005" i="1" a="1"/>
  <c r="Y1004" i="1" a="1"/>
  <c r="Y1001" i="1" a="1"/>
  <c r="Y993" i="1" a="1"/>
  <c r="Y970" i="1" a="1"/>
  <c r="Y966" i="1" a="1"/>
  <c r="Y965" i="1" a="1"/>
  <c r="Y964" i="1" a="1"/>
  <c r="Y957" i="1" a="1"/>
  <c r="Y953" i="1" a="1"/>
  <c r="Y952" i="1" a="1"/>
  <c r="Y951" i="1" a="1"/>
  <c r="Y950" i="1" a="1"/>
  <c r="Y919" i="1" a="1"/>
  <c r="Y918" i="1" a="1"/>
  <c r="Y905" i="1" a="1"/>
  <c r="Y904" i="1" a="1"/>
  <c r="Y868" i="1" a="1"/>
  <c r="Y867" i="1" a="1"/>
  <c r="Y839" i="1" a="1"/>
  <c r="Y808" i="1" a="1"/>
  <c r="Y800" i="1" a="1"/>
  <c r="Y780" i="1" a="1"/>
  <c r="Y776" i="1" a="1"/>
  <c r="Y769" i="1" a="1"/>
  <c r="Y768" i="1" a="1"/>
  <c r="Y754" i="1" a="1"/>
  <c r="Y731" i="1" a="1"/>
  <c r="Y691" i="1" a="1"/>
  <c r="Y678" i="1" a="1"/>
  <c r="Y677" i="1" a="1"/>
  <c r="Y676" i="1" a="1"/>
  <c r="Y675" i="1" a="1"/>
  <c r="Y674" i="1" a="1"/>
  <c r="Y672" i="1" a="1"/>
  <c r="Y671" i="1" a="1"/>
  <c r="Y670" i="1" a="1"/>
  <c r="Y669" i="1" a="1"/>
  <c r="Y668" i="1" a="1"/>
  <c r="Y667" i="1" a="1"/>
  <c r="Y652" i="1" a="1"/>
  <c r="Y650" i="1" a="1"/>
  <c r="Y647" i="1" a="1"/>
  <c r="Y643" i="1" a="1"/>
  <c r="Y642" i="1" a="1"/>
  <c r="Y641" i="1" a="1"/>
  <c r="Y640" i="1" a="1"/>
  <c r="Y639" i="1" a="1"/>
  <c r="Y598" i="1" a="1"/>
  <c r="Y596" i="1" a="1"/>
  <c r="Y590" i="1" a="1"/>
  <c r="Y589" i="1" a="1"/>
  <c r="Y588" i="1" a="1"/>
  <c r="Y563" i="1" a="1"/>
  <c r="Y562" i="1" a="1"/>
  <c r="Y561" i="1" a="1"/>
  <c r="Y550" i="1" a="1"/>
  <c r="Y540" i="1" a="1"/>
  <c r="Y517" i="1" a="1"/>
  <c r="Y516" i="1" a="1"/>
  <c r="Y510" i="1" a="1"/>
  <c r="Y505" i="1" a="1"/>
  <c r="Y504" i="1" a="1"/>
  <c r="Y502" i="1" a="1"/>
  <c r="Y501" i="1" a="1"/>
  <c r="Y500" i="1" a="1"/>
  <c r="Y499" i="1" a="1"/>
  <c r="Y498" i="1" a="1"/>
  <c r="Y497" i="1" a="1"/>
  <c r="Y496" i="1" a="1"/>
  <c r="Y495" i="1" a="1"/>
  <c r="Y494" i="1" a="1"/>
  <c r="Y493" i="1" a="1"/>
  <c r="Y489" i="1" a="1"/>
  <c r="Y488" i="1" a="1"/>
  <c r="Y487" i="1" a="1"/>
  <c r="Y486" i="1" a="1"/>
  <c r="Y446" i="1" a="1"/>
  <c r="Y441" i="1" a="1"/>
  <c r="Y427" i="1" a="1"/>
  <c r="Y403" i="1" a="1"/>
  <c r="Y402" i="1" a="1"/>
  <c r="Y371" i="1" a="1"/>
  <c r="Y370" i="1" a="1"/>
  <c r="Y369" i="1" a="1"/>
  <c r="Y367" i="1" a="1"/>
  <c r="Y353" i="1" a="1"/>
  <c r="Y348" i="1" a="1"/>
  <c r="Y341" i="1" a="1"/>
  <c r="Y327" i="1" a="1"/>
  <c r="Y301" i="1" a="1"/>
  <c r="Y296" i="1" a="1"/>
  <c r="Y276" i="1" a="1"/>
  <c r="Y269" i="1" a="1"/>
  <c r="Y259" i="1" a="1"/>
  <c r="Y258" i="1" a="1"/>
  <c r="Y256" i="1" a="1"/>
  <c r="Y252" i="1" a="1"/>
  <c r="Y251" i="1" a="1"/>
  <c r="Y249" i="1" a="1"/>
  <c r="Y248" i="1" a="1"/>
  <c r="Y182" i="1" a="1"/>
  <c r="Y181" i="1" a="1"/>
  <c r="Y179" i="1" a="1"/>
  <c r="Y178" i="1" a="1"/>
  <c r="Y177" i="1" a="1"/>
  <c r="Y176" i="1" a="1"/>
  <c r="Y172" i="1" a="1"/>
  <c r="Y162" i="1" a="1"/>
  <c r="Y157" i="1" a="1"/>
  <c r="Y76" i="1" a="1"/>
  <c r="Y70" i="1" a="1"/>
  <c r="Y18" i="1" a="1"/>
  <c r="S3720" i="1" a="1"/>
  <c r="S3719" i="1" a="1"/>
  <c r="S3718" i="1" a="1"/>
  <c r="S3717" i="1" a="1"/>
  <c r="S3716" i="1" a="1"/>
  <c r="S3715" i="1" a="1"/>
  <c r="S3714" i="1" a="1"/>
  <c r="S3713" i="1" a="1"/>
  <c r="S3712" i="1" a="1"/>
  <c r="S3711" i="1" a="1"/>
  <c r="S3709" i="1" a="1"/>
  <c r="S3708" i="1" a="1"/>
  <c r="S3707" i="1" a="1"/>
  <c r="S3706" i="1" a="1"/>
  <c r="S3705" i="1" a="1"/>
  <c r="S3704" i="1" a="1"/>
  <c r="S3703" i="1" a="1"/>
  <c r="S3702" i="1" a="1"/>
  <c r="S3701" i="1" a="1"/>
  <c r="S3700" i="1" a="1"/>
  <c r="S3698" i="1" a="1"/>
  <c r="S3697" i="1" a="1"/>
  <c r="S3696" i="1" a="1"/>
  <c r="S3695" i="1" a="1"/>
  <c r="S3694" i="1" a="1"/>
  <c r="S3693" i="1" a="1"/>
  <c r="S3692" i="1" a="1"/>
  <c r="S3691" i="1" a="1"/>
  <c r="S3690" i="1" a="1"/>
  <c r="S3689" i="1" a="1"/>
  <c r="S3687" i="1" a="1"/>
  <c r="S3686" i="1" a="1"/>
  <c r="S3685" i="1" a="1"/>
  <c r="S3684" i="1" a="1"/>
  <c r="S3683" i="1" a="1"/>
  <c r="S3682" i="1" a="1"/>
  <c r="S3681" i="1" a="1"/>
  <c r="S3680" i="1" a="1"/>
  <c r="S3679" i="1" a="1"/>
  <c r="S3678" i="1" a="1"/>
  <c r="S3662" i="1" a="1"/>
  <c r="S3653" i="1" a="1"/>
  <c r="S3652" i="1" a="1"/>
  <c r="S3651" i="1" a="1"/>
  <c r="S3650" i="1" a="1"/>
  <c r="S3649" i="1" a="1"/>
  <c r="S3648" i="1" a="1"/>
  <c r="S3647" i="1" a="1"/>
  <c r="S3646" i="1" a="1"/>
  <c r="S3645" i="1" a="1"/>
  <c r="S3643" i="1" a="1"/>
  <c r="S3642" i="1" a="1"/>
  <c r="S3641" i="1" a="1"/>
  <c r="S3603" i="1" a="1"/>
  <c r="S3601" i="1" a="1"/>
  <c r="S3600" i="1" a="1"/>
  <c r="S3599" i="1" a="1"/>
  <c r="S3598" i="1" a="1"/>
  <c r="S3597" i="1" a="1"/>
  <c r="S3596" i="1" a="1"/>
  <c r="S3595" i="1" a="1"/>
  <c r="S3594" i="1" a="1"/>
  <c r="S3593" i="1" a="1"/>
  <c r="S3592" i="1" a="1"/>
  <c r="S3590" i="1" a="1"/>
  <c r="S3589" i="1" a="1"/>
  <c r="S3588" i="1" a="1"/>
  <c r="S3587" i="1" a="1"/>
  <c r="S3586" i="1" a="1"/>
  <c r="S3585" i="1" a="1"/>
  <c r="S3584" i="1" a="1"/>
  <c r="S3583" i="1" a="1"/>
  <c r="S3582" i="1" a="1"/>
  <c r="S3581" i="1" a="1"/>
  <c r="S3579" i="1" a="1"/>
  <c r="S3578" i="1" a="1"/>
  <c r="S3577" i="1" a="1"/>
  <c r="S3576" i="1" a="1"/>
  <c r="S3575" i="1" a="1"/>
  <c r="S3574" i="1" a="1"/>
  <c r="S3573" i="1" a="1"/>
  <c r="S3572" i="1" a="1"/>
  <c r="S3571" i="1" a="1"/>
  <c r="S3570" i="1" a="1"/>
  <c r="S3568" i="1" a="1"/>
  <c r="S3567" i="1" a="1"/>
  <c r="S3566" i="1" a="1"/>
  <c r="S3565" i="1" a="1"/>
  <c r="S3564" i="1" a="1"/>
  <c r="S3563" i="1" a="1"/>
  <c r="S3562" i="1" a="1"/>
  <c r="S3561" i="1" a="1"/>
  <c r="S3560" i="1" a="1"/>
  <c r="S3559" i="1" a="1"/>
  <c r="S3375" i="1" a="1"/>
  <c r="S3372" i="1" a="1"/>
  <c r="S3358" i="1" a="1"/>
  <c r="S3356" i="1" a="1"/>
  <c r="S3348" i="1" a="1"/>
  <c r="S3334" i="1" a="1"/>
  <c r="S3332" i="1" a="1"/>
  <c r="S3331" i="1" a="1"/>
  <c r="S3291" i="1" a="1"/>
  <c r="S3287" i="1" a="1"/>
  <c r="S3285" i="1" a="1"/>
  <c r="S3283" i="1" a="1"/>
  <c r="S3279" i="1" a="1"/>
  <c r="S3278" i="1" a="1"/>
  <c r="S3249" i="1" a="1"/>
  <c r="S3248" i="1" a="1"/>
  <c r="S3247" i="1" a="1"/>
  <c r="S3246" i="1" a="1"/>
  <c r="S3235" i="1" a="1"/>
  <c r="S3234" i="1" a="1"/>
  <c r="S3233" i="1" a="1"/>
  <c r="S3229" i="1" a="1"/>
  <c r="S3211" i="1" a="1"/>
  <c r="S3210" i="1" a="1"/>
  <c r="S3200" i="1" a="1"/>
  <c r="S3189" i="1" a="1"/>
  <c r="S3185" i="1" a="1"/>
  <c r="S3178" i="1" a="1"/>
  <c r="S3171" i="1" a="1"/>
  <c r="S3169" i="1" a="1"/>
  <c r="S3164" i="1" a="1"/>
  <c r="S3155" i="1" a="1"/>
  <c r="S3111" i="1" a="1"/>
  <c r="S3110" i="1" a="1"/>
  <c r="S3107" i="1" a="1"/>
  <c r="S3093" i="1" a="1"/>
  <c r="S3089" i="1" a="1"/>
  <c r="S3086" i="1" a="1"/>
  <c r="S3080" i="1" a="1"/>
  <c r="S3014" i="1" a="1"/>
  <c r="S2993" i="1" a="1"/>
  <c r="S2859" i="1" a="1"/>
  <c r="S2837" i="1" a="1"/>
  <c r="S2808" i="1" a="1"/>
  <c r="S2807" i="1" a="1"/>
  <c r="S2769" i="1" a="1"/>
  <c r="S2741" i="1" a="1"/>
  <c r="S2719" i="1" a="1"/>
  <c r="S2718" i="1" a="1"/>
  <c r="S2717" i="1" a="1"/>
  <c r="S2716" i="1" a="1"/>
  <c r="S2691" i="1" a="1"/>
  <c r="S2663" i="1" a="1"/>
  <c r="S2655" i="1" a="1"/>
  <c r="S2654" i="1" a="1"/>
  <c r="S2632" i="1" a="1"/>
  <c r="S2629" i="1" a="1"/>
  <c r="S2585" i="1" a="1"/>
  <c r="S2584" i="1" a="1"/>
  <c r="S2581" i="1" a="1"/>
  <c r="S2580" i="1" a="1"/>
  <c r="S2540" i="1" a="1"/>
  <c r="S2539" i="1" a="1"/>
  <c r="S2527" i="1" a="1"/>
  <c r="S2516" i="1" a="1"/>
  <c r="S2515" i="1" a="1"/>
  <c r="S2452" i="1" a="1"/>
  <c r="S2451" i="1" a="1"/>
  <c r="S2430" i="1" a="1"/>
  <c r="S2413" i="1" a="1"/>
  <c r="S2347" i="1" a="1"/>
  <c r="S2346" i="1" a="1"/>
  <c r="S2345" i="1" a="1"/>
  <c r="S2330" i="1" a="1"/>
  <c r="S2311" i="1" a="1"/>
  <c r="S2309" i="1" a="1"/>
  <c r="S2294" i="1" a="1"/>
  <c r="S2278" i="1" a="1"/>
  <c r="S2144" i="1" a="1"/>
  <c r="S2143" i="1" a="1"/>
  <c r="S2142" i="1" a="1"/>
  <c r="S2141" i="1" a="1"/>
  <c r="S2102" i="1" a="1"/>
  <c r="S1992" i="1" a="1"/>
  <c r="S1986" i="1" a="1"/>
  <c r="S1985" i="1" a="1"/>
  <c r="S1984" i="1" a="1"/>
  <c r="S1983" i="1" a="1"/>
  <c r="S1946" i="1" a="1"/>
  <c r="S1944" i="1" a="1"/>
  <c r="S1940" i="1" a="1"/>
  <c r="S1934" i="1" a="1"/>
  <c r="S1933" i="1" a="1"/>
  <c r="S1914" i="1" a="1"/>
  <c r="S1913" i="1" a="1"/>
  <c r="S1860" i="1" a="1"/>
  <c r="S1859" i="1" a="1"/>
  <c r="S1846" i="1" a="1"/>
  <c r="S1829" i="1" a="1"/>
  <c r="S1828" i="1" a="1"/>
  <c r="S1827" i="1" a="1"/>
  <c r="S1821" i="1" a="1"/>
  <c r="S1813" i="1" a="1"/>
  <c r="S1803" i="1" a="1"/>
  <c r="S1802" i="1" a="1"/>
  <c r="S1801" i="1" a="1"/>
  <c r="S1770" i="1" a="1"/>
  <c r="S1766" i="1" a="1"/>
  <c r="S1748" i="1" a="1"/>
  <c r="S1738" i="1" a="1"/>
  <c r="S1728" i="1" a="1"/>
  <c r="S1722" i="1" a="1"/>
  <c r="S1700" i="1" a="1"/>
  <c r="S1683" i="1" a="1"/>
  <c r="S1681" i="1" a="1"/>
  <c r="S1680" i="1" a="1"/>
  <c r="S1679" i="1" a="1"/>
  <c r="S1678" i="1" a="1"/>
  <c r="S1677" i="1" a="1"/>
  <c r="S1672" i="1" a="1"/>
  <c r="S1668" i="1" a="1"/>
  <c r="S1642" i="1" a="1"/>
  <c r="S1636" i="1" a="1"/>
  <c r="S1621" i="1" a="1"/>
  <c r="S1613" i="1" a="1"/>
  <c r="S1602" i="1" a="1"/>
  <c r="S1598" i="1" a="1"/>
  <c r="S1592" i="1" a="1"/>
  <c r="S1579" i="1" a="1"/>
  <c r="S1576" i="1" a="1"/>
  <c r="S1575" i="1" a="1"/>
  <c r="S1573" i="1" a="1"/>
  <c r="S1571" i="1" a="1"/>
  <c r="S1563" i="1" a="1"/>
  <c r="S1562" i="1" a="1"/>
  <c r="S1516" i="1" a="1"/>
  <c r="S1514" i="1" a="1"/>
  <c r="S1512" i="1" a="1"/>
  <c r="S1488" i="1" a="1"/>
  <c r="S1482" i="1" a="1"/>
  <c r="S1481" i="1" a="1"/>
  <c r="S1480" i="1" a="1"/>
  <c r="S1479" i="1" a="1"/>
  <c r="S1478" i="1" a="1"/>
  <c r="S1477" i="1" a="1"/>
  <c r="S1471" i="1" a="1"/>
  <c r="S1470" i="1" a="1"/>
  <c r="S1468" i="1" a="1"/>
  <c r="S1459" i="1" a="1"/>
  <c r="S1435" i="1" a="1"/>
  <c r="S1434" i="1" a="1"/>
  <c r="S1433" i="1" a="1"/>
  <c r="S1409" i="1" a="1"/>
  <c r="S1408" i="1" a="1"/>
  <c r="S1396" i="1" a="1"/>
  <c r="S1386" i="1" a="1"/>
  <c r="S1373" i="1" a="1"/>
  <c r="S1365" i="1" a="1"/>
  <c r="S1364" i="1" a="1"/>
  <c r="S1363" i="1" a="1"/>
  <c r="S1353" i="1" a="1"/>
  <c r="S1351" i="1" a="1"/>
  <c r="S1349" i="1" a="1"/>
  <c r="S1331" i="1" a="1"/>
  <c r="S1316" i="1" a="1"/>
  <c r="S1314" i="1" a="1"/>
  <c r="S1296" i="1" a="1"/>
  <c r="S1295" i="1" a="1"/>
  <c r="S1292" i="1" a="1"/>
  <c r="S1287" i="1" a="1"/>
  <c r="S1286" i="1" a="1"/>
  <c r="S1285" i="1" a="1"/>
  <c r="S1278" i="1" a="1"/>
  <c r="S1272" i="1" a="1"/>
  <c r="S1271" i="1" a="1"/>
  <c r="S1236" i="1" a="1"/>
  <c r="S1235" i="1" a="1"/>
  <c r="S1214" i="1" a="1"/>
  <c r="S1213" i="1" a="1"/>
  <c r="S1212" i="1" a="1"/>
  <c r="S1211" i="1" a="1"/>
  <c r="S1208" i="1" a="1"/>
  <c r="S1207" i="1" a="1"/>
  <c r="S1206" i="1" a="1"/>
  <c r="S1205" i="1" a="1"/>
  <c r="S1204" i="1" a="1"/>
  <c r="S1203" i="1" a="1"/>
  <c r="S1202" i="1" a="1"/>
  <c r="S1201" i="1" a="1"/>
  <c r="S1200" i="1" a="1"/>
  <c r="S1192" i="1" a="1"/>
  <c r="S1185" i="1" a="1"/>
  <c r="S1184" i="1" a="1"/>
  <c r="S1161" i="1" a="1"/>
  <c r="S1160" i="1" a="1"/>
  <c r="S1154" i="1" a="1"/>
  <c r="S1149" i="1" a="1"/>
  <c r="S1148" i="1" a="1"/>
  <c r="S1141" i="1" a="1"/>
  <c r="S1100" i="1" a="1"/>
  <c r="S1073" i="1" a="1"/>
  <c r="S1072" i="1" a="1"/>
  <c r="S1071" i="1" a="1"/>
  <c r="S1044" i="1" a="1"/>
  <c r="S1035" i="1" a="1"/>
  <c r="S1019" i="1" a="1"/>
  <c r="S1018" i="1" a="1"/>
  <c r="S1017" i="1" a="1"/>
  <c r="S1005" i="1" a="1"/>
  <c r="S1004" i="1" a="1"/>
  <c r="S1001" i="1" a="1"/>
  <c r="S993" i="1" a="1"/>
  <c r="S970" i="1" a="1"/>
  <c r="S966" i="1" a="1"/>
  <c r="S965" i="1" a="1"/>
  <c r="S964" i="1" a="1"/>
  <c r="S957" i="1" a="1"/>
  <c r="S953" i="1" a="1"/>
  <c r="S952" i="1" a="1"/>
  <c r="S951" i="1" a="1"/>
  <c r="S950" i="1" a="1"/>
  <c r="S919" i="1" a="1"/>
  <c r="S918" i="1" a="1"/>
  <c r="S905" i="1" a="1"/>
  <c r="S904" i="1" a="1"/>
  <c r="S868" i="1" a="1"/>
  <c r="S867" i="1" a="1"/>
  <c r="S839" i="1" a="1"/>
  <c r="S808" i="1" a="1"/>
  <c r="S800" i="1" a="1"/>
  <c r="S780" i="1" a="1"/>
  <c r="S776" i="1" a="1"/>
  <c r="S769" i="1" a="1"/>
  <c r="S768" i="1" a="1"/>
  <c r="S754" i="1" a="1"/>
  <c r="S731" i="1" a="1"/>
  <c r="S691" i="1" a="1"/>
  <c r="S678" i="1" a="1"/>
  <c r="S677" i="1" a="1"/>
  <c r="S676" i="1" a="1"/>
  <c r="S675" i="1" a="1"/>
  <c r="S674" i="1" a="1"/>
  <c r="S672" i="1" a="1"/>
  <c r="S671" i="1" a="1"/>
  <c r="S670" i="1" a="1"/>
  <c r="S669" i="1" a="1"/>
  <c r="S668" i="1" a="1"/>
  <c r="S667" i="1" a="1"/>
  <c r="S652" i="1" a="1"/>
  <c r="S650" i="1" a="1"/>
  <c r="S647" i="1" a="1"/>
  <c r="S643" i="1" a="1"/>
  <c r="S642" i="1" a="1"/>
  <c r="S641" i="1" a="1"/>
  <c r="S640" i="1" a="1"/>
  <c r="S639" i="1" a="1"/>
  <c r="S598" i="1" a="1"/>
  <c r="S596" i="1" a="1"/>
  <c r="S590" i="1" a="1"/>
  <c r="S589" i="1" a="1"/>
  <c r="S588" i="1" a="1"/>
  <c r="S563" i="1" a="1"/>
  <c r="S562" i="1" a="1"/>
  <c r="S561" i="1" a="1"/>
  <c r="S550" i="1" a="1"/>
  <c r="S540" i="1" a="1"/>
  <c r="S517" i="1" a="1"/>
  <c r="S516" i="1" a="1"/>
  <c r="S510" i="1" a="1"/>
  <c r="S505" i="1" a="1"/>
  <c r="S504" i="1" a="1"/>
  <c r="S502" i="1" a="1"/>
  <c r="S501" i="1" a="1"/>
  <c r="S500" i="1" a="1"/>
  <c r="S499" i="1" a="1"/>
  <c r="S498" i="1" a="1"/>
  <c r="S497" i="1" a="1"/>
  <c r="S496" i="1" a="1"/>
  <c r="S495" i="1" a="1"/>
  <c r="S494" i="1" a="1"/>
  <c r="S493" i="1" a="1"/>
  <c r="S489" i="1" a="1"/>
  <c r="S488" i="1" a="1"/>
  <c r="S487" i="1" a="1"/>
  <c r="S486" i="1" a="1"/>
  <c r="S446" i="1" a="1"/>
  <c r="S441" i="1" a="1"/>
  <c r="S427" i="1" a="1"/>
  <c r="S403" i="1" a="1"/>
  <c r="S402" i="1" a="1"/>
  <c r="S371" i="1" a="1"/>
  <c r="S370" i="1" a="1"/>
  <c r="S369" i="1" a="1"/>
  <c r="S367" i="1" a="1"/>
  <c r="S353" i="1" a="1"/>
  <c r="S348" i="1" a="1"/>
  <c r="S341" i="1" a="1"/>
  <c r="S327" i="1" a="1"/>
  <c r="S301" i="1" a="1"/>
  <c r="S296" i="1" a="1"/>
  <c r="S276" i="1" a="1"/>
  <c r="S269" i="1" a="1"/>
  <c r="S259" i="1" a="1"/>
  <c r="S258" i="1" a="1"/>
  <c r="S256" i="1" a="1"/>
  <c r="S252" i="1" a="1"/>
  <c r="S251" i="1" a="1"/>
  <c r="S249" i="1" a="1"/>
  <c r="S248" i="1" a="1"/>
  <c r="S182" i="1" a="1"/>
  <c r="S181" i="1" a="1"/>
  <c r="S179" i="1" a="1"/>
  <c r="S178" i="1" a="1"/>
  <c r="S177" i="1" a="1"/>
  <c r="S176" i="1" a="1"/>
  <c r="S172" i="1" a="1"/>
  <c r="S162" i="1" a="1"/>
  <c r="S157" i="1" a="1"/>
  <c r="S76" i="1" a="1"/>
  <c r="S70" i="1" a="1"/>
  <c r="S18" i="1" a="1"/>
  <c r="O3720" i="1"/>
  <c r="O3719" i="1"/>
  <c r="O3718" i="1"/>
  <c r="O3717" i="1"/>
  <c r="O3716" i="1"/>
  <c r="O3715" i="1"/>
  <c r="O3714" i="1"/>
  <c r="O3713" i="1"/>
  <c r="O3712" i="1"/>
  <c r="O3711" i="1"/>
  <c r="O3709" i="1"/>
  <c r="O3707" i="1"/>
  <c r="O3706" i="1"/>
  <c r="O3705" i="1"/>
  <c r="O3704" i="1"/>
  <c r="O3703" i="1"/>
  <c r="O3702" i="1"/>
  <c r="O3701" i="1"/>
  <c r="O3700" i="1"/>
  <c r="O3698" i="1"/>
  <c r="O3697" i="1"/>
  <c r="O3696" i="1"/>
  <c r="O3695" i="1"/>
  <c r="O3691" i="1"/>
  <c r="O3689" i="1"/>
  <c r="O3686" i="1"/>
  <c r="O3685" i="1"/>
  <c r="O3684" i="1"/>
  <c r="O3683" i="1"/>
  <c r="O3682" i="1"/>
  <c r="O3681" i="1"/>
  <c r="O3680" i="1"/>
  <c r="O3679" i="1"/>
  <c r="O3678" i="1"/>
  <c r="O3618" i="1"/>
  <c r="O3617" i="1"/>
  <c r="O3616" i="1"/>
  <c r="O3615" i="1"/>
  <c r="O3614" i="1"/>
  <c r="O3613" i="1"/>
  <c r="O3611" i="1"/>
  <c r="O3606" i="1"/>
  <c r="O3603" i="1"/>
  <c r="O3601" i="1"/>
  <c r="O3600" i="1"/>
  <c r="O3599" i="1"/>
  <c r="O3597" i="1"/>
  <c r="O3596" i="1"/>
  <c r="O3595" i="1"/>
  <c r="O3594" i="1"/>
  <c r="O3593" i="1"/>
  <c r="O3592" i="1"/>
  <c r="O3590" i="1"/>
  <c r="O3589" i="1"/>
  <c r="O3588" i="1"/>
  <c r="O3587" i="1"/>
  <c r="O3586" i="1"/>
  <c r="O3585" i="1"/>
  <c r="O3584" i="1"/>
  <c r="O3583" i="1"/>
  <c r="O3582" i="1"/>
  <c r="O3581" i="1"/>
  <c r="O3579" i="1"/>
  <c r="O3578" i="1"/>
  <c r="O3577" i="1"/>
  <c r="O3576" i="1"/>
  <c r="O3575" i="1"/>
  <c r="O3574" i="1"/>
  <c r="O3573" i="1"/>
  <c r="O3572" i="1"/>
  <c r="O3571" i="1"/>
  <c r="O3570" i="1"/>
  <c r="O3568" i="1"/>
  <c r="O3567" i="1"/>
  <c r="O3566" i="1"/>
  <c r="O3565" i="1"/>
  <c r="O3564" i="1"/>
  <c r="O3563" i="1"/>
  <c r="O3562" i="1"/>
  <c r="O3561" i="1"/>
  <c r="O3560" i="1"/>
  <c r="O3559" i="1"/>
  <c r="AS3720" i="1"/>
  <c r="AS3719" i="1"/>
  <c r="AS3718" i="1"/>
  <c r="AS3717" i="1"/>
  <c r="AS3716" i="1"/>
  <c r="AS3715" i="1"/>
  <c r="AS3714" i="1"/>
  <c r="AS3713" i="1"/>
  <c r="AS3712" i="1"/>
  <c r="AS3711" i="1"/>
  <c r="AS3709" i="1"/>
  <c r="AS3707" i="1"/>
  <c r="AS3706" i="1"/>
  <c r="AS3705" i="1"/>
  <c r="AS3704" i="1"/>
  <c r="AS3703" i="1"/>
  <c r="AS3702" i="1"/>
  <c r="AS3701" i="1"/>
  <c r="AS3700" i="1"/>
  <c r="AS3698" i="1"/>
  <c r="AS3697" i="1"/>
  <c r="AS3696" i="1"/>
  <c r="AS3695" i="1"/>
  <c r="AS3691" i="1"/>
  <c r="AS3689" i="1"/>
  <c r="AS3685" i="1"/>
  <c r="AS3684" i="1"/>
  <c r="AS3683" i="1"/>
  <c r="AS3682" i="1"/>
  <c r="AS3681" i="1"/>
  <c r="AS3680" i="1"/>
  <c r="AS3679" i="1"/>
  <c r="AS3678" i="1"/>
  <c r="AS3618" i="1"/>
  <c r="AS3617" i="1"/>
  <c r="AS3616" i="1"/>
  <c r="AS3615" i="1"/>
  <c r="AS3614" i="1"/>
  <c r="AS3613" i="1"/>
  <c r="AS3611" i="1"/>
  <c r="AS3606" i="1"/>
  <c r="AS3603" i="1"/>
  <c r="AS3601" i="1"/>
  <c r="AS3600" i="1"/>
  <c r="AS3599" i="1"/>
  <c r="AS3597" i="1"/>
  <c r="AS3596" i="1"/>
  <c r="AS3595" i="1"/>
  <c r="AS3594" i="1"/>
  <c r="AS3593" i="1"/>
  <c r="AS3592" i="1"/>
  <c r="AS3590" i="1"/>
  <c r="AS3589" i="1"/>
  <c r="AS3588" i="1"/>
  <c r="AS3587" i="1"/>
  <c r="AS3586" i="1"/>
  <c r="AS3585" i="1"/>
  <c r="AS3584" i="1"/>
  <c r="AS3583" i="1"/>
  <c r="AS3582" i="1"/>
  <c r="AS3581" i="1"/>
  <c r="AS3579" i="1"/>
  <c r="AS3578" i="1"/>
  <c r="AS3577" i="1"/>
  <c r="AS3576" i="1"/>
  <c r="AS3575" i="1"/>
  <c r="AS3574" i="1"/>
  <c r="AS3573" i="1"/>
  <c r="AS3572" i="1"/>
  <c r="AS3571" i="1"/>
  <c r="AS3570" i="1"/>
  <c r="AS3568" i="1"/>
  <c r="AS3567" i="1"/>
  <c r="AS3566" i="1"/>
  <c r="AS3565" i="1"/>
  <c r="AS3564" i="1"/>
  <c r="AS3563" i="1"/>
  <c r="AS3562" i="1"/>
  <c r="AS3561" i="1"/>
  <c r="AS3560" i="1"/>
  <c r="AS3559" i="1"/>
  <c r="N3710" i="1"/>
  <c r="N3699" i="1"/>
  <c r="N3688" i="1"/>
  <c r="N3677" i="1"/>
  <c r="N3676" i="1"/>
  <c r="N3675" i="1"/>
  <c r="N3674" i="1"/>
  <c r="N3673" i="1"/>
  <c r="N3672" i="1"/>
  <c r="N3671" i="1"/>
  <c r="N3670" i="1"/>
  <c r="N3669" i="1"/>
  <c r="N3668" i="1"/>
  <c r="N3667" i="1"/>
  <c r="N3666" i="1"/>
  <c r="N3665" i="1"/>
  <c r="N3664" i="1"/>
  <c r="N3663" i="1"/>
  <c r="N3662" i="1"/>
  <c r="N3661" i="1"/>
  <c r="N3660" i="1"/>
  <c r="N3659" i="1"/>
  <c r="N3658" i="1"/>
  <c r="N3657" i="1"/>
  <c r="N3656" i="1"/>
  <c r="N3655" i="1"/>
  <c r="N3654" i="1"/>
  <c r="N3653" i="1"/>
  <c r="N3652" i="1"/>
  <c r="N3651" i="1"/>
  <c r="N3650" i="1"/>
  <c r="N3649" i="1"/>
  <c r="N3648" i="1"/>
  <c r="N3647" i="1"/>
  <c r="N3646" i="1"/>
  <c r="N3645" i="1"/>
  <c r="N3644" i="1"/>
  <c r="N3643" i="1"/>
  <c r="N3642" i="1"/>
  <c r="N3641" i="1"/>
  <c r="N3640" i="1"/>
  <c r="N3639" i="1"/>
  <c r="N3638" i="1"/>
  <c r="N3637" i="1"/>
  <c r="N3636" i="1"/>
  <c r="N3635" i="1"/>
  <c r="N3634" i="1"/>
  <c r="N3633" i="1"/>
  <c r="N3632" i="1"/>
  <c r="N3631" i="1"/>
  <c r="N3630" i="1"/>
  <c r="N3629" i="1"/>
  <c r="N3628" i="1"/>
  <c r="N3627" i="1"/>
  <c r="N3626" i="1"/>
  <c r="N3625" i="1"/>
  <c r="N3624" i="1"/>
  <c r="N3623" i="1"/>
  <c r="N3622" i="1"/>
  <c r="N3621" i="1"/>
  <c r="N3620" i="1"/>
  <c r="N3619" i="1"/>
  <c r="N3612" i="1"/>
  <c r="N3610" i="1"/>
  <c r="N3609" i="1"/>
  <c r="N3607" i="1"/>
  <c r="N3605" i="1"/>
  <c r="N3604" i="1"/>
  <c r="N3602" i="1"/>
  <c r="N3591" i="1"/>
  <c r="N3580" i="1"/>
  <c r="N3569" i="1"/>
  <c r="N3558" i="1"/>
  <c r="N3557" i="1"/>
  <c r="N3556" i="1"/>
  <c r="N3555" i="1"/>
  <c r="N3554" i="1"/>
  <c r="N3553" i="1"/>
  <c r="N3552" i="1"/>
  <c r="N3551" i="1"/>
  <c r="N3550" i="1"/>
  <c r="N3549" i="1"/>
  <c r="N3548" i="1"/>
  <c r="N3547" i="1"/>
  <c r="N3546" i="1"/>
  <c r="N3545" i="1"/>
  <c r="N3544" i="1"/>
  <c r="N3543" i="1"/>
  <c r="N3542" i="1"/>
  <c r="N3541" i="1"/>
  <c r="N3540" i="1"/>
  <c r="N3539" i="1"/>
  <c r="N3538" i="1"/>
  <c r="N3537" i="1"/>
  <c r="N3536" i="1"/>
  <c r="N3535" i="1"/>
  <c r="N3534" i="1"/>
  <c r="N3533" i="1"/>
  <c r="N3532" i="1"/>
  <c r="N3531" i="1"/>
  <c r="N3530" i="1"/>
  <c r="N3529" i="1"/>
  <c r="N3528" i="1"/>
  <c r="N3527" i="1"/>
  <c r="N3526" i="1"/>
  <c r="N3525" i="1"/>
  <c r="N3524" i="1"/>
  <c r="N3523" i="1"/>
  <c r="N3522" i="1"/>
  <c r="N3521" i="1"/>
  <c r="N3520" i="1"/>
  <c r="N3519" i="1"/>
  <c r="N3518" i="1"/>
  <c r="N3517" i="1"/>
  <c r="N3516" i="1"/>
  <c r="N3515" i="1"/>
  <c r="N3514" i="1"/>
  <c r="N3513" i="1"/>
  <c r="N3512" i="1"/>
  <c r="N3511" i="1"/>
  <c r="N3510" i="1"/>
  <c r="N3509" i="1"/>
  <c r="N3508" i="1"/>
  <c r="N3507" i="1"/>
  <c r="N3506" i="1"/>
  <c r="N3505" i="1"/>
  <c r="N3504" i="1"/>
  <c r="N3503" i="1"/>
  <c r="N3502" i="1"/>
  <c r="N3501" i="1"/>
  <c r="N3500" i="1"/>
  <c r="N3499" i="1"/>
  <c r="N3498" i="1"/>
  <c r="N3497" i="1"/>
  <c r="N3496" i="1"/>
  <c r="N3495" i="1"/>
  <c r="N3494" i="1"/>
  <c r="N3493" i="1"/>
  <c r="N3492" i="1"/>
  <c r="N3491" i="1"/>
  <c r="N3490" i="1"/>
  <c r="N3489" i="1"/>
  <c r="N3488" i="1"/>
  <c r="N3487" i="1"/>
  <c r="N3486" i="1"/>
  <c r="N3485" i="1"/>
  <c r="N3484" i="1"/>
  <c r="N3483" i="1"/>
  <c r="N3482" i="1"/>
  <c r="N3481" i="1"/>
  <c r="N3479" i="1"/>
  <c r="N3478" i="1"/>
  <c r="N3477" i="1"/>
  <c r="N3476" i="1"/>
  <c r="N3475" i="1"/>
  <c r="N3474" i="1"/>
  <c r="N3473" i="1"/>
  <c r="N3472" i="1"/>
  <c r="N3471" i="1"/>
  <c r="N3470" i="1"/>
  <c r="N3469" i="1"/>
  <c r="N3468" i="1"/>
  <c r="N3467" i="1"/>
  <c r="N3466" i="1"/>
  <c r="N3465" i="1"/>
  <c r="N3464" i="1"/>
  <c r="N3463" i="1"/>
  <c r="N3462" i="1"/>
  <c r="N3461" i="1"/>
  <c r="N3460" i="1"/>
  <c r="N3459" i="1"/>
  <c r="N3458" i="1"/>
  <c r="N3457" i="1"/>
  <c r="N3456" i="1"/>
  <c r="N3455" i="1"/>
  <c r="N3454" i="1"/>
  <c r="N3453" i="1"/>
  <c r="N3452" i="1"/>
  <c r="N3451" i="1"/>
  <c r="N3450" i="1"/>
  <c r="N3449" i="1"/>
  <c r="N3448" i="1"/>
  <c r="N3447" i="1"/>
  <c r="N3446" i="1"/>
  <c r="N3445" i="1"/>
  <c r="N3444" i="1"/>
  <c r="N3443" i="1"/>
  <c r="N3442" i="1"/>
  <c r="N3441" i="1"/>
  <c r="N3440" i="1"/>
  <c r="N3439" i="1"/>
  <c r="N3438" i="1"/>
  <c r="N3437" i="1"/>
  <c r="N3436" i="1"/>
  <c r="N3435" i="1"/>
  <c r="N3434" i="1"/>
  <c r="N3433" i="1"/>
  <c r="N3432" i="1"/>
  <c r="N3431" i="1"/>
  <c r="N3430" i="1"/>
  <c r="N3429" i="1"/>
  <c r="N3428" i="1"/>
  <c r="N3427" i="1"/>
  <c r="N3426" i="1"/>
  <c r="N3425" i="1"/>
  <c r="N3424" i="1"/>
  <c r="N3423" i="1"/>
  <c r="N3422" i="1"/>
  <c r="N3421" i="1"/>
  <c r="N3420" i="1"/>
  <c r="N3419" i="1"/>
  <c r="N3418" i="1"/>
  <c r="N3417" i="1"/>
  <c r="N3416" i="1"/>
  <c r="N3415" i="1"/>
  <c r="N3414" i="1"/>
  <c r="N3413" i="1"/>
  <c r="N3412" i="1"/>
  <c r="N3411" i="1"/>
  <c r="N3410" i="1"/>
  <c r="N3409" i="1"/>
  <c r="N3408" i="1"/>
  <c r="N3407" i="1"/>
  <c r="N3406" i="1"/>
  <c r="N3405" i="1"/>
  <c r="N3404" i="1"/>
  <c r="N3403" i="1"/>
  <c r="N3402" i="1"/>
  <c r="N3401" i="1"/>
  <c r="N3400" i="1"/>
  <c r="N3399" i="1"/>
  <c r="N3398" i="1"/>
  <c r="N3397" i="1"/>
  <c r="N3396" i="1"/>
  <c r="N3395" i="1"/>
  <c r="N3394" i="1"/>
  <c r="N3393" i="1"/>
  <c r="N3392" i="1"/>
  <c r="N3391" i="1"/>
  <c r="N3390" i="1"/>
  <c r="N3389" i="1"/>
  <c r="N3388" i="1"/>
  <c r="N3387" i="1"/>
  <c r="N3386" i="1"/>
  <c r="N3385" i="1"/>
  <c r="N3384" i="1"/>
  <c r="N3383" i="1"/>
  <c r="N3382" i="1"/>
  <c r="N3381" i="1"/>
  <c r="N3380" i="1"/>
  <c r="N3379" i="1"/>
  <c r="N3378" i="1"/>
  <c r="N3377" i="1"/>
  <c r="N3376" i="1"/>
  <c r="N3375" i="1"/>
  <c r="N3374" i="1"/>
  <c r="N3373" i="1"/>
  <c r="N3372" i="1"/>
  <c r="N3371" i="1"/>
  <c r="N3370" i="1"/>
  <c r="N3369" i="1"/>
  <c r="N3367" i="1"/>
  <c r="N3366" i="1"/>
  <c r="N3365" i="1"/>
  <c r="N3364" i="1"/>
  <c r="N3363" i="1"/>
  <c r="N3362" i="1"/>
  <c r="N3361" i="1"/>
  <c r="N3360" i="1"/>
  <c r="N3359" i="1"/>
  <c r="N3357" i="1"/>
  <c r="N3355" i="1"/>
  <c r="N3354" i="1"/>
  <c r="N3353" i="1"/>
  <c r="N3352" i="1"/>
  <c r="N3351" i="1"/>
  <c r="N3350" i="1"/>
  <c r="N3349" i="1"/>
  <c r="N3348" i="1"/>
  <c r="N3347" i="1"/>
  <c r="N3346" i="1"/>
  <c r="N3345" i="1"/>
  <c r="N3344" i="1"/>
  <c r="N3343" i="1"/>
  <c r="N3342" i="1"/>
  <c r="N3341" i="1"/>
  <c r="N3340" i="1"/>
  <c r="N3339" i="1"/>
  <c r="N3338" i="1"/>
  <c r="N3337" i="1"/>
  <c r="N3336" i="1"/>
  <c r="N3335" i="1"/>
  <c r="N3334" i="1"/>
  <c r="N3333" i="1"/>
  <c r="N3332" i="1"/>
  <c r="N3331" i="1"/>
  <c r="N3330" i="1"/>
  <c r="N3329" i="1"/>
  <c r="N3328" i="1"/>
  <c r="N3327" i="1"/>
  <c r="N3326" i="1"/>
  <c r="N3325" i="1"/>
  <c r="N3324" i="1"/>
  <c r="N3323" i="1"/>
  <c r="N3322" i="1"/>
  <c r="N3321" i="1"/>
  <c r="N3320" i="1"/>
  <c r="N3319" i="1"/>
  <c r="N3318" i="1"/>
  <c r="N3317" i="1"/>
  <c r="N3316" i="1"/>
  <c r="N3315" i="1"/>
  <c r="N3314" i="1"/>
  <c r="N3313" i="1"/>
  <c r="N3312" i="1"/>
  <c r="N3311" i="1"/>
  <c r="N3310" i="1"/>
  <c r="N3309" i="1"/>
  <c r="N3308" i="1"/>
  <c r="N3307" i="1"/>
  <c r="N3306" i="1"/>
  <c r="N3305" i="1"/>
  <c r="N3304" i="1"/>
  <c r="N3303" i="1"/>
  <c r="N3302" i="1"/>
  <c r="N3301" i="1"/>
  <c r="N3300" i="1"/>
  <c r="N3299" i="1"/>
  <c r="N3298" i="1"/>
  <c r="N3297" i="1"/>
  <c r="N3296" i="1"/>
  <c r="N3295" i="1"/>
  <c r="N3294" i="1"/>
  <c r="N3293" i="1"/>
  <c r="N3292" i="1"/>
  <c r="N3291" i="1"/>
  <c r="N3290" i="1"/>
  <c r="N3289" i="1"/>
  <c r="N3288" i="1"/>
  <c r="N3287" i="1"/>
  <c r="N3286" i="1"/>
  <c r="N3285" i="1"/>
  <c r="N3284" i="1"/>
  <c r="N3283" i="1"/>
  <c r="N3282" i="1"/>
  <c r="N3281" i="1"/>
  <c r="N3280" i="1"/>
  <c r="N3279" i="1"/>
  <c r="N3278" i="1"/>
  <c r="N3277" i="1"/>
  <c r="N3276" i="1"/>
  <c r="N3275" i="1"/>
  <c r="N3274" i="1"/>
  <c r="N3273" i="1"/>
  <c r="N3272" i="1"/>
  <c r="N3271" i="1"/>
  <c r="N3270" i="1"/>
  <c r="N3269" i="1"/>
  <c r="N3268" i="1"/>
  <c r="N3267" i="1"/>
  <c r="N3266" i="1"/>
  <c r="N3264" i="1"/>
  <c r="N3263" i="1"/>
  <c r="N3262" i="1"/>
  <c r="N3261" i="1"/>
  <c r="N3260" i="1"/>
  <c r="N3259" i="1"/>
  <c r="N3258" i="1"/>
  <c r="N3257" i="1"/>
  <c r="N3256" i="1"/>
  <c r="N3255" i="1"/>
  <c r="N3254" i="1"/>
  <c r="N3253" i="1"/>
  <c r="N3252" i="1"/>
  <c r="N3251" i="1"/>
  <c r="N3250" i="1"/>
  <c r="N3249" i="1"/>
  <c r="N3248" i="1"/>
  <c r="N3247" i="1"/>
  <c r="N3246" i="1"/>
  <c r="N3245" i="1"/>
  <c r="N3244" i="1"/>
  <c r="N3243" i="1"/>
  <c r="N3242" i="1"/>
  <c r="N3241" i="1"/>
  <c r="N3240" i="1"/>
  <c r="N3239" i="1"/>
  <c r="N3238" i="1"/>
  <c r="N3237" i="1"/>
  <c r="N3236" i="1"/>
  <c r="N3235" i="1"/>
  <c r="N3234" i="1"/>
  <c r="N3233" i="1"/>
  <c r="N3232" i="1"/>
  <c r="N3231" i="1"/>
  <c r="N3230" i="1"/>
  <c r="N3229" i="1"/>
  <c r="N3228" i="1"/>
  <c r="N3227" i="1"/>
  <c r="N3226" i="1"/>
  <c r="N3225" i="1"/>
  <c r="N3224" i="1"/>
  <c r="N3221" i="1"/>
  <c r="N3220" i="1"/>
  <c r="N3219" i="1"/>
  <c r="N3218" i="1"/>
  <c r="N3217" i="1"/>
  <c r="N3216" i="1"/>
  <c r="N3215" i="1"/>
  <c r="N3214" i="1"/>
  <c r="N3213" i="1"/>
  <c r="N3212" i="1"/>
  <c r="N3211" i="1"/>
  <c r="N3210" i="1"/>
  <c r="N3209" i="1"/>
  <c r="N3208" i="1"/>
  <c r="N3207" i="1"/>
  <c r="N3206" i="1"/>
  <c r="N3205" i="1"/>
  <c r="N3204" i="1"/>
  <c r="N3203" i="1"/>
  <c r="N3202" i="1"/>
  <c r="N3201" i="1"/>
  <c r="N3200" i="1"/>
  <c r="N3199" i="1"/>
  <c r="N3198" i="1"/>
  <c r="N3197" i="1"/>
  <c r="N3196" i="1"/>
  <c r="N3195" i="1"/>
  <c r="N3194" i="1"/>
  <c r="N3193" i="1"/>
  <c r="N3192" i="1"/>
  <c r="N3191" i="1"/>
  <c r="N3190" i="1"/>
  <c r="N3189" i="1"/>
  <c r="N3188" i="1"/>
  <c r="N3187" i="1"/>
  <c r="N3186" i="1"/>
  <c r="N3185" i="1"/>
  <c r="N3184" i="1"/>
  <c r="N3183" i="1"/>
  <c r="N3182" i="1"/>
  <c r="N3181" i="1"/>
  <c r="N3180" i="1"/>
  <c r="N3179" i="1"/>
  <c r="N3178" i="1"/>
  <c r="N3177" i="1"/>
  <c r="N3176" i="1"/>
  <c r="N3175" i="1"/>
  <c r="N3174" i="1"/>
  <c r="N3173" i="1"/>
  <c r="N3172" i="1"/>
  <c r="N3171" i="1"/>
  <c r="N3170" i="1"/>
  <c r="N3169" i="1"/>
  <c r="N3168" i="1"/>
  <c r="N3167" i="1"/>
  <c r="N3166" i="1"/>
  <c r="N3165" i="1"/>
  <c r="N3164" i="1"/>
  <c r="N3163" i="1"/>
  <c r="N3162" i="1"/>
  <c r="N3161" i="1"/>
  <c r="N3160" i="1"/>
  <c r="N3159" i="1"/>
  <c r="N3158" i="1"/>
  <c r="N3157" i="1"/>
  <c r="N3156" i="1"/>
  <c r="N3155" i="1"/>
  <c r="N3154" i="1"/>
  <c r="N3153" i="1"/>
  <c r="N3152" i="1"/>
  <c r="N3151" i="1"/>
  <c r="N3150" i="1"/>
  <c r="N3149" i="1"/>
  <c r="N3148" i="1"/>
  <c r="N3147" i="1"/>
  <c r="N3146" i="1"/>
  <c r="N3145" i="1"/>
  <c r="N3144" i="1"/>
  <c r="N3143" i="1"/>
  <c r="N3142" i="1"/>
  <c r="N3141" i="1"/>
  <c r="N3140" i="1"/>
  <c r="N3139" i="1"/>
  <c r="N3138" i="1"/>
  <c r="N3137" i="1"/>
  <c r="N3134" i="1"/>
  <c r="N3133" i="1"/>
  <c r="N3132" i="1"/>
  <c r="N3131" i="1"/>
  <c r="N3130" i="1"/>
  <c r="N3129" i="1"/>
  <c r="N3128" i="1"/>
  <c r="N3127" i="1"/>
  <c r="N3126" i="1"/>
  <c r="N3125" i="1"/>
  <c r="N3124" i="1"/>
  <c r="N3123" i="1"/>
  <c r="N3122" i="1"/>
  <c r="N3121" i="1"/>
  <c r="N3120" i="1"/>
  <c r="N3119" i="1"/>
  <c r="N3118" i="1"/>
  <c r="N3117" i="1"/>
  <c r="N3116" i="1"/>
  <c r="N3115" i="1"/>
  <c r="N3114" i="1"/>
  <c r="N3113" i="1"/>
  <c r="N3112" i="1"/>
  <c r="N3111" i="1"/>
  <c r="N3109" i="1"/>
  <c r="N3108" i="1"/>
  <c r="N3107" i="1"/>
  <c r="N3105" i="1"/>
  <c r="N3104" i="1"/>
  <c r="N3103" i="1"/>
  <c r="N3102" i="1"/>
  <c r="N3101" i="1"/>
  <c r="N3100" i="1"/>
  <c r="N3099" i="1"/>
  <c r="N3098" i="1"/>
  <c r="N3097" i="1"/>
  <c r="N3096" i="1"/>
  <c r="N3095" i="1"/>
  <c r="N3094" i="1"/>
  <c r="N3093" i="1"/>
  <c r="N3092" i="1"/>
  <c r="N3091" i="1"/>
  <c r="N3090" i="1"/>
  <c r="N3089" i="1"/>
  <c r="N3088" i="1"/>
  <c r="N3087" i="1"/>
  <c r="N3086" i="1"/>
  <c r="N3085" i="1"/>
  <c r="N3084" i="1"/>
  <c r="N3083" i="1"/>
  <c r="N3082" i="1"/>
  <c r="N3081" i="1"/>
  <c r="N3079" i="1"/>
  <c r="N3078" i="1"/>
  <c r="N3077" i="1"/>
  <c r="N3076" i="1"/>
  <c r="N3075" i="1"/>
  <c r="N3074" i="1"/>
  <c r="N3073" i="1"/>
  <c r="N3072" i="1"/>
  <c r="N3071" i="1"/>
  <c r="N3070" i="1"/>
  <c r="N3069" i="1"/>
  <c r="N3068" i="1"/>
  <c r="N3067" i="1"/>
  <c r="N3066" i="1"/>
  <c r="N3064" i="1"/>
  <c r="N3063" i="1"/>
  <c r="N3062" i="1"/>
  <c r="N3061" i="1"/>
  <c r="N3060" i="1"/>
  <c r="N3059" i="1"/>
  <c r="N3058" i="1"/>
  <c r="N3057" i="1"/>
  <c r="N3056" i="1"/>
  <c r="N3055" i="1"/>
  <c r="N3054" i="1"/>
  <c r="N3053" i="1"/>
  <c r="N3052" i="1"/>
  <c r="N3051" i="1"/>
  <c r="N3050" i="1"/>
  <c r="N3049" i="1"/>
  <c r="N3048" i="1"/>
  <c r="N3047" i="1"/>
  <c r="N3046" i="1"/>
  <c r="N3045" i="1"/>
  <c r="N3044" i="1"/>
  <c r="N3043" i="1"/>
  <c r="N3042" i="1"/>
  <c r="N3041" i="1"/>
  <c r="N3040" i="1"/>
  <c r="N3039" i="1"/>
  <c r="N3038" i="1"/>
  <c r="N3037" i="1"/>
  <c r="N3036" i="1"/>
  <c r="N3035" i="1"/>
  <c r="N3034" i="1"/>
  <c r="N3033" i="1"/>
  <c r="N3032" i="1"/>
  <c r="N3031" i="1"/>
  <c r="N3030" i="1"/>
  <c r="N3029" i="1"/>
  <c r="N3028" i="1"/>
  <c r="N3027" i="1"/>
  <c r="N3026" i="1"/>
  <c r="N3025" i="1"/>
  <c r="N3024" i="1"/>
  <c r="N3023" i="1"/>
  <c r="N3022" i="1"/>
  <c r="N3021" i="1"/>
  <c r="N3020" i="1"/>
  <c r="N3019" i="1"/>
  <c r="N3018" i="1"/>
  <c r="N3017" i="1"/>
  <c r="N3016" i="1"/>
  <c r="N3015" i="1"/>
  <c r="N3014" i="1"/>
  <c r="N3013" i="1"/>
  <c r="N3012" i="1"/>
  <c r="N3011" i="1"/>
  <c r="N3010" i="1"/>
  <c r="N3009" i="1"/>
  <c r="N3008" i="1"/>
  <c r="N3007" i="1"/>
  <c r="N3006" i="1"/>
  <c r="N3005" i="1"/>
  <c r="N3004" i="1"/>
  <c r="N3003" i="1"/>
  <c r="N3002" i="1"/>
  <c r="N3001" i="1"/>
  <c r="N3000" i="1"/>
  <c r="N2999" i="1"/>
  <c r="N2998" i="1"/>
  <c r="N2997" i="1"/>
  <c r="N2996" i="1"/>
  <c r="N2995" i="1"/>
  <c r="N2994" i="1"/>
  <c r="N2993" i="1"/>
  <c r="N2992" i="1"/>
  <c r="N2991" i="1"/>
  <c r="N2990" i="1"/>
  <c r="N2989" i="1"/>
  <c r="N2988" i="1"/>
  <c r="N2987" i="1"/>
  <c r="N2986" i="1"/>
  <c r="N2985" i="1"/>
  <c r="N2984" i="1"/>
  <c r="N2983" i="1"/>
  <c r="N2982" i="1"/>
  <c r="N2981" i="1"/>
  <c r="N2980" i="1"/>
  <c r="N2979" i="1"/>
  <c r="N2978" i="1"/>
  <c r="N2977" i="1"/>
  <c r="N2976" i="1"/>
  <c r="N2975" i="1"/>
  <c r="N2974" i="1"/>
  <c r="N2973" i="1"/>
  <c r="N2972" i="1"/>
  <c r="N2971" i="1"/>
  <c r="N2970" i="1"/>
  <c r="N2969" i="1"/>
  <c r="N2968" i="1"/>
  <c r="N2967" i="1"/>
  <c r="N2966" i="1"/>
  <c r="N2965" i="1"/>
  <c r="N2964" i="1"/>
  <c r="N2963" i="1"/>
  <c r="N2962" i="1"/>
  <c r="N2961" i="1"/>
  <c r="N2960" i="1"/>
  <c r="N2959" i="1"/>
  <c r="N2958" i="1"/>
  <c r="N2957" i="1"/>
  <c r="N2956" i="1"/>
  <c r="N2955" i="1"/>
  <c r="N2954" i="1"/>
  <c r="N2953" i="1"/>
  <c r="N2952" i="1"/>
  <c r="N2951" i="1"/>
  <c r="N2950" i="1"/>
  <c r="N2949" i="1"/>
  <c r="N2948" i="1"/>
  <c r="N2947" i="1"/>
  <c r="N2946" i="1"/>
  <c r="N2945" i="1"/>
  <c r="N2944" i="1"/>
  <c r="N2943" i="1"/>
  <c r="N2942" i="1"/>
  <c r="N2941" i="1"/>
  <c r="N2940" i="1"/>
  <c r="N2939" i="1"/>
  <c r="N2938" i="1"/>
  <c r="N2937" i="1"/>
  <c r="N2936" i="1"/>
  <c r="N2935" i="1"/>
  <c r="N2934" i="1"/>
  <c r="N2933" i="1"/>
  <c r="N2932" i="1"/>
  <c r="N2931" i="1"/>
  <c r="N2930" i="1"/>
  <c r="N2929" i="1"/>
  <c r="N2928" i="1"/>
  <c r="N2927" i="1"/>
  <c r="N2926" i="1"/>
  <c r="N2925" i="1"/>
  <c r="N2924" i="1"/>
  <c r="N2923" i="1"/>
  <c r="N2922" i="1"/>
  <c r="N2921" i="1"/>
  <c r="N2920" i="1"/>
  <c r="N2919" i="1"/>
  <c r="N2918" i="1"/>
  <c r="N2917" i="1"/>
  <c r="N2916" i="1"/>
  <c r="N2915" i="1"/>
  <c r="N2914" i="1"/>
  <c r="N2913" i="1"/>
  <c r="N2912" i="1"/>
  <c r="N2911" i="1"/>
  <c r="N2910" i="1"/>
  <c r="N2909" i="1"/>
  <c r="N2908" i="1"/>
  <c r="N2907" i="1"/>
  <c r="N2906" i="1"/>
  <c r="N2905" i="1"/>
  <c r="N2904" i="1"/>
  <c r="N2903" i="1"/>
  <c r="N2902" i="1"/>
  <c r="N2901" i="1"/>
  <c r="N2900" i="1"/>
  <c r="N2899" i="1"/>
  <c r="N2898" i="1"/>
  <c r="N2897" i="1"/>
  <c r="N2896" i="1"/>
  <c r="N2895" i="1"/>
  <c r="N2894" i="1"/>
  <c r="N2893" i="1"/>
  <c r="N2892" i="1"/>
  <c r="N2891" i="1"/>
  <c r="N2890" i="1"/>
  <c r="N2889" i="1"/>
  <c r="N2888" i="1"/>
  <c r="N2887" i="1"/>
  <c r="N2886" i="1"/>
  <c r="N2885" i="1"/>
  <c r="N2884" i="1"/>
  <c r="N2883" i="1"/>
  <c r="N2882" i="1"/>
  <c r="N2881" i="1"/>
  <c r="N2880" i="1"/>
  <c r="N2879" i="1"/>
  <c r="N2878" i="1"/>
  <c r="N2877" i="1"/>
  <c r="N2876" i="1"/>
  <c r="N2875" i="1"/>
  <c r="N2874" i="1"/>
  <c r="N2873" i="1"/>
  <c r="N2872" i="1"/>
  <c r="N2871" i="1"/>
  <c r="N2870" i="1"/>
  <c r="N2869" i="1"/>
  <c r="N2868" i="1"/>
  <c r="N2867" i="1"/>
  <c r="N2866" i="1"/>
  <c r="N2865" i="1"/>
  <c r="N2864" i="1"/>
  <c r="N2863" i="1"/>
  <c r="N2862" i="1"/>
  <c r="N2861" i="1"/>
  <c r="N2860" i="1"/>
  <c r="N2859" i="1"/>
  <c r="N2858" i="1"/>
  <c r="N2857" i="1"/>
  <c r="N2856" i="1"/>
  <c r="N2855" i="1"/>
  <c r="N2854" i="1"/>
  <c r="N2853" i="1"/>
  <c r="N2852" i="1"/>
  <c r="N2851" i="1"/>
  <c r="N2850" i="1"/>
  <c r="N2849" i="1"/>
  <c r="N2848" i="1"/>
  <c r="N2847" i="1"/>
  <c r="N2846" i="1"/>
  <c r="N2845" i="1"/>
  <c r="N2844" i="1"/>
  <c r="N2843" i="1"/>
  <c r="N2842" i="1"/>
  <c r="N2841" i="1"/>
  <c r="N2840" i="1"/>
  <c r="N2839" i="1"/>
  <c r="N2838" i="1"/>
  <c r="N2836" i="1"/>
  <c r="N2835" i="1"/>
  <c r="N2834" i="1"/>
  <c r="N2833" i="1"/>
  <c r="N2832" i="1"/>
  <c r="N2831" i="1"/>
  <c r="N2830" i="1"/>
  <c r="N2829" i="1"/>
  <c r="N2828" i="1"/>
  <c r="N2827" i="1"/>
  <c r="N2826" i="1"/>
  <c r="N2825" i="1"/>
  <c r="N2824" i="1"/>
  <c r="N2823" i="1"/>
  <c r="N2822" i="1"/>
  <c r="N2821" i="1"/>
  <c r="N2820" i="1"/>
  <c r="N2819" i="1"/>
  <c r="N2818" i="1"/>
  <c r="N2817" i="1"/>
  <c r="N2816" i="1"/>
  <c r="N2815" i="1"/>
  <c r="N2814" i="1"/>
  <c r="N2813" i="1"/>
  <c r="N2812" i="1"/>
  <c r="N2811" i="1"/>
  <c r="N2810" i="1"/>
  <c r="N2809" i="1"/>
  <c r="N2808" i="1"/>
  <c r="N2807" i="1"/>
  <c r="N2806" i="1"/>
  <c r="N2805" i="1"/>
  <c r="N2804" i="1"/>
  <c r="N2803" i="1"/>
  <c r="N2802" i="1"/>
  <c r="N2801" i="1"/>
  <c r="N2800" i="1"/>
  <c r="N2799" i="1"/>
  <c r="N2798" i="1"/>
  <c r="N2797" i="1"/>
  <c r="N2796" i="1"/>
  <c r="N2795" i="1"/>
  <c r="N2794" i="1"/>
  <c r="N2793" i="1"/>
  <c r="N2792" i="1"/>
  <c r="N2791" i="1"/>
  <c r="N2790" i="1"/>
  <c r="N2789" i="1"/>
  <c r="N2788" i="1"/>
  <c r="N2787" i="1"/>
  <c r="N2786" i="1"/>
  <c r="N2785" i="1"/>
  <c r="N2784" i="1"/>
  <c r="N2783" i="1"/>
  <c r="N2782" i="1"/>
  <c r="N2781" i="1"/>
  <c r="N2780" i="1"/>
  <c r="N2779" i="1"/>
  <c r="N2778" i="1"/>
  <c r="N2777" i="1"/>
  <c r="N2776" i="1"/>
  <c r="N2775" i="1"/>
  <c r="N2774" i="1"/>
  <c r="N2773" i="1"/>
  <c r="N2772" i="1"/>
  <c r="N2771" i="1"/>
  <c r="N2770" i="1"/>
  <c r="N2768" i="1"/>
  <c r="N2767" i="1"/>
  <c r="N2766" i="1"/>
  <c r="N2765" i="1"/>
  <c r="N2764" i="1"/>
  <c r="N2763" i="1"/>
  <c r="N2762" i="1"/>
  <c r="N2761" i="1"/>
  <c r="N2760" i="1"/>
  <c r="N2759" i="1"/>
  <c r="N2758" i="1"/>
  <c r="N2757" i="1"/>
  <c r="N2756" i="1"/>
  <c r="N2755" i="1"/>
  <c r="N2754" i="1"/>
  <c r="N2753" i="1"/>
  <c r="N2752" i="1"/>
  <c r="N2751" i="1"/>
  <c r="N2750" i="1"/>
  <c r="N2749" i="1"/>
  <c r="N2748" i="1"/>
  <c r="N2746" i="1"/>
  <c r="N2745" i="1"/>
  <c r="N2744" i="1"/>
  <c r="N2743" i="1"/>
  <c r="N2742" i="1"/>
  <c r="N2740" i="1"/>
  <c r="N2739" i="1"/>
  <c r="N2738" i="1"/>
  <c r="N2737" i="1"/>
  <c r="N2736" i="1"/>
  <c r="N2735" i="1"/>
  <c r="N2734" i="1"/>
  <c r="N2733" i="1"/>
  <c r="N2732" i="1"/>
  <c r="N2731" i="1"/>
  <c r="N2730" i="1"/>
  <c r="N2729" i="1"/>
  <c r="N2728" i="1"/>
  <c r="N2727" i="1"/>
  <c r="N2726" i="1"/>
  <c r="N2725" i="1"/>
  <c r="N2724" i="1"/>
  <c r="N2723" i="1"/>
  <c r="N2722" i="1"/>
  <c r="N2721" i="1"/>
  <c r="N2720" i="1"/>
  <c r="N2718" i="1"/>
  <c r="N2715" i="1"/>
  <c r="N2714" i="1"/>
  <c r="N2713" i="1"/>
  <c r="N2712" i="1"/>
  <c r="N2711" i="1"/>
  <c r="N2710" i="1"/>
  <c r="N2709" i="1"/>
  <c r="N2708" i="1"/>
  <c r="N2707" i="1"/>
  <c r="N2706" i="1"/>
  <c r="N2705" i="1"/>
  <c r="N2704" i="1"/>
  <c r="N2703" i="1"/>
  <c r="N2702" i="1"/>
  <c r="N2701" i="1"/>
  <c r="N2700" i="1"/>
  <c r="N2699" i="1"/>
  <c r="N2698" i="1"/>
  <c r="N2697" i="1"/>
  <c r="N2696" i="1"/>
  <c r="N2695" i="1"/>
  <c r="N2694" i="1"/>
  <c r="N2693" i="1"/>
  <c r="N2692" i="1"/>
  <c r="N2691" i="1"/>
  <c r="N2690" i="1"/>
  <c r="N2689" i="1"/>
  <c r="N2688" i="1"/>
  <c r="N2687" i="1"/>
  <c r="N2686" i="1"/>
  <c r="N2685" i="1"/>
  <c r="N2684" i="1"/>
  <c r="N2683" i="1"/>
  <c r="N2682" i="1"/>
  <c r="N2681" i="1"/>
  <c r="N2680" i="1"/>
  <c r="N2679" i="1"/>
  <c r="N2678" i="1"/>
  <c r="N2677" i="1"/>
  <c r="N2676" i="1"/>
  <c r="N2675" i="1"/>
  <c r="N2674" i="1"/>
  <c r="N2673" i="1"/>
  <c r="N2672" i="1"/>
  <c r="N2671" i="1"/>
  <c r="N2670" i="1"/>
  <c r="N2669" i="1"/>
  <c r="N2668" i="1"/>
  <c r="N2667" i="1"/>
  <c r="N2666" i="1"/>
  <c r="N2664" i="1"/>
  <c r="N2663" i="1"/>
  <c r="N2662" i="1"/>
  <c r="N2661" i="1"/>
  <c r="N2660" i="1"/>
  <c r="N2659" i="1"/>
  <c r="N2658" i="1"/>
  <c r="N2657" i="1"/>
  <c r="N2656" i="1"/>
  <c r="N2653" i="1"/>
  <c r="N2652" i="1"/>
  <c r="N2651" i="1"/>
  <c r="N2650" i="1"/>
  <c r="N2649" i="1"/>
  <c r="N2648" i="1"/>
  <c r="N2647" i="1"/>
  <c r="N2646" i="1"/>
  <c r="N2645" i="1"/>
  <c r="N2644" i="1"/>
  <c r="N2643" i="1"/>
  <c r="N2642" i="1"/>
  <c r="N2641" i="1"/>
  <c r="N2640" i="1"/>
  <c r="N2639" i="1"/>
  <c r="N2638" i="1"/>
  <c r="N2637" i="1"/>
  <c r="N2636" i="1"/>
  <c r="N2635" i="1"/>
  <c r="N2634" i="1"/>
  <c r="N2631" i="1"/>
  <c r="N2630" i="1"/>
  <c r="N2628" i="1"/>
  <c r="N2627" i="1"/>
  <c r="N2626" i="1"/>
  <c r="N2625" i="1"/>
  <c r="N2624" i="1"/>
  <c r="N2623" i="1"/>
  <c r="N2622" i="1"/>
  <c r="N2621" i="1"/>
  <c r="N2620" i="1"/>
  <c r="N2619" i="1"/>
  <c r="N2618" i="1"/>
  <c r="N2617" i="1"/>
  <c r="N2616" i="1"/>
  <c r="N2615" i="1"/>
  <c r="N2614" i="1"/>
  <c r="N2613" i="1"/>
  <c r="N2612" i="1"/>
  <c r="N2611" i="1"/>
  <c r="N2610" i="1"/>
  <c r="N2609" i="1"/>
  <c r="N2608" i="1"/>
  <c r="N2607" i="1"/>
  <c r="N2606" i="1"/>
  <c r="N2605" i="1"/>
  <c r="N2604" i="1"/>
  <c r="N2603" i="1"/>
  <c r="N2602" i="1"/>
  <c r="N2601" i="1"/>
  <c r="N2600" i="1"/>
  <c r="N2599" i="1"/>
  <c r="N2598" i="1"/>
  <c r="N2597" i="1"/>
  <c r="N2596" i="1"/>
  <c r="N2595" i="1"/>
  <c r="N2594" i="1"/>
  <c r="N2593" i="1"/>
  <c r="N2592" i="1"/>
  <c r="N2591" i="1"/>
  <c r="N2590" i="1"/>
  <c r="N2589" i="1"/>
  <c r="N2588" i="1"/>
  <c r="N2587" i="1"/>
  <c r="N2586" i="1"/>
  <c r="N2583" i="1"/>
  <c r="N2582" i="1"/>
  <c r="N2579" i="1"/>
  <c r="N2578" i="1"/>
  <c r="N2577" i="1"/>
  <c r="N2576" i="1"/>
  <c r="N2575" i="1"/>
  <c r="N2574" i="1"/>
  <c r="N2573" i="1"/>
  <c r="N2572" i="1"/>
  <c r="N2571" i="1"/>
  <c r="N2570" i="1"/>
  <c r="N2569" i="1"/>
  <c r="N2568" i="1"/>
  <c r="N2567" i="1"/>
  <c r="N2566" i="1"/>
  <c r="N2565" i="1"/>
  <c r="N2564" i="1"/>
  <c r="N2563" i="1"/>
  <c r="N2562" i="1"/>
  <c r="N2561" i="1"/>
  <c r="N2560" i="1"/>
  <c r="N2559" i="1"/>
  <c r="N2558" i="1"/>
  <c r="N2557" i="1"/>
  <c r="N2556" i="1"/>
  <c r="N2555" i="1"/>
  <c r="N2554" i="1"/>
  <c r="N2553" i="1"/>
  <c r="N2552" i="1"/>
  <c r="N2551" i="1"/>
  <c r="N2550" i="1"/>
  <c r="N2549" i="1"/>
  <c r="N2548" i="1"/>
  <c r="N2547" i="1"/>
  <c r="N2546" i="1"/>
  <c r="N2545" i="1"/>
  <c r="N2544" i="1"/>
  <c r="N2543" i="1"/>
  <c r="N2542" i="1"/>
  <c r="N2541" i="1"/>
  <c r="N2538" i="1"/>
  <c r="N2536" i="1"/>
  <c r="N2535" i="1"/>
  <c r="N2534" i="1"/>
  <c r="N2533" i="1"/>
  <c r="N2532" i="1"/>
  <c r="N2531" i="1"/>
  <c r="N2530" i="1"/>
  <c r="N2529" i="1"/>
  <c r="N2528" i="1"/>
  <c r="N2526" i="1"/>
  <c r="N2525" i="1"/>
  <c r="N2524" i="1"/>
  <c r="N2523" i="1"/>
  <c r="N2522" i="1"/>
  <c r="N2521" i="1"/>
  <c r="N2520" i="1"/>
  <c r="N2519" i="1"/>
  <c r="N2518" i="1"/>
  <c r="N2517" i="1"/>
  <c r="N2514" i="1"/>
  <c r="N2513" i="1"/>
  <c r="N2512" i="1"/>
  <c r="N2511" i="1"/>
  <c r="N2510" i="1"/>
  <c r="N2509" i="1"/>
  <c r="N2508" i="1"/>
  <c r="N2507" i="1"/>
  <c r="N2506" i="1"/>
  <c r="N2505" i="1"/>
  <c r="N2504" i="1"/>
  <c r="N2503" i="1"/>
  <c r="N2502" i="1"/>
  <c r="N2501" i="1"/>
  <c r="N2500" i="1"/>
  <c r="N2499" i="1"/>
  <c r="N2498" i="1"/>
  <c r="N2497" i="1"/>
  <c r="N2496" i="1"/>
  <c r="N2495" i="1"/>
  <c r="N2494" i="1"/>
  <c r="N2493" i="1"/>
  <c r="N2492" i="1"/>
  <c r="N2491" i="1"/>
  <c r="N2490" i="1"/>
  <c r="N2489" i="1"/>
  <c r="N2488" i="1"/>
  <c r="N2487" i="1"/>
  <c r="N2486" i="1"/>
  <c r="N2485" i="1"/>
  <c r="N2484" i="1"/>
  <c r="N2483" i="1"/>
  <c r="N2482" i="1"/>
  <c r="N2481" i="1"/>
  <c r="N2480" i="1"/>
  <c r="N2479" i="1"/>
  <c r="N2478" i="1"/>
  <c r="N2477" i="1"/>
  <c r="N2476" i="1"/>
  <c r="N2475" i="1"/>
  <c r="N2474" i="1"/>
  <c r="N2473" i="1"/>
  <c r="N2472" i="1"/>
  <c r="N2471" i="1"/>
  <c r="N2470" i="1"/>
  <c r="N2469" i="1"/>
  <c r="N2468" i="1"/>
  <c r="N2467" i="1"/>
  <c r="N2466" i="1"/>
  <c r="N2465" i="1"/>
  <c r="N2464" i="1"/>
  <c r="N2463" i="1"/>
  <c r="N2462" i="1"/>
  <c r="N2461" i="1"/>
  <c r="N2460" i="1"/>
  <c r="N2459" i="1"/>
  <c r="N2458" i="1"/>
  <c r="N2457" i="1"/>
  <c r="N2456" i="1"/>
  <c r="N2455" i="1"/>
  <c r="N2454" i="1"/>
  <c r="N2453" i="1"/>
  <c r="N2451" i="1"/>
  <c r="N2450" i="1"/>
  <c r="N2449" i="1"/>
  <c r="N2448" i="1"/>
  <c r="N2447" i="1"/>
  <c r="N2446" i="1"/>
  <c r="N2445" i="1"/>
  <c r="N2444" i="1"/>
  <c r="N2443" i="1"/>
  <c r="N2442" i="1"/>
  <c r="N2441" i="1"/>
  <c r="N2440" i="1"/>
  <c r="N2439" i="1"/>
  <c r="N2438" i="1"/>
  <c r="N2437" i="1"/>
  <c r="N2436" i="1"/>
  <c r="N2435" i="1"/>
  <c r="N2434" i="1"/>
  <c r="N2433" i="1"/>
  <c r="N2432" i="1"/>
  <c r="N2429" i="1"/>
  <c r="N2428" i="1"/>
  <c r="N2427" i="1"/>
  <c r="N2426" i="1"/>
  <c r="N2425" i="1"/>
  <c r="N2424" i="1"/>
  <c r="N2423" i="1"/>
  <c r="N2422" i="1"/>
  <c r="N2421" i="1"/>
  <c r="N2420" i="1"/>
  <c r="N2419" i="1"/>
  <c r="N2418" i="1"/>
  <c r="N2417" i="1"/>
  <c r="N2416" i="1"/>
  <c r="N2415" i="1"/>
  <c r="N2414" i="1"/>
  <c r="N2412" i="1"/>
  <c r="N2411" i="1"/>
  <c r="N2410" i="1"/>
  <c r="N2409" i="1"/>
  <c r="N2408" i="1"/>
  <c r="N2407" i="1"/>
  <c r="N2406" i="1"/>
  <c r="N2405" i="1"/>
  <c r="N2404" i="1"/>
  <c r="N2403" i="1"/>
  <c r="N2402" i="1"/>
  <c r="N2401" i="1"/>
  <c r="N2400" i="1"/>
  <c r="N2399" i="1"/>
  <c r="N2398" i="1"/>
  <c r="N2397" i="1"/>
  <c r="N2396" i="1"/>
  <c r="N2395" i="1"/>
  <c r="N2394" i="1"/>
  <c r="N2393" i="1"/>
  <c r="N2392" i="1"/>
  <c r="N2391" i="1"/>
  <c r="N2390" i="1"/>
  <c r="N2389" i="1"/>
  <c r="N2388" i="1"/>
  <c r="N2387" i="1"/>
  <c r="N2386" i="1"/>
  <c r="N2385" i="1"/>
  <c r="N2384" i="1"/>
  <c r="N2383" i="1"/>
  <c r="N2382" i="1"/>
  <c r="N2381" i="1"/>
  <c r="N2380" i="1"/>
  <c r="N2379" i="1"/>
  <c r="N2378" i="1"/>
  <c r="N2377" i="1"/>
  <c r="N2376" i="1"/>
  <c r="N2375" i="1"/>
  <c r="N2373" i="1"/>
  <c r="N2372" i="1"/>
  <c r="N2371" i="1"/>
  <c r="N2370" i="1"/>
  <c r="N2369" i="1"/>
  <c r="N2368" i="1"/>
  <c r="N2367" i="1"/>
  <c r="N2366" i="1"/>
  <c r="N2365" i="1"/>
  <c r="N2364" i="1"/>
  <c r="N2363" i="1"/>
  <c r="N2362" i="1"/>
  <c r="N2360" i="1"/>
  <c r="N2359" i="1"/>
  <c r="N2358" i="1"/>
  <c r="N2357" i="1"/>
  <c r="N2355" i="1"/>
  <c r="N2353" i="1"/>
  <c r="N2352" i="1"/>
  <c r="N2351" i="1"/>
  <c r="N2350" i="1"/>
  <c r="N2349" i="1"/>
  <c r="N2348" i="1"/>
  <c r="N2343" i="1"/>
  <c r="N2342" i="1"/>
  <c r="N2340" i="1"/>
  <c r="N2339" i="1"/>
  <c r="N2338" i="1"/>
  <c r="N2337" i="1"/>
  <c r="N2336" i="1"/>
  <c r="N2335" i="1"/>
  <c r="N2334" i="1"/>
  <c r="N2333" i="1"/>
  <c r="N2332" i="1"/>
  <c r="N2331" i="1"/>
  <c r="N2330" i="1"/>
  <c r="N2329" i="1"/>
  <c r="N2327" i="1"/>
  <c r="N2326" i="1"/>
  <c r="N2325" i="1"/>
  <c r="N2324" i="1"/>
  <c r="N2323" i="1"/>
  <c r="N2322" i="1"/>
  <c r="N2321" i="1"/>
  <c r="N2320" i="1"/>
  <c r="N2319" i="1"/>
  <c r="N2318" i="1"/>
  <c r="N2317" i="1"/>
  <c r="N2316" i="1"/>
  <c r="N2315" i="1"/>
  <c r="N2314" i="1"/>
  <c r="N2313" i="1"/>
  <c r="N2312" i="1"/>
  <c r="N2311" i="1"/>
  <c r="N2310" i="1"/>
  <c r="N2308" i="1"/>
  <c r="N2307" i="1"/>
  <c r="N2306" i="1"/>
  <c r="N2305" i="1"/>
  <c r="N2304" i="1"/>
  <c r="N2303" i="1"/>
  <c r="N2302" i="1"/>
  <c r="N2301" i="1"/>
  <c r="N2300" i="1"/>
  <c r="N2299" i="1"/>
  <c r="N2298" i="1"/>
  <c r="N2297" i="1"/>
  <c r="N2296" i="1"/>
  <c r="N2295" i="1"/>
  <c r="N2294" i="1"/>
  <c r="N2293" i="1"/>
  <c r="N2292" i="1"/>
  <c r="N2291" i="1"/>
  <c r="N2290" i="1"/>
  <c r="N2289" i="1"/>
  <c r="N2288" i="1"/>
  <c r="N2287" i="1"/>
  <c r="N2286" i="1"/>
  <c r="N2285" i="1"/>
  <c r="N2284" i="1"/>
  <c r="N2283" i="1"/>
  <c r="N2282" i="1"/>
  <c r="N2281" i="1"/>
  <c r="N2280" i="1"/>
  <c r="N2279" i="1"/>
  <c r="N2277" i="1"/>
  <c r="N2276" i="1"/>
  <c r="N2275" i="1"/>
  <c r="N2274" i="1"/>
  <c r="N2273" i="1"/>
  <c r="N2272" i="1"/>
  <c r="N2271" i="1"/>
  <c r="N2270" i="1"/>
  <c r="N2269" i="1"/>
  <c r="N2268" i="1"/>
  <c r="N2267" i="1"/>
  <c r="N2266" i="1"/>
  <c r="N2265" i="1"/>
  <c r="N2264" i="1"/>
  <c r="N2262" i="1"/>
  <c r="N2261" i="1"/>
  <c r="N2260" i="1"/>
  <c r="N2259" i="1"/>
  <c r="N2258" i="1"/>
  <c r="N2257" i="1"/>
  <c r="N2256" i="1"/>
  <c r="N2255" i="1"/>
  <c r="N2254" i="1"/>
  <c r="N2253" i="1"/>
  <c r="N2252" i="1"/>
  <c r="N2251" i="1"/>
  <c r="N2250" i="1"/>
  <c r="N2249" i="1"/>
  <c r="N2248" i="1"/>
  <c r="N2247" i="1"/>
  <c r="N2246" i="1"/>
  <c r="N2245" i="1"/>
  <c r="N2244" i="1"/>
  <c r="N2243" i="1"/>
  <c r="N2242" i="1"/>
  <c r="N2241" i="1"/>
  <c r="N2240" i="1"/>
  <c r="N2239" i="1"/>
  <c r="N2238" i="1"/>
  <c r="N2237" i="1"/>
  <c r="N2236" i="1"/>
  <c r="N2235" i="1"/>
  <c r="N2234" i="1"/>
  <c r="N2233" i="1"/>
  <c r="N2232" i="1"/>
  <c r="N2231" i="1"/>
  <c r="N2230" i="1"/>
  <c r="N2229" i="1"/>
  <c r="N2228" i="1"/>
  <c r="N2227" i="1"/>
  <c r="N2226" i="1"/>
  <c r="N2225" i="1"/>
  <c r="N2224" i="1"/>
  <c r="N2223" i="1"/>
  <c r="N2222" i="1"/>
  <c r="N2221" i="1"/>
  <c r="N2220" i="1"/>
  <c r="N2219" i="1"/>
  <c r="N2218" i="1"/>
  <c r="N2217" i="1"/>
  <c r="N2216" i="1"/>
  <c r="N2215" i="1"/>
  <c r="N2214" i="1"/>
  <c r="N2213" i="1"/>
  <c r="N2212" i="1"/>
  <c r="N2211" i="1"/>
  <c r="N2210" i="1"/>
  <c r="N2209" i="1"/>
  <c r="N2208" i="1"/>
  <c r="N2207" i="1"/>
  <c r="N2206" i="1"/>
  <c r="N2205" i="1"/>
  <c r="N2204" i="1"/>
  <c r="N2203" i="1"/>
  <c r="N2202" i="1"/>
  <c r="N2201" i="1"/>
  <c r="N2200" i="1"/>
  <c r="N2199" i="1"/>
  <c r="N2198" i="1"/>
  <c r="N2197" i="1"/>
  <c r="N2196" i="1"/>
  <c r="N2195" i="1"/>
  <c r="N2194" i="1"/>
  <c r="N2193" i="1"/>
  <c r="N2192" i="1"/>
  <c r="N2191" i="1"/>
  <c r="N2190" i="1"/>
  <c r="N2189" i="1"/>
  <c r="N2188" i="1"/>
  <c r="N2187" i="1"/>
  <c r="N2186" i="1"/>
  <c r="N2185" i="1"/>
  <c r="N2184" i="1"/>
  <c r="N2183" i="1"/>
  <c r="N2182" i="1"/>
  <c r="N2181" i="1"/>
  <c r="N2180" i="1"/>
  <c r="N2179" i="1"/>
  <c r="N2178" i="1"/>
  <c r="N2177" i="1"/>
  <c r="N2176" i="1"/>
  <c r="N2175" i="1"/>
  <c r="N2174" i="1"/>
  <c r="N2173" i="1"/>
  <c r="N2172" i="1"/>
  <c r="N2171" i="1"/>
  <c r="N2170" i="1"/>
  <c r="N2169" i="1"/>
  <c r="N2168" i="1"/>
  <c r="N2167" i="1"/>
  <c r="N2166" i="1"/>
  <c r="N2165" i="1"/>
  <c r="N2163" i="1"/>
  <c r="N2162" i="1"/>
  <c r="N2161" i="1"/>
  <c r="N2160" i="1"/>
  <c r="N2159" i="1"/>
  <c r="N2158" i="1"/>
  <c r="N2157" i="1"/>
  <c r="N2156" i="1"/>
  <c r="N2155" i="1"/>
  <c r="N2154" i="1"/>
  <c r="N2153" i="1"/>
  <c r="N2152" i="1"/>
  <c r="N2151" i="1"/>
  <c r="N2150" i="1"/>
  <c r="N2149" i="1"/>
  <c r="N2148" i="1"/>
  <c r="N2147" i="1"/>
  <c r="N2146" i="1"/>
  <c r="N2145" i="1"/>
  <c r="N2140" i="1"/>
  <c r="N2138" i="1"/>
  <c r="N2137" i="1"/>
  <c r="N2136" i="1"/>
  <c r="N2135" i="1"/>
  <c r="N2134" i="1"/>
  <c r="N2133" i="1"/>
  <c r="N2132" i="1"/>
  <c r="N2131" i="1"/>
  <c r="N2130" i="1"/>
  <c r="N2129" i="1"/>
  <c r="N2128" i="1"/>
  <c r="N2127" i="1"/>
  <c r="N2126" i="1"/>
  <c r="N2125" i="1"/>
  <c r="N2124" i="1"/>
  <c r="N2123" i="1"/>
  <c r="N2122" i="1"/>
  <c r="N2121" i="1"/>
  <c r="N2119" i="1"/>
  <c r="N2118" i="1"/>
  <c r="N2117" i="1"/>
  <c r="N2116" i="1"/>
  <c r="N2115" i="1"/>
  <c r="N2114" i="1"/>
  <c r="N2113" i="1"/>
  <c r="N2112" i="1"/>
  <c r="N2111" i="1"/>
  <c r="N2110" i="1"/>
  <c r="N2109" i="1"/>
  <c r="N2108" i="1"/>
  <c r="N2107" i="1"/>
  <c r="N2106" i="1"/>
  <c r="N2105" i="1"/>
  <c r="N2104" i="1"/>
  <c r="N2103" i="1"/>
  <c r="N2101" i="1"/>
  <c r="N2100" i="1"/>
  <c r="N2099" i="1"/>
  <c r="N2098" i="1"/>
  <c r="N2097" i="1"/>
  <c r="N2096" i="1"/>
  <c r="N2095" i="1"/>
  <c r="N2094" i="1"/>
  <c r="N2093" i="1"/>
  <c r="N2092" i="1"/>
  <c r="N2091" i="1"/>
  <c r="N2090" i="1"/>
  <c r="N2089" i="1"/>
  <c r="N2088" i="1"/>
  <c r="N2087" i="1"/>
  <c r="N2086" i="1"/>
  <c r="N2085" i="1"/>
  <c r="N2084" i="1"/>
  <c r="N2083" i="1"/>
  <c r="N2082" i="1"/>
  <c r="N2081" i="1"/>
  <c r="N2080" i="1"/>
  <c r="N2079" i="1"/>
  <c r="N2078" i="1"/>
  <c r="N2077" i="1"/>
  <c r="N2076" i="1"/>
  <c r="N2075" i="1"/>
  <c r="N2074" i="1"/>
  <c r="N2073" i="1"/>
  <c r="N2072" i="1"/>
  <c r="N2071" i="1"/>
  <c r="N2070" i="1"/>
  <c r="N2069" i="1"/>
  <c r="N2068" i="1"/>
  <c r="N2067" i="1"/>
  <c r="N2066" i="1"/>
  <c r="N2065" i="1"/>
  <c r="N2064" i="1"/>
  <c r="N2063" i="1"/>
  <c r="N2061" i="1"/>
  <c r="N2060" i="1"/>
  <c r="N2059" i="1"/>
  <c r="N2058" i="1"/>
  <c r="N2057" i="1"/>
  <c r="N2056" i="1"/>
  <c r="N2055" i="1"/>
  <c r="N2054" i="1"/>
  <c r="N2053" i="1"/>
  <c r="N2052" i="1"/>
  <c r="N2051" i="1"/>
  <c r="N2050" i="1"/>
  <c r="N2049" i="1"/>
  <c r="N2048" i="1"/>
  <c r="N2047" i="1"/>
  <c r="N2046" i="1"/>
  <c r="N2045" i="1"/>
  <c r="N2044" i="1"/>
  <c r="N2043" i="1"/>
  <c r="N2042" i="1"/>
  <c r="N2041" i="1"/>
  <c r="N2040" i="1"/>
  <c r="N2039" i="1"/>
  <c r="N2038" i="1"/>
  <c r="N2037" i="1"/>
  <c r="N2036" i="1"/>
  <c r="N2035" i="1"/>
  <c r="N2034" i="1"/>
  <c r="N2033" i="1"/>
  <c r="N2032" i="1"/>
  <c r="N2031" i="1"/>
  <c r="N2030" i="1"/>
  <c r="N2029" i="1"/>
  <c r="N2028" i="1"/>
  <c r="N2027" i="1"/>
  <c r="N2026" i="1"/>
  <c r="N2025" i="1"/>
  <c r="N2024" i="1"/>
  <c r="N2022" i="1"/>
  <c r="N2021" i="1"/>
  <c r="N2020" i="1"/>
  <c r="N2019" i="1"/>
  <c r="N2018" i="1"/>
  <c r="N2017" i="1"/>
  <c r="N2016" i="1"/>
  <c r="N2015" i="1"/>
  <c r="N2014" i="1"/>
  <c r="N2013" i="1"/>
  <c r="N2012" i="1"/>
  <c r="N2011" i="1"/>
  <c r="N2010" i="1"/>
  <c r="N2009" i="1"/>
  <c r="N2008" i="1"/>
  <c r="N2007" i="1"/>
  <c r="N2006" i="1"/>
  <c r="N2005" i="1"/>
  <c r="N2004" i="1"/>
  <c r="N2003" i="1"/>
  <c r="N2002" i="1"/>
  <c r="N2001" i="1"/>
  <c r="N2000" i="1"/>
  <c r="N1999" i="1"/>
  <c r="N1998" i="1"/>
  <c r="N1997" i="1"/>
  <c r="N1996" i="1"/>
  <c r="N1995" i="1"/>
  <c r="N1994" i="1"/>
  <c r="N1993" i="1"/>
  <c r="N1991" i="1"/>
  <c r="N1990" i="1"/>
  <c r="N1989" i="1"/>
  <c r="N1988" i="1"/>
  <c r="N1987" i="1"/>
  <c r="N1982" i="1"/>
  <c r="N1981" i="1"/>
  <c r="N1980" i="1"/>
  <c r="N1979" i="1"/>
  <c r="N1978" i="1"/>
  <c r="N1977" i="1"/>
  <c r="N1976" i="1"/>
  <c r="N1975" i="1"/>
  <c r="N1974" i="1"/>
  <c r="N1973" i="1"/>
  <c r="N1972" i="1"/>
  <c r="N1971" i="1"/>
  <c r="N1970" i="1"/>
  <c r="N1969" i="1"/>
  <c r="N1968" i="1"/>
  <c r="N1967" i="1"/>
  <c r="N1966" i="1"/>
  <c r="N1965" i="1"/>
  <c r="N1964" i="1"/>
  <c r="N1963" i="1"/>
  <c r="N1962" i="1"/>
  <c r="N1961" i="1"/>
  <c r="N1960" i="1"/>
  <c r="N1959" i="1"/>
  <c r="N1958" i="1"/>
  <c r="N1957" i="1"/>
  <c r="N1956" i="1"/>
  <c r="N1955" i="1"/>
  <c r="N1954" i="1"/>
  <c r="N1953" i="1"/>
  <c r="N1952" i="1"/>
  <c r="N1951" i="1"/>
  <c r="N1950" i="1"/>
  <c r="N1949" i="1"/>
  <c r="N1948" i="1"/>
  <c r="N1947" i="1"/>
  <c r="N1945" i="1"/>
  <c r="N1943" i="1"/>
  <c r="N1942" i="1"/>
  <c r="N1941" i="1"/>
  <c r="N1939" i="1"/>
  <c r="N1938" i="1"/>
  <c r="N1937" i="1"/>
  <c r="N1936" i="1"/>
  <c r="N1935" i="1"/>
  <c r="N1932" i="1"/>
  <c r="N1931" i="1"/>
  <c r="N1930" i="1"/>
  <c r="N1929" i="1"/>
  <c r="N1928" i="1"/>
  <c r="N1927" i="1"/>
  <c r="N1926" i="1"/>
  <c r="N1925" i="1"/>
  <c r="N1924" i="1"/>
  <c r="N1923" i="1"/>
  <c r="N1922" i="1"/>
  <c r="N1921" i="1"/>
  <c r="N1920" i="1"/>
  <c r="N1919" i="1"/>
  <c r="N1918" i="1"/>
  <c r="N1917" i="1"/>
  <c r="N1916" i="1"/>
  <c r="N1915" i="1"/>
  <c r="N1912" i="1"/>
  <c r="N1911" i="1"/>
  <c r="N1910" i="1"/>
  <c r="N1909" i="1"/>
  <c r="N1908" i="1"/>
  <c r="N1907" i="1"/>
  <c r="N1906" i="1"/>
  <c r="N1905" i="1"/>
  <c r="N1904" i="1"/>
  <c r="N1903" i="1"/>
  <c r="N1902" i="1"/>
  <c r="N1901" i="1"/>
  <c r="N1900" i="1"/>
  <c r="N1899" i="1"/>
  <c r="N1898" i="1"/>
  <c r="N1897" i="1"/>
  <c r="N1896" i="1"/>
  <c r="N1895" i="1"/>
  <c r="N1894" i="1"/>
  <c r="N1893" i="1"/>
  <c r="N1892" i="1"/>
  <c r="N1891" i="1"/>
  <c r="N1890" i="1"/>
  <c r="N1889" i="1"/>
  <c r="N1888" i="1"/>
  <c r="N1887" i="1"/>
  <c r="N1886" i="1"/>
  <c r="N1885" i="1"/>
  <c r="N1884" i="1"/>
  <c r="N1883" i="1"/>
  <c r="N1882" i="1"/>
  <c r="N1881" i="1"/>
  <c r="N1880" i="1"/>
  <c r="N1879" i="1"/>
  <c r="N1878" i="1"/>
  <c r="N1877" i="1"/>
  <c r="N1876" i="1"/>
  <c r="N1875" i="1"/>
  <c r="N1874" i="1"/>
  <c r="N1873" i="1"/>
  <c r="N1872" i="1"/>
  <c r="N1871" i="1"/>
  <c r="N1870" i="1"/>
  <c r="N1869" i="1"/>
  <c r="N1868" i="1"/>
  <c r="N1867" i="1"/>
  <c r="N1866" i="1"/>
  <c r="N1865" i="1"/>
  <c r="N1864" i="1"/>
  <c r="N1863" i="1"/>
  <c r="N1862" i="1"/>
  <c r="N1861" i="1"/>
  <c r="N1858" i="1"/>
  <c r="N1857" i="1"/>
  <c r="N1856" i="1"/>
  <c r="N1855" i="1"/>
  <c r="N1854" i="1"/>
  <c r="N1853" i="1"/>
  <c r="N1852" i="1"/>
  <c r="N1851" i="1"/>
  <c r="N1850" i="1"/>
  <c r="N1849" i="1"/>
  <c r="N1848" i="1"/>
  <c r="N1847" i="1"/>
  <c r="N1846" i="1"/>
  <c r="N1845" i="1"/>
  <c r="N1844" i="1"/>
  <c r="N1843" i="1"/>
  <c r="N1842" i="1"/>
  <c r="N1841" i="1"/>
  <c r="N1840" i="1"/>
  <c r="N1839" i="1"/>
  <c r="N1838" i="1"/>
  <c r="N1837" i="1"/>
  <c r="N1836" i="1"/>
  <c r="N1835" i="1"/>
  <c r="N1834" i="1"/>
  <c r="N1833" i="1"/>
  <c r="N1832" i="1"/>
  <c r="N1831" i="1"/>
  <c r="N1830" i="1"/>
  <c r="N1825" i="1"/>
  <c r="N1824" i="1"/>
  <c r="N1823" i="1"/>
  <c r="N1822" i="1"/>
  <c r="N1821" i="1"/>
  <c r="N1820" i="1"/>
  <c r="N1819" i="1"/>
  <c r="N1817" i="1"/>
  <c r="N1816" i="1"/>
  <c r="N1815" i="1"/>
  <c r="N1814" i="1"/>
  <c r="N1812" i="1"/>
  <c r="N1811" i="1"/>
  <c r="N1810" i="1"/>
  <c r="N1809" i="1"/>
  <c r="N1808" i="1"/>
  <c r="N1807" i="1"/>
  <c r="N1806" i="1"/>
  <c r="N1805" i="1"/>
  <c r="N1804" i="1"/>
  <c r="N1800" i="1"/>
  <c r="N1799" i="1"/>
  <c r="N1798" i="1"/>
  <c r="N1797" i="1"/>
  <c r="N1796" i="1"/>
  <c r="N1795" i="1"/>
  <c r="N1794" i="1"/>
  <c r="N1793" i="1"/>
  <c r="N1792" i="1"/>
  <c r="N1791" i="1"/>
  <c r="N1790" i="1"/>
  <c r="N1789" i="1"/>
  <c r="N1788" i="1"/>
  <c r="N1787" i="1"/>
  <c r="N1786" i="1"/>
  <c r="N1785" i="1"/>
  <c r="N1784" i="1"/>
  <c r="N1783" i="1"/>
  <c r="N1782" i="1"/>
  <c r="N1781" i="1"/>
  <c r="N1780" i="1"/>
  <c r="N1779" i="1"/>
  <c r="N1778" i="1"/>
  <c r="N1777" i="1"/>
  <c r="N1776" i="1"/>
  <c r="N1774" i="1"/>
  <c r="N1773" i="1"/>
  <c r="N1772" i="1"/>
  <c r="N1771" i="1"/>
  <c r="N1769" i="1"/>
  <c r="N1768" i="1"/>
  <c r="N1767" i="1"/>
  <c r="N1765" i="1"/>
  <c r="N1764" i="1"/>
  <c r="N1763" i="1"/>
  <c r="N1762" i="1"/>
  <c r="N1761" i="1"/>
  <c r="N1760" i="1"/>
  <c r="N1759" i="1"/>
  <c r="N1758" i="1"/>
  <c r="N1757" i="1"/>
  <c r="N1756" i="1"/>
  <c r="N1755" i="1"/>
  <c r="N1754" i="1"/>
  <c r="N1753" i="1"/>
  <c r="N1752" i="1"/>
  <c r="N1751" i="1"/>
  <c r="N1749" i="1"/>
  <c r="N1747" i="1"/>
  <c r="N1746" i="1"/>
  <c r="N1745" i="1"/>
  <c r="N1744" i="1"/>
  <c r="N1743" i="1"/>
  <c r="N1742" i="1"/>
  <c r="N1741" i="1"/>
  <c r="N1740" i="1"/>
  <c r="N1739" i="1"/>
  <c r="N1737" i="1"/>
  <c r="N1736" i="1"/>
  <c r="N1735" i="1"/>
  <c r="N1734" i="1"/>
  <c r="N1733" i="1"/>
  <c r="N1732" i="1"/>
  <c r="N1731" i="1"/>
  <c r="N1730" i="1"/>
  <c r="N1729" i="1"/>
  <c r="N1727" i="1"/>
  <c r="N1726" i="1"/>
  <c r="N1725" i="1"/>
  <c r="N1724" i="1"/>
  <c r="N1723" i="1"/>
  <c r="N1721" i="1"/>
  <c r="N1720" i="1"/>
  <c r="N1719" i="1"/>
  <c r="N1718" i="1"/>
  <c r="N1717" i="1"/>
  <c r="N1716" i="1"/>
  <c r="N1715" i="1"/>
  <c r="N1714" i="1"/>
  <c r="N1713" i="1"/>
  <c r="N1712" i="1"/>
  <c r="N1711" i="1"/>
  <c r="N1710" i="1"/>
  <c r="N1709" i="1"/>
  <c r="N1708" i="1"/>
  <c r="N1707" i="1"/>
  <c r="N1706" i="1"/>
  <c r="N1705" i="1"/>
  <c r="N1704" i="1"/>
  <c r="N1703" i="1"/>
  <c r="N1702" i="1"/>
  <c r="N1701" i="1"/>
  <c r="N1700" i="1"/>
  <c r="N1699" i="1"/>
  <c r="N1698" i="1"/>
  <c r="N1697" i="1"/>
  <c r="N1696" i="1"/>
  <c r="N1695" i="1"/>
  <c r="N1694" i="1"/>
  <c r="N1693" i="1"/>
  <c r="N1692" i="1"/>
  <c r="N1691" i="1"/>
  <c r="N1690" i="1"/>
  <c r="N1689" i="1"/>
  <c r="N1688" i="1"/>
  <c r="N1687" i="1"/>
  <c r="N1686" i="1"/>
  <c r="N1685" i="1"/>
  <c r="N1684" i="1"/>
  <c r="N1683" i="1"/>
  <c r="N1682" i="1"/>
  <c r="N1678" i="1"/>
  <c r="N1677" i="1"/>
  <c r="N1676" i="1"/>
  <c r="N1675" i="1"/>
  <c r="N1674" i="1"/>
  <c r="N1673" i="1"/>
  <c r="N1671" i="1"/>
  <c r="N1670" i="1"/>
  <c r="N1669" i="1"/>
  <c r="N1667" i="1"/>
  <c r="N1666" i="1"/>
  <c r="N1665" i="1"/>
  <c r="N1664" i="1"/>
  <c r="N1663" i="1"/>
  <c r="N1662" i="1"/>
  <c r="N1661" i="1"/>
  <c r="N1660" i="1"/>
  <c r="N1657" i="1"/>
  <c r="N1656" i="1"/>
  <c r="N1655" i="1"/>
  <c r="N1653" i="1"/>
  <c r="N1652" i="1"/>
  <c r="N1651" i="1"/>
  <c r="N1649" i="1"/>
  <c r="N1648" i="1"/>
  <c r="N1647" i="1"/>
  <c r="N1646" i="1"/>
  <c r="N1645" i="1"/>
  <c r="N1644" i="1"/>
  <c r="N1643" i="1"/>
  <c r="N1641" i="1"/>
  <c r="N1640" i="1"/>
  <c r="N1639" i="1"/>
  <c r="N1638" i="1"/>
  <c r="N1637" i="1"/>
  <c r="N1635" i="1"/>
  <c r="N1634" i="1"/>
  <c r="N1633" i="1"/>
  <c r="N1632" i="1"/>
  <c r="N1631" i="1"/>
  <c r="N1630" i="1"/>
  <c r="N1629" i="1"/>
  <c r="N1628" i="1"/>
  <c r="N1627" i="1"/>
  <c r="N1625" i="1"/>
  <c r="N1624" i="1"/>
  <c r="N1623" i="1"/>
  <c r="N1622" i="1"/>
  <c r="N1621" i="1"/>
  <c r="N1620" i="1"/>
  <c r="N1619" i="1"/>
  <c r="N1618" i="1"/>
  <c r="N1617" i="1"/>
  <c r="N1616" i="1"/>
  <c r="N1615" i="1"/>
  <c r="N1614" i="1"/>
  <c r="N1612" i="1"/>
  <c r="N1611" i="1"/>
  <c r="N1610" i="1"/>
  <c r="N1609" i="1"/>
  <c r="N1608" i="1"/>
  <c r="N1607" i="1"/>
  <c r="N1606" i="1"/>
  <c r="N1605" i="1"/>
  <c r="N1604" i="1"/>
  <c r="N1603" i="1"/>
  <c r="N1602" i="1"/>
  <c r="N1601" i="1"/>
  <c r="N1600" i="1"/>
  <c r="N1599" i="1"/>
  <c r="N1598" i="1"/>
  <c r="N1597" i="1"/>
  <c r="N1596" i="1"/>
  <c r="N1595" i="1"/>
  <c r="N1594" i="1"/>
  <c r="N1593" i="1"/>
  <c r="N1591" i="1"/>
  <c r="N1590" i="1"/>
  <c r="N1589" i="1"/>
  <c r="N1588" i="1"/>
  <c r="N1587" i="1"/>
  <c r="N1585" i="1"/>
  <c r="N1584" i="1"/>
  <c r="N1583" i="1"/>
  <c r="N1582" i="1"/>
  <c r="N1581" i="1"/>
  <c r="N1580" i="1"/>
  <c r="N1578" i="1"/>
  <c r="N1574" i="1"/>
  <c r="N1572" i="1"/>
  <c r="N1570" i="1"/>
  <c r="N1569" i="1"/>
  <c r="N1568" i="1"/>
  <c r="N1567" i="1"/>
  <c r="N1566" i="1"/>
  <c r="N1565" i="1"/>
  <c r="N1564" i="1"/>
  <c r="N1560" i="1"/>
  <c r="N1559" i="1"/>
  <c r="N1558" i="1"/>
  <c r="N1557" i="1"/>
  <c r="N1556" i="1"/>
  <c r="N1555" i="1"/>
  <c r="N1554" i="1"/>
  <c r="N1553" i="1"/>
  <c r="N1552" i="1"/>
  <c r="N1551" i="1"/>
  <c r="N1550" i="1"/>
  <c r="N1549" i="1"/>
  <c r="N1548" i="1"/>
  <c r="N1547" i="1"/>
  <c r="N1546" i="1"/>
  <c r="N1544" i="1"/>
  <c r="N1543" i="1"/>
  <c r="N1542" i="1"/>
  <c r="N1541" i="1"/>
  <c r="N1540" i="1"/>
  <c r="N1539" i="1"/>
  <c r="N1538" i="1"/>
  <c r="N1537" i="1"/>
  <c r="N1536" i="1"/>
  <c r="N1535" i="1"/>
  <c r="N1534" i="1"/>
  <c r="N1533" i="1"/>
  <c r="N1532" i="1"/>
  <c r="N1531" i="1"/>
  <c r="N1527" i="1"/>
  <c r="N1526" i="1"/>
  <c r="N1525" i="1"/>
  <c r="N1524" i="1"/>
  <c r="N1523" i="1"/>
  <c r="N1522" i="1"/>
  <c r="N1521" i="1"/>
  <c r="N1520" i="1"/>
  <c r="N1519" i="1"/>
  <c r="N1518" i="1"/>
  <c r="N1516" i="1"/>
  <c r="N1515" i="1"/>
  <c r="N1513" i="1"/>
  <c r="N1511" i="1"/>
  <c r="N1510" i="1"/>
  <c r="N1509" i="1"/>
  <c r="N1508" i="1"/>
  <c r="N1507" i="1"/>
  <c r="N1506" i="1"/>
  <c r="N1505" i="1"/>
  <c r="N1504" i="1"/>
  <c r="N1503" i="1"/>
  <c r="N1502" i="1"/>
  <c r="N1501" i="1"/>
  <c r="N1500" i="1"/>
  <c r="N1499" i="1"/>
  <c r="N1498" i="1"/>
  <c r="N1497" i="1"/>
  <c r="N1496" i="1"/>
  <c r="N1495" i="1"/>
  <c r="N1494" i="1"/>
  <c r="N1493" i="1"/>
  <c r="N1492" i="1"/>
  <c r="N1491" i="1"/>
  <c r="N1490" i="1"/>
  <c r="N1487" i="1"/>
  <c r="N1486" i="1"/>
  <c r="N1485" i="1"/>
  <c r="N1484" i="1"/>
  <c r="N1483" i="1"/>
  <c r="N1476" i="1"/>
  <c r="N1475" i="1"/>
  <c r="N1474" i="1"/>
  <c r="N1473" i="1"/>
  <c r="N1472" i="1"/>
  <c r="N1469" i="1"/>
  <c r="N1467" i="1"/>
  <c r="N1466" i="1"/>
  <c r="N1465" i="1"/>
  <c r="N1464" i="1"/>
  <c r="N1463" i="1"/>
  <c r="N1462" i="1"/>
  <c r="N1461" i="1"/>
  <c r="N1460" i="1"/>
  <c r="N1458" i="1"/>
  <c r="N1457" i="1"/>
  <c r="N1456" i="1"/>
  <c r="N1455" i="1"/>
  <c r="N1454" i="1"/>
  <c r="N1453" i="1"/>
  <c r="N1452" i="1"/>
  <c r="N1451" i="1"/>
  <c r="N1450" i="1"/>
  <c r="N1449" i="1"/>
  <c r="N1448" i="1"/>
  <c r="N1447" i="1"/>
  <c r="N1446" i="1"/>
  <c r="N1445" i="1"/>
  <c r="N1444" i="1"/>
  <c r="N1443" i="1"/>
  <c r="N1442" i="1"/>
  <c r="N1441" i="1"/>
  <c r="N1440" i="1"/>
  <c r="N1438" i="1"/>
  <c r="N1437" i="1"/>
  <c r="N1436" i="1"/>
  <c r="N1432" i="1"/>
  <c r="N1430" i="1"/>
  <c r="N1429" i="1"/>
  <c r="N1428" i="1"/>
  <c r="N1427" i="1"/>
  <c r="N1426" i="1"/>
  <c r="N1425" i="1"/>
  <c r="N1424" i="1"/>
  <c r="N1423" i="1"/>
  <c r="N1422" i="1"/>
  <c r="N1421" i="1"/>
  <c r="N1420" i="1"/>
  <c r="N1419" i="1"/>
  <c r="N1418" i="1"/>
  <c r="N1417" i="1"/>
  <c r="N1416" i="1"/>
  <c r="N1415" i="1"/>
  <c r="N1414" i="1"/>
  <c r="N1413" i="1"/>
  <c r="N1412" i="1"/>
  <c r="N1411" i="1"/>
  <c r="N1410" i="1"/>
  <c r="N1407" i="1"/>
  <c r="N1406" i="1"/>
  <c r="N1405" i="1"/>
  <c r="N1404" i="1"/>
  <c r="N1403" i="1"/>
  <c r="N1402" i="1"/>
  <c r="N1401" i="1"/>
  <c r="N1400" i="1"/>
  <c r="N1399" i="1"/>
  <c r="N1398" i="1"/>
  <c r="N1397" i="1"/>
  <c r="N1395" i="1"/>
  <c r="N1394" i="1"/>
  <c r="N1393" i="1"/>
  <c r="N1392" i="1"/>
  <c r="N1391" i="1"/>
  <c r="N1390" i="1"/>
  <c r="N1389" i="1"/>
  <c r="N1388" i="1"/>
  <c r="N1387" i="1"/>
  <c r="N1385" i="1"/>
  <c r="N1384" i="1"/>
  <c r="N1383" i="1"/>
  <c r="N1382" i="1"/>
  <c r="N1381" i="1"/>
  <c r="N1380" i="1"/>
  <c r="N1379" i="1"/>
  <c r="N1378" i="1"/>
  <c r="N1377" i="1"/>
  <c r="N1376" i="1"/>
  <c r="N1375" i="1"/>
  <c r="N1374" i="1"/>
  <c r="N1372" i="1"/>
  <c r="N1371" i="1"/>
  <c r="N1370" i="1"/>
  <c r="N1369" i="1"/>
  <c r="N1368" i="1"/>
  <c r="N1367" i="1"/>
  <c r="N1366" i="1"/>
  <c r="N1362" i="1"/>
  <c r="N1361" i="1"/>
  <c r="N1360" i="1"/>
  <c r="N1359" i="1"/>
  <c r="N1358" i="1"/>
  <c r="N1357" i="1"/>
  <c r="N1356" i="1"/>
  <c r="N1355" i="1"/>
  <c r="N1354" i="1"/>
  <c r="N1352" i="1"/>
  <c r="N1350" i="1"/>
  <c r="N1348" i="1"/>
  <c r="N1347" i="1"/>
  <c r="N1346" i="1"/>
  <c r="N1345" i="1"/>
  <c r="N1344" i="1"/>
  <c r="N1343" i="1"/>
  <c r="N1342" i="1"/>
  <c r="N1341" i="1"/>
  <c r="N1340" i="1"/>
  <c r="N1339" i="1"/>
  <c r="N1338" i="1"/>
  <c r="N1337" i="1"/>
  <c r="N1336" i="1"/>
  <c r="N1335" i="1"/>
  <c r="N1334" i="1"/>
  <c r="N1333" i="1"/>
  <c r="N1332" i="1"/>
  <c r="N1331" i="1"/>
  <c r="N1330" i="1"/>
  <c r="N1329" i="1"/>
  <c r="N1328" i="1"/>
  <c r="N1327" i="1"/>
  <c r="N1326" i="1"/>
  <c r="N1325" i="1"/>
  <c r="N1324" i="1"/>
  <c r="N1323" i="1"/>
  <c r="N1322" i="1"/>
  <c r="N1321" i="1"/>
  <c r="N1320" i="1"/>
  <c r="N1319" i="1"/>
  <c r="N1318" i="1"/>
  <c r="N1317" i="1"/>
  <c r="N1315" i="1"/>
  <c r="N1312" i="1"/>
  <c r="N1311" i="1"/>
  <c r="N1310" i="1"/>
  <c r="N1309" i="1"/>
  <c r="N1308" i="1"/>
  <c r="N1307" i="1"/>
  <c r="N1306" i="1"/>
  <c r="N1305" i="1"/>
  <c r="N1304" i="1"/>
  <c r="N1303" i="1"/>
  <c r="N1302" i="1"/>
  <c r="N1301" i="1"/>
  <c r="N1300" i="1"/>
  <c r="N1299" i="1"/>
  <c r="N1298" i="1"/>
  <c r="N1297" i="1"/>
  <c r="N1294" i="1"/>
  <c r="N1293" i="1"/>
  <c r="N1291" i="1"/>
  <c r="N1290" i="1"/>
  <c r="N1289" i="1"/>
  <c r="N1288" i="1"/>
  <c r="N1284" i="1"/>
  <c r="N1283" i="1"/>
  <c r="N1282" i="1"/>
  <c r="N1281" i="1"/>
  <c r="N1280" i="1"/>
  <c r="N1277" i="1"/>
  <c r="N1276" i="1"/>
  <c r="N1275" i="1"/>
  <c r="N1274" i="1"/>
  <c r="N1273" i="1"/>
  <c r="N1270" i="1"/>
  <c r="N1269" i="1"/>
  <c r="N1268" i="1"/>
  <c r="N1267" i="1"/>
  <c r="N1266" i="1"/>
  <c r="N1264" i="1"/>
  <c r="N1263" i="1"/>
  <c r="N1262" i="1"/>
  <c r="N1261" i="1"/>
  <c r="N1260" i="1"/>
  <c r="N1259" i="1"/>
  <c r="N1258" i="1"/>
  <c r="N1257" i="1"/>
  <c r="N1256" i="1"/>
  <c r="N1255" i="1"/>
  <c r="N1254" i="1"/>
  <c r="N1253" i="1"/>
  <c r="N1252" i="1"/>
  <c r="N1251" i="1"/>
  <c r="N1250" i="1"/>
  <c r="N1249" i="1"/>
  <c r="N1248" i="1"/>
  <c r="N1247" i="1"/>
  <c r="N1246" i="1"/>
  <c r="N1245" i="1"/>
  <c r="N1244" i="1"/>
  <c r="N1243" i="1"/>
  <c r="N1242" i="1"/>
  <c r="N1241" i="1"/>
  <c r="N1237" i="1"/>
  <c r="N1234" i="1"/>
  <c r="N1233" i="1"/>
  <c r="N1232" i="1"/>
  <c r="N1231" i="1"/>
  <c r="N1230" i="1"/>
  <c r="N1229" i="1"/>
  <c r="N1228" i="1"/>
  <c r="N1227" i="1"/>
  <c r="N1226" i="1"/>
  <c r="N1225" i="1"/>
  <c r="N1224" i="1"/>
  <c r="N1223" i="1"/>
  <c r="N1222" i="1"/>
  <c r="N1221" i="1"/>
  <c r="N1220" i="1"/>
  <c r="N1219" i="1"/>
  <c r="N1218" i="1"/>
  <c r="N1217" i="1"/>
  <c r="N1216" i="1"/>
  <c r="N1215" i="1"/>
  <c r="N1213" i="1"/>
  <c r="N1212" i="1"/>
  <c r="N1210" i="1"/>
  <c r="N1209" i="1"/>
  <c r="N1199" i="1"/>
  <c r="N1198" i="1"/>
  <c r="N1197" i="1"/>
  <c r="N1196" i="1"/>
  <c r="N1195" i="1"/>
  <c r="N1194" i="1"/>
  <c r="N1193" i="1"/>
  <c r="N1191" i="1"/>
  <c r="N1190" i="1"/>
  <c r="N1189" i="1"/>
  <c r="N1188" i="1"/>
  <c r="N1187" i="1"/>
  <c r="N1186" i="1"/>
  <c r="N1183" i="1"/>
  <c r="N1182" i="1"/>
  <c r="N1181" i="1"/>
  <c r="N1180" i="1"/>
  <c r="N1179" i="1"/>
  <c r="N1178" i="1"/>
  <c r="N1177" i="1"/>
  <c r="N1176" i="1"/>
  <c r="N1175" i="1"/>
  <c r="N1174" i="1"/>
  <c r="N1173" i="1"/>
  <c r="N1172" i="1"/>
  <c r="N1171" i="1"/>
  <c r="N1170" i="1"/>
  <c r="N1169" i="1"/>
  <c r="N1168" i="1"/>
  <c r="N1167" i="1"/>
  <c r="N1166" i="1"/>
  <c r="N1165" i="1"/>
  <c r="N1164" i="1"/>
  <c r="N1163" i="1"/>
  <c r="N1162" i="1"/>
  <c r="N1159" i="1"/>
  <c r="N1158" i="1"/>
  <c r="N1157" i="1"/>
  <c r="N1156" i="1"/>
  <c r="N1155" i="1"/>
  <c r="N1153" i="1"/>
  <c r="N1152" i="1"/>
  <c r="N1151" i="1"/>
  <c r="N1150" i="1"/>
  <c r="N1147" i="1"/>
  <c r="N1146" i="1"/>
  <c r="N1145" i="1"/>
  <c r="N1144" i="1"/>
  <c r="N1143" i="1"/>
  <c r="N1142" i="1"/>
  <c r="N1140" i="1"/>
  <c r="N1139" i="1"/>
  <c r="N1138" i="1"/>
  <c r="N1137" i="1"/>
  <c r="N1136" i="1"/>
  <c r="N1135" i="1"/>
  <c r="N1134" i="1"/>
  <c r="N1133" i="1"/>
  <c r="N1132" i="1"/>
  <c r="N1131" i="1"/>
  <c r="N1130" i="1"/>
  <c r="N1129" i="1"/>
  <c r="N1128" i="1"/>
  <c r="N1127" i="1"/>
  <c r="N1126" i="1"/>
  <c r="N1125" i="1"/>
  <c r="N1124" i="1"/>
  <c r="N1123" i="1"/>
  <c r="N1122" i="1"/>
  <c r="N1121" i="1"/>
  <c r="N1120" i="1"/>
  <c r="N1119" i="1"/>
  <c r="N1118" i="1"/>
  <c r="N1117" i="1"/>
  <c r="N1116" i="1"/>
  <c r="N1115" i="1"/>
  <c r="N1114" i="1"/>
  <c r="N1113" i="1"/>
  <c r="N1112" i="1"/>
  <c r="N1111" i="1"/>
  <c r="N1110" i="1"/>
  <c r="N1109" i="1"/>
  <c r="N1108" i="1"/>
  <c r="N1107" i="1"/>
  <c r="N1106" i="1"/>
  <c r="N1105" i="1"/>
  <c r="N1104" i="1"/>
  <c r="N1103" i="1"/>
  <c r="N1102" i="1"/>
  <c r="N1101" i="1"/>
  <c r="N1099" i="1"/>
  <c r="N1098" i="1"/>
  <c r="N1097" i="1"/>
  <c r="N1096" i="1"/>
  <c r="N1095" i="1"/>
  <c r="N1094" i="1"/>
  <c r="N1093" i="1"/>
  <c r="N1092" i="1"/>
  <c r="N1091" i="1"/>
  <c r="N1090" i="1"/>
  <c r="N1089" i="1"/>
  <c r="N1088" i="1"/>
  <c r="N1087" i="1"/>
  <c r="N1086" i="1"/>
  <c r="N1085" i="1"/>
  <c r="N1084" i="1"/>
  <c r="N1083" i="1"/>
  <c r="N1082" i="1"/>
  <c r="N1081" i="1"/>
  <c r="N1080" i="1"/>
  <c r="N1079" i="1"/>
  <c r="N1078" i="1"/>
  <c r="N1077" i="1"/>
  <c r="N1076" i="1"/>
  <c r="N1075" i="1"/>
  <c r="N1074" i="1"/>
  <c r="N1070" i="1"/>
  <c r="N1069" i="1"/>
  <c r="N1068" i="1"/>
  <c r="N1067" i="1"/>
  <c r="N1066" i="1"/>
  <c r="N1065" i="1"/>
  <c r="N1064" i="1"/>
  <c r="N1063" i="1"/>
  <c r="N1062" i="1"/>
  <c r="N1061" i="1"/>
  <c r="N1060" i="1"/>
  <c r="N1059" i="1"/>
  <c r="N1058" i="1"/>
  <c r="N1057" i="1"/>
  <c r="N1056" i="1"/>
  <c r="N1055" i="1"/>
  <c r="N1054" i="1"/>
  <c r="N1053" i="1"/>
  <c r="N1052" i="1"/>
  <c r="N1051" i="1"/>
  <c r="N1050" i="1"/>
  <c r="N1049" i="1"/>
  <c r="N1048" i="1"/>
  <c r="N1047" i="1"/>
  <c r="N1046" i="1"/>
  <c r="N1045" i="1"/>
  <c r="N1043" i="1"/>
  <c r="N1042" i="1"/>
  <c r="N1041" i="1"/>
  <c r="N1040" i="1"/>
  <c r="N1039" i="1"/>
  <c r="N1038" i="1"/>
  <c r="N1037" i="1"/>
  <c r="N1036" i="1"/>
  <c r="N1035" i="1"/>
  <c r="N1034" i="1"/>
  <c r="N1033" i="1"/>
  <c r="N1032" i="1"/>
  <c r="N1031" i="1"/>
  <c r="N1030" i="1"/>
  <c r="N1029" i="1"/>
  <c r="N1028" i="1"/>
  <c r="N1027" i="1"/>
  <c r="N1026" i="1"/>
  <c r="N1024" i="1"/>
  <c r="N1023" i="1"/>
  <c r="N1022" i="1"/>
  <c r="N1021" i="1"/>
  <c r="N1020" i="1"/>
  <c r="N1015" i="1"/>
  <c r="N1014" i="1"/>
  <c r="N1013" i="1"/>
  <c r="N1012" i="1"/>
  <c r="N1011" i="1"/>
  <c r="N1010" i="1"/>
  <c r="N1009" i="1"/>
  <c r="N1008" i="1"/>
  <c r="N1007" i="1"/>
  <c r="N1006" i="1"/>
  <c r="N1003" i="1"/>
  <c r="N1002" i="1"/>
  <c r="N1001" i="1"/>
  <c r="N1000" i="1"/>
  <c r="N999" i="1"/>
  <c r="N998" i="1"/>
  <c r="N997" i="1"/>
  <c r="N996" i="1"/>
  <c r="N995" i="1"/>
  <c r="N994" i="1"/>
  <c r="N993" i="1"/>
  <c r="N990" i="1"/>
  <c r="N989" i="1"/>
  <c r="N988" i="1"/>
  <c r="N987" i="1"/>
  <c r="N986" i="1"/>
  <c r="N985" i="1"/>
  <c r="N984" i="1"/>
  <c r="N983" i="1"/>
  <c r="N982" i="1"/>
  <c r="N980" i="1"/>
  <c r="N979" i="1"/>
  <c r="N978" i="1"/>
  <c r="N977" i="1"/>
  <c r="N976" i="1"/>
  <c r="N974" i="1"/>
  <c r="N973" i="1"/>
  <c r="N972" i="1"/>
  <c r="N971" i="1"/>
  <c r="N969" i="1"/>
  <c r="N968" i="1"/>
  <c r="N967" i="1"/>
  <c r="N963" i="1"/>
  <c r="N962" i="1"/>
  <c r="N961" i="1"/>
  <c r="N960" i="1"/>
  <c r="N959" i="1"/>
  <c r="N958" i="1"/>
  <c r="N956" i="1"/>
  <c r="N955" i="1"/>
  <c r="N954" i="1"/>
  <c r="N949" i="1"/>
  <c r="N948" i="1"/>
  <c r="N947" i="1"/>
  <c r="N946" i="1"/>
  <c r="N944" i="1"/>
  <c r="N943" i="1"/>
  <c r="N942" i="1"/>
  <c r="N941" i="1"/>
  <c r="N940" i="1"/>
  <c r="N939" i="1"/>
  <c r="N938" i="1"/>
  <c r="N937" i="1"/>
  <c r="N936" i="1"/>
  <c r="N935" i="1"/>
  <c r="N934" i="1"/>
  <c r="N933" i="1"/>
  <c r="N932" i="1"/>
  <c r="N931" i="1"/>
  <c r="N930" i="1"/>
  <c r="N929" i="1"/>
  <c r="N928" i="1"/>
  <c r="N927" i="1"/>
  <c r="N926" i="1"/>
  <c r="N925" i="1"/>
  <c r="N924" i="1"/>
  <c r="N923" i="1"/>
  <c r="N922" i="1"/>
  <c r="N921" i="1"/>
  <c r="N920" i="1"/>
  <c r="N917" i="1"/>
  <c r="N916" i="1"/>
  <c r="N915" i="1"/>
  <c r="N914" i="1"/>
  <c r="N913" i="1"/>
  <c r="N912" i="1"/>
  <c r="N911" i="1"/>
  <c r="N910" i="1"/>
  <c r="N909" i="1"/>
  <c r="N907" i="1"/>
  <c r="N906" i="1"/>
  <c r="N903" i="1"/>
  <c r="N902" i="1"/>
  <c r="N901" i="1"/>
  <c r="N900" i="1"/>
  <c r="N899" i="1"/>
  <c r="N898" i="1"/>
  <c r="N897" i="1"/>
  <c r="N896" i="1"/>
  <c r="N895" i="1"/>
  <c r="N894" i="1"/>
  <c r="N893" i="1"/>
  <c r="N892" i="1"/>
  <c r="N890" i="1"/>
  <c r="N889" i="1"/>
  <c r="N888" i="1"/>
  <c r="N887" i="1"/>
  <c r="N886" i="1"/>
  <c r="N885" i="1"/>
  <c r="N884" i="1"/>
  <c r="N883" i="1"/>
  <c r="N882" i="1"/>
  <c r="N881" i="1"/>
  <c r="N880" i="1"/>
  <c r="N879" i="1"/>
  <c r="N878" i="1"/>
  <c r="N877" i="1"/>
  <c r="N876" i="1"/>
  <c r="N875" i="1"/>
  <c r="N874" i="1"/>
  <c r="N873" i="1"/>
  <c r="N872" i="1"/>
  <c r="N871" i="1"/>
  <c r="N870" i="1"/>
  <c r="N869" i="1"/>
  <c r="N866" i="1"/>
  <c r="N865" i="1"/>
  <c r="N864" i="1"/>
  <c r="N863" i="1"/>
  <c r="N861" i="1"/>
  <c r="N860" i="1"/>
  <c r="N859" i="1"/>
  <c r="N858" i="1"/>
  <c r="N857" i="1"/>
  <c r="N856" i="1"/>
  <c r="N855" i="1"/>
  <c r="N854" i="1"/>
  <c r="N853" i="1"/>
  <c r="N852" i="1"/>
  <c r="N851" i="1"/>
  <c r="N850" i="1"/>
  <c r="N849" i="1"/>
  <c r="N848" i="1"/>
  <c r="N847" i="1"/>
  <c r="N846" i="1"/>
  <c r="N845" i="1"/>
  <c r="N844" i="1"/>
  <c r="N842" i="1"/>
  <c r="N841" i="1"/>
  <c r="N840" i="1"/>
  <c r="N839" i="1"/>
  <c r="N838" i="1"/>
  <c r="N837" i="1"/>
  <c r="N836" i="1"/>
  <c r="N835" i="1"/>
  <c r="N833" i="1"/>
  <c r="N832" i="1"/>
  <c r="N830" i="1"/>
  <c r="N829" i="1"/>
  <c r="N828" i="1"/>
  <c r="N827" i="1"/>
  <c r="N826" i="1"/>
  <c r="N825" i="1"/>
  <c r="N824" i="1"/>
  <c r="N823" i="1"/>
  <c r="N822" i="1"/>
  <c r="N821" i="1"/>
  <c r="N820" i="1"/>
  <c r="N819" i="1"/>
  <c r="N818" i="1"/>
  <c r="N817" i="1"/>
  <c r="N816" i="1"/>
  <c r="N815" i="1"/>
  <c r="N814" i="1"/>
  <c r="N813" i="1"/>
  <c r="N812" i="1"/>
  <c r="N811" i="1"/>
  <c r="N810" i="1"/>
  <c r="N809" i="1"/>
  <c r="N807" i="1"/>
  <c r="N806" i="1"/>
  <c r="N805" i="1"/>
  <c r="N804" i="1"/>
  <c r="N803" i="1"/>
  <c r="N802" i="1"/>
  <c r="N801" i="1"/>
  <c r="N799" i="1"/>
  <c r="N798" i="1"/>
  <c r="N797" i="1"/>
  <c r="N796" i="1"/>
  <c r="N795" i="1"/>
  <c r="N794" i="1"/>
  <c r="N793" i="1"/>
  <c r="N792" i="1"/>
  <c r="N791" i="1"/>
  <c r="N790" i="1"/>
  <c r="N789" i="1"/>
  <c r="N788" i="1"/>
  <c r="N787" i="1"/>
  <c r="N786" i="1"/>
  <c r="N785" i="1"/>
  <c r="N784" i="1"/>
  <c r="N782" i="1"/>
  <c r="N781" i="1"/>
  <c r="N780" i="1"/>
  <c r="N779" i="1"/>
  <c r="N778" i="1"/>
  <c r="N777" i="1"/>
  <c r="N776" i="1"/>
  <c r="N775" i="1"/>
  <c r="N774" i="1"/>
  <c r="N773" i="1"/>
  <c r="N772" i="1"/>
  <c r="N771" i="1"/>
  <c r="N770" i="1"/>
  <c r="N767" i="1"/>
  <c r="N766" i="1"/>
  <c r="N765" i="1"/>
  <c r="N764" i="1"/>
  <c r="N763" i="1"/>
  <c r="N762" i="1"/>
  <c r="N761" i="1"/>
  <c r="N760" i="1"/>
  <c r="N759" i="1"/>
  <c r="N758" i="1"/>
  <c r="N757" i="1"/>
  <c r="N756" i="1"/>
  <c r="N755" i="1"/>
  <c r="N754" i="1"/>
  <c r="N753" i="1"/>
  <c r="N752" i="1"/>
  <c r="N751" i="1"/>
  <c r="N750" i="1"/>
  <c r="N749" i="1"/>
  <c r="N748" i="1"/>
  <c r="N747" i="1"/>
  <c r="N746" i="1"/>
  <c r="N745" i="1"/>
  <c r="N744" i="1"/>
  <c r="N743" i="1"/>
  <c r="N742" i="1"/>
  <c r="N741" i="1"/>
  <c r="N740" i="1"/>
  <c r="N739" i="1"/>
  <c r="N738" i="1"/>
  <c r="N737" i="1"/>
  <c r="N736" i="1"/>
  <c r="N735" i="1"/>
  <c r="N734" i="1"/>
  <c r="N733" i="1"/>
  <c r="N732" i="1"/>
  <c r="N730" i="1"/>
  <c r="N729" i="1"/>
  <c r="N728" i="1"/>
  <c r="N727" i="1"/>
  <c r="N725" i="1"/>
  <c r="N724" i="1"/>
  <c r="N723" i="1"/>
  <c r="N722" i="1"/>
  <c r="N719" i="1"/>
  <c r="N718" i="1"/>
  <c r="N717" i="1"/>
  <c r="N716" i="1"/>
  <c r="N715" i="1"/>
  <c r="N714" i="1"/>
  <c r="N713" i="1"/>
  <c r="N712" i="1"/>
  <c r="N711" i="1"/>
  <c r="N710" i="1"/>
  <c r="N709" i="1"/>
  <c r="N708" i="1"/>
  <c r="N707" i="1"/>
  <c r="N706" i="1"/>
  <c r="N705" i="1"/>
  <c r="N704" i="1"/>
  <c r="N703" i="1"/>
  <c r="N702" i="1"/>
  <c r="N701" i="1"/>
  <c r="N700" i="1"/>
  <c r="N699" i="1"/>
  <c r="N698" i="1"/>
  <c r="N697" i="1"/>
  <c r="N696" i="1"/>
  <c r="N695" i="1"/>
  <c r="N694" i="1"/>
  <c r="N693" i="1"/>
  <c r="N692" i="1"/>
  <c r="N690" i="1"/>
  <c r="N689" i="1"/>
  <c r="N687" i="1"/>
  <c r="N686" i="1"/>
  <c r="N685" i="1"/>
  <c r="N684" i="1"/>
  <c r="N683" i="1"/>
  <c r="N682" i="1"/>
  <c r="N681" i="1"/>
  <c r="N680" i="1"/>
  <c r="N679" i="1"/>
  <c r="N673" i="1"/>
  <c r="N671" i="1"/>
  <c r="N670" i="1"/>
  <c r="N666" i="1"/>
  <c r="N665" i="1"/>
  <c r="N664" i="1"/>
  <c r="N663" i="1"/>
  <c r="N662" i="1"/>
  <c r="N661" i="1"/>
  <c r="N660" i="1"/>
  <c r="N659" i="1"/>
  <c r="N658" i="1"/>
  <c r="N657" i="1"/>
  <c r="N656" i="1"/>
  <c r="N655" i="1"/>
  <c r="N654" i="1"/>
  <c r="N653" i="1"/>
  <c r="N651" i="1"/>
  <c r="N649" i="1"/>
  <c r="N648" i="1"/>
  <c r="N647" i="1"/>
  <c r="N646" i="1"/>
  <c r="N645" i="1"/>
  <c r="N644" i="1"/>
  <c r="N638" i="1"/>
  <c r="N637" i="1"/>
  <c r="N635" i="1"/>
  <c r="N634" i="1"/>
  <c r="N633" i="1"/>
  <c r="N632" i="1"/>
  <c r="N631" i="1"/>
  <c r="N630" i="1"/>
  <c r="N629" i="1"/>
  <c r="N628" i="1"/>
  <c r="N627" i="1"/>
  <c r="N626" i="1"/>
  <c r="N625" i="1"/>
  <c r="N624" i="1"/>
  <c r="N623" i="1"/>
  <c r="N622" i="1"/>
  <c r="N621" i="1"/>
  <c r="N620" i="1"/>
  <c r="N619" i="1"/>
  <c r="N618" i="1"/>
  <c r="N617" i="1"/>
  <c r="N616" i="1"/>
  <c r="N615" i="1"/>
  <c r="N614" i="1"/>
  <c r="N613" i="1"/>
  <c r="N612" i="1"/>
  <c r="N611" i="1"/>
  <c r="N610" i="1"/>
  <c r="N609" i="1"/>
  <c r="N608" i="1"/>
  <c r="N607" i="1"/>
  <c r="N606" i="1"/>
  <c r="N605" i="1"/>
  <c r="N604" i="1"/>
  <c r="N603" i="1"/>
  <c r="N602" i="1"/>
  <c r="N601" i="1"/>
  <c r="N600" i="1"/>
  <c r="N599" i="1"/>
  <c r="N598" i="1"/>
  <c r="N597" i="1"/>
  <c r="N596" i="1"/>
  <c r="N595" i="1"/>
  <c r="N594" i="1"/>
  <c r="N593" i="1"/>
  <c r="N592" i="1"/>
  <c r="N587" i="1"/>
  <c r="N586" i="1"/>
  <c r="N585" i="1"/>
  <c r="N584" i="1"/>
  <c r="N583" i="1"/>
  <c r="N582" i="1"/>
  <c r="N581" i="1"/>
  <c r="N580" i="1"/>
  <c r="N579" i="1"/>
  <c r="N578" i="1"/>
  <c r="N577" i="1"/>
  <c r="N576" i="1"/>
  <c r="N575" i="1"/>
  <c r="N574" i="1"/>
  <c r="N573" i="1"/>
  <c r="N572" i="1"/>
  <c r="N571" i="1"/>
  <c r="N570" i="1"/>
  <c r="N569" i="1"/>
  <c r="N568" i="1"/>
  <c r="N567" i="1"/>
  <c r="N566" i="1"/>
  <c r="N565" i="1"/>
  <c r="N564" i="1"/>
  <c r="N560" i="1"/>
  <c r="N559" i="1"/>
  <c r="N558" i="1"/>
  <c r="N557" i="1"/>
  <c r="N556" i="1"/>
  <c r="N555" i="1"/>
  <c r="N554" i="1"/>
  <c r="N553" i="1"/>
  <c r="N552" i="1"/>
  <c r="N551" i="1"/>
  <c r="N549" i="1"/>
  <c r="N548" i="1"/>
  <c r="N547" i="1"/>
  <c r="N546" i="1"/>
  <c r="N545" i="1"/>
  <c r="N544" i="1"/>
  <c r="N543" i="1"/>
  <c r="N542" i="1"/>
  <c r="N541" i="1"/>
  <c r="N540" i="1"/>
  <c r="N539" i="1"/>
  <c r="N538" i="1"/>
  <c r="N537" i="1"/>
  <c r="N536" i="1"/>
  <c r="N535" i="1"/>
  <c r="N534" i="1"/>
  <c r="N533" i="1"/>
  <c r="N532" i="1"/>
  <c r="N531" i="1"/>
  <c r="N530" i="1"/>
  <c r="N529" i="1"/>
  <c r="N528" i="1"/>
  <c r="N527" i="1"/>
  <c r="N526" i="1"/>
  <c r="N525" i="1"/>
  <c r="N524" i="1"/>
  <c r="N523" i="1"/>
  <c r="N522" i="1"/>
  <c r="N521" i="1"/>
  <c r="N520" i="1"/>
  <c r="N519" i="1"/>
  <c r="N518" i="1"/>
  <c r="N517" i="1"/>
  <c r="N516" i="1"/>
  <c r="N515" i="1"/>
  <c r="N514" i="1"/>
  <c r="N513" i="1"/>
  <c r="N512" i="1"/>
  <c r="N511" i="1"/>
  <c r="N510" i="1"/>
  <c r="N509" i="1"/>
  <c r="N508" i="1"/>
  <c r="N507" i="1"/>
  <c r="N506" i="1"/>
  <c r="N505" i="1"/>
  <c r="N504" i="1"/>
  <c r="N503" i="1"/>
  <c r="N502" i="1"/>
  <c r="N501" i="1"/>
  <c r="N500" i="1"/>
  <c r="N499" i="1"/>
  <c r="N498" i="1"/>
  <c r="N497" i="1"/>
  <c r="N496" i="1"/>
  <c r="N495" i="1"/>
  <c r="N494" i="1"/>
  <c r="N493" i="1"/>
  <c r="N492" i="1"/>
  <c r="N491" i="1"/>
  <c r="N490" i="1"/>
  <c r="N487" i="1"/>
  <c r="N485" i="1"/>
  <c r="N484" i="1"/>
  <c r="N483" i="1"/>
  <c r="N482" i="1"/>
  <c r="N481" i="1"/>
  <c r="N480" i="1"/>
  <c r="N479" i="1"/>
  <c r="N478" i="1"/>
  <c r="N477" i="1"/>
  <c r="N476" i="1"/>
  <c r="N475" i="1"/>
  <c r="N474" i="1"/>
  <c r="N473" i="1"/>
  <c r="N472" i="1"/>
  <c r="N471" i="1"/>
  <c r="N470" i="1"/>
  <c r="N469" i="1"/>
  <c r="N468" i="1"/>
  <c r="N467" i="1"/>
  <c r="N466" i="1"/>
  <c r="N465" i="1"/>
  <c r="N464" i="1"/>
  <c r="N463" i="1"/>
  <c r="N462" i="1"/>
  <c r="N461" i="1"/>
  <c r="N460" i="1"/>
  <c r="N459" i="1"/>
  <c r="N458" i="1"/>
  <c r="N457" i="1"/>
  <c r="N456" i="1"/>
  <c r="N455" i="1"/>
  <c r="N454" i="1"/>
  <c r="N453" i="1"/>
  <c r="N452" i="1"/>
  <c r="N451" i="1"/>
  <c r="N450" i="1"/>
  <c r="N449" i="1"/>
  <c r="N448" i="1"/>
  <c r="N447" i="1"/>
  <c r="N446" i="1"/>
  <c r="N445" i="1"/>
  <c r="N444" i="1"/>
  <c r="N443" i="1"/>
  <c r="N442" i="1"/>
  <c r="N440" i="1"/>
  <c r="N439" i="1"/>
  <c r="N438" i="1"/>
  <c r="N437" i="1"/>
  <c r="N436" i="1"/>
  <c r="N435" i="1"/>
  <c r="N434" i="1"/>
  <c r="N433" i="1"/>
  <c r="N432" i="1"/>
  <c r="N431" i="1"/>
  <c r="N430" i="1"/>
  <c r="N429" i="1"/>
  <c r="N428" i="1"/>
  <c r="N426" i="1"/>
  <c r="N424" i="1"/>
  <c r="N423" i="1"/>
  <c r="N422" i="1"/>
  <c r="N421" i="1"/>
  <c r="N420" i="1"/>
  <c r="N419" i="1"/>
  <c r="N418" i="1"/>
  <c r="N417" i="1"/>
  <c r="N416" i="1"/>
  <c r="N415" i="1"/>
  <c r="N414" i="1"/>
  <c r="N413" i="1"/>
  <c r="N412" i="1"/>
  <c r="N411" i="1"/>
  <c r="N410" i="1"/>
  <c r="N409" i="1"/>
  <c r="N408" i="1"/>
  <c r="N407" i="1"/>
  <c r="N406" i="1"/>
  <c r="N405" i="1"/>
  <c r="N404" i="1"/>
  <c r="N402" i="1"/>
  <c r="N401" i="1"/>
  <c r="N400" i="1"/>
  <c r="N399" i="1"/>
  <c r="N398" i="1"/>
  <c r="N397" i="1"/>
  <c r="N396" i="1"/>
  <c r="N395" i="1"/>
  <c r="N394" i="1"/>
  <c r="N393" i="1"/>
  <c r="N392" i="1"/>
  <c r="N391" i="1"/>
  <c r="N390" i="1"/>
  <c r="N389" i="1"/>
  <c r="N388" i="1"/>
  <c r="N387" i="1"/>
  <c r="N386" i="1"/>
  <c r="N385" i="1"/>
  <c r="N384" i="1"/>
  <c r="N383" i="1"/>
  <c r="N381" i="1"/>
  <c r="N380" i="1"/>
  <c r="N379" i="1"/>
  <c r="N378" i="1"/>
  <c r="N377" i="1"/>
  <c r="N376" i="1"/>
  <c r="N375" i="1"/>
  <c r="N374" i="1"/>
  <c r="N373" i="1"/>
  <c r="N372" i="1"/>
  <c r="N370" i="1"/>
  <c r="N368" i="1"/>
  <c r="N367" i="1"/>
  <c r="N366" i="1"/>
  <c r="N365" i="1"/>
  <c r="N364" i="1"/>
  <c r="N363" i="1"/>
  <c r="N362" i="1"/>
  <c r="N360" i="1"/>
  <c r="N359" i="1"/>
  <c r="N358" i="1"/>
  <c r="N357" i="1"/>
  <c r="N356" i="1"/>
  <c r="N355" i="1"/>
  <c r="N354" i="1"/>
  <c r="N353" i="1"/>
  <c r="N352" i="1"/>
  <c r="N351" i="1"/>
  <c r="N350" i="1"/>
  <c r="N349" i="1"/>
  <c r="N347" i="1"/>
  <c r="N346" i="1"/>
  <c r="N345" i="1"/>
  <c r="N344" i="1"/>
  <c r="N343" i="1"/>
  <c r="N342" i="1"/>
  <c r="N341" i="1"/>
  <c r="N340" i="1"/>
  <c r="N339" i="1"/>
  <c r="N338" i="1"/>
  <c r="N337" i="1"/>
  <c r="N336" i="1"/>
  <c r="N335" i="1"/>
  <c r="N334" i="1"/>
  <c r="N333" i="1"/>
  <c r="N332" i="1"/>
  <c r="N331" i="1"/>
  <c r="N330" i="1"/>
  <c r="N329" i="1"/>
  <c r="N328" i="1"/>
  <c r="N326" i="1"/>
  <c r="N325" i="1"/>
  <c r="N324" i="1"/>
  <c r="N323" i="1"/>
  <c r="N322" i="1"/>
  <c r="N321" i="1"/>
  <c r="N320" i="1"/>
  <c r="N319" i="1"/>
  <c r="N318" i="1"/>
  <c r="N317" i="1"/>
  <c r="N316" i="1"/>
  <c r="N315" i="1"/>
  <c r="N314" i="1"/>
  <c r="N313" i="1"/>
  <c r="N312" i="1"/>
  <c r="N311" i="1"/>
  <c r="N310" i="1"/>
  <c r="N309" i="1"/>
  <c r="N308" i="1"/>
  <c r="N307" i="1"/>
  <c r="N306" i="1"/>
  <c r="N305" i="1"/>
  <c r="N304" i="1"/>
  <c r="N303" i="1"/>
  <c r="N302" i="1"/>
  <c r="N300" i="1"/>
  <c r="N299" i="1"/>
  <c r="N297" i="1"/>
  <c r="N295" i="1"/>
  <c r="N294" i="1"/>
  <c r="N293" i="1"/>
  <c r="N292" i="1"/>
  <c r="N291" i="1"/>
  <c r="N290" i="1"/>
  <c r="N289" i="1"/>
  <c r="N288" i="1"/>
  <c r="N287" i="1"/>
  <c r="N286" i="1"/>
  <c r="N285" i="1"/>
  <c r="N284" i="1"/>
  <c r="N283" i="1"/>
  <c r="N282" i="1"/>
  <c r="N281" i="1"/>
  <c r="N280" i="1"/>
  <c r="N279" i="1"/>
  <c r="N278" i="1"/>
  <c r="N277" i="1"/>
  <c r="N276" i="1"/>
  <c r="N275" i="1"/>
  <c r="N274" i="1"/>
  <c r="N273" i="1"/>
  <c r="N272" i="1"/>
  <c r="N271" i="1"/>
  <c r="N270" i="1"/>
  <c r="N269" i="1"/>
  <c r="N268" i="1"/>
  <c r="N267" i="1"/>
  <c r="N265" i="1"/>
  <c r="N264" i="1"/>
  <c r="N263" i="1"/>
  <c r="N262" i="1"/>
  <c r="N261" i="1"/>
  <c r="N260" i="1"/>
  <c r="N257" i="1"/>
  <c r="N255" i="1"/>
  <c r="N254" i="1"/>
  <c r="N253" i="1"/>
  <c r="N252" i="1"/>
  <c r="N251" i="1"/>
  <c r="N250" i="1"/>
  <c r="N247" i="1"/>
  <c r="N246" i="1"/>
  <c r="N245" i="1"/>
  <c r="N244" i="1"/>
  <c r="N243" i="1"/>
  <c r="N242" i="1"/>
  <c r="N241" i="1"/>
  <c r="N240" i="1"/>
  <c r="N239" i="1"/>
  <c r="N238" i="1"/>
  <c r="N237" i="1"/>
  <c r="N236" i="1"/>
  <c r="N235" i="1"/>
  <c r="N234" i="1"/>
  <c r="N233" i="1"/>
  <c r="N232" i="1"/>
  <c r="N231" i="1"/>
  <c r="N230" i="1"/>
  <c r="N229" i="1"/>
  <c r="N228" i="1"/>
  <c r="N227" i="1"/>
  <c r="N226" i="1"/>
  <c r="N225" i="1"/>
  <c r="N224" i="1"/>
  <c r="N223" i="1"/>
  <c r="N222" i="1"/>
  <c r="N221" i="1"/>
  <c r="N220" i="1"/>
  <c r="N219" i="1"/>
  <c r="N218" i="1"/>
  <c r="N217" i="1"/>
  <c r="N216" i="1"/>
  <c r="N215" i="1"/>
  <c r="N214" i="1"/>
  <c r="N213" i="1"/>
  <c r="N212" i="1"/>
  <c r="N211" i="1"/>
  <c r="N210" i="1"/>
  <c r="N209" i="1"/>
  <c r="N208" i="1"/>
  <c r="N207" i="1"/>
  <c r="N206" i="1"/>
  <c r="N205" i="1"/>
  <c r="N204" i="1"/>
  <c r="N203" i="1"/>
  <c r="N202" i="1"/>
  <c r="N201" i="1"/>
  <c r="N200" i="1"/>
  <c r="N199" i="1"/>
  <c r="N198" i="1"/>
  <c r="N197" i="1"/>
  <c r="N196" i="1"/>
  <c r="N195" i="1"/>
  <c r="N194" i="1"/>
  <c r="N193" i="1"/>
  <c r="N192" i="1"/>
  <c r="N191" i="1"/>
  <c r="N190" i="1"/>
  <c r="N189" i="1"/>
  <c r="N188" i="1"/>
  <c r="N187" i="1"/>
  <c r="N186" i="1"/>
  <c r="N185" i="1"/>
  <c r="N184" i="1"/>
  <c r="N183" i="1"/>
  <c r="N182" i="1"/>
  <c r="N181" i="1"/>
  <c r="N180" i="1"/>
  <c r="N179" i="1"/>
  <c r="N178" i="1"/>
  <c r="N177" i="1"/>
  <c r="N176" i="1"/>
  <c r="N175" i="1"/>
  <c r="N174" i="1"/>
  <c r="N173" i="1"/>
  <c r="N172" i="1"/>
  <c r="N171" i="1"/>
  <c r="N170" i="1"/>
  <c r="N169" i="1"/>
  <c r="N168" i="1"/>
  <c r="N167" i="1"/>
  <c r="N166" i="1"/>
  <c r="N165" i="1"/>
  <c r="N164" i="1"/>
  <c r="N163" i="1"/>
  <c r="N162" i="1"/>
  <c r="N161" i="1"/>
  <c r="N160" i="1"/>
  <c r="N159" i="1"/>
  <c r="N158" i="1"/>
  <c r="N154" i="1"/>
  <c r="N153" i="1"/>
  <c r="N152" i="1"/>
  <c r="N151" i="1"/>
  <c r="N150" i="1"/>
  <c r="N149" i="1"/>
  <c r="N148" i="1"/>
  <c r="N147" i="1"/>
  <c r="N146" i="1"/>
  <c r="N145" i="1"/>
  <c r="N144" i="1"/>
  <c r="N143" i="1"/>
  <c r="N142" i="1"/>
  <c r="N141" i="1"/>
  <c r="N140" i="1"/>
  <c r="N139" i="1"/>
  <c r="N138" i="1"/>
  <c r="N137" i="1"/>
  <c r="N136" i="1"/>
  <c r="N135" i="1"/>
  <c r="N134" i="1"/>
  <c r="N133" i="1"/>
  <c r="N132" i="1"/>
  <c r="N131" i="1"/>
  <c r="N130" i="1"/>
  <c r="N129" i="1"/>
  <c r="N128" i="1"/>
  <c r="N127" i="1"/>
  <c r="N126" i="1"/>
  <c r="N125" i="1"/>
  <c r="N124" i="1"/>
  <c r="N123" i="1"/>
  <c r="N122" i="1"/>
  <c r="N121" i="1"/>
  <c r="N120" i="1"/>
  <c r="N119" i="1"/>
  <c r="N118" i="1"/>
  <c r="N117" i="1"/>
  <c r="N116" i="1"/>
  <c r="N115" i="1"/>
  <c r="N114" i="1"/>
  <c r="N113" i="1"/>
  <c r="N112" i="1"/>
  <c r="N111" i="1"/>
  <c r="N110" i="1"/>
  <c r="N109" i="1"/>
  <c r="N108" i="1"/>
  <c r="N107" i="1"/>
  <c r="N106" i="1"/>
  <c r="N105" i="1"/>
  <c r="N104" i="1"/>
  <c r="N103" i="1"/>
  <c r="N102" i="1"/>
  <c r="N101" i="1"/>
  <c r="N100" i="1"/>
  <c r="N99" i="1"/>
  <c r="N98" i="1"/>
  <c r="N97" i="1"/>
  <c r="N96" i="1"/>
  <c r="N95" i="1"/>
  <c r="N94" i="1"/>
  <c r="N93" i="1"/>
  <c r="N92" i="1"/>
  <c r="N91" i="1"/>
  <c r="N90" i="1"/>
  <c r="N89" i="1"/>
  <c r="N88" i="1"/>
  <c r="N87" i="1"/>
  <c r="N86" i="1"/>
  <c r="N85" i="1"/>
  <c r="N84" i="1"/>
  <c r="N83" i="1"/>
  <c r="N82" i="1"/>
  <c r="N81" i="1"/>
  <c r="N80" i="1"/>
  <c r="N79" i="1"/>
  <c r="N78" i="1"/>
  <c r="N77" i="1"/>
  <c r="N76" i="1"/>
  <c r="N75" i="1"/>
  <c r="N74" i="1"/>
  <c r="N73" i="1"/>
  <c r="N72" i="1"/>
  <c r="N71" i="1"/>
  <c r="N70" i="1"/>
  <c r="N69" i="1"/>
  <c r="N68" i="1"/>
  <c r="N67" i="1"/>
  <c r="N66" i="1"/>
  <c r="N65" i="1"/>
  <c r="N64" i="1"/>
  <c r="N63" i="1"/>
  <c r="N62" i="1"/>
  <c r="N61" i="1"/>
  <c r="N60" i="1"/>
  <c r="N59" i="1"/>
  <c r="N58" i="1"/>
  <c r="N57" i="1"/>
  <c r="N56" i="1"/>
  <c r="N55" i="1"/>
  <c r="N54" i="1"/>
  <c r="N53" i="1"/>
  <c r="N52" i="1"/>
  <c r="N51" i="1"/>
  <c r="N50" i="1"/>
  <c r="N49" i="1"/>
  <c r="N48" i="1"/>
  <c r="N47" i="1"/>
  <c r="N46" i="1"/>
  <c r="N45" i="1"/>
  <c r="N44" i="1"/>
  <c r="N43" i="1"/>
  <c r="N42" i="1"/>
  <c r="N41" i="1"/>
  <c r="N40" i="1"/>
  <c r="N39" i="1"/>
  <c r="N38" i="1"/>
  <c r="N37" i="1"/>
  <c r="N36" i="1"/>
  <c r="N35" i="1"/>
  <c r="N34" i="1"/>
  <c r="N33" i="1"/>
  <c r="N32" i="1"/>
  <c r="N31" i="1"/>
  <c r="N30" i="1"/>
  <c r="N29" i="1"/>
  <c r="N28" i="1"/>
  <c r="N27" i="1"/>
  <c r="N26" i="1"/>
  <c r="N25" i="1"/>
  <c r="N24" i="1"/>
  <c r="N23" i="1"/>
  <c r="N22" i="1"/>
  <c r="N21" i="1"/>
  <c r="N20" i="1"/>
  <c r="N19" i="1"/>
  <c r="N18" i="1"/>
  <c r="N17" i="1"/>
  <c r="N16" i="1"/>
  <c r="N15" i="1"/>
  <c r="N14" i="1"/>
  <c r="N13" i="1"/>
  <c r="N12" i="1"/>
  <c r="N11" i="1"/>
  <c r="N10" i="1"/>
  <c r="N9" i="1"/>
  <c r="N8" i="1"/>
  <c r="N7" i="1"/>
  <c r="N6" i="1"/>
  <c r="N5" i="1"/>
  <c r="N4" i="1"/>
  <c r="N3" i="1"/>
  <c r="N2" i="1"/>
  <c r="R291" i="46" l="1"/>
  <c r="J294" i="46"/>
  <c r="J221" i="46"/>
  <c r="R221" i="46"/>
  <c r="J615" i="46"/>
  <c r="R615" i="46"/>
  <c r="J863" i="46"/>
  <c r="K220" i="46" a="1"/>
  <c r="R545" i="46"/>
  <c r="K863" i="46" a="1"/>
  <c r="J545" i="46"/>
  <c r="K293" i="46" a="1"/>
  <c r="J291" i="46"/>
  <c r="R220" i="46"/>
  <c r="J293" i="46"/>
  <c r="K475" i="46" a="1"/>
  <c r="J237" i="46"/>
  <c r="K2" i="46" a="1"/>
  <c r="K237" i="46" a="1"/>
  <c r="K294" i="46" a="1"/>
  <c r="K600" i="46" a="1"/>
  <c r="K615" i="46" a="1"/>
  <c r="K221" i="46" a="1"/>
  <c r="J158" i="46"/>
  <c r="R475" i="46"/>
  <c r="R2" i="46"/>
  <c r="J600" i="46"/>
  <c r="J292" i="46"/>
  <c r="J476" i="46"/>
  <c r="K158" i="46" a="1"/>
  <c r="K292" i="46" a="1"/>
  <c r="K476" i="46" a="1"/>
  <c r="J290" i="46"/>
  <c r="R742" i="46"/>
  <c r="R8" i="46"/>
  <c r="K290" i="46" a="1"/>
  <c r="R282" i="46"/>
  <c r="M282" i="46" s="1"/>
  <c r="J8" i="46"/>
  <c r="J282" i="46"/>
  <c r="J742" i="46"/>
  <c r="R519" i="46"/>
  <c r="R289" i="46"/>
  <c r="K81" i="46" a="1"/>
  <c r="K289" i="46" a="1"/>
  <c r="R199" i="46"/>
  <c r="J81" i="46"/>
  <c r="R578" i="46"/>
  <c r="R378" i="46"/>
  <c r="R295" i="46"/>
  <c r="J519" i="46"/>
  <c r="J199" i="46"/>
  <c r="R179" i="46"/>
  <c r="J578" i="46"/>
  <c r="J378" i="46"/>
  <c r="J295" i="46"/>
  <c r="J179" i="46"/>
  <c r="M294" i="46"/>
  <c r="M293" i="46"/>
  <c r="J689" i="46"/>
  <c r="K689" i="46" a="1"/>
  <c r="R851" i="46"/>
  <c r="M851" i="46" s="1"/>
  <c r="J851" i="46"/>
  <c r="J855" i="46"/>
  <c r="R855" i="46"/>
  <c r="M855" i="46" s="1"/>
  <c r="R161" i="46"/>
  <c r="M161" i="46" s="1"/>
  <c r="K161" i="46" a="1"/>
  <c r="J161" i="46"/>
  <c r="J752" i="46"/>
  <c r="R752" i="46"/>
  <c r="M752" i="46" s="1"/>
  <c r="R168" i="46"/>
  <c r="M168" i="46" s="1"/>
  <c r="K168" i="46" a="1"/>
  <c r="R610" i="46"/>
  <c r="M610" i="46" s="1"/>
  <c r="K610" i="46" a="1"/>
  <c r="J610" i="46"/>
  <c r="K348" i="46" a="1"/>
  <c r="R348" i="46"/>
  <c r="M348" i="46" s="1"/>
  <c r="K61" i="46" a="1"/>
  <c r="R61" i="46"/>
  <c r="M61" i="46" s="1"/>
  <c r="J775" i="46"/>
  <c r="K775" i="46" a="1"/>
  <c r="K734" i="46" a="1"/>
  <c r="R734" i="46"/>
  <c r="M734" i="46" s="1"/>
  <c r="J913" i="46"/>
  <c r="R913" i="46"/>
  <c r="M913" i="46" s="1"/>
  <c r="R594" i="46"/>
  <c r="M594" i="46" s="1"/>
  <c r="K594" i="46" a="1"/>
  <c r="J594" i="46"/>
  <c r="K593" i="46" a="1"/>
  <c r="J593" i="46"/>
  <c r="K210" i="46" a="1"/>
  <c r="R210" i="46"/>
  <c r="M210" i="46" s="1"/>
  <c r="K507" i="46" a="1"/>
  <c r="J507" i="46"/>
  <c r="J148" i="46"/>
  <c r="R148" i="46"/>
  <c r="M148" i="46" s="1"/>
  <c r="K148" i="46" a="1"/>
  <c r="K22" i="46" a="1"/>
  <c r="J22" i="46"/>
  <c r="R489" i="46"/>
  <c r="M489" i="46" s="1"/>
  <c r="J489" i="46"/>
  <c r="K810" i="46" a="1"/>
  <c r="R810" i="46"/>
  <c r="M810" i="46" s="1"/>
  <c r="K927" i="46" a="1"/>
  <c r="R927" i="46"/>
  <c r="M927" i="46" s="1"/>
  <c r="K109" i="46" a="1"/>
  <c r="J109" i="46"/>
  <c r="R483" i="46"/>
  <c r="M483" i="46" s="1"/>
  <c r="J483" i="46"/>
  <c r="R34" i="46"/>
  <c r="M34" i="46" s="1"/>
  <c r="J34" i="46"/>
  <c r="R262" i="46"/>
  <c r="M262" i="46" s="1"/>
  <c r="K262" i="46" a="1"/>
  <c r="J262" i="46"/>
  <c r="R529" i="46"/>
  <c r="M529" i="46" s="1"/>
  <c r="J529" i="46"/>
  <c r="R75" i="46"/>
  <c r="M75" i="46" s="1"/>
  <c r="J75" i="46"/>
  <c r="K579" i="46" a="1"/>
  <c r="R579" i="46"/>
  <c r="M579" i="46" s="1"/>
  <c r="J931" i="46"/>
  <c r="R931" i="46"/>
  <c r="M931" i="46" s="1"/>
  <c r="J889" i="46"/>
  <c r="K889" i="46" a="1"/>
  <c r="R805" i="46"/>
  <c r="M805" i="46" s="1"/>
  <c r="K805" i="46" a="1"/>
  <c r="J11" i="46"/>
  <c r="K11" i="46" a="1"/>
  <c r="K536" i="46" a="1"/>
  <c r="R536" i="46"/>
  <c r="M536" i="46" s="1"/>
  <c r="K367" i="46" a="1"/>
  <c r="J367" i="46"/>
  <c r="J491" i="46"/>
  <c r="R491" i="46"/>
  <c r="M491" i="46" s="1"/>
  <c r="K491" i="46" a="1"/>
  <c r="K596" i="46" a="1"/>
  <c r="R596" i="46"/>
  <c r="M596" i="46" s="1"/>
  <c r="R626" i="46"/>
  <c r="M626" i="46" s="1"/>
  <c r="J626" i="46"/>
  <c r="J763" i="46"/>
  <c r="K763" i="46" a="1"/>
  <c r="J165" i="46"/>
  <c r="R165" i="46"/>
  <c r="M165" i="46" s="1"/>
  <c r="K165" i="46" a="1"/>
  <c r="K591" i="46" a="1"/>
  <c r="R591" i="46"/>
  <c r="M591" i="46" s="1"/>
  <c r="R51" i="46"/>
  <c r="M51" i="46" s="1"/>
  <c r="J51" i="46"/>
  <c r="R408" i="46"/>
  <c r="M408" i="46" s="1"/>
  <c r="J408" i="46"/>
  <c r="K833" i="46" a="1"/>
  <c r="R833" i="46"/>
  <c r="M833" i="46" s="1"/>
  <c r="R520" i="46"/>
  <c r="M520" i="46" s="1"/>
  <c r="J520" i="46"/>
  <c r="R521" i="46"/>
  <c r="M521" i="46" s="1"/>
  <c r="J521" i="46"/>
  <c r="J879" i="46"/>
  <c r="R879" i="46"/>
  <c r="M879" i="46" s="1"/>
  <c r="J39" i="46"/>
  <c r="K39" i="46" a="1"/>
  <c r="K99" i="46" a="1"/>
  <c r="J99" i="46"/>
  <c r="K244" i="46" a="1"/>
  <c r="J244" i="46"/>
  <c r="J155" i="46"/>
  <c r="R155" i="46"/>
  <c r="M155" i="46" s="1"/>
  <c r="K155" i="46" a="1"/>
  <c r="J807" i="46"/>
  <c r="R807" i="46"/>
  <c r="M807" i="46" s="1"/>
  <c r="K807" i="46" a="1"/>
  <c r="R101" i="46"/>
  <c r="M101" i="46" s="1"/>
  <c r="K101" i="46" a="1"/>
  <c r="J96" i="46"/>
  <c r="R96" i="46"/>
  <c r="M96" i="46" s="1"/>
  <c r="K96" i="46" a="1"/>
  <c r="K451" i="46" a="1"/>
  <c r="R451" i="46"/>
  <c r="M451" i="46" s="1"/>
  <c r="J451" i="46"/>
  <c r="R272" i="46"/>
  <c r="M272" i="46" s="1"/>
  <c r="J272" i="46"/>
  <c r="R365" i="46"/>
  <c r="M365" i="46" s="1"/>
  <c r="K365" i="46" a="1"/>
  <c r="R342" i="46"/>
  <c r="M342" i="46" s="1"/>
  <c r="K342" i="46" a="1"/>
  <c r="R325" i="46"/>
  <c r="M325" i="46" s="1"/>
  <c r="J325" i="46"/>
  <c r="K316" i="46" a="1"/>
  <c r="R316" i="46"/>
  <c r="M316" i="46" s="1"/>
  <c r="R271" i="46"/>
  <c r="M271" i="46" s="1"/>
  <c r="K271" i="46" a="1"/>
  <c r="J271" i="46"/>
  <c r="J569" i="46"/>
  <c r="K569" i="46" a="1"/>
  <c r="R551" i="46"/>
  <c r="M551" i="46" s="1"/>
  <c r="K551" i="46" a="1"/>
  <c r="R724" i="46"/>
  <c r="M724" i="46" s="1"/>
  <c r="J724" i="46"/>
  <c r="R224" i="46"/>
  <c r="M224" i="46" s="1"/>
  <c r="K224" i="46" a="1"/>
  <c r="R223" i="46"/>
  <c r="M223" i="46" s="1"/>
  <c r="J223" i="46"/>
  <c r="R83" i="46"/>
  <c r="M83" i="46" s="1"/>
  <c r="J83" i="46"/>
  <c r="R389" i="46"/>
  <c r="M389" i="46" s="1"/>
  <c r="K389" i="46" a="1"/>
  <c r="K281" i="46" a="1"/>
  <c r="J281" i="46"/>
  <c r="J151" i="46"/>
  <c r="K151" i="46" a="1"/>
  <c r="R788" i="46"/>
  <c r="M788" i="46" s="1"/>
  <c r="K788" i="46" a="1"/>
  <c r="J788" i="46"/>
  <c r="J16" i="46"/>
  <c r="R16" i="46"/>
  <c r="M16" i="46" s="1"/>
  <c r="R462" i="46"/>
  <c r="M462" i="46" s="1"/>
  <c r="K462" i="46" a="1"/>
  <c r="K45" i="46" a="1"/>
  <c r="R45" i="46"/>
  <c r="M45" i="46" s="1"/>
  <c r="K279" i="46" a="1"/>
  <c r="R279" i="46"/>
  <c r="M279" i="46" s="1"/>
  <c r="R373" i="46"/>
  <c r="M373" i="46" s="1"/>
  <c r="K373" i="46" a="1"/>
  <c r="J373" i="46"/>
  <c r="R146" i="46"/>
  <c r="M146" i="46" s="1"/>
  <c r="J146" i="46"/>
  <c r="R454" i="46"/>
  <c r="M454" i="46" s="1"/>
  <c r="K454" i="46" a="1"/>
  <c r="J454" i="46"/>
  <c r="J852" i="46"/>
  <c r="K852" i="46" a="1"/>
  <c r="J617" i="46"/>
  <c r="R617" i="46"/>
  <c r="M617" i="46" s="1"/>
  <c r="K617" i="46" a="1"/>
  <c r="K233" i="46" a="1"/>
  <c r="J233" i="46"/>
  <c r="K905" i="46" a="1"/>
  <c r="J905" i="46"/>
  <c r="K714" i="46" a="1"/>
  <c r="R714" i="46"/>
  <c r="M714" i="46" s="1"/>
  <c r="K835" i="46" a="1"/>
  <c r="J835" i="46"/>
  <c r="R687" i="46"/>
  <c r="M687" i="46" s="1"/>
  <c r="K687" i="46" a="1"/>
  <c r="R420" i="46"/>
  <c r="M420" i="46" s="1"/>
  <c r="J420" i="46"/>
  <c r="J601" i="46"/>
  <c r="R601" i="46"/>
  <c r="M601" i="46" s="1"/>
  <c r="R939" i="46"/>
  <c r="M939" i="46" s="1"/>
  <c r="J939" i="46"/>
  <c r="R318" i="46"/>
  <c r="M318" i="46" s="1"/>
  <c r="R7" i="46"/>
  <c r="M7" i="46" s="1"/>
  <c r="J42" i="46"/>
  <c r="J717" i="46"/>
  <c r="K200" i="46" a="1"/>
  <c r="K307" i="46" a="1"/>
  <c r="J13" i="46"/>
  <c r="J160" i="46"/>
  <c r="R105" i="46"/>
  <c r="M105" i="46" s="1"/>
  <c r="J312" i="46"/>
  <c r="J589" i="46"/>
  <c r="J6" i="46"/>
  <c r="K208" i="46" a="1"/>
  <c r="K721" i="46" a="1"/>
  <c r="K405" i="46" a="1"/>
  <c r="R914" i="46"/>
  <c r="M914" i="46" s="1"/>
  <c r="R525" i="46"/>
  <c r="M525" i="46" s="1"/>
  <c r="K433" i="46" a="1"/>
  <c r="J859" i="46"/>
  <c r="J123" i="46"/>
  <c r="K848" i="46" a="1"/>
  <c r="K24" i="46" a="1"/>
  <c r="K42" i="46" a="1"/>
  <c r="J131" i="46"/>
  <c r="K717" i="46" a="1"/>
  <c r="J732" i="46"/>
  <c r="J613" i="46"/>
  <c r="K762" i="46" a="1"/>
  <c r="K743" i="46" a="1"/>
  <c r="K469" i="46" a="1"/>
  <c r="K471" i="46" a="1"/>
  <c r="K412" i="46" a="1"/>
  <c r="J421" i="46"/>
  <c r="R936" i="46"/>
  <c r="M936" i="46" s="1"/>
  <c r="R151" i="46"/>
  <c r="M151" i="46" s="1"/>
  <c r="K589" i="46" a="1"/>
  <c r="R900" i="46"/>
  <c r="M900" i="46" s="1"/>
  <c r="K859" i="46" a="1"/>
  <c r="K123" i="46" a="1"/>
  <c r="K131" i="46" a="1"/>
  <c r="J59" i="46"/>
  <c r="K718" i="46" a="1"/>
  <c r="R593" i="46"/>
  <c r="M593" i="46" s="1"/>
  <c r="J267" i="46"/>
  <c r="K178" i="46" a="1"/>
  <c r="J25" i="46"/>
  <c r="K236" i="46" a="1"/>
  <c r="K421" i="46" a="1"/>
  <c r="R471" i="46"/>
  <c r="M471" i="46" s="1"/>
  <c r="K83" i="46" a="1"/>
  <c r="R232" i="46"/>
  <c r="M232" i="46" s="1"/>
  <c r="R334" i="46"/>
  <c r="M334" i="46" s="1"/>
  <c r="R870" i="46"/>
  <c r="M870" i="46" s="1"/>
  <c r="J490" i="46"/>
  <c r="R178" i="46"/>
  <c r="M178" i="46" s="1"/>
  <c r="K408" i="46" a="1"/>
  <c r="K626" i="46" a="1"/>
  <c r="R399" i="46"/>
  <c r="M399" i="46" s="1"/>
  <c r="J510" i="46"/>
  <c r="J197" i="46"/>
  <c r="R826" i="46"/>
  <c r="M826" i="46" s="1"/>
  <c r="J780" i="46"/>
  <c r="K850" i="46" a="1"/>
  <c r="R850" i="46"/>
  <c r="M850" i="46" s="1"/>
  <c r="R143" i="46"/>
  <c r="M143" i="46" s="1"/>
  <c r="R655" i="46"/>
  <c r="M655" i="46" s="1"/>
  <c r="R949" i="46"/>
  <c r="R811" i="46"/>
  <c r="M811" i="46" s="1"/>
  <c r="K825" i="46" a="1"/>
  <c r="J405" i="46"/>
  <c r="K845" i="46" a="1"/>
  <c r="J647" i="46"/>
  <c r="J696" i="46"/>
  <c r="R302" i="46"/>
  <c r="M302" i="46" s="1"/>
  <c r="K724" i="46" a="1"/>
  <c r="J572" i="46"/>
  <c r="K318" i="46" a="1"/>
  <c r="K325" i="46" a="1"/>
  <c r="J7" i="46"/>
  <c r="J170" i="46"/>
  <c r="J180" i="46"/>
  <c r="K245" i="46" a="1"/>
  <c r="R213" i="46"/>
  <c r="M213" i="46" s="1"/>
  <c r="J631" i="46"/>
  <c r="R26" i="46"/>
  <c r="M26" i="46" s="1"/>
  <c r="K447" i="46" a="1"/>
  <c r="K893" i="46" a="1"/>
  <c r="K638" i="46" a="1"/>
  <c r="J927" i="46"/>
  <c r="R22" i="46"/>
  <c r="M22" i="46" s="1"/>
  <c r="J28" i="46"/>
  <c r="R197" i="46"/>
  <c r="M197" i="46" s="1"/>
  <c r="K547" i="46" a="1"/>
  <c r="J761" i="46"/>
  <c r="R229" i="46"/>
  <c r="M229" i="46" s="1"/>
  <c r="J778" i="46"/>
  <c r="J348" i="46"/>
  <c r="K415" i="46" a="1"/>
  <c r="J672" i="46"/>
  <c r="R307" i="46"/>
  <c r="M307" i="46" s="1"/>
  <c r="K696" i="46" a="1"/>
  <c r="K180" i="46" a="1"/>
  <c r="J579" i="46"/>
  <c r="J182" i="46"/>
  <c r="J561" i="46"/>
  <c r="K761" i="46" a="1"/>
  <c r="K752" i="46" a="1"/>
  <c r="J278" i="46"/>
  <c r="R580" i="46"/>
  <c r="M580" i="46" s="1"/>
  <c r="K401" i="46" a="1"/>
  <c r="J357" i="46"/>
  <c r="R297" i="46"/>
  <c r="M297" i="46" s="1"/>
  <c r="J687" i="46"/>
  <c r="J347" i="46"/>
  <c r="R550" i="46"/>
  <c r="M550" i="46" s="1"/>
  <c r="K374" i="46" a="1"/>
  <c r="R470" i="46"/>
  <c r="M470" i="46" s="1"/>
  <c r="K191" i="46" a="1"/>
  <c r="R822" i="46"/>
  <c r="M822" i="46" s="1"/>
  <c r="R222" i="46"/>
  <c r="M222" i="46" s="1"/>
  <c r="K486" i="46" a="1"/>
  <c r="R235" i="46"/>
  <c r="M235" i="46" s="1"/>
  <c r="J203" i="46"/>
  <c r="R306" i="46"/>
  <c r="M306" i="46" s="1"/>
  <c r="J309" i="46"/>
  <c r="J274" i="46"/>
  <c r="J536" i="46"/>
  <c r="R889" i="46"/>
  <c r="M889" i="46" s="1"/>
  <c r="R400" i="46"/>
  <c r="M400" i="46" s="1"/>
  <c r="R847" i="46"/>
  <c r="M847" i="46" s="1"/>
  <c r="J433" i="46"/>
  <c r="K879" i="46" a="1"/>
  <c r="K897" i="46" a="1"/>
  <c r="K274" i="46" a="1"/>
  <c r="R631" i="46"/>
  <c r="M631" i="46" s="1"/>
  <c r="R638" i="46"/>
  <c r="M638" i="46" s="1"/>
  <c r="K498" i="46" a="1"/>
  <c r="J210" i="46"/>
  <c r="J862" i="46"/>
  <c r="K605" i="46" a="1"/>
  <c r="R844" i="46"/>
  <c r="M844" i="46" s="1"/>
  <c r="J606" i="46"/>
  <c r="K855" i="46" a="1"/>
  <c r="K658" i="46" a="1"/>
  <c r="R658" i="46"/>
  <c r="M658" i="46" s="1"/>
  <c r="J938" i="46"/>
  <c r="R938" i="46"/>
  <c r="M938" i="46" s="1"/>
  <c r="K159" i="46" a="1"/>
  <c r="R159" i="46"/>
  <c r="M159" i="46" s="1"/>
  <c r="R209" i="46"/>
  <c r="M209" i="46" s="1"/>
  <c r="K209" i="46" a="1"/>
  <c r="J277" i="46"/>
  <c r="R277" i="46"/>
  <c r="M277" i="46" s="1"/>
  <c r="J116" i="46"/>
  <c r="R116" i="46"/>
  <c r="M116" i="46" s="1"/>
  <c r="K59" i="46" a="1"/>
  <c r="K652" i="46" a="1"/>
  <c r="R652" i="46"/>
  <c r="M652" i="46" s="1"/>
  <c r="J794" i="46"/>
  <c r="R794" i="46"/>
  <c r="M794" i="46" s="1"/>
  <c r="J711" i="46"/>
  <c r="R711" i="46"/>
  <c r="M711" i="46" s="1"/>
  <c r="K629" i="46" a="1"/>
  <c r="R629" i="46"/>
  <c r="M629" i="46" s="1"/>
  <c r="K204" i="46" a="1"/>
  <c r="R204" i="46"/>
  <c r="M204" i="46" s="1"/>
  <c r="K901" i="46" a="1"/>
  <c r="R901" i="46"/>
  <c r="M901" i="46" s="1"/>
  <c r="J942" i="46"/>
  <c r="J625" i="46"/>
  <c r="J450" i="46"/>
  <c r="R450" i="46"/>
  <c r="M450" i="46" s="1"/>
  <c r="K809" i="46" a="1"/>
  <c r="R809" i="46"/>
  <c r="M809" i="46" s="1"/>
  <c r="K895" i="46" a="1"/>
  <c r="R895" i="46"/>
  <c r="M895" i="46" s="1"/>
  <c r="R479" i="46"/>
  <c r="M479" i="46" s="1"/>
  <c r="K479" i="46" a="1"/>
  <c r="K379" i="46" a="1"/>
  <c r="R379" i="46"/>
  <c r="M379" i="46" s="1"/>
  <c r="K448" i="46" a="1"/>
  <c r="J413" i="46"/>
  <c r="R257" i="46"/>
  <c r="M257" i="46" s="1"/>
  <c r="K257" i="46" a="1"/>
  <c r="J257" i="46"/>
  <c r="J204" i="46"/>
  <c r="J932" i="46"/>
  <c r="R932" i="46"/>
  <c r="M932" i="46" s="1"/>
  <c r="K932" i="46" a="1"/>
  <c r="J901" i="46"/>
  <c r="R192" i="46"/>
  <c r="M192" i="46" s="1"/>
  <c r="K192" i="46" a="1"/>
  <c r="K942" i="46" a="1"/>
  <c r="J843" i="46"/>
  <c r="K450" i="46" a="1"/>
  <c r="J658" i="46"/>
  <c r="R680" i="46"/>
  <c r="M680" i="46" s="1"/>
  <c r="K680" i="46" a="1"/>
  <c r="J680" i="46"/>
  <c r="K843" i="46" a="1"/>
  <c r="K523" i="46" a="1"/>
  <c r="R523" i="46"/>
  <c r="M523" i="46" s="1"/>
  <c r="K516" i="46" a="1"/>
  <c r="R516" i="46"/>
  <c r="M516" i="46" s="1"/>
  <c r="J516" i="46"/>
  <c r="R592" i="46"/>
  <c r="M592" i="46" s="1"/>
  <c r="J592" i="46"/>
  <c r="K646" i="46" a="1"/>
  <c r="R646" i="46"/>
  <c r="M646" i="46" s="1"/>
  <c r="J580" i="46"/>
  <c r="J331" i="46"/>
  <c r="R331" i="46"/>
  <c r="M331" i="46" s="1"/>
  <c r="J874" i="46"/>
  <c r="R874" i="46"/>
  <c r="M874" i="46" s="1"/>
  <c r="J523" i="46"/>
  <c r="J285" i="46"/>
  <c r="R285" i="46"/>
  <c r="M285" i="46" s="1"/>
  <c r="R115" i="46"/>
  <c r="M115" i="46" s="1"/>
  <c r="K115" i="46" a="1"/>
  <c r="K506" i="46" a="1"/>
  <c r="R506" i="46"/>
  <c r="M506" i="46" s="1"/>
  <c r="K338" i="46" a="1"/>
  <c r="R338" i="46"/>
  <c r="M338" i="46" s="1"/>
  <c r="J681" i="46"/>
  <c r="R681" i="46"/>
  <c r="M681" i="46" s="1"/>
  <c r="J712" i="46"/>
  <c r="R712" i="46"/>
  <c r="M712" i="46" s="1"/>
  <c r="J418" i="46"/>
  <c r="R418" i="46"/>
  <c r="M418" i="46" s="1"/>
  <c r="K418" i="46" a="1"/>
  <c r="J496" i="46"/>
  <c r="R496" i="46"/>
  <c r="M496" i="46" s="1"/>
  <c r="K540" i="46" a="1"/>
  <c r="J540" i="46"/>
  <c r="K248" i="46" a="1"/>
  <c r="J248" i="46"/>
  <c r="K349" i="46" a="1"/>
  <c r="R349" i="46"/>
  <c r="M349" i="46" s="1"/>
  <c r="J871" i="46"/>
  <c r="R871" i="46"/>
  <c r="M871" i="46" s="1"/>
  <c r="J31" i="46"/>
  <c r="R31" i="46"/>
  <c r="M31" i="46" s="1"/>
  <c r="K288" i="46" a="1"/>
  <c r="R288" i="46"/>
  <c r="M288" i="46" s="1"/>
  <c r="J201" i="46"/>
  <c r="J209" i="46"/>
  <c r="R446" i="46"/>
  <c r="M446" i="46" s="1"/>
  <c r="K446" i="46" a="1"/>
  <c r="K300" i="46" a="1"/>
  <c r="R300" i="46"/>
  <c r="M300" i="46" s="1"/>
  <c r="J300" i="46"/>
  <c r="J349" i="46"/>
  <c r="R581" i="46"/>
  <c r="M581" i="46" s="1"/>
  <c r="K581" i="46" a="1"/>
  <c r="K312" i="46" a="1"/>
  <c r="J487" i="46"/>
  <c r="R487" i="46"/>
  <c r="M487" i="46" s="1"/>
  <c r="K871" i="46" a="1"/>
  <c r="K521" i="46" a="1"/>
  <c r="K542" i="46" a="1"/>
  <c r="K431" i="46" a="1"/>
  <c r="R431" i="46"/>
  <c r="M431" i="46" s="1"/>
  <c r="R234" i="46"/>
  <c r="M234" i="46" s="1"/>
  <c r="K234" i="46" a="1"/>
  <c r="J234" i="46"/>
  <c r="J831" i="46"/>
  <c r="R831" i="46"/>
  <c r="M831" i="46" s="1"/>
  <c r="K831" i="46" a="1"/>
  <c r="J757" i="46"/>
  <c r="R757" i="46"/>
  <c r="M757" i="46" s="1"/>
  <c r="K757" i="46" a="1"/>
  <c r="K31" i="46" a="1"/>
  <c r="R666" i="46"/>
  <c r="M666" i="46" s="1"/>
  <c r="K666" i="46" a="1"/>
  <c r="K89" i="46" a="1"/>
  <c r="R89" i="46"/>
  <c r="K908" i="46" a="1"/>
  <c r="J554" i="46"/>
  <c r="R554" i="46"/>
  <c r="M554" i="46" s="1"/>
  <c r="J288" i="46"/>
  <c r="J269" i="46"/>
  <c r="R269" i="46"/>
  <c r="M269" i="46" s="1"/>
  <c r="J666" i="46"/>
  <c r="K697" i="46" a="1"/>
  <c r="R697" i="46"/>
  <c r="M697" i="46" s="1"/>
  <c r="J697" i="46"/>
  <c r="R41" i="46"/>
  <c r="M41" i="46" s="1"/>
  <c r="J29" i="46"/>
  <c r="R29" i="46"/>
  <c r="M29" i="46" s="1"/>
  <c r="K504" i="46" a="1"/>
  <c r="R504" i="46"/>
  <c r="M504" i="46" s="1"/>
  <c r="K554" i="46" a="1"/>
  <c r="K439" i="46" a="1"/>
  <c r="R439" i="46"/>
  <c r="M439" i="46" s="1"/>
  <c r="K352" i="46" a="1"/>
  <c r="R937" i="46"/>
  <c r="M937" i="46" s="1"/>
  <c r="K937" i="46" a="1"/>
  <c r="K269" i="46" a="1"/>
  <c r="J950" i="46"/>
  <c r="R950" i="46"/>
  <c r="M950" i="46" s="1"/>
  <c r="J522" i="46"/>
  <c r="K522" i="46" a="1"/>
  <c r="J945" i="46"/>
  <c r="K246" i="46" a="1"/>
  <c r="J136" i="46"/>
  <c r="R136" i="46"/>
  <c r="M136" i="46" s="1"/>
  <c r="K945" i="46" a="1"/>
  <c r="R915" i="46"/>
  <c r="M915" i="46" s="1"/>
  <c r="K915" i="46" a="1"/>
  <c r="J915" i="46"/>
  <c r="J336" i="46"/>
  <c r="R336" i="46"/>
  <c r="M336" i="46" s="1"/>
  <c r="K930" i="46" a="1"/>
  <c r="K557" i="46" a="1"/>
  <c r="J733" i="46"/>
  <c r="J141" i="46"/>
  <c r="J264" i="46"/>
  <c r="J896" i="46"/>
  <c r="J283" i="46"/>
  <c r="J362" i="46"/>
  <c r="K588" i="46" a="1"/>
  <c r="J539" i="46"/>
  <c r="K216" i="46" a="1"/>
  <c r="J218" i="46"/>
  <c r="K392" i="46" a="1"/>
  <c r="J243" i="46"/>
  <c r="J718" i="46"/>
  <c r="J558" i="46"/>
  <c r="K733" i="46" a="1"/>
  <c r="J142" i="46"/>
  <c r="K141" i="46" a="1"/>
  <c r="K264" i="46" a="1"/>
  <c r="J576" i="46"/>
  <c r="R689" i="46"/>
  <c r="M689" i="46" s="1"/>
  <c r="K283" i="46" a="1"/>
  <c r="K539" i="46" a="1"/>
  <c r="K218" i="46" a="1"/>
  <c r="K142" i="46" a="1"/>
  <c r="K12" i="46" a="1"/>
  <c r="K72" i="46" a="1"/>
  <c r="J903" i="46"/>
  <c r="R57" i="46"/>
  <c r="M57" i="46" s="1"/>
  <c r="R744" i="46"/>
  <c r="M744" i="46" s="1"/>
  <c r="K572" i="46" a="1"/>
  <c r="K313" i="46" a="1"/>
  <c r="J360" i="46"/>
  <c r="R370" i="46"/>
  <c r="M370" i="46" s="1"/>
  <c r="K272" i="46" a="1"/>
  <c r="K121" i="46" a="1"/>
  <c r="K154" i="46" a="1"/>
  <c r="K520" i="46" a="1"/>
  <c r="K51" i="46" a="1"/>
  <c r="J925" i="46"/>
  <c r="J766" i="46"/>
  <c r="K768" i="46" a="1"/>
  <c r="J324" i="46"/>
  <c r="J465" i="46"/>
  <c r="J47" i="46"/>
  <c r="K858" i="46" a="1"/>
  <c r="J713" i="46"/>
  <c r="K682" i="46" a="1"/>
  <c r="J704" i="46"/>
  <c r="K25" i="46" a="1"/>
  <c r="J500" i="46"/>
  <c r="J538" i="46"/>
  <c r="J726" i="46"/>
  <c r="R557" i="46"/>
  <c r="M557" i="46" s="1"/>
  <c r="K727" i="46" a="1"/>
  <c r="R896" i="46"/>
  <c r="M896" i="46" s="1"/>
  <c r="K606" i="46" a="1"/>
  <c r="K778" i="46" a="1"/>
  <c r="K780" i="46" a="1"/>
  <c r="K939" i="46" a="1"/>
  <c r="R104" i="46"/>
  <c r="M104" i="46" s="1"/>
  <c r="K420" i="46" a="1"/>
  <c r="K860" i="46" a="1"/>
  <c r="R107" i="46"/>
  <c r="M107" i="46" s="1"/>
  <c r="K903" i="46" a="1"/>
  <c r="K936" i="46" a="1"/>
  <c r="R588" i="46"/>
  <c r="M588" i="46" s="1"/>
  <c r="R216" i="46"/>
  <c r="M216" i="46" s="1"/>
  <c r="J334" i="46"/>
  <c r="J390" i="46"/>
  <c r="R243" i="46"/>
  <c r="M243" i="46" s="1"/>
  <c r="J823" i="46"/>
  <c r="K900" i="46" a="1"/>
  <c r="J870" i="46"/>
  <c r="R244" i="46"/>
  <c r="M244" i="46" s="1"/>
  <c r="J187" i="46"/>
  <c r="K404" i="46" a="1"/>
  <c r="J912" i="46"/>
  <c r="K925" i="46" a="1"/>
  <c r="K771" i="46" a="1"/>
  <c r="R763" i="46"/>
  <c r="M763" i="46" s="1"/>
  <c r="K766" i="46" a="1"/>
  <c r="R358" i="46"/>
  <c r="M358" i="46" s="1"/>
  <c r="K465" i="46" a="1"/>
  <c r="K47" i="46" a="1"/>
  <c r="R447" i="46"/>
  <c r="M447" i="46" s="1"/>
  <c r="R308" i="46"/>
  <c r="M308" i="46" s="1"/>
  <c r="K704" i="46" a="1"/>
  <c r="K538" i="46" a="1"/>
  <c r="R716" i="46"/>
  <c r="M716" i="46" s="1"/>
  <c r="J826" i="46"/>
  <c r="K120" i="46" a="1"/>
  <c r="K354" i="46" a="1"/>
  <c r="J776" i="46"/>
  <c r="J847" i="46"/>
  <c r="J845" i="46"/>
  <c r="K143" i="46" a="1"/>
  <c r="K601" i="46" a="1"/>
  <c r="R261" i="46"/>
  <c r="M261" i="46" s="1"/>
  <c r="J279" i="46"/>
  <c r="K16" i="46" a="1"/>
  <c r="R13" i="46"/>
  <c r="M13" i="46" s="1"/>
  <c r="R191" i="46"/>
  <c r="M191" i="46" s="1"/>
  <c r="J105" i="46"/>
  <c r="R340" i="46"/>
  <c r="M340" i="46" s="1"/>
  <c r="J342" i="46"/>
  <c r="R864" i="46"/>
  <c r="R6" i="46"/>
  <c r="M6" i="46" s="1"/>
  <c r="R392" i="46"/>
  <c r="M392" i="46" s="1"/>
  <c r="J804" i="46"/>
  <c r="R39" i="46"/>
  <c r="M39" i="46" s="1"/>
  <c r="J897" i="46"/>
  <c r="K187" i="46" a="1"/>
  <c r="J596" i="46"/>
  <c r="K931" i="46" a="1"/>
  <c r="R582" i="46"/>
  <c r="M582" i="46" s="1"/>
  <c r="K529" i="46" a="1"/>
  <c r="R518" i="46"/>
  <c r="M518" i="46" s="1"/>
  <c r="R109" i="46"/>
  <c r="M109" i="46" s="1"/>
  <c r="R848" i="46"/>
  <c r="M848" i="46" s="1"/>
  <c r="R24" i="46"/>
  <c r="M24" i="46" s="1"/>
  <c r="J400" i="46"/>
  <c r="R498" i="46"/>
  <c r="M498" i="46" s="1"/>
  <c r="K862" i="46" a="1"/>
  <c r="R547" i="46"/>
  <c r="M547" i="46" s="1"/>
  <c r="J734" i="46"/>
  <c r="R736" i="46"/>
  <c r="M736" i="46" s="1"/>
  <c r="J784" i="46"/>
  <c r="R935" i="46"/>
  <c r="M935" i="46" s="1"/>
  <c r="J922" i="46"/>
  <c r="R357" i="46"/>
  <c r="M357" i="46" s="1"/>
  <c r="R267" i="46"/>
  <c r="M267" i="46" s="1"/>
  <c r="R322" i="46"/>
  <c r="M322" i="46" s="1"/>
  <c r="R72" i="46"/>
  <c r="M72" i="46" s="1"/>
  <c r="R430" i="46"/>
  <c r="M430" i="46" s="1"/>
  <c r="R597" i="46"/>
  <c r="M597" i="46" s="1"/>
  <c r="R313" i="46"/>
  <c r="M313" i="46" s="1"/>
  <c r="R360" i="46"/>
  <c r="M360" i="46" s="1"/>
  <c r="R33" i="46"/>
  <c r="M33" i="46" s="1"/>
  <c r="R170" i="46"/>
  <c r="M170" i="46" s="1"/>
  <c r="R768" i="46"/>
  <c r="M768" i="46" s="1"/>
  <c r="R727" i="46"/>
  <c r="M727" i="46" s="1"/>
  <c r="R571" i="46"/>
  <c r="M571" i="46" s="1"/>
  <c r="R737" i="46"/>
  <c r="M737" i="46" s="1"/>
  <c r="J844" i="46"/>
  <c r="K229" i="46" a="1"/>
  <c r="J61" i="46"/>
  <c r="R38" i="46"/>
  <c r="M38" i="46" s="1"/>
  <c r="J743" i="46"/>
  <c r="R12" i="46"/>
  <c r="M12" i="46" s="1"/>
  <c r="J374" i="46"/>
  <c r="J551" i="46"/>
  <c r="K232" i="46" a="1"/>
  <c r="K822" i="46" a="1"/>
  <c r="R239" i="46"/>
  <c r="M239" i="46" s="1"/>
  <c r="J365" i="46"/>
  <c r="R823" i="46"/>
  <c r="M823" i="46" s="1"/>
  <c r="R872" i="46"/>
  <c r="M872" i="46" s="1"/>
  <c r="R875" i="46"/>
  <c r="M875" i="46" s="1"/>
  <c r="J721" i="46"/>
  <c r="R404" i="46"/>
  <c r="M404" i="46" s="1"/>
  <c r="R422" i="46"/>
  <c r="M422" i="46" s="1"/>
  <c r="R941" i="46"/>
  <c r="M941" i="46" s="1"/>
  <c r="R249" i="46"/>
  <c r="M249" i="46" s="1"/>
  <c r="R771" i="46"/>
  <c r="M771" i="46" s="1"/>
  <c r="R858" i="46"/>
  <c r="M858" i="46" s="1"/>
  <c r="J893" i="46"/>
  <c r="K190" i="46" a="1"/>
  <c r="R354" i="46"/>
  <c r="M354" i="46" s="1"/>
  <c r="R776" i="46"/>
  <c r="M776" i="46" s="1"/>
  <c r="K933" i="46" a="1"/>
  <c r="J673" i="46"/>
  <c r="J675" i="46"/>
  <c r="K854" i="46" a="1"/>
  <c r="J64" i="46"/>
  <c r="K675" i="46" a="1"/>
  <c r="K64" i="46" a="1"/>
  <c r="R933" i="46"/>
  <c r="M933" i="46" s="1"/>
  <c r="J928" i="46"/>
  <c r="R280" i="46"/>
  <c r="M280" i="46" s="1"/>
  <c r="J280" i="46"/>
  <c r="K266" i="46" a="1"/>
  <c r="R854" i="46"/>
  <c r="M854" i="46" s="1"/>
  <c r="K928" i="46" a="1"/>
  <c r="K280" i="46" a="1"/>
  <c r="R673" i="46"/>
  <c r="M673" i="46" s="1"/>
  <c r="K857" i="46" a="1"/>
  <c r="K80" i="46" a="1"/>
  <c r="R80" i="46"/>
  <c r="M80" i="46" s="1"/>
  <c r="R686" i="46"/>
  <c r="M686" i="46" s="1"/>
  <c r="K686" i="46" a="1"/>
  <c r="J686" i="46"/>
  <c r="R266" i="46"/>
  <c r="M266" i="46" s="1"/>
  <c r="J860" i="46"/>
  <c r="K698" i="46" a="1"/>
  <c r="R698" i="46"/>
  <c r="M698" i="46" s="1"/>
  <c r="J698" i="46"/>
  <c r="J448" i="46"/>
  <c r="J236" i="46"/>
  <c r="J685" i="46"/>
  <c r="K163" i="46" a="1"/>
  <c r="J163" i="46"/>
  <c r="K685" i="46" a="1"/>
  <c r="R162" i="46"/>
  <c r="M162" i="46" s="1"/>
  <c r="J162" i="46"/>
  <c r="K185" i="46" a="1"/>
  <c r="J185" i="46"/>
  <c r="R185" i="46"/>
  <c r="M185" i="46" s="1"/>
  <c r="K428" i="46" a="1"/>
  <c r="J428" i="46"/>
  <c r="K655" i="46" a="1"/>
  <c r="K215" i="46" a="1"/>
  <c r="J215" i="46"/>
  <c r="J654" i="46"/>
  <c r="R654" i="46"/>
  <c r="M654" i="46" s="1"/>
  <c r="K654" i="46" a="1"/>
  <c r="J352" i="46"/>
  <c r="R905" i="46"/>
  <c r="M905" i="46" s="1"/>
  <c r="J322" i="46"/>
  <c r="J241" i="46"/>
  <c r="K241" i="46" a="1"/>
  <c r="K107" i="46" a="1"/>
  <c r="R215" i="46"/>
  <c r="M215" i="46" s="1"/>
  <c r="J657" i="46"/>
  <c r="K657" i="46" a="1"/>
  <c r="J194" i="46"/>
  <c r="K88" i="46" a="1"/>
  <c r="J88" i="46"/>
  <c r="R88" i="46"/>
  <c r="M88" i="46" s="1"/>
  <c r="R250" i="46"/>
  <c r="M250" i="46" s="1"/>
  <c r="K250" i="46" a="1"/>
  <c r="J250" i="46"/>
  <c r="R377" i="46"/>
  <c r="M377" i="46" s="1"/>
  <c r="K377" i="46" a="1"/>
  <c r="R670" i="46"/>
  <c r="M670" i="46" s="1"/>
  <c r="K670" i="46" a="1"/>
  <c r="J670" i="46"/>
  <c r="K242" i="46" a="1"/>
  <c r="R517" i="46"/>
  <c r="M517" i="46" s="1"/>
  <c r="K517" i="46" a="1"/>
  <c r="J517" i="46"/>
  <c r="K167" i="46" a="1"/>
  <c r="J947" i="46"/>
  <c r="K947" i="46" a="1"/>
  <c r="K711" i="46" a="1"/>
  <c r="J188" i="46"/>
  <c r="R512" i="46"/>
  <c r="M512" i="46" s="1"/>
  <c r="K512" i="46" a="1"/>
  <c r="J566" i="46"/>
  <c r="R566" i="46"/>
  <c r="M566" i="46" s="1"/>
  <c r="K566" i="46" a="1"/>
  <c r="R559" i="46"/>
  <c r="M559" i="46" s="1"/>
  <c r="K559" i="46" a="1"/>
  <c r="J559" i="46"/>
  <c r="J837" i="46"/>
  <c r="R837" i="46"/>
  <c r="M837" i="46" s="1"/>
  <c r="K302" i="46" a="1"/>
  <c r="K676" i="46" a="1"/>
  <c r="J676" i="46"/>
  <c r="R583" i="46"/>
  <c r="M583" i="46" s="1"/>
  <c r="R621" i="46"/>
  <c r="M621" i="46" s="1"/>
  <c r="K661" i="46" a="1"/>
  <c r="R661" i="46"/>
  <c r="M661" i="46" s="1"/>
  <c r="R535" i="46"/>
  <c r="M535" i="46" s="1"/>
  <c r="J535" i="46"/>
  <c r="R553" i="46"/>
  <c r="M553" i="46" s="1"/>
  <c r="K553" i="46" a="1"/>
  <c r="J553" i="46"/>
  <c r="R106" i="46"/>
  <c r="M106" i="46" s="1"/>
  <c r="K106" i="46" a="1"/>
  <c r="J106" i="46"/>
  <c r="R562" i="46"/>
  <c r="M562" i="46" s="1"/>
  <c r="J562" i="46"/>
  <c r="K346" i="46" a="1"/>
  <c r="R346" i="46"/>
  <c r="M346" i="46" s="1"/>
  <c r="K868" i="46" a="1"/>
  <c r="R868" i="46"/>
  <c r="M868" i="46" s="1"/>
  <c r="J868" i="46"/>
  <c r="J526" i="46"/>
  <c r="K938" i="46" a="1"/>
  <c r="R362" i="46"/>
  <c r="M362" i="46" s="1"/>
  <c r="J462" i="46"/>
  <c r="J460" i="46"/>
  <c r="R460" i="46"/>
  <c r="M460" i="46" s="1"/>
  <c r="J661" i="46"/>
  <c r="J469" i="46"/>
  <c r="K669" i="46" a="1"/>
  <c r="J669" i="46"/>
  <c r="J389" i="46"/>
  <c r="K535" i="46" a="1"/>
  <c r="K562" i="46" a="1"/>
  <c r="J346" i="46"/>
  <c r="J238" i="46"/>
  <c r="R238" i="46"/>
  <c r="M238" i="46" s="1"/>
  <c r="R614" i="46"/>
  <c r="M614" i="46" s="1"/>
  <c r="J614" i="46"/>
  <c r="J940" i="46"/>
  <c r="K940" i="46" a="1"/>
  <c r="R940" i="46"/>
  <c r="M940" i="46" s="1"/>
  <c r="J62" i="46"/>
  <c r="R62" i="46"/>
  <c r="M62" i="46" s="1"/>
  <c r="K482" i="46" a="1"/>
  <c r="K614" i="46" a="1"/>
  <c r="R273" i="46"/>
  <c r="M273" i="46" s="1"/>
  <c r="K273" i="46" a="1"/>
  <c r="J273" i="46"/>
  <c r="K254" i="46" a="1"/>
  <c r="J254" i="46"/>
  <c r="J253" i="46"/>
  <c r="K253" i="46" a="1"/>
  <c r="J341" i="46"/>
  <c r="K341" i="46" a="1"/>
  <c r="K563" i="46" a="1"/>
  <c r="R563" i="46"/>
  <c r="M563" i="46" s="1"/>
  <c r="J563" i="46"/>
  <c r="J550" i="46"/>
  <c r="J372" i="46"/>
  <c r="J583" i="46"/>
  <c r="J621" i="46"/>
  <c r="J677" i="46"/>
  <c r="K372" i="46" a="1"/>
  <c r="K677" i="46" a="1"/>
  <c r="R482" i="46"/>
  <c r="M482" i="46" s="1"/>
  <c r="K934" i="46" a="1"/>
  <c r="J144" i="46"/>
  <c r="R253" i="46"/>
  <c r="M253" i="46" s="1"/>
  <c r="J849" i="46"/>
  <c r="K849" i="46" a="1"/>
  <c r="K495" i="46" a="1"/>
  <c r="J495" i="46"/>
  <c r="R522" i="46"/>
  <c r="M522" i="46" s="1"/>
  <c r="J239" i="46"/>
  <c r="R569" i="46"/>
  <c r="M569" i="46" s="1"/>
  <c r="K746" i="46" a="1"/>
  <c r="R746" i="46"/>
  <c r="M746" i="46" s="1"/>
  <c r="K331" i="46" a="1"/>
  <c r="J789" i="46"/>
  <c r="R371" i="46"/>
  <c r="M371" i="46" s="1"/>
  <c r="K371" i="46" a="1"/>
  <c r="R393" i="46"/>
  <c r="M393" i="46" s="1"/>
  <c r="K345" i="46" a="1"/>
  <c r="R345" i="46"/>
  <c r="M345" i="46" s="1"/>
  <c r="R394" i="46"/>
  <c r="M394" i="46" s="1"/>
  <c r="K394" i="46" a="1"/>
  <c r="K396" i="46" a="1"/>
  <c r="R396" i="46"/>
  <c r="M396" i="46" s="1"/>
  <c r="J396" i="46"/>
  <c r="R30" i="46"/>
  <c r="M30" i="46" s="1"/>
  <c r="J30" i="46"/>
  <c r="K30" i="46" a="1"/>
  <c r="K436" i="46" a="1"/>
  <c r="R436" i="46"/>
  <c r="M436" i="46" s="1"/>
  <c r="J619" i="46"/>
  <c r="R73" i="46"/>
  <c r="M73" i="46" s="1"/>
  <c r="J73" i="46"/>
  <c r="K73" i="46" a="1"/>
  <c r="K36" i="46" a="1"/>
  <c r="J36" i="46"/>
  <c r="R344" i="46"/>
  <c r="M344" i="46" s="1"/>
  <c r="K344" i="46" a="1"/>
  <c r="K619" i="46" a="1"/>
  <c r="R793" i="46"/>
  <c r="M793" i="46" s="1"/>
  <c r="J793" i="46"/>
  <c r="J150" i="46"/>
  <c r="R150" i="46"/>
  <c r="M150" i="46" s="1"/>
  <c r="K150" i="46" a="1"/>
  <c r="J329" i="46"/>
  <c r="R329" i="46"/>
  <c r="M329" i="46" s="1"/>
  <c r="K329" i="46" a="1"/>
  <c r="K369" i="46" a="1"/>
  <c r="R369" i="46"/>
  <c r="M369" i="46" s="1"/>
  <c r="K393" i="46" a="1"/>
  <c r="J397" i="46"/>
  <c r="R397" i="46"/>
  <c r="M397" i="46" s="1"/>
  <c r="K222" i="46" a="1"/>
  <c r="J94" i="46"/>
  <c r="R94" i="46"/>
  <c r="M94" i="46" s="1"/>
  <c r="K67" i="46" a="1"/>
  <c r="R67" i="46"/>
  <c r="M67" i="46" s="1"/>
  <c r="K223" i="46" a="1"/>
  <c r="R725" i="46"/>
  <c r="M725" i="46" s="1"/>
  <c r="J725" i="46"/>
  <c r="J867" i="46"/>
  <c r="K453" i="46" a="1"/>
  <c r="J453" i="46"/>
  <c r="J618" i="46"/>
  <c r="K618" i="46" a="1"/>
  <c r="J319" i="46"/>
  <c r="K319" i="46" a="1"/>
  <c r="R319" i="46"/>
  <c r="M319" i="46" s="1"/>
  <c r="R327" i="46"/>
  <c r="M327" i="46" s="1"/>
  <c r="J363" i="46"/>
  <c r="J366" i="46"/>
  <c r="K49" i="46" a="1"/>
  <c r="R49" i="46"/>
  <c r="M49" i="46" s="1"/>
  <c r="K176" i="46" a="1"/>
  <c r="R176" i="46"/>
  <c r="M176" i="46" s="1"/>
  <c r="K867" i="46" a="1"/>
  <c r="K363" i="46" a="1"/>
  <c r="K366" i="46" a="1"/>
  <c r="R87" i="46"/>
  <c r="M87" i="46" s="1"/>
  <c r="J87" i="46"/>
  <c r="R339" i="46"/>
  <c r="M339" i="46" s="1"/>
  <c r="K339" i="46" a="1"/>
  <c r="J351" i="46"/>
  <c r="R351" i="46"/>
  <c r="M351" i="46" s="1"/>
  <c r="J68" i="46"/>
  <c r="R68" i="46"/>
  <c r="M68" i="46" s="1"/>
  <c r="K68" i="46" a="1"/>
  <c r="K630" i="46" a="1"/>
  <c r="R630" i="46"/>
  <c r="M630" i="46" s="1"/>
  <c r="J630" i="46"/>
  <c r="K426" i="46" a="1"/>
  <c r="K97" i="46" a="1"/>
  <c r="J101" i="46"/>
  <c r="R130" i="46"/>
  <c r="M130" i="46" s="1"/>
  <c r="R703" i="46"/>
  <c r="K872" i="46" a="1"/>
  <c r="R876" i="46"/>
  <c r="M876" i="46" s="1"/>
  <c r="K828" i="46" a="1"/>
  <c r="J828" i="46"/>
  <c r="J321" i="46"/>
  <c r="K321" i="46" a="1"/>
  <c r="R321" i="46"/>
  <c r="M321" i="46" s="1"/>
  <c r="K665" i="46" a="1"/>
  <c r="R665" i="46"/>
  <c r="M665" i="46" s="1"/>
  <c r="J665" i="46"/>
  <c r="J880" i="46"/>
  <c r="R880" i="46"/>
  <c r="M880" i="46" s="1"/>
  <c r="K880" i="46" a="1"/>
  <c r="R544" i="46"/>
  <c r="M544" i="46" s="1"/>
  <c r="K544" i="46" a="1"/>
  <c r="K616" i="46" a="1"/>
  <c r="R616" i="46"/>
  <c r="M616" i="46" s="1"/>
  <c r="J310" i="46"/>
  <c r="R310" i="46"/>
  <c r="M310" i="46" s="1"/>
  <c r="R343" i="46"/>
  <c r="M343" i="46" s="1"/>
  <c r="J343" i="46"/>
  <c r="R443" i="46"/>
  <c r="M443" i="46" s="1"/>
  <c r="K443" i="46" a="1"/>
  <c r="R902" i="46"/>
  <c r="M902" i="46" s="1"/>
  <c r="J902" i="46"/>
  <c r="K126" i="46" a="1"/>
  <c r="J138" i="46"/>
  <c r="K138" i="46" a="1"/>
  <c r="J488" i="46"/>
  <c r="J723" i="46"/>
  <c r="R403" i="46"/>
  <c r="M403" i="46" s="1"/>
  <c r="J544" i="46"/>
  <c r="K417" i="46" a="1"/>
  <c r="R417" i="46"/>
  <c r="M417" i="46" s="1"/>
  <c r="R424" i="46"/>
  <c r="M424" i="46" s="1"/>
  <c r="K230" i="46" a="1"/>
  <c r="J230" i="46"/>
  <c r="R203" i="46"/>
  <c r="M203" i="46" s="1"/>
  <c r="J427" i="46"/>
  <c r="R427" i="46"/>
  <c r="M427" i="46" s="1"/>
  <c r="R410" i="46"/>
  <c r="M410" i="46" s="1"/>
  <c r="J410" i="46"/>
  <c r="J423" i="46"/>
  <c r="K423" i="46" a="1"/>
  <c r="J164" i="46"/>
  <c r="K164" i="46" a="1"/>
  <c r="K328" i="46" a="1"/>
  <c r="R328" i="46"/>
  <c r="M328" i="46" s="1"/>
  <c r="K79" i="46" a="1"/>
  <c r="R79" i="46"/>
  <c r="M79" i="46" s="1"/>
  <c r="J79" i="46"/>
  <c r="K93" i="46" a="1"/>
  <c r="R93" i="46"/>
  <c r="M93" i="46" s="1"/>
  <c r="J481" i="46"/>
  <c r="R375" i="46"/>
  <c r="M375" i="46" s="1"/>
  <c r="K528" i="46" a="1"/>
  <c r="J528" i="46"/>
  <c r="R173" i="46"/>
  <c r="M173" i="46" s="1"/>
  <c r="J173" i="46"/>
  <c r="K173" i="46" a="1"/>
  <c r="K541" i="46" a="1"/>
  <c r="R541" i="46"/>
  <c r="M541" i="46" s="1"/>
  <c r="K410" i="46" a="1"/>
  <c r="R755" i="46"/>
  <c r="M755" i="46" s="1"/>
  <c r="R133" i="46"/>
  <c r="M133" i="46" s="1"/>
  <c r="K133" i="46" a="1"/>
  <c r="J133" i="46"/>
  <c r="J806" i="46"/>
  <c r="R806" i="46"/>
  <c r="M806" i="46" s="1"/>
  <c r="K98" i="46" a="1"/>
  <c r="R126" i="46"/>
  <c r="M126" i="46" s="1"/>
  <c r="J877" i="46"/>
  <c r="K877" i="46" a="1"/>
  <c r="K751" i="46" a="1"/>
  <c r="J751" i="46"/>
  <c r="K304" i="46" a="1"/>
  <c r="J304" i="46"/>
  <c r="J886" i="46"/>
  <c r="R886" i="46"/>
  <c r="M886" i="46" s="1"/>
  <c r="K886" i="46" a="1"/>
  <c r="R786" i="46"/>
  <c r="M786" i="46" s="1"/>
  <c r="K786" i="46" a="1"/>
  <c r="J786" i="46"/>
  <c r="J623" i="46"/>
  <c r="K623" i="46" a="1"/>
  <c r="R653" i="46"/>
  <c r="M653" i="46" s="1"/>
  <c r="K653" i="46" a="1"/>
  <c r="J703" i="46"/>
  <c r="R488" i="46"/>
  <c r="M488" i="46" s="1"/>
  <c r="R503" i="46"/>
  <c r="M503" i="46" s="1"/>
  <c r="J503" i="46"/>
  <c r="K514" i="46" a="1"/>
  <c r="J514" i="46"/>
  <c r="R183" i="46"/>
  <c r="M183" i="46" s="1"/>
  <c r="J183" i="46"/>
  <c r="R205" i="46"/>
  <c r="M205" i="46" s="1"/>
  <c r="K205" i="46" a="1"/>
  <c r="J208" i="46"/>
  <c r="K546" i="46" a="1"/>
  <c r="J546" i="46"/>
  <c r="J252" i="46"/>
  <c r="R252" i="46"/>
  <c r="M252" i="46" s="1"/>
  <c r="K252" i="46" a="1"/>
  <c r="R303" i="46"/>
  <c r="M303" i="46" s="1"/>
  <c r="J303" i="46"/>
  <c r="R887" i="46"/>
  <c r="M887" i="46" s="1"/>
  <c r="K887" i="46" a="1"/>
  <c r="R438" i="46"/>
  <c r="M438" i="46" s="1"/>
  <c r="K438" i="46" a="1"/>
  <c r="K125" i="46" a="1"/>
  <c r="R125" i="46"/>
  <c r="M125" i="46" s="1"/>
  <c r="R481" i="46"/>
  <c r="M481" i="46" s="1"/>
  <c r="R423" i="46"/>
  <c r="M423" i="46" s="1"/>
  <c r="R463" i="46"/>
  <c r="M463" i="46" s="1"/>
  <c r="K463" i="46" a="1"/>
  <c r="J463" i="46"/>
  <c r="R164" i="46"/>
  <c r="M164" i="46" s="1"/>
  <c r="R281" i="46"/>
  <c r="M281" i="46" s="1"/>
  <c r="J662" i="46"/>
  <c r="K662" i="46" a="1"/>
  <c r="R98" i="46"/>
  <c r="M98" i="46" s="1"/>
  <c r="K456" i="46" a="1"/>
  <c r="R456" i="46"/>
  <c r="M456" i="46" s="1"/>
  <c r="J127" i="46"/>
  <c r="K130" i="46" a="1"/>
  <c r="J125" i="46"/>
  <c r="J876" i="46"/>
  <c r="R877" i="46"/>
  <c r="M877" i="46" s="1"/>
  <c r="R568" i="46"/>
  <c r="M568" i="46" s="1"/>
  <c r="K568" i="46" a="1"/>
  <c r="J883" i="46"/>
  <c r="R883" i="46"/>
  <c r="M883" i="46" s="1"/>
  <c r="R255" i="46"/>
  <c r="M255" i="46" s="1"/>
  <c r="J255" i="46"/>
  <c r="R623" i="46"/>
  <c r="M623" i="46" s="1"/>
  <c r="R437" i="46"/>
  <c r="M437" i="46" s="1"/>
  <c r="K437" i="46" a="1"/>
  <c r="J437" i="46"/>
  <c r="K127" i="46" a="1"/>
  <c r="R528" i="46"/>
  <c r="M528" i="46" s="1"/>
  <c r="K411" i="46" a="1"/>
  <c r="R411" i="46"/>
  <c r="M411" i="46" s="1"/>
  <c r="R464" i="46"/>
  <c r="M464" i="46" s="1"/>
  <c r="J464" i="46"/>
  <c r="R299" i="46"/>
  <c r="M299" i="46" s="1"/>
  <c r="J299" i="46"/>
  <c r="K299" i="46" a="1"/>
  <c r="K633" i="46" a="1"/>
  <c r="R633" i="46"/>
  <c r="M633" i="46" s="1"/>
  <c r="R35" i="46"/>
  <c r="M35" i="46" s="1"/>
  <c r="J35" i="46"/>
  <c r="J97" i="46"/>
  <c r="R129" i="46"/>
  <c r="M129" i="46" s="1"/>
  <c r="J796" i="46"/>
  <c r="K796" i="46" a="1"/>
  <c r="J414" i="46"/>
  <c r="K878" i="46" a="1"/>
  <c r="R878" i="46"/>
  <c r="M878" i="46" s="1"/>
  <c r="R99" i="46"/>
  <c r="M99" i="46" s="1"/>
  <c r="J441" i="46"/>
  <c r="K441" i="46" a="1"/>
  <c r="R175" i="46"/>
  <c r="M175" i="46" s="1"/>
  <c r="R202" i="46"/>
  <c r="M202" i="46" s="1"/>
  <c r="J202" i="46"/>
  <c r="J882" i="46"/>
  <c r="K882" i="46" a="1"/>
  <c r="R227" i="46"/>
  <c r="M227" i="46" s="1"/>
  <c r="J227" i="46"/>
  <c r="K407" i="46" a="1"/>
  <c r="R407" i="46"/>
  <c r="M407" i="46" s="1"/>
  <c r="R409" i="46"/>
  <c r="M409" i="46" s="1"/>
  <c r="K409" i="46" a="1"/>
  <c r="R549" i="46"/>
  <c r="M549" i="46" s="1"/>
  <c r="K424" i="46" a="1"/>
  <c r="K910" i="46" a="1"/>
  <c r="R910" i="46"/>
  <c r="M910" i="46" s="1"/>
  <c r="K464" i="46" a="1"/>
  <c r="K478" i="46" a="1"/>
  <c r="R478" i="46"/>
  <c r="M478" i="46" s="1"/>
  <c r="K839" i="46" a="1"/>
  <c r="R839" i="46"/>
  <c r="M839" i="46" s="1"/>
  <c r="R648" i="46"/>
  <c r="M648" i="46" s="1"/>
  <c r="K648" i="46" a="1"/>
  <c r="J648" i="46"/>
  <c r="K914" i="46" a="1"/>
  <c r="J246" i="46"/>
  <c r="R769" i="46"/>
  <c r="M769" i="46" s="1"/>
  <c r="R309" i="46"/>
  <c r="M309" i="46" s="1"/>
  <c r="K337" i="46" a="1"/>
  <c r="K790" i="46" a="1"/>
  <c r="R790" i="46"/>
  <c r="M790" i="46" s="1"/>
  <c r="R916" i="46"/>
  <c r="M916" i="46" s="1"/>
  <c r="R367" i="46"/>
  <c r="M367" i="46" s="1"/>
  <c r="J805" i="46"/>
  <c r="R647" i="46"/>
  <c r="M647" i="46" s="1"/>
  <c r="K582" i="46" a="1"/>
  <c r="K58" i="46" a="1"/>
  <c r="R58" i="46"/>
  <c r="K490" i="46" a="1"/>
  <c r="R353" i="46"/>
  <c r="M353" i="46" s="1"/>
  <c r="R634" i="46"/>
  <c r="M634" i="46" s="1"/>
  <c r="K468" i="46" a="1"/>
  <c r="R468" i="46"/>
  <c r="M468" i="46" s="1"/>
  <c r="K702" i="46" a="1"/>
  <c r="R702" i="46"/>
  <c r="M702" i="46" s="1"/>
  <c r="R728" i="46"/>
  <c r="M728" i="46" s="1"/>
  <c r="K728" i="46" a="1"/>
  <c r="J728" i="46"/>
  <c r="K764" i="46" a="1"/>
  <c r="R764" i="46"/>
  <c r="M764" i="46" s="1"/>
  <c r="K866" i="46" a="1"/>
  <c r="J866" i="46"/>
  <c r="J196" i="46"/>
  <c r="R196" i="46"/>
  <c r="M196" i="46" s="1"/>
  <c r="K40" i="46" a="1"/>
  <c r="R40" i="46"/>
  <c r="M40" i="46" s="1"/>
  <c r="K497" i="46" a="1"/>
  <c r="J497" i="46"/>
  <c r="R497" i="46"/>
  <c r="M497" i="46" s="1"/>
  <c r="J769" i="46"/>
  <c r="J326" i="46"/>
  <c r="K336" i="46" a="1"/>
  <c r="J792" i="46"/>
  <c r="K916" i="46" a="1"/>
  <c r="J5" i="46"/>
  <c r="K399" i="46" a="1"/>
  <c r="J435" i="46"/>
  <c r="R435" i="46"/>
  <c r="M435" i="46" s="1"/>
  <c r="J440" i="46"/>
  <c r="R440" i="46"/>
  <c r="M440" i="46" s="1"/>
  <c r="K440" i="46" a="1"/>
  <c r="K196" i="46" a="1"/>
  <c r="J467" i="46"/>
  <c r="R467" i="46"/>
  <c r="M467" i="46" s="1"/>
  <c r="R85" i="46"/>
  <c r="M85" i="46" s="1"/>
  <c r="K85" i="46" a="1"/>
  <c r="J85" i="46"/>
  <c r="J40" i="46"/>
  <c r="J509" i="46"/>
  <c r="K509" i="46" a="1"/>
  <c r="R509" i="46"/>
  <c r="M509" i="46" s="1"/>
  <c r="K326" i="46" a="1"/>
  <c r="K792" i="46" a="1"/>
  <c r="K276" i="46" a="1"/>
  <c r="J276" i="46"/>
  <c r="K5" i="46" a="1"/>
  <c r="R543" i="46"/>
  <c r="M543" i="46" s="1"/>
  <c r="J543" i="46"/>
  <c r="K10" i="46" a="1"/>
  <c r="R10" i="46"/>
  <c r="M10" i="46" s="1"/>
  <c r="K54" i="46" a="1"/>
  <c r="J54" i="46"/>
  <c r="R449" i="46"/>
  <c r="M449" i="46" s="1"/>
  <c r="K449" i="46" a="1"/>
  <c r="J449" i="46"/>
  <c r="K429" i="46" a="1"/>
  <c r="R429" i="46"/>
  <c r="M429" i="46" s="1"/>
  <c r="R830" i="46"/>
  <c r="M830" i="46" s="1"/>
  <c r="R866" i="46"/>
  <c r="M866" i="46" s="1"/>
  <c r="K543" i="46" a="1"/>
  <c r="R11" i="46"/>
  <c r="M11" i="46" s="1"/>
  <c r="J4" i="46"/>
  <c r="K75" i="46" a="1"/>
  <c r="J189" i="46"/>
  <c r="K189" i="46" a="1"/>
  <c r="R189" i="46"/>
  <c r="M189" i="46" s="1"/>
  <c r="J493" i="46"/>
  <c r="K493" i="46" a="1"/>
  <c r="R800" i="46"/>
  <c r="M800" i="46" s="1"/>
  <c r="J800" i="46"/>
  <c r="J706" i="46"/>
  <c r="R706" i="46"/>
  <c r="M706" i="46" s="1"/>
  <c r="R574" i="46"/>
  <c r="M574" i="46" s="1"/>
  <c r="J574" i="46"/>
  <c r="R135" i="46"/>
  <c r="M135" i="46" s="1"/>
  <c r="K838" i="46" a="1"/>
  <c r="R838" i="46"/>
  <c r="M838" i="46" s="1"/>
  <c r="R884" i="46"/>
  <c r="M884" i="46" s="1"/>
  <c r="K884" i="46" a="1"/>
  <c r="R602" i="46"/>
  <c r="M602" i="46" s="1"/>
  <c r="J602" i="46"/>
  <c r="J337" i="46"/>
  <c r="J353" i="46"/>
  <c r="R276" i="46"/>
  <c r="M276" i="46" s="1"/>
  <c r="J634" i="46"/>
  <c r="K258" i="46" a="1"/>
  <c r="R802" i="46"/>
  <c r="M802" i="46" s="1"/>
  <c r="J644" i="46"/>
  <c r="K800" i="46" a="1"/>
  <c r="R682" i="46"/>
  <c r="M682" i="46" s="1"/>
  <c r="K706" i="46" a="1"/>
  <c r="R708" i="46"/>
  <c r="M708" i="46" s="1"/>
  <c r="K708" i="46" a="1"/>
  <c r="K760" i="46" a="1"/>
  <c r="J760" i="46"/>
  <c r="R760" i="46"/>
  <c r="M760" i="46" s="1"/>
  <c r="K485" i="46" a="1"/>
  <c r="R485" i="46"/>
  <c r="M485" i="46" s="1"/>
  <c r="J52" i="46"/>
  <c r="R52" i="46"/>
  <c r="M52" i="46" s="1"/>
  <c r="J533" i="46"/>
  <c r="K533" i="46" a="1"/>
  <c r="R533" i="46"/>
  <c r="M533" i="46" s="1"/>
  <c r="R527" i="46"/>
  <c r="M527" i="46" s="1"/>
  <c r="K527" i="46" a="1"/>
  <c r="K489" i="46" a="1"/>
  <c r="K505" i="46" a="1"/>
  <c r="R505" i="46"/>
  <c r="M505" i="46" s="1"/>
  <c r="J505" i="46"/>
  <c r="K719" i="46" a="1"/>
  <c r="R719" i="46"/>
  <c r="M719" i="46" s="1"/>
  <c r="J502" i="46"/>
  <c r="K502" i="46" a="1"/>
  <c r="K820" i="46" a="1"/>
  <c r="J820" i="46"/>
  <c r="K628" i="46" a="1"/>
  <c r="R628" i="46"/>
  <c r="M628" i="46" s="1"/>
  <c r="J419" i="46"/>
  <c r="R419" i="46"/>
  <c r="M419" i="46" s="1"/>
  <c r="J113" i="46"/>
  <c r="K663" i="46" a="1"/>
  <c r="K651" i="46" a="1"/>
  <c r="K419" i="46" a="1"/>
  <c r="J308" i="46"/>
  <c r="K270" i="46" a="1"/>
  <c r="K508" i="46" a="1"/>
  <c r="R508" i="46"/>
  <c r="M508" i="46" s="1"/>
  <c r="K113" i="46" a="1"/>
  <c r="J715" i="46"/>
  <c r="R715" i="46"/>
  <c r="M715" i="46" s="1"/>
  <c r="K398" i="46" a="1"/>
  <c r="K225" i="46" a="1"/>
  <c r="J225" i="46"/>
  <c r="K548" i="46" a="1"/>
  <c r="R548" i="46"/>
  <c r="M548" i="46" s="1"/>
  <c r="J548" i="46"/>
  <c r="K287" i="46" a="1"/>
  <c r="R287" i="46"/>
  <c r="M287" i="46" s="1"/>
  <c r="R636" i="46"/>
  <c r="M636" i="46" s="1"/>
  <c r="J908" i="46"/>
  <c r="R502" i="46"/>
  <c r="M502" i="46" s="1"/>
  <c r="J508" i="46"/>
  <c r="R524" i="46"/>
  <c r="M524" i="46" s="1"/>
  <c r="K524" i="46" a="1"/>
  <c r="J524" i="46"/>
  <c r="K715" i="46" a="1"/>
  <c r="R609" i="46"/>
  <c r="M609" i="46" s="1"/>
  <c r="J609" i="46"/>
  <c r="J287" i="46"/>
  <c r="J473" i="46"/>
  <c r="R473" i="46"/>
  <c r="M473" i="46" s="1"/>
  <c r="J501" i="46"/>
  <c r="R501" i="46"/>
  <c r="M501" i="46" s="1"/>
  <c r="K501" i="46" a="1"/>
  <c r="R820" i="46"/>
  <c r="M820" i="46" s="1"/>
  <c r="K277" i="46" a="1"/>
  <c r="J577" i="46"/>
  <c r="R577" i="46"/>
  <c r="M577" i="46" s="1"/>
  <c r="R228" i="46"/>
  <c r="M228" i="46" s="1"/>
  <c r="R398" i="46"/>
  <c r="M398" i="46" s="1"/>
  <c r="R225" i="46"/>
  <c r="M225" i="46" s="1"/>
  <c r="R214" i="46"/>
  <c r="M214" i="46" s="1"/>
  <c r="K214" i="46" a="1"/>
  <c r="K21" i="46" a="1"/>
  <c r="R21" i="46"/>
  <c r="M21" i="46" s="1"/>
  <c r="K263" i="46" a="1"/>
  <c r="R263" i="46"/>
  <c r="M263" i="46" s="1"/>
  <c r="J605" i="46"/>
  <c r="J783" i="46"/>
  <c r="R783" i="46"/>
  <c r="M783" i="46" s="1"/>
  <c r="J168" i="46"/>
  <c r="K247" i="46" a="1"/>
  <c r="K846" i="46" a="1"/>
  <c r="R846" i="46"/>
  <c r="M846" i="46" s="1"/>
  <c r="K774" i="46" a="1"/>
  <c r="J774" i="46"/>
  <c r="R779" i="46"/>
  <c r="M779" i="46" s="1"/>
  <c r="K779" i="46" a="1"/>
  <c r="R472" i="46"/>
  <c r="M472" i="46" s="1"/>
  <c r="J472" i="46"/>
  <c r="R166" i="46"/>
  <c r="M166" i="46" s="1"/>
  <c r="J166" i="46"/>
  <c r="K182" i="46" a="1"/>
  <c r="K592" i="46" a="1"/>
  <c r="K732" i="46" a="1"/>
  <c r="K794" i="46" a="1"/>
  <c r="K784" i="46" a="1"/>
  <c r="J585" i="46"/>
  <c r="R585" i="46"/>
  <c r="M585" i="46" s="1"/>
  <c r="K585" i="46" a="1"/>
  <c r="K758" i="46" a="1"/>
  <c r="R758" i="46"/>
  <c r="M758" i="46" s="1"/>
  <c r="J895" i="46"/>
  <c r="K913" i="46" a="1"/>
  <c r="J736" i="46"/>
  <c r="K17" i="46" a="1"/>
  <c r="R17" i="46"/>
  <c r="M17" i="46" s="1"/>
  <c r="R832" i="46"/>
  <c r="M832" i="46" s="1"/>
  <c r="R865" i="46"/>
  <c r="M865" i="46" s="1"/>
  <c r="R599" i="46"/>
  <c r="M599" i="46" s="1"/>
  <c r="J599" i="46"/>
  <c r="R55" i="46"/>
  <c r="M55" i="46" s="1"/>
  <c r="J55" i="46"/>
  <c r="K713" i="46" a="1"/>
  <c r="K34" i="46" a="1"/>
  <c r="K483" i="46" a="1"/>
  <c r="J758" i="46"/>
  <c r="K496" i="46" a="1"/>
  <c r="R500" i="46"/>
  <c r="M500" i="46" s="1"/>
  <c r="J504" i="46"/>
  <c r="R507" i="46"/>
  <c r="M507" i="46" s="1"/>
  <c r="J27" i="46"/>
  <c r="R726" i="46"/>
  <c r="M726" i="46" s="1"/>
  <c r="R558" i="46"/>
  <c r="M558" i="46" s="1"/>
  <c r="J20" i="46"/>
  <c r="R20" i="46"/>
  <c r="M20" i="46" s="1"/>
  <c r="J738" i="46"/>
  <c r="K738" i="46" a="1"/>
  <c r="K599" i="46" a="1"/>
  <c r="J923" i="46"/>
  <c r="R923" i="46"/>
  <c r="M923" i="46" s="1"/>
  <c r="K923" i="46" a="1"/>
  <c r="K576" i="46" a="1"/>
  <c r="J930" i="46"/>
  <c r="R586" i="46"/>
  <c r="K586" i="46" a="1"/>
  <c r="J586" i="46"/>
  <c r="R510" i="46"/>
  <c r="M510" i="46" s="1"/>
  <c r="R561" i="46"/>
  <c r="M561" i="46" s="1"/>
  <c r="R494" i="46"/>
  <c r="M494" i="46" s="1"/>
  <c r="K494" i="46" a="1"/>
  <c r="J198" i="46"/>
  <c r="K198" i="46" a="1"/>
  <c r="K149" i="46" a="1"/>
  <c r="J149" i="46"/>
  <c r="K181" i="46" a="1"/>
  <c r="R181" i="46"/>
  <c r="M181" i="46" s="1"/>
  <c r="R740" i="46"/>
  <c r="M740" i="46" s="1"/>
  <c r="K740" i="46" a="1"/>
  <c r="J247" i="46"/>
  <c r="R613" i="46"/>
  <c r="M613" i="46" s="1"/>
  <c r="R762" i="46"/>
  <c r="M762" i="46" s="1"/>
  <c r="R825" i="46"/>
  <c r="M825" i="46" s="1"/>
  <c r="R741" i="46"/>
  <c r="M741" i="46" s="1"/>
  <c r="J935" i="46"/>
  <c r="J38" i="46"/>
  <c r="R674" i="46"/>
  <c r="M674" i="46" s="1"/>
  <c r="R226" i="46"/>
  <c r="M226" i="46" s="1"/>
  <c r="R639" i="46"/>
  <c r="M639" i="46" s="1"/>
  <c r="K639" i="46" a="1"/>
  <c r="K169" i="46" a="1"/>
  <c r="J169" i="46"/>
  <c r="R946" i="46"/>
  <c r="M946" i="46" s="1"/>
  <c r="K946" i="46" a="1"/>
  <c r="J674" i="46"/>
  <c r="R907" i="46"/>
  <c r="M907" i="46" s="1"/>
  <c r="J622" i="46"/>
  <c r="J946" i="46"/>
  <c r="K622" i="46" a="1"/>
  <c r="K65" i="46" a="1"/>
  <c r="R65" i="46"/>
  <c r="M65" i="46" s="1"/>
  <c r="J65" i="46"/>
  <c r="R401" i="46"/>
  <c r="M401" i="46" s="1"/>
  <c r="R782" i="46"/>
  <c r="M782" i="46" s="1"/>
  <c r="K782" i="46" a="1"/>
  <c r="J226" i="46"/>
  <c r="K754" i="46" a="1"/>
  <c r="R754" i="46"/>
  <c r="M754" i="46" s="1"/>
  <c r="R169" i="46"/>
  <c r="M169" i="46" s="1"/>
  <c r="J907" i="46"/>
  <c r="R260" i="46"/>
  <c r="M260" i="46" s="1"/>
  <c r="J782" i="46"/>
  <c r="J754" i="46"/>
  <c r="K132" i="46" a="1"/>
  <c r="R132" i="46"/>
  <c r="M132" i="46" s="1"/>
  <c r="J153" i="46"/>
  <c r="R153" i="46"/>
  <c r="K153" i="46" a="1"/>
  <c r="K265" i="46" a="1"/>
  <c r="R265" i="46"/>
  <c r="M265" i="46" s="1"/>
  <c r="J265" i="46"/>
  <c r="J260" i="46"/>
  <c r="K66" i="46" a="1"/>
  <c r="R66" i="46"/>
  <c r="M66" i="46" s="1"/>
  <c r="K898" i="46" a="1"/>
  <c r="J898" i="46"/>
  <c r="R856" i="46"/>
  <c r="M856" i="46" s="1"/>
  <c r="R781" i="46"/>
  <c r="M781" i="46" s="1"/>
  <c r="R19" i="46"/>
  <c r="M19" i="46" s="1"/>
  <c r="R412" i="46"/>
  <c r="M412" i="46" s="1"/>
  <c r="R857" i="46"/>
  <c r="M857" i="46" s="1"/>
  <c r="J856" i="46"/>
  <c r="J781" i="46"/>
  <c r="J19" i="46"/>
  <c r="J80" i="46"/>
  <c r="J104" i="46"/>
  <c r="K926" i="46" a="1"/>
  <c r="R926" i="46"/>
  <c r="M926" i="46" s="1"/>
  <c r="J926" i="46"/>
  <c r="R693" i="46"/>
  <c r="M693" i="46" s="1"/>
  <c r="K693" i="46" a="1"/>
  <c r="J693" i="46"/>
  <c r="R296" i="46"/>
  <c r="M296" i="46" s="1"/>
  <c r="K296" i="46" a="1"/>
  <c r="J296" i="46"/>
  <c r="R200" i="46"/>
  <c r="M200" i="46" s="1"/>
  <c r="R834" i="46"/>
  <c r="M834" i="46" s="1"/>
  <c r="K834" i="46" a="1"/>
  <c r="J834" i="46"/>
  <c r="K684" i="46" a="1"/>
  <c r="J684" i="46"/>
  <c r="R684" i="46"/>
  <c r="M684" i="46" s="1"/>
  <c r="K298" i="46" a="1"/>
  <c r="K739" i="46" a="1"/>
  <c r="R739" i="46"/>
  <c r="M739" i="46" s="1"/>
  <c r="R944" i="46"/>
  <c r="M944" i="46" s="1"/>
  <c r="J739" i="46"/>
  <c r="R683" i="46"/>
  <c r="M683" i="46" s="1"/>
  <c r="K683" i="46" a="1"/>
  <c r="J944" i="46"/>
  <c r="R840" i="46"/>
  <c r="J840" i="46"/>
  <c r="K297" i="46" a="1"/>
  <c r="J298" i="46"/>
  <c r="K840" i="46" a="1"/>
  <c r="K335" i="46" a="1"/>
  <c r="R335" i="46"/>
  <c r="M335" i="46" s="1"/>
  <c r="J335" i="46"/>
  <c r="J439" i="46"/>
  <c r="K268" i="46" a="1"/>
  <c r="J268" i="46"/>
  <c r="R268" i="46"/>
  <c r="M268" i="46" s="1"/>
  <c r="K381" i="46" a="1"/>
  <c r="J381" i="46"/>
  <c r="R381" i="46"/>
  <c r="M381" i="46" s="1"/>
  <c r="K382" i="46" a="1"/>
  <c r="J382" i="46"/>
  <c r="R194" i="46"/>
  <c r="M194" i="46" s="1"/>
  <c r="R163" i="46"/>
  <c r="M163" i="46" s="1"/>
  <c r="R835" i="46"/>
  <c r="M835" i="46" s="1"/>
  <c r="R201" i="46"/>
  <c r="M201" i="46" s="1"/>
  <c r="R904" i="46"/>
  <c r="M904" i="46" s="1"/>
  <c r="K904" i="46" a="1"/>
  <c r="J904" i="46"/>
  <c r="R799" i="46"/>
  <c r="M799" i="46" s="1"/>
  <c r="K799" i="46" a="1"/>
  <c r="K380" i="46" a="1"/>
  <c r="J380" i="46"/>
  <c r="R380" i="46"/>
  <c r="M380" i="46" s="1"/>
  <c r="J799" i="46"/>
  <c r="R640" i="46"/>
  <c r="M640" i="46" s="1"/>
  <c r="K920" i="46" a="1"/>
  <c r="R920" i="46"/>
  <c r="M920" i="46" s="1"/>
  <c r="J920" i="46"/>
  <c r="J640" i="46"/>
  <c r="J714" i="46"/>
  <c r="R656" i="46"/>
  <c r="M656" i="46" s="1"/>
  <c r="K188" i="46" a="1"/>
  <c r="K584" i="46" a="1"/>
  <c r="J584" i="46"/>
  <c r="R584" i="46"/>
  <c r="M584" i="46" s="1"/>
  <c r="J656" i="46"/>
  <c r="R660" i="46"/>
  <c r="M660" i="46" s="1"/>
  <c r="R71" i="46"/>
  <c r="M71" i="46" s="1"/>
  <c r="R145" i="46"/>
  <c r="M145" i="46" s="1"/>
  <c r="J186" i="46"/>
  <c r="R659" i="46"/>
  <c r="M659" i="46" s="1"/>
  <c r="K186" i="46" a="1"/>
  <c r="J659" i="46"/>
  <c r="J660" i="46"/>
  <c r="K71" i="46" a="1"/>
  <c r="J145" i="46"/>
  <c r="R233" i="46"/>
  <c r="M233" i="46" s="1"/>
  <c r="J261" i="46"/>
  <c r="J722" i="46"/>
  <c r="K46" i="46" a="1"/>
  <c r="J46" i="46"/>
  <c r="K722" i="46" a="1"/>
  <c r="R167" i="46"/>
  <c r="M167" i="46" s="1"/>
  <c r="R241" i="46"/>
  <c r="M241" i="46" s="1"/>
  <c r="J629" i="46"/>
  <c r="K413" i="46" a="1"/>
  <c r="J430" i="46"/>
  <c r="J57" i="46"/>
  <c r="K146" i="46" a="1"/>
  <c r="K526" i="46" a="1"/>
  <c r="R347" i="46"/>
  <c r="M347" i="46" s="1"/>
  <c r="R46" i="46"/>
  <c r="M46" i="46" s="1"/>
  <c r="K459" i="46" a="1"/>
  <c r="R459" i="46"/>
  <c r="M459" i="46" s="1"/>
  <c r="J377" i="46"/>
  <c r="K3" i="46" a="1"/>
  <c r="R3" i="46"/>
  <c r="M3" i="46" s="1"/>
  <c r="J3" i="46"/>
  <c r="R43" i="46"/>
  <c r="M43" i="46" s="1"/>
  <c r="K43" i="46" a="1"/>
  <c r="J43" i="46"/>
  <c r="R852" i="46"/>
  <c r="M852" i="46" s="1"/>
  <c r="K745" i="46" a="1"/>
  <c r="J745" i="46"/>
  <c r="R745" i="46"/>
  <c r="M745" i="46" s="1"/>
  <c r="R144" i="46"/>
  <c r="M144" i="46" s="1"/>
  <c r="K791" i="46" a="1"/>
  <c r="R791" i="46"/>
  <c r="M791" i="46" s="1"/>
  <c r="J791" i="46"/>
  <c r="R567" i="46"/>
  <c r="M567" i="46" s="1"/>
  <c r="K567" i="46" a="1"/>
  <c r="R69" i="46"/>
  <c r="M69" i="46" s="1"/>
  <c r="R934" i="46"/>
  <c r="R240" i="46"/>
  <c r="M240" i="46" s="1"/>
  <c r="J242" i="46"/>
  <c r="K156" i="46" a="1"/>
  <c r="J156" i="46"/>
  <c r="J567" i="46"/>
  <c r="K813" i="46" a="1"/>
  <c r="J813" i="46"/>
  <c r="R284" i="46"/>
  <c r="M284" i="46" s="1"/>
  <c r="K284" i="46" a="1"/>
  <c r="K317" i="46" a="1"/>
  <c r="J317" i="46"/>
  <c r="R317" i="46"/>
  <c r="M317" i="46" s="1"/>
  <c r="J69" i="46"/>
  <c r="R552" i="46"/>
  <c r="M552" i="46" s="1"/>
  <c r="K552" i="46" a="1"/>
  <c r="J240" i="46"/>
  <c r="J461" i="46"/>
  <c r="R461" i="46"/>
  <c r="M461" i="46" s="1"/>
  <c r="R90" i="46"/>
  <c r="M90" i="46" s="1"/>
  <c r="K90" i="46" a="1"/>
  <c r="J90" i="46"/>
  <c r="J552" i="46"/>
  <c r="K461" i="46" a="1"/>
  <c r="K108" i="46" a="1"/>
  <c r="J108" i="46"/>
  <c r="R108" i="46"/>
  <c r="M108" i="46" s="1"/>
  <c r="K474" i="46" a="1"/>
  <c r="J474" i="46"/>
  <c r="R474" i="46"/>
  <c r="M474" i="46" s="1"/>
  <c r="R821" i="46"/>
  <c r="K821" i="46" a="1"/>
  <c r="J821" i="46"/>
  <c r="J842" i="46"/>
  <c r="R842" i="46"/>
  <c r="M842" i="46" s="1"/>
  <c r="K171" i="46" a="1"/>
  <c r="J171" i="46"/>
  <c r="R171" i="46"/>
  <c r="M171" i="46" s="1"/>
  <c r="K842" i="46" a="1"/>
  <c r="J45" i="46"/>
  <c r="J470" i="46"/>
  <c r="K909" i="46" a="1"/>
  <c r="R909" i="46"/>
  <c r="M909" i="46" s="1"/>
  <c r="J442" i="46"/>
  <c r="J137" i="46"/>
  <c r="K157" i="46" a="1"/>
  <c r="J157" i="46"/>
  <c r="J311" i="46"/>
  <c r="R311" i="46"/>
  <c r="M311" i="46" s="1"/>
  <c r="R853" i="46"/>
  <c r="M853" i="46" s="1"/>
  <c r="K853" i="46" a="1"/>
  <c r="K442" i="46" a="1"/>
  <c r="R102" i="46"/>
  <c r="M102" i="46" s="1"/>
  <c r="K700" i="46" a="1"/>
  <c r="J700" i="46"/>
  <c r="K311" i="46" a="1"/>
  <c r="K692" i="46" a="1"/>
  <c r="J692" i="46"/>
  <c r="R692" i="46"/>
  <c r="M692" i="46" s="1"/>
  <c r="K587" i="46" a="1"/>
  <c r="R587" i="46"/>
  <c r="M587" i="46" s="1"/>
  <c r="K808" i="46" a="1"/>
  <c r="J808" i="46"/>
  <c r="R808" i="46"/>
  <c r="M808" i="46" s="1"/>
  <c r="R458" i="46"/>
  <c r="M458" i="46" s="1"/>
  <c r="J587" i="46"/>
  <c r="K950" i="46" a="1"/>
  <c r="J231" i="46"/>
  <c r="R231" i="46"/>
  <c r="M231" i="46" s="1"/>
  <c r="K217" i="46" a="1"/>
  <c r="R217" i="46"/>
  <c r="M217" i="46" s="1"/>
  <c r="K819" i="46" a="1"/>
  <c r="J819" i="46"/>
  <c r="R819" i="46"/>
  <c r="M819" i="46" s="1"/>
  <c r="R137" i="46"/>
  <c r="M137" i="46" s="1"/>
  <c r="J114" i="46"/>
  <c r="R114" i="46"/>
  <c r="M114" i="46" s="1"/>
  <c r="K114" i="46" a="1"/>
  <c r="J338" i="46"/>
  <c r="J458" i="46"/>
  <c r="J217" i="46"/>
  <c r="J102" i="46"/>
  <c r="J67" i="46"/>
  <c r="R688" i="46"/>
  <c r="M688" i="46" s="1"/>
  <c r="K688" i="46" a="1"/>
  <c r="K119" i="46" a="1"/>
  <c r="J119" i="46"/>
  <c r="R700" i="46"/>
  <c r="M700" i="46" s="1"/>
  <c r="J744" i="46"/>
  <c r="R861" i="46"/>
  <c r="K861" i="46" a="1"/>
  <c r="J688" i="46"/>
  <c r="K212" i="46" a="1"/>
  <c r="J212" i="46"/>
  <c r="R929" i="46"/>
  <c r="M929" i="46" s="1"/>
  <c r="K943" i="46" a="1"/>
  <c r="J943" i="46"/>
  <c r="J359" i="46"/>
  <c r="R359" i="46"/>
  <c r="M359" i="46" s="1"/>
  <c r="R53" i="46"/>
  <c r="M53" i="46" s="1"/>
  <c r="K53" i="46" a="1"/>
  <c r="J53" i="46"/>
  <c r="R595" i="46"/>
  <c r="M595" i="46" s="1"/>
  <c r="R691" i="46"/>
  <c r="M691" i="46" s="1"/>
  <c r="J224" i="46"/>
  <c r="J70" i="46"/>
  <c r="R798" i="46"/>
  <c r="M798" i="46" s="1"/>
  <c r="K798" i="46" a="1"/>
  <c r="R669" i="46"/>
  <c r="M669" i="46" s="1"/>
  <c r="R495" i="46"/>
  <c r="M495" i="46" s="1"/>
  <c r="J595" i="46"/>
  <c r="R160" i="46"/>
  <c r="M160" i="46" s="1"/>
  <c r="J691" i="46"/>
  <c r="J929" i="46"/>
  <c r="J746" i="46"/>
  <c r="J316" i="46"/>
  <c r="K789" i="46" a="1"/>
  <c r="K368" i="46" a="1"/>
  <c r="J368" i="46"/>
  <c r="J798" i="46"/>
  <c r="R873" i="46"/>
  <c r="M873" i="46" s="1"/>
  <c r="K873" i="46" a="1"/>
  <c r="J873" i="46"/>
  <c r="R801" i="46"/>
  <c r="M801" i="46" s="1"/>
  <c r="J327" i="46"/>
  <c r="J597" i="46"/>
  <c r="R70" i="46"/>
  <c r="M70" i="46" s="1"/>
  <c r="J801" i="46"/>
  <c r="J340" i="46"/>
  <c r="K690" i="46" a="1"/>
  <c r="R690" i="46"/>
  <c r="M690" i="46" s="1"/>
  <c r="R361" i="46"/>
  <c r="M361" i="46" s="1"/>
  <c r="K361" i="46" a="1"/>
  <c r="R368" i="46"/>
  <c r="M368" i="46" s="1"/>
  <c r="J344" i="46"/>
  <c r="J690" i="46"/>
  <c r="J361" i="46"/>
  <c r="K206" i="46" a="1"/>
  <c r="R206" i="46"/>
  <c r="M206" i="46" s="1"/>
  <c r="K795" i="46" a="1"/>
  <c r="J795" i="46"/>
  <c r="R139" i="46"/>
  <c r="M139" i="46" s="1"/>
  <c r="K139" i="46" a="1"/>
  <c r="J139" i="46"/>
  <c r="R330" i="46"/>
  <c r="M330" i="46" s="1"/>
  <c r="J345" i="46"/>
  <c r="R444" i="46"/>
  <c r="M444" i="46" s="1"/>
  <c r="J864" i="46"/>
  <c r="J369" i="46"/>
  <c r="J370" i="46"/>
  <c r="K60" i="46" a="1"/>
  <c r="J332" i="46"/>
  <c r="K705" i="46" a="1"/>
  <c r="J705" i="46"/>
  <c r="R705" i="46"/>
  <c r="M705" i="46" s="1"/>
  <c r="R395" i="46"/>
  <c r="M395" i="46" s="1"/>
  <c r="K332" i="46" a="1"/>
  <c r="R772" i="46"/>
  <c r="M772" i="46" s="1"/>
  <c r="K772" i="46" a="1"/>
  <c r="J772" i="46"/>
  <c r="J330" i="46"/>
  <c r="J444" i="46"/>
  <c r="R390" i="46"/>
  <c r="M390" i="46" s="1"/>
  <c r="R637" i="46"/>
  <c r="M637" i="46" s="1"/>
  <c r="J92" i="46"/>
  <c r="R391" i="46"/>
  <c r="M391" i="46" s="1"/>
  <c r="K397" i="46" a="1"/>
  <c r="R36" i="46"/>
  <c r="M36" i="46" s="1"/>
  <c r="K92" i="46" a="1"/>
  <c r="R140" i="46"/>
  <c r="M140" i="46" s="1"/>
  <c r="K140" i="46" a="1"/>
  <c r="K74" i="46" a="1"/>
  <c r="J74" i="46"/>
  <c r="R74" i="46"/>
  <c r="M74" i="46" s="1"/>
  <c r="R426" i="46"/>
  <c r="M426" i="46" s="1"/>
  <c r="J391" i="46"/>
  <c r="J395" i="46"/>
  <c r="K804" i="46" a="1"/>
  <c r="K637" i="46" a="1"/>
  <c r="K414" i="46" a="1"/>
  <c r="R662" i="46"/>
  <c r="M662" i="46" s="1"/>
  <c r="R60" i="46"/>
  <c r="M60" i="46" s="1"/>
  <c r="R795" i="46"/>
  <c r="M795" i="46" s="1"/>
  <c r="K350" i="46" a="1"/>
  <c r="J350" i="46"/>
  <c r="J436" i="46"/>
  <c r="K37" i="46" a="1"/>
  <c r="J37" i="46"/>
  <c r="R37" i="46"/>
  <c r="M37" i="46" s="1"/>
  <c r="J443" i="46"/>
  <c r="J93" i="46"/>
  <c r="K556" i="46" a="1"/>
  <c r="R556" i="46"/>
  <c r="M556" i="46" s="1"/>
  <c r="R455" i="46"/>
  <c r="M455" i="46" s="1"/>
  <c r="R128" i="46"/>
  <c r="M128" i="46" s="1"/>
  <c r="K94" i="46" a="1"/>
  <c r="R899" i="46"/>
  <c r="M899" i="46" s="1"/>
  <c r="J375" i="46"/>
  <c r="K499" i="46" a="1"/>
  <c r="R499" i="46"/>
  <c r="M499" i="46" s="1"/>
  <c r="K575" i="46" a="1"/>
  <c r="R575" i="46"/>
  <c r="M575" i="46" s="1"/>
  <c r="J455" i="46"/>
  <c r="J456" i="46"/>
  <c r="J128" i="46"/>
  <c r="J129" i="46"/>
  <c r="R154" i="46"/>
  <c r="M154" i="46" s="1"/>
  <c r="R486" i="46"/>
  <c r="M486" i="46" s="1"/>
  <c r="R415" i="46"/>
  <c r="M415" i="46" s="1"/>
  <c r="J499" i="46"/>
  <c r="J575" i="46"/>
  <c r="R121" i="46"/>
  <c r="M121" i="46" s="1"/>
  <c r="K881" i="46" a="1"/>
  <c r="J881" i="46"/>
  <c r="K812" i="46" a="1"/>
  <c r="J812" i="46"/>
  <c r="K388" i="46" a="1"/>
  <c r="J388" i="46"/>
  <c r="R388" i="46"/>
  <c r="M388" i="46" s="1"/>
  <c r="R919" i="46"/>
  <c r="M919" i="46" s="1"/>
  <c r="K919" i="46" a="1"/>
  <c r="J919" i="46"/>
  <c r="J899" i="46"/>
  <c r="J33" i="46"/>
  <c r="K484" i="46" a="1"/>
  <c r="J484" i="46"/>
  <c r="R484" i="46"/>
  <c r="M484" i="46" s="1"/>
  <c r="J875" i="46"/>
  <c r="R320" i="46"/>
  <c r="M320" i="46" s="1"/>
  <c r="K320" i="46" a="1"/>
  <c r="J320" i="46"/>
  <c r="J159" i="46"/>
  <c r="R174" i="46"/>
  <c r="M174" i="46" s="1"/>
  <c r="K174" i="46" a="1"/>
  <c r="R172" i="46"/>
  <c r="M172" i="46" s="1"/>
  <c r="K172" i="46" a="1"/>
  <c r="J172" i="46"/>
  <c r="R333" i="46"/>
  <c r="M333" i="46" s="1"/>
  <c r="K333" i="46" a="1"/>
  <c r="R836" i="46"/>
  <c r="M836" i="46" s="1"/>
  <c r="K305" i="46" a="1"/>
  <c r="J305" i="46"/>
  <c r="K177" i="46" a="1"/>
  <c r="J177" i="46"/>
  <c r="J205" i="46"/>
  <c r="J542" i="46"/>
  <c r="R305" i="46"/>
  <c r="M305" i="46" s="1"/>
  <c r="R770" i="46"/>
  <c r="M770" i="46" s="1"/>
  <c r="K770" i="46" a="1"/>
  <c r="J770" i="46"/>
  <c r="J259" i="46"/>
  <c r="K275" i="46" a="1"/>
  <c r="J275" i="46"/>
  <c r="R275" i="46"/>
  <c r="M275" i="46" s="1"/>
  <c r="J76" i="46"/>
  <c r="J836" i="46"/>
  <c r="K207" i="46" a="1"/>
  <c r="J207" i="46"/>
  <c r="R207" i="46"/>
  <c r="M207" i="46" s="1"/>
  <c r="J549" i="46"/>
  <c r="K259" i="46" a="1"/>
  <c r="K76" i="46" a="1"/>
  <c r="J176" i="46"/>
  <c r="R723" i="46"/>
  <c r="M723" i="46" s="1"/>
  <c r="R546" i="46"/>
  <c r="M546" i="46" s="1"/>
  <c r="R912" i="46"/>
  <c r="M912" i="46" s="1"/>
  <c r="J765" i="46"/>
  <c r="K765" i="46" a="1"/>
  <c r="R765" i="46"/>
  <c r="M765" i="46" s="1"/>
  <c r="J833" i="46"/>
  <c r="J541" i="46"/>
  <c r="J411" i="46"/>
  <c r="J941" i="46"/>
  <c r="R828" i="46"/>
  <c r="M828" i="46" s="1"/>
  <c r="K256" i="46" a="1"/>
  <c r="J256" i="46"/>
  <c r="J175" i="46"/>
  <c r="K402" i="46" a="1"/>
  <c r="J402" i="46"/>
  <c r="K406" i="46" a="1"/>
  <c r="J406" i="46"/>
  <c r="R406" i="46"/>
  <c r="M406" i="46" s="1"/>
  <c r="K416" i="46" a="1"/>
  <c r="J416" i="46"/>
  <c r="J431" i="46"/>
  <c r="K911" i="46" a="1"/>
  <c r="J911" i="46"/>
  <c r="J591" i="46"/>
  <c r="K885" i="46" a="1"/>
  <c r="J885" i="46"/>
  <c r="R885" i="46"/>
  <c r="M885" i="46" s="1"/>
  <c r="R177" i="46"/>
  <c r="M177" i="46" s="1"/>
  <c r="J245" i="46"/>
  <c r="K425" i="46" a="1"/>
  <c r="J425" i="46"/>
  <c r="R425" i="46"/>
  <c r="M425" i="46" s="1"/>
  <c r="K829" i="46" a="1"/>
  <c r="J829" i="46"/>
  <c r="R304" i="46"/>
  <c r="M304" i="46" s="1"/>
  <c r="K841" i="46" a="1"/>
  <c r="J841" i="46"/>
  <c r="R841" i="46"/>
  <c r="M841" i="46" s="1"/>
  <c r="K48" i="46" a="1"/>
  <c r="J48" i="46"/>
  <c r="R751" i="46"/>
  <c r="M751" i="46" s="1"/>
  <c r="R384" i="46"/>
  <c r="M384" i="46" s="1"/>
  <c r="K384" i="46" a="1"/>
  <c r="J355" i="46"/>
  <c r="R355" i="46"/>
  <c r="K355" i="46" a="1"/>
  <c r="K77" i="46" a="1"/>
  <c r="R77" i="46"/>
  <c r="M77" i="46" s="1"/>
  <c r="J77" i="46"/>
  <c r="R603" i="46"/>
  <c r="M603" i="46" s="1"/>
  <c r="J627" i="46"/>
  <c r="R627" i="46"/>
  <c r="M627" i="46" s="1"/>
  <c r="J403" i="46"/>
  <c r="J417" i="46"/>
  <c r="J422" i="46"/>
  <c r="J910" i="46"/>
  <c r="J830" i="46"/>
  <c r="J135" i="46"/>
  <c r="J755" i="46"/>
  <c r="J306" i="46"/>
  <c r="J764" i="46"/>
  <c r="R785" i="46"/>
  <c r="M785" i="46" s="1"/>
  <c r="J785" i="46"/>
  <c r="K627" i="46" a="1"/>
  <c r="R573" i="46"/>
  <c r="M573" i="46" s="1"/>
  <c r="K785" i="46" a="1"/>
  <c r="R643" i="46"/>
  <c r="M643" i="46" s="1"/>
  <c r="J643" i="46"/>
  <c r="K643" i="46" a="1"/>
  <c r="J573" i="46"/>
  <c r="K767" i="46" a="1"/>
  <c r="R767" i="46"/>
  <c r="M767" i="46" s="1"/>
  <c r="K603" i="46" a="1"/>
  <c r="R315" i="46"/>
  <c r="M315" i="46" s="1"/>
  <c r="K315" i="46" a="1"/>
  <c r="J620" i="46"/>
  <c r="J213" i="46"/>
  <c r="J407" i="46"/>
  <c r="J429" i="46"/>
  <c r="J235" i="46"/>
  <c r="J249" i="46"/>
  <c r="J478" i="46"/>
  <c r="J838" i="46"/>
  <c r="J767" i="46"/>
  <c r="J315" i="46"/>
  <c r="R32" i="46"/>
  <c r="M32" i="46" s="1"/>
  <c r="J32" i="46"/>
  <c r="R620" i="46"/>
  <c r="M620" i="46" s="1"/>
  <c r="K32" i="46" a="1"/>
  <c r="R386" i="46"/>
  <c r="M386" i="46" s="1"/>
  <c r="K386" i="46" a="1"/>
  <c r="R917" i="46"/>
  <c r="M917" i="46" s="1"/>
  <c r="K917" i="46" a="1"/>
  <c r="K445" i="46" a="1"/>
  <c r="J445" i="46"/>
  <c r="R445" i="46"/>
  <c r="M445" i="46" s="1"/>
  <c r="R787" i="46"/>
  <c r="M787" i="46" s="1"/>
  <c r="R387" i="46"/>
  <c r="M387" i="46" s="1"/>
  <c r="K387" i="46" a="1"/>
  <c r="R918" i="46"/>
  <c r="M918" i="46" s="1"/>
  <c r="K918" i="46" a="1"/>
  <c r="K635" i="46" a="1"/>
  <c r="R635" i="46"/>
  <c r="M635" i="46" s="1"/>
  <c r="J635" i="46"/>
  <c r="R84" i="46"/>
  <c r="M84" i="46" s="1"/>
  <c r="K84" i="46" a="1"/>
  <c r="J839" i="46"/>
  <c r="J387" i="46"/>
  <c r="J918" i="46"/>
  <c r="J84" i="46"/>
  <c r="R324" i="46"/>
  <c r="M324" i="46" s="1"/>
  <c r="K310" i="46" a="1"/>
  <c r="R385" i="46"/>
  <c r="M385" i="46" s="1"/>
  <c r="K385" i="46" a="1"/>
  <c r="J328" i="46"/>
  <c r="J616" i="46"/>
  <c r="J787" i="46"/>
  <c r="J790" i="46"/>
  <c r="J358" i="46"/>
  <c r="J383" i="46"/>
  <c r="K376" i="46" a="1"/>
  <c r="R376" i="46"/>
  <c r="M376" i="46" s="1"/>
  <c r="J649" i="46"/>
  <c r="R649" i="46"/>
  <c r="M649" i="46" s="1"/>
  <c r="K649" i="46" a="1"/>
  <c r="K756" i="46" a="1"/>
  <c r="J756" i="46"/>
  <c r="K78" i="46" a="1"/>
  <c r="J78" i="46"/>
  <c r="K383" i="46" a="1"/>
  <c r="K82" i="46" a="1"/>
  <c r="R82" i="46"/>
  <c r="M82" i="46" s="1"/>
  <c r="J515" i="46"/>
  <c r="R515" i="46"/>
  <c r="M515" i="46" s="1"/>
  <c r="J376" i="46"/>
  <c r="K667" i="46" a="1"/>
  <c r="J667" i="46"/>
  <c r="R667" i="46"/>
  <c r="M667" i="46" s="1"/>
  <c r="R624" i="46"/>
  <c r="M624" i="46" s="1"/>
  <c r="K356" i="46" a="1"/>
  <c r="J356" i="46"/>
  <c r="K892" i="46" a="1"/>
  <c r="R892" i="46"/>
  <c r="M892" i="46" s="1"/>
  <c r="J86" i="46"/>
  <c r="R86" i="46"/>
  <c r="M86" i="46" s="1"/>
  <c r="R642" i="46"/>
  <c r="M642" i="46" s="1"/>
  <c r="K642" i="46" a="1"/>
  <c r="J949" i="46"/>
  <c r="J624" i="46"/>
  <c r="J632" i="46"/>
  <c r="J633" i="46"/>
  <c r="J642" i="46"/>
  <c r="J803" i="46"/>
  <c r="K803" i="46" a="1"/>
  <c r="R803" i="46"/>
  <c r="M803" i="46" s="1"/>
  <c r="R869" i="46"/>
  <c r="M869" i="46" s="1"/>
  <c r="K632" i="46" a="1"/>
  <c r="K26" i="46" a="1"/>
  <c r="J525" i="46"/>
  <c r="J651" i="46"/>
  <c r="J668" i="46"/>
  <c r="R668" i="46"/>
  <c r="M668" i="46" s="1"/>
  <c r="K815" i="46" a="1"/>
  <c r="J815" i="46"/>
  <c r="R815" i="46"/>
  <c r="M815" i="46" s="1"/>
  <c r="K9" i="46" a="1"/>
  <c r="R9" i="46"/>
  <c r="M9" i="46" s="1"/>
  <c r="J890" i="46"/>
  <c r="R890" i="46"/>
  <c r="M890" i="46" s="1"/>
  <c r="J869" i="46"/>
  <c r="R625" i="46"/>
  <c r="M625" i="46" s="1"/>
  <c r="K636" i="46" a="1"/>
  <c r="J9" i="46"/>
  <c r="K645" i="46" a="1"/>
  <c r="R645" i="46"/>
  <c r="M645" i="46" s="1"/>
  <c r="K888" i="46" a="1"/>
  <c r="J888" i="46"/>
  <c r="K890" i="46" a="1"/>
  <c r="J802" i="46"/>
  <c r="J645" i="46"/>
  <c r="K891" i="46" a="1"/>
  <c r="R891" i="46"/>
  <c r="M891" i="46" s="1"/>
  <c r="K432" i="46" a="1"/>
  <c r="R432" i="46"/>
  <c r="M432" i="46" s="1"/>
  <c r="K664" i="46" a="1"/>
  <c r="J664" i="46"/>
  <c r="R664" i="46"/>
  <c r="M664" i="46" s="1"/>
  <c r="R356" i="46"/>
  <c r="M356" i="46" s="1"/>
  <c r="K466" i="46" a="1"/>
  <c r="J466" i="46"/>
  <c r="R466" i="46"/>
  <c r="M466" i="46" s="1"/>
  <c r="J258" i="46"/>
  <c r="J438" i="46"/>
  <c r="K672" i="46" a="1"/>
  <c r="R644" i="46"/>
  <c r="M644" i="46" s="1"/>
  <c r="R759" i="46"/>
  <c r="M759" i="46" s="1"/>
  <c r="J759" i="46"/>
  <c r="J10" i="46"/>
  <c r="J663" i="46"/>
  <c r="R650" i="46"/>
  <c r="M650" i="46" s="1"/>
  <c r="R4" i="46"/>
  <c r="M4" i="46" s="1"/>
  <c r="K452" i="46" a="1"/>
  <c r="J452" i="46"/>
  <c r="R452" i="46"/>
  <c r="M452" i="46" s="1"/>
  <c r="K894" i="46" a="1"/>
  <c r="J894" i="46"/>
  <c r="K759" i="46" a="1"/>
  <c r="K701" i="46" a="1"/>
  <c r="R701" i="46"/>
  <c r="M701" i="46" s="1"/>
  <c r="K195" i="46" a="1"/>
  <c r="J195" i="46"/>
  <c r="K694" i="46" a="1"/>
  <c r="J694" i="46"/>
  <c r="R695" i="46"/>
  <c r="M695" i="46" s="1"/>
  <c r="K695" i="46" a="1"/>
  <c r="J701" i="46"/>
  <c r="K671" i="46" a="1"/>
  <c r="R671" i="46"/>
  <c r="M671" i="46" s="1"/>
  <c r="K56" i="46" a="1"/>
  <c r="J56" i="46"/>
  <c r="K434" i="46" a="1"/>
  <c r="R434" i="46"/>
  <c r="M434" i="46" s="1"/>
  <c r="J671" i="46"/>
  <c r="R679" i="46"/>
  <c r="M679" i="46" s="1"/>
  <c r="K679" i="46" a="1"/>
  <c r="J679" i="46"/>
  <c r="K816" i="46" a="1"/>
  <c r="J816" i="46"/>
  <c r="K117" i="46" a="1"/>
  <c r="J117" i="46"/>
  <c r="K147" i="46" a="1"/>
  <c r="R147" i="46"/>
  <c r="M147" i="46" s="1"/>
  <c r="J434" i="46"/>
  <c r="J650" i="46"/>
  <c r="R91" i="46"/>
  <c r="M91" i="46" s="1"/>
  <c r="K91" i="46" a="1"/>
  <c r="J91" i="46"/>
  <c r="K678" i="46" a="1"/>
  <c r="R678" i="46"/>
  <c r="M678" i="46" s="1"/>
  <c r="K100" i="46" a="1"/>
  <c r="J100" i="46"/>
  <c r="K457" i="46" a="1"/>
  <c r="J457" i="46"/>
  <c r="R103" i="46"/>
  <c r="M103" i="46" s="1"/>
  <c r="K103" i="46" a="1"/>
  <c r="J270" i="46"/>
  <c r="R364" i="46"/>
  <c r="M364" i="46" s="1"/>
  <c r="K814" i="46" a="1"/>
  <c r="R814" i="46"/>
  <c r="M814" i="46" s="1"/>
  <c r="J814" i="46"/>
  <c r="R710" i="46"/>
  <c r="M710" i="46" s="1"/>
  <c r="K710" i="46" a="1"/>
  <c r="J710" i="46"/>
  <c r="K518" i="46" a="1"/>
  <c r="J364" i="46"/>
  <c r="K747" i="46" a="1"/>
  <c r="J747" i="46"/>
  <c r="R747" i="46"/>
  <c r="M747" i="46" s="1"/>
  <c r="K124" i="46" a="1"/>
  <c r="J124" i="46"/>
  <c r="K534" i="46" a="1"/>
  <c r="J534" i="46"/>
  <c r="R534" i="46"/>
  <c r="M534" i="46" s="1"/>
  <c r="J110" i="46"/>
  <c r="R110" i="46"/>
  <c r="M110" i="46" s="1"/>
  <c r="R278" i="46"/>
  <c r="M278" i="46" s="1"/>
  <c r="K110" i="46" a="1"/>
  <c r="K707" i="46" a="1"/>
  <c r="J707" i="46"/>
  <c r="K699" i="46" a="1"/>
  <c r="J699" i="46"/>
  <c r="J14" i="46"/>
  <c r="R14" i="46"/>
  <c r="M14" i="46" s="1"/>
  <c r="K14" i="46" a="1"/>
  <c r="J23" i="46"/>
  <c r="R23" i="46"/>
  <c r="M23" i="46" s="1"/>
  <c r="K492" i="46" a="1"/>
  <c r="J492" i="46"/>
  <c r="J15" i="46"/>
  <c r="R15" i="46"/>
  <c r="M15" i="46" s="1"/>
  <c r="R906" i="46"/>
  <c r="M906" i="46" s="1"/>
  <c r="R111" i="46"/>
  <c r="M111" i="46" s="1"/>
  <c r="K111" i="46" a="1"/>
  <c r="J111" i="46"/>
  <c r="J95" i="46"/>
  <c r="J809" i="46"/>
  <c r="J58" i="46"/>
  <c r="J89" i="46"/>
  <c r="J485" i="46"/>
  <c r="J41" i="46"/>
  <c r="J228" i="46"/>
  <c r="K95" i="46" a="1"/>
  <c r="K513" i="46" a="1"/>
  <c r="J513" i="46"/>
  <c r="J811" i="46"/>
  <c r="J810" i="46"/>
  <c r="K709" i="46" a="1"/>
  <c r="J709" i="46"/>
  <c r="K531" i="46" a="1"/>
  <c r="R531" i="46"/>
  <c r="M531" i="46" s="1"/>
  <c r="J531" i="46"/>
  <c r="R492" i="46"/>
  <c r="M492" i="46" s="1"/>
  <c r="K28" i="46" a="1"/>
  <c r="K906" i="46" a="1"/>
  <c r="K817" i="46" a="1"/>
  <c r="J817" i="46"/>
  <c r="R817" i="46"/>
  <c r="M817" i="46" s="1"/>
  <c r="J735" i="46"/>
  <c r="R735" i="46"/>
  <c r="M735" i="46" s="1"/>
  <c r="K735" i="46" a="1"/>
  <c r="K211" i="46" a="1"/>
  <c r="J211" i="46"/>
  <c r="R211" i="46"/>
  <c r="M211" i="46" s="1"/>
  <c r="R598" i="46"/>
  <c r="M598" i="46" s="1"/>
  <c r="K598" i="46" a="1"/>
  <c r="J598" i="46"/>
  <c r="R122" i="46"/>
  <c r="M122" i="46" s="1"/>
  <c r="K122" i="46" a="1"/>
  <c r="J122" i="46"/>
  <c r="R152" i="46"/>
  <c r="M152" i="46" s="1"/>
  <c r="K112" i="46" a="1"/>
  <c r="J112" i="46"/>
  <c r="K27" i="46" a="1"/>
  <c r="J708" i="46"/>
  <c r="R118" i="46"/>
  <c r="M118" i="46" s="1"/>
  <c r="K720" i="46" a="1"/>
  <c r="J720" i="46"/>
  <c r="J555" i="46"/>
  <c r="R555" i="46"/>
  <c r="M555" i="46" s="1"/>
  <c r="K537" i="46" a="1"/>
  <c r="R537" i="46"/>
  <c r="M537" i="46" s="1"/>
  <c r="R564" i="46"/>
  <c r="M564" i="46" s="1"/>
  <c r="K564" i="46" a="1"/>
  <c r="K731" i="46" a="1"/>
  <c r="J731" i="46"/>
  <c r="R731" i="46"/>
  <c r="M731" i="46" s="1"/>
  <c r="R824" i="46"/>
  <c r="M824" i="46" s="1"/>
  <c r="K824" i="46" a="1"/>
  <c r="J818" i="46"/>
  <c r="R818" i="46"/>
  <c r="M818" i="46" s="1"/>
  <c r="K818" i="46" a="1"/>
  <c r="K184" i="46" a="1"/>
  <c r="R184" i="46"/>
  <c r="M184" i="46" s="1"/>
  <c r="J537" i="46"/>
  <c r="J152" i="46"/>
  <c r="J564" i="46"/>
  <c r="J824" i="46"/>
  <c r="K118" i="46" a="1"/>
  <c r="K716" i="46" a="1"/>
  <c r="J719" i="46"/>
  <c r="K530" i="46" a="1"/>
  <c r="J530" i="46"/>
  <c r="R530" i="46"/>
  <c r="M530" i="46" s="1"/>
  <c r="K286" i="46" a="1"/>
  <c r="R286" i="46"/>
  <c r="M286" i="46" s="1"/>
  <c r="J286" i="46"/>
  <c r="K921" i="46" a="1"/>
  <c r="R921" i="46"/>
  <c r="M921" i="46" s="1"/>
  <c r="R720" i="46"/>
  <c r="M720" i="46" s="1"/>
  <c r="R540" i="46"/>
  <c r="M540" i="46" s="1"/>
  <c r="J827" i="46"/>
  <c r="R827" i="46"/>
  <c r="M827" i="46" s="1"/>
  <c r="R607" i="46"/>
  <c r="M607" i="46" s="1"/>
  <c r="K607" i="46" a="1"/>
  <c r="J607" i="46"/>
  <c r="J612" i="46"/>
  <c r="R612" i="46"/>
  <c r="M612" i="46" s="1"/>
  <c r="K612" i="46" a="1"/>
  <c r="K565" i="46" a="1"/>
  <c r="R565" i="46"/>
  <c r="M565" i="46" s="1"/>
  <c r="J214" i="46"/>
  <c r="J737" i="46"/>
  <c r="R738" i="46"/>
  <c r="M738" i="46" s="1"/>
  <c r="K827" i="46" a="1"/>
  <c r="R730" i="46"/>
  <c r="M730" i="46" s="1"/>
  <c r="R729" i="46"/>
  <c r="M729" i="46" s="1"/>
  <c r="J560" i="46"/>
  <c r="R560" i="46"/>
  <c r="M560" i="46" s="1"/>
  <c r="J729" i="46"/>
  <c r="J730" i="46"/>
  <c r="K570" i="46" a="1"/>
  <c r="J570" i="46"/>
  <c r="R570" i="46"/>
  <c r="M570" i="46" s="1"/>
  <c r="K948" i="46" a="1"/>
  <c r="J948" i="46"/>
  <c r="J301" i="46"/>
  <c r="R301" i="46"/>
  <c r="M301" i="46" s="1"/>
  <c r="K301" i="46" a="1"/>
  <c r="K777" i="46" a="1"/>
  <c r="J777" i="46"/>
  <c r="R777" i="46"/>
  <c r="M777" i="46" s="1"/>
  <c r="R50" i="46"/>
  <c r="M50" i="46" s="1"/>
  <c r="K63" i="46" a="1"/>
  <c r="R63" i="46"/>
  <c r="M63" i="46" s="1"/>
  <c r="K608" i="46" a="1"/>
  <c r="J608" i="46"/>
  <c r="R608" i="46"/>
  <c r="M608" i="46" s="1"/>
  <c r="R219" i="46"/>
  <c r="M219" i="46" s="1"/>
  <c r="K219" i="46" a="1"/>
  <c r="J219" i="46"/>
  <c r="K604" i="46" a="1"/>
  <c r="R604" i="46"/>
  <c r="M604" i="46" s="1"/>
  <c r="K748" i="46" a="1"/>
  <c r="R748" i="46"/>
  <c r="M748" i="46" s="1"/>
  <c r="R775" i="46"/>
  <c r="M775" i="46" s="1"/>
  <c r="K832" i="46" a="1"/>
  <c r="J604" i="46"/>
  <c r="R314" i="46"/>
  <c r="M314" i="46" s="1"/>
  <c r="K314" i="46" a="1"/>
  <c r="J314" i="46"/>
  <c r="K323" i="46" a="1"/>
  <c r="J323" i="46"/>
  <c r="R323" i="46"/>
  <c r="M323" i="46" s="1"/>
  <c r="J748" i="46"/>
  <c r="J571" i="46"/>
  <c r="J181" i="46"/>
  <c r="K18" i="46" a="1"/>
  <c r="R18" i="46"/>
  <c r="M18" i="46" s="1"/>
  <c r="K611" i="46" a="1"/>
  <c r="R611" i="46"/>
  <c r="M611" i="46" s="1"/>
  <c r="K590" i="46" a="1"/>
  <c r="J590" i="46"/>
  <c r="R590" i="46"/>
  <c r="M590" i="46" s="1"/>
  <c r="R190" i="46"/>
  <c r="M190" i="46" s="1"/>
  <c r="J17" i="46"/>
  <c r="J50" i="46"/>
  <c r="R120" i="46"/>
  <c r="M120" i="46" s="1"/>
  <c r="J18" i="46"/>
  <c r="J611" i="46"/>
  <c r="R511" i="46"/>
  <c r="M511" i="46" s="1"/>
  <c r="K511" i="46" a="1"/>
  <c r="J511" i="46"/>
  <c r="J532" i="46"/>
  <c r="K865" i="46" a="1"/>
  <c r="J740" i="46"/>
  <c r="K741" i="46" a="1"/>
  <c r="K532" i="46" a="1"/>
  <c r="R773" i="46"/>
  <c r="M773" i="46" s="1"/>
  <c r="K773" i="46" a="1"/>
  <c r="J773" i="46"/>
  <c r="K797" i="46" a="1"/>
  <c r="J797" i="46"/>
  <c r="R797" i="46"/>
  <c r="M797" i="46" s="1"/>
  <c r="K749" i="46" a="1"/>
  <c r="J749" i="46"/>
  <c r="R774" i="46"/>
  <c r="M774" i="46" s="1"/>
  <c r="R248" i="46"/>
  <c r="M248" i="46" s="1"/>
  <c r="K753" i="46" a="1"/>
  <c r="J753" i="46"/>
  <c r="R753" i="46"/>
  <c r="M753" i="46" s="1"/>
  <c r="K480" i="46" a="1"/>
  <c r="J480" i="46"/>
  <c r="R480" i="46"/>
  <c r="M480" i="46" s="1"/>
  <c r="K750" i="46" a="1"/>
  <c r="J750" i="46"/>
  <c r="R750" i="46"/>
  <c r="M750" i="46" s="1"/>
  <c r="R44" i="46"/>
  <c r="M44" i="46" s="1"/>
  <c r="K951" i="46" a="1"/>
  <c r="J951" i="46"/>
  <c r="R251" i="46"/>
  <c r="M251" i="46" s="1"/>
  <c r="R924" i="46"/>
  <c r="M924" i="46" s="1"/>
  <c r="R641" i="46"/>
  <c r="M641" i="46" s="1"/>
  <c r="J251" i="46"/>
  <c r="J924" i="46"/>
  <c r="J641" i="46"/>
  <c r="K44" i="46" a="1"/>
  <c r="R193" i="46"/>
  <c r="M193" i="46" s="1"/>
  <c r="J193" i="46"/>
  <c r="J846" i="46"/>
  <c r="K477" i="46" a="1"/>
  <c r="J477" i="46"/>
  <c r="R477" i="46"/>
  <c r="M477" i="46" s="1"/>
  <c r="K851" i="46" a="1"/>
  <c r="K55" i="46" a="1"/>
  <c r="R134" i="46"/>
  <c r="J134" i="46"/>
  <c r="R922" i="46"/>
  <c r="M922" i="46" s="1"/>
  <c r="S3721" i="1" a="1"/>
  <c r="P3721" i="1" a="1"/>
  <c r="O3721" i="1"/>
  <c r="R3606" i="1"/>
  <c r="R3611" i="1"/>
  <c r="Y3611" i="1" s="1" a="1"/>
  <c r="R3613" i="1"/>
  <c r="Y3613" i="1" s="1" a="1"/>
  <c r="R3614" i="1"/>
  <c r="R3616" i="1"/>
  <c r="R3617" i="1"/>
  <c r="R3618" i="1"/>
  <c r="Y3608" i="1" a="1"/>
  <c r="Y3295" i="1" a="1"/>
  <c r="Y3257" i="1" a="1"/>
  <c r="Y3222" i="1" a="1"/>
  <c r="Y2862" i="1" a="1"/>
  <c r="Y2354" i="1" a="1"/>
  <c r="Y2156" i="1" a="1"/>
  <c r="Y2120" i="1" a="1"/>
  <c r="Y2062" i="1" a="1"/>
  <c r="Y2055" i="1" a="1"/>
  <c r="Y1561" i="1" a="1"/>
  <c r="Y1439" i="1" a="1"/>
  <c r="Y1313" i="1" a="1"/>
  <c r="Y1310" i="1" a="1"/>
  <c r="Y1279" i="1" a="1"/>
  <c r="Y1251" i="1" a="1"/>
  <c r="Y1240" i="1" a="1"/>
  <c r="Y862" i="1" a="1"/>
  <c r="Y843" i="1" a="1"/>
  <c r="Y425" i="1" a="1"/>
  <c r="Y382" i="1" a="1"/>
  <c r="Y3255" i="1" a="1"/>
  <c r="Y3135" i="1" a="1"/>
  <c r="Y3091" i="1" a="1"/>
  <c r="Y3076" i="1" a="1"/>
  <c r="Y3066" i="1" a="1"/>
  <c r="Y2812" i="1" a="1"/>
  <c r="Y2431" i="1" a="1"/>
  <c r="Y2374" i="1" a="1"/>
  <c r="Y2328" i="1" a="1"/>
  <c r="Y2263" i="1" a="1"/>
  <c r="Y2164" i="1" a="1"/>
  <c r="Y1991" i="1" a="1"/>
  <c r="Y1658" i="1" a="1"/>
  <c r="Y1654" i="1" a="1"/>
  <c r="Y1626" i="1" a="1"/>
  <c r="Y1586" i="1" a="1"/>
  <c r="Y1545" i="1" a="1"/>
  <c r="Y1528" i="1" a="1"/>
  <c r="Y1517" i="1" a="1"/>
  <c r="Y991" i="1" a="1"/>
  <c r="Y908" i="1" a="1"/>
  <c r="Y831" i="1" a="1"/>
  <c r="Y783" i="1" a="1"/>
  <c r="Y726" i="1" a="1"/>
  <c r="Y591" i="1" a="1"/>
  <c r="Y298" i="1" a="1"/>
  <c r="Y155" i="1" a="1"/>
  <c r="S3265" i="1" a="1"/>
  <c r="Y3480" i="1" a="1"/>
  <c r="Y3368" i="1" a="1"/>
  <c r="Y3265" i="1" a="1"/>
  <c r="Y3223" i="1" a="1"/>
  <c r="Y3136" i="1" a="1"/>
  <c r="Y3106" i="1" a="1"/>
  <c r="Y3065" i="1" a="1"/>
  <c r="Y3049" i="1" a="1"/>
  <c r="Y2747" i="1" a="1"/>
  <c r="Y2665" i="1" a="1"/>
  <c r="Y2633" i="1" a="1"/>
  <c r="Y2537" i="1" a="1"/>
  <c r="Y2361" i="1" a="1"/>
  <c r="Y2356" i="1" a="1"/>
  <c r="Y2344" i="1" a="1"/>
  <c r="Y2341" i="1" a="1"/>
  <c r="Y2139" i="1" a="1"/>
  <c r="Y2060" i="1" a="1"/>
  <c r="Y2023" i="1" a="1"/>
  <c r="Y1826" i="1" a="1"/>
  <c r="Y1818" i="1" a="1"/>
  <c r="Y1775" i="1" a="1"/>
  <c r="Y1750" i="1" a="1"/>
  <c r="Y1659" i="1" a="1"/>
  <c r="Y1650" i="1" a="1"/>
  <c r="Y1577" i="1" a="1"/>
  <c r="Y1530" i="1" a="1"/>
  <c r="Y1529" i="1" a="1"/>
  <c r="Y1489" i="1" a="1"/>
  <c r="Y1431" i="1" a="1"/>
  <c r="Y1430" i="1" a="1"/>
  <c r="Y1265" i="1" a="1"/>
  <c r="Y1239" i="1" a="1"/>
  <c r="Y1238" i="1" a="1"/>
  <c r="Y1046" i="1" a="1"/>
  <c r="Y1025" i="1" a="1"/>
  <c r="Y1016" i="1" a="1"/>
  <c r="Y981" i="1" a="1"/>
  <c r="Y975" i="1" a="1"/>
  <c r="Y945" i="1" a="1"/>
  <c r="Y636" i="1" a="1"/>
  <c r="Y361" i="1" a="1"/>
  <c r="Y156" i="1" a="1"/>
  <c r="S3608" i="1" a="1"/>
  <c r="S3480" i="1" a="1"/>
  <c r="S3368" i="1" a="1"/>
  <c r="S3255" i="1" a="1"/>
  <c r="S3223" i="1" a="1"/>
  <c r="Y992" i="1" a="1"/>
  <c r="Y891" i="1" a="1"/>
  <c r="Y834" i="1" a="1"/>
  <c r="Y721" i="1" a="1"/>
  <c r="Y720" i="1" a="1"/>
  <c r="Y688" i="1" a="1"/>
  <c r="Y266" i="1" a="1"/>
  <c r="S3295" i="1" a="1"/>
  <c r="S3257" i="1" a="1"/>
  <c r="S3222" i="1" a="1"/>
  <c r="S3136" i="1" a="1"/>
  <c r="S3135" i="1" a="1"/>
  <c r="S3106" i="1" a="1"/>
  <c r="S3091" i="1" a="1"/>
  <c r="S3076" i="1" a="1"/>
  <c r="S3066" i="1" a="1"/>
  <c r="S3065" i="1" a="1"/>
  <c r="S3049" i="1" a="1"/>
  <c r="S2862" i="1" a="1"/>
  <c r="S2812" i="1" a="1"/>
  <c r="S2747" i="1" a="1"/>
  <c r="S2665" i="1" a="1"/>
  <c r="S2633" i="1" a="1"/>
  <c r="S2537" i="1" a="1"/>
  <c r="S2431" i="1" a="1"/>
  <c r="S2374" i="1" a="1"/>
  <c r="S2361" i="1" a="1"/>
  <c r="S2356" i="1" a="1"/>
  <c r="S2354" i="1" a="1"/>
  <c r="S2344" i="1" a="1"/>
  <c r="S2341" i="1" a="1"/>
  <c r="S2328" i="1" a="1"/>
  <c r="S2263" i="1" a="1"/>
  <c r="S2164" i="1" a="1"/>
  <c r="S2156" i="1" a="1"/>
  <c r="S2139" i="1" a="1"/>
  <c r="S2120" i="1" a="1"/>
  <c r="S2062" i="1" a="1"/>
  <c r="S2060" i="1" a="1"/>
  <c r="S2055" i="1" a="1"/>
  <c r="S2023" i="1" a="1"/>
  <c r="S1991" i="1" a="1"/>
  <c r="S1826" i="1" a="1"/>
  <c r="S1818" i="1" a="1"/>
  <c r="S1775" i="1" a="1"/>
  <c r="S1750" i="1" a="1"/>
  <c r="S1659" i="1" a="1"/>
  <c r="S1658" i="1" a="1"/>
  <c r="S1654" i="1" a="1"/>
  <c r="S1650" i="1" a="1"/>
  <c r="S1626" i="1" a="1"/>
  <c r="S1586" i="1" a="1"/>
  <c r="S1577" i="1" a="1"/>
  <c r="S1561" i="1" a="1"/>
  <c r="S1545" i="1" a="1"/>
  <c r="S1530" i="1" a="1"/>
  <c r="S1529" i="1" a="1"/>
  <c r="S1528" i="1" a="1"/>
  <c r="S1517" i="1" a="1"/>
  <c r="S1489" i="1" a="1"/>
  <c r="S1439" i="1" a="1"/>
  <c r="S1431" i="1" a="1"/>
  <c r="S1430" i="1" a="1"/>
  <c r="S1313" i="1" a="1"/>
  <c r="S1310" i="1" a="1"/>
  <c r="S1279" i="1" a="1"/>
  <c r="S1265" i="1" a="1"/>
  <c r="S1251" i="1" a="1"/>
  <c r="S1240" i="1" a="1"/>
  <c r="S1239" i="1" a="1"/>
  <c r="S1238" i="1" a="1"/>
  <c r="S1046" i="1" a="1"/>
  <c r="S1025" i="1" a="1"/>
  <c r="S1016" i="1" a="1"/>
  <c r="S992" i="1" a="1"/>
  <c r="S991" i="1" a="1"/>
  <c r="S981" i="1" a="1"/>
  <c r="S975" i="1" a="1"/>
  <c r="S945" i="1" a="1"/>
  <c r="S908" i="1" a="1"/>
  <c r="S891" i="1" a="1"/>
  <c r="S862" i="1" a="1"/>
  <c r="S843" i="1" a="1"/>
  <c r="S834" i="1" a="1"/>
  <c r="S831" i="1" a="1"/>
  <c r="S783" i="1" a="1"/>
  <c r="S726" i="1" a="1"/>
  <c r="S721" i="1" a="1"/>
  <c r="S720" i="1" a="1"/>
  <c r="S688" i="1" a="1"/>
  <c r="S636" i="1" a="1"/>
  <c r="S591" i="1" a="1"/>
  <c r="S425" i="1" a="1"/>
  <c r="S382" i="1" a="1"/>
  <c r="S361" i="1" a="1"/>
  <c r="S298" i="1" a="1"/>
  <c r="S266" i="1" a="1"/>
  <c r="S156" i="1" a="1"/>
  <c r="S155" i="1" a="1"/>
  <c r="O699" i="1"/>
  <c r="P3002" i="1" a="1"/>
  <c r="P3003" i="1" a="1"/>
  <c r="P3004" i="1" a="1"/>
  <c r="P3005" i="1" a="1"/>
  <c r="P3006" i="1" a="1"/>
  <c r="P3007" i="1" a="1"/>
  <c r="P3008" i="1" a="1"/>
  <c r="P3009" i="1" a="1"/>
  <c r="P3010" i="1" a="1"/>
  <c r="P3011" i="1" a="1"/>
  <c r="P3012" i="1" a="1"/>
  <c r="P3013" i="1" a="1"/>
  <c r="P3014" i="1" a="1"/>
  <c r="P3015" i="1" a="1"/>
  <c r="P3016" i="1" a="1"/>
  <c r="P3017" i="1" a="1"/>
  <c r="P3018" i="1" a="1"/>
  <c r="P3019" i="1" a="1"/>
  <c r="P3020" i="1" a="1"/>
  <c r="P3021" i="1" a="1"/>
  <c r="P3022" i="1" a="1"/>
  <c r="P3023" i="1" a="1"/>
  <c r="P3024" i="1" a="1"/>
  <c r="P3025" i="1" a="1"/>
  <c r="P3026" i="1" a="1"/>
  <c r="P3027" i="1" a="1"/>
  <c r="P3028" i="1" a="1"/>
  <c r="P3029" i="1" a="1"/>
  <c r="P3030" i="1" a="1"/>
  <c r="P3031" i="1" a="1"/>
  <c r="P3032" i="1" a="1"/>
  <c r="P3033" i="1" a="1"/>
  <c r="P3034" i="1" a="1"/>
  <c r="P3035" i="1" a="1"/>
  <c r="P3036" i="1" a="1"/>
  <c r="P3037" i="1" a="1"/>
  <c r="P3038" i="1" a="1"/>
  <c r="P3039" i="1" a="1"/>
  <c r="P3040" i="1" a="1"/>
  <c r="P3041" i="1" a="1"/>
  <c r="P3042" i="1" a="1"/>
  <c r="P3043" i="1" a="1"/>
  <c r="P3044" i="1" a="1"/>
  <c r="P3045" i="1" a="1"/>
  <c r="P3046" i="1" a="1"/>
  <c r="P3047" i="1" a="1"/>
  <c r="P3048" i="1" a="1"/>
  <c r="P3049" i="1" a="1"/>
  <c r="P3050" i="1" a="1"/>
  <c r="P3051" i="1" a="1"/>
  <c r="P3052" i="1" a="1"/>
  <c r="P3053" i="1" a="1"/>
  <c r="P3054" i="1" a="1"/>
  <c r="P3055" i="1" a="1"/>
  <c r="P3056" i="1" a="1"/>
  <c r="P3057" i="1" a="1"/>
  <c r="P3058" i="1" a="1"/>
  <c r="P3059" i="1" a="1"/>
  <c r="P3060" i="1" a="1"/>
  <c r="P3061" i="1" a="1"/>
  <c r="P3062" i="1" a="1"/>
  <c r="P3063" i="1" a="1"/>
  <c r="P3064" i="1" a="1"/>
  <c r="P3066" i="1" a="1"/>
  <c r="P3067" i="1" a="1"/>
  <c r="P3068" i="1" a="1"/>
  <c r="P3069" i="1" a="1"/>
  <c r="P3070" i="1" a="1"/>
  <c r="P3071" i="1" a="1"/>
  <c r="P3072" i="1" a="1"/>
  <c r="P3073" i="1" a="1"/>
  <c r="P3074" i="1" a="1"/>
  <c r="P3075" i="1" a="1"/>
  <c r="P3076" i="1" a="1"/>
  <c r="P3077" i="1" a="1"/>
  <c r="P3078" i="1" a="1"/>
  <c r="P3079" i="1" a="1"/>
  <c r="P3081" i="1" a="1"/>
  <c r="P3082" i="1" a="1"/>
  <c r="P3083" i="1" a="1"/>
  <c r="P3084" i="1" a="1"/>
  <c r="P3085" i="1" a="1"/>
  <c r="P3086" i="1" a="1"/>
  <c r="P3087" i="1" a="1"/>
  <c r="P3088" i="1" a="1"/>
  <c r="P3089" i="1" a="1"/>
  <c r="P3090" i="1" a="1"/>
  <c r="P3091" i="1" a="1"/>
  <c r="P3092" i="1" a="1"/>
  <c r="P3093" i="1" a="1"/>
  <c r="P3094" i="1" a="1"/>
  <c r="P3095" i="1" a="1"/>
  <c r="P3096" i="1" a="1"/>
  <c r="P3097" i="1" a="1"/>
  <c r="P3098" i="1" a="1"/>
  <c r="P3099" i="1" a="1"/>
  <c r="P3100" i="1" a="1"/>
  <c r="P3101" i="1" a="1"/>
  <c r="P3102" i="1" a="1"/>
  <c r="P3103" i="1" a="1"/>
  <c r="P3104" i="1" a="1"/>
  <c r="P3105" i="1" a="1"/>
  <c r="P3107" i="1" a="1"/>
  <c r="P3108" i="1" a="1"/>
  <c r="P3109" i="1" a="1"/>
  <c r="P3111" i="1" a="1"/>
  <c r="P3112" i="1" a="1"/>
  <c r="P3113" i="1" a="1"/>
  <c r="P3114" i="1" a="1"/>
  <c r="P3115" i="1" a="1"/>
  <c r="P3116" i="1" a="1"/>
  <c r="P3117" i="1" a="1"/>
  <c r="P3118" i="1" a="1"/>
  <c r="P3119" i="1" a="1"/>
  <c r="P3120" i="1" a="1"/>
  <c r="P3121" i="1" a="1"/>
  <c r="P3122" i="1" a="1"/>
  <c r="P3123" i="1" a="1"/>
  <c r="P3124" i="1" a="1"/>
  <c r="P3125" i="1" a="1"/>
  <c r="P3126" i="1" a="1"/>
  <c r="P3127" i="1" a="1"/>
  <c r="P3128" i="1" a="1"/>
  <c r="P3129" i="1" a="1"/>
  <c r="P3130" i="1" a="1"/>
  <c r="P3131" i="1" a="1"/>
  <c r="P3132" i="1" a="1"/>
  <c r="P3133" i="1" a="1"/>
  <c r="P3134" i="1" a="1"/>
  <c r="P3137" i="1" a="1"/>
  <c r="P3138" i="1" a="1"/>
  <c r="P3139" i="1" a="1"/>
  <c r="P3140" i="1" a="1"/>
  <c r="P3141" i="1" a="1"/>
  <c r="P3142" i="1" a="1"/>
  <c r="P3143" i="1" a="1"/>
  <c r="P3144" i="1" a="1"/>
  <c r="P3145" i="1" a="1"/>
  <c r="P3146" i="1" a="1"/>
  <c r="P3147" i="1" a="1"/>
  <c r="P3148" i="1" a="1"/>
  <c r="P3149" i="1" a="1"/>
  <c r="P3150" i="1" a="1"/>
  <c r="P3151" i="1" a="1"/>
  <c r="P3152" i="1" a="1"/>
  <c r="P3153" i="1" a="1"/>
  <c r="P3154" i="1" a="1"/>
  <c r="P3155" i="1" a="1"/>
  <c r="P3156" i="1" a="1"/>
  <c r="P3157" i="1" a="1"/>
  <c r="P3158" i="1" a="1"/>
  <c r="P3159" i="1" a="1"/>
  <c r="P3160" i="1" a="1"/>
  <c r="P3161" i="1" a="1"/>
  <c r="P3162" i="1" a="1"/>
  <c r="P3163" i="1" a="1"/>
  <c r="P3164" i="1" a="1"/>
  <c r="P3165" i="1" a="1"/>
  <c r="P3166" i="1" a="1"/>
  <c r="P3167" i="1" a="1"/>
  <c r="P3168" i="1" a="1"/>
  <c r="P3169" i="1" a="1"/>
  <c r="P3170" i="1" a="1"/>
  <c r="P3171" i="1" a="1"/>
  <c r="P3172" i="1" a="1"/>
  <c r="P3173" i="1" a="1"/>
  <c r="P3174" i="1" a="1"/>
  <c r="P3175" i="1" a="1"/>
  <c r="P3176" i="1" a="1"/>
  <c r="P3177" i="1" a="1"/>
  <c r="P3178" i="1" a="1"/>
  <c r="P3179" i="1" a="1"/>
  <c r="P3180" i="1" a="1"/>
  <c r="P3181" i="1" a="1"/>
  <c r="P3182" i="1" a="1"/>
  <c r="P3183" i="1" a="1"/>
  <c r="P3184" i="1" a="1"/>
  <c r="P3185" i="1" a="1"/>
  <c r="P3186" i="1" a="1"/>
  <c r="P3187" i="1" a="1"/>
  <c r="P3188" i="1" a="1"/>
  <c r="P3189" i="1" a="1"/>
  <c r="P3190" i="1" a="1"/>
  <c r="P3191" i="1" a="1"/>
  <c r="P3192" i="1" a="1"/>
  <c r="P3193" i="1" a="1"/>
  <c r="P3194" i="1" a="1"/>
  <c r="P3195" i="1" a="1"/>
  <c r="P3196" i="1" a="1"/>
  <c r="P3197" i="1" a="1"/>
  <c r="P3198" i="1" a="1"/>
  <c r="P3199" i="1" a="1"/>
  <c r="P3200" i="1" a="1"/>
  <c r="P3201" i="1" a="1"/>
  <c r="P3202" i="1" a="1"/>
  <c r="P3203" i="1" a="1"/>
  <c r="P3204" i="1" a="1"/>
  <c r="P3205" i="1" a="1"/>
  <c r="P3206" i="1" a="1"/>
  <c r="P3207" i="1" a="1"/>
  <c r="P3208" i="1" a="1"/>
  <c r="P3209" i="1" a="1"/>
  <c r="P3210" i="1" a="1"/>
  <c r="P3211" i="1" a="1"/>
  <c r="P3212" i="1" a="1"/>
  <c r="P3213" i="1" a="1"/>
  <c r="P3214" i="1" a="1"/>
  <c r="P3215" i="1" a="1"/>
  <c r="P3216" i="1" a="1"/>
  <c r="P3217" i="1" a="1"/>
  <c r="P3218" i="1" a="1"/>
  <c r="P3219" i="1" a="1"/>
  <c r="P3220" i="1" a="1"/>
  <c r="P3221" i="1" a="1"/>
  <c r="P3224" i="1" a="1"/>
  <c r="P3225" i="1" a="1"/>
  <c r="P3226" i="1" a="1"/>
  <c r="P3227" i="1" a="1"/>
  <c r="P3228" i="1" a="1"/>
  <c r="P3229" i="1" a="1"/>
  <c r="P3230" i="1" a="1"/>
  <c r="P3231" i="1" a="1"/>
  <c r="P3232" i="1" a="1"/>
  <c r="P3233" i="1" a="1"/>
  <c r="P3234" i="1" a="1"/>
  <c r="P3235" i="1" a="1"/>
  <c r="P3236" i="1" a="1"/>
  <c r="P3237" i="1" a="1"/>
  <c r="P3238" i="1" a="1"/>
  <c r="P3239" i="1" a="1"/>
  <c r="P3240" i="1" a="1"/>
  <c r="P3241" i="1" a="1"/>
  <c r="P3242" i="1" a="1"/>
  <c r="P3243" i="1" a="1"/>
  <c r="P3244" i="1" a="1"/>
  <c r="P3245" i="1" a="1"/>
  <c r="P3246" i="1" a="1"/>
  <c r="P3247" i="1" a="1"/>
  <c r="P3248" i="1" a="1"/>
  <c r="P3249" i="1" a="1"/>
  <c r="P3250" i="1" a="1"/>
  <c r="P3251" i="1" a="1"/>
  <c r="P3252" i="1" a="1"/>
  <c r="P3253" i="1" a="1"/>
  <c r="P3254" i="1" a="1"/>
  <c r="P3255" i="1" a="1"/>
  <c r="P3256" i="1" a="1"/>
  <c r="P3257" i="1" a="1"/>
  <c r="P3258" i="1" a="1"/>
  <c r="P3259" i="1" a="1"/>
  <c r="P3260" i="1" a="1"/>
  <c r="P3261" i="1" a="1"/>
  <c r="P3262" i="1" a="1"/>
  <c r="P3263" i="1" a="1"/>
  <c r="P3264" i="1" a="1"/>
  <c r="P3266" i="1" a="1"/>
  <c r="P3267" i="1" a="1"/>
  <c r="P3268" i="1" a="1"/>
  <c r="P3269" i="1" a="1"/>
  <c r="P3270" i="1" a="1"/>
  <c r="P3271" i="1" a="1"/>
  <c r="P3272" i="1" a="1"/>
  <c r="P3273" i="1" a="1"/>
  <c r="P3274" i="1" a="1"/>
  <c r="P3275" i="1" a="1"/>
  <c r="P3276" i="1" a="1"/>
  <c r="P3277" i="1" a="1"/>
  <c r="P3278" i="1" a="1"/>
  <c r="P3279" i="1" a="1"/>
  <c r="P3280" i="1" a="1"/>
  <c r="P3281" i="1" a="1"/>
  <c r="P3282" i="1" a="1"/>
  <c r="P3283" i="1" a="1"/>
  <c r="P3284" i="1" a="1"/>
  <c r="P3285" i="1" a="1"/>
  <c r="P3286" i="1" a="1"/>
  <c r="P3287" i="1" a="1"/>
  <c r="P3288" i="1" a="1"/>
  <c r="P3289" i="1" a="1"/>
  <c r="P3290" i="1" a="1"/>
  <c r="P3291" i="1" a="1"/>
  <c r="P3292" i="1" a="1"/>
  <c r="P3293" i="1" a="1"/>
  <c r="P3294" i="1" a="1"/>
  <c r="P3295" i="1" a="1"/>
  <c r="P3296" i="1" a="1"/>
  <c r="P3297" i="1" a="1"/>
  <c r="P3298" i="1" a="1"/>
  <c r="P3299" i="1" a="1"/>
  <c r="P3300" i="1" a="1"/>
  <c r="P3301" i="1" a="1"/>
  <c r="P3302" i="1" a="1"/>
  <c r="P3303" i="1" a="1"/>
  <c r="P3304" i="1" a="1"/>
  <c r="P3305" i="1" a="1"/>
  <c r="P3306" i="1" a="1"/>
  <c r="P3307" i="1" a="1"/>
  <c r="P3308" i="1" a="1"/>
  <c r="P3309" i="1" a="1"/>
  <c r="P3310" i="1" a="1"/>
  <c r="P3311" i="1" a="1"/>
  <c r="P3312" i="1" a="1"/>
  <c r="P3313" i="1" a="1"/>
  <c r="P3314" i="1" a="1"/>
  <c r="P3315" i="1" a="1"/>
  <c r="P3316" i="1" a="1"/>
  <c r="P3317" i="1" a="1"/>
  <c r="P3318" i="1" a="1"/>
  <c r="P3319" i="1" a="1"/>
  <c r="P3320" i="1" a="1"/>
  <c r="P3321" i="1" a="1"/>
  <c r="P3322" i="1" a="1"/>
  <c r="P3323" i="1" a="1"/>
  <c r="P3324" i="1" a="1"/>
  <c r="P3325" i="1" a="1"/>
  <c r="P3326" i="1" a="1"/>
  <c r="P3327" i="1" a="1"/>
  <c r="P3328" i="1" a="1"/>
  <c r="P3329" i="1" a="1"/>
  <c r="P3330" i="1" a="1"/>
  <c r="P3331" i="1" a="1"/>
  <c r="P3332" i="1" a="1"/>
  <c r="P3333" i="1" a="1"/>
  <c r="P3334" i="1" a="1"/>
  <c r="P3335" i="1" a="1"/>
  <c r="P3336" i="1" a="1"/>
  <c r="P3337" i="1" a="1"/>
  <c r="P3338" i="1" a="1"/>
  <c r="P3339" i="1" a="1"/>
  <c r="P3340" i="1" a="1"/>
  <c r="P3341" i="1" a="1"/>
  <c r="P3342" i="1" a="1"/>
  <c r="P3343" i="1" a="1"/>
  <c r="P3344" i="1" a="1"/>
  <c r="P3345" i="1" a="1"/>
  <c r="P3346" i="1" a="1"/>
  <c r="P3347" i="1" a="1"/>
  <c r="P3348" i="1" a="1"/>
  <c r="P3349" i="1" a="1"/>
  <c r="P3350" i="1" a="1"/>
  <c r="P3351" i="1" a="1"/>
  <c r="P3352" i="1" a="1"/>
  <c r="P3353" i="1" a="1"/>
  <c r="P3354" i="1" a="1"/>
  <c r="P3355" i="1" a="1"/>
  <c r="P3357" i="1" a="1"/>
  <c r="P3359" i="1" a="1"/>
  <c r="P3360" i="1" a="1"/>
  <c r="P3361" i="1" a="1"/>
  <c r="P3362" i="1" a="1"/>
  <c r="P3363" i="1" a="1"/>
  <c r="P3364" i="1" a="1"/>
  <c r="P3365" i="1" a="1"/>
  <c r="P3366" i="1" a="1"/>
  <c r="P3367" i="1" a="1"/>
  <c r="P3369" i="1" a="1"/>
  <c r="P3370" i="1" a="1"/>
  <c r="P3371" i="1" a="1"/>
  <c r="P3372" i="1" a="1"/>
  <c r="P3373" i="1" a="1"/>
  <c r="P3374" i="1" a="1"/>
  <c r="P3375" i="1" a="1"/>
  <c r="P3376" i="1" a="1"/>
  <c r="P3377" i="1" a="1"/>
  <c r="P3378" i="1" a="1"/>
  <c r="P3379" i="1" a="1"/>
  <c r="P3380" i="1" a="1"/>
  <c r="P3381" i="1" a="1"/>
  <c r="P3382" i="1" a="1"/>
  <c r="P3383" i="1" a="1"/>
  <c r="P3384" i="1" a="1"/>
  <c r="P3385" i="1" a="1"/>
  <c r="P3386" i="1" a="1"/>
  <c r="P3387" i="1" a="1"/>
  <c r="P3388" i="1" a="1"/>
  <c r="P3389" i="1" a="1"/>
  <c r="P3390" i="1" a="1"/>
  <c r="P3391" i="1" a="1"/>
  <c r="P3392" i="1" a="1"/>
  <c r="P3393" i="1" a="1"/>
  <c r="P3394" i="1" a="1"/>
  <c r="P3395" i="1" a="1"/>
  <c r="P3396" i="1" a="1"/>
  <c r="P3397" i="1" a="1"/>
  <c r="P3398" i="1" a="1"/>
  <c r="P3399" i="1" a="1"/>
  <c r="P3400" i="1" a="1"/>
  <c r="P3401" i="1" a="1"/>
  <c r="P3402" i="1" a="1"/>
  <c r="P3403" i="1" a="1"/>
  <c r="P3404" i="1" a="1"/>
  <c r="P3405" i="1" a="1"/>
  <c r="P3406" i="1" a="1"/>
  <c r="P3407" i="1" a="1"/>
  <c r="P3408" i="1" a="1"/>
  <c r="P3409" i="1" a="1"/>
  <c r="P3410" i="1" a="1"/>
  <c r="P3411" i="1" a="1"/>
  <c r="P3412" i="1" a="1"/>
  <c r="P3413" i="1" a="1"/>
  <c r="P3414" i="1" a="1"/>
  <c r="P3415" i="1" a="1"/>
  <c r="P3416" i="1" a="1"/>
  <c r="P3417" i="1" a="1"/>
  <c r="P3418" i="1" a="1"/>
  <c r="P3419" i="1" a="1"/>
  <c r="P3420" i="1" a="1"/>
  <c r="P3421" i="1" a="1"/>
  <c r="P3422" i="1" a="1"/>
  <c r="P3423" i="1" a="1"/>
  <c r="P3424" i="1" a="1"/>
  <c r="P3425" i="1" a="1"/>
  <c r="P3426" i="1" a="1"/>
  <c r="P3427" i="1" a="1"/>
  <c r="P3428" i="1" a="1"/>
  <c r="P3429" i="1" a="1"/>
  <c r="P3430" i="1" a="1"/>
  <c r="P3431" i="1" a="1"/>
  <c r="P3432" i="1" a="1"/>
  <c r="P3433" i="1" a="1"/>
  <c r="P3434" i="1" a="1"/>
  <c r="P3435" i="1" a="1"/>
  <c r="P3436" i="1" a="1"/>
  <c r="P3437" i="1" a="1"/>
  <c r="P3438" i="1" a="1"/>
  <c r="P3439" i="1" a="1"/>
  <c r="P3440" i="1" a="1"/>
  <c r="P3441" i="1" a="1"/>
  <c r="P3442" i="1" a="1"/>
  <c r="P3443" i="1" a="1"/>
  <c r="P3444" i="1" a="1"/>
  <c r="P3445" i="1" a="1"/>
  <c r="P3446" i="1" a="1"/>
  <c r="P3447" i="1" a="1"/>
  <c r="P3448" i="1" a="1"/>
  <c r="P3449" i="1" a="1"/>
  <c r="P3450" i="1" a="1"/>
  <c r="P3451" i="1" a="1"/>
  <c r="P3452" i="1" a="1"/>
  <c r="P3453" i="1" a="1"/>
  <c r="P3454" i="1" a="1"/>
  <c r="P3455" i="1" a="1"/>
  <c r="P3456" i="1" a="1"/>
  <c r="P3457" i="1" a="1"/>
  <c r="P3458" i="1" a="1"/>
  <c r="P3459" i="1" a="1"/>
  <c r="P3460" i="1" a="1"/>
  <c r="P3461" i="1" a="1"/>
  <c r="P3462" i="1" a="1"/>
  <c r="P3463" i="1" a="1"/>
  <c r="P3464" i="1" a="1"/>
  <c r="P3465" i="1" a="1"/>
  <c r="P3466" i="1" a="1"/>
  <c r="P3467" i="1" a="1"/>
  <c r="P3468" i="1" a="1"/>
  <c r="P3469" i="1" a="1"/>
  <c r="P3470" i="1" a="1"/>
  <c r="P3471" i="1" a="1"/>
  <c r="P3472" i="1" a="1"/>
  <c r="P3473" i="1" a="1"/>
  <c r="P3474" i="1" a="1"/>
  <c r="P3475" i="1" a="1"/>
  <c r="P3476" i="1" a="1"/>
  <c r="P3477" i="1" a="1"/>
  <c r="P3478" i="1" a="1"/>
  <c r="P3479" i="1" a="1"/>
  <c r="P3481" i="1" a="1"/>
  <c r="P3482" i="1" a="1"/>
  <c r="P3483" i="1" a="1"/>
  <c r="P3484" i="1" a="1"/>
  <c r="P3485" i="1" a="1"/>
  <c r="P3486" i="1" a="1"/>
  <c r="P3487" i="1" a="1"/>
  <c r="P3488" i="1" a="1"/>
  <c r="P3489" i="1" a="1"/>
  <c r="P3490" i="1" a="1"/>
  <c r="P3491" i="1" a="1"/>
  <c r="P3492" i="1" a="1"/>
  <c r="P3493" i="1" a="1"/>
  <c r="P3494" i="1" a="1"/>
  <c r="P3495" i="1" a="1"/>
  <c r="P3496" i="1" a="1"/>
  <c r="P3497" i="1" a="1"/>
  <c r="P3498" i="1" a="1"/>
  <c r="P3499" i="1" a="1"/>
  <c r="P3500" i="1" a="1"/>
  <c r="P3501" i="1" a="1"/>
  <c r="P3502" i="1" a="1"/>
  <c r="P3503" i="1" a="1"/>
  <c r="P3504" i="1" a="1"/>
  <c r="P3505" i="1" a="1"/>
  <c r="P3506" i="1" a="1"/>
  <c r="P3507" i="1" a="1"/>
  <c r="P3508" i="1" a="1"/>
  <c r="P3509" i="1" a="1"/>
  <c r="P3510" i="1" a="1"/>
  <c r="P3511" i="1" a="1"/>
  <c r="P3512" i="1" a="1"/>
  <c r="P3513" i="1" a="1"/>
  <c r="P3514" i="1" a="1"/>
  <c r="P3515" i="1" a="1"/>
  <c r="P3516" i="1" a="1"/>
  <c r="P3517" i="1" a="1"/>
  <c r="P3518" i="1" a="1"/>
  <c r="P3519" i="1" a="1"/>
  <c r="P3520" i="1" a="1"/>
  <c r="P3521" i="1" a="1"/>
  <c r="P3522" i="1" a="1"/>
  <c r="P3523" i="1" a="1"/>
  <c r="P3524" i="1" a="1"/>
  <c r="P3525" i="1" a="1"/>
  <c r="P3526" i="1" a="1"/>
  <c r="P3527" i="1" a="1"/>
  <c r="P3528" i="1" a="1"/>
  <c r="P3529" i="1" a="1"/>
  <c r="P3530" i="1" a="1"/>
  <c r="P3531" i="1" a="1"/>
  <c r="P3532" i="1" a="1"/>
  <c r="P3533" i="1" a="1"/>
  <c r="P3534" i="1" a="1"/>
  <c r="P3535" i="1" a="1"/>
  <c r="P3536" i="1" a="1"/>
  <c r="P3537" i="1" a="1"/>
  <c r="P3538" i="1" a="1"/>
  <c r="P3539" i="1" a="1"/>
  <c r="P3540" i="1" a="1"/>
  <c r="P3541" i="1" a="1"/>
  <c r="P3542" i="1" a="1"/>
  <c r="P3543" i="1" a="1"/>
  <c r="P3544" i="1" a="1"/>
  <c r="P3545" i="1" a="1"/>
  <c r="P3546" i="1" a="1"/>
  <c r="P3547" i="1" a="1"/>
  <c r="P3548" i="1" a="1"/>
  <c r="P3549" i="1" a="1"/>
  <c r="P3550" i="1" a="1"/>
  <c r="P3551" i="1" a="1"/>
  <c r="P3552" i="1" a="1"/>
  <c r="P3553" i="1" a="1"/>
  <c r="P3554" i="1" a="1"/>
  <c r="P3555" i="1" a="1"/>
  <c r="P3556" i="1" a="1"/>
  <c r="P3557" i="1" a="1"/>
  <c r="P3558" i="1" a="1"/>
  <c r="P3569" i="1" a="1"/>
  <c r="P3580" i="1" a="1"/>
  <c r="P3591" i="1" a="1"/>
  <c r="P3602" i="1" a="1"/>
  <c r="P3604" i="1" a="1"/>
  <c r="P3605" i="1" a="1"/>
  <c r="P3607" i="1" a="1"/>
  <c r="P3609" i="1" a="1"/>
  <c r="P3610" i="1" a="1"/>
  <c r="P3612" i="1" a="1"/>
  <c r="P3619" i="1" a="1"/>
  <c r="P3620" i="1" a="1"/>
  <c r="P3621" i="1" a="1"/>
  <c r="P3622" i="1" a="1"/>
  <c r="P3623" i="1" a="1"/>
  <c r="P3624" i="1" a="1"/>
  <c r="P3625" i="1" a="1"/>
  <c r="P3626" i="1" a="1"/>
  <c r="P3627" i="1" a="1"/>
  <c r="P3628" i="1" a="1"/>
  <c r="P3629" i="1" a="1"/>
  <c r="P3630" i="1" a="1"/>
  <c r="P3631" i="1" a="1"/>
  <c r="P3632" i="1" a="1"/>
  <c r="P3633" i="1" a="1"/>
  <c r="P3634" i="1" a="1"/>
  <c r="P3635" i="1" a="1"/>
  <c r="P3636" i="1" a="1"/>
  <c r="P3637" i="1" a="1"/>
  <c r="P3638" i="1" a="1"/>
  <c r="P3639" i="1" a="1"/>
  <c r="P3640" i="1" a="1"/>
  <c r="P3641" i="1" a="1"/>
  <c r="P3642" i="1" a="1"/>
  <c r="P3643" i="1" a="1"/>
  <c r="P3644" i="1" a="1"/>
  <c r="P3645" i="1" a="1"/>
  <c r="P3646" i="1" a="1"/>
  <c r="P3647" i="1" a="1"/>
  <c r="P3648" i="1" a="1"/>
  <c r="P3649" i="1" a="1"/>
  <c r="P3650" i="1" a="1"/>
  <c r="P3651" i="1" a="1"/>
  <c r="P3652" i="1" a="1"/>
  <c r="P3653" i="1" a="1"/>
  <c r="P3654" i="1" a="1"/>
  <c r="P3655" i="1" a="1"/>
  <c r="P3656" i="1" a="1"/>
  <c r="P3657" i="1" a="1"/>
  <c r="P3658" i="1" a="1"/>
  <c r="P3659" i="1" a="1"/>
  <c r="P3660" i="1" a="1"/>
  <c r="P3661" i="1" a="1"/>
  <c r="P3662" i="1" a="1"/>
  <c r="P3663" i="1" a="1"/>
  <c r="P3664" i="1" a="1"/>
  <c r="P3665" i="1" a="1"/>
  <c r="P3666" i="1" a="1"/>
  <c r="P3667" i="1" a="1"/>
  <c r="P3668" i="1" a="1"/>
  <c r="P3669" i="1" a="1"/>
  <c r="P3670" i="1" a="1"/>
  <c r="P3671" i="1" a="1"/>
  <c r="P3672" i="1" a="1"/>
  <c r="P3673" i="1" a="1"/>
  <c r="P3674" i="1" a="1"/>
  <c r="P3675" i="1" a="1"/>
  <c r="P3676" i="1" a="1"/>
  <c r="P3677" i="1" a="1"/>
  <c r="P3688" i="1" a="1"/>
  <c r="P3699" i="1" a="1"/>
  <c r="P3710" i="1" a="1"/>
  <c r="P1502" i="1" a="1"/>
  <c r="P1503" i="1" a="1"/>
  <c r="P1504" i="1" a="1"/>
  <c r="P1505" i="1" a="1"/>
  <c r="P1506" i="1" a="1"/>
  <c r="P1507" i="1" a="1"/>
  <c r="P1508" i="1" a="1"/>
  <c r="P1509" i="1" a="1"/>
  <c r="P1510" i="1" a="1"/>
  <c r="P1511" i="1" a="1"/>
  <c r="P1513" i="1" a="1"/>
  <c r="P1515" i="1" a="1"/>
  <c r="P1516" i="1" a="1"/>
  <c r="P1518" i="1" a="1"/>
  <c r="P1519" i="1" a="1"/>
  <c r="P1520" i="1" a="1"/>
  <c r="P1521" i="1" a="1"/>
  <c r="P1522" i="1" a="1"/>
  <c r="P1523" i="1" a="1"/>
  <c r="P1524" i="1" a="1"/>
  <c r="P1525" i="1" a="1"/>
  <c r="P1526" i="1" a="1"/>
  <c r="P1527" i="1" a="1"/>
  <c r="P1531" i="1" a="1"/>
  <c r="P1532" i="1" a="1"/>
  <c r="P1533" i="1" a="1"/>
  <c r="P1534" i="1" a="1"/>
  <c r="P1535" i="1" a="1"/>
  <c r="P1536" i="1" a="1"/>
  <c r="P1537" i="1" a="1"/>
  <c r="P1538" i="1" a="1"/>
  <c r="P1539" i="1" a="1"/>
  <c r="P1540" i="1" a="1"/>
  <c r="P1541" i="1" a="1"/>
  <c r="P1542" i="1" a="1"/>
  <c r="P1543" i="1" a="1"/>
  <c r="P1544" i="1" a="1"/>
  <c r="P1546" i="1" a="1"/>
  <c r="P1547" i="1" a="1"/>
  <c r="P1548" i="1" a="1"/>
  <c r="P1549" i="1" a="1"/>
  <c r="P1550" i="1" a="1"/>
  <c r="P1551" i="1" a="1"/>
  <c r="P1552" i="1" a="1"/>
  <c r="P1553" i="1" a="1"/>
  <c r="P1554" i="1" a="1"/>
  <c r="P1555" i="1" a="1"/>
  <c r="P1556" i="1" a="1"/>
  <c r="P1557" i="1" a="1"/>
  <c r="P1558" i="1" a="1"/>
  <c r="P1559" i="1" a="1"/>
  <c r="P1560" i="1" a="1"/>
  <c r="P1564" i="1" a="1"/>
  <c r="P1565" i="1" a="1"/>
  <c r="P1566" i="1" a="1"/>
  <c r="P1567" i="1" a="1"/>
  <c r="P1568" i="1" a="1"/>
  <c r="P1569" i="1" a="1"/>
  <c r="P1570" i="1" a="1"/>
  <c r="P1572" i="1" a="1"/>
  <c r="P1574" i="1" a="1"/>
  <c r="P1578" i="1" a="1"/>
  <c r="P1580" i="1" a="1"/>
  <c r="P1581" i="1" a="1"/>
  <c r="P1582" i="1" a="1"/>
  <c r="P1583" i="1" a="1"/>
  <c r="P1584" i="1" a="1"/>
  <c r="P1585" i="1" a="1"/>
  <c r="P1587" i="1" a="1"/>
  <c r="P1588" i="1" a="1"/>
  <c r="P1589" i="1" a="1"/>
  <c r="P1590" i="1" a="1"/>
  <c r="P1591" i="1" a="1"/>
  <c r="P1593" i="1" a="1"/>
  <c r="P1594" i="1" a="1"/>
  <c r="P1595" i="1" a="1"/>
  <c r="P1596" i="1" a="1"/>
  <c r="P1597" i="1" a="1"/>
  <c r="P1598" i="1" a="1"/>
  <c r="P1599" i="1" a="1"/>
  <c r="P1600" i="1" a="1"/>
  <c r="P1601" i="1" a="1"/>
  <c r="P1602" i="1" a="1"/>
  <c r="P1603" i="1" a="1"/>
  <c r="P1604" i="1" a="1"/>
  <c r="P1605" i="1" a="1"/>
  <c r="P1606" i="1" a="1"/>
  <c r="P1607" i="1" a="1"/>
  <c r="P1608" i="1" a="1"/>
  <c r="P1609" i="1" a="1"/>
  <c r="P1610" i="1" a="1"/>
  <c r="P1611" i="1" a="1"/>
  <c r="P1612" i="1" a="1"/>
  <c r="P1614" i="1" a="1"/>
  <c r="P1615" i="1" a="1"/>
  <c r="P1616" i="1" a="1"/>
  <c r="P1617" i="1" a="1"/>
  <c r="P1618" i="1" a="1"/>
  <c r="P1619" i="1" a="1"/>
  <c r="P1620" i="1" a="1"/>
  <c r="P1621" i="1" a="1"/>
  <c r="P1622" i="1" a="1"/>
  <c r="P1623" i="1" a="1"/>
  <c r="P1624" i="1" a="1"/>
  <c r="P1625" i="1" a="1"/>
  <c r="P1627" i="1" a="1"/>
  <c r="P1628" i="1" a="1"/>
  <c r="P1629" i="1" a="1"/>
  <c r="P1630" i="1" a="1"/>
  <c r="P1631" i="1" a="1"/>
  <c r="P1632" i="1" a="1"/>
  <c r="P1633" i="1" a="1"/>
  <c r="P1634" i="1" a="1"/>
  <c r="P1635" i="1" a="1"/>
  <c r="P1637" i="1" a="1"/>
  <c r="P1638" i="1" a="1"/>
  <c r="P1639" i="1" a="1"/>
  <c r="P1640" i="1" a="1"/>
  <c r="P1641" i="1" a="1"/>
  <c r="P1643" i="1" a="1"/>
  <c r="P1644" i="1" a="1"/>
  <c r="P1645" i="1" a="1"/>
  <c r="P1646" i="1" a="1"/>
  <c r="P1647" i="1" a="1"/>
  <c r="P1648" i="1" a="1"/>
  <c r="P1649" i="1" a="1"/>
  <c r="P1651" i="1" a="1"/>
  <c r="P1652" i="1" a="1"/>
  <c r="P1653" i="1" a="1"/>
  <c r="P1655" i="1" a="1"/>
  <c r="P1656" i="1" a="1"/>
  <c r="P1657" i="1" a="1"/>
  <c r="P1660" i="1" a="1"/>
  <c r="P1661" i="1" a="1"/>
  <c r="P1662" i="1" a="1"/>
  <c r="P1663" i="1" a="1"/>
  <c r="P1664" i="1" a="1"/>
  <c r="P1665" i="1" a="1"/>
  <c r="P1666" i="1" a="1"/>
  <c r="P1667" i="1" a="1"/>
  <c r="P1669" i="1" a="1"/>
  <c r="P1670" i="1" a="1"/>
  <c r="P1671" i="1" a="1"/>
  <c r="P1673" i="1" a="1"/>
  <c r="P1674" i="1" a="1"/>
  <c r="P1675" i="1" a="1"/>
  <c r="P1676" i="1" a="1"/>
  <c r="P1677" i="1" a="1"/>
  <c r="P1678" i="1" a="1"/>
  <c r="P1682" i="1" a="1"/>
  <c r="P1683" i="1" a="1"/>
  <c r="P1684" i="1" a="1"/>
  <c r="P1685" i="1" a="1"/>
  <c r="P1686" i="1" a="1"/>
  <c r="P1687" i="1" a="1"/>
  <c r="P1688" i="1" a="1"/>
  <c r="P1689" i="1" a="1"/>
  <c r="P1690" i="1" a="1"/>
  <c r="P1691" i="1" a="1"/>
  <c r="P1692" i="1" a="1"/>
  <c r="P1693" i="1" a="1"/>
  <c r="P1694" i="1" a="1"/>
  <c r="P1695" i="1" a="1"/>
  <c r="P1696" i="1" a="1"/>
  <c r="P1697" i="1" a="1"/>
  <c r="P1698" i="1" a="1"/>
  <c r="P1699" i="1" a="1"/>
  <c r="P1700" i="1" a="1"/>
  <c r="P1701" i="1" a="1"/>
  <c r="P1702" i="1" a="1"/>
  <c r="P1703" i="1" a="1"/>
  <c r="P1704" i="1" a="1"/>
  <c r="P1705" i="1" a="1"/>
  <c r="P1706" i="1" a="1"/>
  <c r="P1707" i="1" a="1"/>
  <c r="P1708" i="1" a="1"/>
  <c r="P1709" i="1" a="1"/>
  <c r="P1710" i="1" a="1"/>
  <c r="P1711" i="1" a="1"/>
  <c r="P1712" i="1" a="1"/>
  <c r="P1713" i="1" a="1"/>
  <c r="P1714" i="1" a="1"/>
  <c r="P1715" i="1" a="1"/>
  <c r="P1716" i="1" a="1"/>
  <c r="P1717" i="1" a="1"/>
  <c r="P1718" i="1" a="1"/>
  <c r="P1719" i="1" a="1"/>
  <c r="P1720" i="1" a="1"/>
  <c r="P1721" i="1" a="1"/>
  <c r="P1723" i="1" a="1"/>
  <c r="P1724" i="1" a="1"/>
  <c r="P1725" i="1" a="1"/>
  <c r="P1726" i="1" a="1"/>
  <c r="P1727" i="1" a="1"/>
  <c r="P1729" i="1" a="1"/>
  <c r="P1730" i="1" a="1"/>
  <c r="P1731" i="1" a="1"/>
  <c r="P1732" i="1" a="1"/>
  <c r="P1733" i="1" a="1"/>
  <c r="P1734" i="1" a="1"/>
  <c r="P1735" i="1" a="1"/>
  <c r="P1736" i="1" a="1"/>
  <c r="P1737" i="1" a="1"/>
  <c r="P1739" i="1" a="1"/>
  <c r="P1740" i="1" a="1"/>
  <c r="P1741" i="1" a="1"/>
  <c r="P1742" i="1" a="1"/>
  <c r="P1743" i="1" a="1"/>
  <c r="P1744" i="1" a="1"/>
  <c r="P1745" i="1" a="1"/>
  <c r="P1746" i="1" a="1"/>
  <c r="P1747" i="1" a="1"/>
  <c r="P1749" i="1" a="1"/>
  <c r="P1751" i="1" a="1"/>
  <c r="P1752" i="1" a="1"/>
  <c r="P1753" i="1" a="1"/>
  <c r="P1754" i="1" a="1"/>
  <c r="P1755" i="1" a="1"/>
  <c r="P1756" i="1" a="1"/>
  <c r="P1757" i="1" a="1"/>
  <c r="P1758" i="1" a="1"/>
  <c r="P1759" i="1" a="1"/>
  <c r="P1760" i="1" a="1"/>
  <c r="P1761" i="1" a="1"/>
  <c r="P1762" i="1" a="1"/>
  <c r="P1763" i="1" a="1"/>
  <c r="P1764" i="1" a="1"/>
  <c r="P1765" i="1" a="1"/>
  <c r="P1767" i="1" a="1"/>
  <c r="P1768" i="1" a="1"/>
  <c r="P1769" i="1" a="1"/>
  <c r="P1771" i="1" a="1"/>
  <c r="P1772" i="1" a="1"/>
  <c r="P1773" i="1" a="1"/>
  <c r="P1774" i="1" a="1"/>
  <c r="P1776" i="1" a="1"/>
  <c r="P1777" i="1" a="1"/>
  <c r="P1778" i="1" a="1"/>
  <c r="P1779" i="1" a="1"/>
  <c r="P1780" i="1" a="1"/>
  <c r="P1781" i="1" a="1"/>
  <c r="P1782" i="1" a="1"/>
  <c r="P1783" i="1" a="1"/>
  <c r="P1784" i="1" a="1"/>
  <c r="P1785" i="1" a="1"/>
  <c r="P1786" i="1" a="1"/>
  <c r="P1787" i="1" a="1"/>
  <c r="P1788" i="1" a="1"/>
  <c r="P1789" i="1" a="1"/>
  <c r="P1790" i="1" a="1"/>
  <c r="P1791" i="1" a="1"/>
  <c r="P1792" i="1" a="1"/>
  <c r="P1793" i="1" a="1"/>
  <c r="P1794" i="1" a="1"/>
  <c r="P1795" i="1" a="1"/>
  <c r="P1796" i="1" a="1"/>
  <c r="P1797" i="1" a="1"/>
  <c r="P1798" i="1" a="1"/>
  <c r="P1799" i="1" a="1"/>
  <c r="P1800" i="1" a="1"/>
  <c r="P1804" i="1" a="1"/>
  <c r="P1805" i="1" a="1"/>
  <c r="P1806" i="1" a="1"/>
  <c r="P1807" i="1" a="1"/>
  <c r="P1808" i="1" a="1"/>
  <c r="P1809" i="1" a="1"/>
  <c r="P1810" i="1" a="1"/>
  <c r="P1811" i="1" a="1"/>
  <c r="P1812" i="1" a="1"/>
  <c r="P1814" i="1" a="1"/>
  <c r="P1815" i="1" a="1"/>
  <c r="P1816" i="1" a="1"/>
  <c r="P1817" i="1" a="1"/>
  <c r="P1819" i="1" a="1"/>
  <c r="P1820" i="1" a="1"/>
  <c r="P1821" i="1" a="1"/>
  <c r="P1822" i="1" a="1"/>
  <c r="P1823" i="1" a="1"/>
  <c r="P1824" i="1" a="1"/>
  <c r="P1825" i="1" a="1"/>
  <c r="P1830" i="1" a="1"/>
  <c r="P1831" i="1" a="1"/>
  <c r="P1832" i="1" a="1"/>
  <c r="P1833" i="1" a="1"/>
  <c r="P1834" i="1" a="1"/>
  <c r="P1835" i="1" a="1"/>
  <c r="P1836" i="1" a="1"/>
  <c r="P1837" i="1" a="1"/>
  <c r="P1838" i="1" a="1"/>
  <c r="P1839" i="1" a="1"/>
  <c r="P1840" i="1" a="1"/>
  <c r="P1841" i="1" a="1"/>
  <c r="P1842" i="1" a="1"/>
  <c r="P1843" i="1" a="1"/>
  <c r="P1844" i="1" a="1"/>
  <c r="P1845" i="1" a="1"/>
  <c r="P1846" i="1" a="1"/>
  <c r="P1847" i="1" a="1"/>
  <c r="P1848" i="1" a="1"/>
  <c r="P1849" i="1" a="1"/>
  <c r="P1850" i="1" a="1"/>
  <c r="P1851" i="1" a="1"/>
  <c r="P1852" i="1" a="1"/>
  <c r="P1853" i="1" a="1"/>
  <c r="P1854" i="1" a="1"/>
  <c r="P1855" i="1" a="1"/>
  <c r="P1856" i="1" a="1"/>
  <c r="P1857" i="1" a="1"/>
  <c r="P1858" i="1" a="1"/>
  <c r="P1861" i="1" a="1"/>
  <c r="P1862" i="1" a="1"/>
  <c r="P1863" i="1" a="1"/>
  <c r="P1864" i="1" a="1"/>
  <c r="P1865" i="1" a="1"/>
  <c r="P1866" i="1" a="1"/>
  <c r="P1867" i="1" a="1"/>
  <c r="P1868" i="1" a="1"/>
  <c r="P1869" i="1" a="1"/>
  <c r="P1870" i="1" a="1"/>
  <c r="P1871" i="1" a="1"/>
  <c r="P1872" i="1" a="1"/>
  <c r="P1873" i="1" a="1"/>
  <c r="P1874" i="1" a="1"/>
  <c r="P1875" i="1" a="1"/>
  <c r="P1876" i="1" a="1"/>
  <c r="P1877" i="1" a="1"/>
  <c r="P1878" i="1" a="1"/>
  <c r="P1879" i="1" a="1"/>
  <c r="P1880" i="1" a="1"/>
  <c r="P1881" i="1" a="1"/>
  <c r="P1882" i="1" a="1"/>
  <c r="P1883" i="1" a="1"/>
  <c r="P1884" i="1" a="1"/>
  <c r="P1885" i="1" a="1"/>
  <c r="P1886" i="1" a="1"/>
  <c r="P1887" i="1" a="1"/>
  <c r="P1888" i="1" a="1"/>
  <c r="P1889" i="1" a="1"/>
  <c r="P1890" i="1" a="1"/>
  <c r="P1891" i="1" a="1"/>
  <c r="P1892" i="1" a="1"/>
  <c r="P1893" i="1" a="1"/>
  <c r="P1894" i="1" a="1"/>
  <c r="P1895" i="1" a="1"/>
  <c r="P1896" i="1" a="1"/>
  <c r="P1897" i="1" a="1"/>
  <c r="P1898" i="1" a="1"/>
  <c r="P1899" i="1" a="1"/>
  <c r="P1900" i="1" a="1"/>
  <c r="P1901" i="1" a="1"/>
  <c r="P1902" i="1" a="1"/>
  <c r="P1903" i="1" a="1"/>
  <c r="P1904" i="1" a="1"/>
  <c r="P1905" i="1" a="1"/>
  <c r="P1906" i="1" a="1"/>
  <c r="P1907" i="1" a="1"/>
  <c r="P1908" i="1" a="1"/>
  <c r="P1909" i="1" a="1"/>
  <c r="P1910" i="1" a="1"/>
  <c r="P1911" i="1" a="1"/>
  <c r="P1912" i="1" a="1"/>
  <c r="P1915" i="1" a="1"/>
  <c r="P1916" i="1" a="1"/>
  <c r="P1917" i="1" a="1"/>
  <c r="P1918" i="1" a="1"/>
  <c r="P1919" i="1" a="1"/>
  <c r="P1920" i="1" a="1"/>
  <c r="P1921" i="1" a="1"/>
  <c r="P1922" i="1" a="1"/>
  <c r="P1923" i="1" a="1"/>
  <c r="P1924" i="1" a="1"/>
  <c r="P1925" i="1" a="1"/>
  <c r="P1926" i="1" a="1"/>
  <c r="P1927" i="1" a="1"/>
  <c r="P1928" i="1" a="1"/>
  <c r="P1929" i="1" a="1"/>
  <c r="P1930" i="1" a="1"/>
  <c r="P1931" i="1" a="1"/>
  <c r="P1932" i="1" a="1"/>
  <c r="P1935" i="1" a="1"/>
  <c r="P1936" i="1" a="1"/>
  <c r="P1937" i="1" a="1"/>
  <c r="P1938" i="1" a="1"/>
  <c r="P1939" i="1" a="1"/>
  <c r="P1941" i="1" a="1"/>
  <c r="P1942" i="1" a="1"/>
  <c r="P1943" i="1" a="1"/>
  <c r="P1945" i="1" a="1"/>
  <c r="P1947" i="1" a="1"/>
  <c r="P1948" i="1" a="1"/>
  <c r="P1949" i="1" a="1"/>
  <c r="P1950" i="1" a="1"/>
  <c r="P1951" i="1" a="1"/>
  <c r="P1952" i="1" a="1"/>
  <c r="P1953" i="1" a="1"/>
  <c r="P1954" i="1" a="1"/>
  <c r="P1955" i="1" a="1"/>
  <c r="P1956" i="1" a="1"/>
  <c r="P1957" i="1" a="1"/>
  <c r="P1958" i="1" a="1"/>
  <c r="P1959" i="1" a="1"/>
  <c r="P1960" i="1" a="1"/>
  <c r="P1961" i="1" a="1"/>
  <c r="P1962" i="1" a="1"/>
  <c r="P1963" i="1" a="1"/>
  <c r="P1964" i="1" a="1"/>
  <c r="P1965" i="1" a="1"/>
  <c r="P1966" i="1" a="1"/>
  <c r="P1967" i="1" a="1"/>
  <c r="P1968" i="1" a="1"/>
  <c r="P1969" i="1" a="1"/>
  <c r="P1970" i="1" a="1"/>
  <c r="P1971" i="1" a="1"/>
  <c r="P1972" i="1" a="1"/>
  <c r="P1973" i="1" a="1"/>
  <c r="P1974" i="1" a="1"/>
  <c r="P1975" i="1" a="1"/>
  <c r="P1976" i="1" a="1"/>
  <c r="P1977" i="1" a="1"/>
  <c r="P1978" i="1" a="1"/>
  <c r="P1979" i="1" a="1"/>
  <c r="P1980" i="1" a="1"/>
  <c r="P1981" i="1" a="1"/>
  <c r="P1982" i="1" a="1"/>
  <c r="P1987" i="1" a="1"/>
  <c r="P1988" i="1" a="1"/>
  <c r="P1989" i="1" a="1"/>
  <c r="P1990" i="1" a="1"/>
  <c r="P1991" i="1" a="1"/>
  <c r="P1993" i="1" a="1"/>
  <c r="P1994" i="1" a="1"/>
  <c r="P1995" i="1" a="1"/>
  <c r="P1996" i="1" a="1"/>
  <c r="P1997" i="1" a="1"/>
  <c r="P1998" i="1" a="1"/>
  <c r="P1999" i="1" a="1"/>
  <c r="P2000" i="1" a="1"/>
  <c r="P2001" i="1" a="1"/>
  <c r="P2002" i="1" a="1"/>
  <c r="P2003" i="1" a="1"/>
  <c r="P2004" i="1" a="1"/>
  <c r="P2005" i="1" a="1"/>
  <c r="P2006" i="1" a="1"/>
  <c r="P2007" i="1" a="1"/>
  <c r="P2008" i="1" a="1"/>
  <c r="P2009" i="1" a="1"/>
  <c r="P2010" i="1" a="1"/>
  <c r="P2011" i="1" a="1"/>
  <c r="P2012" i="1" a="1"/>
  <c r="P2013" i="1" a="1"/>
  <c r="P2014" i="1" a="1"/>
  <c r="P2015" i="1" a="1"/>
  <c r="P2016" i="1" a="1"/>
  <c r="P2017" i="1" a="1"/>
  <c r="P2018" i="1" a="1"/>
  <c r="P2019" i="1" a="1"/>
  <c r="P2020" i="1" a="1"/>
  <c r="P2021" i="1" a="1"/>
  <c r="P2022" i="1" a="1"/>
  <c r="P2024" i="1" a="1"/>
  <c r="P2025" i="1" a="1"/>
  <c r="P2026" i="1" a="1"/>
  <c r="P2027" i="1" a="1"/>
  <c r="P2028" i="1" a="1"/>
  <c r="P2029" i="1" a="1"/>
  <c r="P2030" i="1" a="1"/>
  <c r="P2031" i="1" a="1"/>
  <c r="P2032" i="1" a="1"/>
  <c r="P2033" i="1" a="1"/>
  <c r="P2034" i="1" a="1"/>
  <c r="P2035" i="1" a="1"/>
  <c r="P2036" i="1" a="1"/>
  <c r="P2037" i="1" a="1"/>
  <c r="P2038" i="1" a="1"/>
  <c r="P2039" i="1" a="1"/>
  <c r="P2040" i="1" a="1"/>
  <c r="P2041" i="1" a="1"/>
  <c r="P2042" i="1" a="1"/>
  <c r="P2043" i="1" a="1"/>
  <c r="P2044" i="1" a="1"/>
  <c r="P2045" i="1" a="1"/>
  <c r="P2046" i="1" a="1"/>
  <c r="P2047" i="1" a="1"/>
  <c r="P2048" i="1" a="1"/>
  <c r="P2049" i="1" a="1"/>
  <c r="P2050" i="1" a="1"/>
  <c r="P2051" i="1" a="1"/>
  <c r="P2052" i="1" a="1"/>
  <c r="P2053" i="1" a="1"/>
  <c r="P2054" i="1" a="1"/>
  <c r="P2055" i="1" a="1"/>
  <c r="P2056" i="1" a="1"/>
  <c r="P2057" i="1" a="1"/>
  <c r="P2058" i="1" a="1"/>
  <c r="P2059" i="1" a="1"/>
  <c r="P2060" i="1" a="1"/>
  <c r="P2061" i="1" a="1"/>
  <c r="P2063" i="1" a="1"/>
  <c r="P2064" i="1" a="1"/>
  <c r="P2065" i="1" a="1"/>
  <c r="P2066" i="1" a="1"/>
  <c r="P2067" i="1" a="1"/>
  <c r="P2068" i="1" a="1"/>
  <c r="P2069" i="1" a="1"/>
  <c r="P2070" i="1" a="1"/>
  <c r="P2071" i="1" a="1"/>
  <c r="P2072" i="1" a="1"/>
  <c r="P2073" i="1" a="1"/>
  <c r="P2074" i="1" a="1"/>
  <c r="P2075" i="1" a="1"/>
  <c r="P2076" i="1" a="1"/>
  <c r="P2077" i="1" a="1"/>
  <c r="P2078" i="1" a="1"/>
  <c r="P2079" i="1" a="1"/>
  <c r="P2080" i="1" a="1"/>
  <c r="P2081" i="1" a="1"/>
  <c r="P2082" i="1" a="1"/>
  <c r="P2083" i="1" a="1"/>
  <c r="P2084" i="1" a="1"/>
  <c r="P2085" i="1" a="1"/>
  <c r="P2086" i="1" a="1"/>
  <c r="P2087" i="1" a="1"/>
  <c r="P2088" i="1" a="1"/>
  <c r="P2089" i="1" a="1"/>
  <c r="P2090" i="1" a="1"/>
  <c r="P2091" i="1" a="1"/>
  <c r="P2092" i="1" a="1"/>
  <c r="P2093" i="1" a="1"/>
  <c r="P2094" i="1" a="1"/>
  <c r="P2095" i="1" a="1"/>
  <c r="P2096" i="1" a="1"/>
  <c r="P2097" i="1" a="1"/>
  <c r="P2098" i="1" a="1"/>
  <c r="P2099" i="1" a="1"/>
  <c r="P2100" i="1" a="1"/>
  <c r="P2101" i="1" a="1"/>
  <c r="P2103" i="1" a="1"/>
  <c r="P2104" i="1" a="1"/>
  <c r="P2105" i="1" a="1"/>
  <c r="P2106" i="1" a="1"/>
  <c r="P2107" i="1" a="1"/>
  <c r="P2108" i="1" a="1"/>
  <c r="P2109" i="1" a="1"/>
  <c r="P2110" i="1" a="1"/>
  <c r="P2111" i="1" a="1"/>
  <c r="P2112" i="1" a="1"/>
  <c r="P2113" i="1" a="1"/>
  <c r="P2114" i="1" a="1"/>
  <c r="P2115" i="1" a="1"/>
  <c r="P2116" i="1" a="1"/>
  <c r="P2117" i="1" a="1"/>
  <c r="P2118" i="1" a="1"/>
  <c r="P2119" i="1" a="1"/>
  <c r="P2121" i="1" a="1"/>
  <c r="P2122" i="1" a="1"/>
  <c r="P2123" i="1" a="1"/>
  <c r="P2124" i="1" a="1"/>
  <c r="P2125" i="1" a="1"/>
  <c r="P2126" i="1" a="1"/>
  <c r="P2127" i="1" a="1"/>
  <c r="P2128" i="1" a="1"/>
  <c r="P2129" i="1" a="1"/>
  <c r="P2130" i="1" a="1"/>
  <c r="P2131" i="1" a="1"/>
  <c r="P2132" i="1" a="1"/>
  <c r="P2133" i="1" a="1"/>
  <c r="P2134" i="1" a="1"/>
  <c r="P2135" i="1" a="1"/>
  <c r="P2136" i="1" a="1"/>
  <c r="P2137" i="1" a="1"/>
  <c r="P2138" i="1" a="1"/>
  <c r="P2140" i="1" a="1"/>
  <c r="P2145" i="1" a="1"/>
  <c r="P2146" i="1" a="1"/>
  <c r="P2147" i="1" a="1"/>
  <c r="P2148" i="1" a="1"/>
  <c r="P2149" i="1" a="1"/>
  <c r="P2150" i="1" a="1"/>
  <c r="P2151" i="1" a="1"/>
  <c r="P2152" i="1" a="1"/>
  <c r="P2153" i="1" a="1"/>
  <c r="P2154" i="1" a="1"/>
  <c r="P2155" i="1" a="1"/>
  <c r="P2156" i="1" a="1"/>
  <c r="P2157" i="1" a="1"/>
  <c r="P2158" i="1" a="1"/>
  <c r="P2159" i="1" a="1"/>
  <c r="P2160" i="1" a="1"/>
  <c r="P2161" i="1" a="1"/>
  <c r="P2162" i="1" a="1"/>
  <c r="P2163" i="1" a="1"/>
  <c r="P2165" i="1" a="1"/>
  <c r="P2166" i="1" a="1"/>
  <c r="P2167" i="1" a="1"/>
  <c r="P2168" i="1" a="1"/>
  <c r="P2169" i="1" a="1"/>
  <c r="P2170" i="1" a="1"/>
  <c r="P2171" i="1" a="1"/>
  <c r="P2172" i="1" a="1"/>
  <c r="P2173" i="1" a="1"/>
  <c r="P2174" i="1" a="1"/>
  <c r="P2175" i="1" a="1"/>
  <c r="P2176" i="1" a="1"/>
  <c r="P2177" i="1" a="1"/>
  <c r="P2178" i="1" a="1"/>
  <c r="P2179" i="1" a="1"/>
  <c r="P2180" i="1" a="1"/>
  <c r="P2181" i="1" a="1"/>
  <c r="P2182" i="1" a="1"/>
  <c r="P2183" i="1" a="1"/>
  <c r="P2184" i="1" a="1"/>
  <c r="P2185" i="1" a="1"/>
  <c r="P2186" i="1" a="1"/>
  <c r="P2187" i="1" a="1"/>
  <c r="P2188" i="1" a="1"/>
  <c r="P2189" i="1" a="1"/>
  <c r="P2190" i="1" a="1"/>
  <c r="P2191" i="1" a="1"/>
  <c r="P2192" i="1" a="1"/>
  <c r="P2193" i="1" a="1"/>
  <c r="P2194" i="1" a="1"/>
  <c r="P2195" i="1" a="1"/>
  <c r="P2196" i="1" a="1"/>
  <c r="P2197" i="1" a="1"/>
  <c r="P2198" i="1" a="1"/>
  <c r="P2199" i="1" a="1"/>
  <c r="P2200" i="1" a="1"/>
  <c r="P2201" i="1" a="1"/>
  <c r="P2202" i="1" a="1"/>
  <c r="P2203" i="1" a="1"/>
  <c r="P2204" i="1" a="1"/>
  <c r="P2205" i="1" a="1"/>
  <c r="P2206" i="1" a="1"/>
  <c r="P2207" i="1" a="1"/>
  <c r="P2208" i="1" a="1"/>
  <c r="P2209" i="1" a="1"/>
  <c r="P2210" i="1" a="1"/>
  <c r="P2211" i="1" a="1"/>
  <c r="P2212" i="1" a="1"/>
  <c r="P2213" i="1" a="1"/>
  <c r="P2214" i="1" a="1"/>
  <c r="P2215" i="1" a="1"/>
  <c r="P2216" i="1" a="1"/>
  <c r="P2217" i="1" a="1"/>
  <c r="P2218" i="1" a="1"/>
  <c r="P2219" i="1" a="1"/>
  <c r="P2220" i="1" a="1"/>
  <c r="P2221" i="1" a="1"/>
  <c r="P2222" i="1" a="1"/>
  <c r="P2223" i="1" a="1"/>
  <c r="P2224" i="1" a="1"/>
  <c r="P2225" i="1" a="1"/>
  <c r="P2226" i="1" a="1"/>
  <c r="P2227" i="1" a="1"/>
  <c r="P2228" i="1" a="1"/>
  <c r="P2229" i="1" a="1"/>
  <c r="P2230" i="1" a="1"/>
  <c r="P2231" i="1" a="1"/>
  <c r="P2232" i="1" a="1"/>
  <c r="P2233" i="1" a="1"/>
  <c r="P2234" i="1" a="1"/>
  <c r="P2235" i="1" a="1"/>
  <c r="P2236" i="1" a="1"/>
  <c r="P2237" i="1" a="1"/>
  <c r="P2238" i="1" a="1"/>
  <c r="P2239" i="1" a="1"/>
  <c r="P2240" i="1" a="1"/>
  <c r="P2241" i="1" a="1"/>
  <c r="P2242" i="1" a="1"/>
  <c r="P2243" i="1" a="1"/>
  <c r="P2244" i="1" a="1"/>
  <c r="P2245" i="1" a="1"/>
  <c r="P2246" i="1" a="1"/>
  <c r="P2247" i="1" a="1"/>
  <c r="P2248" i="1" a="1"/>
  <c r="P2249" i="1" a="1"/>
  <c r="P2250" i="1" a="1"/>
  <c r="P2251" i="1" a="1"/>
  <c r="P2252" i="1" a="1"/>
  <c r="P2253" i="1" a="1"/>
  <c r="P2254" i="1" a="1"/>
  <c r="P2255" i="1" a="1"/>
  <c r="P2256" i="1" a="1"/>
  <c r="P2257" i="1" a="1"/>
  <c r="P2258" i="1" a="1"/>
  <c r="P2259" i="1" a="1"/>
  <c r="P2260" i="1" a="1"/>
  <c r="P2261" i="1" a="1"/>
  <c r="P2262" i="1" a="1"/>
  <c r="P2264" i="1" a="1"/>
  <c r="P2265" i="1" a="1"/>
  <c r="P2266" i="1" a="1"/>
  <c r="P2267" i="1" a="1"/>
  <c r="P2268" i="1" a="1"/>
  <c r="P2269" i="1" a="1"/>
  <c r="P2270" i="1" a="1"/>
  <c r="P2271" i="1" a="1"/>
  <c r="P2272" i="1" a="1"/>
  <c r="P2273" i="1" a="1"/>
  <c r="P2274" i="1" a="1"/>
  <c r="P2275" i="1" a="1"/>
  <c r="P2276" i="1" a="1"/>
  <c r="P2277" i="1" a="1"/>
  <c r="P2279" i="1" a="1"/>
  <c r="P2280" i="1" a="1"/>
  <c r="P2281" i="1" a="1"/>
  <c r="P2282" i="1" a="1"/>
  <c r="P2283" i="1" a="1"/>
  <c r="P2284" i="1" a="1"/>
  <c r="P2285" i="1" a="1"/>
  <c r="P2286" i="1" a="1"/>
  <c r="P2287" i="1" a="1"/>
  <c r="P2288" i="1" a="1"/>
  <c r="P2289" i="1" a="1"/>
  <c r="P2290" i="1" a="1"/>
  <c r="P2291" i="1" a="1"/>
  <c r="P2292" i="1" a="1"/>
  <c r="P2293" i="1" a="1"/>
  <c r="P2294" i="1" a="1"/>
  <c r="P2295" i="1" a="1"/>
  <c r="P2296" i="1" a="1"/>
  <c r="P2297" i="1" a="1"/>
  <c r="P2298" i="1" a="1"/>
  <c r="P2299" i="1" a="1"/>
  <c r="P2300" i="1" a="1"/>
  <c r="P2301" i="1" a="1"/>
  <c r="P2302" i="1" a="1"/>
  <c r="P2303" i="1" a="1"/>
  <c r="P2304" i="1" a="1"/>
  <c r="P2305" i="1" a="1"/>
  <c r="P2306" i="1" a="1"/>
  <c r="P2307" i="1" a="1"/>
  <c r="P2308" i="1" a="1"/>
  <c r="P2310" i="1" a="1"/>
  <c r="P2311" i="1" a="1"/>
  <c r="P2312" i="1" a="1"/>
  <c r="P2313" i="1" a="1"/>
  <c r="P2314" i="1" a="1"/>
  <c r="P2315" i="1" a="1"/>
  <c r="P2316" i="1" a="1"/>
  <c r="P2317" i="1" a="1"/>
  <c r="P2318" i="1" a="1"/>
  <c r="P2319" i="1" a="1"/>
  <c r="P2320" i="1" a="1"/>
  <c r="P2321" i="1" a="1"/>
  <c r="P2322" i="1" a="1"/>
  <c r="P2323" i="1" a="1"/>
  <c r="P2324" i="1" a="1"/>
  <c r="P2325" i="1" a="1"/>
  <c r="P2326" i="1" a="1"/>
  <c r="P2327" i="1" a="1"/>
  <c r="P2329" i="1" a="1"/>
  <c r="P2330" i="1" a="1"/>
  <c r="P2331" i="1" a="1"/>
  <c r="P2332" i="1" a="1"/>
  <c r="P2333" i="1" a="1"/>
  <c r="P2334" i="1" a="1"/>
  <c r="P2335" i="1" a="1"/>
  <c r="P2336" i="1" a="1"/>
  <c r="P2337" i="1" a="1"/>
  <c r="P2338" i="1" a="1"/>
  <c r="P2339" i="1" a="1"/>
  <c r="P2340" i="1" a="1"/>
  <c r="P2342" i="1" a="1"/>
  <c r="P2343" i="1" a="1"/>
  <c r="P2348" i="1" a="1"/>
  <c r="P2349" i="1" a="1"/>
  <c r="P2350" i="1" a="1"/>
  <c r="P2351" i="1" a="1"/>
  <c r="P2352" i="1" a="1"/>
  <c r="P2353" i="1" a="1"/>
  <c r="P2355" i="1" a="1"/>
  <c r="P2357" i="1" a="1"/>
  <c r="P2358" i="1" a="1"/>
  <c r="P2359" i="1" a="1"/>
  <c r="P2360" i="1" a="1"/>
  <c r="P2362" i="1" a="1"/>
  <c r="P2363" i="1" a="1"/>
  <c r="P2364" i="1" a="1"/>
  <c r="P2365" i="1" a="1"/>
  <c r="P2366" i="1" a="1"/>
  <c r="P2367" i="1" a="1"/>
  <c r="P2368" i="1" a="1"/>
  <c r="P2369" i="1" a="1"/>
  <c r="P2370" i="1" a="1"/>
  <c r="P2371" i="1" a="1"/>
  <c r="P2372" i="1" a="1"/>
  <c r="P2373" i="1" a="1"/>
  <c r="P2375" i="1" a="1"/>
  <c r="P2376" i="1" a="1"/>
  <c r="P2377" i="1" a="1"/>
  <c r="P2378" i="1" a="1"/>
  <c r="P2379" i="1" a="1"/>
  <c r="P2380" i="1" a="1"/>
  <c r="P2381" i="1" a="1"/>
  <c r="P2382" i="1" a="1"/>
  <c r="P2383" i="1" a="1"/>
  <c r="P2384" i="1" a="1"/>
  <c r="P2385" i="1" a="1"/>
  <c r="P2386" i="1" a="1"/>
  <c r="P2387" i="1" a="1"/>
  <c r="P2388" i="1" a="1"/>
  <c r="P2389" i="1" a="1"/>
  <c r="P2390" i="1" a="1"/>
  <c r="P2391" i="1" a="1"/>
  <c r="P2392" i="1" a="1"/>
  <c r="P2393" i="1" a="1"/>
  <c r="P2394" i="1" a="1"/>
  <c r="P2395" i="1" a="1"/>
  <c r="P2396" i="1" a="1"/>
  <c r="P2397" i="1" a="1"/>
  <c r="P2398" i="1" a="1"/>
  <c r="P2399" i="1" a="1"/>
  <c r="P2400" i="1" a="1"/>
  <c r="P2401" i="1" a="1"/>
  <c r="P2402" i="1" a="1"/>
  <c r="P2403" i="1" a="1"/>
  <c r="P2404" i="1" a="1"/>
  <c r="P2405" i="1" a="1"/>
  <c r="P2406" i="1" a="1"/>
  <c r="P2407" i="1" a="1"/>
  <c r="P2408" i="1" a="1"/>
  <c r="P2409" i="1" a="1"/>
  <c r="P2410" i="1" a="1"/>
  <c r="P2411" i="1" a="1"/>
  <c r="P2412" i="1" a="1"/>
  <c r="P2414" i="1" a="1"/>
  <c r="P2415" i="1" a="1"/>
  <c r="P2416" i="1" a="1"/>
  <c r="P2417" i="1" a="1"/>
  <c r="P2418" i="1" a="1"/>
  <c r="P2419" i="1" a="1"/>
  <c r="P2420" i="1" a="1"/>
  <c r="P2421" i="1" a="1"/>
  <c r="P2422" i="1" a="1"/>
  <c r="P2423" i="1" a="1"/>
  <c r="P2424" i="1" a="1"/>
  <c r="P2425" i="1" a="1"/>
  <c r="P2426" i="1" a="1"/>
  <c r="P2427" i="1" a="1"/>
  <c r="P2428" i="1" a="1"/>
  <c r="P2429" i="1" a="1"/>
  <c r="P2432" i="1" a="1"/>
  <c r="P2433" i="1" a="1"/>
  <c r="P2434" i="1" a="1"/>
  <c r="P2435" i="1" a="1"/>
  <c r="P2436" i="1" a="1"/>
  <c r="P2437" i="1" a="1"/>
  <c r="P2438" i="1" a="1"/>
  <c r="P2439" i="1" a="1"/>
  <c r="P2440" i="1" a="1"/>
  <c r="P2441" i="1" a="1"/>
  <c r="P2442" i="1" a="1"/>
  <c r="P2443" i="1" a="1"/>
  <c r="P2444" i="1" a="1"/>
  <c r="P2445" i="1" a="1"/>
  <c r="P2446" i="1" a="1"/>
  <c r="P2447" i="1" a="1"/>
  <c r="P2448" i="1" a="1"/>
  <c r="P2449" i="1" a="1"/>
  <c r="O3710" i="1"/>
  <c r="O3675" i="1"/>
  <c r="O3670" i="1"/>
  <c r="O3667" i="1"/>
  <c r="O3662" i="1"/>
  <c r="O3654" i="1"/>
  <c r="O3650" i="1"/>
  <c r="O3645" i="1"/>
  <c r="O3640" i="1"/>
  <c r="O3638" i="1"/>
  <c r="O3634" i="1"/>
  <c r="O3629" i="1"/>
  <c r="O3624" i="1"/>
  <c r="O3591" i="1"/>
  <c r="O3569" i="1"/>
  <c r="O3556" i="1"/>
  <c r="O3552" i="1"/>
  <c r="O3549" i="1"/>
  <c r="O3547" i="1"/>
  <c r="O3544" i="1"/>
  <c r="O3540" i="1"/>
  <c r="O3535" i="1"/>
  <c r="O3532" i="1"/>
  <c r="O3529" i="1"/>
  <c r="O3525" i="1"/>
  <c r="O3522" i="1"/>
  <c r="O3518" i="1"/>
  <c r="O3510" i="1"/>
  <c r="O3507" i="1"/>
  <c r="O3504" i="1"/>
  <c r="O3501" i="1"/>
  <c r="O3496" i="1"/>
  <c r="O3493" i="1"/>
  <c r="O3490" i="1"/>
  <c r="O3487" i="1"/>
  <c r="O3485" i="1"/>
  <c r="O3483" i="1"/>
  <c r="O3481" i="1"/>
  <c r="O3477" i="1"/>
  <c r="O3475" i="1"/>
  <c r="O3472" i="1"/>
  <c r="O3470" i="1"/>
  <c r="O3468" i="1"/>
  <c r="O3464" i="1"/>
  <c r="O3463" i="1"/>
  <c r="O3460" i="1"/>
  <c r="O3459" i="1"/>
  <c r="O3456" i="1"/>
  <c r="O3453" i="1"/>
  <c r="O3451" i="1"/>
  <c r="O3448" i="1"/>
  <c r="O3443" i="1"/>
  <c r="O3439" i="1"/>
  <c r="O3435" i="1"/>
  <c r="O3432" i="1"/>
  <c r="O3429" i="1"/>
  <c r="O3427" i="1"/>
  <c r="O3413" i="1"/>
  <c r="O3409" i="1"/>
  <c r="O3406" i="1"/>
  <c r="O3400" i="1"/>
  <c r="O3397" i="1"/>
  <c r="O3390" i="1"/>
  <c r="O3379" i="1"/>
  <c r="O3376" i="1"/>
  <c r="O3373" i="1"/>
  <c r="O3364" i="1"/>
  <c r="O3361" i="1"/>
  <c r="O3347" i="1"/>
  <c r="O3345" i="1"/>
  <c r="O3336" i="1"/>
  <c r="O3326" i="1"/>
  <c r="O3321" i="1"/>
  <c r="O3315" i="1"/>
  <c r="O3311" i="1"/>
  <c r="O3306" i="1"/>
  <c r="O3302" i="1"/>
  <c r="O3292" i="1"/>
  <c r="O3286" i="1"/>
  <c r="O3276" i="1"/>
  <c r="O3270" i="1"/>
  <c r="O3260" i="1"/>
  <c r="O3248" i="1"/>
  <c r="O3245" i="1"/>
  <c r="O3238" i="1"/>
  <c r="O3235" i="1"/>
  <c r="O3225" i="1"/>
  <c r="O3216" i="1"/>
  <c r="O3210" i="1"/>
  <c r="O3206" i="1"/>
  <c r="O3196" i="1"/>
  <c r="O3185" i="1"/>
  <c r="O3182" i="1"/>
  <c r="O3179" i="1"/>
  <c r="O3171" i="1"/>
  <c r="O3165" i="1"/>
  <c r="O3155" i="1"/>
  <c r="O3152" i="1"/>
  <c r="O3147" i="1"/>
  <c r="O3141" i="1"/>
  <c r="O3137" i="1"/>
  <c r="O3131" i="1"/>
  <c r="O3125" i="1"/>
  <c r="O3119" i="1"/>
  <c r="O3117" i="1"/>
  <c r="O3114" i="1"/>
  <c r="O3102" i="1"/>
  <c r="O3099" i="1"/>
  <c r="O3096" i="1"/>
  <c r="O3092" i="1"/>
  <c r="O3088" i="1"/>
  <c r="O3086" i="1"/>
  <c r="O3078" i="1"/>
  <c r="O3069" i="1"/>
  <c r="O3058" i="1"/>
  <c r="O3051" i="1"/>
  <c r="O3044" i="1"/>
  <c r="O3042" i="1"/>
  <c r="O3039" i="1"/>
  <c r="O3033" i="1"/>
  <c r="O3027" i="1"/>
  <c r="O3025" i="1"/>
  <c r="O3014" i="1"/>
  <c r="O3011" i="1"/>
  <c r="O3001" i="1"/>
  <c r="O2998" i="1"/>
  <c r="O2975" i="1"/>
  <c r="O2971" i="1"/>
  <c r="O2963" i="1"/>
  <c r="O2956" i="1"/>
  <c r="O2953" i="1"/>
  <c r="O2949" i="1"/>
  <c r="O2942" i="1"/>
  <c r="O2939" i="1"/>
  <c r="O2935" i="1"/>
  <c r="O2929" i="1"/>
  <c r="O2923" i="1"/>
  <c r="O2915" i="1"/>
  <c r="O2911" i="1"/>
  <c r="O2906" i="1"/>
  <c r="O2902" i="1"/>
  <c r="O2897" i="1"/>
  <c r="O2893" i="1"/>
  <c r="O2891" i="1"/>
  <c r="O2886" i="1"/>
  <c r="O2881" i="1"/>
  <c r="O2876" i="1"/>
  <c r="O2871" i="1"/>
  <c r="O2853" i="1"/>
  <c r="O2849" i="1"/>
  <c r="O2844" i="1"/>
  <c r="O2835" i="1"/>
  <c r="O2829" i="1"/>
  <c r="O2821" i="1"/>
  <c r="O2813" i="1"/>
  <c r="O2806" i="1"/>
  <c r="O2797" i="1"/>
  <c r="O2794" i="1"/>
  <c r="O2789" i="1"/>
  <c r="O2785" i="1"/>
  <c r="O2781" i="1"/>
  <c r="O2771" i="1"/>
  <c r="O2767" i="1"/>
  <c r="O2762" i="1"/>
  <c r="O2758" i="1"/>
  <c r="O2755" i="1"/>
  <c r="O2751" i="1"/>
  <c r="O2739" i="1"/>
  <c r="O2731" i="1"/>
  <c r="O2714" i="1"/>
  <c r="O2706" i="1"/>
  <c r="O2703" i="1"/>
  <c r="O2696" i="1"/>
  <c r="O2692" i="1"/>
  <c r="O2686" i="1"/>
  <c r="O2683" i="1"/>
  <c r="O2677" i="1"/>
  <c r="O2670" i="1"/>
  <c r="O2647" i="1"/>
  <c r="O2644" i="1"/>
  <c r="O2639" i="1"/>
  <c r="O2625" i="1"/>
  <c r="O2621" i="1"/>
  <c r="O2619" i="1"/>
  <c r="O2614" i="1"/>
  <c r="O2604" i="1"/>
  <c r="O2596" i="1"/>
  <c r="O2572" i="1"/>
  <c r="O2569" i="1"/>
  <c r="O2565" i="1"/>
  <c r="O2561" i="1"/>
  <c r="O2554" i="1"/>
  <c r="O2544" i="1"/>
  <c r="O2535" i="1"/>
  <c r="O2529" i="1"/>
  <c r="O2506" i="1"/>
  <c r="O2502" i="1"/>
  <c r="O2494" i="1"/>
  <c r="O2483" i="1"/>
  <c r="O2480" i="1"/>
  <c r="O2478" i="1"/>
  <c r="O2475" i="1"/>
  <c r="O2473" i="1"/>
  <c r="O2468" i="1"/>
  <c r="O2464" i="1"/>
  <c r="O2460" i="1"/>
  <c r="O2458" i="1"/>
  <c r="O2455" i="1"/>
  <c r="O2451" i="1"/>
  <c r="O2448" i="1"/>
  <c r="O2445" i="1"/>
  <c r="O2441" i="1"/>
  <c r="O2438" i="1"/>
  <c r="O2433" i="1"/>
  <c r="O2426" i="1"/>
  <c r="O2423" i="1"/>
  <c r="O2420" i="1"/>
  <c r="O2415" i="1"/>
  <c r="O2409" i="1"/>
  <c r="O2397" i="1"/>
  <c r="O2390" i="1"/>
  <c r="O2386" i="1"/>
  <c r="O2381" i="1"/>
  <c r="O2379" i="1"/>
  <c r="O2376" i="1"/>
  <c r="O2370" i="1"/>
  <c r="O2365" i="1"/>
  <c r="O2358" i="1"/>
  <c r="O2353" i="1"/>
  <c r="O2349" i="1"/>
  <c r="O2336" i="1"/>
  <c r="O2331" i="1"/>
  <c r="O2325" i="1"/>
  <c r="O2322" i="1"/>
  <c r="O2313" i="1"/>
  <c r="O2298" i="1"/>
  <c r="O2294" i="1"/>
  <c r="O2291" i="1"/>
  <c r="O2286" i="1"/>
  <c r="O2272" i="1"/>
  <c r="O2266" i="1"/>
  <c r="O2258" i="1"/>
  <c r="O2254" i="1"/>
  <c r="O2248" i="1"/>
  <c r="O2245" i="1"/>
  <c r="O2239" i="1"/>
  <c r="O2229" i="1"/>
  <c r="O2224" i="1"/>
  <c r="O2218" i="1"/>
  <c r="O2215" i="1"/>
  <c r="O2205" i="1"/>
  <c r="O2197" i="1"/>
  <c r="O2185" i="1"/>
  <c r="O2178" i="1"/>
  <c r="O2172" i="1"/>
  <c r="O2170" i="1"/>
  <c r="O2165" i="1"/>
  <c r="O2162" i="1"/>
  <c r="O2152" i="1"/>
  <c r="O2148" i="1"/>
  <c r="O2136" i="1"/>
  <c r="O2131" i="1"/>
  <c r="O2116" i="1"/>
  <c r="O2101" i="1"/>
  <c r="O2099" i="1"/>
  <c r="O2096" i="1"/>
  <c r="O2091" i="1"/>
  <c r="O2088" i="1"/>
  <c r="O2084" i="1"/>
  <c r="O2081" i="1"/>
  <c r="O2077" i="1"/>
  <c r="O2074" i="1"/>
  <c r="O2071" i="1"/>
  <c r="O2066" i="1"/>
  <c r="O2063" i="1"/>
  <c r="O2058" i="1"/>
  <c r="O2054" i="1"/>
  <c r="O2050" i="1"/>
  <c r="O2046" i="1"/>
  <c r="O2039" i="1"/>
  <c r="O2026" i="1"/>
  <c r="O2024" i="1"/>
  <c r="O2018" i="1"/>
  <c r="O2007" i="1"/>
  <c r="O2004" i="1"/>
  <c r="O1996" i="1"/>
  <c r="O1991" i="1"/>
  <c r="O1989" i="1"/>
  <c r="O1973" i="1"/>
  <c r="O1895" i="1"/>
  <c r="O1889" i="1"/>
  <c r="O1886" i="1"/>
  <c r="O1883" i="1"/>
  <c r="O1880" i="1"/>
  <c r="O1869" i="1"/>
  <c r="O1866" i="1"/>
  <c r="O1863" i="1"/>
  <c r="O1855" i="1"/>
  <c r="O1852" i="1"/>
  <c r="O1837" i="1"/>
  <c r="O1833" i="1"/>
  <c r="O1830" i="1"/>
  <c r="O1822" i="1"/>
  <c r="O1817" i="1"/>
  <c r="O1811" i="1"/>
  <c r="O1790" i="1"/>
  <c r="O1783" i="1"/>
  <c r="O1772" i="1"/>
  <c r="O1768" i="1"/>
  <c r="O1764" i="1"/>
  <c r="O1756" i="1"/>
  <c r="O1746" i="1"/>
  <c r="O1741" i="1"/>
  <c r="O1735" i="1"/>
  <c r="O1732" i="1"/>
  <c r="O1726" i="1"/>
  <c r="O1711" i="1"/>
  <c r="O1703" i="1"/>
  <c r="O1695" i="1"/>
  <c r="O1692" i="1"/>
  <c r="O1685" i="1"/>
  <c r="O1669" i="1"/>
  <c r="O1661" i="1"/>
  <c r="O1648" i="1"/>
  <c r="O1641" i="1"/>
  <c r="O1634" i="1"/>
  <c r="O1629" i="1"/>
  <c r="O1611" i="1"/>
  <c r="O1603" i="1"/>
  <c r="O1597" i="1"/>
  <c r="O1591" i="1"/>
  <c r="O1584" i="1"/>
  <c r="O1568" i="1"/>
  <c r="O1565" i="1"/>
  <c r="O1559" i="1"/>
  <c r="O1551" i="1"/>
  <c r="O1548" i="1"/>
  <c r="O1542" i="1"/>
  <c r="O1534" i="1"/>
  <c r="O1518" i="1"/>
  <c r="O1513" i="1"/>
  <c r="O1509" i="1"/>
  <c r="O1500" i="1"/>
  <c r="O1497" i="1"/>
  <c r="O1495" i="1"/>
  <c r="O1475" i="1"/>
  <c r="O1469" i="1"/>
  <c r="O1460" i="1"/>
  <c r="O1454" i="1"/>
  <c r="O1450" i="1"/>
  <c r="O1446" i="1"/>
  <c r="O1440" i="1"/>
  <c r="O1436" i="1"/>
  <c r="O1425" i="1"/>
  <c r="O1423" i="1"/>
  <c r="O1418" i="1"/>
  <c r="O1413" i="1"/>
  <c r="O1402" i="1"/>
  <c r="O1398" i="1"/>
  <c r="O1394" i="1"/>
  <c r="O1391" i="1"/>
  <c r="O1388" i="1"/>
  <c r="O1383" i="1"/>
  <c r="O1378" i="1"/>
  <c r="O1374" i="1"/>
  <c r="O1354" i="1"/>
  <c r="O1346" i="1"/>
  <c r="O1341" i="1"/>
  <c r="O1338" i="1"/>
  <c r="O1333" i="1"/>
  <c r="O1328" i="1"/>
  <c r="O1324" i="1"/>
  <c r="O1309" i="1"/>
  <c r="O1304" i="1"/>
  <c r="O1298" i="1"/>
  <c r="O1281" i="1"/>
  <c r="O1268" i="1"/>
  <c r="O1259" i="1"/>
  <c r="O1249" i="1"/>
  <c r="O1245" i="1"/>
  <c r="O1229" i="1"/>
  <c r="O1224" i="1"/>
  <c r="O1218" i="1"/>
  <c r="O1212" i="1"/>
  <c r="O1199" i="1"/>
  <c r="O1195" i="1"/>
  <c r="O1188" i="1"/>
  <c r="O1182" i="1"/>
  <c r="O1177" i="1"/>
  <c r="O1173" i="1"/>
  <c r="O1170" i="1"/>
  <c r="O1166" i="1"/>
  <c r="O1159" i="1"/>
  <c r="O1150" i="1"/>
  <c r="O1143" i="1"/>
  <c r="O1135" i="1"/>
  <c r="O1131" i="1"/>
  <c r="O1125" i="1"/>
  <c r="O1112" i="1"/>
  <c r="O1110" i="1"/>
  <c r="O1105" i="1"/>
  <c r="O1102" i="1"/>
  <c r="O1097" i="1"/>
  <c r="O1093" i="1"/>
  <c r="O1089" i="1"/>
  <c r="O1085" i="1"/>
  <c r="O1080" i="1"/>
  <c r="O1077" i="1"/>
  <c r="O1074" i="1"/>
  <c r="O1068" i="1"/>
  <c r="O1065" i="1"/>
  <c r="O1062" i="1"/>
  <c r="O1060" i="1"/>
  <c r="O1057" i="1"/>
  <c r="O1055" i="1"/>
  <c r="O1051" i="1"/>
  <c r="O1046" i="1"/>
  <c r="O1041" i="1"/>
  <c r="O1034" i="1"/>
  <c r="O1031" i="1"/>
  <c r="O1024" i="1"/>
  <c r="O1012" i="1"/>
  <c r="O1009" i="1"/>
  <c r="O1007" i="1"/>
  <c r="O1000" i="1"/>
  <c r="O990" i="1"/>
  <c r="O986" i="1"/>
  <c r="O980" i="1"/>
  <c r="O978" i="1"/>
  <c r="O959" i="1"/>
  <c r="O948" i="1"/>
  <c r="O940" i="1"/>
  <c r="O928" i="1"/>
  <c r="O926" i="1"/>
  <c r="O914" i="1"/>
  <c r="O909" i="1"/>
  <c r="O903" i="1"/>
  <c r="O897" i="1"/>
  <c r="O892" i="1"/>
  <c r="O882" i="1"/>
  <c r="O880" i="1"/>
  <c r="O870" i="1"/>
  <c r="O864" i="1"/>
  <c r="O852" i="1"/>
  <c r="O848" i="1"/>
  <c r="O844" i="1"/>
  <c r="O839" i="1"/>
  <c r="O836" i="1"/>
  <c r="O829" i="1"/>
  <c r="O825" i="1"/>
  <c r="O821" i="1"/>
  <c r="O820" i="1"/>
  <c r="O813" i="1"/>
  <c r="O810" i="1"/>
  <c r="O804" i="1"/>
  <c r="O797" i="1"/>
  <c r="O793" i="1"/>
  <c r="O785" i="1"/>
  <c r="O781" i="1"/>
  <c r="O777" i="1"/>
  <c r="O773" i="1"/>
  <c r="O722" i="1"/>
  <c r="O716" i="1"/>
  <c r="O712" i="1"/>
  <c r="O707" i="1"/>
  <c r="O700" i="1"/>
  <c r="O696" i="1"/>
  <c r="O690" i="1"/>
  <c r="O687" i="1"/>
  <c r="O683" i="1"/>
  <c r="O679" i="1"/>
  <c r="O670" i="1"/>
  <c r="O665" i="1"/>
  <c r="O663" i="1"/>
  <c r="O660" i="1"/>
  <c r="O657" i="1"/>
  <c r="O653" i="1"/>
  <c r="O648" i="1"/>
  <c r="O637" i="1"/>
  <c r="O632" i="1"/>
  <c r="O627" i="1"/>
  <c r="O622" i="1"/>
  <c r="O617" i="1"/>
  <c r="O615" i="1"/>
  <c r="O609" i="1"/>
  <c r="O607" i="1"/>
  <c r="O604" i="1"/>
  <c r="O602" i="1"/>
  <c r="O598" i="1"/>
  <c r="O592" i="1"/>
  <c r="O584" i="1"/>
  <c r="O582" i="1"/>
  <c r="O579" i="1"/>
  <c r="O573" i="1"/>
  <c r="O571" i="1"/>
  <c r="O565" i="1"/>
  <c r="O558" i="1"/>
  <c r="O555" i="1"/>
  <c r="O552" i="1"/>
  <c r="O548" i="1"/>
  <c r="O545" i="1"/>
  <c r="O541" i="1"/>
  <c r="O538" i="1"/>
  <c r="O534" i="1"/>
  <c r="O530" i="1"/>
  <c r="O526" i="1"/>
  <c r="O522" i="1"/>
  <c r="O520" i="1"/>
  <c r="O517" i="1"/>
  <c r="O514" i="1"/>
  <c r="O510" i="1"/>
  <c r="O505" i="1"/>
  <c r="O503" i="1"/>
  <c r="O499" i="1"/>
  <c r="O495" i="1"/>
  <c r="O492" i="1"/>
  <c r="O484" i="1"/>
  <c r="O482" i="1"/>
  <c r="O479" i="1"/>
  <c r="O472" i="1"/>
  <c r="O466" i="1"/>
  <c r="O462" i="1"/>
  <c r="O458" i="1"/>
  <c r="O456" i="1"/>
  <c r="O454" i="1"/>
  <c r="O445" i="1"/>
  <c r="O444" i="1"/>
  <c r="O442" i="1"/>
  <c r="O438" i="1"/>
  <c r="O437" i="1"/>
  <c r="O435" i="1"/>
  <c r="O433" i="1"/>
  <c r="O431" i="1"/>
  <c r="O428" i="1"/>
  <c r="O426" i="1"/>
  <c r="O424" i="1"/>
  <c r="O423" i="1"/>
  <c r="O422" i="1"/>
  <c r="O421" i="1"/>
  <c r="O420" i="1"/>
  <c r="O419" i="1"/>
  <c r="O418" i="1"/>
  <c r="O417" i="1"/>
  <c r="O416" i="1"/>
  <c r="O415" i="1"/>
  <c r="O414" i="1"/>
  <c r="O413" i="1"/>
  <c r="O412" i="1"/>
  <c r="O411" i="1"/>
  <c r="O410" i="1"/>
  <c r="O408" i="1"/>
  <c r="O407" i="1"/>
  <c r="O406" i="1"/>
  <c r="O405" i="1"/>
  <c r="O404" i="1"/>
  <c r="O402" i="1"/>
  <c r="O401" i="1"/>
  <c r="O400" i="1"/>
  <c r="O399" i="1"/>
  <c r="O398" i="1"/>
  <c r="O397" i="1"/>
  <c r="O396" i="1"/>
  <c r="O395" i="1"/>
  <c r="O394" i="1"/>
  <c r="O393" i="1"/>
  <c r="O392" i="1"/>
  <c r="O391" i="1"/>
  <c r="O390" i="1"/>
  <c r="O389" i="1"/>
  <c r="O388" i="1"/>
  <c r="O387" i="1"/>
  <c r="O386" i="1"/>
  <c r="O385" i="1"/>
  <c r="O384" i="1"/>
  <c r="O383" i="1"/>
  <c r="O381" i="1"/>
  <c r="O380" i="1"/>
  <c r="O379" i="1"/>
  <c r="O378" i="1"/>
  <c r="O377" i="1"/>
  <c r="O376" i="1"/>
  <c r="O375" i="1"/>
  <c r="O374" i="1"/>
  <c r="O373" i="1"/>
  <c r="O372" i="1"/>
  <c r="O368" i="1"/>
  <c r="O367" i="1"/>
  <c r="O366" i="1"/>
  <c r="O365" i="1"/>
  <c r="O364" i="1"/>
  <c r="O363" i="1"/>
  <c r="O362" i="1"/>
  <c r="O360" i="1"/>
  <c r="O359" i="1"/>
  <c r="O358" i="1"/>
  <c r="O357" i="1"/>
  <c r="O356" i="1"/>
  <c r="O355" i="1"/>
  <c r="O354" i="1"/>
  <c r="O353" i="1"/>
  <c r="O352" i="1"/>
  <c r="O351" i="1"/>
  <c r="O350" i="1"/>
  <c r="O349" i="1"/>
  <c r="O347" i="1"/>
  <c r="O346" i="1"/>
  <c r="O345" i="1"/>
  <c r="O344" i="1"/>
  <c r="O343" i="1"/>
  <c r="O342" i="1"/>
  <c r="O341" i="1"/>
  <c r="O340" i="1"/>
  <c r="O339" i="1"/>
  <c r="O338" i="1"/>
  <c r="O337" i="1"/>
  <c r="O336" i="1"/>
  <c r="O335" i="1"/>
  <c r="O334" i="1"/>
  <c r="O333" i="1"/>
  <c r="O332" i="1"/>
  <c r="O331" i="1"/>
  <c r="O330" i="1"/>
  <c r="O329" i="1"/>
  <c r="O328" i="1"/>
  <c r="O326" i="1"/>
  <c r="O325" i="1"/>
  <c r="O324" i="1"/>
  <c r="O322" i="1"/>
  <c r="O321" i="1"/>
  <c r="O320" i="1"/>
  <c r="O318" i="1"/>
  <c r="O315" i="1"/>
  <c r="O313" i="1"/>
  <c r="O312" i="1"/>
  <c r="O310" i="1"/>
  <c r="O308" i="1"/>
  <c r="O306" i="1"/>
  <c r="O304" i="1"/>
  <c r="O302" i="1"/>
  <c r="O299" i="1"/>
  <c r="O297" i="1"/>
  <c r="O294" i="1"/>
  <c r="O291" i="1"/>
  <c r="O289" i="1"/>
  <c r="O287" i="1"/>
  <c r="O285" i="1"/>
  <c r="O284" i="1"/>
  <c r="O282" i="1"/>
  <c r="O281" i="1"/>
  <c r="O279" i="1"/>
  <c r="O277" i="1"/>
  <c r="O275" i="1"/>
  <c r="O274" i="1"/>
  <c r="O271" i="1"/>
  <c r="O269" i="1"/>
  <c r="O267" i="1"/>
  <c r="O264" i="1"/>
  <c r="O263" i="1"/>
  <c r="O261" i="1"/>
  <c r="O257" i="1"/>
  <c r="O254" i="1"/>
  <c r="O253" i="1"/>
  <c r="O251" i="1"/>
  <c r="O246" i="1"/>
  <c r="O243" i="1"/>
  <c r="O242" i="1"/>
  <c r="O239" i="1"/>
  <c r="O237" i="1"/>
  <c r="O233" i="1"/>
  <c r="O231" i="1"/>
  <c r="O230" i="1"/>
  <c r="O227" i="1"/>
  <c r="O225" i="1"/>
  <c r="O223" i="1"/>
  <c r="O220" i="1"/>
  <c r="O219" i="1"/>
  <c r="O217" i="1"/>
  <c r="O216" i="1"/>
  <c r="O214" i="1"/>
  <c r="O213" i="1"/>
  <c r="O210" i="1"/>
  <c r="O208" i="1"/>
  <c r="O205" i="1"/>
  <c r="O203" i="1"/>
  <c r="O201" i="1"/>
  <c r="O199" i="1"/>
  <c r="O198" i="1"/>
  <c r="O195" i="1"/>
  <c r="O194" i="1"/>
  <c r="O191" i="1"/>
  <c r="O190" i="1"/>
  <c r="O188" i="1"/>
  <c r="O186" i="1"/>
  <c r="O185" i="1"/>
  <c r="O183" i="1"/>
  <c r="O181" i="1"/>
  <c r="O178" i="1"/>
  <c r="O176" i="1"/>
  <c r="O173" i="1"/>
  <c r="O171" i="1"/>
  <c r="O169" i="1"/>
  <c r="O167" i="1"/>
  <c r="O165" i="1"/>
  <c r="O164" i="1"/>
  <c r="O162" i="1"/>
  <c r="O160" i="1"/>
  <c r="O154" i="1"/>
  <c r="O152" i="1"/>
  <c r="O150" i="1"/>
  <c r="O148" i="1"/>
  <c r="O145" i="1"/>
  <c r="O143" i="1"/>
  <c r="O141" i="1"/>
  <c r="O139" i="1"/>
  <c r="O138" i="1"/>
  <c r="O136" i="1"/>
  <c r="AS1844" i="1"/>
  <c r="R1844" i="1" s="1"/>
  <c r="AS1839" i="1"/>
  <c r="R1839" i="1" s="1"/>
  <c r="AS1837" i="1"/>
  <c r="R1837" i="1" s="1"/>
  <c r="AS1834" i="1"/>
  <c r="R1834" i="1" s="1"/>
  <c r="AS1832" i="1"/>
  <c r="R1832" i="1" s="1"/>
  <c r="AS1825" i="1"/>
  <c r="R1825" i="1" s="1"/>
  <c r="AS1821" i="1"/>
  <c r="AS1817" i="1"/>
  <c r="R1817" i="1" s="1"/>
  <c r="AS1811" i="1"/>
  <c r="R1811" i="1" s="1"/>
  <c r="AS1808" i="1"/>
  <c r="R1808" i="1" s="1"/>
  <c r="AS1804" i="1"/>
  <c r="R1804" i="1" s="1"/>
  <c r="AS1797" i="1"/>
  <c r="R1797" i="1" s="1"/>
  <c r="AS1794" i="1"/>
  <c r="R1794" i="1" s="1"/>
  <c r="AS1790" i="1"/>
  <c r="R1790" i="1" s="1"/>
  <c r="AS1787" i="1"/>
  <c r="R1787" i="1" s="1"/>
  <c r="AS1782" i="1"/>
  <c r="R1782" i="1" s="1"/>
  <c r="AS1779" i="1"/>
  <c r="R1779" i="1" s="1"/>
  <c r="AS1777" i="1"/>
  <c r="R1777" i="1" s="1"/>
  <c r="AS1773" i="1"/>
  <c r="R1773" i="1" s="1"/>
  <c r="AS1769" i="1"/>
  <c r="R1769" i="1" s="1"/>
  <c r="AS1767" i="1"/>
  <c r="R1767" i="1" s="1"/>
  <c r="AS1762" i="1"/>
  <c r="R1762" i="1" s="1"/>
  <c r="AS1758" i="1"/>
  <c r="R1758" i="1" s="1"/>
  <c r="AS1755" i="1"/>
  <c r="R1755" i="1" s="1"/>
  <c r="AS1752" i="1"/>
  <c r="R1752" i="1" s="1"/>
  <c r="AS1749" i="1"/>
  <c r="R1749" i="1" s="1"/>
  <c r="AS1745" i="1"/>
  <c r="R1745" i="1" s="1"/>
  <c r="AS1741" i="1"/>
  <c r="R1741" i="1" s="1"/>
  <c r="AS1737" i="1"/>
  <c r="R1737" i="1" s="1"/>
  <c r="AS1733" i="1"/>
  <c r="R1733" i="1" s="1"/>
  <c r="AS1730" i="1"/>
  <c r="R1730" i="1" s="1"/>
  <c r="AS1727" i="1"/>
  <c r="R1727" i="1" s="1"/>
  <c r="AS1725" i="1"/>
  <c r="R1725" i="1" s="1"/>
  <c r="AS1721" i="1"/>
  <c r="R1721" i="1" s="1"/>
  <c r="AS1718" i="1"/>
  <c r="R1718" i="1" s="1"/>
  <c r="AS1717" i="1"/>
  <c r="R1717" i="1" s="1"/>
  <c r="AS1714" i="1"/>
  <c r="R1714" i="1" s="1"/>
  <c r="AS1712" i="1"/>
  <c r="R1712" i="1" s="1"/>
  <c r="AS1710" i="1"/>
  <c r="R1710" i="1" s="1"/>
  <c r="AS1708" i="1"/>
  <c r="R1708" i="1" s="1"/>
  <c r="AS1706" i="1"/>
  <c r="R1706" i="1" s="1"/>
  <c r="AS1704" i="1"/>
  <c r="R1704" i="1" s="1"/>
  <c r="AS1702" i="1"/>
  <c r="R1702" i="1" s="1"/>
  <c r="AS1699" i="1"/>
  <c r="R1699" i="1" s="1"/>
  <c r="AS1697" i="1"/>
  <c r="R1697" i="1" s="1"/>
  <c r="AS1694" i="1"/>
  <c r="R1694" i="1" s="1"/>
  <c r="AS1691" i="1"/>
  <c r="R1691" i="1" s="1"/>
  <c r="AS1689" i="1"/>
  <c r="R1689" i="1" s="1"/>
  <c r="P2450" i="1" a="1"/>
  <c r="P2451" i="1" a="1"/>
  <c r="P2453" i="1" a="1"/>
  <c r="P2454" i="1" a="1"/>
  <c r="P2455" i="1" a="1"/>
  <c r="P2456" i="1" a="1"/>
  <c r="P2457" i="1" a="1"/>
  <c r="P2458" i="1" a="1"/>
  <c r="P2459" i="1" a="1"/>
  <c r="P2460" i="1" a="1"/>
  <c r="P2461" i="1" a="1"/>
  <c r="P2462" i="1" a="1"/>
  <c r="P2463" i="1" a="1"/>
  <c r="P2464" i="1" a="1"/>
  <c r="P2465" i="1" a="1"/>
  <c r="P2466" i="1" a="1"/>
  <c r="P2467" i="1" a="1"/>
  <c r="P2468" i="1" a="1"/>
  <c r="P2469" i="1" a="1"/>
  <c r="P2470" i="1" a="1"/>
  <c r="P2471" i="1" a="1"/>
  <c r="P2472" i="1" a="1"/>
  <c r="P2473" i="1" a="1"/>
  <c r="P2474" i="1" a="1"/>
  <c r="P2475" i="1" a="1"/>
  <c r="P2476" i="1" a="1"/>
  <c r="P2477" i="1" a="1"/>
  <c r="P2478" i="1" a="1"/>
  <c r="P2479" i="1" a="1"/>
  <c r="P2480" i="1" a="1"/>
  <c r="P2481" i="1" a="1"/>
  <c r="P2482" i="1" a="1"/>
  <c r="P2483" i="1" a="1"/>
  <c r="P2484" i="1" a="1"/>
  <c r="P2485" i="1" a="1"/>
  <c r="P2486" i="1" a="1"/>
  <c r="P2487" i="1" a="1"/>
  <c r="P2488" i="1" a="1"/>
  <c r="P2489" i="1" a="1"/>
  <c r="P2490" i="1" a="1"/>
  <c r="P2491" i="1" a="1"/>
  <c r="P2492" i="1" a="1"/>
  <c r="P2493" i="1" a="1"/>
  <c r="P2494" i="1" a="1"/>
  <c r="P2495" i="1" a="1"/>
  <c r="P2496" i="1" a="1"/>
  <c r="P2497" i="1" a="1"/>
  <c r="P2498" i="1" a="1"/>
  <c r="P2499" i="1" a="1"/>
  <c r="P2500" i="1" a="1"/>
  <c r="P2501" i="1" a="1"/>
  <c r="P2502" i="1" a="1"/>
  <c r="P2503" i="1" a="1"/>
  <c r="P2504" i="1" a="1"/>
  <c r="P2505" i="1" a="1"/>
  <c r="P2506" i="1" a="1"/>
  <c r="P2507" i="1" a="1"/>
  <c r="P2508" i="1" a="1"/>
  <c r="P2509" i="1" a="1"/>
  <c r="P2510" i="1" a="1"/>
  <c r="P2511" i="1" a="1"/>
  <c r="P2512" i="1" a="1"/>
  <c r="P2513" i="1" a="1"/>
  <c r="P2514" i="1" a="1"/>
  <c r="P2517" i="1" a="1"/>
  <c r="P2518" i="1" a="1"/>
  <c r="P2519" i="1" a="1"/>
  <c r="P2520" i="1" a="1"/>
  <c r="P2521" i="1" a="1"/>
  <c r="P2522" i="1" a="1"/>
  <c r="P2523" i="1" a="1"/>
  <c r="P2524" i="1" a="1"/>
  <c r="P2525" i="1" a="1"/>
  <c r="P2526" i="1" a="1"/>
  <c r="P2528" i="1" a="1"/>
  <c r="P2529" i="1" a="1"/>
  <c r="P2530" i="1" a="1"/>
  <c r="P2531" i="1" a="1"/>
  <c r="P2532" i="1" a="1"/>
  <c r="P2533" i="1" a="1"/>
  <c r="P2534" i="1" a="1"/>
  <c r="P2535" i="1" a="1"/>
  <c r="P2536" i="1" a="1"/>
  <c r="P2538" i="1" a="1"/>
  <c r="P2541" i="1" a="1"/>
  <c r="P2542" i="1" a="1"/>
  <c r="P2543" i="1" a="1"/>
  <c r="P2544" i="1" a="1"/>
  <c r="P2545" i="1" a="1"/>
  <c r="P2546" i="1" a="1"/>
  <c r="P2547" i="1" a="1"/>
  <c r="P2548" i="1" a="1"/>
  <c r="P2549" i="1" a="1"/>
  <c r="P2550" i="1" a="1"/>
  <c r="P2551" i="1" a="1"/>
  <c r="P2552" i="1" a="1"/>
  <c r="P2553" i="1" a="1"/>
  <c r="P2554" i="1" a="1"/>
  <c r="P2555" i="1" a="1"/>
  <c r="P2556" i="1" a="1"/>
  <c r="P2557" i="1" a="1"/>
  <c r="P2558" i="1" a="1"/>
  <c r="P2559" i="1" a="1"/>
  <c r="P2560" i="1" a="1"/>
  <c r="P2561" i="1" a="1"/>
  <c r="P2562" i="1" a="1"/>
  <c r="P2563" i="1" a="1"/>
  <c r="P2564" i="1" a="1"/>
  <c r="P2565" i="1" a="1"/>
  <c r="P2566" i="1" a="1"/>
  <c r="P2567" i="1" a="1"/>
  <c r="P2568" i="1" a="1"/>
  <c r="P2569" i="1" a="1"/>
  <c r="P2570" i="1" a="1"/>
  <c r="P2571" i="1" a="1"/>
  <c r="P2572" i="1" a="1"/>
  <c r="P2573" i="1" a="1"/>
  <c r="P2574" i="1" a="1"/>
  <c r="P2575" i="1" a="1"/>
  <c r="P2576" i="1" a="1"/>
  <c r="P2577" i="1" a="1"/>
  <c r="P2578" i="1" a="1"/>
  <c r="P2579" i="1" a="1"/>
  <c r="P2582" i="1" a="1"/>
  <c r="P2583" i="1" a="1"/>
  <c r="P2586" i="1" a="1"/>
  <c r="P2587" i="1" a="1"/>
  <c r="P2588" i="1" a="1"/>
  <c r="P2589" i="1" a="1"/>
  <c r="P2590" i="1" a="1"/>
  <c r="P2591" i="1" a="1"/>
  <c r="P2592" i="1" a="1"/>
  <c r="P2593" i="1" a="1"/>
  <c r="P2594" i="1" a="1"/>
  <c r="P2595" i="1" a="1"/>
  <c r="P2596" i="1" a="1"/>
  <c r="P2597" i="1" a="1"/>
  <c r="P2598" i="1" a="1"/>
  <c r="P2599" i="1" a="1"/>
  <c r="P2600" i="1" a="1"/>
  <c r="P2601" i="1" a="1"/>
  <c r="P2602" i="1" a="1"/>
  <c r="P2603" i="1" a="1"/>
  <c r="P2604" i="1" a="1"/>
  <c r="P2605" i="1" a="1"/>
  <c r="P2606" i="1" a="1"/>
  <c r="P2607" i="1" a="1"/>
  <c r="P2608" i="1" a="1"/>
  <c r="P2609" i="1" a="1"/>
  <c r="P2610" i="1" a="1"/>
  <c r="P2611" i="1" a="1"/>
  <c r="P2612" i="1" a="1"/>
  <c r="P2613" i="1" a="1"/>
  <c r="P2614" i="1" a="1"/>
  <c r="P2615" i="1" a="1"/>
  <c r="P2616" i="1" a="1"/>
  <c r="P2617" i="1" a="1"/>
  <c r="P2618" i="1" a="1"/>
  <c r="P2619" i="1" a="1"/>
  <c r="P2620" i="1" a="1"/>
  <c r="P2621" i="1" a="1"/>
  <c r="P2622" i="1" a="1"/>
  <c r="P2623" i="1" a="1"/>
  <c r="P2624" i="1" a="1"/>
  <c r="P2625" i="1" a="1"/>
  <c r="P2626" i="1" a="1"/>
  <c r="P2627" i="1" a="1"/>
  <c r="P2628" i="1" a="1"/>
  <c r="P2630" i="1" a="1"/>
  <c r="P2631" i="1" a="1"/>
  <c r="P2634" i="1" a="1"/>
  <c r="P2635" i="1" a="1"/>
  <c r="P2636" i="1" a="1"/>
  <c r="P2637" i="1" a="1"/>
  <c r="P2638" i="1" a="1"/>
  <c r="P2639" i="1" a="1"/>
  <c r="P2640" i="1" a="1"/>
  <c r="P2641" i="1" a="1"/>
  <c r="P2642" i="1" a="1"/>
  <c r="P2643" i="1" a="1"/>
  <c r="P2644" i="1" a="1"/>
  <c r="P2645" i="1" a="1"/>
  <c r="P2646" i="1" a="1"/>
  <c r="P2647" i="1" a="1"/>
  <c r="P2648" i="1" a="1"/>
  <c r="P2649" i="1" a="1"/>
  <c r="P2650" i="1" a="1"/>
  <c r="P2651" i="1" a="1"/>
  <c r="P2652" i="1" a="1"/>
  <c r="P2653" i="1" a="1"/>
  <c r="P2656" i="1" a="1"/>
  <c r="P2657" i="1" a="1"/>
  <c r="P2658" i="1" a="1"/>
  <c r="P2659" i="1" a="1"/>
  <c r="P2660" i="1" a="1"/>
  <c r="P2661" i="1" a="1"/>
  <c r="P2662" i="1" a="1"/>
  <c r="P2663" i="1" a="1"/>
  <c r="P2664" i="1" a="1"/>
  <c r="P2666" i="1" a="1"/>
  <c r="P2667" i="1" a="1"/>
  <c r="P2668" i="1" a="1"/>
  <c r="P2669" i="1" a="1"/>
  <c r="P2670" i="1" a="1"/>
  <c r="P2671" i="1" a="1"/>
  <c r="P2672" i="1" a="1"/>
  <c r="P2673" i="1" a="1"/>
  <c r="P2674" i="1" a="1"/>
  <c r="P2675" i="1" a="1"/>
  <c r="P2676" i="1" a="1"/>
  <c r="P2677" i="1" a="1"/>
  <c r="P2678" i="1" a="1"/>
  <c r="P2679" i="1" a="1"/>
  <c r="P2680" i="1" a="1"/>
  <c r="P2681" i="1" a="1"/>
  <c r="P2682" i="1" a="1"/>
  <c r="P2683" i="1" a="1"/>
  <c r="P2684" i="1" a="1"/>
  <c r="P2685" i="1" a="1"/>
  <c r="P2686" i="1" a="1"/>
  <c r="P2687" i="1" a="1"/>
  <c r="P2688" i="1" a="1"/>
  <c r="P2689" i="1" a="1"/>
  <c r="P2690" i="1" a="1"/>
  <c r="P2691" i="1" a="1"/>
  <c r="P2692" i="1" a="1"/>
  <c r="P2693" i="1" a="1"/>
  <c r="P2694" i="1" a="1"/>
  <c r="P2695" i="1" a="1"/>
  <c r="P2696" i="1" a="1"/>
  <c r="P2697" i="1" a="1"/>
  <c r="P2698" i="1" a="1"/>
  <c r="P2699" i="1" a="1"/>
  <c r="P2700" i="1" a="1"/>
  <c r="P2701" i="1" a="1"/>
  <c r="P2702" i="1" a="1"/>
  <c r="P2703" i="1" a="1"/>
  <c r="P2704" i="1" a="1"/>
  <c r="P2705" i="1" a="1"/>
  <c r="P2706" i="1" a="1"/>
  <c r="P2707" i="1" a="1"/>
  <c r="P2708" i="1" a="1"/>
  <c r="P2709" i="1" a="1"/>
  <c r="P2710" i="1" a="1"/>
  <c r="P2711" i="1" a="1"/>
  <c r="P2712" i="1" a="1"/>
  <c r="P2713" i="1" a="1"/>
  <c r="P2714" i="1" a="1"/>
  <c r="P2715" i="1" a="1"/>
  <c r="P2718" i="1" a="1"/>
  <c r="P2720" i="1" a="1"/>
  <c r="P2721" i="1" a="1"/>
  <c r="P2722" i="1" a="1"/>
  <c r="P2723" i="1" a="1"/>
  <c r="P2724" i="1" a="1"/>
  <c r="P2725" i="1" a="1"/>
  <c r="P2726" i="1" a="1"/>
  <c r="P2727" i="1" a="1"/>
  <c r="P2728" i="1" a="1"/>
  <c r="P2729" i="1" a="1"/>
  <c r="P2730" i="1" a="1"/>
  <c r="P2731" i="1" a="1"/>
  <c r="P2732" i="1" a="1"/>
  <c r="P2733" i="1" a="1"/>
  <c r="P2734" i="1" a="1"/>
  <c r="P2735" i="1" a="1"/>
  <c r="P2736" i="1" a="1"/>
  <c r="P2737" i="1" a="1"/>
  <c r="P2738" i="1" a="1"/>
  <c r="P2739" i="1" a="1"/>
  <c r="P2740" i="1" a="1"/>
  <c r="P2742" i="1" a="1"/>
  <c r="P2743" i="1" a="1"/>
  <c r="P2744" i="1" a="1"/>
  <c r="P2745" i="1" a="1"/>
  <c r="P2746" i="1" a="1"/>
  <c r="P2748" i="1" a="1"/>
  <c r="P2749" i="1" a="1"/>
  <c r="P2750" i="1" a="1"/>
  <c r="P2751" i="1" a="1"/>
  <c r="P2752" i="1" a="1"/>
  <c r="P2753" i="1" a="1"/>
  <c r="P2754" i="1" a="1"/>
  <c r="P2755" i="1" a="1"/>
  <c r="P2756" i="1" a="1"/>
  <c r="P2757" i="1" a="1"/>
  <c r="P2758" i="1" a="1"/>
  <c r="P2759" i="1" a="1"/>
  <c r="P2760" i="1" a="1"/>
  <c r="P2761" i="1" a="1"/>
  <c r="P2762" i="1" a="1"/>
  <c r="P2763" i="1" a="1"/>
  <c r="P2764" i="1" a="1"/>
  <c r="P2765" i="1" a="1"/>
  <c r="P2766" i="1" a="1"/>
  <c r="P2767" i="1" a="1"/>
  <c r="P2768" i="1" a="1"/>
  <c r="P2770" i="1" a="1"/>
  <c r="P2771" i="1" a="1"/>
  <c r="P2772" i="1" a="1"/>
  <c r="P2773" i="1" a="1"/>
  <c r="P2774" i="1" a="1"/>
  <c r="P2775" i="1" a="1"/>
  <c r="P2776" i="1" a="1"/>
  <c r="P2777" i="1" a="1"/>
  <c r="P2778" i="1" a="1"/>
  <c r="P2779" i="1" a="1"/>
  <c r="P2780" i="1" a="1"/>
  <c r="P2781" i="1" a="1"/>
  <c r="P2782" i="1" a="1"/>
  <c r="P2783" i="1" a="1"/>
  <c r="P2784" i="1" a="1"/>
  <c r="P2785" i="1" a="1"/>
  <c r="P2786" i="1" a="1"/>
  <c r="P2787" i="1" a="1"/>
  <c r="P2788" i="1" a="1"/>
  <c r="P2789" i="1" a="1"/>
  <c r="P2790" i="1" a="1"/>
  <c r="P2791" i="1" a="1"/>
  <c r="P2792" i="1" a="1"/>
  <c r="P2793" i="1" a="1"/>
  <c r="P2794" i="1" a="1"/>
  <c r="P2795" i="1" a="1"/>
  <c r="P2796" i="1" a="1"/>
  <c r="P2797" i="1" a="1"/>
  <c r="P2798" i="1" a="1"/>
  <c r="P2799" i="1" a="1"/>
  <c r="P2800" i="1" a="1"/>
  <c r="P2801" i="1" a="1"/>
  <c r="P2802" i="1" a="1"/>
  <c r="P2803" i="1" a="1"/>
  <c r="P2804" i="1" a="1"/>
  <c r="P2805" i="1" a="1"/>
  <c r="P2806" i="1" a="1"/>
  <c r="P2807" i="1" a="1"/>
  <c r="P2808" i="1" a="1"/>
  <c r="P2809" i="1" a="1"/>
  <c r="P2810" i="1" a="1"/>
  <c r="P2811" i="1" a="1"/>
  <c r="P2812" i="1" a="1"/>
  <c r="P2813" i="1" a="1"/>
  <c r="P2814" i="1" a="1"/>
  <c r="P2815" i="1" a="1"/>
  <c r="P2816" i="1" a="1"/>
  <c r="P2817" i="1" a="1"/>
  <c r="P2818" i="1" a="1"/>
  <c r="P2819" i="1" a="1"/>
  <c r="P2820" i="1" a="1"/>
  <c r="P2821" i="1" a="1"/>
  <c r="P2822" i="1" a="1"/>
  <c r="P2823" i="1" a="1"/>
  <c r="P2824" i="1" a="1"/>
  <c r="P2825" i="1" a="1"/>
  <c r="P2826" i="1" a="1"/>
  <c r="P2827" i="1" a="1"/>
  <c r="P2828" i="1" a="1"/>
  <c r="P2829" i="1" a="1"/>
  <c r="P2830" i="1" a="1"/>
  <c r="P2831" i="1" a="1"/>
  <c r="P2832" i="1" a="1"/>
  <c r="P2833" i="1" a="1"/>
  <c r="P2834" i="1" a="1"/>
  <c r="P2835" i="1" a="1"/>
  <c r="P2836" i="1" a="1"/>
  <c r="P2838" i="1" a="1"/>
  <c r="P2839" i="1" a="1"/>
  <c r="P2840" i="1" a="1"/>
  <c r="P2841" i="1" a="1"/>
  <c r="P2842" i="1" a="1"/>
  <c r="P2843" i="1" a="1"/>
  <c r="P2844" i="1" a="1"/>
  <c r="P2845" i="1" a="1"/>
  <c r="P2846" i="1" a="1"/>
  <c r="P2847" i="1" a="1"/>
  <c r="P2848" i="1" a="1"/>
  <c r="P2849" i="1" a="1"/>
  <c r="P2850" i="1" a="1"/>
  <c r="P2851" i="1" a="1"/>
  <c r="P2852" i="1" a="1"/>
  <c r="P2853" i="1" a="1"/>
  <c r="P2854" i="1" a="1"/>
  <c r="P2855" i="1" a="1"/>
  <c r="P2856" i="1" a="1"/>
  <c r="P2857" i="1" a="1"/>
  <c r="P2858" i="1" a="1"/>
  <c r="P2859" i="1" a="1"/>
  <c r="P2860" i="1" a="1"/>
  <c r="P2861" i="1" a="1"/>
  <c r="P2862" i="1" a="1"/>
  <c r="P2863" i="1" a="1"/>
  <c r="P2864" i="1" a="1"/>
  <c r="P2865" i="1" a="1"/>
  <c r="P2866" i="1" a="1"/>
  <c r="P2867" i="1" a="1"/>
  <c r="P2868" i="1" a="1"/>
  <c r="P2869" i="1" a="1"/>
  <c r="P2870" i="1" a="1"/>
  <c r="P2871" i="1" a="1"/>
  <c r="P2872" i="1" a="1"/>
  <c r="P2873" i="1" a="1"/>
  <c r="P2874" i="1" a="1"/>
  <c r="P2875" i="1" a="1"/>
  <c r="P2876" i="1" a="1"/>
  <c r="P2877" i="1" a="1"/>
  <c r="P2878" i="1" a="1"/>
  <c r="P2879" i="1" a="1"/>
  <c r="P2880" i="1" a="1"/>
  <c r="P2881" i="1" a="1"/>
  <c r="P2882" i="1" a="1"/>
  <c r="P2883" i="1" a="1"/>
  <c r="P2884" i="1" a="1"/>
  <c r="P2885" i="1" a="1"/>
  <c r="P2886" i="1" a="1"/>
  <c r="P2887" i="1" a="1"/>
  <c r="P2888" i="1" a="1"/>
  <c r="P2889" i="1" a="1"/>
  <c r="P2890" i="1" a="1"/>
  <c r="P2891" i="1" a="1"/>
  <c r="P2892" i="1" a="1"/>
  <c r="P2893" i="1" a="1"/>
  <c r="P2894" i="1" a="1"/>
  <c r="P2895" i="1" a="1"/>
  <c r="P2896" i="1" a="1"/>
  <c r="P2897" i="1" a="1"/>
  <c r="P2898" i="1" a="1"/>
  <c r="P2899" i="1" a="1"/>
  <c r="P2900" i="1" a="1"/>
  <c r="P2901" i="1" a="1"/>
  <c r="P2902" i="1" a="1"/>
  <c r="P2903" i="1" a="1"/>
  <c r="P2904" i="1" a="1"/>
  <c r="P2905" i="1" a="1"/>
  <c r="P2906" i="1" a="1"/>
  <c r="P2907" i="1" a="1"/>
  <c r="P2908" i="1" a="1"/>
  <c r="P2909" i="1" a="1"/>
  <c r="P2910" i="1" a="1"/>
  <c r="P2911" i="1" a="1"/>
  <c r="P2912" i="1" a="1"/>
  <c r="P2913" i="1" a="1"/>
  <c r="P2914" i="1" a="1"/>
  <c r="P2915" i="1" a="1"/>
  <c r="P2916" i="1" a="1"/>
  <c r="P2917" i="1" a="1"/>
  <c r="P2918" i="1" a="1"/>
  <c r="P2919" i="1" a="1"/>
  <c r="P2920" i="1" a="1"/>
  <c r="P2921" i="1" a="1"/>
  <c r="P2922" i="1" a="1"/>
  <c r="P2923" i="1" a="1"/>
  <c r="P2924" i="1" a="1"/>
  <c r="P2925" i="1" a="1"/>
  <c r="P2926" i="1" a="1"/>
  <c r="P2927" i="1" a="1"/>
  <c r="P2928" i="1" a="1"/>
  <c r="P2929" i="1" a="1"/>
  <c r="P2930" i="1" a="1"/>
  <c r="P2931" i="1" a="1"/>
  <c r="P2932" i="1" a="1"/>
  <c r="P2933" i="1" a="1"/>
  <c r="P2934" i="1" a="1"/>
  <c r="P2935" i="1" a="1"/>
  <c r="P2936" i="1" a="1"/>
  <c r="P2937" i="1" a="1"/>
  <c r="P2938" i="1" a="1"/>
  <c r="P2939" i="1" a="1"/>
  <c r="P2940" i="1" a="1"/>
  <c r="P2941" i="1" a="1"/>
  <c r="P2942" i="1" a="1"/>
  <c r="P2943" i="1" a="1"/>
  <c r="P2944" i="1" a="1"/>
  <c r="P2945" i="1" a="1"/>
  <c r="P2946" i="1" a="1"/>
  <c r="P2947" i="1" a="1"/>
  <c r="P2948" i="1" a="1"/>
  <c r="P2949" i="1" a="1"/>
  <c r="P2950" i="1" a="1"/>
  <c r="P2951" i="1" a="1"/>
  <c r="P2952" i="1" a="1"/>
  <c r="P2953" i="1" a="1"/>
  <c r="P2954" i="1" a="1"/>
  <c r="P2955" i="1" a="1"/>
  <c r="P2956" i="1" a="1"/>
  <c r="P2957" i="1" a="1"/>
  <c r="P2958" i="1" a="1"/>
  <c r="P2959" i="1" a="1"/>
  <c r="P2960" i="1" a="1"/>
  <c r="P2961" i="1" a="1"/>
  <c r="P2962" i="1" a="1"/>
  <c r="P2963" i="1" a="1"/>
  <c r="P2964" i="1" a="1"/>
  <c r="P2965" i="1" a="1"/>
  <c r="P2966" i="1" a="1"/>
  <c r="P2967" i="1" a="1"/>
  <c r="P2968" i="1" a="1"/>
  <c r="P2969" i="1" a="1"/>
  <c r="P2970" i="1" a="1"/>
  <c r="P2971" i="1" a="1"/>
  <c r="P2972" i="1" a="1"/>
  <c r="P2973" i="1" a="1"/>
  <c r="P2974" i="1" a="1"/>
  <c r="P2975" i="1" a="1"/>
  <c r="P2976" i="1" a="1"/>
  <c r="P2977" i="1" a="1"/>
  <c r="P2978" i="1" a="1"/>
  <c r="P2979" i="1" a="1"/>
  <c r="P2980" i="1" a="1"/>
  <c r="P2981" i="1" a="1"/>
  <c r="P2982" i="1" a="1"/>
  <c r="P2983" i="1" a="1"/>
  <c r="P2984" i="1" a="1"/>
  <c r="P2985" i="1" a="1"/>
  <c r="P2986" i="1" a="1"/>
  <c r="P2987" i="1" a="1"/>
  <c r="P2988" i="1" a="1"/>
  <c r="P2989" i="1" a="1"/>
  <c r="P2990" i="1" a="1"/>
  <c r="P2991" i="1" a="1"/>
  <c r="P2992" i="1" a="1"/>
  <c r="P2993" i="1" a="1"/>
  <c r="P2994" i="1" a="1"/>
  <c r="P2995" i="1" a="1"/>
  <c r="P2996" i="1" a="1"/>
  <c r="P2997" i="1" a="1"/>
  <c r="P2998" i="1" a="1"/>
  <c r="P2999" i="1" a="1"/>
  <c r="P3000" i="1" a="1"/>
  <c r="P3001" i="1" a="1"/>
  <c r="P2" i="1" a="1"/>
  <c r="P3" i="1" a="1"/>
  <c r="P4" i="1" a="1"/>
  <c r="P5" i="1" a="1"/>
  <c r="P6" i="1" a="1"/>
  <c r="P7" i="1" a="1"/>
  <c r="P8" i="1" a="1"/>
  <c r="P9" i="1" a="1"/>
  <c r="P10" i="1" a="1"/>
  <c r="P11" i="1" a="1"/>
  <c r="P12" i="1" a="1"/>
  <c r="P13" i="1" a="1"/>
  <c r="P14" i="1" a="1"/>
  <c r="P15" i="1" a="1"/>
  <c r="P16" i="1" a="1"/>
  <c r="P17" i="1" a="1"/>
  <c r="P18" i="1" a="1"/>
  <c r="P19" i="1" a="1"/>
  <c r="P20" i="1" a="1"/>
  <c r="P21" i="1" a="1"/>
  <c r="P22" i="1" a="1"/>
  <c r="P23" i="1" a="1"/>
  <c r="P24" i="1" a="1"/>
  <c r="P25" i="1" a="1"/>
  <c r="P26" i="1" a="1"/>
  <c r="P27" i="1" a="1"/>
  <c r="P28" i="1" a="1"/>
  <c r="P29" i="1" a="1"/>
  <c r="P30" i="1" a="1"/>
  <c r="P31" i="1" a="1"/>
  <c r="P32" i="1" a="1"/>
  <c r="P33" i="1" a="1"/>
  <c r="P34" i="1" a="1"/>
  <c r="P35" i="1" a="1"/>
  <c r="P36" i="1" a="1"/>
  <c r="P37" i="1" a="1"/>
  <c r="P38" i="1" a="1"/>
  <c r="P39" i="1" a="1"/>
  <c r="P40" i="1" a="1"/>
  <c r="P41" i="1" a="1"/>
  <c r="P42" i="1" a="1"/>
  <c r="P43" i="1" a="1"/>
  <c r="P44" i="1" a="1"/>
  <c r="P45" i="1" a="1"/>
  <c r="P46" i="1" a="1"/>
  <c r="P47" i="1" a="1"/>
  <c r="P48" i="1" a="1"/>
  <c r="P49" i="1" a="1"/>
  <c r="P50" i="1" a="1"/>
  <c r="P51" i="1" a="1"/>
  <c r="P52" i="1" a="1"/>
  <c r="P53" i="1" a="1"/>
  <c r="P54" i="1" a="1"/>
  <c r="P55" i="1" a="1"/>
  <c r="P56" i="1" a="1"/>
  <c r="P57" i="1" a="1"/>
  <c r="P58" i="1" a="1"/>
  <c r="P59" i="1" a="1"/>
  <c r="P60" i="1" a="1"/>
  <c r="P61" i="1" a="1"/>
  <c r="P62" i="1" a="1"/>
  <c r="P63" i="1" a="1"/>
  <c r="P64" i="1" a="1"/>
  <c r="P65" i="1" a="1"/>
  <c r="P66" i="1" a="1"/>
  <c r="P67" i="1" a="1"/>
  <c r="P68" i="1" a="1"/>
  <c r="P69" i="1" a="1"/>
  <c r="P70" i="1" a="1"/>
  <c r="P71" i="1" a="1"/>
  <c r="P72" i="1" a="1"/>
  <c r="P73" i="1" a="1"/>
  <c r="P74" i="1" a="1"/>
  <c r="P75" i="1" a="1"/>
  <c r="P76" i="1" a="1"/>
  <c r="P77" i="1" a="1"/>
  <c r="P78" i="1" a="1"/>
  <c r="P79" i="1" a="1"/>
  <c r="P80" i="1" a="1"/>
  <c r="P81" i="1" a="1"/>
  <c r="P82" i="1" a="1"/>
  <c r="P83" i="1" a="1"/>
  <c r="P84" i="1" a="1"/>
  <c r="P85" i="1" a="1"/>
  <c r="P86" i="1" a="1"/>
  <c r="P87" i="1" a="1"/>
  <c r="P88" i="1" a="1"/>
  <c r="P89" i="1" a="1"/>
  <c r="P90" i="1" a="1"/>
  <c r="P91" i="1" a="1"/>
  <c r="P92" i="1" a="1"/>
  <c r="P93" i="1" a="1"/>
  <c r="P94" i="1" a="1"/>
  <c r="P95" i="1" a="1"/>
  <c r="P96" i="1" a="1"/>
  <c r="P97" i="1" a="1"/>
  <c r="P98" i="1" a="1"/>
  <c r="P99" i="1" a="1"/>
  <c r="P100" i="1" a="1"/>
  <c r="P101" i="1" a="1"/>
  <c r="P102" i="1" a="1"/>
  <c r="P103" i="1" a="1"/>
  <c r="P104" i="1" a="1"/>
  <c r="P105" i="1" a="1"/>
  <c r="P106" i="1" a="1"/>
  <c r="P107" i="1" a="1"/>
  <c r="P108" i="1" a="1"/>
  <c r="P109" i="1" a="1"/>
  <c r="P110" i="1" a="1"/>
  <c r="P111" i="1" a="1"/>
  <c r="P112" i="1" a="1"/>
  <c r="P113" i="1" a="1"/>
  <c r="P114" i="1" a="1"/>
  <c r="P115" i="1" a="1"/>
  <c r="P116" i="1" a="1"/>
  <c r="P117" i="1" a="1"/>
  <c r="P118" i="1" a="1"/>
  <c r="P119" i="1" a="1"/>
  <c r="P120" i="1" a="1"/>
  <c r="P121" i="1" a="1"/>
  <c r="P122" i="1" a="1"/>
  <c r="P123" i="1" a="1"/>
  <c r="P124" i="1" a="1"/>
  <c r="P125" i="1" a="1"/>
  <c r="P126" i="1" a="1"/>
  <c r="P127" i="1" a="1"/>
  <c r="P128" i="1" a="1"/>
  <c r="P129" i="1" a="1"/>
  <c r="P130" i="1" a="1"/>
  <c r="P131" i="1" a="1"/>
  <c r="P132" i="1" a="1"/>
  <c r="P133" i="1" a="1"/>
  <c r="P134" i="1" a="1"/>
  <c r="P135" i="1" a="1"/>
  <c r="P136" i="1" a="1"/>
  <c r="P137" i="1" a="1"/>
  <c r="P138" i="1" a="1"/>
  <c r="P139" i="1" a="1"/>
  <c r="P140" i="1" a="1"/>
  <c r="P141" i="1" a="1"/>
  <c r="P142" i="1" a="1"/>
  <c r="P143" i="1" a="1"/>
  <c r="P144" i="1" a="1"/>
  <c r="P145" i="1" a="1"/>
  <c r="P146" i="1" a="1"/>
  <c r="P147" i="1" a="1"/>
  <c r="P148" i="1" a="1"/>
  <c r="P149" i="1" a="1"/>
  <c r="P150" i="1" a="1"/>
  <c r="P151" i="1" a="1"/>
  <c r="P152" i="1" a="1"/>
  <c r="P153" i="1" a="1"/>
  <c r="P154" i="1" a="1"/>
  <c r="P158" i="1" a="1"/>
  <c r="P159" i="1" a="1"/>
  <c r="P160" i="1" a="1"/>
  <c r="P161" i="1" a="1"/>
  <c r="P162" i="1" a="1"/>
  <c r="P163" i="1" a="1"/>
  <c r="P164" i="1" a="1"/>
  <c r="P165" i="1" a="1"/>
  <c r="P166" i="1" a="1"/>
  <c r="P167" i="1" a="1"/>
  <c r="P168" i="1" a="1"/>
  <c r="P169" i="1" a="1"/>
  <c r="P170" i="1" a="1"/>
  <c r="P171" i="1" a="1"/>
  <c r="P172" i="1" a="1"/>
  <c r="P173" i="1" a="1"/>
  <c r="P174" i="1" a="1"/>
  <c r="P175" i="1" a="1"/>
  <c r="P176" i="1" a="1"/>
  <c r="P177" i="1" a="1"/>
  <c r="P178" i="1" a="1"/>
  <c r="P179" i="1" a="1"/>
  <c r="P180" i="1" a="1"/>
  <c r="P181" i="1" a="1"/>
  <c r="P182" i="1" a="1"/>
  <c r="P183" i="1" a="1"/>
  <c r="P184" i="1" a="1"/>
  <c r="P185" i="1" a="1"/>
  <c r="P186" i="1" a="1"/>
  <c r="P187" i="1" a="1"/>
  <c r="P188" i="1" a="1"/>
  <c r="P189" i="1" a="1"/>
  <c r="P190" i="1" a="1"/>
  <c r="P191" i="1" a="1"/>
  <c r="P192" i="1" a="1"/>
  <c r="P193" i="1" a="1"/>
  <c r="P194" i="1" a="1"/>
  <c r="P195" i="1" a="1"/>
  <c r="P196" i="1" a="1"/>
  <c r="P197" i="1" a="1"/>
  <c r="P198" i="1" a="1"/>
  <c r="P199" i="1" a="1"/>
  <c r="P200" i="1" a="1"/>
  <c r="P201" i="1" a="1"/>
  <c r="P202" i="1" a="1"/>
  <c r="P203" i="1" a="1"/>
  <c r="P204" i="1" a="1"/>
  <c r="P205" i="1" a="1"/>
  <c r="P206" i="1" a="1"/>
  <c r="P207" i="1" a="1"/>
  <c r="P208" i="1" a="1"/>
  <c r="P209" i="1" a="1"/>
  <c r="P210" i="1" a="1"/>
  <c r="P211" i="1" a="1"/>
  <c r="P212" i="1" a="1"/>
  <c r="P213" i="1" a="1"/>
  <c r="P214" i="1" a="1"/>
  <c r="P215" i="1" a="1"/>
  <c r="P216" i="1" a="1"/>
  <c r="P217" i="1" a="1"/>
  <c r="P218" i="1" a="1"/>
  <c r="P219" i="1" a="1"/>
  <c r="P220" i="1" a="1"/>
  <c r="P221" i="1" a="1"/>
  <c r="P222" i="1" a="1"/>
  <c r="P223" i="1" a="1"/>
  <c r="P224" i="1" a="1"/>
  <c r="P225" i="1" a="1"/>
  <c r="P226" i="1" a="1"/>
  <c r="P227" i="1" a="1"/>
  <c r="P228" i="1" a="1"/>
  <c r="P229" i="1" a="1"/>
  <c r="P230" i="1" a="1"/>
  <c r="P231" i="1" a="1"/>
  <c r="P232" i="1" a="1"/>
  <c r="P233" i="1" a="1"/>
  <c r="P234" i="1" a="1"/>
  <c r="P235" i="1" a="1"/>
  <c r="P236" i="1" a="1"/>
  <c r="P237" i="1" a="1"/>
  <c r="P238" i="1" a="1"/>
  <c r="P239" i="1" a="1"/>
  <c r="P240" i="1" a="1"/>
  <c r="P241" i="1" a="1"/>
  <c r="P242" i="1" a="1"/>
  <c r="P243" i="1" a="1"/>
  <c r="P244" i="1" a="1"/>
  <c r="P245" i="1" a="1"/>
  <c r="P246" i="1" a="1"/>
  <c r="P247" i="1" a="1"/>
  <c r="P250" i="1" a="1"/>
  <c r="P251" i="1" a="1"/>
  <c r="P252" i="1" a="1"/>
  <c r="P253" i="1" a="1"/>
  <c r="P254" i="1" a="1"/>
  <c r="P255" i="1" a="1"/>
  <c r="P257" i="1" a="1"/>
  <c r="P260" i="1" a="1"/>
  <c r="P261" i="1" a="1"/>
  <c r="P262" i="1" a="1"/>
  <c r="P263" i="1" a="1"/>
  <c r="P264" i="1" a="1"/>
  <c r="P265" i="1" a="1"/>
  <c r="P267" i="1" a="1"/>
  <c r="P268" i="1" a="1"/>
  <c r="P269" i="1" a="1"/>
  <c r="P270" i="1" a="1"/>
  <c r="P271" i="1" a="1"/>
  <c r="P272" i="1" a="1"/>
  <c r="P273" i="1" a="1"/>
  <c r="P274" i="1" a="1"/>
  <c r="P275" i="1" a="1"/>
  <c r="P276" i="1" a="1"/>
  <c r="P277" i="1" a="1"/>
  <c r="P278" i="1" a="1"/>
  <c r="P279" i="1" a="1"/>
  <c r="P280" i="1" a="1"/>
  <c r="P281" i="1" a="1"/>
  <c r="P282" i="1" a="1"/>
  <c r="P283" i="1" a="1"/>
  <c r="P284" i="1" a="1"/>
  <c r="P285" i="1" a="1"/>
  <c r="P286" i="1" a="1"/>
  <c r="P287" i="1" a="1"/>
  <c r="P288" i="1" a="1"/>
  <c r="P289" i="1" a="1"/>
  <c r="P290" i="1" a="1"/>
  <c r="P291" i="1" a="1"/>
  <c r="P292" i="1" a="1"/>
  <c r="P293" i="1" a="1"/>
  <c r="P294" i="1" a="1"/>
  <c r="P295" i="1" a="1"/>
  <c r="P297" i="1" a="1"/>
  <c r="P299" i="1" a="1"/>
  <c r="P300" i="1" a="1"/>
  <c r="P302" i="1" a="1"/>
  <c r="P303" i="1" a="1"/>
  <c r="P304" i="1" a="1"/>
  <c r="P305" i="1" a="1"/>
  <c r="P306" i="1" a="1"/>
  <c r="P307" i="1" a="1"/>
  <c r="P308" i="1" a="1"/>
  <c r="P309" i="1" a="1"/>
  <c r="P310" i="1" a="1"/>
  <c r="P311" i="1" a="1"/>
  <c r="P312" i="1" a="1"/>
  <c r="P313" i="1" a="1"/>
  <c r="P314" i="1" a="1"/>
  <c r="P315" i="1" a="1"/>
  <c r="P316" i="1" a="1"/>
  <c r="P317" i="1" a="1"/>
  <c r="P318" i="1" a="1"/>
  <c r="P319" i="1" a="1"/>
  <c r="P320" i="1" a="1"/>
  <c r="P321" i="1" a="1"/>
  <c r="P322" i="1" a="1"/>
  <c r="P323" i="1" a="1"/>
  <c r="P324" i="1" a="1"/>
  <c r="P325" i="1" a="1"/>
  <c r="P326" i="1" a="1"/>
  <c r="P328" i="1" a="1"/>
  <c r="P329" i="1" a="1"/>
  <c r="P330" i="1" a="1"/>
  <c r="P331" i="1" a="1"/>
  <c r="P332" i="1" a="1"/>
  <c r="P333" i="1" a="1"/>
  <c r="P334" i="1" a="1"/>
  <c r="P335" i="1" a="1"/>
  <c r="P336" i="1" a="1"/>
  <c r="P337" i="1" a="1"/>
  <c r="P338" i="1" a="1"/>
  <c r="P339" i="1" a="1"/>
  <c r="P340" i="1" a="1"/>
  <c r="P341" i="1" a="1"/>
  <c r="P342" i="1" a="1"/>
  <c r="P343" i="1" a="1"/>
  <c r="P344" i="1" a="1"/>
  <c r="P345" i="1" a="1"/>
  <c r="P346" i="1" a="1"/>
  <c r="P347" i="1" a="1"/>
  <c r="P349" i="1" a="1"/>
  <c r="P350" i="1" a="1"/>
  <c r="P351" i="1" a="1"/>
  <c r="P352" i="1" a="1"/>
  <c r="P353" i="1" a="1"/>
  <c r="P354" i="1" a="1"/>
  <c r="P355" i="1" a="1"/>
  <c r="P356" i="1" a="1"/>
  <c r="P357" i="1" a="1"/>
  <c r="P358" i="1" a="1"/>
  <c r="P359" i="1" a="1"/>
  <c r="P360" i="1" a="1"/>
  <c r="P362" i="1" a="1"/>
  <c r="P363" i="1" a="1"/>
  <c r="P364" i="1" a="1"/>
  <c r="P365" i="1" a="1"/>
  <c r="P366" i="1" a="1"/>
  <c r="P367" i="1" a="1"/>
  <c r="P368" i="1" a="1"/>
  <c r="P370" i="1" a="1"/>
  <c r="P372" i="1" a="1"/>
  <c r="P373" i="1" a="1"/>
  <c r="P374" i="1" a="1"/>
  <c r="P375" i="1" a="1"/>
  <c r="P376" i="1" a="1"/>
  <c r="P377" i="1" a="1"/>
  <c r="P378" i="1" a="1"/>
  <c r="P379" i="1" a="1"/>
  <c r="P380" i="1" a="1"/>
  <c r="P381" i="1" a="1"/>
  <c r="P383" i="1" a="1"/>
  <c r="P384" i="1" a="1"/>
  <c r="P385" i="1" a="1"/>
  <c r="P386" i="1" a="1"/>
  <c r="P387" i="1" a="1"/>
  <c r="P388" i="1" a="1"/>
  <c r="P389" i="1" a="1"/>
  <c r="P390" i="1" a="1"/>
  <c r="P391" i="1" a="1"/>
  <c r="P392" i="1" a="1"/>
  <c r="P393" i="1" a="1"/>
  <c r="P394" i="1" a="1"/>
  <c r="P395" i="1" a="1"/>
  <c r="P396" i="1" a="1"/>
  <c r="P397" i="1" a="1"/>
  <c r="P398" i="1" a="1"/>
  <c r="P399" i="1" a="1"/>
  <c r="P400" i="1" a="1"/>
  <c r="P401" i="1" a="1"/>
  <c r="P402" i="1" a="1"/>
  <c r="P404" i="1" a="1"/>
  <c r="P405" i="1" a="1"/>
  <c r="P406" i="1" a="1"/>
  <c r="P407" i="1" a="1"/>
  <c r="P408" i="1" a="1"/>
  <c r="P409" i="1" a="1"/>
  <c r="P410" i="1" a="1"/>
  <c r="P411" i="1" a="1"/>
  <c r="P412" i="1" a="1"/>
  <c r="P413" i="1" a="1"/>
  <c r="P414" i="1" a="1"/>
  <c r="P415" i="1" a="1"/>
  <c r="P416" i="1" a="1"/>
  <c r="P417" i="1" a="1"/>
  <c r="P418" i="1" a="1"/>
  <c r="P419" i="1" a="1"/>
  <c r="P420" i="1" a="1"/>
  <c r="P421" i="1" a="1"/>
  <c r="P422" i="1" a="1"/>
  <c r="P423" i="1" a="1"/>
  <c r="P424" i="1" a="1"/>
  <c r="P426" i="1" a="1"/>
  <c r="P428" i="1" a="1"/>
  <c r="P429" i="1" a="1"/>
  <c r="P430" i="1" a="1"/>
  <c r="P431" i="1" a="1"/>
  <c r="P432" i="1" a="1"/>
  <c r="P433" i="1" a="1"/>
  <c r="P434" i="1" a="1"/>
  <c r="P435" i="1" a="1"/>
  <c r="P436" i="1" a="1"/>
  <c r="P437" i="1" a="1"/>
  <c r="P438" i="1" a="1"/>
  <c r="P439" i="1" a="1"/>
  <c r="P440" i="1" a="1"/>
  <c r="P442" i="1" a="1"/>
  <c r="P443" i="1" a="1"/>
  <c r="P444" i="1" a="1"/>
  <c r="P445" i="1" a="1"/>
  <c r="P446" i="1" a="1"/>
  <c r="P447" i="1" a="1"/>
  <c r="P448" i="1" a="1"/>
  <c r="P449" i="1" a="1"/>
  <c r="P450" i="1" a="1"/>
  <c r="P451" i="1" a="1"/>
  <c r="P452" i="1" a="1"/>
  <c r="P453" i="1" a="1"/>
  <c r="P454" i="1" a="1"/>
  <c r="P455" i="1" a="1"/>
  <c r="P456" i="1" a="1"/>
  <c r="P457" i="1" a="1"/>
  <c r="P458" i="1" a="1"/>
  <c r="P459" i="1" a="1"/>
  <c r="P460" i="1" a="1"/>
  <c r="P461" i="1" a="1"/>
  <c r="P462" i="1" a="1"/>
  <c r="P463" i="1" a="1"/>
  <c r="P464" i="1" a="1"/>
  <c r="P465" i="1" a="1"/>
  <c r="P466" i="1" a="1"/>
  <c r="P467" i="1" a="1"/>
  <c r="P468" i="1" a="1"/>
  <c r="P469" i="1" a="1"/>
  <c r="P470" i="1" a="1"/>
  <c r="P471" i="1" a="1"/>
  <c r="P472" i="1" a="1"/>
  <c r="P473" i="1" a="1"/>
  <c r="P474" i="1" a="1"/>
  <c r="P475" i="1" a="1"/>
  <c r="P476" i="1" a="1"/>
  <c r="P477" i="1" a="1"/>
  <c r="P478" i="1" a="1"/>
  <c r="P479" i="1" a="1"/>
  <c r="P480" i="1" a="1"/>
  <c r="P481" i="1" a="1"/>
  <c r="P482" i="1" a="1"/>
  <c r="P483" i="1" a="1"/>
  <c r="P484" i="1" a="1"/>
  <c r="P485" i="1" a="1"/>
  <c r="P487" i="1" a="1"/>
  <c r="P490" i="1" a="1"/>
  <c r="P491" i="1" a="1"/>
  <c r="P492" i="1" a="1"/>
  <c r="P493" i="1" a="1"/>
  <c r="P494" i="1" a="1"/>
  <c r="P495" i="1" a="1"/>
  <c r="P496" i="1" a="1"/>
  <c r="P497" i="1" a="1"/>
  <c r="P498" i="1" a="1"/>
  <c r="P499" i="1" a="1"/>
  <c r="P500" i="1" a="1"/>
  <c r="P501" i="1" a="1"/>
  <c r="P502" i="1" a="1"/>
  <c r="P503" i="1" a="1"/>
  <c r="P504" i="1" a="1"/>
  <c r="P505" i="1" a="1"/>
  <c r="P506" i="1" a="1"/>
  <c r="P507" i="1" a="1"/>
  <c r="P508" i="1" a="1"/>
  <c r="P509" i="1" a="1"/>
  <c r="P510" i="1" a="1"/>
  <c r="P511" i="1" a="1"/>
  <c r="P512" i="1" a="1"/>
  <c r="P513" i="1" a="1"/>
  <c r="P514" i="1" a="1"/>
  <c r="P515" i="1" a="1"/>
  <c r="P516" i="1" a="1"/>
  <c r="P517" i="1" a="1"/>
  <c r="P518" i="1" a="1"/>
  <c r="P519" i="1" a="1"/>
  <c r="P520" i="1" a="1"/>
  <c r="P521" i="1" a="1"/>
  <c r="P522" i="1" a="1"/>
  <c r="P523" i="1" a="1"/>
  <c r="P524" i="1" a="1"/>
  <c r="P525" i="1" a="1"/>
  <c r="P526" i="1" a="1"/>
  <c r="P527" i="1" a="1"/>
  <c r="P528" i="1" a="1"/>
  <c r="P529" i="1" a="1"/>
  <c r="P530" i="1" a="1"/>
  <c r="P531" i="1" a="1"/>
  <c r="P532" i="1" a="1"/>
  <c r="P533" i="1" a="1"/>
  <c r="P534" i="1" a="1"/>
  <c r="P535" i="1" a="1"/>
  <c r="P536" i="1" a="1"/>
  <c r="P537" i="1" a="1"/>
  <c r="P538" i="1" a="1"/>
  <c r="P539" i="1" a="1"/>
  <c r="P540" i="1" a="1"/>
  <c r="P541" i="1" a="1"/>
  <c r="P542" i="1" a="1"/>
  <c r="P543" i="1" a="1"/>
  <c r="P544" i="1" a="1"/>
  <c r="P545" i="1" a="1"/>
  <c r="P546" i="1" a="1"/>
  <c r="P547" i="1" a="1"/>
  <c r="P548" i="1" a="1"/>
  <c r="P549" i="1" a="1"/>
  <c r="P551" i="1" a="1"/>
  <c r="P552" i="1" a="1"/>
  <c r="P553" i="1" a="1"/>
  <c r="P554" i="1" a="1"/>
  <c r="P555" i="1" a="1"/>
  <c r="P556" i="1" a="1"/>
  <c r="P557" i="1" a="1"/>
  <c r="P558" i="1" a="1"/>
  <c r="P559" i="1" a="1"/>
  <c r="P560" i="1" a="1"/>
  <c r="P564" i="1" a="1"/>
  <c r="P565" i="1" a="1"/>
  <c r="P566" i="1" a="1"/>
  <c r="P567" i="1" a="1"/>
  <c r="P568" i="1" a="1"/>
  <c r="P569" i="1" a="1"/>
  <c r="P570" i="1" a="1"/>
  <c r="P571" i="1" a="1"/>
  <c r="P572" i="1" a="1"/>
  <c r="P573" i="1" a="1"/>
  <c r="P574" i="1" a="1"/>
  <c r="P575" i="1" a="1"/>
  <c r="P576" i="1" a="1"/>
  <c r="P577" i="1" a="1"/>
  <c r="P578" i="1" a="1"/>
  <c r="P579" i="1" a="1"/>
  <c r="P580" i="1" a="1"/>
  <c r="P581" i="1" a="1"/>
  <c r="P582" i="1" a="1"/>
  <c r="P583" i="1" a="1"/>
  <c r="P584" i="1" a="1"/>
  <c r="P585" i="1" a="1"/>
  <c r="P586" i="1" a="1"/>
  <c r="P587" i="1" a="1"/>
  <c r="P592" i="1" a="1"/>
  <c r="P593" i="1" a="1"/>
  <c r="P594" i="1" a="1"/>
  <c r="P595" i="1" a="1"/>
  <c r="P596" i="1" a="1"/>
  <c r="P597" i="1" a="1"/>
  <c r="P598" i="1" a="1"/>
  <c r="P599" i="1" a="1"/>
  <c r="P600" i="1" a="1"/>
  <c r="P601" i="1" a="1"/>
  <c r="P602" i="1" a="1"/>
  <c r="P603" i="1" a="1"/>
  <c r="P604" i="1" a="1"/>
  <c r="P605" i="1" a="1"/>
  <c r="P606" i="1" a="1"/>
  <c r="P607" i="1" a="1"/>
  <c r="P608" i="1" a="1"/>
  <c r="P609" i="1" a="1"/>
  <c r="P610" i="1" a="1"/>
  <c r="P611" i="1" a="1"/>
  <c r="P612" i="1" a="1"/>
  <c r="P613" i="1" a="1"/>
  <c r="P614" i="1" a="1"/>
  <c r="P615" i="1" a="1"/>
  <c r="P616" i="1" a="1"/>
  <c r="P617" i="1" a="1"/>
  <c r="P618" i="1" a="1"/>
  <c r="P619" i="1" a="1"/>
  <c r="P620" i="1" a="1"/>
  <c r="P621" i="1" a="1"/>
  <c r="P622" i="1" a="1"/>
  <c r="P623" i="1" a="1"/>
  <c r="P624" i="1" a="1"/>
  <c r="P625" i="1" a="1"/>
  <c r="P626" i="1" a="1"/>
  <c r="P627" i="1" a="1"/>
  <c r="P628" i="1" a="1"/>
  <c r="P629" i="1" a="1"/>
  <c r="P630" i="1" a="1"/>
  <c r="P631" i="1" a="1"/>
  <c r="P632" i="1" a="1"/>
  <c r="P633" i="1" a="1"/>
  <c r="P634" i="1" a="1"/>
  <c r="P635" i="1" a="1"/>
  <c r="P637" i="1" a="1"/>
  <c r="P638" i="1" a="1"/>
  <c r="P644" i="1" a="1"/>
  <c r="P645" i="1" a="1"/>
  <c r="P646" i="1" a="1"/>
  <c r="P647" i="1" a="1"/>
  <c r="P648" i="1" a="1"/>
  <c r="P649" i="1" a="1"/>
  <c r="P651" i="1" a="1"/>
  <c r="P653" i="1" a="1"/>
  <c r="P654" i="1" a="1"/>
  <c r="P655" i="1" a="1"/>
  <c r="P656" i="1" a="1"/>
  <c r="P657" i="1" a="1"/>
  <c r="P658" i="1" a="1"/>
  <c r="P659" i="1" a="1"/>
  <c r="P660" i="1" a="1"/>
  <c r="P661" i="1" a="1"/>
  <c r="P662" i="1" a="1"/>
  <c r="P663" i="1" a="1"/>
  <c r="P664" i="1" a="1"/>
  <c r="P665" i="1" a="1"/>
  <c r="P666" i="1" a="1"/>
  <c r="P670" i="1" a="1"/>
  <c r="P671" i="1" a="1"/>
  <c r="P673" i="1" a="1"/>
  <c r="P679" i="1" a="1"/>
  <c r="P680" i="1" a="1"/>
  <c r="P681" i="1" a="1"/>
  <c r="P682" i="1" a="1"/>
  <c r="P683" i="1" a="1"/>
  <c r="P684" i="1" a="1"/>
  <c r="P685" i="1" a="1"/>
  <c r="P686" i="1" a="1"/>
  <c r="P687" i="1" a="1"/>
  <c r="P689" i="1" a="1"/>
  <c r="P690" i="1" a="1"/>
  <c r="P692" i="1" a="1"/>
  <c r="P693" i="1" a="1"/>
  <c r="P694" i="1" a="1"/>
  <c r="P695" i="1" a="1"/>
  <c r="P696" i="1" a="1"/>
  <c r="P697" i="1" a="1"/>
  <c r="P698" i="1" a="1"/>
  <c r="P699" i="1" a="1"/>
  <c r="P700" i="1" a="1"/>
  <c r="P701" i="1" a="1"/>
  <c r="P702" i="1" a="1"/>
  <c r="P703" i="1" a="1"/>
  <c r="P704" i="1" a="1"/>
  <c r="P705" i="1" a="1"/>
  <c r="P706" i="1" a="1"/>
  <c r="P707" i="1" a="1"/>
  <c r="P708" i="1" a="1"/>
  <c r="P709" i="1" a="1"/>
  <c r="P710" i="1" a="1"/>
  <c r="P711" i="1" a="1"/>
  <c r="P712" i="1" a="1"/>
  <c r="P713" i="1" a="1"/>
  <c r="P714" i="1" a="1"/>
  <c r="P715" i="1" a="1"/>
  <c r="P716" i="1" a="1"/>
  <c r="P717" i="1" a="1"/>
  <c r="P718" i="1" a="1"/>
  <c r="P719" i="1" a="1"/>
  <c r="P722" i="1" a="1"/>
  <c r="P723" i="1" a="1"/>
  <c r="P724" i="1" a="1"/>
  <c r="P725" i="1" a="1"/>
  <c r="P727" i="1" a="1"/>
  <c r="P728" i="1" a="1"/>
  <c r="P729" i="1" a="1"/>
  <c r="P730" i="1" a="1"/>
  <c r="P732" i="1" a="1"/>
  <c r="P733" i="1" a="1"/>
  <c r="P734" i="1" a="1"/>
  <c r="P735" i="1" a="1"/>
  <c r="P736" i="1" a="1"/>
  <c r="P737" i="1" a="1"/>
  <c r="P738" i="1" a="1"/>
  <c r="P739" i="1" a="1"/>
  <c r="P740" i="1" a="1"/>
  <c r="P741" i="1" a="1"/>
  <c r="P742" i="1" a="1"/>
  <c r="P743" i="1" a="1"/>
  <c r="P744" i="1" a="1"/>
  <c r="P745" i="1" a="1"/>
  <c r="P746" i="1" a="1"/>
  <c r="P747" i="1" a="1"/>
  <c r="P748" i="1" a="1"/>
  <c r="P749" i="1" a="1"/>
  <c r="P750" i="1" a="1"/>
  <c r="P751" i="1" a="1"/>
  <c r="P752" i="1" a="1"/>
  <c r="P753" i="1" a="1"/>
  <c r="P754" i="1" a="1"/>
  <c r="P755" i="1" a="1"/>
  <c r="P756" i="1" a="1"/>
  <c r="P757" i="1" a="1"/>
  <c r="P758" i="1" a="1"/>
  <c r="P759" i="1" a="1"/>
  <c r="P760" i="1" a="1"/>
  <c r="P761" i="1" a="1"/>
  <c r="P762" i="1" a="1"/>
  <c r="P763" i="1" a="1"/>
  <c r="P764" i="1" a="1"/>
  <c r="P765" i="1" a="1"/>
  <c r="P766" i="1" a="1"/>
  <c r="P767" i="1" a="1"/>
  <c r="P770" i="1" a="1"/>
  <c r="P771" i="1" a="1"/>
  <c r="P772" i="1" a="1"/>
  <c r="P773" i="1" a="1"/>
  <c r="P774" i="1" a="1"/>
  <c r="P775" i="1" a="1"/>
  <c r="P776" i="1" a="1"/>
  <c r="P777" i="1" a="1"/>
  <c r="P778" i="1" a="1"/>
  <c r="P779" i="1" a="1"/>
  <c r="P780" i="1" a="1"/>
  <c r="P781" i="1" a="1"/>
  <c r="P782" i="1" a="1"/>
  <c r="P784" i="1" a="1"/>
  <c r="P785" i="1" a="1"/>
  <c r="P786" i="1" a="1"/>
  <c r="P787" i="1" a="1"/>
  <c r="P788" i="1" a="1"/>
  <c r="P789" i="1" a="1"/>
  <c r="P790" i="1" a="1"/>
  <c r="P791" i="1" a="1"/>
  <c r="P792" i="1" a="1"/>
  <c r="P793" i="1" a="1"/>
  <c r="P794" i="1" a="1"/>
  <c r="P795" i="1" a="1"/>
  <c r="P796" i="1" a="1"/>
  <c r="P797" i="1" a="1"/>
  <c r="P798" i="1" a="1"/>
  <c r="P799" i="1" a="1"/>
  <c r="P801" i="1" a="1"/>
  <c r="P802" i="1" a="1"/>
  <c r="P803" i="1" a="1"/>
  <c r="P804" i="1" a="1"/>
  <c r="P805" i="1" a="1"/>
  <c r="P806" i="1" a="1"/>
  <c r="P807" i="1" a="1"/>
  <c r="P809" i="1" a="1"/>
  <c r="P810" i="1" a="1"/>
  <c r="P811" i="1" a="1"/>
  <c r="P812" i="1" a="1"/>
  <c r="P813" i="1" a="1"/>
  <c r="P814" i="1" a="1"/>
  <c r="P815" i="1" a="1"/>
  <c r="P816" i="1" a="1"/>
  <c r="P817" i="1" a="1"/>
  <c r="P818" i="1" a="1"/>
  <c r="P819" i="1" a="1"/>
  <c r="P820" i="1" a="1"/>
  <c r="P821" i="1" a="1"/>
  <c r="P822" i="1" a="1"/>
  <c r="P823" i="1" a="1"/>
  <c r="P824" i="1" a="1"/>
  <c r="P825" i="1" a="1"/>
  <c r="P826" i="1" a="1"/>
  <c r="P827" i="1" a="1"/>
  <c r="P828" i="1" a="1"/>
  <c r="P829" i="1" a="1"/>
  <c r="P830" i="1" a="1"/>
  <c r="P832" i="1" a="1"/>
  <c r="P833" i="1" a="1"/>
  <c r="P835" i="1" a="1"/>
  <c r="P836" i="1" a="1"/>
  <c r="P837" i="1" a="1"/>
  <c r="P838" i="1" a="1"/>
  <c r="P839" i="1" a="1"/>
  <c r="P840" i="1" a="1"/>
  <c r="P841" i="1" a="1"/>
  <c r="P842" i="1" a="1"/>
  <c r="P844" i="1" a="1"/>
  <c r="P845" i="1" a="1"/>
  <c r="P846" i="1" a="1"/>
  <c r="P847" i="1" a="1"/>
  <c r="P848" i="1" a="1"/>
  <c r="P849" i="1" a="1"/>
  <c r="P850" i="1" a="1"/>
  <c r="P851" i="1" a="1"/>
  <c r="P852" i="1" a="1"/>
  <c r="P853" i="1" a="1"/>
  <c r="P854" i="1" a="1"/>
  <c r="P855" i="1" a="1"/>
  <c r="P856" i="1" a="1"/>
  <c r="P857" i="1" a="1"/>
  <c r="P858" i="1" a="1"/>
  <c r="P859" i="1" a="1"/>
  <c r="P860" i="1" a="1"/>
  <c r="P861" i="1" a="1"/>
  <c r="P863" i="1" a="1"/>
  <c r="P864" i="1" a="1"/>
  <c r="P865" i="1" a="1"/>
  <c r="P866" i="1" a="1"/>
  <c r="P869" i="1" a="1"/>
  <c r="P870" i="1" a="1"/>
  <c r="P871" i="1" a="1"/>
  <c r="P872" i="1" a="1"/>
  <c r="P873" i="1" a="1"/>
  <c r="P874" i="1" a="1"/>
  <c r="P875" i="1" a="1"/>
  <c r="P876" i="1" a="1"/>
  <c r="P877" i="1" a="1"/>
  <c r="P878" i="1" a="1"/>
  <c r="P879" i="1" a="1"/>
  <c r="P880" i="1" a="1"/>
  <c r="P881" i="1" a="1"/>
  <c r="P882" i="1" a="1"/>
  <c r="P883" i="1" a="1"/>
  <c r="P884" i="1" a="1"/>
  <c r="P885" i="1" a="1"/>
  <c r="P886" i="1" a="1"/>
  <c r="P887" i="1" a="1"/>
  <c r="P888" i="1" a="1"/>
  <c r="P889" i="1" a="1"/>
  <c r="P890" i="1" a="1"/>
  <c r="P892" i="1" a="1"/>
  <c r="P893" i="1" a="1"/>
  <c r="P894" i="1" a="1"/>
  <c r="P895" i="1" a="1"/>
  <c r="P896" i="1" a="1"/>
  <c r="P897" i="1" a="1"/>
  <c r="P898" i="1" a="1"/>
  <c r="P899" i="1" a="1"/>
  <c r="P900" i="1" a="1"/>
  <c r="P901" i="1" a="1"/>
  <c r="P902" i="1" a="1"/>
  <c r="P903" i="1" a="1"/>
  <c r="P906" i="1" a="1"/>
  <c r="P907" i="1" a="1"/>
  <c r="P909" i="1" a="1"/>
  <c r="P910" i="1" a="1"/>
  <c r="P911" i="1" a="1"/>
  <c r="P912" i="1" a="1"/>
  <c r="P913" i="1" a="1"/>
  <c r="P914" i="1" a="1"/>
  <c r="P915" i="1" a="1"/>
  <c r="P916" i="1" a="1"/>
  <c r="P917" i="1" a="1"/>
  <c r="P920" i="1" a="1"/>
  <c r="P921" i="1" a="1"/>
  <c r="P922" i="1" a="1"/>
  <c r="P923" i="1" a="1"/>
  <c r="P924" i="1" a="1"/>
  <c r="P925" i="1" a="1"/>
  <c r="P926" i="1" a="1"/>
  <c r="P927" i="1" a="1"/>
  <c r="P928" i="1" a="1"/>
  <c r="P929" i="1" a="1"/>
  <c r="P930" i="1" a="1"/>
  <c r="P931" i="1" a="1"/>
  <c r="P932" i="1" a="1"/>
  <c r="P933" i="1" a="1"/>
  <c r="P934" i="1" a="1"/>
  <c r="P935" i="1" a="1"/>
  <c r="P936" i="1" a="1"/>
  <c r="P937" i="1" a="1"/>
  <c r="P938" i="1" a="1"/>
  <c r="P939" i="1" a="1"/>
  <c r="P940" i="1" a="1"/>
  <c r="P941" i="1" a="1"/>
  <c r="P942" i="1" a="1"/>
  <c r="P943" i="1" a="1"/>
  <c r="P944" i="1" a="1"/>
  <c r="P946" i="1" a="1"/>
  <c r="P947" i="1" a="1"/>
  <c r="P948" i="1" a="1"/>
  <c r="P949" i="1" a="1"/>
  <c r="P954" i="1" a="1"/>
  <c r="P955" i="1" a="1"/>
  <c r="P956" i="1" a="1"/>
  <c r="P958" i="1" a="1"/>
  <c r="P959" i="1" a="1"/>
  <c r="P960" i="1" a="1"/>
  <c r="P961" i="1" a="1"/>
  <c r="P962" i="1" a="1"/>
  <c r="P963" i="1" a="1"/>
  <c r="P967" i="1" a="1"/>
  <c r="P968" i="1" a="1"/>
  <c r="P969" i="1" a="1"/>
  <c r="P971" i="1" a="1"/>
  <c r="P972" i="1" a="1"/>
  <c r="P973" i="1" a="1"/>
  <c r="P974" i="1" a="1"/>
  <c r="P976" i="1" a="1"/>
  <c r="P977" i="1" a="1"/>
  <c r="P978" i="1" a="1"/>
  <c r="P979" i="1" a="1"/>
  <c r="P980" i="1" a="1"/>
  <c r="P982" i="1" a="1"/>
  <c r="P983" i="1" a="1"/>
  <c r="P984" i="1" a="1"/>
  <c r="P985" i="1" a="1"/>
  <c r="P986" i="1" a="1"/>
  <c r="P987" i="1" a="1"/>
  <c r="P988" i="1" a="1"/>
  <c r="P989" i="1" a="1"/>
  <c r="P990" i="1" a="1"/>
  <c r="P993" i="1" a="1"/>
  <c r="P994" i="1" a="1"/>
  <c r="P995" i="1" a="1"/>
  <c r="P996" i="1" a="1"/>
  <c r="P997" i="1" a="1"/>
  <c r="P998" i="1" a="1"/>
  <c r="P999" i="1" a="1"/>
  <c r="P1000" i="1" a="1"/>
  <c r="P1001" i="1" a="1"/>
  <c r="P1002" i="1" a="1"/>
  <c r="P1003" i="1" a="1"/>
  <c r="P1006" i="1" a="1"/>
  <c r="P1007" i="1" a="1"/>
  <c r="P1008" i="1" a="1"/>
  <c r="P1009" i="1" a="1"/>
  <c r="P1010" i="1" a="1"/>
  <c r="P1011" i="1" a="1"/>
  <c r="P1012" i="1" a="1"/>
  <c r="P1013" i="1" a="1"/>
  <c r="P1014" i="1" a="1"/>
  <c r="P1015" i="1" a="1"/>
  <c r="P1020" i="1" a="1"/>
  <c r="P1021" i="1" a="1"/>
  <c r="P1022" i="1" a="1"/>
  <c r="P1023" i="1" a="1"/>
  <c r="P1024" i="1" a="1"/>
  <c r="P1026" i="1" a="1"/>
  <c r="P1027" i="1" a="1"/>
  <c r="P1028" i="1" a="1"/>
  <c r="P1029" i="1" a="1"/>
  <c r="P1030" i="1" a="1"/>
  <c r="P1031" i="1" a="1"/>
  <c r="P1032" i="1" a="1"/>
  <c r="P1033" i="1" a="1"/>
  <c r="P1034" i="1" a="1"/>
  <c r="P1035" i="1" a="1"/>
  <c r="P1036" i="1" a="1"/>
  <c r="P1037" i="1" a="1"/>
  <c r="P1038" i="1" a="1"/>
  <c r="P1039" i="1" a="1"/>
  <c r="P1040" i="1" a="1"/>
  <c r="P1041" i="1" a="1"/>
  <c r="P1042" i="1" a="1"/>
  <c r="P1043" i="1" a="1"/>
  <c r="P1045" i="1" a="1"/>
  <c r="P1046" i="1" a="1"/>
  <c r="P1047" i="1" a="1"/>
  <c r="P1048" i="1" a="1"/>
  <c r="P1049" i="1" a="1"/>
  <c r="P1050" i="1" a="1"/>
  <c r="P1051" i="1" a="1"/>
  <c r="P1052" i="1" a="1"/>
  <c r="P1053" i="1" a="1"/>
  <c r="P1054" i="1" a="1"/>
  <c r="P1055" i="1" a="1"/>
  <c r="P1056" i="1" a="1"/>
  <c r="P1057" i="1" a="1"/>
  <c r="P1058" i="1" a="1"/>
  <c r="P1059" i="1" a="1"/>
  <c r="P1060" i="1" a="1"/>
  <c r="P1061" i="1" a="1"/>
  <c r="P1062" i="1" a="1"/>
  <c r="P1063" i="1" a="1"/>
  <c r="P1064" i="1" a="1"/>
  <c r="P1065" i="1" a="1"/>
  <c r="P1066" i="1" a="1"/>
  <c r="P1067" i="1" a="1"/>
  <c r="P1068" i="1" a="1"/>
  <c r="P1069" i="1" a="1"/>
  <c r="P1070" i="1" a="1"/>
  <c r="P1074" i="1" a="1"/>
  <c r="P1075" i="1" a="1"/>
  <c r="P1076" i="1" a="1"/>
  <c r="P1077" i="1" a="1"/>
  <c r="P1078" i="1" a="1"/>
  <c r="P1079" i="1" a="1"/>
  <c r="P1080" i="1" a="1"/>
  <c r="P1081" i="1" a="1"/>
  <c r="P1082" i="1" a="1"/>
  <c r="P1083" i="1" a="1"/>
  <c r="P1084" i="1" a="1"/>
  <c r="P1085" i="1" a="1"/>
  <c r="P1086" i="1" a="1"/>
  <c r="P1087" i="1" a="1"/>
  <c r="P1088" i="1" a="1"/>
  <c r="P1089" i="1" a="1"/>
  <c r="P1090" i="1" a="1"/>
  <c r="P1091" i="1" a="1"/>
  <c r="P1092" i="1" a="1"/>
  <c r="P1093" i="1" a="1"/>
  <c r="P1094" i="1" a="1"/>
  <c r="P1095" i="1" a="1"/>
  <c r="P1096" i="1" a="1"/>
  <c r="P1097" i="1" a="1"/>
  <c r="P1098" i="1" a="1"/>
  <c r="P1099" i="1" a="1"/>
  <c r="P1101" i="1" a="1"/>
  <c r="P1102" i="1" a="1"/>
  <c r="P1103" i="1" a="1"/>
  <c r="P1104" i="1" a="1"/>
  <c r="P1105" i="1" a="1"/>
  <c r="P1106" i="1" a="1"/>
  <c r="P1107" i="1" a="1"/>
  <c r="P1108" i="1" a="1"/>
  <c r="P1109" i="1" a="1"/>
  <c r="P1110" i="1" a="1"/>
  <c r="P1111" i="1" a="1"/>
  <c r="P1112" i="1" a="1"/>
  <c r="P1113" i="1" a="1"/>
  <c r="P1114" i="1" a="1"/>
  <c r="P1115" i="1" a="1"/>
  <c r="P1116" i="1" a="1"/>
  <c r="P1117" i="1" a="1"/>
  <c r="P1118" i="1" a="1"/>
  <c r="P1119" i="1" a="1"/>
  <c r="P1120" i="1" a="1"/>
  <c r="P1121" i="1" a="1"/>
  <c r="P1122" i="1" a="1"/>
  <c r="P1123" i="1" a="1"/>
  <c r="P1124" i="1" a="1"/>
  <c r="P1125" i="1" a="1"/>
  <c r="P1126" i="1" a="1"/>
  <c r="P1127" i="1" a="1"/>
  <c r="P1128" i="1" a="1"/>
  <c r="P1129" i="1" a="1"/>
  <c r="P1130" i="1" a="1"/>
  <c r="P1131" i="1" a="1"/>
  <c r="O3688" i="1"/>
  <c r="O3677" i="1"/>
  <c r="O3674" i="1"/>
  <c r="O3672" i="1"/>
  <c r="O3669" i="1"/>
  <c r="O3664" i="1"/>
  <c r="O3660" i="1"/>
  <c r="O3658" i="1"/>
  <c r="O3656" i="1"/>
  <c r="O3653" i="1"/>
  <c r="O3649" i="1"/>
  <c r="O3648" i="1"/>
  <c r="O3644" i="1"/>
  <c r="O3641" i="1"/>
  <c r="O3637" i="1"/>
  <c r="O3635" i="1"/>
  <c r="O3633" i="1"/>
  <c r="O3631" i="1"/>
  <c r="O3628" i="1"/>
  <c r="O3627" i="1"/>
  <c r="O3621" i="1"/>
  <c r="O3619" i="1"/>
  <c r="O3610" i="1"/>
  <c r="O3607" i="1"/>
  <c r="O3555" i="1"/>
  <c r="O3553" i="1"/>
  <c r="O3550" i="1"/>
  <c r="O3546" i="1"/>
  <c r="O3543" i="1"/>
  <c r="O3541" i="1"/>
  <c r="O3539" i="1"/>
  <c r="O3536" i="1"/>
  <c r="O3533" i="1"/>
  <c r="O3531" i="1"/>
  <c r="O3528" i="1"/>
  <c r="O3526" i="1"/>
  <c r="O3523" i="1"/>
  <c r="O3519" i="1"/>
  <c r="O3517" i="1"/>
  <c r="O3515" i="1"/>
  <c r="O3514" i="1"/>
  <c r="O3513" i="1"/>
  <c r="O3511" i="1"/>
  <c r="O3508" i="1"/>
  <c r="O3505" i="1"/>
  <c r="O3502" i="1"/>
  <c r="O3499" i="1"/>
  <c r="O3497" i="1"/>
  <c r="O3495" i="1"/>
  <c r="O3494" i="1"/>
  <c r="O3492" i="1"/>
  <c r="O3489" i="1"/>
  <c r="O3488" i="1"/>
  <c r="O3486" i="1"/>
  <c r="O3484" i="1"/>
  <c r="O3482" i="1"/>
  <c r="O3479" i="1"/>
  <c r="O3478" i="1"/>
  <c r="O3476" i="1"/>
  <c r="O3474" i="1"/>
  <c r="O3473" i="1"/>
  <c r="O3471" i="1"/>
  <c r="O3469" i="1"/>
  <c r="O3467" i="1"/>
  <c r="O3466" i="1"/>
  <c r="O3465" i="1"/>
  <c r="O3462" i="1"/>
  <c r="O3461" i="1"/>
  <c r="O3458" i="1"/>
  <c r="O3457" i="1"/>
  <c r="O3455" i="1"/>
  <c r="O3454" i="1"/>
  <c r="O3452" i="1"/>
  <c r="O3450" i="1"/>
  <c r="O3449" i="1"/>
  <c r="O3447" i="1"/>
  <c r="O3446" i="1"/>
  <c r="O3445" i="1"/>
  <c r="O3444" i="1"/>
  <c r="O3442" i="1"/>
  <c r="O3440" i="1"/>
  <c r="O3437" i="1"/>
  <c r="O3436" i="1"/>
  <c r="O3433" i="1"/>
  <c r="O3430" i="1"/>
  <c r="O3426" i="1"/>
  <c r="O3424" i="1"/>
  <c r="O3423" i="1"/>
  <c r="O3422" i="1"/>
  <c r="O3421" i="1"/>
  <c r="O3420" i="1"/>
  <c r="O3419" i="1"/>
  <c r="O3418" i="1"/>
  <c r="O3417" i="1"/>
  <c r="O3415" i="1"/>
  <c r="O3414" i="1"/>
  <c r="O3412" i="1"/>
  <c r="O3410" i="1"/>
  <c r="O3407" i="1"/>
  <c r="O3405" i="1"/>
  <c r="O3403" i="1"/>
  <c r="O3401" i="1"/>
  <c r="O3398" i="1"/>
  <c r="O3396" i="1"/>
  <c r="O3395" i="1"/>
  <c r="O3392" i="1"/>
  <c r="O3389" i="1"/>
  <c r="O3387" i="1"/>
  <c r="O3386" i="1"/>
  <c r="O3384" i="1"/>
  <c r="O3383" i="1"/>
  <c r="O3382" i="1"/>
  <c r="O3381" i="1"/>
  <c r="O3380" i="1"/>
  <c r="O3377" i="1"/>
  <c r="O3374" i="1"/>
  <c r="O3370" i="1"/>
  <c r="O3367" i="1"/>
  <c r="O3365" i="1"/>
  <c r="O3360" i="1"/>
  <c r="O3355" i="1"/>
  <c r="O3353" i="1"/>
  <c r="O3351" i="1"/>
  <c r="O3350" i="1"/>
  <c r="O3343" i="1"/>
  <c r="O3342" i="1"/>
  <c r="O3341" i="1"/>
  <c r="O3338" i="1"/>
  <c r="O3335" i="1"/>
  <c r="O3333" i="1"/>
  <c r="O3331" i="1"/>
  <c r="O3329" i="1"/>
  <c r="O3327" i="1"/>
  <c r="O3325" i="1"/>
  <c r="O3322" i="1"/>
  <c r="O3319" i="1"/>
  <c r="O3316" i="1"/>
  <c r="O3313" i="1"/>
  <c r="O3310" i="1"/>
  <c r="O3307" i="1"/>
  <c r="O3305" i="1"/>
  <c r="O3301" i="1"/>
  <c r="O3300" i="1"/>
  <c r="O3298" i="1"/>
  <c r="O3296" i="1"/>
  <c r="O3294" i="1"/>
  <c r="O3291" i="1"/>
  <c r="O3289" i="1"/>
  <c r="O3287" i="1"/>
  <c r="O3284" i="1"/>
  <c r="O3282" i="1"/>
  <c r="O3281" i="1"/>
  <c r="O3278" i="1"/>
  <c r="O3277" i="1"/>
  <c r="O3275" i="1"/>
  <c r="O3272" i="1"/>
  <c r="O3269" i="1"/>
  <c r="O3267" i="1"/>
  <c r="O3263" i="1"/>
  <c r="O3262" i="1"/>
  <c r="O3261" i="1"/>
  <c r="O3258" i="1"/>
  <c r="O3256" i="1"/>
  <c r="O3255" i="1"/>
  <c r="O3253" i="1"/>
  <c r="O3251" i="1"/>
  <c r="O3249" i="1"/>
  <c r="O3247" i="1"/>
  <c r="O3244" i="1"/>
  <c r="O3242" i="1"/>
  <c r="O3241" i="1"/>
  <c r="O3240" i="1"/>
  <c r="O3236" i="1"/>
  <c r="O3233" i="1"/>
  <c r="O3231" i="1"/>
  <c r="O3228" i="1"/>
  <c r="O3226" i="1"/>
  <c r="O3224" i="1"/>
  <c r="O3219" i="1"/>
  <c r="O3214" i="1"/>
  <c r="O3213" i="1"/>
  <c r="O3211" i="1"/>
  <c r="O3208" i="1"/>
  <c r="O3204" i="1"/>
  <c r="O3200" i="1"/>
  <c r="O3198" i="1"/>
  <c r="O3194" i="1"/>
  <c r="O3192" i="1"/>
  <c r="O3191" i="1"/>
  <c r="O3189" i="1"/>
  <c r="O3188" i="1"/>
  <c r="O3187" i="1"/>
  <c r="O3180" i="1"/>
  <c r="O3178" i="1"/>
  <c r="O3176" i="1"/>
  <c r="O3175" i="1"/>
  <c r="O3172" i="1"/>
  <c r="O3168" i="1"/>
  <c r="O3166" i="1"/>
  <c r="O3163" i="1"/>
  <c r="O3161" i="1"/>
  <c r="O3160" i="1"/>
  <c r="O3156" i="1"/>
  <c r="O3154" i="1"/>
  <c r="O3153" i="1"/>
  <c r="O3150" i="1"/>
  <c r="O3145" i="1"/>
  <c r="O3143" i="1"/>
  <c r="O3140" i="1"/>
  <c r="O3139" i="1"/>
  <c r="O3134" i="1"/>
  <c r="O3132" i="1"/>
  <c r="O3129" i="1"/>
  <c r="O3127" i="1"/>
  <c r="O3124" i="1"/>
  <c r="O3123" i="1"/>
  <c r="O3121" i="1"/>
  <c r="O3120" i="1"/>
  <c r="O3118" i="1"/>
  <c r="O3115" i="1"/>
  <c r="O3112" i="1"/>
  <c r="O3111" i="1"/>
  <c r="O3109" i="1"/>
  <c r="O3108" i="1"/>
  <c r="O3107" i="1"/>
  <c r="O3105" i="1"/>
  <c r="O3103" i="1"/>
  <c r="O3100" i="1"/>
  <c r="O3097" i="1"/>
  <c r="O3095" i="1"/>
  <c r="O3093" i="1"/>
  <c r="O3091" i="1"/>
  <c r="O3089" i="1"/>
  <c r="O3085" i="1"/>
  <c r="O3083" i="1"/>
  <c r="O3082" i="1"/>
  <c r="O3081" i="1"/>
  <c r="O3079" i="1"/>
  <c r="O3077" i="1"/>
  <c r="O3076" i="1"/>
  <c r="O3074" i="1"/>
  <c r="O3071" i="1"/>
  <c r="O3068" i="1"/>
  <c r="O3064" i="1"/>
  <c r="O3063" i="1"/>
  <c r="O3061" i="1"/>
  <c r="O3056" i="1"/>
  <c r="O3054" i="1"/>
  <c r="O3052" i="1"/>
  <c r="O3049" i="1"/>
  <c r="O3047" i="1"/>
  <c r="O3045" i="1"/>
  <c r="O3043" i="1"/>
  <c r="O3038" i="1"/>
  <c r="O3036" i="1"/>
  <c r="O3035" i="1"/>
  <c r="O3032" i="1"/>
  <c r="O3029" i="1"/>
  <c r="O3023" i="1"/>
  <c r="O3021" i="1"/>
  <c r="O3020" i="1"/>
  <c r="O3018" i="1"/>
  <c r="O3017" i="1"/>
  <c r="O3013" i="1"/>
  <c r="O3010" i="1"/>
  <c r="O3008" i="1"/>
  <c r="O3006" i="1"/>
  <c r="O3005" i="1"/>
  <c r="O3003" i="1"/>
  <c r="O3000" i="1"/>
  <c r="O2997" i="1"/>
  <c r="O2995" i="1"/>
  <c r="O2993" i="1"/>
  <c r="O2992" i="1"/>
  <c r="O2990" i="1"/>
  <c r="O2989" i="1"/>
  <c r="O2988" i="1"/>
  <c r="O2986" i="1"/>
  <c r="O2985" i="1"/>
  <c r="O2983" i="1"/>
  <c r="O2982" i="1"/>
  <c r="O2980" i="1"/>
  <c r="O2978" i="1"/>
  <c r="O2974" i="1"/>
  <c r="O2970" i="1"/>
  <c r="O2968" i="1"/>
  <c r="O2966" i="1"/>
  <c r="O2964" i="1"/>
  <c r="O2962" i="1"/>
  <c r="O2960" i="1"/>
  <c r="O2957" i="1"/>
  <c r="O2955" i="1"/>
  <c r="O2954" i="1"/>
  <c r="O2951" i="1"/>
  <c r="O2946" i="1"/>
  <c r="O2943" i="1"/>
  <c r="O2940" i="1"/>
  <c r="O2936" i="1"/>
  <c r="O2933" i="1"/>
  <c r="O2931" i="1"/>
  <c r="O2930" i="1"/>
  <c r="O2925" i="1"/>
  <c r="O2922" i="1"/>
  <c r="O2920" i="1"/>
  <c r="O2919" i="1"/>
  <c r="O2916" i="1"/>
  <c r="O2912" i="1"/>
  <c r="O2908" i="1"/>
  <c r="O2905" i="1"/>
  <c r="O2901" i="1"/>
  <c r="O2898" i="1"/>
  <c r="O2896" i="1"/>
  <c r="O2892" i="1"/>
  <c r="O2888" i="1"/>
  <c r="O2885" i="1"/>
  <c r="O2882" i="1"/>
  <c r="O2880" i="1"/>
  <c r="O2877" i="1"/>
  <c r="O2873" i="1"/>
  <c r="O2870" i="1"/>
  <c r="O2867" i="1"/>
  <c r="O2865" i="1"/>
  <c r="O2863" i="1"/>
  <c r="O2862" i="1"/>
  <c r="O2860" i="1"/>
  <c r="O2859" i="1"/>
  <c r="O2857" i="1"/>
  <c r="O2856" i="1"/>
  <c r="O2854" i="1"/>
  <c r="O2851" i="1"/>
  <c r="O2848" i="1"/>
  <c r="O2845" i="1"/>
  <c r="O2842" i="1"/>
  <c r="O2840" i="1"/>
  <c r="O2836" i="1"/>
  <c r="O2833" i="1"/>
  <c r="O2830" i="1"/>
  <c r="O2828" i="1"/>
  <c r="O2825" i="1"/>
  <c r="O2823" i="1"/>
  <c r="O2822" i="1"/>
  <c r="O2820" i="1"/>
  <c r="O2818" i="1"/>
  <c r="O2815" i="1"/>
  <c r="O2812" i="1"/>
  <c r="O2809" i="1"/>
  <c r="O2807" i="1"/>
  <c r="O2805" i="1"/>
  <c r="O2802" i="1"/>
  <c r="O2800" i="1"/>
  <c r="O2798" i="1"/>
  <c r="O2792" i="1"/>
  <c r="O2791" i="1"/>
  <c r="O2790" i="1"/>
  <c r="O2787" i="1"/>
  <c r="O2784" i="1"/>
  <c r="O2782" i="1"/>
  <c r="O2779" i="1"/>
  <c r="O2777" i="1"/>
  <c r="O2776" i="1"/>
  <c r="O2774" i="1"/>
  <c r="O2772" i="1"/>
  <c r="O2768" i="1"/>
  <c r="O2765" i="1"/>
  <c r="O2763" i="1"/>
  <c r="O2761" i="1"/>
  <c r="O2759" i="1"/>
  <c r="O2757" i="1"/>
  <c r="O2754" i="1"/>
  <c r="O2753" i="1"/>
  <c r="O2750" i="1"/>
  <c r="O2748" i="1"/>
  <c r="O2746" i="1"/>
  <c r="O2744" i="1"/>
  <c r="O2738" i="1"/>
  <c r="O2736" i="1"/>
  <c r="O2732" i="1"/>
  <c r="O2729" i="1"/>
  <c r="O2727" i="1"/>
  <c r="O2725" i="1"/>
  <c r="O2723" i="1"/>
  <c r="O2721" i="1"/>
  <c r="O2720" i="1"/>
  <c r="O2715" i="1"/>
  <c r="O2713" i="1"/>
  <c r="O2711" i="1"/>
  <c r="O2710" i="1"/>
  <c r="O2708" i="1"/>
  <c r="O2704" i="1"/>
  <c r="O2702" i="1"/>
  <c r="O2700" i="1"/>
  <c r="O2698" i="1"/>
  <c r="O2695" i="1"/>
  <c r="O2693" i="1"/>
  <c r="O2690" i="1"/>
  <c r="O2688" i="1"/>
  <c r="O2684" i="1"/>
  <c r="O2682" i="1"/>
  <c r="O2680" i="1"/>
  <c r="O2676" i="1"/>
  <c r="O2675" i="1"/>
  <c r="O2673" i="1"/>
  <c r="O2671" i="1"/>
  <c r="O2669" i="1"/>
  <c r="O2668" i="1"/>
  <c r="O2667" i="1"/>
  <c r="O2663" i="1"/>
  <c r="O2661" i="1"/>
  <c r="O2660" i="1"/>
  <c r="O2658" i="1"/>
  <c r="O2656" i="1"/>
  <c r="O2652" i="1"/>
  <c r="O2650" i="1"/>
  <c r="O2649" i="1"/>
  <c r="O2645" i="1"/>
  <c r="O2643" i="1"/>
  <c r="O2641" i="1"/>
  <c r="O2636" i="1"/>
  <c r="O2634" i="1"/>
  <c r="O2631" i="1"/>
  <c r="O2628" i="1"/>
  <c r="O2626" i="1"/>
  <c r="O2623" i="1"/>
  <c r="O2618" i="1"/>
  <c r="O2615" i="1"/>
  <c r="O2613" i="1"/>
  <c r="O2612" i="1"/>
  <c r="O2611" i="1"/>
  <c r="O2609" i="1"/>
  <c r="O2607" i="1"/>
  <c r="O2605" i="1"/>
  <c r="O2603" i="1"/>
  <c r="O2601" i="1"/>
  <c r="O2599" i="1"/>
  <c r="O2595" i="1"/>
  <c r="O2593" i="1"/>
  <c r="O2590" i="1"/>
  <c r="O2588" i="1"/>
  <c r="O2587" i="1"/>
  <c r="O2583" i="1"/>
  <c r="O2582" i="1"/>
  <c r="O2578" i="1"/>
  <c r="O2577" i="1"/>
  <c r="O2575" i="1"/>
  <c r="O2573" i="1"/>
  <c r="O2570" i="1"/>
  <c r="O2568" i="1"/>
  <c r="O2567" i="1"/>
  <c r="O2564" i="1"/>
  <c r="O2563" i="1"/>
  <c r="O2558" i="1"/>
  <c r="O2556" i="1"/>
  <c r="O2551" i="1"/>
  <c r="O2549" i="1"/>
  <c r="O2547" i="1"/>
  <c r="O2545" i="1"/>
  <c r="O2541" i="1"/>
  <c r="O2536" i="1"/>
  <c r="O2534" i="1"/>
  <c r="O2532" i="1"/>
  <c r="O2531" i="1"/>
  <c r="O2528" i="1"/>
  <c r="O2524" i="1"/>
  <c r="O2522" i="1"/>
  <c r="O2520" i="1"/>
  <c r="O2519" i="1"/>
  <c r="O2518" i="1"/>
  <c r="O2513" i="1"/>
  <c r="O2512" i="1"/>
  <c r="O2510" i="1"/>
  <c r="O2509" i="1"/>
  <c r="O2508" i="1"/>
  <c r="O2505" i="1"/>
  <c r="O2501" i="1"/>
  <c r="O2499" i="1"/>
  <c r="O2498" i="1"/>
  <c r="O2495" i="1"/>
  <c r="O2492" i="1"/>
  <c r="O2491" i="1"/>
  <c r="O2489" i="1"/>
  <c r="O2487" i="1"/>
  <c r="O2485" i="1"/>
  <c r="O2444" i="1"/>
  <c r="O2440" i="1"/>
  <c r="O2435" i="1"/>
  <c r="O2432" i="1"/>
  <c r="O2427" i="1"/>
  <c r="O2424" i="1"/>
  <c r="O2421" i="1"/>
  <c r="O2419" i="1"/>
  <c r="O2416" i="1"/>
  <c r="O2412" i="1"/>
  <c r="O2410" i="1"/>
  <c r="O2407" i="1"/>
  <c r="O2404" i="1"/>
  <c r="O2402" i="1"/>
  <c r="O2398" i="1"/>
  <c r="O2396" i="1"/>
  <c r="O2394" i="1"/>
  <c r="O2391" i="1"/>
  <c r="O2387" i="1"/>
  <c r="O2382" i="1"/>
  <c r="O2378" i="1"/>
  <c r="O2375" i="1"/>
  <c r="O2373" i="1"/>
  <c r="O2371" i="1"/>
  <c r="O2367" i="1"/>
  <c r="O2366" i="1"/>
  <c r="O2364" i="1"/>
  <c r="O2357" i="1"/>
  <c r="O2351" i="1"/>
  <c r="O2350" i="1"/>
  <c r="O2348" i="1"/>
  <c r="O2342" i="1"/>
  <c r="O2334" i="1"/>
  <c r="O2332" i="1"/>
  <c r="O2327" i="1"/>
  <c r="O2324" i="1"/>
  <c r="O2320" i="1"/>
  <c r="O2318" i="1"/>
  <c r="O2317" i="1"/>
  <c r="O2314" i="1"/>
  <c r="O2311" i="1"/>
  <c r="O2307" i="1"/>
  <c r="O2305" i="1"/>
  <c r="O2304" i="1"/>
  <c r="O2302" i="1"/>
  <c r="O2301" i="1"/>
  <c r="O2297" i="1"/>
  <c r="O2295" i="1"/>
  <c r="O2292" i="1"/>
  <c r="O2289" i="1"/>
  <c r="O2287" i="1"/>
  <c r="O2285" i="1"/>
  <c r="O2283" i="1"/>
  <c r="O2281" i="1"/>
  <c r="O2276" i="1"/>
  <c r="O2275" i="1"/>
  <c r="O2273" i="1"/>
  <c r="O2271" i="1"/>
  <c r="O2267" i="1"/>
  <c r="O2264" i="1"/>
  <c r="O2262" i="1"/>
  <c r="O2259" i="1"/>
  <c r="O2256" i="1"/>
  <c r="O2253" i="1"/>
  <c r="O2252" i="1"/>
  <c r="O2250" i="1"/>
  <c r="O2247" i="1"/>
  <c r="O2242" i="1"/>
  <c r="O2237" i="1"/>
  <c r="O2234" i="1"/>
  <c r="O2231" i="1"/>
  <c r="O2228" i="1"/>
  <c r="O2225" i="1"/>
  <c r="O2222" i="1"/>
  <c r="O2219" i="1"/>
  <c r="O2217" i="1"/>
  <c r="O2214" i="1"/>
  <c r="O2212" i="1"/>
  <c r="O2210" i="1"/>
  <c r="O2209" i="1"/>
  <c r="O2208" i="1"/>
  <c r="O2206" i="1"/>
  <c r="O2203" i="1"/>
  <c r="O2202" i="1"/>
  <c r="O2200" i="1"/>
  <c r="O2199" i="1"/>
  <c r="O2196" i="1"/>
  <c r="O2194" i="1"/>
  <c r="O2192" i="1"/>
  <c r="O2190" i="1"/>
  <c r="O2189" i="1"/>
  <c r="O2188" i="1"/>
  <c r="O2186" i="1"/>
  <c r="O2184" i="1"/>
  <c r="O2182" i="1"/>
  <c r="O2181" i="1"/>
  <c r="O2179" i="1"/>
  <c r="O2177" i="1"/>
  <c r="O2175" i="1"/>
  <c r="O2174" i="1"/>
  <c r="O2171" i="1"/>
  <c r="O2163" i="1"/>
  <c r="O2160" i="1"/>
  <c r="O2157" i="1"/>
  <c r="O2155" i="1"/>
  <c r="O2153" i="1"/>
  <c r="O2149" i="1"/>
  <c r="O2146" i="1"/>
  <c r="O2140" i="1"/>
  <c r="O2137" i="1"/>
  <c r="O2134" i="1"/>
  <c r="O2132" i="1"/>
  <c r="O2129" i="1"/>
  <c r="O2125" i="1"/>
  <c r="O2123" i="1"/>
  <c r="O2118" i="1"/>
  <c r="O2114" i="1"/>
  <c r="O2111" i="1"/>
  <c r="O2109" i="1"/>
  <c r="O2107" i="1"/>
  <c r="O2105" i="1"/>
  <c r="O2103" i="1"/>
  <c r="O2100" i="1"/>
  <c r="O2098" i="1"/>
  <c r="O2097" i="1"/>
  <c r="O2095" i="1"/>
  <c r="O2092" i="1"/>
  <c r="O2090" i="1"/>
  <c r="O2089" i="1"/>
  <c r="O2087" i="1"/>
  <c r="O2083" i="1"/>
  <c r="O2082" i="1"/>
  <c r="O2080" i="1"/>
  <c r="O2078" i="1"/>
  <c r="O2076" i="1"/>
  <c r="O2072" i="1"/>
  <c r="O2067" i="1"/>
  <c r="O2064" i="1"/>
  <c r="O2061" i="1"/>
  <c r="O2059" i="1"/>
  <c r="O2057" i="1"/>
  <c r="O2055" i="1"/>
  <c r="O2053" i="1"/>
  <c r="O2051" i="1"/>
  <c r="O2047" i="1"/>
  <c r="O2043" i="1"/>
  <c r="O2041" i="1"/>
  <c r="O2038" i="1"/>
  <c r="O2034" i="1"/>
  <c r="O2031" i="1"/>
  <c r="O2029" i="1"/>
  <c r="O2025" i="1"/>
  <c r="O2022" i="1"/>
  <c r="O2020" i="1"/>
  <c r="O2019" i="1"/>
  <c r="O2014" i="1"/>
  <c r="O2012" i="1"/>
  <c r="O2011" i="1"/>
  <c r="O2009" i="1"/>
  <c r="O2005" i="1"/>
  <c r="O2003" i="1"/>
  <c r="O1999" i="1"/>
  <c r="O1997" i="1"/>
  <c r="O1995" i="1"/>
  <c r="O1994" i="1"/>
  <c r="O1990" i="1"/>
  <c r="O1987" i="1"/>
  <c r="O1982" i="1"/>
  <c r="O1979" i="1"/>
  <c r="O1977" i="1"/>
  <c r="O1975" i="1"/>
  <c r="O1971" i="1"/>
  <c r="O1968" i="1"/>
  <c r="O1966" i="1"/>
  <c r="O1965" i="1"/>
  <c r="O1961" i="1"/>
  <c r="O1958" i="1"/>
  <c r="O1957" i="1"/>
  <c r="O1954" i="1"/>
  <c r="O1953" i="1"/>
  <c r="O1951" i="1"/>
  <c r="O1949" i="1"/>
  <c r="O1947" i="1"/>
  <c r="O1942" i="1"/>
  <c r="O1941" i="1"/>
  <c r="O1937" i="1"/>
  <c r="O1932" i="1"/>
  <c r="O1928" i="1"/>
  <c r="O1925" i="1"/>
  <c r="O1921" i="1"/>
  <c r="O1918" i="1"/>
  <c r="O1915" i="1"/>
  <c r="O1911" i="1"/>
  <c r="O1910" i="1"/>
  <c r="O1908" i="1"/>
  <c r="O1905" i="1"/>
  <c r="O1903" i="1"/>
  <c r="O1901" i="1"/>
  <c r="O1898" i="1"/>
  <c r="O1896" i="1"/>
  <c r="O1894" i="1"/>
  <c r="O1890" i="1"/>
  <c r="O1884" i="1"/>
  <c r="O1879" i="1"/>
  <c r="O1876" i="1"/>
  <c r="O1874" i="1"/>
  <c r="O1872" i="1"/>
  <c r="O1870" i="1"/>
  <c r="O1865" i="1"/>
  <c r="O1862" i="1"/>
  <c r="O1861" i="1"/>
  <c r="O1856" i="1"/>
  <c r="O1853" i="1"/>
  <c r="O1851" i="1"/>
  <c r="O1849" i="1"/>
  <c r="O1847" i="1"/>
  <c r="O1846" i="1"/>
  <c r="O1843" i="1"/>
  <c r="O1841" i="1"/>
  <c r="O1840" i="1"/>
  <c r="O1834" i="1"/>
  <c r="O1825" i="1"/>
  <c r="O1821" i="1"/>
  <c r="O1815" i="1"/>
  <c r="O1814" i="1"/>
  <c r="O1812" i="1"/>
  <c r="O1807" i="1"/>
  <c r="O1804" i="1"/>
  <c r="O1800" i="1"/>
  <c r="O1798" i="1"/>
  <c r="O1796" i="1"/>
  <c r="O1795" i="1"/>
  <c r="O1794" i="1"/>
  <c r="O1791" i="1"/>
  <c r="O1788" i="1"/>
  <c r="O1782" i="1"/>
  <c r="O1780" i="1"/>
  <c r="O1778" i="1"/>
  <c r="O1777" i="1"/>
  <c r="O1776" i="1"/>
  <c r="O1771" i="1"/>
  <c r="O1767" i="1"/>
  <c r="O1763" i="1"/>
  <c r="O1760" i="1"/>
  <c r="O1758" i="1"/>
  <c r="O1755" i="1"/>
  <c r="O1754" i="1"/>
  <c r="O1751" i="1"/>
  <c r="O1747" i="1"/>
  <c r="O1743" i="1"/>
  <c r="O1740" i="1"/>
  <c r="O1734" i="1"/>
  <c r="O1731" i="1"/>
  <c r="O1723" i="1"/>
  <c r="O1721" i="1"/>
  <c r="O1719" i="1"/>
  <c r="O1717" i="1"/>
  <c r="O1716" i="1"/>
  <c r="O1714" i="1"/>
  <c r="O1713" i="1"/>
  <c r="O1709" i="1"/>
  <c r="O1707" i="1"/>
  <c r="O1705" i="1"/>
  <c r="O1701" i="1"/>
  <c r="O1699" i="1"/>
  <c r="O1697" i="1"/>
  <c r="O1693" i="1"/>
  <c r="O1689" i="1"/>
  <c r="O1686" i="1"/>
  <c r="O1683" i="1"/>
  <c r="O1678" i="1"/>
  <c r="O1677" i="1"/>
  <c r="O1675" i="1"/>
  <c r="O1671" i="1"/>
  <c r="O1665" i="1"/>
  <c r="O1660" i="1"/>
  <c r="O1653" i="1"/>
  <c r="O1651" i="1"/>
  <c r="O1645" i="1"/>
  <c r="O1639" i="1"/>
  <c r="O1635" i="1"/>
  <c r="O1631" i="1"/>
  <c r="O1628" i="1"/>
  <c r="O1624" i="1"/>
  <c r="O1622" i="1"/>
  <c r="O1620" i="1"/>
  <c r="O1618" i="1"/>
  <c r="O1616" i="1"/>
  <c r="O1612" i="1"/>
  <c r="O1609" i="1"/>
  <c r="O1604" i="1"/>
  <c r="O1600" i="1"/>
  <c r="O1595" i="1"/>
  <c r="O1594" i="1"/>
  <c r="O1593" i="1"/>
  <c r="O1590" i="1"/>
  <c r="O1587" i="1"/>
  <c r="O1583" i="1"/>
  <c r="O1581" i="1"/>
  <c r="O1580" i="1"/>
  <c r="O1574" i="1"/>
  <c r="O1566" i="1"/>
  <c r="O1564" i="1"/>
  <c r="O1558" i="1"/>
  <c r="O1554" i="1"/>
  <c r="O1552" i="1"/>
  <c r="O1550" i="1"/>
  <c r="O1546" i="1"/>
  <c r="O1543" i="1"/>
  <c r="O1541" i="1"/>
  <c r="O1539" i="1"/>
  <c r="O1537" i="1"/>
  <c r="O1536" i="1"/>
  <c r="O1533" i="1"/>
  <c r="O1531" i="1"/>
  <c r="O1525" i="1"/>
  <c r="O1523" i="1"/>
  <c r="O1520" i="1"/>
  <c r="O1516" i="1"/>
  <c r="O1510" i="1"/>
  <c r="O1507" i="1"/>
  <c r="O1506" i="1"/>
  <c r="O1504" i="1"/>
  <c r="O1503" i="1"/>
  <c r="O1501" i="1"/>
  <c r="O1499" i="1"/>
  <c r="O1494" i="1"/>
  <c r="O1492" i="1"/>
  <c r="O1490" i="1"/>
  <c r="O1486" i="1"/>
  <c r="O1484" i="1"/>
  <c r="O1476" i="1"/>
  <c r="O1474" i="1"/>
  <c r="O1467" i="1"/>
  <c r="O1464" i="1"/>
  <c r="O1461" i="1"/>
  <c r="O1457" i="1"/>
  <c r="O1455" i="1"/>
  <c r="O1451" i="1"/>
  <c r="O1447" i="1"/>
  <c r="O1444" i="1"/>
  <c r="O1442" i="1"/>
  <c r="O1438" i="1"/>
  <c r="O1429" i="1"/>
  <c r="O1422" i="1"/>
  <c r="O1419" i="1"/>
  <c r="O1417" i="1"/>
  <c r="O1416" i="1"/>
  <c r="O1414" i="1"/>
  <c r="O1412" i="1"/>
  <c r="O1407" i="1"/>
  <c r="O1404" i="1"/>
  <c r="O1401" i="1"/>
  <c r="O1392" i="1"/>
  <c r="O1387" i="1"/>
  <c r="O1382" i="1"/>
  <c r="O1379" i="1"/>
  <c r="O1375" i="1"/>
  <c r="O1371" i="1"/>
  <c r="O1370" i="1"/>
  <c r="O1368" i="1"/>
  <c r="O1366" i="1"/>
  <c r="O1356" i="1"/>
  <c r="O1348" i="1"/>
  <c r="O1347" i="1"/>
  <c r="O1344" i="1"/>
  <c r="O1340" i="1"/>
  <c r="O1337" i="1"/>
  <c r="O1334" i="1"/>
  <c r="O1331" i="1"/>
  <c r="O1330" i="1"/>
  <c r="O1325" i="1"/>
  <c r="O1323" i="1"/>
  <c r="O1321" i="1"/>
  <c r="O1319" i="1"/>
  <c r="O1317" i="1"/>
  <c r="O1312" i="1"/>
  <c r="O1310" i="1"/>
  <c r="O1306" i="1"/>
  <c r="O1303" i="1"/>
  <c r="O1301" i="1"/>
  <c r="O1300" i="1"/>
  <c r="O1299" i="1"/>
  <c r="O1294" i="1"/>
  <c r="O1291" i="1"/>
  <c r="O1289" i="1"/>
  <c r="O1284" i="1"/>
  <c r="O1277" i="1"/>
  <c r="O1275" i="1"/>
  <c r="O1274" i="1"/>
  <c r="O1270" i="1"/>
  <c r="O1267" i="1"/>
  <c r="O1264" i="1"/>
  <c r="O1262" i="1"/>
  <c r="O1261" i="1"/>
  <c r="O1257" i="1"/>
  <c r="O1256" i="1"/>
  <c r="O1254" i="1"/>
  <c r="O1250" i="1"/>
  <c r="O1246" i="1"/>
  <c r="O1242" i="1"/>
  <c r="O1237" i="1"/>
  <c r="O1233" i="1"/>
  <c r="O1232" i="1"/>
  <c r="O1230" i="1"/>
  <c r="O1227" i="1"/>
  <c r="O1226" i="1"/>
  <c r="O1223" i="1"/>
  <c r="O1221" i="1"/>
  <c r="O1215" i="1"/>
  <c r="O1210" i="1"/>
  <c r="O1198" i="1"/>
  <c r="O1196" i="1"/>
  <c r="O1193" i="1"/>
  <c r="O1190" i="1"/>
  <c r="O1187" i="1"/>
  <c r="O1183" i="1"/>
  <c r="O1178" i="1"/>
  <c r="O1176" i="1"/>
  <c r="O1174" i="1"/>
  <c r="O1168" i="1"/>
  <c r="O1164" i="1"/>
  <c r="O1162" i="1"/>
  <c r="O1158" i="1"/>
  <c r="O1156" i="1"/>
  <c r="O1153" i="1"/>
  <c r="O1152" i="1"/>
  <c r="O1146" i="1"/>
  <c r="O1144" i="1"/>
  <c r="O1140" i="1"/>
  <c r="O1138" i="1"/>
  <c r="O1136" i="1"/>
  <c r="O1133" i="1"/>
  <c r="O1130" i="1"/>
  <c r="O1126" i="1"/>
  <c r="O1123" i="1"/>
  <c r="O1121" i="1"/>
  <c r="O1119" i="1"/>
  <c r="O1117" i="1"/>
  <c r="O1116" i="1"/>
  <c r="O1114" i="1"/>
  <c r="O1109" i="1"/>
  <c r="O1107" i="1"/>
  <c r="O1106" i="1"/>
  <c r="O1104" i="1"/>
  <c r="O1099" i="1"/>
  <c r="O1098" i="1"/>
  <c r="O1094" i="1"/>
  <c r="O1092" i="1"/>
  <c r="O1091" i="1"/>
  <c r="O1088" i="1"/>
  <c r="O1086" i="1"/>
  <c r="O1083" i="1"/>
  <c r="O1082" i="1"/>
  <c r="O1079" i="1"/>
  <c r="O1075" i="1"/>
  <c r="O1070" i="1"/>
  <c r="O1067" i="1"/>
  <c r="O1064" i="1"/>
  <c r="O1061" i="1"/>
  <c r="O1058" i="1"/>
  <c r="O1056" i="1"/>
  <c r="O1053" i="1"/>
  <c r="O1052" i="1"/>
  <c r="O1049" i="1"/>
  <c r="O1047" i="1"/>
  <c r="O1043" i="1"/>
  <c r="O1040" i="1"/>
  <c r="O1038" i="1"/>
  <c r="O1036" i="1"/>
  <c r="O1028" i="1"/>
  <c r="O1026" i="1"/>
  <c r="O1022" i="1"/>
  <c r="O1020" i="1"/>
  <c r="O1015" i="1"/>
  <c r="O1013" i="1"/>
  <c r="O1006" i="1"/>
  <c r="O1002" i="1"/>
  <c r="O998" i="1"/>
  <c r="O996" i="1"/>
  <c r="O994" i="1"/>
  <c r="O993" i="1"/>
  <c r="O987" i="1"/>
  <c r="O985" i="1"/>
  <c r="O983" i="1"/>
  <c r="O979" i="1"/>
  <c r="O977" i="1"/>
  <c r="O973" i="1"/>
  <c r="O969" i="1"/>
  <c r="O967" i="1"/>
  <c r="O961" i="1"/>
  <c r="O958" i="1"/>
  <c r="O955" i="1"/>
  <c r="O949" i="1"/>
  <c r="O947" i="1"/>
  <c r="O944" i="1"/>
  <c r="O942" i="1"/>
  <c r="O939" i="1"/>
  <c r="O936" i="1"/>
  <c r="O934" i="1"/>
  <c r="O930" i="1"/>
  <c r="O929" i="1"/>
  <c r="O927" i="1"/>
  <c r="O925" i="1"/>
  <c r="O921" i="1"/>
  <c r="O917" i="1"/>
  <c r="O916" i="1"/>
  <c r="O913" i="1"/>
  <c r="O910" i="1"/>
  <c r="O902" i="1"/>
  <c r="O899" i="1"/>
  <c r="O895" i="1"/>
  <c r="O888" i="1"/>
  <c r="O885" i="1"/>
  <c r="O883" i="1"/>
  <c r="O879" i="1"/>
  <c r="O877" i="1"/>
  <c r="O875" i="1"/>
  <c r="O872" i="1"/>
  <c r="O871" i="1"/>
  <c r="O869" i="1"/>
  <c r="O866" i="1"/>
  <c r="O863" i="1"/>
  <c r="O856" i="1"/>
  <c r="O853" i="1"/>
  <c r="O849" i="1"/>
  <c r="O847" i="1"/>
  <c r="O845" i="1"/>
  <c r="O840" i="1"/>
  <c r="O835" i="1"/>
  <c r="O833" i="1"/>
  <c r="O830" i="1"/>
  <c r="O828" i="1"/>
  <c r="O826" i="1"/>
  <c r="O822" i="1"/>
  <c r="O819" i="1"/>
  <c r="O817" i="1"/>
  <c r="O815" i="1"/>
  <c r="O806" i="1"/>
  <c r="O805" i="1"/>
  <c r="O802" i="1"/>
  <c r="O798" i="1"/>
  <c r="O796" i="1"/>
  <c r="O794" i="1"/>
  <c r="O792" i="1"/>
  <c r="O790" i="1"/>
  <c r="O788" i="1"/>
  <c r="O786" i="1"/>
  <c r="O780" i="1"/>
  <c r="O774" i="1"/>
  <c r="O771" i="1"/>
  <c r="O767" i="1"/>
  <c r="O765" i="1"/>
  <c r="O762" i="1"/>
  <c r="O760" i="1"/>
  <c r="O759" i="1"/>
  <c r="O757" i="1"/>
  <c r="O756" i="1"/>
  <c r="O754" i="1"/>
  <c r="O752" i="1"/>
  <c r="O750" i="1"/>
  <c r="O749" i="1"/>
  <c r="O747" i="1"/>
  <c r="O745" i="1"/>
  <c r="O743" i="1"/>
  <c r="O741" i="1"/>
  <c r="O738" i="1"/>
  <c r="O736" i="1"/>
  <c r="O734" i="1"/>
  <c r="O730" i="1"/>
  <c r="O728" i="1"/>
  <c r="O725" i="1"/>
  <c r="O723" i="1"/>
  <c r="O719" i="1"/>
  <c r="O711" i="1"/>
  <c r="O706" i="1"/>
  <c r="O703" i="1"/>
  <c r="O702" i="1"/>
  <c r="O701" i="1"/>
  <c r="O698" i="1"/>
  <c r="O695" i="1"/>
  <c r="O694" i="1"/>
  <c r="O692" i="1"/>
  <c r="O689" i="1"/>
  <c r="O686" i="1"/>
  <c r="O684" i="1"/>
  <c r="O682" i="1"/>
  <c r="O680" i="1"/>
  <c r="O673" i="1"/>
  <c r="O671" i="1"/>
  <c r="O661" i="1"/>
  <c r="O659" i="1"/>
  <c r="O658" i="1"/>
  <c r="O656" i="1"/>
  <c r="O654" i="1"/>
  <c r="O651" i="1"/>
  <c r="O647" i="1"/>
  <c r="O646" i="1"/>
  <c r="O645" i="1"/>
  <c r="O638" i="1"/>
  <c r="O635" i="1"/>
  <c r="O634" i="1"/>
  <c r="O631" i="1"/>
  <c r="O629" i="1"/>
  <c r="O628" i="1"/>
  <c r="O625" i="1"/>
  <c r="O624" i="1"/>
  <c r="O621" i="1"/>
  <c r="O620" i="1"/>
  <c r="O618" i="1"/>
  <c r="O616" i="1"/>
  <c r="O614" i="1"/>
  <c r="O613" i="1"/>
  <c r="O611" i="1"/>
  <c r="O610" i="1"/>
  <c r="O606" i="1"/>
  <c r="O601" i="1"/>
  <c r="O599" i="1"/>
  <c r="O596" i="1"/>
  <c r="O595" i="1"/>
  <c r="O593" i="1"/>
  <c r="O587" i="1"/>
  <c r="O585" i="1"/>
  <c r="O581" i="1"/>
  <c r="O580" i="1"/>
  <c r="O577" i="1"/>
  <c r="O576" i="1"/>
  <c r="O574" i="1"/>
  <c r="O570" i="1"/>
  <c r="O569" i="1"/>
  <c r="O567" i="1"/>
  <c r="O566" i="1"/>
  <c r="O564" i="1"/>
  <c r="O560" i="1"/>
  <c r="O557" i="1"/>
  <c r="O556" i="1"/>
  <c r="O553" i="1"/>
  <c r="O551" i="1"/>
  <c r="O547" i="1"/>
  <c r="O544" i="1"/>
  <c r="O542" i="1"/>
  <c r="O540" i="1"/>
  <c r="O539" i="1"/>
  <c r="O537" i="1"/>
  <c r="O536" i="1"/>
  <c r="O532" i="1"/>
  <c r="O531" i="1"/>
  <c r="O529" i="1"/>
  <c r="O528" i="1"/>
  <c r="O525" i="1"/>
  <c r="O523" i="1"/>
  <c r="O521" i="1"/>
  <c r="O519" i="1"/>
  <c r="O515" i="1"/>
  <c r="O513" i="1"/>
  <c r="O512" i="1"/>
  <c r="O511" i="1"/>
  <c r="O508" i="1"/>
  <c r="O507" i="1"/>
  <c r="O506" i="1"/>
  <c r="O502" i="1"/>
  <c r="O500" i="1"/>
  <c r="O498" i="1"/>
  <c r="O496" i="1"/>
  <c r="O493" i="1"/>
  <c r="O490" i="1"/>
  <c r="O485" i="1"/>
  <c r="O481" i="1"/>
  <c r="O478" i="1"/>
  <c r="O477" i="1"/>
  <c r="O476" i="1"/>
  <c r="O475" i="1"/>
  <c r="O473" i="1"/>
  <c r="O471" i="1"/>
  <c r="O469" i="1"/>
  <c r="O467" i="1"/>
  <c r="O465" i="1"/>
  <c r="O463" i="1"/>
  <c r="O460" i="1"/>
  <c r="O453" i="1"/>
  <c r="O451" i="1"/>
  <c r="O449" i="1"/>
  <c r="O446" i="1"/>
  <c r="O443" i="1"/>
  <c r="O440" i="1"/>
  <c r="O439" i="1"/>
  <c r="O434" i="1"/>
  <c r="O432" i="1"/>
  <c r="O430" i="1"/>
  <c r="O429" i="1"/>
  <c r="AS2385" i="1"/>
  <c r="R2385" i="1" s="1"/>
  <c r="AS1842" i="1"/>
  <c r="R1842" i="1" s="1"/>
  <c r="AS1840" i="1"/>
  <c r="R1840" i="1" s="1"/>
  <c r="AS1835" i="1"/>
  <c r="R1835" i="1" s="1"/>
  <c r="AS1833" i="1"/>
  <c r="R1833" i="1" s="1"/>
  <c r="AS1830" i="1"/>
  <c r="R1830" i="1" s="1"/>
  <c r="AS1824" i="1"/>
  <c r="R1824" i="1" s="1"/>
  <c r="AS1823" i="1"/>
  <c r="R1823" i="1" s="1"/>
  <c r="AS1822" i="1"/>
  <c r="R1822" i="1" s="1"/>
  <c r="AS1819" i="1"/>
  <c r="R1819" i="1" s="1"/>
  <c r="AS1816" i="1"/>
  <c r="R1816" i="1" s="1"/>
  <c r="AS1814" i="1"/>
  <c r="R1814" i="1" s="1"/>
  <c r="AS1812" i="1"/>
  <c r="R1812" i="1" s="1"/>
  <c r="AS1810" i="1"/>
  <c r="R1810" i="1" s="1"/>
  <c r="AS1809" i="1"/>
  <c r="R1809" i="1" s="1"/>
  <c r="AS1806" i="1"/>
  <c r="R1806" i="1" s="1"/>
  <c r="AS1800" i="1"/>
  <c r="R1800" i="1" s="1"/>
  <c r="AS1799" i="1"/>
  <c r="R1799" i="1" s="1"/>
  <c r="AS1798" i="1"/>
  <c r="R1798" i="1" s="1"/>
  <c r="AS1796" i="1"/>
  <c r="R1796" i="1" s="1"/>
  <c r="AS1793" i="1"/>
  <c r="R1793" i="1" s="1"/>
  <c r="AS1791" i="1"/>
  <c r="R1791" i="1" s="1"/>
  <c r="AS1788" i="1"/>
  <c r="R1788" i="1" s="1"/>
  <c r="AS1786" i="1"/>
  <c r="R1786" i="1" s="1"/>
  <c r="AS1785" i="1"/>
  <c r="R1785" i="1" s="1"/>
  <c r="AS1783" i="1"/>
  <c r="R1783" i="1" s="1"/>
  <c r="AS1781" i="1"/>
  <c r="R1781" i="1" s="1"/>
  <c r="AS1778" i="1"/>
  <c r="R1778" i="1" s="1"/>
  <c r="AS1776" i="1"/>
  <c r="R1776" i="1" s="1"/>
  <c r="AS1771" i="1"/>
  <c r="R1771" i="1" s="1"/>
  <c r="AS1765" i="1"/>
  <c r="R1765" i="1" s="1"/>
  <c r="AS1763" i="1"/>
  <c r="R1763" i="1" s="1"/>
  <c r="AS1761" i="1"/>
  <c r="R1761" i="1" s="1"/>
  <c r="AS1760" i="1"/>
  <c r="R1760" i="1" s="1"/>
  <c r="AS1757" i="1"/>
  <c r="R1757" i="1" s="1"/>
  <c r="AS1753" i="1"/>
  <c r="R1753" i="1" s="1"/>
  <c r="AS1751" i="1"/>
  <c r="R1751" i="1" s="1"/>
  <c r="AS1747" i="1"/>
  <c r="R1747" i="1" s="1"/>
  <c r="AS1744" i="1"/>
  <c r="R1744" i="1" s="1"/>
  <c r="AS1742" i="1"/>
  <c r="R1742" i="1" s="1"/>
  <c r="AS1739" i="1"/>
  <c r="R1739" i="1" s="1"/>
  <c r="AS1736" i="1"/>
  <c r="R1736" i="1" s="1"/>
  <c r="AS1734" i="1"/>
  <c r="R1734" i="1" s="1"/>
  <c r="AS1732" i="1"/>
  <c r="R1732" i="1" s="1"/>
  <c r="P1132" i="1" a="1"/>
  <c r="P1133" i="1" a="1"/>
  <c r="P1134" i="1" a="1"/>
  <c r="P1135" i="1" a="1"/>
  <c r="P1136" i="1" a="1"/>
  <c r="P1137" i="1" a="1"/>
  <c r="P1138" i="1" a="1"/>
  <c r="P1139" i="1" a="1"/>
  <c r="P1140" i="1" a="1"/>
  <c r="P1142" i="1" a="1"/>
  <c r="P1143" i="1" a="1"/>
  <c r="P1144" i="1" a="1"/>
  <c r="P1145" i="1" a="1"/>
  <c r="P1146" i="1" a="1"/>
  <c r="P1147" i="1" a="1"/>
  <c r="P1150" i="1" a="1"/>
  <c r="P1151" i="1" a="1"/>
  <c r="P1152" i="1" a="1"/>
  <c r="P1153" i="1" a="1"/>
  <c r="P1155" i="1" a="1"/>
  <c r="P1156" i="1" a="1"/>
  <c r="P1157" i="1" a="1"/>
  <c r="P1158" i="1" a="1"/>
  <c r="P1159" i="1" a="1"/>
  <c r="P1162" i="1" a="1"/>
  <c r="P1163" i="1" a="1"/>
  <c r="P1164" i="1" a="1"/>
  <c r="P1165" i="1" a="1"/>
  <c r="P1166" i="1" a="1"/>
  <c r="P1167" i="1" a="1"/>
  <c r="P1168" i="1" a="1"/>
  <c r="P1169" i="1" a="1"/>
  <c r="P1170" i="1" a="1"/>
  <c r="P1171" i="1" a="1"/>
  <c r="P1172" i="1" a="1"/>
  <c r="P1173" i="1" a="1"/>
  <c r="P1174" i="1" a="1"/>
  <c r="P1175" i="1" a="1"/>
  <c r="P1176" i="1" a="1"/>
  <c r="P1177" i="1" a="1"/>
  <c r="P1178" i="1" a="1"/>
  <c r="P1179" i="1" a="1"/>
  <c r="P1180" i="1" a="1"/>
  <c r="P1181" i="1" a="1"/>
  <c r="P1182" i="1" a="1"/>
  <c r="P1183" i="1" a="1"/>
  <c r="P1186" i="1" a="1"/>
  <c r="P1187" i="1" a="1"/>
  <c r="P1188" i="1" a="1"/>
  <c r="P1189" i="1" a="1"/>
  <c r="P1190" i="1" a="1"/>
  <c r="P1191" i="1" a="1"/>
  <c r="P1193" i="1" a="1"/>
  <c r="P1194" i="1" a="1"/>
  <c r="P1195" i="1" a="1"/>
  <c r="P1196" i="1" a="1"/>
  <c r="P1197" i="1" a="1"/>
  <c r="P1198" i="1" a="1"/>
  <c r="P1199" i="1" a="1"/>
  <c r="P1209" i="1" a="1"/>
  <c r="P1210" i="1" a="1"/>
  <c r="P1212" i="1" a="1"/>
  <c r="P1213" i="1" a="1"/>
  <c r="P1215" i="1" a="1"/>
  <c r="P1216" i="1" a="1"/>
  <c r="P1217" i="1" a="1"/>
  <c r="P1218" i="1" a="1"/>
  <c r="P1219" i="1" a="1"/>
  <c r="P1220" i="1" a="1"/>
  <c r="P1221" i="1" a="1"/>
  <c r="P1222" i="1" a="1"/>
  <c r="P1223" i="1" a="1"/>
  <c r="P1224" i="1" a="1"/>
  <c r="P1225" i="1" a="1"/>
  <c r="P1226" i="1" a="1"/>
  <c r="P1227" i="1" a="1"/>
  <c r="P1228" i="1" a="1"/>
  <c r="P1229" i="1" a="1"/>
  <c r="P1230" i="1" a="1"/>
  <c r="P1231" i="1" a="1"/>
  <c r="P1232" i="1" a="1"/>
  <c r="P1233" i="1" a="1"/>
  <c r="P1234" i="1" a="1"/>
  <c r="P1237" i="1" a="1"/>
  <c r="P1241" i="1" a="1"/>
  <c r="P1242" i="1" a="1"/>
  <c r="P1243" i="1" a="1"/>
  <c r="P1244" i="1" a="1"/>
  <c r="P1245" i="1" a="1"/>
  <c r="P1246" i="1" a="1"/>
  <c r="P1247" i="1" a="1"/>
  <c r="P1248" i="1" a="1"/>
  <c r="P1249" i="1" a="1"/>
  <c r="P1250" i="1" a="1"/>
  <c r="P1251" i="1" a="1"/>
  <c r="P1252" i="1" a="1"/>
  <c r="P1253" i="1" a="1"/>
  <c r="P1254" i="1" a="1"/>
  <c r="P1255" i="1" a="1"/>
  <c r="P1256" i="1" a="1"/>
  <c r="P1257" i="1" a="1"/>
  <c r="P1258" i="1" a="1"/>
  <c r="P1259" i="1" a="1"/>
  <c r="P1260" i="1" a="1"/>
  <c r="P1261" i="1" a="1"/>
  <c r="P1262" i="1" a="1"/>
  <c r="P1263" i="1" a="1"/>
  <c r="P1264" i="1" a="1"/>
  <c r="P1266" i="1" a="1"/>
  <c r="P1267" i="1" a="1"/>
  <c r="P1268" i="1" a="1"/>
  <c r="P1269" i="1" a="1"/>
  <c r="P1270" i="1" a="1"/>
  <c r="P1273" i="1" a="1"/>
  <c r="P1274" i="1" a="1"/>
  <c r="P1275" i="1" a="1"/>
  <c r="P1276" i="1" a="1"/>
  <c r="P1277" i="1" a="1"/>
  <c r="P1280" i="1" a="1"/>
  <c r="P1281" i="1" a="1"/>
  <c r="P1282" i="1" a="1"/>
  <c r="P1283" i="1" a="1"/>
  <c r="P1284" i="1" a="1"/>
  <c r="P1288" i="1" a="1"/>
  <c r="P1289" i="1" a="1"/>
  <c r="P1290" i="1" a="1"/>
  <c r="P1291" i="1" a="1"/>
  <c r="P1293" i="1" a="1"/>
  <c r="P1294" i="1" a="1"/>
  <c r="P1297" i="1" a="1"/>
  <c r="P1298" i="1" a="1"/>
  <c r="P1299" i="1" a="1"/>
  <c r="P1300" i="1" a="1"/>
  <c r="P1301" i="1" a="1"/>
  <c r="P1302" i="1" a="1"/>
  <c r="P1303" i="1" a="1"/>
  <c r="P1304" i="1" a="1"/>
  <c r="P1305" i="1" a="1"/>
  <c r="P1306" i="1" a="1"/>
  <c r="P1307" i="1" a="1"/>
  <c r="P1308" i="1" a="1"/>
  <c r="P1309" i="1" a="1"/>
  <c r="P1310" i="1" a="1"/>
  <c r="P1311" i="1" a="1"/>
  <c r="P1312" i="1" a="1"/>
  <c r="P1315" i="1" a="1"/>
  <c r="P1317" i="1" a="1"/>
  <c r="P1318" i="1" a="1"/>
  <c r="P1319" i="1" a="1"/>
  <c r="P1320" i="1" a="1"/>
  <c r="P1321" i="1" a="1"/>
  <c r="P1322" i="1" a="1"/>
  <c r="P1323" i="1" a="1"/>
  <c r="P1324" i="1" a="1"/>
  <c r="P1325" i="1" a="1"/>
  <c r="P1326" i="1" a="1"/>
  <c r="P1327" i="1" a="1"/>
  <c r="P1328" i="1" a="1"/>
  <c r="P1329" i="1" a="1"/>
  <c r="P1330" i="1" a="1"/>
  <c r="P1331" i="1" a="1"/>
  <c r="P1332" i="1" a="1"/>
  <c r="P1333" i="1" a="1"/>
  <c r="P1334" i="1" a="1"/>
  <c r="P1335" i="1" a="1"/>
  <c r="P1336" i="1" a="1"/>
  <c r="P1337" i="1" a="1"/>
  <c r="P1338" i="1" a="1"/>
  <c r="P1339" i="1" a="1"/>
  <c r="P1340" i="1" a="1"/>
  <c r="P1341" i="1" a="1"/>
  <c r="P1342" i="1" a="1"/>
  <c r="P1343" i="1" a="1"/>
  <c r="P1344" i="1" a="1"/>
  <c r="P1345" i="1" a="1"/>
  <c r="P1346" i="1" a="1"/>
  <c r="P1347" i="1" a="1"/>
  <c r="P1348" i="1" a="1"/>
  <c r="P1350" i="1" a="1"/>
  <c r="P1352" i="1" a="1"/>
  <c r="P1354" i="1" a="1"/>
  <c r="P1355" i="1" a="1"/>
  <c r="P1356" i="1" a="1"/>
  <c r="P1357" i="1" a="1"/>
  <c r="P1358" i="1" a="1"/>
  <c r="P1359" i="1" a="1"/>
  <c r="P1360" i="1" a="1"/>
  <c r="P1361" i="1" a="1"/>
  <c r="P1362" i="1" a="1"/>
  <c r="P1366" i="1" a="1"/>
  <c r="P1367" i="1" a="1"/>
  <c r="P1368" i="1" a="1"/>
  <c r="P1369" i="1" a="1"/>
  <c r="P1370" i="1" a="1"/>
  <c r="P1371" i="1" a="1"/>
  <c r="P1372" i="1" a="1"/>
  <c r="P1374" i="1" a="1"/>
  <c r="P1375" i="1" a="1"/>
  <c r="P1376" i="1" a="1"/>
  <c r="P1377" i="1" a="1"/>
  <c r="P1378" i="1" a="1"/>
  <c r="P1379" i="1" a="1"/>
  <c r="P1380" i="1" a="1"/>
  <c r="P1381" i="1" a="1"/>
  <c r="P1382" i="1" a="1"/>
  <c r="P1383" i="1" a="1"/>
  <c r="P1384" i="1" a="1"/>
  <c r="P1385" i="1" a="1"/>
  <c r="P1387" i="1" a="1"/>
  <c r="P1388" i="1" a="1"/>
  <c r="P1389" i="1" a="1"/>
  <c r="P1390" i="1" a="1"/>
  <c r="P1391" i="1" a="1"/>
  <c r="P1392" i="1" a="1"/>
  <c r="P1393" i="1" a="1"/>
  <c r="P1394" i="1" a="1"/>
  <c r="P1395" i="1" a="1"/>
  <c r="P1397" i="1" a="1"/>
  <c r="P1398" i="1" a="1"/>
  <c r="P1399" i="1" a="1"/>
  <c r="P1400" i="1" a="1"/>
  <c r="P1401" i="1" a="1"/>
  <c r="P1402" i="1" a="1"/>
  <c r="P1403" i="1" a="1"/>
  <c r="P1404" i="1" a="1"/>
  <c r="P1405" i="1" a="1"/>
  <c r="P1406" i="1" a="1"/>
  <c r="P1407" i="1" a="1"/>
  <c r="P1410" i="1" a="1"/>
  <c r="P1411" i="1" a="1"/>
  <c r="P1412" i="1" a="1"/>
  <c r="P1413" i="1" a="1"/>
  <c r="P1414" i="1" a="1"/>
  <c r="P1415" i="1" a="1"/>
  <c r="P1416" i="1" a="1"/>
  <c r="P1417" i="1" a="1"/>
  <c r="P1418" i="1" a="1"/>
  <c r="P1419" i="1" a="1"/>
  <c r="P1420" i="1" a="1"/>
  <c r="P1421" i="1" a="1"/>
  <c r="P1422" i="1" a="1"/>
  <c r="P1423" i="1" a="1"/>
  <c r="P1424" i="1" a="1"/>
  <c r="P1425" i="1" a="1"/>
  <c r="P1426" i="1" a="1"/>
  <c r="P1427" i="1" a="1"/>
  <c r="P1428" i="1" a="1"/>
  <c r="P1429" i="1" a="1"/>
  <c r="P1430" i="1" a="1"/>
  <c r="P1432" i="1" a="1"/>
  <c r="P1436" i="1" a="1"/>
  <c r="P1437" i="1" a="1"/>
  <c r="P1438" i="1" a="1"/>
  <c r="P1440" i="1" a="1"/>
  <c r="P1441" i="1" a="1"/>
  <c r="P1442" i="1" a="1"/>
  <c r="P1443" i="1" a="1"/>
  <c r="P1444" i="1" a="1"/>
  <c r="P1445" i="1" a="1"/>
  <c r="P1446" i="1" a="1"/>
  <c r="P1447" i="1" a="1"/>
  <c r="P1448" i="1" a="1"/>
  <c r="P1449" i="1" a="1"/>
  <c r="P1450" i="1" a="1"/>
  <c r="P1451" i="1" a="1"/>
  <c r="P1452" i="1" a="1"/>
  <c r="P1453" i="1" a="1"/>
  <c r="P1454" i="1" a="1"/>
  <c r="P1455" i="1" a="1"/>
  <c r="P1456" i="1" a="1"/>
  <c r="P1457" i="1" a="1"/>
  <c r="P1458" i="1" a="1"/>
  <c r="P1460" i="1" a="1"/>
  <c r="P1461" i="1" a="1"/>
  <c r="P1462" i="1" a="1"/>
  <c r="P1463" i="1" a="1"/>
  <c r="P1464" i="1" a="1"/>
  <c r="P1465" i="1" a="1"/>
  <c r="P1466" i="1" a="1"/>
  <c r="P1467" i="1" a="1"/>
  <c r="P1469" i="1" a="1"/>
  <c r="P1472" i="1" a="1"/>
  <c r="P1473" i="1" a="1"/>
  <c r="P1474" i="1" a="1"/>
  <c r="P1475" i="1" a="1"/>
  <c r="P1476" i="1" a="1"/>
  <c r="P1483" i="1" a="1"/>
  <c r="P1484" i="1" a="1"/>
  <c r="P1485" i="1" a="1"/>
  <c r="P1486" i="1" a="1"/>
  <c r="P1487" i="1" a="1"/>
  <c r="P1490" i="1" a="1"/>
  <c r="P1491" i="1" a="1"/>
  <c r="P1492" i="1" a="1"/>
  <c r="P1493" i="1" a="1"/>
  <c r="P1494" i="1" a="1"/>
  <c r="P1495" i="1" a="1"/>
  <c r="P1496" i="1" a="1"/>
  <c r="P1497" i="1" a="1"/>
  <c r="P1498" i="1" a="1"/>
  <c r="P1499" i="1" a="1"/>
  <c r="P1500" i="1" a="1"/>
  <c r="P1501" i="1" a="1"/>
  <c r="O3673" i="1"/>
  <c r="O3666" i="1"/>
  <c r="O3661" i="1"/>
  <c r="O3655" i="1"/>
  <c r="O3652" i="1"/>
  <c r="O3646" i="1"/>
  <c r="O3642" i="1"/>
  <c r="O3636" i="1"/>
  <c r="O3630" i="1"/>
  <c r="O3625" i="1"/>
  <c r="O3622" i="1"/>
  <c r="O3612" i="1"/>
  <c r="O3609" i="1"/>
  <c r="O3605" i="1"/>
  <c r="O3602" i="1"/>
  <c r="O3580" i="1"/>
  <c r="O3558" i="1"/>
  <c r="O3557" i="1"/>
  <c r="O3554" i="1"/>
  <c r="O3551" i="1"/>
  <c r="O3548" i="1"/>
  <c r="O3545" i="1"/>
  <c r="O3542" i="1"/>
  <c r="O3538" i="1"/>
  <c r="O3537" i="1"/>
  <c r="O3534" i="1"/>
  <c r="O3530" i="1"/>
  <c r="O3527" i="1"/>
  <c r="O3524" i="1"/>
  <c r="O3521" i="1"/>
  <c r="O3520" i="1"/>
  <c r="O3516" i="1"/>
  <c r="O3512" i="1"/>
  <c r="O3509" i="1"/>
  <c r="O3506" i="1"/>
  <c r="O3503" i="1"/>
  <c r="O3500" i="1"/>
  <c r="O3498" i="1"/>
  <c r="O3491" i="1"/>
  <c r="O3441" i="1"/>
  <c r="O3438" i="1"/>
  <c r="O3434" i="1"/>
  <c r="O3431" i="1"/>
  <c r="O3428" i="1"/>
  <c r="O3425" i="1"/>
  <c r="O3416" i="1"/>
  <c r="O3411" i="1"/>
  <c r="O3408" i="1"/>
  <c r="O3404" i="1"/>
  <c r="O3402" i="1"/>
  <c r="O3399" i="1"/>
  <c r="O3394" i="1"/>
  <c r="O3391" i="1"/>
  <c r="O3388" i="1"/>
  <c r="O3375" i="1"/>
  <c r="O3372" i="1"/>
  <c r="O3369" i="1"/>
  <c r="O3362" i="1"/>
  <c r="O3359" i="1"/>
  <c r="O3354" i="1"/>
  <c r="O3348" i="1"/>
  <c r="O3346" i="1"/>
  <c r="O3339" i="1"/>
  <c r="O3334" i="1"/>
  <c r="O3332" i="1"/>
  <c r="O3330" i="1"/>
  <c r="O3324" i="1"/>
  <c r="O3318" i="1"/>
  <c r="O3312" i="1"/>
  <c r="O3308" i="1"/>
  <c r="O3303" i="1"/>
  <c r="O3295" i="1"/>
  <c r="O3288" i="1"/>
  <c r="O3285" i="1"/>
  <c r="O3280" i="1"/>
  <c r="O3274" i="1"/>
  <c r="O3271" i="1"/>
  <c r="O3264" i="1"/>
  <c r="O3257" i="1"/>
  <c r="O3252" i="1"/>
  <c r="O3239" i="1"/>
  <c r="O3230" i="1"/>
  <c r="O3220" i="1"/>
  <c r="O3217" i="1"/>
  <c r="O3209" i="1"/>
  <c r="O3205" i="1"/>
  <c r="O3202" i="1"/>
  <c r="O3197" i="1"/>
  <c r="O3184" i="1"/>
  <c r="O3177" i="1"/>
  <c r="O3174" i="1"/>
  <c r="O3169" i="1"/>
  <c r="O3158" i="1"/>
  <c r="O3149" i="1"/>
  <c r="O3128" i="1"/>
  <c r="O3116" i="1"/>
  <c r="O3113" i="1"/>
  <c r="O3104" i="1"/>
  <c r="O3101" i="1"/>
  <c r="O3098" i="1"/>
  <c r="O3094" i="1"/>
  <c r="O3090" i="1"/>
  <c r="O3087" i="1"/>
  <c r="O3072" i="1"/>
  <c r="O3067" i="1"/>
  <c r="O3060" i="1"/>
  <c r="O3057" i="1"/>
  <c r="O3055" i="1"/>
  <c r="O3050" i="1"/>
  <c r="O3046" i="1"/>
  <c r="O3040" i="1"/>
  <c r="O3030" i="1"/>
  <c r="O3026" i="1"/>
  <c r="O3016" i="1"/>
  <c r="O3002" i="1"/>
  <c r="O2991" i="1"/>
  <c r="O2979" i="1"/>
  <c r="O2976" i="1"/>
  <c r="O2973" i="1"/>
  <c r="O2969" i="1"/>
  <c r="O2961" i="1"/>
  <c r="O2958" i="1"/>
  <c r="O2950" i="1"/>
  <c r="O2947" i="1"/>
  <c r="O2944" i="1"/>
  <c r="O2937" i="1"/>
  <c r="O2927" i="1"/>
  <c r="O2924" i="1"/>
  <c r="O2921" i="1"/>
  <c r="O2918" i="1"/>
  <c r="O2913" i="1"/>
  <c r="O2909" i="1"/>
  <c r="O2903" i="1"/>
  <c r="O2900" i="1"/>
  <c r="O2894" i="1"/>
  <c r="O2889" i="1"/>
  <c r="O2883" i="1"/>
  <c r="O2879" i="1"/>
  <c r="O2874" i="1"/>
  <c r="O2869" i="1"/>
  <c r="O2850" i="1"/>
  <c r="O2846" i="1"/>
  <c r="O2839" i="1"/>
  <c r="O2832" i="1"/>
  <c r="O2826" i="1"/>
  <c r="O2817" i="1"/>
  <c r="O2811" i="1"/>
  <c r="O2804" i="1"/>
  <c r="O2796" i="1"/>
  <c r="O2786" i="1"/>
  <c r="O2780" i="1"/>
  <c r="O2773" i="1"/>
  <c r="O2764" i="1"/>
  <c r="O2760" i="1"/>
  <c r="O2756" i="1"/>
  <c r="O2752" i="1"/>
  <c r="O2749" i="1"/>
  <c r="O2742" i="1"/>
  <c r="O2734" i="1"/>
  <c r="O2726" i="1"/>
  <c r="O2709" i="1"/>
  <c r="O2699" i="1"/>
  <c r="O2691" i="1"/>
  <c r="O2679" i="1"/>
  <c r="O2674" i="1"/>
  <c r="O2666" i="1"/>
  <c r="O2662" i="1"/>
  <c r="O2651" i="1"/>
  <c r="O2640" i="1"/>
  <c r="O2637" i="1"/>
  <c r="O2624" i="1"/>
  <c r="O2620" i="1"/>
  <c r="O2617" i="1"/>
  <c r="O2597" i="1"/>
  <c r="O2592" i="1"/>
  <c r="O2574" i="1"/>
  <c r="O2560" i="1"/>
  <c r="O2557" i="1"/>
  <c r="O2553" i="1"/>
  <c r="O2552" i="1"/>
  <c r="O2548" i="1"/>
  <c r="O2543" i="1"/>
  <c r="O2538" i="1"/>
  <c r="O2525" i="1"/>
  <c r="O2503" i="1"/>
  <c r="O2497" i="1"/>
  <c r="O2481" i="1"/>
  <c r="O2479" i="1"/>
  <c r="O2476" i="1"/>
  <c r="O2472" i="1"/>
  <c r="O2469" i="1"/>
  <c r="O2466" i="1"/>
  <c r="O2462" i="1"/>
  <c r="O2461" i="1"/>
  <c r="O2459" i="1"/>
  <c r="O2454" i="1"/>
  <c r="O2450" i="1"/>
  <c r="O2446" i="1"/>
  <c r="O2442" i="1"/>
  <c r="O2436" i="1"/>
  <c r="O2429" i="1"/>
  <c r="O2425" i="1"/>
  <c r="O2418" i="1"/>
  <c r="O2414" i="1"/>
  <c r="O2408" i="1"/>
  <c r="O2400" i="1"/>
  <c r="O2395" i="1"/>
  <c r="O2392" i="1"/>
  <c r="O2388" i="1"/>
  <c r="O2385" i="1"/>
  <c r="O2380" i="1"/>
  <c r="O2369" i="1"/>
  <c r="O2359" i="1"/>
  <c r="O2339" i="1"/>
  <c r="O2333" i="1"/>
  <c r="O2323" i="1"/>
  <c r="O2316" i="1"/>
  <c r="O2310" i="1"/>
  <c r="O2299" i="1"/>
  <c r="O2284" i="1"/>
  <c r="O2277" i="1"/>
  <c r="O2244" i="1"/>
  <c r="O2240" i="1"/>
  <c r="O2238" i="1"/>
  <c r="O2233" i="1"/>
  <c r="O2230" i="1"/>
  <c r="O2227" i="1"/>
  <c r="O2221" i="1"/>
  <c r="O2187" i="1"/>
  <c r="O2173" i="1"/>
  <c r="O2168" i="1"/>
  <c r="O2158" i="1"/>
  <c r="O2150" i="1"/>
  <c r="O2145" i="1"/>
  <c r="O2133" i="1"/>
  <c r="O2127" i="1"/>
  <c r="O2121" i="1"/>
  <c r="O2104" i="1"/>
  <c r="O2093" i="1"/>
  <c r="O2085" i="1"/>
  <c r="O2079" i="1"/>
  <c r="O2075" i="1"/>
  <c r="O2070" i="1"/>
  <c r="O2065" i="1"/>
  <c r="O2060" i="1"/>
  <c r="O2048" i="1"/>
  <c r="O2044" i="1"/>
  <c r="O2040" i="1"/>
  <c r="O2036" i="1"/>
  <c r="O2032" i="1"/>
  <c r="O2027" i="1"/>
  <c r="O2008" i="1"/>
  <c r="O2001" i="1"/>
  <c r="O1998" i="1"/>
  <c r="O1981" i="1"/>
  <c r="O1970" i="1"/>
  <c r="O1967" i="1"/>
  <c r="O1964" i="1"/>
  <c r="O1962" i="1"/>
  <c r="O1959" i="1"/>
  <c r="O1955" i="1"/>
  <c r="O1950" i="1"/>
  <c r="O1943" i="1"/>
  <c r="O1939" i="1"/>
  <c r="O1935" i="1"/>
  <c r="O1930" i="1"/>
  <c r="O1929" i="1"/>
  <c r="O1926" i="1"/>
  <c r="O1923" i="1"/>
  <c r="O1920" i="1"/>
  <c r="O1917" i="1"/>
  <c r="O1907" i="1"/>
  <c r="O1900" i="1"/>
  <c r="O1892" i="1"/>
  <c r="O1888" i="1"/>
  <c r="O1885" i="1"/>
  <c r="O1881" i="1"/>
  <c r="O1878" i="1"/>
  <c r="O1871" i="1"/>
  <c r="O1868" i="1"/>
  <c r="O1857" i="1"/>
  <c r="O1848" i="1"/>
  <c r="O1844" i="1"/>
  <c r="O1838" i="1"/>
  <c r="O1835" i="1"/>
  <c r="O1831" i="1"/>
  <c r="O1823" i="1"/>
  <c r="O1820" i="1"/>
  <c r="O1809" i="1"/>
  <c r="O1806" i="1"/>
  <c r="O1792" i="1"/>
  <c r="O1787" i="1"/>
  <c r="O1785" i="1"/>
  <c r="O1781" i="1"/>
  <c r="O1773" i="1"/>
  <c r="O1761" i="1"/>
  <c r="O1753" i="1"/>
  <c r="O1749" i="1"/>
  <c r="O1744" i="1"/>
  <c r="O1737" i="1"/>
  <c r="O1729" i="1"/>
  <c r="O1725" i="1"/>
  <c r="O1710" i="1"/>
  <c r="O1690" i="1"/>
  <c r="O1687" i="1"/>
  <c r="O1670" i="1"/>
  <c r="O1663" i="1"/>
  <c r="O1657" i="1"/>
  <c r="O1652" i="1"/>
  <c r="O1644" i="1"/>
  <c r="O1640" i="1"/>
  <c r="O1638" i="1"/>
  <c r="O1632" i="1"/>
  <c r="O1625" i="1"/>
  <c r="O1621" i="1"/>
  <c r="O1614" i="1"/>
  <c r="O1606" i="1"/>
  <c r="O1601" i="1"/>
  <c r="O1598" i="1"/>
  <c r="O1588" i="1"/>
  <c r="O1582" i="1"/>
  <c r="O1570" i="1"/>
  <c r="O1567" i="1"/>
  <c r="O1560" i="1"/>
  <c r="O1556" i="1"/>
  <c r="O1547" i="1"/>
  <c r="O1526" i="1"/>
  <c r="O1522" i="1"/>
  <c r="O1519" i="1"/>
  <c r="O1502" i="1"/>
  <c r="O1496" i="1"/>
  <c r="O1487" i="1"/>
  <c r="O1483" i="1"/>
  <c r="O1473" i="1"/>
  <c r="O1466" i="1"/>
  <c r="O1462" i="1"/>
  <c r="O1456" i="1"/>
  <c r="O1452" i="1"/>
  <c r="O1449" i="1"/>
  <c r="O1445" i="1"/>
  <c r="O1441" i="1"/>
  <c r="O1432" i="1"/>
  <c r="O1428" i="1"/>
  <c r="O1421" i="1"/>
  <c r="O1410" i="1"/>
  <c r="O1405" i="1"/>
  <c r="O1399" i="1"/>
  <c r="O1397" i="1"/>
  <c r="O1393" i="1"/>
  <c r="O1389" i="1"/>
  <c r="O1385" i="1"/>
  <c r="O1381" i="1"/>
  <c r="O1377" i="1"/>
  <c r="O1359" i="1"/>
  <c r="O1350" i="1"/>
  <c r="O1343" i="1"/>
  <c r="O1327" i="1"/>
  <c r="O1322" i="1"/>
  <c r="O1315" i="1"/>
  <c r="O1307" i="1"/>
  <c r="O1290" i="1"/>
  <c r="O1283" i="1"/>
  <c r="O1263" i="1"/>
  <c r="O1255" i="1"/>
  <c r="O1247" i="1"/>
  <c r="O1243" i="1"/>
  <c r="O1220" i="1"/>
  <c r="O1216" i="1"/>
  <c r="O1191" i="1"/>
  <c r="O1180" i="1"/>
  <c r="O1175" i="1"/>
  <c r="O1171" i="1"/>
  <c r="O1165" i="1"/>
  <c r="O1157" i="1"/>
  <c r="O1145" i="1"/>
  <c r="O1142" i="1"/>
  <c r="O1134" i="1"/>
  <c r="O1127" i="1"/>
  <c r="O1111" i="1"/>
  <c r="O1108" i="1"/>
  <c r="O1045" i="1"/>
  <c r="O1033" i="1"/>
  <c r="O1030" i="1"/>
  <c r="O1027" i="1"/>
  <c r="O1023" i="1"/>
  <c r="O1011" i="1"/>
  <c r="O1008" i="1"/>
  <c r="O1003" i="1"/>
  <c r="O999" i="1"/>
  <c r="O997" i="1"/>
  <c r="O988" i="1"/>
  <c r="O963" i="1"/>
  <c r="O946" i="1"/>
  <c r="O941" i="1"/>
  <c r="O937" i="1"/>
  <c r="O931" i="1"/>
  <c r="O923" i="1"/>
  <c r="O912" i="1"/>
  <c r="O907" i="1"/>
  <c r="O901" i="1"/>
  <c r="O898" i="1"/>
  <c r="O894" i="1"/>
  <c r="O890" i="1"/>
  <c r="O886" i="1"/>
  <c r="O884" i="1"/>
  <c r="O878" i="1"/>
  <c r="O874" i="1"/>
  <c r="O858" i="1"/>
  <c r="O854" i="1"/>
  <c r="O851" i="1"/>
  <c r="O841" i="1"/>
  <c r="O837" i="1"/>
  <c r="O824" i="1"/>
  <c r="O818" i="1"/>
  <c r="O814" i="1"/>
  <c r="O811" i="1"/>
  <c r="O807" i="1"/>
  <c r="O799" i="1"/>
  <c r="O791" i="1"/>
  <c r="O787" i="1"/>
  <c r="O782" i="1"/>
  <c r="O779" i="1"/>
  <c r="O776" i="1"/>
  <c r="O764" i="1"/>
  <c r="O744" i="1"/>
  <c r="O739" i="1"/>
  <c r="O732" i="1"/>
  <c r="O717" i="1"/>
  <c r="O714" i="1"/>
  <c r="O709" i="1"/>
  <c r="O697" i="1"/>
  <c r="O693" i="1"/>
  <c r="O685" i="1"/>
  <c r="O681" i="1"/>
  <c r="O666" i="1"/>
  <c r="O664" i="1"/>
  <c r="O662" i="1"/>
  <c r="O655" i="1"/>
  <c r="O649" i="1"/>
  <c r="O644" i="1"/>
  <c r="O633" i="1"/>
  <c r="O630" i="1"/>
  <c r="O626" i="1"/>
  <c r="O623" i="1"/>
  <c r="O619" i="1"/>
  <c r="O612" i="1"/>
  <c r="O608" i="1"/>
  <c r="O605" i="1"/>
  <c r="O603" i="1"/>
  <c r="O600" i="1"/>
  <c r="O597" i="1"/>
  <c r="O594" i="1"/>
  <c r="O586" i="1"/>
  <c r="O583" i="1"/>
  <c r="O578" i="1"/>
  <c r="O575" i="1"/>
  <c r="O572" i="1"/>
  <c r="O568" i="1"/>
  <c r="O559" i="1"/>
  <c r="O554" i="1"/>
  <c r="O549" i="1"/>
  <c r="O546" i="1"/>
  <c r="O543" i="1"/>
  <c r="O535" i="1"/>
  <c r="O533" i="1"/>
  <c r="O527" i="1"/>
  <c r="O524" i="1"/>
  <c r="O518" i="1"/>
  <c r="O516" i="1"/>
  <c r="O509" i="1"/>
  <c r="O504" i="1"/>
  <c r="O501" i="1"/>
  <c r="O497" i="1"/>
  <c r="O494" i="1"/>
  <c r="O491" i="1"/>
  <c r="O487" i="1"/>
  <c r="O483" i="1"/>
  <c r="O480" i="1"/>
  <c r="O474" i="1"/>
  <c r="O470" i="1"/>
  <c r="O468" i="1"/>
  <c r="O464" i="1"/>
  <c r="O461" i="1"/>
  <c r="O459" i="1"/>
  <c r="O457" i="1"/>
  <c r="O455" i="1"/>
  <c r="O452" i="1"/>
  <c r="O450" i="1"/>
  <c r="O448" i="1"/>
  <c r="O323" i="1"/>
  <c r="O319" i="1"/>
  <c r="O317" i="1"/>
  <c r="O316" i="1"/>
  <c r="O314" i="1"/>
  <c r="O311" i="1"/>
  <c r="O309" i="1"/>
  <c r="O307" i="1"/>
  <c r="O305" i="1"/>
  <c r="O303" i="1"/>
  <c r="O300" i="1"/>
  <c r="O295" i="1"/>
  <c r="O293" i="1"/>
  <c r="O292" i="1"/>
  <c r="O290" i="1"/>
  <c r="O288" i="1"/>
  <c r="O286" i="1"/>
  <c r="O283" i="1"/>
  <c r="O280" i="1"/>
  <c r="O278" i="1"/>
  <c r="O276" i="1"/>
  <c r="O273" i="1"/>
  <c r="O272" i="1"/>
  <c r="O270" i="1"/>
  <c r="O268" i="1"/>
  <c r="O265" i="1"/>
  <c r="O262" i="1"/>
  <c r="O260" i="1"/>
  <c r="O255" i="1"/>
  <c r="O252" i="1"/>
  <c r="O250" i="1"/>
  <c r="O247" i="1"/>
  <c r="O245" i="1"/>
  <c r="O244" i="1"/>
  <c r="O241" i="1"/>
  <c r="O240" i="1"/>
  <c r="O238" i="1"/>
  <c r="O236" i="1"/>
  <c r="O235" i="1"/>
  <c r="O234" i="1"/>
  <c r="O232" i="1"/>
  <c r="O229" i="1"/>
  <c r="O228" i="1"/>
  <c r="O226" i="1"/>
  <c r="O224" i="1"/>
  <c r="O222" i="1"/>
  <c r="O221" i="1"/>
  <c r="O218" i="1"/>
  <c r="O215" i="1"/>
  <c r="O212" i="1"/>
  <c r="O209" i="1"/>
  <c r="O207" i="1"/>
  <c r="O206" i="1"/>
  <c r="O204" i="1"/>
  <c r="O202" i="1"/>
  <c r="O200" i="1"/>
  <c r="O197" i="1"/>
  <c r="O196" i="1"/>
  <c r="O193" i="1"/>
  <c r="O192" i="1"/>
  <c r="O189" i="1"/>
  <c r="O187" i="1"/>
  <c r="O184" i="1"/>
  <c r="O182" i="1"/>
  <c r="O180" i="1"/>
  <c r="O179" i="1"/>
  <c r="O177" i="1"/>
  <c r="O175" i="1"/>
  <c r="O174" i="1"/>
  <c r="O172" i="1"/>
  <c r="O170" i="1"/>
  <c r="O168" i="1"/>
  <c r="O166" i="1"/>
  <c r="O163" i="1"/>
  <c r="O161" i="1"/>
  <c r="O159" i="1"/>
  <c r="O158" i="1"/>
  <c r="O153" i="1"/>
  <c r="O151" i="1"/>
  <c r="O149" i="1"/>
  <c r="O147" i="1"/>
  <c r="O146" i="1"/>
  <c r="O144" i="1"/>
  <c r="O142" i="1"/>
  <c r="O140" i="1"/>
  <c r="O137" i="1"/>
  <c r="O135" i="1"/>
  <c r="O134" i="1"/>
  <c r="O133" i="1"/>
  <c r="O132" i="1"/>
  <c r="O131" i="1"/>
  <c r="O130" i="1"/>
  <c r="O129" i="1"/>
  <c r="O128" i="1"/>
  <c r="O127" i="1"/>
  <c r="O126" i="1"/>
  <c r="O125" i="1"/>
  <c r="O124" i="1"/>
  <c r="O123" i="1"/>
  <c r="O122" i="1"/>
  <c r="O121" i="1"/>
  <c r="O120" i="1"/>
  <c r="O119" i="1"/>
  <c r="O118" i="1"/>
  <c r="O117" i="1"/>
  <c r="O116" i="1"/>
  <c r="O115" i="1"/>
  <c r="O114" i="1"/>
  <c r="O113" i="1"/>
  <c r="O112" i="1"/>
  <c r="O111" i="1"/>
  <c r="O110" i="1"/>
  <c r="O109" i="1"/>
  <c r="O108" i="1"/>
  <c r="O107" i="1"/>
  <c r="O106" i="1"/>
  <c r="O105" i="1"/>
  <c r="O104" i="1"/>
  <c r="O103" i="1"/>
  <c r="O102" i="1"/>
  <c r="O101" i="1"/>
  <c r="O100" i="1"/>
  <c r="O99" i="1"/>
  <c r="O98" i="1"/>
  <c r="O97" i="1"/>
  <c r="O96" i="1"/>
  <c r="O95" i="1"/>
  <c r="O94" i="1"/>
  <c r="O93" i="1"/>
  <c r="O92" i="1"/>
  <c r="O91" i="1"/>
  <c r="O90" i="1"/>
  <c r="O89" i="1"/>
  <c r="O88" i="1"/>
  <c r="O87" i="1"/>
  <c r="O86" i="1"/>
  <c r="O85" i="1"/>
  <c r="O84" i="1"/>
  <c r="O83" i="1"/>
  <c r="O82" i="1"/>
  <c r="O81" i="1"/>
  <c r="O80" i="1"/>
  <c r="O79" i="1"/>
  <c r="O78" i="1"/>
  <c r="O77" i="1"/>
  <c r="O76" i="1"/>
  <c r="O75" i="1"/>
  <c r="O74" i="1"/>
  <c r="O73" i="1"/>
  <c r="O72" i="1"/>
  <c r="O71" i="1"/>
  <c r="O70" i="1"/>
  <c r="O69" i="1"/>
  <c r="O68" i="1"/>
  <c r="O67" i="1"/>
  <c r="O66" i="1"/>
  <c r="O65" i="1"/>
  <c r="O64" i="1"/>
  <c r="O63" i="1"/>
  <c r="O62" i="1"/>
  <c r="O61" i="1"/>
  <c r="O60" i="1"/>
  <c r="O59" i="1"/>
  <c r="O58" i="1"/>
  <c r="O57" i="1"/>
  <c r="O56" i="1"/>
  <c r="O55" i="1"/>
  <c r="O54" i="1"/>
  <c r="O53" i="1"/>
  <c r="O52" i="1"/>
  <c r="O51" i="1"/>
  <c r="O50" i="1"/>
  <c r="O49" i="1"/>
  <c r="O48" i="1"/>
  <c r="O47" i="1"/>
  <c r="O46" i="1"/>
  <c r="O45" i="1"/>
  <c r="O44" i="1"/>
  <c r="O43" i="1"/>
  <c r="O42" i="1"/>
  <c r="O41" i="1"/>
  <c r="O40" i="1"/>
  <c r="O39" i="1"/>
  <c r="O38" i="1"/>
  <c r="O37" i="1"/>
  <c r="O36" i="1"/>
  <c r="O35" i="1"/>
  <c r="O34" i="1"/>
  <c r="O33" i="1"/>
  <c r="O32" i="1"/>
  <c r="O31" i="1"/>
  <c r="O30" i="1"/>
  <c r="O29" i="1"/>
  <c r="O28" i="1"/>
  <c r="O27" i="1"/>
  <c r="O26" i="1"/>
  <c r="O25" i="1"/>
  <c r="O24" i="1"/>
  <c r="O23" i="1"/>
  <c r="O22" i="1"/>
  <c r="O21" i="1"/>
  <c r="O20" i="1"/>
  <c r="O19" i="1"/>
  <c r="O18" i="1"/>
  <c r="O17" i="1"/>
  <c r="O16" i="1"/>
  <c r="O15" i="1"/>
  <c r="O14" i="1"/>
  <c r="O13" i="1"/>
  <c r="O12" i="1"/>
  <c r="O11" i="1"/>
  <c r="O10" i="1"/>
  <c r="O9" i="1"/>
  <c r="O8" i="1"/>
  <c r="O7" i="1"/>
  <c r="O6" i="1"/>
  <c r="O5" i="1"/>
  <c r="O4" i="1"/>
  <c r="O3" i="1"/>
  <c r="O2" i="1"/>
  <c r="AS1843" i="1"/>
  <c r="R1843" i="1" s="1"/>
  <c r="AS1841" i="1"/>
  <c r="R1841" i="1" s="1"/>
  <c r="AS1838" i="1"/>
  <c r="R1838" i="1" s="1"/>
  <c r="AS1836" i="1"/>
  <c r="R1836" i="1" s="1"/>
  <c r="AS1831" i="1"/>
  <c r="R1831" i="1" s="1"/>
  <c r="AS1820" i="1"/>
  <c r="R1820" i="1" s="1"/>
  <c r="AS1815" i="1"/>
  <c r="R1815" i="1" s="1"/>
  <c r="AS1807" i="1"/>
  <c r="R1807" i="1" s="1"/>
  <c r="AS1805" i="1"/>
  <c r="R1805" i="1" s="1"/>
  <c r="AS1795" i="1"/>
  <c r="R1795" i="1" s="1"/>
  <c r="AS1792" i="1"/>
  <c r="R1792" i="1" s="1"/>
  <c r="AS1789" i="1"/>
  <c r="R1789" i="1" s="1"/>
  <c r="AS1784" i="1"/>
  <c r="R1784" i="1" s="1"/>
  <c r="AS1780" i="1"/>
  <c r="R1780" i="1" s="1"/>
  <c r="AS1774" i="1"/>
  <c r="R1774" i="1" s="1"/>
  <c r="AS1772" i="1"/>
  <c r="R1772" i="1" s="1"/>
  <c r="AS1768" i="1"/>
  <c r="R1768" i="1" s="1"/>
  <c r="AS1764" i="1"/>
  <c r="R1764" i="1" s="1"/>
  <c r="AS1759" i="1"/>
  <c r="R1759" i="1" s="1"/>
  <c r="AS1756" i="1"/>
  <c r="R1756" i="1" s="1"/>
  <c r="AS1754" i="1"/>
  <c r="R1754" i="1" s="1"/>
  <c r="AS1746" i="1"/>
  <c r="R1746" i="1" s="1"/>
  <c r="AS1743" i="1"/>
  <c r="R1743" i="1" s="1"/>
  <c r="AS1740" i="1"/>
  <c r="R1740" i="1" s="1"/>
  <c r="AS1735" i="1"/>
  <c r="R1735" i="1" s="1"/>
  <c r="AS1731" i="1"/>
  <c r="R1731" i="1" s="1"/>
  <c r="AS1729" i="1"/>
  <c r="R1729" i="1" s="1"/>
  <c r="AS1726" i="1"/>
  <c r="R1726" i="1" s="1"/>
  <c r="AS1724" i="1"/>
  <c r="R1724" i="1" s="1"/>
  <c r="AS1723" i="1"/>
  <c r="R1723" i="1" s="1"/>
  <c r="AS1720" i="1"/>
  <c r="R1720" i="1" s="1"/>
  <c r="AS1719" i="1"/>
  <c r="R1719" i="1" s="1"/>
  <c r="AS1716" i="1"/>
  <c r="R1716" i="1" s="1"/>
  <c r="AS1715" i="1"/>
  <c r="R1715" i="1" s="1"/>
  <c r="AS1713" i="1"/>
  <c r="R1713" i="1" s="1"/>
  <c r="AS1711" i="1"/>
  <c r="R1711" i="1" s="1"/>
  <c r="AS1709" i="1"/>
  <c r="R1709" i="1" s="1"/>
  <c r="AS1707" i="1"/>
  <c r="R1707" i="1" s="1"/>
  <c r="AS1705" i="1"/>
  <c r="R1705" i="1" s="1"/>
  <c r="AS1703" i="1"/>
  <c r="R1703" i="1" s="1"/>
  <c r="AS1701" i="1"/>
  <c r="R1701" i="1" s="1"/>
  <c r="AS1700" i="1"/>
  <c r="AS1698" i="1"/>
  <c r="R1698" i="1" s="1"/>
  <c r="AS1696" i="1"/>
  <c r="R1696" i="1" s="1"/>
  <c r="AS1695" i="1"/>
  <c r="R1695" i="1" s="1"/>
  <c r="AS1693" i="1"/>
  <c r="R1693" i="1" s="1"/>
  <c r="AS1692" i="1"/>
  <c r="R1692" i="1" s="1"/>
  <c r="AS1690" i="1"/>
  <c r="R1690" i="1" s="1"/>
  <c r="O3699" i="1"/>
  <c r="O3676" i="1"/>
  <c r="O3671" i="1"/>
  <c r="O3668" i="1"/>
  <c r="O3665" i="1"/>
  <c r="O3663" i="1"/>
  <c r="O3659" i="1"/>
  <c r="O3657" i="1"/>
  <c r="O3651" i="1"/>
  <c r="O3647" i="1"/>
  <c r="O3643" i="1"/>
  <c r="O3639" i="1"/>
  <c r="O3632" i="1"/>
  <c r="O3626" i="1"/>
  <c r="O3623" i="1"/>
  <c r="O3620" i="1"/>
  <c r="O3604" i="1"/>
  <c r="O3393" i="1"/>
  <c r="O3385" i="1"/>
  <c r="O3378" i="1"/>
  <c r="O3371" i="1"/>
  <c r="O3366" i="1"/>
  <c r="O3363" i="1"/>
  <c r="O3357" i="1"/>
  <c r="O3352" i="1"/>
  <c r="O3349" i="1"/>
  <c r="O3344" i="1"/>
  <c r="O3340" i="1"/>
  <c r="O3337" i="1"/>
  <c r="O3328" i="1"/>
  <c r="O3323" i="1"/>
  <c r="O3320" i="1"/>
  <c r="O3317" i="1"/>
  <c r="O3314" i="1"/>
  <c r="O3309" i="1"/>
  <c r="O3304" i="1"/>
  <c r="O3299" i="1"/>
  <c r="O3297" i="1"/>
  <c r="O3293" i="1"/>
  <c r="O3290" i="1"/>
  <c r="O3283" i="1"/>
  <c r="O3279" i="1"/>
  <c r="O3273" i="1"/>
  <c r="O3268" i="1"/>
  <c r="O3266" i="1"/>
  <c r="O3259" i="1"/>
  <c r="O3254" i="1"/>
  <c r="O3250" i="1"/>
  <c r="O3246" i="1"/>
  <c r="O3243" i="1"/>
  <c r="O3237" i="1"/>
  <c r="O3234" i="1"/>
  <c r="O3232" i="1"/>
  <c r="O3229" i="1"/>
  <c r="O3227" i="1"/>
  <c r="O3221" i="1"/>
  <c r="O3218" i="1"/>
  <c r="O3215" i="1"/>
  <c r="O3212" i="1"/>
  <c r="O3207" i="1"/>
  <c r="O3203" i="1"/>
  <c r="O3201" i="1"/>
  <c r="O3199" i="1"/>
  <c r="O3195" i="1"/>
  <c r="O3193" i="1"/>
  <c r="O3190" i="1"/>
  <c r="O3186" i="1"/>
  <c r="O3183" i="1"/>
  <c r="O3181" i="1"/>
  <c r="O3173" i="1"/>
  <c r="O3170" i="1"/>
  <c r="O3167" i="1"/>
  <c r="O3164" i="1"/>
  <c r="O3162" i="1"/>
  <c r="O3159" i="1"/>
  <c r="O3157" i="1"/>
  <c r="O3151" i="1"/>
  <c r="O3148" i="1"/>
  <c r="O3146" i="1"/>
  <c r="O3144" i="1"/>
  <c r="O3142" i="1"/>
  <c r="O3138" i="1"/>
  <c r="O3133" i="1"/>
  <c r="O3130" i="1"/>
  <c r="O3126" i="1"/>
  <c r="O3122" i="1"/>
  <c r="O3084" i="1"/>
  <c r="O3075" i="1"/>
  <c r="O3073" i="1"/>
  <c r="O3070" i="1"/>
  <c r="O3066" i="1"/>
  <c r="O3062" i="1"/>
  <c r="O3059" i="1"/>
  <c r="O3053" i="1"/>
  <c r="O3048" i="1"/>
  <c r="O3041" i="1"/>
  <c r="O3037" i="1"/>
  <c r="O3034" i="1"/>
  <c r="O3031" i="1"/>
  <c r="O3028" i="1"/>
  <c r="O3024" i="1"/>
  <c r="O3022" i="1"/>
  <c r="O3019" i="1"/>
  <c r="O3015" i="1"/>
  <c r="O3012" i="1"/>
  <c r="O3009" i="1"/>
  <c r="O3007" i="1"/>
  <c r="O3004" i="1"/>
  <c r="O2999" i="1"/>
  <c r="O2996" i="1"/>
  <c r="O2994" i="1"/>
  <c r="O2987" i="1"/>
  <c r="O2984" i="1"/>
  <c r="O2981" i="1"/>
  <c r="O2977" i="1"/>
  <c r="O2972" i="1"/>
  <c r="O2967" i="1"/>
  <c r="O2965" i="1"/>
  <c r="O2959" i="1"/>
  <c r="O2952" i="1"/>
  <c r="O2948" i="1"/>
  <c r="O2945" i="1"/>
  <c r="O2941" i="1"/>
  <c r="O2938" i="1"/>
  <c r="O2934" i="1"/>
  <c r="O2932" i="1"/>
  <c r="O2928" i="1"/>
  <c r="O2926" i="1"/>
  <c r="O2917" i="1"/>
  <c r="O2914" i="1"/>
  <c r="O2910" i="1"/>
  <c r="O2907" i="1"/>
  <c r="O2904" i="1"/>
  <c r="O2899" i="1"/>
  <c r="O2895" i="1"/>
  <c r="O2890" i="1"/>
  <c r="O2887" i="1"/>
  <c r="O2884" i="1"/>
  <c r="O2878" i="1"/>
  <c r="O2875" i="1"/>
  <c r="O2872" i="1"/>
  <c r="O2866" i="1"/>
  <c r="O2864" i="1"/>
  <c r="O2861" i="1"/>
  <c r="O2858" i="1"/>
  <c r="O2855" i="1"/>
  <c r="O2852" i="1"/>
  <c r="O2847" i="1"/>
  <c r="O2843" i="1"/>
  <c r="O2841" i="1"/>
  <c r="O2838" i="1"/>
  <c r="O2834" i="1"/>
  <c r="O2831" i="1"/>
  <c r="O2827" i="1"/>
  <c r="O2824" i="1"/>
  <c r="O2819" i="1"/>
  <c r="O2816" i="1"/>
  <c r="O2814" i="1"/>
  <c r="O2810" i="1"/>
  <c r="O2808" i="1"/>
  <c r="O2803" i="1"/>
  <c r="O2801" i="1"/>
  <c r="O2799" i="1"/>
  <c r="O2795" i="1"/>
  <c r="O2793" i="1"/>
  <c r="O2788" i="1"/>
  <c r="O2783" i="1"/>
  <c r="O2778" i="1"/>
  <c r="O2775" i="1"/>
  <c r="O2770" i="1"/>
  <c r="O2766" i="1"/>
  <c r="O2745" i="1"/>
  <c r="O2743" i="1"/>
  <c r="O2740" i="1"/>
  <c r="O2737" i="1"/>
  <c r="O2735" i="1"/>
  <c r="O2733" i="1"/>
  <c r="O2730" i="1"/>
  <c r="O2728" i="1"/>
  <c r="O2724" i="1"/>
  <c r="O2722" i="1"/>
  <c r="O2718" i="1"/>
  <c r="O2712" i="1"/>
  <c r="O2707" i="1"/>
  <c r="O2705" i="1"/>
  <c r="O2701" i="1"/>
  <c r="O2697" i="1"/>
  <c r="O2694" i="1"/>
  <c r="O2689" i="1"/>
  <c r="O2687" i="1"/>
  <c r="O2685" i="1"/>
  <c r="O2681" i="1"/>
  <c r="O2678" i="1"/>
  <c r="O2672" i="1"/>
  <c r="O2664" i="1"/>
  <c r="O2659" i="1"/>
  <c r="O2657" i="1"/>
  <c r="O2653" i="1"/>
  <c r="O2648" i="1"/>
  <c r="O2646" i="1"/>
  <c r="O2642" i="1"/>
  <c r="O2638" i="1"/>
  <c r="O2635" i="1"/>
  <c r="O2630" i="1"/>
  <c r="O2627" i="1"/>
  <c r="O2622" i="1"/>
  <c r="O2616" i="1"/>
  <c r="O2610" i="1"/>
  <c r="O2608" i="1"/>
  <c r="O2606" i="1"/>
  <c r="O2602" i="1"/>
  <c r="O2600" i="1"/>
  <c r="O2594" i="1"/>
  <c r="O2591" i="1"/>
  <c r="O2589" i="1"/>
  <c r="O2586" i="1"/>
  <c r="O2579" i="1"/>
  <c r="O2576" i="1"/>
  <c r="O2571" i="1"/>
  <c r="O2566" i="1"/>
  <c r="O2562" i="1"/>
  <c r="O2559" i="1"/>
  <c r="O2555" i="1"/>
  <c r="O2550" i="1"/>
  <c r="O2546" i="1"/>
  <c r="O2542" i="1"/>
  <c r="O2533" i="1"/>
  <c r="O2530" i="1"/>
  <c r="O2526" i="1"/>
  <c r="O2523" i="1"/>
  <c r="O2521" i="1"/>
  <c r="O2514" i="1"/>
  <c r="O2511" i="1"/>
  <c r="O2507" i="1"/>
  <c r="O2504" i="1"/>
  <c r="O2500" i="1"/>
  <c r="O2496" i="1"/>
  <c r="O2493" i="1"/>
  <c r="O2490" i="1"/>
  <c r="O2488" i="1"/>
  <c r="O2486" i="1"/>
  <c r="O2484" i="1"/>
  <c r="O2482" i="1"/>
  <c r="O2477" i="1"/>
  <c r="O2474" i="1"/>
  <c r="O2471" i="1"/>
  <c r="O2470" i="1"/>
  <c r="O2467" i="1"/>
  <c r="O2465" i="1"/>
  <c r="O2463" i="1"/>
  <c r="O2457" i="1"/>
  <c r="O2456" i="1"/>
  <c r="O2453" i="1"/>
  <c r="O2449" i="1"/>
  <c r="O2447" i="1"/>
  <c r="O2443" i="1"/>
  <c r="O2439" i="1"/>
  <c r="O2437" i="1"/>
  <c r="O2434" i="1"/>
  <c r="O2428" i="1"/>
  <c r="O2422" i="1"/>
  <c r="O2417" i="1"/>
  <c r="O2411" i="1"/>
  <c r="O2406" i="1"/>
  <c r="O2403" i="1"/>
  <c r="O2401" i="1"/>
  <c r="O2399" i="1"/>
  <c r="O2393" i="1"/>
  <c r="O2389" i="1"/>
  <c r="O2383" i="1"/>
  <c r="O2377" i="1"/>
  <c r="O2372" i="1"/>
  <c r="O2368" i="1"/>
  <c r="O2360" i="1"/>
  <c r="O2355" i="1"/>
  <c r="O2352" i="1"/>
  <c r="O2343" i="1"/>
  <c r="O2340" i="1"/>
  <c r="O2338" i="1"/>
  <c r="O2335" i="1"/>
  <c r="O2330" i="1"/>
  <c r="O2326" i="1"/>
  <c r="O2319" i="1"/>
  <c r="O2315" i="1"/>
  <c r="O2312" i="1"/>
  <c r="O2306" i="1"/>
  <c r="O2303" i="1"/>
  <c r="O2300" i="1"/>
  <c r="O2296" i="1"/>
  <c r="O2293" i="1"/>
  <c r="O2290" i="1"/>
  <c r="O2288" i="1"/>
  <c r="O2282" i="1"/>
  <c r="O2279" i="1"/>
  <c r="O2274" i="1"/>
  <c r="O2268" i="1"/>
  <c r="O2265" i="1"/>
  <c r="O2260" i="1"/>
  <c r="O2257" i="1"/>
  <c r="O2255" i="1"/>
  <c r="O2251" i="1"/>
  <c r="O2249" i="1"/>
  <c r="O2246" i="1"/>
  <c r="O2243" i="1"/>
  <c r="O2241" i="1"/>
  <c r="O2236" i="1"/>
  <c r="O2232" i="1"/>
  <c r="O2226" i="1"/>
  <c r="O2223" i="1"/>
  <c r="O2220" i="1"/>
  <c r="O2216" i="1"/>
  <c r="O2213" i="1"/>
  <c r="O2207" i="1"/>
  <c r="O2204" i="1"/>
  <c r="O2201" i="1"/>
  <c r="O2198" i="1"/>
  <c r="O2195" i="1"/>
  <c r="O2193" i="1"/>
  <c r="O2191" i="1"/>
  <c r="O2183" i="1"/>
  <c r="O2180" i="1"/>
  <c r="O2176" i="1"/>
  <c r="O2169" i="1"/>
  <c r="O2166" i="1"/>
  <c r="O2161" i="1"/>
  <c r="O2159" i="1"/>
  <c r="O2156" i="1"/>
  <c r="O2154" i="1"/>
  <c r="O2151" i="1"/>
  <c r="O2147" i="1"/>
  <c r="O2138" i="1"/>
  <c r="O2135" i="1"/>
  <c r="O2130" i="1"/>
  <c r="O2128" i="1"/>
  <c r="O2124" i="1"/>
  <c r="O2117" i="1"/>
  <c r="O2115" i="1"/>
  <c r="O2113" i="1"/>
  <c r="O2112" i="1"/>
  <c r="O2110" i="1"/>
  <c r="O2108" i="1"/>
  <c r="O2106" i="1"/>
  <c r="O2056" i="1"/>
  <c r="O2052" i="1"/>
  <c r="O2049" i="1"/>
  <c r="O2045" i="1"/>
  <c r="O2042" i="1"/>
  <c r="O2037" i="1"/>
  <c r="O2035" i="1"/>
  <c r="O2033" i="1"/>
  <c r="O2030" i="1"/>
  <c r="O2028" i="1"/>
  <c r="O2021" i="1"/>
  <c r="O2013" i="1"/>
  <c r="O2010" i="1"/>
  <c r="O2006" i="1"/>
  <c r="O2002" i="1"/>
  <c r="O2000" i="1"/>
  <c r="O1993" i="1"/>
  <c r="O1988" i="1"/>
  <c r="O1980" i="1"/>
  <c r="O1976" i="1"/>
  <c r="O1974" i="1"/>
  <c r="O1972" i="1"/>
  <c r="O1969" i="1"/>
  <c r="O1963" i="1"/>
  <c r="O1960" i="1"/>
  <c r="O1956" i="1"/>
  <c r="O1952" i="1"/>
  <c r="O1948" i="1"/>
  <c r="O1945" i="1"/>
  <c r="O1938" i="1"/>
  <c r="O1936" i="1"/>
  <c r="O1931" i="1"/>
  <c r="O1927" i="1"/>
  <c r="O1924" i="1"/>
  <c r="O1922" i="1"/>
  <c r="O1919" i="1"/>
  <c r="O1916" i="1"/>
  <c r="O1912" i="1"/>
  <c r="O1909" i="1"/>
  <c r="O1906" i="1"/>
  <c r="O1904" i="1"/>
  <c r="O1902" i="1"/>
  <c r="O1899" i="1"/>
  <c r="O1897" i="1"/>
  <c r="O1893" i="1"/>
  <c r="O1891" i="1"/>
  <c r="O1887" i="1"/>
  <c r="O1882" i="1"/>
  <c r="O1875" i="1"/>
  <c r="O1873" i="1"/>
  <c r="O1867" i="1"/>
  <c r="O1864" i="1"/>
  <c r="O1858" i="1"/>
  <c r="O1854" i="1"/>
  <c r="O1850" i="1"/>
  <c r="O1845" i="1"/>
  <c r="O1842" i="1"/>
  <c r="O1839" i="1"/>
  <c r="O1836" i="1"/>
  <c r="O1832" i="1"/>
  <c r="O1824" i="1"/>
  <c r="O1819" i="1"/>
  <c r="O1816" i="1"/>
  <c r="O1810" i="1"/>
  <c r="O1808" i="1"/>
  <c r="O1805" i="1"/>
  <c r="O1799" i="1"/>
  <c r="O1797" i="1"/>
  <c r="O1793" i="1"/>
  <c r="O1789" i="1"/>
  <c r="O1786" i="1"/>
  <c r="O1784" i="1"/>
  <c r="O1779" i="1"/>
  <c r="O1774" i="1"/>
  <c r="O1769" i="1"/>
  <c r="O1765" i="1"/>
  <c r="O1762" i="1"/>
  <c r="O1759" i="1"/>
  <c r="O1757" i="1"/>
  <c r="O1752" i="1"/>
  <c r="O1745" i="1"/>
  <c r="O1742" i="1"/>
  <c r="O1739" i="1"/>
  <c r="O1736" i="1"/>
  <c r="O1733" i="1"/>
  <c r="O1730" i="1"/>
  <c r="O1727" i="1"/>
  <c r="O1724" i="1"/>
  <c r="O1720" i="1"/>
  <c r="O1718" i="1"/>
  <c r="O1715" i="1"/>
  <c r="O1712" i="1"/>
  <c r="O1708" i="1"/>
  <c r="O1706" i="1"/>
  <c r="O1704" i="1"/>
  <c r="O1702" i="1"/>
  <c r="O1700" i="1"/>
  <c r="O1698" i="1"/>
  <c r="O1696" i="1"/>
  <c r="O1694" i="1"/>
  <c r="O1691" i="1"/>
  <c r="O1688" i="1"/>
  <c r="O1684" i="1"/>
  <c r="O1682" i="1"/>
  <c r="O1676" i="1"/>
  <c r="O1673" i="1"/>
  <c r="O1667" i="1"/>
  <c r="O1666" i="1"/>
  <c r="O1664" i="1"/>
  <c r="O1662" i="1"/>
  <c r="O1656" i="1"/>
  <c r="O1655" i="1"/>
  <c r="O1647" i="1"/>
  <c r="O1643" i="1"/>
  <c r="O1637" i="1"/>
  <c r="O1633" i="1"/>
  <c r="O1630" i="1"/>
  <c r="O1627" i="1"/>
  <c r="O1623" i="1"/>
  <c r="O1619" i="1"/>
  <c r="O1617" i="1"/>
  <c r="O1615" i="1"/>
  <c r="O1610" i="1"/>
  <c r="O1607" i="1"/>
  <c r="O1605" i="1"/>
  <c r="O1602" i="1"/>
  <c r="O1599" i="1"/>
  <c r="O1596" i="1"/>
  <c r="O1589" i="1"/>
  <c r="O1585" i="1"/>
  <c r="O1578" i="1"/>
  <c r="O1572" i="1"/>
  <c r="O1569" i="1"/>
  <c r="O1557" i="1"/>
  <c r="O1555" i="1"/>
  <c r="O1553" i="1"/>
  <c r="O1549" i="1"/>
  <c r="O1544" i="1"/>
  <c r="O1540" i="1"/>
  <c r="O1538" i="1"/>
  <c r="O1535" i="1"/>
  <c r="O1532" i="1"/>
  <c r="O1527" i="1"/>
  <c r="O1524" i="1"/>
  <c r="O1521" i="1"/>
  <c r="O1515" i="1"/>
  <c r="O1511" i="1"/>
  <c r="O1508" i="1"/>
  <c r="O1505" i="1"/>
  <c r="O1498" i="1"/>
  <c r="O1493" i="1"/>
  <c r="O1491" i="1"/>
  <c r="O1485" i="1"/>
  <c r="O1472" i="1"/>
  <c r="O1465" i="1"/>
  <c r="O1463" i="1"/>
  <c r="O1458" i="1"/>
  <c r="O1453" i="1"/>
  <c r="O1448" i="1"/>
  <c r="O1443" i="1"/>
  <c r="O1437" i="1"/>
  <c r="O1430" i="1"/>
  <c r="O1424" i="1"/>
  <c r="O1420" i="1"/>
  <c r="O1415" i="1"/>
  <c r="O1411" i="1"/>
  <c r="O1406" i="1"/>
  <c r="O1403" i="1"/>
  <c r="O1400" i="1"/>
  <c r="O1395" i="1"/>
  <c r="O1390" i="1"/>
  <c r="O1384" i="1"/>
  <c r="O1380" i="1"/>
  <c r="O1376" i="1"/>
  <c r="O1372" i="1"/>
  <c r="O1369" i="1"/>
  <c r="O1367" i="1"/>
  <c r="O1360" i="1"/>
  <c r="O1352" i="1"/>
  <c r="O1345" i="1"/>
  <c r="O1342" i="1"/>
  <c r="O1339" i="1"/>
  <c r="O1336" i="1"/>
  <c r="O1335" i="1"/>
  <c r="O1332" i="1"/>
  <c r="O1329" i="1"/>
  <c r="O1326" i="1"/>
  <c r="O1320" i="1"/>
  <c r="O1318" i="1"/>
  <c r="O1311" i="1"/>
  <c r="O1308" i="1"/>
  <c r="O1305" i="1"/>
  <c r="O1302" i="1"/>
  <c r="O1297" i="1"/>
  <c r="O1293" i="1"/>
  <c r="O1288" i="1"/>
  <c r="O1282" i="1"/>
  <c r="O1280" i="1"/>
  <c r="O1276" i="1"/>
  <c r="O1273" i="1"/>
  <c r="O1269" i="1"/>
  <c r="O1266" i="1"/>
  <c r="O1260" i="1"/>
  <c r="O1258" i="1"/>
  <c r="O1251" i="1"/>
  <c r="O1248" i="1"/>
  <c r="O1244" i="1"/>
  <c r="O1241" i="1"/>
  <c r="O1234" i="1"/>
  <c r="O1231" i="1"/>
  <c r="O1228" i="1"/>
  <c r="O1225" i="1"/>
  <c r="O1222" i="1"/>
  <c r="O1219" i="1"/>
  <c r="O1217" i="1"/>
  <c r="O1213" i="1"/>
  <c r="O1209" i="1"/>
  <c r="O1197" i="1"/>
  <c r="O1194" i="1"/>
  <c r="O1189" i="1"/>
  <c r="O1186" i="1"/>
  <c r="O1181" i="1"/>
  <c r="O1179" i="1"/>
  <c r="O1172" i="1"/>
  <c r="O1169" i="1"/>
  <c r="O1167" i="1"/>
  <c r="O1163" i="1"/>
  <c r="O1155" i="1"/>
  <c r="O1151" i="1"/>
  <c r="O1147" i="1"/>
  <c r="O1139" i="1"/>
  <c r="O1137" i="1"/>
  <c r="O1132" i="1"/>
  <c r="O1129" i="1"/>
  <c r="O1124" i="1"/>
  <c r="O1122" i="1"/>
  <c r="O1120" i="1"/>
  <c r="O1118" i="1"/>
  <c r="O1115" i="1"/>
  <c r="O1113" i="1"/>
  <c r="O1103" i="1"/>
  <c r="O1101" i="1"/>
  <c r="O1095" i="1"/>
  <c r="O1090" i="1"/>
  <c r="O1087" i="1"/>
  <c r="O1084" i="1"/>
  <c r="O1081" i="1"/>
  <c r="O1078" i="1"/>
  <c r="O1076" i="1"/>
  <c r="O1069" i="1"/>
  <c r="O1066" i="1"/>
  <c r="O1063" i="1"/>
  <c r="O1059" i="1"/>
  <c r="O1054" i="1"/>
  <c r="O1050" i="1"/>
  <c r="O1048" i="1"/>
  <c r="O1042" i="1"/>
  <c r="O1039" i="1"/>
  <c r="O1037" i="1"/>
  <c r="O1035" i="1"/>
  <c r="O1032" i="1"/>
  <c r="O1029" i="1"/>
  <c r="O1021" i="1"/>
  <c r="O1014" i="1"/>
  <c r="O1010" i="1"/>
  <c r="O1001" i="1"/>
  <c r="O995" i="1"/>
  <c r="O989" i="1"/>
  <c r="O984" i="1"/>
  <c r="O982" i="1"/>
  <c r="O972" i="1"/>
  <c r="O968" i="1"/>
  <c r="O962" i="1"/>
  <c r="O960" i="1"/>
  <c r="O956" i="1"/>
  <c r="O954" i="1"/>
  <c r="O943" i="1"/>
  <c r="O938" i="1"/>
  <c r="O935" i="1"/>
  <c r="O932" i="1"/>
  <c r="O924" i="1"/>
  <c r="O922" i="1"/>
  <c r="O920" i="1"/>
  <c r="O915" i="1"/>
  <c r="O911" i="1"/>
  <c r="O906" i="1"/>
  <c r="O900" i="1"/>
  <c r="O896" i="1"/>
  <c r="O893" i="1"/>
  <c r="O889" i="1"/>
  <c r="O887" i="1"/>
  <c r="O881" i="1"/>
  <c r="O876" i="1"/>
  <c r="O873" i="1"/>
  <c r="O865" i="1"/>
  <c r="O860" i="1"/>
  <c r="O855" i="1"/>
  <c r="O850" i="1"/>
  <c r="O846" i="1"/>
  <c r="O842" i="1"/>
  <c r="O838" i="1"/>
  <c r="O832" i="1"/>
  <c r="O827" i="1"/>
  <c r="O823" i="1"/>
  <c r="O816" i="1"/>
  <c r="O812" i="1"/>
  <c r="O809" i="1"/>
  <c r="O803" i="1"/>
  <c r="O801" i="1"/>
  <c r="O795" i="1"/>
  <c r="O789" i="1"/>
  <c r="O784" i="1"/>
  <c r="O778" i="1"/>
  <c r="O775" i="1"/>
  <c r="O772" i="1"/>
  <c r="O770" i="1"/>
  <c r="O766" i="1"/>
  <c r="O763" i="1"/>
  <c r="O761" i="1"/>
  <c r="O758" i="1"/>
  <c r="O755" i="1"/>
  <c r="O753" i="1"/>
  <c r="O751" i="1"/>
  <c r="O748" i="1"/>
  <c r="O746" i="1"/>
  <c r="O742" i="1"/>
  <c r="O740" i="1"/>
  <c r="O737" i="1"/>
  <c r="O735" i="1"/>
  <c r="O733" i="1"/>
  <c r="O729" i="1"/>
  <c r="O727" i="1"/>
  <c r="O724" i="1"/>
  <c r="O718" i="1"/>
  <c r="O715" i="1"/>
  <c r="O713" i="1"/>
  <c r="O710" i="1"/>
  <c r="O708" i="1"/>
  <c r="O705" i="1"/>
  <c r="O704" i="1"/>
  <c r="AS3710" i="1"/>
  <c r="R3710" i="1" s="1"/>
  <c r="AS3699" i="1"/>
  <c r="R3699" i="1" s="1"/>
  <c r="AS3688" i="1"/>
  <c r="R3688" i="1" s="1"/>
  <c r="AS3677" i="1"/>
  <c r="R3677" i="1" s="1"/>
  <c r="AS3676" i="1"/>
  <c r="R3676" i="1" s="1"/>
  <c r="AS3675" i="1"/>
  <c r="R3675" i="1" s="1"/>
  <c r="AS3674" i="1"/>
  <c r="R3674" i="1" s="1"/>
  <c r="AS3673" i="1"/>
  <c r="R3673" i="1" s="1"/>
  <c r="AS3672" i="1"/>
  <c r="R3672" i="1" s="1"/>
  <c r="AS3671" i="1"/>
  <c r="R3671" i="1" s="1"/>
  <c r="AS3670" i="1"/>
  <c r="R3670" i="1" s="1"/>
  <c r="AS3669" i="1"/>
  <c r="R3669" i="1" s="1"/>
  <c r="AS3668" i="1"/>
  <c r="R3668" i="1" s="1"/>
  <c r="AS3667" i="1"/>
  <c r="R3667" i="1" s="1"/>
  <c r="AS3666" i="1"/>
  <c r="R3666" i="1" s="1"/>
  <c r="AS3665" i="1"/>
  <c r="R3665" i="1" s="1"/>
  <c r="AS3664" i="1"/>
  <c r="R3664" i="1" s="1"/>
  <c r="AS3663" i="1"/>
  <c r="R3663" i="1" s="1"/>
  <c r="AS3662" i="1"/>
  <c r="AS3661" i="1"/>
  <c r="R3661" i="1" s="1"/>
  <c r="AS3660" i="1"/>
  <c r="R3660" i="1" s="1"/>
  <c r="AS3659" i="1"/>
  <c r="R3659" i="1" s="1"/>
  <c r="AS3658" i="1"/>
  <c r="R3658" i="1" s="1"/>
  <c r="AS3657" i="1"/>
  <c r="R3657" i="1" s="1"/>
  <c r="AS3656" i="1"/>
  <c r="R3656" i="1" s="1"/>
  <c r="AS3655" i="1"/>
  <c r="R3655" i="1" s="1"/>
  <c r="AS3654" i="1"/>
  <c r="R3654" i="1" s="1"/>
  <c r="AS3653" i="1"/>
  <c r="AS3652" i="1"/>
  <c r="AS3651" i="1"/>
  <c r="AS3650" i="1"/>
  <c r="AS3649" i="1"/>
  <c r="AS3648" i="1"/>
  <c r="AS3647" i="1"/>
  <c r="AS3646" i="1"/>
  <c r="AS3645" i="1"/>
  <c r="AS3644" i="1"/>
  <c r="R3644" i="1" s="1"/>
  <c r="AS3643" i="1"/>
  <c r="AS3642" i="1"/>
  <c r="AS3641" i="1"/>
  <c r="AS3640" i="1"/>
  <c r="R3640" i="1" s="1"/>
  <c r="AS3639" i="1"/>
  <c r="R3639" i="1" s="1"/>
  <c r="AS3638" i="1"/>
  <c r="R3638" i="1" s="1"/>
  <c r="AS3637" i="1"/>
  <c r="R3637" i="1" s="1"/>
  <c r="AS3636" i="1"/>
  <c r="R3636" i="1" s="1"/>
  <c r="AS3635" i="1"/>
  <c r="R3635" i="1" s="1"/>
  <c r="AS3634" i="1"/>
  <c r="R3634" i="1" s="1"/>
  <c r="AS3633" i="1"/>
  <c r="R3633" i="1" s="1"/>
  <c r="AS3632" i="1"/>
  <c r="R3632" i="1" s="1"/>
  <c r="AS3631" i="1"/>
  <c r="R3631" i="1" s="1"/>
  <c r="AS3630" i="1"/>
  <c r="R3630" i="1" s="1"/>
  <c r="AS3629" i="1"/>
  <c r="R3629" i="1" s="1"/>
  <c r="AS3628" i="1"/>
  <c r="R3628" i="1" s="1"/>
  <c r="AS3627" i="1"/>
  <c r="R3627" i="1" s="1"/>
  <c r="AS3626" i="1"/>
  <c r="R3626" i="1" s="1"/>
  <c r="AS3625" i="1"/>
  <c r="R3625" i="1" s="1"/>
  <c r="AS3624" i="1"/>
  <c r="R3624" i="1" s="1"/>
  <c r="AS3623" i="1"/>
  <c r="R3623" i="1" s="1"/>
  <c r="AS3622" i="1"/>
  <c r="R3622" i="1" s="1"/>
  <c r="AS3621" i="1"/>
  <c r="R3621" i="1" s="1"/>
  <c r="AS3620" i="1"/>
  <c r="R3620" i="1" s="1"/>
  <c r="AS3619" i="1"/>
  <c r="R3619" i="1" s="1"/>
  <c r="AS3612" i="1"/>
  <c r="R3612" i="1" s="1"/>
  <c r="AS3610" i="1"/>
  <c r="R3610" i="1" s="1"/>
  <c r="AS3609" i="1"/>
  <c r="R3609" i="1" s="1"/>
  <c r="AS3607" i="1"/>
  <c r="R3607" i="1" s="1"/>
  <c r="AS3605" i="1"/>
  <c r="R3605" i="1" s="1"/>
  <c r="AS3604" i="1"/>
  <c r="R3604" i="1" s="1"/>
  <c r="AS3602" i="1"/>
  <c r="R3602" i="1" s="1"/>
  <c r="AS3591" i="1"/>
  <c r="R3591" i="1" s="1"/>
  <c r="AS3580" i="1"/>
  <c r="R3580" i="1" s="1"/>
  <c r="AS3569" i="1"/>
  <c r="R3569" i="1" s="1"/>
  <c r="AS3558" i="1"/>
  <c r="R3558" i="1" s="1"/>
  <c r="AS3557" i="1"/>
  <c r="R3557" i="1" s="1"/>
  <c r="AS3556" i="1"/>
  <c r="R3556" i="1" s="1"/>
  <c r="AS3555" i="1"/>
  <c r="R3555" i="1" s="1"/>
  <c r="AS3554" i="1"/>
  <c r="R3554" i="1" s="1"/>
  <c r="AS3553" i="1"/>
  <c r="R3553" i="1" s="1"/>
  <c r="AS3552" i="1"/>
  <c r="R3552" i="1" s="1"/>
  <c r="AS3551" i="1"/>
  <c r="R3551" i="1" s="1"/>
  <c r="AS3550" i="1"/>
  <c r="R3550" i="1" s="1"/>
  <c r="AS3549" i="1"/>
  <c r="R3549" i="1" s="1"/>
  <c r="AS3548" i="1"/>
  <c r="R3548" i="1" s="1"/>
  <c r="AS3547" i="1"/>
  <c r="R3547" i="1" s="1"/>
  <c r="AS3546" i="1"/>
  <c r="R3546" i="1" s="1"/>
  <c r="AS3545" i="1"/>
  <c r="R3545" i="1" s="1"/>
  <c r="AS3544" i="1"/>
  <c r="R3544" i="1" s="1"/>
  <c r="AS3543" i="1"/>
  <c r="R3543" i="1" s="1"/>
  <c r="AS3542" i="1"/>
  <c r="R3542" i="1" s="1"/>
  <c r="AS3541" i="1"/>
  <c r="R3541" i="1" s="1"/>
  <c r="AS3540" i="1"/>
  <c r="R3540" i="1" s="1"/>
  <c r="AS3539" i="1"/>
  <c r="R3539" i="1" s="1"/>
  <c r="AS3538" i="1"/>
  <c r="R3538" i="1" s="1"/>
  <c r="AS3537" i="1"/>
  <c r="R3537" i="1" s="1"/>
  <c r="AS3536" i="1"/>
  <c r="R3536" i="1" s="1"/>
  <c r="AS3535" i="1"/>
  <c r="R3535" i="1" s="1"/>
  <c r="AS3534" i="1"/>
  <c r="R3534" i="1" s="1"/>
  <c r="AS3533" i="1"/>
  <c r="R3533" i="1" s="1"/>
  <c r="AS3532" i="1"/>
  <c r="R3532" i="1" s="1"/>
  <c r="AS3531" i="1"/>
  <c r="R3531" i="1" s="1"/>
  <c r="AS3530" i="1"/>
  <c r="R3530" i="1" s="1"/>
  <c r="AS3529" i="1"/>
  <c r="R3529" i="1" s="1"/>
  <c r="AS3528" i="1"/>
  <c r="R3528" i="1" s="1"/>
  <c r="AS3527" i="1"/>
  <c r="R3527" i="1" s="1"/>
  <c r="AS3526" i="1"/>
  <c r="R3526" i="1" s="1"/>
  <c r="AS3525" i="1"/>
  <c r="R3525" i="1" s="1"/>
  <c r="AS3524" i="1"/>
  <c r="R3524" i="1" s="1"/>
  <c r="AS3523" i="1"/>
  <c r="R3523" i="1" s="1"/>
  <c r="AS3522" i="1"/>
  <c r="R3522" i="1" s="1"/>
  <c r="AS3521" i="1"/>
  <c r="R3521" i="1" s="1"/>
  <c r="AS3520" i="1"/>
  <c r="R3520" i="1" s="1"/>
  <c r="AS3519" i="1"/>
  <c r="R3519" i="1" s="1"/>
  <c r="AS3518" i="1"/>
  <c r="R3518" i="1" s="1"/>
  <c r="AS3517" i="1"/>
  <c r="R3517" i="1" s="1"/>
  <c r="AS3516" i="1"/>
  <c r="R3516" i="1" s="1"/>
  <c r="AS3515" i="1"/>
  <c r="R3515" i="1" s="1"/>
  <c r="AS3514" i="1"/>
  <c r="R3514" i="1" s="1"/>
  <c r="AS3513" i="1"/>
  <c r="R3513" i="1" s="1"/>
  <c r="AS3512" i="1"/>
  <c r="R3512" i="1" s="1"/>
  <c r="AS3511" i="1"/>
  <c r="R3511" i="1" s="1"/>
  <c r="AS3510" i="1"/>
  <c r="R3510" i="1" s="1"/>
  <c r="AS3509" i="1"/>
  <c r="R3509" i="1" s="1"/>
  <c r="AS3508" i="1"/>
  <c r="R3508" i="1" s="1"/>
  <c r="AS3507" i="1"/>
  <c r="R3507" i="1" s="1"/>
  <c r="AS3506" i="1"/>
  <c r="R3506" i="1" s="1"/>
  <c r="AS3505" i="1"/>
  <c r="R3505" i="1" s="1"/>
  <c r="AS3504" i="1"/>
  <c r="R3504" i="1" s="1"/>
  <c r="AS3503" i="1"/>
  <c r="R3503" i="1" s="1"/>
  <c r="AS3502" i="1"/>
  <c r="R3502" i="1" s="1"/>
  <c r="AS3501" i="1"/>
  <c r="R3501" i="1" s="1"/>
  <c r="AS3500" i="1"/>
  <c r="R3500" i="1" s="1"/>
  <c r="AS3499" i="1"/>
  <c r="R3499" i="1" s="1"/>
  <c r="AS3498" i="1"/>
  <c r="R3498" i="1" s="1"/>
  <c r="AS3497" i="1"/>
  <c r="R3497" i="1" s="1"/>
  <c r="AS3496" i="1"/>
  <c r="R3496" i="1" s="1"/>
  <c r="AS3495" i="1"/>
  <c r="R3495" i="1" s="1"/>
  <c r="AS3494" i="1"/>
  <c r="R3494" i="1" s="1"/>
  <c r="AS3493" i="1"/>
  <c r="R3493" i="1" s="1"/>
  <c r="AS3492" i="1"/>
  <c r="R3492" i="1" s="1"/>
  <c r="AS3491" i="1"/>
  <c r="R3491" i="1" s="1"/>
  <c r="AS3490" i="1"/>
  <c r="R3490" i="1" s="1"/>
  <c r="AS3489" i="1"/>
  <c r="R3489" i="1" s="1"/>
  <c r="AS3488" i="1"/>
  <c r="R3488" i="1" s="1"/>
  <c r="AS3487" i="1"/>
  <c r="R3487" i="1" s="1"/>
  <c r="AS3486" i="1"/>
  <c r="R3486" i="1" s="1"/>
  <c r="AS3485" i="1"/>
  <c r="R3485" i="1" s="1"/>
  <c r="AS3484" i="1"/>
  <c r="R3484" i="1" s="1"/>
  <c r="AS3483" i="1"/>
  <c r="R3483" i="1" s="1"/>
  <c r="AS3482" i="1"/>
  <c r="R3482" i="1" s="1"/>
  <c r="AS3481" i="1"/>
  <c r="R3481" i="1" s="1"/>
  <c r="AS3479" i="1"/>
  <c r="R3479" i="1" s="1"/>
  <c r="AS3478" i="1"/>
  <c r="R3478" i="1" s="1"/>
  <c r="AS3477" i="1"/>
  <c r="R3477" i="1" s="1"/>
  <c r="AS3476" i="1"/>
  <c r="R3476" i="1" s="1"/>
  <c r="AS3475" i="1"/>
  <c r="R3475" i="1" s="1"/>
  <c r="AS3474" i="1"/>
  <c r="R3474" i="1" s="1"/>
  <c r="AS3473" i="1"/>
  <c r="R3473" i="1" s="1"/>
  <c r="AS3472" i="1"/>
  <c r="R3472" i="1" s="1"/>
  <c r="AS3471" i="1"/>
  <c r="R3471" i="1" s="1"/>
  <c r="AS3470" i="1"/>
  <c r="R3470" i="1" s="1"/>
  <c r="AS3469" i="1"/>
  <c r="R3469" i="1" s="1"/>
  <c r="AS3468" i="1"/>
  <c r="R3468" i="1" s="1"/>
  <c r="AS3467" i="1"/>
  <c r="R3467" i="1" s="1"/>
  <c r="AS3466" i="1"/>
  <c r="R3466" i="1" s="1"/>
  <c r="AS3465" i="1"/>
  <c r="R3465" i="1" s="1"/>
  <c r="AS3464" i="1"/>
  <c r="R3464" i="1" s="1"/>
  <c r="AS3463" i="1"/>
  <c r="R3463" i="1" s="1"/>
  <c r="AS3462" i="1"/>
  <c r="R3462" i="1" s="1"/>
  <c r="AS3461" i="1"/>
  <c r="R3461" i="1" s="1"/>
  <c r="AS3460" i="1"/>
  <c r="R3460" i="1" s="1"/>
  <c r="AS3459" i="1"/>
  <c r="R3459" i="1" s="1"/>
  <c r="AS3458" i="1"/>
  <c r="R3458" i="1" s="1"/>
  <c r="AS3457" i="1"/>
  <c r="R3457" i="1" s="1"/>
  <c r="AS3456" i="1"/>
  <c r="R3456" i="1" s="1"/>
  <c r="AS3455" i="1"/>
  <c r="R3455" i="1" s="1"/>
  <c r="AS3454" i="1"/>
  <c r="R3454" i="1" s="1"/>
  <c r="AS3453" i="1"/>
  <c r="R3453" i="1" s="1"/>
  <c r="AS3452" i="1"/>
  <c r="R3452" i="1" s="1"/>
  <c r="AS3451" i="1"/>
  <c r="R3451" i="1" s="1"/>
  <c r="AS3450" i="1"/>
  <c r="R3450" i="1" s="1"/>
  <c r="AS3449" i="1"/>
  <c r="R3449" i="1" s="1"/>
  <c r="AS3448" i="1"/>
  <c r="R3448" i="1" s="1"/>
  <c r="AS3447" i="1"/>
  <c r="R3447" i="1" s="1"/>
  <c r="AS3446" i="1"/>
  <c r="R3446" i="1" s="1"/>
  <c r="AS3445" i="1"/>
  <c r="R3445" i="1" s="1"/>
  <c r="AS3444" i="1"/>
  <c r="R3444" i="1" s="1"/>
  <c r="AS3443" i="1"/>
  <c r="R3443" i="1" s="1"/>
  <c r="AS3442" i="1"/>
  <c r="R3442" i="1" s="1"/>
  <c r="AS3441" i="1"/>
  <c r="R3441" i="1" s="1"/>
  <c r="AS3440" i="1"/>
  <c r="R3440" i="1" s="1"/>
  <c r="AS3439" i="1"/>
  <c r="R3439" i="1" s="1"/>
  <c r="AS3438" i="1"/>
  <c r="R3438" i="1" s="1"/>
  <c r="AS3437" i="1"/>
  <c r="R3437" i="1" s="1"/>
  <c r="AS3436" i="1"/>
  <c r="R3436" i="1" s="1"/>
  <c r="AS3435" i="1"/>
  <c r="R3435" i="1" s="1"/>
  <c r="AS3434" i="1"/>
  <c r="R3434" i="1" s="1"/>
  <c r="AS3433" i="1"/>
  <c r="R3433" i="1" s="1"/>
  <c r="AS3432" i="1"/>
  <c r="R3432" i="1" s="1"/>
  <c r="AS3431" i="1"/>
  <c r="R3431" i="1" s="1"/>
  <c r="AS3430" i="1"/>
  <c r="R3430" i="1" s="1"/>
  <c r="AS3429" i="1"/>
  <c r="R3429" i="1" s="1"/>
  <c r="AS3428" i="1"/>
  <c r="R3428" i="1" s="1"/>
  <c r="AS3427" i="1"/>
  <c r="R3427" i="1" s="1"/>
  <c r="AS3426" i="1"/>
  <c r="R3426" i="1" s="1"/>
  <c r="AS3425" i="1"/>
  <c r="R3425" i="1" s="1"/>
  <c r="AS3424" i="1"/>
  <c r="R3424" i="1" s="1"/>
  <c r="AS3423" i="1"/>
  <c r="R3423" i="1" s="1"/>
  <c r="AS3422" i="1"/>
  <c r="R3422" i="1" s="1"/>
  <c r="AS3421" i="1"/>
  <c r="R3421" i="1" s="1"/>
  <c r="AS3420" i="1"/>
  <c r="R3420" i="1" s="1"/>
  <c r="AS3419" i="1"/>
  <c r="R3419" i="1" s="1"/>
  <c r="AS3418" i="1"/>
  <c r="R3418" i="1" s="1"/>
  <c r="AS3417" i="1"/>
  <c r="R3417" i="1" s="1"/>
  <c r="AS3416" i="1"/>
  <c r="R3416" i="1" s="1"/>
  <c r="AS3415" i="1"/>
  <c r="R3415" i="1" s="1"/>
  <c r="AS3414" i="1"/>
  <c r="R3414" i="1" s="1"/>
  <c r="AS3413" i="1"/>
  <c r="R3413" i="1" s="1"/>
  <c r="AS3412" i="1"/>
  <c r="R3412" i="1" s="1"/>
  <c r="AS3411" i="1"/>
  <c r="R3411" i="1" s="1"/>
  <c r="AS3410" i="1"/>
  <c r="R3410" i="1" s="1"/>
  <c r="AS3409" i="1"/>
  <c r="R3409" i="1" s="1"/>
  <c r="AS3408" i="1"/>
  <c r="R3408" i="1" s="1"/>
  <c r="AS3407" i="1"/>
  <c r="R3407" i="1" s="1"/>
  <c r="AS3406" i="1"/>
  <c r="R3406" i="1" s="1"/>
  <c r="AS3405" i="1"/>
  <c r="R3405" i="1" s="1"/>
  <c r="AS3404" i="1"/>
  <c r="R3404" i="1" s="1"/>
  <c r="AS3403" i="1"/>
  <c r="R3403" i="1" s="1"/>
  <c r="AS3402" i="1"/>
  <c r="R3402" i="1" s="1"/>
  <c r="AS3401" i="1"/>
  <c r="R3401" i="1" s="1"/>
  <c r="AS3400" i="1"/>
  <c r="R3400" i="1" s="1"/>
  <c r="AS3399" i="1"/>
  <c r="R3399" i="1" s="1"/>
  <c r="AS3398" i="1"/>
  <c r="R3398" i="1" s="1"/>
  <c r="AS3397" i="1"/>
  <c r="R3397" i="1" s="1"/>
  <c r="AS3396" i="1"/>
  <c r="R3396" i="1" s="1"/>
  <c r="AS3395" i="1"/>
  <c r="R3395" i="1" s="1"/>
  <c r="AS3394" i="1"/>
  <c r="R3394" i="1" s="1"/>
  <c r="AS3393" i="1"/>
  <c r="R3393" i="1" s="1"/>
  <c r="AS3392" i="1"/>
  <c r="R3392" i="1" s="1"/>
  <c r="AS3391" i="1"/>
  <c r="R3391" i="1" s="1"/>
  <c r="AS3390" i="1"/>
  <c r="R3390" i="1" s="1"/>
  <c r="AS3389" i="1"/>
  <c r="R3389" i="1" s="1"/>
  <c r="AS3388" i="1"/>
  <c r="R3388" i="1" s="1"/>
  <c r="AS3387" i="1"/>
  <c r="R3387" i="1" s="1"/>
  <c r="AS3386" i="1"/>
  <c r="R3386" i="1" s="1"/>
  <c r="AS3385" i="1"/>
  <c r="R3385" i="1" s="1"/>
  <c r="AS3384" i="1"/>
  <c r="R3384" i="1" s="1"/>
  <c r="AS3383" i="1"/>
  <c r="R3383" i="1" s="1"/>
  <c r="AS3382" i="1"/>
  <c r="R3382" i="1" s="1"/>
  <c r="AS3381" i="1"/>
  <c r="R3381" i="1" s="1"/>
  <c r="AS3380" i="1"/>
  <c r="R3380" i="1" s="1"/>
  <c r="AS3379" i="1"/>
  <c r="R3379" i="1" s="1"/>
  <c r="AS3378" i="1"/>
  <c r="R3378" i="1" s="1"/>
  <c r="AS3377" i="1"/>
  <c r="R3377" i="1" s="1"/>
  <c r="AS3376" i="1"/>
  <c r="R3376" i="1" s="1"/>
  <c r="AS3375" i="1"/>
  <c r="AS3374" i="1"/>
  <c r="R3374" i="1" s="1"/>
  <c r="AS3373" i="1"/>
  <c r="R3373" i="1" s="1"/>
  <c r="AS3372" i="1"/>
  <c r="AS3371" i="1"/>
  <c r="R3371" i="1" s="1"/>
  <c r="AS3370" i="1"/>
  <c r="R3370" i="1" s="1"/>
  <c r="AS3369" i="1"/>
  <c r="R3369" i="1" s="1"/>
  <c r="AS3367" i="1"/>
  <c r="R3367" i="1" s="1"/>
  <c r="AS3366" i="1"/>
  <c r="R3366" i="1" s="1"/>
  <c r="AS3365" i="1"/>
  <c r="R3365" i="1" s="1"/>
  <c r="AS3364" i="1"/>
  <c r="R3364" i="1" s="1"/>
  <c r="AS3363" i="1"/>
  <c r="R3363" i="1" s="1"/>
  <c r="AS3362" i="1"/>
  <c r="R3362" i="1" s="1"/>
  <c r="AS3361" i="1"/>
  <c r="R3361" i="1" s="1"/>
  <c r="AS3360" i="1"/>
  <c r="R3360" i="1" s="1"/>
  <c r="AS3359" i="1"/>
  <c r="R3359" i="1" s="1"/>
  <c r="AS3357" i="1"/>
  <c r="R3357" i="1" s="1"/>
  <c r="AS3355" i="1"/>
  <c r="R3355" i="1" s="1"/>
  <c r="AS3354" i="1"/>
  <c r="R3354" i="1" s="1"/>
  <c r="AS3353" i="1"/>
  <c r="R3353" i="1" s="1"/>
  <c r="AS3352" i="1"/>
  <c r="R3352" i="1" s="1"/>
  <c r="AS3351" i="1"/>
  <c r="R3351" i="1" s="1"/>
  <c r="AS3350" i="1"/>
  <c r="R3350" i="1" s="1"/>
  <c r="AS3349" i="1"/>
  <c r="R3349" i="1" s="1"/>
  <c r="AS3348" i="1"/>
  <c r="AS3347" i="1"/>
  <c r="R3347" i="1" s="1"/>
  <c r="AS3346" i="1"/>
  <c r="R3346" i="1" s="1"/>
  <c r="AS3345" i="1"/>
  <c r="R3345" i="1" s="1"/>
  <c r="AS3344" i="1"/>
  <c r="R3344" i="1" s="1"/>
  <c r="AS3343" i="1"/>
  <c r="R3343" i="1" s="1"/>
  <c r="AS3342" i="1"/>
  <c r="R3342" i="1" s="1"/>
  <c r="AS3341" i="1"/>
  <c r="R3341" i="1" s="1"/>
  <c r="AS3340" i="1"/>
  <c r="R3340" i="1" s="1"/>
  <c r="AS3339" i="1"/>
  <c r="R3339" i="1" s="1"/>
  <c r="AS3338" i="1"/>
  <c r="R3338" i="1" s="1"/>
  <c r="AS3337" i="1"/>
  <c r="R3337" i="1" s="1"/>
  <c r="AS3336" i="1"/>
  <c r="R3336" i="1" s="1"/>
  <c r="AS3335" i="1"/>
  <c r="R3335" i="1" s="1"/>
  <c r="AS3334" i="1"/>
  <c r="AS3333" i="1"/>
  <c r="R3333" i="1" s="1"/>
  <c r="AS3332" i="1"/>
  <c r="AS3331" i="1"/>
  <c r="AS3330" i="1"/>
  <c r="R3330" i="1" s="1"/>
  <c r="AS3329" i="1"/>
  <c r="R3329" i="1" s="1"/>
  <c r="AS3328" i="1"/>
  <c r="R3328" i="1" s="1"/>
  <c r="AS3327" i="1"/>
  <c r="R3327" i="1" s="1"/>
  <c r="AS3326" i="1"/>
  <c r="R3326" i="1" s="1"/>
  <c r="AS3325" i="1"/>
  <c r="R3325" i="1" s="1"/>
  <c r="AS3324" i="1"/>
  <c r="R3324" i="1" s="1"/>
  <c r="AS3323" i="1"/>
  <c r="R3323" i="1" s="1"/>
  <c r="AS3322" i="1"/>
  <c r="R3322" i="1" s="1"/>
  <c r="AS3321" i="1"/>
  <c r="R3321" i="1" s="1"/>
  <c r="AS3320" i="1"/>
  <c r="R3320" i="1" s="1"/>
  <c r="AS3319" i="1"/>
  <c r="R3319" i="1" s="1"/>
  <c r="AS3318" i="1"/>
  <c r="R3318" i="1" s="1"/>
  <c r="AS3317" i="1"/>
  <c r="R3317" i="1" s="1"/>
  <c r="AS3316" i="1"/>
  <c r="R3316" i="1" s="1"/>
  <c r="AS3315" i="1"/>
  <c r="R3315" i="1" s="1"/>
  <c r="AS3314" i="1"/>
  <c r="R3314" i="1" s="1"/>
  <c r="AS3313" i="1"/>
  <c r="R3313" i="1" s="1"/>
  <c r="AS3312" i="1"/>
  <c r="R3312" i="1" s="1"/>
  <c r="AS3311" i="1"/>
  <c r="R3311" i="1" s="1"/>
  <c r="AS3310" i="1"/>
  <c r="R3310" i="1" s="1"/>
  <c r="AS3309" i="1"/>
  <c r="R3309" i="1" s="1"/>
  <c r="AS3308" i="1"/>
  <c r="R3308" i="1" s="1"/>
  <c r="AS3307" i="1"/>
  <c r="R3307" i="1" s="1"/>
  <c r="AS3306" i="1"/>
  <c r="R3306" i="1" s="1"/>
  <c r="AS3305" i="1"/>
  <c r="R3305" i="1" s="1"/>
  <c r="AS3304" i="1"/>
  <c r="R3304" i="1" s="1"/>
  <c r="AS3303" i="1"/>
  <c r="R3303" i="1" s="1"/>
  <c r="AS3302" i="1"/>
  <c r="R3302" i="1" s="1"/>
  <c r="AS3301" i="1"/>
  <c r="R3301" i="1" s="1"/>
  <c r="AS3300" i="1"/>
  <c r="R3300" i="1" s="1"/>
  <c r="AS3299" i="1"/>
  <c r="R3299" i="1" s="1"/>
  <c r="AS3298" i="1"/>
  <c r="R3298" i="1" s="1"/>
  <c r="AS3297" i="1"/>
  <c r="R3297" i="1" s="1"/>
  <c r="AS3296" i="1"/>
  <c r="R3296" i="1" s="1"/>
  <c r="AS3294" i="1"/>
  <c r="R3294" i="1" s="1"/>
  <c r="AS3293" i="1"/>
  <c r="R3293" i="1" s="1"/>
  <c r="AS3292" i="1"/>
  <c r="R3292" i="1" s="1"/>
  <c r="AS3291" i="1"/>
  <c r="AS3290" i="1"/>
  <c r="R3290" i="1" s="1"/>
  <c r="AS3289" i="1"/>
  <c r="R3289" i="1" s="1"/>
  <c r="AS3288" i="1"/>
  <c r="R3288" i="1" s="1"/>
  <c r="AS3287" i="1"/>
  <c r="AS3286" i="1"/>
  <c r="R3286" i="1" s="1"/>
  <c r="AS3285" i="1"/>
  <c r="AS3284" i="1"/>
  <c r="R3284" i="1" s="1"/>
  <c r="AS3283" i="1"/>
  <c r="AS3282" i="1"/>
  <c r="R3282" i="1" s="1"/>
  <c r="AS3281" i="1"/>
  <c r="R3281" i="1" s="1"/>
  <c r="AS3280" i="1"/>
  <c r="R3280" i="1" s="1"/>
  <c r="AS3279" i="1"/>
  <c r="AS3278" i="1"/>
  <c r="AS3277" i="1"/>
  <c r="R3277" i="1" s="1"/>
  <c r="AS3276" i="1"/>
  <c r="R3276" i="1" s="1"/>
  <c r="AS3275" i="1"/>
  <c r="R3275" i="1" s="1"/>
  <c r="AS3274" i="1"/>
  <c r="R3274" i="1" s="1"/>
  <c r="AS3273" i="1"/>
  <c r="R3273" i="1" s="1"/>
  <c r="AS3272" i="1"/>
  <c r="R3272" i="1" s="1"/>
  <c r="AS3271" i="1"/>
  <c r="R3271" i="1" s="1"/>
  <c r="AS3270" i="1"/>
  <c r="R3270" i="1" s="1"/>
  <c r="AS3269" i="1"/>
  <c r="R3269" i="1" s="1"/>
  <c r="AS3268" i="1"/>
  <c r="R3268" i="1" s="1"/>
  <c r="AS3267" i="1"/>
  <c r="R3267" i="1" s="1"/>
  <c r="AS3266" i="1"/>
  <c r="R3266" i="1" s="1"/>
  <c r="AS3264" i="1"/>
  <c r="R3264" i="1" s="1"/>
  <c r="AS3263" i="1"/>
  <c r="R3263" i="1" s="1"/>
  <c r="AS3262" i="1"/>
  <c r="R3262" i="1" s="1"/>
  <c r="AS3261" i="1"/>
  <c r="R3261" i="1" s="1"/>
  <c r="AS3260" i="1"/>
  <c r="R3260" i="1" s="1"/>
  <c r="AS3259" i="1"/>
  <c r="R3259" i="1" s="1"/>
  <c r="AS3258" i="1"/>
  <c r="R3258" i="1" s="1"/>
  <c r="AS3256" i="1"/>
  <c r="R3256" i="1" s="1"/>
  <c r="AS3254" i="1"/>
  <c r="R3254" i="1" s="1"/>
  <c r="AS3253" i="1"/>
  <c r="R3253" i="1" s="1"/>
  <c r="AS3252" i="1"/>
  <c r="R3252" i="1" s="1"/>
  <c r="AS3251" i="1"/>
  <c r="R3251" i="1" s="1"/>
  <c r="AS3250" i="1"/>
  <c r="R3250" i="1" s="1"/>
  <c r="AS3249" i="1"/>
  <c r="AS3248" i="1"/>
  <c r="AS3247" i="1"/>
  <c r="AS3246" i="1"/>
  <c r="AS3245" i="1"/>
  <c r="R3245" i="1" s="1"/>
  <c r="AS3244" i="1"/>
  <c r="R3244" i="1" s="1"/>
  <c r="AS3243" i="1"/>
  <c r="R3243" i="1" s="1"/>
  <c r="AS3242" i="1"/>
  <c r="R3242" i="1" s="1"/>
  <c r="AS3241" i="1"/>
  <c r="R3241" i="1" s="1"/>
  <c r="AS3240" i="1"/>
  <c r="R3240" i="1" s="1"/>
  <c r="AS3239" i="1"/>
  <c r="R3239" i="1" s="1"/>
  <c r="AS3238" i="1"/>
  <c r="R3238" i="1" s="1"/>
  <c r="AS3237" i="1"/>
  <c r="R3237" i="1" s="1"/>
  <c r="AS3236" i="1"/>
  <c r="R3236" i="1" s="1"/>
  <c r="AS3235" i="1"/>
  <c r="AS3234" i="1"/>
  <c r="AS3233" i="1"/>
  <c r="AS3232" i="1"/>
  <c r="R3232" i="1" s="1"/>
  <c r="AS3231" i="1"/>
  <c r="R3231" i="1" s="1"/>
  <c r="AS3230" i="1"/>
  <c r="R3230" i="1" s="1"/>
  <c r="AS3229" i="1"/>
  <c r="AS3228" i="1"/>
  <c r="R3228" i="1" s="1"/>
  <c r="AS3227" i="1"/>
  <c r="R3227" i="1" s="1"/>
  <c r="AS3226" i="1"/>
  <c r="R3226" i="1" s="1"/>
  <c r="AS3225" i="1"/>
  <c r="R3225" i="1" s="1"/>
  <c r="AS3224" i="1"/>
  <c r="R3224" i="1" s="1"/>
  <c r="AS3221" i="1"/>
  <c r="R3221" i="1" s="1"/>
  <c r="AS3220" i="1"/>
  <c r="R3220" i="1" s="1"/>
  <c r="AS3219" i="1"/>
  <c r="R3219" i="1" s="1"/>
  <c r="AS3218" i="1"/>
  <c r="R3218" i="1" s="1"/>
  <c r="AS3217" i="1"/>
  <c r="R3217" i="1" s="1"/>
  <c r="AS3216" i="1"/>
  <c r="R3216" i="1" s="1"/>
  <c r="AS3215" i="1"/>
  <c r="R3215" i="1" s="1"/>
  <c r="AS3214" i="1"/>
  <c r="R3214" i="1" s="1"/>
  <c r="AS3213" i="1"/>
  <c r="R3213" i="1" s="1"/>
  <c r="AS3212" i="1"/>
  <c r="R3212" i="1" s="1"/>
  <c r="AS3211" i="1"/>
  <c r="AS3210" i="1"/>
  <c r="AS3209" i="1"/>
  <c r="R3209" i="1" s="1"/>
  <c r="AS3208" i="1"/>
  <c r="R3208" i="1" s="1"/>
  <c r="AS3207" i="1"/>
  <c r="R3207" i="1" s="1"/>
  <c r="AS3206" i="1"/>
  <c r="R3206" i="1" s="1"/>
  <c r="AS3205" i="1"/>
  <c r="R3205" i="1" s="1"/>
  <c r="AS3204" i="1"/>
  <c r="R3204" i="1" s="1"/>
  <c r="AS3203" i="1"/>
  <c r="R3203" i="1" s="1"/>
  <c r="AS3202" i="1"/>
  <c r="R3202" i="1" s="1"/>
  <c r="AS3201" i="1"/>
  <c r="R3201" i="1" s="1"/>
  <c r="AS3200" i="1"/>
  <c r="AS3199" i="1"/>
  <c r="R3199" i="1" s="1"/>
  <c r="AS3198" i="1"/>
  <c r="R3198" i="1" s="1"/>
  <c r="AS3197" i="1"/>
  <c r="R3197" i="1" s="1"/>
  <c r="AS3196" i="1"/>
  <c r="R3196" i="1" s="1"/>
  <c r="AS3195" i="1"/>
  <c r="R3195" i="1" s="1"/>
  <c r="AS3194" i="1"/>
  <c r="R3194" i="1" s="1"/>
  <c r="AS3193" i="1"/>
  <c r="R3193" i="1" s="1"/>
  <c r="AS3192" i="1"/>
  <c r="R3192" i="1" s="1"/>
  <c r="AS3191" i="1"/>
  <c r="R3191" i="1" s="1"/>
  <c r="AS3190" i="1"/>
  <c r="R3190" i="1" s="1"/>
  <c r="AS3189" i="1"/>
  <c r="AS3188" i="1"/>
  <c r="R3188" i="1" s="1"/>
  <c r="AS3187" i="1"/>
  <c r="R3187" i="1" s="1"/>
  <c r="AS3186" i="1"/>
  <c r="R3186" i="1" s="1"/>
  <c r="AS3185" i="1"/>
  <c r="AS3184" i="1"/>
  <c r="R3184" i="1" s="1"/>
  <c r="AS3183" i="1"/>
  <c r="R3183" i="1" s="1"/>
  <c r="AS3182" i="1"/>
  <c r="R3182" i="1" s="1"/>
  <c r="AS3181" i="1"/>
  <c r="R3181" i="1" s="1"/>
  <c r="AS3180" i="1"/>
  <c r="R3180" i="1" s="1"/>
  <c r="AS3179" i="1"/>
  <c r="R3179" i="1" s="1"/>
  <c r="AS3178" i="1"/>
  <c r="AS3177" i="1"/>
  <c r="R3177" i="1" s="1"/>
  <c r="AS3176" i="1"/>
  <c r="R3176" i="1" s="1"/>
  <c r="AS3175" i="1"/>
  <c r="R3175" i="1" s="1"/>
  <c r="AS3174" i="1"/>
  <c r="R3174" i="1" s="1"/>
  <c r="AS3173" i="1"/>
  <c r="R3173" i="1" s="1"/>
  <c r="AS3172" i="1"/>
  <c r="R3172" i="1" s="1"/>
  <c r="AS3171" i="1"/>
  <c r="AS3170" i="1"/>
  <c r="R3170" i="1" s="1"/>
  <c r="AS3169" i="1"/>
  <c r="AS3168" i="1"/>
  <c r="R3168" i="1" s="1"/>
  <c r="AS3167" i="1"/>
  <c r="R3167" i="1" s="1"/>
  <c r="AS3166" i="1"/>
  <c r="R3166" i="1" s="1"/>
  <c r="AS3165" i="1"/>
  <c r="R3165" i="1" s="1"/>
  <c r="AS3164" i="1"/>
  <c r="AS3163" i="1"/>
  <c r="R3163" i="1" s="1"/>
  <c r="AS3162" i="1"/>
  <c r="R3162" i="1" s="1"/>
  <c r="AS3161" i="1"/>
  <c r="R3161" i="1" s="1"/>
  <c r="AS3160" i="1"/>
  <c r="R3160" i="1" s="1"/>
  <c r="AS3159" i="1"/>
  <c r="R3159" i="1" s="1"/>
  <c r="AS3158" i="1"/>
  <c r="R3158" i="1" s="1"/>
  <c r="AS3157" i="1"/>
  <c r="R3157" i="1" s="1"/>
  <c r="AS3156" i="1"/>
  <c r="R3156" i="1" s="1"/>
  <c r="AS3155" i="1"/>
  <c r="AS3154" i="1"/>
  <c r="R3154" i="1" s="1"/>
  <c r="AS3153" i="1"/>
  <c r="R3153" i="1" s="1"/>
  <c r="AS3152" i="1"/>
  <c r="R3152" i="1" s="1"/>
  <c r="AS3151" i="1"/>
  <c r="R3151" i="1" s="1"/>
  <c r="AS3150" i="1"/>
  <c r="R3150" i="1" s="1"/>
  <c r="AS3149" i="1"/>
  <c r="R3149" i="1" s="1"/>
  <c r="AS3148" i="1"/>
  <c r="R3148" i="1" s="1"/>
  <c r="AS3147" i="1"/>
  <c r="R3147" i="1" s="1"/>
  <c r="AS3146" i="1"/>
  <c r="R3146" i="1" s="1"/>
  <c r="AS3145" i="1"/>
  <c r="R3145" i="1" s="1"/>
  <c r="AS3144" i="1"/>
  <c r="R3144" i="1" s="1"/>
  <c r="AS3143" i="1"/>
  <c r="R3143" i="1" s="1"/>
  <c r="AS3142" i="1"/>
  <c r="R3142" i="1" s="1"/>
  <c r="AS3141" i="1"/>
  <c r="R3141" i="1" s="1"/>
  <c r="AS3140" i="1"/>
  <c r="R3140" i="1" s="1"/>
  <c r="AS3139" i="1"/>
  <c r="R3139" i="1" s="1"/>
  <c r="AS3138" i="1"/>
  <c r="R3138" i="1" s="1"/>
  <c r="AS3137" i="1"/>
  <c r="R3137" i="1" s="1"/>
  <c r="AS3134" i="1"/>
  <c r="R3134" i="1" s="1"/>
  <c r="AS3133" i="1"/>
  <c r="R3133" i="1" s="1"/>
  <c r="AS3132" i="1"/>
  <c r="R3132" i="1" s="1"/>
  <c r="AS3131" i="1"/>
  <c r="R3131" i="1" s="1"/>
  <c r="AS3130" i="1"/>
  <c r="R3130" i="1" s="1"/>
  <c r="AS3129" i="1"/>
  <c r="R3129" i="1" s="1"/>
  <c r="AS3128" i="1"/>
  <c r="R3128" i="1" s="1"/>
  <c r="AS3127" i="1"/>
  <c r="R3127" i="1" s="1"/>
  <c r="AS3126" i="1"/>
  <c r="R3126" i="1" s="1"/>
  <c r="AS3125" i="1"/>
  <c r="R3125" i="1" s="1"/>
  <c r="AS3124" i="1"/>
  <c r="R3124" i="1" s="1"/>
  <c r="AS3123" i="1"/>
  <c r="R3123" i="1" s="1"/>
  <c r="AS3122" i="1"/>
  <c r="R3122" i="1" s="1"/>
  <c r="AS3121" i="1"/>
  <c r="R3121" i="1" s="1"/>
  <c r="AS3120" i="1"/>
  <c r="R3120" i="1" s="1"/>
  <c r="AS3119" i="1"/>
  <c r="R3119" i="1" s="1"/>
  <c r="AS3118" i="1"/>
  <c r="R3118" i="1" s="1"/>
  <c r="AS3117" i="1"/>
  <c r="R3117" i="1" s="1"/>
  <c r="AS3116" i="1"/>
  <c r="R3116" i="1" s="1"/>
  <c r="AS3115" i="1"/>
  <c r="R3115" i="1" s="1"/>
  <c r="AS3114" i="1"/>
  <c r="R3114" i="1" s="1"/>
  <c r="AS3113" i="1"/>
  <c r="R3113" i="1" s="1"/>
  <c r="AS3112" i="1"/>
  <c r="R3112" i="1" s="1"/>
  <c r="AS3111" i="1"/>
  <c r="AS3109" i="1"/>
  <c r="R3109" i="1" s="1"/>
  <c r="AS3108" i="1"/>
  <c r="R3108" i="1" s="1"/>
  <c r="AS3107" i="1"/>
  <c r="AS3105" i="1"/>
  <c r="R3105" i="1" s="1"/>
  <c r="AS3104" i="1"/>
  <c r="R3104" i="1" s="1"/>
  <c r="AS3103" i="1"/>
  <c r="R3103" i="1" s="1"/>
  <c r="AS3102" i="1"/>
  <c r="R3102" i="1" s="1"/>
  <c r="AS3101" i="1"/>
  <c r="R3101" i="1" s="1"/>
  <c r="AS3100" i="1"/>
  <c r="R3100" i="1" s="1"/>
  <c r="AS3099" i="1"/>
  <c r="R3099" i="1" s="1"/>
  <c r="AS3098" i="1"/>
  <c r="R3098" i="1" s="1"/>
  <c r="AS3097" i="1"/>
  <c r="R3097" i="1" s="1"/>
  <c r="AS3096" i="1"/>
  <c r="R3096" i="1" s="1"/>
  <c r="AS3095" i="1"/>
  <c r="R3095" i="1" s="1"/>
  <c r="AS3094" i="1"/>
  <c r="R3094" i="1" s="1"/>
  <c r="AS3093" i="1"/>
  <c r="AS3092" i="1"/>
  <c r="R3092" i="1" s="1"/>
  <c r="AS3090" i="1"/>
  <c r="R3090" i="1" s="1"/>
  <c r="AS3089" i="1"/>
  <c r="AS3088" i="1"/>
  <c r="R3088" i="1" s="1"/>
  <c r="AS3087" i="1"/>
  <c r="R3087" i="1" s="1"/>
  <c r="AS3086" i="1"/>
  <c r="AS3085" i="1"/>
  <c r="R3085" i="1" s="1"/>
  <c r="AS3084" i="1"/>
  <c r="R3084" i="1" s="1"/>
  <c r="AS3083" i="1"/>
  <c r="R3083" i="1" s="1"/>
  <c r="AS3082" i="1"/>
  <c r="R3082" i="1" s="1"/>
  <c r="AS3081" i="1"/>
  <c r="R3081" i="1" s="1"/>
  <c r="AS3079" i="1"/>
  <c r="R3079" i="1" s="1"/>
  <c r="AS3078" i="1"/>
  <c r="R3078" i="1" s="1"/>
  <c r="AS3077" i="1"/>
  <c r="R3077" i="1" s="1"/>
  <c r="AS3075" i="1"/>
  <c r="R3075" i="1" s="1"/>
  <c r="AS3074" i="1"/>
  <c r="R3074" i="1" s="1"/>
  <c r="AS3073" i="1"/>
  <c r="R3073" i="1" s="1"/>
  <c r="AS3072" i="1"/>
  <c r="R3072" i="1" s="1"/>
  <c r="AS3071" i="1"/>
  <c r="R3071" i="1" s="1"/>
  <c r="AS3070" i="1"/>
  <c r="R3070" i="1" s="1"/>
  <c r="AS3069" i="1"/>
  <c r="R3069" i="1" s="1"/>
  <c r="AS3068" i="1"/>
  <c r="R3068" i="1" s="1"/>
  <c r="AS3067" i="1"/>
  <c r="R3067" i="1" s="1"/>
  <c r="AS3064" i="1"/>
  <c r="R3064" i="1" s="1"/>
  <c r="AS3063" i="1"/>
  <c r="R3063" i="1" s="1"/>
  <c r="AS3062" i="1"/>
  <c r="R3062" i="1" s="1"/>
  <c r="AS3061" i="1"/>
  <c r="R3061" i="1" s="1"/>
  <c r="AS3060" i="1"/>
  <c r="R3060" i="1" s="1"/>
  <c r="AS3059" i="1"/>
  <c r="R3059" i="1" s="1"/>
  <c r="AS3058" i="1"/>
  <c r="R3058" i="1" s="1"/>
  <c r="AS3057" i="1"/>
  <c r="R3057" i="1" s="1"/>
  <c r="AS3056" i="1"/>
  <c r="R3056" i="1" s="1"/>
  <c r="AS3055" i="1"/>
  <c r="R3055" i="1" s="1"/>
  <c r="AS3054" i="1"/>
  <c r="R3054" i="1" s="1"/>
  <c r="AS3053" i="1"/>
  <c r="R3053" i="1" s="1"/>
  <c r="AS3052" i="1"/>
  <c r="R3052" i="1" s="1"/>
  <c r="AS3051" i="1"/>
  <c r="R3051" i="1" s="1"/>
  <c r="AS3050" i="1"/>
  <c r="R3050" i="1" s="1"/>
  <c r="AS3048" i="1"/>
  <c r="R3048" i="1" s="1"/>
  <c r="AS3047" i="1"/>
  <c r="R3047" i="1" s="1"/>
  <c r="AS3046" i="1"/>
  <c r="R3046" i="1" s="1"/>
  <c r="AS3045" i="1"/>
  <c r="R3045" i="1" s="1"/>
  <c r="AS3044" i="1"/>
  <c r="R3044" i="1" s="1"/>
  <c r="AS3043" i="1"/>
  <c r="R3043" i="1" s="1"/>
  <c r="AS3042" i="1"/>
  <c r="R3042" i="1" s="1"/>
  <c r="AS3041" i="1"/>
  <c r="R3041" i="1" s="1"/>
  <c r="AS3040" i="1"/>
  <c r="R3040" i="1" s="1"/>
  <c r="AS3039" i="1"/>
  <c r="R3039" i="1" s="1"/>
  <c r="AS3038" i="1"/>
  <c r="R3038" i="1" s="1"/>
  <c r="AS3037" i="1"/>
  <c r="R3037" i="1" s="1"/>
  <c r="AS3036" i="1"/>
  <c r="R3036" i="1" s="1"/>
  <c r="AS3035" i="1"/>
  <c r="R3035" i="1" s="1"/>
  <c r="AS3034" i="1"/>
  <c r="R3034" i="1" s="1"/>
  <c r="AS3033" i="1"/>
  <c r="R3033" i="1" s="1"/>
  <c r="AS3032" i="1"/>
  <c r="R3032" i="1" s="1"/>
  <c r="AS3031" i="1"/>
  <c r="R3031" i="1" s="1"/>
  <c r="AS3030" i="1"/>
  <c r="R3030" i="1" s="1"/>
  <c r="AS3029" i="1"/>
  <c r="R3029" i="1" s="1"/>
  <c r="AS3028" i="1"/>
  <c r="R3028" i="1" s="1"/>
  <c r="AS3027" i="1"/>
  <c r="R3027" i="1" s="1"/>
  <c r="AS3026" i="1"/>
  <c r="R3026" i="1" s="1"/>
  <c r="AS3025" i="1"/>
  <c r="R3025" i="1" s="1"/>
  <c r="AS3024" i="1"/>
  <c r="R3024" i="1" s="1"/>
  <c r="AS3023" i="1"/>
  <c r="R3023" i="1" s="1"/>
  <c r="AS3022" i="1"/>
  <c r="R3022" i="1" s="1"/>
  <c r="AS3021" i="1"/>
  <c r="R3021" i="1" s="1"/>
  <c r="AS3020" i="1"/>
  <c r="R3020" i="1" s="1"/>
  <c r="AS3019" i="1"/>
  <c r="R3019" i="1" s="1"/>
  <c r="AS3018" i="1"/>
  <c r="R3018" i="1" s="1"/>
  <c r="AS3017" i="1"/>
  <c r="R3017" i="1" s="1"/>
  <c r="AS3016" i="1"/>
  <c r="R3016" i="1" s="1"/>
  <c r="AS3015" i="1"/>
  <c r="R3015" i="1" s="1"/>
  <c r="AS3014" i="1"/>
  <c r="AS3013" i="1"/>
  <c r="R3013" i="1" s="1"/>
  <c r="AS3012" i="1"/>
  <c r="R3012" i="1" s="1"/>
  <c r="AS3011" i="1"/>
  <c r="R3011" i="1" s="1"/>
  <c r="AS3010" i="1"/>
  <c r="R3010" i="1" s="1"/>
  <c r="AS3009" i="1"/>
  <c r="R3009" i="1" s="1"/>
  <c r="AS3008" i="1"/>
  <c r="R3008" i="1" s="1"/>
  <c r="AS3007" i="1"/>
  <c r="R3007" i="1" s="1"/>
  <c r="AS3006" i="1"/>
  <c r="R3006" i="1" s="1"/>
  <c r="AS3005" i="1"/>
  <c r="R3005" i="1" s="1"/>
  <c r="AS3004" i="1"/>
  <c r="R3004" i="1" s="1"/>
  <c r="AS3003" i="1"/>
  <c r="R3003" i="1" s="1"/>
  <c r="AS3002" i="1"/>
  <c r="R3002" i="1" s="1"/>
  <c r="AS3001" i="1"/>
  <c r="R3001" i="1" s="1"/>
  <c r="AS3000" i="1"/>
  <c r="R3000" i="1" s="1"/>
  <c r="AS2999" i="1"/>
  <c r="R2999" i="1" s="1"/>
  <c r="AS2998" i="1"/>
  <c r="R2998" i="1" s="1"/>
  <c r="AS2997" i="1"/>
  <c r="R2997" i="1" s="1"/>
  <c r="AS2996" i="1"/>
  <c r="R2996" i="1" s="1"/>
  <c r="AS2995" i="1"/>
  <c r="R2995" i="1" s="1"/>
  <c r="AS2994" i="1"/>
  <c r="R2994" i="1" s="1"/>
  <c r="AS2993" i="1"/>
  <c r="AS2992" i="1"/>
  <c r="R2992" i="1" s="1"/>
  <c r="AS2991" i="1"/>
  <c r="R2991" i="1" s="1"/>
  <c r="AS2990" i="1"/>
  <c r="R2990" i="1" s="1"/>
  <c r="AS2989" i="1"/>
  <c r="R2989" i="1" s="1"/>
  <c r="AS2988" i="1"/>
  <c r="R2988" i="1" s="1"/>
  <c r="AS2987" i="1"/>
  <c r="R2987" i="1" s="1"/>
  <c r="AS2986" i="1"/>
  <c r="R2986" i="1" s="1"/>
  <c r="AS2985" i="1"/>
  <c r="R2985" i="1" s="1"/>
  <c r="AS2984" i="1"/>
  <c r="R2984" i="1" s="1"/>
  <c r="AS2983" i="1"/>
  <c r="R2983" i="1" s="1"/>
  <c r="AS2982" i="1"/>
  <c r="R2982" i="1" s="1"/>
  <c r="AS2981" i="1"/>
  <c r="R2981" i="1" s="1"/>
  <c r="AS2980" i="1"/>
  <c r="R2980" i="1" s="1"/>
  <c r="AS2979" i="1"/>
  <c r="R2979" i="1" s="1"/>
  <c r="AS2978" i="1"/>
  <c r="R2978" i="1" s="1"/>
  <c r="AS2977" i="1"/>
  <c r="R2977" i="1" s="1"/>
  <c r="AS2976" i="1"/>
  <c r="R2976" i="1" s="1"/>
  <c r="AS2975" i="1"/>
  <c r="R2975" i="1" s="1"/>
  <c r="AS2974" i="1"/>
  <c r="R2974" i="1" s="1"/>
  <c r="AS2973" i="1"/>
  <c r="R2973" i="1" s="1"/>
  <c r="AS2972" i="1"/>
  <c r="R2972" i="1" s="1"/>
  <c r="AS2971" i="1"/>
  <c r="R2971" i="1" s="1"/>
  <c r="AS2970" i="1"/>
  <c r="R2970" i="1" s="1"/>
  <c r="AS2969" i="1"/>
  <c r="R2969" i="1" s="1"/>
  <c r="AS2968" i="1"/>
  <c r="R2968" i="1" s="1"/>
  <c r="AS2967" i="1"/>
  <c r="R2967" i="1" s="1"/>
  <c r="AS2966" i="1"/>
  <c r="R2966" i="1" s="1"/>
  <c r="AS2965" i="1"/>
  <c r="R2965" i="1" s="1"/>
  <c r="AS2964" i="1"/>
  <c r="R2964" i="1" s="1"/>
  <c r="AS2963" i="1"/>
  <c r="R2963" i="1" s="1"/>
  <c r="AS2962" i="1"/>
  <c r="R2962" i="1" s="1"/>
  <c r="AS2961" i="1"/>
  <c r="R2961" i="1" s="1"/>
  <c r="AS2960" i="1"/>
  <c r="R2960" i="1" s="1"/>
  <c r="AS2959" i="1"/>
  <c r="R2959" i="1" s="1"/>
  <c r="AS2958" i="1"/>
  <c r="R2958" i="1" s="1"/>
  <c r="AS2957" i="1"/>
  <c r="R2957" i="1" s="1"/>
  <c r="AS2956" i="1"/>
  <c r="R2956" i="1" s="1"/>
  <c r="AS2955" i="1"/>
  <c r="R2955" i="1" s="1"/>
  <c r="AS2954" i="1"/>
  <c r="R2954" i="1" s="1"/>
  <c r="AS2953" i="1"/>
  <c r="R2953" i="1" s="1"/>
  <c r="AS2952" i="1"/>
  <c r="R2952" i="1" s="1"/>
  <c r="AS2951" i="1"/>
  <c r="R2951" i="1" s="1"/>
  <c r="AS2950" i="1"/>
  <c r="R2950" i="1" s="1"/>
  <c r="AS2949" i="1"/>
  <c r="R2949" i="1" s="1"/>
  <c r="AS2948" i="1"/>
  <c r="R2948" i="1" s="1"/>
  <c r="AS2947" i="1"/>
  <c r="R2947" i="1" s="1"/>
  <c r="AS2946" i="1"/>
  <c r="R2946" i="1" s="1"/>
  <c r="AS2945" i="1"/>
  <c r="R2945" i="1" s="1"/>
  <c r="AS2944" i="1"/>
  <c r="R2944" i="1" s="1"/>
  <c r="AS2943" i="1"/>
  <c r="R2943" i="1" s="1"/>
  <c r="AS2942" i="1"/>
  <c r="R2942" i="1" s="1"/>
  <c r="AS2941" i="1"/>
  <c r="R2941" i="1" s="1"/>
  <c r="AS2940" i="1"/>
  <c r="R2940" i="1" s="1"/>
  <c r="AS2939" i="1"/>
  <c r="R2939" i="1" s="1"/>
  <c r="AS2938" i="1"/>
  <c r="R2938" i="1" s="1"/>
  <c r="AS2937" i="1"/>
  <c r="R2937" i="1" s="1"/>
  <c r="AS2936" i="1"/>
  <c r="R2936" i="1" s="1"/>
  <c r="AS2935" i="1"/>
  <c r="R2935" i="1" s="1"/>
  <c r="AS2934" i="1"/>
  <c r="R2934" i="1" s="1"/>
  <c r="AS2933" i="1"/>
  <c r="R2933" i="1" s="1"/>
  <c r="AS2932" i="1"/>
  <c r="R2932" i="1" s="1"/>
  <c r="AS2931" i="1"/>
  <c r="R2931" i="1" s="1"/>
  <c r="AS2930" i="1"/>
  <c r="R2930" i="1" s="1"/>
  <c r="AS2929" i="1"/>
  <c r="R2929" i="1" s="1"/>
  <c r="AS2928" i="1"/>
  <c r="R2928" i="1" s="1"/>
  <c r="AS2927" i="1"/>
  <c r="R2927" i="1" s="1"/>
  <c r="AS2926" i="1"/>
  <c r="R2926" i="1" s="1"/>
  <c r="AS2925" i="1"/>
  <c r="R2925" i="1" s="1"/>
  <c r="AS2924" i="1"/>
  <c r="R2924" i="1" s="1"/>
  <c r="AS2923" i="1"/>
  <c r="R2923" i="1" s="1"/>
  <c r="AS2922" i="1"/>
  <c r="R2922" i="1" s="1"/>
  <c r="AS2921" i="1"/>
  <c r="R2921" i="1" s="1"/>
  <c r="AS2920" i="1"/>
  <c r="R2920" i="1" s="1"/>
  <c r="AS2919" i="1"/>
  <c r="R2919" i="1" s="1"/>
  <c r="AS2918" i="1"/>
  <c r="R2918" i="1" s="1"/>
  <c r="AS2917" i="1"/>
  <c r="R2917" i="1" s="1"/>
  <c r="AS2916" i="1"/>
  <c r="R2916" i="1" s="1"/>
  <c r="AS2915" i="1"/>
  <c r="R2915" i="1" s="1"/>
  <c r="AS2914" i="1"/>
  <c r="R2914" i="1" s="1"/>
  <c r="AS2913" i="1"/>
  <c r="R2913" i="1" s="1"/>
  <c r="AS2912" i="1"/>
  <c r="R2912" i="1" s="1"/>
  <c r="AS2911" i="1"/>
  <c r="R2911" i="1" s="1"/>
  <c r="AS2910" i="1"/>
  <c r="R2910" i="1" s="1"/>
  <c r="AS2909" i="1"/>
  <c r="R2909" i="1" s="1"/>
  <c r="AS2908" i="1"/>
  <c r="R2908" i="1" s="1"/>
  <c r="AS2907" i="1"/>
  <c r="R2907" i="1" s="1"/>
  <c r="AS2906" i="1"/>
  <c r="R2906" i="1" s="1"/>
  <c r="AS2905" i="1"/>
  <c r="R2905" i="1" s="1"/>
  <c r="AS2904" i="1"/>
  <c r="R2904" i="1" s="1"/>
  <c r="AS2903" i="1"/>
  <c r="R2903" i="1" s="1"/>
  <c r="AS2902" i="1"/>
  <c r="R2902" i="1" s="1"/>
  <c r="AS2901" i="1"/>
  <c r="R2901" i="1" s="1"/>
  <c r="AS2900" i="1"/>
  <c r="R2900" i="1" s="1"/>
  <c r="AS2899" i="1"/>
  <c r="R2899" i="1" s="1"/>
  <c r="AS2898" i="1"/>
  <c r="R2898" i="1" s="1"/>
  <c r="AS2897" i="1"/>
  <c r="R2897" i="1" s="1"/>
  <c r="AS2896" i="1"/>
  <c r="R2896" i="1" s="1"/>
  <c r="AS2895" i="1"/>
  <c r="R2895" i="1" s="1"/>
  <c r="AS2894" i="1"/>
  <c r="R2894" i="1" s="1"/>
  <c r="AS2893" i="1"/>
  <c r="R2893" i="1" s="1"/>
  <c r="AS2892" i="1"/>
  <c r="R2892" i="1" s="1"/>
  <c r="AS2891" i="1"/>
  <c r="R2891" i="1" s="1"/>
  <c r="AS2890" i="1"/>
  <c r="R2890" i="1" s="1"/>
  <c r="AS2889" i="1"/>
  <c r="R2889" i="1" s="1"/>
  <c r="AS2888" i="1"/>
  <c r="R2888" i="1" s="1"/>
  <c r="AS2887" i="1"/>
  <c r="R2887" i="1" s="1"/>
  <c r="AS2886" i="1"/>
  <c r="R2886" i="1" s="1"/>
  <c r="AS2885" i="1"/>
  <c r="R2885" i="1" s="1"/>
  <c r="AS2884" i="1"/>
  <c r="R2884" i="1" s="1"/>
  <c r="AS2883" i="1"/>
  <c r="R2883" i="1" s="1"/>
  <c r="AS2882" i="1"/>
  <c r="R2882" i="1" s="1"/>
  <c r="AS2881" i="1"/>
  <c r="R2881" i="1" s="1"/>
  <c r="AS2880" i="1"/>
  <c r="R2880" i="1" s="1"/>
  <c r="AS2879" i="1"/>
  <c r="R2879" i="1" s="1"/>
  <c r="AS2878" i="1"/>
  <c r="R2878" i="1" s="1"/>
  <c r="AS2877" i="1"/>
  <c r="R2877" i="1" s="1"/>
  <c r="AS2876" i="1"/>
  <c r="R2876" i="1" s="1"/>
  <c r="AS2875" i="1"/>
  <c r="R2875" i="1" s="1"/>
  <c r="AS2874" i="1"/>
  <c r="R2874" i="1" s="1"/>
  <c r="AS2873" i="1"/>
  <c r="R2873" i="1" s="1"/>
  <c r="AS2872" i="1"/>
  <c r="R2872" i="1" s="1"/>
  <c r="AS2871" i="1"/>
  <c r="R2871" i="1" s="1"/>
  <c r="AS2870" i="1"/>
  <c r="R2870" i="1" s="1"/>
  <c r="AS2869" i="1"/>
  <c r="R2869" i="1" s="1"/>
  <c r="AS2868" i="1"/>
  <c r="R2868" i="1" s="1"/>
  <c r="AS2867" i="1"/>
  <c r="R2867" i="1" s="1"/>
  <c r="AS2866" i="1"/>
  <c r="R2866" i="1" s="1"/>
  <c r="AS2865" i="1"/>
  <c r="R2865" i="1" s="1"/>
  <c r="AS2864" i="1"/>
  <c r="R2864" i="1" s="1"/>
  <c r="AS2863" i="1"/>
  <c r="R2863" i="1" s="1"/>
  <c r="AS2861" i="1"/>
  <c r="R2861" i="1" s="1"/>
  <c r="AS2860" i="1"/>
  <c r="R2860" i="1" s="1"/>
  <c r="AS2859" i="1"/>
  <c r="AS2858" i="1"/>
  <c r="R2858" i="1" s="1"/>
  <c r="AS2857" i="1"/>
  <c r="R2857" i="1" s="1"/>
  <c r="AS2856" i="1"/>
  <c r="R2856" i="1" s="1"/>
  <c r="AS2855" i="1"/>
  <c r="R2855" i="1" s="1"/>
  <c r="AS2854" i="1"/>
  <c r="R2854" i="1" s="1"/>
  <c r="AS2853" i="1"/>
  <c r="R2853" i="1" s="1"/>
  <c r="AS2852" i="1"/>
  <c r="R2852" i="1" s="1"/>
  <c r="AS2851" i="1"/>
  <c r="R2851" i="1" s="1"/>
  <c r="AS2850" i="1"/>
  <c r="R2850" i="1" s="1"/>
  <c r="AS2849" i="1"/>
  <c r="R2849" i="1" s="1"/>
  <c r="AS2848" i="1"/>
  <c r="R2848" i="1" s="1"/>
  <c r="AS2847" i="1"/>
  <c r="R2847" i="1" s="1"/>
  <c r="AS2846" i="1"/>
  <c r="R2846" i="1" s="1"/>
  <c r="AS2845" i="1"/>
  <c r="R2845" i="1" s="1"/>
  <c r="AS2844" i="1"/>
  <c r="R2844" i="1" s="1"/>
  <c r="AS2843" i="1"/>
  <c r="R2843" i="1" s="1"/>
  <c r="AS2842" i="1"/>
  <c r="R2842" i="1" s="1"/>
  <c r="AS2841" i="1"/>
  <c r="R2841" i="1" s="1"/>
  <c r="AS2840" i="1"/>
  <c r="R2840" i="1" s="1"/>
  <c r="AS2839" i="1"/>
  <c r="R2839" i="1" s="1"/>
  <c r="AS2838" i="1"/>
  <c r="R2838" i="1" s="1"/>
  <c r="AS2836" i="1"/>
  <c r="R2836" i="1" s="1"/>
  <c r="AS2835" i="1"/>
  <c r="R2835" i="1" s="1"/>
  <c r="AS2834" i="1"/>
  <c r="R2834" i="1" s="1"/>
  <c r="AS2833" i="1"/>
  <c r="R2833" i="1" s="1"/>
  <c r="AS2832" i="1"/>
  <c r="R2832" i="1" s="1"/>
  <c r="AS2831" i="1"/>
  <c r="R2831" i="1" s="1"/>
  <c r="AS2830" i="1"/>
  <c r="R2830" i="1" s="1"/>
  <c r="AS2829" i="1"/>
  <c r="R2829" i="1" s="1"/>
  <c r="AS2828" i="1"/>
  <c r="R2828" i="1" s="1"/>
  <c r="AS2827" i="1"/>
  <c r="R2827" i="1" s="1"/>
  <c r="AS2826" i="1"/>
  <c r="R2826" i="1" s="1"/>
  <c r="AS2825" i="1"/>
  <c r="R2825" i="1" s="1"/>
  <c r="AS2824" i="1"/>
  <c r="R2824" i="1" s="1"/>
  <c r="AS2823" i="1"/>
  <c r="R2823" i="1" s="1"/>
  <c r="AS2822" i="1"/>
  <c r="R2822" i="1" s="1"/>
  <c r="AS2821" i="1"/>
  <c r="R2821" i="1" s="1"/>
  <c r="AS2820" i="1"/>
  <c r="R2820" i="1" s="1"/>
  <c r="AS2819" i="1"/>
  <c r="R2819" i="1" s="1"/>
  <c r="AS2818" i="1"/>
  <c r="R2818" i="1" s="1"/>
  <c r="AS2817" i="1"/>
  <c r="R2817" i="1" s="1"/>
  <c r="AS2816" i="1"/>
  <c r="R2816" i="1" s="1"/>
  <c r="AS2815" i="1"/>
  <c r="R2815" i="1" s="1"/>
  <c r="AS2814" i="1"/>
  <c r="R2814" i="1" s="1"/>
  <c r="AS2813" i="1"/>
  <c r="R2813" i="1" s="1"/>
  <c r="AS2811" i="1"/>
  <c r="R2811" i="1" s="1"/>
  <c r="AS2810" i="1"/>
  <c r="R2810" i="1" s="1"/>
  <c r="AS2809" i="1"/>
  <c r="R2809" i="1" s="1"/>
  <c r="AS2808" i="1"/>
  <c r="AS2807" i="1"/>
  <c r="AS2806" i="1"/>
  <c r="R2806" i="1" s="1"/>
  <c r="AS2805" i="1"/>
  <c r="R2805" i="1" s="1"/>
  <c r="AS2804" i="1"/>
  <c r="R2804" i="1" s="1"/>
  <c r="AS2803" i="1"/>
  <c r="R2803" i="1" s="1"/>
  <c r="AS2802" i="1"/>
  <c r="R2802" i="1" s="1"/>
  <c r="AS2801" i="1"/>
  <c r="R2801" i="1" s="1"/>
  <c r="AS2800" i="1"/>
  <c r="R2800" i="1" s="1"/>
  <c r="AS2799" i="1"/>
  <c r="R2799" i="1" s="1"/>
  <c r="AS2798" i="1"/>
  <c r="R2798" i="1" s="1"/>
  <c r="AS2797" i="1"/>
  <c r="R2797" i="1" s="1"/>
  <c r="AS2796" i="1"/>
  <c r="R2796" i="1" s="1"/>
  <c r="AS2795" i="1"/>
  <c r="R2795" i="1" s="1"/>
  <c r="AS2794" i="1"/>
  <c r="R2794" i="1" s="1"/>
  <c r="AS2793" i="1"/>
  <c r="R2793" i="1" s="1"/>
  <c r="AS2792" i="1"/>
  <c r="R2792" i="1" s="1"/>
  <c r="AS2791" i="1"/>
  <c r="R2791" i="1" s="1"/>
  <c r="AS2790" i="1"/>
  <c r="R2790" i="1" s="1"/>
  <c r="AS2789" i="1"/>
  <c r="R2789" i="1" s="1"/>
  <c r="AS2788" i="1"/>
  <c r="R2788" i="1" s="1"/>
  <c r="AS2787" i="1"/>
  <c r="R2787" i="1" s="1"/>
  <c r="AS2786" i="1"/>
  <c r="R2786" i="1" s="1"/>
  <c r="AS2785" i="1"/>
  <c r="R2785" i="1" s="1"/>
  <c r="AS2784" i="1"/>
  <c r="R2784" i="1" s="1"/>
  <c r="AS2783" i="1"/>
  <c r="R2783" i="1" s="1"/>
  <c r="AS2782" i="1"/>
  <c r="R2782" i="1" s="1"/>
  <c r="AS2781" i="1"/>
  <c r="R2781" i="1" s="1"/>
  <c r="AS2780" i="1"/>
  <c r="R2780" i="1" s="1"/>
  <c r="AS2779" i="1"/>
  <c r="R2779" i="1" s="1"/>
  <c r="AS2778" i="1"/>
  <c r="R2778" i="1" s="1"/>
  <c r="AS2777" i="1"/>
  <c r="R2777" i="1" s="1"/>
  <c r="AS2776" i="1"/>
  <c r="R2776" i="1" s="1"/>
  <c r="AS2775" i="1"/>
  <c r="R2775" i="1" s="1"/>
  <c r="AS2774" i="1"/>
  <c r="R2774" i="1" s="1"/>
  <c r="AS2773" i="1"/>
  <c r="R2773" i="1" s="1"/>
  <c r="AS2772" i="1"/>
  <c r="R2772" i="1" s="1"/>
  <c r="AS2771" i="1"/>
  <c r="R2771" i="1" s="1"/>
  <c r="AS2770" i="1"/>
  <c r="R2770" i="1" s="1"/>
  <c r="AS2768" i="1"/>
  <c r="R2768" i="1" s="1"/>
  <c r="AS2767" i="1"/>
  <c r="R2767" i="1" s="1"/>
  <c r="AS2766" i="1"/>
  <c r="R2766" i="1" s="1"/>
  <c r="AS2765" i="1"/>
  <c r="R2765" i="1" s="1"/>
  <c r="AS2764" i="1"/>
  <c r="R2764" i="1" s="1"/>
  <c r="AS2763" i="1"/>
  <c r="R2763" i="1" s="1"/>
  <c r="AS2762" i="1"/>
  <c r="R2762" i="1" s="1"/>
  <c r="AS2761" i="1"/>
  <c r="R2761" i="1" s="1"/>
  <c r="AS2760" i="1"/>
  <c r="R2760" i="1" s="1"/>
  <c r="AS2759" i="1"/>
  <c r="R2759" i="1" s="1"/>
  <c r="AS2758" i="1"/>
  <c r="R2758" i="1" s="1"/>
  <c r="AS2757" i="1"/>
  <c r="R2757" i="1" s="1"/>
  <c r="AS2756" i="1"/>
  <c r="R2756" i="1" s="1"/>
  <c r="AS2755" i="1"/>
  <c r="R2755" i="1" s="1"/>
  <c r="AS2754" i="1"/>
  <c r="R2754" i="1" s="1"/>
  <c r="AS2753" i="1"/>
  <c r="R2753" i="1" s="1"/>
  <c r="AS2752" i="1"/>
  <c r="R2752" i="1" s="1"/>
  <c r="AS2751" i="1"/>
  <c r="R2751" i="1" s="1"/>
  <c r="AS2750" i="1"/>
  <c r="R2750" i="1" s="1"/>
  <c r="AS2749" i="1"/>
  <c r="R2749" i="1" s="1"/>
  <c r="AS2748" i="1"/>
  <c r="R2748" i="1" s="1"/>
  <c r="AS2746" i="1"/>
  <c r="R2746" i="1" s="1"/>
  <c r="AS2745" i="1"/>
  <c r="R2745" i="1" s="1"/>
  <c r="AS2744" i="1"/>
  <c r="R2744" i="1" s="1"/>
  <c r="AS2743" i="1"/>
  <c r="R2743" i="1" s="1"/>
  <c r="AS2742" i="1"/>
  <c r="R2742" i="1" s="1"/>
  <c r="AS2740" i="1"/>
  <c r="R2740" i="1" s="1"/>
  <c r="AS2739" i="1"/>
  <c r="R2739" i="1" s="1"/>
  <c r="AS2738" i="1"/>
  <c r="R2738" i="1" s="1"/>
  <c r="AS2737" i="1"/>
  <c r="R2737" i="1" s="1"/>
  <c r="AS2736" i="1"/>
  <c r="R2736" i="1" s="1"/>
  <c r="AS2735" i="1"/>
  <c r="R2735" i="1" s="1"/>
  <c r="AS2734" i="1"/>
  <c r="R2734" i="1" s="1"/>
  <c r="AS2733" i="1"/>
  <c r="R2733" i="1" s="1"/>
  <c r="AS2732" i="1"/>
  <c r="R2732" i="1" s="1"/>
  <c r="AS2731" i="1"/>
  <c r="R2731" i="1" s="1"/>
  <c r="AS2730" i="1"/>
  <c r="R2730" i="1" s="1"/>
  <c r="AS2729" i="1"/>
  <c r="R2729" i="1" s="1"/>
  <c r="AS2728" i="1"/>
  <c r="R2728" i="1" s="1"/>
  <c r="AS2727" i="1"/>
  <c r="R2727" i="1" s="1"/>
  <c r="AS2726" i="1"/>
  <c r="R2726" i="1" s="1"/>
  <c r="AS2725" i="1"/>
  <c r="R2725" i="1" s="1"/>
  <c r="AS2724" i="1"/>
  <c r="R2724" i="1" s="1"/>
  <c r="AS2723" i="1"/>
  <c r="R2723" i="1" s="1"/>
  <c r="AS2722" i="1"/>
  <c r="R2722" i="1" s="1"/>
  <c r="AS2721" i="1"/>
  <c r="R2721" i="1" s="1"/>
  <c r="AS2720" i="1"/>
  <c r="R2720" i="1" s="1"/>
  <c r="AS2718" i="1"/>
  <c r="AS2715" i="1"/>
  <c r="R2715" i="1" s="1"/>
  <c r="AS2714" i="1"/>
  <c r="R2714" i="1" s="1"/>
  <c r="AS2713" i="1"/>
  <c r="R2713" i="1" s="1"/>
  <c r="AS2712" i="1"/>
  <c r="R2712" i="1" s="1"/>
  <c r="AS2711" i="1"/>
  <c r="R2711" i="1" s="1"/>
  <c r="AS2710" i="1"/>
  <c r="R2710" i="1" s="1"/>
  <c r="AS2709" i="1"/>
  <c r="R2709" i="1" s="1"/>
  <c r="AS2708" i="1"/>
  <c r="R2708" i="1" s="1"/>
  <c r="AS2707" i="1"/>
  <c r="R2707" i="1" s="1"/>
  <c r="AS2706" i="1"/>
  <c r="R2706" i="1" s="1"/>
  <c r="AS2705" i="1"/>
  <c r="R2705" i="1" s="1"/>
  <c r="AS2704" i="1"/>
  <c r="R2704" i="1" s="1"/>
  <c r="AS2703" i="1"/>
  <c r="R2703" i="1" s="1"/>
  <c r="AS2702" i="1"/>
  <c r="R2702" i="1" s="1"/>
  <c r="AS2701" i="1"/>
  <c r="R2701" i="1" s="1"/>
  <c r="AS2700" i="1"/>
  <c r="R2700" i="1" s="1"/>
  <c r="AS2699" i="1"/>
  <c r="R2699" i="1" s="1"/>
  <c r="AS2698" i="1"/>
  <c r="R2698" i="1" s="1"/>
  <c r="AS2697" i="1"/>
  <c r="R2697" i="1" s="1"/>
  <c r="AS2696" i="1"/>
  <c r="R2696" i="1" s="1"/>
  <c r="AS2695" i="1"/>
  <c r="R2695" i="1" s="1"/>
  <c r="AS2694" i="1"/>
  <c r="R2694" i="1" s="1"/>
  <c r="AS2693" i="1"/>
  <c r="R2693" i="1" s="1"/>
  <c r="AS2692" i="1"/>
  <c r="R2692" i="1" s="1"/>
  <c r="AS2691" i="1"/>
  <c r="AS2690" i="1"/>
  <c r="R2690" i="1" s="1"/>
  <c r="AS2689" i="1"/>
  <c r="R2689" i="1" s="1"/>
  <c r="AS2688" i="1"/>
  <c r="R2688" i="1" s="1"/>
  <c r="AS2687" i="1"/>
  <c r="R2687" i="1" s="1"/>
  <c r="AS2686" i="1"/>
  <c r="R2686" i="1" s="1"/>
  <c r="AS2685" i="1"/>
  <c r="R2685" i="1" s="1"/>
  <c r="AS2684" i="1"/>
  <c r="R2684" i="1" s="1"/>
  <c r="AS2683" i="1"/>
  <c r="R2683" i="1" s="1"/>
  <c r="AS2682" i="1"/>
  <c r="R2682" i="1" s="1"/>
  <c r="AS2681" i="1"/>
  <c r="R2681" i="1" s="1"/>
  <c r="AS2680" i="1"/>
  <c r="R2680" i="1" s="1"/>
  <c r="AS2679" i="1"/>
  <c r="R2679" i="1" s="1"/>
  <c r="AS2678" i="1"/>
  <c r="R2678" i="1" s="1"/>
  <c r="AS2677" i="1"/>
  <c r="R2677" i="1" s="1"/>
  <c r="AS2676" i="1"/>
  <c r="R2676" i="1" s="1"/>
  <c r="AS2675" i="1"/>
  <c r="R2675" i="1" s="1"/>
  <c r="AS2674" i="1"/>
  <c r="R2674" i="1" s="1"/>
  <c r="AS2673" i="1"/>
  <c r="R2673" i="1" s="1"/>
  <c r="AS2672" i="1"/>
  <c r="R2672" i="1" s="1"/>
  <c r="AS2671" i="1"/>
  <c r="R2671" i="1" s="1"/>
  <c r="AS2670" i="1"/>
  <c r="R2670" i="1" s="1"/>
  <c r="AS2669" i="1"/>
  <c r="R2669" i="1" s="1"/>
  <c r="AS2668" i="1"/>
  <c r="R2668" i="1" s="1"/>
  <c r="AS2667" i="1"/>
  <c r="R2667" i="1" s="1"/>
  <c r="AS2666" i="1"/>
  <c r="R2666" i="1" s="1"/>
  <c r="AS2664" i="1"/>
  <c r="R2664" i="1" s="1"/>
  <c r="AS2663" i="1"/>
  <c r="AS2662" i="1"/>
  <c r="R2662" i="1" s="1"/>
  <c r="AS2661" i="1"/>
  <c r="R2661" i="1" s="1"/>
  <c r="AS2660" i="1"/>
  <c r="R2660" i="1" s="1"/>
  <c r="AS2659" i="1"/>
  <c r="R2659" i="1" s="1"/>
  <c r="AS2658" i="1"/>
  <c r="R2658" i="1" s="1"/>
  <c r="AS2657" i="1"/>
  <c r="R2657" i="1" s="1"/>
  <c r="AS2656" i="1"/>
  <c r="R2656" i="1" s="1"/>
  <c r="AS2653" i="1"/>
  <c r="R2653" i="1" s="1"/>
  <c r="AS2652" i="1"/>
  <c r="R2652" i="1" s="1"/>
  <c r="AS2651" i="1"/>
  <c r="R2651" i="1" s="1"/>
  <c r="AS2650" i="1"/>
  <c r="R2650" i="1" s="1"/>
  <c r="AS2649" i="1"/>
  <c r="R2649" i="1" s="1"/>
  <c r="AS2648" i="1"/>
  <c r="R2648" i="1" s="1"/>
  <c r="AS2647" i="1"/>
  <c r="R2647" i="1" s="1"/>
  <c r="AS2646" i="1"/>
  <c r="R2646" i="1" s="1"/>
  <c r="AS2645" i="1"/>
  <c r="R2645" i="1" s="1"/>
  <c r="AS2644" i="1"/>
  <c r="R2644" i="1" s="1"/>
  <c r="AS2643" i="1"/>
  <c r="R2643" i="1" s="1"/>
  <c r="AS2642" i="1"/>
  <c r="R2642" i="1" s="1"/>
  <c r="AS2641" i="1"/>
  <c r="R2641" i="1" s="1"/>
  <c r="AS2640" i="1"/>
  <c r="R2640" i="1" s="1"/>
  <c r="AS2639" i="1"/>
  <c r="R2639" i="1" s="1"/>
  <c r="AS2638" i="1"/>
  <c r="R2638" i="1" s="1"/>
  <c r="AS2637" i="1"/>
  <c r="R2637" i="1" s="1"/>
  <c r="AS2636" i="1"/>
  <c r="R2636" i="1" s="1"/>
  <c r="AS2635" i="1"/>
  <c r="R2635" i="1" s="1"/>
  <c r="AS2634" i="1"/>
  <c r="R2634" i="1" s="1"/>
  <c r="AS2631" i="1"/>
  <c r="R2631" i="1" s="1"/>
  <c r="AS2630" i="1"/>
  <c r="R2630" i="1" s="1"/>
  <c r="AS2628" i="1"/>
  <c r="R2628" i="1" s="1"/>
  <c r="AS2627" i="1"/>
  <c r="R2627" i="1" s="1"/>
  <c r="AS2626" i="1"/>
  <c r="R2626" i="1" s="1"/>
  <c r="AS2625" i="1"/>
  <c r="R2625" i="1" s="1"/>
  <c r="AS2624" i="1"/>
  <c r="R2624" i="1" s="1"/>
  <c r="AS2623" i="1"/>
  <c r="R2623" i="1" s="1"/>
  <c r="AS2622" i="1"/>
  <c r="R2622" i="1" s="1"/>
  <c r="AS2621" i="1"/>
  <c r="R2621" i="1" s="1"/>
  <c r="AS2620" i="1"/>
  <c r="R2620" i="1" s="1"/>
  <c r="AS2619" i="1"/>
  <c r="R2619" i="1" s="1"/>
  <c r="AS2618" i="1"/>
  <c r="R2618" i="1" s="1"/>
  <c r="AS2617" i="1"/>
  <c r="R2617" i="1" s="1"/>
  <c r="AS2616" i="1"/>
  <c r="R2616" i="1" s="1"/>
  <c r="AS2615" i="1"/>
  <c r="R2615" i="1" s="1"/>
  <c r="AS2614" i="1"/>
  <c r="R2614" i="1" s="1"/>
  <c r="AS2613" i="1"/>
  <c r="R2613" i="1" s="1"/>
  <c r="AS2612" i="1"/>
  <c r="R2612" i="1" s="1"/>
  <c r="AS2611" i="1"/>
  <c r="R2611" i="1" s="1"/>
  <c r="AS2610" i="1"/>
  <c r="R2610" i="1" s="1"/>
  <c r="AS2609" i="1"/>
  <c r="R2609" i="1" s="1"/>
  <c r="AS2608" i="1"/>
  <c r="R2608" i="1" s="1"/>
  <c r="AS2607" i="1"/>
  <c r="R2607" i="1" s="1"/>
  <c r="AS2606" i="1"/>
  <c r="R2606" i="1" s="1"/>
  <c r="AS2605" i="1"/>
  <c r="R2605" i="1" s="1"/>
  <c r="AS2604" i="1"/>
  <c r="R2604" i="1" s="1"/>
  <c r="AS2603" i="1"/>
  <c r="R2603" i="1" s="1"/>
  <c r="AS2602" i="1"/>
  <c r="R2602" i="1" s="1"/>
  <c r="AS2601" i="1"/>
  <c r="R2601" i="1" s="1"/>
  <c r="AS2600" i="1"/>
  <c r="R2600" i="1" s="1"/>
  <c r="AS2599" i="1"/>
  <c r="R2599" i="1" s="1"/>
  <c r="AS2598" i="1"/>
  <c r="R2598" i="1" s="1"/>
  <c r="AS2597" i="1"/>
  <c r="R2597" i="1" s="1"/>
  <c r="AS2596" i="1"/>
  <c r="R2596" i="1" s="1"/>
  <c r="AS2595" i="1"/>
  <c r="R2595" i="1" s="1"/>
  <c r="AS2594" i="1"/>
  <c r="R2594" i="1" s="1"/>
  <c r="AS2593" i="1"/>
  <c r="R2593" i="1" s="1"/>
  <c r="AS2592" i="1"/>
  <c r="R2592" i="1" s="1"/>
  <c r="AS2591" i="1"/>
  <c r="R2591" i="1" s="1"/>
  <c r="AS2590" i="1"/>
  <c r="R2590" i="1" s="1"/>
  <c r="AS2589" i="1"/>
  <c r="R2589" i="1" s="1"/>
  <c r="AS2588" i="1"/>
  <c r="R2588" i="1" s="1"/>
  <c r="AS2587" i="1"/>
  <c r="R2587" i="1" s="1"/>
  <c r="AS2586" i="1"/>
  <c r="R2586" i="1" s="1"/>
  <c r="AS2583" i="1"/>
  <c r="R2583" i="1" s="1"/>
  <c r="AS2582" i="1"/>
  <c r="R2582" i="1" s="1"/>
  <c r="AS2579" i="1"/>
  <c r="R2579" i="1" s="1"/>
  <c r="AS2578" i="1"/>
  <c r="R2578" i="1" s="1"/>
  <c r="AS2577" i="1"/>
  <c r="R2577" i="1" s="1"/>
  <c r="AS2576" i="1"/>
  <c r="R2576" i="1" s="1"/>
  <c r="AS2575" i="1"/>
  <c r="R2575" i="1" s="1"/>
  <c r="AS2574" i="1"/>
  <c r="R2574" i="1" s="1"/>
  <c r="AS2573" i="1"/>
  <c r="R2573" i="1" s="1"/>
  <c r="AS2572" i="1"/>
  <c r="R2572" i="1" s="1"/>
  <c r="AS2571" i="1"/>
  <c r="R2571" i="1" s="1"/>
  <c r="AS2570" i="1"/>
  <c r="R2570" i="1" s="1"/>
  <c r="AS2569" i="1"/>
  <c r="R2569" i="1" s="1"/>
  <c r="AS2568" i="1"/>
  <c r="R2568" i="1" s="1"/>
  <c r="AS2567" i="1"/>
  <c r="R2567" i="1" s="1"/>
  <c r="AS2566" i="1"/>
  <c r="R2566" i="1" s="1"/>
  <c r="AS2565" i="1"/>
  <c r="R2565" i="1" s="1"/>
  <c r="AS2564" i="1"/>
  <c r="R2564" i="1" s="1"/>
  <c r="AS2563" i="1"/>
  <c r="R2563" i="1" s="1"/>
  <c r="AS2562" i="1"/>
  <c r="R2562" i="1" s="1"/>
  <c r="AS2561" i="1"/>
  <c r="R2561" i="1" s="1"/>
  <c r="AS2560" i="1"/>
  <c r="R2560" i="1" s="1"/>
  <c r="AS2559" i="1"/>
  <c r="R2559" i="1" s="1"/>
  <c r="AS2558" i="1"/>
  <c r="R2558" i="1" s="1"/>
  <c r="AS2557" i="1"/>
  <c r="R2557" i="1" s="1"/>
  <c r="AS2556" i="1"/>
  <c r="R2556" i="1" s="1"/>
  <c r="AS2555" i="1"/>
  <c r="R2555" i="1" s="1"/>
  <c r="AS2554" i="1"/>
  <c r="R2554" i="1" s="1"/>
  <c r="AS2553" i="1"/>
  <c r="R2553" i="1" s="1"/>
  <c r="AS2552" i="1"/>
  <c r="R2552" i="1" s="1"/>
  <c r="AS2551" i="1"/>
  <c r="R2551" i="1" s="1"/>
  <c r="AS2550" i="1"/>
  <c r="R2550" i="1" s="1"/>
  <c r="AS2549" i="1"/>
  <c r="R2549" i="1" s="1"/>
  <c r="AS2548" i="1"/>
  <c r="R2548" i="1" s="1"/>
  <c r="AS2547" i="1"/>
  <c r="R2547" i="1" s="1"/>
  <c r="AS2546" i="1"/>
  <c r="R2546" i="1" s="1"/>
  <c r="AS2545" i="1"/>
  <c r="R2545" i="1" s="1"/>
  <c r="AS2544" i="1"/>
  <c r="R2544" i="1" s="1"/>
  <c r="AS2543" i="1"/>
  <c r="R2543" i="1" s="1"/>
  <c r="AS2542" i="1"/>
  <c r="R2542" i="1" s="1"/>
  <c r="AS2541" i="1"/>
  <c r="R2541" i="1" s="1"/>
  <c r="AS2538" i="1"/>
  <c r="R2538" i="1" s="1"/>
  <c r="AS2536" i="1"/>
  <c r="R2536" i="1" s="1"/>
  <c r="AS2535" i="1"/>
  <c r="R2535" i="1" s="1"/>
  <c r="AS2534" i="1"/>
  <c r="R2534" i="1" s="1"/>
  <c r="AS2533" i="1"/>
  <c r="R2533" i="1" s="1"/>
  <c r="AS2532" i="1"/>
  <c r="R2532" i="1" s="1"/>
  <c r="AS2531" i="1"/>
  <c r="R2531" i="1" s="1"/>
  <c r="AS2530" i="1"/>
  <c r="R2530" i="1" s="1"/>
  <c r="AS2529" i="1"/>
  <c r="R2529" i="1" s="1"/>
  <c r="AS2528" i="1"/>
  <c r="R2528" i="1" s="1"/>
  <c r="AS2526" i="1"/>
  <c r="R2526" i="1" s="1"/>
  <c r="AS2525" i="1"/>
  <c r="R2525" i="1" s="1"/>
  <c r="AS2524" i="1"/>
  <c r="R2524" i="1" s="1"/>
  <c r="AS2523" i="1"/>
  <c r="R2523" i="1" s="1"/>
  <c r="AS2522" i="1"/>
  <c r="R2522" i="1" s="1"/>
  <c r="AS2521" i="1"/>
  <c r="R2521" i="1" s="1"/>
  <c r="AS2520" i="1"/>
  <c r="R2520" i="1" s="1"/>
  <c r="AS2519" i="1"/>
  <c r="R2519" i="1" s="1"/>
  <c r="AS2518" i="1"/>
  <c r="R2518" i="1" s="1"/>
  <c r="AS2517" i="1"/>
  <c r="R2517" i="1" s="1"/>
  <c r="AS2514" i="1"/>
  <c r="R2514" i="1" s="1"/>
  <c r="AS2513" i="1"/>
  <c r="R2513" i="1" s="1"/>
  <c r="AS2512" i="1"/>
  <c r="R2512" i="1" s="1"/>
  <c r="AS2511" i="1"/>
  <c r="R2511" i="1" s="1"/>
  <c r="AS2510" i="1"/>
  <c r="R2510" i="1" s="1"/>
  <c r="AS2509" i="1"/>
  <c r="R2509" i="1" s="1"/>
  <c r="AS2508" i="1"/>
  <c r="R2508" i="1" s="1"/>
  <c r="AS2507" i="1"/>
  <c r="R2507" i="1" s="1"/>
  <c r="AS2506" i="1"/>
  <c r="R2506" i="1" s="1"/>
  <c r="AS2505" i="1"/>
  <c r="R2505" i="1" s="1"/>
  <c r="AS2504" i="1"/>
  <c r="R2504" i="1" s="1"/>
  <c r="AS2503" i="1"/>
  <c r="R2503" i="1" s="1"/>
  <c r="AS2502" i="1"/>
  <c r="R2502" i="1" s="1"/>
  <c r="AS2501" i="1"/>
  <c r="R2501" i="1" s="1"/>
  <c r="AS2500" i="1"/>
  <c r="R2500" i="1" s="1"/>
  <c r="AS2499" i="1"/>
  <c r="R2499" i="1" s="1"/>
  <c r="AS2498" i="1"/>
  <c r="R2498" i="1" s="1"/>
  <c r="AS2497" i="1"/>
  <c r="R2497" i="1" s="1"/>
  <c r="AS2496" i="1"/>
  <c r="R2496" i="1" s="1"/>
  <c r="AS2495" i="1"/>
  <c r="R2495" i="1" s="1"/>
  <c r="AS2494" i="1"/>
  <c r="R2494" i="1" s="1"/>
  <c r="AS2493" i="1"/>
  <c r="R2493" i="1" s="1"/>
  <c r="AS2492" i="1"/>
  <c r="R2492" i="1" s="1"/>
  <c r="AS2491" i="1"/>
  <c r="R2491" i="1" s="1"/>
  <c r="AS2490" i="1"/>
  <c r="R2490" i="1" s="1"/>
  <c r="AS2489" i="1"/>
  <c r="R2489" i="1" s="1"/>
  <c r="AS2488" i="1"/>
  <c r="R2488" i="1" s="1"/>
  <c r="AS2487" i="1"/>
  <c r="R2487" i="1" s="1"/>
  <c r="AS2486" i="1"/>
  <c r="R2486" i="1" s="1"/>
  <c r="AS2485" i="1"/>
  <c r="R2485" i="1" s="1"/>
  <c r="AS2484" i="1"/>
  <c r="R2484" i="1" s="1"/>
  <c r="AS2483" i="1"/>
  <c r="R2483" i="1" s="1"/>
  <c r="AS2482" i="1"/>
  <c r="R2482" i="1" s="1"/>
  <c r="AS2481" i="1"/>
  <c r="R2481" i="1" s="1"/>
  <c r="AS2480" i="1"/>
  <c r="R2480" i="1" s="1"/>
  <c r="AS2479" i="1"/>
  <c r="R2479" i="1" s="1"/>
  <c r="AS2478" i="1"/>
  <c r="R2478" i="1" s="1"/>
  <c r="AS2477" i="1"/>
  <c r="R2477" i="1" s="1"/>
  <c r="AS2476" i="1"/>
  <c r="R2476" i="1" s="1"/>
  <c r="AS2475" i="1"/>
  <c r="R2475" i="1" s="1"/>
  <c r="AS2474" i="1"/>
  <c r="R2474" i="1" s="1"/>
  <c r="AS2473" i="1"/>
  <c r="R2473" i="1" s="1"/>
  <c r="AS2472" i="1"/>
  <c r="R2472" i="1" s="1"/>
  <c r="AS2471" i="1"/>
  <c r="R2471" i="1" s="1"/>
  <c r="AS2470" i="1"/>
  <c r="R2470" i="1" s="1"/>
  <c r="AS2469" i="1"/>
  <c r="R2469" i="1" s="1"/>
  <c r="AS2468" i="1"/>
  <c r="R2468" i="1" s="1"/>
  <c r="AS2467" i="1"/>
  <c r="R2467" i="1" s="1"/>
  <c r="AS2466" i="1"/>
  <c r="R2466" i="1" s="1"/>
  <c r="AS2465" i="1"/>
  <c r="R2465" i="1" s="1"/>
  <c r="AS2464" i="1"/>
  <c r="R2464" i="1" s="1"/>
  <c r="AS2463" i="1"/>
  <c r="R2463" i="1" s="1"/>
  <c r="AS2462" i="1"/>
  <c r="R2462" i="1" s="1"/>
  <c r="AS2461" i="1"/>
  <c r="R2461" i="1" s="1"/>
  <c r="AS2460" i="1"/>
  <c r="R2460" i="1" s="1"/>
  <c r="AS2459" i="1"/>
  <c r="R2459" i="1" s="1"/>
  <c r="AS2458" i="1"/>
  <c r="R2458" i="1" s="1"/>
  <c r="AS2457" i="1"/>
  <c r="R2457" i="1" s="1"/>
  <c r="AS2456" i="1"/>
  <c r="R2456" i="1" s="1"/>
  <c r="AS2455" i="1"/>
  <c r="R2455" i="1" s="1"/>
  <c r="AS2454" i="1"/>
  <c r="R2454" i="1" s="1"/>
  <c r="AS2453" i="1"/>
  <c r="R2453" i="1" s="1"/>
  <c r="AS2451" i="1"/>
  <c r="AS2450" i="1"/>
  <c r="R2450" i="1" s="1"/>
  <c r="AS2449" i="1"/>
  <c r="R2449" i="1" s="1"/>
  <c r="AS2448" i="1"/>
  <c r="R2448" i="1" s="1"/>
  <c r="AS2447" i="1"/>
  <c r="R2447" i="1" s="1"/>
  <c r="AS2446" i="1"/>
  <c r="R2446" i="1" s="1"/>
  <c r="AS2445" i="1"/>
  <c r="R2445" i="1" s="1"/>
  <c r="AS2444" i="1"/>
  <c r="R2444" i="1" s="1"/>
  <c r="AS2443" i="1"/>
  <c r="R2443" i="1" s="1"/>
  <c r="AS2442" i="1"/>
  <c r="R2442" i="1" s="1"/>
  <c r="AS2441" i="1"/>
  <c r="R2441" i="1" s="1"/>
  <c r="AS2440" i="1"/>
  <c r="R2440" i="1" s="1"/>
  <c r="AS2439" i="1"/>
  <c r="R2439" i="1" s="1"/>
  <c r="AS2438" i="1"/>
  <c r="R2438" i="1" s="1"/>
  <c r="AS2437" i="1"/>
  <c r="R2437" i="1" s="1"/>
  <c r="AS2436" i="1"/>
  <c r="R2436" i="1" s="1"/>
  <c r="AS2435" i="1"/>
  <c r="R2435" i="1" s="1"/>
  <c r="AS2434" i="1"/>
  <c r="R2434" i="1" s="1"/>
  <c r="AS2433" i="1"/>
  <c r="R2433" i="1" s="1"/>
  <c r="AS2432" i="1"/>
  <c r="R2432" i="1" s="1"/>
  <c r="AS2429" i="1"/>
  <c r="R2429" i="1" s="1"/>
  <c r="AS2428" i="1"/>
  <c r="R2428" i="1" s="1"/>
  <c r="AS2427" i="1"/>
  <c r="R2427" i="1" s="1"/>
  <c r="AS2426" i="1"/>
  <c r="R2426" i="1" s="1"/>
  <c r="AS2425" i="1"/>
  <c r="R2425" i="1" s="1"/>
  <c r="AS2424" i="1"/>
  <c r="R2424" i="1" s="1"/>
  <c r="AS2423" i="1"/>
  <c r="R2423" i="1" s="1"/>
  <c r="AS2422" i="1"/>
  <c r="R2422" i="1" s="1"/>
  <c r="AS2421" i="1"/>
  <c r="R2421" i="1" s="1"/>
  <c r="AS2420" i="1"/>
  <c r="R2420" i="1" s="1"/>
  <c r="AS2419" i="1"/>
  <c r="R2419" i="1" s="1"/>
  <c r="AS2418" i="1"/>
  <c r="R2418" i="1" s="1"/>
  <c r="AS2417" i="1"/>
  <c r="R2417" i="1" s="1"/>
  <c r="AS2416" i="1"/>
  <c r="R2416" i="1" s="1"/>
  <c r="AS2415" i="1"/>
  <c r="R2415" i="1" s="1"/>
  <c r="AS2414" i="1"/>
  <c r="R2414" i="1" s="1"/>
  <c r="AS2412" i="1"/>
  <c r="R2412" i="1" s="1"/>
  <c r="AS2411" i="1"/>
  <c r="R2411" i="1" s="1"/>
  <c r="AS2410" i="1"/>
  <c r="R2410" i="1" s="1"/>
  <c r="AS2409" i="1"/>
  <c r="R2409" i="1" s="1"/>
  <c r="AS2408" i="1"/>
  <c r="R2408" i="1" s="1"/>
  <c r="AS2407" i="1"/>
  <c r="R2407" i="1" s="1"/>
  <c r="AS2406" i="1"/>
  <c r="R2406" i="1" s="1"/>
  <c r="AS2405" i="1"/>
  <c r="R2405" i="1" s="1"/>
  <c r="AS2404" i="1"/>
  <c r="R2404" i="1" s="1"/>
  <c r="AS2403" i="1"/>
  <c r="R2403" i="1" s="1"/>
  <c r="AS2402" i="1"/>
  <c r="R2402" i="1" s="1"/>
  <c r="AS2401" i="1"/>
  <c r="R2401" i="1" s="1"/>
  <c r="AS2400" i="1"/>
  <c r="R2400" i="1" s="1"/>
  <c r="AS2399" i="1"/>
  <c r="R2399" i="1" s="1"/>
  <c r="AS2398" i="1"/>
  <c r="R2398" i="1" s="1"/>
  <c r="AS2397" i="1"/>
  <c r="R2397" i="1" s="1"/>
  <c r="AS2396" i="1"/>
  <c r="R2396" i="1" s="1"/>
  <c r="AS2395" i="1"/>
  <c r="R2395" i="1" s="1"/>
  <c r="AS2394" i="1"/>
  <c r="R2394" i="1" s="1"/>
  <c r="AS2393" i="1"/>
  <c r="R2393" i="1" s="1"/>
  <c r="AS2392" i="1"/>
  <c r="R2392" i="1" s="1"/>
  <c r="AS2391" i="1"/>
  <c r="R2391" i="1" s="1"/>
  <c r="AS2390" i="1"/>
  <c r="R2390" i="1" s="1"/>
  <c r="AS2389" i="1"/>
  <c r="R2389" i="1" s="1"/>
  <c r="AS2388" i="1"/>
  <c r="R2388" i="1" s="1"/>
  <c r="AS2387" i="1"/>
  <c r="R2387" i="1" s="1"/>
  <c r="AS2386" i="1"/>
  <c r="R2386" i="1" s="1"/>
  <c r="AS2384" i="1"/>
  <c r="R2384" i="1" s="1"/>
  <c r="AS2383" i="1"/>
  <c r="R2383" i="1" s="1"/>
  <c r="AS2382" i="1"/>
  <c r="R2382" i="1" s="1"/>
  <c r="AS2381" i="1"/>
  <c r="R2381" i="1" s="1"/>
  <c r="AS2380" i="1"/>
  <c r="R2380" i="1" s="1"/>
  <c r="AS2379" i="1"/>
  <c r="R2379" i="1" s="1"/>
  <c r="AS2378" i="1"/>
  <c r="R2378" i="1" s="1"/>
  <c r="AS2377" i="1"/>
  <c r="R2377" i="1" s="1"/>
  <c r="AS2376" i="1"/>
  <c r="R2376" i="1" s="1"/>
  <c r="AS2375" i="1"/>
  <c r="R2375" i="1" s="1"/>
  <c r="AS2373" i="1"/>
  <c r="R2373" i="1" s="1"/>
  <c r="AS2372" i="1"/>
  <c r="R2372" i="1" s="1"/>
  <c r="AS2371" i="1"/>
  <c r="R2371" i="1" s="1"/>
  <c r="AS2370" i="1"/>
  <c r="R2370" i="1" s="1"/>
  <c r="AS2369" i="1"/>
  <c r="R2369" i="1" s="1"/>
  <c r="AS2368" i="1"/>
  <c r="R2368" i="1" s="1"/>
  <c r="AS2367" i="1"/>
  <c r="R2367" i="1" s="1"/>
  <c r="AS2366" i="1"/>
  <c r="R2366" i="1" s="1"/>
  <c r="AS2365" i="1"/>
  <c r="R2365" i="1" s="1"/>
  <c r="AS2364" i="1"/>
  <c r="R2364" i="1" s="1"/>
  <c r="AS2363" i="1"/>
  <c r="R2363" i="1" s="1"/>
  <c r="AS2362" i="1"/>
  <c r="R2362" i="1" s="1"/>
  <c r="AS2360" i="1"/>
  <c r="R2360" i="1" s="1"/>
  <c r="AS2359" i="1"/>
  <c r="R2359" i="1" s="1"/>
  <c r="AS2358" i="1"/>
  <c r="R2358" i="1" s="1"/>
  <c r="AS2357" i="1"/>
  <c r="R2357" i="1" s="1"/>
  <c r="AS2355" i="1"/>
  <c r="R2355" i="1" s="1"/>
  <c r="AS2353" i="1"/>
  <c r="R2353" i="1" s="1"/>
  <c r="AS2352" i="1"/>
  <c r="R2352" i="1" s="1"/>
  <c r="AS2351" i="1"/>
  <c r="R2351" i="1" s="1"/>
  <c r="AS2350" i="1"/>
  <c r="R2350" i="1" s="1"/>
  <c r="AS2349" i="1"/>
  <c r="R2349" i="1" s="1"/>
  <c r="AS2348" i="1"/>
  <c r="R2348" i="1" s="1"/>
  <c r="AS2343" i="1"/>
  <c r="R2343" i="1" s="1"/>
  <c r="AS2342" i="1"/>
  <c r="R2342" i="1" s="1"/>
  <c r="AS2340" i="1"/>
  <c r="R2340" i="1" s="1"/>
  <c r="AS2339" i="1"/>
  <c r="R2339" i="1" s="1"/>
  <c r="AS2338" i="1"/>
  <c r="R2338" i="1" s="1"/>
  <c r="AS2337" i="1"/>
  <c r="R2337" i="1" s="1"/>
  <c r="AS2336" i="1"/>
  <c r="R2336" i="1" s="1"/>
  <c r="AS2335" i="1"/>
  <c r="R2335" i="1" s="1"/>
  <c r="AS2334" i="1"/>
  <c r="R2334" i="1" s="1"/>
  <c r="AS2333" i="1"/>
  <c r="R2333" i="1" s="1"/>
  <c r="AS2332" i="1"/>
  <c r="R2332" i="1" s="1"/>
  <c r="AS2331" i="1"/>
  <c r="R2331" i="1" s="1"/>
  <c r="AS2330" i="1"/>
  <c r="AS2329" i="1"/>
  <c r="R2329" i="1" s="1"/>
  <c r="AS2327" i="1"/>
  <c r="R2327" i="1" s="1"/>
  <c r="AS2326" i="1"/>
  <c r="R2326" i="1" s="1"/>
  <c r="AS2325" i="1"/>
  <c r="R2325" i="1" s="1"/>
  <c r="AS2324" i="1"/>
  <c r="R2324" i="1" s="1"/>
  <c r="AS2323" i="1"/>
  <c r="R2323" i="1" s="1"/>
  <c r="AS2322" i="1"/>
  <c r="R2322" i="1" s="1"/>
  <c r="AS2321" i="1"/>
  <c r="R2321" i="1" s="1"/>
  <c r="AS2320" i="1"/>
  <c r="R2320" i="1" s="1"/>
  <c r="AS2319" i="1"/>
  <c r="R2319" i="1" s="1"/>
  <c r="AS2318" i="1"/>
  <c r="R2318" i="1" s="1"/>
  <c r="AS2317" i="1"/>
  <c r="R2317" i="1" s="1"/>
  <c r="AS2316" i="1"/>
  <c r="R2316" i="1" s="1"/>
  <c r="AS2315" i="1"/>
  <c r="R2315" i="1" s="1"/>
  <c r="AS2314" i="1"/>
  <c r="R2314" i="1" s="1"/>
  <c r="AS2313" i="1"/>
  <c r="R2313" i="1" s="1"/>
  <c r="AS2312" i="1"/>
  <c r="R2312" i="1" s="1"/>
  <c r="AS2311" i="1"/>
  <c r="AS2310" i="1"/>
  <c r="R2310" i="1" s="1"/>
  <c r="AS2308" i="1"/>
  <c r="R2308" i="1" s="1"/>
  <c r="AS2307" i="1"/>
  <c r="R2307" i="1" s="1"/>
  <c r="AS2306" i="1"/>
  <c r="R2306" i="1" s="1"/>
  <c r="AS2305" i="1"/>
  <c r="R2305" i="1" s="1"/>
  <c r="AS2304" i="1"/>
  <c r="R2304" i="1" s="1"/>
  <c r="AS2303" i="1"/>
  <c r="R2303" i="1" s="1"/>
  <c r="AS2302" i="1"/>
  <c r="R2302" i="1" s="1"/>
  <c r="AS2301" i="1"/>
  <c r="R2301" i="1" s="1"/>
  <c r="AS2300" i="1"/>
  <c r="R2300" i="1" s="1"/>
  <c r="AS2299" i="1"/>
  <c r="R2299" i="1" s="1"/>
  <c r="AS2298" i="1"/>
  <c r="R2298" i="1" s="1"/>
  <c r="AS2297" i="1"/>
  <c r="R2297" i="1" s="1"/>
  <c r="AS2296" i="1"/>
  <c r="R2296" i="1" s="1"/>
  <c r="AS2295" i="1"/>
  <c r="R2295" i="1" s="1"/>
  <c r="AS2294" i="1"/>
  <c r="AS2293" i="1"/>
  <c r="R2293" i="1" s="1"/>
  <c r="AS2292" i="1"/>
  <c r="R2292" i="1" s="1"/>
  <c r="AS2291" i="1"/>
  <c r="R2291" i="1" s="1"/>
  <c r="AS2290" i="1"/>
  <c r="R2290" i="1" s="1"/>
  <c r="AS2289" i="1"/>
  <c r="R2289" i="1" s="1"/>
  <c r="AS2288" i="1"/>
  <c r="R2288" i="1" s="1"/>
  <c r="AS2287" i="1"/>
  <c r="R2287" i="1" s="1"/>
  <c r="AS2286" i="1"/>
  <c r="R2286" i="1" s="1"/>
  <c r="AS2285" i="1"/>
  <c r="R2285" i="1" s="1"/>
  <c r="AS2284" i="1"/>
  <c r="R2284" i="1" s="1"/>
  <c r="AS2283" i="1"/>
  <c r="R2283" i="1" s="1"/>
  <c r="AS2282" i="1"/>
  <c r="R2282" i="1" s="1"/>
  <c r="AS2281" i="1"/>
  <c r="R2281" i="1" s="1"/>
  <c r="AS2280" i="1"/>
  <c r="R2280" i="1" s="1"/>
  <c r="AS2279" i="1"/>
  <c r="R2279" i="1" s="1"/>
  <c r="AS2277" i="1"/>
  <c r="R2277" i="1" s="1"/>
  <c r="AS2276" i="1"/>
  <c r="R2276" i="1" s="1"/>
  <c r="AS2275" i="1"/>
  <c r="R2275" i="1" s="1"/>
  <c r="AS2274" i="1"/>
  <c r="R2274" i="1" s="1"/>
  <c r="AS2273" i="1"/>
  <c r="R2273" i="1" s="1"/>
  <c r="AS2272" i="1"/>
  <c r="R2272" i="1" s="1"/>
  <c r="AS2271" i="1"/>
  <c r="R2271" i="1" s="1"/>
  <c r="AS2270" i="1"/>
  <c r="R2270" i="1" s="1"/>
  <c r="AS2269" i="1"/>
  <c r="R2269" i="1" s="1"/>
  <c r="AS2268" i="1"/>
  <c r="R2268" i="1" s="1"/>
  <c r="AS2267" i="1"/>
  <c r="R2267" i="1" s="1"/>
  <c r="AS2266" i="1"/>
  <c r="R2266" i="1" s="1"/>
  <c r="AS2265" i="1"/>
  <c r="R2265" i="1" s="1"/>
  <c r="AS2264" i="1"/>
  <c r="R2264" i="1" s="1"/>
  <c r="AS2262" i="1"/>
  <c r="R2262" i="1" s="1"/>
  <c r="AS2261" i="1"/>
  <c r="R2261" i="1" s="1"/>
  <c r="AS2260" i="1"/>
  <c r="R2260" i="1" s="1"/>
  <c r="AS2259" i="1"/>
  <c r="R2259" i="1" s="1"/>
  <c r="AS2258" i="1"/>
  <c r="R2258" i="1" s="1"/>
  <c r="AS2257" i="1"/>
  <c r="R2257" i="1" s="1"/>
  <c r="AS2256" i="1"/>
  <c r="R2256" i="1" s="1"/>
  <c r="AS2255" i="1"/>
  <c r="R2255" i="1" s="1"/>
  <c r="AS2254" i="1"/>
  <c r="R2254" i="1" s="1"/>
  <c r="AS2253" i="1"/>
  <c r="R2253" i="1" s="1"/>
  <c r="AS2252" i="1"/>
  <c r="R2252" i="1" s="1"/>
  <c r="AS2251" i="1"/>
  <c r="R2251" i="1" s="1"/>
  <c r="AS2250" i="1"/>
  <c r="R2250" i="1" s="1"/>
  <c r="AS2249" i="1"/>
  <c r="R2249" i="1" s="1"/>
  <c r="AS2248" i="1"/>
  <c r="R2248" i="1" s="1"/>
  <c r="AS2247" i="1"/>
  <c r="R2247" i="1" s="1"/>
  <c r="AS2246" i="1"/>
  <c r="R2246" i="1" s="1"/>
  <c r="AS2245" i="1"/>
  <c r="R2245" i="1" s="1"/>
  <c r="AS2244" i="1"/>
  <c r="R2244" i="1" s="1"/>
  <c r="AS2243" i="1"/>
  <c r="R2243" i="1" s="1"/>
  <c r="AS2242" i="1"/>
  <c r="R2242" i="1" s="1"/>
  <c r="AS2241" i="1"/>
  <c r="R2241" i="1" s="1"/>
  <c r="AS2240" i="1"/>
  <c r="R2240" i="1" s="1"/>
  <c r="AS2239" i="1"/>
  <c r="R2239" i="1" s="1"/>
  <c r="AS2238" i="1"/>
  <c r="R2238" i="1" s="1"/>
  <c r="AS2237" i="1"/>
  <c r="R2237" i="1" s="1"/>
  <c r="AS2236" i="1"/>
  <c r="R2236" i="1" s="1"/>
  <c r="AS2235" i="1"/>
  <c r="R2235" i="1" s="1"/>
  <c r="AS2234" i="1"/>
  <c r="R2234" i="1" s="1"/>
  <c r="AS2233" i="1"/>
  <c r="R2233" i="1" s="1"/>
  <c r="AS2232" i="1"/>
  <c r="R2232" i="1" s="1"/>
  <c r="AS2231" i="1"/>
  <c r="R2231" i="1" s="1"/>
  <c r="AS2230" i="1"/>
  <c r="R2230" i="1" s="1"/>
  <c r="AS2229" i="1"/>
  <c r="R2229" i="1" s="1"/>
  <c r="AS2228" i="1"/>
  <c r="R2228" i="1" s="1"/>
  <c r="AS2227" i="1"/>
  <c r="R2227" i="1" s="1"/>
  <c r="AS2226" i="1"/>
  <c r="R2226" i="1" s="1"/>
  <c r="AS2225" i="1"/>
  <c r="R2225" i="1" s="1"/>
  <c r="AS2224" i="1"/>
  <c r="R2224" i="1" s="1"/>
  <c r="AS2223" i="1"/>
  <c r="R2223" i="1" s="1"/>
  <c r="AS2222" i="1"/>
  <c r="R2222" i="1" s="1"/>
  <c r="AS2221" i="1"/>
  <c r="R2221" i="1" s="1"/>
  <c r="AS2220" i="1"/>
  <c r="R2220" i="1" s="1"/>
  <c r="AS2219" i="1"/>
  <c r="R2219" i="1" s="1"/>
  <c r="AS2218" i="1"/>
  <c r="R2218" i="1" s="1"/>
  <c r="AS2217" i="1"/>
  <c r="R2217" i="1" s="1"/>
  <c r="AS2216" i="1"/>
  <c r="R2216" i="1" s="1"/>
  <c r="AS2215" i="1"/>
  <c r="R2215" i="1" s="1"/>
  <c r="AS2214" i="1"/>
  <c r="R2214" i="1" s="1"/>
  <c r="AS2213" i="1"/>
  <c r="R2213" i="1" s="1"/>
  <c r="AS2212" i="1"/>
  <c r="R2212" i="1" s="1"/>
  <c r="AS2211" i="1"/>
  <c r="R2211" i="1" s="1"/>
  <c r="AS2210" i="1"/>
  <c r="R2210" i="1" s="1"/>
  <c r="AS2209" i="1"/>
  <c r="R2209" i="1" s="1"/>
  <c r="AS2208" i="1"/>
  <c r="R2208" i="1" s="1"/>
  <c r="AS2207" i="1"/>
  <c r="R2207" i="1" s="1"/>
  <c r="AS2206" i="1"/>
  <c r="R2206" i="1" s="1"/>
  <c r="AS2205" i="1"/>
  <c r="R2205" i="1" s="1"/>
  <c r="AS2204" i="1"/>
  <c r="R2204" i="1" s="1"/>
  <c r="AS2203" i="1"/>
  <c r="R2203" i="1" s="1"/>
  <c r="AS2202" i="1"/>
  <c r="R2202" i="1" s="1"/>
  <c r="AS2201" i="1"/>
  <c r="R2201" i="1" s="1"/>
  <c r="AS2200" i="1"/>
  <c r="R2200" i="1" s="1"/>
  <c r="AS2199" i="1"/>
  <c r="R2199" i="1" s="1"/>
  <c r="AS2198" i="1"/>
  <c r="R2198" i="1" s="1"/>
  <c r="AS2197" i="1"/>
  <c r="R2197" i="1" s="1"/>
  <c r="AS2196" i="1"/>
  <c r="R2196" i="1" s="1"/>
  <c r="AS2195" i="1"/>
  <c r="R2195" i="1" s="1"/>
  <c r="AS2194" i="1"/>
  <c r="R2194" i="1" s="1"/>
  <c r="AS2193" i="1"/>
  <c r="R2193" i="1" s="1"/>
  <c r="AS2192" i="1"/>
  <c r="R2192" i="1" s="1"/>
  <c r="AS2191" i="1"/>
  <c r="R2191" i="1" s="1"/>
  <c r="AS2190" i="1"/>
  <c r="R2190" i="1" s="1"/>
  <c r="AS2189" i="1"/>
  <c r="R2189" i="1" s="1"/>
  <c r="AS2188" i="1"/>
  <c r="R2188" i="1" s="1"/>
  <c r="AS2187" i="1"/>
  <c r="R2187" i="1" s="1"/>
  <c r="AS2186" i="1"/>
  <c r="R2186" i="1" s="1"/>
  <c r="AS2185" i="1"/>
  <c r="R2185" i="1" s="1"/>
  <c r="AS2184" i="1"/>
  <c r="R2184" i="1" s="1"/>
  <c r="AS2183" i="1"/>
  <c r="R2183" i="1" s="1"/>
  <c r="AS2182" i="1"/>
  <c r="R2182" i="1" s="1"/>
  <c r="AS2181" i="1"/>
  <c r="R2181" i="1" s="1"/>
  <c r="AS2180" i="1"/>
  <c r="R2180" i="1" s="1"/>
  <c r="AS2179" i="1"/>
  <c r="R2179" i="1" s="1"/>
  <c r="AS2178" i="1"/>
  <c r="R2178" i="1" s="1"/>
  <c r="AS2177" i="1"/>
  <c r="R2177" i="1" s="1"/>
  <c r="AS2176" i="1"/>
  <c r="R2176" i="1" s="1"/>
  <c r="AS2175" i="1"/>
  <c r="R2175" i="1" s="1"/>
  <c r="AS2174" i="1"/>
  <c r="R2174" i="1" s="1"/>
  <c r="AS2173" i="1"/>
  <c r="R2173" i="1" s="1"/>
  <c r="AS2172" i="1"/>
  <c r="R2172" i="1" s="1"/>
  <c r="AS2171" i="1"/>
  <c r="R2171" i="1" s="1"/>
  <c r="AS2170" i="1"/>
  <c r="R2170" i="1" s="1"/>
  <c r="AS2169" i="1"/>
  <c r="R2169" i="1" s="1"/>
  <c r="AS2168" i="1"/>
  <c r="R2168" i="1" s="1"/>
  <c r="AS2167" i="1"/>
  <c r="R2167" i="1" s="1"/>
  <c r="AS2166" i="1"/>
  <c r="R2166" i="1" s="1"/>
  <c r="AS2165" i="1"/>
  <c r="R2165" i="1" s="1"/>
  <c r="AS2163" i="1"/>
  <c r="R2163" i="1" s="1"/>
  <c r="AS2162" i="1"/>
  <c r="R2162" i="1" s="1"/>
  <c r="AS2161" i="1"/>
  <c r="R2161" i="1" s="1"/>
  <c r="AS2160" i="1"/>
  <c r="R2160" i="1" s="1"/>
  <c r="AS2159" i="1"/>
  <c r="R2159" i="1" s="1"/>
  <c r="AS2158" i="1"/>
  <c r="R2158" i="1" s="1"/>
  <c r="AS2157" i="1"/>
  <c r="R2157" i="1" s="1"/>
  <c r="AS2155" i="1"/>
  <c r="R2155" i="1" s="1"/>
  <c r="AS2154" i="1"/>
  <c r="R2154" i="1" s="1"/>
  <c r="AS2153" i="1"/>
  <c r="R2153" i="1" s="1"/>
  <c r="AS2152" i="1"/>
  <c r="R2152" i="1" s="1"/>
  <c r="AS2151" i="1"/>
  <c r="R2151" i="1" s="1"/>
  <c r="AS2150" i="1"/>
  <c r="R2150" i="1" s="1"/>
  <c r="AS2149" i="1"/>
  <c r="R2149" i="1" s="1"/>
  <c r="AS2148" i="1"/>
  <c r="R2148" i="1" s="1"/>
  <c r="AS2147" i="1"/>
  <c r="R2147" i="1" s="1"/>
  <c r="AS2146" i="1"/>
  <c r="R2146" i="1" s="1"/>
  <c r="AS2145" i="1"/>
  <c r="R2145" i="1" s="1"/>
  <c r="AS2140" i="1"/>
  <c r="R2140" i="1" s="1"/>
  <c r="AS2138" i="1"/>
  <c r="R2138" i="1" s="1"/>
  <c r="AS2137" i="1"/>
  <c r="R2137" i="1" s="1"/>
  <c r="AS2136" i="1"/>
  <c r="R2136" i="1" s="1"/>
  <c r="AS2135" i="1"/>
  <c r="R2135" i="1" s="1"/>
  <c r="AS2134" i="1"/>
  <c r="R2134" i="1" s="1"/>
  <c r="AS2133" i="1"/>
  <c r="R2133" i="1" s="1"/>
  <c r="AS2132" i="1"/>
  <c r="R2132" i="1" s="1"/>
  <c r="AS2131" i="1"/>
  <c r="R2131" i="1" s="1"/>
  <c r="AS2130" i="1"/>
  <c r="R2130" i="1" s="1"/>
  <c r="AS2129" i="1"/>
  <c r="R2129" i="1" s="1"/>
  <c r="AS2128" i="1"/>
  <c r="R2128" i="1" s="1"/>
  <c r="AS2127" i="1"/>
  <c r="R2127" i="1" s="1"/>
  <c r="AS2126" i="1"/>
  <c r="R2126" i="1" s="1"/>
  <c r="AS2125" i="1"/>
  <c r="R2125" i="1" s="1"/>
  <c r="AS2124" i="1"/>
  <c r="R2124" i="1" s="1"/>
  <c r="AS2123" i="1"/>
  <c r="R2123" i="1" s="1"/>
  <c r="AS2122" i="1"/>
  <c r="R2122" i="1" s="1"/>
  <c r="AS2121" i="1"/>
  <c r="R2121" i="1" s="1"/>
  <c r="AS2119" i="1"/>
  <c r="R2119" i="1" s="1"/>
  <c r="AS2118" i="1"/>
  <c r="R2118" i="1" s="1"/>
  <c r="AS2117" i="1"/>
  <c r="R2117" i="1" s="1"/>
  <c r="AS2116" i="1"/>
  <c r="R2116" i="1" s="1"/>
  <c r="AS2115" i="1"/>
  <c r="R2115" i="1" s="1"/>
  <c r="AS2114" i="1"/>
  <c r="R2114" i="1" s="1"/>
  <c r="AS2113" i="1"/>
  <c r="R2113" i="1" s="1"/>
  <c r="AS2112" i="1"/>
  <c r="R2112" i="1" s="1"/>
  <c r="AS2111" i="1"/>
  <c r="R2111" i="1" s="1"/>
  <c r="AS2110" i="1"/>
  <c r="R2110" i="1" s="1"/>
  <c r="AS2109" i="1"/>
  <c r="R2109" i="1" s="1"/>
  <c r="AS2108" i="1"/>
  <c r="R2108" i="1" s="1"/>
  <c r="AS2107" i="1"/>
  <c r="R2107" i="1" s="1"/>
  <c r="AS2106" i="1"/>
  <c r="R2106" i="1" s="1"/>
  <c r="AS2105" i="1"/>
  <c r="R2105" i="1" s="1"/>
  <c r="AS2104" i="1"/>
  <c r="R2104" i="1" s="1"/>
  <c r="AS2103" i="1"/>
  <c r="R2103" i="1" s="1"/>
  <c r="AS2101" i="1"/>
  <c r="R2101" i="1" s="1"/>
  <c r="AS2100" i="1"/>
  <c r="R2100" i="1" s="1"/>
  <c r="AS2099" i="1"/>
  <c r="R2099" i="1" s="1"/>
  <c r="AS2098" i="1"/>
  <c r="R2098" i="1" s="1"/>
  <c r="AS2097" i="1"/>
  <c r="R2097" i="1" s="1"/>
  <c r="AS2096" i="1"/>
  <c r="R2096" i="1" s="1"/>
  <c r="AS2095" i="1"/>
  <c r="R2095" i="1" s="1"/>
  <c r="AS2094" i="1"/>
  <c r="R2094" i="1" s="1"/>
  <c r="AS2093" i="1"/>
  <c r="R2093" i="1" s="1"/>
  <c r="AS2092" i="1"/>
  <c r="R2092" i="1" s="1"/>
  <c r="AS2091" i="1"/>
  <c r="R2091" i="1" s="1"/>
  <c r="AS2090" i="1"/>
  <c r="R2090" i="1" s="1"/>
  <c r="AS2089" i="1"/>
  <c r="R2089" i="1" s="1"/>
  <c r="AS2088" i="1"/>
  <c r="R2088" i="1" s="1"/>
  <c r="AS2087" i="1"/>
  <c r="R2087" i="1" s="1"/>
  <c r="AS2086" i="1"/>
  <c r="R2086" i="1" s="1"/>
  <c r="AS2085" i="1"/>
  <c r="R2085" i="1" s="1"/>
  <c r="AS2084" i="1"/>
  <c r="R2084" i="1" s="1"/>
  <c r="AS2083" i="1"/>
  <c r="R2083" i="1" s="1"/>
  <c r="AS2082" i="1"/>
  <c r="R2082" i="1" s="1"/>
  <c r="AS2081" i="1"/>
  <c r="R2081" i="1" s="1"/>
  <c r="AS2080" i="1"/>
  <c r="R2080" i="1" s="1"/>
  <c r="AS2079" i="1"/>
  <c r="R2079" i="1" s="1"/>
  <c r="AS2078" i="1"/>
  <c r="R2078" i="1" s="1"/>
  <c r="AS2077" i="1"/>
  <c r="R2077" i="1" s="1"/>
  <c r="AS2076" i="1"/>
  <c r="R2076" i="1" s="1"/>
  <c r="AS2075" i="1"/>
  <c r="R2075" i="1" s="1"/>
  <c r="AS2074" i="1"/>
  <c r="R2074" i="1" s="1"/>
  <c r="AS2073" i="1"/>
  <c r="R2073" i="1" s="1"/>
  <c r="AS2072" i="1"/>
  <c r="R2072" i="1" s="1"/>
  <c r="AS2071" i="1"/>
  <c r="R2071" i="1" s="1"/>
  <c r="AS2070" i="1"/>
  <c r="R2070" i="1" s="1"/>
  <c r="AS2069" i="1"/>
  <c r="R2069" i="1" s="1"/>
  <c r="AS2068" i="1"/>
  <c r="R2068" i="1" s="1"/>
  <c r="AS2067" i="1"/>
  <c r="R2067" i="1" s="1"/>
  <c r="AS2066" i="1"/>
  <c r="R2066" i="1" s="1"/>
  <c r="AS2065" i="1"/>
  <c r="R2065" i="1" s="1"/>
  <c r="AS2064" i="1"/>
  <c r="R2064" i="1" s="1"/>
  <c r="AS2063" i="1"/>
  <c r="R2063" i="1" s="1"/>
  <c r="AS2061" i="1"/>
  <c r="R2061" i="1" s="1"/>
  <c r="AS2059" i="1"/>
  <c r="R2059" i="1" s="1"/>
  <c r="AS2058" i="1"/>
  <c r="R2058" i="1" s="1"/>
  <c r="AS2057" i="1"/>
  <c r="R2057" i="1" s="1"/>
  <c r="AS2056" i="1"/>
  <c r="R2056" i="1" s="1"/>
  <c r="AS2054" i="1"/>
  <c r="R2054" i="1" s="1"/>
  <c r="AS2053" i="1"/>
  <c r="R2053" i="1" s="1"/>
  <c r="AS2052" i="1"/>
  <c r="R2052" i="1" s="1"/>
  <c r="AS2051" i="1"/>
  <c r="R2051" i="1" s="1"/>
  <c r="AS2050" i="1"/>
  <c r="R2050" i="1" s="1"/>
  <c r="AS2049" i="1"/>
  <c r="R2049" i="1" s="1"/>
  <c r="AS2048" i="1"/>
  <c r="R2048" i="1" s="1"/>
  <c r="AS2047" i="1"/>
  <c r="R2047" i="1" s="1"/>
  <c r="AS2046" i="1"/>
  <c r="R2046" i="1" s="1"/>
  <c r="AS2045" i="1"/>
  <c r="R2045" i="1" s="1"/>
  <c r="AS2044" i="1"/>
  <c r="R2044" i="1" s="1"/>
  <c r="AS2043" i="1"/>
  <c r="R2043" i="1" s="1"/>
  <c r="AS2042" i="1"/>
  <c r="R2042" i="1" s="1"/>
  <c r="AS2041" i="1"/>
  <c r="R2041" i="1" s="1"/>
  <c r="AS2040" i="1"/>
  <c r="R2040" i="1" s="1"/>
  <c r="AS2039" i="1"/>
  <c r="R2039" i="1" s="1"/>
  <c r="AS2038" i="1"/>
  <c r="R2038" i="1" s="1"/>
  <c r="AS2037" i="1"/>
  <c r="R2037" i="1" s="1"/>
  <c r="AS2036" i="1"/>
  <c r="R2036" i="1" s="1"/>
  <c r="AS2035" i="1"/>
  <c r="R2035" i="1" s="1"/>
  <c r="AS2034" i="1"/>
  <c r="R2034" i="1" s="1"/>
  <c r="AS2033" i="1"/>
  <c r="R2033" i="1" s="1"/>
  <c r="AS2032" i="1"/>
  <c r="R2032" i="1" s="1"/>
  <c r="AS2031" i="1"/>
  <c r="R2031" i="1" s="1"/>
  <c r="AS2030" i="1"/>
  <c r="R2030" i="1" s="1"/>
  <c r="AS2029" i="1"/>
  <c r="R2029" i="1" s="1"/>
  <c r="AS2028" i="1"/>
  <c r="R2028" i="1" s="1"/>
  <c r="AS2027" i="1"/>
  <c r="R2027" i="1" s="1"/>
  <c r="AS2026" i="1"/>
  <c r="R2026" i="1" s="1"/>
  <c r="AS2025" i="1"/>
  <c r="R2025" i="1" s="1"/>
  <c r="AS2024" i="1"/>
  <c r="R2024" i="1" s="1"/>
  <c r="AS2022" i="1"/>
  <c r="R2022" i="1" s="1"/>
  <c r="AS2021" i="1"/>
  <c r="R2021" i="1" s="1"/>
  <c r="AS2020" i="1"/>
  <c r="R2020" i="1" s="1"/>
  <c r="AS2019" i="1"/>
  <c r="R2019" i="1" s="1"/>
  <c r="AS2018" i="1"/>
  <c r="R2018" i="1" s="1"/>
  <c r="AS2017" i="1"/>
  <c r="R2017" i="1" s="1"/>
  <c r="AS2016" i="1"/>
  <c r="R2016" i="1" s="1"/>
  <c r="AS2015" i="1"/>
  <c r="R2015" i="1" s="1"/>
  <c r="AS2014" i="1"/>
  <c r="R2014" i="1" s="1"/>
  <c r="AS2013" i="1"/>
  <c r="R2013" i="1" s="1"/>
  <c r="AS2012" i="1"/>
  <c r="R2012" i="1" s="1"/>
  <c r="AS2011" i="1"/>
  <c r="R2011" i="1" s="1"/>
  <c r="AS2010" i="1"/>
  <c r="R2010" i="1" s="1"/>
  <c r="AS2009" i="1"/>
  <c r="R2009" i="1" s="1"/>
  <c r="AS2008" i="1"/>
  <c r="R2008" i="1" s="1"/>
  <c r="AS2007" i="1"/>
  <c r="R2007" i="1" s="1"/>
  <c r="AS2006" i="1"/>
  <c r="R2006" i="1" s="1"/>
  <c r="AS2005" i="1"/>
  <c r="R2005" i="1" s="1"/>
  <c r="AS2004" i="1"/>
  <c r="R2004" i="1" s="1"/>
  <c r="AS2003" i="1"/>
  <c r="R2003" i="1" s="1"/>
  <c r="AS2002" i="1"/>
  <c r="R2002" i="1" s="1"/>
  <c r="AS2001" i="1"/>
  <c r="R2001" i="1" s="1"/>
  <c r="AS2000" i="1"/>
  <c r="R2000" i="1" s="1"/>
  <c r="AS1999" i="1"/>
  <c r="R1999" i="1" s="1"/>
  <c r="AS1998" i="1"/>
  <c r="R1998" i="1" s="1"/>
  <c r="AS1997" i="1"/>
  <c r="R1997" i="1" s="1"/>
  <c r="AS1996" i="1"/>
  <c r="R1996" i="1" s="1"/>
  <c r="AS1995" i="1"/>
  <c r="R1995" i="1" s="1"/>
  <c r="AS1994" i="1"/>
  <c r="R1994" i="1" s="1"/>
  <c r="AS1993" i="1"/>
  <c r="R1993" i="1" s="1"/>
  <c r="AS1990" i="1"/>
  <c r="R1990" i="1" s="1"/>
  <c r="AS1989" i="1"/>
  <c r="R1989" i="1" s="1"/>
  <c r="AS1988" i="1"/>
  <c r="R1988" i="1" s="1"/>
  <c r="AS1987" i="1"/>
  <c r="R1987" i="1" s="1"/>
  <c r="AS1982" i="1"/>
  <c r="R1982" i="1" s="1"/>
  <c r="AS1981" i="1"/>
  <c r="R1981" i="1" s="1"/>
  <c r="AS1980" i="1"/>
  <c r="R1980" i="1" s="1"/>
  <c r="AS1979" i="1"/>
  <c r="R1979" i="1" s="1"/>
  <c r="AS1978" i="1"/>
  <c r="R1978" i="1" s="1"/>
  <c r="AS1977" i="1"/>
  <c r="R1977" i="1" s="1"/>
  <c r="AS1976" i="1"/>
  <c r="R1976" i="1" s="1"/>
  <c r="AS1975" i="1"/>
  <c r="R1975" i="1" s="1"/>
  <c r="AS1974" i="1"/>
  <c r="R1974" i="1" s="1"/>
  <c r="AS1973" i="1"/>
  <c r="R1973" i="1" s="1"/>
  <c r="AS1972" i="1"/>
  <c r="R1972" i="1" s="1"/>
  <c r="AS1971" i="1"/>
  <c r="R1971" i="1" s="1"/>
  <c r="AS1970" i="1"/>
  <c r="R1970" i="1" s="1"/>
  <c r="AS1969" i="1"/>
  <c r="R1969" i="1" s="1"/>
  <c r="AS1968" i="1"/>
  <c r="R1968" i="1" s="1"/>
  <c r="AS1967" i="1"/>
  <c r="R1967" i="1" s="1"/>
  <c r="AS1966" i="1"/>
  <c r="R1966" i="1" s="1"/>
  <c r="AS1965" i="1"/>
  <c r="R1965" i="1" s="1"/>
  <c r="AS1964" i="1"/>
  <c r="R1964" i="1" s="1"/>
  <c r="AS1963" i="1"/>
  <c r="R1963" i="1" s="1"/>
  <c r="AS1962" i="1"/>
  <c r="R1962" i="1" s="1"/>
  <c r="AS1961" i="1"/>
  <c r="R1961" i="1" s="1"/>
  <c r="AS1960" i="1"/>
  <c r="R1960" i="1" s="1"/>
  <c r="AS1959" i="1"/>
  <c r="R1959" i="1" s="1"/>
  <c r="AS1958" i="1"/>
  <c r="R1958" i="1" s="1"/>
  <c r="AS1957" i="1"/>
  <c r="R1957" i="1" s="1"/>
  <c r="AS1956" i="1"/>
  <c r="R1956" i="1" s="1"/>
  <c r="AS1955" i="1"/>
  <c r="R1955" i="1" s="1"/>
  <c r="AS1954" i="1"/>
  <c r="R1954" i="1" s="1"/>
  <c r="AS1953" i="1"/>
  <c r="R1953" i="1" s="1"/>
  <c r="AS1952" i="1"/>
  <c r="R1952" i="1" s="1"/>
  <c r="AS1951" i="1"/>
  <c r="R1951" i="1" s="1"/>
  <c r="AS1950" i="1"/>
  <c r="R1950" i="1" s="1"/>
  <c r="AS1949" i="1"/>
  <c r="R1949" i="1" s="1"/>
  <c r="AS1948" i="1"/>
  <c r="R1948" i="1" s="1"/>
  <c r="AS1947" i="1"/>
  <c r="R1947" i="1" s="1"/>
  <c r="AS1945" i="1"/>
  <c r="R1945" i="1" s="1"/>
  <c r="AS1943" i="1"/>
  <c r="R1943" i="1" s="1"/>
  <c r="AS1942" i="1"/>
  <c r="R1942" i="1" s="1"/>
  <c r="AS1941" i="1"/>
  <c r="R1941" i="1" s="1"/>
  <c r="AS1939" i="1"/>
  <c r="R1939" i="1" s="1"/>
  <c r="AS1938" i="1"/>
  <c r="R1938" i="1" s="1"/>
  <c r="AS1937" i="1"/>
  <c r="R1937" i="1" s="1"/>
  <c r="AS1936" i="1"/>
  <c r="R1936" i="1" s="1"/>
  <c r="AS1935" i="1"/>
  <c r="R1935" i="1" s="1"/>
  <c r="AS1932" i="1"/>
  <c r="R1932" i="1" s="1"/>
  <c r="AS1931" i="1"/>
  <c r="R1931" i="1" s="1"/>
  <c r="AS1930" i="1"/>
  <c r="R1930" i="1" s="1"/>
  <c r="AS1929" i="1"/>
  <c r="R1929" i="1" s="1"/>
  <c r="AS1928" i="1"/>
  <c r="R1928" i="1" s="1"/>
  <c r="AS1927" i="1"/>
  <c r="R1927" i="1" s="1"/>
  <c r="AS1926" i="1"/>
  <c r="R1926" i="1" s="1"/>
  <c r="AS1925" i="1"/>
  <c r="R1925" i="1" s="1"/>
  <c r="AS1924" i="1"/>
  <c r="R1924" i="1" s="1"/>
  <c r="AS1923" i="1"/>
  <c r="R1923" i="1" s="1"/>
  <c r="AS1922" i="1"/>
  <c r="R1922" i="1" s="1"/>
  <c r="AS1921" i="1"/>
  <c r="R1921" i="1" s="1"/>
  <c r="AS1920" i="1"/>
  <c r="R1920" i="1" s="1"/>
  <c r="AS1919" i="1"/>
  <c r="R1919" i="1" s="1"/>
  <c r="AS1918" i="1"/>
  <c r="R1918" i="1" s="1"/>
  <c r="AS1917" i="1"/>
  <c r="R1917" i="1" s="1"/>
  <c r="AS1916" i="1"/>
  <c r="R1916" i="1" s="1"/>
  <c r="AS1915" i="1"/>
  <c r="R1915" i="1" s="1"/>
  <c r="AS1912" i="1"/>
  <c r="R1912" i="1" s="1"/>
  <c r="AS1911" i="1"/>
  <c r="R1911" i="1" s="1"/>
  <c r="AS1910" i="1"/>
  <c r="R1910" i="1" s="1"/>
  <c r="AS1909" i="1"/>
  <c r="R1909" i="1" s="1"/>
  <c r="AS1908" i="1"/>
  <c r="R1908" i="1" s="1"/>
  <c r="AS1907" i="1"/>
  <c r="R1907" i="1" s="1"/>
  <c r="AS1906" i="1"/>
  <c r="R1906" i="1" s="1"/>
  <c r="AS1905" i="1"/>
  <c r="R1905" i="1" s="1"/>
  <c r="AS1904" i="1"/>
  <c r="R1904" i="1" s="1"/>
  <c r="AS1903" i="1"/>
  <c r="R1903" i="1" s="1"/>
  <c r="AS1902" i="1"/>
  <c r="R1902" i="1" s="1"/>
  <c r="AS1901" i="1"/>
  <c r="R1901" i="1" s="1"/>
  <c r="AS1900" i="1"/>
  <c r="R1900" i="1" s="1"/>
  <c r="AS1899" i="1"/>
  <c r="R1899" i="1" s="1"/>
  <c r="AS1898" i="1"/>
  <c r="R1898" i="1" s="1"/>
  <c r="AS1897" i="1"/>
  <c r="R1897" i="1" s="1"/>
  <c r="AS1896" i="1"/>
  <c r="R1896" i="1" s="1"/>
  <c r="AS1895" i="1"/>
  <c r="R1895" i="1" s="1"/>
  <c r="AS1894" i="1"/>
  <c r="R1894" i="1" s="1"/>
  <c r="AS1893" i="1"/>
  <c r="R1893" i="1" s="1"/>
  <c r="AS1892" i="1"/>
  <c r="R1892" i="1" s="1"/>
  <c r="AS1891" i="1"/>
  <c r="R1891" i="1" s="1"/>
  <c r="AS1890" i="1"/>
  <c r="R1890" i="1" s="1"/>
  <c r="AS1889" i="1"/>
  <c r="R1889" i="1" s="1"/>
  <c r="AS1888" i="1"/>
  <c r="R1888" i="1" s="1"/>
  <c r="AS1887" i="1"/>
  <c r="R1887" i="1" s="1"/>
  <c r="AS1886" i="1"/>
  <c r="R1886" i="1" s="1"/>
  <c r="AS1885" i="1"/>
  <c r="R1885" i="1" s="1"/>
  <c r="AS1884" i="1"/>
  <c r="R1884" i="1" s="1"/>
  <c r="AS1883" i="1"/>
  <c r="R1883" i="1" s="1"/>
  <c r="AS1882" i="1"/>
  <c r="R1882" i="1" s="1"/>
  <c r="AS1881" i="1"/>
  <c r="R1881" i="1" s="1"/>
  <c r="AS1880" i="1"/>
  <c r="R1880" i="1" s="1"/>
  <c r="AS1879" i="1"/>
  <c r="R1879" i="1" s="1"/>
  <c r="AS1878" i="1"/>
  <c r="R1878" i="1" s="1"/>
  <c r="AS1877" i="1"/>
  <c r="R1877" i="1" s="1"/>
  <c r="AS1876" i="1"/>
  <c r="R1876" i="1" s="1"/>
  <c r="AS1875" i="1"/>
  <c r="R1875" i="1" s="1"/>
  <c r="AS1874" i="1"/>
  <c r="R1874" i="1" s="1"/>
  <c r="AS1873" i="1"/>
  <c r="R1873" i="1" s="1"/>
  <c r="AS1872" i="1"/>
  <c r="R1872" i="1" s="1"/>
  <c r="AS1871" i="1"/>
  <c r="R1871" i="1" s="1"/>
  <c r="AS1870" i="1"/>
  <c r="R1870" i="1" s="1"/>
  <c r="AS1869" i="1"/>
  <c r="R1869" i="1" s="1"/>
  <c r="AS1868" i="1"/>
  <c r="R1868" i="1" s="1"/>
  <c r="AS1867" i="1"/>
  <c r="R1867" i="1" s="1"/>
  <c r="AS1866" i="1"/>
  <c r="R1866" i="1" s="1"/>
  <c r="AS1865" i="1"/>
  <c r="R1865" i="1" s="1"/>
  <c r="AS1864" i="1"/>
  <c r="R1864" i="1" s="1"/>
  <c r="AS1863" i="1"/>
  <c r="R1863" i="1" s="1"/>
  <c r="AS1862" i="1"/>
  <c r="R1862" i="1" s="1"/>
  <c r="AS1861" i="1"/>
  <c r="R1861" i="1" s="1"/>
  <c r="AS1858" i="1"/>
  <c r="R1858" i="1" s="1"/>
  <c r="AS1857" i="1"/>
  <c r="R1857" i="1" s="1"/>
  <c r="AS1856" i="1"/>
  <c r="R1856" i="1" s="1"/>
  <c r="AS1855" i="1"/>
  <c r="R1855" i="1" s="1"/>
  <c r="AS1854" i="1"/>
  <c r="R1854" i="1" s="1"/>
  <c r="AS1853" i="1"/>
  <c r="R1853" i="1" s="1"/>
  <c r="AS1852" i="1"/>
  <c r="R1852" i="1" s="1"/>
  <c r="AS1851" i="1"/>
  <c r="R1851" i="1" s="1"/>
  <c r="AS1850" i="1"/>
  <c r="R1850" i="1" s="1"/>
  <c r="AS1849" i="1"/>
  <c r="R1849" i="1" s="1"/>
  <c r="AS1848" i="1"/>
  <c r="R1848" i="1" s="1"/>
  <c r="AS1847" i="1"/>
  <c r="R1847" i="1" s="1"/>
  <c r="AS1846" i="1"/>
  <c r="AS1845" i="1"/>
  <c r="R1845" i="1" s="1"/>
  <c r="AS1688" i="1"/>
  <c r="R1688" i="1" s="1"/>
  <c r="AS1687" i="1"/>
  <c r="R1687" i="1" s="1"/>
  <c r="AS1686" i="1"/>
  <c r="R1686" i="1" s="1"/>
  <c r="AS1685" i="1"/>
  <c r="R1685" i="1" s="1"/>
  <c r="AS1684" i="1"/>
  <c r="R1684" i="1" s="1"/>
  <c r="AS1683" i="1"/>
  <c r="AS1682" i="1"/>
  <c r="R1682" i="1" s="1"/>
  <c r="AS1678" i="1"/>
  <c r="AS1677" i="1"/>
  <c r="AS1676" i="1"/>
  <c r="R1676" i="1" s="1"/>
  <c r="AS1675" i="1"/>
  <c r="R1675" i="1" s="1"/>
  <c r="AS1674" i="1"/>
  <c r="R1674" i="1" s="1"/>
  <c r="AS1673" i="1"/>
  <c r="R1673" i="1" s="1"/>
  <c r="AS1671" i="1"/>
  <c r="R1671" i="1" s="1"/>
  <c r="AS1670" i="1"/>
  <c r="R1670" i="1" s="1"/>
  <c r="AS1669" i="1"/>
  <c r="R1669" i="1" s="1"/>
  <c r="AS1667" i="1"/>
  <c r="R1667" i="1" s="1"/>
  <c r="AS1666" i="1"/>
  <c r="R1666" i="1" s="1"/>
  <c r="AS1665" i="1"/>
  <c r="R1665" i="1" s="1"/>
  <c r="AS1664" i="1"/>
  <c r="R1664" i="1" s="1"/>
  <c r="AS1663" i="1"/>
  <c r="R1663" i="1" s="1"/>
  <c r="AS1662" i="1"/>
  <c r="R1662" i="1" s="1"/>
  <c r="AS1661" i="1"/>
  <c r="R1661" i="1" s="1"/>
  <c r="AS1660" i="1"/>
  <c r="R1660" i="1" s="1"/>
  <c r="AS1657" i="1"/>
  <c r="R1657" i="1" s="1"/>
  <c r="AS1656" i="1"/>
  <c r="R1656" i="1" s="1"/>
  <c r="AS1655" i="1"/>
  <c r="R1655" i="1" s="1"/>
  <c r="AS1653" i="1"/>
  <c r="R1653" i="1" s="1"/>
  <c r="AS1652" i="1"/>
  <c r="R1652" i="1" s="1"/>
  <c r="AS1651" i="1"/>
  <c r="R1651" i="1" s="1"/>
  <c r="AS1649" i="1"/>
  <c r="R1649" i="1" s="1"/>
  <c r="AS1648" i="1"/>
  <c r="R1648" i="1" s="1"/>
  <c r="AS1647" i="1"/>
  <c r="R1647" i="1" s="1"/>
  <c r="AS1646" i="1"/>
  <c r="R1646" i="1" s="1"/>
  <c r="AS1645" i="1"/>
  <c r="R1645" i="1" s="1"/>
  <c r="AS1644" i="1"/>
  <c r="R1644" i="1" s="1"/>
  <c r="AS1643" i="1"/>
  <c r="R1643" i="1" s="1"/>
  <c r="AS1641" i="1"/>
  <c r="R1641" i="1" s="1"/>
  <c r="AS1640" i="1"/>
  <c r="R1640" i="1" s="1"/>
  <c r="AS1639" i="1"/>
  <c r="R1639" i="1" s="1"/>
  <c r="AS1638" i="1"/>
  <c r="R1638" i="1" s="1"/>
  <c r="AS1637" i="1"/>
  <c r="R1637" i="1" s="1"/>
  <c r="AS1635" i="1"/>
  <c r="R1635" i="1" s="1"/>
  <c r="AS1634" i="1"/>
  <c r="R1634" i="1" s="1"/>
  <c r="AS1633" i="1"/>
  <c r="R1633" i="1" s="1"/>
  <c r="AS1632" i="1"/>
  <c r="R1632" i="1" s="1"/>
  <c r="AS1631" i="1"/>
  <c r="R1631" i="1" s="1"/>
  <c r="AS1630" i="1"/>
  <c r="R1630" i="1" s="1"/>
  <c r="AS1629" i="1"/>
  <c r="R1629" i="1" s="1"/>
  <c r="AS1628" i="1"/>
  <c r="R1628" i="1" s="1"/>
  <c r="AS1627" i="1"/>
  <c r="R1627" i="1" s="1"/>
  <c r="AS1625" i="1"/>
  <c r="R1625" i="1" s="1"/>
  <c r="AS1624" i="1"/>
  <c r="R1624" i="1" s="1"/>
  <c r="AS1623" i="1"/>
  <c r="R1623" i="1" s="1"/>
  <c r="AS1622" i="1"/>
  <c r="R1622" i="1" s="1"/>
  <c r="AS1621" i="1"/>
  <c r="AS1620" i="1"/>
  <c r="R1620" i="1" s="1"/>
  <c r="AS1619" i="1"/>
  <c r="R1619" i="1" s="1"/>
  <c r="AS1618" i="1"/>
  <c r="R1618" i="1" s="1"/>
  <c r="AS1617" i="1"/>
  <c r="R1617" i="1" s="1"/>
  <c r="AS1616" i="1"/>
  <c r="R1616" i="1" s="1"/>
  <c r="AS1615" i="1"/>
  <c r="R1615" i="1" s="1"/>
  <c r="AS1614" i="1"/>
  <c r="R1614" i="1" s="1"/>
  <c r="AS1612" i="1"/>
  <c r="R1612" i="1" s="1"/>
  <c r="AS1611" i="1"/>
  <c r="R1611" i="1" s="1"/>
  <c r="AS1610" i="1"/>
  <c r="R1610" i="1" s="1"/>
  <c r="AS1609" i="1"/>
  <c r="R1609" i="1" s="1"/>
  <c r="AS1608" i="1"/>
  <c r="R1608" i="1" s="1"/>
  <c r="AS1607" i="1"/>
  <c r="R1607" i="1" s="1"/>
  <c r="AS1606" i="1"/>
  <c r="R1606" i="1" s="1"/>
  <c r="AS1605" i="1"/>
  <c r="R1605" i="1" s="1"/>
  <c r="AS1604" i="1"/>
  <c r="R1604" i="1" s="1"/>
  <c r="AS1603" i="1"/>
  <c r="R1603" i="1" s="1"/>
  <c r="AS1602" i="1"/>
  <c r="AS1601" i="1"/>
  <c r="R1601" i="1" s="1"/>
  <c r="AS1600" i="1"/>
  <c r="R1600" i="1" s="1"/>
  <c r="AS1599" i="1"/>
  <c r="R1599" i="1" s="1"/>
  <c r="AS1598" i="1"/>
  <c r="AS1597" i="1"/>
  <c r="R1597" i="1" s="1"/>
  <c r="AS1596" i="1"/>
  <c r="R1596" i="1" s="1"/>
  <c r="AS1595" i="1"/>
  <c r="R1595" i="1" s="1"/>
  <c r="AS1594" i="1"/>
  <c r="R1594" i="1" s="1"/>
  <c r="AS1593" i="1"/>
  <c r="R1593" i="1" s="1"/>
  <c r="AS1591" i="1"/>
  <c r="R1591" i="1" s="1"/>
  <c r="AS1590" i="1"/>
  <c r="R1590" i="1" s="1"/>
  <c r="AS1589" i="1"/>
  <c r="R1589" i="1" s="1"/>
  <c r="AS1588" i="1"/>
  <c r="R1588" i="1" s="1"/>
  <c r="AS1587" i="1"/>
  <c r="R1587" i="1" s="1"/>
  <c r="AS1585" i="1"/>
  <c r="R1585" i="1" s="1"/>
  <c r="AS1584" i="1"/>
  <c r="R1584" i="1" s="1"/>
  <c r="AS1583" i="1"/>
  <c r="R1583" i="1" s="1"/>
  <c r="AS1582" i="1"/>
  <c r="R1582" i="1" s="1"/>
  <c r="AS1581" i="1"/>
  <c r="R1581" i="1" s="1"/>
  <c r="AS1580" i="1"/>
  <c r="R1580" i="1" s="1"/>
  <c r="AS1578" i="1"/>
  <c r="R1578" i="1" s="1"/>
  <c r="AS1574" i="1"/>
  <c r="R1574" i="1" s="1"/>
  <c r="AS1572" i="1"/>
  <c r="R1572" i="1" s="1"/>
  <c r="AS1570" i="1"/>
  <c r="R1570" i="1" s="1"/>
  <c r="AS1569" i="1"/>
  <c r="R1569" i="1" s="1"/>
  <c r="AS1568" i="1"/>
  <c r="R1568" i="1" s="1"/>
  <c r="AS1567" i="1"/>
  <c r="R1567" i="1" s="1"/>
  <c r="AS1566" i="1"/>
  <c r="R1566" i="1" s="1"/>
  <c r="AS1565" i="1"/>
  <c r="R1565" i="1" s="1"/>
  <c r="AS1564" i="1"/>
  <c r="R1564" i="1" s="1"/>
  <c r="AS1560" i="1"/>
  <c r="R1560" i="1" s="1"/>
  <c r="AS1559" i="1"/>
  <c r="R1559" i="1" s="1"/>
  <c r="AS1558" i="1"/>
  <c r="R1558" i="1" s="1"/>
  <c r="AS1557" i="1"/>
  <c r="R1557" i="1" s="1"/>
  <c r="AS1556" i="1"/>
  <c r="R1556" i="1" s="1"/>
  <c r="AS1555" i="1"/>
  <c r="R1555" i="1" s="1"/>
  <c r="AS1554" i="1"/>
  <c r="R1554" i="1" s="1"/>
  <c r="AS1553" i="1"/>
  <c r="R1553" i="1" s="1"/>
  <c r="AS1552" i="1"/>
  <c r="R1552" i="1" s="1"/>
  <c r="AS1551" i="1"/>
  <c r="R1551" i="1" s="1"/>
  <c r="AS1550" i="1"/>
  <c r="R1550" i="1" s="1"/>
  <c r="AS1549" i="1"/>
  <c r="R1549" i="1" s="1"/>
  <c r="AS1548" i="1"/>
  <c r="R1548" i="1" s="1"/>
  <c r="AS1547" i="1"/>
  <c r="R1547" i="1" s="1"/>
  <c r="AS1546" i="1"/>
  <c r="R1546" i="1" s="1"/>
  <c r="AS1544" i="1"/>
  <c r="R1544" i="1" s="1"/>
  <c r="AS1543" i="1"/>
  <c r="R1543" i="1" s="1"/>
  <c r="AS1542" i="1"/>
  <c r="R1542" i="1" s="1"/>
  <c r="AS1541" i="1"/>
  <c r="R1541" i="1" s="1"/>
  <c r="AS1540" i="1"/>
  <c r="R1540" i="1" s="1"/>
  <c r="AS1539" i="1"/>
  <c r="R1539" i="1" s="1"/>
  <c r="AS1538" i="1"/>
  <c r="R1538" i="1" s="1"/>
  <c r="AS1537" i="1"/>
  <c r="R1537" i="1" s="1"/>
  <c r="AS1536" i="1"/>
  <c r="R1536" i="1" s="1"/>
  <c r="AS1535" i="1"/>
  <c r="R1535" i="1" s="1"/>
  <c r="AS1534" i="1"/>
  <c r="R1534" i="1" s="1"/>
  <c r="AS1533" i="1"/>
  <c r="R1533" i="1" s="1"/>
  <c r="AS1532" i="1"/>
  <c r="R1532" i="1" s="1"/>
  <c r="AS1531" i="1"/>
  <c r="R1531" i="1" s="1"/>
  <c r="AS1527" i="1"/>
  <c r="R1527" i="1" s="1"/>
  <c r="AS1526" i="1"/>
  <c r="R1526" i="1" s="1"/>
  <c r="AS1525" i="1"/>
  <c r="R1525" i="1" s="1"/>
  <c r="AS1524" i="1"/>
  <c r="R1524" i="1" s="1"/>
  <c r="AS1523" i="1"/>
  <c r="R1523" i="1" s="1"/>
  <c r="AS1522" i="1"/>
  <c r="R1522" i="1" s="1"/>
  <c r="AS1521" i="1"/>
  <c r="R1521" i="1" s="1"/>
  <c r="AS1520" i="1"/>
  <c r="R1520" i="1" s="1"/>
  <c r="AS1519" i="1"/>
  <c r="R1519" i="1" s="1"/>
  <c r="AS1518" i="1"/>
  <c r="R1518" i="1" s="1"/>
  <c r="AS1516" i="1"/>
  <c r="AS1515" i="1"/>
  <c r="R1515" i="1" s="1"/>
  <c r="AS1513" i="1"/>
  <c r="R1513" i="1" s="1"/>
  <c r="AS1511" i="1"/>
  <c r="R1511" i="1" s="1"/>
  <c r="AS1510" i="1"/>
  <c r="R1510" i="1" s="1"/>
  <c r="AS1509" i="1"/>
  <c r="R1509" i="1" s="1"/>
  <c r="AS1508" i="1"/>
  <c r="R1508" i="1" s="1"/>
  <c r="AS1507" i="1"/>
  <c r="R1507" i="1" s="1"/>
  <c r="AS1506" i="1"/>
  <c r="R1506" i="1" s="1"/>
  <c r="AS1505" i="1"/>
  <c r="R1505" i="1" s="1"/>
  <c r="AS1504" i="1"/>
  <c r="R1504" i="1" s="1"/>
  <c r="AS1503" i="1"/>
  <c r="R1503" i="1" s="1"/>
  <c r="AS1502" i="1"/>
  <c r="R1502" i="1" s="1"/>
  <c r="AS1501" i="1"/>
  <c r="R1501" i="1" s="1"/>
  <c r="AS1500" i="1"/>
  <c r="R1500" i="1" s="1"/>
  <c r="AS1499" i="1"/>
  <c r="R1499" i="1" s="1"/>
  <c r="AS1498" i="1"/>
  <c r="R1498" i="1" s="1"/>
  <c r="AS1497" i="1"/>
  <c r="R1497" i="1" s="1"/>
  <c r="AS1496" i="1"/>
  <c r="R1496" i="1" s="1"/>
  <c r="AS1495" i="1"/>
  <c r="R1495" i="1" s="1"/>
  <c r="AS1494" i="1"/>
  <c r="R1494" i="1" s="1"/>
  <c r="AS1493" i="1"/>
  <c r="R1493" i="1" s="1"/>
  <c r="AS1492" i="1"/>
  <c r="R1492" i="1" s="1"/>
  <c r="AS1491" i="1"/>
  <c r="R1491" i="1" s="1"/>
  <c r="AS1490" i="1"/>
  <c r="R1490" i="1" s="1"/>
  <c r="AS1487" i="1"/>
  <c r="R1487" i="1" s="1"/>
  <c r="AS1486" i="1"/>
  <c r="R1486" i="1" s="1"/>
  <c r="AS1485" i="1"/>
  <c r="R1485" i="1" s="1"/>
  <c r="AS1484" i="1"/>
  <c r="R1484" i="1" s="1"/>
  <c r="AS1483" i="1"/>
  <c r="R1483" i="1" s="1"/>
  <c r="AS1476" i="1"/>
  <c r="R1476" i="1" s="1"/>
  <c r="AS1475" i="1"/>
  <c r="R1475" i="1" s="1"/>
  <c r="AS1474" i="1"/>
  <c r="R1474" i="1" s="1"/>
  <c r="AS1473" i="1"/>
  <c r="R1473" i="1" s="1"/>
  <c r="AS1472" i="1"/>
  <c r="R1472" i="1" s="1"/>
  <c r="AS1469" i="1"/>
  <c r="R1469" i="1" s="1"/>
  <c r="AS1467" i="1"/>
  <c r="R1467" i="1" s="1"/>
  <c r="AS1466" i="1"/>
  <c r="R1466" i="1" s="1"/>
  <c r="AS1465" i="1"/>
  <c r="R1465" i="1" s="1"/>
  <c r="AS1464" i="1"/>
  <c r="R1464" i="1" s="1"/>
  <c r="AS1463" i="1"/>
  <c r="R1463" i="1" s="1"/>
  <c r="AS1462" i="1"/>
  <c r="R1462" i="1" s="1"/>
  <c r="AS1461" i="1"/>
  <c r="R1461" i="1" s="1"/>
  <c r="AS1460" i="1"/>
  <c r="R1460" i="1" s="1"/>
  <c r="AS1458" i="1"/>
  <c r="R1458" i="1" s="1"/>
  <c r="AS1457" i="1"/>
  <c r="R1457" i="1" s="1"/>
  <c r="AS1456" i="1"/>
  <c r="R1456" i="1" s="1"/>
  <c r="AS1455" i="1"/>
  <c r="R1455" i="1" s="1"/>
  <c r="AS1454" i="1"/>
  <c r="R1454" i="1" s="1"/>
  <c r="AS1453" i="1"/>
  <c r="R1453" i="1" s="1"/>
  <c r="AS1452" i="1"/>
  <c r="R1452" i="1" s="1"/>
  <c r="AS1451" i="1"/>
  <c r="R1451" i="1" s="1"/>
  <c r="AS1450" i="1"/>
  <c r="R1450" i="1" s="1"/>
  <c r="AS1449" i="1"/>
  <c r="R1449" i="1" s="1"/>
  <c r="AS1448" i="1"/>
  <c r="R1448" i="1" s="1"/>
  <c r="AS1447" i="1"/>
  <c r="R1447" i="1" s="1"/>
  <c r="AS1446" i="1"/>
  <c r="R1446" i="1" s="1"/>
  <c r="AS1445" i="1"/>
  <c r="R1445" i="1" s="1"/>
  <c r="AS1444" i="1"/>
  <c r="R1444" i="1" s="1"/>
  <c r="AS1443" i="1"/>
  <c r="R1443" i="1" s="1"/>
  <c r="AS1442" i="1"/>
  <c r="R1442" i="1" s="1"/>
  <c r="AS1441" i="1"/>
  <c r="R1441" i="1" s="1"/>
  <c r="AS1440" i="1"/>
  <c r="R1440" i="1" s="1"/>
  <c r="AS1438" i="1"/>
  <c r="R1438" i="1" s="1"/>
  <c r="AS1437" i="1"/>
  <c r="R1437" i="1" s="1"/>
  <c r="AS1436" i="1"/>
  <c r="R1436" i="1" s="1"/>
  <c r="AS1432" i="1"/>
  <c r="R1432" i="1" s="1"/>
  <c r="AS1429" i="1"/>
  <c r="R1429" i="1" s="1"/>
  <c r="AS1428" i="1"/>
  <c r="R1428" i="1" s="1"/>
  <c r="AS1427" i="1"/>
  <c r="R1427" i="1" s="1"/>
  <c r="AS1426" i="1"/>
  <c r="R1426" i="1" s="1"/>
  <c r="AS1425" i="1"/>
  <c r="R1425" i="1" s="1"/>
  <c r="AS1424" i="1"/>
  <c r="R1424" i="1" s="1"/>
  <c r="AS1423" i="1"/>
  <c r="R1423" i="1" s="1"/>
  <c r="AS1422" i="1"/>
  <c r="R1422" i="1" s="1"/>
  <c r="AS1421" i="1"/>
  <c r="R1421" i="1" s="1"/>
  <c r="AS1420" i="1"/>
  <c r="R1420" i="1" s="1"/>
  <c r="AS1419" i="1"/>
  <c r="R1419" i="1" s="1"/>
  <c r="AS1418" i="1"/>
  <c r="R1418" i="1" s="1"/>
  <c r="AS1417" i="1"/>
  <c r="R1417" i="1" s="1"/>
  <c r="AS1416" i="1"/>
  <c r="R1416" i="1" s="1"/>
  <c r="AS1415" i="1"/>
  <c r="R1415" i="1" s="1"/>
  <c r="AS1414" i="1"/>
  <c r="R1414" i="1" s="1"/>
  <c r="AS1413" i="1"/>
  <c r="R1413" i="1" s="1"/>
  <c r="AS1412" i="1"/>
  <c r="R1412" i="1" s="1"/>
  <c r="AS1411" i="1"/>
  <c r="R1411" i="1" s="1"/>
  <c r="AS1410" i="1"/>
  <c r="R1410" i="1" s="1"/>
  <c r="AS1407" i="1"/>
  <c r="R1407" i="1" s="1"/>
  <c r="AS1406" i="1"/>
  <c r="R1406" i="1" s="1"/>
  <c r="AS1405" i="1"/>
  <c r="R1405" i="1" s="1"/>
  <c r="AS1404" i="1"/>
  <c r="R1404" i="1" s="1"/>
  <c r="AS1403" i="1"/>
  <c r="R1403" i="1" s="1"/>
  <c r="AS1402" i="1"/>
  <c r="R1402" i="1" s="1"/>
  <c r="AS1401" i="1"/>
  <c r="R1401" i="1" s="1"/>
  <c r="AS1400" i="1"/>
  <c r="R1400" i="1" s="1"/>
  <c r="AS1399" i="1"/>
  <c r="R1399" i="1" s="1"/>
  <c r="AS1398" i="1"/>
  <c r="R1398" i="1" s="1"/>
  <c r="AS1397" i="1"/>
  <c r="R1397" i="1" s="1"/>
  <c r="AS1395" i="1"/>
  <c r="R1395" i="1" s="1"/>
  <c r="AS1394" i="1"/>
  <c r="R1394" i="1" s="1"/>
  <c r="AS1393" i="1"/>
  <c r="R1393" i="1" s="1"/>
  <c r="AS1392" i="1"/>
  <c r="R1392" i="1" s="1"/>
  <c r="AS1391" i="1"/>
  <c r="R1391" i="1" s="1"/>
  <c r="AS1390" i="1"/>
  <c r="R1390" i="1" s="1"/>
  <c r="AS1389" i="1"/>
  <c r="R1389" i="1" s="1"/>
  <c r="AS1388" i="1"/>
  <c r="R1388" i="1" s="1"/>
  <c r="AS1387" i="1"/>
  <c r="R1387" i="1" s="1"/>
  <c r="AS1385" i="1"/>
  <c r="R1385" i="1" s="1"/>
  <c r="AS1384" i="1"/>
  <c r="R1384" i="1" s="1"/>
  <c r="AS1383" i="1"/>
  <c r="R1383" i="1" s="1"/>
  <c r="AS1382" i="1"/>
  <c r="R1382" i="1" s="1"/>
  <c r="AS1381" i="1"/>
  <c r="R1381" i="1" s="1"/>
  <c r="AS1380" i="1"/>
  <c r="R1380" i="1" s="1"/>
  <c r="AS1379" i="1"/>
  <c r="R1379" i="1" s="1"/>
  <c r="AS1378" i="1"/>
  <c r="R1378" i="1" s="1"/>
  <c r="AS1377" i="1"/>
  <c r="R1377" i="1" s="1"/>
  <c r="AS1376" i="1"/>
  <c r="R1376" i="1" s="1"/>
  <c r="AS1375" i="1"/>
  <c r="R1375" i="1" s="1"/>
  <c r="AS1374" i="1"/>
  <c r="R1374" i="1" s="1"/>
  <c r="AS1372" i="1"/>
  <c r="R1372" i="1" s="1"/>
  <c r="AS1371" i="1"/>
  <c r="R1371" i="1" s="1"/>
  <c r="AS1370" i="1"/>
  <c r="R1370" i="1" s="1"/>
  <c r="AS1369" i="1"/>
  <c r="R1369" i="1" s="1"/>
  <c r="AS1368" i="1"/>
  <c r="R1368" i="1" s="1"/>
  <c r="AS1367" i="1"/>
  <c r="R1367" i="1" s="1"/>
  <c r="AS1366" i="1"/>
  <c r="R1366" i="1" s="1"/>
  <c r="AS1362" i="1"/>
  <c r="R1362" i="1" s="1"/>
  <c r="AS1361" i="1"/>
  <c r="R1361" i="1" s="1"/>
  <c r="AS1360" i="1"/>
  <c r="R1360" i="1" s="1"/>
  <c r="AS1359" i="1"/>
  <c r="R1359" i="1" s="1"/>
  <c r="AS1358" i="1"/>
  <c r="R1358" i="1" s="1"/>
  <c r="AS1357" i="1"/>
  <c r="R1357" i="1" s="1"/>
  <c r="AS1356" i="1"/>
  <c r="R1356" i="1" s="1"/>
  <c r="AS1355" i="1"/>
  <c r="R1355" i="1" s="1"/>
  <c r="AS1354" i="1"/>
  <c r="R1354" i="1" s="1"/>
  <c r="AS1352" i="1"/>
  <c r="R1352" i="1" s="1"/>
  <c r="AS1350" i="1"/>
  <c r="R1350" i="1" s="1"/>
  <c r="AS1348" i="1"/>
  <c r="R1348" i="1" s="1"/>
  <c r="AS1347" i="1"/>
  <c r="R1347" i="1" s="1"/>
  <c r="AS1346" i="1"/>
  <c r="R1346" i="1" s="1"/>
  <c r="AS1345" i="1"/>
  <c r="R1345" i="1" s="1"/>
  <c r="AS1344" i="1"/>
  <c r="R1344" i="1" s="1"/>
  <c r="AS1343" i="1"/>
  <c r="R1343" i="1" s="1"/>
  <c r="AS1342" i="1"/>
  <c r="R1342" i="1" s="1"/>
  <c r="AS1341" i="1"/>
  <c r="R1341" i="1" s="1"/>
  <c r="AS1340" i="1"/>
  <c r="R1340" i="1" s="1"/>
  <c r="AS1339" i="1"/>
  <c r="R1339" i="1" s="1"/>
  <c r="AS1338" i="1"/>
  <c r="R1338" i="1" s="1"/>
  <c r="AS1337" i="1"/>
  <c r="R1337" i="1" s="1"/>
  <c r="AS1336" i="1"/>
  <c r="R1336" i="1" s="1"/>
  <c r="AS1335" i="1"/>
  <c r="R1335" i="1" s="1"/>
  <c r="AS1334" i="1"/>
  <c r="R1334" i="1" s="1"/>
  <c r="AS1333" i="1"/>
  <c r="R1333" i="1" s="1"/>
  <c r="AS1332" i="1"/>
  <c r="R1332" i="1" s="1"/>
  <c r="AS1331" i="1"/>
  <c r="AS1330" i="1"/>
  <c r="R1330" i="1" s="1"/>
  <c r="AS1329" i="1"/>
  <c r="R1329" i="1" s="1"/>
  <c r="AS1328" i="1"/>
  <c r="R1328" i="1" s="1"/>
  <c r="AS1327" i="1"/>
  <c r="R1327" i="1" s="1"/>
  <c r="AS1326" i="1"/>
  <c r="R1326" i="1" s="1"/>
  <c r="AS1325" i="1"/>
  <c r="R1325" i="1" s="1"/>
  <c r="AS1324" i="1"/>
  <c r="R1324" i="1" s="1"/>
  <c r="AS1323" i="1"/>
  <c r="R1323" i="1" s="1"/>
  <c r="AS1322" i="1"/>
  <c r="R1322" i="1" s="1"/>
  <c r="AS1321" i="1"/>
  <c r="R1321" i="1" s="1"/>
  <c r="AS1320" i="1"/>
  <c r="R1320" i="1" s="1"/>
  <c r="AS1319" i="1"/>
  <c r="R1319" i="1" s="1"/>
  <c r="AS1318" i="1"/>
  <c r="R1318" i="1" s="1"/>
  <c r="AS1317" i="1"/>
  <c r="R1317" i="1" s="1"/>
  <c r="AS1315" i="1"/>
  <c r="R1315" i="1" s="1"/>
  <c r="AS1312" i="1"/>
  <c r="R1312" i="1" s="1"/>
  <c r="AS1311" i="1"/>
  <c r="R1311" i="1" s="1"/>
  <c r="AS1309" i="1"/>
  <c r="R1309" i="1" s="1"/>
  <c r="AS1308" i="1"/>
  <c r="R1308" i="1" s="1"/>
  <c r="AS1307" i="1"/>
  <c r="R1307" i="1" s="1"/>
  <c r="AS1306" i="1"/>
  <c r="R1306" i="1" s="1"/>
  <c r="AS1305" i="1"/>
  <c r="R1305" i="1" s="1"/>
  <c r="AS1304" i="1"/>
  <c r="R1304" i="1" s="1"/>
  <c r="AS1303" i="1"/>
  <c r="R1303" i="1" s="1"/>
  <c r="AS1302" i="1"/>
  <c r="R1302" i="1" s="1"/>
  <c r="AS1301" i="1"/>
  <c r="R1301" i="1" s="1"/>
  <c r="AS1300" i="1"/>
  <c r="R1300" i="1" s="1"/>
  <c r="AS1299" i="1"/>
  <c r="R1299" i="1" s="1"/>
  <c r="AS1298" i="1"/>
  <c r="R1298" i="1" s="1"/>
  <c r="AS1297" i="1"/>
  <c r="R1297" i="1" s="1"/>
  <c r="AS1294" i="1"/>
  <c r="R1294" i="1" s="1"/>
  <c r="AS1293" i="1"/>
  <c r="R1293" i="1" s="1"/>
  <c r="AS1291" i="1"/>
  <c r="R1291" i="1" s="1"/>
  <c r="AS1290" i="1"/>
  <c r="R1290" i="1" s="1"/>
  <c r="AS1289" i="1"/>
  <c r="R1289" i="1" s="1"/>
  <c r="AS1288" i="1"/>
  <c r="R1288" i="1" s="1"/>
  <c r="AS1284" i="1"/>
  <c r="R1284" i="1" s="1"/>
  <c r="AS1283" i="1"/>
  <c r="R1283" i="1" s="1"/>
  <c r="AS1282" i="1"/>
  <c r="R1282" i="1" s="1"/>
  <c r="AS1281" i="1"/>
  <c r="R1281" i="1" s="1"/>
  <c r="AS1280" i="1"/>
  <c r="R1280" i="1" s="1"/>
  <c r="AS1277" i="1"/>
  <c r="R1277" i="1" s="1"/>
  <c r="AS1276" i="1"/>
  <c r="R1276" i="1" s="1"/>
  <c r="AS1275" i="1"/>
  <c r="R1275" i="1" s="1"/>
  <c r="AS1274" i="1"/>
  <c r="R1274" i="1" s="1"/>
  <c r="AS1273" i="1"/>
  <c r="R1273" i="1" s="1"/>
  <c r="AS1270" i="1"/>
  <c r="R1270" i="1" s="1"/>
  <c r="AS1269" i="1"/>
  <c r="R1269" i="1" s="1"/>
  <c r="AS1268" i="1"/>
  <c r="R1268" i="1" s="1"/>
  <c r="AS1267" i="1"/>
  <c r="R1267" i="1" s="1"/>
  <c r="AS1266" i="1"/>
  <c r="R1266" i="1" s="1"/>
  <c r="AS1264" i="1"/>
  <c r="R1264" i="1" s="1"/>
  <c r="AS1263" i="1"/>
  <c r="R1263" i="1" s="1"/>
  <c r="AS1262" i="1"/>
  <c r="R1262" i="1" s="1"/>
  <c r="AS1261" i="1"/>
  <c r="R1261" i="1" s="1"/>
  <c r="AS1260" i="1"/>
  <c r="R1260" i="1" s="1"/>
  <c r="AS1259" i="1"/>
  <c r="R1259" i="1" s="1"/>
  <c r="AS1258" i="1"/>
  <c r="R1258" i="1" s="1"/>
  <c r="AS1257" i="1"/>
  <c r="R1257" i="1" s="1"/>
  <c r="AS1256" i="1"/>
  <c r="R1256" i="1" s="1"/>
  <c r="AS1255" i="1"/>
  <c r="R1255" i="1" s="1"/>
  <c r="AS1254" i="1"/>
  <c r="R1254" i="1" s="1"/>
  <c r="AS1253" i="1"/>
  <c r="R1253" i="1" s="1"/>
  <c r="AS1252" i="1"/>
  <c r="R1252" i="1" s="1"/>
  <c r="AS1250" i="1"/>
  <c r="R1250" i="1" s="1"/>
  <c r="AS1249" i="1"/>
  <c r="R1249" i="1" s="1"/>
  <c r="AS1248" i="1"/>
  <c r="R1248" i="1" s="1"/>
  <c r="AS1247" i="1"/>
  <c r="R1247" i="1" s="1"/>
  <c r="AS1246" i="1"/>
  <c r="R1246" i="1" s="1"/>
  <c r="AS1245" i="1"/>
  <c r="R1245" i="1" s="1"/>
  <c r="AS1244" i="1"/>
  <c r="R1244" i="1" s="1"/>
  <c r="AS1243" i="1"/>
  <c r="R1243" i="1" s="1"/>
  <c r="AS1242" i="1"/>
  <c r="R1242" i="1" s="1"/>
  <c r="AS1241" i="1"/>
  <c r="R1241" i="1" s="1"/>
  <c r="AS1237" i="1"/>
  <c r="R1237" i="1" s="1"/>
  <c r="AS1234" i="1"/>
  <c r="R1234" i="1" s="1"/>
  <c r="AS1233" i="1"/>
  <c r="R1233" i="1" s="1"/>
  <c r="AS1232" i="1"/>
  <c r="R1232" i="1" s="1"/>
  <c r="AS1231" i="1"/>
  <c r="R1231" i="1" s="1"/>
  <c r="AS1230" i="1"/>
  <c r="R1230" i="1" s="1"/>
  <c r="AS1229" i="1"/>
  <c r="R1229" i="1" s="1"/>
  <c r="AS1228" i="1"/>
  <c r="R1228" i="1" s="1"/>
  <c r="AS1227" i="1"/>
  <c r="R1227" i="1" s="1"/>
  <c r="AS1226" i="1"/>
  <c r="R1226" i="1" s="1"/>
  <c r="AS1225" i="1"/>
  <c r="R1225" i="1" s="1"/>
  <c r="AS1224" i="1"/>
  <c r="R1224" i="1" s="1"/>
  <c r="AS1223" i="1"/>
  <c r="R1223" i="1" s="1"/>
  <c r="AS1222" i="1"/>
  <c r="R1222" i="1" s="1"/>
  <c r="AS1221" i="1"/>
  <c r="R1221" i="1" s="1"/>
  <c r="AS1220" i="1"/>
  <c r="R1220" i="1" s="1"/>
  <c r="AS1219" i="1"/>
  <c r="R1219" i="1" s="1"/>
  <c r="AS1218" i="1"/>
  <c r="R1218" i="1" s="1"/>
  <c r="AS1217" i="1"/>
  <c r="R1217" i="1" s="1"/>
  <c r="AS1216" i="1"/>
  <c r="R1216" i="1" s="1"/>
  <c r="AS1215" i="1"/>
  <c r="R1215" i="1" s="1"/>
  <c r="AS1213" i="1"/>
  <c r="AS1212" i="1"/>
  <c r="AS1210" i="1"/>
  <c r="R1210" i="1" s="1"/>
  <c r="AS1209" i="1"/>
  <c r="R1209" i="1" s="1"/>
  <c r="AS1199" i="1"/>
  <c r="R1199" i="1" s="1"/>
  <c r="AS1198" i="1"/>
  <c r="R1198" i="1" s="1"/>
  <c r="AS1197" i="1"/>
  <c r="R1197" i="1" s="1"/>
  <c r="AS1196" i="1"/>
  <c r="R1196" i="1" s="1"/>
  <c r="AS1195" i="1"/>
  <c r="R1195" i="1" s="1"/>
  <c r="AS1194" i="1"/>
  <c r="R1194" i="1" s="1"/>
  <c r="AS1193" i="1"/>
  <c r="R1193" i="1" s="1"/>
  <c r="AS1191" i="1"/>
  <c r="R1191" i="1" s="1"/>
  <c r="AS1190" i="1"/>
  <c r="R1190" i="1" s="1"/>
  <c r="AS1189" i="1"/>
  <c r="R1189" i="1" s="1"/>
  <c r="AS1188" i="1"/>
  <c r="R1188" i="1" s="1"/>
  <c r="AS1187" i="1"/>
  <c r="R1187" i="1" s="1"/>
  <c r="AS1186" i="1"/>
  <c r="R1186" i="1" s="1"/>
  <c r="AS1183" i="1"/>
  <c r="R1183" i="1" s="1"/>
  <c r="AS1182" i="1"/>
  <c r="R1182" i="1" s="1"/>
  <c r="AS1181" i="1"/>
  <c r="R1181" i="1" s="1"/>
  <c r="AS1180" i="1"/>
  <c r="R1180" i="1" s="1"/>
  <c r="AS1179" i="1"/>
  <c r="R1179" i="1" s="1"/>
  <c r="AS1178" i="1"/>
  <c r="R1178" i="1" s="1"/>
  <c r="AS1177" i="1"/>
  <c r="R1177" i="1" s="1"/>
  <c r="AS1176" i="1"/>
  <c r="R1176" i="1" s="1"/>
  <c r="AS1175" i="1"/>
  <c r="R1175" i="1" s="1"/>
  <c r="AS1174" i="1"/>
  <c r="R1174" i="1" s="1"/>
  <c r="AS1173" i="1"/>
  <c r="R1173" i="1" s="1"/>
  <c r="AS1172" i="1"/>
  <c r="R1172" i="1" s="1"/>
  <c r="AS1171" i="1"/>
  <c r="R1171" i="1" s="1"/>
  <c r="AS1170" i="1"/>
  <c r="R1170" i="1" s="1"/>
  <c r="AS1169" i="1"/>
  <c r="R1169" i="1" s="1"/>
  <c r="AS1168" i="1"/>
  <c r="R1168" i="1" s="1"/>
  <c r="AS1167" i="1"/>
  <c r="R1167" i="1" s="1"/>
  <c r="AS1166" i="1"/>
  <c r="R1166" i="1" s="1"/>
  <c r="AS1165" i="1"/>
  <c r="R1165" i="1" s="1"/>
  <c r="AS1164" i="1"/>
  <c r="R1164" i="1" s="1"/>
  <c r="AS1163" i="1"/>
  <c r="R1163" i="1" s="1"/>
  <c r="AS1162" i="1"/>
  <c r="R1162" i="1" s="1"/>
  <c r="AS1159" i="1"/>
  <c r="R1159" i="1" s="1"/>
  <c r="AS1158" i="1"/>
  <c r="R1158" i="1" s="1"/>
  <c r="AS1157" i="1"/>
  <c r="R1157" i="1" s="1"/>
  <c r="AS1156" i="1"/>
  <c r="R1156" i="1" s="1"/>
  <c r="AS1155" i="1"/>
  <c r="R1155" i="1" s="1"/>
  <c r="AS1153" i="1"/>
  <c r="R1153" i="1" s="1"/>
  <c r="AS1152" i="1"/>
  <c r="R1152" i="1" s="1"/>
  <c r="AS1151" i="1"/>
  <c r="R1151" i="1" s="1"/>
  <c r="AS1150" i="1"/>
  <c r="R1150" i="1" s="1"/>
  <c r="AS1147" i="1"/>
  <c r="R1147" i="1" s="1"/>
  <c r="AS1146" i="1"/>
  <c r="R1146" i="1" s="1"/>
  <c r="AS1145" i="1"/>
  <c r="R1145" i="1" s="1"/>
  <c r="AS1144" i="1"/>
  <c r="R1144" i="1" s="1"/>
  <c r="AS1143" i="1"/>
  <c r="R1143" i="1" s="1"/>
  <c r="AS1142" i="1"/>
  <c r="R1142" i="1" s="1"/>
  <c r="AS1140" i="1"/>
  <c r="R1140" i="1" s="1"/>
  <c r="AS1139" i="1"/>
  <c r="R1139" i="1" s="1"/>
  <c r="AS1138" i="1"/>
  <c r="R1138" i="1" s="1"/>
  <c r="AS1137" i="1"/>
  <c r="R1137" i="1" s="1"/>
  <c r="AS1136" i="1"/>
  <c r="R1136" i="1" s="1"/>
  <c r="AS1135" i="1"/>
  <c r="R1135" i="1" s="1"/>
  <c r="AS1134" i="1"/>
  <c r="R1134" i="1" s="1"/>
  <c r="AS1133" i="1"/>
  <c r="R1133" i="1" s="1"/>
  <c r="AS1132" i="1"/>
  <c r="R1132" i="1" s="1"/>
  <c r="AS1131" i="1"/>
  <c r="R1131" i="1" s="1"/>
  <c r="AS1130" i="1"/>
  <c r="R1130" i="1" s="1"/>
  <c r="AS1129" i="1"/>
  <c r="R1129" i="1" s="1"/>
  <c r="AS1128" i="1"/>
  <c r="R1128" i="1" s="1"/>
  <c r="AS1127" i="1"/>
  <c r="R1127" i="1" s="1"/>
  <c r="AS1126" i="1"/>
  <c r="R1126" i="1" s="1"/>
  <c r="AS1125" i="1"/>
  <c r="R1125" i="1" s="1"/>
  <c r="AS1124" i="1"/>
  <c r="R1124" i="1" s="1"/>
  <c r="AS1123" i="1"/>
  <c r="R1123" i="1" s="1"/>
  <c r="AS1122" i="1"/>
  <c r="R1122" i="1" s="1"/>
  <c r="AS1121" i="1"/>
  <c r="R1121" i="1" s="1"/>
  <c r="AS1120" i="1"/>
  <c r="R1120" i="1" s="1"/>
  <c r="AS1119" i="1"/>
  <c r="R1119" i="1" s="1"/>
  <c r="AS1118" i="1"/>
  <c r="R1118" i="1" s="1"/>
  <c r="AS1117" i="1"/>
  <c r="R1117" i="1" s="1"/>
  <c r="AS1116" i="1"/>
  <c r="R1116" i="1" s="1"/>
  <c r="AS1115" i="1"/>
  <c r="R1115" i="1" s="1"/>
  <c r="AS1114" i="1"/>
  <c r="R1114" i="1" s="1"/>
  <c r="AS1113" i="1"/>
  <c r="R1113" i="1" s="1"/>
  <c r="AS1112" i="1"/>
  <c r="R1112" i="1" s="1"/>
  <c r="AS1111" i="1"/>
  <c r="R1111" i="1" s="1"/>
  <c r="AS1110" i="1"/>
  <c r="R1110" i="1" s="1"/>
  <c r="AS1109" i="1"/>
  <c r="R1109" i="1" s="1"/>
  <c r="AS1108" i="1"/>
  <c r="R1108" i="1" s="1"/>
  <c r="AS1107" i="1"/>
  <c r="R1107" i="1" s="1"/>
  <c r="AS1106" i="1"/>
  <c r="R1106" i="1" s="1"/>
  <c r="AS1105" i="1"/>
  <c r="R1105" i="1" s="1"/>
  <c r="AS1104" i="1"/>
  <c r="R1104" i="1" s="1"/>
  <c r="AS1103" i="1"/>
  <c r="R1103" i="1" s="1"/>
  <c r="AS1102" i="1"/>
  <c r="R1102" i="1" s="1"/>
  <c r="AS1101" i="1"/>
  <c r="R1101" i="1" s="1"/>
  <c r="AS1099" i="1"/>
  <c r="R1099" i="1" s="1"/>
  <c r="AS1098" i="1"/>
  <c r="R1098" i="1" s="1"/>
  <c r="AS1097" i="1"/>
  <c r="R1097" i="1" s="1"/>
  <c r="AS1096" i="1"/>
  <c r="R1096" i="1" s="1"/>
  <c r="AS1095" i="1"/>
  <c r="R1095" i="1" s="1"/>
  <c r="AS1094" i="1"/>
  <c r="R1094" i="1" s="1"/>
  <c r="AS1093" i="1"/>
  <c r="R1093" i="1" s="1"/>
  <c r="AS1092" i="1"/>
  <c r="R1092" i="1" s="1"/>
  <c r="AS1091" i="1"/>
  <c r="R1091" i="1" s="1"/>
  <c r="AS1090" i="1"/>
  <c r="R1090" i="1" s="1"/>
  <c r="AS1089" i="1"/>
  <c r="R1089" i="1" s="1"/>
  <c r="AS1088" i="1"/>
  <c r="R1088" i="1" s="1"/>
  <c r="AS1087" i="1"/>
  <c r="R1087" i="1" s="1"/>
  <c r="AS1086" i="1"/>
  <c r="R1086" i="1" s="1"/>
  <c r="AS1085" i="1"/>
  <c r="R1085" i="1" s="1"/>
  <c r="AS1084" i="1"/>
  <c r="R1084" i="1" s="1"/>
  <c r="AS1083" i="1"/>
  <c r="R1083" i="1" s="1"/>
  <c r="AS1082" i="1"/>
  <c r="R1082" i="1" s="1"/>
  <c r="AS1081" i="1"/>
  <c r="R1081" i="1" s="1"/>
  <c r="AS1080" i="1"/>
  <c r="R1080" i="1" s="1"/>
  <c r="AS1079" i="1"/>
  <c r="R1079" i="1" s="1"/>
  <c r="AS1078" i="1"/>
  <c r="R1078" i="1" s="1"/>
  <c r="AS1077" i="1"/>
  <c r="R1077" i="1" s="1"/>
  <c r="AS1076" i="1"/>
  <c r="R1076" i="1" s="1"/>
  <c r="AS1075" i="1"/>
  <c r="R1075" i="1" s="1"/>
  <c r="AS1074" i="1"/>
  <c r="R1074" i="1" s="1"/>
  <c r="AS1070" i="1"/>
  <c r="R1070" i="1" s="1"/>
  <c r="AS1069" i="1"/>
  <c r="R1069" i="1" s="1"/>
  <c r="AS1068" i="1"/>
  <c r="R1068" i="1" s="1"/>
  <c r="AS1067" i="1"/>
  <c r="R1067" i="1" s="1"/>
  <c r="AS1066" i="1"/>
  <c r="R1066" i="1" s="1"/>
  <c r="AS1065" i="1"/>
  <c r="R1065" i="1" s="1"/>
  <c r="AS1064" i="1"/>
  <c r="R1064" i="1" s="1"/>
  <c r="AS1063" i="1"/>
  <c r="R1063" i="1" s="1"/>
  <c r="AS1062" i="1"/>
  <c r="R1062" i="1" s="1"/>
  <c r="AS1061" i="1"/>
  <c r="R1061" i="1" s="1"/>
  <c r="AS1060" i="1"/>
  <c r="R1060" i="1" s="1"/>
  <c r="AS1059" i="1"/>
  <c r="R1059" i="1" s="1"/>
  <c r="AS1058" i="1"/>
  <c r="R1058" i="1" s="1"/>
  <c r="AS1057" i="1"/>
  <c r="R1057" i="1" s="1"/>
  <c r="AS1056" i="1"/>
  <c r="R1056" i="1" s="1"/>
  <c r="AS1055" i="1"/>
  <c r="R1055" i="1" s="1"/>
  <c r="AS1054" i="1"/>
  <c r="R1054" i="1" s="1"/>
  <c r="AS1053" i="1"/>
  <c r="R1053" i="1" s="1"/>
  <c r="AS1052" i="1"/>
  <c r="R1052" i="1" s="1"/>
  <c r="AS1051" i="1"/>
  <c r="R1051" i="1" s="1"/>
  <c r="AS1050" i="1"/>
  <c r="R1050" i="1" s="1"/>
  <c r="AS1049" i="1"/>
  <c r="R1049" i="1" s="1"/>
  <c r="AS1048" i="1"/>
  <c r="R1048" i="1" s="1"/>
  <c r="AS1047" i="1"/>
  <c r="R1047" i="1" s="1"/>
  <c r="AS1045" i="1"/>
  <c r="R1045" i="1" s="1"/>
  <c r="AS1043" i="1"/>
  <c r="R1043" i="1" s="1"/>
  <c r="AS1042" i="1"/>
  <c r="R1042" i="1" s="1"/>
  <c r="AS1041" i="1"/>
  <c r="R1041" i="1" s="1"/>
  <c r="AS1040" i="1"/>
  <c r="R1040" i="1" s="1"/>
  <c r="AS1039" i="1"/>
  <c r="R1039" i="1" s="1"/>
  <c r="AS1038" i="1"/>
  <c r="R1038" i="1" s="1"/>
  <c r="AS1037" i="1"/>
  <c r="R1037" i="1" s="1"/>
  <c r="AS1036" i="1"/>
  <c r="R1036" i="1" s="1"/>
  <c r="AS1035" i="1"/>
  <c r="AS1034" i="1"/>
  <c r="R1034" i="1" s="1"/>
  <c r="AS1033" i="1"/>
  <c r="R1033" i="1" s="1"/>
  <c r="AS1032" i="1"/>
  <c r="R1032" i="1" s="1"/>
  <c r="AS1031" i="1"/>
  <c r="R1031" i="1" s="1"/>
  <c r="AS1030" i="1"/>
  <c r="R1030" i="1" s="1"/>
  <c r="AS1029" i="1"/>
  <c r="R1029" i="1" s="1"/>
  <c r="AS1028" i="1"/>
  <c r="R1028" i="1" s="1"/>
  <c r="AS1027" i="1"/>
  <c r="R1027" i="1" s="1"/>
  <c r="AS1026" i="1"/>
  <c r="R1026" i="1" s="1"/>
  <c r="AS1024" i="1"/>
  <c r="R1024" i="1" s="1"/>
  <c r="AS1023" i="1"/>
  <c r="R1023" i="1" s="1"/>
  <c r="AS1022" i="1"/>
  <c r="R1022" i="1" s="1"/>
  <c r="AS1021" i="1"/>
  <c r="R1021" i="1" s="1"/>
  <c r="AS1020" i="1"/>
  <c r="R1020" i="1" s="1"/>
  <c r="AS1015" i="1"/>
  <c r="R1015" i="1" s="1"/>
  <c r="AS1014" i="1"/>
  <c r="R1014" i="1" s="1"/>
  <c r="AS1013" i="1"/>
  <c r="R1013" i="1" s="1"/>
  <c r="AS1012" i="1"/>
  <c r="R1012" i="1" s="1"/>
  <c r="AS1011" i="1"/>
  <c r="R1011" i="1" s="1"/>
  <c r="AS1010" i="1"/>
  <c r="R1010" i="1" s="1"/>
  <c r="AS1009" i="1"/>
  <c r="R1009" i="1" s="1"/>
  <c r="AS1008" i="1"/>
  <c r="R1008" i="1" s="1"/>
  <c r="AS1007" i="1"/>
  <c r="R1007" i="1" s="1"/>
  <c r="AS1006" i="1"/>
  <c r="R1006" i="1" s="1"/>
  <c r="AS1003" i="1"/>
  <c r="R1003" i="1" s="1"/>
  <c r="AS1002" i="1"/>
  <c r="R1002" i="1" s="1"/>
  <c r="AS1001" i="1"/>
  <c r="AS1000" i="1"/>
  <c r="R1000" i="1" s="1"/>
  <c r="AS999" i="1"/>
  <c r="R999" i="1" s="1"/>
  <c r="AS998" i="1"/>
  <c r="R998" i="1" s="1"/>
  <c r="AS997" i="1"/>
  <c r="R997" i="1" s="1"/>
  <c r="AS996" i="1"/>
  <c r="R996" i="1" s="1"/>
  <c r="AS995" i="1"/>
  <c r="R995" i="1" s="1"/>
  <c r="AS994" i="1"/>
  <c r="R994" i="1" s="1"/>
  <c r="AS993" i="1"/>
  <c r="AS990" i="1"/>
  <c r="R990" i="1" s="1"/>
  <c r="AS989" i="1"/>
  <c r="R989" i="1" s="1"/>
  <c r="AS988" i="1"/>
  <c r="R988" i="1" s="1"/>
  <c r="AS987" i="1"/>
  <c r="R987" i="1" s="1"/>
  <c r="AS986" i="1"/>
  <c r="R986" i="1" s="1"/>
  <c r="AS985" i="1"/>
  <c r="R985" i="1" s="1"/>
  <c r="AS984" i="1"/>
  <c r="R984" i="1" s="1"/>
  <c r="AS983" i="1"/>
  <c r="R983" i="1" s="1"/>
  <c r="AS982" i="1"/>
  <c r="R982" i="1" s="1"/>
  <c r="AS980" i="1"/>
  <c r="R980" i="1" s="1"/>
  <c r="AS979" i="1"/>
  <c r="R979" i="1" s="1"/>
  <c r="AS978" i="1"/>
  <c r="R978" i="1" s="1"/>
  <c r="AS977" i="1"/>
  <c r="R977" i="1" s="1"/>
  <c r="AS976" i="1"/>
  <c r="R976" i="1" s="1"/>
  <c r="AS974" i="1"/>
  <c r="R974" i="1" s="1"/>
  <c r="AS973" i="1"/>
  <c r="R973" i="1" s="1"/>
  <c r="AS972" i="1"/>
  <c r="R972" i="1" s="1"/>
  <c r="AS971" i="1"/>
  <c r="R971" i="1" s="1"/>
  <c r="AS969" i="1"/>
  <c r="R969" i="1" s="1"/>
  <c r="AS968" i="1"/>
  <c r="R968" i="1" s="1"/>
  <c r="AS967" i="1"/>
  <c r="R967" i="1" s="1"/>
  <c r="AS963" i="1"/>
  <c r="R963" i="1" s="1"/>
  <c r="AS962" i="1"/>
  <c r="R962" i="1" s="1"/>
  <c r="AS961" i="1"/>
  <c r="R961" i="1" s="1"/>
  <c r="AS960" i="1"/>
  <c r="R960" i="1" s="1"/>
  <c r="AS959" i="1"/>
  <c r="R959" i="1" s="1"/>
  <c r="AS958" i="1"/>
  <c r="R958" i="1" s="1"/>
  <c r="AS956" i="1"/>
  <c r="R956" i="1" s="1"/>
  <c r="AS955" i="1"/>
  <c r="R955" i="1" s="1"/>
  <c r="AS954" i="1"/>
  <c r="R954" i="1" s="1"/>
  <c r="AS949" i="1"/>
  <c r="R949" i="1" s="1"/>
  <c r="AS948" i="1"/>
  <c r="R948" i="1" s="1"/>
  <c r="AS947" i="1"/>
  <c r="R947" i="1" s="1"/>
  <c r="AS946" i="1"/>
  <c r="R946" i="1" s="1"/>
  <c r="AS944" i="1"/>
  <c r="R944" i="1" s="1"/>
  <c r="AS943" i="1"/>
  <c r="R943" i="1" s="1"/>
  <c r="AS942" i="1"/>
  <c r="R942" i="1" s="1"/>
  <c r="AS941" i="1"/>
  <c r="R941" i="1" s="1"/>
  <c r="AS940" i="1"/>
  <c r="R940" i="1" s="1"/>
  <c r="AS939" i="1"/>
  <c r="R939" i="1" s="1"/>
  <c r="AS938" i="1"/>
  <c r="R938" i="1" s="1"/>
  <c r="AS937" i="1"/>
  <c r="R937" i="1" s="1"/>
  <c r="AS936" i="1"/>
  <c r="R936" i="1" s="1"/>
  <c r="AS935" i="1"/>
  <c r="R935" i="1" s="1"/>
  <c r="AS934" i="1"/>
  <c r="R934" i="1" s="1"/>
  <c r="AS933" i="1"/>
  <c r="R933" i="1" s="1"/>
  <c r="AS932" i="1"/>
  <c r="R932" i="1" s="1"/>
  <c r="AS931" i="1"/>
  <c r="R931" i="1" s="1"/>
  <c r="AS930" i="1"/>
  <c r="R930" i="1" s="1"/>
  <c r="AS929" i="1"/>
  <c r="R929" i="1" s="1"/>
  <c r="AS928" i="1"/>
  <c r="R928" i="1" s="1"/>
  <c r="AS927" i="1"/>
  <c r="R927" i="1" s="1"/>
  <c r="AS926" i="1"/>
  <c r="R926" i="1" s="1"/>
  <c r="AS925" i="1"/>
  <c r="R925" i="1" s="1"/>
  <c r="AS924" i="1"/>
  <c r="R924" i="1" s="1"/>
  <c r="AS923" i="1"/>
  <c r="R923" i="1" s="1"/>
  <c r="AS922" i="1"/>
  <c r="R922" i="1" s="1"/>
  <c r="AS921" i="1"/>
  <c r="R921" i="1" s="1"/>
  <c r="AS920" i="1"/>
  <c r="R920" i="1" s="1"/>
  <c r="AS917" i="1"/>
  <c r="R917" i="1" s="1"/>
  <c r="AS916" i="1"/>
  <c r="R916" i="1" s="1"/>
  <c r="AS915" i="1"/>
  <c r="R915" i="1" s="1"/>
  <c r="AS914" i="1"/>
  <c r="R914" i="1" s="1"/>
  <c r="AS913" i="1"/>
  <c r="R913" i="1" s="1"/>
  <c r="AS912" i="1"/>
  <c r="R912" i="1" s="1"/>
  <c r="AS911" i="1"/>
  <c r="R911" i="1" s="1"/>
  <c r="AS910" i="1"/>
  <c r="R910" i="1" s="1"/>
  <c r="AS909" i="1"/>
  <c r="R909" i="1" s="1"/>
  <c r="AS907" i="1"/>
  <c r="R907" i="1" s="1"/>
  <c r="AS906" i="1"/>
  <c r="R906" i="1" s="1"/>
  <c r="AS903" i="1"/>
  <c r="R903" i="1" s="1"/>
  <c r="AS902" i="1"/>
  <c r="R902" i="1" s="1"/>
  <c r="AS901" i="1"/>
  <c r="R901" i="1" s="1"/>
  <c r="AS900" i="1"/>
  <c r="R900" i="1" s="1"/>
  <c r="AS899" i="1"/>
  <c r="R899" i="1" s="1"/>
  <c r="AS898" i="1"/>
  <c r="R898" i="1" s="1"/>
  <c r="AS897" i="1"/>
  <c r="R897" i="1" s="1"/>
  <c r="AS896" i="1"/>
  <c r="R896" i="1" s="1"/>
  <c r="AS895" i="1"/>
  <c r="R895" i="1" s="1"/>
  <c r="AS894" i="1"/>
  <c r="R894" i="1" s="1"/>
  <c r="AS893" i="1"/>
  <c r="R893" i="1" s="1"/>
  <c r="AS892" i="1"/>
  <c r="R892" i="1" s="1"/>
  <c r="AS890" i="1"/>
  <c r="R890" i="1" s="1"/>
  <c r="AS889" i="1"/>
  <c r="R889" i="1" s="1"/>
  <c r="AS888" i="1"/>
  <c r="R888" i="1" s="1"/>
  <c r="AS887" i="1"/>
  <c r="R887" i="1" s="1"/>
  <c r="AS886" i="1"/>
  <c r="R886" i="1" s="1"/>
  <c r="AS885" i="1"/>
  <c r="R885" i="1" s="1"/>
  <c r="AS884" i="1"/>
  <c r="R884" i="1" s="1"/>
  <c r="AS883" i="1"/>
  <c r="R883" i="1" s="1"/>
  <c r="AS882" i="1"/>
  <c r="R882" i="1" s="1"/>
  <c r="AS881" i="1"/>
  <c r="R881" i="1" s="1"/>
  <c r="AS880" i="1"/>
  <c r="R880" i="1" s="1"/>
  <c r="AS879" i="1"/>
  <c r="R879" i="1" s="1"/>
  <c r="AS878" i="1"/>
  <c r="R878" i="1" s="1"/>
  <c r="AS877" i="1"/>
  <c r="R877" i="1" s="1"/>
  <c r="AS876" i="1"/>
  <c r="R876" i="1" s="1"/>
  <c r="AS875" i="1"/>
  <c r="R875" i="1" s="1"/>
  <c r="AS874" i="1"/>
  <c r="R874" i="1" s="1"/>
  <c r="AS873" i="1"/>
  <c r="R873" i="1" s="1"/>
  <c r="AS872" i="1"/>
  <c r="R872" i="1" s="1"/>
  <c r="AS871" i="1"/>
  <c r="R871" i="1" s="1"/>
  <c r="AS870" i="1"/>
  <c r="R870" i="1" s="1"/>
  <c r="AS869" i="1"/>
  <c r="R869" i="1" s="1"/>
  <c r="AS866" i="1"/>
  <c r="R866" i="1" s="1"/>
  <c r="AS865" i="1"/>
  <c r="R865" i="1" s="1"/>
  <c r="AS864" i="1"/>
  <c r="R864" i="1" s="1"/>
  <c r="AS863" i="1"/>
  <c r="R863" i="1" s="1"/>
  <c r="AS861" i="1"/>
  <c r="R861" i="1" s="1"/>
  <c r="AS860" i="1"/>
  <c r="R860" i="1" s="1"/>
  <c r="AS859" i="1"/>
  <c r="R859" i="1" s="1"/>
  <c r="AS858" i="1"/>
  <c r="R858" i="1" s="1"/>
  <c r="AS857" i="1"/>
  <c r="R857" i="1" s="1"/>
  <c r="AS856" i="1"/>
  <c r="R856" i="1" s="1"/>
  <c r="AS855" i="1"/>
  <c r="R855" i="1" s="1"/>
  <c r="AS854" i="1"/>
  <c r="R854" i="1" s="1"/>
  <c r="AS853" i="1"/>
  <c r="R853" i="1" s="1"/>
  <c r="AS852" i="1"/>
  <c r="R852" i="1" s="1"/>
  <c r="AS851" i="1"/>
  <c r="R851" i="1" s="1"/>
  <c r="AS850" i="1"/>
  <c r="R850" i="1" s="1"/>
  <c r="AS849" i="1"/>
  <c r="R849" i="1" s="1"/>
  <c r="AS848" i="1"/>
  <c r="R848" i="1" s="1"/>
  <c r="AS847" i="1"/>
  <c r="R847" i="1" s="1"/>
  <c r="AS846" i="1"/>
  <c r="R846" i="1" s="1"/>
  <c r="AS845" i="1"/>
  <c r="R845" i="1" s="1"/>
  <c r="AS844" i="1"/>
  <c r="R844" i="1" s="1"/>
  <c r="AS842" i="1"/>
  <c r="R842" i="1" s="1"/>
  <c r="AS841" i="1"/>
  <c r="R841" i="1" s="1"/>
  <c r="AS840" i="1"/>
  <c r="R840" i="1" s="1"/>
  <c r="AS839" i="1"/>
  <c r="AS838" i="1"/>
  <c r="R838" i="1" s="1"/>
  <c r="AS837" i="1"/>
  <c r="R837" i="1" s="1"/>
  <c r="AS836" i="1"/>
  <c r="R836" i="1" s="1"/>
  <c r="AS835" i="1"/>
  <c r="R835" i="1" s="1"/>
  <c r="AS833" i="1"/>
  <c r="R833" i="1" s="1"/>
  <c r="AS832" i="1"/>
  <c r="R832" i="1" s="1"/>
  <c r="AS830" i="1"/>
  <c r="R830" i="1" s="1"/>
  <c r="AS829" i="1"/>
  <c r="R829" i="1" s="1"/>
  <c r="AS828" i="1"/>
  <c r="R828" i="1" s="1"/>
  <c r="AS827" i="1"/>
  <c r="R827" i="1" s="1"/>
  <c r="AS826" i="1"/>
  <c r="R826" i="1" s="1"/>
  <c r="AS825" i="1"/>
  <c r="R825" i="1" s="1"/>
  <c r="AS824" i="1"/>
  <c r="R824" i="1" s="1"/>
  <c r="AS823" i="1"/>
  <c r="R823" i="1" s="1"/>
  <c r="AS822" i="1"/>
  <c r="R822" i="1" s="1"/>
  <c r="AS821" i="1"/>
  <c r="R821" i="1" s="1"/>
  <c r="AS820" i="1"/>
  <c r="R820" i="1" s="1"/>
  <c r="AS819" i="1"/>
  <c r="R819" i="1" s="1"/>
  <c r="AS818" i="1"/>
  <c r="R818" i="1" s="1"/>
  <c r="AS817" i="1"/>
  <c r="R817" i="1" s="1"/>
  <c r="AS816" i="1"/>
  <c r="R816" i="1" s="1"/>
  <c r="AS815" i="1"/>
  <c r="R815" i="1" s="1"/>
  <c r="AS814" i="1"/>
  <c r="R814" i="1" s="1"/>
  <c r="AS813" i="1"/>
  <c r="R813" i="1" s="1"/>
  <c r="AS812" i="1"/>
  <c r="R812" i="1" s="1"/>
  <c r="AS811" i="1"/>
  <c r="R811" i="1" s="1"/>
  <c r="AS810" i="1"/>
  <c r="R810" i="1" s="1"/>
  <c r="AS809" i="1"/>
  <c r="R809" i="1" s="1"/>
  <c r="AS807" i="1"/>
  <c r="R807" i="1" s="1"/>
  <c r="AS806" i="1"/>
  <c r="R806" i="1" s="1"/>
  <c r="AS805" i="1"/>
  <c r="R805" i="1" s="1"/>
  <c r="AS804" i="1"/>
  <c r="R804" i="1" s="1"/>
  <c r="AS803" i="1"/>
  <c r="R803" i="1" s="1"/>
  <c r="AS802" i="1"/>
  <c r="R802" i="1" s="1"/>
  <c r="AS801" i="1"/>
  <c r="R801" i="1" s="1"/>
  <c r="AS799" i="1"/>
  <c r="R799" i="1" s="1"/>
  <c r="AS798" i="1"/>
  <c r="R798" i="1" s="1"/>
  <c r="AS797" i="1"/>
  <c r="R797" i="1" s="1"/>
  <c r="AS796" i="1"/>
  <c r="R796" i="1" s="1"/>
  <c r="AS795" i="1"/>
  <c r="R795" i="1" s="1"/>
  <c r="AS794" i="1"/>
  <c r="R794" i="1" s="1"/>
  <c r="AS793" i="1"/>
  <c r="R793" i="1" s="1"/>
  <c r="AS792" i="1"/>
  <c r="R792" i="1" s="1"/>
  <c r="AS791" i="1"/>
  <c r="R791" i="1" s="1"/>
  <c r="AS790" i="1"/>
  <c r="R790" i="1" s="1"/>
  <c r="AS789" i="1"/>
  <c r="R789" i="1" s="1"/>
  <c r="AS788" i="1"/>
  <c r="R788" i="1" s="1"/>
  <c r="AS787" i="1"/>
  <c r="R787" i="1" s="1"/>
  <c r="AS786" i="1"/>
  <c r="R786" i="1" s="1"/>
  <c r="AS785" i="1"/>
  <c r="R785" i="1" s="1"/>
  <c r="AS784" i="1"/>
  <c r="R784" i="1" s="1"/>
  <c r="AS782" i="1"/>
  <c r="R782" i="1" s="1"/>
  <c r="AS781" i="1"/>
  <c r="R781" i="1" s="1"/>
  <c r="AS780" i="1"/>
  <c r="AS779" i="1"/>
  <c r="R779" i="1" s="1"/>
  <c r="AS778" i="1"/>
  <c r="R778" i="1" s="1"/>
  <c r="AS777" i="1"/>
  <c r="R777" i="1" s="1"/>
  <c r="AS776" i="1"/>
  <c r="AS775" i="1"/>
  <c r="R775" i="1" s="1"/>
  <c r="AS774" i="1"/>
  <c r="R774" i="1" s="1"/>
  <c r="AS773" i="1"/>
  <c r="R773" i="1" s="1"/>
  <c r="AS772" i="1"/>
  <c r="R772" i="1" s="1"/>
  <c r="AS771" i="1"/>
  <c r="R771" i="1" s="1"/>
  <c r="AS770" i="1"/>
  <c r="R770" i="1" s="1"/>
  <c r="AS767" i="1"/>
  <c r="R767" i="1" s="1"/>
  <c r="AS766" i="1"/>
  <c r="R766" i="1" s="1"/>
  <c r="AS765" i="1"/>
  <c r="R765" i="1" s="1"/>
  <c r="AS764" i="1"/>
  <c r="R764" i="1" s="1"/>
  <c r="AS763" i="1"/>
  <c r="R763" i="1" s="1"/>
  <c r="AS762" i="1"/>
  <c r="R762" i="1" s="1"/>
  <c r="AS761" i="1"/>
  <c r="R761" i="1" s="1"/>
  <c r="AS760" i="1"/>
  <c r="R760" i="1" s="1"/>
  <c r="AS759" i="1"/>
  <c r="R759" i="1" s="1"/>
  <c r="AS758" i="1"/>
  <c r="R758" i="1" s="1"/>
  <c r="AS757" i="1"/>
  <c r="R757" i="1" s="1"/>
  <c r="AS756" i="1"/>
  <c r="R756" i="1" s="1"/>
  <c r="AS755" i="1"/>
  <c r="R755" i="1" s="1"/>
  <c r="AS754" i="1"/>
  <c r="AS753" i="1"/>
  <c r="R753" i="1" s="1"/>
  <c r="AS752" i="1"/>
  <c r="R752" i="1" s="1"/>
  <c r="AS751" i="1"/>
  <c r="R751" i="1" s="1"/>
  <c r="AS750" i="1"/>
  <c r="R750" i="1" s="1"/>
  <c r="AS749" i="1"/>
  <c r="R749" i="1" s="1"/>
  <c r="AS748" i="1"/>
  <c r="R748" i="1" s="1"/>
  <c r="AS747" i="1"/>
  <c r="R747" i="1" s="1"/>
  <c r="AS746" i="1"/>
  <c r="R746" i="1" s="1"/>
  <c r="AS745" i="1"/>
  <c r="R745" i="1" s="1"/>
  <c r="AS744" i="1"/>
  <c r="R744" i="1" s="1"/>
  <c r="AS743" i="1"/>
  <c r="R743" i="1" s="1"/>
  <c r="AS742" i="1"/>
  <c r="R742" i="1" s="1"/>
  <c r="AS741" i="1"/>
  <c r="R741" i="1" s="1"/>
  <c r="AS740" i="1"/>
  <c r="R740" i="1" s="1"/>
  <c r="AS739" i="1"/>
  <c r="R739" i="1" s="1"/>
  <c r="AS738" i="1"/>
  <c r="R738" i="1" s="1"/>
  <c r="AS737" i="1"/>
  <c r="R737" i="1" s="1"/>
  <c r="AS736" i="1"/>
  <c r="R736" i="1" s="1"/>
  <c r="AS735" i="1"/>
  <c r="R735" i="1" s="1"/>
  <c r="AS734" i="1"/>
  <c r="R734" i="1" s="1"/>
  <c r="AS733" i="1"/>
  <c r="R733" i="1" s="1"/>
  <c r="AS732" i="1"/>
  <c r="R732" i="1" s="1"/>
  <c r="AS730" i="1"/>
  <c r="R730" i="1" s="1"/>
  <c r="AS729" i="1"/>
  <c r="R729" i="1" s="1"/>
  <c r="AS728" i="1"/>
  <c r="R728" i="1" s="1"/>
  <c r="AS727" i="1"/>
  <c r="R727" i="1" s="1"/>
  <c r="AS725" i="1"/>
  <c r="R725" i="1" s="1"/>
  <c r="AS724" i="1"/>
  <c r="R724" i="1" s="1"/>
  <c r="AS723" i="1"/>
  <c r="R723" i="1" s="1"/>
  <c r="AS722" i="1"/>
  <c r="R722" i="1" s="1"/>
  <c r="AS719" i="1"/>
  <c r="R719" i="1" s="1"/>
  <c r="AS718" i="1"/>
  <c r="R718" i="1" s="1"/>
  <c r="AS717" i="1"/>
  <c r="R717" i="1" s="1"/>
  <c r="AS716" i="1"/>
  <c r="R716" i="1" s="1"/>
  <c r="AS715" i="1"/>
  <c r="R715" i="1" s="1"/>
  <c r="AS714" i="1"/>
  <c r="R714" i="1" s="1"/>
  <c r="AS713" i="1"/>
  <c r="R713" i="1" s="1"/>
  <c r="AS712" i="1"/>
  <c r="R712" i="1" s="1"/>
  <c r="AS711" i="1"/>
  <c r="R711" i="1" s="1"/>
  <c r="AS710" i="1"/>
  <c r="R710" i="1" s="1"/>
  <c r="AS709" i="1"/>
  <c r="R709" i="1" s="1"/>
  <c r="AS708" i="1"/>
  <c r="R708" i="1" s="1"/>
  <c r="AS707" i="1"/>
  <c r="R707" i="1" s="1"/>
  <c r="AS706" i="1"/>
  <c r="R706" i="1" s="1"/>
  <c r="AS705" i="1"/>
  <c r="R705" i="1" s="1"/>
  <c r="AS704" i="1"/>
  <c r="R704" i="1" s="1"/>
  <c r="AS703" i="1"/>
  <c r="R703" i="1" s="1"/>
  <c r="AS702" i="1"/>
  <c r="R702" i="1" s="1"/>
  <c r="AS701" i="1"/>
  <c r="R701" i="1" s="1"/>
  <c r="AS700" i="1"/>
  <c r="R700" i="1" s="1"/>
  <c r="AS699" i="1"/>
  <c r="R699" i="1" s="1"/>
  <c r="AS698" i="1"/>
  <c r="R698" i="1" s="1"/>
  <c r="AS697" i="1"/>
  <c r="R697" i="1" s="1"/>
  <c r="AS696" i="1"/>
  <c r="R696" i="1" s="1"/>
  <c r="AS695" i="1"/>
  <c r="R695" i="1" s="1"/>
  <c r="AS694" i="1"/>
  <c r="R694" i="1" s="1"/>
  <c r="AS693" i="1"/>
  <c r="R693" i="1" s="1"/>
  <c r="AS692" i="1"/>
  <c r="R692" i="1" s="1"/>
  <c r="AS690" i="1"/>
  <c r="R690" i="1" s="1"/>
  <c r="AS689" i="1"/>
  <c r="R689" i="1" s="1"/>
  <c r="AS687" i="1"/>
  <c r="R687" i="1" s="1"/>
  <c r="AS686" i="1"/>
  <c r="R686" i="1" s="1"/>
  <c r="AS685" i="1"/>
  <c r="R685" i="1" s="1"/>
  <c r="AS684" i="1"/>
  <c r="R684" i="1" s="1"/>
  <c r="AS683" i="1"/>
  <c r="R683" i="1" s="1"/>
  <c r="AS682" i="1"/>
  <c r="R682" i="1" s="1"/>
  <c r="AS681" i="1"/>
  <c r="R681" i="1" s="1"/>
  <c r="AS680" i="1"/>
  <c r="R680" i="1" s="1"/>
  <c r="AS679" i="1"/>
  <c r="R679" i="1" s="1"/>
  <c r="AS673" i="1"/>
  <c r="R673" i="1" s="1"/>
  <c r="AS666" i="1"/>
  <c r="R666" i="1" s="1"/>
  <c r="AS665" i="1"/>
  <c r="R665" i="1" s="1"/>
  <c r="AS664" i="1"/>
  <c r="R664" i="1" s="1"/>
  <c r="AS663" i="1"/>
  <c r="R663" i="1" s="1"/>
  <c r="AS662" i="1"/>
  <c r="R662" i="1" s="1"/>
  <c r="AS661" i="1"/>
  <c r="R661" i="1" s="1"/>
  <c r="AS660" i="1"/>
  <c r="R660" i="1" s="1"/>
  <c r="AS659" i="1"/>
  <c r="R659" i="1" s="1"/>
  <c r="AS658" i="1"/>
  <c r="R658" i="1" s="1"/>
  <c r="AS657" i="1"/>
  <c r="R657" i="1" s="1"/>
  <c r="AS656" i="1"/>
  <c r="R656" i="1" s="1"/>
  <c r="AS655" i="1"/>
  <c r="R655" i="1" s="1"/>
  <c r="AS654" i="1"/>
  <c r="R654" i="1" s="1"/>
  <c r="AS653" i="1"/>
  <c r="R653" i="1" s="1"/>
  <c r="AS651" i="1"/>
  <c r="R651" i="1" s="1"/>
  <c r="AS649" i="1"/>
  <c r="R649" i="1" s="1"/>
  <c r="AS648" i="1"/>
  <c r="R648" i="1" s="1"/>
  <c r="AS647" i="1"/>
  <c r="AS646" i="1"/>
  <c r="R646" i="1" s="1"/>
  <c r="AS645" i="1"/>
  <c r="R645" i="1" s="1"/>
  <c r="AS644" i="1"/>
  <c r="R644" i="1" s="1"/>
  <c r="AS638" i="1"/>
  <c r="R638" i="1" s="1"/>
  <c r="AS637" i="1"/>
  <c r="R637" i="1" s="1"/>
  <c r="AS635" i="1"/>
  <c r="R635" i="1" s="1"/>
  <c r="AS634" i="1"/>
  <c r="R634" i="1" s="1"/>
  <c r="AS633" i="1"/>
  <c r="R633" i="1" s="1"/>
  <c r="AS632" i="1"/>
  <c r="R632" i="1" s="1"/>
  <c r="AS631" i="1"/>
  <c r="R631" i="1" s="1"/>
  <c r="AS630" i="1"/>
  <c r="R630" i="1" s="1"/>
  <c r="AS629" i="1"/>
  <c r="R629" i="1" s="1"/>
  <c r="AS628" i="1"/>
  <c r="R628" i="1" s="1"/>
  <c r="AS627" i="1"/>
  <c r="R627" i="1" s="1"/>
  <c r="AS626" i="1"/>
  <c r="R626" i="1" s="1"/>
  <c r="AS625" i="1"/>
  <c r="R625" i="1" s="1"/>
  <c r="AS624" i="1"/>
  <c r="R624" i="1" s="1"/>
  <c r="AS623" i="1"/>
  <c r="R623" i="1" s="1"/>
  <c r="AS622" i="1"/>
  <c r="R622" i="1" s="1"/>
  <c r="AS621" i="1"/>
  <c r="R621" i="1" s="1"/>
  <c r="AS620" i="1"/>
  <c r="R620" i="1" s="1"/>
  <c r="AS619" i="1"/>
  <c r="R619" i="1" s="1"/>
  <c r="AS618" i="1"/>
  <c r="R618" i="1" s="1"/>
  <c r="AS617" i="1"/>
  <c r="R617" i="1" s="1"/>
  <c r="AS616" i="1"/>
  <c r="R616" i="1" s="1"/>
  <c r="AS615" i="1"/>
  <c r="R615" i="1" s="1"/>
  <c r="AS614" i="1"/>
  <c r="R614" i="1" s="1"/>
  <c r="AS613" i="1"/>
  <c r="R613" i="1" s="1"/>
  <c r="AS612" i="1"/>
  <c r="R612" i="1" s="1"/>
  <c r="AS611" i="1"/>
  <c r="R611" i="1" s="1"/>
  <c r="AS610" i="1"/>
  <c r="R610" i="1" s="1"/>
  <c r="AS609" i="1"/>
  <c r="R609" i="1" s="1"/>
  <c r="AS608" i="1"/>
  <c r="R608" i="1" s="1"/>
  <c r="AS607" i="1"/>
  <c r="R607" i="1" s="1"/>
  <c r="AS606" i="1"/>
  <c r="R606" i="1" s="1"/>
  <c r="AS605" i="1"/>
  <c r="R605" i="1" s="1"/>
  <c r="AS604" i="1"/>
  <c r="R604" i="1" s="1"/>
  <c r="AS603" i="1"/>
  <c r="R603" i="1" s="1"/>
  <c r="AS602" i="1"/>
  <c r="R602" i="1" s="1"/>
  <c r="AS601" i="1"/>
  <c r="R601" i="1" s="1"/>
  <c r="AS600" i="1"/>
  <c r="R600" i="1" s="1"/>
  <c r="AS599" i="1"/>
  <c r="R599" i="1" s="1"/>
  <c r="AS598" i="1"/>
  <c r="AS597" i="1"/>
  <c r="R597" i="1" s="1"/>
  <c r="AS596" i="1"/>
  <c r="AS595" i="1"/>
  <c r="R595" i="1" s="1"/>
  <c r="AS594" i="1"/>
  <c r="R594" i="1" s="1"/>
  <c r="AS593" i="1"/>
  <c r="R593" i="1" s="1"/>
  <c r="AS592" i="1"/>
  <c r="R592" i="1" s="1"/>
  <c r="AS587" i="1"/>
  <c r="R587" i="1" s="1"/>
  <c r="AS586" i="1"/>
  <c r="R586" i="1" s="1"/>
  <c r="AS585" i="1"/>
  <c r="R585" i="1" s="1"/>
  <c r="AS584" i="1"/>
  <c r="R584" i="1" s="1"/>
  <c r="AS583" i="1"/>
  <c r="R583" i="1" s="1"/>
  <c r="AS582" i="1"/>
  <c r="R582" i="1" s="1"/>
  <c r="AS581" i="1"/>
  <c r="R581" i="1" s="1"/>
  <c r="AS580" i="1"/>
  <c r="R580" i="1" s="1"/>
  <c r="AS579" i="1"/>
  <c r="R579" i="1" s="1"/>
  <c r="AS578" i="1"/>
  <c r="R578" i="1" s="1"/>
  <c r="AS577" i="1"/>
  <c r="R577" i="1" s="1"/>
  <c r="AS576" i="1"/>
  <c r="R576" i="1" s="1"/>
  <c r="AS575" i="1"/>
  <c r="R575" i="1" s="1"/>
  <c r="AS574" i="1"/>
  <c r="R574" i="1" s="1"/>
  <c r="AS573" i="1"/>
  <c r="R573" i="1" s="1"/>
  <c r="AS572" i="1"/>
  <c r="R572" i="1" s="1"/>
  <c r="AS571" i="1"/>
  <c r="R571" i="1" s="1"/>
  <c r="AS570" i="1"/>
  <c r="R570" i="1" s="1"/>
  <c r="AS569" i="1"/>
  <c r="R569" i="1" s="1"/>
  <c r="AS568" i="1"/>
  <c r="R568" i="1" s="1"/>
  <c r="AS567" i="1"/>
  <c r="R567" i="1" s="1"/>
  <c r="AS566" i="1"/>
  <c r="R566" i="1" s="1"/>
  <c r="AS565" i="1"/>
  <c r="R565" i="1" s="1"/>
  <c r="AS564" i="1"/>
  <c r="R564" i="1" s="1"/>
  <c r="AS560" i="1"/>
  <c r="R560" i="1" s="1"/>
  <c r="AS559" i="1"/>
  <c r="R559" i="1" s="1"/>
  <c r="AS558" i="1"/>
  <c r="R558" i="1" s="1"/>
  <c r="AS557" i="1"/>
  <c r="R557" i="1" s="1"/>
  <c r="AS556" i="1"/>
  <c r="R556" i="1" s="1"/>
  <c r="AS555" i="1"/>
  <c r="R555" i="1" s="1"/>
  <c r="AS554" i="1"/>
  <c r="R554" i="1" s="1"/>
  <c r="AS553" i="1"/>
  <c r="R553" i="1" s="1"/>
  <c r="AS552" i="1"/>
  <c r="R552" i="1" s="1"/>
  <c r="AS551" i="1"/>
  <c r="R551" i="1" s="1"/>
  <c r="AS549" i="1"/>
  <c r="R549" i="1" s="1"/>
  <c r="AS548" i="1"/>
  <c r="R548" i="1" s="1"/>
  <c r="AS547" i="1"/>
  <c r="R547" i="1" s="1"/>
  <c r="AS546" i="1"/>
  <c r="R546" i="1" s="1"/>
  <c r="AS545" i="1"/>
  <c r="R545" i="1" s="1"/>
  <c r="AS544" i="1"/>
  <c r="R544" i="1" s="1"/>
  <c r="AS543" i="1"/>
  <c r="R543" i="1" s="1"/>
  <c r="AS542" i="1"/>
  <c r="R542" i="1" s="1"/>
  <c r="AS541" i="1"/>
  <c r="R541" i="1" s="1"/>
  <c r="AS540" i="1"/>
  <c r="AS539" i="1"/>
  <c r="R539" i="1" s="1"/>
  <c r="AS538" i="1"/>
  <c r="R538" i="1" s="1"/>
  <c r="AS537" i="1"/>
  <c r="R537" i="1" s="1"/>
  <c r="AS536" i="1"/>
  <c r="R536" i="1" s="1"/>
  <c r="AS535" i="1"/>
  <c r="R535" i="1" s="1"/>
  <c r="AS534" i="1"/>
  <c r="R534" i="1" s="1"/>
  <c r="AS533" i="1"/>
  <c r="R533" i="1" s="1"/>
  <c r="AS532" i="1"/>
  <c r="R532" i="1" s="1"/>
  <c r="AS531" i="1"/>
  <c r="R531" i="1" s="1"/>
  <c r="AS530" i="1"/>
  <c r="R530" i="1" s="1"/>
  <c r="AS529" i="1"/>
  <c r="R529" i="1" s="1"/>
  <c r="AS528" i="1"/>
  <c r="R528" i="1" s="1"/>
  <c r="AS527" i="1"/>
  <c r="R527" i="1" s="1"/>
  <c r="AS526" i="1"/>
  <c r="R526" i="1" s="1"/>
  <c r="AS525" i="1"/>
  <c r="R525" i="1" s="1"/>
  <c r="AS524" i="1"/>
  <c r="R524" i="1" s="1"/>
  <c r="AS523" i="1"/>
  <c r="R523" i="1" s="1"/>
  <c r="AS522" i="1"/>
  <c r="R522" i="1" s="1"/>
  <c r="AS521" i="1"/>
  <c r="R521" i="1" s="1"/>
  <c r="AS520" i="1"/>
  <c r="R520" i="1" s="1"/>
  <c r="AS519" i="1"/>
  <c r="R519" i="1" s="1"/>
  <c r="AS518" i="1"/>
  <c r="R518" i="1" s="1"/>
  <c r="AS517" i="1"/>
  <c r="AS516" i="1"/>
  <c r="AS515" i="1"/>
  <c r="R515" i="1" s="1"/>
  <c r="AS514" i="1"/>
  <c r="R514" i="1" s="1"/>
  <c r="AS513" i="1"/>
  <c r="R513" i="1" s="1"/>
  <c r="AS512" i="1"/>
  <c r="R512" i="1" s="1"/>
  <c r="AS511" i="1"/>
  <c r="R511" i="1" s="1"/>
  <c r="AS510" i="1"/>
  <c r="AS509" i="1"/>
  <c r="R509" i="1" s="1"/>
  <c r="AS508" i="1"/>
  <c r="R508" i="1" s="1"/>
  <c r="AS507" i="1"/>
  <c r="R507" i="1" s="1"/>
  <c r="AS506" i="1"/>
  <c r="R506" i="1" s="1"/>
  <c r="AS505" i="1"/>
  <c r="AS504" i="1"/>
  <c r="AS503" i="1"/>
  <c r="R503" i="1" s="1"/>
  <c r="AS502" i="1"/>
  <c r="AS501" i="1"/>
  <c r="AS500" i="1"/>
  <c r="AS499" i="1"/>
  <c r="AS498" i="1"/>
  <c r="AS497" i="1"/>
  <c r="AS496" i="1"/>
  <c r="AS495" i="1"/>
  <c r="AS494" i="1"/>
  <c r="AS493" i="1"/>
  <c r="AS492" i="1"/>
  <c r="R492" i="1" s="1"/>
  <c r="AS491" i="1"/>
  <c r="R491" i="1" s="1"/>
  <c r="AS490" i="1"/>
  <c r="R490" i="1" s="1"/>
  <c r="AS487" i="1"/>
  <c r="AS485" i="1"/>
  <c r="R485" i="1" s="1"/>
  <c r="AS484" i="1"/>
  <c r="R484" i="1" s="1"/>
  <c r="AS483" i="1"/>
  <c r="R483" i="1" s="1"/>
  <c r="AS482" i="1"/>
  <c r="R482" i="1" s="1"/>
  <c r="AS481" i="1"/>
  <c r="R481" i="1" s="1"/>
  <c r="AS480" i="1"/>
  <c r="R480" i="1" s="1"/>
  <c r="AS479" i="1"/>
  <c r="R479" i="1" s="1"/>
  <c r="AS478" i="1"/>
  <c r="R478" i="1" s="1"/>
  <c r="AS477" i="1"/>
  <c r="R477" i="1" s="1"/>
  <c r="AS476" i="1"/>
  <c r="R476" i="1" s="1"/>
  <c r="AS475" i="1"/>
  <c r="R475" i="1" s="1"/>
  <c r="AS474" i="1"/>
  <c r="R474" i="1" s="1"/>
  <c r="AS473" i="1"/>
  <c r="R473" i="1" s="1"/>
  <c r="AS472" i="1"/>
  <c r="R472" i="1" s="1"/>
  <c r="AS471" i="1"/>
  <c r="R471" i="1" s="1"/>
  <c r="AS470" i="1"/>
  <c r="R470" i="1" s="1"/>
  <c r="AS469" i="1"/>
  <c r="R469" i="1" s="1"/>
  <c r="AS468" i="1"/>
  <c r="R468" i="1" s="1"/>
  <c r="AS467" i="1"/>
  <c r="R467" i="1" s="1"/>
  <c r="AS466" i="1"/>
  <c r="R466" i="1" s="1"/>
  <c r="AS465" i="1"/>
  <c r="R465" i="1" s="1"/>
  <c r="AS464" i="1"/>
  <c r="R464" i="1" s="1"/>
  <c r="AS463" i="1"/>
  <c r="R463" i="1" s="1"/>
  <c r="AS462" i="1"/>
  <c r="R462" i="1" s="1"/>
  <c r="AS461" i="1"/>
  <c r="R461" i="1" s="1"/>
  <c r="AS460" i="1"/>
  <c r="R460" i="1" s="1"/>
  <c r="AS459" i="1"/>
  <c r="R459" i="1" s="1"/>
  <c r="AS458" i="1"/>
  <c r="R458" i="1" s="1"/>
  <c r="AS457" i="1"/>
  <c r="R457" i="1" s="1"/>
  <c r="AS456" i="1"/>
  <c r="R456" i="1" s="1"/>
  <c r="AS455" i="1"/>
  <c r="R455" i="1" s="1"/>
  <c r="AS454" i="1"/>
  <c r="R454" i="1" s="1"/>
  <c r="AS453" i="1"/>
  <c r="R453" i="1" s="1"/>
  <c r="AS452" i="1"/>
  <c r="R452" i="1" s="1"/>
  <c r="AS451" i="1"/>
  <c r="R451" i="1" s="1"/>
  <c r="AS450" i="1"/>
  <c r="R450" i="1" s="1"/>
  <c r="AS449" i="1"/>
  <c r="R449" i="1" s="1"/>
  <c r="AS448" i="1"/>
  <c r="R448" i="1" s="1"/>
  <c r="AS447" i="1"/>
  <c r="R447" i="1" s="1"/>
  <c r="AS446" i="1"/>
  <c r="AS445" i="1"/>
  <c r="R445" i="1" s="1"/>
  <c r="AS444" i="1"/>
  <c r="R444" i="1" s="1"/>
  <c r="AS443" i="1"/>
  <c r="R443" i="1" s="1"/>
  <c r="AS442" i="1"/>
  <c r="R442" i="1" s="1"/>
  <c r="AS440" i="1"/>
  <c r="R440" i="1" s="1"/>
  <c r="AS439" i="1"/>
  <c r="R439" i="1" s="1"/>
  <c r="AS438" i="1"/>
  <c r="R438" i="1" s="1"/>
  <c r="AS437" i="1"/>
  <c r="R437" i="1" s="1"/>
  <c r="AS436" i="1"/>
  <c r="R436" i="1" s="1"/>
  <c r="AS435" i="1"/>
  <c r="R435" i="1" s="1"/>
  <c r="AS434" i="1"/>
  <c r="R434" i="1" s="1"/>
  <c r="AS433" i="1"/>
  <c r="R433" i="1" s="1"/>
  <c r="AS432" i="1"/>
  <c r="R432" i="1" s="1"/>
  <c r="AS431" i="1"/>
  <c r="R431" i="1" s="1"/>
  <c r="AS430" i="1"/>
  <c r="R430" i="1" s="1"/>
  <c r="AS429" i="1"/>
  <c r="R429" i="1" s="1"/>
  <c r="AS428" i="1"/>
  <c r="R428" i="1" s="1"/>
  <c r="AS426" i="1"/>
  <c r="R426" i="1" s="1"/>
  <c r="AS424" i="1"/>
  <c r="R424" i="1" s="1"/>
  <c r="AS423" i="1"/>
  <c r="R423" i="1" s="1"/>
  <c r="AS422" i="1"/>
  <c r="R422" i="1" s="1"/>
  <c r="AS421" i="1"/>
  <c r="R421" i="1" s="1"/>
  <c r="AS420" i="1"/>
  <c r="R420" i="1" s="1"/>
  <c r="AS419" i="1"/>
  <c r="R419" i="1" s="1"/>
  <c r="AS418" i="1"/>
  <c r="R418" i="1" s="1"/>
  <c r="AS417" i="1"/>
  <c r="R417" i="1" s="1"/>
  <c r="AS416" i="1"/>
  <c r="R416" i="1" s="1"/>
  <c r="AS415" i="1"/>
  <c r="R415" i="1" s="1"/>
  <c r="AS414" i="1"/>
  <c r="R414" i="1" s="1"/>
  <c r="AS413" i="1"/>
  <c r="R413" i="1" s="1"/>
  <c r="AS412" i="1"/>
  <c r="R412" i="1" s="1"/>
  <c r="AS411" i="1"/>
  <c r="R411" i="1" s="1"/>
  <c r="AS410" i="1"/>
  <c r="R410" i="1" s="1"/>
  <c r="AS409" i="1"/>
  <c r="R409" i="1" s="1"/>
  <c r="AS408" i="1"/>
  <c r="R408" i="1" s="1"/>
  <c r="AS407" i="1"/>
  <c r="R407" i="1" s="1"/>
  <c r="AS406" i="1"/>
  <c r="R406" i="1" s="1"/>
  <c r="AS405" i="1"/>
  <c r="R405" i="1" s="1"/>
  <c r="AS404" i="1"/>
  <c r="R404" i="1" s="1"/>
  <c r="AS402" i="1"/>
  <c r="AS401" i="1"/>
  <c r="R401" i="1" s="1"/>
  <c r="AS400" i="1"/>
  <c r="R400" i="1" s="1"/>
  <c r="AS399" i="1"/>
  <c r="R399" i="1" s="1"/>
  <c r="AS398" i="1"/>
  <c r="R398" i="1" s="1"/>
  <c r="AS397" i="1"/>
  <c r="R397" i="1" s="1"/>
  <c r="AS396" i="1"/>
  <c r="R396" i="1" s="1"/>
  <c r="AS395" i="1"/>
  <c r="R395" i="1" s="1"/>
  <c r="AS394" i="1"/>
  <c r="R394" i="1" s="1"/>
  <c r="AS393" i="1"/>
  <c r="R393" i="1" s="1"/>
  <c r="AS392" i="1"/>
  <c r="R392" i="1" s="1"/>
  <c r="AS391" i="1"/>
  <c r="R391" i="1" s="1"/>
  <c r="AS390" i="1"/>
  <c r="R390" i="1" s="1"/>
  <c r="AS389" i="1"/>
  <c r="R389" i="1" s="1"/>
  <c r="AS388" i="1"/>
  <c r="R388" i="1" s="1"/>
  <c r="AS387" i="1"/>
  <c r="R387" i="1" s="1"/>
  <c r="AS386" i="1"/>
  <c r="R386" i="1" s="1"/>
  <c r="AS385" i="1"/>
  <c r="R385" i="1" s="1"/>
  <c r="AS384" i="1"/>
  <c r="R384" i="1" s="1"/>
  <c r="AS383" i="1"/>
  <c r="R383" i="1" s="1"/>
  <c r="AS381" i="1"/>
  <c r="R381" i="1" s="1"/>
  <c r="AS380" i="1"/>
  <c r="R380" i="1" s="1"/>
  <c r="AS379" i="1"/>
  <c r="R379" i="1" s="1"/>
  <c r="AS378" i="1"/>
  <c r="R378" i="1" s="1"/>
  <c r="AS377" i="1"/>
  <c r="R377" i="1" s="1"/>
  <c r="AS376" i="1"/>
  <c r="R376" i="1" s="1"/>
  <c r="AS375" i="1"/>
  <c r="R375" i="1" s="1"/>
  <c r="AS374" i="1"/>
  <c r="R374" i="1" s="1"/>
  <c r="AS373" i="1"/>
  <c r="R373" i="1" s="1"/>
  <c r="AS372" i="1"/>
  <c r="R372" i="1" s="1"/>
  <c r="AS370" i="1"/>
  <c r="AS368" i="1"/>
  <c r="R368" i="1" s="1"/>
  <c r="AS367" i="1"/>
  <c r="AS366" i="1"/>
  <c r="R366" i="1" s="1"/>
  <c r="AS365" i="1"/>
  <c r="R365" i="1" s="1"/>
  <c r="AS364" i="1"/>
  <c r="R364" i="1" s="1"/>
  <c r="AS363" i="1"/>
  <c r="R363" i="1" s="1"/>
  <c r="AS362" i="1"/>
  <c r="R362" i="1" s="1"/>
  <c r="AS360" i="1"/>
  <c r="R360" i="1" s="1"/>
  <c r="AS359" i="1"/>
  <c r="R359" i="1" s="1"/>
  <c r="AS358" i="1"/>
  <c r="R358" i="1" s="1"/>
  <c r="AS357" i="1"/>
  <c r="R357" i="1" s="1"/>
  <c r="AS356" i="1"/>
  <c r="R356" i="1" s="1"/>
  <c r="AS355" i="1"/>
  <c r="R355" i="1" s="1"/>
  <c r="AS354" i="1"/>
  <c r="R354" i="1" s="1"/>
  <c r="AS353" i="1"/>
  <c r="AS352" i="1"/>
  <c r="R352" i="1" s="1"/>
  <c r="AS351" i="1"/>
  <c r="R351" i="1" s="1"/>
  <c r="AS350" i="1"/>
  <c r="R350" i="1" s="1"/>
  <c r="AS349" i="1"/>
  <c r="R349" i="1" s="1"/>
  <c r="AS347" i="1"/>
  <c r="R347" i="1" s="1"/>
  <c r="AS346" i="1"/>
  <c r="R346" i="1" s="1"/>
  <c r="AS345" i="1"/>
  <c r="R345" i="1" s="1"/>
  <c r="AS344" i="1"/>
  <c r="R344" i="1" s="1"/>
  <c r="AS343" i="1"/>
  <c r="R343" i="1" s="1"/>
  <c r="AS342" i="1"/>
  <c r="R342" i="1" s="1"/>
  <c r="AS341" i="1"/>
  <c r="AS340" i="1"/>
  <c r="R340" i="1" s="1"/>
  <c r="AS339" i="1"/>
  <c r="R339" i="1" s="1"/>
  <c r="AS338" i="1"/>
  <c r="R338" i="1" s="1"/>
  <c r="AS337" i="1"/>
  <c r="R337" i="1" s="1"/>
  <c r="AS336" i="1"/>
  <c r="R336" i="1" s="1"/>
  <c r="AS335" i="1"/>
  <c r="R335" i="1" s="1"/>
  <c r="AS334" i="1"/>
  <c r="R334" i="1" s="1"/>
  <c r="AS333" i="1"/>
  <c r="R333" i="1" s="1"/>
  <c r="AS332" i="1"/>
  <c r="R332" i="1" s="1"/>
  <c r="AS331" i="1"/>
  <c r="R331" i="1" s="1"/>
  <c r="AS330" i="1"/>
  <c r="R330" i="1" s="1"/>
  <c r="AS329" i="1"/>
  <c r="R329" i="1" s="1"/>
  <c r="AS328" i="1"/>
  <c r="R328" i="1" s="1"/>
  <c r="AS326" i="1"/>
  <c r="R326" i="1" s="1"/>
  <c r="AS325" i="1"/>
  <c r="R325" i="1" s="1"/>
  <c r="AS324" i="1"/>
  <c r="R324" i="1" s="1"/>
  <c r="AS323" i="1"/>
  <c r="R323" i="1" s="1"/>
  <c r="AS322" i="1"/>
  <c r="R322" i="1" s="1"/>
  <c r="AS321" i="1"/>
  <c r="R321" i="1" s="1"/>
  <c r="AS320" i="1"/>
  <c r="R320" i="1" s="1"/>
  <c r="AS319" i="1"/>
  <c r="R319" i="1" s="1"/>
  <c r="AS318" i="1"/>
  <c r="R318" i="1" s="1"/>
  <c r="AS317" i="1"/>
  <c r="R317" i="1" s="1"/>
  <c r="AS316" i="1"/>
  <c r="R316" i="1" s="1"/>
  <c r="AS315" i="1"/>
  <c r="R315" i="1" s="1"/>
  <c r="AS314" i="1"/>
  <c r="R314" i="1" s="1"/>
  <c r="AS313" i="1"/>
  <c r="R313" i="1" s="1"/>
  <c r="AS312" i="1"/>
  <c r="R312" i="1" s="1"/>
  <c r="AS311" i="1"/>
  <c r="R311" i="1" s="1"/>
  <c r="AS310" i="1"/>
  <c r="R310" i="1" s="1"/>
  <c r="AS309" i="1"/>
  <c r="R309" i="1" s="1"/>
  <c r="AS308" i="1"/>
  <c r="R308" i="1" s="1"/>
  <c r="AS307" i="1"/>
  <c r="R307" i="1" s="1"/>
  <c r="AS306" i="1"/>
  <c r="R306" i="1" s="1"/>
  <c r="AS305" i="1"/>
  <c r="R305" i="1" s="1"/>
  <c r="AS304" i="1"/>
  <c r="R304" i="1" s="1"/>
  <c r="AS303" i="1"/>
  <c r="R303" i="1" s="1"/>
  <c r="AS302" i="1"/>
  <c r="R302" i="1" s="1"/>
  <c r="AS300" i="1"/>
  <c r="R300" i="1" s="1"/>
  <c r="AS299" i="1"/>
  <c r="R299" i="1" s="1"/>
  <c r="AS297" i="1"/>
  <c r="R297" i="1" s="1"/>
  <c r="AS295" i="1"/>
  <c r="R295" i="1" s="1"/>
  <c r="AS294" i="1"/>
  <c r="R294" i="1" s="1"/>
  <c r="AS293" i="1"/>
  <c r="R293" i="1" s="1"/>
  <c r="AS292" i="1"/>
  <c r="R292" i="1" s="1"/>
  <c r="AS291" i="1"/>
  <c r="R291" i="1" s="1"/>
  <c r="AS290" i="1"/>
  <c r="R290" i="1" s="1"/>
  <c r="AS289" i="1"/>
  <c r="R289" i="1" s="1"/>
  <c r="AS288" i="1"/>
  <c r="R288" i="1" s="1"/>
  <c r="AS287" i="1"/>
  <c r="R287" i="1" s="1"/>
  <c r="AS286" i="1"/>
  <c r="R286" i="1" s="1"/>
  <c r="AS285" i="1"/>
  <c r="R285" i="1" s="1"/>
  <c r="AS284" i="1"/>
  <c r="R284" i="1" s="1"/>
  <c r="AS283" i="1"/>
  <c r="R283" i="1" s="1"/>
  <c r="AS282" i="1"/>
  <c r="R282" i="1" s="1"/>
  <c r="AS281" i="1"/>
  <c r="R281" i="1" s="1"/>
  <c r="AS280" i="1"/>
  <c r="R280" i="1" s="1"/>
  <c r="AS279" i="1"/>
  <c r="R279" i="1" s="1"/>
  <c r="AS278" i="1"/>
  <c r="R278" i="1" s="1"/>
  <c r="AS277" i="1"/>
  <c r="R277" i="1" s="1"/>
  <c r="AS276" i="1"/>
  <c r="AS275" i="1"/>
  <c r="R275" i="1" s="1"/>
  <c r="AS274" i="1"/>
  <c r="R274" i="1" s="1"/>
  <c r="AS273" i="1"/>
  <c r="R273" i="1" s="1"/>
  <c r="AS272" i="1"/>
  <c r="R272" i="1" s="1"/>
  <c r="AS271" i="1"/>
  <c r="R271" i="1" s="1"/>
  <c r="AS270" i="1"/>
  <c r="R270" i="1" s="1"/>
  <c r="AS269" i="1"/>
  <c r="AS268" i="1"/>
  <c r="R268" i="1" s="1"/>
  <c r="AS267" i="1"/>
  <c r="R267" i="1" s="1"/>
  <c r="AS265" i="1"/>
  <c r="R265" i="1" s="1"/>
  <c r="AS264" i="1"/>
  <c r="R264" i="1" s="1"/>
  <c r="AS263" i="1"/>
  <c r="R263" i="1" s="1"/>
  <c r="AS262" i="1"/>
  <c r="R262" i="1" s="1"/>
  <c r="AS261" i="1"/>
  <c r="R261" i="1" s="1"/>
  <c r="AS260" i="1"/>
  <c r="R260" i="1" s="1"/>
  <c r="AS257" i="1"/>
  <c r="R257" i="1" s="1"/>
  <c r="AS255" i="1"/>
  <c r="R255" i="1" s="1"/>
  <c r="AS254" i="1"/>
  <c r="R254" i="1" s="1"/>
  <c r="AS253" i="1"/>
  <c r="R253" i="1" s="1"/>
  <c r="AS252" i="1"/>
  <c r="AS251" i="1"/>
  <c r="AS250" i="1"/>
  <c r="R250" i="1" s="1"/>
  <c r="AS247" i="1"/>
  <c r="R247" i="1" s="1"/>
  <c r="AS246" i="1"/>
  <c r="R246" i="1" s="1"/>
  <c r="AS245" i="1"/>
  <c r="R245" i="1" s="1"/>
  <c r="AS244" i="1"/>
  <c r="R244" i="1" s="1"/>
  <c r="AS243" i="1"/>
  <c r="R243" i="1" s="1"/>
  <c r="AS242" i="1"/>
  <c r="R242" i="1" s="1"/>
  <c r="AS241" i="1"/>
  <c r="R241" i="1" s="1"/>
  <c r="AS240" i="1"/>
  <c r="R240" i="1" s="1"/>
  <c r="AS239" i="1"/>
  <c r="R239" i="1" s="1"/>
  <c r="AS238" i="1"/>
  <c r="R238" i="1" s="1"/>
  <c r="AS237" i="1"/>
  <c r="R237" i="1" s="1"/>
  <c r="AS236" i="1"/>
  <c r="R236" i="1" s="1"/>
  <c r="AS235" i="1"/>
  <c r="R235" i="1" s="1"/>
  <c r="AS234" i="1"/>
  <c r="R234" i="1" s="1"/>
  <c r="AS233" i="1"/>
  <c r="R233" i="1" s="1"/>
  <c r="AS232" i="1"/>
  <c r="R232" i="1" s="1"/>
  <c r="AS231" i="1"/>
  <c r="R231" i="1" s="1"/>
  <c r="AS230" i="1"/>
  <c r="R230" i="1" s="1"/>
  <c r="AS229" i="1"/>
  <c r="R229" i="1" s="1"/>
  <c r="AS228" i="1"/>
  <c r="R228" i="1" s="1"/>
  <c r="AS227" i="1"/>
  <c r="R227" i="1" s="1"/>
  <c r="AS226" i="1"/>
  <c r="R226" i="1" s="1"/>
  <c r="AS225" i="1"/>
  <c r="R225" i="1" s="1"/>
  <c r="AS224" i="1"/>
  <c r="R224" i="1" s="1"/>
  <c r="AS223" i="1"/>
  <c r="R223" i="1" s="1"/>
  <c r="AS222" i="1"/>
  <c r="R222" i="1" s="1"/>
  <c r="AS221" i="1"/>
  <c r="R221" i="1" s="1"/>
  <c r="AS220" i="1"/>
  <c r="R220" i="1" s="1"/>
  <c r="AS219" i="1"/>
  <c r="R219" i="1" s="1"/>
  <c r="AS218" i="1"/>
  <c r="R218" i="1" s="1"/>
  <c r="AS217" i="1"/>
  <c r="R217" i="1" s="1"/>
  <c r="AS216" i="1"/>
  <c r="R216" i="1" s="1"/>
  <c r="AS215" i="1"/>
  <c r="R215" i="1" s="1"/>
  <c r="AS214" i="1"/>
  <c r="R214" i="1" s="1"/>
  <c r="AS213" i="1"/>
  <c r="R213" i="1" s="1"/>
  <c r="AS212" i="1"/>
  <c r="R212" i="1" s="1"/>
  <c r="AS211" i="1"/>
  <c r="R211" i="1" s="1"/>
  <c r="AS210" i="1"/>
  <c r="R210" i="1" s="1"/>
  <c r="AS209" i="1"/>
  <c r="R209" i="1" s="1"/>
  <c r="AS208" i="1"/>
  <c r="R208" i="1" s="1"/>
  <c r="AS207" i="1"/>
  <c r="R207" i="1" s="1"/>
  <c r="AS206" i="1"/>
  <c r="R206" i="1" s="1"/>
  <c r="AS205" i="1"/>
  <c r="R205" i="1" s="1"/>
  <c r="AS204" i="1"/>
  <c r="R204" i="1" s="1"/>
  <c r="AS203" i="1"/>
  <c r="R203" i="1" s="1"/>
  <c r="AS202" i="1"/>
  <c r="R202" i="1" s="1"/>
  <c r="AS201" i="1"/>
  <c r="R201" i="1" s="1"/>
  <c r="AS200" i="1"/>
  <c r="R200" i="1" s="1"/>
  <c r="AS199" i="1"/>
  <c r="R199" i="1" s="1"/>
  <c r="AS198" i="1"/>
  <c r="R198" i="1" s="1"/>
  <c r="AS197" i="1"/>
  <c r="R197" i="1" s="1"/>
  <c r="AS196" i="1"/>
  <c r="R196" i="1" s="1"/>
  <c r="AS195" i="1"/>
  <c r="R195" i="1" s="1"/>
  <c r="AS194" i="1"/>
  <c r="R194" i="1" s="1"/>
  <c r="AS193" i="1"/>
  <c r="R193" i="1" s="1"/>
  <c r="AS192" i="1"/>
  <c r="R192" i="1" s="1"/>
  <c r="AS191" i="1"/>
  <c r="R191" i="1" s="1"/>
  <c r="AS190" i="1"/>
  <c r="R190" i="1" s="1"/>
  <c r="AS189" i="1"/>
  <c r="R189" i="1" s="1"/>
  <c r="AS188" i="1"/>
  <c r="R188" i="1" s="1"/>
  <c r="AS187" i="1"/>
  <c r="R187" i="1" s="1"/>
  <c r="AS186" i="1"/>
  <c r="R186" i="1" s="1"/>
  <c r="AS185" i="1"/>
  <c r="R185" i="1" s="1"/>
  <c r="AS184" i="1"/>
  <c r="R184" i="1" s="1"/>
  <c r="AS183" i="1"/>
  <c r="R183" i="1" s="1"/>
  <c r="AS182" i="1"/>
  <c r="AS181" i="1"/>
  <c r="AS180" i="1"/>
  <c r="R180" i="1" s="1"/>
  <c r="AS179" i="1"/>
  <c r="AS178" i="1"/>
  <c r="AS177" i="1"/>
  <c r="AS176" i="1"/>
  <c r="AS175" i="1"/>
  <c r="R175" i="1" s="1"/>
  <c r="AS174" i="1"/>
  <c r="R174" i="1" s="1"/>
  <c r="AS173" i="1"/>
  <c r="R173" i="1" s="1"/>
  <c r="AS172" i="1"/>
  <c r="AS171" i="1"/>
  <c r="R171" i="1" s="1"/>
  <c r="AS170" i="1"/>
  <c r="R170" i="1" s="1"/>
  <c r="AS169" i="1"/>
  <c r="R169" i="1" s="1"/>
  <c r="AS168" i="1"/>
  <c r="R168" i="1" s="1"/>
  <c r="AS167" i="1"/>
  <c r="R167" i="1" s="1"/>
  <c r="AS166" i="1"/>
  <c r="R166" i="1" s="1"/>
  <c r="AS165" i="1"/>
  <c r="R165" i="1" s="1"/>
  <c r="AS164" i="1"/>
  <c r="R164" i="1" s="1"/>
  <c r="AS163" i="1"/>
  <c r="R163" i="1" s="1"/>
  <c r="AS162" i="1"/>
  <c r="AS161" i="1"/>
  <c r="R161" i="1" s="1"/>
  <c r="AS160" i="1"/>
  <c r="R160" i="1" s="1"/>
  <c r="AS159" i="1"/>
  <c r="R159" i="1" s="1"/>
  <c r="AS158" i="1"/>
  <c r="R158" i="1" s="1"/>
  <c r="AS154" i="1"/>
  <c r="R154" i="1" s="1"/>
  <c r="AS153" i="1"/>
  <c r="R153" i="1" s="1"/>
  <c r="AS152" i="1"/>
  <c r="R152" i="1" s="1"/>
  <c r="AS151" i="1"/>
  <c r="R151" i="1" s="1"/>
  <c r="AS150" i="1"/>
  <c r="R150" i="1" s="1"/>
  <c r="AS149" i="1"/>
  <c r="R149" i="1" s="1"/>
  <c r="AS148" i="1"/>
  <c r="R148" i="1" s="1"/>
  <c r="AS147" i="1"/>
  <c r="R147" i="1" s="1"/>
  <c r="AS146" i="1"/>
  <c r="R146" i="1" s="1"/>
  <c r="AS145" i="1"/>
  <c r="R145" i="1" s="1"/>
  <c r="AS144" i="1"/>
  <c r="R144" i="1" s="1"/>
  <c r="AS143" i="1"/>
  <c r="R143" i="1" s="1"/>
  <c r="AS142" i="1"/>
  <c r="R142" i="1" s="1"/>
  <c r="AS141" i="1"/>
  <c r="R141" i="1" s="1"/>
  <c r="AS140" i="1"/>
  <c r="R140" i="1" s="1"/>
  <c r="AS139" i="1"/>
  <c r="R139" i="1" s="1"/>
  <c r="AS138" i="1"/>
  <c r="R138" i="1" s="1"/>
  <c r="AS137" i="1"/>
  <c r="R137" i="1" s="1"/>
  <c r="AS136" i="1"/>
  <c r="R136" i="1" s="1"/>
  <c r="AS135" i="1"/>
  <c r="R135" i="1" s="1"/>
  <c r="AS134" i="1"/>
  <c r="R134" i="1" s="1"/>
  <c r="AS133" i="1"/>
  <c r="R133" i="1" s="1"/>
  <c r="AS132" i="1"/>
  <c r="R132" i="1" s="1"/>
  <c r="AS131" i="1"/>
  <c r="R131" i="1" s="1"/>
  <c r="AS130" i="1"/>
  <c r="R130" i="1" s="1"/>
  <c r="AS129" i="1"/>
  <c r="R129" i="1" s="1"/>
  <c r="AS128" i="1"/>
  <c r="R128" i="1" s="1"/>
  <c r="AS127" i="1"/>
  <c r="R127" i="1" s="1"/>
  <c r="AS126" i="1"/>
  <c r="R126" i="1" s="1"/>
  <c r="AS125" i="1"/>
  <c r="R125" i="1" s="1"/>
  <c r="AS124" i="1"/>
  <c r="R124" i="1" s="1"/>
  <c r="AS123" i="1"/>
  <c r="R123" i="1" s="1"/>
  <c r="AS122" i="1"/>
  <c r="R122" i="1" s="1"/>
  <c r="AS121" i="1"/>
  <c r="R121" i="1" s="1"/>
  <c r="AS120" i="1"/>
  <c r="R120" i="1" s="1"/>
  <c r="AS119" i="1"/>
  <c r="R119" i="1" s="1"/>
  <c r="AS118" i="1"/>
  <c r="R118" i="1" s="1"/>
  <c r="AS117" i="1"/>
  <c r="R117" i="1" s="1"/>
  <c r="AS116" i="1"/>
  <c r="R116" i="1" s="1"/>
  <c r="AS115" i="1"/>
  <c r="R115" i="1" s="1"/>
  <c r="AS114" i="1"/>
  <c r="R114" i="1" s="1"/>
  <c r="AS113" i="1"/>
  <c r="R113" i="1" s="1"/>
  <c r="AS112" i="1"/>
  <c r="R112" i="1" s="1"/>
  <c r="AS111" i="1"/>
  <c r="R111" i="1" s="1"/>
  <c r="AS110" i="1"/>
  <c r="R110" i="1" s="1"/>
  <c r="AS109" i="1"/>
  <c r="R109" i="1" s="1"/>
  <c r="AS108" i="1"/>
  <c r="R108" i="1" s="1"/>
  <c r="AS107" i="1"/>
  <c r="R107" i="1" s="1"/>
  <c r="AS106" i="1"/>
  <c r="R106" i="1" s="1"/>
  <c r="AS105" i="1"/>
  <c r="R105" i="1" s="1"/>
  <c r="AS104" i="1"/>
  <c r="R104" i="1" s="1"/>
  <c r="AS103" i="1"/>
  <c r="R103" i="1" s="1"/>
  <c r="AS102" i="1"/>
  <c r="R102" i="1" s="1"/>
  <c r="AS101" i="1"/>
  <c r="R101" i="1" s="1"/>
  <c r="AS100" i="1"/>
  <c r="R100" i="1" s="1"/>
  <c r="AS99" i="1"/>
  <c r="R99" i="1" s="1"/>
  <c r="AS98" i="1"/>
  <c r="R98" i="1" s="1"/>
  <c r="AS97" i="1"/>
  <c r="R97" i="1" s="1"/>
  <c r="AS96" i="1"/>
  <c r="R96" i="1" s="1"/>
  <c r="AS95" i="1"/>
  <c r="R95" i="1" s="1"/>
  <c r="AS94" i="1"/>
  <c r="R94" i="1" s="1"/>
  <c r="AS93" i="1"/>
  <c r="R93" i="1" s="1"/>
  <c r="AS92" i="1"/>
  <c r="R92" i="1" s="1"/>
  <c r="AS91" i="1"/>
  <c r="R91" i="1" s="1"/>
  <c r="AS90" i="1"/>
  <c r="R90" i="1" s="1"/>
  <c r="AS89" i="1"/>
  <c r="R89" i="1" s="1"/>
  <c r="AS88" i="1"/>
  <c r="R88" i="1" s="1"/>
  <c r="AS87" i="1"/>
  <c r="R87" i="1" s="1"/>
  <c r="AS86" i="1"/>
  <c r="R86" i="1" s="1"/>
  <c r="AS85" i="1"/>
  <c r="R85" i="1" s="1"/>
  <c r="AS84" i="1"/>
  <c r="R84" i="1" s="1"/>
  <c r="AS83" i="1"/>
  <c r="R83" i="1" s="1"/>
  <c r="AS82" i="1"/>
  <c r="R82" i="1" s="1"/>
  <c r="AS81" i="1"/>
  <c r="R81" i="1" s="1"/>
  <c r="AS80" i="1"/>
  <c r="R80" i="1" s="1"/>
  <c r="AS79" i="1"/>
  <c r="R79" i="1" s="1"/>
  <c r="AS78" i="1"/>
  <c r="R78" i="1" s="1"/>
  <c r="AS77" i="1"/>
  <c r="R77" i="1" s="1"/>
  <c r="AS76" i="1"/>
  <c r="AS75" i="1"/>
  <c r="R75" i="1" s="1"/>
  <c r="AS74" i="1"/>
  <c r="R74" i="1" s="1"/>
  <c r="AS73" i="1"/>
  <c r="R73" i="1" s="1"/>
  <c r="AS72" i="1"/>
  <c r="R72" i="1" s="1"/>
  <c r="AS71" i="1"/>
  <c r="R71" i="1" s="1"/>
  <c r="AS70" i="1"/>
  <c r="AS69" i="1"/>
  <c r="R69" i="1" s="1"/>
  <c r="AS68" i="1"/>
  <c r="R68" i="1" s="1"/>
  <c r="AS67" i="1"/>
  <c r="R67" i="1" s="1"/>
  <c r="AS66" i="1"/>
  <c r="R66" i="1" s="1"/>
  <c r="AS65" i="1"/>
  <c r="R65" i="1" s="1"/>
  <c r="AS64" i="1"/>
  <c r="R64" i="1" s="1"/>
  <c r="AS63" i="1"/>
  <c r="R63" i="1" s="1"/>
  <c r="AS62" i="1"/>
  <c r="R62" i="1" s="1"/>
  <c r="AS61" i="1"/>
  <c r="R61" i="1" s="1"/>
  <c r="AS60" i="1"/>
  <c r="R60" i="1" s="1"/>
  <c r="AS59" i="1"/>
  <c r="R59" i="1" s="1"/>
  <c r="AS58" i="1"/>
  <c r="R58" i="1" s="1"/>
  <c r="AS57" i="1"/>
  <c r="R57" i="1" s="1"/>
  <c r="AS56" i="1"/>
  <c r="R56" i="1" s="1"/>
  <c r="AS55" i="1"/>
  <c r="R55" i="1" s="1"/>
  <c r="AS54" i="1"/>
  <c r="R54" i="1" s="1"/>
  <c r="AS53" i="1"/>
  <c r="R53" i="1" s="1"/>
  <c r="AS52" i="1"/>
  <c r="R52" i="1" s="1"/>
  <c r="AS51" i="1"/>
  <c r="R51" i="1" s="1"/>
  <c r="AS50" i="1"/>
  <c r="R50" i="1" s="1"/>
  <c r="AS49" i="1"/>
  <c r="R49" i="1" s="1"/>
  <c r="AS48" i="1"/>
  <c r="R48" i="1" s="1"/>
  <c r="AS47" i="1"/>
  <c r="R47" i="1" s="1"/>
  <c r="AS46" i="1"/>
  <c r="R46" i="1" s="1"/>
  <c r="AS45" i="1"/>
  <c r="R45" i="1" s="1"/>
  <c r="AS44" i="1"/>
  <c r="R44" i="1" s="1"/>
  <c r="AS43" i="1"/>
  <c r="R43" i="1" s="1"/>
  <c r="AS42" i="1"/>
  <c r="R42" i="1" s="1"/>
  <c r="AS41" i="1"/>
  <c r="R41" i="1" s="1"/>
  <c r="AS40" i="1"/>
  <c r="R40" i="1" s="1"/>
  <c r="AS39" i="1"/>
  <c r="R39" i="1" s="1"/>
  <c r="AS38" i="1"/>
  <c r="R38" i="1" s="1"/>
  <c r="AS37" i="1"/>
  <c r="R37" i="1" s="1"/>
  <c r="AS36" i="1"/>
  <c r="R36" i="1" s="1"/>
  <c r="AS35" i="1"/>
  <c r="R35" i="1" s="1"/>
  <c r="AS34" i="1"/>
  <c r="R34" i="1" s="1"/>
  <c r="AS33" i="1"/>
  <c r="R33" i="1" s="1"/>
  <c r="AS32" i="1"/>
  <c r="R32" i="1" s="1"/>
  <c r="AS31" i="1"/>
  <c r="R31" i="1" s="1"/>
  <c r="AS30" i="1"/>
  <c r="R30" i="1" s="1"/>
  <c r="AS29" i="1"/>
  <c r="R29" i="1" s="1"/>
  <c r="AS28" i="1"/>
  <c r="R28" i="1" s="1"/>
  <c r="AS27" i="1"/>
  <c r="R27" i="1" s="1"/>
  <c r="AS26" i="1"/>
  <c r="R26" i="1" s="1"/>
  <c r="AS25" i="1"/>
  <c r="R25" i="1" s="1"/>
  <c r="AS24" i="1"/>
  <c r="R24" i="1" s="1"/>
  <c r="AS23" i="1"/>
  <c r="R23" i="1" s="1"/>
  <c r="AS22" i="1"/>
  <c r="R22" i="1" s="1"/>
  <c r="AS21" i="1"/>
  <c r="R21" i="1" s="1"/>
  <c r="AS20" i="1"/>
  <c r="R20" i="1" s="1"/>
  <c r="AS19" i="1"/>
  <c r="R19" i="1" s="1"/>
  <c r="AS18" i="1"/>
  <c r="AS17" i="1"/>
  <c r="R17" i="1" s="1"/>
  <c r="AS16" i="1"/>
  <c r="R16" i="1" s="1"/>
  <c r="AS15" i="1"/>
  <c r="R15" i="1" s="1"/>
  <c r="AS14" i="1"/>
  <c r="R14" i="1" s="1"/>
  <c r="AS13" i="1"/>
  <c r="R13" i="1" s="1"/>
  <c r="AS12" i="1"/>
  <c r="R12" i="1" s="1"/>
  <c r="AS11" i="1"/>
  <c r="R11" i="1" s="1"/>
  <c r="AS10" i="1"/>
  <c r="R10" i="1" s="1"/>
  <c r="AS9" i="1"/>
  <c r="R9" i="1" s="1"/>
  <c r="AS8" i="1"/>
  <c r="R8" i="1" s="1"/>
  <c r="AS7" i="1"/>
  <c r="R7" i="1" s="1"/>
  <c r="AS6" i="1"/>
  <c r="R6" i="1" s="1"/>
  <c r="AS5" i="1"/>
  <c r="R5" i="1" s="1"/>
  <c r="AS4" i="1"/>
  <c r="R4" i="1" s="1"/>
  <c r="AS3" i="1"/>
  <c r="R3" i="1" s="1"/>
  <c r="AS2" i="1"/>
  <c r="R2" i="1" s="1"/>
  <c r="Y3617" i="1" l="1" a="1"/>
  <c r="S3613" i="1" a="1"/>
  <c r="S3613" i="1" s="1"/>
  <c r="Y3618" i="1" a="1"/>
  <c r="Y3616" i="1" a="1"/>
  <c r="Y3614" i="1" a="1"/>
  <c r="Y3614" i="1" s="1"/>
  <c r="Y3606" i="1" a="1"/>
  <c r="S3618" i="1" a="1"/>
  <c r="S3618" i="1" s="1"/>
  <c r="S3614" i="1" a="1"/>
  <c r="S3614" i="1" s="1"/>
  <c r="S3611" i="1" a="1"/>
  <c r="S3606" i="1" a="1"/>
  <c r="S3606" i="1" s="1"/>
  <c r="S3617" i="1" a="1"/>
  <c r="S3616" i="1" a="1"/>
  <c r="S1844" i="1" a="1"/>
  <c r="Y1844" i="1" a="1"/>
  <c r="S1839" i="1" a="1"/>
  <c r="S1839" i="1" s="1"/>
  <c r="Y1839" i="1" a="1"/>
  <c r="Y1839" i="1" s="1"/>
  <c r="S1837" i="1" a="1"/>
  <c r="S1837" i="1" s="1"/>
  <c r="Y1837" i="1" a="1"/>
  <c r="Y1837" i="1" s="1"/>
  <c r="S1834" i="1" a="1"/>
  <c r="Y1834" i="1" a="1"/>
  <c r="Y1832" i="1" a="1"/>
  <c r="S1832" i="1" a="1"/>
  <c r="S1825" i="1" a="1"/>
  <c r="S1825" i="1" s="1"/>
  <c r="Y1825" i="1" a="1"/>
  <c r="Y1825" i="1" s="1"/>
  <c r="S1817" i="1" a="1"/>
  <c r="Y1817" i="1" a="1"/>
  <c r="Y1817" i="1" s="1"/>
  <c r="S1811" i="1" a="1"/>
  <c r="Y1811" i="1" a="1"/>
  <c r="S1808" i="1" a="1"/>
  <c r="Y1808" i="1" a="1"/>
  <c r="S1804" i="1" a="1"/>
  <c r="S1804" i="1" s="1"/>
  <c r="Y1804" i="1" a="1"/>
  <c r="Y1804" i="1" s="1"/>
  <c r="S1797" i="1" a="1"/>
  <c r="Y1797" i="1" a="1"/>
  <c r="Y1797" i="1" s="1"/>
  <c r="S1794" i="1" a="1"/>
  <c r="Y1794" i="1" a="1"/>
  <c r="Y1790" i="1" a="1"/>
  <c r="S1790" i="1" a="1"/>
  <c r="S1787" i="1" a="1"/>
  <c r="S1787" i="1" s="1"/>
  <c r="Y1787" i="1" a="1"/>
  <c r="Y1787" i="1" s="1"/>
  <c r="Y1782" i="1" a="1"/>
  <c r="Y1782" i="1" s="1"/>
  <c r="S1782" i="1" a="1"/>
  <c r="S1782" i="1" s="1"/>
  <c r="S1779" i="1" a="1"/>
  <c r="Y1779" i="1" a="1"/>
  <c r="S1777" i="1" a="1"/>
  <c r="Y1777" i="1" a="1"/>
  <c r="Y1773" i="1" a="1"/>
  <c r="S1773" i="1" a="1"/>
  <c r="S1773" i="1" s="1"/>
  <c r="S1769" i="1" a="1"/>
  <c r="Y1769" i="1" a="1"/>
  <c r="S1767" i="1" a="1"/>
  <c r="Y1767" i="1" a="1"/>
  <c r="S1762" i="1" a="1"/>
  <c r="Y1762" i="1" a="1"/>
  <c r="S1758" i="1" a="1"/>
  <c r="S1758" i="1" s="1"/>
  <c r="Y1758" i="1" a="1"/>
  <c r="Y1758" i="1" s="1"/>
  <c r="S1755" i="1" a="1"/>
  <c r="Y1755" i="1" a="1"/>
  <c r="Y1755" i="1" s="1"/>
  <c r="S1752" i="1" a="1"/>
  <c r="Y1752" i="1" a="1"/>
  <c r="S1749" i="1" a="1"/>
  <c r="Y1749" i="1" a="1"/>
  <c r="S1745" i="1" a="1"/>
  <c r="S1745" i="1" s="1"/>
  <c r="Y1745" i="1" a="1"/>
  <c r="Y1745" i="1" s="1"/>
  <c r="S1741" i="1" a="1"/>
  <c r="S1741" i="1" s="1"/>
  <c r="Y1741" i="1" a="1"/>
  <c r="Y1741" i="1" s="1"/>
  <c r="Y1737" i="1" a="1"/>
  <c r="S1737" i="1" a="1"/>
  <c r="S1733" i="1" a="1"/>
  <c r="Y1733" i="1" a="1"/>
  <c r="S1730" i="1" a="1"/>
  <c r="S1730" i="1" s="1"/>
  <c r="Y1730" i="1" a="1"/>
  <c r="Y1730" i="1" s="1"/>
  <c r="S1727" i="1" a="1"/>
  <c r="Y1727" i="1" a="1"/>
  <c r="Y1727" i="1" s="1"/>
  <c r="S1725" i="1" a="1"/>
  <c r="Y1725" i="1" a="1"/>
  <c r="S1721" i="1" a="1"/>
  <c r="Y1721" i="1" a="1"/>
  <c r="S1718" i="1" a="1"/>
  <c r="S1718" i="1" s="1"/>
  <c r="Y1718" i="1" a="1"/>
  <c r="Y1718" i="1" s="1"/>
  <c r="S1717" i="1" a="1"/>
  <c r="Y1717" i="1" a="1"/>
  <c r="Y1717" i="1" s="1"/>
  <c r="S1714" i="1" a="1"/>
  <c r="Y1714" i="1" a="1"/>
  <c r="Y1712" i="1" a="1"/>
  <c r="S1712" i="1" a="1"/>
  <c r="S1710" i="1" a="1"/>
  <c r="S1710" i="1" s="1"/>
  <c r="Y1710" i="1" a="1"/>
  <c r="Y1710" i="1" s="1"/>
  <c r="S1708" i="1" a="1"/>
  <c r="S1708" i="1" s="1"/>
  <c r="Y1708" i="1" a="1"/>
  <c r="Y1708" i="1" s="1"/>
  <c r="S1706" i="1" a="1"/>
  <c r="Y1706" i="1" a="1"/>
  <c r="S1704" i="1" a="1"/>
  <c r="Y1704" i="1" a="1"/>
  <c r="Y1702" i="1" a="1"/>
  <c r="Y1702" i="1" s="1"/>
  <c r="S1702" i="1" a="1"/>
  <c r="S1702" i="1" s="1"/>
  <c r="S1699" i="1" a="1"/>
  <c r="Y1699" i="1" a="1"/>
  <c r="Y1699" i="1" s="1"/>
  <c r="Y1697" i="1" a="1"/>
  <c r="S1697" i="1" a="1"/>
  <c r="S1694" i="1" a="1"/>
  <c r="S1694" i="1" s="1"/>
  <c r="Y1694" i="1" a="1"/>
  <c r="S1691" i="1" a="1"/>
  <c r="S1691" i="1" s="1"/>
  <c r="Y1691" i="1" a="1"/>
  <c r="Y1691" i="1" s="1"/>
  <c r="Y1689" i="1" a="1"/>
  <c r="S1689" i="1" a="1"/>
  <c r="S1689" i="1" s="1"/>
  <c r="S2385" i="1" a="1"/>
  <c r="Y2385" i="1" a="1"/>
  <c r="S1842" i="1" a="1"/>
  <c r="Y1842" i="1" a="1"/>
  <c r="S1840" i="1" a="1"/>
  <c r="Y1840" i="1" a="1"/>
  <c r="Y1840" i="1" s="1"/>
  <c r="S1835" i="1" a="1"/>
  <c r="Y1835" i="1" a="1"/>
  <c r="Y1835" i="1" s="1"/>
  <c r="S1833" i="1" a="1"/>
  <c r="Y1833" i="1" a="1"/>
  <c r="S1830" i="1" a="1"/>
  <c r="Y1830" i="1" a="1"/>
  <c r="S1824" i="1" a="1"/>
  <c r="S1824" i="1" s="1"/>
  <c r="Y1824" i="1" a="1"/>
  <c r="Y1824" i="1" s="1"/>
  <c r="S1823" i="1" a="1"/>
  <c r="Y1823" i="1" a="1"/>
  <c r="Y1823" i="1" s="1"/>
  <c r="S1822" i="1" a="1"/>
  <c r="Y1822" i="1" a="1"/>
  <c r="S1819" i="1" a="1"/>
  <c r="S1819" i="1" s="1"/>
  <c r="Y1819" i="1" a="1"/>
  <c r="S1816" i="1" a="1"/>
  <c r="S1816" i="1" s="1"/>
  <c r="Y1816" i="1" a="1"/>
  <c r="Y1816" i="1" s="1"/>
  <c r="S1814" i="1" a="1"/>
  <c r="Y1814" i="1" a="1"/>
  <c r="Y1814" i="1" s="1"/>
  <c r="S1812" i="1" a="1"/>
  <c r="Y1812" i="1" a="1"/>
  <c r="S1810" i="1" a="1"/>
  <c r="Y1810" i="1" a="1"/>
  <c r="S1809" i="1" a="1"/>
  <c r="S1809" i="1" s="1"/>
  <c r="Y1809" i="1" a="1"/>
  <c r="Y1809" i="1" s="1"/>
  <c r="S1806" i="1" a="1"/>
  <c r="S1806" i="1" s="1"/>
  <c r="Y1806" i="1" a="1"/>
  <c r="Y1806" i="1" s="1"/>
  <c r="S1800" i="1" a="1"/>
  <c r="Y1800" i="1" a="1"/>
  <c r="S1799" i="1" a="1"/>
  <c r="Y1799" i="1" a="1"/>
  <c r="S1798" i="1" a="1"/>
  <c r="S1798" i="1" s="1"/>
  <c r="Y1798" i="1" a="1"/>
  <c r="Y1798" i="1" s="1"/>
  <c r="S1796" i="1" a="1"/>
  <c r="Y1796" i="1" a="1"/>
  <c r="Y1796" i="1" s="1"/>
  <c r="S1793" i="1" a="1"/>
  <c r="Y1793" i="1" a="1"/>
  <c r="S1791" i="1" a="1"/>
  <c r="Y1791" i="1" a="1"/>
  <c r="S1788" i="1" a="1"/>
  <c r="S1788" i="1" s="1"/>
  <c r="Y1788" i="1" a="1"/>
  <c r="Y1788" i="1" s="1"/>
  <c r="S1786" i="1" a="1"/>
  <c r="Y1786" i="1" a="1"/>
  <c r="Y1786" i="1" s="1"/>
  <c r="S1785" i="1" a="1"/>
  <c r="Y1785" i="1" a="1"/>
  <c r="S1783" i="1" a="1"/>
  <c r="Y1783" i="1" a="1"/>
  <c r="S1781" i="1" a="1"/>
  <c r="S1781" i="1" s="1"/>
  <c r="Y1781" i="1" a="1"/>
  <c r="Y1781" i="1" s="1"/>
  <c r="S1778" i="1" a="1"/>
  <c r="S1778" i="1" s="1"/>
  <c r="Y1778" i="1" a="1"/>
  <c r="S1776" i="1" a="1"/>
  <c r="Y1776" i="1" a="1"/>
  <c r="S1771" i="1" a="1"/>
  <c r="Y1771" i="1" a="1"/>
  <c r="S1765" i="1" a="1"/>
  <c r="S1765" i="1" s="1"/>
  <c r="Y1765" i="1" a="1"/>
  <c r="Y1765" i="1" s="1"/>
  <c r="S1763" i="1" a="1"/>
  <c r="Y1763" i="1" a="1"/>
  <c r="Y1763" i="1" s="1"/>
  <c r="S1761" i="1" a="1"/>
  <c r="Y1761" i="1" a="1"/>
  <c r="S1760" i="1" a="1"/>
  <c r="S1760" i="1" s="1"/>
  <c r="Y1760" i="1" a="1"/>
  <c r="Y1757" i="1" a="1"/>
  <c r="Y1757" i="1" s="1"/>
  <c r="S1757" i="1" a="1"/>
  <c r="S1757" i="1" s="1"/>
  <c r="S1753" i="1" a="1"/>
  <c r="Y1753" i="1" a="1"/>
  <c r="Y1753" i="1" s="1"/>
  <c r="S1751" i="1" a="1"/>
  <c r="Y1751" i="1" a="1"/>
  <c r="S1747" i="1" a="1"/>
  <c r="Y1747" i="1" a="1"/>
  <c r="S1744" i="1" a="1"/>
  <c r="S1744" i="1" s="1"/>
  <c r="Y1744" i="1" a="1"/>
  <c r="Y1744" i="1" s="1"/>
  <c r="S1742" i="1" a="1"/>
  <c r="Y1742" i="1" a="1"/>
  <c r="Y1742" i="1" s="1"/>
  <c r="S1739" i="1" a="1"/>
  <c r="Y1739" i="1" a="1"/>
  <c r="S1736" i="1" a="1"/>
  <c r="Y1736" i="1" a="1"/>
  <c r="Y1734" i="1" a="1"/>
  <c r="Y1734" i="1" s="1"/>
  <c r="S1734" i="1" a="1"/>
  <c r="S1734" i="1" s="1"/>
  <c r="S1732" i="1" a="1"/>
  <c r="Y1732" i="1" a="1"/>
  <c r="S1843" i="1" a="1"/>
  <c r="Y1843" i="1" a="1"/>
  <c r="S1841" i="1" a="1"/>
  <c r="S1841" i="1" s="1"/>
  <c r="Y1841" i="1" a="1"/>
  <c r="S1838" i="1" a="1"/>
  <c r="S1838" i="1" s="1"/>
  <c r="Y1838" i="1" a="1"/>
  <c r="Y1838" i="1" s="1"/>
  <c r="S1836" i="1" a="1"/>
  <c r="Y1836" i="1" a="1"/>
  <c r="Y1836" i="1" s="1"/>
  <c r="S1831" i="1" a="1"/>
  <c r="Y1831" i="1" a="1"/>
  <c r="S1820" i="1" a="1"/>
  <c r="Y1820" i="1" a="1"/>
  <c r="S1815" i="1" a="1"/>
  <c r="S1815" i="1" s="1"/>
  <c r="Y1815" i="1" a="1"/>
  <c r="Y1815" i="1" s="1"/>
  <c r="S1807" i="1" a="1"/>
  <c r="S1807" i="1" s="1"/>
  <c r="Y1807" i="1" a="1"/>
  <c r="S1805" i="1" a="1"/>
  <c r="Y1805" i="1" a="1"/>
  <c r="S1795" i="1" a="1"/>
  <c r="Y1795" i="1" a="1"/>
  <c r="S1792" i="1" a="1"/>
  <c r="Y1792" i="1" a="1"/>
  <c r="Y1792" i="1" s="1"/>
  <c r="S1789" i="1" a="1"/>
  <c r="Y1789" i="1" a="1"/>
  <c r="S1784" i="1" a="1"/>
  <c r="Y1784" i="1" a="1"/>
  <c r="S1780" i="1" a="1"/>
  <c r="Y1780" i="1" a="1"/>
  <c r="S1774" i="1" a="1"/>
  <c r="S1774" i="1" s="1"/>
  <c r="Y1774" i="1" a="1"/>
  <c r="Y1774" i="1" s="1"/>
  <c r="S1772" i="1" a="1"/>
  <c r="Y1772" i="1" a="1"/>
  <c r="S1768" i="1" a="1"/>
  <c r="Y1768" i="1" a="1"/>
  <c r="S1764" i="1" a="1"/>
  <c r="Y1764" i="1" a="1"/>
  <c r="S1759" i="1" a="1"/>
  <c r="S1759" i="1" s="1"/>
  <c r="Y1759" i="1" a="1"/>
  <c r="Y1759" i="1" s="1"/>
  <c r="S1756" i="1" a="1"/>
  <c r="S1756" i="1" s="1"/>
  <c r="Y1756" i="1" a="1"/>
  <c r="Y1756" i="1" s="1"/>
  <c r="S1754" i="1" a="1"/>
  <c r="Y1754" i="1" a="1"/>
  <c r="S1746" i="1" a="1"/>
  <c r="Y1746" i="1" a="1"/>
  <c r="S1743" i="1" a="1"/>
  <c r="S1743" i="1" s="1"/>
  <c r="Y1743" i="1" a="1"/>
  <c r="Y1743" i="1" s="1"/>
  <c r="S1740" i="1" a="1"/>
  <c r="Y1740" i="1" a="1"/>
  <c r="Y1740" i="1" s="1"/>
  <c r="S1735" i="1" a="1"/>
  <c r="Y1735" i="1" a="1"/>
  <c r="S1731" i="1" a="1"/>
  <c r="S1731" i="1" s="1"/>
  <c r="Y1731" i="1" a="1"/>
  <c r="S1729" i="1" a="1"/>
  <c r="Y1729" i="1" a="1"/>
  <c r="Y1729" i="1" s="1"/>
  <c r="S1726" i="1" a="1"/>
  <c r="Y1726" i="1" a="1"/>
  <c r="S1724" i="1" a="1"/>
  <c r="Y1724" i="1" a="1"/>
  <c r="S1723" i="1" a="1"/>
  <c r="Y1723" i="1" a="1"/>
  <c r="S1720" i="1" a="1"/>
  <c r="S1720" i="1" s="1"/>
  <c r="Y1720" i="1" a="1"/>
  <c r="Y1720" i="1" s="1"/>
  <c r="S1719" i="1" a="1"/>
  <c r="S1719" i="1" s="1"/>
  <c r="Y1719" i="1" a="1"/>
  <c r="Y1719" i="1" s="1"/>
  <c r="S1716" i="1" a="1"/>
  <c r="Y1716" i="1" a="1"/>
  <c r="Y1715" i="1" a="1"/>
  <c r="S1715" i="1" a="1"/>
  <c r="S1713" i="1" a="1"/>
  <c r="S1713" i="1" s="1"/>
  <c r="Y1713" i="1" a="1"/>
  <c r="Y1713" i="1" s="1"/>
  <c r="S1711" i="1" a="1"/>
  <c r="Y1711" i="1" a="1"/>
  <c r="Y1711" i="1" s="1"/>
  <c r="S1709" i="1" a="1"/>
  <c r="Y1709" i="1" a="1"/>
  <c r="S1707" i="1" a="1"/>
  <c r="S1707" i="1" s="1"/>
  <c r="Y1707" i="1" a="1"/>
  <c r="Y1705" i="1" a="1"/>
  <c r="Y1705" i="1" s="1"/>
  <c r="S1705" i="1" a="1"/>
  <c r="S1705" i="1" s="1"/>
  <c r="S1703" i="1" a="1"/>
  <c r="Y1703" i="1" a="1"/>
  <c r="S1701" i="1" a="1"/>
  <c r="Y1701" i="1" a="1"/>
  <c r="S1698" i="1" a="1"/>
  <c r="Y1698" i="1" a="1"/>
  <c r="S1696" i="1" a="1"/>
  <c r="S1696" i="1" s="1"/>
  <c r="Y1696" i="1" a="1"/>
  <c r="Y1696" i="1" s="1"/>
  <c r="Y1695" i="1" a="1"/>
  <c r="Y1695" i="1" s="1"/>
  <c r="S1695" i="1" a="1"/>
  <c r="S1693" i="1" a="1"/>
  <c r="Y1693" i="1" a="1"/>
  <c r="S1692" i="1" a="1"/>
  <c r="Y1692" i="1" a="1"/>
  <c r="S1690" i="1" a="1"/>
  <c r="S1690" i="1" s="1"/>
  <c r="Y1690" i="1" a="1"/>
  <c r="Y1690" i="1" s="1"/>
  <c r="S3710" i="1" a="1"/>
  <c r="Y3710" i="1" a="1"/>
  <c r="Y3710" i="1" s="1"/>
  <c r="S3699" i="1" a="1"/>
  <c r="Y3699" i="1" a="1"/>
  <c r="Y3688" i="1" a="1"/>
  <c r="Y3688" i="1" s="1"/>
  <c r="S3688" i="1" a="1"/>
  <c r="Y3677" i="1" a="1"/>
  <c r="S3677" i="1" a="1"/>
  <c r="S3677" i="1" s="1"/>
  <c r="S3676" i="1" a="1"/>
  <c r="Y3676" i="1" a="1"/>
  <c r="Y3676" i="1" s="1"/>
  <c r="S3675" i="1" a="1"/>
  <c r="Y3675" i="1" a="1"/>
  <c r="S3674" i="1" a="1"/>
  <c r="Y3674" i="1" a="1"/>
  <c r="S3673" i="1" a="1"/>
  <c r="S3673" i="1" s="1"/>
  <c r="Y3673" i="1" a="1"/>
  <c r="Y3673" i="1" s="1"/>
  <c r="S3672" i="1" a="1"/>
  <c r="S3672" i="1" s="1"/>
  <c r="Y3672" i="1" a="1"/>
  <c r="Y3672" i="1" s="1"/>
  <c r="S3671" i="1" a="1"/>
  <c r="Y3671" i="1" a="1"/>
  <c r="S3670" i="1" a="1"/>
  <c r="Y3670" i="1" a="1"/>
  <c r="S3669" i="1" a="1"/>
  <c r="S3669" i="1" s="1"/>
  <c r="Y3669" i="1" a="1"/>
  <c r="Y3669" i="1" s="1"/>
  <c r="S3668" i="1" a="1"/>
  <c r="Y3668" i="1" a="1"/>
  <c r="Y3668" i="1" s="1"/>
  <c r="Y3667" i="1" a="1"/>
  <c r="S3667" i="1" a="1"/>
  <c r="S3666" i="1" a="1"/>
  <c r="S3666" i="1" s="1"/>
  <c r="Y3666" i="1" a="1"/>
  <c r="S3665" i="1" a="1"/>
  <c r="S3665" i="1" s="1"/>
  <c r="Y3665" i="1" a="1"/>
  <c r="Y3665" i="1" s="1"/>
  <c r="S3664" i="1" a="1"/>
  <c r="Y3664" i="1" a="1"/>
  <c r="Y3664" i="1" s="1"/>
  <c r="S3663" i="1" a="1"/>
  <c r="Y3663" i="1" a="1"/>
  <c r="S3661" i="1" a="1"/>
  <c r="Y3661" i="1" a="1"/>
  <c r="Y3660" i="1" a="1"/>
  <c r="Y3660" i="1" s="1"/>
  <c r="S3660" i="1" a="1"/>
  <c r="S3660" i="1" s="1"/>
  <c r="S3659" i="1" a="1"/>
  <c r="S3659" i="1" s="1"/>
  <c r="Y3659" i="1" a="1"/>
  <c r="Y3659" i="1" s="1"/>
  <c r="Y3658" i="1" a="1"/>
  <c r="S3658" i="1" a="1"/>
  <c r="S3657" i="1" a="1"/>
  <c r="Y3657" i="1" a="1"/>
  <c r="Y3656" i="1" a="1"/>
  <c r="Y3656" i="1" s="1"/>
  <c r="S3656" i="1" a="1"/>
  <c r="S3656" i="1" s="1"/>
  <c r="S3655" i="1" a="1"/>
  <c r="Y3655" i="1" a="1"/>
  <c r="Y3655" i="1" s="1"/>
  <c r="Y3654" i="1" a="1"/>
  <c r="S3654" i="1" a="1"/>
  <c r="S3644" i="1" a="1"/>
  <c r="S3644" i="1" s="1"/>
  <c r="Y3644" i="1" a="1"/>
  <c r="S3640" i="1" a="1"/>
  <c r="S3640" i="1" s="1"/>
  <c r="Y3640" i="1" a="1"/>
  <c r="Y3640" i="1" s="1"/>
  <c r="S3639" i="1" a="1"/>
  <c r="Y3639" i="1" a="1"/>
  <c r="Y3639" i="1" s="1"/>
  <c r="S3638" i="1" a="1"/>
  <c r="Y3638" i="1" a="1"/>
  <c r="S3637" i="1" a="1"/>
  <c r="Y3637" i="1" a="1"/>
  <c r="S3636" i="1" a="1"/>
  <c r="S3636" i="1" s="1"/>
  <c r="Y3636" i="1" a="1"/>
  <c r="Y3636" i="1" s="1"/>
  <c r="S3635" i="1" a="1"/>
  <c r="S3635" i="1" s="1"/>
  <c r="Y3635" i="1" a="1"/>
  <c r="Y3635" i="1" s="1"/>
  <c r="S3634" i="1" a="1"/>
  <c r="Y3634" i="1" a="1"/>
  <c r="S3633" i="1" a="1"/>
  <c r="Y3633" i="1" a="1"/>
  <c r="Y3632" i="1" a="1"/>
  <c r="Y3632" i="1" s="1"/>
  <c r="S3632" i="1" a="1"/>
  <c r="S3632" i="1" s="1"/>
  <c r="S3631" i="1" a="1"/>
  <c r="Y3631" i="1" a="1"/>
  <c r="Y3631" i="1" s="1"/>
  <c r="S3630" i="1" a="1"/>
  <c r="Y3630" i="1" a="1"/>
  <c r="S3629" i="1" a="1"/>
  <c r="Y3629" i="1" a="1"/>
  <c r="S3628" i="1" a="1"/>
  <c r="S3628" i="1" s="1"/>
  <c r="Y3628" i="1" a="1"/>
  <c r="Y3628" i="1" s="1"/>
  <c r="Y3627" i="1" a="1"/>
  <c r="S3627" i="1" a="1"/>
  <c r="S3627" i="1" s="1"/>
  <c r="S3626" i="1" a="1"/>
  <c r="Y3626" i="1" a="1"/>
  <c r="S3625" i="1" a="1"/>
  <c r="Y3625" i="1" a="1"/>
  <c r="S3624" i="1" a="1"/>
  <c r="S3624" i="1" s="1"/>
  <c r="Y3624" i="1" a="1"/>
  <c r="Y3624" i="1" s="1"/>
  <c r="S3623" i="1" a="1"/>
  <c r="S3623" i="1" s="1"/>
  <c r="Y3623" i="1" a="1"/>
  <c r="Y3623" i="1" s="1"/>
  <c r="S3622" i="1" a="1"/>
  <c r="Y3622" i="1" a="1"/>
  <c r="S3621" i="1" a="1"/>
  <c r="Y3621" i="1" a="1"/>
  <c r="S3620" i="1" a="1"/>
  <c r="S3620" i="1" s="1"/>
  <c r="Y3620" i="1" a="1"/>
  <c r="Y3620" i="1" s="1"/>
  <c r="S3619" i="1" a="1"/>
  <c r="Y3619" i="1" a="1"/>
  <c r="Y3619" i="1" s="1"/>
  <c r="S3612" i="1" a="1"/>
  <c r="Y3612" i="1" a="1"/>
  <c r="Y3610" i="1" a="1"/>
  <c r="Y3610" i="1" s="1"/>
  <c r="S3610" i="1" a="1"/>
  <c r="S3609" i="1" a="1"/>
  <c r="S3609" i="1" s="1"/>
  <c r="Y3609" i="1" a="1"/>
  <c r="Y3609" i="1" s="1"/>
  <c r="S3607" i="1" a="1"/>
  <c r="Y3607" i="1" a="1"/>
  <c r="Y3607" i="1" s="1"/>
  <c r="S3605" i="1" a="1"/>
  <c r="Y3605" i="1" a="1"/>
  <c r="Y3604" i="1" a="1"/>
  <c r="S3604" i="1" a="1"/>
  <c r="S3602" i="1" a="1"/>
  <c r="S3602" i="1" s="1"/>
  <c r="Y3602" i="1" a="1"/>
  <c r="Y3602" i="1" s="1"/>
  <c r="Y3591" i="1" a="1"/>
  <c r="Y3591" i="1" s="1"/>
  <c r="S3591" i="1" a="1"/>
  <c r="S3591" i="1" s="1"/>
  <c r="Y3580" i="1" a="1"/>
  <c r="S3580" i="1" a="1"/>
  <c r="Y3569" i="1" a="1"/>
  <c r="S3569" i="1" a="1"/>
  <c r="Y3558" i="1" a="1"/>
  <c r="Y3558" i="1" s="1"/>
  <c r="S3558" i="1" a="1"/>
  <c r="S3558" i="1" s="1"/>
  <c r="S3557" i="1" a="1"/>
  <c r="Y3557" i="1" a="1"/>
  <c r="Y3557" i="1" s="1"/>
  <c r="S3556" i="1" a="1"/>
  <c r="Y3556" i="1" a="1"/>
  <c r="Y3555" i="1" a="1"/>
  <c r="Y3555" i="1" s="1"/>
  <c r="S3555" i="1" a="1"/>
  <c r="S3554" i="1" a="1"/>
  <c r="S3554" i="1" s="1"/>
  <c r="Y3554" i="1" a="1"/>
  <c r="Y3554" i="1" s="1"/>
  <c r="S3553" i="1" a="1"/>
  <c r="Y3553" i="1" a="1"/>
  <c r="Y3552" i="1" a="1"/>
  <c r="S3552" i="1" a="1"/>
  <c r="S3551" i="1" a="1"/>
  <c r="Y3551" i="1" a="1"/>
  <c r="S3550" i="1" a="1"/>
  <c r="S3550" i="1" s="1"/>
  <c r="Y3550" i="1" a="1"/>
  <c r="Y3550" i="1" s="1"/>
  <c r="S3549" i="1" a="1"/>
  <c r="S3549" i="1" s="1"/>
  <c r="Y3549" i="1" a="1"/>
  <c r="Y3549" i="1" s="1"/>
  <c r="Y3548" i="1" a="1"/>
  <c r="S3548" i="1" a="1"/>
  <c r="S3547" i="1" a="1"/>
  <c r="Y3547" i="1" a="1"/>
  <c r="S3546" i="1" a="1"/>
  <c r="S3546" i="1" s="1"/>
  <c r="Y3546" i="1" a="1"/>
  <c r="Y3546" i="1" s="1"/>
  <c r="Y3545" i="1" a="1"/>
  <c r="S3545" i="1" a="1"/>
  <c r="S3545" i="1" s="1"/>
  <c r="Y3544" i="1" a="1"/>
  <c r="S3544" i="1" a="1"/>
  <c r="S3543" i="1" a="1"/>
  <c r="S3543" i="1" s="1"/>
  <c r="Y3543" i="1" a="1"/>
  <c r="Y3542" i="1" a="1"/>
  <c r="Y3542" i="1" s="1"/>
  <c r="S3542" i="1" a="1"/>
  <c r="S3542" i="1" s="1"/>
  <c r="Y3541" i="1" a="1"/>
  <c r="S3541" i="1" a="1"/>
  <c r="S3541" i="1" s="1"/>
  <c r="S3540" i="1" a="1"/>
  <c r="Y3540" i="1" a="1"/>
  <c r="S3539" i="1" a="1"/>
  <c r="Y3539" i="1" a="1"/>
  <c r="S3538" i="1" a="1"/>
  <c r="S3538" i="1" s="1"/>
  <c r="Y3538" i="1" a="1"/>
  <c r="Y3538" i="1" s="1"/>
  <c r="Y3537" i="1" a="1"/>
  <c r="Y3537" i="1" s="1"/>
  <c r="S3537" i="1" a="1"/>
  <c r="S3537" i="1" s="1"/>
  <c r="S3536" i="1" a="1"/>
  <c r="Y3536" i="1" a="1"/>
  <c r="Y3535" i="1" a="1"/>
  <c r="S3535" i="1" a="1"/>
  <c r="S3534" i="1" a="1"/>
  <c r="S3534" i="1" s="1"/>
  <c r="Y3534" i="1" a="1"/>
  <c r="Y3534" i="1" s="1"/>
  <c r="S3533" i="1" a="1"/>
  <c r="Y3533" i="1" a="1"/>
  <c r="Y3533" i="1" s="1"/>
  <c r="S3532" i="1" a="1"/>
  <c r="Y3532" i="1" a="1"/>
  <c r="Y3531" i="1" a="1"/>
  <c r="Y3531" i="1" s="1"/>
  <c r="S3531" i="1" a="1"/>
  <c r="S3530" i="1" a="1"/>
  <c r="S3530" i="1" s="1"/>
  <c r="Y3530" i="1" a="1"/>
  <c r="Y3530" i="1" s="1"/>
  <c r="Y3529" i="1" a="1"/>
  <c r="S3529" i="1" a="1"/>
  <c r="S3529" i="1" s="1"/>
  <c r="S3528" i="1" a="1"/>
  <c r="Y3528" i="1" a="1"/>
  <c r="S3527" i="1" a="1"/>
  <c r="Y3527" i="1" a="1"/>
  <c r="S3526" i="1" a="1"/>
  <c r="S3526" i="1" s="1"/>
  <c r="Y3526" i="1" a="1"/>
  <c r="Y3526" i="1" s="1"/>
  <c r="S3525" i="1" a="1"/>
  <c r="S3525" i="1" s="1"/>
  <c r="Y3525" i="1" a="1"/>
  <c r="Y3525" i="1" s="1"/>
  <c r="Y3524" i="1" a="1"/>
  <c r="S3524" i="1" a="1"/>
  <c r="S3523" i="1" a="1"/>
  <c r="Y3523" i="1" a="1"/>
  <c r="S3522" i="1" a="1"/>
  <c r="S3522" i="1" s="1"/>
  <c r="Y3522" i="1" a="1"/>
  <c r="Y3522" i="1" s="1"/>
  <c r="Y3521" i="1" a="1"/>
  <c r="S3521" i="1" a="1"/>
  <c r="S3521" i="1" s="1"/>
  <c r="S3520" i="1" a="1"/>
  <c r="Y3520" i="1" a="1"/>
  <c r="S3519" i="1" a="1"/>
  <c r="S3519" i="1" s="1"/>
  <c r="Y3519" i="1" a="1"/>
  <c r="S3518" i="1" a="1"/>
  <c r="S3518" i="1" s="1"/>
  <c r="Y3518" i="1" a="1"/>
  <c r="Y3518" i="1" s="1"/>
  <c r="Y3517" i="1" a="1"/>
  <c r="S3517" i="1" a="1"/>
  <c r="S3517" i="1" s="1"/>
  <c r="S3516" i="1" a="1"/>
  <c r="Y3516" i="1" a="1"/>
  <c r="Y3515" i="1" a="1"/>
  <c r="S3515" i="1" a="1"/>
  <c r="Y3514" i="1" a="1"/>
  <c r="Y3514" i="1" s="1"/>
  <c r="S3514" i="1" a="1"/>
  <c r="S3514" i="1" s="1"/>
  <c r="S3513" i="1" a="1"/>
  <c r="S3513" i="1" s="1"/>
  <c r="Y3513" i="1" a="1"/>
  <c r="Y3513" i="1" s="1"/>
  <c r="S3512" i="1" a="1"/>
  <c r="Y3512" i="1" a="1"/>
  <c r="S3511" i="1" a="1"/>
  <c r="Y3511" i="1" a="1"/>
  <c r="Y3510" i="1" a="1"/>
  <c r="Y3510" i="1" s="1"/>
  <c r="S3510" i="1" a="1"/>
  <c r="S3510" i="1" s="1"/>
  <c r="S3509" i="1" a="1"/>
  <c r="Y3509" i="1" a="1"/>
  <c r="Y3509" i="1" s="1"/>
  <c r="S3508" i="1" a="1"/>
  <c r="Y3508" i="1" a="1"/>
  <c r="S3507" i="1" a="1"/>
  <c r="S3507" i="1" s="1"/>
  <c r="Y3507" i="1" a="1"/>
  <c r="S3506" i="1" a="1"/>
  <c r="S3506" i="1" s="1"/>
  <c r="Y3506" i="1" a="1"/>
  <c r="Y3506" i="1" s="1"/>
  <c r="S3505" i="1" a="1"/>
  <c r="Y3505" i="1" a="1"/>
  <c r="Y3505" i="1" s="1"/>
  <c r="S3504" i="1" a="1"/>
  <c r="Y3504" i="1" a="1"/>
  <c r="S3503" i="1" a="1"/>
  <c r="Y3503" i="1" a="1"/>
  <c r="Y3502" i="1" a="1"/>
  <c r="Y3502" i="1" s="1"/>
  <c r="S3502" i="1" a="1"/>
  <c r="S3502" i="1" s="1"/>
  <c r="S3501" i="1" a="1"/>
  <c r="S3501" i="1" s="1"/>
  <c r="Y3501" i="1" a="1"/>
  <c r="Y3501" i="1" s="1"/>
  <c r="S3500" i="1" a="1"/>
  <c r="Y3500" i="1" a="1"/>
  <c r="Y3499" i="1" a="1"/>
  <c r="S3499" i="1" a="1"/>
  <c r="Y3498" i="1" a="1"/>
  <c r="Y3498" i="1" s="1"/>
  <c r="S3498" i="1" a="1"/>
  <c r="S3498" i="1" s="1"/>
  <c r="S3497" i="1" a="1"/>
  <c r="Y3497" i="1" a="1"/>
  <c r="Y3497" i="1" s="1"/>
  <c r="S3496" i="1" a="1"/>
  <c r="Y3496" i="1" a="1"/>
  <c r="Y3495" i="1" a="1"/>
  <c r="Y3495" i="1" s="1"/>
  <c r="S3495" i="1" a="1"/>
  <c r="S3494" i="1" a="1"/>
  <c r="S3494" i="1" s="1"/>
  <c r="Y3494" i="1" a="1"/>
  <c r="Y3494" i="1" s="1"/>
  <c r="S3493" i="1" a="1"/>
  <c r="Y3493" i="1" a="1"/>
  <c r="Y3493" i="1" s="1"/>
  <c r="Y3492" i="1" a="1"/>
  <c r="S3492" i="1" a="1"/>
  <c r="S3491" i="1" a="1"/>
  <c r="Y3491" i="1" a="1"/>
  <c r="S3490" i="1" a="1"/>
  <c r="S3490" i="1" s="1"/>
  <c r="Y3490" i="1" a="1"/>
  <c r="Y3490" i="1" s="1"/>
  <c r="S3489" i="1" a="1"/>
  <c r="S3489" i="1" s="1"/>
  <c r="Y3489" i="1" a="1"/>
  <c r="Y3489" i="1" s="1"/>
  <c r="S3488" i="1" a="1"/>
  <c r="Y3488" i="1" a="1"/>
  <c r="Y3487" i="1" a="1"/>
  <c r="S3487" i="1" a="1"/>
  <c r="S3486" i="1" a="1"/>
  <c r="S3486" i="1" s="1"/>
  <c r="Y3486" i="1" a="1"/>
  <c r="Y3486" i="1" s="1"/>
  <c r="S3485" i="1" a="1"/>
  <c r="Y3485" i="1" a="1"/>
  <c r="Y3485" i="1" s="1"/>
  <c r="S3484" i="1" a="1"/>
  <c r="Y3484" i="1" a="1"/>
  <c r="S3483" i="1" a="1"/>
  <c r="S3483" i="1" s="1"/>
  <c r="Y3483" i="1" a="1"/>
  <c r="S3482" i="1" a="1"/>
  <c r="S3482" i="1" s="1"/>
  <c r="Y3482" i="1" a="1"/>
  <c r="Y3482" i="1" s="1"/>
  <c r="Y3481" i="1" a="1"/>
  <c r="S3481" i="1" a="1"/>
  <c r="S3481" i="1" s="1"/>
  <c r="S3479" i="1" a="1"/>
  <c r="Y3479" i="1" a="1"/>
  <c r="S3478" i="1" a="1"/>
  <c r="Y3478" i="1" a="1"/>
  <c r="S3477" i="1" a="1"/>
  <c r="S3477" i="1" s="1"/>
  <c r="Y3477" i="1" a="1"/>
  <c r="Y3477" i="1" s="1"/>
  <c r="S3476" i="1" a="1"/>
  <c r="S3476" i="1" s="1"/>
  <c r="Y3476" i="1" a="1"/>
  <c r="Y3476" i="1" s="1"/>
  <c r="S3475" i="1" a="1"/>
  <c r="Y3475" i="1" a="1"/>
  <c r="Y3474" i="1" a="1"/>
  <c r="S3474" i="1" a="1"/>
  <c r="S3473" i="1" a="1"/>
  <c r="S3473" i="1" s="1"/>
  <c r="Y3473" i="1" a="1"/>
  <c r="Y3473" i="1" s="1"/>
  <c r="S3472" i="1" a="1"/>
  <c r="Y3472" i="1" a="1"/>
  <c r="Y3472" i="1" s="1"/>
  <c r="S3471" i="1" a="1"/>
  <c r="Y3471" i="1" a="1"/>
  <c r="Y3470" i="1" a="1"/>
  <c r="Y3470" i="1" s="1"/>
  <c r="S3470" i="1" a="1"/>
  <c r="S3469" i="1" a="1"/>
  <c r="S3469" i="1" s="1"/>
  <c r="Y3469" i="1" a="1"/>
  <c r="Y3469" i="1" s="1"/>
  <c r="S3468" i="1" a="1"/>
  <c r="Y3468" i="1" a="1"/>
  <c r="Y3468" i="1" s="1"/>
  <c r="S3467" i="1" a="1"/>
  <c r="Y3467" i="1" a="1"/>
  <c r="S3466" i="1" a="1"/>
  <c r="Y3466" i="1" a="1"/>
  <c r="S3465" i="1" a="1"/>
  <c r="S3465" i="1" s="1"/>
  <c r="Y3465" i="1" a="1"/>
  <c r="Y3465" i="1" s="1"/>
  <c r="S3464" i="1" a="1"/>
  <c r="S3464" i="1" s="1"/>
  <c r="Y3464" i="1" a="1"/>
  <c r="Y3464" i="1" s="1"/>
  <c r="Y3463" i="1" a="1"/>
  <c r="S3463" i="1" a="1"/>
  <c r="Y3462" i="1" a="1"/>
  <c r="S3462" i="1" a="1"/>
  <c r="S3461" i="1" a="1"/>
  <c r="S3461" i="1" s="1"/>
  <c r="Y3461" i="1" a="1"/>
  <c r="Y3461" i="1" s="1"/>
  <c r="S3460" i="1" a="1"/>
  <c r="Y3460" i="1" a="1"/>
  <c r="Y3460" i="1" s="1"/>
  <c r="Y3459" i="1" a="1"/>
  <c r="S3459" i="1" a="1"/>
  <c r="Y3458" i="1" a="1"/>
  <c r="Y3458" i="1" s="1"/>
  <c r="S3458" i="1" a="1"/>
  <c r="S3457" i="1" a="1"/>
  <c r="S3457" i="1" s="1"/>
  <c r="Y3457" i="1" a="1"/>
  <c r="Y3457" i="1" s="1"/>
  <c r="S3456" i="1" a="1"/>
  <c r="Y3456" i="1" a="1"/>
  <c r="Y3456" i="1" s="1"/>
  <c r="S3455" i="1" a="1"/>
  <c r="Y3455" i="1" a="1"/>
  <c r="S3454" i="1" a="1"/>
  <c r="Y3454" i="1" a="1"/>
  <c r="S3453" i="1" a="1"/>
  <c r="S3453" i="1" s="1"/>
  <c r="Y3453" i="1" a="1"/>
  <c r="Y3453" i="1" s="1"/>
  <c r="Y3452" i="1" a="1"/>
  <c r="Y3452" i="1" s="1"/>
  <c r="S3452" i="1" a="1"/>
  <c r="S3452" i="1" s="1"/>
  <c r="S3451" i="1" a="1"/>
  <c r="Y3451" i="1" a="1"/>
  <c r="S3450" i="1" a="1"/>
  <c r="Y3450" i="1" a="1"/>
  <c r="Y3449" i="1" a="1"/>
  <c r="Y3449" i="1" s="1"/>
  <c r="S3449" i="1" a="1"/>
  <c r="S3449" i="1" s="1"/>
  <c r="S3448" i="1" a="1"/>
  <c r="Y3448" i="1" a="1"/>
  <c r="Y3448" i="1" s="1"/>
  <c r="S3447" i="1" a="1"/>
  <c r="Y3447" i="1" a="1"/>
  <c r="Y3446" i="1" a="1"/>
  <c r="Y3446" i="1" s="1"/>
  <c r="S3446" i="1" a="1"/>
  <c r="S3445" i="1" a="1"/>
  <c r="S3445" i="1" s="1"/>
  <c r="Y3445" i="1" a="1"/>
  <c r="Y3445" i="1" s="1"/>
  <c r="S3444" i="1" a="1"/>
  <c r="Y3444" i="1" a="1"/>
  <c r="Y3444" i="1" s="1"/>
  <c r="S3443" i="1" a="1"/>
  <c r="Y3443" i="1" a="1"/>
  <c r="Y3442" i="1" a="1"/>
  <c r="S3442" i="1" a="1"/>
  <c r="S3441" i="1" a="1"/>
  <c r="S3441" i="1" s="1"/>
  <c r="Y3441" i="1" a="1"/>
  <c r="Y3441" i="1" s="1"/>
  <c r="S3440" i="1" a="1"/>
  <c r="S3440" i="1" s="1"/>
  <c r="Y3440" i="1" a="1"/>
  <c r="Y3440" i="1" s="1"/>
  <c r="S3439" i="1" a="1"/>
  <c r="Y3439" i="1" a="1"/>
  <c r="S3438" i="1" a="1"/>
  <c r="Y3438" i="1" a="1"/>
  <c r="S3437" i="1" a="1"/>
  <c r="S3437" i="1" s="1"/>
  <c r="Y3437" i="1" a="1"/>
  <c r="Y3437" i="1" s="1"/>
  <c r="S3436" i="1" a="1"/>
  <c r="Y3436" i="1" a="1"/>
  <c r="Y3436" i="1" s="1"/>
  <c r="Y3435" i="1" a="1"/>
  <c r="S3435" i="1" a="1"/>
  <c r="S3434" i="1" a="1"/>
  <c r="S3434" i="1" s="1"/>
  <c r="Y3434" i="1" a="1"/>
  <c r="S3433" i="1" a="1"/>
  <c r="S3433" i="1" s="1"/>
  <c r="Y3433" i="1" a="1"/>
  <c r="Y3433" i="1" s="1"/>
  <c r="Y3432" i="1" a="1"/>
  <c r="S3432" i="1" a="1"/>
  <c r="S3432" i="1" s="1"/>
  <c r="Y3431" i="1" a="1"/>
  <c r="S3431" i="1" a="1"/>
  <c r="S3430" i="1" a="1"/>
  <c r="Y3430" i="1" a="1"/>
  <c r="S3429" i="1" a="1"/>
  <c r="S3429" i="1" s="1"/>
  <c r="Y3429" i="1" a="1"/>
  <c r="Y3429" i="1" s="1"/>
  <c r="S3428" i="1" a="1"/>
  <c r="S3428" i="1" s="1"/>
  <c r="Y3428" i="1" a="1"/>
  <c r="Y3428" i="1" s="1"/>
  <c r="Y3427" i="1" a="1"/>
  <c r="S3427" i="1" a="1"/>
  <c r="S3426" i="1" a="1"/>
  <c r="Y3426" i="1" a="1"/>
  <c r="Y3425" i="1" a="1"/>
  <c r="Y3425" i="1" s="1"/>
  <c r="S3425" i="1" a="1"/>
  <c r="S3425" i="1" s="1"/>
  <c r="S3424" i="1" a="1"/>
  <c r="Y3424" i="1" a="1"/>
  <c r="Y3424" i="1" s="1"/>
  <c r="S3423" i="1" a="1"/>
  <c r="Y3423" i="1" a="1"/>
  <c r="S3422" i="1" a="1"/>
  <c r="S3422" i="1" s="1"/>
  <c r="Y3422" i="1" a="1"/>
  <c r="S3421" i="1" a="1"/>
  <c r="S3421" i="1" s="1"/>
  <c r="Y3421" i="1" a="1"/>
  <c r="Y3421" i="1" s="1"/>
  <c r="S3420" i="1" a="1"/>
  <c r="Y3420" i="1" a="1"/>
  <c r="Y3419" i="1" a="1"/>
  <c r="S3419" i="1" a="1"/>
  <c r="Y3418" i="1" a="1"/>
  <c r="S3418" i="1" a="1"/>
  <c r="S3417" i="1" a="1"/>
  <c r="S3417" i="1" s="1"/>
  <c r="Y3417" i="1" a="1"/>
  <c r="Y3417" i="1" s="1"/>
  <c r="S3416" i="1" a="1"/>
  <c r="Y3416" i="1" a="1"/>
  <c r="Y3416" i="1" s="1"/>
  <c r="Y3415" i="1" a="1"/>
  <c r="S3415" i="1" a="1"/>
  <c r="S3414" i="1" a="1"/>
  <c r="Y3414" i="1" a="1"/>
  <c r="S3413" i="1" a="1"/>
  <c r="S3413" i="1" s="1"/>
  <c r="Y3413" i="1" a="1"/>
  <c r="Y3413" i="1" s="1"/>
  <c r="S3412" i="1" a="1"/>
  <c r="Y3412" i="1" a="1"/>
  <c r="Y3412" i="1" s="1"/>
  <c r="Y3411" i="1" a="1"/>
  <c r="S3411" i="1" a="1"/>
  <c r="Y3410" i="1" a="1"/>
  <c r="Y3410" i="1" s="1"/>
  <c r="S3410" i="1" a="1"/>
  <c r="S3409" i="1" a="1"/>
  <c r="S3409" i="1" s="1"/>
  <c r="Y3409" i="1" a="1"/>
  <c r="Y3409" i="1" s="1"/>
  <c r="S3408" i="1" a="1"/>
  <c r="Y3408" i="1" a="1"/>
  <c r="Y3408" i="1" s="1"/>
  <c r="S3407" i="1" a="1"/>
  <c r="Y3407" i="1" a="1"/>
  <c r="Y3406" i="1" a="1"/>
  <c r="S3406" i="1" a="1"/>
  <c r="S3405" i="1" a="1"/>
  <c r="S3405" i="1" s="1"/>
  <c r="Y3405" i="1" a="1"/>
  <c r="Y3405" i="1" s="1"/>
  <c r="Y3404" i="1" a="1"/>
  <c r="Y3404" i="1" s="1"/>
  <c r="S3404" i="1" a="1"/>
  <c r="S3404" i="1" s="1"/>
  <c r="S3403" i="1" a="1"/>
  <c r="Y3403" i="1" a="1"/>
  <c r="Y3402" i="1" a="1"/>
  <c r="S3402" i="1" a="1"/>
  <c r="Y3401" i="1" a="1"/>
  <c r="Y3401" i="1" s="1"/>
  <c r="S3401" i="1" a="1"/>
  <c r="S3401" i="1" s="1"/>
  <c r="S3400" i="1" a="1"/>
  <c r="Y3400" i="1" a="1"/>
  <c r="Y3400" i="1" s="1"/>
  <c r="S3399" i="1" a="1"/>
  <c r="Y3399" i="1" a="1"/>
  <c r="S3398" i="1" a="1"/>
  <c r="S3398" i="1" s="1"/>
  <c r="Y3398" i="1" a="1"/>
  <c r="S3397" i="1" a="1"/>
  <c r="S3397" i="1" s="1"/>
  <c r="Y3397" i="1" a="1"/>
  <c r="Y3397" i="1" s="1"/>
  <c r="Y3396" i="1" a="1"/>
  <c r="S3396" i="1" a="1"/>
  <c r="S3396" i="1" s="1"/>
  <c r="S3395" i="1" a="1"/>
  <c r="Y3395" i="1" a="1"/>
  <c r="S3394" i="1" a="1"/>
  <c r="Y3394" i="1" a="1"/>
  <c r="Y3393" i="1" a="1"/>
  <c r="Y3393" i="1" s="1"/>
  <c r="S3393" i="1" a="1"/>
  <c r="S3393" i="1" s="1"/>
  <c r="S3392" i="1" a="1"/>
  <c r="S3392" i="1" s="1"/>
  <c r="Y3392" i="1" a="1"/>
  <c r="Y3392" i="1" s="1"/>
  <c r="S3391" i="1" a="1"/>
  <c r="Y3391" i="1" a="1"/>
  <c r="S3390" i="1" a="1"/>
  <c r="Y3390" i="1" a="1"/>
  <c r="Y3389" i="1" a="1"/>
  <c r="Y3389" i="1" s="1"/>
  <c r="S3389" i="1" a="1"/>
  <c r="S3389" i="1" s="1"/>
  <c r="S3388" i="1" a="1"/>
  <c r="Y3388" i="1" a="1"/>
  <c r="Y3388" i="1" s="1"/>
  <c r="S3387" i="1" a="1"/>
  <c r="Y3387" i="1" a="1"/>
  <c r="S3386" i="1" a="1"/>
  <c r="S3386" i="1" s="1"/>
  <c r="Y3386" i="1" a="1"/>
  <c r="S3385" i="1" a="1"/>
  <c r="S3385" i="1" s="1"/>
  <c r="Y3385" i="1" a="1"/>
  <c r="Y3385" i="1" s="1"/>
  <c r="Y3384" i="1" a="1"/>
  <c r="S3384" i="1" a="1"/>
  <c r="S3384" i="1" s="1"/>
  <c r="S3383" i="1" a="1"/>
  <c r="Y3383" i="1" a="1"/>
  <c r="S3382" i="1" a="1"/>
  <c r="Y3382" i="1" a="1"/>
  <c r="S3381" i="1" a="1"/>
  <c r="S3381" i="1" s="1"/>
  <c r="Y3381" i="1" a="1"/>
  <c r="Y3381" i="1" s="1"/>
  <c r="S3380" i="1" a="1"/>
  <c r="S3380" i="1" s="1"/>
  <c r="Y3380" i="1" a="1"/>
  <c r="Y3380" i="1" s="1"/>
  <c r="Y3379" i="1" a="1"/>
  <c r="S3379" i="1" a="1"/>
  <c r="S3378" i="1" a="1"/>
  <c r="Y3378" i="1" a="1"/>
  <c r="S3377" i="1" a="1"/>
  <c r="S3377" i="1" s="1"/>
  <c r="Y3377" i="1" a="1"/>
  <c r="Y3377" i="1" s="1"/>
  <c r="S3376" i="1" a="1"/>
  <c r="Y3376" i="1" a="1"/>
  <c r="Y3376" i="1" s="1"/>
  <c r="S3374" i="1" a="1"/>
  <c r="Y3374" i="1" a="1"/>
  <c r="Y3373" i="1" a="1"/>
  <c r="Y3373" i="1" s="1"/>
  <c r="S3373" i="1" a="1"/>
  <c r="Y3371" i="1" a="1"/>
  <c r="Y3371" i="1" s="1"/>
  <c r="S3371" i="1" a="1"/>
  <c r="S3371" i="1" s="1"/>
  <c r="S3370" i="1" a="1"/>
  <c r="Y3370" i="1" a="1"/>
  <c r="Y3370" i="1" s="1"/>
  <c r="Y3369" i="1" a="1"/>
  <c r="S3369" i="1" a="1"/>
  <c r="Y3367" i="1" a="1"/>
  <c r="S3367" i="1" a="1"/>
  <c r="S3366" i="1" a="1"/>
  <c r="S3366" i="1" s="1"/>
  <c r="Y3366" i="1" a="1"/>
  <c r="Y3366" i="1" s="1"/>
  <c r="S3365" i="1" a="1"/>
  <c r="S3365" i="1" s="1"/>
  <c r="Y3365" i="1" a="1"/>
  <c r="Y3365" i="1" s="1"/>
  <c r="S3364" i="1" a="1"/>
  <c r="Y3364" i="1" a="1"/>
  <c r="Y3363" i="1" a="1"/>
  <c r="S3363" i="1" a="1"/>
  <c r="S3362" i="1" a="1"/>
  <c r="S3362" i="1" s="1"/>
  <c r="Y3362" i="1" a="1"/>
  <c r="Y3362" i="1" s="1"/>
  <c r="S3361" i="1" a="1"/>
  <c r="Y3361" i="1" a="1"/>
  <c r="Y3361" i="1" s="1"/>
  <c r="S3360" i="1" a="1"/>
  <c r="Y3360" i="1" a="1"/>
  <c r="S3359" i="1" a="1"/>
  <c r="S3359" i="1" s="1"/>
  <c r="Y3359" i="1" a="1"/>
  <c r="Y3357" i="1" a="1"/>
  <c r="Y3357" i="1" s="1"/>
  <c r="S3357" i="1" a="1"/>
  <c r="S3357" i="1" s="1"/>
  <c r="Y3355" i="1" a="1"/>
  <c r="S3355" i="1" a="1"/>
  <c r="S3355" i="1" s="1"/>
  <c r="S3354" i="1" a="1"/>
  <c r="Y3354" i="1" a="1"/>
  <c r="Y3353" i="1" a="1"/>
  <c r="S3353" i="1" a="1"/>
  <c r="Y3352" i="1" a="1"/>
  <c r="Y3352" i="1" s="1"/>
  <c r="S3352" i="1" a="1"/>
  <c r="S3352" i="1" s="1"/>
  <c r="S3351" i="1" a="1"/>
  <c r="S3351" i="1" s="1"/>
  <c r="Y3351" i="1" a="1"/>
  <c r="Y3351" i="1" s="1"/>
  <c r="Y3350" i="1" a="1"/>
  <c r="S3350" i="1" a="1"/>
  <c r="S3349" i="1" a="1"/>
  <c r="Y3349" i="1" a="1"/>
  <c r="S3347" i="1" a="1"/>
  <c r="S3347" i="1" s="1"/>
  <c r="Y3347" i="1" a="1"/>
  <c r="Y3347" i="1" s="1"/>
  <c r="S3346" i="1" a="1"/>
  <c r="Y3346" i="1" a="1"/>
  <c r="Y3346" i="1" s="1"/>
  <c r="Y3345" i="1" a="1"/>
  <c r="S3345" i="1" a="1"/>
  <c r="S3344" i="1" a="1"/>
  <c r="S3344" i="1" s="1"/>
  <c r="Y3344" i="1" a="1"/>
  <c r="S3343" i="1" a="1"/>
  <c r="S3343" i="1" s="1"/>
  <c r="Y3343" i="1" a="1"/>
  <c r="Y3343" i="1" s="1"/>
  <c r="Y3342" i="1" a="1"/>
  <c r="S3342" i="1" a="1"/>
  <c r="S3342" i="1" s="1"/>
  <c r="S3341" i="1" a="1"/>
  <c r="Y3341" i="1" a="1"/>
  <c r="S3340" i="1" a="1"/>
  <c r="Y3340" i="1" a="1"/>
  <c r="S3339" i="1" a="1"/>
  <c r="S3339" i="1" s="1"/>
  <c r="Y3339" i="1" a="1"/>
  <c r="Y3339" i="1" s="1"/>
  <c r="S3338" i="1" a="1"/>
  <c r="S3338" i="1" s="1"/>
  <c r="Y3338" i="1" a="1"/>
  <c r="Y3338" i="1" s="1"/>
  <c r="Y3337" i="1" a="1"/>
  <c r="S3337" i="1" a="1"/>
  <c r="S3336" i="1" a="1"/>
  <c r="Y3336" i="1" a="1"/>
  <c r="S3335" i="1" a="1"/>
  <c r="S3335" i="1" s="1"/>
  <c r="Y3335" i="1" a="1"/>
  <c r="Y3335" i="1" s="1"/>
  <c r="Y3333" i="1" a="1"/>
  <c r="S3333" i="1" a="1"/>
  <c r="S3333" i="1" s="1"/>
  <c r="Y3330" i="1" a="1"/>
  <c r="S3330" i="1" a="1"/>
  <c r="Y3329" i="1" a="1"/>
  <c r="Y3329" i="1" s="1"/>
  <c r="S3329" i="1" a="1"/>
  <c r="S3328" i="1" a="1"/>
  <c r="S3328" i="1" s="1"/>
  <c r="Y3328" i="1" a="1"/>
  <c r="Y3328" i="1" s="1"/>
  <c r="S3327" i="1" a="1"/>
  <c r="Y3327" i="1" a="1"/>
  <c r="Y3327" i="1" s="1"/>
  <c r="S3326" i="1" a="1"/>
  <c r="Y3326" i="1" a="1"/>
  <c r="S3325" i="1" a="1"/>
  <c r="Y3325" i="1" a="1"/>
  <c r="S3324" i="1" a="1"/>
  <c r="S3324" i="1" s="1"/>
  <c r="Y3324" i="1" a="1"/>
  <c r="Y3324" i="1" s="1"/>
  <c r="S3323" i="1" a="1"/>
  <c r="S3323" i="1" s="1"/>
  <c r="Y3323" i="1" a="1"/>
  <c r="Y3323" i="1" s="1"/>
  <c r="S3322" i="1" a="1"/>
  <c r="Y3322" i="1" a="1"/>
  <c r="S3321" i="1" a="1"/>
  <c r="Y3321" i="1" a="1"/>
  <c r="S3320" i="1" a="1"/>
  <c r="S3320" i="1" s="1"/>
  <c r="Y3320" i="1" a="1"/>
  <c r="Y3320" i="1" s="1"/>
  <c r="Y3319" i="1" a="1"/>
  <c r="S3319" i="1" a="1"/>
  <c r="S3319" i="1" s="1"/>
  <c r="S3318" i="1" a="1"/>
  <c r="Y3318" i="1" a="1"/>
  <c r="S3317" i="1" a="1"/>
  <c r="S3317" i="1" s="1"/>
  <c r="Y3317" i="1" a="1"/>
  <c r="S3316" i="1" a="1"/>
  <c r="S3316" i="1" s="1"/>
  <c r="Y3316" i="1" a="1"/>
  <c r="Y3316" i="1" s="1"/>
  <c r="Y3315" i="1" a="1"/>
  <c r="S3315" i="1" a="1"/>
  <c r="S3315" i="1" s="1"/>
  <c r="S3314" i="1" a="1"/>
  <c r="Y3314" i="1" a="1"/>
  <c r="Y3313" i="1" a="1"/>
  <c r="S3313" i="1" a="1"/>
  <c r="Y3312" i="1" a="1"/>
  <c r="Y3312" i="1" s="1"/>
  <c r="S3312" i="1" a="1"/>
  <c r="S3312" i="1" s="1"/>
  <c r="S3311" i="1" a="1"/>
  <c r="S3311" i="1" s="1"/>
  <c r="Y3311" i="1" a="1"/>
  <c r="Y3311" i="1" s="1"/>
  <c r="S3310" i="1" a="1"/>
  <c r="Y3310" i="1" a="1"/>
  <c r="Y3309" i="1" a="1"/>
  <c r="S3309" i="1" a="1"/>
  <c r="S3308" i="1" a="1"/>
  <c r="S3308" i="1" s="1"/>
  <c r="Y3308" i="1" a="1"/>
  <c r="Y3308" i="1" s="1"/>
  <c r="S3307" i="1" a="1"/>
  <c r="Y3307" i="1" a="1"/>
  <c r="Y3307" i="1" s="1"/>
  <c r="Y3306" i="1" a="1"/>
  <c r="S3306" i="1" a="1"/>
  <c r="S3305" i="1" a="1"/>
  <c r="S3305" i="1" s="1"/>
  <c r="Y3305" i="1" a="1"/>
  <c r="S3304" i="1" a="1"/>
  <c r="S3304" i="1" s="1"/>
  <c r="Y3304" i="1" a="1"/>
  <c r="Y3304" i="1" s="1"/>
  <c r="S3303" i="1" a="1"/>
  <c r="Y3303" i="1" a="1"/>
  <c r="Y3303" i="1" s="1"/>
  <c r="S3302" i="1" a="1"/>
  <c r="Y3302" i="1" a="1"/>
  <c r="S3301" i="1" a="1"/>
  <c r="Y3301" i="1" a="1"/>
  <c r="S3300" i="1" a="1"/>
  <c r="S3300" i="1" s="1"/>
  <c r="Y3300" i="1" a="1"/>
  <c r="Y3300" i="1" s="1"/>
  <c r="S3299" i="1" a="1"/>
  <c r="S3299" i="1" s="1"/>
  <c r="Y3299" i="1" a="1"/>
  <c r="Y3299" i="1" s="1"/>
  <c r="S3298" i="1" a="1"/>
  <c r="Y3298" i="1" a="1"/>
  <c r="Y3297" i="1" a="1"/>
  <c r="S3297" i="1" a="1"/>
  <c r="S3296" i="1" a="1"/>
  <c r="S3296" i="1" s="1"/>
  <c r="Y3296" i="1" a="1"/>
  <c r="Y3296" i="1" s="1"/>
  <c r="S3294" i="1" a="1"/>
  <c r="Y3294" i="1" a="1"/>
  <c r="Y3293" i="1" a="1"/>
  <c r="S3293" i="1" a="1"/>
  <c r="S3292" i="1" a="1"/>
  <c r="S3292" i="1" s="1"/>
  <c r="Y3292" i="1" a="1"/>
  <c r="S3290" i="1" a="1"/>
  <c r="S3290" i="1" s="1"/>
  <c r="Y3290" i="1" a="1"/>
  <c r="Y3290" i="1" s="1"/>
  <c r="S3289" i="1" a="1"/>
  <c r="Y3289" i="1" a="1"/>
  <c r="Y3289" i="1" s="1"/>
  <c r="Y3288" i="1" a="1"/>
  <c r="S3288" i="1" a="1"/>
  <c r="S3286" i="1" a="1"/>
  <c r="Y3286" i="1" a="1"/>
  <c r="Y3284" i="1" a="1"/>
  <c r="Y3284" i="1" s="1"/>
  <c r="S3284" i="1" a="1"/>
  <c r="S3284" i="1" s="1"/>
  <c r="S3282" i="1" a="1"/>
  <c r="S3282" i="1" s="1"/>
  <c r="Y3282" i="1" a="1"/>
  <c r="Y3282" i="1" s="1"/>
  <c r="S3281" i="1" a="1"/>
  <c r="Y3281" i="1" a="1"/>
  <c r="S3280" i="1" a="1"/>
  <c r="Y3280" i="1" a="1"/>
  <c r="S3277" i="1" a="1"/>
  <c r="S3277" i="1" s="1"/>
  <c r="Y3277" i="1" a="1"/>
  <c r="Y3277" i="1" s="1"/>
  <c r="Y3276" i="1" a="1"/>
  <c r="S3276" i="1" a="1"/>
  <c r="S3276" i="1" s="1"/>
  <c r="S3275" i="1" a="1"/>
  <c r="Y3275" i="1" a="1"/>
  <c r="S3274" i="1" a="1"/>
  <c r="S3274" i="1" s="1"/>
  <c r="Y3274" i="1" a="1"/>
  <c r="Y3273" i="1" a="1"/>
  <c r="Y3273" i="1" s="1"/>
  <c r="S3273" i="1" a="1"/>
  <c r="S3273" i="1" s="1"/>
  <c r="S3272" i="1" a="1"/>
  <c r="Y3272" i="1" a="1"/>
  <c r="Y3272" i="1" s="1"/>
  <c r="S3271" i="1" a="1"/>
  <c r="Y3271" i="1" a="1"/>
  <c r="S3270" i="1" a="1"/>
  <c r="Y3270" i="1" a="1"/>
  <c r="S3269" i="1" a="1"/>
  <c r="S3269" i="1" s="1"/>
  <c r="Y3269" i="1" a="1"/>
  <c r="Y3269" i="1" s="1"/>
  <c r="S3268" i="1" a="1"/>
  <c r="S3268" i="1" s="1"/>
  <c r="Y3268" i="1" a="1"/>
  <c r="Y3268" i="1" s="1"/>
  <c r="Y3267" i="1" a="1"/>
  <c r="S3267" i="1" a="1"/>
  <c r="Y3266" i="1" a="1"/>
  <c r="S3266" i="1" a="1"/>
  <c r="S3264" i="1" a="1"/>
  <c r="S3264" i="1" s="1"/>
  <c r="Y3264" i="1" a="1"/>
  <c r="Y3264" i="1" s="1"/>
  <c r="S3263" i="1" a="1"/>
  <c r="Y3263" i="1" a="1"/>
  <c r="Y3263" i="1" s="1"/>
  <c r="Y3262" i="1" a="1"/>
  <c r="S3262" i="1" a="1"/>
  <c r="S3261" i="1" a="1"/>
  <c r="S3261" i="1" s="1"/>
  <c r="Y3261" i="1" a="1"/>
  <c r="S3260" i="1" a="1"/>
  <c r="S3260" i="1" s="1"/>
  <c r="Y3260" i="1" a="1"/>
  <c r="Y3260" i="1" s="1"/>
  <c r="Y3259" i="1" a="1"/>
  <c r="S3259" i="1" a="1"/>
  <c r="S3259" i="1" s="1"/>
  <c r="S3258" i="1" a="1"/>
  <c r="Y3258" i="1" a="1"/>
  <c r="S3256" i="1" a="1"/>
  <c r="Y3256" i="1" a="1"/>
  <c r="S3254" i="1" a="1"/>
  <c r="S3254" i="1" s="1"/>
  <c r="Y3254" i="1" a="1"/>
  <c r="Y3254" i="1" s="1"/>
  <c r="S3253" i="1" a="1"/>
  <c r="S3253" i="1" s="1"/>
  <c r="Y3253" i="1" a="1"/>
  <c r="Y3253" i="1" s="1"/>
  <c r="Y3252" i="1" a="1"/>
  <c r="S3252" i="1" a="1"/>
  <c r="S3251" i="1" a="1"/>
  <c r="Y3251" i="1" a="1"/>
  <c r="Y3250" i="1" a="1"/>
  <c r="Y3250" i="1" s="1"/>
  <c r="S3250" i="1" a="1"/>
  <c r="S3250" i="1" s="1"/>
  <c r="S3245" i="1" a="1"/>
  <c r="Y3245" i="1" a="1"/>
  <c r="Y3245" i="1" s="1"/>
  <c r="S3244" i="1" a="1"/>
  <c r="Y3244" i="1" a="1"/>
  <c r="Y3243" i="1" a="1"/>
  <c r="Y3243" i="1" s="1"/>
  <c r="S3243" i="1" a="1"/>
  <c r="S3242" i="1" a="1"/>
  <c r="S3242" i="1" s="1"/>
  <c r="Y3242" i="1" a="1"/>
  <c r="Y3242" i="1" s="1"/>
  <c r="Y3241" i="1" a="1"/>
  <c r="S3241" i="1" a="1"/>
  <c r="S3241" i="1" s="1"/>
  <c r="S3240" i="1" a="1"/>
  <c r="Y3240" i="1" a="1"/>
  <c r="Y3239" i="1" a="1"/>
  <c r="S3239" i="1" a="1"/>
  <c r="S3238" i="1" a="1"/>
  <c r="S3238" i="1" s="1"/>
  <c r="Y3238" i="1" a="1"/>
  <c r="Y3238" i="1" s="1"/>
  <c r="S3237" i="1" a="1"/>
  <c r="S3237" i="1" s="1"/>
  <c r="Y3237" i="1" a="1"/>
  <c r="Y3237" i="1" s="1"/>
  <c r="Y3236" i="1" a="1"/>
  <c r="S3236" i="1" a="1"/>
  <c r="Y3232" i="1" a="1"/>
  <c r="S3232" i="1" a="1"/>
  <c r="S3231" i="1" a="1"/>
  <c r="S3231" i="1" s="1"/>
  <c r="Y3231" i="1" a="1"/>
  <c r="Y3231" i="1" s="1"/>
  <c r="Y3230" i="1" a="1"/>
  <c r="S3230" i="1" a="1"/>
  <c r="S3230" i="1" s="1"/>
  <c r="S3228" i="1" a="1"/>
  <c r="Y3228" i="1" a="1"/>
  <c r="Y3227" i="1" a="1"/>
  <c r="Y3227" i="1" s="1"/>
  <c r="S3227" i="1" a="1"/>
  <c r="S3226" i="1" a="1"/>
  <c r="S3226" i="1" s="1"/>
  <c r="Y3226" i="1" a="1"/>
  <c r="Y3226" i="1" s="1"/>
  <c r="S3225" i="1" a="1"/>
  <c r="Y3225" i="1" a="1"/>
  <c r="Y3225" i="1" s="1"/>
  <c r="Y3224" i="1" a="1"/>
  <c r="S3224" i="1" a="1"/>
  <c r="S3221" i="1" a="1"/>
  <c r="Y3221" i="1" a="1"/>
  <c r="Y3220" i="1" a="1"/>
  <c r="Y3220" i="1" s="1"/>
  <c r="S3220" i="1" a="1"/>
  <c r="S3220" i="1" s="1"/>
  <c r="S3219" i="1" a="1"/>
  <c r="S3219" i="1" s="1"/>
  <c r="Y3219" i="1" a="1"/>
  <c r="Y3219" i="1" s="1"/>
  <c r="S3218" i="1" a="1"/>
  <c r="Y3218" i="1" a="1"/>
  <c r="S3217" i="1" a="1"/>
  <c r="Y3217" i="1" a="1"/>
  <c r="Y3216" i="1" a="1"/>
  <c r="Y3216" i="1" s="1"/>
  <c r="S3216" i="1" a="1"/>
  <c r="S3216" i="1" s="1"/>
  <c r="S3215" i="1" a="1"/>
  <c r="Y3215" i="1" a="1"/>
  <c r="Y3215" i="1" s="1"/>
  <c r="S3214" i="1" a="1"/>
  <c r="Y3214" i="1" a="1"/>
  <c r="Y3213" i="1" a="1"/>
  <c r="Y3213" i="1" s="1"/>
  <c r="S3213" i="1" a="1"/>
  <c r="S3212" i="1" a="1"/>
  <c r="S3212" i="1" s="1"/>
  <c r="Y3212" i="1" a="1"/>
  <c r="Y3212" i="1" s="1"/>
  <c r="Y3209" i="1" a="1"/>
  <c r="S3209" i="1" a="1"/>
  <c r="S3209" i="1" s="1"/>
  <c r="Y3208" i="1" a="1"/>
  <c r="S3208" i="1" a="1"/>
  <c r="S3207" i="1" a="1"/>
  <c r="Y3207" i="1" a="1"/>
  <c r="S3206" i="1" a="1"/>
  <c r="S3206" i="1" s="1"/>
  <c r="Y3206" i="1" a="1"/>
  <c r="Y3206" i="1" s="1"/>
  <c r="S3205" i="1" a="1"/>
  <c r="S3205" i="1" s="1"/>
  <c r="Y3205" i="1" a="1"/>
  <c r="Y3205" i="1" s="1"/>
  <c r="Y3204" i="1" a="1"/>
  <c r="S3204" i="1" a="1"/>
  <c r="Y3203" i="1" a="1"/>
  <c r="S3203" i="1" a="1"/>
  <c r="S3202" i="1" a="1"/>
  <c r="S3202" i="1" s="1"/>
  <c r="Y3202" i="1" a="1"/>
  <c r="Y3202" i="1" s="1"/>
  <c r="S3201" i="1" a="1"/>
  <c r="Y3201" i="1" a="1"/>
  <c r="Y3201" i="1" s="1"/>
  <c r="S3199" i="1" a="1"/>
  <c r="Y3199" i="1" a="1"/>
  <c r="S3198" i="1" a="1"/>
  <c r="S3198" i="1" s="1"/>
  <c r="Y3198" i="1" a="1"/>
  <c r="Y3197" i="1" a="1"/>
  <c r="Y3197" i="1" s="1"/>
  <c r="S3197" i="1" a="1"/>
  <c r="S3197" i="1" s="1"/>
  <c r="S3196" i="1" a="1"/>
  <c r="Y3196" i="1" a="1"/>
  <c r="S3195" i="1" a="1"/>
  <c r="Y3195" i="1" a="1"/>
  <c r="Y3194" i="1" a="1"/>
  <c r="S3194" i="1" a="1"/>
  <c r="S3193" i="1" a="1"/>
  <c r="S3193" i="1" s="1"/>
  <c r="Y3193" i="1" a="1"/>
  <c r="Y3193" i="1" s="1"/>
  <c r="S3192" i="1" a="1"/>
  <c r="S3192" i="1" s="1"/>
  <c r="Y3192" i="1" a="1"/>
  <c r="Y3192" i="1" s="1"/>
  <c r="S3191" i="1" a="1"/>
  <c r="Y3191" i="1" a="1"/>
  <c r="Y3190" i="1" a="1"/>
  <c r="S3190" i="1" a="1"/>
  <c r="S3188" i="1" a="1"/>
  <c r="S3188" i="1" s="1"/>
  <c r="Y3188" i="1" a="1"/>
  <c r="Y3188" i="1" s="1"/>
  <c r="Y3187" i="1" a="1"/>
  <c r="S3187" i="1" a="1"/>
  <c r="S3187" i="1" s="1"/>
  <c r="S3186" i="1" a="1"/>
  <c r="Y3186" i="1" a="1"/>
  <c r="Y3184" i="1" a="1"/>
  <c r="Y3184" i="1" s="1"/>
  <c r="S3184" i="1" a="1"/>
  <c r="S3183" i="1" a="1"/>
  <c r="S3183" i="1" s="1"/>
  <c r="Y3183" i="1" a="1"/>
  <c r="Y3183" i="1" s="1"/>
  <c r="Y3182" i="1" a="1"/>
  <c r="S3182" i="1" a="1"/>
  <c r="S3182" i="1" s="1"/>
  <c r="S3181" i="1" a="1"/>
  <c r="Y3181" i="1" a="1"/>
  <c r="Y3180" i="1" a="1"/>
  <c r="S3180" i="1" a="1"/>
  <c r="S3179" i="1" a="1"/>
  <c r="S3179" i="1" s="1"/>
  <c r="Y3179" i="1" a="1"/>
  <c r="Y3179" i="1" s="1"/>
  <c r="S3177" i="1" a="1"/>
  <c r="S3177" i="1" s="1"/>
  <c r="Y3177" i="1" a="1"/>
  <c r="Y3177" i="1" s="1"/>
  <c r="S3176" i="1" a="1"/>
  <c r="Y3176" i="1" a="1"/>
  <c r="S3175" i="1" a="1"/>
  <c r="Y3175" i="1" a="1"/>
  <c r="S3174" i="1" a="1"/>
  <c r="S3174" i="1" s="1"/>
  <c r="Y3174" i="1" a="1"/>
  <c r="Y3174" i="1" s="1"/>
  <c r="S3173" i="1" a="1"/>
  <c r="Y3173" i="1" a="1"/>
  <c r="Y3173" i="1" s="1"/>
  <c r="S3172" i="1" a="1"/>
  <c r="Y3172" i="1" a="1"/>
  <c r="S3170" i="1" a="1"/>
  <c r="S3170" i="1" s="1"/>
  <c r="Y3170" i="1" a="1"/>
  <c r="S3168" i="1" a="1"/>
  <c r="S3168" i="1" s="1"/>
  <c r="Y3168" i="1" a="1"/>
  <c r="Y3168" i="1" s="1"/>
  <c r="Y3167" i="1" a="1"/>
  <c r="S3167" i="1" a="1"/>
  <c r="S3167" i="1" s="1"/>
  <c r="S3166" i="1" a="1"/>
  <c r="Y3166" i="1" a="1"/>
  <c r="S3165" i="1" a="1"/>
  <c r="Y3165" i="1" a="1"/>
  <c r="Y3163" i="1" a="1"/>
  <c r="Y3163" i="1" s="1"/>
  <c r="S3163" i="1" a="1"/>
  <c r="S3163" i="1" s="1"/>
  <c r="Y3162" i="1" a="1"/>
  <c r="Y3162" i="1" s="1"/>
  <c r="S3162" i="1" a="1"/>
  <c r="S3162" i="1" s="1"/>
  <c r="S3161" i="1" a="1"/>
  <c r="Y3161" i="1" a="1"/>
  <c r="Y3160" i="1" a="1"/>
  <c r="S3160" i="1" a="1"/>
  <c r="Y3159" i="1" a="1"/>
  <c r="Y3159" i="1" s="1"/>
  <c r="S3159" i="1" a="1"/>
  <c r="S3159" i="1" s="1"/>
  <c r="S3158" i="1" a="1"/>
  <c r="Y3158" i="1" a="1"/>
  <c r="Y3158" i="1" s="1"/>
  <c r="S3157" i="1" a="1"/>
  <c r="Y3157" i="1" a="1"/>
  <c r="Y3156" i="1" a="1"/>
  <c r="Y3156" i="1" s="1"/>
  <c r="S3156" i="1" a="1"/>
  <c r="S3154" i="1" a="1"/>
  <c r="S3154" i="1" s="1"/>
  <c r="Y3154" i="1" a="1"/>
  <c r="Y3154" i="1" s="1"/>
  <c r="S3153" i="1" a="1"/>
  <c r="Y3153" i="1" a="1"/>
  <c r="Y3153" i="1" s="1"/>
  <c r="S3152" i="1" a="1"/>
  <c r="Y3152" i="1" a="1"/>
  <c r="Y3151" i="1" a="1"/>
  <c r="S3151" i="1" a="1"/>
  <c r="S3150" i="1" a="1"/>
  <c r="S3150" i="1" s="1"/>
  <c r="Y3150" i="1" a="1"/>
  <c r="Y3150" i="1" s="1"/>
  <c r="Y3149" i="1" a="1"/>
  <c r="Y3149" i="1" s="1"/>
  <c r="S3149" i="1" a="1"/>
  <c r="S3149" i="1" s="1"/>
  <c r="S3148" i="1" a="1"/>
  <c r="Y3148" i="1" a="1"/>
  <c r="S3147" i="1" a="1"/>
  <c r="Y3147" i="1" a="1"/>
  <c r="S3146" i="1" a="1"/>
  <c r="S3146" i="1" s="1"/>
  <c r="Y3146" i="1" a="1"/>
  <c r="Y3146" i="1" s="1"/>
  <c r="Y3145" i="1" a="1"/>
  <c r="S3145" i="1" a="1"/>
  <c r="S3145" i="1" s="1"/>
  <c r="S3144" i="1" a="1"/>
  <c r="Y3144" i="1" a="1"/>
  <c r="S3143" i="1" a="1"/>
  <c r="S3143" i="1" s="1"/>
  <c r="Y3143" i="1" a="1"/>
  <c r="Y3142" i="1" a="1"/>
  <c r="Y3142" i="1" s="1"/>
  <c r="S3142" i="1" a="1"/>
  <c r="S3142" i="1" s="1"/>
  <c r="S3141" i="1" a="1"/>
  <c r="Y3141" i="1" a="1"/>
  <c r="Y3141" i="1" s="1"/>
  <c r="S3140" i="1" a="1"/>
  <c r="Y3140" i="1" a="1"/>
  <c r="Y3139" i="1" a="1"/>
  <c r="S3139" i="1" a="1"/>
  <c r="S3138" i="1" a="1"/>
  <c r="S3138" i="1" s="1"/>
  <c r="Y3138" i="1" a="1"/>
  <c r="Y3138" i="1" s="1"/>
  <c r="S3137" i="1" a="1"/>
  <c r="S3137" i="1" s="1"/>
  <c r="Y3137" i="1" a="1"/>
  <c r="Y3137" i="1" s="1"/>
  <c r="S3134" i="1" a="1"/>
  <c r="Y3134" i="1" a="1"/>
  <c r="S3133" i="1" a="1"/>
  <c r="Y3133" i="1" a="1"/>
  <c r="S3132" i="1" a="1"/>
  <c r="S3132" i="1" s="1"/>
  <c r="Y3132" i="1" a="1"/>
  <c r="Y3132" i="1" s="1"/>
  <c r="S3131" i="1" a="1"/>
  <c r="Y3131" i="1" a="1"/>
  <c r="Y3131" i="1" s="1"/>
  <c r="S3130" i="1" a="1"/>
  <c r="Y3130" i="1" a="1"/>
  <c r="Y3129" i="1" a="1"/>
  <c r="S3129" i="1" a="1"/>
  <c r="S3128" i="1" a="1"/>
  <c r="S3128" i="1" s="1"/>
  <c r="Y3128" i="1" a="1"/>
  <c r="Y3128" i="1" s="1"/>
  <c r="S3127" i="1" a="1"/>
  <c r="Y3127" i="1" a="1"/>
  <c r="Y3127" i="1" s="1"/>
  <c r="S3126" i="1" a="1"/>
  <c r="Y3126" i="1" a="1"/>
  <c r="S3125" i="1" a="1"/>
  <c r="Y3125" i="1" a="1"/>
  <c r="Y3124" i="1" a="1"/>
  <c r="Y3124" i="1" s="1"/>
  <c r="S3124" i="1" a="1"/>
  <c r="S3124" i="1" s="1"/>
  <c r="S3123" i="1" a="1"/>
  <c r="S3123" i="1" s="1"/>
  <c r="Y3123" i="1" a="1"/>
  <c r="Y3123" i="1" s="1"/>
  <c r="S3122" i="1" a="1"/>
  <c r="Y3122" i="1" a="1"/>
  <c r="S3121" i="1" a="1"/>
  <c r="Y3121" i="1" a="1"/>
  <c r="S3120" i="1" a="1"/>
  <c r="S3120" i="1" s="1"/>
  <c r="Y3120" i="1" a="1"/>
  <c r="Y3120" i="1" s="1"/>
  <c r="S3119" i="1" a="1"/>
  <c r="Y3119" i="1" a="1"/>
  <c r="Y3118" i="1" a="1"/>
  <c r="S3118" i="1" a="1"/>
  <c r="S3117" i="1" a="1"/>
  <c r="S3117" i="1" s="1"/>
  <c r="Y3117" i="1" a="1"/>
  <c r="S3116" i="1" a="1"/>
  <c r="S3116" i="1" s="1"/>
  <c r="Y3116" i="1" a="1"/>
  <c r="Y3116" i="1" s="1"/>
  <c r="Y3115" i="1" a="1"/>
  <c r="S3115" i="1" a="1"/>
  <c r="S3115" i="1" s="1"/>
  <c r="S3114" i="1" a="1"/>
  <c r="Y3114" i="1" a="1"/>
  <c r="S3113" i="1" a="1"/>
  <c r="Y3113" i="1" a="1"/>
  <c r="S3112" i="1" a="1"/>
  <c r="S3112" i="1" s="1"/>
  <c r="Y3112" i="1" a="1"/>
  <c r="Y3112" i="1" s="1"/>
  <c r="S3109" i="1" a="1"/>
  <c r="S3109" i="1" s="1"/>
  <c r="Y3109" i="1" a="1"/>
  <c r="Y3109" i="1" s="1"/>
  <c r="S3108" i="1" a="1"/>
  <c r="Y3108" i="1" a="1"/>
  <c r="S3105" i="1" a="1"/>
  <c r="Y3105" i="1" a="1"/>
  <c r="S3104" i="1" a="1"/>
  <c r="S3104" i="1" s="1"/>
  <c r="Y3104" i="1" a="1"/>
  <c r="Y3104" i="1" s="1"/>
  <c r="S3103" i="1" a="1"/>
  <c r="Y3103" i="1" a="1"/>
  <c r="Y3103" i="1" s="1"/>
  <c r="S3102" i="1" a="1"/>
  <c r="Y3102" i="1" a="1"/>
  <c r="S3101" i="1" a="1"/>
  <c r="S3101" i="1" s="1"/>
  <c r="Y3101" i="1" a="1"/>
  <c r="S3100" i="1" a="1"/>
  <c r="S3100" i="1" s="1"/>
  <c r="Y3100" i="1" a="1"/>
  <c r="Y3100" i="1" s="1"/>
  <c r="Y3099" i="1" a="1"/>
  <c r="S3099" i="1" a="1"/>
  <c r="S3099" i="1" s="1"/>
  <c r="S3098" i="1" a="1"/>
  <c r="Y3098" i="1" a="1"/>
  <c r="S3097" i="1" a="1"/>
  <c r="Y3097" i="1" a="1"/>
  <c r="S3096" i="1" a="1"/>
  <c r="S3096" i="1" s="1"/>
  <c r="Y3096" i="1" a="1"/>
  <c r="Y3096" i="1" s="1"/>
  <c r="Y3095" i="1" a="1"/>
  <c r="Y3095" i="1" s="1"/>
  <c r="S3095" i="1" a="1"/>
  <c r="S3095" i="1" s="1"/>
  <c r="S3094" i="1" a="1"/>
  <c r="Y3094" i="1" a="1"/>
  <c r="S3092" i="1" a="1"/>
  <c r="Y3092" i="1" a="1"/>
  <c r="S3090" i="1" a="1"/>
  <c r="S3090" i="1" s="1"/>
  <c r="Y3090" i="1" a="1"/>
  <c r="Y3090" i="1" s="1"/>
  <c r="Y3088" i="1" a="1"/>
  <c r="S3088" i="1" a="1"/>
  <c r="S3088" i="1" s="1"/>
  <c r="Y3087" i="1" a="1"/>
  <c r="S3087" i="1" a="1"/>
  <c r="Y3085" i="1" a="1"/>
  <c r="Y3085" i="1" s="1"/>
  <c r="S3085" i="1" a="1"/>
  <c r="Y3084" i="1" a="1"/>
  <c r="Y3084" i="1" s="1"/>
  <c r="S3084" i="1" a="1"/>
  <c r="S3084" i="1" s="1"/>
  <c r="S3083" i="1" a="1"/>
  <c r="Y3083" i="1" a="1"/>
  <c r="Y3083" i="1" s="1"/>
  <c r="Y3082" i="1" a="1"/>
  <c r="S3082" i="1" a="1"/>
  <c r="S3081" i="1" a="1"/>
  <c r="Y3081" i="1" a="1"/>
  <c r="S3079" i="1" a="1"/>
  <c r="S3079" i="1" s="1"/>
  <c r="Y3079" i="1" a="1"/>
  <c r="Y3079" i="1" s="1"/>
  <c r="Y3078" i="1" a="1"/>
  <c r="Y3078" i="1" s="1"/>
  <c r="S3078" i="1" a="1"/>
  <c r="S3078" i="1" s="1"/>
  <c r="S3077" i="1" a="1"/>
  <c r="Y3077" i="1" a="1"/>
  <c r="Y3075" i="1" a="1"/>
  <c r="S3075" i="1" a="1"/>
  <c r="S3074" i="1" a="1"/>
  <c r="S3074" i="1" s="1"/>
  <c r="Y3074" i="1" a="1"/>
  <c r="Y3074" i="1" s="1"/>
  <c r="Y3073" i="1" a="1"/>
  <c r="S3073" i="1" a="1"/>
  <c r="S3073" i="1" s="1"/>
  <c r="S3072" i="1" a="1"/>
  <c r="Y3072" i="1" a="1"/>
  <c r="Y3071" i="1" a="1"/>
  <c r="Y3071" i="1" s="1"/>
  <c r="S3071" i="1" a="1"/>
  <c r="S3070" i="1" a="1"/>
  <c r="S3070" i="1" s="1"/>
  <c r="Y3070" i="1" a="1"/>
  <c r="Y3070" i="1" s="1"/>
  <c r="S3069" i="1" a="1"/>
  <c r="Y3069" i="1" a="1"/>
  <c r="Y3069" i="1" s="1"/>
  <c r="S3068" i="1" a="1"/>
  <c r="Y3068" i="1" a="1"/>
  <c r="S3067" i="1" a="1"/>
  <c r="Y3067" i="1" a="1"/>
  <c r="S3064" i="1" a="1"/>
  <c r="S3064" i="1" s="1"/>
  <c r="Y3064" i="1" a="1"/>
  <c r="Y3064" i="1" s="1"/>
  <c r="S3063" i="1" a="1"/>
  <c r="S3063" i="1" s="1"/>
  <c r="Y3063" i="1" a="1"/>
  <c r="Y3063" i="1" s="1"/>
  <c r="S3062" i="1" a="1"/>
  <c r="Y3062" i="1" a="1"/>
  <c r="S3061" i="1" a="1"/>
  <c r="Y3061" i="1" a="1"/>
  <c r="S3060" i="1" a="1"/>
  <c r="S3060" i="1" s="1"/>
  <c r="Y3060" i="1" a="1"/>
  <c r="Y3060" i="1" s="1"/>
  <c r="S3059" i="1" a="1"/>
  <c r="Y3059" i="1" a="1"/>
  <c r="Y3059" i="1" s="1"/>
  <c r="S3058" i="1" a="1"/>
  <c r="Y3058" i="1" a="1"/>
  <c r="S3057" i="1" a="1"/>
  <c r="S3057" i="1" s="1"/>
  <c r="Y3057" i="1" a="1"/>
  <c r="S3056" i="1" a="1"/>
  <c r="S3056" i="1" s="1"/>
  <c r="Y3056" i="1" a="1"/>
  <c r="Y3056" i="1" s="1"/>
  <c r="S3055" i="1" a="1"/>
  <c r="Y3055" i="1" a="1"/>
  <c r="Y3055" i="1" s="1"/>
  <c r="S3054" i="1" a="1"/>
  <c r="Y3054" i="1" a="1"/>
  <c r="S3053" i="1" a="1"/>
  <c r="Y3053" i="1" a="1"/>
  <c r="S3052" i="1" a="1"/>
  <c r="S3052" i="1" s="1"/>
  <c r="Y3052" i="1" a="1"/>
  <c r="Y3052" i="1" s="1"/>
  <c r="S3051" i="1" a="1"/>
  <c r="S3051" i="1" s="1"/>
  <c r="Y3051" i="1" a="1"/>
  <c r="Y3051" i="1" s="1"/>
  <c r="S3050" i="1" a="1"/>
  <c r="Y3050" i="1" a="1"/>
  <c r="S3048" i="1" a="1"/>
  <c r="Y3048" i="1" a="1"/>
  <c r="S3047" i="1" a="1"/>
  <c r="S3047" i="1" s="1"/>
  <c r="Y3047" i="1" a="1"/>
  <c r="Y3047" i="1" s="1"/>
  <c r="S3046" i="1" a="1"/>
  <c r="Y3046" i="1" a="1"/>
  <c r="Y3046" i="1" s="1"/>
  <c r="S3045" i="1" a="1"/>
  <c r="Y3045" i="1" a="1"/>
  <c r="S3044" i="1" a="1"/>
  <c r="S3044" i="1" s="1"/>
  <c r="Y3044" i="1" a="1"/>
  <c r="S3043" i="1" a="1"/>
  <c r="Y3043" i="1" a="1"/>
  <c r="Y3043" i="1" s="1"/>
  <c r="S3042" i="1" a="1"/>
  <c r="Y3042" i="1" a="1"/>
  <c r="Y3042" i="1" s="1"/>
  <c r="S3041" i="1" a="1"/>
  <c r="Y3041" i="1" a="1"/>
  <c r="S3040" i="1" a="1"/>
  <c r="Y3040" i="1" a="1"/>
  <c r="S3039" i="1" a="1"/>
  <c r="S3039" i="1" s="1"/>
  <c r="Y3039" i="1" a="1"/>
  <c r="Y3039" i="1" s="1"/>
  <c r="S3038" i="1" a="1"/>
  <c r="S3038" i="1" s="1"/>
  <c r="Y3038" i="1" a="1"/>
  <c r="Y3038" i="1" s="1"/>
  <c r="S3037" i="1" a="1"/>
  <c r="Y3037" i="1" a="1"/>
  <c r="S3036" i="1" a="1"/>
  <c r="Y3036" i="1" a="1"/>
  <c r="S3035" i="1" a="1"/>
  <c r="S3035" i="1" s="1"/>
  <c r="Y3035" i="1" a="1"/>
  <c r="Y3035" i="1" s="1"/>
  <c r="S3034" i="1" a="1"/>
  <c r="Y3034" i="1" a="1"/>
  <c r="Y3034" i="1" s="1"/>
  <c r="S3033" i="1" a="1"/>
  <c r="Y3033" i="1" a="1"/>
  <c r="S3032" i="1" a="1"/>
  <c r="S3032" i="1" s="1"/>
  <c r="Y3032" i="1" a="1"/>
  <c r="S3031" i="1" a="1"/>
  <c r="S3031" i="1" s="1"/>
  <c r="Y3031" i="1" a="1"/>
  <c r="Y3031" i="1" s="1"/>
  <c r="S3030" i="1" a="1"/>
  <c r="Y3030" i="1" a="1"/>
  <c r="Y3030" i="1" s="1"/>
  <c r="S3029" i="1" a="1"/>
  <c r="Y3029" i="1" a="1"/>
  <c r="S3028" i="1" a="1"/>
  <c r="Y3028" i="1" a="1"/>
  <c r="S3027" i="1" a="1"/>
  <c r="S3027" i="1" s="1"/>
  <c r="Y3027" i="1" a="1"/>
  <c r="Y3027" i="1" s="1"/>
  <c r="S3026" i="1" a="1"/>
  <c r="S3026" i="1" s="1"/>
  <c r="Y3026" i="1" a="1"/>
  <c r="Y3026" i="1" s="1"/>
  <c r="S3025" i="1" a="1"/>
  <c r="Y3025" i="1" a="1"/>
  <c r="S3024" i="1" a="1"/>
  <c r="Y3024" i="1" a="1"/>
  <c r="Y3023" i="1" a="1"/>
  <c r="Y3023" i="1" s="1"/>
  <c r="S3023" i="1" a="1"/>
  <c r="S3023" i="1" s="1"/>
  <c r="S3022" i="1" a="1"/>
  <c r="Y3022" i="1" a="1"/>
  <c r="Y3022" i="1" s="1"/>
  <c r="S3021" i="1" a="1"/>
  <c r="Y3021" i="1" a="1"/>
  <c r="S3020" i="1" a="1"/>
  <c r="Y3020" i="1" a="1"/>
  <c r="S3019" i="1" a="1"/>
  <c r="S3019" i="1" s="1"/>
  <c r="Y3019" i="1" a="1"/>
  <c r="Y3019" i="1" s="1"/>
  <c r="S3018" i="1" a="1"/>
  <c r="Y3018" i="1" a="1"/>
  <c r="Y3018" i="1" s="1"/>
  <c r="S3017" i="1" a="1"/>
  <c r="Y3017" i="1" a="1"/>
  <c r="S3016" i="1" a="1"/>
  <c r="Y3016" i="1" a="1"/>
  <c r="S3015" i="1" a="1"/>
  <c r="S3015" i="1" s="1"/>
  <c r="Y3015" i="1" a="1"/>
  <c r="Y3015" i="1" s="1"/>
  <c r="S3013" i="1" a="1"/>
  <c r="S3013" i="1" s="1"/>
  <c r="Y3013" i="1" a="1"/>
  <c r="Y3013" i="1" s="1"/>
  <c r="S3012" i="1" a="1"/>
  <c r="Y3012" i="1" a="1"/>
  <c r="S3011" i="1" a="1"/>
  <c r="Y3011" i="1" a="1"/>
  <c r="S3010" i="1" a="1"/>
  <c r="S3010" i="1" s="1"/>
  <c r="Y3010" i="1" a="1"/>
  <c r="Y3010" i="1" s="1"/>
  <c r="S3009" i="1" a="1"/>
  <c r="Y3009" i="1" a="1"/>
  <c r="Y3009" i="1" s="1"/>
  <c r="S3008" i="1" a="1"/>
  <c r="Y3008" i="1" a="1"/>
  <c r="S3007" i="1" a="1"/>
  <c r="S3007" i="1" s="1"/>
  <c r="Y3007" i="1" a="1"/>
  <c r="S3006" i="1" a="1"/>
  <c r="S3006" i="1" s="1"/>
  <c r="Y3006" i="1" a="1"/>
  <c r="Y3006" i="1" s="1"/>
  <c r="S3005" i="1" a="1"/>
  <c r="Y3005" i="1" a="1"/>
  <c r="Y3005" i="1" s="1"/>
  <c r="S3004" i="1" a="1"/>
  <c r="Y3004" i="1" a="1"/>
  <c r="S3003" i="1" a="1"/>
  <c r="Y3003" i="1" a="1"/>
  <c r="S3002" i="1" a="1"/>
  <c r="S3002" i="1" s="1"/>
  <c r="Y3002" i="1" a="1"/>
  <c r="Y3002" i="1" s="1"/>
  <c r="S3001" i="1" a="1"/>
  <c r="S3001" i="1" s="1"/>
  <c r="Y3001" i="1" a="1"/>
  <c r="Y3001" i="1" s="1"/>
  <c r="Y3000" i="1" a="1"/>
  <c r="S3000" i="1" a="1"/>
  <c r="S2999" i="1" a="1"/>
  <c r="Y2999" i="1" a="1"/>
  <c r="S2998" i="1" a="1"/>
  <c r="S2998" i="1" s="1"/>
  <c r="Y2998" i="1" a="1"/>
  <c r="Y2998" i="1" s="1"/>
  <c r="S2997" i="1" a="1"/>
  <c r="Y2997" i="1" a="1"/>
  <c r="Y2997" i="1" s="1"/>
  <c r="S2996" i="1" a="1"/>
  <c r="Y2996" i="1" a="1"/>
  <c r="S2995" i="1" a="1"/>
  <c r="S2995" i="1" s="1"/>
  <c r="Y2995" i="1" a="1"/>
  <c r="S2994" i="1" a="1"/>
  <c r="S2994" i="1" s="1"/>
  <c r="Y2994" i="1" a="1"/>
  <c r="Y2994" i="1" s="1"/>
  <c r="S2992" i="1" a="1"/>
  <c r="Y2992" i="1" a="1"/>
  <c r="Y2992" i="1" s="1"/>
  <c r="Y2991" i="1" a="1"/>
  <c r="S2991" i="1" a="1"/>
  <c r="S2990" i="1" a="1"/>
  <c r="Y2990" i="1" a="1"/>
  <c r="S2989" i="1" a="1"/>
  <c r="S2989" i="1" s="1"/>
  <c r="Y2989" i="1" a="1"/>
  <c r="Y2989" i="1" s="1"/>
  <c r="S2988" i="1" a="1"/>
  <c r="S2988" i="1" s="1"/>
  <c r="Y2988" i="1" a="1"/>
  <c r="Y2988" i="1" s="1"/>
  <c r="S2987" i="1" a="1"/>
  <c r="Y2987" i="1" a="1"/>
  <c r="S2986" i="1" a="1"/>
  <c r="Y2986" i="1" a="1"/>
  <c r="Y2985" i="1" a="1"/>
  <c r="Y2985" i="1" s="1"/>
  <c r="S2985" i="1" a="1"/>
  <c r="S2985" i="1" s="1"/>
  <c r="S2984" i="1" a="1"/>
  <c r="Y2984" i="1" a="1"/>
  <c r="Y2984" i="1" s="1"/>
  <c r="S2983" i="1" a="1"/>
  <c r="Y2983" i="1" a="1"/>
  <c r="S2982" i="1" a="1"/>
  <c r="S2982" i="1" s="1"/>
  <c r="Y2982" i="1" a="1"/>
  <c r="S2981" i="1" a="1"/>
  <c r="S2981" i="1" s="1"/>
  <c r="Y2981" i="1" a="1"/>
  <c r="Y2981" i="1" s="1"/>
  <c r="S2980" i="1" a="1"/>
  <c r="Y2980" i="1" a="1"/>
  <c r="Y2980" i="1" s="1"/>
  <c r="S2979" i="1" a="1"/>
  <c r="Y2979" i="1" a="1"/>
  <c r="S2978" i="1" a="1"/>
  <c r="Y2978" i="1" a="1"/>
  <c r="S2977" i="1" a="1"/>
  <c r="S2977" i="1" s="1"/>
  <c r="Y2977" i="1" a="1"/>
  <c r="Y2977" i="1" s="1"/>
  <c r="S2976" i="1" a="1"/>
  <c r="S2976" i="1" s="1"/>
  <c r="Y2976" i="1" a="1"/>
  <c r="Y2976" i="1" s="1"/>
  <c r="S2975" i="1" a="1"/>
  <c r="Y2975" i="1" a="1"/>
  <c r="S2974" i="1" a="1"/>
  <c r="Y2974" i="1" a="1"/>
  <c r="Y2973" i="1" a="1"/>
  <c r="Y2973" i="1" s="1"/>
  <c r="S2973" i="1" a="1"/>
  <c r="S2973" i="1" s="1"/>
  <c r="S2972" i="1" a="1"/>
  <c r="Y2972" i="1" a="1"/>
  <c r="Y2972" i="1" s="1"/>
  <c r="Y2971" i="1" a="1"/>
  <c r="S2971" i="1" a="1"/>
  <c r="S2970" i="1" a="1"/>
  <c r="S2970" i="1" s="1"/>
  <c r="Y2970" i="1" a="1"/>
  <c r="S2969" i="1" a="1"/>
  <c r="S2969" i="1" s="1"/>
  <c r="Y2969" i="1" a="1"/>
  <c r="Y2969" i="1" s="1"/>
  <c r="S2968" i="1" a="1"/>
  <c r="Y2968" i="1" a="1"/>
  <c r="Y2968" i="1" s="1"/>
  <c r="S2967" i="1" a="1"/>
  <c r="Y2967" i="1" a="1"/>
  <c r="S2966" i="1" a="1"/>
  <c r="Y2966" i="1" a="1"/>
  <c r="S2965" i="1" a="1"/>
  <c r="S2965" i="1" s="1"/>
  <c r="Y2965" i="1" a="1"/>
  <c r="Y2965" i="1" s="1"/>
  <c r="S2964" i="1" a="1"/>
  <c r="S2964" i="1" s="1"/>
  <c r="Y2964" i="1" a="1"/>
  <c r="Y2964" i="1" s="1"/>
  <c r="S2963" i="1" a="1"/>
  <c r="Y2963" i="1" a="1"/>
  <c r="S2962" i="1" a="1"/>
  <c r="Y2962" i="1" a="1"/>
  <c r="S2961" i="1" a="1"/>
  <c r="S2961" i="1" s="1"/>
  <c r="Y2961" i="1" a="1"/>
  <c r="Y2961" i="1" s="1"/>
  <c r="S2960" i="1" a="1"/>
  <c r="Y2960" i="1" a="1"/>
  <c r="Y2960" i="1" s="1"/>
  <c r="S2959" i="1" a="1"/>
  <c r="Y2959" i="1" a="1"/>
  <c r="S2958" i="1" a="1"/>
  <c r="S2958" i="1" s="1"/>
  <c r="Y2958" i="1" a="1"/>
  <c r="S2957" i="1" a="1"/>
  <c r="S2957" i="1" s="1"/>
  <c r="Y2957" i="1" a="1"/>
  <c r="Y2957" i="1" s="1"/>
  <c r="S2956" i="1" a="1"/>
  <c r="Y2956" i="1" a="1"/>
  <c r="Y2956" i="1" s="1"/>
  <c r="S2955" i="1" a="1"/>
  <c r="Y2955" i="1" a="1"/>
  <c r="S2954" i="1" a="1"/>
  <c r="Y2954" i="1" a="1"/>
  <c r="S2953" i="1" a="1"/>
  <c r="S2953" i="1" s="1"/>
  <c r="Y2953" i="1" a="1"/>
  <c r="Y2953" i="1" s="1"/>
  <c r="S2952" i="1" a="1"/>
  <c r="Y2952" i="1" a="1"/>
  <c r="Y2952" i="1" s="1"/>
  <c r="Y2951" i="1" a="1"/>
  <c r="S2951" i="1" a="1"/>
  <c r="S2950" i="1" a="1"/>
  <c r="Y2950" i="1" a="1"/>
  <c r="S2949" i="1" a="1"/>
  <c r="S2949" i="1" s="1"/>
  <c r="Y2949" i="1" a="1"/>
  <c r="Y2949" i="1" s="1"/>
  <c r="Y2948" i="1" a="1"/>
  <c r="S2948" i="1" a="1"/>
  <c r="S2948" i="1" s="1"/>
  <c r="S2947" i="1" a="1"/>
  <c r="Y2947" i="1" a="1"/>
  <c r="S2946" i="1" a="1"/>
  <c r="S2946" i="1" s="1"/>
  <c r="Y2946" i="1" a="1"/>
  <c r="S2945" i="1" a="1"/>
  <c r="S2945" i="1" s="1"/>
  <c r="Y2945" i="1" a="1"/>
  <c r="Y2945" i="1" s="1"/>
  <c r="S2944" i="1" a="1"/>
  <c r="Y2944" i="1" a="1"/>
  <c r="Y2944" i="1" s="1"/>
  <c r="Y2943" i="1" a="1"/>
  <c r="S2943" i="1" a="1"/>
  <c r="S2942" i="1" a="1"/>
  <c r="Y2942" i="1" a="1"/>
  <c r="S2941" i="1" a="1"/>
  <c r="S2941" i="1" s="1"/>
  <c r="Y2941" i="1" a="1"/>
  <c r="Y2941" i="1" s="1"/>
  <c r="S2940" i="1" a="1"/>
  <c r="S2940" i="1" s="1"/>
  <c r="Y2940" i="1" a="1"/>
  <c r="Y2940" i="1" s="1"/>
  <c r="Y2939" i="1" a="1"/>
  <c r="S2939" i="1" a="1"/>
  <c r="S2938" i="1" a="1"/>
  <c r="Y2938" i="1" a="1"/>
  <c r="S2937" i="1" a="1"/>
  <c r="S2937" i="1" s="1"/>
  <c r="Y2937" i="1" a="1"/>
  <c r="Y2937" i="1" s="1"/>
  <c r="S2936" i="1" a="1"/>
  <c r="Y2936" i="1" a="1"/>
  <c r="Y2936" i="1" s="1"/>
  <c r="S2935" i="1" a="1"/>
  <c r="Y2935" i="1" a="1"/>
  <c r="S2934" i="1" a="1"/>
  <c r="S2934" i="1" s="1"/>
  <c r="Y2934" i="1" a="1"/>
  <c r="S2933" i="1" a="1"/>
  <c r="S2933" i="1" s="1"/>
  <c r="Y2933" i="1" a="1"/>
  <c r="Y2933" i="1" s="1"/>
  <c r="Y2932" i="1" a="1"/>
  <c r="S2932" i="1" a="1"/>
  <c r="S2932" i="1" s="1"/>
  <c r="S2931" i="1" a="1"/>
  <c r="Y2931" i="1" a="1"/>
  <c r="S2930" i="1" a="1"/>
  <c r="Y2930" i="1" a="1"/>
  <c r="Y2929" i="1" a="1"/>
  <c r="Y2929" i="1" s="1"/>
  <c r="S2929" i="1" a="1"/>
  <c r="S2929" i="1" s="1"/>
  <c r="S2928" i="1" a="1"/>
  <c r="S2928" i="1" s="1"/>
  <c r="Y2928" i="1" a="1"/>
  <c r="Y2928" i="1" s="1"/>
  <c r="S2927" i="1" a="1"/>
  <c r="Y2927" i="1" a="1"/>
  <c r="S2926" i="1" a="1"/>
  <c r="Y2926" i="1" a="1"/>
  <c r="S2925" i="1" a="1"/>
  <c r="S2925" i="1" s="1"/>
  <c r="Y2925" i="1" a="1"/>
  <c r="Y2925" i="1" s="1"/>
  <c r="S2924" i="1" a="1"/>
  <c r="Y2924" i="1" a="1"/>
  <c r="Y2924" i="1" s="1"/>
  <c r="S2923" i="1" a="1"/>
  <c r="Y2923" i="1" a="1"/>
  <c r="S2922" i="1" a="1"/>
  <c r="S2922" i="1" s="1"/>
  <c r="Y2922" i="1" a="1"/>
  <c r="S2921" i="1" a="1"/>
  <c r="S2921" i="1" s="1"/>
  <c r="Y2921" i="1" a="1"/>
  <c r="Y2921" i="1" s="1"/>
  <c r="S2920" i="1" a="1"/>
  <c r="Y2920" i="1" a="1"/>
  <c r="Y2920" i="1" s="1"/>
  <c r="Y2919" i="1" a="1"/>
  <c r="S2919" i="1" a="1"/>
  <c r="S2918" i="1" a="1"/>
  <c r="Y2918" i="1" a="1"/>
  <c r="S2917" i="1" a="1"/>
  <c r="S2917" i="1" s="1"/>
  <c r="Y2917" i="1" a="1"/>
  <c r="Y2917" i="1" s="1"/>
  <c r="Y2916" i="1" a="1"/>
  <c r="Y2916" i="1" s="1"/>
  <c r="S2916" i="1" a="1"/>
  <c r="S2916" i="1" s="1"/>
  <c r="S2915" i="1" a="1"/>
  <c r="Y2915" i="1" a="1"/>
  <c r="S2914" i="1" a="1"/>
  <c r="Y2914" i="1" a="1"/>
  <c r="S2913" i="1" a="1"/>
  <c r="S2913" i="1" s="1"/>
  <c r="Y2913" i="1" a="1"/>
  <c r="Y2913" i="1" s="1"/>
  <c r="Y2912" i="1" a="1"/>
  <c r="S2912" i="1" a="1"/>
  <c r="S2912" i="1" s="1"/>
  <c r="S2911" i="1" a="1"/>
  <c r="Y2911" i="1" a="1"/>
  <c r="S2910" i="1" a="1"/>
  <c r="S2910" i="1" s="1"/>
  <c r="Y2910" i="1" a="1"/>
  <c r="S2909" i="1" a="1"/>
  <c r="S2909" i="1" s="1"/>
  <c r="Y2909" i="1" a="1"/>
  <c r="Y2909" i="1" s="1"/>
  <c r="S2908" i="1" a="1"/>
  <c r="Y2908" i="1" a="1"/>
  <c r="Y2908" i="1" s="1"/>
  <c r="S2907" i="1" a="1"/>
  <c r="Y2907" i="1" a="1"/>
  <c r="S2906" i="1" a="1"/>
  <c r="Y2906" i="1" a="1"/>
  <c r="Y2905" i="1" a="1"/>
  <c r="Y2905" i="1" s="1"/>
  <c r="S2905" i="1" a="1"/>
  <c r="S2905" i="1" s="1"/>
  <c r="S2904" i="1" a="1"/>
  <c r="Y2904" i="1" a="1"/>
  <c r="Y2904" i="1" s="1"/>
  <c r="Y2903" i="1" a="1"/>
  <c r="S2903" i="1" a="1"/>
  <c r="S2902" i="1" a="1"/>
  <c r="Y2902" i="1" a="1"/>
  <c r="S2901" i="1" a="1"/>
  <c r="S2901" i="1" s="1"/>
  <c r="Y2901" i="1" a="1"/>
  <c r="Y2901" i="1" s="1"/>
  <c r="S2900" i="1" a="1"/>
  <c r="Y2900" i="1" a="1"/>
  <c r="Y2900" i="1" s="1"/>
  <c r="Y2899" i="1" a="1"/>
  <c r="S2899" i="1" a="1"/>
  <c r="S2898" i="1" a="1"/>
  <c r="S2898" i="1" s="1"/>
  <c r="Y2898" i="1" a="1"/>
  <c r="S2897" i="1" a="1"/>
  <c r="S2897" i="1" s="1"/>
  <c r="Y2897" i="1" a="1"/>
  <c r="Y2897" i="1" s="1"/>
  <c r="Y2896" i="1" a="1"/>
  <c r="S2896" i="1" a="1"/>
  <c r="S2896" i="1" s="1"/>
  <c r="S2895" i="1" a="1"/>
  <c r="Y2895" i="1" a="1"/>
  <c r="S2894" i="1" a="1"/>
  <c r="Y2894" i="1" a="1"/>
  <c r="S2893" i="1" a="1"/>
  <c r="S2893" i="1" s="1"/>
  <c r="Y2893" i="1" a="1"/>
  <c r="Y2893" i="1" s="1"/>
  <c r="Y2892" i="1" a="1"/>
  <c r="Y2892" i="1" s="1"/>
  <c r="S2892" i="1" a="1"/>
  <c r="S2892" i="1" s="1"/>
  <c r="S2891" i="1" a="1"/>
  <c r="Y2891" i="1" a="1"/>
  <c r="S2890" i="1" a="1"/>
  <c r="Y2890" i="1" a="1"/>
  <c r="S2889" i="1" a="1"/>
  <c r="S2889" i="1" s="1"/>
  <c r="Y2889" i="1" a="1"/>
  <c r="Y2889" i="1" s="1"/>
  <c r="S2888" i="1" a="1"/>
  <c r="Y2888" i="1" a="1"/>
  <c r="Y2888" i="1" s="1"/>
  <c r="S2887" i="1" a="1"/>
  <c r="Y2887" i="1" a="1"/>
  <c r="Y2886" i="1" a="1"/>
  <c r="Y2886" i="1" s="1"/>
  <c r="S2886" i="1" a="1"/>
  <c r="S2885" i="1" a="1"/>
  <c r="S2885" i="1" s="1"/>
  <c r="Y2885" i="1" a="1"/>
  <c r="Y2885" i="1" s="1"/>
  <c r="S2884" i="1" a="1"/>
  <c r="Y2884" i="1" a="1"/>
  <c r="Y2884" i="1" s="1"/>
  <c r="S2883" i="1" a="1"/>
  <c r="Y2883" i="1" a="1"/>
  <c r="S2882" i="1" a="1"/>
  <c r="Y2882" i="1" a="1"/>
  <c r="S2881" i="1" a="1"/>
  <c r="S2881" i="1" s="1"/>
  <c r="Y2881" i="1" a="1"/>
  <c r="Y2881" i="1" s="1"/>
  <c r="Y2880" i="1" a="1"/>
  <c r="Y2880" i="1" s="1"/>
  <c r="S2880" i="1" a="1"/>
  <c r="S2880" i="1" s="1"/>
  <c r="S2879" i="1" a="1"/>
  <c r="Y2879" i="1" a="1"/>
  <c r="S2878" i="1" a="1"/>
  <c r="Y2878" i="1" a="1"/>
  <c r="S2877" i="1" a="1"/>
  <c r="S2877" i="1" s="1"/>
  <c r="Y2877" i="1" a="1"/>
  <c r="Y2877" i="1" s="1"/>
  <c r="S2876" i="1" a="1"/>
  <c r="Y2876" i="1" a="1"/>
  <c r="Y2876" i="1" s="1"/>
  <c r="S2875" i="1" a="1"/>
  <c r="Y2875" i="1" a="1"/>
  <c r="S2874" i="1" a="1"/>
  <c r="S2874" i="1" s="1"/>
  <c r="Y2874" i="1" a="1"/>
  <c r="S2873" i="1" a="1"/>
  <c r="S2873" i="1" s="1"/>
  <c r="Y2873" i="1" a="1"/>
  <c r="Y2873" i="1" s="1"/>
  <c r="S2872" i="1" a="1"/>
  <c r="Y2872" i="1" a="1"/>
  <c r="Y2872" i="1" s="1"/>
  <c r="S2871" i="1" a="1"/>
  <c r="Y2871" i="1" a="1"/>
  <c r="Y2870" i="1" a="1"/>
  <c r="S2870" i="1" a="1"/>
  <c r="S2869" i="1" a="1"/>
  <c r="S2869" i="1" s="1"/>
  <c r="Y2869" i="1" a="1"/>
  <c r="Y2869" i="1" s="1"/>
  <c r="S2868" i="1" a="1"/>
  <c r="S2868" i="1" s="1"/>
  <c r="Y2868" i="1" a="1"/>
  <c r="Y2868" i="1" s="1"/>
  <c r="S2867" i="1" a="1"/>
  <c r="Y2867" i="1" a="1"/>
  <c r="Y2866" i="1" a="1"/>
  <c r="S2866" i="1" a="1"/>
  <c r="S2865" i="1" a="1"/>
  <c r="S2865" i="1" s="1"/>
  <c r="Y2865" i="1" a="1"/>
  <c r="Y2865" i="1" s="1"/>
  <c r="S2864" i="1" a="1"/>
  <c r="Y2864" i="1" a="1"/>
  <c r="Y2864" i="1" s="1"/>
  <c r="Y2863" i="1" a="1"/>
  <c r="S2863" i="1" a="1"/>
  <c r="Y2861" i="1" a="1"/>
  <c r="Y2861" i="1" s="1"/>
  <c r="S2861" i="1" a="1"/>
  <c r="S2860" i="1" a="1"/>
  <c r="S2860" i="1" s="1"/>
  <c r="Y2860" i="1" a="1"/>
  <c r="Y2860" i="1" s="1"/>
  <c r="S2858" i="1" a="1"/>
  <c r="Y2858" i="1" a="1"/>
  <c r="Y2858" i="1" s="1"/>
  <c r="S2857" i="1" a="1"/>
  <c r="Y2857" i="1" a="1"/>
  <c r="S2856" i="1" a="1"/>
  <c r="Y2856" i="1" a="1"/>
  <c r="S2855" i="1" a="1"/>
  <c r="S2855" i="1" s="1"/>
  <c r="Y2855" i="1" a="1"/>
  <c r="Y2855" i="1" s="1"/>
  <c r="S2854" i="1" a="1"/>
  <c r="S2854" i="1" s="1"/>
  <c r="Y2854" i="1" a="1"/>
  <c r="Y2854" i="1" s="1"/>
  <c r="S2853" i="1" a="1"/>
  <c r="Y2853" i="1" a="1"/>
  <c r="S2852" i="1" a="1"/>
  <c r="Y2852" i="1" a="1"/>
  <c r="S2851" i="1" a="1"/>
  <c r="S2851" i="1" s="1"/>
  <c r="Y2851" i="1" a="1"/>
  <c r="Y2851" i="1" s="1"/>
  <c r="S2850" i="1" a="1"/>
  <c r="Y2850" i="1" a="1"/>
  <c r="Y2850" i="1" s="1"/>
  <c r="S2849" i="1" a="1"/>
  <c r="Y2849" i="1" a="1"/>
  <c r="S2848" i="1" a="1"/>
  <c r="S2848" i="1" s="1"/>
  <c r="Y2848" i="1" a="1"/>
  <c r="S2847" i="1" a="1"/>
  <c r="S2847" i="1" s="1"/>
  <c r="Y2847" i="1" a="1"/>
  <c r="Y2847" i="1" s="1"/>
  <c r="S2846" i="1" a="1"/>
  <c r="Y2846" i="1" a="1"/>
  <c r="Y2846" i="1" s="1"/>
  <c r="S2845" i="1" a="1"/>
  <c r="Y2845" i="1" a="1"/>
  <c r="Y2844" i="1" a="1"/>
  <c r="S2844" i="1" a="1"/>
  <c r="S2843" i="1" a="1"/>
  <c r="S2843" i="1" s="1"/>
  <c r="Y2843" i="1" a="1"/>
  <c r="Y2843" i="1" s="1"/>
  <c r="S2842" i="1" a="1"/>
  <c r="S2842" i="1" s="1"/>
  <c r="Y2842" i="1" a="1"/>
  <c r="Y2842" i="1" s="1"/>
  <c r="S2841" i="1" a="1"/>
  <c r="Y2841" i="1" a="1"/>
  <c r="S2840" i="1" a="1"/>
  <c r="Y2840" i="1" a="1"/>
  <c r="S2839" i="1" a="1"/>
  <c r="S2839" i="1" s="1"/>
  <c r="Y2839" i="1" a="1"/>
  <c r="Y2839" i="1" s="1"/>
  <c r="S2838" i="1" a="1"/>
  <c r="Y2838" i="1" a="1"/>
  <c r="Y2838" i="1" s="1"/>
  <c r="S2836" i="1" a="1"/>
  <c r="Y2836" i="1" a="1"/>
  <c r="S2835" i="1" a="1"/>
  <c r="S2835" i="1" s="1"/>
  <c r="Y2835" i="1" a="1"/>
  <c r="S2834" i="1" a="1"/>
  <c r="S2834" i="1" s="1"/>
  <c r="Y2834" i="1" a="1"/>
  <c r="Y2834" i="1" s="1"/>
  <c r="S2833" i="1" a="1"/>
  <c r="Y2833" i="1" a="1"/>
  <c r="Y2833" i="1" s="1"/>
  <c r="S2832" i="1" a="1"/>
  <c r="Y2832" i="1" a="1"/>
  <c r="S2831" i="1" a="1"/>
  <c r="Y2831" i="1" a="1"/>
  <c r="S2830" i="1" a="1"/>
  <c r="S2830" i="1" s="1"/>
  <c r="Y2830" i="1" a="1"/>
  <c r="Y2830" i="1" s="1"/>
  <c r="S2829" i="1" a="1"/>
  <c r="S2829" i="1" s="1"/>
  <c r="Y2829" i="1" a="1"/>
  <c r="Y2829" i="1" s="1"/>
  <c r="S2828" i="1" a="1"/>
  <c r="Y2828" i="1" a="1"/>
  <c r="S2827" i="1" a="1"/>
  <c r="Y2827" i="1" a="1"/>
  <c r="S2826" i="1" a="1"/>
  <c r="S2826" i="1" s="1"/>
  <c r="Y2826" i="1" a="1"/>
  <c r="Y2826" i="1" s="1"/>
  <c r="S2825" i="1" a="1"/>
  <c r="Y2825" i="1" a="1"/>
  <c r="S2824" i="1" a="1"/>
  <c r="Y2824" i="1" a="1"/>
  <c r="S2823" i="1" a="1"/>
  <c r="S2823" i="1" s="1"/>
  <c r="Y2823" i="1" a="1"/>
  <c r="S2822" i="1" a="1"/>
  <c r="S2822" i="1" s="1"/>
  <c r="Y2822" i="1" a="1"/>
  <c r="Y2822" i="1" s="1"/>
  <c r="S2821" i="1" a="1"/>
  <c r="Y2821" i="1" a="1"/>
  <c r="Y2821" i="1" s="1"/>
  <c r="S2820" i="1" a="1"/>
  <c r="Y2820" i="1" a="1"/>
  <c r="Y2819" i="1" a="1"/>
  <c r="S2819" i="1" a="1"/>
  <c r="S2818" i="1" a="1"/>
  <c r="S2818" i="1" s="1"/>
  <c r="Y2818" i="1" a="1"/>
  <c r="Y2818" i="1" s="1"/>
  <c r="S2817" i="1" a="1"/>
  <c r="S2817" i="1" s="1"/>
  <c r="Y2817" i="1" a="1"/>
  <c r="Y2817" i="1" s="1"/>
  <c r="S2816" i="1" a="1"/>
  <c r="Y2816" i="1" a="1"/>
  <c r="Y2815" i="1" a="1"/>
  <c r="S2815" i="1" a="1"/>
  <c r="S2814" i="1" a="1"/>
  <c r="S2814" i="1" s="1"/>
  <c r="Y2814" i="1" a="1"/>
  <c r="Y2814" i="1" s="1"/>
  <c r="S2813" i="1" a="1"/>
  <c r="Y2813" i="1" a="1"/>
  <c r="Y2813" i="1" s="1"/>
  <c r="S2811" i="1" a="1"/>
  <c r="Y2811" i="1" a="1"/>
  <c r="S2810" i="1" a="1"/>
  <c r="S2810" i="1" s="1"/>
  <c r="Y2810" i="1" a="1"/>
  <c r="S2809" i="1" a="1"/>
  <c r="S2809" i="1" s="1"/>
  <c r="Y2809" i="1" a="1"/>
  <c r="Y2809" i="1" s="1"/>
  <c r="Y2806" i="1" a="1"/>
  <c r="S2806" i="1" a="1"/>
  <c r="S2806" i="1" s="1"/>
  <c r="Y2805" i="1" a="1"/>
  <c r="S2805" i="1" a="1"/>
  <c r="S2804" i="1" a="1"/>
  <c r="Y2804" i="1" a="1"/>
  <c r="S2803" i="1" a="1"/>
  <c r="S2803" i="1" s="1"/>
  <c r="Y2803" i="1" a="1"/>
  <c r="Y2803" i="1" s="1"/>
  <c r="S2802" i="1" a="1"/>
  <c r="S2802" i="1" s="1"/>
  <c r="Y2802" i="1" a="1"/>
  <c r="Y2802" i="1" s="1"/>
  <c r="Y2801" i="1" a="1"/>
  <c r="S2801" i="1" a="1"/>
  <c r="S2800" i="1" a="1"/>
  <c r="Y2800" i="1" a="1"/>
  <c r="S2799" i="1" a="1"/>
  <c r="S2799" i="1" s="1"/>
  <c r="Y2799" i="1" a="1"/>
  <c r="Y2799" i="1" s="1"/>
  <c r="Y2798" i="1" a="1"/>
  <c r="S2798" i="1" a="1"/>
  <c r="S2798" i="1" s="1"/>
  <c r="S2797" i="1" a="1"/>
  <c r="Y2797" i="1" a="1"/>
  <c r="S2796" i="1" a="1"/>
  <c r="S2796" i="1" s="1"/>
  <c r="Y2796" i="1" a="1"/>
  <c r="S2795" i="1" a="1"/>
  <c r="S2795" i="1" s="1"/>
  <c r="Y2795" i="1" a="1"/>
  <c r="Y2795" i="1" s="1"/>
  <c r="S2794" i="1" a="1"/>
  <c r="Y2794" i="1" a="1"/>
  <c r="Y2794" i="1" s="1"/>
  <c r="S2793" i="1" a="1"/>
  <c r="Y2793" i="1" a="1"/>
  <c r="S2792" i="1" a="1"/>
  <c r="Y2792" i="1" a="1"/>
  <c r="Y2791" i="1" a="1"/>
  <c r="Y2791" i="1" s="1"/>
  <c r="S2791" i="1" a="1"/>
  <c r="S2791" i="1" s="1"/>
  <c r="S2790" i="1" a="1"/>
  <c r="S2790" i="1" s="1"/>
  <c r="Y2790" i="1" a="1"/>
  <c r="Y2790" i="1" s="1"/>
  <c r="Y2789" i="1" a="1"/>
  <c r="S2789" i="1" a="1"/>
  <c r="S2788" i="1" a="1"/>
  <c r="Y2788" i="1" a="1"/>
  <c r="S2787" i="1" a="1"/>
  <c r="S2787" i="1" s="1"/>
  <c r="Y2787" i="1" a="1"/>
  <c r="Y2787" i="1" s="1"/>
  <c r="S2786" i="1" a="1"/>
  <c r="Y2786" i="1" a="1"/>
  <c r="Y2786" i="1" s="1"/>
  <c r="S2785" i="1" a="1"/>
  <c r="Y2785" i="1" a="1"/>
  <c r="S2784" i="1" a="1"/>
  <c r="Y2784" i="1" a="1"/>
  <c r="S2783" i="1" a="1"/>
  <c r="S2783" i="1" s="1"/>
  <c r="Y2783" i="1" a="1"/>
  <c r="Y2783" i="1" s="1"/>
  <c r="Y2782" i="1" a="1"/>
  <c r="S2782" i="1" a="1"/>
  <c r="S2782" i="1" s="1"/>
  <c r="S2781" i="1" a="1"/>
  <c r="Y2781" i="1" a="1"/>
  <c r="S2780" i="1" a="1"/>
  <c r="Y2780" i="1" a="1"/>
  <c r="S2779" i="1" a="1"/>
  <c r="S2779" i="1" s="1"/>
  <c r="Y2779" i="1" a="1"/>
  <c r="Y2779" i="1" s="1"/>
  <c r="S2778" i="1" a="1"/>
  <c r="S2778" i="1" s="1"/>
  <c r="Y2778" i="1" a="1"/>
  <c r="Y2778" i="1" s="1"/>
  <c r="S2777" i="1" a="1"/>
  <c r="Y2777" i="1" a="1"/>
  <c r="S2776" i="1" a="1"/>
  <c r="Y2776" i="1" a="1"/>
  <c r="Y2775" i="1" a="1"/>
  <c r="Y2775" i="1" s="1"/>
  <c r="S2775" i="1" a="1"/>
  <c r="S2775" i="1" s="1"/>
  <c r="S2774" i="1" a="1"/>
  <c r="Y2774" i="1" a="1"/>
  <c r="Y2774" i="1" s="1"/>
  <c r="S2773" i="1" a="1"/>
  <c r="Y2773" i="1" a="1"/>
  <c r="S2772" i="1" a="1"/>
  <c r="S2772" i="1" s="1"/>
  <c r="Y2772" i="1" a="1"/>
  <c r="Y2771" i="1" a="1"/>
  <c r="Y2771" i="1" s="1"/>
  <c r="S2771" i="1" a="1"/>
  <c r="S2771" i="1" s="1"/>
  <c r="S2770" i="1" a="1"/>
  <c r="Y2770" i="1" a="1"/>
  <c r="Y2770" i="1" s="1"/>
  <c r="S2768" i="1" a="1"/>
  <c r="Y2768" i="1" a="1"/>
  <c r="S2767" i="1" a="1"/>
  <c r="Y2767" i="1" a="1"/>
  <c r="S2766" i="1" a="1"/>
  <c r="S2766" i="1" s="1"/>
  <c r="Y2766" i="1" a="1"/>
  <c r="Y2766" i="1" s="1"/>
  <c r="Y2765" i="1" a="1"/>
  <c r="Y2765" i="1" s="1"/>
  <c r="S2765" i="1" a="1"/>
  <c r="S2765" i="1" s="1"/>
  <c r="S2764" i="1" a="1"/>
  <c r="Y2764" i="1" a="1"/>
  <c r="S2763" i="1" a="1"/>
  <c r="Y2763" i="1" a="1"/>
  <c r="Y2762" i="1" a="1"/>
  <c r="Y2762" i="1" s="1"/>
  <c r="S2762" i="1" a="1"/>
  <c r="S2762" i="1" s="1"/>
  <c r="S2761" i="1" a="1"/>
  <c r="Y2761" i="1" a="1"/>
  <c r="Y2761" i="1" s="1"/>
  <c r="S2760" i="1" a="1"/>
  <c r="Y2760" i="1" a="1"/>
  <c r="S2759" i="1" a="1"/>
  <c r="S2759" i="1" s="1"/>
  <c r="Y2759" i="1" a="1"/>
  <c r="S2758" i="1" a="1"/>
  <c r="S2758" i="1" s="1"/>
  <c r="Y2758" i="1" a="1"/>
  <c r="Y2758" i="1" s="1"/>
  <c r="Y2757" i="1" a="1"/>
  <c r="S2757" i="1" a="1"/>
  <c r="S2757" i="1" s="1"/>
  <c r="S2756" i="1" a="1"/>
  <c r="Y2756" i="1" a="1"/>
  <c r="S2755" i="1" a="1"/>
  <c r="Y2755" i="1" a="1"/>
  <c r="S2754" i="1" a="1"/>
  <c r="S2754" i="1" s="1"/>
  <c r="Y2754" i="1" a="1"/>
  <c r="Y2754" i="1" s="1"/>
  <c r="Y2753" i="1" a="1"/>
  <c r="Y2753" i="1" s="1"/>
  <c r="S2753" i="1" a="1"/>
  <c r="S2753" i="1" s="1"/>
  <c r="S2752" i="1" a="1"/>
  <c r="Y2752" i="1" a="1"/>
  <c r="S2751" i="1" a="1"/>
  <c r="Y2751" i="1" a="1"/>
  <c r="S2750" i="1" a="1"/>
  <c r="S2750" i="1" s="1"/>
  <c r="Y2750" i="1" a="1"/>
  <c r="Y2750" i="1" s="1"/>
  <c r="S2749" i="1" a="1"/>
  <c r="Y2749" i="1" a="1"/>
  <c r="Y2749" i="1" s="1"/>
  <c r="S2748" i="1" a="1"/>
  <c r="Y2748" i="1" a="1"/>
  <c r="Y2746" i="1" a="1"/>
  <c r="Y2746" i="1" s="1"/>
  <c r="S2746" i="1" a="1"/>
  <c r="S2745" i="1" a="1"/>
  <c r="S2745" i="1" s="1"/>
  <c r="Y2745" i="1" a="1"/>
  <c r="Y2745" i="1" s="1"/>
  <c r="S2744" i="1" a="1"/>
  <c r="Y2744" i="1" a="1"/>
  <c r="Y2744" i="1" s="1"/>
  <c r="Y2743" i="1" a="1"/>
  <c r="S2743" i="1" a="1"/>
  <c r="S2742" i="1" a="1"/>
  <c r="Y2742" i="1" a="1"/>
  <c r="Y2740" i="1" a="1"/>
  <c r="Y2740" i="1" s="1"/>
  <c r="S2740" i="1" a="1"/>
  <c r="S2740" i="1" s="1"/>
  <c r="S2739" i="1" a="1"/>
  <c r="S2739" i="1" s="1"/>
  <c r="Y2739" i="1" a="1"/>
  <c r="Y2739" i="1" s="1"/>
  <c r="Y2738" i="1" a="1"/>
  <c r="S2738" i="1" a="1"/>
  <c r="S2737" i="1" a="1"/>
  <c r="Y2737" i="1" a="1"/>
  <c r="S2736" i="1" a="1"/>
  <c r="S2736" i="1" s="1"/>
  <c r="Y2736" i="1" a="1"/>
  <c r="Y2736" i="1" s="1"/>
  <c r="S2735" i="1" a="1"/>
  <c r="Y2735" i="1" a="1"/>
  <c r="Y2735" i="1" s="1"/>
  <c r="S2734" i="1" a="1"/>
  <c r="Y2734" i="1" a="1"/>
  <c r="S2733" i="1" a="1"/>
  <c r="S2733" i="1" s="1"/>
  <c r="Y2733" i="1" a="1"/>
  <c r="S2732" i="1" a="1"/>
  <c r="S2732" i="1" s="1"/>
  <c r="Y2732" i="1" a="1"/>
  <c r="Y2732" i="1" s="1"/>
  <c r="Y2731" i="1" a="1"/>
  <c r="S2731" i="1" a="1"/>
  <c r="S2731" i="1" s="1"/>
  <c r="S2730" i="1" a="1"/>
  <c r="Y2730" i="1" a="1"/>
  <c r="S2729" i="1" a="1"/>
  <c r="Y2729" i="1" a="1"/>
  <c r="Y2728" i="1" a="1"/>
  <c r="Y2728" i="1" s="1"/>
  <c r="S2728" i="1" a="1"/>
  <c r="S2728" i="1" s="1"/>
  <c r="S2727" i="1" a="1"/>
  <c r="S2727" i="1" s="1"/>
  <c r="Y2727" i="1" a="1"/>
  <c r="Y2727" i="1" s="1"/>
  <c r="S2726" i="1" a="1"/>
  <c r="Y2726" i="1" a="1"/>
  <c r="S2725" i="1" a="1"/>
  <c r="Y2725" i="1" a="1"/>
  <c r="S2724" i="1" a="1"/>
  <c r="S2724" i="1" s="1"/>
  <c r="Y2724" i="1" a="1"/>
  <c r="Y2724" i="1" s="1"/>
  <c r="S2723" i="1" a="1"/>
  <c r="Y2723" i="1" a="1"/>
  <c r="Y2723" i="1" s="1"/>
  <c r="S2722" i="1" a="1"/>
  <c r="Y2722" i="1" a="1"/>
  <c r="S2721" i="1" a="1"/>
  <c r="S2721" i="1" s="1"/>
  <c r="Y2721" i="1" a="1"/>
  <c r="Y2720" i="1" a="1"/>
  <c r="Y2720" i="1" s="1"/>
  <c r="S2720" i="1" a="1"/>
  <c r="S2720" i="1" s="1"/>
  <c r="S2715" i="1" a="1"/>
  <c r="Y2715" i="1" a="1"/>
  <c r="Y2715" i="1" s="1"/>
  <c r="S2714" i="1" a="1"/>
  <c r="Y2714" i="1" a="1"/>
  <c r="S2713" i="1" a="1"/>
  <c r="Y2713" i="1" a="1"/>
  <c r="S2712" i="1" a="1"/>
  <c r="S2712" i="1" s="1"/>
  <c r="Y2712" i="1" a="1"/>
  <c r="Y2712" i="1" s="1"/>
  <c r="S2711" i="1" a="1"/>
  <c r="S2711" i="1" s="1"/>
  <c r="Y2711" i="1" a="1"/>
  <c r="Y2711" i="1" s="1"/>
  <c r="Y2710" i="1" a="1"/>
  <c r="S2710" i="1" a="1"/>
  <c r="S2709" i="1" a="1"/>
  <c r="Y2709" i="1" a="1"/>
  <c r="S2708" i="1" a="1"/>
  <c r="S2708" i="1" s="1"/>
  <c r="Y2708" i="1" a="1"/>
  <c r="Y2708" i="1" s="1"/>
  <c r="S2707" i="1" a="1"/>
  <c r="Y2707" i="1" a="1"/>
  <c r="Y2707" i="1" s="1"/>
  <c r="S2706" i="1" a="1"/>
  <c r="Y2706" i="1" a="1"/>
  <c r="S2705" i="1" a="1"/>
  <c r="S2705" i="1" s="1"/>
  <c r="Y2705" i="1" a="1"/>
  <c r="S2704" i="1" a="1"/>
  <c r="S2704" i="1" s="1"/>
  <c r="Y2704" i="1" a="1"/>
  <c r="Y2704" i="1" s="1"/>
  <c r="S2703" i="1" a="1"/>
  <c r="Y2703" i="1" a="1"/>
  <c r="Y2703" i="1" s="1"/>
  <c r="S2702" i="1" a="1"/>
  <c r="Y2702" i="1" a="1"/>
  <c r="S2701" i="1" a="1"/>
  <c r="Y2701" i="1" a="1"/>
  <c r="S2700" i="1" a="1"/>
  <c r="S2700" i="1" s="1"/>
  <c r="Y2700" i="1" a="1"/>
  <c r="Y2700" i="1" s="1"/>
  <c r="S2699" i="1" a="1"/>
  <c r="S2699" i="1" s="1"/>
  <c r="Y2699" i="1" a="1"/>
  <c r="Y2699" i="1" s="1"/>
  <c r="Y2698" i="1" a="1"/>
  <c r="S2698" i="1" a="1"/>
  <c r="S2697" i="1" a="1"/>
  <c r="Y2697" i="1" a="1"/>
  <c r="S2696" i="1" a="1"/>
  <c r="S2696" i="1" s="1"/>
  <c r="Y2696" i="1" a="1"/>
  <c r="Y2696" i="1" s="1"/>
  <c r="S2695" i="1" a="1"/>
  <c r="Y2695" i="1" a="1"/>
  <c r="Y2695" i="1" s="1"/>
  <c r="S2694" i="1" a="1"/>
  <c r="Y2694" i="1" a="1"/>
  <c r="S2693" i="1" a="1"/>
  <c r="S2693" i="1" s="1"/>
  <c r="Y2693" i="1" a="1"/>
  <c r="S2692" i="1" a="1"/>
  <c r="S2692" i="1" s="1"/>
  <c r="Y2692" i="1" a="1"/>
  <c r="Y2692" i="1" s="1"/>
  <c r="S2690" i="1" a="1"/>
  <c r="Y2690" i="1" a="1"/>
  <c r="Y2690" i="1" s="1"/>
  <c r="S2689" i="1" a="1"/>
  <c r="Y2689" i="1" a="1"/>
  <c r="S2688" i="1" a="1"/>
  <c r="Y2688" i="1" a="1"/>
  <c r="S2687" i="1" a="1"/>
  <c r="S2687" i="1" s="1"/>
  <c r="Y2687" i="1" a="1"/>
  <c r="Y2687" i="1" s="1"/>
  <c r="S2686" i="1" a="1"/>
  <c r="S2686" i="1" s="1"/>
  <c r="Y2686" i="1" a="1"/>
  <c r="S2685" i="1" a="1"/>
  <c r="Y2685" i="1" a="1"/>
  <c r="S2684" i="1" a="1"/>
  <c r="Y2684" i="1" a="1"/>
  <c r="S2683" i="1" a="1"/>
  <c r="S2683" i="1" s="1"/>
  <c r="Y2683" i="1" a="1"/>
  <c r="Y2683" i="1" s="1"/>
  <c r="S2682" i="1" a="1"/>
  <c r="Y2682" i="1" a="1"/>
  <c r="Y2682" i="1" s="1"/>
  <c r="S2681" i="1" a="1"/>
  <c r="Y2681" i="1" a="1"/>
  <c r="S2680" i="1" a="1"/>
  <c r="S2680" i="1" s="1"/>
  <c r="Y2680" i="1" a="1"/>
  <c r="S2679" i="1" a="1"/>
  <c r="S2679" i="1" s="1"/>
  <c r="Y2679" i="1" a="1"/>
  <c r="Y2679" i="1" s="1"/>
  <c r="S2678" i="1" a="1"/>
  <c r="Y2678" i="1" a="1"/>
  <c r="Y2678" i="1" s="1"/>
  <c r="S2677" i="1" a="1"/>
  <c r="Y2677" i="1" a="1"/>
  <c r="Y2676" i="1" a="1"/>
  <c r="S2676" i="1" a="1"/>
  <c r="S2675" i="1" a="1"/>
  <c r="S2675" i="1" s="1"/>
  <c r="Y2675" i="1" a="1"/>
  <c r="Y2675" i="1" s="1"/>
  <c r="S2674" i="1" a="1"/>
  <c r="S2674" i="1" s="1"/>
  <c r="Y2674" i="1" a="1"/>
  <c r="S2673" i="1" a="1"/>
  <c r="Y2673" i="1" a="1"/>
  <c r="S2672" i="1" a="1"/>
  <c r="Y2672" i="1" a="1"/>
  <c r="S2671" i="1" a="1"/>
  <c r="S2671" i="1" s="1"/>
  <c r="Y2671" i="1" a="1"/>
  <c r="Y2671" i="1" s="1"/>
  <c r="S2670" i="1" a="1"/>
  <c r="Y2670" i="1" a="1"/>
  <c r="Y2670" i="1" s="1"/>
  <c r="Y2669" i="1" a="1"/>
  <c r="S2669" i="1" a="1"/>
  <c r="S2668" i="1" a="1"/>
  <c r="S2668" i="1" s="1"/>
  <c r="Y2668" i="1" a="1"/>
  <c r="S2667" i="1" a="1"/>
  <c r="S2667" i="1" s="1"/>
  <c r="Y2667" i="1" a="1"/>
  <c r="Y2667" i="1" s="1"/>
  <c r="Y2666" i="1" a="1"/>
  <c r="S2666" i="1" a="1"/>
  <c r="S2666" i="1" s="1"/>
  <c r="S2664" i="1" a="1"/>
  <c r="Y2664" i="1" a="1"/>
  <c r="S2662" i="1" a="1"/>
  <c r="Y2662" i="1" a="1"/>
  <c r="S2661" i="1" a="1"/>
  <c r="S2661" i="1" s="1"/>
  <c r="Y2661" i="1" a="1"/>
  <c r="Y2661" i="1" s="1"/>
  <c r="S2660" i="1" a="1"/>
  <c r="S2660" i="1" s="1"/>
  <c r="Y2660" i="1" a="1"/>
  <c r="Y2660" i="1" s="1"/>
  <c r="S2659" i="1" a="1"/>
  <c r="Y2659" i="1" a="1"/>
  <c r="S2658" i="1" a="1"/>
  <c r="Y2658" i="1" a="1"/>
  <c r="S2657" i="1" a="1"/>
  <c r="S2657" i="1" s="1"/>
  <c r="Y2657" i="1" a="1"/>
  <c r="Y2657" i="1" s="1"/>
  <c r="S2656" i="1" a="1"/>
  <c r="Y2656" i="1" a="1"/>
  <c r="Y2656" i="1" s="1"/>
  <c r="S2653" i="1" a="1"/>
  <c r="Y2653" i="1" a="1"/>
  <c r="S2652" i="1" a="1"/>
  <c r="S2652" i="1" s="1"/>
  <c r="Y2652" i="1" a="1"/>
  <c r="S2651" i="1" a="1"/>
  <c r="S2651" i="1" s="1"/>
  <c r="Y2651" i="1" a="1"/>
  <c r="Y2651" i="1" s="1"/>
  <c r="S2650" i="1" a="1"/>
  <c r="Y2650" i="1" a="1"/>
  <c r="Y2650" i="1" s="1"/>
  <c r="Y2649" i="1" a="1"/>
  <c r="S2649" i="1" a="1"/>
  <c r="S2648" i="1" a="1"/>
  <c r="Y2648" i="1" a="1"/>
  <c r="S2647" i="1" a="1"/>
  <c r="S2647" i="1" s="1"/>
  <c r="Y2647" i="1" a="1"/>
  <c r="Y2647" i="1" s="1"/>
  <c r="Y2646" i="1" a="1"/>
  <c r="Y2646" i="1" s="1"/>
  <c r="S2646" i="1" a="1"/>
  <c r="S2646" i="1" s="1"/>
  <c r="S2645" i="1" a="1"/>
  <c r="Y2645" i="1" a="1"/>
  <c r="S2644" i="1" a="1"/>
  <c r="Y2644" i="1" a="1"/>
  <c r="S2643" i="1" a="1"/>
  <c r="S2643" i="1" s="1"/>
  <c r="Y2643" i="1" a="1"/>
  <c r="Y2643" i="1" s="1"/>
  <c r="S2642" i="1" a="1"/>
  <c r="Y2642" i="1" a="1"/>
  <c r="Y2642" i="1" s="1"/>
  <c r="Y2641" i="1" a="1"/>
  <c r="S2641" i="1" a="1"/>
  <c r="S2640" i="1" a="1"/>
  <c r="S2640" i="1" s="1"/>
  <c r="Y2640" i="1" a="1"/>
  <c r="S2639" i="1" a="1"/>
  <c r="S2639" i="1" s="1"/>
  <c r="Y2639" i="1" a="1"/>
  <c r="Y2639" i="1" s="1"/>
  <c r="Y2638" i="1" a="1"/>
  <c r="S2638" i="1" a="1"/>
  <c r="S2638" i="1" s="1"/>
  <c r="S2637" i="1" a="1"/>
  <c r="Y2637" i="1" a="1"/>
  <c r="S2636" i="1" a="1"/>
  <c r="Y2636" i="1" a="1"/>
  <c r="Y2635" i="1" a="1"/>
  <c r="Y2635" i="1" s="1"/>
  <c r="S2635" i="1" a="1"/>
  <c r="S2635" i="1" s="1"/>
  <c r="S2634" i="1" a="1"/>
  <c r="S2634" i="1" s="1"/>
  <c r="Y2634" i="1" a="1"/>
  <c r="Y2634" i="1" s="1"/>
  <c r="S2631" i="1" a="1"/>
  <c r="Y2631" i="1" a="1"/>
  <c r="S2630" i="1" a="1"/>
  <c r="Y2630" i="1" a="1"/>
  <c r="S2628" i="1" a="1"/>
  <c r="S2628" i="1" s="1"/>
  <c r="Y2628" i="1" a="1"/>
  <c r="Y2628" i="1" s="1"/>
  <c r="S2627" i="1" a="1"/>
  <c r="Y2627" i="1" a="1"/>
  <c r="Y2627" i="1" s="1"/>
  <c r="S2626" i="1" a="1"/>
  <c r="Y2626" i="1" a="1"/>
  <c r="S2625" i="1" a="1"/>
  <c r="S2625" i="1" s="1"/>
  <c r="Y2625" i="1" a="1"/>
  <c r="S2624" i="1" a="1"/>
  <c r="S2624" i="1" s="1"/>
  <c r="Y2624" i="1" a="1"/>
  <c r="Y2624" i="1" s="1"/>
  <c r="S2623" i="1" a="1"/>
  <c r="Y2623" i="1" a="1"/>
  <c r="Y2623" i="1" s="1"/>
  <c r="S2622" i="1" a="1"/>
  <c r="Y2622" i="1" a="1"/>
  <c r="S2621" i="1" a="1"/>
  <c r="Y2621" i="1" a="1"/>
  <c r="S2620" i="1" a="1"/>
  <c r="S2620" i="1" s="1"/>
  <c r="Y2620" i="1" a="1"/>
  <c r="Y2620" i="1" s="1"/>
  <c r="S2619" i="1" a="1"/>
  <c r="S2619" i="1" s="1"/>
  <c r="Y2619" i="1" a="1"/>
  <c r="Y2619" i="1" s="1"/>
  <c r="S2618" i="1" a="1"/>
  <c r="Y2618" i="1" a="1"/>
  <c r="Y2617" i="1" a="1"/>
  <c r="S2617" i="1" a="1"/>
  <c r="S2616" i="1" a="1"/>
  <c r="S2616" i="1" s="1"/>
  <c r="Y2616" i="1" a="1"/>
  <c r="Y2616" i="1" s="1"/>
  <c r="S2615" i="1" a="1"/>
  <c r="Y2615" i="1" a="1"/>
  <c r="Y2615" i="1" s="1"/>
  <c r="S2614" i="1" a="1"/>
  <c r="Y2614" i="1" a="1"/>
  <c r="S2613" i="1" a="1"/>
  <c r="S2613" i="1" s="1"/>
  <c r="Y2613" i="1" a="1"/>
  <c r="S2612" i="1" a="1"/>
  <c r="S2612" i="1" s="1"/>
  <c r="Y2612" i="1" a="1"/>
  <c r="Y2612" i="1" s="1"/>
  <c r="S2611" i="1" a="1"/>
  <c r="Y2611" i="1" a="1"/>
  <c r="Y2611" i="1" s="1"/>
  <c r="S2610" i="1" a="1"/>
  <c r="Y2610" i="1" a="1"/>
  <c r="S2609" i="1" a="1"/>
  <c r="Y2609" i="1" a="1"/>
  <c r="S2608" i="1" a="1"/>
  <c r="S2608" i="1" s="1"/>
  <c r="Y2608" i="1" a="1"/>
  <c r="Y2608" i="1" s="1"/>
  <c r="Y2607" i="1" a="1"/>
  <c r="Y2607" i="1" s="1"/>
  <c r="S2607" i="1" a="1"/>
  <c r="S2607" i="1" s="1"/>
  <c r="S2606" i="1" a="1"/>
  <c r="Y2606" i="1" a="1"/>
  <c r="S2605" i="1" a="1"/>
  <c r="Y2605" i="1" a="1"/>
  <c r="S2604" i="1" a="1"/>
  <c r="S2604" i="1" s="1"/>
  <c r="Y2604" i="1" a="1"/>
  <c r="Y2604" i="1" s="1"/>
  <c r="S2603" i="1" a="1"/>
  <c r="Y2603" i="1" a="1"/>
  <c r="Y2603" i="1" s="1"/>
  <c r="S2602" i="1" a="1"/>
  <c r="Y2602" i="1" a="1"/>
  <c r="S2601" i="1" a="1"/>
  <c r="S2601" i="1" s="1"/>
  <c r="Y2601" i="1" a="1"/>
  <c r="Y2600" i="1" a="1"/>
  <c r="Y2600" i="1" s="1"/>
  <c r="S2600" i="1" a="1"/>
  <c r="S2600" i="1" s="1"/>
  <c r="S2599" i="1" a="1"/>
  <c r="Y2599" i="1" a="1"/>
  <c r="Y2599" i="1" s="1"/>
  <c r="S2598" i="1" a="1"/>
  <c r="Y2598" i="1" a="1"/>
  <c r="S2597" i="1" a="1"/>
  <c r="Y2597" i="1" a="1"/>
  <c r="S2596" i="1" a="1"/>
  <c r="S2596" i="1" s="1"/>
  <c r="Y2596" i="1" a="1"/>
  <c r="Y2596" i="1" s="1"/>
  <c r="S2595" i="1" a="1"/>
  <c r="S2595" i="1" s="1"/>
  <c r="Y2595" i="1" a="1"/>
  <c r="Y2595" i="1" s="1"/>
  <c r="S2594" i="1" a="1"/>
  <c r="Y2594" i="1" a="1"/>
  <c r="S2593" i="1" a="1"/>
  <c r="Y2593" i="1" a="1"/>
  <c r="Y2592" i="1" a="1"/>
  <c r="Y2592" i="1" s="1"/>
  <c r="S2592" i="1" a="1"/>
  <c r="S2592" i="1" s="1"/>
  <c r="S2591" i="1" a="1"/>
  <c r="Y2591" i="1" a="1"/>
  <c r="Y2591" i="1" s="1"/>
  <c r="S2590" i="1" a="1"/>
  <c r="Y2590" i="1" a="1"/>
  <c r="S2589" i="1" a="1"/>
  <c r="S2589" i="1" s="1"/>
  <c r="Y2589" i="1" a="1"/>
  <c r="Y2588" i="1" a="1"/>
  <c r="Y2588" i="1" s="1"/>
  <c r="S2588" i="1" a="1"/>
  <c r="S2588" i="1" s="1"/>
  <c r="S2587" i="1" a="1"/>
  <c r="Y2587" i="1" a="1"/>
  <c r="Y2587" i="1" s="1"/>
  <c r="S2586" i="1" a="1"/>
  <c r="Y2586" i="1" a="1"/>
  <c r="S2583" i="1" a="1"/>
  <c r="Y2583" i="1" a="1"/>
  <c r="S2582" i="1" a="1"/>
  <c r="S2582" i="1" s="1"/>
  <c r="Y2582" i="1" a="1"/>
  <c r="Y2582" i="1" s="1"/>
  <c r="S2579" i="1" a="1"/>
  <c r="S2579" i="1" s="1"/>
  <c r="Y2579" i="1" a="1"/>
  <c r="Y2579" i="1" s="1"/>
  <c r="S2578" i="1" a="1"/>
  <c r="Y2578" i="1" a="1"/>
  <c r="S2577" i="1" a="1"/>
  <c r="Y2577" i="1" a="1"/>
  <c r="S2576" i="1" a="1"/>
  <c r="S2576" i="1" s="1"/>
  <c r="Y2576" i="1" a="1"/>
  <c r="Y2576" i="1" s="1"/>
  <c r="S2575" i="1" a="1"/>
  <c r="Y2575" i="1" a="1"/>
  <c r="Y2575" i="1" s="1"/>
  <c r="Y2574" i="1" a="1"/>
  <c r="S2574" i="1" a="1"/>
  <c r="S2573" i="1" a="1"/>
  <c r="S2573" i="1" s="1"/>
  <c r="Y2573" i="1" a="1"/>
  <c r="S2572" i="1" a="1"/>
  <c r="S2572" i="1" s="1"/>
  <c r="Y2572" i="1" a="1"/>
  <c r="Y2572" i="1" s="1"/>
  <c r="S2571" i="1" a="1"/>
  <c r="Y2571" i="1" a="1"/>
  <c r="Y2571" i="1" s="1"/>
  <c r="S2570" i="1" a="1"/>
  <c r="Y2570" i="1" a="1"/>
  <c r="S2569" i="1" a="1"/>
  <c r="Y2569" i="1" a="1"/>
  <c r="Y2568" i="1" a="1"/>
  <c r="Y2568" i="1" s="1"/>
  <c r="S2568" i="1" a="1"/>
  <c r="S2568" i="1" s="1"/>
  <c r="S2567" i="1" a="1"/>
  <c r="S2567" i="1" s="1"/>
  <c r="Y2567" i="1" a="1"/>
  <c r="Y2567" i="1" s="1"/>
  <c r="S2566" i="1" a="1"/>
  <c r="Y2566" i="1" a="1"/>
  <c r="S2565" i="1" a="1"/>
  <c r="Y2565" i="1" a="1"/>
  <c r="Y2564" i="1" a="1"/>
  <c r="Y2564" i="1" s="1"/>
  <c r="S2564" i="1" a="1"/>
  <c r="S2564" i="1" s="1"/>
  <c r="S2563" i="1" a="1"/>
  <c r="Y2563" i="1" a="1"/>
  <c r="Y2563" i="1" s="1"/>
  <c r="S2562" i="1" a="1"/>
  <c r="Y2562" i="1" a="1"/>
  <c r="S2561" i="1" a="1"/>
  <c r="S2561" i="1" s="1"/>
  <c r="Y2561" i="1" a="1"/>
  <c r="S2560" i="1" a="1"/>
  <c r="S2560" i="1" s="1"/>
  <c r="Y2560" i="1" a="1"/>
  <c r="Y2560" i="1" s="1"/>
  <c r="S2559" i="1" a="1"/>
  <c r="Y2559" i="1" a="1"/>
  <c r="Y2559" i="1" s="1"/>
  <c r="Y2558" i="1" a="1"/>
  <c r="S2558" i="1" a="1"/>
  <c r="S2557" i="1" a="1"/>
  <c r="Y2557" i="1" a="1"/>
  <c r="S2556" i="1" a="1"/>
  <c r="S2556" i="1" s="1"/>
  <c r="Y2556" i="1" a="1"/>
  <c r="Y2556" i="1" s="1"/>
  <c r="S2555" i="1" a="1"/>
  <c r="S2555" i="1" s="1"/>
  <c r="Y2555" i="1" a="1"/>
  <c r="Y2555" i="1" s="1"/>
  <c r="S2554" i="1" a="1"/>
  <c r="Y2554" i="1" a="1"/>
  <c r="S2553" i="1" a="1"/>
  <c r="Y2553" i="1" a="1"/>
  <c r="S2552" i="1" a="1"/>
  <c r="S2552" i="1" s="1"/>
  <c r="Y2552" i="1" a="1"/>
  <c r="Y2552" i="1" s="1"/>
  <c r="S2551" i="1" a="1"/>
  <c r="Y2551" i="1" a="1"/>
  <c r="Y2551" i="1" s="1"/>
  <c r="Y2550" i="1" a="1"/>
  <c r="S2550" i="1" a="1"/>
  <c r="S2549" i="1" a="1"/>
  <c r="S2549" i="1" s="1"/>
  <c r="Y2549" i="1" a="1"/>
  <c r="S2548" i="1" a="1"/>
  <c r="S2548" i="1" s="1"/>
  <c r="Y2548" i="1" a="1"/>
  <c r="Y2548" i="1" s="1"/>
  <c r="Y2547" i="1" a="1"/>
  <c r="S2547" i="1" a="1"/>
  <c r="S2547" i="1" s="1"/>
  <c r="S2546" i="1" a="1"/>
  <c r="Y2546" i="1" a="1"/>
  <c r="S2545" i="1" a="1"/>
  <c r="Y2545" i="1" a="1"/>
  <c r="S2544" i="1" a="1"/>
  <c r="S2544" i="1" s="1"/>
  <c r="Y2544" i="1" a="1"/>
  <c r="Y2544" i="1" s="1"/>
  <c r="S2543" i="1" a="1"/>
  <c r="S2543" i="1" s="1"/>
  <c r="Y2543" i="1" a="1"/>
  <c r="Y2543" i="1" s="1"/>
  <c r="S2542" i="1" a="1"/>
  <c r="Y2542" i="1" a="1"/>
  <c r="S2541" i="1" a="1"/>
  <c r="Y2541" i="1" a="1"/>
  <c r="S2538" i="1" a="1"/>
  <c r="S2538" i="1" s="1"/>
  <c r="Y2538" i="1" a="1"/>
  <c r="Y2538" i="1" s="1"/>
  <c r="S2536" i="1" a="1"/>
  <c r="Y2536" i="1" a="1"/>
  <c r="Y2536" i="1" s="1"/>
  <c r="S2535" i="1" a="1"/>
  <c r="Y2535" i="1" a="1"/>
  <c r="S2534" i="1" a="1"/>
  <c r="S2534" i="1" s="1"/>
  <c r="Y2534" i="1" a="1"/>
  <c r="S2533" i="1" a="1"/>
  <c r="S2533" i="1" s="1"/>
  <c r="Y2533" i="1" a="1"/>
  <c r="Y2533" i="1" s="1"/>
  <c r="S2532" i="1" a="1"/>
  <c r="Y2532" i="1" a="1"/>
  <c r="Y2532" i="1" s="1"/>
  <c r="S2531" i="1" a="1"/>
  <c r="Y2531" i="1" a="1"/>
  <c r="S2530" i="1" a="1"/>
  <c r="Y2530" i="1" a="1"/>
  <c r="S2529" i="1" a="1"/>
  <c r="S2529" i="1" s="1"/>
  <c r="Y2529" i="1" a="1"/>
  <c r="Y2529" i="1" s="1"/>
  <c r="S2528" i="1" a="1"/>
  <c r="S2528" i="1" s="1"/>
  <c r="Y2528" i="1" a="1"/>
  <c r="Y2528" i="1" s="1"/>
  <c r="S2526" i="1" a="1"/>
  <c r="Y2526" i="1" a="1"/>
  <c r="S2525" i="1" a="1"/>
  <c r="Y2525" i="1" a="1"/>
  <c r="S2524" i="1" a="1"/>
  <c r="S2524" i="1" s="1"/>
  <c r="Y2524" i="1" a="1"/>
  <c r="Y2524" i="1" s="1"/>
  <c r="S2523" i="1" a="1"/>
  <c r="Y2523" i="1" a="1"/>
  <c r="Y2523" i="1" s="1"/>
  <c r="S2522" i="1" a="1"/>
  <c r="Y2522" i="1" a="1"/>
  <c r="S2521" i="1" a="1"/>
  <c r="S2521" i="1" s="1"/>
  <c r="Y2521" i="1" a="1"/>
  <c r="S2520" i="1" a="1"/>
  <c r="S2520" i="1" s="1"/>
  <c r="Y2520" i="1" a="1"/>
  <c r="Y2520" i="1" s="1"/>
  <c r="S2519" i="1" a="1"/>
  <c r="Y2519" i="1" a="1"/>
  <c r="Y2519" i="1" s="1"/>
  <c r="S2518" i="1" a="1"/>
  <c r="Y2518" i="1" a="1"/>
  <c r="S2517" i="1" a="1"/>
  <c r="Y2517" i="1" a="1"/>
  <c r="Y2514" i="1" a="1"/>
  <c r="Y2514" i="1" s="1"/>
  <c r="S2514" i="1" a="1"/>
  <c r="S2514" i="1" s="1"/>
  <c r="S2513" i="1" a="1"/>
  <c r="S2513" i="1" s="1"/>
  <c r="Y2513" i="1" a="1"/>
  <c r="Y2513" i="1" s="1"/>
  <c r="S2512" i="1" a="1"/>
  <c r="Y2512" i="1" a="1"/>
  <c r="S2511" i="1" a="1"/>
  <c r="Y2511" i="1" a="1"/>
  <c r="S2510" i="1" a="1"/>
  <c r="S2510" i="1" s="1"/>
  <c r="Y2510" i="1" a="1"/>
  <c r="Y2510" i="1" s="1"/>
  <c r="Y2509" i="1" a="1"/>
  <c r="S2509" i="1" a="1"/>
  <c r="S2508" i="1" a="1"/>
  <c r="Y2508" i="1" a="1"/>
  <c r="S2507" i="1" a="1"/>
  <c r="S2507" i="1" s="1"/>
  <c r="Y2507" i="1" a="1"/>
  <c r="Y2506" i="1" a="1"/>
  <c r="Y2506" i="1" s="1"/>
  <c r="S2506" i="1" a="1"/>
  <c r="S2506" i="1" s="1"/>
  <c r="S2505" i="1" a="1"/>
  <c r="Y2505" i="1" a="1"/>
  <c r="Y2505" i="1" s="1"/>
  <c r="S2504" i="1" a="1"/>
  <c r="Y2504" i="1" a="1"/>
  <c r="Y2503" i="1" a="1"/>
  <c r="S2503" i="1" a="1"/>
  <c r="S2502" i="1" a="1"/>
  <c r="S2502" i="1" s="1"/>
  <c r="Y2502" i="1" a="1"/>
  <c r="Y2502" i="1" s="1"/>
  <c r="S2501" i="1" a="1"/>
  <c r="S2501" i="1" s="1"/>
  <c r="Y2501" i="1" a="1"/>
  <c r="Y2501" i="1" s="1"/>
  <c r="S2500" i="1" a="1"/>
  <c r="Y2500" i="1" a="1"/>
  <c r="S2499" i="1" a="1"/>
  <c r="Y2499" i="1" a="1"/>
  <c r="S2498" i="1" a="1"/>
  <c r="S2498" i="1" s="1"/>
  <c r="Y2498" i="1" a="1"/>
  <c r="Y2498" i="1" s="1"/>
  <c r="S2497" i="1" a="1"/>
  <c r="Y2497" i="1" a="1"/>
  <c r="Y2497" i="1" s="1"/>
  <c r="Y2496" i="1" a="1"/>
  <c r="S2496" i="1" a="1"/>
  <c r="S2495" i="1" a="1"/>
  <c r="S2495" i="1" s="1"/>
  <c r="Y2495" i="1" a="1"/>
  <c r="S2494" i="1" a="1"/>
  <c r="S2494" i="1" s="1"/>
  <c r="Y2494" i="1" a="1"/>
  <c r="Y2494" i="1" s="1"/>
  <c r="Y2493" i="1" a="1"/>
  <c r="S2493" i="1" a="1"/>
  <c r="S2493" i="1" s="1"/>
  <c r="S2492" i="1" a="1"/>
  <c r="Y2492" i="1" a="1"/>
  <c r="S2491" i="1" a="1"/>
  <c r="Y2491" i="1" a="1"/>
  <c r="S2490" i="1" a="1"/>
  <c r="S2490" i="1" s="1"/>
  <c r="Y2490" i="1" a="1"/>
  <c r="Y2490" i="1" s="1"/>
  <c r="S2489" i="1" a="1"/>
  <c r="S2489" i="1" s="1"/>
  <c r="Y2489" i="1" a="1"/>
  <c r="Y2489" i="1" s="1"/>
  <c r="S2488" i="1" a="1"/>
  <c r="Y2488" i="1" a="1"/>
  <c r="S2487" i="1" a="1"/>
  <c r="Y2487" i="1" a="1"/>
  <c r="S2486" i="1" a="1"/>
  <c r="S2486" i="1" s="1"/>
  <c r="Y2486" i="1" a="1"/>
  <c r="Y2486" i="1" s="1"/>
  <c r="S2485" i="1" a="1"/>
  <c r="Y2485" i="1" a="1"/>
  <c r="Y2485" i="1" s="1"/>
  <c r="Y2484" i="1" a="1"/>
  <c r="S2484" i="1" a="1"/>
  <c r="S2483" i="1" a="1"/>
  <c r="S2483" i="1" s="1"/>
  <c r="Y2483" i="1" a="1"/>
  <c r="S2482" i="1" a="1"/>
  <c r="S2482" i="1" s="1"/>
  <c r="Y2482" i="1" a="1"/>
  <c r="Y2482" i="1" s="1"/>
  <c r="Y2481" i="1" a="1"/>
  <c r="S2481" i="1" a="1"/>
  <c r="S2481" i="1" s="1"/>
  <c r="S2480" i="1" a="1"/>
  <c r="Y2480" i="1" a="1"/>
  <c r="S2479" i="1" a="1"/>
  <c r="Y2479" i="1" a="1"/>
  <c r="S2478" i="1" a="1"/>
  <c r="S2478" i="1" s="1"/>
  <c r="Y2478" i="1" a="1"/>
  <c r="Y2478" i="1" s="1"/>
  <c r="Y2477" i="1" a="1"/>
  <c r="Y2477" i="1" s="1"/>
  <c r="S2477" i="1" a="1"/>
  <c r="S2477" i="1" s="1"/>
  <c r="S2476" i="1" a="1"/>
  <c r="Y2476" i="1" a="1"/>
  <c r="S2475" i="1" a="1"/>
  <c r="Y2475" i="1" a="1"/>
  <c r="S2474" i="1" a="1"/>
  <c r="S2474" i="1" s="1"/>
  <c r="Y2474" i="1" a="1"/>
  <c r="Y2474" i="1" s="1"/>
  <c r="S2473" i="1" a="1"/>
  <c r="Y2473" i="1" a="1"/>
  <c r="Y2473" i="1" s="1"/>
  <c r="S2472" i="1" a="1"/>
  <c r="Y2472" i="1" a="1"/>
  <c r="S2471" i="1" a="1"/>
  <c r="S2471" i="1" s="1"/>
  <c r="Y2471" i="1" a="1"/>
  <c r="S2470" i="1" a="1"/>
  <c r="S2470" i="1" s="1"/>
  <c r="Y2470" i="1" a="1"/>
  <c r="Y2470" i="1" s="1"/>
  <c r="S2469" i="1" a="1"/>
  <c r="Y2469" i="1" a="1"/>
  <c r="Y2469" i="1" s="1"/>
  <c r="S2468" i="1" a="1"/>
  <c r="Y2468" i="1" a="1"/>
  <c r="S2467" i="1" a="1"/>
  <c r="Y2467" i="1" a="1"/>
  <c r="Y2466" i="1" a="1"/>
  <c r="Y2466" i="1" s="1"/>
  <c r="S2466" i="1" a="1"/>
  <c r="S2466" i="1" s="1"/>
  <c r="S2465" i="1" a="1"/>
  <c r="S2465" i="1" s="1"/>
  <c r="Y2465" i="1" a="1"/>
  <c r="Y2465" i="1" s="1"/>
  <c r="S2464" i="1" a="1"/>
  <c r="Y2464" i="1" a="1"/>
  <c r="Y2463" i="1" a="1"/>
  <c r="S2463" i="1" a="1"/>
  <c r="S2462" i="1" a="1"/>
  <c r="S2462" i="1" s="1"/>
  <c r="Y2462" i="1" a="1"/>
  <c r="Y2462" i="1" s="1"/>
  <c r="S2461" i="1" a="1"/>
  <c r="Y2461" i="1" a="1"/>
  <c r="S2460" i="1" a="1"/>
  <c r="Y2460" i="1" a="1"/>
  <c r="S2459" i="1" a="1"/>
  <c r="S2459" i="1" s="1"/>
  <c r="Y2459" i="1" a="1"/>
  <c r="Y2458" i="1" a="1"/>
  <c r="Y2458" i="1" s="1"/>
  <c r="S2458" i="1" a="1"/>
  <c r="S2458" i="1" s="1"/>
  <c r="S2457" i="1" a="1"/>
  <c r="Y2457" i="1" a="1"/>
  <c r="Y2457" i="1" s="1"/>
  <c r="S2456" i="1" a="1"/>
  <c r="Y2456" i="1" a="1"/>
  <c r="S2455" i="1" a="1"/>
  <c r="Y2455" i="1" a="1"/>
  <c r="Y2454" i="1" a="1"/>
  <c r="Y2454" i="1" s="1"/>
  <c r="S2454" i="1" a="1"/>
  <c r="S2454" i="1" s="1"/>
  <c r="S2453" i="1" a="1"/>
  <c r="S2453" i="1" s="1"/>
  <c r="Y2453" i="1" a="1"/>
  <c r="Y2453" i="1" s="1"/>
  <c r="S2450" i="1" a="1"/>
  <c r="Y2450" i="1" a="1"/>
  <c r="Y2449" i="1" a="1"/>
  <c r="S2449" i="1" a="1"/>
  <c r="S2448" i="1" a="1"/>
  <c r="S2448" i="1" s="1"/>
  <c r="Y2448" i="1" a="1"/>
  <c r="Y2448" i="1" s="1"/>
  <c r="S2447" i="1" a="1"/>
  <c r="Y2447" i="1" a="1"/>
  <c r="Y2447" i="1" s="1"/>
  <c r="Y2446" i="1" a="1"/>
  <c r="S2446" i="1" a="1"/>
  <c r="S2445" i="1" a="1"/>
  <c r="S2445" i="1" s="1"/>
  <c r="Y2445" i="1" a="1"/>
  <c r="Y2444" i="1" a="1"/>
  <c r="Y2444" i="1" s="1"/>
  <c r="S2444" i="1" a="1"/>
  <c r="S2444" i="1" s="1"/>
  <c r="S2443" i="1" a="1"/>
  <c r="Y2443" i="1" a="1"/>
  <c r="Y2443" i="1" s="1"/>
  <c r="S2442" i="1" a="1"/>
  <c r="Y2442" i="1" a="1"/>
  <c r="Y2441" i="1" a="1"/>
  <c r="S2441" i="1" a="1"/>
  <c r="S2440" i="1" a="1"/>
  <c r="S2440" i="1" s="1"/>
  <c r="Y2440" i="1" a="1"/>
  <c r="Y2440" i="1" s="1"/>
  <c r="S2439" i="1" a="1"/>
  <c r="S2439" i="1" s="1"/>
  <c r="Y2439" i="1" a="1"/>
  <c r="Y2439" i="1" s="1"/>
  <c r="Y2438" i="1" a="1"/>
  <c r="S2438" i="1" a="1"/>
  <c r="S2437" i="1" a="1"/>
  <c r="Y2437" i="1" a="1"/>
  <c r="S2436" i="1" a="1"/>
  <c r="S2436" i="1" s="1"/>
  <c r="Y2436" i="1" a="1"/>
  <c r="Y2436" i="1" s="1"/>
  <c r="Y2435" i="1" a="1"/>
  <c r="S2435" i="1" a="1"/>
  <c r="S2435" i="1" s="1"/>
  <c r="S2434" i="1" a="1"/>
  <c r="Y2434" i="1" a="1"/>
  <c r="S2433" i="1" a="1"/>
  <c r="S2433" i="1" s="1"/>
  <c r="Y2433" i="1" a="1"/>
  <c r="S2432" i="1" a="1"/>
  <c r="S2432" i="1" s="1"/>
  <c r="Y2432" i="1" a="1"/>
  <c r="Y2432" i="1" s="1"/>
  <c r="S2429" i="1" a="1"/>
  <c r="Y2429" i="1" a="1"/>
  <c r="Y2429" i="1" s="1"/>
  <c r="S2428" i="1" a="1"/>
  <c r="Y2428" i="1" a="1"/>
  <c r="S2427" i="1" a="1"/>
  <c r="Y2427" i="1" a="1"/>
  <c r="S2426" i="1" a="1"/>
  <c r="S2426" i="1" s="1"/>
  <c r="Y2426" i="1" a="1"/>
  <c r="Y2426" i="1" s="1"/>
  <c r="Y2425" i="1" a="1"/>
  <c r="Y2425" i="1" s="1"/>
  <c r="S2425" i="1" a="1"/>
  <c r="S2425" i="1" s="1"/>
  <c r="S2424" i="1" a="1"/>
  <c r="Y2424" i="1" a="1"/>
  <c r="S2423" i="1" a="1"/>
  <c r="Y2423" i="1" a="1"/>
  <c r="Y2422" i="1" a="1"/>
  <c r="Y2422" i="1" s="1"/>
  <c r="S2422" i="1" a="1"/>
  <c r="S2422" i="1" s="1"/>
  <c r="S2421" i="1" a="1"/>
  <c r="Y2421" i="1" a="1"/>
  <c r="Y2421" i="1" s="1"/>
  <c r="S2420" i="1" a="1"/>
  <c r="Y2420" i="1" a="1"/>
  <c r="S2419" i="1" a="1"/>
  <c r="S2419" i="1" s="1"/>
  <c r="Y2419" i="1" a="1"/>
  <c r="Y2418" i="1" a="1"/>
  <c r="Y2418" i="1" s="1"/>
  <c r="S2418" i="1" a="1"/>
  <c r="S2418" i="1" s="1"/>
  <c r="S2417" i="1" a="1"/>
  <c r="Y2417" i="1" a="1"/>
  <c r="Y2417" i="1" s="1"/>
  <c r="S2416" i="1" a="1"/>
  <c r="Y2416" i="1" a="1"/>
  <c r="Y2415" i="1" a="1"/>
  <c r="S2415" i="1" a="1"/>
  <c r="S2414" i="1" a="1"/>
  <c r="S2414" i="1" s="1"/>
  <c r="Y2414" i="1" a="1"/>
  <c r="Y2414" i="1" s="1"/>
  <c r="S2412" i="1" a="1"/>
  <c r="S2412" i="1" s="1"/>
  <c r="Y2412" i="1" a="1"/>
  <c r="Y2412" i="1" s="1"/>
  <c r="S2411" i="1" a="1"/>
  <c r="Y2411" i="1" a="1"/>
  <c r="Y2410" i="1" a="1"/>
  <c r="S2410" i="1" a="1"/>
  <c r="S2409" i="1" a="1"/>
  <c r="S2409" i="1" s="1"/>
  <c r="Y2409" i="1" a="1"/>
  <c r="Y2409" i="1" s="1"/>
  <c r="Y2408" i="1" a="1"/>
  <c r="S2408" i="1" a="1"/>
  <c r="S2408" i="1" s="1"/>
  <c r="S2407" i="1" a="1"/>
  <c r="Y2407" i="1" a="1"/>
  <c r="S2406" i="1" a="1"/>
  <c r="S2406" i="1" s="1"/>
  <c r="Y2406" i="1" a="1"/>
  <c r="S2405" i="1" a="1"/>
  <c r="S2405" i="1" s="1"/>
  <c r="Y2405" i="1" a="1"/>
  <c r="Y2405" i="1" s="1"/>
  <c r="S2404" i="1" a="1"/>
  <c r="Y2404" i="1" a="1"/>
  <c r="Y2404" i="1" s="1"/>
  <c r="S2403" i="1" a="1"/>
  <c r="Y2403" i="1" a="1"/>
  <c r="S2402" i="1" a="1"/>
  <c r="Y2402" i="1" a="1"/>
  <c r="S2401" i="1" a="1"/>
  <c r="S2401" i="1" s="1"/>
  <c r="Y2401" i="1" a="1"/>
  <c r="Y2401" i="1" s="1"/>
  <c r="S2400" i="1" a="1"/>
  <c r="S2400" i="1" s="1"/>
  <c r="Y2400" i="1" a="1"/>
  <c r="Y2400" i="1" s="1"/>
  <c r="Y2399" i="1" a="1"/>
  <c r="S2399" i="1" a="1"/>
  <c r="S2398" i="1" a="1"/>
  <c r="Y2398" i="1" a="1"/>
  <c r="S2397" i="1" a="1"/>
  <c r="S2397" i="1" s="1"/>
  <c r="Y2397" i="1" a="1"/>
  <c r="Y2397" i="1" s="1"/>
  <c r="S2396" i="1" a="1"/>
  <c r="Y2396" i="1" a="1"/>
  <c r="Y2396" i="1" s="1"/>
  <c r="Y2395" i="1" a="1"/>
  <c r="S2395" i="1" a="1"/>
  <c r="S2394" i="1" a="1"/>
  <c r="S2394" i="1" s="1"/>
  <c r="Y2394" i="1" a="1"/>
  <c r="S2393" i="1" a="1"/>
  <c r="S2393" i="1" s="1"/>
  <c r="Y2393" i="1" a="1"/>
  <c r="Y2393" i="1" s="1"/>
  <c r="S2392" i="1" a="1"/>
  <c r="Y2392" i="1" a="1"/>
  <c r="Y2392" i="1" s="1"/>
  <c r="S2391" i="1" a="1"/>
  <c r="Y2391" i="1" a="1"/>
  <c r="S2390" i="1" a="1"/>
  <c r="Y2390" i="1" a="1"/>
  <c r="S2389" i="1" a="1"/>
  <c r="S2389" i="1" s="1"/>
  <c r="Y2389" i="1" a="1"/>
  <c r="Y2389" i="1" s="1"/>
  <c r="S2388" i="1" a="1"/>
  <c r="S2388" i="1" s="1"/>
  <c r="Y2388" i="1" a="1"/>
  <c r="Y2388" i="1" s="1"/>
  <c r="Y2387" i="1" a="1"/>
  <c r="S2387" i="1" a="1"/>
  <c r="S2386" i="1" a="1"/>
  <c r="Y2386" i="1" a="1"/>
  <c r="S2384" i="1" a="1"/>
  <c r="S2384" i="1" s="1"/>
  <c r="Y2384" i="1" a="1"/>
  <c r="Y2384" i="1" s="1"/>
  <c r="S2383" i="1" a="1"/>
  <c r="Y2383" i="1" a="1"/>
  <c r="Y2382" i="1" a="1"/>
  <c r="S2382" i="1" a="1"/>
  <c r="S2381" i="1" a="1"/>
  <c r="S2381" i="1" s="1"/>
  <c r="Y2381" i="1" a="1"/>
  <c r="S2380" i="1" a="1"/>
  <c r="S2380" i="1" s="1"/>
  <c r="Y2380" i="1" a="1"/>
  <c r="Y2380" i="1" s="1"/>
  <c r="S2379" i="1" a="1"/>
  <c r="Y2379" i="1" a="1"/>
  <c r="Y2379" i="1" s="1"/>
  <c r="S2378" i="1" a="1"/>
  <c r="Y2378" i="1" a="1"/>
  <c r="Y2377" i="1" a="1"/>
  <c r="S2377" i="1" a="1"/>
  <c r="S2376" i="1" a="1"/>
  <c r="S2376" i="1" s="1"/>
  <c r="Y2376" i="1" a="1"/>
  <c r="Y2376" i="1" s="1"/>
  <c r="S2375" i="1" a="1"/>
  <c r="Y2375" i="1" a="1"/>
  <c r="Y2375" i="1" s="1"/>
  <c r="S2373" i="1" a="1"/>
  <c r="Y2373" i="1" a="1"/>
  <c r="S2372" i="1" a="1"/>
  <c r="Y2372" i="1" a="1"/>
  <c r="S2371" i="1" a="1"/>
  <c r="S2371" i="1" s="1"/>
  <c r="Y2371" i="1" a="1"/>
  <c r="Y2371" i="1" s="1"/>
  <c r="Y2370" i="1" a="1"/>
  <c r="S2370" i="1" a="1"/>
  <c r="S2370" i="1" s="1"/>
  <c r="S2369" i="1" a="1"/>
  <c r="Y2369" i="1" a="1"/>
  <c r="S2368" i="1" a="1"/>
  <c r="S2368" i="1" s="1"/>
  <c r="Y2368" i="1" a="1"/>
  <c r="S2367" i="1" a="1"/>
  <c r="S2367" i="1" s="1"/>
  <c r="Y2367" i="1" a="1"/>
  <c r="Y2367" i="1" s="1"/>
  <c r="Y2366" i="1" a="1"/>
  <c r="S2366" i="1" a="1"/>
  <c r="S2366" i="1" s="1"/>
  <c r="S2365" i="1" a="1"/>
  <c r="Y2365" i="1" a="1"/>
  <c r="S2364" i="1" a="1"/>
  <c r="Y2364" i="1" a="1"/>
  <c r="S2363" i="1" a="1"/>
  <c r="S2363" i="1" s="1"/>
  <c r="Y2363" i="1" a="1"/>
  <c r="Y2363" i="1" s="1"/>
  <c r="Y2362" i="1" a="1"/>
  <c r="Y2362" i="1" s="1"/>
  <c r="S2362" i="1" a="1"/>
  <c r="S2362" i="1" s="1"/>
  <c r="S2360" i="1" a="1"/>
  <c r="Y2360" i="1" a="1"/>
  <c r="S2359" i="1" a="1"/>
  <c r="Y2359" i="1" a="1"/>
  <c r="S2358" i="1" a="1"/>
  <c r="S2358" i="1" s="1"/>
  <c r="Y2358" i="1" a="1"/>
  <c r="Y2358" i="1" s="1"/>
  <c r="Y2357" i="1" a="1"/>
  <c r="S2357" i="1" a="1"/>
  <c r="S2357" i="1" s="1"/>
  <c r="S2355" i="1" a="1"/>
  <c r="Y2355" i="1" a="1"/>
  <c r="S2353" i="1" a="1"/>
  <c r="Y2353" i="1" a="1"/>
  <c r="S2352" i="1" a="1"/>
  <c r="S2352" i="1" s="1"/>
  <c r="Y2352" i="1" a="1"/>
  <c r="Y2352" i="1" s="1"/>
  <c r="Y2351" i="1" a="1"/>
  <c r="S2351" i="1" a="1"/>
  <c r="S2351" i="1" s="1"/>
  <c r="S2350" i="1" a="1"/>
  <c r="Y2350" i="1" a="1"/>
  <c r="S2349" i="1" a="1"/>
  <c r="Y2349" i="1" a="1"/>
  <c r="Y2348" i="1" a="1"/>
  <c r="Y2348" i="1" s="1"/>
  <c r="S2348" i="1" a="1"/>
  <c r="S2348" i="1" s="1"/>
  <c r="S2343" i="1" a="1"/>
  <c r="S2343" i="1" s="1"/>
  <c r="Y2343" i="1" a="1"/>
  <c r="Y2343" i="1" s="1"/>
  <c r="S2342" i="1" a="1"/>
  <c r="Y2342" i="1" a="1"/>
  <c r="S2340" i="1" a="1"/>
  <c r="Y2340" i="1" a="1"/>
  <c r="S2339" i="1" a="1"/>
  <c r="S2339" i="1" s="1"/>
  <c r="Y2339" i="1" a="1"/>
  <c r="Y2339" i="1" s="1"/>
  <c r="S2338" i="1" a="1"/>
  <c r="Y2338" i="1" a="1"/>
  <c r="Y2338" i="1" s="1"/>
  <c r="S2337" i="1" a="1"/>
  <c r="Y2337" i="1" a="1"/>
  <c r="S2336" i="1" a="1"/>
  <c r="S2336" i="1" s="1"/>
  <c r="Y2336" i="1" a="1"/>
  <c r="S2335" i="1" a="1"/>
  <c r="S2335" i="1" s="1"/>
  <c r="Y2335" i="1" a="1"/>
  <c r="Y2335" i="1" s="1"/>
  <c r="S2334" i="1" a="1"/>
  <c r="Y2334" i="1" a="1"/>
  <c r="Y2334" i="1" s="1"/>
  <c r="S2333" i="1" a="1"/>
  <c r="Y2333" i="1" a="1"/>
  <c r="S2332" i="1" a="1"/>
  <c r="Y2332" i="1" a="1"/>
  <c r="Y2331" i="1" a="1"/>
  <c r="Y2331" i="1" s="1"/>
  <c r="S2331" i="1" a="1"/>
  <c r="S2331" i="1" s="1"/>
  <c r="S2329" i="1" a="1"/>
  <c r="S2329" i="1" s="1"/>
  <c r="Y2329" i="1" a="1"/>
  <c r="Y2329" i="1" s="1"/>
  <c r="S2327" i="1" a="1"/>
  <c r="Y2327" i="1" a="1"/>
  <c r="S2326" i="1" a="1"/>
  <c r="Y2326" i="1" a="1"/>
  <c r="Y2325" i="1" a="1"/>
  <c r="Y2325" i="1" s="1"/>
  <c r="S2325" i="1" a="1"/>
  <c r="S2325" i="1" s="1"/>
  <c r="S2324" i="1" a="1"/>
  <c r="Y2324" i="1" a="1"/>
  <c r="Y2324" i="1" s="1"/>
  <c r="S2323" i="1" a="1"/>
  <c r="Y2323" i="1" a="1"/>
  <c r="S2322" i="1" a="1"/>
  <c r="S2322" i="1" s="1"/>
  <c r="Y2322" i="1" a="1"/>
  <c r="S2321" i="1" a="1"/>
  <c r="S2321" i="1" s="1"/>
  <c r="Y2321" i="1" a="1"/>
  <c r="Y2321" i="1" s="1"/>
  <c r="Y2320" i="1" a="1"/>
  <c r="S2320" i="1" a="1"/>
  <c r="S2320" i="1" s="1"/>
  <c r="S2319" i="1" a="1"/>
  <c r="Y2319" i="1" a="1"/>
  <c r="S2318" i="1" a="1"/>
  <c r="Y2318" i="1" a="1"/>
  <c r="S2317" i="1" a="1"/>
  <c r="S2317" i="1" s="1"/>
  <c r="Y2317" i="1" a="1"/>
  <c r="Y2317" i="1" s="1"/>
  <c r="Y2316" i="1" a="1"/>
  <c r="Y2316" i="1" s="1"/>
  <c r="S2316" i="1" a="1"/>
  <c r="S2316" i="1" s="1"/>
  <c r="S2315" i="1" a="1"/>
  <c r="Y2315" i="1" a="1"/>
  <c r="S2314" i="1" a="1"/>
  <c r="Y2314" i="1" a="1"/>
  <c r="S2313" i="1" a="1"/>
  <c r="S2313" i="1" s="1"/>
  <c r="Y2313" i="1" a="1"/>
  <c r="Y2313" i="1" s="1"/>
  <c r="S2312" i="1" a="1"/>
  <c r="Y2312" i="1" a="1"/>
  <c r="Y2312" i="1" s="1"/>
  <c r="S2310" i="1" a="1"/>
  <c r="Y2310" i="1" a="1"/>
  <c r="S2308" i="1" a="1"/>
  <c r="S2308" i="1" s="1"/>
  <c r="Y2308" i="1" a="1"/>
  <c r="S2307" i="1" a="1"/>
  <c r="S2307" i="1" s="1"/>
  <c r="Y2307" i="1" a="1"/>
  <c r="Y2307" i="1" s="1"/>
  <c r="S2306" i="1" a="1"/>
  <c r="Y2306" i="1" a="1"/>
  <c r="Y2306" i="1" s="1"/>
  <c r="S2305" i="1" a="1"/>
  <c r="Y2305" i="1" a="1"/>
  <c r="S2304" i="1" a="1"/>
  <c r="Y2304" i="1" a="1"/>
  <c r="S2303" i="1" a="1"/>
  <c r="S2303" i="1" s="1"/>
  <c r="Y2303" i="1" a="1"/>
  <c r="Y2303" i="1" s="1"/>
  <c r="Y2302" i="1" a="1"/>
  <c r="Y2302" i="1" s="1"/>
  <c r="S2302" i="1" a="1"/>
  <c r="S2302" i="1" s="1"/>
  <c r="S2301" i="1" a="1"/>
  <c r="Y2301" i="1" a="1"/>
  <c r="S2300" i="1" a="1"/>
  <c r="Y2300" i="1" a="1"/>
  <c r="S2299" i="1" a="1"/>
  <c r="S2299" i="1" s="1"/>
  <c r="Y2299" i="1" a="1"/>
  <c r="Y2299" i="1" s="1"/>
  <c r="S2298" i="1" a="1"/>
  <c r="Y2298" i="1" a="1"/>
  <c r="Y2298" i="1" s="1"/>
  <c r="S2297" i="1" a="1"/>
  <c r="Y2297" i="1" a="1"/>
  <c r="S2296" i="1" a="1"/>
  <c r="S2296" i="1" s="1"/>
  <c r="Y2296" i="1" a="1"/>
  <c r="S2295" i="1" a="1"/>
  <c r="S2295" i="1" s="1"/>
  <c r="Y2295" i="1" a="1"/>
  <c r="Y2295" i="1" s="1"/>
  <c r="S2293" i="1" a="1"/>
  <c r="Y2293" i="1" a="1"/>
  <c r="Y2293" i="1" s="1"/>
  <c r="S2292" i="1" a="1"/>
  <c r="Y2292" i="1" a="1"/>
  <c r="S2291" i="1" a="1"/>
  <c r="Y2291" i="1" a="1"/>
  <c r="S2290" i="1" a="1"/>
  <c r="S2290" i="1" s="1"/>
  <c r="Y2290" i="1" a="1"/>
  <c r="Y2290" i="1" s="1"/>
  <c r="S2289" i="1" a="1"/>
  <c r="S2289" i="1" s="1"/>
  <c r="Y2289" i="1" a="1"/>
  <c r="Y2289" i="1" s="1"/>
  <c r="S2288" i="1" a="1"/>
  <c r="Y2288" i="1" a="1"/>
  <c r="S2287" i="1" a="1"/>
  <c r="Y2287" i="1" a="1"/>
  <c r="S2286" i="1" a="1"/>
  <c r="S2286" i="1" s="1"/>
  <c r="Y2286" i="1" a="1"/>
  <c r="Y2286" i="1" s="1"/>
  <c r="S2285" i="1" a="1"/>
  <c r="Y2285" i="1" a="1"/>
  <c r="S2284" i="1" a="1"/>
  <c r="Y2284" i="1" a="1"/>
  <c r="S2283" i="1" a="1"/>
  <c r="S2283" i="1" s="1"/>
  <c r="Y2283" i="1" a="1"/>
  <c r="S2282" i="1" a="1"/>
  <c r="S2282" i="1" s="1"/>
  <c r="Y2282" i="1" a="1"/>
  <c r="Y2282" i="1" s="1"/>
  <c r="Y2281" i="1" a="1"/>
  <c r="S2281" i="1" a="1"/>
  <c r="S2281" i="1" s="1"/>
  <c r="S2280" i="1" a="1"/>
  <c r="Y2280" i="1" a="1"/>
  <c r="S2279" i="1" a="1"/>
  <c r="Y2279" i="1" a="1"/>
  <c r="Y2277" i="1" a="1"/>
  <c r="Y2277" i="1" s="1"/>
  <c r="S2277" i="1" a="1"/>
  <c r="S2277" i="1" s="1"/>
  <c r="S2276" i="1" a="1"/>
  <c r="S2276" i="1" s="1"/>
  <c r="Y2276" i="1" a="1"/>
  <c r="Y2275" i="1" a="1"/>
  <c r="S2275" i="1" a="1"/>
  <c r="S2274" i="1" a="1"/>
  <c r="Y2274" i="1" a="1"/>
  <c r="S2273" i="1" a="1"/>
  <c r="S2273" i="1" s="1"/>
  <c r="Y2273" i="1" a="1"/>
  <c r="Y2273" i="1" s="1"/>
  <c r="S2272" i="1" a="1"/>
  <c r="Y2272" i="1" a="1"/>
  <c r="Y2272" i="1" s="1"/>
  <c r="S2271" i="1" a="1"/>
  <c r="Y2271" i="1" a="1"/>
  <c r="S2270" i="1" a="1"/>
  <c r="S2270" i="1" s="1"/>
  <c r="Y2270" i="1" a="1"/>
  <c r="S2269" i="1" a="1"/>
  <c r="S2269" i="1" s="1"/>
  <c r="Y2269" i="1" a="1"/>
  <c r="Y2269" i="1" s="1"/>
  <c r="S2268" i="1" a="1"/>
  <c r="Y2268" i="1" a="1"/>
  <c r="Y2268" i="1" s="1"/>
  <c r="Y2267" i="1" a="1"/>
  <c r="S2267" i="1" a="1"/>
  <c r="S2266" i="1" a="1"/>
  <c r="Y2266" i="1" a="1"/>
  <c r="S2265" i="1" a="1"/>
  <c r="S2265" i="1" s="1"/>
  <c r="Y2265" i="1" a="1"/>
  <c r="Y2265" i="1" s="1"/>
  <c r="S2264" i="1" a="1"/>
  <c r="S2264" i="1" s="1"/>
  <c r="Y2264" i="1" a="1"/>
  <c r="Y2264" i="1" s="1"/>
  <c r="S2262" i="1" a="1"/>
  <c r="Y2262" i="1" a="1"/>
  <c r="S2261" i="1" a="1"/>
  <c r="Y2261" i="1" a="1"/>
  <c r="S2260" i="1" a="1"/>
  <c r="S2260" i="1" s="1"/>
  <c r="Y2260" i="1" a="1"/>
  <c r="Y2260" i="1" s="1"/>
  <c r="S2259" i="1" a="1"/>
  <c r="Y2259" i="1" a="1"/>
  <c r="Y2259" i="1" s="1"/>
  <c r="S2258" i="1" a="1"/>
  <c r="Y2258" i="1" a="1"/>
  <c r="Y2257" i="1" a="1"/>
  <c r="Y2257" i="1" s="1"/>
  <c r="S2257" i="1" a="1"/>
  <c r="S2256" i="1" a="1"/>
  <c r="S2256" i="1" s="1"/>
  <c r="Y2256" i="1" a="1"/>
  <c r="Y2256" i="1" s="1"/>
  <c r="S2255" i="1" a="1"/>
  <c r="Y2255" i="1" a="1"/>
  <c r="Y2255" i="1" s="1"/>
  <c r="S2254" i="1" a="1"/>
  <c r="Y2254" i="1" a="1"/>
  <c r="S2253" i="1" a="1"/>
  <c r="Y2253" i="1" a="1"/>
  <c r="S2252" i="1" a="1"/>
  <c r="S2252" i="1" s="1"/>
  <c r="Y2252" i="1" a="1"/>
  <c r="Y2252" i="1" s="1"/>
  <c r="S2251" i="1" a="1"/>
  <c r="S2251" i="1" s="1"/>
  <c r="Y2251" i="1" a="1"/>
  <c r="Y2251" i="1" s="1"/>
  <c r="S2250" i="1" a="1"/>
  <c r="Y2250" i="1" a="1"/>
  <c r="S2249" i="1" a="1"/>
  <c r="Y2249" i="1" a="1"/>
  <c r="S2248" i="1" a="1"/>
  <c r="S2248" i="1" s="1"/>
  <c r="Y2248" i="1" a="1"/>
  <c r="Y2248" i="1" s="1"/>
  <c r="Y2247" i="1" a="1"/>
  <c r="S2247" i="1" a="1"/>
  <c r="S2247" i="1" s="1"/>
  <c r="S2246" i="1" a="1"/>
  <c r="Y2246" i="1" a="1"/>
  <c r="S2245" i="1" a="1"/>
  <c r="S2245" i="1" s="1"/>
  <c r="Y2245" i="1" a="1"/>
  <c r="S2244" i="1" a="1"/>
  <c r="S2244" i="1" s="1"/>
  <c r="Y2244" i="1" a="1"/>
  <c r="Y2244" i="1" s="1"/>
  <c r="S2243" i="1" a="1"/>
  <c r="Y2243" i="1" a="1"/>
  <c r="Y2243" i="1" s="1"/>
  <c r="S2242" i="1" a="1"/>
  <c r="Y2242" i="1" a="1"/>
  <c r="S2241" i="1" a="1"/>
  <c r="Y2241" i="1" a="1"/>
  <c r="Y2240" i="1" a="1"/>
  <c r="Y2240" i="1" s="1"/>
  <c r="S2240" i="1" a="1"/>
  <c r="S2240" i="1" s="1"/>
  <c r="S2239" i="1" a="1"/>
  <c r="S2239" i="1" s="1"/>
  <c r="Y2239" i="1" a="1"/>
  <c r="Y2239" i="1" s="1"/>
  <c r="S2238" i="1" a="1"/>
  <c r="Y2238" i="1" a="1"/>
  <c r="S2237" i="1" a="1"/>
  <c r="Y2237" i="1" a="1"/>
  <c r="S2236" i="1" a="1"/>
  <c r="S2236" i="1" s="1"/>
  <c r="Y2236" i="1" a="1"/>
  <c r="Y2236" i="1" s="1"/>
  <c r="S2235" i="1" a="1"/>
  <c r="Y2235" i="1" a="1"/>
  <c r="Y2235" i="1" s="1"/>
  <c r="S2234" i="1" a="1"/>
  <c r="Y2234" i="1" a="1"/>
  <c r="S2233" i="1" a="1"/>
  <c r="S2233" i="1" s="1"/>
  <c r="Y2233" i="1" a="1"/>
  <c r="S2232" i="1" a="1"/>
  <c r="S2232" i="1" s="1"/>
  <c r="Y2232" i="1" a="1"/>
  <c r="Y2232" i="1" s="1"/>
  <c r="S2231" i="1" a="1"/>
  <c r="Y2231" i="1" a="1"/>
  <c r="S2230" i="1" a="1"/>
  <c r="Y2230" i="1" a="1"/>
  <c r="S2229" i="1" a="1"/>
  <c r="Y2229" i="1" a="1"/>
  <c r="S2228" i="1" a="1"/>
  <c r="S2228" i="1" s="1"/>
  <c r="Y2228" i="1" a="1"/>
  <c r="Y2228" i="1" s="1"/>
  <c r="S2227" i="1" a="1"/>
  <c r="S2227" i="1" s="1"/>
  <c r="Y2227" i="1" a="1"/>
  <c r="Y2227" i="1" s="1"/>
  <c r="S2226" i="1" a="1"/>
  <c r="Y2226" i="1" a="1"/>
  <c r="S2225" i="1" a="1"/>
  <c r="Y2225" i="1" a="1"/>
  <c r="S2224" i="1" a="1"/>
  <c r="S2224" i="1" s="1"/>
  <c r="Y2224" i="1" a="1"/>
  <c r="Y2224" i="1" s="1"/>
  <c r="Y2223" i="1" a="1"/>
  <c r="S2223" i="1" a="1"/>
  <c r="S2223" i="1" s="1"/>
  <c r="S2222" i="1" a="1"/>
  <c r="Y2222" i="1" a="1"/>
  <c r="S2221" i="1" a="1"/>
  <c r="S2221" i="1" s="1"/>
  <c r="Y2221" i="1" a="1"/>
  <c r="Y2220" i="1" a="1"/>
  <c r="Y2220" i="1" s="1"/>
  <c r="S2220" i="1" a="1"/>
  <c r="S2220" i="1" s="1"/>
  <c r="S2219" i="1" a="1"/>
  <c r="Y2219" i="1" a="1"/>
  <c r="Y2219" i="1" s="1"/>
  <c r="S2218" i="1" a="1"/>
  <c r="Y2218" i="1" a="1"/>
  <c r="S2217" i="1" a="1"/>
  <c r="Y2217" i="1" a="1"/>
  <c r="S2216" i="1" a="1"/>
  <c r="S2216" i="1" s="1"/>
  <c r="Y2216" i="1" a="1"/>
  <c r="Y2216" i="1" s="1"/>
  <c r="S2215" i="1" a="1"/>
  <c r="Y2215" i="1" a="1"/>
  <c r="Y2215" i="1" s="1"/>
  <c r="S2214" i="1" a="1"/>
  <c r="Y2214" i="1" a="1"/>
  <c r="S2213" i="1" a="1"/>
  <c r="Y2213" i="1" a="1"/>
  <c r="S2212" i="1" a="1"/>
  <c r="S2212" i="1" s="1"/>
  <c r="Y2212" i="1" a="1"/>
  <c r="Y2212" i="1" s="1"/>
  <c r="S2211" i="1" a="1"/>
  <c r="Y2211" i="1" a="1"/>
  <c r="S2210" i="1" a="1"/>
  <c r="Y2210" i="1" a="1"/>
  <c r="S2209" i="1" a="1"/>
  <c r="S2209" i="1" s="1"/>
  <c r="Y2209" i="1" a="1"/>
  <c r="S2208" i="1" a="1"/>
  <c r="S2208" i="1" s="1"/>
  <c r="Y2208" i="1" a="1"/>
  <c r="Y2208" i="1" s="1"/>
  <c r="S2207" i="1" a="1"/>
  <c r="Y2207" i="1" a="1"/>
  <c r="Y2207" i="1" s="1"/>
  <c r="Y2206" i="1" a="1"/>
  <c r="S2206" i="1" a="1"/>
  <c r="S2205" i="1" a="1"/>
  <c r="Y2205" i="1" a="1"/>
  <c r="S2204" i="1" a="1"/>
  <c r="S2204" i="1" s="1"/>
  <c r="Y2204" i="1" a="1"/>
  <c r="Y2204" i="1" s="1"/>
  <c r="S2203" i="1" a="1"/>
  <c r="S2203" i="1" s="1"/>
  <c r="Y2203" i="1" a="1"/>
  <c r="Y2203" i="1" s="1"/>
  <c r="S2202" i="1" a="1"/>
  <c r="Y2202" i="1" a="1"/>
  <c r="S2201" i="1" a="1"/>
  <c r="Y2201" i="1" a="1"/>
  <c r="S2200" i="1" a="1"/>
  <c r="S2200" i="1" s="1"/>
  <c r="Y2200" i="1" a="1"/>
  <c r="Y2200" i="1" s="1"/>
  <c r="S2199" i="1" a="1"/>
  <c r="Y2199" i="1" a="1"/>
  <c r="Y2199" i="1" s="1"/>
  <c r="S2198" i="1" a="1"/>
  <c r="Y2198" i="1" a="1"/>
  <c r="Y2197" i="1" a="1"/>
  <c r="Y2197" i="1" s="1"/>
  <c r="S2197" i="1" a="1"/>
  <c r="S2196" i="1" a="1"/>
  <c r="S2196" i="1" s="1"/>
  <c r="Y2196" i="1" a="1"/>
  <c r="Y2196" i="1" s="1"/>
  <c r="S2195" i="1" a="1"/>
  <c r="Y2195" i="1" a="1"/>
  <c r="Y2195" i="1" s="1"/>
  <c r="S2194" i="1" a="1"/>
  <c r="Y2194" i="1" a="1"/>
  <c r="Y2193" i="1" a="1"/>
  <c r="S2193" i="1" a="1"/>
  <c r="S2192" i="1" a="1"/>
  <c r="S2192" i="1" s="1"/>
  <c r="Y2192" i="1" a="1"/>
  <c r="Y2192" i="1" s="1"/>
  <c r="S2191" i="1" a="1"/>
  <c r="S2191" i="1" s="1"/>
  <c r="Y2191" i="1" a="1"/>
  <c r="Y2191" i="1" s="1"/>
  <c r="S2190" i="1" a="1"/>
  <c r="Y2190" i="1" a="1"/>
  <c r="S2189" i="1" a="1"/>
  <c r="Y2189" i="1" a="1"/>
  <c r="S2188" i="1" a="1"/>
  <c r="S2188" i="1" s="1"/>
  <c r="Y2188" i="1" a="1"/>
  <c r="Y2188" i="1" s="1"/>
  <c r="Y2187" i="1" a="1"/>
  <c r="S2187" i="1" a="1"/>
  <c r="S2187" i="1" s="1"/>
  <c r="S2186" i="1" a="1"/>
  <c r="Y2186" i="1" a="1"/>
  <c r="S2185" i="1" a="1"/>
  <c r="S2185" i="1" s="1"/>
  <c r="Y2185" i="1" a="1"/>
  <c r="S2184" i="1" a="1"/>
  <c r="S2184" i="1" s="1"/>
  <c r="Y2184" i="1" a="1"/>
  <c r="Y2184" i="1" s="1"/>
  <c r="Y2183" i="1" a="1"/>
  <c r="S2183" i="1" a="1"/>
  <c r="S2183" i="1" s="1"/>
  <c r="S2182" i="1" a="1"/>
  <c r="Y2182" i="1" a="1"/>
  <c r="Y2181" i="1" a="1"/>
  <c r="S2181" i="1" a="1"/>
  <c r="S2180" i="1" a="1"/>
  <c r="S2180" i="1" s="1"/>
  <c r="Y2180" i="1" a="1"/>
  <c r="Y2180" i="1" s="1"/>
  <c r="Y2179" i="1" a="1"/>
  <c r="Y2179" i="1" s="1"/>
  <c r="S2179" i="1" a="1"/>
  <c r="S2179" i="1" s="1"/>
  <c r="Y2178" i="1" a="1"/>
  <c r="S2178" i="1" a="1"/>
  <c r="S2177" i="1" a="1"/>
  <c r="Y2177" i="1" a="1"/>
  <c r="Y2176" i="1" a="1"/>
  <c r="Y2176" i="1" s="1"/>
  <c r="S2176" i="1" a="1"/>
  <c r="S2176" i="1" s="1"/>
  <c r="S2175" i="1" a="1"/>
  <c r="Y2175" i="1" a="1"/>
  <c r="Y2174" i="1" a="1"/>
  <c r="S2174" i="1" a="1"/>
  <c r="S2173" i="1" a="1"/>
  <c r="S2173" i="1" s="1"/>
  <c r="Y2173" i="1" a="1"/>
  <c r="S2172" i="1" a="1"/>
  <c r="S2172" i="1" s="1"/>
  <c r="Y2172" i="1" a="1"/>
  <c r="Y2172" i="1" s="1"/>
  <c r="S2171" i="1" a="1"/>
  <c r="Y2171" i="1" a="1"/>
  <c r="Y2171" i="1" s="1"/>
  <c r="S2170" i="1" a="1"/>
  <c r="Y2170" i="1" a="1"/>
  <c r="S2169" i="1" a="1"/>
  <c r="Y2169" i="1" a="1"/>
  <c r="S2168" i="1" a="1"/>
  <c r="S2168" i="1" s="1"/>
  <c r="Y2168" i="1" a="1"/>
  <c r="Y2168" i="1" s="1"/>
  <c r="S2167" i="1" a="1"/>
  <c r="Y2167" i="1" a="1"/>
  <c r="Y2167" i="1" s="1"/>
  <c r="S2166" i="1" a="1"/>
  <c r="Y2166" i="1" a="1"/>
  <c r="S2165" i="1" a="1"/>
  <c r="Y2165" i="1" a="1"/>
  <c r="S2163" i="1" a="1"/>
  <c r="S2163" i="1" s="1"/>
  <c r="Y2163" i="1" a="1"/>
  <c r="Y2163" i="1" s="1"/>
  <c r="Y2162" i="1" a="1"/>
  <c r="S2162" i="1" a="1"/>
  <c r="S2162" i="1" s="1"/>
  <c r="S2161" i="1" a="1"/>
  <c r="Y2161" i="1" a="1"/>
  <c r="S2160" i="1" a="1"/>
  <c r="S2160" i="1" s="1"/>
  <c r="Y2160" i="1" a="1"/>
  <c r="S2159" i="1" a="1"/>
  <c r="S2159" i="1" s="1"/>
  <c r="Y2159" i="1" a="1"/>
  <c r="Y2159" i="1" s="1"/>
  <c r="S2158" i="1" a="1"/>
  <c r="Y2158" i="1" a="1"/>
  <c r="Y2158" i="1" s="1"/>
  <c r="S2157" i="1" a="1"/>
  <c r="Y2157" i="1" a="1"/>
  <c r="S2155" i="1" a="1"/>
  <c r="Y2155" i="1" a="1"/>
  <c r="S2154" i="1" a="1"/>
  <c r="S2154" i="1" s="1"/>
  <c r="Y2154" i="1" a="1"/>
  <c r="Y2154" i="1" s="1"/>
  <c r="S2153" i="1" a="1"/>
  <c r="S2153" i="1" s="1"/>
  <c r="Y2153" i="1" a="1"/>
  <c r="Y2153" i="1" s="1"/>
  <c r="S2152" i="1" a="1"/>
  <c r="Y2152" i="1" a="1"/>
  <c r="S2151" i="1" a="1"/>
  <c r="Y2151" i="1" a="1"/>
  <c r="S2150" i="1" a="1"/>
  <c r="S2150" i="1" s="1"/>
  <c r="Y2150" i="1" a="1"/>
  <c r="Y2150" i="1" s="1"/>
  <c r="S2149" i="1" a="1"/>
  <c r="Y2149" i="1" a="1"/>
  <c r="Y2149" i="1" s="1"/>
  <c r="S2148" i="1" a="1"/>
  <c r="Y2148" i="1" a="1"/>
  <c r="S2147" i="1" a="1"/>
  <c r="S2147" i="1" s="1"/>
  <c r="Y2147" i="1" a="1"/>
  <c r="S2146" i="1" a="1"/>
  <c r="S2146" i="1" s="1"/>
  <c r="Y2146" i="1" a="1"/>
  <c r="Y2146" i="1" s="1"/>
  <c r="Y2145" i="1" a="1"/>
  <c r="S2145" i="1" a="1"/>
  <c r="S2145" i="1" s="1"/>
  <c r="S2140" i="1" a="1"/>
  <c r="Y2140" i="1" a="1"/>
  <c r="S2138" i="1" a="1"/>
  <c r="Y2138" i="1" a="1"/>
  <c r="S2137" i="1" a="1"/>
  <c r="S2137" i="1" s="1"/>
  <c r="Y2137" i="1" a="1"/>
  <c r="Y2137" i="1" s="1"/>
  <c r="S2136" i="1" a="1"/>
  <c r="Y2136" i="1" a="1"/>
  <c r="Y2136" i="1" s="1"/>
  <c r="S2135" i="1" a="1"/>
  <c r="Y2135" i="1" a="1"/>
  <c r="S2134" i="1" a="1"/>
  <c r="Y2134" i="1" a="1"/>
  <c r="S2133" i="1" a="1"/>
  <c r="S2133" i="1" s="1"/>
  <c r="Y2133" i="1" a="1"/>
  <c r="Y2133" i="1" s="1"/>
  <c r="S2132" i="1" a="1"/>
  <c r="Y2132" i="1" a="1"/>
  <c r="Y2132" i="1" s="1"/>
  <c r="S2131" i="1" a="1"/>
  <c r="Y2131" i="1" a="1"/>
  <c r="Y2130" i="1" a="1"/>
  <c r="Y2130" i="1" s="1"/>
  <c r="S2130" i="1" a="1"/>
  <c r="S2129" i="1" a="1"/>
  <c r="S2129" i="1" s="1"/>
  <c r="Y2129" i="1" a="1"/>
  <c r="Y2129" i="1" s="1"/>
  <c r="S2128" i="1" a="1"/>
  <c r="Y2128" i="1" a="1"/>
  <c r="Y2128" i="1" s="1"/>
  <c r="S2127" i="1" a="1"/>
  <c r="Y2127" i="1" a="1"/>
  <c r="S2126" i="1" a="1"/>
  <c r="Y2126" i="1" a="1"/>
  <c r="S2125" i="1" a="1"/>
  <c r="S2125" i="1" s="1"/>
  <c r="Y2125" i="1" a="1"/>
  <c r="Y2125" i="1" s="1"/>
  <c r="S2124" i="1" a="1"/>
  <c r="S2124" i="1" s="1"/>
  <c r="Y2124" i="1" a="1"/>
  <c r="Y2124" i="1" s="1"/>
  <c r="S2123" i="1" a="1"/>
  <c r="Y2123" i="1" a="1"/>
  <c r="Y2122" i="1" a="1"/>
  <c r="S2122" i="1" a="1"/>
  <c r="S2121" i="1" a="1"/>
  <c r="S2121" i="1" s="1"/>
  <c r="Y2121" i="1" a="1"/>
  <c r="Y2121" i="1" s="1"/>
  <c r="S2119" i="1" a="1"/>
  <c r="Y2119" i="1" a="1"/>
  <c r="Y2119" i="1" s="1"/>
  <c r="S2118" i="1" a="1"/>
  <c r="Y2118" i="1" a="1"/>
  <c r="S2117" i="1" a="1"/>
  <c r="S2117" i="1" s="1"/>
  <c r="Y2117" i="1" a="1"/>
  <c r="S2116" i="1" a="1"/>
  <c r="S2116" i="1" s="1"/>
  <c r="Y2116" i="1" a="1"/>
  <c r="Y2116" i="1" s="1"/>
  <c r="S2115" i="1" a="1"/>
  <c r="Y2115" i="1" a="1"/>
  <c r="Y2115" i="1" s="1"/>
  <c r="Y2114" i="1" a="1"/>
  <c r="S2114" i="1" a="1"/>
  <c r="S2113" i="1" a="1"/>
  <c r="Y2113" i="1" a="1"/>
  <c r="S2112" i="1" a="1"/>
  <c r="S2112" i="1" s="1"/>
  <c r="Y2112" i="1" a="1"/>
  <c r="Y2112" i="1" s="1"/>
  <c r="S2111" i="1" a="1"/>
  <c r="S2111" i="1" s="1"/>
  <c r="Y2111" i="1" a="1"/>
  <c r="S2110" i="1" a="1"/>
  <c r="Y2110" i="1" a="1"/>
  <c r="S2109" i="1" a="1"/>
  <c r="Y2109" i="1" a="1"/>
  <c r="S2108" i="1" a="1"/>
  <c r="S2108" i="1" s="1"/>
  <c r="Y2108" i="1" a="1"/>
  <c r="Y2108" i="1" s="1"/>
  <c r="Y2107" i="1" a="1"/>
  <c r="S2107" i="1" a="1"/>
  <c r="S2107" i="1" s="1"/>
  <c r="S2106" i="1" a="1"/>
  <c r="Y2106" i="1" a="1"/>
  <c r="S2105" i="1" a="1"/>
  <c r="S2105" i="1" s="1"/>
  <c r="Y2105" i="1" a="1"/>
  <c r="S2104" i="1" a="1"/>
  <c r="S2104" i="1" s="1"/>
  <c r="Y2104" i="1" a="1"/>
  <c r="Y2103" i="1" a="1"/>
  <c r="S2103" i="1" a="1"/>
  <c r="S2103" i="1" s="1"/>
  <c r="Y2101" i="1" a="1"/>
  <c r="S2101" i="1" a="1"/>
  <c r="S2100" i="1" a="1"/>
  <c r="Y2100" i="1" a="1"/>
  <c r="S2099" i="1" a="1"/>
  <c r="S2099" i="1" s="1"/>
  <c r="Y2099" i="1" a="1"/>
  <c r="Y2099" i="1" s="1"/>
  <c r="S2098" i="1" a="1"/>
  <c r="S2098" i="1" s="1"/>
  <c r="Y2098" i="1" a="1"/>
  <c r="Y2098" i="1" s="1"/>
  <c r="S2097" i="1" a="1"/>
  <c r="Y2097" i="1" a="1"/>
  <c r="S2096" i="1" a="1"/>
  <c r="Y2096" i="1" a="1"/>
  <c r="S2095" i="1" a="1"/>
  <c r="S2095" i="1" s="1"/>
  <c r="Y2095" i="1" a="1"/>
  <c r="Y2095" i="1" s="1"/>
  <c r="S2094" i="1" a="1"/>
  <c r="Y2094" i="1" a="1"/>
  <c r="Y2094" i="1" s="1"/>
  <c r="S2093" i="1" a="1"/>
  <c r="Y2093" i="1" a="1"/>
  <c r="Y2092" i="1" a="1"/>
  <c r="Y2092" i="1" s="1"/>
  <c r="S2092" i="1" a="1"/>
  <c r="S2091" i="1" a="1"/>
  <c r="S2091" i="1" s="1"/>
  <c r="Y2091" i="1" a="1"/>
  <c r="Y2091" i="1" s="1"/>
  <c r="S2090" i="1" a="1"/>
  <c r="Y2090" i="1" a="1"/>
  <c r="Y2090" i="1" s="1"/>
  <c r="S2089" i="1" a="1"/>
  <c r="Y2089" i="1" a="1"/>
  <c r="S2088" i="1" a="1"/>
  <c r="Y2088" i="1" a="1"/>
  <c r="S2087" i="1" a="1"/>
  <c r="S2087" i="1" s="1"/>
  <c r="Y2087" i="1" a="1"/>
  <c r="Y2087" i="1" s="1"/>
  <c r="S2086" i="1" a="1"/>
  <c r="S2086" i="1" s="1"/>
  <c r="Y2086" i="1" a="1"/>
  <c r="Y2086" i="1" s="1"/>
  <c r="Y2085" i="1" a="1"/>
  <c r="S2085" i="1" a="1"/>
  <c r="S2084" i="1" a="1"/>
  <c r="Y2084" i="1" a="1"/>
  <c r="S2083" i="1" a="1"/>
  <c r="S2083" i="1" s="1"/>
  <c r="Y2083" i="1" a="1"/>
  <c r="Y2083" i="1" s="1"/>
  <c r="S2082" i="1" a="1"/>
  <c r="Y2082" i="1" a="1"/>
  <c r="Y2082" i="1" s="1"/>
  <c r="S2081" i="1" a="1"/>
  <c r="Y2081" i="1" a="1"/>
  <c r="S2080" i="1" a="1"/>
  <c r="S2080" i="1" s="1"/>
  <c r="Y2080" i="1" a="1"/>
  <c r="S2079" i="1" a="1"/>
  <c r="S2079" i="1" s="1"/>
  <c r="Y2079" i="1" a="1"/>
  <c r="Y2079" i="1" s="1"/>
  <c r="Y2078" i="1" a="1"/>
  <c r="S2078" i="1" a="1"/>
  <c r="S2078" i="1" s="1"/>
  <c r="S2077" i="1" a="1"/>
  <c r="Y2077" i="1" a="1"/>
  <c r="S2076" i="1" a="1"/>
  <c r="Y2076" i="1" a="1"/>
  <c r="S2075" i="1" a="1"/>
  <c r="S2075" i="1" s="1"/>
  <c r="Y2075" i="1" a="1"/>
  <c r="Y2075" i="1" s="1"/>
  <c r="S2074" i="1" a="1"/>
  <c r="S2074" i="1" s="1"/>
  <c r="Y2074" i="1" a="1"/>
  <c r="Y2074" i="1" s="1"/>
  <c r="S2073" i="1" a="1"/>
  <c r="Y2073" i="1" a="1"/>
  <c r="S2072" i="1" a="1"/>
  <c r="Y2072" i="1" a="1"/>
  <c r="S2071" i="1" a="1"/>
  <c r="S2071" i="1" s="1"/>
  <c r="Y2071" i="1" a="1"/>
  <c r="Y2071" i="1" s="1"/>
  <c r="S2070" i="1" a="1"/>
  <c r="Y2070" i="1" a="1"/>
  <c r="Y2070" i="1" s="1"/>
  <c r="S2069" i="1" a="1"/>
  <c r="Y2069" i="1" a="1"/>
  <c r="S2068" i="1" a="1"/>
  <c r="S2068" i="1" s="1"/>
  <c r="Y2068" i="1" a="1"/>
  <c r="S2067" i="1" a="1"/>
  <c r="S2067" i="1" s="1"/>
  <c r="Y2067" i="1" a="1"/>
  <c r="Y2067" i="1" s="1"/>
  <c r="S2066" i="1" a="1"/>
  <c r="Y2066" i="1" a="1"/>
  <c r="S2065" i="1" a="1"/>
  <c r="Y2065" i="1" a="1"/>
  <c r="Y2064" i="1" a="1"/>
  <c r="S2064" i="1" a="1"/>
  <c r="S2063" i="1" a="1"/>
  <c r="S2063" i="1" s="1"/>
  <c r="Y2063" i="1" a="1"/>
  <c r="Y2063" i="1" s="1"/>
  <c r="S2061" i="1" a="1"/>
  <c r="S2061" i="1" s="1"/>
  <c r="Y2061" i="1" a="1"/>
  <c r="Y2061" i="1" s="1"/>
  <c r="S2059" i="1" a="1"/>
  <c r="Y2059" i="1" a="1"/>
  <c r="S2058" i="1" a="1"/>
  <c r="Y2058" i="1" a="1"/>
  <c r="Y2057" i="1" a="1"/>
  <c r="Y2057" i="1" s="1"/>
  <c r="S2057" i="1" a="1"/>
  <c r="S2057" i="1" s="1"/>
  <c r="S2056" i="1" a="1"/>
  <c r="Y2056" i="1" a="1"/>
  <c r="Y2056" i="1" s="1"/>
  <c r="S2054" i="1" a="1"/>
  <c r="Y2054" i="1" a="1"/>
  <c r="S2053" i="1" a="1"/>
  <c r="S2053" i="1" s="1"/>
  <c r="Y2053" i="1" a="1"/>
  <c r="S2052" i="1" a="1"/>
  <c r="S2052" i="1" s="1"/>
  <c r="Y2052" i="1" a="1"/>
  <c r="Y2052" i="1" s="1"/>
  <c r="S2051" i="1" a="1"/>
  <c r="Y2051" i="1" a="1"/>
  <c r="S2050" i="1" a="1"/>
  <c r="Y2050" i="1" a="1"/>
  <c r="S2049" i="1" a="1"/>
  <c r="Y2049" i="1" a="1"/>
  <c r="S2048" i="1" a="1"/>
  <c r="S2048" i="1" s="1"/>
  <c r="Y2048" i="1" a="1"/>
  <c r="Y2048" i="1" s="1"/>
  <c r="S2047" i="1" a="1"/>
  <c r="S2047" i="1" s="1"/>
  <c r="Y2047" i="1" a="1"/>
  <c r="Y2047" i="1" s="1"/>
  <c r="S2046" i="1" a="1"/>
  <c r="Y2046" i="1" a="1"/>
  <c r="S2045" i="1" a="1"/>
  <c r="Y2045" i="1" a="1"/>
  <c r="Y2044" i="1" a="1"/>
  <c r="Y2044" i="1" s="1"/>
  <c r="S2044" i="1" a="1"/>
  <c r="S2044" i="1" s="1"/>
  <c r="S2043" i="1" a="1"/>
  <c r="Y2043" i="1" a="1"/>
  <c r="Y2043" i="1" s="1"/>
  <c r="S2042" i="1" a="1"/>
  <c r="Y2042" i="1" a="1"/>
  <c r="S2041" i="1" a="1"/>
  <c r="S2041" i="1" s="1"/>
  <c r="Y2041" i="1" a="1"/>
  <c r="S2040" i="1" a="1"/>
  <c r="S2040" i="1" s="1"/>
  <c r="Y2040" i="1" a="1"/>
  <c r="Y2040" i="1" s="1"/>
  <c r="S2039" i="1" a="1"/>
  <c r="Y2039" i="1" a="1"/>
  <c r="Y2039" i="1" s="1"/>
  <c r="S2038" i="1" a="1"/>
  <c r="Y2038" i="1" a="1"/>
  <c r="S2037" i="1" a="1"/>
  <c r="Y2037" i="1" a="1"/>
  <c r="S2036" i="1" a="1"/>
  <c r="S2036" i="1" s="1"/>
  <c r="Y2036" i="1" a="1"/>
  <c r="Y2036" i="1" s="1"/>
  <c r="Y2035" i="1" a="1"/>
  <c r="Y2035" i="1" s="1"/>
  <c r="S2035" i="1" a="1"/>
  <c r="S2035" i="1" s="1"/>
  <c r="S2034" i="1" a="1"/>
  <c r="Y2034" i="1" a="1"/>
  <c r="S2033" i="1" a="1"/>
  <c r="Y2033" i="1" a="1"/>
  <c r="S2032" i="1" a="1"/>
  <c r="S2032" i="1" s="1"/>
  <c r="Y2032" i="1" a="1"/>
  <c r="Y2032" i="1" s="1"/>
  <c r="Y2031" i="1" a="1"/>
  <c r="S2031" i="1" a="1"/>
  <c r="S2031" i="1" s="1"/>
  <c r="S2030" i="1" a="1"/>
  <c r="Y2030" i="1" a="1"/>
  <c r="S2029" i="1" a="1"/>
  <c r="S2029" i="1" s="1"/>
  <c r="Y2029" i="1" a="1"/>
  <c r="Y2028" i="1" a="1"/>
  <c r="Y2028" i="1" s="1"/>
  <c r="S2028" i="1" a="1"/>
  <c r="S2028" i="1" s="1"/>
  <c r="S2027" i="1" a="1"/>
  <c r="Y2027" i="1" a="1"/>
  <c r="Y2027" i="1" s="1"/>
  <c r="S2026" i="1" a="1"/>
  <c r="Y2026" i="1" a="1"/>
  <c r="S2025" i="1" a="1"/>
  <c r="Y2025" i="1" a="1"/>
  <c r="S2024" i="1" a="1"/>
  <c r="S2024" i="1" s="1"/>
  <c r="Y2024" i="1" a="1"/>
  <c r="Y2024" i="1" s="1"/>
  <c r="S2022" i="1" a="1"/>
  <c r="S2022" i="1" s="1"/>
  <c r="Y2022" i="1" a="1"/>
  <c r="Y2022" i="1" s="1"/>
  <c r="S2021" i="1" a="1"/>
  <c r="Y2021" i="1" a="1"/>
  <c r="Y2020" i="1" a="1"/>
  <c r="S2020" i="1" a="1"/>
  <c r="S2019" i="1" a="1"/>
  <c r="S2019" i="1" s="1"/>
  <c r="Y2019" i="1" a="1"/>
  <c r="Y2019" i="1" s="1"/>
  <c r="S2018" i="1" a="1"/>
  <c r="Y2018" i="1" a="1"/>
  <c r="Y2018" i="1" s="1"/>
  <c r="Y2017" i="1" a="1"/>
  <c r="S2017" i="1" a="1"/>
  <c r="S2016" i="1" a="1"/>
  <c r="S2016" i="1" s="1"/>
  <c r="Y2016" i="1" a="1"/>
  <c r="S2015" i="1" a="1"/>
  <c r="S2015" i="1" s="1"/>
  <c r="Y2015" i="1" a="1"/>
  <c r="Y2015" i="1" s="1"/>
  <c r="S2014" i="1" a="1"/>
  <c r="Y2014" i="1" a="1"/>
  <c r="Y2014" i="1" s="1"/>
  <c r="S2013" i="1" a="1"/>
  <c r="Y2013" i="1" a="1"/>
  <c r="S2012" i="1" a="1"/>
  <c r="Y2012" i="1" a="1"/>
  <c r="S2011" i="1" a="1"/>
  <c r="S2011" i="1" s="1"/>
  <c r="Y2011" i="1" a="1"/>
  <c r="Y2011" i="1" s="1"/>
  <c r="S2010" i="1" a="1"/>
  <c r="S2010" i="1" s="1"/>
  <c r="Y2010" i="1" a="1"/>
  <c r="Y2010" i="1" s="1"/>
  <c r="Y2009" i="1" a="1"/>
  <c r="S2009" i="1" a="1"/>
  <c r="S2008" i="1" a="1"/>
  <c r="Y2008" i="1" a="1"/>
  <c r="S2007" i="1" a="1"/>
  <c r="S2007" i="1" s="1"/>
  <c r="Y2007" i="1" a="1"/>
  <c r="Y2007" i="1" s="1"/>
  <c r="S2006" i="1" a="1"/>
  <c r="Y2006" i="1" a="1"/>
  <c r="S2005" i="1" a="1"/>
  <c r="Y2005" i="1" a="1"/>
  <c r="S2004" i="1" a="1"/>
  <c r="S2004" i="1" s="1"/>
  <c r="Y2004" i="1" a="1"/>
  <c r="Y2003" i="1" a="1"/>
  <c r="Y2003" i="1" s="1"/>
  <c r="S2003" i="1" a="1"/>
  <c r="S2003" i="1" s="1"/>
  <c r="S2002" i="1" a="1"/>
  <c r="Y2002" i="1" a="1"/>
  <c r="Y2002" i="1" s="1"/>
  <c r="S2001" i="1" a="1"/>
  <c r="Y2001" i="1" a="1"/>
  <c r="S2000" i="1" a="1"/>
  <c r="Y2000" i="1" a="1"/>
  <c r="S1999" i="1" a="1"/>
  <c r="S1999" i="1" s="1"/>
  <c r="Y1999" i="1" a="1"/>
  <c r="Y1999" i="1" s="1"/>
  <c r="S1998" i="1" a="1"/>
  <c r="S1998" i="1" s="1"/>
  <c r="Y1998" i="1" a="1"/>
  <c r="Y1998" i="1" s="1"/>
  <c r="S1997" i="1" a="1"/>
  <c r="Y1997" i="1" a="1"/>
  <c r="S1996" i="1" a="1"/>
  <c r="Y1996" i="1" a="1"/>
  <c r="Y1995" i="1" a="1"/>
  <c r="Y1995" i="1" s="1"/>
  <c r="S1995" i="1" a="1"/>
  <c r="S1995" i="1" s="1"/>
  <c r="S1994" i="1" a="1"/>
  <c r="Y1994" i="1" a="1"/>
  <c r="Y1994" i="1" s="1"/>
  <c r="S1993" i="1" a="1"/>
  <c r="Y1993" i="1" a="1"/>
  <c r="S1990" i="1" a="1"/>
  <c r="S1990" i="1" s="1"/>
  <c r="Y1990" i="1" a="1"/>
  <c r="S1989" i="1" a="1"/>
  <c r="S1989" i="1" s="1"/>
  <c r="Y1989" i="1" a="1"/>
  <c r="Y1989" i="1" s="1"/>
  <c r="S1988" i="1" a="1"/>
  <c r="Y1988" i="1" a="1"/>
  <c r="Y1988" i="1" s="1"/>
  <c r="S1987" i="1" a="1"/>
  <c r="Y1987" i="1" a="1"/>
  <c r="S1982" i="1" a="1"/>
  <c r="Y1982" i="1" a="1"/>
  <c r="S1981" i="1" a="1"/>
  <c r="S1981" i="1" s="1"/>
  <c r="Y1981" i="1" a="1"/>
  <c r="Y1981" i="1" s="1"/>
  <c r="S1980" i="1" a="1"/>
  <c r="S1980" i="1" s="1"/>
  <c r="Y1980" i="1" a="1"/>
  <c r="Y1980" i="1" s="1"/>
  <c r="S1979" i="1" a="1"/>
  <c r="Y1979" i="1" a="1"/>
  <c r="S1978" i="1" a="1"/>
  <c r="Y1978" i="1" a="1"/>
  <c r="S1977" i="1" a="1"/>
  <c r="S1977" i="1" s="1"/>
  <c r="Y1977" i="1" a="1"/>
  <c r="Y1977" i="1" s="1"/>
  <c r="Y1976" i="1" a="1"/>
  <c r="S1976" i="1" a="1"/>
  <c r="S1976" i="1" s="1"/>
  <c r="S1975" i="1" a="1"/>
  <c r="Y1975" i="1" a="1"/>
  <c r="S1974" i="1" a="1"/>
  <c r="S1974" i="1" s="1"/>
  <c r="Y1974" i="1" a="1"/>
  <c r="S1973" i="1" a="1"/>
  <c r="S1973" i="1" s="1"/>
  <c r="Y1973" i="1" a="1"/>
  <c r="Y1973" i="1" s="1"/>
  <c r="S1972" i="1" a="1"/>
  <c r="Y1972" i="1" a="1"/>
  <c r="Y1972" i="1" s="1"/>
  <c r="S1971" i="1" a="1"/>
  <c r="Y1971" i="1" a="1"/>
  <c r="S1970" i="1" a="1"/>
  <c r="Y1970" i="1" a="1"/>
  <c r="S1969" i="1" a="1"/>
  <c r="S1969" i="1" s="1"/>
  <c r="Y1969" i="1" a="1"/>
  <c r="Y1969" i="1" s="1"/>
  <c r="Y1968" i="1" a="1"/>
  <c r="Y1968" i="1" s="1"/>
  <c r="S1968" i="1" a="1"/>
  <c r="S1968" i="1" s="1"/>
  <c r="S1967" i="1" a="1"/>
  <c r="Y1967" i="1" a="1"/>
  <c r="S1966" i="1" a="1"/>
  <c r="Y1966" i="1" a="1"/>
  <c r="S1965" i="1" a="1"/>
  <c r="S1965" i="1" s="1"/>
  <c r="Y1965" i="1" a="1"/>
  <c r="Y1965" i="1" s="1"/>
  <c r="S1964" i="1" a="1"/>
  <c r="Y1964" i="1" a="1"/>
  <c r="Y1964" i="1" s="1"/>
  <c r="S1963" i="1" a="1"/>
  <c r="Y1963" i="1" a="1"/>
  <c r="S1962" i="1" a="1"/>
  <c r="S1962" i="1" s="1"/>
  <c r="Y1962" i="1" a="1"/>
  <c r="S1961" i="1" a="1"/>
  <c r="S1961" i="1" s="1"/>
  <c r="Y1961" i="1" a="1"/>
  <c r="Y1961" i="1" s="1"/>
  <c r="S1960" i="1" a="1"/>
  <c r="Y1960" i="1" a="1"/>
  <c r="Y1960" i="1" s="1"/>
  <c r="S1959" i="1" a="1"/>
  <c r="Y1959" i="1" a="1"/>
  <c r="S1958" i="1" a="1"/>
  <c r="Y1958" i="1" a="1"/>
  <c r="S1957" i="1" a="1"/>
  <c r="S1957" i="1" s="1"/>
  <c r="Y1957" i="1" a="1"/>
  <c r="Y1957" i="1" s="1"/>
  <c r="S1956" i="1" a="1"/>
  <c r="S1956" i="1" s="1"/>
  <c r="Y1956" i="1" a="1"/>
  <c r="Y1956" i="1" s="1"/>
  <c r="S1955" i="1" a="1"/>
  <c r="Y1955" i="1" a="1"/>
  <c r="S1954" i="1" a="1"/>
  <c r="Y1954" i="1" a="1"/>
  <c r="S1953" i="1" a="1"/>
  <c r="S1953" i="1" s="1"/>
  <c r="Y1953" i="1" a="1"/>
  <c r="Y1953" i="1" s="1"/>
  <c r="S1952" i="1" a="1"/>
  <c r="Y1952" i="1" a="1"/>
  <c r="Y1952" i="1" s="1"/>
  <c r="S1951" i="1" a="1"/>
  <c r="Y1951" i="1" a="1"/>
  <c r="S1950" i="1" a="1"/>
  <c r="Y1950" i="1" a="1"/>
  <c r="S1949" i="1" a="1"/>
  <c r="S1949" i="1" s="1"/>
  <c r="Y1949" i="1" a="1"/>
  <c r="Y1949" i="1" s="1"/>
  <c r="S1948" i="1" a="1"/>
  <c r="Y1948" i="1" a="1"/>
  <c r="Y1948" i="1" s="1"/>
  <c r="S1947" i="1" a="1"/>
  <c r="Y1947" i="1" a="1"/>
  <c r="S1945" i="1" a="1"/>
  <c r="Y1945" i="1" a="1"/>
  <c r="S1943" i="1" a="1"/>
  <c r="S1943" i="1" s="1"/>
  <c r="Y1943" i="1" a="1"/>
  <c r="Y1943" i="1" s="1"/>
  <c r="S1942" i="1" a="1"/>
  <c r="S1942" i="1" s="1"/>
  <c r="Y1942" i="1" a="1"/>
  <c r="Y1942" i="1" s="1"/>
  <c r="S1941" i="1" a="1"/>
  <c r="Y1941" i="1" a="1"/>
  <c r="S1939" i="1" a="1"/>
  <c r="Y1939" i="1" a="1"/>
  <c r="S1938" i="1" a="1"/>
  <c r="S1938" i="1" s="1"/>
  <c r="Y1938" i="1" a="1"/>
  <c r="Y1938" i="1" s="1"/>
  <c r="S1937" i="1" a="1"/>
  <c r="Y1937" i="1" a="1"/>
  <c r="Y1937" i="1" s="1"/>
  <c r="S1936" i="1" a="1"/>
  <c r="Y1936" i="1" a="1"/>
  <c r="S1935" i="1" a="1"/>
  <c r="S1935" i="1" s="1"/>
  <c r="Y1935" i="1" a="1"/>
  <c r="S1932" i="1" a="1"/>
  <c r="S1932" i="1" s="1"/>
  <c r="Y1932" i="1" a="1"/>
  <c r="Y1932" i="1" s="1"/>
  <c r="Y1931" i="1" a="1"/>
  <c r="S1931" i="1" a="1"/>
  <c r="S1931" i="1" s="1"/>
  <c r="S1930" i="1" a="1"/>
  <c r="Y1930" i="1" a="1"/>
  <c r="S1929" i="1" a="1"/>
  <c r="Y1929" i="1" a="1"/>
  <c r="S1928" i="1" a="1"/>
  <c r="S1928" i="1" s="1"/>
  <c r="Y1928" i="1" a="1"/>
  <c r="Y1928" i="1" s="1"/>
  <c r="S1927" i="1" a="1"/>
  <c r="S1927" i="1" s="1"/>
  <c r="Y1927" i="1" a="1"/>
  <c r="Y1927" i="1" s="1"/>
  <c r="S1926" i="1" a="1"/>
  <c r="Y1926" i="1" a="1"/>
  <c r="S1925" i="1" a="1"/>
  <c r="Y1925" i="1" a="1"/>
  <c r="S1924" i="1" a="1"/>
  <c r="S1924" i="1" s="1"/>
  <c r="Y1924" i="1" a="1"/>
  <c r="Y1924" i="1" s="1"/>
  <c r="Y1923" i="1" a="1"/>
  <c r="S1923" i="1" a="1"/>
  <c r="S1923" i="1" s="1"/>
  <c r="S1922" i="1" a="1"/>
  <c r="Y1922" i="1" a="1"/>
  <c r="S1921" i="1" a="1"/>
  <c r="S1921" i="1" s="1"/>
  <c r="Y1921" i="1" a="1"/>
  <c r="S1920" i="1" a="1"/>
  <c r="S1920" i="1" s="1"/>
  <c r="Y1920" i="1" a="1"/>
  <c r="Y1920" i="1" s="1"/>
  <c r="S1919" i="1" a="1"/>
  <c r="Y1919" i="1" a="1"/>
  <c r="Y1919" i="1" s="1"/>
  <c r="S1918" i="1" a="1"/>
  <c r="Y1918" i="1" a="1"/>
  <c r="Y1917" i="1" a="1"/>
  <c r="S1917" i="1" a="1"/>
  <c r="S1916" i="1" a="1"/>
  <c r="S1916" i="1" s="1"/>
  <c r="Y1916" i="1" a="1"/>
  <c r="Y1916" i="1" s="1"/>
  <c r="S1915" i="1" a="1"/>
  <c r="S1915" i="1" s="1"/>
  <c r="Y1915" i="1" a="1"/>
  <c r="Y1915" i="1" s="1"/>
  <c r="S1912" i="1" a="1"/>
  <c r="Y1912" i="1" a="1"/>
  <c r="S1911" i="1" a="1"/>
  <c r="Y1911" i="1" a="1"/>
  <c r="S1910" i="1" a="1"/>
  <c r="S1910" i="1" s="1"/>
  <c r="Y1910" i="1" a="1"/>
  <c r="Y1910" i="1" s="1"/>
  <c r="S1909" i="1" a="1"/>
  <c r="Y1909" i="1" a="1"/>
  <c r="Y1909" i="1" s="1"/>
  <c r="S1908" i="1" a="1"/>
  <c r="Y1908" i="1" a="1"/>
  <c r="S1907" i="1" a="1"/>
  <c r="S1907" i="1" s="1"/>
  <c r="Y1907" i="1" a="1"/>
  <c r="S1906" i="1" a="1"/>
  <c r="S1906" i="1" s="1"/>
  <c r="Y1906" i="1" a="1"/>
  <c r="Y1906" i="1" s="1"/>
  <c r="S1905" i="1" a="1"/>
  <c r="Y1905" i="1" a="1"/>
  <c r="Y1905" i="1" s="1"/>
  <c r="S1904" i="1" a="1"/>
  <c r="Y1904" i="1" a="1"/>
  <c r="S1903" i="1" a="1"/>
  <c r="Y1903" i="1" a="1"/>
  <c r="S1902" i="1" a="1"/>
  <c r="S1902" i="1" s="1"/>
  <c r="Y1902" i="1" a="1"/>
  <c r="Y1902" i="1" s="1"/>
  <c r="S1901" i="1" a="1"/>
  <c r="S1901" i="1" s="1"/>
  <c r="Y1901" i="1" a="1"/>
  <c r="Y1901" i="1" s="1"/>
  <c r="S1900" i="1" a="1"/>
  <c r="Y1900" i="1" a="1"/>
  <c r="S1899" i="1" a="1"/>
  <c r="Y1899" i="1" a="1"/>
  <c r="S1898" i="1" a="1"/>
  <c r="S1898" i="1" s="1"/>
  <c r="Y1898" i="1" a="1"/>
  <c r="Y1898" i="1" s="1"/>
  <c r="S1897" i="1" a="1"/>
  <c r="Y1897" i="1" a="1"/>
  <c r="Y1897" i="1" s="1"/>
  <c r="Y1896" i="1" a="1"/>
  <c r="S1896" i="1" a="1"/>
  <c r="S1895" i="1" a="1"/>
  <c r="S1895" i="1" s="1"/>
  <c r="Y1895" i="1" a="1"/>
  <c r="Y1894" i="1" a="1"/>
  <c r="Y1894" i="1" s="1"/>
  <c r="S1894" i="1" a="1"/>
  <c r="S1894" i="1" s="1"/>
  <c r="S1893" i="1" a="1"/>
  <c r="Y1893" i="1" a="1"/>
  <c r="Y1893" i="1" s="1"/>
  <c r="S1892" i="1" a="1"/>
  <c r="Y1892" i="1" a="1"/>
  <c r="S1891" i="1" a="1"/>
  <c r="Y1891" i="1" a="1"/>
  <c r="S1890" i="1" a="1"/>
  <c r="S1890" i="1" s="1"/>
  <c r="Y1890" i="1" a="1"/>
  <c r="Y1890" i="1" s="1"/>
  <c r="Y1889" i="1" a="1"/>
  <c r="Y1889" i="1" s="1"/>
  <c r="S1889" i="1" a="1"/>
  <c r="S1889" i="1" s="1"/>
  <c r="S1888" i="1" a="1"/>
  <c r="Y1888" i="1" a="1"/>
  <c r="S1887" i="1" a="1"/>
  <c r="Y1887" i="1" a="1"/>
  <c r="S1886" i="1" a="1"/>
  <c r="S1886" i="1" s="1"/>
  <c r="Y1886" i="1" a="1"/>
  <c r="Y1886" i="1" s="1"/>
  <c r="S1885" i="1" a="1"/>
  <c r="Y1885" i="1" a="1"/>
  <c r="Y1885" i="1" s="1"/>
  <c r="S1884" i="1" a="1"/>
  <c r="Y1884" i="1" a="1"/>
  <c r="S1883" i="1" a="1"/>
  <c r="S1883" i="1" s="1"/>
  <c r="Y1883" i="1" a="1"/>
  <c r="S1882" i="1" a="1"/>
  <c r="S1882" i="1" s="1"/>
  <c r="Y1882" i="1" a="1"/>
  <c r="Y1882" i="1" s="1"/>
  <c r="S1881" i="1" a="1"/>
  <c r="Y1881" i="1" a="1"/>
  <c r="Y1881" i="1" s="1"/>
  <c r="S1880" i="1" a="1"/>
  <c r="Y1880" i="1" a="1"/>
  <c r="S1879" i="1" a="1"/>
  <c r="Y1879" i="1" a="1"/>
  <c r="Y1878" i="1" a="1"/>
  <c r="Y1878" i="1" s="1"/>
  <c r="S1878" i="1" a="1"/>
  <c r="S1878" i="1" s="1"/>
  <c r="S1877" i="1" a="1"/>
  <c r="S1877" i="1" s="1"/>
  <c r="Y1877" i="1" a="1"/>
  <c r="Y1877" i="1" s="1"/>
  <c r="S1876" i="1" a="1"/>
  <c r="Y1876" i="1" a="1"/>
  <c r="Y1875" i="1" a="1"/>
  <c r="S1875" i="1" a="1"/>
  <c r="S1874" i="1" a="1"/>
  <c r="S1874" i="1" s="1"/>
  <c r="Y1874" i="1" a="1"/>
  <c r="Y1874" i="1" s="1"/>
  <c r="S1873" i="1" a="1"/>
  <c r="Y1873" i="1" a="1"/>
  <c r="Y1873" i="1" s="1"/>
  <c r="S1872" i="1" a="1"/>
  <c r="Y1872" i="1" a="1"/>
  <c r="S1871" i="1" a="1"/>
  <c r="S1871" i="1" s="1"/>
  <c r="Y1871" i="1" a="1"/>
  <c r="S1870" i="1" a="1"/>
  <c r="S1870" i="1" s="1"/>
  <c r="Y1870" i="1" a="1"/>
  <c r="Y1870" i="1" s="1"/>
  <c r="S1869" i="1" a="1"/>
  <c r="Y1869" i="1" a="1"/>
  <c r="Y1869" i="1" s="1"/>
  <c r="S1868" i="1" a="1"/>
  <c r="Y1868" i="1" a="1"/>
  <c r="S1867" i="1" a="1"/>
  <c r="Y1867" i="1" a="1"/>
  <c r="S1866" i="1" a="1"/>
  <c r="S1866" i="1" s="1"/>
  <c r="Y1866" i="1" a="1"/>
  <c r="Y1866" i="1" s="1"/>
  <c r="S1865" i="1" a="1"/>
  <c r="S1865" i="1" s="1"/>
  <c r="Y1865" i="1" a="1"/>
  <c r="Y1865" i="1" s="1"/>
  <c r="S1864" i="1" a="1"/>
  <c r="Y1864" i="1" a="1"/>
  <c r="Y1863" i="1" a="1"/>
  <c r="S1863" i="1" a="1"/>
  <c r="S1862" i="1" a="1"/>
  <c r="S1862" i="1" s="1"/>
  <c r="Y1862" i="1" a="1"/>
  <c r="Y1862" i="1" s="1"/>
  <c r="S1861" i="1" a="1"/>
  <c r="Y1861" i="1" a="1"/>
  <c r="Y1861" i="1" s="1"/>
  <c r="S1858" i="1" a="1"/>
  <c r="Y1858" i="1" a="1"/>
  <c r="S1857" i="1" a="1"/>
  <c r="S1857" i="1" s="1"/>
  <c r="Y1857" i="1" a="1"/>
  <c r="S1856" i="1" a="1"/>
  <c r="S1856" i="1" s="1"/>
  <c r="Y1856" i="1" a="1"/>
  <c r="Y1856" i="1" s="1"/>
  <c r="S1855" i="1" a="1"/>
  <c r="Y1855" i="1" a="1"/>
  <c r="Y1855" i="1" s="1"/>
  <c r="S1854" i="1" a="1"/>
  <c r="Y1854" i="1" a="1"/>
  <c r="S1853" i="1" a="1"/>
  <c r="Y1853" i="1" a="1"/>
  <c r="S1852" i="1" a="1"/>
  <c r="S1852" i="1" s="1"/>
  <c r="Y1852" i="1" a="1"/>
  <c r="Y1852" i="1" s="1"/>
  <c r="S1851" i="1" a="1"/>
  <c r="S1851" i="1" s="1"/>
  <c r="Y1851" i="1" a="1"/>
  <c r="Y1851" i="1" s="1"/>
  <c r="S1850" i="1" a="1"/>
  <c r="Y1850" i="1" a="1"/>
  <c r="S1849" i="1" a="1"/>
  <c r="Y1849" i="1" a="1"/>
  <c r="S1848" i="1" a="1"/>
  <c r="S1848" i="1" s="1"/>
  <c r="Y1848" i="1" a="1"/>
  <c r="Y1848" i="1" s="1"/>
  <c r="S1847" i="1" a="1"/>
  <c r="Y1847" i="1" a="1"/>
  <c r="Y1847" i="1" s="1"/>
  <c r="S1845" i="1" a="1"/>
  <c r="Y1845" i="1" a="1"/>
  <c r="S1688" i="1" a="1"/>
  <c r="S1688" i="1" s="1"/>
  <c r="Y1688" i="1" a="1"/>
  <c r="Y1687" i="1" a="1"/>
  <c r="Y1687" i="1" s="1"/>
  <c r="S1687" i="1" a="1"/>
  <c r="S1687" i="1" s="1"/>
  <c r="S1686" i="1" a="1"/>
  <c r="Y1686" i="1" a="1"/>
  <c r="S1685" i="1" a="1"/>
  <c r="Y1685" i="1" a="1"/>
  <c r="Y1684" i="1" a="1"/>
  <c r="S1684" i="1" a="1"/>
  <c r="S1682" i="1" a="1"/>
  <c r="S1682" i="1" s="1"/>
  <c r="Y1682" i="1" a="1"/>
  <c r="Y1682" i="1" s="1"/>
  <c r="S1676" i="1" a="1"/>
  <c r="S1676" i="1" s="1"/>
  <c r="Y1676" i="1" a="1"/>
  <c r="Y1676" i="1" s="1"/>
  <c r="S1675" i="1" a="1"/>
  <c r="Y1675" i="1" a="1"/>
  <c r="S1674" i="1" a="1"/>
  <c r="Y1674" i="1" a="1"/>
  <c r="S1673" i="1" a="1"/>
  <c r="S1673" i="1" s="1"/>
  <c r="Y1673" i="1" a="1"/>
  <c r="Y1673" i="1" s="1"/>
  <c r="S1671" i="1" a="1"/>
  <c r="Y1671" i="1" a="1"/>
  <c r="S1670" i="1" a="1"/>
  <c r="Y1670" i="1" a="1"/>
  <c r="S1669" i="1" a="1"/>
  <c r="S1669" i="1" s="1"/>
  <c r="Y1669" i="1" a="1"/>
  <c r="Y1667" i="1" a="1"/>
  <c r="Y1667" i="1" s="1"/>
  <c r="S1667" i="1" a="1"/>
  <c r="S1667" i="1" s="1"/>
  <c r="S1666" i="1" a="1"/>
  <c r="Y1666" i="1" a="1"/>
  <c r="Y1666" i="1" s="1"/>
  <c r="S1665" i="1" a="1"/>
  <c r="Y1665" i="1" a="1"/>
  <c r="S1664" i="1" a="1"/>
  <c r="Y1664" i="1" a="1"/>
  <c r="S1663" i="1" a="1"/>
  <c r="S1663" i="1" s="1"/>
  <c r="Y1663" i="1" a="1"/>
  <c r="Y1663" i="1" s="1"/>
  <c r="Y1662" i="1" a="1"/>
  <c r="Y1662" i="1" s="1"/>
  <c r="S1662" i="1" a="1"/>
  <c r="S1661" i="1" a="1"/>
  <c r="Y1661" i="1" a="1"/>
  <c r="S1660" i="1" a="1"/>
  <c r="Y1660" i="1" a="1"/>
  <c r="S1657" i="1" a="1"/>
  <c r="S1657" i="1" s="1"/>
  <c r="Y1657" i="1" a="1"/>
  <c r="Y1657" i="1" s="1"/>
  <c r="S1656" i="1" a="1"/>
  <c r="Y1656" i="1" a="1"/>
  <c r="Y1656" i="1" s="1"/>
  <c r="S1655" i="1" a="1"/>
  <c r="Y1655" i="1" a="1"/>
  <c r="S1653" i="1" a="1"/>
  <c r="S1653" i="1" s="1"/>
  <c r="Y1653" i="1" a="1"/>
  <c r="S1652" i="1" a="1"/>
  <c r="S1652" i="1" s="1"/>
  <c r="Y1652" i="1" a="1"/>
  <c r="Y1652" i="1" s="1"/>
  <c r="S1651" i="1" a="1"/>
  <c r="Y1651" i="1" a="1"/>
  <c r="Y1651" i="1" s="1"/>
  <c r="S1649" i="1" a="1"/>
  <c r="Y1649" i="1" a="1"/>
  <c r="S1648" i="1" a="1"/>
  <c r="Y1648" i="1" a="1"/>
  <c r="S1647" i="1" a="1"/>
  <c r="S1647" i="1" s="1"/>
  <c r="Y1647" i="1" a="1"/>
  <c r="Y1647" i="1" s="1"/>
  <c r="S1646" i="1" a="1"/>
  <c r="S1646" i="1" s="1"/>
  <c r="Y1646" i="1" a="1"/>
  <c r="Y1646" i="1" s="1"/>
  <c r="Y1645" i="1" a="1"/>
  <c r="S1645" i="1" a="1"/>
  <c r="S1644" i="1" a="1"/>
  <c r="Y1644" i="1" a="1"/>
  <c r="S1643" i="1" a="1"/>
  <c r="S1643" i="1" s="1"/>
  <c r="Y1643" i="1" a="1"/>
  <c r="Y1643" i="1" s="1"/>
  <c r="S1641" i="1" a="1"/>
  <c r="Y1641" i="1" a="1"/>
  <c r="Y1641" i="1" s="1"/>
  <c r="S1640" i="1" a="1"/>
  <c r="Y1640" i="1" a="1"/>
  <c r="Y1639" i="1" a="1"/>
  <c r="Y1639" i="1" s="1"/>
  <c r="S1639" i="1" a="1"/>
  <c r="S1638" i="1" a="1"/>
  <c r="S1638" i="1" s="1"/>
  <c r="Y1638" i="1" a="1"/>
  <c r="Y1638" i="1" s="1"/>
  <c r="S1637" i="1" a="1"/>
  <c r="Y1637" i="1" a="1"/>
  <c r="Y1637" i="1" s="1"/>
  <c r="S1635" i="1" a="1"/>
  <c r="Y1635" i="1" a="1"/>
  <c r="S1634" i="1" a="1"/>
  <c r="Y1634" i="1" a="1"/>
  <c r="S1633" i="1" a="1"/>
  <c r="S1633" i="1" s="1"/>
  <c r="Y1633" i="1" a="1"/>
  <c r="Y1633" i="1" s="1"/>
  <c r="Y1632" i="1" a="1"/>
  <c r="Y1632" i="1" s="1"/>
  <c r="S1632" i="1" a="1"/>
  <c r="S1632" i="1" s="1"/>
  <c r="S1631" i="1" a="1"/>
  <c r="Y1631" i="1" a="1"/>
  <c r="S1630" i="1" a="1"/>
  <c r="Y1630" i="1" a="1"/>
  <c r="S1629" i="1" a="1"/>
  <c r="S1629" i="1" s="1"/>
  <c r="Y1629" i="1" a="1"/>
  <c r="Y1629" i="1" s="1"/>
  <c r="S1628" i="1" a="1"/>
  <c r="Y1628" i="1" a="1"/>
  <c r="Y1628" i="1" s="1"/>
  <c r="S1627" i="1" a="1"/>
  <c r="Y1627" i="1" a="1"/>
  <c r="S1625" i="1" a="1"/>
  <c r="S1625" i="1" s="1"/>
  <c r="Y1625" i="1" a="1"/>
  <c r="S1624" i="1" a="1"/>
  <c r="S1624" i="1" s="1"/>
  <c r="Y1624" i="1" a="1"/>
  <c r="Y1624" i="1" s="1"/>
  <c r="S1623" i="1" a="1"/>
  <c r="Y1623" i="1" a="1"/>
  <c r="Y1623" i="1" s="1"/>
  <c r="S1622" i="1" a="1"/>
  <c r="Y1622" i="1" a="1"/>
  <c r="S1620" i="1" a="1"/>
  <c r="Y1620" i="1" a="1"/>
  <c r="S1619" i="1" a="1"/>
  <c r="S1619" i="1" s="1"/>
  <c r="Y1619" i="1" a="1"/>
  <c r="Y1619" i="1" s="1"/>
  <c r="S1618" i="1" a="1"/>
  <c r="S1618" i="1" s="1"/>
  <c r="Y1618" i="1" a="1"/>
  <c r="Y1618" i="1" s="1"/>
  <c r="S1617" i="1" a="1"/>
  <c r="Y1617" i="1" a="1"/>
  <c r="S1616" i="1" a="1"/>
  <c r="Y1616" i="1" a="1"/>
  <c r="S1615" i="1" a="1"/>
  <c r="S1615" i="1" s="1"/>
  <c r="Y1615" i="1" a="1"/>
  <c r="Y1615" i="1" s="1"/>
  <c r="S1614" i="1" a="1"/>
  <c r="Y1614" i="1" a="1"/>
  <c r="Y1614" i="1" s="1"/>
  <c r="S1612" i="1" a="1"/>
  <c r="Y1612" i="1" a="1"/>
  <c r="S1611" i="1" a="1"/>
  <c r="S1611" i="1" s="1"/>
  <c r="Y1611" i="1" a="1"/>
  <c r="S1610" i="1" a="1"/>
  <c r="S1610" i="1" s="1"/>
  <c r="Y1610" i="1" a="1"/>
  <c r="Y1610" i="1" s="1"/>
  <c r="S1609" i="1" a="1"/>
  <c r="Y1609" i="1" a="1"/>
  <c r="Y1609" i="1" s="1"/>
  <c r="S1608" i="1" a="1"/>
  <c r="Y1608" i="1" a="1"/>
  <c r="S1607" i="1" a="1"/>
  <c r="Y1607" i="1" a="1"/>
  <c r="S1606" i="1" a="1"/>
  <c r="S1606" i="1" s="1"/>
  <c r="Y1606" i="1" a="1"/>
  <c r="Y1606" i="1" s="1"/>
  <c r="S1605" i="1" a="1"/>
  <c r="S1605" i="1" s="1"/>
  <c r="Y1605" i="1" a="1"/>
  <c r="Y1605" i="1" s="1"/>
  <c r="S1604" i="1" a="1"/>
  <c r="Y1604" i="1" a="1"/>
  <c r="S1603" i="1" a="1"/>
  <c r="Y1603" i="1" a="1"/>
  <c r="S1601" i="1" a="1"/>
  <c r="S1601" i="1" s="1"/>
  <c r="Y1601" i="1" a="1"/>
  <c r="Y1601" i="1" s="1"/>
  <c r="S1600" i="1" a="1"/>
  <c r="Y1600" i="1" a="1"/>
  <c r="Y1600" i="1" s="1"/>
  <c r="S1599" i="1" a="1"/>
  <c r="Y1599" i="1" a="1"/>
  <c r="Y1597" i="1" a="1"/>
  <c r="Y1597" i="1" s="1"/>
  <c r="S1597" i="1" a="1"/>
  <c r="S1596" i="1" a="1"/>
  <c r="S1596" i="1" s="1"/>
  <c r="Y1596" i="1" a="1"/>
  <c r="Y1596" i="1" s="1"/>
  <c r="Y1595" i="1" a="1"/>
  <c r="S1595" i="1" a="1"/>
  <c r="S1595" i="1" s="1"/>
  <c r="S1594" i="1" a="1"/>
  <c r="Y1594" i="1" a="1"/>
  <c r="S1593" i="1" a="1"/>
  <c r="Y1593" i="1" a="1"/>
  <c r="S1591" i="1" a="1"/>
  <c r="S1591" i="1" s="1"/>
  <c r="Y1591" i="1" a="1"/>
  <c r="Y1591" i="1" s="1"/>
  <c r="S1590" i="1" a="1"/>
  <c r="S1590" i="1" s="1"/>
  <c r="Y1590" i="1" a="1"/>
  <c r="Y1590" i="1" s="1"/>
  <c r="S1589" i="1" a="1"/>
  <c r="Y1589" i="1" a="1"/>
  <c r="Y1588" i="1" a="1"/>
  <c r="S1588" i="1" a="1"/>
  <c r="S1587" i="1" a="1"/>
  <c r="S1587" i="1" s="1"/>
  <c r="Y1587" i="1" a="1"/>
  <c r="Y1587" i="1" s="1"/>
  <c r="S1585" i="1" a="1"/>
  <c r="Y1585" i="1" a="1"/>
  <c r="S1584" i="1" a="1"/>
  <c r="Y1584" i="1" a="1"/>
  <c r="S1583" i="1" a="1"/>
  <c r="S1583" i="1" s="1"/>
  <c r="Y1583" i="1" a="1"/>
  <c r="S1582" i="1" a="1"/>
  <c r="S1582" i="1" s="1"/>
  <c r="Y1582" i="1" a="1"/>
  <c r="Y1582" i="1" s="1"/>
  <c r="Y1581" i="1" a="1"/>
  <c r="S1581" i="1" a="1"/>
  <c r="S1581" i="1" s="1"/>
  <c r="S1580" i="1" a="1"/>
  <c r="Y1580" i="1" a="1"/>
  <c r="S1578" i="1" a="1"/>
  <c r="Y1578" i="1" a="1"/>
  <c r="S1574" i="1" a="1"/>
  <c r="S1574" i="1" s="1"/>
  <c r="Y1574" i="1" a="1"/>
  <c r="Y1574" i="1" s="1"/>
  <c r="S1572" i="1" a="1"/>
  <c r="S1572" i="1" s="1"/>
  <c r="Y1572" i="1" a="1"/>
  <c r="Y1572" i="1" s="1"/>
  <c r="Y1570" i="1" a="1"/>
  <c r="S1570" i="1" a="1"/>
  <c r="S1569" i="1" a="1"/>
  <c r="Y1569" i="1" a="1"/>
  <c r="S1568" i="1" a="1"/>
  <c r="S1568" i="1" s="1"/>
  <c r="Y1568" i="1" a="1"/>
  <c r="Y1568" i="1" s="1"/>
  <c r="S1567" i="1" a="1"/>
  <c r="Y1567" i="1" a="1"/>
  <c r="Y1567" i="1" s="1"/>
  <c r="S1566" i="1" a="1"/>
  <c r="Y1566" i="1" a="1"/>
  <c r="S1565" i="1" a="1"/>
  <c r="S1565" i="1" s="1"/>
  <c r="Y1565" i="1" a="1"/>
  <c r="S1564" i="1" a="1"/>
  <c r="S1564" i="1" s="1"/>
  <c r="Y1564" i="1" a="1"/>
  <c r="Y1564" i="1" s="1"/>
  <c r="S1560" i="1" a="1"/>
  <c r="Y1560" i="1" a="1"/>
  <c r="Y1560" i="1" s="1"/>
  <c r="S1559" i="1" a="1"/>
  <c r="Y1559" i="1" a="1"/>
  <c r="S1558" i="1" a="1"/>
  <c r="Y1558" i="1" a="1"/>
  <c r="S1557" i="1" a="1"/>
  <c r="S1557" i="1" s="1"/>
  <c r="Y1557" i="1" a="1"/>
  <c r="Y1557" i="1" s="1"/>
  <c r="S1556" i="1" a="1"/>
  <c r="S1556" i="1" s="1"/>
  <c r="Y1556" i="1" a="1"/>
  <c r="Y1556" i="1" s="1"/>
  <c r="S1555" i="1" a="1"/>
  <c r="Y1555" i="1" a="1"/>
  <c r="S1554" i="1" a="1"/>
  <c r="Y1554" i="1" a="1"/>
  <c r="S1553" i="1" a="1"/>
  <c r="S1553" i="1" s="1"/>
  <c r="Y1553" i="1" a="1"/>
  <c r="Y1553" i="1" s="1"/>
  <c r="S1552" i="1" a="1"/>
  <c r="Y1552" i="1" a="1"/>
  <c r="Y1552" i="1" s="1"/>
  <c r="S1551" i="1" a="1"/>
  <c r="Y1551" i="1" a="1"/>
  <c r="S1550" i="1" a="1"/>
  <c r="S1550" i="1" s="1"/>
  <c r="Y1550" i="1" a="1"/>
  <c r="Y1549" i="1" a="1"/>
  <c r="Y1549" i="1" s="1"/>
  <c r="S1549" i="1" a="1"/>
  <c r="S1549" i="1" s="1"/>
  <c r="S1548" i="1" a="1"/>
  <c r="Y1548" i="1" a="1"/>
  <c r="S1547" i="1" a="1"/>
  <c r="Y1547" i="1" a="1"/>
  <c r="S1546" i="1" a="1"/>
  <c r="Y1546" i="1" a="1"/>
  <c r="S1544" i="1" a="1"/>
  <c r="S1544" i="1" s="1"/>
  <c r="Y1544" i="1" a="1"/>
  <c r="Y1544" i="1" s="1"/>
  <c r="S1543" i="1" a="1"/>
  <c r="S1543" i="1" s="1"/>
  <c r="Y1543" i="1" a="1"/>
  <c r="Y1543" i="1" s="1"/>
  <c r="S1542" i="1" a="1"/>
  <c r="Y1542" i="1" a="1"/>
  <c r="S1541" i="1" a="1"/>
  <c r="Y1541" i="1" a="1"/>
  <c r="S1540" i="1" a="1"/>
  <c r="S1540" i="1" s="1"/>
  <c r="Y1540" i="1" a="1"/>
  <c r="Y1540" i="1" s="1"/>
  <c r="S1539" i="1" a="1"/>
  <c r="Y1539" i="1" a="1"/>
  <c r="Y1539" i="1" s="1"/>
  <c r="S1538" i="1" a="1"/>
  <c r="Y1538" i="1" a="1"/>
  <c r="Y1537" i="1" a="1"/>
  <c r="Y1537" i="1" s="1"/>
  <c r="S1537" i="1" a="1"/>
  <c r="S1536" i="1" a="1"/>
  <c r="S1536" i="1" s="1"/>
  <c r="Y1536" i="1" a="1"/>
  <c r="Y1536" i="1" s="1"/>
  <c r="S1535" i="1" a="1"/>
  <c r="Y1535" i="1" a="1"/>
  <c r="Y1535" i="1" s="1"/>
  <c r="S1534" i="1" a="1"/>
  <c r="Y1534" i="1" a="1"/>
  <c r="S1533" i="1" a="1"/>
  <c r="Y1533" i="1" a="1"/>
  <c r="S1532" i="1" a="1"/>
  <c r="S1532" i="1" s="1"/>
  <c r="Y1532" i="1" a="1"/>
  <c r="Y1532" i="1" s="1"/>
  <c r="S1531" i="1" a="1"/>
  <c r="S1531" i="1" s="1"/>
  <c r="Y1531" i="1" a="1"/>
  <c r="Y1531" i="1" s="1"/>
  <c r="S1527" i="1" a="1"/>
  <c r="Y1527" i="1" a="1"/>
  <c r="S1526" i="1" a="1"/>
  <c r="Y1526" i="1" a="1"/>
  <c r="S1525" i="1" a="1"/>
  <c r="S1525" i="1" s="1"/>
  <c r="Y1525" i="1" a="1"/>
  <c r="Y1525" i="1" s="1"/>
  <c r="S1524" i="1" a="1"/>
  <c r="Y1524" i="1" a="1"/>
  <c r="Y1524" i="1" s="1"/>
  <c r="S1523" i="1" a="1"/>
  <c r="Y1523" i="1" a="1"/>
  <c r="S1522" i="1" a="1"/>
  <c r="S1522" i="1" s="1"/>
  <c r="Y1522" i="1" a="1"/>
  <c r="S1521" i="1" a="1"/>
  <c r="S1521" i="1" s="1"/>
  <c r="Y1521" i="1" a="1"/>
  <c r="Y1521" i="1" s="1"/>
  <c r="S1520" i="1" a="1"/>
  <c r="Y1520" i="1" a="1"/>
  <c r="Y1520" i="1" s="1"/>
  <c r="S1519" i="1" a="1"/>
  <c r="Y1519" i="1" a="1"/>
  <c r="S1518" i="1" a="1"/>
  <c r="Y1518" i="1" a="1"/>
  <c r="S1515" i="1" a="1"/>
  <c r="S1515" i="1" s="1"/>
  <c r="Y1515" i="1" a="1"/>
  <c r="Y1515" i="1" s="1"/>
  <c r="S1513" i="1" a="1"/>
  <c r="S1513" i="1" s="1"/>
  <c r="Y1513" i="1" a="1"/>
  <c r="Y1513" i="1" s="1"/>
  <c r="S1511" i="1" a="1"/>
  <c r="Y1511" i="1" a="1"/>
  <c r="S1510" i="1" a="1"/>
  <c r="Y1510" i="1" a="1"/>
  <c r="S1509" i="1" a="1"/>
  <c r="S1509" i="1" s="1"/>
  <c r="Y1509" i="1" a="1"/>
  <c r="Y1509" i="1" s="1"/>
  <c r="S1508" i="1" a="1"/>
  <c r="Y1508" i="1" a="1"/>
  <c r="Y1508" i="1" s="1"/>
  <c r="S1507" i="1" a="1"/>
  <c r="Y1507" i="1" a="1"/>
  <c r="S1506" i="1" a="1"/>
  <c r="S1506" i="1" s="1"/>
  <c r="Y1506" i="1" a="1"/>
  <c r="S1505" i="1" a="1"/>
  <c r="S1505" i="1" s="1"/>
  <c r="Y1505" i="1" a="1"/>
  <c r="Y1505" i="1" s="1"/>
  <c r="S1504" i="1" a="1"/>
  <c r="Y1504" i="1" a="1"/>
  <c r="Y1504" i="1" s="1"/>
  <c r="S1503" i="1" a="1"/>
  <c r="Y1503" i="1" a="1"/>
  <c r="S1502" i="1" a="1"/>
  <c r="Y1502" i="1" a="1"/>
  <c r="S1501" i="1" a="1"/>
  <c r="S1501" i="1" s="1"/>
  <c r="Y1501" i="1" a="1"/>
  <c r="Y1501" i="1" s="1"/>
  <c r="S1500" i="1" a="1"/>
  <c r="S1500" i="1" s="1"/>
  <c r="Y1500" i="1" a="1"/>
  <c r="S1499" i="1" a="1"/>
  <c r="Y1499" i="1" a="1"/>
  <c r="S1498" i="1" a="1"/>
  <c r="Y1498" i="1" a="1"/>
  <c r="S1497" i="1" a="1"/>
  <c r="S1497" i="1" s="1"/>
  <c r="Y1497" i="1" a="1"/>
  <c r="Y1497" i="1" s="1"/>
  <c r="S1496" i="1" a="1"/>
  <c r="Y1496" i="1" a="1"/>
  <c r="Y1496" i="1" s="1"/>
  <c r="S1495" i="1" a="1"/>
  <c r="Y1495" i="1" a="1"/>
  <c r="S1494" i="1" a="1"/>
  <c r="Y1494" i="1" a="1"/>
  <c r="S1493" i="1" a="1"/>
  <c r="S1493" i="1" s="1"/>
  <c r="Y1493" i="1" a="1"/>
  <c r="Y1493" i="1" s="1"/>
  <c r="Y1492" i="1" a="1"/>
  <c r="S1492" i="1" a="1"/>
  <c r="S1492" i="1" s="1"/>
  <c r="S1491" i="1" a="1"/>
  <c r="Y1491" i="1" a="1"/>
  <c r="S1490" i="1" a="1"/>
  <c r="Y1490" i="1" a="1"/>
  <c r="S1487" i="1" a="1"/>
  <c r="S1487" i="1" s="1"/>
  <c r="Y1487" i="1" a="1"/>
  <c r="Y1487" i="1" s="1"/>
  <c r="S1486" i="1" a="1"/>
  <c r="S1486" i="1" s="1"/>
  <c r="Y1486" i="1" a="1"/>
  <c r="Y1486" i="1" s="1"/>
  <c r="S1485" i="1" a="1"/>
  <c r="Y1485" i="1" a="1"/>
  <c r="S1484" i="1" a="1"/>
  <c r="Y1484" i="1" a="1"/>
  <c r="S1483" i="1" a="1"/>
  <c r="S1483" i="1" s="1"/>
  <c r="Y1483" i="1" a="1"/>
  <c r="Y1483" i="1" s="1"/>
  <c r="S1476" i="1" a="1"/>
  <c r="Y1476" i="1" a="1"/>
  <c r="Y1476" i="1" s="1"/>
  <c r="S1475" i="1" a="1"/>
  <c r="Y1475" i="1" a="1"/>
  <c r="S1474" i="1" a="1"/>
  <c r="S1474" i="1" s="1"/>
  <c r="Y1474" i="1" a="1"/>
  <c r="S1473" i="1" a="1"/>
  <c r="S1473" i="1" s="1"/>
  <c r="Y1473" i="1" a="1"/>
  <c r="Y1473" i="1" s="1"/>
  <c r="S1472" i="1" a="1"/>
  <c r="Y1472" i="1" a="1"/>
  <c r="Y1472" i="1" s="1"/>
  <c r="S1469" i="1" a="1"/>
  <c r="Y1469" i="1" a="1"/>
  <c r="S1467" i="1" a="1"/>
  <c r="Y1467" i="1" a="1"/>
  <c r="S1466" i="1" a="1"/>
  <c r="S1466" i="1" s="1"/>
  <c r="Y1466" i="1" a="1"/>
  <c r="Y1466" i="1" s="1"/>
  <c r="S1465" i="1" a="1"/>
  <c r="S1465" i="1" s="1"/>
  <c r="Y1465" i="1" a="1"/>
  <c r="Y1465" i="1" s="1"/>
  <c r="S1464" i="1" a="1"/>
  <c r="Y1464" i="1" a="1"/>
  <c r="S1463" i="1" a="1"/>
  <c r="Y1463" i="1" a="1"/>
  <c r="S1462" i="1" a="1"/>
  <c r="S1462" i="1" s="1"/>
  <c r="Y1462" i="1" a="1"/>
  <c r="Y1462" i="1" s="1"/>
  <c r="S1461" i="1" a="1"/>
  <c r="Y1461" i="1" a="1"/>
  <c r="Y1461" i="1" s="1"/>
  <c r="S1460" i="1" a="1"/>
  <c r="Y1460" i="1" a="1"/>
  <c r="S1458" i="1" a="1"/>
  <c r="S1458" i="1" s="1"/>
  <c r="Y1458" i="1" a="1"/>
  <c r="Y1457" i="1" a="1"/>
  <c r="Y1457" i="1" s="1"/>
  <c r="S1457" i="1" a="1"/>
  <c r="S1457" i="1" s="1"/>
  <c r="S1456" i="1" a="1"/>
  <c r="Y1456" i="1" a="1"/>
  <c r="Y1456" i="1" s="1"/>
  <c r="S1455" i="1" a="1"/>
  <c r="Y1455" i="1" a="1"/>
  <c r="S1454" i="1" a="1"/>
  <c r="Y1454" i="1" a="1"/>
  <c r="S1453" i="1" a="1"/>
  <c r="S1453" i="1" s="1"/>
  <c r="Y1453" i="1" a="1"/>
  <c r="Y1453" i="1" s="1"/>
  <c r="S1452" i="1" a="1"/>
  <c r="S1452" i="1" s="1"/>
  <c r="Y1452" i="1" a="1"/>
  <c r="Y1452" i="1" s="1"/>
  <c r="S1451" i="1" a="1"/>
  <c r="Y1451" i="1" a="1"/>
  <c r="S1450" i="1" a="1"/>
  <c r="Y1450" i="1" a="1"/>
  <c r="S1449" i="1" a="1"/>
  <c r="S1449" i="1" s="1"/>
  <c r="Y1449" i="1" a="1"/>
  <c r="Y1449" i="1" s="1"/>
  <c r="S1448" i="1" a="1"/>
  <c r="Y1448" i="1" a="1"/>
  <c r="Y1448" i="1" s="1"/>
  <c r="S1447" i="1" a="1"/>
  <c r="Y1447" i="1" a="1"/>
  <c r="S1446" i="1" a="1"/>
  <c r="S1446" i="1" s="1"/>
  <c r="Y1446" i="1" a="1"/>
  <c r="Y1445" i="1" a="1"/>
  <c r="Y1445" i="1" s="1"/>
  <c r="S1445" i="1" a="1"/>
  <c r="S1445" i="1" s="1"/>
  <c r="S1444" i="1" a="1"/>
  <c r="Y1444" i="1" a="1"/>
  <c r="S1443" i="1" a="1"/>
  <c r="Y1443" i="1" a="1"/>
  <c r="S1442" i="1" a="1"/>
  <c r="Y1442" i="1" a="1"/>
  <c r="Y1441" i="1" a="1"/>
  <c r="Y1441" i="1" s="1"/>
  <c r="S1441" i="1" a="1"/>
  <c r="S1441" i="1" s="1"/>
  <c r="S1440" i="1" a="1"/>
  <c r="S1440" i="1" s="1"/>
  <c r="Y1440" i="1" a="1"/>
  <c r="Y1440" i="1" s="1"/>
  <c r="S1438" i="1" a="1"/>
  <c r="Y1438" i="1" a="1"/>
  <c r="S1437" i="1" a="1"/>
  <c r="Y1437" i="1" a="1"/>
  <c r="S1436" i="1" a="1"/>
  <c r="S1436" i="1" s="1"/>
  <c r="Y1436" i="1" a="1"/>
  <c r="Y1436" i="1" s="1"/>
  <c r="S1432" i="1" a="1"/>
  <c r="Y1432" i="1" a="1"/>
  <c r="Y1432" i="1" s="1"/>
  <c r="S1429" i="1" a="1"/>
  <c r="Y1429" i="1" a="1"/>
  <c r="S1428" i="1" a="1"/>
  <c r="S1428" i="1" s="1"/>
  <c r="Y1428" i="1" a="1"/>
  <c r="S1427" i="1" a="1"/>
  <c r="S1427" i="1" s="1"/>
  <c r="Y1427" i="1" a="1"/>
  <c r="Y1427" i="1" s="1"/>
  <c r="S1426" i="1" a="1"/>
  <c r="Y1426" i="1" a="1"/>
  <c r="Y1426" i="1" s="1"/>
  <c r="S1425" i="1" a="1"/>
  <c r="Y1425" i="1" a="1"/>
  <c r="S1424" i="1" a="1"/>
  <c r="Y1424" i="1" a="1"/>
  <c r="S1423" i="1" a="1"/>
  <c r="S1423" i="1" s="1"/>
  <c r="Y1423" i="1" a="1"/>
  <c r="Y1423" i="1" s="1"/>
  <c r="Y1422" i="1" a="1"/>
  <c r="Y1422" i="1" s="1"/>
  <c r="S1422" i="1" a="1"/>
  <c r="S1422" i="1" s="1"/>
  <c r="S1421" i="1" a="1"/>
  <c r="Y1421" i="1" a="1"/>
  <c r="S1420" i="1" a="1"/>
  <c r="Y1420" i="1" a="1"/>
  <c r="S1419" i="1" a="1"/>
  <c r="S1419" i="1" s="1"/>
  <c r="Y1419" i="1" a="1"/>
  <c r="Y1419" i="1" s="1"/>
  <c r="S1418" i="1" a="1"/>
  <c r="Y1418" i="1" a="1"/>
  <c r="Y1418" i="1" s="1"/>
  <c r="Y1417" i="1" a="1"/>
  <c r="S1417" i="1" a="1"/>
  <c r="S1416" i="1" a="1"/>
  <c r="S1416" i="1" s="1"/>
  <c r="Y1416" i="1" a="1"/>
  <c r="S1415" i="1" a="1"/>
  <c r="S1415" i="1" s="1"/>
  <c r="Y1415" i="1" a="1"/>
  <c r="Y1415" i="1" s="1"/>
  <c r="S1414" i="1" a="1"/>
  <c r="Y1414" i="1" a="1"/>
  <c r="Y1414" i="1" s="1"/>
  <c r="S1413" i="1" a="1"/>
  <c r="Y1413" i="1" a="1"/>
  <c r="S1412" i="1" a="1"/>
  <c r="Y1412" i="1" a="1"/>
  <c r="S1411" i="1" a="1"/>
  <c r="S1411" i="1" s="1"/>
  <c r="Y1411" i="1" a="1"/>
  <c r="Y1411" i="1" s="1"/>
  <c r="Y1410" i="1" a="1"/>
  <c r="Y1410" i="1" s="1"/>
  <c r="S1410" i="1" a="1"/>
  <c r="S1410" i="1" s="1"/>
  <c r="Y1407" i="1" a="1"/>
  <c r="S1407" i="1" a="1"/>
  <c r="Y1406" i="1" a="1"/>
  <c r="S1406" i="1" a="1"/>
  <c r="S1405" i="1" a="1"/>
  <c r="S1405" i="1" s="1"/>
  <c r="Y1405" i="1" a="1"/>
  <c r="Y1405" i="1" s="1"/>
  <c r="Y1404" i="1" a="1"/>
  <c r="S1404" i="1" a="1"/>
  <c r="S1404" i="1" s="1"/>
  <c r="S1403" i="1" a="1"/>
  <c r="Y1403" i="1" a="1"/>
  <c r="S1402" i="1" a="1"/>
  <c r="S1402" i="1" s="1"/>
  <c r="Y1402" i="1" a="1"/>
  <c r="S1401" i="1" a="1"/>
  <c r="S1401" i="1" s="1"/>
  <c r="Y1401" i="1" a="1"/>
  <c r="Y1401" i="1" s="1"/>
  <c r="S1400" i="1" a="1"/>
  <c r="Y1400" i="1" a="1"/>
  <c r="Y1400" i="1" s="1"/>
  <c r="S1399" i="1" a="1"/>
  <c r="Y1399" i="1" a="1"/>
  <c r="S1398" i="1" a="1"/>
  <c r="Y1398" i="1" a="1"/>
  <c r="Y1397" i="1" a="1"/>
  <c r="Y1397" i="1" s="1"/>
  <c r="S1397" i="1" a="1"/>
  <c r="S1397" i="1" s="1"/>
  <c r="S1395" i="1" a="1"/>
  <c r="S1395" i="1" s="1"/>
  <c r="Y1395" i="1" a="1"/>
  <c r="Y1395" i="1" s="1"/>
  <c r="Y1394" i="1" a="1"/>
  <c r="S1394" i="1" a="1"/>
  <c r="Y1393" i="1" a="1"/>
  <c r="S1393" i="1" a="1"/>
  <c r="S1392" i="1" a="1"/>
  <c r="S1392" i="1" s="1"/>
  <c r="Y1392" i="1" a="1"/>
  <c r="Y1392" i="1" s="1"/>
  <c r="S1391" i="1" a="1"/>
  <c r="Y1391" i="1" a="1"/>
  <c r="Y1391" i="1" s="1"/>
  <c r="S1390" i="1" a="1"/>
  <c r="Y1390" i="1" a="1"/>
  <c r="S1389" i="1" a="1"/>
  <c r="S1389" i="1" s="1"/>
  <c r="Y1389" i="1" a="1"/>
  <c r="S1388" i="1" a="1"/>
  <c r="S1388" i="1" s="1"/>
  <c r="Y1388" i="1" a="1"/>
  <c r="Y1388" i="1" s="1"/>
  <c r="S1387" i="1" a="1"/>
  <c r="Y1387" i="1" a="1"/>
  <c r="Y1387" i="1" s="1"/>
  <c r="S1385" i="1" a="1"/>
  <c r="Y1385" i="1" a="1"/>
  <c r="S1384" i="1" a="1"/>
  <c r="Y1384" i="1" a="1"/>
  <c r="Y1383" i="1" a="1"/>
  <c r="Y1383" i="1" s="1"/>
  <c r="S1383" i="1" a="1"/>
  <c r="S1383" i="1" s="1"/>
  <c r="S1382" i="1" a="1"/>
  <c r="S1382" i="1" s="1"/>
  <c r="Y1382" i="1" a="1"/>
  <c r="Y1382" i="1" s="1"/>
  <c r="Y1381" i="1" a="1"/>
  <c r="S1381" i="1" a="1"/>
  <c r="S1380" i="1" a="1"/>
  <c r="Y1380" i="1" a="1"/>
  <c r="S1379" i="1" a="1"/>
  <c r="S1379" i="1" s="1"/>
  <c r="Y1379" i="1" a="1"/>
  <c r="Y1379" i="1" s="1"/>
  <c r="Y1378" i="1" a="1"/>
  <c r="S1378" i="1" a="1"/>
  <c r="S1378" i="1" s="1"/>
  <c r="S1377" i="1" a="1"/>
  <c r="Y1377" i="1" a="1"/>
  <c r="S1376" i="1" a="1"/>
  <c r="S1376" i="1" s="1"/>
  <c r="Y1376" i="1" a="1"/>
  <c r="S1375" i="1" a="1"/>
  <c r="S1375" i="1" s="1"/>
  <c r="Y1375" i="1" a="1"/>
  <c r="Y1375" i="1" s="1"/>
  <c r="S1374" i="1" a="1"/>
  <c r="Y1374" i="1" a="1"/>
  <c r="Y1374" i="1" s="1"/>
  <c r="Y1372" i="1" a="1"/>
  <c r="S1372" i="1" a="1"/>
  <c r="S1371" i="1" a="1"/>
  <c r="Y1371" i="1" a="1"/>
  <c r="Y1370" i="1" a="1"/>
  <c r="Y1370" i="1" s="1"/>
  <c r="S1370" i="1" a="1"/>
  <c r="S1370" i="1" s="1"/>
  <c r="S1369" i="1" a="1"/>
  <c r="S1369" i="1" s="1"/>
  <c r="Y1369" i="1" a="1"/>
  <c r="Y1369" i="1" s="1"/>
  <c r="Y1368" i="1" a="1"/>
  <c r="S1368" i="1" a="1"/>
  <c r="S1367" i="1" a="1"/>
  <c r="Y1367" i="1" a="1"/>
  <c r="S1366" i="1" a="1"/>
  <c r="S1366" i="1" s="1"/>
  <c r="Y1366" i="1" a="1"/>
  <c r="Y1366" i="1" s="1"/>
  <c r="S1362" i="1" a="1"/>
  <c r="Y1362" i="1" a="1"/>
  <c r="Y1362" i="1" s="1"/>
  <c r="S1361" i="1" a="1"/>
  <c r="Y1361" i="1" a="1"/>
  <c r="S1360" i="1" a="1"/>
  <c r="S1360" i="1" s="1"/>
  <c r="Y1360" i="1" a="1"/>
  <c r="S1359" i="1" a="1"/>
  <c r="S1359" i="1" s="1"/>
  <c r="Y1359" i="1" a="1"/>
  <c r="Y1359" i="1" s="1"/>
  <c r="S1358" i="1" a="1"/>
  <c r="Y1358" i="1" a="1"/>
  <c r="Y1358" i="1" s="1"/>
  <c r="S1357" i="1" a="1"/>
  <c r="Y1357" i="1" a="1"/>
  <c r="S1356" i="1" a="1"/>
  <c r="Y1356" i="1" a="1"/>
  <c r="S1355" i="1" a="1"/>
  <c r="S1355" i="1" s="1"/>
  <c r="Y1355" i="1" a="1"/>
  <c r="Y1355" i="1" s="1"/>
  <c r="S1354" i="1" a="1"/>
  <c r="S1354" i="1" s="1"/>
  <c r="Y1354" i="1" a="1"/>
  <c r="S1352" i="1" a="1"/>
  <c r="Y1352" i="1" a="1"/>
  <c r="S1350" i="1" a="1"/>
  <c r="Y1350" i="1" a="1"/>
  <c r="S1348" i="1" a="1"/>
  <c r="S1348" i="1" s="1"/>
  <c r="Y1348" i="1" a="1"/>
  <c r="Y1348" i="1" s="1"/>
  <c r="S1347" i="1" a="1"/>
  <c r="Y1347" i="1" a="1"/>
  <c r="Y1347" i="1" s="1"/>
  <c r="S1346" i="1" a="1"/>
  <c r="Y1346" i="1" a="1"/>
  <c r="S1345" i="1" a="1"/>
  <c r="S1345" i="1" s="1"/>
  <c r="Y1345" i="1" a="1"/>
  <c r="S1344" i="1" a="1"/>
  <c r="S1344" i="1" s="1"/>
  <c r="Y1344" i="1" a="1"/>
  <c r="Y1344" i="1" s="1"/>
  <c r="S1343" i="1" a="1"/>
  <c r="Y1343" i="1" a="1"/>
  <c r="Y1343" i="1" s="1"/>
  <c r="S1342" i="1" a="1"/>
  <c r="Y1342" i="1" a="1"/>
  <c r="S1341" i="1" a="1"/>
  <c r="Y1341" i="1" a="1"/>
  <c r="S1340" i="1" a="1"/>
  <c r="S1340" i="1" s="1"/>
  <c r="Y1340" i="1" a="1"/>
  <c r="Y1340" i="1" s="1"/>
  <c r="S1339" i="1" a="1"/>
  <c r="S1339" i="1" s="1"/>
  <c r="Y1339" i="1" a="1"/>
  <c r="Y1339" i="1" s="1"/>
  <c r="S1338" i="1" a="1"/>
  <c r="Y1338" i="1" a="1"/>
  <c r="Y1337" i="1" a="1"/>
  <c r="S1337" i="1" a="1"/>
  <c r="S1336" i="1" a="1"/>
  <c r="S1336" i="1" s="1"/>
  <c r="Y1336" i="1" a="1"/>
  <c r="Y1336" i="1" s="1"/>
  <c r="S1335" i="1" a="1"/>
  <c r="Y1335" i="1" a="1"/>
  <c r="Y1335" i="1" s="1"/>
  <c r="S1334" i="1" a="1"/>
  <c r="Y1334" i="1" a="1"/>
  <c r="S1333" i="1" a="1"/>
  <c r="S1333" i="1" s="1"/>
  <c r="Y1333" i="1" a="1"/>
  <c r="S1332" i="1" a="1"/>
  <c r="S1332" i="1" s="1"/>
  <c r="Y1332" i="1" a="1"/>
  <c r="Y1332" i="1" s="1"/>
  <c r="Y1330" i="1" a="1"/>
  <c r="S1330" i="1" a="1"/>
  <c r="S1329" i="1" a="1"/>
  <c r="Y1329" i="1" a="1"/>
  <c r="S1328" i="1" a="1"/>
  <c r="Y1328" i="1" a="1"/>
  <c r="Y1327" i="1" a="1"/>
  <c r="Y1327" i="1" s="1"/>
  <c r="S1327" i="1" a="1"/>
  <c r="S1327" i="1" s="1"/>
  <c r="S1326" i="1" a="1"/>
  <c r="S1326" i="1" s="1"/>
  <c r="Y1326" i="1" a="1"/>
  <c r="Y1326" i="1" s="1"/>
  <c r="S1325" i="1" a="1"/>
  <c r="Y1325" i="1" a="1"/>
  <c r="S1324" i="1" a="1"/>
  <c r="Y1324" i="1" a="1"/>
  <c r="S1323" i="1" a="1"/>
  <c r="S1323" i="1" s="1"/>
  <c r="Y1323" i="1" a="1"/>
  <c r="Y1323" i="1" s="1"/>
  <c r="S1322" i="1" a="1"/>
  <c r="Y1322" i="1" a="1"/>
  <c r="Y1322" i="1" s="1"/>
  <c r="S1321" i="1" a="1"/>
  <c r="Y1321" i="1" a="1"/>
  <c r="Y1320" i="1" a="1"/>
  <c r="Y1320" i="1" s="1"/>
  <c r="S1320" i="1" a="1"/>
  <c r="S1319" i="1" a="1"/>
  <c r="S1319" i="1" s="1"/>
  <c r="Y1319" i="1" a="1"/>
  <c r="Y1319" i="1" s="1"/>
  <c r="S1318" i="1" a="1"/>
  <c r="Y1318" i="1" a="1"/>
  <c r="Y1318" i="1" s="1"/>
  <c r="S1317" i="1" a="1"/>
  <c r="Y1317" i="1" a="1"/>
  <c r="S1315" i="1" a="1"/>
  <c r="Y1315" i="1" a="1"/>
  <c r="S1312" i="1" a="1"/>
  <c r="S1312" i="1" s="1"/>
  <c r="Y1312" i="1" a="1"/>
  <c r="Y1312" i="1" s="1"/>
  <c r="S1311" i="1" a="1"/>
  <c r="S1311" i="1" s="1"/>
  <c r="Y1311" i="1" a="1"/>
  <c r="Y1311" i="1" s="1"/>
  <c r="S1309" i="1" a="1"/>
  <c r="Y1309" i="1" a="1"/>
  <c r="S1308" i="1" a="1"/>
  <c r="Y1308" i="1" a="1"/>
  <c r="S1307" i="1" a="1"/>
  <c r="S1307" i="1" s="1"/>
  <c r="Y1307" i="1" a="1"/>
  <c r="Y1307" i="1" s="1"/>
  <c r="S1306" i="1" a="1"/>
  <c r="Y1306" i="1" a="1"/>
  <c r="Y1306" i="1" s="1"/>
  <c r="Y1305" i="1" a="1"/>
  <c r="S1305" i="1" a="1"/>
  <c r="S1304" i="1" a="1"/>
  <c r="S1304" i="1" s="1"/>
  <c r="Y1304" i="1" a="1"/>
  <c r="S1303" i="1" a="1"/>
  <c r="S1303" i="1" s="1"/>
  <c r="Y1303" i="1" a="1"/>
  <c r="Y1303" i="1" s="1"/>
  <c r="S1302" i="1" a="1"/>
  <c r="Y1302" i="1" a="1"/>
  <c r="Y1302" i="1" s="1"/>
  <c r="S1301" i="1" a="1"/>
  <c r="Y1301" i="1" a="1"/>
  <c r="S1300" i="1" a="1"/>
  <c r="Y1300" i="1" a="1"/>
  <c r="S1299" i="1" a="1"/>
  <c r="S1299" i="1" s="1"/>
  <c r="Y1299" i="1" a="1"/>
  <c r="Y1299" i="1" s="1"/>
  <c r="S1298" i="1" a="1"/>
  <c r="S1298" i="1" s="1"/>
  <c r="Y1298" i="1" a="1"/>
  <c r="Y1297" i="1" a="1"/>
  <c r="S1297" i="1" a="1"/>
  <c r="Y1294" i="1" a="1"/>
  <c r="S1294" i="1" a="1"/>
  <c r="S1293" i="1" a="1"/>
  <c r="S1293" i="1" s="1"/>
  <c r="Y1293" i="1" a="1"/>
  <c r="Y1293" i="1" s="1"/>
  <c r="S1291" i="1" a="1"/>
  <c r="Y1291" i="1" a="1"/>
  <c r="Y1291" i="1" s="1"/>
  <c r="S1290" i="1" a="1"/>
  <c r="Y1290" i="1" a="1"/>
  <c r="S1289" i="1" a="1"/>
  <c r="S1289" i="1" s="1"/>
  <c r="Y1289" i="1" a="1"/>
  <c r="S1288" i="1" a="1"/>
  <c r="S1288" i="1" s="1"/>
  <c r="Y1288" i="1" a="1"/>
  <c r="Y1288" i="1" s="1"/>
  <c r="S1284" i="1" a="1"/>
  <c r="Y1284" i="1" a="1"/>
  <c r="Y1284" i="1" s="1"/>
  <c r="S1283" i="1" a="1"/>
  <c r="Y1283" i="1" a="1"/>
  <c r="S1282" i="1" a="1"/>
  <c r="Y1282" i="1" a="1"/>
  <c r="S1281" i="1" a="1"/>
  <c r="S1281" i="1" s="1"/>
  <c r="Y1281" i="1" a="1"/>
  <c r="Y1281" i="1" s="1"/>
  <c r="S1280" i="1" a="1"/>
  <c r="S1280" i="1" s="1"/>
  <c r="Y1280" i="1" a="1"/>
  <c r="Y1280" i="1" s="1"/>
  <c r="S1277" i="1" a="1"/>
  <c r="Y1277" i="1" a="1"/>
  <c r="S1276" i="1" a="1"/>
  <c r="Y1276" i="1" a="1"/>
  <c r="Y1275" i="1" a="1"/>
  <c r="Y1275" i="1" s="1"/>
  <c r="S1275" i="1" a="1"/>
  <c r="S1275" i="1" s="1"/>
  <c r="S1274" i="1" a="1"/>
  <c r="Y1274" i="1" a="1"/>
  <c r="Y1274" i="1" s="1"/>
  <c r="Y1273" i="1" a="1"/>
  <c r="S1273" i="1" a="1"/>
  <c r="S1270" i="1" a="1"/>
  <c r="S1270" i="1" s="1"/>
  <c r="Y1270" i="1" a="1"/>
  <c r="Y1269" i="1" a="1"/>
  <c r="Y1269" i="1" s="1"/>
  <c r="S1269" i="1" a="1"/>
  <c r="S1269" i="1" s="1"/>
  <c r="S1268" i="1" a="1"/>
  <c r="Y1268" i="1" a="1"/>
  <c r="Y1268" i="1" s="1"/>
  <c r="S1267" i="1" a="1"/>
  <c r="Y1267" i="1" a="1"/>
  <c r="Y1266" i="1" a="1"/>
  <c r="S1266" i="1" a="1"/>
  <c r="S1264" i="1" a="1"/>
  <c r="S1264" i="1" s="1"/>
  <c r="Y1264" i="1" a="1"/>
  <c r="Y1264" i="1" s="1"/>
  <c r="Y1263" i="1" a="1"/>
  <c r="Y1263" i="1" s="1"/>
  <c r="S1263" i="1" a="1"/>
  <c r="S1263" i="1" s="1"/>
  <c r="S1262" i="1" a="1"/>
  <c r="Y1262" i="1" a="1"/>
  <c r="S1261" i="1" a="1"/>
  <c r="Y1261" i="1" a="1"/>
  <c r="S1260" i="1" a="1"/>
  <c r="S1260" i="1" s="1"/>
  <c r="Y1260" i="1" a="1"/>
  <c r="Y1260" i="1" s="1"/>
  <c r="S1259" i="1" a="1"/>
  <c r="Y1259" i="1" a="1"/>
  <c r="Y1259" i="1" s="1"/>
  <c r="S1258" i="1" a="1"/>
  <c r="Y1258" i="1" a="1"/>
  <c r="S1257" i="1" a="1"/>
  <c r="S1257" i="1" s="1"/>
  <c r="Y1257" i="1" a="1"/>
  <c r="S1256" i="1" a="1"/>
  <c r="S1256" i="1" s="1"/>
  <c r="Y1256" i="1" a="1"/>
  <c r="Y1256" i="1" s="1"/>
  <c r="S1255" i="1" a="1"/>
  <c r="Y1255" i="1" a="1"/>
  <c r="Y1255" i="1" s="1"/>
  <c r="S1254" i="1" a="1"/>
  <c r="Y1254" i="1" a="1"/>
  <c r="Y1253" i="1" a="1"/>
  <c r="S1253" i="1" a="1"/>
  <c r="S1252" i="1" a="1"/>
  <c r="S1252" i="1" s="1"/>
  <c r="Y1252" i="1" a="1"/>
  <c r="Y1252" i="1" s="1"/>
  <c r="S1250" i="1" a="1"/>
  <c r="S1250" i="1" s="1"/>
  <c r="Y1250" i="1" a="1"/>
  <c r="Y1250" i="1" s="1"/>
  <c r="S1249" i="1" a="1"/>
  <c r="Y1249" i="1" a="1"/>
  <c r="S1248" i="1" a="1"/>
  <c r="Y1248" i="1" a="1"/>
  <c r="Y1247" i="1" a="1"/>
  <c r="Y1247" i="1" s="1"/>
  <c r="S1247" i="1" a="1"/>
  <c r="S1247" i="1" s="1"/>
  <c r="S1246" i="1" a="1"/>
  <c r="Y1246" i="1" a="1"/>
  <c r="Y1246" i="1" s="1"/>
  <c r="S1245" i="1" a="1"/>
  <c r="Y1245" i="1" a="1"/>
  <c r="S1244" i="1" a="1"/>
  <c r="S1244" i="1" s="1"/>
  <c r="Y1244" i="1" a="1"/>
  <c r="Y1243" i="1" a="1"/>
  <c r="Y1243" i="1" s="1"/>
  <c r="S1243" i="1" a="1"/>
  <c r="S1243" i="1" s="1"/>
  <c r="S1242" i="1" a="1"/>
  <c r="Y1242" i="1" a="1"/>
  <c r="Y1242" i="1" s="1"/>
  <c r="S1241" i="1" a="1"/>
  <c r="Y1241" i="1" a="1"/>
  <c r="Y1237" i="1" a="1"/>
  <c r="S1237" i="1" a="1"/>
  <c r="Y1234" i="1" a="1"/>
  <c r="Y1234" i="1" s="1"/>
  <c r="S1234" i="1" a="1"/>
  <c r="S1234" i="1" s="1"/>
  <c r="Y1233" i="1" a="1"/>
  <c r="Y1233" i="1" s="1"/>
  <c r="S1233" i="1" a="1"/>
  <c r="S1233" i="1" s="1"/>
  <c r="Y1232" i="1" a="1"/>
  <c r="S1232" i="1" a="1"/>
  <c r="S1231" i="1" a="1"/>
  <c r="Y1231" i="1" a="1"/>
  <c r="Y1230" i="1" a="1"/>
  <c r="Y1230" i="1" s="1"/>
  <c r="S1230" i="1" a="1"/>
  <c r="S1230" i="1" s="1"/>
  <c r="S1229" i="1" a="1"/>
  <c r="Y1229" i="1" a="1"/>
  <c r="Y1229" i="1" s="1"/>
  <c r="Y1228" i="1" a="1"/>
  <c r="S1228" i="1" a="1"/>
  <c r="S1227" i="1" a="1"/>
  <c r="Y1227" i="1" a="1"/>
  <c r="S1226" i="1" a="1"/>
  <c r="S1226" i="1" s="1"/>
  <c r="Y1226" i="1" a="1"/>
  <c r="Y1226" i="1" s="1"/>
  <c r="Y1225" i="1" a="1"/>
  <c r="S1225" i="1" a="1"/>
  <c r="S1225" i="1" s="1"/>
  <c r="S1224" i="1" a="1"/>
  <c r="Y1224" i="1" a="1"/>
  <c r="S1223" i="1" a="1"/>
  <c r="Y1223" i="1" a="1"/>
  <c r="S1222" i="1" a="1"/>
  <c r="S1222" i="1" s="1"/>
  <c r="Y1222" i="1" a="1"/>
  <c r="Y1222" i="1" s="1"/>
  <c r="Y1221" i="1" a="1"/>
  <c r="Y1221" i="1" s="1"/>
  <c r="S1221" i="1" a="1"/>
  <c r="S1221" i="1" s="1"/>
  <c r="S1220" i="1" a="1"/>
  <c r="Y1220" i="1" a="1"/>
  <c r="S1219" i="1" a="1"/>
  <c r="Y1219" i="1" a="1"/>
  <c r="S1218" i="1" a="1"/>
  <c r="S1218" i="1" s="1"/>
  <c r="Y1218" i="1" a="1"/>
  <c r="Y1218" i="1" s="1"/>
  <c r="S1217" i="1" a="1"/>
  <c r="Y1217" i="1" a="1"/>
  <c r="Y1217" i="1" s="1"/>
  <c r="S1216" i="1" a="1"/>
  <c r="Y1216" i="1" a="1"/>
  <c r="S1215" i="1" a="1"/>
  <c r="S1215" i="1" s="1"/>
  <c r="Y1215" i="1" a="1"/>
  <c r="S1210" i="1" a="1"/>
  <c r="S1210" i="1" s="1"/>
  <c r="Y1210" i="1" a="1"/>
  <c r="Y1210" i="1" s="1"/>
  <c r="S1209" i="1" a="1"/>
  <c r="Y1209" i="1" a="1"/>
  <c r="Y1209" i="1" s="1"/>
  <c r="S1199" i="1" a="1"/>
  <c r="Y1199" i="1" a="1"/>
  <c r="S1198" i="1" a="1"/>
  <c r="Y1198" i="1" a="1"/>
  <c r="S1197" i="1" a="1"/>
  <c r="S1197" i="1" s="1"/>
  <c r="Y1197" i="1" a="1"/>
  <c r="Y1197" i="1" s="1"/>
  <c r="S1196" i="1" a="1"/>
  <c r="S1196" i="1" s="1"/>
  <c r="Y1196" i="1" a="1"/>
  <c r="S1195" i="1" a="1"/>
  <c r="Y1195" i="1" a="1"/>
  <c r="S1194" i="1" a="1"/>
  <c r="Y1194" i="1" a="1"/>
  <c r="S1193" i="1" a="1"/>
  <c r="S1193" i="1" s="1"/>
  <c r="Y1193" i="1" a="1"/>
  <c r="Y1193" i="1" s="1"/>
  <c r="Y1191" i="1" a="1"/>
  <c r="S1191" i="1" a="1"/>
  <c r="S1191" i="1" s="1"/>
  <c r="S1190" i="1" a="1"/>
  <c r="Y1190" i="1" a="1"/>
  <c r="Y1189" i="1" a="1"/>
  <c r="Y1189" i="1" s="1"/>
  <c r="S1189" i="1" a="1"/>
  <c r="S1188" i="1" a="1"/>
  <c r="S1188" i="1" s="1"/>
  <c r="Y1188" i="1" a="1"/>
  <c r="Y1188" i="1" s="1"/>
  <c r="S1187" i="1" a="1"/>
  <c r="Y1187" i="1" a="1"/>
  <c r="Y1187" i="1" s="1"/>
  <c r="S1186" i="1" a="1"/>
  <c r="Y1186" i="1" a="1"/>
  <c r="S1183" i="1" a="1"/>
  <c r="Y1183" i="1" a="1"/>
  <c r="S1182" i="1" a="1"/>
  <c r="S1182" i="1" s="1"/>
  <c r="Y1182" i="1" a="1"/>
  <c r="Y1182" i="1" s="1"/>
  <c r="S1181" i="1" a="1"/>
  <c r="S1181" i="1" s="1"/>
  <c r="Y1181" i="1" a="1"/>
  <c r="Y1181" i="1" s="1"/>
  <c r="S1180" i="1" a="1"/>
  <c r="Y1180" i="1" a="1"/>
  <c r="S1179" i="1" a="1"/>
  <c r="Y1179" i="1" a="1"/>
  <c r="S1178" i="1" a="1"/>
  <c r="S1178" i="1" s="1"/>
  <c r="Y1178" i="1" a="1"/>
  <c r="Y1178" i="1" s="1"/>
  <c r="S1177" i="1" a="1"/>
  <c r="Y1177" i="1" a="1"/>
  <c r="Y1177" i="1" s="1"/>
  <c r="S1176" i="1" a="1"/>
  <c r="Y1176" i="1" a="1"/>
  <c r="S1175" i="1" a="1"/>
  <c r="S1175" i="1" s="1"/>
  <c r="Y1175" i="1" a="1"/>
  <c r="S1174" i="1" a="1"/>
  <c r="S1174" i="1" s="1"/>
  <c r="Y1174" i="1" a="1"/>
  <c r="Y1174" i="1" s="1"/>
  <c r="S1173" i="1" a="1"/>
  <c r="Y1173" i="1" a="1"/>
  <c r="Y1173" i="1" s="1"/>
  <c r="S1172" i="1" a="1"/>
  <c r="Y1172" i="1" a="1"/>
  <c r="Y1171" i="1" a="1"/>
  <c r="S1171" i="1" a="1"/>
  <c r="S1170" i="1" a="1"/>
  <c r="S1170" i="1" s="1"/>
  <c r="Y1170" i="1" a="1"/>
  <c r="Y1170" i="1" s="1"/>
  <c r="S1169" i="1" a="1"/>
  <c r="S1169" i="1" s="1"/>
  <c r="Y1169" i="1" a="1"/>
  <c r="Y1169" i="1" s="1"/>
  <c r="S1168" i="1" a="1"/>
  <c r="Y1168" i="1" a="1"/>
  <c r="Y1167" i="1" a="1"/>
  <c r="S1167" i="1" a="1"/>
  <c r="S1166" i="1" a="1"/>
  <c r="S1166" i="1" s="1"/>
  <c r="Y1166" i="1" a="1"/>
  <c r="Y1166" i="1" s="1"/>
  <c r="S1165" i="1" a="1"/>
  <c r="Y1165" i="1" a="1"/>
  <c r="Y1165" i="1" s="1"/>
  <c r="S1164" i="1" a="1"/>
  <c r="Y1164" i="1" a="1"/>
  <c r="Y1163" i="1" a="1"/>
  <c r="Y1163" i="1" s="1"/>
  <c r="S1163" i="1" a="1"/>
  <c r="S1162" i="1" a="1"/>
  <c r="S1162" i="1" s="1"/>
  <c r="Y1162" i="1" a="1"/>
  <c r="Y1162" i="1" s="1"/>
  <c r="S1159" i="1" a="1"/>
  <c r="Y1159" i="1" a="1"/>
  <c r="Y1159" i="1" s="1"/>
  <c r="Y1158" i="1" a="1"/>
  <c r="S1158" i="1" a="1"/>
  <c r="Y1157" i="1" a="1"/>
  <c r="S1157" i="1" a="1"/>
  <c r="S1156" i="1" a="1"/>
  <c r="S1156" i="1" s="1"/>
  <c r="Y1156" i="1" a="1"/>
  <c r="Y1156" i="1" s="1"/>
  <c r="Y1155" i="1" a="1"/>
  <c r="Y1155" i="1" s="1"/>
  <c r="S1155" i="1" a="1"/>
  <c r="S1155" i="1" s="1"/>
  <c r="Y1153" i="1" a="1"/>
  <c r="S1153" i="1" a="1"/>
  <c r="S1152" i="1" a="1"/>
  <c r="Y1152" i="1" a="1"/>
  <c r="S1151" i="1" a="1"/>
  <c r="S1151" i="1" s="1"/>
  <c r="Y1151" i="1" a="1"/>
  <c r="Y1151" i="1" s="1"/>
  <c r="S1150" i="1" a="1"/>
  <c r="Y1150" i="1" a="1"/>
  <c r="Y1150" i="1" s="1"/>
  <c r="S1147" i="1" a="1"/>
  <c r="Y1147" i="1" a="1"/>
  <c r="S1146" i="1" a="1"/>
  <c r="S1146" i="1" s="1"/>
  <c r="Y1146" i="1" a="1"/>
  <c r="S1145" i="1" a="1"/>
  <c r="S1145" i="1" s="1"/>
  <c r="Y1145" i="1" a="1"/>
  <c r="Y1145" i="1" s="1"/>
  <c r="S1144" i="1" a="1"/>
  <c r="Y1144" i="1" a="1"/>
  <c r="Y1144" i="1" s="1"/>
  <c r="S1143" i="1" a="1"/>
  <c r="Y1143" i="1" a="1"/>
  <c r="S1142" i="1" a="1"/>
  <c r="Y1142" i="1" a="1"/>
  <c r="S1140" i="1" a="1"/>
  <c r="S1140" i="1" s="1"/>
  <c r="Y1140" i="1" a="1"/>
  <c r="Y1140" i="1" s="1"/>
  <c r="S1139" i="1" a="1"/>
  <c r="S1139" i="1" s="1"/>
  <c r="Y1139" i="1" a="1"/>
  <c r="Y1139" i="1" s="1"/>
  <c r="S1138" i="1" a="1"/>
  <c r="Y1138" i="1" a="1"/>
  <c r="S1137" i="1" a="1"/>
  <c r="Y1137" i="1" a="1"/>
  <c r="S1136" i="1" a="1"/>
  <c r="S1136" i="1" s="1"/>
  <c r="Y1136" i="1" a="1"/>
  <c r="Y1136" i="1" s="1"/>
  <c r="S1135" i="1" a="1"/>
  <c r="Y1135" i="1" a="1"/>
  <c r="Y1135" i="1" s="1"/>
  <c r="S1134" i="1" a="1"/>
  <c r="Y1134" i="1" a="1"/>
  <c r="S1133" i="1" a="1"/>
  <c r="S1133" i="1" s="1"/>
  <c r="Y1133" i="1" a="1"/>
  <c r="S1132" i="1" a="1"/>
  <c r="S1132" i="1" s="1"/>
  <c r="Y1132" i="1" a="1"/>
  <c r="Y1132" i="1" s="1"/>
  <c r="S1131" i="1" a="1"/>
  <c r="Y1131" i="1" a="1"/>
  <c r="Y1131" i="1" s="1"/>
  <c r="S1130" i="1" a="1"/>
  <c r="Y1130" i="1" a="1"/>
  <c r="S1129" i="1" a="1"/>
  <c r="Y1129" i="1" a="1"/>
  <c r="S1128" i="1" a="1"/>
  <c r="S1128" i="1" s="1"/>
  <c r="Y1128" i="1" a="1"/>
  <c r="Y1128" i="1" s="1"/>
  <c r="S1127" i="1" a="1"/>
  <c r="S1127" i="1" s="1"/>
  <c r="Y1127" i="1" a="1"/>
  <c r="Y1127" i="1" s="1"/>
  <c r="S1126" i="1" a="1"/>
  <c r="Y1126" i="1" a="1"/>
  <c r="S1125" i="1" a="1"/>
  <c r="Y1125" i="1" a="1"/>
  <c r="S1124" i="1" a="1"/>
  <c r="S1124" i="1" s="1"/>
  <c r="Y1124" i="1" a="1"/>
  <c r="Y1124" i="1" s="1"/>
  <c r="S1123" i="1" a="1"/>
  <c r="Y1123" i="1" a="1"/>
  <c r="Y1123" i="1" s="1"/>
  <c r="S1122" i="1" a="1"/>
  <c r="Y1122" i="1" a="1"/>
  <c r="S1121" i="1" a="1"/>
  <c r="S1121" i="1" s="1"/>
  <c r="Y1121" i="1" a="1"/>
  <c r="S1120" i="1" a="1"/>
  <c r="S1120" i="1" s="1"/>
  <c r="Y1120" i="1" a="1"/>
  <c r="Y1120" i="1" s="1"/>
  <c r="S1119" i="1" a="1"/>
  <c r="Y1119" i="1" a="1"/>
  <c r="Y1119" i="1" s="1"/>
  <c r="S1118" i="1" a="1"/>
  <c r="Y1118" i="1" a="1"/>
  <c r="S1117" i="1" a="1"/>
  <c r="Y1117" i="1" a="1"/>
  <c r="S1116" i="1" a="1"/>
  <c r="S1116" i="1" s="1"/>
  <c r="Y1116" i="1" a="1"/>
  <c r="Y1116" i="1" s="1"/>
  <c r="S1115" i="1" a="1"/>
  <c r="S1115" i="1" s="1"/>
  <c r="Y1115" i="1" a="1"/>
  <c r="Y1115" i="1" s="1"/>
  <c r="S1114" i="1" a="1"/>
  <c r="Y1114" i="1" a="1"/>
  <c r="S1113" i="1" a="1"/>
  <c r="Y1113" i="1" a="1"/>
  <c r="S1112" i="1" a="1"/>
  <c r="S1112" i="1" s="1"/>
  <c r="Y1112" i="1" a="1"/>
  <c r="Y1112" i="1" s="1"/>
  <c r="S1111" i="1" a="1"/>
  <c r="Y1111" i="1" a="1"/>
  <c r="Y1111" i="1" s="1"/>
  <c r="S1110" i="1" a="1"/>
  <c r="Y1110" i="1" a="1"/>
  <c r="S1109" i="1" a="1"/>
  <c r="S1109" i="1" s="1"/>
  <c r="Y1109" i="1" a="1"/>
  <c r="S1108" i="1" a="1"/>
  <c r="S1108" i="1" s="1"/>
  <c r="Y1108" i="1" a="1"/>
  <c r="Y1108" i="1" s="1"/>
  <c r="S1107" i="1" a="1"/>
  <c r="Y1107" i="1" a="1"/>
  <c r="S1106" i="1" a="1"/>
  <c r="Y1106" i="1" a="1"/>
  <c r="S1105" i="1" a="1"/>
  <c r="Y1105" i="1" a="1"/>
  <c r="S1104" i="1" a="1"/>
  <c r="S1104" i="1" s="1"/>
  <c r="Y1104" i="1" a="1"/>
  <c r="Y1104" i="1" s="1"/>
  <c r="S1103" i="1" a="1"/>
  <c r="S1103" i="1" s="1"/>
  <c r="Y1103" i="1" a="1"/>
  <c r="Y1103" i="1" s="1"/>
  <c r="S1102" i="1" a="1"/>
  <c r="Y1102" i="1" a="1"/>
  <c r="S1101" i="1" a="1"/>
  <c r="Y1101" i="1" a="1"/>
  <c r="S1099" i="1" a="1"/>
  <c r="S1099" i="1" s="1"/>
  <c r="Y1099" i="1" a="1"/>
  <c r="Y1099" i="1" s="1"/>
  <c r="S1098" i="1" a="1"/>
  <c r="Y1098" i="1" a="1"/>
  <c r="Y1098" i="1" s="1"/>
  <c r="S1097" i="1" a="1"/>
  <c r="Y1097" i="1" a="1"/>
  <c r="S1096" i="1" a="1"/>
  <c r="S1096" i="1" s="1"/>
  <c r="Y1096" i="1" a="1"/>
  <c r="S1095" i="1" a="1"/>
  <c r="S1095" i="1" s="1"/>
  <c r="Y1095" i="1" a="1"/>
  <c r="Y1095" i="1" s="1"/>
  <c r="S1094" i="1" a="1"/>
  <c r="Y1094" i="1" a="1"/>
  <c r="Y1094" i="1" s="1"/>
  <c r="S1093" i="1" a="1"/>
  <c r="Y1093" i="1" a="1"/>
  <c r="S1092" i="1" a="1"/>
  <c r="Y1092" i="1" a="1"/>
  <c r="S1091" i="1" a="1"/>
  <c r="Y1091" i="1" a="1"/>
  <c r="Y1091" i="1" s="1"/>
  <c r="S1090" i="1" a="1"/>
  <c r="S1090" i="1" s="1"/>
  <c r="Y1090" i="1" a="1"/>
  <c r="S1089" i="1" a="1"/>
  <c r="Y1089" i="1" a="1"/>
  <c r="S1088" i="1" a="1"/>
  <c r="Y1088" i="1" a="1"/>
  <c r="S1087" i="1" a="1"/>
  <c r="S1087" i="1" s="1"/>
  <c r="Y1087" i="1" a="1"/>
  <c r="Y1087" i="1" s="1"/>
  <c r="S1086" i="1" a="1"/>
  <c r="Y1086" i="1" a="1"/>
  <c r="Y1086" i="1" s="1"/>
  <c r="S1085" i="1" a="1"/>
  <c r="Y1085" i="1" a="1"/>
  <c r="S1084" i="1" a="1"/>
  <c r="Y1084" i="1" a="1"/>
  <c r="S1083" i="1" a="1"/>
  <c r="S1083" i="1" s="1"/>
  <c r="Y1083" i="1" a="1"/>
  <c r="Y1083" i="1" s="1"/>
  <c r="S1082" i="1" a="1"/>
  <c r="Y1082" i="1" a="1"/>
  <c r="Y1082" i="1" s="1"/>
  <c r="S1081" i="1" a="1"/>
  <c r="Y1081" i="1" a="1"/>
  <c r="S1080" i="1" a="1"/>
  <c r="Y1080" i="1" a="1"/>
  <c r="S1079" i="1" a="1"/>
  <c r="S1079" i="1" s="1"/>
  <c r="Y1079" i="1" a="1"/>
  <c r="Y1079" i="1" s="1"/>
  <c r="S1078" i="1" a="1"/>
  <c r="S1078" i="1" s="1"/>
  <c r="Y1078" i="1" a="1"/>
  <c r="Y1078" i="1" s="1"/>
  <c r="S1077" i="1" a="1"/>
  <c r="Y1077" i="1" a="1"/>
  <c r="S1076" i="1" a="1"/>
  <c r="Y1076" i="1" a="1"/>
  <c r="S1075" i="1" a="1"/>
  <c r="S1075" i="1" s="1"/>
  <c r="Y1075" i="1" a="1"/>
  <c r="Y1075" i="1" s="1"/>
  <c r="S1074" i="1" a="1"/>
  <c r="Y1074" i="1" a="1"/>
  <c r="Y1074" i="1" s="1"/>
  <c r="S1070" i="1" a="1"/>
  <c r="Y1070" i="1" a="1"/>
  <c r="S1069" i="1" a="1"/>
  <c r="S1069" i="1" s="1"/>
  <c r="Y1069" i="1" a="1"/>
  <c r="S1068" i="1" a="1"/>
  <c r="S1068" i="1" s="1"/>
  <c r="Y1068" i="1" a="1"/>
  <c r="Y1068" i="1" s="1"/>
  <c r="S1067" i="1" a="1"/>
  <c r="Y1067" i="1" a="1"/>
  <c r="Y1067" i="1" s="1"/>
  <c r="S1066" i="1" a="1"/>
  <c r="Y1066" i="1" a="1"/>
  <c r="S1065" i="1" a="1"/>
  <c r="Y1065" i="1" a="1"/>
  <c r="S1064" i="1" a="1"/>
  <c r="S1064" i="1" s="1"/>
  <c r="Y1064" i="1" a="1"/>
  <c r="Y1064" i="1" s="1"/>
  <c r="S1063" i="1" a="1"/>
  <c r="S1063" i="1" s="1"/>
  <c r="Y1063" i="1" a="1"/>
  <c r="Y1063" i="1" s="1"/>
  <c r="S1062" i="1" a="1"/>
  <c r="Y1062" i="1" a="1"/>
  <c r="S1061" i="1" a="1"/>
  <c r="Y1061" i="1" a="1"/>
  <c r="S1060" i="1" a="1"/>
  <c r="S1060" i="1" s="1"/>
  <c r="Y1060" i="1" a="1"/>
  <c r="Y1060" i="1" s="1"/>
  <c r="S1059" i="1" a="1"/>
  <c r="Y1059" i="1" a="1"/>
  <c r="Y1059" i="1" s="1"/>
  <c r="S1058" i="1" a="1"/>
  <c r="Y1058" i="1" a="1"/>
  <c r="S1057" i="1" a="1"/>
  <c r="S1057" i="1" s="1"/>
  <c r="Y1057" i="1" a="1"/>
  <c r="S1056" i="1" a="1"/>
  <c r="S1056" i="1" s="1"/>
  <c r="Y1056" i="1" a="1"/>
  <c r="Y1056" i="1" s="1"/>
  <c r="S1055" i="1" a="1"/>
  <c r="Y1055" i="1" a="1"/>
  <c r="Y1055" i="1" s="1"/>
  <c r="S1054" i="1" a="1"/>
  <c r="Y1054" i="1" a="1"/>
  <c r="S1053" i="1" a="1"/>
  <c r="Y1053" i="1" a="1"/>
  <c r="S1052" i="1" a="1"/>
  <c r="S1052" i="1" s="1"/>
  <c r="Y1052" i="1" a="1"/>
  <c r="Y1052" i="1" s="1"/>
  <c r="S1051" i="1" a="1"/>
  <c r="S1051" i="1" s="1"/>
  <c r="Y1051" i="1" a="1"/>
  <c r="Y1051" i="1" s="1"/>
  <c r="S1050" i="1" a="1"/>
  <c r="Y1050" i="1" a="1"/>
  <c r="S1049" i="1" a="1"/>
  <c r="Y1049" i="1" a="1"/>
  <c r="S1048" i="1" a="1"/>
  <c r="S1048" i="1" s="1"/>
  <c r="Y1048" i="1" a="1"/>
  <c r="Y1048" i="1" s="1"/>
  <c r="S1047" i="1" a="1"/>
  <c r="Y1047" i="1" a="1"/>
  <c r="Y1047" i="1" s="1"/>
  <c r="S1045" i="1" a="1"/>
  <c r="Y1045" i="1" a="1"/>
  <c r="S1043" i="1" a="1"/>
  <c r="S1043" i="1" s="1"/>
  <c r="Y1043" i="1" a="1"/>
  <c r="S1042" i="1" a="1"/>
  <c r="S1042" i="1" s="1"/>
  <c r="Y1042" i="1" a="1"/>
  <c r="Y1042" i="1" s="1"/>
  <c r="S1041" i="1" a="1"/>
  <c r="Y1041" i="1" a="1"/>
  <c r="Y1041" i="1" s="1"/>
  <c r="S1040" i="1" a="1"/>
  <c r="Y1040" i="1" a="1"/>
  <c r="S1039" i="1" a="1"/>
  <c r="Y1039" i="1" a="1"/>
  <c r="S1038" i="1" a="1"/>
  <c r="S1038" i="1" s="1"/>
  <c r="Y1038" i="1" a="1"/>
  <c r="Y1038" i="1" s="1"/>
  <c r="S1037" i="1" a="1"/>
  <c r="S1037" i="1" s="1"/>
  <c r="Y1037" i="1" a="1"/>
  <c r="Y1037" i="1" s="1"/>
  <c r="S1036" i="1" a="1"/>
  <c r="Y1036" i="1" a="1"/>
  <c r="S1034" i="1" a="1"/>
  <c r="Y1034" i="1" a="1"/>
  <c r="S1033" i="1" a="1"/>
  <c r="S1033" i="1" s="1"/>
  <c r="Y1033" i="1" a="1"/>
  <c r="Y1033" i="1" s="1"/>
  <c r="S1032" i="1" a="1"/>
  <c r="Y1032" i="1" a="1"/>
  <c r="Y1032" i="1" s="1"/>
  <c r="S1031" i="1" a="1"/>
  <c r="Y1031" i="1" a="1"/>
  <c r="S1030" i="1" a="1"/>
  <c r="S1030" i="1" s="1"/>
  <c r="Y1030" i="1" a="1"/>
  <c r="S1029" i="1" a="1"/>
  <c r="S1029" i="1" s="1"/>
  <c r="Y1029" i="1" a="1"/>
  <c r="Y1029" i="1" s="1"/>
  <c r="S1028" i="1" a="1"/>
  <c r="Y1028" i="1" a="1"/>
  <c r="Y1028" i="1" s="1"/>
  <c r="S1027" i="1" a="1"/>
  <c r="Y1027" i="1" a="1"/>
  <c r="S1026" i="1" a="1"/>
  <c r="Y1026" i="1" a="1"/>
  <c r="S1024" i="1" a="1"/>
  <c r="S1024" i="1" s="1"/>
  <c r="Y1024" i="1" a="1"/>
  <c r="Y1024" i="1" s="1"/>
  <c r="S1023" i="1" a="1"/>
  <c r="S1023" i="1" s="1"/>
  <c r="Y1023" i="1" a="1"/>
  <c r="S1022" i="1" a="1"/>
  <c r="Y1022" i="1" a="1"/>
  <c r="S1021" i="1" a="1"/>
  <c r="Y1021" i="1" a="1"/>
  <c r="S1020" i="1" a="1"/>
  <c r="S1020" i="1" s="1"/>
  <c r="Y1020" i="1" a="1"/>
  <c r="Y1020" i="1" s="1"/>
  <c r="S1015" i="1" a="1"/>
  <c r="Y1015" i="1" a="1"/>
  <c r="Y1015" i="1" s="1"/>
  <c r="S1014" i="1" a="1"/>
  <c r="Y1014" i="1" a="1"/>
  <c r="S1013" i="1" a="1"/>
  <c r="S1013" i="1" s="1"/>
  <c r="Y1013" i="1" a="1"/>
  <c r="S1012" i="1" a="1"/>
  <c r="S1012" i="1" s="1"/>
  <c r="Y1012" i="1" a="1"/>
  <c r="Y1012" i="1" s="1"/>
  <c r="S1011" i="1" a="1"/>
  <c r="Y1011" i="1" a="1"/>
  <c r="Y1011" i="1" s="1"/>
  <c r="S1010" i="1" a="1"/>
  <c r="Y1010" i="1" a="1"/>
  <c r="S1009" i="1" a="1"/>
  <c r="Y1009" i="1" a="1"/>
  <c r="S1008" i="1" a="1"/>
  <c r="S1008" i="1" s="1"/>
  <c r="Y1008" i="1" a="1"/>
  <c r="Y1008" i="1" s="1"/>
  <c r="S1007" i="1" a="1"/>
  <c r="S1007" i="1" s="1"/>
  <c r="Y1007" i="1" a="1"/>
  <c r="Y1007" i="1" s="1"/>
  <c r="S1006" i="1" a="1"/>
  <c r="Y1006" i="1" a="1"/>
  <c r="S1003" i="1" a="1"/>
  <c r="Y1003" i="1" a="1"/>
  <c r="S1002" i="1" a="1"/>
  <c r="S1002" i="1" s="1"/>
  <c r="Y1002" i="1" a="1"/>
  <c r="Y1002" i="1" s="1"/>
  <c r="S1000" i="1" a="1"/>
  <c r="Y1000" i="1" a="1"/>
  <c r="Y1000" i="1" s="1"/>
  <c r="S999" i="1" a="1"/>
  <c r="Y999" i="1" a="1"/>
  <c r="Y998" i="1" a="1"/>
  <c r="Y998" i="1" s="1"/>
  <c r="S998" i="1" a="1"/>
  <c r="S997" i="1" a="1"/>
  <c r="S997" i="1" s="1"/>
  <c r="Y997" i="1" a="1"/>
  <c r="Y997" i="1" s="1"/>
  <c r="S996" i="1" a="1"/>
  <c r="Y996" i="1" a="1"/>
  <c r="Y996" i="1" s="1"/>
  <c r="S995" i="1" a="1"/>
  <c r="Y995" i="1" a="1"/>
  <c r="S994" i="1" a="1"/>
  <c r="Y994" i="1" a="1"/>
  <c r="S990" i="1" a="1"/>
  <c r="S990" i="1" s="1"/>
  <c r="Y990" i="1" a="1"/>
  <c r="Y990" i="1" s="1"/>
  <c r="Y989" i="1" a="1"/>
  <c r="Y989" i="1" s="1"/>
  <c r="S989" i="1" a="1"/>
  <c r="S988" i="1" a="1"/>
  <c r="Y988" i="1" a="1"/>
  <c r="S987" i="1" a="1"/>
  <c r="Y987" i="1" a="1"/>
  <c r="S986" i="1" a="1"/>
  <c r="S986" i="1" s="1"/>
  <c r="Y986" i="1" a="1"/>
  <c r="Y986" i="1" s="1"/>
  <c r="S985" i="1" a="1"/>
  <c r="Y985" i="1" a="1"/>
  <c r="Y985" i="1" s="1"/>
  <c r="S984" i="1" a="1"/>
  <c r="Y984" i="1" a="1"/>
  <c r="S983" i="1" a="1"/>
  <c r="S983" i="1" s="1"/>
  <c r="Y983" i="1" a="1"/>
  <c r="S982" i="1" a="1"/>
  <c r="S982" i="1" s="1"/>
  <c r="Y982" i="1" a="1"/>
  <c r="Y982" i="1" s="1"/>
  <c r="Y980" i="1" a="1"/>
  <c r="S980" i="1" a="1"/>
  <c r="S980" i="1" s="1"/>
  <c r="S979" i="1" a="1"/>
  <c r="Y979" i="1" a="1"/>
  <c r="S978" i="1" a="1"/>
  <c r="Y978" i="1" a="1"/>
  <c r="S977" i="1" a="1"/>
  <c r="S977" i="1" s="1"/>
  <c r="Y977" i="1" a="1"/>
  <c r="Y977" i="1" s="1"/>
  <c r="Y976" i="1" a="1"/>
  <c r="Y976" i="1" s="1"/>
  <c r="S976" i="1" a="1"/>
  <c r="S976" i="1" s="1"/>
  <c r="S974" i="1" a="1"/>
  <c r="Y974" i="1" a="1"/>
  <c r="S973" i="1" a="1"/>
  <c r="Y973" i="1" a="1"/>
  <c r="S972" i="1" a="1"/>
  <c r="S972" i="1" s="1"/>
  <c r="Y972" i="1" a="1"/>
  <c r="Y972" i="1" s="1"/>
  <c r="S971" i="1" a="1"/>
  <c r="Y971" i="1" a="1"/>
  <c r="Y971" i="1" s="1"/>
  <c r="Y969" i="1" a="1"/>
  <c r="S969" i="1" a="1"/>
  <c r="S968" i="1" a="1"/>
  <c r="S968" i="1" s="1"/>
  <c r="Y968" i="1" a="1"/>
  <c r="Y967" i="1" a="1"/>
  <c r="Y967" i="1" s="1"/>
  <c r="S967" i="1" a="1"/>
  <c r="S967" i="1" s="1"/>
  <c r="S963" i="1" a="1"/>
  <c r="Y963" i="1" a="1"/>
  <c r="Y963" i="1" s="1"/>
  <c r="S962" i="1" a="1"/>
  <c r="Y962" i="1" a="1"/>
  <c r="S961" i="1" a="1"/>
  <c r="Y961" i="1" a="1"/>
  <c r="S960" i="1" a="1"/>
  <c r="S960" i="1" s="1"/>
  <c r="Y960" i="1" a="1"/>
  <c r="Y960" i="1" s="1"/>
  <c r="S959" i="1" a="1"/>
  <c r="S959" i="1" s="1"/>
  <c r="Y959" i="1" a="1"/>
  <c r="S958" i="1" a="1"/>
  <c r="Y958" i="1" a="1"/>
  <c r="S956" i="1" a="1"/>
  <c r="Y956" i="1" a="1"/>
  <c r="S955" i="1" a="1"/>
  <c r="S955" i="1" s="1"/>
  <c r="Y955" i="1" a="1"/>
  <c r="Y955" i="1" s="1"/>
  <c r="S954" i="1" a="1"/>
  <c r="Y954" i="1" a="1"/>
  <c r="Y954" i="1" s="1"/>
  <c r="S949" i="1" a="1"/>
  <c r="Y949" i="1" a="1"/>
  <c r="S948" i="1" a="1"/>
  <c r="S948" i="1" s="1"/>
  <c r="Y948" i="1" a="1"/>
  <c r="S947" i="1" a="1"/>
  <c r="Y947" i="1" a="1"/>
  <c r="Y947" i="1" s="1"/>
  <c r="S946" i="1" a="1"/>
  <c r="Y946" i="1" a="1"/>
  <c r="Y946" i="1" s="1"/>
  <c r="S944" i="1" a="1"/>
  <c r="Y944" i="1" a="1"/>
  <c r="S943" i="1" a="1"/>
  <c r="Y943" i="1" a="1"/>
  <c r="S942" i="1" a="1"/>
  <c r="S942" i="1" s="1"/>
  <c r="Y942" i="1" a="1"/>
  <c r="Y942" i="1" s="1"/>
  <c r="S941" i="1" a="1"/>
  <c r="S941" i="1" s="1"/>
  <c r="Y941" i="1" a="1"/>
  <c r="Y941" i="1" s="1"/>
  <c r="S940" i="1" a="1"/>
  <c r="Y940" i="1" a="1"/>
  <c r="S939" i="1" a="1"/>
  <c r="Y939" i="1" a="1"/>
  <c r="S938" i="1" a="1"/>
  <c r="S938" i="1" s="1"/>
  <c r="Y938" i="1" a="1"/>
  <c r="Y938" i="1" s="1"/>
  <c r="S937" i="1" a="1"/>
  <c r="Y937" i="1" a="1"/>
  <c r="S936" i="1" a="1"/>
  <c r="Y936" i="1" a="1"/>
  <c r="S935" i="1" a="1"/>
  <c r="S935" i="1" s="1"/>
  <c r="Y935" i="1" a="1"/>
  <c r="S934" i="1" a="1"/>
  <c r="S934" i="1" s="1"/>
  <c r="Y934" i="1" a="1"/>
  <c r="Y934" i="1" s="1"/>
  <c r="Y933" i="1" a="1"/>
  <c r="S933" i="1" a="1"/>
  <c r="S933" i="1" s="1"/>
  <c r="S932" i="1" a="1"/>
  <c r="Y932" i="1" a="1"/>
  <c r="S931" i="1" a="1"/>
  <c r="Y931" i="1" a="1"/>
  <c r="Y930" i="1" a="1"/>
  <c r="Y930" i="1" s="1"/>
  <c r="S930" i="1" a="1"/>
  <c r="S930" i="1" s="1"/>
  <c r="S929" i="1" a="1"/>
  <c r="S929" i="1" s="1"/>
  <c r="Y929" i="1" a="1"/>
  <c r="Y929" i="1" s="1"/>
  <c r="S928" i="1" a="1"/>
  <c r="Y928" i="1" a="1"/>
  <c r="S927" i="1" a="1"/>
  <c r="Y927" i="1" a="1"/>
  <c r="S926" i="1" a="1"/>
  <c r="S926" i="1" s="1"/>
  <c r="Y926" i="1" a="1"/>
  <c r="Y926" i="1" s="1"/>
  <c r="S925" i="1" a="1"/>
  <c r="Y925" i="1" a="1"/>
  <c r="Y925" i="1" s="1"/>
  <c r="S924" i="1" a="1"/>
  <c r="Y924" i="1" a="1"/>
  <c r="S923" i="1" a="1"/>
  <c r="S923" i="1" s="1"/>
  <c r="Y923" i="1" a="1"/>
  <c r="Y922" i="1" a="1"/>
  <c r="Y922" i="1" s="1"/>
  <c r="S922" i="1" a="1"/>
  <c r="S922" i="1" s="1"/>
  <c r="S921" i="1" a="1"/>
  <c r="Y921" i="1" a="1"/>
  <c r="Y921" i="1" s="1"/>
  <c r="S920" i="1" a="1"/>
  <c r="Y920" i="1" a="1"/>
  <c r="S917" i="1" a="1"/>
  <c r="Y917" i="1" a="1"/>
  <c r="Y916" i="1" a="1"/>
  <c r="Y916" i="1" s="1"/>
  <c r="S916" i="1" a="1"/>
  <c r="S916" i="1" s="1"/>
  <c r="S915" i="1" a="1"/>
  <c r="S915" i="1" s="1"/>
  <c r="Y915" i="1" a="1"/>
  <c r="Y915" i="1" s="1"/>
  <c r="S914" i="1" a="1"/>
  <c r="Y914" i="1" a="1"/>
  <c r="S913" i="1" a="1"/>
  <c r="Y913" i="1" a="1"/>
  <c r="S912" i="1" a="1"/>
  <c r="S912" i="1" s="1"/>
  <c r="Y912" i="1" a="1"/>
  <c r="Y912" i="1" s="1"/>
  <c r="S911" i="1" a="1"/>
  <c r="Y911" i="1" a="1"/>
  <c r="Y911" i="1" s="1"/>
  <c r="S910" i="1" a="1"/>
  <c r="Y910" i="1" a="1"/>
  <c r="S909" i="1" a="1"/>
  <c r="S909" i="1" s="1"/>
  <c r="Y909" i="1" a="1"/>
  <c r="S907" i="1" a="1"/>
  <c r="S907" i="1" s="1"/>
  <c r="Y907" i="1" a="1"/>
  <c r="Y907" i="1" s="1"/>
  <c r="S906" i="1" a="1"/>
  <c r="Y906" i="1" a="1"/>
  <c r="Y906" i="1" s="1"/>
  <c r="S903" i="1" a="1"/>
  <c r="Y903" i="1" a="1"/>
  <c r="S902" i="1" a="1"/>
  <c r="Y902" i="1" a="1"/>
  <c r="S901" i="1" a="1"/>
  <c r="S901" i="1" s="1"/>
  <c r="Y901" i="1" a="1"/>
  <c r="Y901" i="1" s="1"/>
  <c r="S900" i="1" a="1"/>
  <c r="S900" i="1" s="1"/>
  <c r="Y900" i="1" a="1"/>
  <c r="Y900" i="1" s="1"/>
  <c r="S899" i="1" a="1"/>
  <c r="Y899" i="1" a="1"/>
  <c r="Y898" i="1" a="1"/>
  <c r="S898" i="1" a="1"/>
  <c r="S897" i="1" a="1"/>
  <c r="S897" i="1" s="1"/>
  <c r="Y897" i="1" a="1"/>
  <c r="Y897" i="1" s="1"/>
  <c r="S896" i="1" a="1"/>
  <c r="Y896" i="1" a="1"/>
  <c r="Y896" i="1" s="1"/>
  <c r="S895" i="1" a="1"/>
  <c r="Y895" i="1" a="1"/>
  <c r="S894" i="1" a="1"/>
  <c r="S894" i="1" s="1"/>
  <c r="Y894" i="1" a="1"/>
  <c r="S893" i="1" a="1"/>
  <c r="S893" i="1" s="1"/>
  <c r="Y893" i="1" a="1"/>
  <c r="Y893" i="1" s="1"/>
  <c r="S892" i="1" a="1"/>
  <c r="Y892" i="1" a="1"/>
  <c r="Y892" i="1" s="1"/>
  <c r="S890" i="1" a="1"/>
  <c r="Y890" i="1" a="1"/>
  <c r="S889" i="1" a="1"/>
  <c r="Y889" i="1" a="1"/>
  <c r="S888" i="1" a="1"/>
  <c r="S888" i="1" s="1"/>
  <c r="Y888" i="1" a="1"/>
  <c r="Y888" i="1" s="1"/>
  <c r="S887" i="1" a="1"/>
  <c r="S887" i="1" s="1"/>
  <c r="Y887" i="1" a="1"/>
  <c r="Y887" i="1" s="1"/>
  <c r="S886" i="1" a="1"/>
  <c r="Y886" i="1" a="1"/>
  <c r="Y885" i="1" a="1"/>
  <c r="S885" i="1" a="1"/>
  <c r="S884" i="1" a="1"/>
  <c r="S884" i="1" s="1"/>
  <c r="Y884" i="1" a="1"/>
  <c r="Y884" i="1" s="1"/>
  <c r="S883" i="1" a="1"/>
  <c r="Y883" i="1" a="1"/>
  <c r="Y883" i="1" s="1"/>
  <c r="S882" i="1" a="1"/>
  <c r="Y882" i="1" a="1"/>
  <c r="S881" i="1" a="1"/>
  <c r="S881" i="1" s="1"/>
  <c r="Y881" i="1" a="1"/>
  <c r="S880" i="1" a="1"/>
  <c r="S880" i="1" s="1"/>
  <c r="Y880" i="1" a="1"/>
  <c r="Y880" i="1" s="1"/>
  <c r="S879" i="1" a="1"/>
  <c r="Y879" i="1" a="1"/>
  <c r="Y879" i="1" s="1"/>
  <c r="S878" i="1" a="1"/>
  <c r="Y878" i="1" a="1"/>
  <c r="S877" i="1" a="1"/>
  <c r="Y877" i="1" a="1"/>
  <c r="S876" i="1" a="1"/>
  <c r="S876" i="1" s="1"/>
  <c r="Y876" i="1" a="1"/>
  <c r="Y876" i="1" s="1"/>
  <c r="S875" i="1" a="1"/>
  <c r="S875" i="1" s="1"/>
  <c r="Y875" i="1" a="1"/>
  <c r="S874" i="1" a="1"/>
  <c r="Y874" i="1" a="1"/>
  <c r="S873" i="1" a="1"/>
  <c r="Y873" i="1" a="1"/>
  <c r="S872" i="1" a="1"/>
  <c r="S872" i="1" s="1"/>
  <c r="Y872" i="1" a="1"/>
  <c r="Y872" i="1" s="1"/>
  <c r="S871" i="1" a="1"/>
  <c r="Y871" i="1" a="1"/>
  <c r="Y871" i="1" s="1"/>
  <c r="S870" i="1" a="1"/>
  <c r="Y870" i="1" a="1"/>
  <c r="S869" i="1" a="1"/>
  <c r="S869" i="1" s="1"/>
  <c r="Y869" i="1" a="1"/>
  <c r="S866" i="1" a="1"/>
  <c r="S866" i="1" s="1"/>
  <c r="Y866" i="1" a="1"/>
  <c r="Y866" i="1" s="1"/>
  <c r="S865" i="1" a="1"/>
  <c r="Y865" i="1" a="1"/>
  <c r="Y865" i="1" s="1"/>
  <c r="S864" i="1" a="1"/>
  <c r="Y864" i="1" a="1"/>
  <c r="S863" i="1" a="1"/>
  <c r="Y863" i="1" a="1"/>
  <c r="S861" i="1" a="1"/>
  <c r="S861" i="1" s="1"/>
  <c r="Y861" i="1" a="1"/>
  <c r="Y861" i="1" s="1"/>
  <c r="S860" i="1" a="1"/>
  <c r="S860" i="1" s="1"/>
  <c r="Y860" i="1" a="1"/>
  <c r="S859" i="1" a="1"/>
  <c r="Y859" i="1" a="1"/>
  <c r="S858" i="1" a="1"/>
  <c r="Y858" i="1" a="1"/>
  <c r="S857" i="1" a="1"/>
  <c r="S857" i="1" s="1"/>
  <c r="Y857" i="1" a="1"/>
  <c r="Y857" i="1" s="1"/>
  <c r="Y856" i="1" a="1"/>
  <c r="S856" i="1" a="1"/>
  <c r="S856" i="1" s="1"/>
  <c r="S855" i="1" a="1"/>
  <c r="Y855" i="1" a="1"/>
  <c r="S854" i="1" a="1"/>
  <c r="S854" i="1" s="1"/>
  <c r="Y854" i="1" a="1"/>
  <c r="S853" i="1" a="1"/>
  <c r="S853" i="1" s="1"/>
  <c r="Y853" i="1" a="1"/>
  <c r="Y853" i="1" s="1"/>
  <c r="S852" i="1" a="1"/>
  <c r="Y852" i="1" a="1"/>
  <c r="Y852" i="1" s="1"/>
  <c r="S851" i="1" a="1"/>
  <c r="Y851" i="1" a="1"/>
  <c r="S850" i="1" a="1"/>
  <c r="Y850" i="1" a="1"/>
  <c r="Y849" i="1" a="1"/>
  <c r="Y849" i="1" s="1"/>
  <c r="S849" i="1" a="1"/>
  <c r="S849" i="1" s="1"/>
  <c r="S848" i="1" a="1"/>
  <c r="S848" i="1" s="1"/>
  <c r="Y848" i="1" a="1"/>
  <c r="Y848" i="1" s="1"/>
  <c r="S847" i="1" a="1"/>
  <c r="Y847" i="1" a="1"/>
  <c r="S846" i="1" a="1"/>
  <c r="Y846" i="1" a="1"/>
  <c r="S845" i="1" a="1"/>
  <c r="S845" i="1" s="1"/>
  <c r="Y845" i="1" a="1"/>
  <c r="Y845" i="1" s="1"/>
  <c r="S844" i="1" a="1"/>
  <c r="Y844" i="1" a="1"/>
  <c r="Y844" i="1" s="1"/>
  <c r="S842" i="1" a="1"/>
  <c r="Y842" i="1" a="1"/>
  <c r="Y841" i="1" a="1"/>
  <c r="Y841" i="1" s="1"/>
  <c r="S841" i="1" a="1"/>
  <c r="S840" i="1" a="1"/>
  <c r="S840" i="1" s="1"/>
  <c r="Y840" i="1" a="1"/>
  <c r="Y840" i="1" s="1"/>
  <c r="S838" i="1" a="1"/>
  <c r="Y838" i="1" a="1"/>
  <c r="Y838" i="1" s="1"/>
  <c r="S837" i="1" a="1"/>
  <c r="Y837" i="1" a="1"/>
  <c r="S836" i="1" a="1"/>
  <c r="Y836" i="1" a="1"/>
  <c r="Y835" i="1" a="1"/>
  <c r="Y835" i="1" s="1"/>
  <c r="S835" i="1" a="1"/>
  <c r="S835" i="1" s="1"/>
  <c r="S833" i="1" a="1"/>
  <c r="S833" i="1" s="1"/>
  <c r="Y833" i="1" a="1"/>
  <c r="Y833" i="1" s="1"/>
  <c r="S832" i="1" a="1"/>
  <c r="Y832" i="1" a="1"/>
  <c r="S830" i="1" a="1"/>
  <c r="Y830" i="1" a="1"/>
  <c r="S829" i="1" a="1"/>
  <c r="S829" i="1" s="1"/>
  <c r="Y829" i="1" a="1"/>
  <c r="Y829" i="1" s="1"/>
  <c r="S828" i="1" a="1"/>
  <c r="Y828" i="1" a="1"/>
  <c r="Y828" i="1" s="1"/>
  <c r="Y827" i="1" a="1"/>
  <c r="S827" i="1" a="1"/>
  <c r="S826" i="1" a="1"/>
  <c r="S826" i="1" s="1"/>
  <c r="Y826" i="1" a="1"/>
  <c r="S825" i="1" a="1"/>
  <c r="S825" i="1" s="1"/>
  <c r="Y825" i="1" a="1"/>
  <c r="Y825" i="1" s="1"/>
  <c r="S824" i="1" a="1"/>
  <c r="Y824" i="1" a="1"/>
  <c r="Y824" i="1" s="1"/>
  <c r="Y823" i="1" a="1"/>
  <c r="S823" i="1" a="1"/>
  <c r="S822" i="1" a="1"/>
  <c r="Y822" i="1" a="1"/>
  <c r="S821" i="1" a="1"/>
  <c r="S821" i="1" s="1"/>
  <c r="Y821" i="1" a="1"/>
  <c r="Y821" i="1" s="1"/>
  <c r="S820" i="1" a="1"/>
  <c r="S820" i="1" s="1"/>
  <c r="Y820" i="1" a="1"/>
  <c r="Y820" i="1" s="1"/>
  <c r="Y819" i="1" a="1"/>
  <c r="S819" i="1" a="1"/>
  <c r="S818" i="1" a="1"/>
  <c r="Y818" i="1" a="1"/>
  <c r="Y817" i="1" a="1"/>
  <c r="Y817" i="1" s="1"/>
  <c r="S817" i="1" a="1"/>
  <c r="S817" i="1" s="1"/>
  <c r="S816" i="1" a="1"/>
  <c r="Y816" i="1" a="1"/>
  <c r="Y816" i="1" s="1"/>
  <c r="S815" i="1" a="1"/>
  <c r="Y815" i="1" a="1"/>
  <c r="S814" i="1" a="1"/>
  <c r="S814" i="1" s="1"/>
  <c r="Y814" i="1" a="1"/>
  <c r="S813" i="1" a="1"/>
  <c r="S813" i="1" s="1"/>
  <c r="Y813" i="1" a="1"/>
  <c r="Y813" i="1" s="1"/>
  <c r="S812" i="1" a="1"/>
  <c r="Y812" i="1" a="1"/>
  <c r="Y812" i="1" s="1"/>
  <c r="S811" i="1" a="1"/>
  <c r="Y811" i="1" a="1"/>
  <c r="S810" i="1" a="1"/>
  <c r="Y810" i="1" a="1"/>
  <c r="S809" i="1" a="1"/>
  <c r="S809" i="1" s="1"/>
  <c r="Y809" i="1" a="1"/>
  <c r="Y809" i="1" s="1"/>
  <c r="S807" i="1" a="1"/>
  <c r="S807" i="1" s="1"/>
  <c r="Y807" i="1" a="1"/>
  <c r="Y807" i="1" s="1"/>
  <c r="S806" i="1" a="1"/>
  <c r="Y806" i="1" a="1"/>
  <c r="S805" i="1" a="1"/>
  <c r="Y805" i="1" a="1"/>
  <c r="S804" i="1" a="1"/>
  <c r="S804" i="1" s="1"/>
  <c r="Y804" i="1" a="1"/>
  <c r="Y804" i="1" s="1"/>
  <c r="S803" i="1" a="1"/>
  <c r="Y803" i="1" a="1"/>
  <c r="Y803" i="1" s="1"/>
  <c r="S802" i="1" a="1"/>
  <c r="Y802" i="1" a="1"/>
  <c r="S801" i="1" a="1"/>
  <c r="S801" i="1" s="1"/>
  <c r="Y801" i="1" a="1"/>
  <c r="S799" i="1" a="1"/>
  <c r="S799" i="1" s="1"/>
  <c r="Y799" i="1" a="1"/>
  <c r="Y799" i="1" s="1"/>
  <c r="S798" i="1" a="1"/>
  <c r="Y798" i="1" a="1"/>
  <c r="Y798" i="1" s="1"/>
  <c r="S797" i="1" a="1"/>
  <c r="Y797" i="1" a="1"/>
  <c r="S796" i="1" a="1"/>
  <c r="Y796" i="1" a="1"/>
  <c r="Y795" i="1" a="1"/>
  <c r="Y795" i="1" s="1"/>
  <c r="S795" i="1" a="1"/>
  <c r="S795" i="1" s="1"/>
  <c r="S794" i="1" a="1"/>
  <c r="S794" i="1" s="1"/>
  <c r="Y794" i="1" a="1"/>
  <c r="Y794" i="1" s="1"/>
  <c r="S793" i="1" a="1"/>
  <c r="Y793" i="1" a="1"/>
  <c r="S792" i="1" a="1"/>
  <c r="Y792" i="1" a="1"/>
  <c r="Y791" i="1" a="1"/>
  <c r="Y791" i="1" s="1"/>
  <c r="S791" i="1" a="1"/>
  <c r="S791" i="1" s="1"/>
  <c r="S790" i="1" a="1"/>
  <c r="Y790" i="1" a="1"/>
  <c r="S789" i="1" a="1"/>
  <c r="Y789" i="1" a="1"/>
  <c r="S788" i="1" a="1"/>
  <c r="S788" i="1" s="1"/>
  <c r="Y788" i="1" a="1"/>
  <c r="Y787" i="1" a="1"/>
  <c r="Y787" i="1" s="1"/>
  <c r="S787" i="1" a="1"/>
  <c r="S787" i="1" s="1"/>
  <c r="S786" i="1" a="1"/>
  <c r="Y786" i="1" a="1"/>
  <c r="Y786" i="1" s="1"/>
  <c r="S785" i="1" a="1"/>
  <c r="Y785" i="1" a="1"/>
  <c r="S784" i="1" a="1"/>
  <c r="Y784" i="1" a="1"/>
  <c r="S782" i="1" a="1"/>
  <c r="S782" i="1" s="1"/>
  <c r="Y782" i="1" a="1"/>
  <c r="Y782" i="1" s="1"/>
  <c r="S781" i="1" a="1"/>
  <c r="S781" i="1" s="1"/>
  <c r="Y781" i="1" a="1"/>
  <c r="Y781" i="1" s="1"/>
  <c r="S779" i="1" a="1"/>
  <c r="Y779" i="1" a="1"/>
  <c r="S778" i="1" a="1"/>
  <c r="Y778" i="1" a="1"/>
  <c r="S777" i="1" a="1"/>
  <c r="S777" i="1" s="1"/>
  <c r="Y777" i="1" a="1"/>
  <c r="Y777" i="1" s="1"/>
  <c r="Y775" i="1" a="1"/>
  <c r="S775" i="1" a="1"/>
  <c r="S775" i="1" s="1"/>
  <c r="S774" i="1" a="1"/>
  <c r="Y774" i="1" a="1"/>
  <c r="Y773" i="1" a="1"/>
  <c r="Y773" i="1" s="1"/>
  <c r="S773" i="1" a="1"/>
  <c r="S772" i="1" a="1"/>
  <c r="S772" i="1" s="1"/>
  <c r="Y772" i="1" a="1"/>
  <c r="Y772" i="1" s="1"/>
  <c r="S771" i="1" a="1"/>
  <c r="Y771" i="1" a="1"/>
  <c r="Y771" i="1" s="1"/>
  <c r="S770" i="1" a="1"/>
  <c r="Y770" i="1" a="1"/>
  <c r="S767" i="1" a="1"/>
  <c r="Y767" i="1" a="1"/>
  <c r="S766" i="1" a="1"/>
  <c r="S766" i="1" s="1"/>
  <c r="Y766" i="1" a="1"/>
  <c r="Y766" i="1" s="1"/>
  <c r="S765" i="1" a="1"/>
  <c r="S765" i="1" s="1"/>
  <c r="Y765" i="1" a="1"/>
  <c r="Y765" i="1" s="1"/>
  <c r="S764" i="1" a="1"/>
  <c r="Y764" i="1" a="1"/>
  <c r="S763" i="1" a="1"/>
  <c r="Y763" i="1" a="1"/>
  <c r="S762" i="1" a="1"/>
  <c r="S762" i="1" s="1"/>
  <c r="Y762" i="1" a="1"/>
  <c r="Y762" i="1" s="1"/>
  <c r="S761" i="1" a="1"/>
  <c r="Y761" i="1" a="1"/>
  <c r="S760" i="1" a="1"/>
  <c r="Y760" i="1" a="1"/>
  <c r="S759" i="1" a="1"/>
  <c r="S759" i="1" s="1"/>
  <c r="Y759" i="1" a="1"/>
  <c r="S758" i="1" a="1"/>
  <c r="S758" i="1" s="1"/>
  <c r="Y758" i="1" a="1"/>
  <c r="Y758" i="1" s="1"/>
  <c r="S757" i="1" a="1"/>
  <c r="Y757" i="1" a="1"/>
  <c r="Y757" i="1" s="1"/>
  <c r="S756" i="1" a="1"/>
  <c r="Y756" i="1" a="1"/>
  <c r="S755" i="1" a="1"/>
  <c r="Y755" i="1" a="1"/>
  <c r="S753" i="1" a="1"/>
  <c r="S753" i="1" s="1"/>
  <c r="Y753" i="1" a="1"/>
  <c r="Y753" i="1" s="1"/>
  <c r="Y752" i="1" a="1"/>
  <c r="Y752" i="1" s="1"/>
  <c r="S752" i="1" a="1"/>
  <c r="S752" i="1" s="1"/>
  <c r="S751" i="1" a="1"/>
  <c r="Y751" i="1" a="1"/>
  <c r="S750" i="1" a="1"/>
  <c r="Y750" i="1" a="1"/>
  <c r="Y749" i="1" a="1"/>
  <c r="Y749" i="1" s="1"/>
  <c r="S749" i="1" a="1"/>
  <c r="S749" i="1" s="1"/>
  <c r="S748" i="1" a="1"/>
  <c r="Y748" i="1" a="1"/>
  <c r="Y748" i="1" s="1"/>
  <c r="S747" i="1" a="1"/>
  <c r="Y747" i="1" a="1"/>
  <c r="S746" i="1" a="1"/>
  <c r="Y746" i="1" a="1"/>
  <c r="S745" i="1" a="1"/>
  <c r="Y745" i="1" a="1"/>
  <c r="Y745" i="1" s="1"/>
  <c r="S744" i="1" a="1"/>
  <c r="Y744" i="1" a="1"/>
  <c r="Y744" i="1" s="1"/>
  <c r="S743" i="1" a="1"/>
  <c r="Y743" i="1" a="1"/>
  <c r="S742" i="1" a="1"/>
  <c r="Y742" i="1" a="1"/>
  <c r="S741" i="1" a="1"/>
  <c r="S741" i="1" s="1"/>
  <c r="Y741" i="1" a="1"/>
  <c r="Y741" i="1" s="1"/>
  <c r="S740" i="1" a="1"/>
  <c r="S740" i="1" s="1"/>
  <c r="Y740" i="1" a="1"/>
  <c r="Y740" i="1" s="1"/>
  <c r="S739" i="1" a="1"/>
  <c r="Y739" i="1" a="1"/>
  <c r="S738" i="1" a="1"/>
  <c r="Y738" i="1" a="1"/>
  <c r="S737" i="1" a="1"/>
  <c r="S737" i="1" s="1"/>
  <c r="Y737" i="1" a="1"/>
  <c r="Y737" i="1" s="1"/>
  <c r="Y736" i="1" a="1"/>
  <c r="S736" i="1" a="1"/>
  <c r="S736" i="1" s="1"/>
  <c r="S735" i="1" a="1"/>
  <c r="Y735" i="1" a="1"/>
  <c r="S734" i="1" a="1"/>
  <c r="S734" i="1" s="1"/>
  <c r="Y734" i="1" a="1"/>
  <c r="Y733" i="1" a="1"/>
  <c r="Y733" i="1" s="1"/>
  <c r="S733" i="1" a="1"/>
  <c r="S733" i="1" s="1"/>
  <c r="S732" i="1" a="1"/>
  <c r="Y732" i="1" a="1"/>
  <c r="Y732" i="1" s="1"/>
  <c r="Y730" i="1" a="1"/>
  <c r="S730" i="1" a="1"/>
  <c r="S729" i="1" a="1"/>
  <c r="Y729" i="1" a="1"/>
  <c r="Y728" i="1" a="1"/>
  <c r="Y728" i="1" s="1"/>
  <c r="S728" i="1" a="1"/>
  <c r="S728" i="1" s="1"/>
  <c r="Y727" i="1" a="1"/>
  <c r="Y727" i="1" s="1"/>
  <c r="S727" i="1" a="1"/>
  <c r="S727" i="1" s="1"/>
  <c r="S725" i="1" a="1"/>
  <c r="Y725" i="1" a="1"/>
  <c r="Y724" i="1" a="1"/>
  <c r="S724" i="1" a="1"/>
  <c r="S723" i="1" a="1"/>
  <c r="S723" i="1" s="1"/>
  <c r="Y723" i="1" a="1"/>
  <c r="Y723" i="1" s="1"/>
  <c r="Y722" i="1" a="1"/>
  <c r="S722" i="1" a="1"/>
  <c r="S722" i="1" s="1"/>
  <c r="S719" i="1" a="1"/>
  <c r="Y719" i="1" a="1"/>
  <c r="S718" i="1" a="1"/>
  <c r="S718" i="1" s="1"/>
  <c r="Y718" i="1" a="1"/>
  <c r="S717" i="1" a="1"/>
  <c r="S717" i="1" s="1"/>
  <c r="Y717" i="1" a="1"/>
  <c r="Y717" i="1" s="1"/>
  <c r="S716" i="1" a="1"/>
  <c r="Y716" i="1" a="1"/>
  <c r="Y716" i="1" s="1"/>
  <c r="S715" i="1" a="1"/>
  <c r="Y715" i="1" a="1"/>
  <c r="S714" i="1" a="1"/>
  <c r="Y714" i="1" a="1"/>
  <c r="Y713" i="1" a="1"/>
  <c r="Y713" i="1" s="1"/>
  <c r="S713" i="1" a="1"/>
  <c r="S713" i="1" s="1"/>
  <c r="S712" i="1" a="1"/>
  <c r="S712" i="1" s="1"/>
  <c r="Y712" i="1" a="1"/>
  <c r="S711" i="1" a="1"/>
  <c r="Y711" i="1" a="1"/>
  <c r="S710" i="1" a="1"/>
  <c r="Y710" i="1" a="1"/>
  <c r="S709" i="1" a="1"/>
  <c r="S709" i="1" s="1"/>
  <c r="Y709" i="1" a="1"/>
  <c r="Y709" i="1" s="1"/>
  <c r="Y708" i="1" a="1"/>
  <c r="S708" i="1" a="1"/>
  <c r="S708" i="1" s="1"/>
  <c r="S707" i="1" a="1"/>
  <c r="Y707" i="1" a="1"/>
  <c r="S706" i="1" a="1"/>
  <c r="S706" i="1" s="1"/>
  <c r="Y706" i="1" a="1"/>
  <c r="S705" i="1" a="1"/>
  <c r="S705" i="1" s="1"/>
  <c r="Y705" i="1" a="1"/>
  <c r="Y705" i="1" s="1"/>
  <c r="S704" i="1" a="1"/>
  <c r="Y704" i="1" a="1"/>
  <c r="Y704" i="1" s="1"/>
  <c r="Y703" i="1" a="1"/>
  <c r="S703" i="1" a="1"/>
  <c r="S702" i="1" a="1"/>
  <c r="Y702" i="1" a="1"/>
  <c r="S701" i="1" a="1"/>
  <c r="S701" i="1" s="1"/>
  <c r="Y701" i="1" a="1"/>
  <c r="Y701" i="1" s="1"/>
  <c r="S700" i="1" a="1"/>
  <c r="S700" i="1" s="1"/>
  <c r="Y700" i="1" a="1"/>
  <c r="Y700" i="1" s="1"/>
  <c r="S699" i="1" a="1"/>
  <c r="Y699" i="1" a="1"/>
  <c r="Y698" i="1" a="1"/>
  <c r="S698" i="1" a="1"/>
  <c r="S697" i="1" a="1"/>
  <c r="S697" i="1" s="1"/>
  <c r="Y697" i="1" a="1"/>
  <c r="Y697" i="1" s="1"/>
  <c r="S696" i="1" a="1"/>
  <c r="Y696" i="1" a="1"/>
  <c r="Y696" i="1" s="1"/>
  <c r="S695" i="1" a="1"/>
  <c r="Y695" i="1" a="1"/>
  <c r="S694" i="1" a="1"/>
  <c r="S694" i="1" s="1"/>
  <c r="Y694" i="1" a="1"/>
  <c r="S693" i="1" a="1"/>
  <c r="S693" i="1" s="1"/>
  <c r="Y693" i="1" a="1"/>
  <c r="Y693" i="1" s="1"/>
  <c r="S692" i="1" a="1"/>
  <c r="Y692" i="1" a="1"/>
  <c r="Y690" i="1" a="1"/>
  <c r="S690" i="1" a="1"/>
  <c r="S689" i="1" a="1"/>
  <c r="Y689" i="1" a="1"/>
  <c r="Y687" i="1" a="1"/>
  <c r="Y687" i="1" s="1"/>
  <c r="S687" i="1" a="1"/>
  <c r="S687" i="1" s="1"/>
  <c r="S686" i="1" a="1"/>
  <c r="S686" i="1" s="1"/>
  <c r="Y686" i="1" a="1"/>
  <c r="Y685" i="1" a="1"/>
  <c r="S685" i="1" a="1"/>
  <c r="S684" i="1" a="1"/>
  <c r="Y684" i="1" a="1"/>
  <c r="S683" i="1" a="1"/>
  <c r="S683" i="1" s="1"/>
  <c r="Y683" i="1" a="1"/>
  <c r="Y683" i="1" s="1"/>
  <c r="Y682" i="1" a="1"/>
  <c r="S682" i="1" a="1"/>
  <c r="S682" i="1" s="1"/>
  <c r="S681" i="1" a="1"/>
  <c r="Y681" i="1" a="1"/>
  <c r="S680" i="1" a="1"/>
  <c r="S680" i="1" s="1"/>
  <c r="Y680" i="1" a="1"/>
  <c r="S679" i="1" a="1"/>
  <c r="Y679" i="1" a="1"/>
  <c r="Y679" i="1" s="1"/>
  <c r="S673" i="1" a="1"/>
  <c r="Y673" i="1" a="1"/>
  <c r="S666" i="1" a="1"/>
  <c r="Y666" i="1" a="1"/>
  <c r="S665" i="1" a="1"/>
  <c r="Y665" i="1" a="1"/>
  <c r="S664" i="1" a="1"/>
  <c r="S664" i="1" s="1"/>
  <c r="Y664" i="1" a="1"/>
  <c r="Y664" i="1" s="1"/>
  <c r="S663" i="1" a="1"/>
  <c r="S663" i="1" s="1"/>
  <c r="Y663" i="1" a="1"/>
  <c r="Y663" i="1" s="1"/>
  <c r="S662" i="1" a="1"/>
  <c r="Y662" i="1" a="1"/>
  <c r="S661" i="1" a="1"/>
  <c r="Y661" i="1" a="1"/>
  <c r="S660" i="1" a="1"/>
  <c r="S660" i="1" s="1"/>
  <c r="Y660" i="1" a="1"/>
  <c r="Y660" i="1" s="1"/>
  <c r="S659" i="1" a="1"/>
  <c r="Y659" i="1" a="1"/>
  <c r="Y659" i="1" s="1"/>
  <c r="Y658" i="1" a="1"/>
  <c r="S658" i="1" a="1"/>
  <c r="S657" i="1" a="1"/>
  <c r="S657" i="1" s="1"/>
  <c r="Y657" i="1" a="1"/>
  <c r="S656" i="1" a="1"/>
  <c r="S656" i="1" s="1"/>
  <c r="Y656" i="1" a="1"/>
  <c r="Y656" i="1" s="1"/>
  <c r="S655" i="1" a="1"/>
  <c r="Y655" i="1" a="1"/>
  <c r="S654" i="1" a="1"/>
  <c r="Y654" i="1" a="1"/>
  <c r="Y653" i="1" a="1"/>
  <c r="S653" i="1" a="1"/>
  <c r="S651" i="1" a="1"/>
  <c r="S651" i="1" s="1"/>
  <c r="Y651" i="1" a="1"/>
  <c r="Y651" i="1" s="1"/>
  <c r="S649" i="1" a="1"/>
  <c r="S649" i="1" s="1"/>
  <c r="Y649" i="1" a="1"/>
  <c r="Y648" i="1" a="1"/>
  <c r="S648" i="1" a="1"/>
  <c r="S646" i="1" a="1"/>
  <c r="Y646" i="1" a="1"/>
  <c r="S645" i="1" a="1"/>
  <c r="S645" i="1" s="1"/>
  <c r="Y645" i="1" a="1"/>
  <c r="Y645" i="1" s="1"/>
  <c r="S644" i="1" a="1"/>
  <c r="Y644" i="1" a="1"/>
  <c r="Y644" i="1" s="1"/>
  <c r="S638" i="1" a="1"/>
  <c r="Y638" i="1" a="1"/>
  <c r="S637" i="1" a="1"/>
  <c r="S637" i="1" s="1"/>
  <c r="Y637" i="1" a="1"/>
  <c r="S635" i="1" a="1"/>
  <c r="S635" i="1" s="1"/>
  <c r="Y635" i="1" a="1"/>
  <c r="Y635" i="1" s="1"/>
  <c r="S634" i="1" a="1"/>
  <c r="Y634" i="1" a="1"/>
  <c r="Y634" i="1" s="1"/>
  <c r="S633" i="1" a="1"/>
  <c r="Y633" i="1" a="1"/>
  <c r="S632" i="1" a="1"/>
  <c r="Y632" i="1" a="1"/>
  <c r="S631" i="1" a="1"/>
  <c r="S631" i="1" s="1"/>
  <c r="Y631" i="1" a="1"/>
  <c r="Y631" i="1" s="1"/>
  <c r="S630" i="1" a="1"/>
  <c r="S630" i="1" s="1"/>
  <c r="Y630" i="1" a="1"/>
  <c r="Y630" i="1" s="1"/>
  <c r="S629" i="1" a="1"/>
  <c r="Y629" i="1" a="1"/>
  <c r="S628" i="1" a="1"/>
  <c r="Y628" i="1" a="1"/>
  <c r="S627" i="1" a="1"/>
  <c r="S627" i="1" s="1"/>
  <c r="Y627" i="1" a="1"/>
  <c r="Y627" i="1" s="1"/>
  <c r="S626" i="1" a="1"/>
  <c r="Y626" i="1" a="1"/>
  <c r="Y626" i="1" s="1"/>
  <c r="S625" i="1" a="1"/>
  <c r="Y625" i="1" a="1"/>
  <c r="S624" i="1" a="1"/>
  <c r="S624" i="1" s="1"/>
  <c r="Y624" i="1" a="1"/>
  <c r="S623" i="1" a="1"/>
  <c r="S623" i="1" s="1"/>
  <c r="Y623" i="1" a="1"/>
  <c r="Y623" i="1" s="1"/>
  <c r="S622" i="1" a="1"/>
  <c r="Y622" i="1" a="1"/>
  <c r="Y622" i="1" s="1"/>
  <c r="S621" i="1" a="1"/>
  <c r="Y621" i="1" a="1"/>
  <c r="Y620" i="1" a="1"/>
  <c r="S620" i="1" a="1"/>
  <c r="S619" i="1" a="1"/>
  <c r="S619" i="1" s="1"/>
  <c r="Y619" i="1" a="1"/>
  <c r="Y619" i="1" s="1"/>
  <c r="S618" i="1" a="1"/>
  <c r="S618" i="1" s="1"/>
  <c r="Y618" i="1" a="1"/>
  <c r="Y618" i="1" s="1"/>
  <c r="S617" i="1" a="1"/>
  <c r="Y617" i="1" a="1"/>
  <c r="Y616" i="1" a="1"/>
  <c r="S616" i="1" a="1"/>
  <c r="S615" i="1" a="1"/>
  <c r="S615" i="1" s="1"/>
  <c r="Y615" i="1" a="1"/>
  <c r="Y615" i="1" s="1"/>
  <c r="S614" i="1" a="1"/>
  <c r="Y614" i="1" a="1"/>
  <c r="Y614" i="1" s="1"/>
  <c r="Y613" i="1" a="1"/>
  <c r="S613" i="1" a="1"/>
  <c r="S612" i="1" a="1"/>
  <c r="S612" i="1" s="1"/>
  <c r="Y612" i="1" a="1"/>
  <c r="S611" i="1" a="1"/>
  <c r="S611" i="1" s="1"/>
  <c r="Y611" i="1" a="1"/>
  <c r="Y611" i="1" s="1"/>
  <c r="S610" i="1" a="1"/>
  <c r="Y610" i="1" a="1"/>
  <c r="Y610" i="1" s="1"/>
  <c r="S609" i="1" a="1"/>
  <c r="Y609" i="1" a="1"/>
  <c r="S608" i="1" a="1"/>
  <c r="Y608" i="1" a="1"/>
  <c r="S607" i="1" a="1"/>
  <c r="S607" i="1" s="1"/>
  <c r="Y607" i="1" a="1"/>
  <c r="S606" i="1" a="1"/>
  <c r="S606" i="1" s="1"/>
  <c r="Y606" i="1" a="1"/>
  <c r="Y606" i="1" s="1"/>
  <c r="S605" i="1" a="1"/>
  <c r="Y605" i="1" a="1"/>
  <c r="S604" i="1" a="1"/>
  <c r="Y604" i="1" a="1"/>
  <c r="S603" i="1" a="1"/>
  <c r="S603" i="1" s="1"/>
  <c r="Y603" i="1" a="1"/>
  <c r="Y603" i="1" s="1"/>
  <c r="S602" i="1" a="1"/>
  <c r="Y602" i="1" a="1"/>
  <c r="S601" i="1" a="1"/>
  <c r="Y601" i="1" a="1"/>
  <c r="S600" i="1" a="1"/>
  <c r="S600" i="1" s="1"/>
  <c r="Y600" i="1" a="1"/>
  <c r="S599" i="1" a="1"/>
  <c r="S599" i="1" s="1"/>
  <c r="Y599" i="1" a="1"/>
  <c r="Y599" i="1" s="1"/>
  <c r="Y597" i="1" a="1"/>
  <c r="S597" i="1" a="1"/>
  <c r="S597" i="1" s="1"/>
  <c r="S595" i="1" a="1"/>
  <c r="Y595" i="1" a="1"/>
  <c r="Y594" i="1" a="1"/>
  <c r="S594" i="1" a="1"/>
  <c r="S593" i="1" a="1"/>
  <c r="S593" i="1" s="1"/>
  <c r="Y593" i="1" a="1"/>
  <c r="Y593" i="1" s="1"/>
  <c r="S592" i="1" a="1"/>
  <c r="S592" i="1" s="1"/>
  <c r="Y592" i="1" a="1"/>
  <c r="Y592" i="1" s="1"/>
  <c r="S587" i="1" a="1"/>
  <c r="Y587" i="1" a="1"/>
  <c r="Y586" i="1" a="1"/>
  <c r="S586" i="1" a="1"/>
  <c r="S585" i="1" a="1"/>
  <c r="S585" i="1" s="1"/>
  <c r="Y585" i="1" a="1"/>
  <c r="Y585" i="1" s="1"/>
  <c r="Y584" i="1" a="1"/>
  <c r="S584" i="1" a="1"/>
  <c r="S584" i="1" s="1"/>
  <c r="S583" i="1" a="1"/>
  <c r="Y583" i="1" a="1"/>
  <c r="S582" i="1" a="1"/>
  <c r="S582" i="1" s="1"/>
  <c r="Y582" i="1" a="1"/>
  <c r="S581" i="1" a="1"/>
  <c r="S581" i="1" s="1"/>
  <c r="Y581" i="1" a="1"/>
  <c r="Y581" i="1" s="1"/>
  <c r="S580" i="1" a="1"/>
  <c r="Y580" i="1" a="1"/>
  <c r="Y580" i="1" s="1"/>
  <c r="S579" i="1" a="1"/>
  <c r="Y579" i="1" a="1"/>
  <c r="S578" i="1" a="1"/>
  <c r="Y578" i="1" a="1"/>
  <c r="S577" i="1" a="1"/>
  <c r="S577" i="1" s="1"/>
  <c r="Y577" i="1" a="1"/>
  <c r="Y577" i="1" s="1"/>
  <c r="Y576" i="1" a="1"/>
  <c r="Y576" i="1" s="1"/>
  <c r="S576" i="1" a="1"/>
  <c r="S576" i="1" s="1"/>
  <c r="S575" i="1" a="1"/>
  <c r="Y575" i="1" a="1"/>
  <c r="S574" i="1" a="1"/>
  <c r="Y574" i="1" a="1"/>
  <c r="S573" i="1" a="1"/>
  <c r="S573" i="1" s="1"/>
  <c r="Y573" i="1" a="1"/>
  <c r="Y573" i="1" s="1"/>
  <c r="S572" i="1" a="1"/>
  <c r="Y572" i="1" a="1"/>
  <c r="Y572" i="1" s="1"/>
  <c r="S571" i="1" a="1"/>
  <c r="Y571" i="1" a="1"/>
  <c r="S570" i="1" a="1"/>
  <c r="S570" i="1" s="1"/>
  <c r="Y570" i="1" a="1"/>
  <c r="S569" i="1" a="1"/>
  <c r="S569" i="1" s="1"/>
  <c r="Y569" i="1" a="1"/>
  <c r="Y569" i="1" s="1"/>
  <c r="S568" i="1" a="1"/>
  <c r="Y568" i="1" a="1"/>
  <c r="Y568" i="1" s="1"/>
  <c r="S567" i="1" a="1"/>
  <c r="Y567" i="1" a="1"/>
  <c r="S566" i="1" a="1"/>
  <c r="Y566" i="1" a="1"/>
  <c r="S565" i="1" a="1"/>
  <c r="S565" i="1" s="1"/>
  <c r="Y565" i="1" a="1"/>
  <c r="Y565" i="1" s="1"/>
  <c r="S564" i="1" a="1"/>
  <c r="S564" i="1" s="1"/>
  <c r="Y564" i="1" a="1"/>
  <c r="Y564" i="1" s="1"/>
  <c r="S560" i="1" a="1"/>
  <c r="Y560" i="1" a="1"/>
  <c r="S559" i="1" a="1"/>
  <c r="Y559" i="1" a="1"/>
  <c r="S558" i="1" a="1"/>
  <c r="S558" i="1" s="1"/>
  <c r="Y558" i="1" a="1"/>
  <c r="Y558" i="1" s="1"/>
  <c r="S557" i="1" a="1"/>
  <c r="Y557" i="1" a="1"/>
  <c r="Y557" i="1" s="1"/>
  <c r="S556" i="1" a="1"/>
  <c r="Y556" i="1" a="1"/>
  <c r="S555" i="1" a="1"/>
  <c r="S555" i="1" s="1"/>
  <c r="Y555" i="1" a="1"/>
  <c r="S554" i="1" a="1"/>
  <c r="S554" i="1" s="1"/>
  <c r="Y554" i="1" a="1"/>
  <c r="Y554" i="1" s="1"/>
  <c r="S553" i="1" a="1"/>
  <c r="Y553" i="1" a="1"/>
  <c r="Y553" i="1" s="1"/>
  <c r="S552" i="1" a="1"/>
  <c r="Y552" i="1" a="1"/>
  <c r="S551" i="1" a="1"/>
  <c r="Y551" i="1" a="1"/>
  <c r="Y549" i="1" a="1"/>
  <c r="Y549" i="1" s="1"/>
  <c r="S549" i="1" a="1"/>
  <c r="S549" i="1" s="1"/>
  <c r="S548" i="1" a="1"/>
  <c r="S548" i="1" s="1"/>
  <c r="Y548" i="1" a="1"/>
  <c r="Y548" i="1" s="1"/>
  <c r="S547" i="1" a="1"/>
  <c r="Y547" i="1" a="1"/>
  <c r="S546" i="1" a="1"/>
  <c r="Y546" i="1" a="1"/>
  <c r="S545" i="1" a="1"/>
  <c r="S545" i="1" s="1"/>
  <c r="Y545" i="1" a="1"/>
  <c r="Y545" i="1" s="1"/>
  <c r="S544" i="1" a="1"/>
  <c r="Y544" i="1" a="1"/>
  <c r="Y544" i="1" s="1"/>
  <c r="S543" i="1" a="1"/>
  <c r="Y543" i="1" a="1"/>
  <c r="S542" i="1" a="1"/>
  <c r="S542" i="1" s="1"/>
  <c r="Y542" i="1" a="1"/>
  <c r="S541" i="1" a="1"/>
  <c r="S541" i="1" s="1"/>
  <c r="Y541" i="1" a="1"/>
  <c r="Y541" i="1" s="1"/>
  <c r="S539" i="1" a="1"/>
  <c r="Y539" i="1" a="1"/>
  <c r="Y539" i="1" s="1"/>
  <c r="Y538" i="1" a="1"/>
  <c r="S538" i="1" a="1"/>
  <c r="S537" i="1" a="1"/>
  <c r="Y537" i="1" a="1"/>
  <c r="S536" i="1" a="1"/>
  <c r="S536" i="1" s="1"/>
  <c r="Y536" i="1" a="1"/>
  <c r="Y536" i="1" s="1"/>
  <c r="S535" i="1" a="1"/>
  <c r="S535" i="1" s="1"/>
  <c r="Y535" i="1" a="1"/>
  <c r="S534" i="1" a="1"/>
  <c r="Y534" i="1" a="1"/>
  <c r="S533" i="1" a="1"/>
  <c r="Y533" i="1" a="1"/>
  <c r="S532" i="1" a="1"/>
  <c r="S532" i="1" s="1"/>
  <c r="Y532" i="1" a="1"/>
  <c r="Y532" i="1" s="1"/>
  <c r="S531" i="1" a="1"/>
  <c r="Y531" i="1" a="1"/>
  <c r="Y531" i="1" s="1"/>
  <c r="S530" i="1" a="1"/>
  <c r="Y530" i="1" a="1"/>
  <c r="Y529" i="1" a="1"/>
  <c r="Y529" i="1" s="1"/>
  <c r="S529" i="1" a="1"/>
  <c r="S528" i="1" a="1"/>
  <c r="S528" i="1" s="1"/>
  <c r="Y528" i="1" a="1"/>
  <c r="Y528" i="1" s="1"/>
  <c r="S527" i="1" a="1"/>
  <c r="Y527" i="1" a="1"/>
  <c r="Y527" i="1" s="1"/>
  <c r="S526" i="1" a="1"/>
  <c r="Y526" i="1" a="1"/>
  <c r="S525" i="1" a="1"/>
  <c r="Y525" i="1" a="1"/>
  <c r="S524" i="1" a="1"/>
  <c r="S524" i="1" s="1"/>
  <c r="Y524" i="1" a="1"/>
  <c r="Y524" i="1" s="1"/>
  <c r="S523" i="1" a="1"/>
  <c r="S523" i="1" s="1"/>
  <c r="Y523" i="1" a="1"/>
  <c r="Y523" i="1" s="1"/>
  <c r="S522" i="1" a="1"/>
  <c r="Y522" i="1" a="1"/>
  <c r="S521" i="1" a="1"/>
  <c r="Y521" i="1" a="1"/>
  <c r="S520" i="1" a="1"/>
  <c r="S520" i="1" s="1"/>
  <c r="Y520" i="1" a="1"/>
  <c r="Y520" i="1" s="1"/>
  <c r="S519" i="1" a="1"/>
  <c r="Y519" i="1" a="1"/>
  <c r="Y519" i="1" s="1"/>
  <c r="S518" i="1" a="1"/>
  <c r="Y518" i="1" a="1"/>
  <c r="S515" i="1" a="1"/>
  <c r="S515" i="1" s="1"/>
  <c r="Y515" i="1" a="1"/>
  <c r="Y514" i="1" a="1"/>
  <c r="Y514" i="1" s="1"/>
  <c r="S514" i="1" a="1"/>
  <c r="S514" i="1" s="1"/>
  <c r="S513" i="1" a="1"/>
  <c r="Y513" i="1" a="1"/>
  <c r="Y513" i="1" s="1"/>
  <c r="S512" i="1" a="1"/>
  <c r="Y512" i="1" a="1"/>
  <c r="S511" i="1" a="1"/>
  <c r="Y511" i="1" a="1"/>
  <c r="S509" i="1" a="1"/>
  <c r="S509" i="1" s="1"/>
  <c r="Y509" i="1" a="1"/>
  <c r="Y509" i="1" s="1"/>
  <c r="Y508" i="1" a="1"/>
  <c r="Y508" i="1" s="1"/>
  <c r="S508" i="1" a="1"/>
  <c r="S508" i="1" s="1"/>
  <c r="S507" i="1" a="1"/>
  <c r="Y507" i="1" a="1"/>
  <c r="S506" i="1" a="1"/>
  <c r="Y506" i="1" a="1"/>
  <c r="Y503" i="1" a="1"/>
  <c r="Y503" i="1" s="1"/>
  <c r="S503" i="1" a="1"/>
  <c r="S503" i="1" s="1"/>
  <c r="S492" i="1" a="1"/>
  <c r="Y492" i="1" a="1"/>
  <c r="Y492" i="1" s="1"/>
  <c r="S491" i="1" a="1"/>
  <c r="Y491" i="1" a="1"/>
  <c r="S490" i="1" a="1"/>
  <c r="S490" i="1" s="1"/>
  <c r="Y490" i="1" a="1"/>
  <c r="S485" i="1" a="1"/>
  <c r="S485" i="1" s="1"/>
  <c r="Y485" i="1" a="1"/>
  <c r="Y485" i="1" s="1"/>
  <c r="S484" i="1" a="1"/>
  <c r="Y484" i="1" a="1"/>
  <c r="S483" i="1" a="1"/>
  <c r="Y483" i="1" a="1"/>
  <c r="S482" i="1" a="1"/>
  <c r="Y482" i="1" a="1"/>
  <c r="Y481" i="1" a="1"/>
  <c r="S481" i="1" a="1"/>
  <c r="S481" i="1" s="1"/>
  <c r="S480" i="1" a="1"/>
  <c r="S480" i="1" s="1"/>
  <c r="Y480" i="1" a="1"/>
  <c r="Y480" i="1" s="1"/>
  <c r="S479" i="1" a="1"/>
  <c r="Y479" i="1" a="1"/>
  <c r="S478" i="1" a="1"/>
  <c r="Y478" i="1" a="1"/>
  <c r="S477" i="1" a="1"/>
  <c r="S477" i="1" s="1"/>
  <c r="Y477" i="1" a="1"/>
  <c r="Y477" i="1" s="1"/>
  <c r="S476" i="1" a="1"/>
  <c r="Y476" i="1" a="1"/>
  <c r="Y476" i="1" s="1"/>
  <c r="Y475" i="1" a="1"/>
  <c r="S475" i="1" a="1"/>
  <c r="S474" i="1" a="1"/>
  <c r="S474" i="1" s="1"/>
  <c r="Y474" i="1" a="1"/>
  <c r="S473" i="1" a="1"/>
  <c r="S473" i="1" s="1"/>
  <c r="Y473" i="1" a="1"/>
  <c r="Y473" i="1" s="1"/>
  <c r="S472" i="1" a="1"/>
  <c r="Y472" i="1" a="1"/>
  <c r="Y472" i="1" s="1"/>
  <c r="S471" i="1" a="1"/>
  <c r="Y471" i="1" a="1"/>
  <c r="S470" i="1" a="1"/>
  <c r="Y470" i="1" a="1"/>
  <c r="Y469" i="1" a="1"/>
  <c r="Y469" i="1" s="1"/>
  <c r="S469" i="1" a="1"/>
  <c r="S469" i="1" s="1"/>
  <c r="S468" i="1" a="1"/>
  <c r="S468" i="1" s="1"/>
  <c r="Y468" i="1" a="1"/>
  <c r="Y468" i="1" s="1"/>
  <c r="S467" i="1" a="1"/>
  <c r="Y467" i="1" a="1"/>
  <c r="S466" i="1" a="1"/>
  <c r="Y466" i="1" a="1"/>
  <c r="S465" i="1" a="1"/>
  <c r="S465" i="1" s="1"/>
  <c r="Y465" i="1" a="1"/>
  <c r="Y465" i="1" s="1"/>
  <c r="S464" i="1" a="1"/>
  <c r="Y464" i="1" a="1"/>
  <c r="Y464" i="1" s="1"/>
  <c r="S463" i="1" a="1"/>
  <c r="Y463" i="1" a="1"/>
  <c r="Y462" i="1" a="1"/>
  <c r="Y462" i="1" s="1"/>
  <c r="S462" i="1" a="1"/>
  <c r="S461" i="1" a="1"/>
  <c r="S461" i="1" s="1"/>
  <c r="Y461" i="1" a="1"/>
  <c r="Y461" i="1" s="1"/>
  <c r="S460" i="1" a="1"/>
  <c r="Y460" i="1" a="1"/>
  <c r="Y460" i="1" s="1"/>
  <c r="S459" i="1" a="1"/>
  <c r="Y459" i="1" a="1"/>
  <c r="S458" i="1" a="1"/>
  <c r="Y458" i="1" a="1"/>
  <c r="S457" i="1" a="1"/>
  <c r="S457" i="1" s="1"/>
  <c r="Y457" i="1" a="1"/>
  <c r="Y457" i="1" s="1"/>
  <c r="S456" i="1" a="1"/>
  <c r="S456" i="1" s="1"/>
  <c r="Y456" i="1" a="1"/>
  <c r="S455" i="1" a="1"/>
  <c r="Y455" i="1" a="1"/>
  <c r="S454" i="1" a="1"/>
  <c r="Y454" i="1" a="1"/>
  <c r="S453" i="1" a="1"/>
  <c r="S453" i="1" s="1"/>
  <c r="Y453" i="1" a="1"/>
  <c r="Y453" i="1" s="1"/>
  <c r="S452" i="1" a="1"/>
  <c r="Y452" i="1" a="1"/>
  <c r="Y452" i="1" s="1"/>
  <c r="Y451" i="1" a="1"/>
  <c r="S451" i="1" a="1"/>
  <c r="S450" i="1" a="1"/>
  <c r="S450" i="1" s="1"/>
  <c r="Y450" i="1" a="1"/>
  <c r="S449" i="1" a="1"/>
  <c r="S449" i="1" s="1"/>
  <c r="Y449" i="1" a="1"/>
  <c r="Y449" i="1" s="1"/>
  <c r="S448" i="1" a="1"/>
  <c r="Y448" i="1" a="1"/>
  <c r="Y448" i="1" s="1"/>
  <c r="S447" i="1" a="1"/>
  <c r="Y447" i="1" a="1"/>
  <c r="S445" i="1" a="1"/>
  <c r="Y445" i="1" a="1"/>
  <c r="S444" i="1" a="1"/>
  <c r="S444" i="1" s="1"/>
  <c r="Y444" i="1" a="1"/>
  <c r="Y444" i="1" s="1"/>
  <c r="Y443" i="1" a="1"/>
  <c r="Y443" i="1" s="1"/>
  <c r="S443" i="1" a="1"/>
  <c r="S443" i="1" s="1"/>
  <c r="S442" i="1" a="1"/>
  <c r="Y442" i="1" a="1"/>
  <c r="S440" i="1" a="1"/>
  <c r="Y440" i="1" a="1"/>
  <c r="S439" i="1" a="1"/>
  <c r="S439" i="1" s="1"/>
  <c r="Y439" i="1" a="1"/>
  <c r="Y439" i="1" s="1"/>
  <c r="S438" i="1" a="1"/>
  <c r="Y438" i="1" a="1"/>
  <c r="Y438" i="1" s="1"/>
  <c r="S437" i="1" a="1"/>
  <c r="Y437" i="1" a="1"/>
  <c r="S436" i="1" a="1"/>
  <c r="S436" i="1" s="1"/>
  <c r="Y436" i="1" a="1"/>
  <c r="S435" i="1" a="1"/>
  <c r="S435" i="1" s="1"/>
  <c r="Y435" i="1" a="1"/>
  <c r="Y435" i="1" s="1"/>
  <c r="S434" i="1" a="1"/>
  <c r="Y434" i="1" a="1"/>
  <c r="Y434" i="1" s="1"/>
  <c r="S433" i="1" a="1"/>
  <c r="Y433" i="1" a="1"/>
  <c r="S432" i="1" a="1"/>
  <c r="Y432" i="1" a="1"/>
  <c r="S431" i="1" a="1"/>
  <c r="S431" i="1" s="1"/>
  <c r="Y431" i="1" a="1"/>
  <c r="Y431" i="1" s="1"/>
  <c r="S430" i="1" a="1"/>
  <c r="S430" i="1" s="1"/>
  <c r="Y430" i="1" a="1"/>
  <c r="Y430" i="1" s="1"/>
  <c r="S429" i="1" a="1"/>
  <c r="Y429" i="1" a="1"/>
  <c r="S428" i="1" a="1"/>
  <c r="Y428" i="1" a="1"/>
  <c r="S426" i="1" a="1"/>
  <c r="S426" i="1" s="1"/>
  <c r="Y426" i="1" a="1"/>
  <c r="Y426" i="1" s="1"/>
  <c r="S424" i="1" a="1"/>
  <c r="Y424" i="1" a="1"/>
  <c r="S423" i="1" a="1"/>
  <c r="Y423" i="1" a="1"/>
  <c r="S422" i="1" a="1"/>
  <c r="S422" i="1" s="1"/>
  <c r="Y422" i="1" a="1"/>
  <c r="S421" i="1" a="1"/>
  <c r="S421" i="1" s="1"/>
  <c r="Y421" i="1" a="1"/>
  <c r="Y421" i="1" s="1"/>
  <c r="S420" i="1" a="1"/>
  <c r="Y420" i="1" a="1"/>
  <c r="Y420" i="1" s="1"/>
  <c r="S419" i="1" a="1"/>
  <c r="Y419" i="1" a="1"/>
  <c r="S418" i="1" a="1"/>
  <c r="Y418" i="1" a="1"/>
  <c r="S417" i="1" a="1"/>
  <c r="S417" i="1" s="1"/>
  <c r="Y417" i="1" a="1"/>
  <c r="Y417" i="1" s="1"/>
  <c r="S416" i="1" a="1"/>
  <c r="S416" i="1" s="1"/>
  <c r="Y416" i="1" a="1"/>
  <c r="Y416" i="1" s="1"/>
  <c r="S415" i="1" a="1"/>
  <c r="Y415" i="1" a="1"/>
  <c r="S414" i="1" a="1"/>
  <c r="Y414" i="1" a="1"/>
  <c r="S413" i="1" a="1"/>
  <c r="S413" i="1" s="1"/>
  <c r="Y413" i="1" a="1"/>
  <c r="Y413" i="1" s="1"/>
  <c r="S412" i="1" a="1"/>
  <c r="Y412" i="1" a="1"/>
  <c r="Y412" i="1" s="1"/>
  <c r="S411" i="1" a="1"/>
  <c r="Y411" i="1" a="1"/>
  <c r="S410" i="1" a="1"/>
  <c r="S410" i="1" s="1"/>
  <c r="Y410" i="1" a="1"/>
  <c r="S409" i="1" a="1"/>
  <c r="S409" i="1" s="1"/>
  <c r="Y409" i="1" a="1"/>
  <c r="Y409" i="1" s="1"/>
  <c r="S408" i="1" a="1"/>
  <c r="Y408" i="1" a="1"/>
  <c r="Y408" i="1" s="1"/>
  <c r="S407" i="1" a="1"/>
  <c r="Y407" i="1" a="1"/>
  <c r="S406" i="1" a="1"/>
  <c r="Y406" i="1" a="1"/>
  <c r="S405" i="1" a="1"/>
  <c r="S405" i="1" s="1"/>
  <c r="Y405" i="1" a="1"/>
  <c r="Y405" i="1" s="1"/>
  <c r="S404" i="1" a="1"/>
  <c r="S404" i="1" s="1"/>
  <c r="Y404" i="1" a="1"/>
  <c r="Y404" i="1" s="1"/>
  <c r="S401" i="1" a="1"/>
  <c r="Y401" i="1" a="1"/>
  <c r="S400" i="1" a="1"/>
  <c r="Y400" i="1" a="1"/>
  <c r="S399" i="1" a="1"/>
  <c r="S399" i="1" s="1"/>
  <c r="Y399" i="1" a="1"/>
  <c r="Y399" i="1" s="1"/>
  <c r="S398" i="1" a="1"/>
  <c r="Y398" i="1" a="1"/>
  <c r="Y398" i="1" s="1"/>
  <c r="S397" i="1" a="1"/>
  <c r="Y397" i="1" a="1"/>
  <c r="S396" i="1" a="1"/>
  <c r="S396" i="1" s="1"/>
  <c r="Y396" i="1" a="1"/>
  <c r="S395" i="1" a="1"/>
  <c r="S395" i="1" s="1"/>
  <c r="Y395" i="1" a="1"/>
  <c r="Y395" i="1" s="1"/>
  <c r="S394" i="1" a="1"/>
  <c r="Y394" i="1" a="1"/>
  <c r="Y394" i="1" s="1"/>
  <c r="S393" i="1" a="1"/>
  <c r="Y393" i="1" a="1"/>
  <c r="S392" i="1" a="1"/>
  <c r="Y392" i="1" a="1"/>
  <c r="S391" i="1" a="1"/>
  <c r="S391" i="1" s="1"/>
  <c r="Y391" i="1" a="1"/>
  <c r="Y391" i="1" s="1"/>
  <c r="S390" i="1" a="1"/>
  <c r="S390" i="1" s="1"/>
  <c r="Y390" i="1" a="1"/>
  <c r="S389" i="1" a="1"/>
  <c r="Y389" i="1" a="1"/>
  <c r="S388" i="1" a="1"/>
  <c r="Y388" i="1" a="1"/>
  <c r="S387" i="1" a="1"/>
  <c r="S387" i="1" s="1"/>
  <c r="Y387" i="1" a="1"/>
  <c r="Y387" i="1" s="1"/>
  <c r="S386" i="1" a="1"/>
  <c r="Y386" i="1" a="1"/>
  <c r="Y386" i="1" s="1"/>
  <c r="S385" i="1" a="1"/>
  <c r="Y385" i="1" a="1"/>
  <c r="S384" i="1" a="1"/>
  <c r="S384" i="1" s="1"/>
  <c r="Y384" i="1" a="1"/>
  <c r="S383" i="1" a="1"/>
  <c r="S383" i="1" s="1"/>
  <c r="Y383" i="1" a="1"/>
  <c r="Y383" i="1" s="1"/>
  <c r="S381" i="1" a="1"/>
  <c r="Y381" i="1" a="1"/>
  <c r="S380" i="1" a="1"/>
  <c r="Y380" i="1" a="1"/>
  <c r="S379" i="1" a="1"/>
  <c r="Y379" i="1" a="1"/>
  <c r="S378" i="1" a="1"/>
  <c r="Y378" i="1" a="1"/>
  <c r="Y378" i="1" s="1"/>
  <c r="S377" i="1" a="1"/>
  <c r="Y377" i="1" a="1"/>
  <c r="Y377" i="1" s="1"/>
  <c r="S376" i="1" a="1"/>
  <c r="Y376" i="1" a="1"/>
  <c r="S375" i="1" a="1"/>
  <c r="Y375" i="1" a="1"/>
  <c r="S374" i="1" a="1"/>
  <c r="S374" i="1" s="1"/>
  <c r="Y374" i="1" a="1"/>
  <c r="Y374" i="1" s="1"/>
  <c r="S373" i="1" a="1"/>
  <c r="Y373" i="1" a="1"/>
  <c r="S372" i="1" a="1"/>
  <c r="Y372" i="1" a="1"/>
  <c r="S368" i="1" a="1"/>
  <c r="S368" i="1" s="1"/>
  <c r="Y368" i="1" a="1"/>
  <c r="S366" i="1" a="1"/>
  <c r="S366" i="1" s="1"/>
  <c r="Y366" i="1" a="1"/>
  <c r="Y366" i="1" s="1"/>
  <c r="S365" i="1" a="1"/>
  <c r="Y365" i="1" a="1"/>
  <c r="Y365" i="1" s="1"/>
  <c r="S364" i="1" a="1"/>
  <c r="Y364" i="1" a="1"/>
  <c r="S363" i="1" a="1"/>
  <c r="Y363" i="1" a="1"/>
  <c r="S362" i="1" a="1"/>
  <c r="S362" i="1" s="1"/>
  <c r="Y362" i="1" a="1"/>
  <c r="Y362" i="1" s="1"/>
  <c r="S360" i="1" a="1"/>
  <c r="S360" i="1" s="1"/>
  <c r="Y360" i="1" a="1"/>
  <c r="Y360" i="1" s="1"/>
  <c r="S359" i="1" a="1"/>
  <c r="Y359" i="1" a="1"/>
  <c r="S358" i="1" a="1"/>
  <c r="Y358" i="1" a="1"/>
  <c r="S357" i="1" a="1"/>
  <c r="S357" i="1" s="1"/>
  <c r="Y357" i="1" a="1"/>
  <c r="Y357" i="1" s="1"/>
  <c r="S356" i="1" a="1"/>
  <c r="Y356" i="1" a="1"/>
  <c r="Y356" i="1" s="1"/>
  <c r="S355" i="1" a="1"/>
  <c r="Y355" i="1" a="1"/>
  <c r="S354" i="1" a="1"/>
  <c r="S354" i="1" s="1"/>
  <c r="Y354" i="1" a="1"/>
  <c r="S352" i="1" a="1"/>
  <c r="S352" i="1" s="1"/>
  <c r="Y352" i="1" a="1"/>
  <c r="Y352" i="1" s="1"/>
  <c r="S351" i="1" a="1"/>
  <c r="Y351" i="1" a="1"/>
  <c r="Y351" i="1" s="1"/>
  <c r="S350" i="1" a="1"/>
  <c r="Y350" i="1" a="1"/>
  <c r="S349" i="1" a="1"/>
  <c r="Y349" i="1" a="1"/>
  <c r="S347" i="1" a="1"/>
  <c r="S347" i="1" s="1"/>
  <c r="Y347" i="1" a="1"/>
  <c r="Y347" i="1" s="1"/>
  <c r="S346" i="1" a="1"/>
  <c r="S346" i="1" s="1"/>
  <c r="Y346" i="1" a="1"/>
  <c r="Y346" i="1" s="1"/>
  <c r="S345" i="1" a="1"/>
  <c r="Y345" i="1" a="1"/>
  <c r="S344" i="1" a="1"/>
  <c r="Y344" i="1" a="1"/>
  <c r="S343" i="1" a="1"/>
  <c r="S343" i="1" s="1"/>
  <c r="Y343" i="1" a="1"/>
  <c r="Y343" i="1" s="1"/>
  <c r="S342" i="1" a="1"/>
  <c r="Y342" i="1" a="1"/>
  <c r="Y342" i="1" s="1"/>
  <c r="S340" i="1" a="1"/>
  <c r="Y340" i="1" a="1"/>
  <c r="S339" i="1" a="1"/>
  <c r="S339" i="1" s="1"/>
  <c r="Y339" i="1" a="1"/>
  <c r="S338" i="1" a="1"/>
  <c r="S338" i="1" s="1"/>
  <c r="Y338" i="1" a="1"/>
  <c r="Y338" i="1" s="1"/>
  <c r="S337" i="1" a="1"/>
  <c r="Y337" i="1" a="1"/>
  <c r="Y337" i="1" s="1"/>
  <c r="S336" i="1" a="1"/>
  <c r="Y336" i="1" a="1"/>
  <c r="S335" i="1" a="1"/>
  <c r="Y335" i="1" a="1"/>
  <c r="S334" i="1" a="1"/>
  <c r="S334" i="1" s="1"/>
  <c r="Y334" i="1" a="1"/>
  <c r="Y334" i="1" s="1"/>
  <c r="S333" i="1" a="1"/>
  <c r="S333" i="1" s="1"/>
  <c r="Y333" i="1" a="1"/>
  <c r="Y333" i="1" s="1"/>
  <c r="S332" i="1" a="1"/>
  <c r="Y332" i="1" a="1"/>
  <c r="S331" i="1" a="1"/>
  <c r="Y331" i="1" a="1"/>
  <c r="S330" i="1" a="1"/>
  <c r="S330" i="1" s="1"/>
  <c r="Y330" i="1" a="1"/>
  <c r="Y330" i="1" s="1"/>
  <c r="S329" i="1" a="1"/>
  <c r="Y329" i="1" a="1"/>
  <c r="Y329" i="1" s="1"/>
  <c r="S328" i="1" a="1"/>
  <c r="Y328" i="1" a="1"/>
  <c r="S326" i="1" a="1"/>
  <c r="S326" i="1" s="1"/>
  <c r="Y326" i="1" a="1"/>
  <c r="S325" i="1" a="1"/>
  <c r="S325" i="1" s="1"/>
  <c r="Y325" i="1" a="1"/>
  <c r="Y325" i="1" s="1"/>
  <c r="S324" i="1" a="1"/>
  <c r="Y324" i="1" a="1"/>
  <c r="Y324" i="1" s="1"/>
  <c r="S323" i="1" a="1"/>
  <c r="Y323" i="1" a="1"/>
  <c r="S322" i="1" a="1"/>
  <c r="Y322" i="1" a="1"/>
  <c r="S321" i="1" a="1"/>
  <c r="S321" i="1" s="1"/>
  <c r="Y321" i="1" a="1"/>
  <c r="Y321" i="1" s="1"/>
  <c r="S320" i="1" a="1"/>
  <c r="S320" i="1" s="1"/>
  <c r="Y320" i="1" a="1"/>
  <c r="Y320" i="1" s="1"/>
  <c r="S319" i="1" a="1"/>
  <c r="Y319" i="1" a="1"/>
  <c r="S318" i="1" a="1"/>
  <c r="Y318" i="1" a="1"/>
  <c r="S317" i="1" a="1"/>
  <c r="S317" i="1" s="1"/>
  <c r="Y317" i="1" a="1"/>
  <c r="Y317" i="1" s="1"/>
  <c r="S316" i="1" a="1"/>
  <c r="Y316" i="1" a="1"/>
  <c r="Y316" i="1" s="1"/>
  <c r="S315" i="1" a="1"/>
  <c r="Y315" i="1" a="1"/>
  <c r="S314" i="1" a="1"/>
  <c r="S314" i="1" s="1"/>
  <c r="Y314" i="1" a="1"/>
  <c r="S313" i="1" a="1"/>
  <c r="S313" i="1" s="1"/>
  <c r="Y313" i="1" a="1"/>
  <c r="Y313" i="1" s="1"/>
  <c r="S312" i="1" a="1"/>
  <c r="Y312" i="1" a="1"/>
  <c r="Y312" i="1" s="1"/>
  <c r="S311" i="1" a="1"/>
  <c r="Y311" i="1" a="1"/>
  <c r="S310" i="1" a="1"/>
  <c r="Y310" i="1" a="1"/>
  <c r="S309" i="1" a="1"/>
  <c r="S309" i="1" s="1"/>
  <c r="Y309" i="1" a="1"/>
  <c r="Y309" i="1" s="1"/>
  <c r="S308" i="1" a="1"/>
  <c r="S308" i="1" s="1"/>
  <c r="Y308" i="1" a="1"/>
  <c r="Y308" i="1" s="1"/>
  <c r="S307" i="1" a="1"/>
  <c r="Y307" i="1" a="1"/>
  <c r="S306" i="1" a="1"/>
  <c r="Y306" i="1" a="1"/>
  <c r="S305" i="1" a="1"/>
  <c r="S305" i="1" s="1"/>
  <c r="Y305" i="1" a="1"/>
  <c r="Y305" i="1" s="1"/>
  <c r="S304" i="1" a="1"/>
  <c r="Y304" i="1" a="1"/>
  <c r="S303" i="1" a="1"/>
  <c r="Y303" i="1" a="1"/>
  <c r="S302" i="1" a="1"/>
  <c r="S302" i="1" s="1"/>
  <c r="Y302" i="1" a="1"/>
  <c r="S300" i="1" a="1"/>
  <c r="S300" i="1" s="1"/>
  <c r="Y300" i="1" a="1"/>
  <c r="Y300" i="1" s="1"/>
  <c r="S299" i="1" a="1"/>
  <c r="Y299" i="1" a="1"/>
  <c r="Y299" i="1" s="1"/>
  <c r="S297" i="1" a="1"/>
  <c r="Y297" i="1" a="1"/>
  <c r="S295" i="1" a="1"/>
  <c r="Y295" i="1" a="1"/>
  <c r="S294" i="1" a="1"/>
  <c r="S294" i="1" s="1"/>
  <c r="Y294" i="1" a="1"/>
  <c r="Y294" i="1" s="1"/>
  <c r="S293" i="1" a="1"/>
  <c r="S293" i="1" s="1"/>
  <c r="Y293" i="1" a="1"/>
  <c r="Y293" i="1" s="1"/>
  <c r="S292" i="1" a="1"/>
  <c r="Y292" i="1" a="1"/>
  <c r="S291" i="1" a="1"/>
  <c r="Y291" i="1" a="1"/>
  <c r="S290" i="1" a="1"/>
  <c r="S290" i="1" s="1"/>
  <c r="Y290" i="1" a="1"/>
  <c r="Y290" i="1" s="1"/>
  <c r="S289" i="1" a="1"/>
  <c r="Y289" i="1" a="1"/>
  <c r="S288" i="1" a="1"/>
  <c r="Y288" i="1" a="1"/>
  <c r="S287" i="1" a="1"/>
  <c r="S287" i="1" s="1"/>
  <c r="Y287" i="1" a="1"/>
  <c r="S286" i="1" a="1"/>
  <c r="S286" i="1" s="1"/>
  <c r="Y286" i="1" a="1"/>
  <c r="Y286" i="1" s="1"/>
  <c r="S285" i="1" a="1"/>
  <c r="Y285" i="1" a="1"/>
  <c r="Y285" i="1" s="1"/>
  <c r="S284" i="1" a="1"/>
  <c r="Y284" i="1" a="1"/>
  <c r="S283" i="1" a="1"/>
  <c r="Y283" i="1" a="1"/>
  <c r="S282" i="1" a="1"/>
  <c r="S282" i="1" s="1"/>
  <c r="Y282" i="1" a="1"/>
  <c r="Y282" i="1" s="1"/>
  <c r="S281" i="1" a="1"/>
  <c r="S281" i="1" s="1"/>
  <c r="Y281" i="1" a="1"/>
  <c r="Y281" i="1" s="1"/>
  <c r="S280" i="1" a="1"/>
  <c r="Y280" i="1" a="1"/>
  <c r="S279" i="1" a="1"/>
  <c r="Y279" i="1" a="1"/>
  <c r="S278" i="1" a="1"/>
  <c r="S278" i="1" s="1"/>
  <c r="Y278" i="1" a="1"/>
  <c r="Y278" i="1" s="1"/>
  <c r="S277" i="1" a="1"/>
  <c r="Y277" i="1" a="1"/>
  <c r="Y277" i="1" s="1"/>
  <c r="S275" i="1" a="1"/>
  <c r="Y275" i="1" a="1"/>
  <c r="S274" i="1" a="1"/>
  <c r="S274" i="1" s="1"/>
  <c r="Y274" i="1" a="1"/>
  <c r="S273" i="1" a="1"/>
  <c r="Y273" i="1" a="1"/>
  <c r="Y273" i="1" s="1"/>
  <c r="S272" i="1" a="1"/>
  <c r="Y272" i="1" a="1"/>
  <c r="S271" i="1" a="1"/>
  <c r="Y271" i="1" a="1"/>
  <c r="S270" i="1" a="1"/>
  <c r="Y270" i="1" a="1"/>
  <c r="S268" i="1" a="1"/>
  <c r="S268" i="1" s="1"/>
  <c r="Y268" i="1" a="1"/>
  <c r="Y268" i="1" s="1"/>
  <c r="S267" i="1" a="1"/>
  <c r="S267" i="1" s="1"/>
  <c r="Y267" i="1" a="1"/>
  <c r="Y267" i="1" s="1"/>
  <c r="S265" i="1" a="1"/>
  <c r="Y265" i="1" a="1"/>
  <c r="S264" i="1" a="1"/>
  <c r="Y264" i="1" a="1"/>
  <c r="S263" i="1" a="1"/>
  <c r="S263" i="1" s="1"/>
  <c r="Y263" i="1" a="1"/>
  <c r="Y263" i="1" s="1"/>
  <c r="S262" i="1" a="1"/>
  <c r="Y262" i="1" a="1"/>
  <c r="Y262" i="1" s="1"/>
  <c r="S261" i="1" a="1"/>
  <c r="Y261" i="1" a="1"/>
  <c r="S260" i="1" a="1"/>
  <c r="S260" i="1" s="1"/>
  <c r="Y260" i="1" a="1"/>
  <c r="S257" i="1" a="1"/>
  <c r="S257" i="1" s="1"/>
  <c r="Y257" i="1" a="1"/>
  <c r="Y257" i="1" s="1"/>
  <c r="S255" i="1" a="1"/>
  <c r="Y255" i="1" a="1"/>
  <c r="Y255" i="1" s="1"/>
  <c r="S254" i="1" a="1"/>
  <c r="Y254" i="1" a="1"/>
  <c r="S253" i="1" a="1"/>
  <c r="Y253" i="1" a="1"/>
  <c r="S250" i="1" a="1"/>
  <c r="S250" i="1" s="1"/>
  <c r="Y250" i="1" a="1"/>
  <c r="Y250" i="1" s="1"/>
  <c r="S247" i="1" a="1"/>
  <c r="S247" i="1" s="1"/>
  <c r="Y247" i="1" a="1"/>
  <c r="Y247" i="1" s="1"/>
  <c r="S246" i="1" a="1"/>
  <c r="Y246" i="1" a="1"/>
  <c r="S245" i="1" a="1"/>
  <c r="Y245" i="1" a="1"/>
  <c r="S244" i="1" a="1"/>
  <c r="S244" i="1" s="1"/>
  <c r="Y244" i="1" a="1"/>
  <c r="Y244" i="1" s="1"/>
  <c r="S243" i="1" a="1"/>
  <c r="Y243" i="1" a="1"/>
  <c r="Y243" i="1" s="1"/>
  <c r="S242" i="1" a="1"/>
  <c r="Y242" i="1" a="1"/>
  <c r="S241" i="1" a="1"/>
  <c r="S241" i="1" s="1"/>
  <c r="Y241" i="1" a="1"/>
  <c r="S240" i="1" a="1"/>
  <c r="S240" i="1" s="1"/>
  <c r="Y240" i="1" a="1"/>
  <c r="Y240" i="1" s="1"/>
  <c r="S239" i="1" a="1"/>
  <c r="Y239" i="1" a="1"/>
  <c r="Y239" i="1" s="1"/>
  <c r="S238" i="1" a="1"/>
  <c r="Y238" i="1" a="1"/>
  <c r="S237" i="1" a="1"/>
  <c r="Y237" i="1" a="1"/>
  <c r="S236" i="1" a="1"/>
  <c r="S236" i="1" s="1"/>
  <c r="Y236" i="1" a="1"/>
  <c r="Y236" i="1" s="1"/>
  <c r="S235" i="1" a="1"/>
  <c r="S235" i="1" s="1"/>
  <c r="Y235" i="1" a="1"/>
  <c r="Y235" i="1" s="1"/>
  <c r="S234" i="1" a="1"/>
  <c r="Y234" i="1" a="1"/>
  <c r="S233" i="1" a="1"/>
  <c r="Y233" i="1" a="1"/>
  <c r="S232" i="1" a="1"/>
  <c r="S232" i="1" s="1"/>
  <c r="Y232" i="1" a="1"/>
  <c r="Y232" i="1" s="1"/>
  <c r="S231" i="1" a="1"/>
  <c r="Y231" i="1" a="1"/>
  <c r="S230" i="1" a="1"/>
  <c r="Y230" i="1" a="1"/>
  <c r="S229" i="1" a="1"/>
  <c r="S229" i="1" s="1"/>
  <c r="Y229" i="1" a="1"/>
  <c r="S228" i="1" a="1"/>
  <c r="S228" i="1" s="1"/>
  <c r="Y228" i="1" a="1"/>
  <c r="Y228" i="1" s="1"/>
  <c r="S227" i="1" a="1"/>
  <c r="Y227" i="1" a="1"/>
  <c r="Y227" i="1" s="1"/>
  <c r="S226" i="1" a="1"/>
  <c r="Y226" i="1" a="1"/>
  <c r="S225" i="1" a="1"/>
  <c r="Y225" i="1" a="1"/>
  <c r="S224" i="1" a="1"/>
  <c r="Y224" i="1" a="1"/>
  <c r="Y224" i="1" s="1"/>
  <c r="S223" i="1" a="1"/>
  <c r="S223" i="1" s="1"/>
  <c r="Y223" i="1" a="1"/>
  <c r="Y223" i="1" s="1"/>
  <c r="S222" i="1" a="1"/>
  <c r="Y222" i="1" a="1"/>
  <c r="S221" i="1" a="1"/>
  <c r="Y221" i="1" a="1"/>
  <c r="S220" i="1" a="1"/>
  <c r="S220" i="1" s="1"/>
  <c r="Y220" i="1" a="1"/>
  <c r="S219" i="1" a="1"/>
  <c r="Y219" i="1" a="1"/>
  <c r="Y219" i="1" s="1"/>
  <c r="S218" i="1" a="1"/>
  <c r="Y218" i="1" a="1"/>
  <c r="S217" i="1" a="1"/>
  <c r="S217" i="1" s="1"/>
  <c r="Y217" i="1" a="1"/>
  <c r="S216" i="1" a="1"/>
  <c r="S216" i="1" s="1"/>
  <c r="Y216" i="1" a="1"/>
  <c r="Y216" i="1" s="1"/>
  <c r="S215" i="1" a="1"/>
  <c r="Y215" i="1" a="1"/>
  <c r="Y215" i="1" s="1"/>
  <c r="S214" i="1" a="1"/>
  <c r="Y214" i="1" a="1"/>
  <c r="S213" i="1" a="1"/>
  <c r="Y213" i="1" a="1"/>
  <c r="S212" i="1" a="1"/>
  <c r="S212" i="1" s="1"/>
  <c r="Y212" i="1" a="1"/>
  <c r="Y212" i="1" s="1"/>
  <c r="S211" i="1" a="1"/>
  <c r="S211" i="1" s="1"/>
  <c r="Y211" i="1" a="1"/>
  <c r="Y211" i="1" s="1"/>
  <c r="S210" i="1" a="1"/>
  <c r="Y210" i="1" a="1"/>
  <c r="S209" i="1" a="1"/>
  <c r="Y209" i="1" a="1"/>
  <c r="S208" i="1" a="1"/>
  <c r="S208" i="1" s="1"/>
  <c r="Y208" i="1" a="1"/>
  <c r="Y208" i="1" s="1"/>
  <c r="S207" i="1" a="1"/>
  <c r="Y207" i="1" a="1"/>
  <c r="Y207" i="1" s="1"/>
  <c r="S206" i="1" a="1"/>
  <c r="Y206" i="1" a="1"/>
  <c r="S205" i="1" a="1"/>
  <c r="S205" i="1" s="1"/>
  <c r="Y205" i="1" a="1"/>
  <c r="S204" i="1" a="1"/>
  <c r="S204" i="1" s="1"/>
  <c r="Y204" i="1" a="1"/>
  <c r="Y204" i="1" s="1"/>
  <c r="S203" i="1" a="1"/>
  <c r="Y203" i="1" a="1"/>
  <c r="Y203" i="1" s="1"/>
  <c r="S202" i="1" a="1"/>
  <c r="Y202" i="1" a="1"/>
  <c r="S201" i="1" a="1"/>
  <c r="Y201" i="1" a="1"/>
  <c r="S200" i="1" a="1"/>
  <c r="S200" i="1" s="1"/>
  <c r="Y200" i="1" a="1"/>
  <c r="Y200" i="1" s="1"/>
  <c r="S199" i="1" a="1"/>
  <c r="S199" i="1" s="1"/>
  <c r="Y199" i="1" a="1"/>
  <c r="Y199" i="1" s="1"/>
  <c r="S198" i="1" a="1"/>
  <c r="Y198" i="1" a="1"/>
  <c r="S197" i="1" a="1"/>
  <c r="Y197" i="1" a="1"/>
  <c r="S196" i="1" a="1"/>
  <c r="S196" i="1" s="1"/>
  <c r="Y196" i="1" a="1"/>
  <c r="Y196" i="1" s="1"/>
  <c r="S195" i="1" a="1"/>
  <c r="Y195" i="1" a="1"/>
  <c r="Y195" i="1" s="1"/>
  <c r="S194" i="1" a="1"/>
  <c r="Y194" i="1" a="1"/>
  <c r="S193" i="1" a="1"/>
  <c r="S193" i="1" s="1"/>
  <c r="Y193" i="1" a="1"/>
  <c r="S192" i="1" a="1"/>
  <c r="S192" i="1" s="1"/>
  <c r="Y192" i="1" a="1"/>
  <c r="Y192" i="1" s="1"/>
  <c r="S191" i="1" a="1"/>
  <c r="Y191" i="1" a="1"/>
  <c r="Y191" i="1" s="1"/>
  <c r="S190" i="1" a="1"/>
  <c r="Y190" i="1" a="1"/>
  <c r="S189" i="1" a="1"/>
  <c r="Y189" i="1" a="1"/>
  <c r="S188" i="1" a="1"/>
  <c r="S188" i="1" s="1"/>
  <c r="Y188" i="1" a="1"/>
  <c r="Y188" i="1" s="1"/>
  <c r="S187" i="1" a="1"/>
  <c r="S187" i="1" s="1"/>
  <c r="Y187" i="1" a="1"/>
  <c r="Y187" i="1" s="1"/>
  <c r="S186" i="1" a="1"/>
  <c r="Y186" i="1" a="1"/>
  <c r="S185" i="1" a="1"/>
  <c r="Y185" i="1" a="1"/>
  <c r="S184" i="1" a="1"/>
  <c r="S184" i="1" s="1"/>
  <c r="Y184" i="1" a="1"/>
  <c r="Y184" i="1" s="1"/>
  <c r="S183" i="1" a="1"/>
  <c r="Y183" i="1" a="1"/>
  <c r="S180" i="1" a="1"/>
  <c r="Y180" i="1" a="1"/>
  <c r="S175" i="1" a="1"/>
  <c r="S175" i="1" s="1"/>
  <c r="Y175" i="1" a="1"/>
  <c r="S174" i="1" a="1"/>
  <c r="S174" i="1" s="1"/>
  <c r="Y174" i="1" a="1"/>
  <c r="Y174" i="1" s="1"/>
  <c r="S173" i="1" a="1"/>
  <c r="Y173" i="1" a="1"/>
  <c r="Y173" i="1" s="1"/>
  <c r="S171" i="1" a="1"/>
  <c r="Y171" i="1" a="1"/>
  <c r="S170" i="1" a="1"/>
  <c r="Y170" i="1" a="1"/>
  <c r="S169" i="1" a="1"/>
  <c r="S169" i="1" s="1"/>
  <c r="Y169" i="1" a="1"/>
  <c r="Y169" i="1" s="1"/>
  <c r="S168" i="1" a="1"/>
  <c r="S168" i="1" s="1"/>
  <c r="Y168" i="1" a="1"/>
  <c r="Y168" i="1" s="1"/>
  <c r="S167" i="1" a="1"/>
  <c r="Y167" i="1" a="1"/>
  <c r="S166" i="1" a="1"/>
  <c r="Y166" i="1" a="1"/>
  <c r="S165" i="1" a="1"/>
  <c r="S165" i="1" s="1"/>
  <c r="Y165" i="1" a="1"/>
  <c r="Y165" i="1" s="1"/>
  <c r="S164" i="1" a="1"/>
  <c r="Y164" i="1" a="1"/>
  <c r="Y164" i="1" s="1"/>
  <c r="S163" i="1" a="1"/>
  <c r="Y163" i="1" a="1"/>
  <c r="S161" i="1" a="1"/>
  <c r="S161" i="1" s="1"/>
  <c r="Y161" i="1" a="1"/>
  <c r="S160" i="1" a="1"/>
  <c r="S160" i="1" s="1"/>
  <c r="Y160" i="1" a="1"/>
  <c r="Y160" i="1" s="1"/>
  <c r="S159" i="1" a="1"/>
  <c r="Y159" i="1" a="1"/>
  <c r="Y159" i="1" s="1"/>
  <c r="S158" i="1" a="1"/>
  <c r="Y158" i="1" a="1"/>
  <c r="S154" i="1" a="1"/>
  <c r="Y154" i="1" a="1"/>
  <c r="S153" i="1" a="1"/>
  <c r="S153" i="1" s="1"/>
  <c r="Y153" i="1" a="1"/>
  <c r="Y153" i="1" s="1"/>
  <c r="S152" i="1" a="1"/>
  <c r="S152" i="1" s="1"/>
  <c r="Y152" i="1" a="1"/>
  <c r="Y152" i="1" s="1"/>
  <c r="S151" i="1" a="1"/>
  <c r="Y151" i="1" a="1"/>
  <c r="S150" i="1" a="1"/>
  <c r="Y150" i="1" a="1"/>
  <c r="S149" i="1" a="1"/>
  <c r="S149" i="1" s="1"/>
  <c r="Y149" i="1" a="1"/>
  <c r="Y149" i="1" s="1"/>
  <c r="S148" i="1" a="1"/>
  <c r="Y148" i="1" a="1"/>
  <c r="Y148" i="1" s="1"/>
  <c r="S147" i="1" a="1"/>
  <c r="Y147" i="1" a="1"/>
  <c r="S146" i="1" a="1"/>
  <c r="S146" i="1" s="1"/>
  <c r="Y146" i="1" a="1"/>
  <c r="S145" i="1" a="1"/>
  <c r="S145" i="1" s="1"/>
  <c r="Y145" i="1" a="1"/>
  <c r="Y145" i="1" s="1"/>
  <c r="S144" i="1" a="1"/>
  <c r="Y144" i="1" a="1"/>
  <c r="Y144" i="1" s="1"/>
  <c r="S143" i="1" a="1"/>
  <c r="Y143" i="1" a="1"/>
  <c r="S142" i="1" a="1"/>
  <c r="Y142" i="1" a="1"/>
  <c r="S141" i="1" a="1"/>
  <c r="Y141" i="1" a="1"/>
  <c r="Y141" i="1" s="1"/>
  <c r="S140" i="1" a="1"/>
  <c r="S140" i="1" s="1"/>
  <c r="Y140" i="1" a="1"/>
  <c r="Y140" i="1" s="1"/>
  <c r="S139" i="1" a="1"/>
  <c r="Y139" i="1" a="1"/>
  <c r="S138" i="1" a="1"/>
  <c r="Y138" i="1" a="1"/>
  <c r="S137" i="1" a="1"/>
  <c r="S137" i="1" s="1"/>
  <c r="Y137" i="1" a="1"/>
  <c r="Y137" i="1" s="1"/>
  <c r="S136" i="1" a="1"/>
  <c r="Y136" i="1" a="1"/>
  <c r="Y136" i="1" s="1"/>
  <c r="S135" i="1" a="1"/>
  <c r="Y135" i="1" a="1"/>
  <c r="S134" i="1" a="1"/>
  <c r="S134" i="1" s="1"/>
  <c r="Y134" i="1" a="1"/>
  <c r="S133" i="1" a="1"/>
  <c r="S133" i="1" s="1"/>
  <c r="Y133" i="1" a="1"/>
  <c r="Y133" i="1" s="1"/>
  <c r="S132" i="1" a="1"/>
  <c r="Y132" i="1" a="1"/>
  <c r="Y132" i="1" s="1"/>
  <c r="S131" i="1" a="1"/>
  <c r="Y131" i="1" a="1"/>
  <c r="S130" i="1" a="1"/>
  <c r="Y130" i="1" a="1"/>
  <c r="S129" i="1" a="1"/>
  <c r="S129" i="1" s="1"/>
  <c r="Y129" i="1" a="1"/>
  <c r="Y129" i="1" s="1"/>
  <c r="S128" i="1" a="1"/>
  <c r="S128" i="1" s="1"/>
  <c r="Y128" i="1" a="1"/>
  <c r="Y128" i="1" s="1"/>
  <c r="S127" i="1" a="1"/>
  <c r="Y127" i="1" a="1"/>
  <c r="S126" i="1" a="1"/>
  <c r="Y126" i="1" a="1"/>
  <c r="S125" i="1" a="1"/>
  <c r="S125" i="1" s="1"/>
  <c r="Y125" i="1" a="1"/>
  <c r="Y125" i="1" s="1"/>
  <c r="S124" i="1" a="1"/>
  <c r="Y124" i="1" a="1"/>
  <c r="Y124" i="1" s="1"/>
  <c r="S123" i="1" a="1"/>
  <c r="Y123" i="1" a="1"/>
  <c r="S122" i="1" a="1"/>
  <c r="S122" i="1" s="1"/>
  <c r="Y122" i="1" a="1"/>
  <c r="S121" i="1" a="1"/>
  <c r="S121" i="1" s="1"/>
  <c r="Y121" i="1" a="1"/>
  <c r="Y121" i="1" s="1"/>
  <c r="S120" i="1" a="1"/>
  <c r="Y120" i="1" a="1"/>
  <c r="Y120" i="1" s="1"/>
  <c r="S119" i="1" a="1"/>
  <c r="Y119" i="1" a="1"/>
  <c r="S118" i="1" a="1"/>
  <c r="Y118" i="1" a="1"/>
  <c r="S117" i="1" a="1"/>
  <c r="S117" i="1" s="1"/>
  <c r="Y117" i="1" a="1"/>
  <c r="Y117" i="1" s="1"/>
  <c r="S116" i="1" a="1"/>
  <c r="S116" i="1" s="1"/>
  <c r="Y116" i="1" a="1"/>
  <c r="Y116" i="1" s="1"/>
  <c r="S115" i="1" a="1"/>
  <c r="Y115" i="1" a="1"/>
  <c r="S114" i="1" a="1"/>
  <c r="Y114" i="1" a="1"/>
  <c r="S113" i="1" a="1"/>
  <c r="Y113" i="1" a="1"/>
  <c r="Y113" i="1" s="1"/>
  <c r="S112" i="1" a="1"/>
  <c r="Y112" i="1" a="1"/>
  <c r="S111" i="1" a="1"/>
  <c r="Y111" i="1" a="1"/>
  <c r="S110" i="1" a="1"/>
  <c r="S110" i="1" s="1"/>
  <c r="Y110" i="1" a="1"/>
  <c r="S109" i="1" a="1"/>
  <c r="S109" i="1" s="1"/>
  <c r="Y109" i="1" a="1"/>
  <c r="Y109" i="1" s="1"/>
  <c r="S108" i="1" a="1"/>
  <c r="Y108" i="1" a="1"/>
  <c r="Y108" i="1" s="1"/>
  <c r="S107" i="1" a="1"/>
  <c r="Y107" i="1" a="1"/>
  <c r="S106" i="1" a="1"/>
  <c r="Y106" i="1" a="1"/>
  <c r="S105" i="1" a="1"/>
  <c r="S105" i="1" s="1"/>
  <c r="Y105" i="1" a="1"/>
  <c r="Y105" i="1" s="1"/>
  <c r="S104" i="1" a="1"/>
  <c r="S104" i="1" s="1"/>
  <c r="Y104" i="1" a="1"/>
  <c r="Y104" i="1" s="1"/>
  <c r="S103" i="1" a="1"/>
  <c r="Y103" i="1" a="1"/>
  <c r="S102" i="1" a="1"/>
  <c r="Y102" i="1" a="1"/>
  <c r="S101" i="1" a="1"/>
  <c r="S101" i="1" s="1"/>
  <c r="Y101" i="1" a="1"/>
  <c r="Y101" i="1" s="1"/>
  <c r="S100" i="1" a="1"/>
  <c r="Y100" i="1" a="1"/>
  <c r="Y100" i="1" s="1"/>
  <c r="S99" i="1" a="1"/>
  <c r="Y99" i="1" a="1"/>
  <c r="S98" i="1" a="1"/>
  <c r="S98" i="1" s="1"/>
  <c r="Y98" i="1" a="1"/>
  <c r="S97" i="1" a="1"/>
  <c r="S97" i="1" s="1"/>
  <c r="Y97" i="1" a="1"/>
  <c r="Y97" i="1" s="1"/>
  <c r="S96" i="1" a="1"/>
  <c r="Y96" i="1" a="1"/>
  <c r="Y96" i="1" s="1"/>
  <c r="S95" i="1" a="1"/>
  <c r="Y95" i="1" a="1"/>
  <c r="Y95" i="1" s="1"/>
  <c r="S94" i="1" a="1"/>
  <c r="Y94" i="1" a="1"/>
  <c r="S93" i="1" a="1"/>
  <c r="S93" i="1" s="1"/>
  <c r="Y93" i="1" a="1"/>
  <c r="Y93" i="1" s="1"/>
  <c r="S92" i="1" a="1"/>
  <c r="S92" i="1" s="1"/>
  <c r="Y92" i="1" a="1"/>
  <c r="Y92" i="1" s="1"/>
  <c r="S91" i="1" a="1"/>
  <c r="Y91" i="1" a="1"/>
  <c r="S90" i="1" a="1"/>
  <c r="Y90" i="1" a="1"/>
  <c r="S89" i="1" a="1"/>
  <c r="S89" i="1" s="1"/>
  <c r="Y89" i="1" a="1"/>
  <c r="Y89" i="1" s="1"/>
  <c r="S88" i="1" a="1"/>
  <c r="Y88" i="1" a="1"/>
  <c r="Y88" i="1" s="1"/>
  <c r="S87" i="1" a="1"/>
  <c r="Y87" i="1" a="1"/>
  <c r="Y87" i="1" s="1"/>
  <c r="S86" i="1" a="1"/>
  <c r="S86" i="1" s="1"/>
  <c r="Y86" i="1" a="1"/>
  <c r="S85" i="1" a="1"/>
  <c r="S85" i="1" s="1"/>
  <c r="Y85" i="1" a="1"/>
  <c r="Y85" i="1" s="1"/>
  <c r="S84" i="1" a="1"/>
  <c r="Y84" i="1" a="1"/>
  <c r="Y84" i="1" s="1"/>
  <c r="S83" i="1" a="1"/>
  <c r="Y83" i="1" a="1"/>
  <c r="Y83" i="1" s="1"/>
  <c r="S82" i="1" a="1"/>
  <c r="Y82" i="1" a="1"/>
  <c r="S81" i="1" a="1"/>
  <c r="S81" i="1" s="1"/>
  <c r="Y81" i="1" a="1"/>
  <c r="Y81" i="1" s="1"/>
  <c r="S80" i="1" a="1"/>
  <c r="S80" i="1" s="1"/>
  <c r="Y80" i="1" a="1"/>
  <c r="Y80" i="1" s="1"/>
  <c r="S79" i="1" a="1"/>
  <c r="Y79" i="1" a="1"/>
  <c r="S78" i="1" a="1"/>
  <c r="Y78" i="1" a="1"/>
  <c r="S77" i="1" a="1"/>
  <c r="S77" i="1" s="1"/>
  <c r="Y77" i="1" a="1"/>
  <c r="Y77" i="1" s="1"/>
  <c r="S75" i="1" a="1"/>
  <c r="Y75" i="1" a="1"/>
  <c r="Y75" i="1" s="1"/>
  <c r="S74" i="1" a="1"/>
  <c r="Y74" i="1" a="1"/>
  <c r="Y74" i="1" s="1"/>
  <c r="S73" i="1" a="1"/>
  <c r="S73" i="1" s="1"/>
  <c r="Y73" i="1" a="1"/>
  <c r="S72" i="1" a="1"/>
  <c r="S72" i="1" s="1"/>
  <c r="Y72" i="1" a="1"/>
  <c r="Y72" i="1" s="1"/>
  <c r="S71" i="1" a="1"/>
  <c r="Y71" i="1" a="1"/>
  <c r="Y71" i="1" s="1"/>
  <c r="S69" i="1" a="1"/>
  <c r="Y69" i="1" a="1"/>
  <c r="Y69" i="1" s="1"/>
  <c r="S68" i="1" a="1"/>
  <c r="Y68" i="1" a="1"/>
  <c r="S67" i="1" a="1"/>
  <c r="S67" i="1" s="1"/>
  <c r="Y67" i="1" a="1"/>
  <c r="Y67" i="1" s="1"/>
  <c r="S66" i="1" a="1"/>
  <c r="S66" i="1" s="1"/>
  <c r="Y66" i="1" a="1"/>
  <c r="Y66" i="1" s="1"/>
  <c r="S65" i="1" a="1"/>
  <c r="Y65" i="1" a="1"/>
  <c r="S64" i="1" a="1"/>
  <c r="Y64" i="1" a="1"/>
  <c r="S63" i="1" a="1"/>
  <c r="S63" i="1" s="1"/>
  <c r="Y63" i="1" a="1"/>
  <c r="Y63" i="1" s="1"/>
  <c r="S62" i="1" a="1"/>
  <c r="Y62" i="1" a="1"/>
  <c r="Y62" i="1" s="1"/>
  <c r="S61" i="1" a="1"/>
  <c r="Y61" i="1" a="1"/>
  <c r="S60" i="1" a="1"/>
  <c r="S60" i="1" s="1"/>
  <c r="Y60" i="1" a="1"/>
  <c r="S59" i="1" a="1"/>
  <c r="S59" i="1" s="1"/>
  <c r="Y59" i="1" a="1"/>
  <c r="Y59" i="1" s="1"/>
  <c r="S58" i="1" a="1"/>
  <c r="Y58" i="1" a="1"/>
  <c r="Y58" i="1" s="1"/>
  <c r="S57" i="1" a="1"/>
  <c r="Y57" i="1" a="1"/>
  <c r="Y57" i="1" s="1"/>
  <c r="S56" i="1" a="1"/>
  <c r="Y56" i="1" a="1"/>
  <c r="S55" i="1" a="1"/>
  <c r="Y55" i="1" a="1"/>
  <c r="Y55" i="1" s="1"/>
  <c r="S54" i="1" a="1"/>
  <c r="S54" i="1" s="1"/>
  <c r="Y54" i="1" a="1"/>
  <c r="Y54" i="1" s="1"/>
  <c r="S53" i="1" a="1"/>
  <c r="Y53" i="1" a="1"/>
  <c r="Y53" i="1" s="1"/>
  <c r="S52" i="1" a="1"/>
  <c r="Y52" i="1" a="1"/>
  <c r="S51" i="1" a="1"/>
  <c r="S51" i="1" s="1"/>
  <c r="Y51" i="1" a="1"/>
  <c r="Y51" i="1" s="1"/>
  <c r="S50" i="1" a="1"/>
  <c r="Y50" i="1" a="1"/>
  <c r="S49" i="1" a="1"/>
  <c r="Y49" i="1" a="1"/>
  <c r="S48" i="1" a="1"/>
  <c r="S48" i="1" s="1"/>
  <c r="Y48" i="1" a="1"/>
  <c r="S47" i="1" a="1"/>
  <c r="S47" i="1" s="1"/>
  <c r="Y47" i="1" a="1"/>
  <c r="S46" i="1" a="1"/>
  <c r="Y46" i="1" a="1"/>
  <c r="Y46" i="1" s="1"/>
  <c r="S45" i="1" a="1"/>
  <c r="Y45" i="1" a="1"/>
  <c r="Y45" i="1" s="1"/>
  <c r="S44" i="1" a="1"/>
  <c r="Y44" i="1" a="1"/>
  <c r="S43" i="1" a="1"/>
  <c r="S43" i="1" s="1"/>
  <c r="Y43" i="1" a="1"/>
  <c r="Y43" i="1" s="1"/>
  <c r="S42" i="1" a="1"/>
  <c r="S42" i="1" s="1"/>
  <c r="Y42" i="1" a="1"/>
  <c r="Y42" i="1" s="1"/>
  <c r="S41" i="1" a="1"/>
  <c r="Y41" i="1" a="1"/>
  <c r="Y41" i="1" s="1"/>
  <c r="S40" i="1" a="1"/>
  <c r="Y40" i="1" a="1"/>
  <c r="S39" i="1" a="1"/>
  <c r="S39" i="1" s="1"/>
  <c r="Y39" i="1" a="1"/>
  <c r="Y39" i="1" s="1"/>
  <c r="S38" i="1" a="1"/>
  <c r="Y38" i="1" a="1"/>
  <c r="Y38" i="1" s="1"/>
  <c r="S37" i="1" a="1"/>
  <c r="Y37" i="1" a="1"/>
  <c r="Y37" i="1" s="1"/>
  <c r="S36" i="1" a="1"/>
  <c r="S36" i="1" s="1"/>
  <c r="Y36" i="1" a="1"/>
  <c r="S35" i="1" a="1"/>
  <c r="S35" i="1" s="1"/>
  <c r="Y35" i="1" a="1"/>
  <c r="Y35" i="1" s="1"/>
  <c r="S34" i="1" a="1"/>
  <c r="Y34" i="1" a="1"/>
  <c r="Y34" i="1" s="1"/>
  <c r="S33" i="1" a="1"/>
  <c r="Y33" i="1" a="1"/>
  <c r="S32" i="1" a="1"/>
  <c r="Y32" i="1" a="1"/>
  <c r="S31" i="1" a="1"/>
  <c r="S31" i="1" s="1"/>
  <c r="Y31" i="1" a="1"/>
  <c r="Y31" i="1" s="1"/>
  <c r="S30" i="1" a="1"/>
  <c r="S30" i="1" s="1"/>
  <c r="Y30" i="1" a="1"/>
  <c r="Y30" i="1" s="1"/>
  <c r="S29" i="1" a="1"/>
  <c r="Y29" i="1" a="1"/>
  <c r="Y29" i="1" s="1"/>
  <c r="S28" i="1" a="1"/>
  <c r="Y28" i="1" a="1"/>
  <c r="S27" i="1" a="1"/>
  <c r="S27" i="1" s="1"/>
  <c r="Y27" i="1" a="1"/>
  <c r="Y27" i="1" s="1"/>
  <c r="S26" i="1" a="1"/>
  <c r="Y26" i="1" a="1"/>
  <c r="Y26" i="1" s="1"/>
  <c r="S25" i="1" a="1"/>
  <c r="Y25" i="1" a="1"/>
  <c r="Y25" i="1" s="1"/>
  <c r="S24" i="1" a="1"/>
  <c r="S24" i="1" s="1"/>
  <c r="Y24" i="1" a="1"/>
  <c r="S23" i="1" a="1"/>
  <c r="S23" i="1" s="1"/>
  <c r="Y23" i="1" a="1"/>
  <c r="Y23" i="1" s="1"/>
  <c r="S22" i="1" a="1"/>
  <c r="Y22" i="1" a="1"/>
  <c r="Y22" i="1" s="1"/>
  <c r="S21" i="1" a="1"/>
  <c r="Y21" i="1" a="1"/>
  <c r="S20" i="1" a="1"/>
  <c r="Y20" i="1" a="1"/>
  <c r="S19" i="1" a="1"/>
  <c r="S19" i="1" s="1"/>
  <c r="Y19" i="1" a="1"/>
  <c r="Y19" i="1" s="1"/>
  <c r="S17" i="1" a="1"/>
  <c r="S17" i="1" s="1"/>
  <c r="Y17" i="1" a="1"/>
  <c r="Y17" i="1" s="1"/>
  <c r="S16" i="1" a="1"/>
  <c r="Y16" i="1" a="1"/>
  <c r="S15" i="1" a="1"/>
  <c r="Y15" i="1" a="1"/>
  <c r="S14" i="1" a="1"/>
  <c r="S14" i="1" s="1"/>
  <c r="Y14" i="1" a="1"/>
  <c r="Y14" i="1" s="1"/>
  <c r="S13" i="1" a="1"/>
  <c r="Y13" i="1" a="1"/>
  <c r="Y13" i="1" s="1"/>
  <c r="S12" i="1" a="1"/>
  <c r="Y12" i="1" a="1"/>
  <c r="S11" i="1" a="1"/>
  <c r="S11" i="1" s="1"/>
  <c r="Y11" i="1" a="1"/>
  <c r="S10" i="1" a="1"/>
  <c r="S10" i="1" s="1"/>
  <c r="Y10" i="1" a="1"/>
  <c r="Y10" i="1" s="1"/>
  <c r="S9" i="1" a="1"/>
  <c r="Y9" i="1" a="1"/>
  <c r="Y9" i="1" s="1"/>
  <c r="S8" i="1" a="1"/>
  <c r="Y8" i="1" a="1"/>
  <c r="Y8" i="1" s="1"/>
  <c r="S7" i="1" a="1"/>
  <c r="Y7" i="1" a="1"/>
  <c r="S6" i="1" a="1"/>
  <c r="S6" i="1" s="1"/>
  <c r="Y6" i="1" a="1"/>
  <c r="S5" i="1" a="1"/>
  <c r="S5" i="1" s="1"/>
  <c r="Y5" i="1" a="1"/>
  <c r="S4" i="1" a="1"/>
  <c r="Y4" i="1" a="1"/>
  <c r="S3" i="1" a="1"/>
  <c r="Y3" i="1" a="1"/>
  <c r="S2" i="1" a="1"/>
  <c r="S2" i="1" s="1"/>
  <c r="Y2" i="1" a="1"/>
  <c r="Y2" i="1" s="1"/>
  <c r="S3721" i="1"/>
  <c r="P3721" i="1"/>
  <c r="Y3720" i="1"/>
  <c r="S3720" i="1"/>
  <c r="P3720" i="1"/>
  <c r="Y3719" i="1"/>
  <c r="S3719" i="1"/>
  <c r="P3719" i="1"/>
  <c r="Y3718" i="1"/>
  <c r="S3718" i="1"/>
  <c r="P3718" i="1"/>
  <c r="Y3717" i="1"/>
  <c r="S3717" i="1"/>
  <c r="P3717" i="1"/>
  <c r="Y3716" i="1"/>
  <c r="S3716" i="1"/>
  <c r="P3716" i="1"/>
  <c r="Y3715" i="1"/>
  <c r="S3715" i="1"/>
  <c r="P3715" i="1"/>
  <c r="Y3714" i="1"/>
  <c r="S3714" i="1"/>
  <c r="P3714" i="1"/>
  <c r="Y3713" i="1"/>
  <c r="S3713" i="1"/>
  <c r="P3713" i="1"/>
  <c r="Y3712" i="1"/>
  <c r="S3712" i="1"/>
  <c r="P3712" i="1"/>
  <c r="Y3711" i="1"/>
  <c r="S3711" i="1"/>
  <c r="P3711" i="1"/>
  <c r="S3710" i="1"/>
  <c r="P3710" i="1"/>
  <c r="Y3709" i="1"/>
  <c r="S3709" i="1"/>
  <c r="P3709" i="1"/>
  <c r="Y3708" i="1"/>
  <c r="S3708" i="1"/>
  <c r="Y3707" i="1"/>
  <c r="S3707" i="1"/>
  <c r="P3707" i="1"/>
  <c r="Y3706" i="1"/>
  <c r="S3706" i="1"/>
  <c r="P3706" i="1"/>
  <c r="Y3705" i="1"/>
  <c r="S3705" i="1"/>
  <c r="P3705" i="1"/>
  <c r="Y3704" i="1"/>
  <c r="S3704" i="1"/>
  <c r="P3704" i="1"/>
  <c r="Y3703" i="1"/>
  <c r="S3703" i="1"/>
  <c r="P3703" i="1"/>
  <c r="Y3702" i="1"/>
  <c r="S3702" i="1"/>
  <c r="P3702" i="1"/>
  <c r="Y3701" i="1"/>
  <c r="S3701" i="1"/>
  <c r="P3701" i="1"/>
  <c r="Y3700" i="1"/>
  <c r="S3700" i="1"/>
  <c r="P3700" i="1"/>
  <c r="Y3699" i="1"/>
  <c r="S3699" i="1"/>
  <c r="P3699" i="1"/>
  <c r="Y3698" i="1"/>
  <c r="S3698" i="1"/>
  <c r="P3698" i="1"/>
  <c r="Y3697" i="1"/>
  <c r="S3697" i="1"/>
  <c r="P3697" i="1"/>
  <c r="Y3696" i="1"/>
  <c r="S3696" i="1"/>
  <c r="P3696" i="1"/>
  <c r="Y3695" i="1"/>
  <c r="S3695" i="1"/>
  <c r="P3695" i="1"/>
  <c r="Y3694" i="1"/>
  <c r="S3694" i="1"/>
  <c r="Y3693" i="1"/>
  <c r="S3693" i="1"/>
  <c r="Y3692" i="1"/>
  <c r="S3692" i="1"/>
  <c r="Y3691" i="1"/>
  <c r="S3691" i="1"/>
  <c r="P3691" i="1"/>
  <c r="Y3690" i="1"/>
  <c r="S3690" i="1"/>
  <c r="Y3689" i="1"/>
  <c r="S3689" i="1"/>
  <c r="P3689" i="1"/>
  <c r="S3688" i="1"/>
  <c r="P3688" i="1"/>
  <c r="Y3687" i="1"/>
  <c r="S3687" i="1"/>
  <c r="Y3686" i="1"/>
  <c r="S3686" i="1"/>
  <c r="P3686" i="1"/>
  <c r="Y3685" i="1"/>
  <c r="S3685" i="1"/>
  <c r="P3685" i="1"/>
  <c r="Y3684" i="1"/>
  <c r="S3684" i="1"/>
  <c r="P3684" i="1"/>
  <c r="Y3683" i="1"/>
  <c r="S3683" i="1"/>
  <c r="P3683" i="1"/>
  <c r="Y3682" i="1"/>
  <c r="S3682" i="1"/>
  <c r="P3682" i="1"/>
  <c r="Y3681" i="1"/>
  <c r="S3681" i="1"/>
  <c r="P3681" i="1"/>
  <c r="Y3680" i="1"/>
  <c r="S3680" i="1"/>
  <c r="P3680" i="1"/>
  <c r="Y3679" i="1"/>
  <c r="S3679" i="1"/>
  <c r="P3679" i="1"/>
  <c r="Y3678" i="1"/>
  <c r="S3678" i="1"/>
  <c r="P3678" i="1"/>
  <c r="Y3677" i="1"/>
  <c r="P3677" i="1"/>
  <c r="S3676" i="1"/>
  <c r="P3676" i="1"/>
  <c r="Y3675" i="1"/>
  <c r="S3675" i="1"/>
  <c r="P3675" i="1"/>
  <c r="Y3674" i="1"/>
  <c r="S3674" i="1"/>
  <c r="P3674" i="1"/>
  <c r="P3673" i="1"/>
  <c r="P3672" i="1"/>
  <c r="Y3671" i="1"/>
  <c r="S3671" i="1"/>
  <c r="P3671" i="1"/>
  <c r="Y3670" i="1"/>
  <c r="S3670" i="1"/>
  <c r="P3670" i="1"/>
  <c r="P3669" i="1"/>
  <c r="S3668" i="1"/>
  <c r="P3668" i="1"/>
  <c r="Y3667" i="1"/>
  <c r="S3667" i="1"/>
  <c r="P3667" i="1"/>
  <c r="Y3666" i="1"/>
  <c r="P3666" i="1"/>
  <c r="P3665" i="1"/>
  <c r="S3664" i="1"/>
  <c r="P3664" i="1"/>
  <c r="Y3663" i="1"/>
  <c r="S3663" i="1"/>
  <c r="P3663" i="1"/>
  <c r="Y3662" i="1"/>
  <c r="S3662" i="1"/>
  <c r="P3662" i="1"/>
  <c r="Y3661" i="1"/>
  <c r="S3661" i="1"/>
  <c r="P3661" i="1"/>
  <c r="P3660" i="1"/>
  <c r="P3659" i="1"/>
  <c r="Y3658" i="1"/>
  <c r="S3658" i="1"/>
  <c r="P3658" i="1"/>
  <c r="Y3657" i="1"/>
  <c r="S3657" i="1"/>
  <c r="P3657" i="1"/>
  <c r="P3656" i="1"/>
  <c r="S3655" i="1"/>
  <c r="P3655" i="1"/>
  <c r="Y3654" i="1"/>
  <c r="S3654" i="1"/>
  <c r="P3654" i="1"/>
  <c r="Y3653" i="1"/>
  <c r="S3653" i="1"/>
  <c r="P3653" i="1"/>
  <c r="Y3652" i="1"/>
  <c r="S3652" i="1"/>
  <c r="P3652" i="1"/>
  <c r="Y3651" i="1"/>
  <c r="S3651" i="1"/>
  <c r="P3651" i="1"/>
  <c r="Y3650" i="1"/>
  <c r="S3650" i="1"/>
  <c r="P3650" i="1"/>
  <c r="Y3649" i="1"/>
  <c r="S3649" i="1"/>
  <c r="P3649" i="1"/>
  <c r="Y3648" i="1"/>
  <c r="S3648" i="1"/>
  <c r="P3648" i="1"/>
  <c r="Y3647" i="1"/>
  <c r="S3647" i="1"/>
  <c r="P3647" i="1"/>
  <c r="Y3646" i="1"/>
  <c r="S3646" i="1"/>
  <c r="P3646" i="1"/>
  <c r="Y3645" i="1"/>
  <c r="S3645" i="1"/>
  <c r="P3645" i="1"/>
  <c r="Y3644" i="1"/>
  <c r="P3644" i="1"/>
  <c r="Y3643" i="1"/>
  <c r="S3643" i="1"/>
  <c r="P3643" i="1"/>
  <c r="Y3642" i="1"/>
  <c r="S3642" i="1"/>
  <c r="P3642" i="1"/>
  <c r="Y3641" i="1"/>
  <c r="S3641" i="1"/>
  <c r="P3641" i="1"/>
  <c r="P3640" i="1"/>
  <c r="S3639" i="1"/>
  <c r="P3639" i="1"/>
  <c r="Y3638" i="1"/>
  <c r="S3638" i="1"/>
  <c r="P3638" i="1"/>
  <c r="Y3637" i="1"/>
  <c r="S3637" i="1"/>
  <c r="P3637" i="1"/>
  <c r="P3636" i="1"/>
  <c r="P3635" i="1"/>
  <c r="Y3634" i="1"/>
  <c r="S3634" i="1"/>
  <c r="P3634" i="1"/>
  <c r="Y3633" i="1"/>
  <c r="S3633" i="1"/>
  <c r="P3633" i="1"/>
  <c r="P3632" i="1"/>
  <c r="S3631" i="1"/>
  <c r="P3631" i="1"/>
  <c r="Y3630" i="1"/>
  <c r="S3630" i="1"/>
  <c r="P3630" i="1"/>
  <c r="Y3629" i="1"/>
  <c r="S3629" i="1"/>
  <c r="P3629" i="1"/>
  <c r="P3628" i="1"/>
  <c r="Y3627" i="1"/>
  <c r="P3627" i="1"/>
  <c r="Y3626" i="1"/>
  <c r="S3626" i="1"/>
  <c r="P3626" i="1"/>
  <c r="Y3625" i="1"/>
  <c r="S3625" i="1"/>
  <c r="P3625" i="1"/>
  <c r="P3624" i="1"/>
  <c r="P3623" i="1"/>
  <c r="Y3622" i="1"/>
  <c r="S3622" i="1"/>
  <c r="P3622" i="1"/>
  <c r="Y3621" i="1"/>
  <c r="S3621" i="1"/>
  <c r="P3621" i="1"/>
  <c r="P3620" i="1"/>
  <c r="S3619" i="1"/>
  <c r="P3619" i="1"/>
  <c r="Y3618" i="1"/>
  <c r="P3618" i="1"/>
  <c r="Y3617" i="1"/>
  <c r="S3617" i="1"/>
  <c r="P3617" i="1"/>
  <c r="Y3616" i="1"/>
  <c r="S3616" i="1"/>
  <c r="P3616" i="1"/>
  <c r="P3615" i="1"/>
  <c r="P3614" i="1"/>
  <c r="Y3613" i="1"/>
  <c r="P3613" i="1"/>
  <c r="Y3612" i="1"/>
  <c r="S3612" i="1"/>
  <c r="P3612" i="1"/>
  <c r="Y3611" i="1"/>
  <c r="S3611" i="1"/>
  <c r="P3611" i="1"/>
  <c r="S3610" i="1"/>
  <c r="P3610" i="1"/>
  <c r="P3609" i="1"/>
  <c r="Y3608" i="1"/>
  <c r="S3608" i="1"/>
  <c r="S3607" i="1"/>
  <c r="P3607" i="1"/>
  <c r="Y3606" i="1"/>
  <c r="P3606" i="1"/>
  <c r="Y3605" i="1"/>
  <c r="S3605" i="1"/>
  <c r="P3605" i="1"/>
  <c r="Y3604" i="1"/>
  <c r="S3604" i="1"/>
  <c r="P3604" i="1"/>
  <c r="Y3603" i="1"/>
  <c r="S3603" i="1"/>
  <c r="P3603" i="1"/>
  <c r="P3602" i="1"/>
  <c r="Y3601" i="1"/>
  <c r="S3601" i="1"/>
  <c r="P3601" i="1"/>
  <c r="Y3600" i="1"/>
  <c r="S3600" i="1"/>
  <c r="P3600" i="1"/>
  <c r="Y3599" i="1"/>
  <c r="S3599" i="1"/>
  <c r="P3599" i="1"/>
  <c r="Y3598" i="1"/>
  <c r="S3598" i="1"/>
  <c r="Y3597" i="1"/>
  <c r="S3597" i="1"/>
  <c r="P3597" i="1"/>
  <c r="Y3596" i="1"/>
  <c r="S3596" i="1"/>
  <c r="P3596" i="1"/>
  <c r="Y3595" i="1"/>
  <c r="S3595" i="1"/>
  <c r="P3595" i="1"/>
  <c r="Y3594" i="1"/>
  <c r="S3594" i="1"/>
  <c r="P3594" i="1"/>
  <c r="Y3593" i="1"/>
  <c r="S3593" i="1"/>
  <c r="P3593" i="1"/>
  <c r="Y3592" i="1"/>
  <c r="S3592" i="1"/>
  <c r="P3592" i="1"/>
  <c r="P3591" i="1"/>
  <c r="Y3590" i="1"/>
  <c r="S3590" i="1"/>
  <c r="P3590" i="1"/>
  <c r="Y3589" i="1"/>
  <c r="S3589" i="1"/>
  <c r="P3589" i="1"/>
  <c r="Y3588" i="1"/>
  <c r="S3588" i="1"/>
  <c r="P3588" i="1"/>
  <c r="Y3587" i="1"/>
  <c r="S3587" i="1"/>
  <c r="P3587" i="1"/>
  <c r="Y3586" i="1"/>
  <c r="S3586" i="1"/>
  <c r="P3586" i="1"/>
  <c r="Y3585" i="1"/>
  <c r="S3585" i="1"/>
  <c r="P3585" i="1"/>
  <c r="Y3584" i="1"/>
  <c r="S3584" i="1"/>
  <c r="P3584" i="1"/>
  <c r="Y3583" i="1"/>
  <c r="S3583" i="1"/>
  <c r="P3583" i="1"/>
  <c r="Y3582" i="1"/>
  <c r="S3582" i="1"/>
  <c r="P3582" i="1"/>
  <c r="Y3581" i="1"/>
  <c r="S3581" i="1"/>
  <c r="P3581" i="1"/>
  <c r="Y3580" i="1"/>
  <c r="S3580" i="1"/>
  <c r="P3580" i="1"/>
  <c r="Y3579" i="1"/>
  <c r="S3579" i="1"/>
  <c r="P3579" i="1"/>
  <c r="Y3578" i="1"/>
  <c r="S3578" i="1"/>
  <c r="P3578" i="1"/>
  <c r="Y3577" i="1"/>
  <c r="S3577" i="1"/>
  <c r="P3577" i="1"/>
  <c r="Y3576" i="1"/>
  <c r="S3576" i="1"/>
  <c r="P3576" i="1"/>
  <c r="Y3575" i="1"/>
  <c r="S3575" i="1"/>
  <c r="P3575" i="1"/>
  <c r="Y3574" i="1"/>
  <c r="S3574" i="1"/>
  <c r="P3574" i="1"/>
  <c r="Y3573" i="1"/>
  <c r="S3573" i="1"/>
  <c r="P3573" i="1"/>
  <c r="Y3572" i="1"/>
  <c r="S3572" i="1"/>
  <c r="P3572" i="1"/>
  <c r="Y3571" i="1"/>
  <c r="S3571" i="1"/>
  <c r="P3571" i="1"/>
  <c r="Y3570" i="1"/>
  <c r="S3570" i="1"/>
  <c r="P3570" i="1"/>
  <c r="Y3569" i="1"/>
  <c r="S3569" i="1"/>
  <c r="P3569" i="1"/>
  <c r="Y3568" i="1"/>
  <c r="S3568" i="1"/>
  <c r="P3568" i="1"/>
  <c r="Y3567" i="1"/>
  <c r="S3567" i="1"/>
  <c r="P3567" i="1"/>
  <c r="Y3566" i="1"/>
  <c r="S3566" i="1"/>
  <c r="P3566" i="1"/>
  <c r="Y3565" i="1"/>
  <c r="S3565" i="1"/>
  <c r="P3565" i="1"/>
  <c r="Y3564" i="1"/>
  <c r="S3564" i="1"/>
  <c r="P3564" i="1"/>
  <c r="Y3563" i="1"/>
  <c r="S3563" i="1"/>
  <c r="P3563" i="1"/>
  <c r="Y3562" i="1"/>
  <c r="S3562" i="1"/>
  <c r="P3562" i="1"/>
  <c r="Y3561" i="1"/>
  <c r="S3561" i="1"/>
  <c r="P3561" i="1"/>
  <c r="Y3560" i="1"/>
  <c r="S3560" i="1"/>
  <c r="P3560" i="1"/>
  <c r="Y3559" i="1"/>
  <c r="S3559" i="1"/>
  <c r="P3559" i="1"/>
  <c r="P3558" i="1"/>
  <c r="S3557" i="1"/>
  <c r="P3557" i="1"/>
  <c r="Y3556" i="1"/>
  <c r="S3556" i="1"/>
  <c r="P3556" i="1"/>
  <c r="S3555" i="1"/>
  <c r="P3555" i="1"/>
  <c r="P3554" i="1"/>
  <c r="Y3553" i="1"/>
  <c r="S3553" i="1"/>
  <c r="P3553" i="1"/>
  <c r="Y3552" i="1"/>
  <c r="S3552" i="1"/>
  <c r="P3552" i="1"/>
  <c r="Y3551" i="1"/>
  <c r="S3551" i="1"/>
  <c r="P3551" i="1"/>
  <c r="P3550" i="1"/>
  <c r="P3549" i="1"/>
  <c r="Y3548" i="1"/>
  <c r="S3548" i="1"/>
  <c r="P3548" i="1"/>
  <c r="Y3547" i="1"/>
  <c r="S3547" i="1"/>
  <c r="P3547" i="1"/>
  <c r="P3546" i="1"/>
  <c r="Y3545" i="1"/>
  <c r="P3545" i="1"/>
  <c r="Y3544" i="1"/>
  <c r="S3544" i="1"/>
  <c r="P3544" i="1"/>
  <c r="Y3543" i="1"/>
  <c r="P3543" i="1"/>
  <c r="P3542" i="1"/>
  <c r="Y3541" i="1"/>
  <c r="P3541" i="1"/>
  <c r="Y3540" i="1"/>
  <c r="S3540" i="1"/>
  <c r="P3540" i="1"/>
  <c r="Y3539" i="1"/>
  <c r="S3539" i="1"/>
  <c r="P3539" i="1"/>
  <c r="P3538" i="1"/>
  <c r="P3537" i="1"/>
  <c r="Y3536" i="1"/>
  <c r="S3536" i="1"/>
  <c r="P3536" i="1"/>
  <c r="Y3535" i="1"/>
  <c r="S3535" i="1"/>
  <c r="P3535" i="1"/>
  <c r="P3534" i="1"/>
  <c r="S3533" i="1"/>
  <c r="P3533" i="1"/>
  <c r="Y3532" i="1"/>
  <c r="S3532" i="1"/>
  <c r="P3532" i="1"/>
  <c r="S3531" i="1"/>
  <c r="P3531" i="1"/>
  <c r="P3530" i="1"/>
  <c r="Y3529" i="1"/>
  <c r="P3529" i="1"/>
  <c r="Y3528" i="1"/>
  <c r="S3528" i="1"/>
  <c r="P3528" i="1"/>
  <c r="Y3527" i="1"/>
  <c r="S3527" i="1"/>
  <c r="P3527" i="1"/>
  <c r="P3526" i="1"/>
  <c r="P3525" i="1"/>
  <c r="Y3524" i="1"/>
  <c r="S3524" i="1"/>
  <c r="P3524" i="1"/>
  <c r="Y3523" i="1"/>
  <c r="S3523" i="1"/>
  <c r="P3523" i="1"/>
  <c r="P3522" i="1"/>
  <c r="Y3521" i="1"/>
  <c r="P3521" i="1"/>
  <c r="Y3520" i="1"/>
  <c r="S3520" i="1"/>
  <c r="P3520" i="1"/>
  <c r="Y3519" i="1"/>
  <c r="P3519" i="1"/>
  <c r="P3518" i="1"/>
  <c r="Y3517" i="1"/>
  <c r="P3517" i="1"/>
  <c r="Y3516" i="1"/>
  <c r="S3516" i="1"/>
  <c r="P3516" i="1"/>
  <c r="Y3515" i="1"/>
  <c r="S3515" i="1"/>
  <c r="P3515" i="1"/>
  <c r="P3514" i="1"/>
  <c r="P3513" i="1"/>
  <c r="Y3512" i="1"/>
  <c r="S3512" i="1"/>
  <c r="P3512" i="1"/>
  <c r="Y3511" i="1"/>
  <c r="S3511" i="1"/>
  <c r="P3511" i="1"/>
  <c r="P3510" i="1"/>
  <c r="S3509" i="1"/>
  <c r="P3509" i="1"/>
  <c r="Y3508" i="1"/>
  <c r="S3508" i="1"/>
  <c r="P3508" i="1"/>
  <c r="Y3507" i="1"/>
  <c r="P3507" i="1"/>
  <c r="P3506" i="1"/>
  <c r="S3505" i="1"/>
  <c r="P3505" i="1"/>
  <c r="Y3504" i="1"/>
  <c r="S3504" i="1"/>
  <c r="P3504" i="1"/>
  <c r="Y3503" i="1"/>
  <c r="S3503" i="1"/>
  <c r="P3503" i="1"/>
  <c r="P3502" i="1"/>
  <c r="P3501" i="1"/>
  <c r="Y3500" i="1"/>
  <c r="S3500" i="1"/>
  <c r="P3500" i="1"/>
  <c r="Y3499" i="1"/>
  <c r="S3499" i="1"/>
  <c r="P3499" i="1"/>
  <c r="P3498" i="1"/>
  <c r="S3497" i="1"/>
  <c r="P3497" i="1"/>
  <c r="Y3496" i="1"/>
  <c r="S3496" i="1"/>
  <c r="P3496" i="1"/>
  <c r="S3495" i="1"/>
  <c r="P3495" i="1"/>
  <c r="P3494" i="1"/>
  <c r="S3493" i="1"/>
  <c r="P3493" i="1"/>
  <c r="Y3492" i="1"/>
  <c r="S3492" i="1"/>
  <c r="P3492" i="1"/>
  <c r="Y3491" i="1"/>
  <c r="S3491" i="1"/>
  <c r="P3491" i="1"/>
  <c r="P3490" i="1"/>
  <c r="P3489" i="1"/>
  <c r="Y3488" i="1"/>
  <c r="S3488" i="1"/>
  <c r="P3488" i="1"/>
  <c r="Y3487" i="1"/>
  <c r="S3487" i="1"/>
  <c r="P3487" i="1"/>
  <c r="P3486" i="1"/>
  <c r="S3485" i="1"/>
  <c r="P3485" i="1"/>
  <c r="Y3484" i="1"/>
  <c r="S3484" i="1"/>
  <c r="P3484" i="1"/>
  <c r="Y3483" i="1"/>
  <c r="P3483" i="1"/>
  <c r="P3482" i="1"/>
  <c r="Y3481" i="1"/>
  <c r="P3481" i="1"/>
  <c r="Y3480" i="1"/>
  <c r="S3480" i="1"/>
  <c r="Y3479" i="1"/>
  <c r="S3479" i="1"/>
  <c r="P3479" i="1"/>
  <c r="Y3478" i="1"/>
  <c r="S3478" i="1"/>
  <c r="P3478" i="1"/>
  <c r="P3477" i="1"/>
  <c r="P3476" i="1"/>
  <c r="Y3475" i="1"/>
  <c r="S3475" i="1"/>
  <c r="P3475" i="1"/>
  <c r="Y3474" i="1"/>
  <c r="S3474" i="1"/>
  <c r="P3474" i="1"/>
  <c r="P3473" i="1"/>
  <c r="S3472" i="1"/>
  <c r="P3472" i="1"/>
  <c r="Y3471" i="1"/>
  <c r="S3471" i="1"/>
  <c r="P3471" i="1"/>
  <c r="S3470" i="1"/>
  <c r="P3470" i="1"/>
  <c r="P3469" i="1"/>
  <c r="S3468" i="1"/>
  <c r="P3468" i="1"/>
  <c r="Y3467" i="1"/>
  <c r="S3467" i="1"/>
  <c r="P3467" i="1"/>
  <c r="Y3466" i="1"/>
  <c r="S3466" i="1"/>
  <c r="P3466" i="1"/>
  <c r="P3465" i="1"/>
  <c r="P3464" i="1"/>
  <c r="Y3463" i="1"/>
  <c r="S3463" i="1"/>
  <c r="P3463" i="1"/>
  <c r="Y3462" i="1"/>
  <c r="S3462" i="1"/>
  <c r="P3462" i="1"/>
  <c r="P3461" i="1"/>
  <c r="S3460" i="1"/>
  <c r="P3460" i="1"/>
  <c r="Y3459" i="1"/>
  <c r="S3459" i="1"/>
  <c r="P3459" i="1"/>
  <c r="S3458" i="1"/>
  <c r="P3458" i="1"/>
  <c r="P3457" i="1"/>
  <c r="S3456" i="1"/>
  <c r="P3456" i="1"/>
  <c r="Y3455" i="1"/>
  <c r="S3455" i="1"/>
  <c r="P3455" i="1"/>
  <c r="Y3454" i="1"/>
  <c r="S3454" i="1"/>
  <c r="P3454" i="1"/>
  <c r="P3453" i="1"/>
  <c r="P3452" i="1"/>
  <c r="Y3451" i="1"/>
  <c r="S3451" i="1"/>
  <c r="P3451" i="1"/>
  <c r="Y3450" i="1"/>
  <c r="S3450" i="1"/>
  <c r="P3450" i="1"/>
  <c r="P3449" i="1"/>
  <c r="S3448" i="1"/>
  <c r="P3448" i="1"/>
  <c r="Y3447" i="1"/>
  <c r="S3447" i="1"/>
  <c r="P3447" i="1"/>
  <c r="S3446" i="1"/>
  <c r="P3446" i="1"/>
  <c r="P3445" i="1"/>
  <c r="S3444" i="1"/>
  <c r="P3444" i="1"/>
  <c r="Y3443" i="1"/>
  <c r="S3443" i="1"/>
  <c r="P3443" i="1"/>
  <c r="Y3442" i="1"/>
  <c r="S3442" i="1"/>
  <c r="P3442" i="1"/>
  <c r="P3441" i="1"/>
  <c r="P3440" i="1"/>
  <c r="Y3439" i="1"/>
  <c r="S3439" i="1"/>
  <c r="P3439" i="1"/>
  <c r="Y3438" i="1"/>
  <c r="S3438" i="1"/>
  <c r="P3438" i="1"/>
  <c r="P3437" i="1"/>
  <c r="S3436" i="1"/>
  <c r="P3436" i="1"/>
  <c r="Y3435" i="1"/>
  <c r="S3435" i="1"/>
  <c r="P3435" i="1"/>
  <c r="Y3434" i="1"/>
  <c r="P3434" i="1"/>
  <c r="P3433" i="1"/>
  <c r="Y3432" i="1"/>
  <c r="P3432" i="1"/>
  <c r="Y3431" i="1"/>
  <c r="S3431" i="1"/>
  <c r="P3431" i="1"/>
  <c r="Y3430" i="1"/>
  <c r="S3430" i="1"/>
  <c r="P3430" i="1"/>
  <c r="P3429" i="1"/>
  <c r="P3428" i="1"/>
  <c r="Y3427" i="1"/>
  <c r="S3427" i="1"/>
  <c r="P3427" i="1"/>
  <c r="Y3426" i="1"/>
  <c r="S3426" i="1"/>
  <c r="P3426" i="1"/>
  <c r="P3425" i="1"/>
  <c r="S3424" i="1"/>
  <c r="P3424" i="1"/>
  <c r="Y3423" i="1"/>
  <c r="S3423" i="1"/>
  <c r="P3423" i="1"/>
  <c r="Y3422" i="1"/>
  <c r="P3422" i="1"/>
  <c r="P3421" i="1"/>
  <c r="Y3420" i="1"/>
  <c r="S3420" i="1"/>
  <c r="P3420" i="1"/>
  <c r="Y3419" i="1"/>
  <c r="S3419" i="1"/>
  <c r="P3419" i="1"/>
  <c r="Y3418" i="1"/>
  <c r="S3418" i="1"/>
  <c r="P3418" i="1"/>
  <c r="P3417" i="1"/>
  <c r="S3416" i="1"/>
  <c r="P3416" i="1"/>
  <c r="Y3415" i="1"/>
  <c r="S3415" i="1"/>
  <c r="P3415" i="1"/>
  <c r="Y3414" i="1"/>
  <c r="S3414" i="1"/>
  <c r="P3414" i="1"/>
  <c r="P3413" i="1"/>
  <c r="S3412" i="1"/>
  <c r="P3412" i="1"/>
  <c r="Y3411" i="1"/>
  <c r="S3411" i="1"/>
  <c r="P3411" i="1"/>
  <c r="S3410" i="1"/>
  <c r="P3410" i="1"/>
  <c r="P3409" i="1"/>
  <c r="S3408" i="1"/>
  <c r="P3408" i="1"/>
  <c r="Y3407" i="1"/>
  <c r="S3407" i="1"/>
  <c r="P3407" i="1"/>
  <c r="Y3406" i="1"/>
  <c r="S3406" i="1"/>
  <c r="P3406" i="1"/>
  <c r="P3405" i="1"/>
  <c r="P3404" i="1"/>
  <c r="Y3403" i="1"/>
  <c r="S3403" i="1"/>
  <c r="P3403" i="1"/>
  <c r="Y3402" i="1"/>
  <c r="S3402" i="1"/>
  <c r="P3402" i="1"/>
  <c r="P3401" i="1"/>
  <c r="S3400" i="1"/>
  <c r="P3400" i="1"/>
  <c r="Y3399" i="1"/>
  <c r="S3399" i="1"/>
  <c r="P3399" i="1"/>
  <c r="Y3398" i="1"/>
  <c r="P3398" i="1"/>
  <c r="P3397" i="1"/>
  <c r="Y3396" i="1"/>
  <c r="P3396" i="1"/>
  <c r="Y3395" i="1"/>
  <c r="S3395" i="1"/>
  <c r="P3395" i="1"/>
  <c r="Y3394" i="1"/>
  <c r="S3394" i="1"/>
  <c r="P3394" i="1"/>
  <c r="P3393" i="1"/>
  <c r="P3392" i="1"/>
  <c r="Y3391" i="1"/>
  <c r="S3391" i="1"/>
  <c r="P3391" i="1"/>
  <c r="Y3390" i="1"/>
  <c r="S3390" i="1"/>
  <c r="P3390" i="1"/>
  <c r="P3389" i="1"/>
  <c r="S3388" i="1"/>
  <c r="P3388" i="1"/>
  <c r="Y3387" i="1"/>
  <c r="S3387" i="1"/>
  <c r="P3387" i="1"/>
  <c r="Y3386" i="1"/>
  <c r="P3386" i="1"/>
  <c r="P3385" i="1"/>
  <c r="Y3384" i="1"/>
  <c r="P3384" i="1"/>
  <c r="Y3383" i="1"/>
  <c r="S3383" i="1"/>
  <c r="P3383" i="1"/>
  <c r="Y3382" i="1"/>
  <c r="S3382" i="1"/>
  <c r="P3382" i="1"/>
  <c r="P3381" i="1"/>
  <c r="P3380" i="1"/>
  <c r="Y3379" i="1"/>
  <c r="S3379" i="1"/>
  <c r="P3379" i="1"/>
  <c r="Y3378" i="1"/>
  <c r="S3378" i="1"/>
  <c r="P3378" i="1"/>
  <c r="P3377" i="1"/>
  <c r="S3376" i="1"/>
  <c r="P3376" i="1"/>
  <c r="Y3375" i="1"/>
  <c r="S3375" i="1"/>
  <c r="P3375" i="1"/>
  <c r="Y3374" i="1"/>
  <c r="S3374" i="1"/>
  <c r="P3374" i="1"/>
  <c r="S3373" i="1"/>
  <c r="P3373" i="1"/>
  <c r="Y3372" i="1"/>
  <c r="S3372" i="1"/>
  <c r="P3372" i="1"/>
  <c r="P3371" i="1"/>
  <c r="S3370" i="1"/>
  <c r="P3370" i="1"/>
  <c r="Y3369" i="1"/>
  <c r="S3369" i="1"/>
  <c r="P3369" i="1"/>
  <c r="Y3368" i="1"/>
  <c r="S3368" i="1"/>
  <c r="Y3367" i="1"/>
  <c r="S3367" i="1"/>
  <c r="P3367" i="1"/>
  <c r="P3366" i="1"/>
  <c r="P3365" i="1"/>
  <c r="Y3364" i="1"/>
  <c r="S3364" i="1"/>
  <c r="P3364" i="1"/>
  <c r="Y3363" i="1"/>
  <c r="S3363" i="1"/>
  <c r="P3363" i="1"/>
  <c r="P3362" i="1"/>
  <c r="S3361" i="1"/>
  <c r="P3361" i="1"/>
  <c r="Y3360" i="1"/>
  <c r="S3360" i="1"/>
  <c r="P3360" i="1"/>
  <c r="Y3359" i="1"/>
  <c r="P3359" i="1"/>
  <c r="Y3358" i="1"/>
  <c r="S3358" i="1"/>
  <c r="P3357" i="1"/>
  <c r="Y3356" i="1"/>
  <c r="S3356" i="1"/>
  <c r="Y3355" i="1"/>
  <c r="P3355" i="1"/>
  <c r="Y3354" i="1"/>
  <c r="S3354" i="1"/>
  <c r="P3354" i="1"/>
  <c r="Y3353" i="1"/>
  <c r="S3353" i="1"/>
  <c r="P3353" i="1"/>
  <c r="P3352" i="1"/>
  <c r="P3351" i="1"/>
  <c r="Y3350" i="1"/>
  <c r="S3350" i="1"/>
  <c r="P3350" i="1"/>
  <c r="Y3349" i="1"/>
  <c r="S3349" i="1"/>
  <c r="P3349" i="1"/>
  <c r="Y3348" i="1"/>
  <c r="S3348" i="1"/>
  <c r="P3348" i="1"/>
  <c r="P3347" i="1"/>
  <c r="S3346" i="1"/>
  <c r="P3346" i="1"/>
  <c r="Y3345" i="1"/>
  <c r="S3345" i="1"/>
  <c r="P3345" i="1"/>
  <c r="Y3344" i="1"/>
  <c r="P3344" i="1"/>
  <c r="P3343" i="1"/>
  <c r="Y3342" i="1"/>
  <c r="P3342" i="1"/>
  <c r="Y3341" i="1"/>
  <c r="S3341" i="1"/>
  <c r="P3341" i="1"/>
  <c r="Y3340" i="1"/>
  <c r="S3340" i="1"/>
  <c r="P3340" i="1"/>
  <c r="P3339" i="1"/>
  <c r="P3338" i="1"/>
  <c r="Y3337" i="1"/>
  <c r="S3337" i="1"/>
  <c r="P3337" i="1"/>
  <c r="Y3336" i="1"/>
  <c r="S3336" i="1"/>
  <c r="P3336" i="1"/>
  <c r="P3335" i="1"/>
  <c r="Y3334" i="1"/>
  <c r="S3334" i="1"/>
  <c r="P3334" i="1"/>
  <c r="Y3333" i="1"/>
  <c r="P3333" i="1"/>
  <c r="Y3332" i="1"/>
  <c r="S3332" i="1"/>
  <c r="P3332" i="1"/>
  <c r="Y3331" i="1"/>
  <c r="S3331" i="1"/>
  <c r="P3331" i="1"/>
  <c r="Y3330" i="1"/>
  <c r="S3330" i="1"/>
  <c r="P3330" i="1"/>
  <c r="S3329" i="1"/>
  <c r="P3329" i="1"/>
  <c r="P3328" i="1"/>
  <c r="S3327" i="1"/>
  <c r="P3327" i="1"/>
  <c r="Y3326" i="1"/>
  <c r="S3326" i="1"/>
  <c r="P3326" i="1"/>
  <c r="Y3325" i="1"/>
  <c r="S3325" i="1"/>
  <c r="P3325" i="1"/>
  <c r="P3324" i="1"/>
  <c r="P3323" i="1"/>
  <c r="Y3322" i="1"/>
  <c r="S3322" i="1"/>
  <c r="P3322" i="1"/>
  <c r="Y3321" i="1"/>
  <c r="S3321" i="1"/>
  <c r="P3321" i="1"/>
  <c r="P3320" i="1"/>
  <c r="Y3319" i="1"/>
  <c r="P3319" i="1"/>
  <c r="Y3318" i="1"/>
  <c r="S3318" i="1"/>
  <c r="P3318" i="1"/>
  <c r="Y3317" i="1"/>
  <c r="P3317" i="1"/>
  <c r="P3316" i="1"/>
  <c r="Y3315" i="1"/>
  <c r="P3315" i="1"/>
  <c r="Y3314" i="1"/>
  <c r="S3314" i="1"/>
  <c r="P3314" i="1"/>
  <c r="Y3313" i="1"/>
  <c r="S3313" i="1"/>
  <c r="P3313" i="1"/>
  <c r="P3312" i="1"/>
  <c r="P3311" i="1"/>
  <c r="Y3310" i="1"/>
  <c r="S3310" i="1"/>
  <c r="P3310" i="1"/>
  <c r="Y3309" i="1"/>
  <c r="S3309" i="1"/>
  <c r="P3309" i="1"/>
  <c r="P3308" i="1"/>
  <c r="S3307" i="1"/>
  <c r="P3307" i="1"/>
  <c r="Y3306" i="1"/>
  <c r="S3306" i="1"/>
  <c r="P3306" i="1"/>
  <c r="Y3305" i="1"/>
  <c r="P3305" i="1"/>
  <c r="P3304" i="1"/>
  <c r="S3303" i="1"/>
  <c r="P3303" i="1"/>
  <c r="Y3302" i="1"/>
  <c r="S3302" i="1"/>
  <c r="P3302" i="1"/>
  <c r="Y3301" i="1"/>
  <c r="S3301" i="1"/>
  <c r="P3301" i="1"/>
  <c r="P3300" i="1"/>
  <c r="P3299" i="1"/>
  <c r="Y3298" i="1"/>
  <c r="S3298" i="1"/>
  <c r="P3298" i="1"/>
  <c r="Y3297" i="1"/>
  <c r="S3297" i="1"/>
  <c r="P3297" i="1"/>
  <c r="P3296" i="1"/>
  <c r="Y3295" i="1"/>
  <c r="S3295" i="1"/>
  <c r="P3295" i="1"/>
  <c r="Y3294" i="1"/>
  <c r="S3294" i="1"/>
  <c r="P3294" i="1"/>
  <c r="Y3293" i="1"/>
  <c r="S3293" i="1"/>
  <c r="P3293" i="1"/>
  <c r="Y3292" i="1"/>
  <c r="P3292" i="1"/>
  <c r="Y3291" i="1"/>
  <c r="S3291" i="1"/>
  <c r="P3291" i="1"/>
  <c r="P3290" i="1"/>
  <c r="S3289" i="1"/>
  <c r="P3289" i="1"/>
  <c r="Y3288" i="1"/>
  <c r="S3288" i="1"/>
  <c r="P3288" i="1"/>
  <c r="Y3287" i="1"/>
  <c r="S3287" i="1"/>
  <c r="P3287" i="1"/>
  <c r="Y3286" i="1"/>
  <c r="S3286" i="1"/>
  <c r="P3286" i="1"/>
  <c r="Y3285" i="1"/>
  <c r="S3285" i="1"/>
  <c r="P3285" i="1"/>
  <c r="P3284" i="1"/>
  <c r="Y3283" i="1"/>
  <c r="S3283" i="1"/>
  <c r="P3283" i="1"/>
  <c r="P3282" i="1"/>
  <c r="Y3281" i="1"/>
  <c r="S3281" i="1"/>
  <c r="P3281" i="1"/>
  <c r="Y3280" i="1"/>
  <c r="S3280" i="1"/>
  <c r="P3280" i="1"/>
  <c r="Y3279" i="1"/>
  <c r="S3279" i="1"/>
  <c r="P3279" i="1"/>
  <c r="Y3278" i="1"/>
  <c r="S3278" i="1"/>
  <c r="P3278" i="1"/>
  <c r="P3277" i="1"/>
  <c r="Y3276" i="1"/>
  <c r="P3276" i="1"/>
  <c r="Y3275" i="1"/>
  <c r="S3275" i="1"/>
  <c r="P3275" i="1"/>
  <c r="Y3274" i="1"/>
  <c r="P3274" i="1"/>
  <c r="P3273" i="1"/>
  <c r="S3272" i="1"/>
  <c r="P3272" i="1"/>
  <c r="Y3271" i="1"/>
  <c r="S3271" i="1"/>
  <c r="P3271" i="1"/>
  <c r="Y3270" i="1"/>
  <c r="S3270" i="1"/>
  <c r="P3270" i="1"/>
  <c r="P3269" i="1"/>
  <c r="P3268" i="1"/>
  <c r="Y3267" i="1"/>
  <c r="S3267" i="1"/>
  <c r="P3267" i="1"/>
  <c r="Y3266" i="1"/>
  <c r="S3266" i="1"/>
  <c r="P3266" i="1"/>
  <c r="Y3265" i="1"/>
  <c r="S3265" i="1"/>
  <c r="P3264" i="1"/>
  <c r="S3263" i="1"/>
  <c r="P3263" i="1"/>
  <c r="Y3262" i="1"/>
  <c r="S3262" i="1"/>
  <c r="P3262" i="1"/>
  <c r="Y3261" i="1"/>
  <c r="P3261" i="1"/>
  <c r="P3260" i="1"/>
  <c r="Y3259" i="1"/>
  <c r="P3259" i="1"/>
  <c r="Y3258" i="1"/>
  <c r="S3258" i="1"/>
  <c r="P3258" i="1"/>
  <c r="Y3257" i="1"/>
  <c r="S3257" i="1"/>
  <c r="P3257" i="1"/>
  <c r="Y3256" i="1"/>
  <c r="S3256" i="1"/>
  <c r="P3256" i="1"/>
  <c r="Y3255" i="1"/>
  <c r="S3255" i="1"/>
  <c r="P3255" i="1"/>
  <c r="P3254" i="1"/>
  <c r="P3253" i="1"/>
  <c r="Y3252" i="1"/>
  <c r="S3252" i="1"/>
  <c r="P3252" i="1"/>
  <c r="Y3251" i="1"/>
  <c r="S3251" i="1"/>
  <c r="P3251" i="1"/>
  <c r="P3250" i="1"/>
  <c r="Y3249" i="1"/>
  <c r="S3249" i="1"/>
  <c r="P3249" i="1"/>
  <c r="Y3248" i="1"/>
  <c r="S3248" i="1"/>
  <c r="P3248" i="1"/>
  <c r="Y3247" i="1"/>
  <c r="S3247" i="1"/>
  <c r="P3247" i="1"/>
  <c r="Y3246" i="1"/>
  <c r="S3246" i="1"/>
  <c r="P3246" i="1"/>
  <c r="S3245" i="1"/>
  <c r="P3245" i="1"/>
  <c r="Y3244" i="1"/>
  <c r="S3244" i="1"/>
  <c r="P3244" i="1"/>
  <c r="S3243" i="1"/>
  <c r="P3243" i="1"/>
  <c r="P3242" i="1"/>
  <c r="Y3241" i="1"/>
  <c r="P3241" i="1"/>
  <c r="Y3240" i="1"/>
  <c r="S3240" i="1"/>
  <c r="P3240" i="1"/>
  <c r="Y3239" i="1"/>
  <c r="S3239" i="1"/>
  <c r="P3239" i="1"/>
  <c r="P3238" i="1"/>
  <c r="P3237" i="1"/>
  <c r="Y3236" i="1"/>
  <c r="S3236" i="1"/>
  <c r="P3236" i="1"/>
  <c r="Y3235" i="1"/>
  <c r="S3235" i="1"/>
  <c r="P3235" i="1"/>
  <c r="Y3234" i="1"/>
  <c r="S3234" i="1"/>
  <c r="P3234" i="1"/>
  <c r="Y3233" i="1"/>
  <c r="S3233" i="1"/>
  <c r="P3233" i="1"/>
  <c r="Y3232" i="1"/>
  <c r="S3232" i="1"/>
  <c r="P3232" i="1"/>
  <c r="P3231" i="1"/>
  <c r="Y3230" i="1"/>
  <c r="P3230" i="1"/>
  <c r="Y3229" i="1"/>
  <c r="S3229" i="1"/>
  <c r="P3229" i="1"/>
  <c r="Y3228" i="1"/>
  <c r="S3228" i="1"/>
  <c r="P3228" i="1"/>
  <c r="S3227" i="1"/>
  <c r="P3227" i="1"/>
  <c r="P3226" i="1"/>
  <c r="S3225" i="1"/>
  <c r="P3225" i="1"/>
  <c r="Y3224" i="1"/>
  <c r="S3224" i="1"/>
  <c r="P3224" i="1"/>
  <c r="Y3223" i="1"/>
  <c r="S3223" i="1"/>
  <c r="Y3222" i="1"/>
  <c r="S3222" i="1"/>
  <c r="Y3221" i="1"/>
  <c r="S3221" i="1"/>
  <c r="P3221" i="1"/>
  <c r="P3220" i="1"/>
  <c r="P3219" i="1"/>
  <c r="Y3218" i="1"/>
  <c r="S3218" i="1"/>
  <c r="P3218" i="1"/>
  <c r="Y3217" i="1"/>
  <c r="S3217" i="1"/>
  <c r="P3217" i="1"/>
  <c r="P3216" i="1"/>
  <c r="S3215" i="1"/>
  <c r="P3215" i="1"/>
  <c r="Y3214" i="1"/>
  <c r="S3214" i="1"/>
  <c r="P3214" i="1"/>
  <c r="S3213" i="1"/>
  <c r="P3213" i="1"/>
  <c r="P3212" i="1"/>
  <c r="Y3211" i="1"/>
  <c r="S3211" i="1"/>
  <c r="P3211" i="1"/>
  <c r="Y3210" i="1"/>
  <c r="S3210" i="1"/>
  <c r="P3210" i="1"/>
  <c r="Y3209" i="1"/>
  <c r="P3209" i="1"/>
  <c r="Y3208" i="1"/>
  <c r="S3208" i="1"/>
  <c r="P3208" i="1"/>
  <c r="Y3207" i="1"/>
  <c r="S3207" i="1"/>
  <c r="P3207" i="1"/>
  <c r="P3206" i="1"/>
  <c r="P3205" i="1"/>
  <c r="Y3204" i="1"/>
  <c r="S3204" i="1"/>
  <c r="P3204" i="1"/>
  <c r="Y3203" i="1"/>
  <c r="S3203" i="1"/>
  <c r="P3203" i="1"/>
  <c r="P3202" i="1"/>
  <c r="S3201" i="1"/>
  <c r="P3201" i="1"/>
  <c r="Y3200" i="1"/>
  <c r="S3200" i="1"/>
  <c r="P3200" i="1"/>
  <c r="Y3199" i="1"/>
  <c r="S3199" i="1"/>
  <c r="P3199" i="1"/>
  <c r="Y3198" i="1"/>
  <c r="P3198" i="1"/>
  <c r="P3197" i="1"/>
  <c r="Y3196" i="1"/>
  <c r="S3196" i="1"/>
  <c r="P3196" i="1"/>
  <c r="Y3195" i="1"/>
  <c r="S3195" i="1"/>
  <c r="P3195" i="1"/>
  <c r="Y3194" i="1"/>
  <c r="S3194" i="1"/>
  <c r="P3194" i="1"/>
  <c r="P3193" i="1"/>
  <c r="P3192" i="1"/>
  <c r="Y3191" i="1"/>
  <c r="S3191" i="1"/>
  <c r="P3191" i="1"/>
  <c r="Y3190" i="1"/>
  <c r="S3190" i="1"/>
  <c r="P3190" i="1"/>
  <c r="Y3189" i="1"/>
  <c r="S3189" i="1"/>
  <c r="P3189" i="1"/>
  <c r="P3188" i="1"/>
  <c r="Y3187" i="1"/>
  <c r="P3187" i="1"/>
  <c r="Y3186" i="1"/>
  <c r="S3186" i="1"/>
  <c r="P3186" i="1"/>
  <c r="Y3185" i="1"/>
  <c r="S3185" i="1"/>
  <c r="P3185" i="1"/>
  <c r="S3184" i="1"/>
  <c r="P3184" i="1"/>
  <c r="P3183" i="1"/>
  <c r="Y3182" i="1"/>
  <c r="P3182" i="1"/>
  <c r="Y3181" i="1"/>
  <c r="S3181" i="1"/>
  <c r="P3181" i="1"/>
  <c r="Y3180" i="1"/>
  <c r="S3180" i="1"/>
  <c r="P3180" i="1"/>
  <c r="P3179" i="1"/>
  <c r="Y3178" i="1"/>
  <c r="S3178" i="1"/>
  <c r="P3178" i="1"/>
  <c r="P3177" i="1"/>
  <c r="Y3176" i="1"/>
  <c r="S3176" i="1"/>
  <c r="P3176" i="1"/>
  <c r="Y3175" i="1"/>
  <c r="S3175" i="1"/>
  <c r="P3175" i="1"/>
  <c r="P3174" i="1"/>
  <c r="S3173" i="1"/>
  <c r="P3173" i="1"/>
  <c r="Y3172" i="1"/>
  <c r="S3172" i="1"/>
  <c r="P3172" i="1"/>
  <c r="Y3171" i="1"/>
  <c r="S3171" i="1"/>
  <c r="P3171" i="1"/>
  <c r="Y3170" i="1"/>
  <c r="P3170" i="1"/>
  <c r="Y3169" i="1"/>
  <c r="S3169" i="1"/>
  <c r="P3169" i="1"/>
  <c r="P3168" i="1"/>
  <c r="Y3167" i="1"/>
  <c r="P3167" i="1"/>
  <c r="Y3166" i="1"/>
  <c r="S3166" i="1"/>
  <c r="P3166" i="1"/>
  <c r="Y3165" i="1"/>
  <c r="S3165" i="1"/>
  <c r="P3165" i="1"/>
  <c r="Y3164" i="1"/>
  <c r="S3164" i="1"/>
  <c r="P3164" i="1"/>
  <c r="P3163" i="1"/>
  <c r="P3162" i="1"/>
  <c r="Y3161" i="1"/>
  <c r="S3161" i="1"/>
  <c r="P3161" i="1"/>
  <c r="Y3160" i="1"/>
  <c r="S3160" i="1"/>
  <c r="P3160" i="1"/>
  <c r="P3159" i="1"/>
  <c r="S3158" i="1"/>
  <c r="P3158" i="1"/>
  <c r="Y3157" i="1"/>
  <c r="S3157" i="1"/>
  <c r="P3157" i="1"/>
  <c r="S3156" i="1"/>
  <c r="P3156" i="1"/>
  <c r="Y3155" i="1"/>
  <c r="S3155" i="1"/>
  <c r="P3155" i="1"/>
  <c r="P3154" i="1"/>
  <c r="S3153" i="1"/>
  <c r="P3153" i="1"/>
  <c r="Y3152" i="1"/>
  <c r="S3152" i="1"/>
  <c r="P3152" i="1"/>
  <c r="Y3151" i="1"/>
  <c r="S3151" i="1"/>
  <c r="P3151" i="1"/>
  <c r="P3150" i="1"/>
  <c r="P3149" i="1"/>
  <c r="Y3148" i="1"/>
  <c r="S3148" i="1"/>
  <c r="P3148" i="1"/>
  <c r="Y3147" i="1"/>
  <c r="S3147" i="1"/>
  <c r="P3147" i="1"/>
  <c r="P3146" i="1"/>
  <c r="Y3145" i="1"/>
  <c r="P3145" i="1"/>
  <c r="Y3144" i="1"/>
  <c r="S3144" i="1"/>
  <c r="P3144" i="1"/>
  <c r="Y3143" i="1"/>
  <c r="P3143" i="1"/>
  <c r="P3142" i="1"/>
  <c r="S3141" i="1"/>
  <c r="P3141" i="1"/>
  <c r="Y3140" i="1"/>
  <c r="S3140" i="1"/>
  <c r="P3140" i="1"/>
  <c r="Y3139" i="1"/>
  <c r="S3139" i="1"/>
  <c r="P3139" i="1"/>
  <c r="P3138" i="1"/>
  <c r="P3137" i="1"/>
  <c r="Y3136" i="1"/>
  <c r="S3136" i="1"/>
  <c r="Y3135" i="1"/>
  <c r="S3135" i="1"/>
  <c r="Y3134" i="1"/>
  <c r="S3134" i="1"/>
  <c r="P3134" i="1"/>
  <c r="Y3133" i="1"/>
  <c r="S3133" i="1"/>
  <c r="P3133" i="1"/>
  <c r="P3132" i="1"/>
  <c r="S3131" i="1"/>
  <c r="P3131" i="1"/>
  <c r="Y3130" i="1"/>
  <c r="S3130" i="1"/>
  <c r="P3130" i="1"/>
  <c r="Y3129" i="1"/>
  <c r="S3129" i="1"/>
  <c r="P3129" i="1"/>
  <c r="P3128" i="1"/>
  <c r="S3127" i="1"/>
  <c r="P3127" i="1"/>
  <c r="Y3126" i="1"/>
  <c r="S3126" i="1"/>
  <c r="P3126" i="1"/>
  <c r="Y3125" i="1"/>
  <c r="S3125" i="1"/>
  <c r="P3125" i="1"/>
  <c r="P3124" i="1"/>
  <c r="P3123" i="1"/>
  <c r="Y3122" i="1"/>
  <c r="S3122" i="1"/>
  <c r="P3122" i="1"/>
  <c r="Y3121" i="1"/>
  <c r="S3121" i="1"/>
  <c r="P3121" i="1"/>
  <c r="P3120" i="1"/>
  <c r="Y3119" i="1"/>
  <c r="S3119" i="1"/>
  <c r="P3119" i="1"/>
  <c r="Y3118" i="1"/>
  <c r="S3118" i="1"/>
  <c r="P3118" i="1"/>
  <c r="Y3117" i="1"/>
  <c r="P3117" i="1"/>
  <c r="P3116" i="1"/>
  <c r="Y3115" i="1"/>
  <c r="P3115" i="1"/>
  <c r="Y3114" i="1"/>
  <c r="S3114" i="1"/>
  <c r="P3114" i="1"/>
  <c r="Y3113" i="1"/>
  <c r="S3113" i="1"/>
  <c r="P3113" i="1"/>
  <c r="P3112" i="1"/>
  <c r="Y3111" i="1"/>
  <c r="S3111" i="1"/>
  <c r="P3111" i="1"/>
  <c r="Y3110" i="1"/>
  <c r="S3110" i="1"/>
  <c r="P3109" i="1"/>
  <c r="Y3108" i="1"/>
  <c r="S3108" i="1"/>
  <c r="P3108" i="1"/>
  <c r="Y3107" i="1"/>
  <c r="S3107" i="1"/>
  <c r="P3107" i="1"/>
  <c r="Y3106" i="1"/>
  <c r="S3106" i="1"/>
  <c r="Y3105" i="1"/>
  <c r="S3105" i="1"/>
  <c r="P3105" i="1"/>
  <c r="P3104" i="1"/>
  <c r="S3103" i="1"/>
  <c r="P3103" i="1"/>
  <c r="Y3102" i="1"/>
  <c r="S3102" i="1"/>
  <c r="P3102" i="1"/>
  <c r="Y3101" i="1"/>
  <c r="P3101" i="1"/>
  <c r="P3100" i="1"/>
  <c r="Y3099" i="1"/>
  <c r="P3099" i="1"/>
  <c r="Y3098" i="1"/>
  <c r="S3098" i="1"/>
  <c r="P3098" i="1"/>
  <c r="Y3097" i="1"/>
  <c r="S3097" i="1"/>
  <c r="P3097" i="1"/>
  <c r="P3096" i="1"/>
  <c r="P3095" i="1"/>
  <c r="Y3094" i="1"/>
  <c r="S3094" i="1"/>
  <c r="P3094" i="1"/>
  <c r="Y3093" i="1"/>
  <c r="S3093" i="1"/>
  <c r="P3093" i="1"/>
  <c r="Y3092" i="1"/>
  <c r="S3092" i="1"/>
  <c r="P3092" i="1"/>
  <c r="Y3091" i="1"/>
  <c r="S3091" i="1"/>
  <c r="P3091" i="1"/>
  <c r="P3090" i="1"/>
  <c r="Y3089" i="1"/>
  <c r="S3089" i="1"/>
  <c r="P3089" i="1"/>
  <c r="Y3088" i="1"/>
  <c r="P3088" i="1"/>
  <c r="Y3087" i="1"/>
  <c r="S3087" i="1"/>
  <c r="P3087" i="1"/>
  <c r="Y3086" i="1"/>
  <c r="S3086" i="1"/>
  <c r="P3086" i="1"/>
  <c r="S3085" i="1"/>
  <c r="P3085" i="1"/>
  <c r="P3084" i="1"/>
  <c r="S3083" i="1"/>
  <c r="P3083" i="1"/>
  <c r="Y3082" i="1"/>
  <c r="S3082" i="1"/>
  <c r="P3082" i="1"/>
  <c r="Y3081" i="1"/>
  <c r="S3081" i="1"/>
  <c r="P3081" i="1"/>
  <c r="Y3080" i="1"/>
  <c r="S3080" i="1"/>
  <c r="P3079" i="1"/>
  <c r="P3078" i="1"/>
  <c r="Y3077" i="1"/>
  <c r="S3077" i="1"/>
  <c r="P3077" i="1"/>
  <c r="Y3076" i="1"/>
  <c r="S3076" i="1"/>
  <c r="P3076" i="1"/>
  <c r="Y3075" i="1"/>
  <c r="S3075" i="1"/>
  <c r="P3075" i="1"/>
  <c r="P3074" i="1"/>
  <c r="Y3073" i="1"/>
  <c r="P3073" i="1"/>
  <c r="Y3072" i="1"/>
  <c r="S3072" i="1"/>
  <c r="P3072" i="1"/>
  <c r="S3071" i="1"/>
  <c r="P3071" i="1"/>
  <c r="P3070" i="1"/>
  <c r="S3069" i="1"/>
  <c r="P3069" i="1"/>
  <c r="Y3068" i="1"/>
  <c r="S3068" i="1"/>
  <c r="P3068" i="1"/>
  <c r="Y3067" i="1"/>
  <c r="S3067" i="1"/>
  <c r="P3067" i="1"/>
  <c r="Y3066" i="1"/>
  <c r="S3066" i="1"/>
  <c r="P3066" i="1"/>
  <c r="Y3065" i="1"/>
  <c r="S3065" i="1"/>
  <c r="P3064" i="1"/>
  <c r="P3063" i="1"/>
  <c r="Y3062" i="1"/>
  <c r="S3062" i="1"/>
  <c r="P3062" i="1"/>
  <c r="Y3061" i="1"/>
  <c r="S3061" i="1"/>
  <c r="P3061" i="1"/>
  <c r="P3060" i="1"/>
  <c r="S3059" i="1"/>
  <c r="P3059" i="1"/>
  <c r="Y3058" i="1"/>
  <c r="S3058" i="1"/>
  <c r="P3058" i="1"/>
  <c r="Y3057" i="1"/>
  <c r="P3057" i="1"/>
  <c r="P3056" i="1"/>
  <c r="S3055" i="1"/>
  <c r="P3055" i="1"/>
  <c r="Y3054" i="1"/>
  <c r="S3054" i="1"/>
  <c r="P3054" i="1"/>
  <c r="Y3053" i="1"/>
  <c r="S3053" i="1"/>
  <c r="P3053" i="1"/>
  <c r="P3052" i="1"/>
  <c r="P3051" i="1"/>
  <c r="Y3050" i="1"/>
  <c r="S3050" i="1"/>
  <c r="P3050" i="1"/>
  <c r="Y3049" i="1"/>
  <c r="S3049" i="1"/>
  <c r="P3049" i="1"/>
  <c r="Y3048" i="1"/>
  <c r="S3048" i="1"/>
  <c r="P3048" i="1"/>
  <c r="P3047" i="1"/>
  <c r="S3046" i="1"/>
  <c r="P3046" i="1"/>
  <c r="Y3045" i="1"/>
  <c r="S3045" i="1"/>
  <c r="P3045" i="1"/>
  <c r="Y3044" i="1"/>
  <c r="P3044" i="1"/>
  <c r="S3043" i="1"/>
  <c r="P3043" i="1"/>
  <c r="S3042" i="1"/>
  <c r="P3042" i="1"/>
  <c r="Y3041" i="1"/>
  <c r="S3041" i="1"/>
  <c r="P3041" i="1"/>
  <c r="Y3040" i="1"/>
  <c r="S3040" i="1"/>
  <c r="P3040" i="1"/>
  <c r="P3039" i="1"/>
  <c r="P3038" i="1"/>
  <c r="Y3037" i="1"/>
  <c r="S3037" i="1"/>
  <c r="P3037" i="1"/>
  <c r="Y3036" i="1"/>
  <c r="S3036" i="1"/>
  <c r="P3036" i="1"/>
  <c r="P3035" i="1"/>
  <c r="S3034" i="1"/>
  <c r="P3034" i="1"/>
  <c r="Y3033" i="1"/>
  <c r="S3033" i="1"/>
  <c r="P3033" i="1"/>
  <c r="Y3032" i="1"/>
  <c r="P3032" i="1"/>
  <c r="P3031" i="1"/>
  <c r="S3030" i="1"/>
  <c r="P3030" i="1"/>
  <c r="Y3029" i="1"/>
  <c r="S3029" i="1"/>
  <c r="P3029" i="1"/>
  <c r="Y3028" i="1"/>
  <c r="S3028" i="1"/>
  <c r="P3028" i="1"/>
  <c r="P3027" i="1"/>
  <c r="P3026" i="1"/>
  <c r="Y3025" i="1"/>
  <c r="S3025" i="1"/>
  <c r="P3025" i="1"/>
  <c r="Y3024" i="1"/>
  <c r="S3024" i="1"/>
  <c r="P3024" i="1"/>
  <c r="P3023" i="1"/>
  <c r="S3022" i="1"/>
  <c r="P3022" i="1"/>
  <c r="Y3021" i="1"/>
  <c r="S3021" i="1"/>
  <c r="P3021" i="1"/>
  <c r="Y3020" i="1"/>
  <c r="S3020" i="1"/>
  <c r="P3020" i="1"/>
  <c r="P3019" i="1"/>
  <c r="S3018" i="1"/>
  <c r="P3018" i="1"/>
  <c r="Y3017" i="1"/>
  <c r="S3017" i="1"/>
  <c r="P3017" i="1"/>
  <c r="Y3016" i="1"/>
  <c r="S3016" i="1"/>
  <c r="P3016" i="1"/>
  <c r="P3015" i="1"/>
  <c r="Y3014" i="1"/>
  <c r="S3014" i="1"/>
  <c r="P3014" i="1"/>
  <c r="P3013" i="1"/>
  <c r="Y3012" i="1"/>
  <c r="S3012" i="1"/>
  <c r="P3012" i="1"/>
  <c r="Y3011" i="1"/>
  <c r="S3011" i="1"/>
  <c r="P3011" i="1"/>
  <c r="P3010" i="1"/>
  <c r="S3009" i="1"/>
  <c r="P3009" i="1"/>
  <c r="Y3008" i="1"/>
  <c r="S3008" i="1"/>
  <c r="P3008" i="1"/>
  <c r="Y3007" i="1"/>
  <c r="P3007" i="1"/>
  <c r="P3006" i="1"/>
  <c r="S3005" i="1"/>
  <c r="P3005" i="1"/>
  <c r="Y3004" i="1"/>
  <c r="S3004" i="1"/>
  <c r="P3004" i="1"/>
  <c r="Y3003" i="1"/>
  <c r="S3003" i="1"/>
  <c r="P3003" i="1"/>
  <c r="P3002" i="1"/>
  <c r="P3001" i="1"/>
  <c r="Y3000" i="1"/>
  <c r="S3000" i="1"/>
  <c r="P3000" i="1"/>
  <c r="Y2999" i="1"/>
  <c r="S2999" i="1"/>
  <c r="P2999" i="1"/>
  <c r="P2998" i="1"/>
  <c r="S2997" i="1"/>
  <c r="P2997" i="1"/>
  <c r="Y2996" i="1"/>
  <c r="S2996" i="1"/>
  <c r="P2996" i="1"/>
  <c r="Y2995" i="1"/>
  <c r="P2995" i="1"/>
  <c r="P2994" i="1"/>
  <c r="Y2993" i="1"/>
  <c r="S2993" i="1"/>
  <c r="P2993" i="1"/>
  <c r="S2992" i="1"/>
  <c r="P2992" i="1"/>
  <c r="Y2991" i="1"/>
  <c r="S2991" i="1"/>
  <c r="P2991" i="1"/>
  <c r="Y2990" i="1"/>
  <c r="S2990" i="1"/>
  <c r="P2990" i="1"/>
  <c r="P2989" i="1"/>
  <c r="P2988" i="1"/>
  <c r="Y2987" i="1"/>
  <c r="S2987" i="1"/>
  <c r="P2987" i="1"/>
  <c r="Y2986" i="1"/>
  <c r="S2986" i="1"/>
  <c r="P2986" i="1"/>
  <c r="P2985" i="1"/>
  <c r="S2984" i="1"/>
  <c r="P2984" i="1"/>
  <c r="Y2983" i="1"/>
  <c r="S2983" i="1"/>
  <c r="P2983" i="1"/>
  <c r="Y2982" i="1"/>
  <c r="P2982" i="1"/>
  <c r="P2981" i="1"/>
  <c r="S2980" i="1"/>
  <c r="P2980" i="1"/>
  <c r="Y2979" i="1"/>
  <c r="S2979" i="1"/>
  <c r="P2979" i="1"/>
  <c r="Y2978" i="1"/>
  <c r="S2978" i="1"/>
  <c r="P2978" i="1"/>
  <c r="P2977" i="1"/>
  <c r="P2976" i="1"/>
  <c r="Y2975" i="1"/>
  <c r="S2975" i="1"/>
  <c r="P2975" i="1"/>
  <c r="Y2974" i="1"/>
  <c r="S2974" i="1"/>
  <c r="P2974" i="1"/>
  <c r="P2973" i="1"/>
  <c r="S2972" i="1"/>
  <c r="P2972" i="1"/>
  <c r="Y2971" i="1"/>
  <c r="S2971" i="1"/>
  <c r="P2971" i="1"/>
  <c r="Y2970" i="1"/>
  <c r="P2970" i="1"/>
  <c r="P2969" i="1"/>
  <c r="S2968" i="1"/>
  <c r="P2968" i="1"/>
  <c r="Y2967" i="1"/>
  <c r="S2967" i="1"/>
  <c r="P2967" i="1"/>
  <c r="Y2966" i="1"/>
  <c r="S2966" i="1"/>
  <c r="P2966" i="1"/>
  <c r="P2965" i="1"/>
  <c r="P2964" i="1"/>
  <c r="Y2963" i="1"/>
  <c r="S2963" i="1"/>
  <c r="P2963" i="1"/>
  <c r="Y2962" i="1"/>
  <c r="S2962" i="1"/>
  <c r="P2962" i="1"/>
  <c r="P2961" i="1"/>
  <c r="S2960" i="1"/>
  <c r="P2960" i="1"/>
  <c r="Y2959" i="1"/>
  <c r="S2959" i="1"/>
  <c r="P2959" i="1"/>
  <c r="Y2958" i="1"/>
  <c r="P2958" i="1"/>
  <c r="P2957" i="1"/>
  <c r="S2956" i="1"/>
  <c r="P2956" i="1"/>
  <c r="Y2955" i="1"/>
  <c r="S2955" i="1"/>
  <c r="P2955" i="1"/>
  <c r="Y2954" i="1"/>
  <c r="S2954" i="1"/>
  <c r="P2954" i="1"/>
  <c r="P2953" i="1"/>
  <c r="S2952" i="1"/>
  <c r="P2952" i="1"/>
  <c r="Y2951" i="1"/>
  <c r="S2951" i="1"/>
  <c r="P2951" i="1"/>
  <c r="Y2950" i="1"/>
  <c r="S2950" i="1"/>
  <c r="P2950" i="1"/>
  <c r="P2949" i="1"/>
  <c r="Y2948" i="1"/>
  <c r="P2948" i="1"/>
  <c r="Y2947" i="1"/>
  <c r="S2947" i="1"/>
  <c r="P2947" i="1"/>
  <c r="Y2946" i="1"/>
  <c r="P2946" i="1"/>
  <c r="P2945" i="1"/>
  <c r="S2944" i="1"/>
  <c r="P2944" i="1"/>
  <c r="Y2943" i="1"/>
  <c r="S2943" i="1"/>
  <c r="P2943" i="1"/>
  <c r="Y2942" i="1"/>
  <c r="S2942" i="1"/>
  <c r="P2942" i="1"/>
  <c r="P2941" i="1"/>
  <c r="P2940" i="1"/>
  <c r="Y2939" i="1"/>
  <c r="S2939" i="1"/>
  <c r="P2939" i="1"/>
  <c r="Y2938" i="1"/>
  <c r="S2938" i="1"/>
  <c r="P2938" i="1"/>
  <c r="P2937" i="1"/>
  <c r="S2936" i="1"/>
  <c r="P2936" i="1"/>
  <c r="Y2935" i="1"/>
  <c r="S2935" i="1"/>
  <c r="P2935" i="1"/>
  <c r="Y2934" i="1"/>
  <c r="P2934" i="1"/>
  <c r="P2933" i="1"/>
  <c r="Y2932" i="1"/>
  <c r="P2932" i="1"/>
  <c r="Y2931" i="1"/>
  <c r="S2931" i="1"/>
  <c r="P2931" i="1"/>
  <c r="Y2930" i="1"/>
  <c r="S2930" i="1"/>
  <c r="P2930" i="1"/>
  <c r="P2929" i="1"/>
  <c r="P2928" i="1"/>
  <c r="Y2927" i="1"/>
  <c r="S2927" i="1"/>
  <c r="P2927" i="1"/>
  <c r="Y2926" i="1"/>
  <c r="S2926" i="1"/>
  <c r="P2926" i="1"/>
  <c r="P2925" i="1"/>
  <c r="S2924" i="1"/>
  <c r="P2924" i="1"/>
  <c r="Y2923" i="1"/>
  <c r="S2923" i="1"/>
  <c r="P2923" i="1"/>
  <c r="Y2922" i="1"/>
  <c r="P2922" i="1"/>
  <c r="P2921" i="1"/>
  <c r="S2920" i="1"/>
  <c r="P2920" i="1"/>
  <c r="Y2919" i="1"/>
  <c r="S2919" i="1"/>
  <c r="P2919" i="1"/>
  <c r="Y2918" i="1"/>
  <c r="S2918" i="1"/>
  <c r="P2918" i="1"/>
  <c r="P2917" i="1"/>
  <c r="P2916" i="1"/>
  <c r="Y2915" i="1"/>
  <c r="S2915" i="1"/>
  <c r="P2915" i="1"/>
  <c r="Y2914" i="1"/>
  <c r="S2914" i="1"/>
  <c r="P2914" i="1"/>
  <c r="P2913" i="1"/>
  <c r="Y2912" i="1"/>
  <c r="P2912" i="1"/>
  <c r="Y2911" i="1"/>
  <c r="S2911" i="1"/>
  <c r="P2911" i="1"/>
  <c r="Y2910" i="1"/>
  <c r="P2910" i="1"/>
  <c r="P2909" i="1"/>
  <c r="S2908" i="1"/>
  <c r="P2908" i="1"/>
  <c r="Y2907" i="1"/>
  <c r="S2907" i="1"/>
  <c r="P2907" i="1"/>
  <c r="Y2906" i="1"/>
  <c r="S2906" i="1"/>
  <c r="P2906" i="1"/>
  <c r="P2905" i="1"/>
  <c r="S2904" i="1"/>
  <c r="P2904" i="1"/>
  <c r="Y2903" i="1"/>
  <c r="S2903" i="1"/>
  <c r="P2903" i="1"/>
  <c r="Y2902" i="1"/>
  <c r="S2902" i="1"/>
  <c r="P2902" i="1"/>
  <c r="P2901" i="1"/>
  <c r="S2900" i="1"/>
  <c r="P2900" i="1"/>
  <c r="Y2899" i="1"/>
  <c r="S2899" i="1"/>
  <c r="P2899" i="1"/>
  <c r="Y2898" i="1"/>
  <c r="P2898" i="1"/>
  <c r="P2897" i="1"/>
  <c r="Y2896" i="1"/>
  <c r="P2896" i="1"/>
  <c r="Y2895" i="1"/>
  <c r="S2895" i="1"/>
  <c r="P2895" i="1"/>
  <c r="Y2894" i="1"/>
  <c r="S2894" i="1"/>
  <c r="P2894" i="1"/>
  <c r="P2893" i="1"/>
  <c r="P2892" i="1"/>
  <c r="Y2891" i="1"/>
  <c r="S2891" i="1"/>
  <c r="P2891" i="1"/>
  <c r="Y2890" i="1"/>
  <c r="S2890" i="1"/>
  <c r="P2890" i="1"/>
  <c r="P2889" i="1"/>
  <c r="S2888" i="1"/>
  <c r="P2888" i="1"/>
  <c r="Y2887" i="1"/>
  <c r="S2887" i="1"/>
  <c r="P2887" i="1"/>
  <c r="S2886" i="1"/>
  <c r="P2886" i="1"/>
  <c r="P2885" i="1"/>
  <c r="S2884" i="1"/>
  <c r="P2884" i="1"/>
  <c r="Y2883" i="1"/>
  <c r="S2883" i="1"/>
  <c r="P2883" i="1"/>
  <c r="Y2882" i="1"/>
  <c r="S2882" i="1"/>
  <c r="P2882" i="1"/>
  <c r="P2881" i="1"/>
  <c r="P2880" i="1"/>
  <c r="Y2879" i="1"/>
  <c r="S2879" i="1"/>
  <c r="P2879" i="1"/>
  <c r="Y2878" i="1"/>
  <c r="S2878" i="1"/>
  <c r="P2878" i="1"/>
  <c r="P2877" i="1"/>
  <c r="S2876" i="1"/>
  <c r="P2876" i="1"/>
  <c r="Y2875" i="1"/>
  <c r="S2875" i="1"/>
  <c r="P2875" i="1"/>
  <c r="Y2874" i="1"/>
  <c r="P2874" i="1"/>
  <c r="P2873" i="1"/>
  <c r="S2872" i="1"/>
  <c r="P2872" i="1"/>
  <c r="Y2871" i="1"/>
  <c r="S2871" i="1"/>
  <c r="P2871" i="1"/>
  <c r="Y2870" i="1"/>
  <c r="S2870" i="1"/>
  <c r="P2870" i="1"/>
  <c r="P2869" i="1"/>
  <c r="P2868" i="1"/>
  <c r="Y2867" i="1"/>
  <c r="S2867" i="1"/>
  <c r="P2867" i="1"/>
  <c r="Y2866" i="1"/>
  <c r="S2866" i="1"/>
  <c r="P2866" i="1"/>
  <c r="P2865" i="1"/>
  <c r="S2864" i="1"/>
  <c r="P2864" i="1"/>
  <c r="Y2863" i="1"/>
  <c r="S2863" i="1"/>
  <c r="P2863" i="1"/>
  <c r="Y2862" i="1"/>
  <c r="S2862" i="1"/>
  <c r="P2862" i="1"/>
  <c r="S2861" i="1"/>
  <c r="P2861" i="1"/>
  <c r="P2860" i="1"/>
  <c r="Y2859" i="1"/>
  <c r="S2859" i="1"/>
  <c r="P2859" i="1"/>
  <c r="S2858" i="1"/>
  <c r="P2858" i="1"/>
  <c r="Y2857" i="1"/>
  <c r="S2857" i="1"/>
  <c r="P2857" i="1"/>
  <c r="Y2856" i="1"/>
  <c r="S2856" i="1"/>
  <c r="P2856" i="1"/>
  <c r="P2855" i="1"/>
  <c r="P2854" i="1"/>
  <c r="Y2853" i="1"/>
  <c r="S2853" i="1"/>
  <c r="P2853" i="1"/>
  <c r="Y2852" i="1"/>
  <c r="S2852" i="1"/>
  <c r="P2852" i="1"/>
  <c r="P2851" i="1"/>
  <c r="S2850" i="1"/>
  <c r="P2850" i="1"/>
  <c r="Y2849" i="1"/>
  <c r="S2849" i="1"/>
  <c r="P2849" i="1"/>
  <c r="Y2848" i="1"/>
  <c r="P2848" i="1"/>
  <c r="P2847" i="1"/>
  <c r="S2846" i="1"/>
  <c r="P2846" i="1"/>
  <c r="Y2845" i="1"/>
  <c r="S2845" i="1"/>
  <c r="P2845" i="1"/>
  <c r="Y2844" i="1"/>
  <c r="S2844" i="1"/>
  <c r="P2844" i="1"/>
  <c r="P2843" i="1"/>
  <c r="P2842" i="1"/>
  <c r="Y2841" i="1"/>
  <c r="S2841" i="1"/>
  <c r="P2841" i="1"/>
  <c r="Y2840" i="1"/>
  <c r="S2840" i="1"/>
  <c r="P2840" i="1"/>
  <c r="P2839" i="1"/>
  <c r="S2838" i="1"/>
  <c r="P2838" i="1"/>
  <c r="Y2837" i="1"/>
  <c r="S2837" i="1"/>
  <c r="Y2836" i="1"/>
  <c r="S2836" i="1"/>
  <c r="P2836" i="1"/>
  <c r="Y2835" i="1"/>
  <c r="P2835" i="1"/>
  <c r="P2834" i="1"/>
  <c r="S2833" i="1"/>
  <c r="P2833" i="1"/>
  <c r="Y2832" i="1"/>
  <c r="S2832" i="1"/>
  <c r="P2832" i="1"/>
  <c r="Y2831" i="1"/>
  <c r="S2831" i="1"/>
  <c r="P2831" i="1"/>
  <c r="P2830" i="1"/>
  <c r="P2829" i="1"/>
  <c r="Y2828" i="1"/>
  <c r="S2828" i="1"/>
  <c r="P2828" i="1"/>
  <c r="Y2827" i="1"/>
  <c r="S2827" i="1"/>
  <c r="P2827" i="1"/>
  <c r="P2826" i="1"/>
  <c r="Y2825" i="1"/>
  <c r="S2825" i="1"/>
  <c r="P2825" i="1"/>
  <c r="Y2824" i="1"/>
  <c r="S2824" i="1"/>
  <c r="P2824" i="1"/>
  <c r="Y2823" i="1"/>
  <c r="P2823" i="1"/>
  <c r="P2822" i="1"/>
  <c r="S2821" i="1"/>
  <c r="P2821" i="1"/>
  <c r="Y2820" i="1"/>
  <c r="S2820" i="1"/>
  <c r="P2820" i="1"/>
  <c r="Y2819" i="1"/>
  <c r="S2819" i="1"/>
  <c r="P2819" i="1"/>
  <c r="P2818" i="1"/>
  <c r="P2817" i="1"/>
  <c r="Y2816" i="1"/>
  <c r="S2816" i="1"/>
  <c r="P2816" i="1"/>
  <c r="Y2815" i="1"/>
  <c r="S2815" i="1"/>
  <c r="P2815" i="1"/>
  <c r="P2814" i="1"/>
  <c r="S2813" i="1"/>
  <c r="P2813" i="1"/>
  <c r="Y2812" i="1"/>
  <c r="S2812" i="1"/>
  <c r="P2812" i="1"/>
  <c r="Y2811" i="1"/>
  <c r="S2811" i="1"/>
  <c r="P2811" i="1"/>
  <c r="Y2810" i="1"/>
  <c r="P2810" i="1"/>
  <c r="P2809" i="1"/>
  <c r="Y2808" i="1"/>
  <c r="S2808" i="1"/>
  <c r="P2808" i="1"/>
  <c r="Y2807" i="1"/>
  <c r="S2807" i="1"/>
  <c r="P2807" i="1"/>
  <c r="Y2806" i="1"/>
  <c r="P2806" i="1"/>
  <c r="Y2805" i="1"/>
  <c r="S2805" i="1"/>
  <c r="P2805" i="1"/>
  <c r="Y2804" i="1"/>
  <c r="S2804" i="1"/>
  <c r="P2804" i="1"/>
  <c r="P2803" i="1"/>
  <c r="P2802" i="1"/>
  <c r="Y2801" i="1"/>
  <c r="S2801" i="1"/>
  <c r="P2801" i="1"/>
  <c r="Y2800" i="1"/>
  <c r="S2800" i="1"/>
  <c r="P2800" i="1"/>
  <c r="P2799" i="1"/>
  <c r="Y2798" i="1"/>
  <c r="P2798" i="1"/>
  <c r="Y2797" i="1"/>
  <c r="S2797" i="1"/>
  <c r="P2797" i="1"/>
  <c r="Y2796" i="1"/>
  <c r="P2796" i="1"/>
  <c r="P2795" i="1"/>
  <c r="S2794" i="1"/>
  <c r="P2794" i="1"/>
  <c r="Y2793" i="1"/>
  <c r="S2793" i="1"/>
  <c r="P2793" i="1"/>
  <c r="Y2792" i="1"/>
  <c r="S2792" i="1"/>
  <c r="P2792" i="1"/>
  <c r="P2791" i="1"/>
  <c r="P2790" i="1"/>
  <c r="Y2789" i="1"/>
  <c r="S2789" i="1"/>
  <c r="P2789" i="1"/>
  <c r="Y2788" i="1"/>
  <c r="S2788" i="1"/>
  <c r="P2788" i="1"/>
  <c r="P2787" i="1"/>
  <c r="S2786" i="1"/>
  <c r="P2786" i="1"/>
  <c r="Y2785" i="1"/>
  <c r="S2785" i="1"/>
  <c r="P2785" i="1"/>
  <c r="Y2784" i="1"/>
  <c r="S2784" i="1"/>
  <c r="P2784" i="1"/>
  <c r="P2783" i="1"/>
  <c r="Y2782" i="1"/>
  <c r="P2782" i="1"/>
  <c r="Y2781" i="1"/>
  <c r="S2781" i="1"/>
  <c r="P2781" i="1"/>
  <c r="Y2780" i="1"/>
  <c r="S2780" i="1"/>
  <c r="P2780" i="1"/>
  <c r="P2779" i="1"/>
  <c r="P2778" i="1"/>
  <c r="Y2777" i="1"/>
  <c r="S2777" i="1"/>
  <c r="P2777" i="1"/>
  <c r="Y2776" i="1"/>
  <c r="S2776" i="1"/>
  <c r="P2776" i="1"/>
  <c r="P2775" i="1"/>
  <c r="S2774" i="1"/>
  <c r="P2774" i="1"/>
  <c r="Y2773" i="1"/>
  <c r="S2773" i="1"/>
  <c r="P2773" i="1"/>
  <c r="Y2772" i="1"/>
  <c r="P2772" i="1"/>
  <c r="P2771" i="1"/>
  <c r="S2770" i="1"/>
  <c r="P2770" i="1"/>
  <c r="Y2769" i="1"/>
  <c r="S2769" i="1"/>
  <c r="Y2768" i="1"/>
  <c r="S2768" i="1"/>
  <c r="P2768" i="1"/>
  <c r="Y2767" i="1"/>
  <c r="S2767" i="1"/>
  <c r="P2767" i="1"/>
  <c r="P2766" i="1"/>
  <c r="P2765" i="1"/>
  <c r="Y2764" i="1"/>
  <c r="S2764" i="1"/>
  <c r="P2764" i="1"/>
  <c r="Y2763" i="1"/>
  <c r="S2763" i="1"/>
  <c r="P2763" i="1"/>
  <c r="P2762" i="1"/>
  <c r="S2761" i="1"/>
  <c r="P2761" i="1"/>
  <c r="Y2760" i="1"/>
  <c r="S2760" i="1"/>
  <c r="P2760" i="1"/>
  <c r="Y2759" i="1"/>
  <c r="P2759" i="1"/>
  <c r="P2758" i="1"/>
  <c r="Y2757" i="1"/>
  <c r="P2757" i="1"/>
  <c r="Y2756" i="1"/>
  <c r="S2756" i="1"/>
  <c r="P2756" i="1"/>
  <c r="Y2755" i="1"/>
  <c r="S2755" i="1"/>
  <c r="P2755" i="1"/>
  <c r="P2754" i="1"/>
  <c r="P2753" i="1"/>
  <c r="Y2752" i="1"/>
  <c r="S2752" i="1"/>
  <c r="P2752" i="1"/>
  <c r="Y2751" i="1"/>
  <c r="S2751" i="1"/>
  <c r="P2751" i="1"/>
  <c r="P2750" i="1"/>
  <c r="S2749" i="1"/>
  <c r="P2749" i="1"/>
  <c r="Y2748" i="1"/>
  <c r="S2748" i="1"/>
  <c r="P2748" i="1"/>
  <c r="Y2747" i="1"/>
  <c r="S2747" i="1"/>
  <c r="S2746" i="1"/>
  <c r="P2746" i="1"/>
  <c r="P2745" i="1"/>
  <c r="S2744" i="1"/>
  <c r="P2744" i="1"/>
  <c r="Y2743" i="1"/>
  <c r="S2743" i="1"/>
  <c r="P2743" i="1"/>
  <c r="Y2742" i="1"/>
  <c r="S2742" i="1"/>
  <c r="P2742" i="1"/>
  <c r="Y2741" i="1"/>
  <c r="S2741" i="1"/>
  <c r="P2740" i="1"/>
  <c r="P2739" i="1"/>
  <c r="Y2738" i="1"/>
  <c r="S2738" i="1"/>
  <c r="P2738" i="1"/>
  <c r="Y2737" i="1"/>
  <c r="S2737" i="1"/>
  <c r="P2737" i="1"/>
  <c r="P2736" i="1"/>
  <c r="S2735" i="1"/>
  <c r="P2735" i="1"/>
  <c r="Y2734" i="1"/>
  <c r="S2734" i="1"/>
  <c r="P2734" i="1"/>
  <c r="Y2733" i="1"/>
  <c r="P2733" i="1"/>
  <c r="P2732" i="1"/>
  <c r="Y2731" i="1"/>
  <c r="P2731" i="1"/>
  <c r="Y2730" i="1"/>
  <c r="S2730" i="1"/>
  <c r="P2730" i="1"/>
  <c r="Y2729" i="1"/>
  <c r="S2729" i="1"/>
  <c r="P2729" i="1"/>
  <c r="P2728" i="1"/>
  <c r="P2727" i="1"/>
  <c r="Y2726" i="1"/>
  <c r="S2726" i="1"/>
  <c r="P2726" i="1"/>
  <c r="Y2725" i="1"/>
  <c r="S2725" i="1"/>
  <c r="P2725" i="1"/>
  <c r="P2724" i="1"/>
  <c r="S2723" i="1"/>
  <c r="P2723" i="1"/>
  <c r="Y2722" i="1"/>
  <c r="S2722" i="1"/>
  <c r="P2722" i="1"/>
  <c r="Y2721" i="1"/>
  <c r="P2721" i="1"/>
  <c r="P2720" i="1"/>
  <c r="Y2719" i="1"/>
  <c r="S2719" i="1"/>
  <c r="Y2718" i="1"/>
  <c r="S2718" i="1"/>
  <c r="P2718" i="1"/>
  <c r="Y2717" i="1"/>
  <c r="S2717" i="1"/>
  <c r="Y2716" i="1"/>
  <c r="S2716" i="1"/>
  <c r="S2715" i="1"/>
  <c r="P2715" i="1"/>
  <c r="Y2714" i="1"/>
  <c r="S2714" i="1"/>
  <c r="P2714" i="1"/>
  <c r="Y2713" i="1"/>
  <c r="S2713" i="1"/>
  <c r="P2713" i="1"/>
  <c r="P2712" i="1"/>
  <c r="P2711" i="1"/>
  <c r="Y2710" i="1"/>
  <c r="S2710" i="1"/>
  <c r="P2710" i="1"/>
  <c r="Y2709" i="1"/>
  <c r="S2709" i="1"/>
  <c r="P2709" i="1"/>
  <c r="P2708" i="1"/>
  <c r="S2707" i="1"/>
  <c r="P2707" i="1"/>
  <c r="Y2706" i="1"/>
  <c r="S2706" i="1"/>
  <c r="P2706" i="1"/>
  <c r="Y2705" i="1"/>
  <c r="P2705" i="1"/>
  <c r="P2704" i="1"/>
  <c r="S2703" i="1"/>
  <c r="P2703" i="1"/>
  <c r="Y2702" i="1"/>
  <c r="S2702" i="1"/>
  <c r="P2702" i="1"/>
  <c r="Y2701" i="1"/>
  <c r="S2701" i="1"/>
  <c r="P2701" i="1"/>
  <c r="P2700" i="1"/>
  <c r="P2699" i="1"/>
  <c r="Y2698" i="1"/>
  <c r="S2698" i="1"/>
  <c r="P2698" i="1"/>
  <c r="Y2697" i="1"/>
  <c r="S2697" i="1"/>
  <c r="P2697" i="1"/>
  <c r="P2696" i="1"/>
  <c r="S2695" i="1"/>
  <c r="P2695" i="1"/>
  <c r="Y2694" i="1"/>
  <c r="S2694" i="1"/>
  <c r="P2694" i="1"/>
  <c r="Y2693" i="1"/>
  <c r="P2693" i="1"/>
  <c r="P2692" i="1"/>
  <c r="Y2691" i="1"/>
  <c r="S2691" i="1"/>
  <c r="P2691" i="1"/>
  <c r="S2690" i="1"/>
  <c r="P2690" i="1"/>
  <c r="Y2689" i="1"/>
  <c r="S2689" i="1"/>
  <c r="P2689" i="1"/>
  <c r="Y2688" i="1"/>
  <c r="S2688" i="1"/>
  <c r="P2688" i="1"/>
  <c r="P2687" i="1"/>
  <c r="Y2686" i="1"/>
  <c r="P2686" i="1"/>
  <c r="Y2685" i="1"/>
  <c r="S2685" i="1"/>
  <c r="P2685" i="1"/>
  <c r="Y2684" i="1"/>
  <c r="S2684" i="1"/>
  <c r="P2684" i="1"/>
  <c r="P2683" i="1"/>
  <c r="S2682" i="1"/>
  <c r="P2682" i="1"/>
  <c r="Y2681" i="1"/>
  <c r="S2681" i="1"/>
  <c r="P2681" i="1"/>
  <c r="Y2680" i="1"/>
  <c r="P2680" i="1"/>
  <c r="P2679" i="1"/>
  <c r="S2678" i="1"/>
  <c r="P2678" i="1"/>
  <c r="Y2677" i="1"/>
  <c r="S2677" i="1"/>
  <c r="P2677" i="1"/>
  <c r="Y2676" i="1"/>
  <c r="S2676" i="1"/>
  <c r="P2676" i="1"/>
  <c r="P2675" i="1"/>
  <c r="Y2674" i="1"/>
  <c r="P2674" i="1"/>
  <c r="Y2673" i="1"/>
  <c r="S2673" i="1"/>
  <c r="P2673" i="1"/>
  <c r="Y2672" i="1"/>
  <c r="S2672" i="1"/>
  <c r="P2672" i="1"/>
  <c r="P2671" i="1"/>
  <c r="S2670" i="1"/>
  <c r="P2670" i="1"/>
  <c r="Y2669" i="1"/>
  <c r="S2669" i="1"/>
  <c r="P2669" i="1"/>
  <c r="Y2668" i="1"/>
  <c r="P2668" i="1"/>
  <c r="P2667" i="1"/>
  <c r="Y2666" i="1"/>
  <c r="P2666" i="1"/>
  <c r="Y2665" i="1"/>
  <c r="S2665" i="1"/>
  <c r="Y2664" i="1"/>
  <c r="S2664" i="1"/>
  <c r="P2664" i="1"/>
  <c r="Y2663" i="1"/>
  <c r="S2663" i="1"/>
  <c r="P2663" i="1"/>
  <c r="Y2662" i="1"/>
  <c r="S2662" i="1"/>
  <c r="P2662" i="1"/>
  <c r="P2661" i="1"/>
  <c r="P2660" i="1"/>
  <c r="Y2659" i="1"/>
  <c r="S2659" i="1"/>
  <c r="P2659" i="1"/>
  <c r="Y2658" i="1"/>
  <c r="S2658" i="1"/>
  <c r="P2658" i="1"/>
  <c r="P2657" i="1"/>
  <c r="S2656" i="1"/>
  <c r="P2656" i="1"/>
  <c r="Y2655" i="1"/>
  <c r="S2655" i="1"/>
  <c r="Y2654" i="1"/>
  <c r="S2654" i="1"/>
  <c r="Y2653" i="1"/>
  <c r="S2653" i="1"/>
  <c r="P2653" i="1"/>
  <c r="Y2652" i="1"/>
  <c r="P2652" i="1"/>
  <c r="P2651" i="1"/>
  <c r="S2650" i="1"/>
  <c r="P2650" i="1"/>
  <c r="Y2649" i="1"/>
  <c r="S2649" i="1"/>
  <c r="P2649" i="1"/>
  <c r="Y2648" i="1"/>
  <c r="S2648" i="1"/>
  <c r="P2648" i="1"/>
  <c r="P2647" i="1"/>
  <c r="P2646" i="1"/>
  <c r="Y2645" i="1"/>
  <c r="S2645" i="1"/>
  <c r="P2645" i="1"/>
  <c r="Y2644" i="1"/>
  <c r="S2644" i="1"/>
  <c r="P2644" i="1"/>
  <c r="P2643" i="1"/>
  <c r="S2642" i="1"/>
  <c r="P2642" i="1"/>
  <c r="Y2641" i="1"/>
  <c r="S2641" i="1"/>
  <c r="P2641" i="1"/>
  <c r="Y2640" i="1"/>
  <c r="P2640" i="1"/>
  <c r="P2639" i="1"/>
  <c r="Y2638" i="1"/>
  <c r="P2638" i="1"/>
  <c r="Y2637" i="1"/>
  <c r="S2637" i="1"/>
  <c r="P2637" i="1"/>
  <c r="Y2636" i="1"/>
  <c r="S2636" i="1"/>
  <c r="P2636" i="1"/>
  <c r="P2635" i="1"/>
  <c r="P2634" i="1"/>
  <c r="Y2633" i="1"/>
  <c r="S2633" i="1"/>
  <c r="Y2632" i="1"/>
  <c r="S2632" i="1"/>
  <c r="Y2631" i="1"/>
  <c r="S2631" i="1"/>
  <c r="P2631" i="1"/>
  <c r="Y2630" i="1"/>
  <c r="S2630" i="1"/>
  <c r="P2630" i="1"/>
  <c r="Y2629" i="1"/>
  <c r="S2629" i="1"/>
  <c r="P2628" i="1"/>
  <c r="S2627" i="1"/>
  <c r="P2627" i="1"/>
  <c r="Y2626" i="1"/>
  <c r="S2626" i="1"/>
  <c r="P2626" i="1"/>
  <c r="Y2625" i="1"/>
  <c r="P2625" i="1"/>
  <c r="P2624" i="1"/>
  <c r="S2623" i="1"/>
  <c r="P2623" i="1"/>
  <c r="Y2622" i="1"/>
  <c r="S2622" i="1"/>
  <c r="P2622" i="1"/>
  <c r="Y2621" i="1"/>
  <c r="S2621" i="1"/>
  <c r="P2621" i="1"/>
  <c r="P2620" i="1"/>
  <c r="P2619" i="1"/>
  <c r="Y2618" i="1"/>
  <c r="S2618" i="1"/>
  <c r="P2618" i="1"/>
  <c r="Y2617" i="1"/>
  <c r="S2617" i="1"/>
  <c r="P2617" i="1"/>
  <c r="P2616" i="1"/>
  <c r="S2615" i="1"/>
  <c r="P2615" i="1"/>
  <c r="Y2614" i="1"/>
  <c r="S2614" i="1"/>
  <c r="P2614" i="1"/>
  <c r="Y2613" i="1"/>
  <c r="P2613" i="1"/>
  <c r="P2612" i="1"/>
  <c r="S2611" i="1"/>
  <c r="P2611" i="1"/>
  <c r="Y2610" i="1"/>
  <c r="S2610" i="1"/>
  <c r="P2610" i="1"/>
  <c r="Y2609" i="1"/>
  <c r="S2609" i="1"/>
  <c r="P2609" i="1"/>
  <c r="P2608" i="1"/>
  <c r="P2607" i="1"/>
  <c r="Y2606" i="1"/>
  <c r="S2606" i="1"/>
  <c r="P2606" i="1"/>
  <c r="Y2605" i="1"/>
  <c r="S2605" i="1"/>
  <c r="P2605" i="1"/>
  <c r="P2604" i="1"/>
  <c r="S2603" i="1"/>
  <c r="P2603" i="1"/>
  <c r="Y2602" i="1"/>
  <c r="S2602" i="1"/>
  <c r="P2602" i="1"/>
  <c r="Y2601" i="1"/>
  <c r="P2601" i="1"/>
  <c r="P2600" i="1"/>
  <c r="S2599" i="1"/>
  <c r="P2599" i="1"/>
  <c r="Y2598" i="1"/>
  <c r="S2598" i="1"/>
  <c r="P2598" i="1"/>
  <c r="Y2597" i="1"/>
  <c r="S2597" i="1"/>
  <c r="P2597" i="1"/>
  <c r="P2596" i="1"/>
  <c r="P2595" i="1"/>
  <c r="Y2594" i="1"/>
  <c r="S2594" i="1"/>
  <c r="P2594" i="1"/>
  <c r="Y2593" i="1"/>
  <c r="S2593" i="1"/>
  <c r="P2593" i="1"/>
  <c r="P2592" i="1"/>
  <c r="S2591" i="1"/>
  <c r="P2591" i="1"/>
  <c r="Y2590" i="1"/>
  <c r="S2590" i="1"/>
  <c r="P2590" i="1"/>
  <c r="Y2589" i="1"/>
  <c r="P2589" i="1"/>
  <c r="P2588" i="1"/>
  <c r="S2587" i="1"/>
  <c r="P2587" i="1"/>
  <c r="Y2586" i="1"/>
  <c r="S2586" i="1"/>
  <c r="P2586" i="1"/>
  <c r="Y2585" i="1"/>
  <c r="S2585" i="1"/>
  <c r="Y2584" i="1"/>
  <c r="S2584" i="1"/>
  <c r="Y2583" i="1"/>
  <c r="S2583" i="1"/>
  <c r="P2583" i="1"/>
  <c r="P2582" i="1"/>
  <c r="Y2581" i="1"/>
  <c r="S2581" i="1"/>
  <c r="Y2580" i="1"/>
  <c r="S2580" i="1"/>
  <c r="P2579" i="1"/>
  <c r="Y2578" i="1"/>
  <c r="S2578" i="1"/>
  <c r="P2578" i="1"/>
  <c r="Y2577" i="1"/>
  <c r="S2577" i="1"/>
  <c r="P2577" i="1"/>
  <c r="P2576" i="1"/>
  <c r="S2575" i="1"/>
  <c r="P2575" i="1"/>
  <c r="Y2574" i="1"/>
  <c r="S2574" i="1"/>
  <c r="P2574" i="1"/>
  <c r="Y2573" i="1"/>
  <c r="P2573" i="1"/>
  <c r="P2572" i="1"/>
  <c r="S2571" i="1"/>
  <c r="P2571" i="1"/>
  <c r="Y2570" i="1"/>
  <c r="S2570" i="1"/>
  <c r="P2570" i="1"/>
  <c r="Y2569" i="1"/>
  <c r="S2569" i="1"/>
  <c r="P2569" i="1"/>
  <c r="P2568" i="1"/>
  <c r="P2567" i="1"/>
  <c r="Y2566" i="1"/>
  <c r="S2566" i="1"/>
  <c r="P2566" i="1"/>
  <c r="Y2565" i="1"/>
  <c r="S2565" i="1"/>
  <c r="P2565" i="1"/>
  <c r="P2564" i="1"/>
  <c r="S2563" i="1"/>
  <c r="P2563" i="1"/>
  <c r="Y2562" i="1"/>
  <c r="S2562" i="1"/>
  <c r="P2562" i="1"/>
  <c r="Y2561" i="1"/>
  <c r="P2561" i="1"/>
  <c r="P2560" i="1"/>
  <c r="S2559" i="1"/>
  <c r="P2559" i="1"/>
  <c r="Y2558" i="1"/>
  <c r="S2558" i="1"/>
  <c r="P2558" i="1"/>
  <c r="Y2557" i="1"/>
  <c r="S2557" i="1"/>
  <c r="P2557" i="1"/>
  <c r="P2556" i="1"/>
  <c r="P2555" i="1"/>
  <c r="Y2554" i="1"/>
  <c r="S2554" i="1"/>
  <c r="P2554" i="1"/>
  <c r="Y2553" i="1"/>
  <c r="S2553" i="1"/>
  <c r="P2553" i="1"/>
  <c r="P2552" i="1"/>
  <c r="S2551" i="1"/>
  <c r="P2551" i="1"/>
  <c r="Y2550" i="1"/>
  <c r="S2550" i="1"/>
  <c r="P2550" i="1"/>
  <c r="Y2549" i="1"/>
  <c r="P2549" i="1"/>
  <c r="P2548" i="1"/>
  <c r="Y2547" i="1"/>
  <c r="P2547" i="1"/>
  <c r="Y2546" i="1"/>
  <c r="S2546" i="1"/>
  <c r="P2546" i="1"/>
  <c r="Y2545" i="1"/>
  <c r="S2545" i="1"/>
  <c r="P2545" i="1"/>
  <c r="P2544" i="1"/>
  <c r="P2543" i="1"/>
  <c r="Y2542" i="1"/>
  <c r="S2542" i="1"/>
  <c r="P2542" i="1"/>
  <c r="Y2541" i="1"/>
  <c r="S2541" i="1"/>
  <c r="P2541" i="1"/>
  <c r="Y2540" i="1"/>
  <c r="S2540" i="1"/>
  <c r="Y2539" i="1"/>
  <c r="S2539" i="1"/>
  <c r="P2538" i="1"/>
  <c r="Y2537" i="1"/>
  <c r="S2537" i="1"/>
  <c r="S2536" i="1"/>
  <c r="P2536" i="1"/>
  <c r="Y2535" i="1"/>
  <c r="S2535" i="1"/>
  <c r="P2535" i="1"/>
  <c r="Y2534" i="1"/>
  <c r="P2534" i="1"/>
  <c r="P2533" i="1"/>
  <c r="S2532" i="1"/>
  <c r="P2532" i="1"/>
  <c r="Y2531" i="1"/>
  <c r="S2531" i="1"/>
  <c r="P2531" i="1"/>
  <c r="Y2530" i="1"/>
  <c r="S2530" i="1"/>
  <c r="P2530" i="1"/>
  <c r="P2529" i="1"/>
  <c r="P2528" i="1"/>
  <c r="Y2527" i="1"/>
  <c r="S2527" i="1"/>
  <c r="Y2526" i="1"/>
  <c r="S2526" i="1"/>
  <c r="P2526" i="1"/>
  <c r="Y2525" i="1"/>
  <c r="S2525" i="1"/>
  <c r="P2525" i="1"/>
  <c r="P2524" i="1"/>
  <c r="S2523" i="1"/>
  <c r="P2523" i="1"/>
  <c r="Y2522" i="1"/>
  <c r="S2522" i="1"/>
  <c r="P2522" i="1"/>
  <c r="Y2521" i="1"/>
  <c r="P2521" i="1"/>
  <c r="P2520" i="1"/>
  <c r="S2519" i="1"/>
  <c r="P2519" i="1"/>
  <c r="Y2518" i="1"/>
  <c r="S2518" i="1"/>
  <c r="P2518" i="1"/>
  <c r="Y2517" i="1"/>
  <c r="S2517" i="1"/>
  <c r="P2517" i="1"/>
  <c r="Y2516" i="1"/>
  <c r="S2516" i="1"/>
  <c r="Y2515" i="1"/>
  <c r="S2515" i="1"/>
  <c r="P2514" i="1"/>
  <c r="P2513" i="1"/>
  <c r="Y2512" i="1"/>
  <c r="S2512" i="1"/>
  <c r="P2512" i="1"/>
  <c r="Y2511" i="1"/>
  <c r="S2511" i="1"/>
  <c r="P2511" i="1"/>
  <c r="P2510" i="1"/>
  <c r="Y2509" i="1"/>
  <c r="S2509" i="1"/>
  <c r="P2509" i="1"/>
  <c r="Y2508" i="1"/>
  <c r="S2508" i="1"/>
  <c r="P2508" i="1"/>
  <c r="Y2507" i="1"/>
  <c r="P2507" i="1"/>
  <c r="P2506" i="1"/>
  <c r="S2505" i="1"/>
  <c r="P2505" i="1"/>
  <c r="Y2504" i="1"/>
  <c r="S2504" i="1"/>
  <c r="P2504" i="1"/>
  <c r="Y2503" i="1"/>
  <c r="S2503" i="1"/>
  <c r="P2503" i="1"/>
  <c r="P2502" i="1"/>
  <c r="P2501" i="1"/>
  <c r="Y2500" i="1"/>
  <c r="S2500" i="1"/>
  <c r="P2500" i="1"/>
  <c r="Y2499" i="1"/>
  <c r="S2499" i="1"/>
  <c r="P2499" i="1"/>
  <c r="P2498" i="1"/>
  <c r="S2497" i="1"/>
  <c r="P2497" i="1"/>
  <c r="Y2496" i="1"/>
  <c r="S2496" i="1"/>
  <c r="P2496" i="1"/>
  <c r="Y2495" i="1"/>
  <c r="P2495" i="1"/>
  <c r="P2494" i="1"/>
  <c r="Y2493" i="1"/>
  <c r="P2493" i="1"/>
  <c r="Y2492" i="1"/>
  <c r="S2492" i="1"/>
  <c r="P2492" i="1"/>
  <c r="Y2491" i="1"/>
  <c r="S2491" i="1"/>
  <c r="P2491" i="1"/>
  <c r="P2490" i="1"/>
  <c r="P2489" i="1"/>
  <c r="Y2488" i="1"/>
  <c r="S2488" i="1"/>
  <c r="P2488" i="1"/>
  <c r="Y2487" i="1"/>
  <c r="S2487" i="1"/>
  <c r="P2487" i="1"/>
  <c r="P2486" i="1"/>
  <c r="S2485" i="1"/>
  <c r="P2485" i="1"/>
  <c r="Y2484" i="1"/>
  <c r="S2484" i="1"/>
  <c r="P2484" i="1"/>
  <c r="Y2483" i="1"/>
  <c r="P2483" i="1"/>
  <c r="P2482" i="1"/>
  <c r="Y2481" i="1"/>
  <c r="P2481" i="1"/>
  <c r="Y2480" i="1"/>
  <c r="S2480" i="1"/>
  <c r="P2480" i="1"/>
  <c r="Y2479" i="1"/>
  <c r="S2479" i="1"/>
  <c r="P2479" i="1"/>
  <c r="P2478" i="1"/>
  <c r="P2477" i="1"/>
  <c r="Y2476" i="1"/>
  <c r="S2476" i="1"/>
  <c r="P2476" i="1"/>
  <c r="Y2475" i="1"/>
  <c r="S2475" i="1"/>
  <c r="P2475" i="1"/>
  <c r="P2474" i="1"/>
  <c r="S2473" i="1"/>
  <c r="P2473" i="1"/>
  <c r="Y2472" i="1"/>
  <c r="S2472" i="1"/>
  <c r="P2472" i="1"/>
  <c r="Y2471" i="1"/>
  <c r="P2471" i="1"/>
  <c r="P2470" i="1"/>
  <c r="S2469" i="1"/>
  <c r="P2469" i="1"/>
  <c r="Y2468" i="1"/>
  <c r="S2468" i="1"/>
  <c r="P2468" i="1"/>
  <c r="Y2467" i="1"/>
  <c r="S2467" i="1"/>
  <c r="P2467" i="1"/>
  <c r="P2466" i="1"/>
  <c r="P2465" i="1"/>
  <c r="Y2464" i="1"/>
  <c r="S2464" i="1"/>
  <c r="P2464" i="1"/>
  <c r="Y2463" i="1"/>
  <c r="S2463" i="1"/>
  <c r="P2463" i="1"/>
  <c r="P2462" i="1"/>
  <c r="Y2461" i="1"/>
  <c r="S2461" i="1"/>
  <c r="P2461" i="1"/>
  <c r="Y2460" i="1"/>
  <c r="S2460" i="1"/>
  <c r="P2460" i="1"/>
  <c r="Y2459" i="1"/>
  <c r="P2459" i="1"/>
  <c r="P2458" i="1"/>
  <c r="S2457" i="1"/>
  <c r="P2457" i="1"/>
  <c r="Y2456" i="1"/>
  <c r="S2456" i="1"/>
  <c r="P2456" i="1"/>
  <c r="Y2455" i="1"/>
  <c r="S2455" i="1"/>
  <c r="P2455" i="1"/>
  <c r="P2454" i="1"/>
  <c r="P2453" i="1"/>
  <c r="Y2452" i="1"/>
  <c r="S2452" i="1"/>
  <c r="Y2451" i="1"/>
  <c r="S2451" i="1"/>
  <c r="P2451" i="1"/>
  <c r="Y2450" i="1"/>
  <c r="S2450" i="1"/>
  <c r="P2450" i="1"/>
  <c r="Y2449" i="1"/>
  <c r="S2449" i="1"/>
  <c r="P2449" i="1"/>
  <c r="P2448" i="1"/>
  <c r="S2447" i="1"/>
  <c r="P2447" i="1"/>
  <c r="Y2446" i="1"/>
  <c r="S2446" i="1"/>
  <c r="P2446" i="1"/>
  <c r="Y2445" i="1"/>
  <c r="P2445" i="1"/>
  <c r="P2444" i="1"/>
  <c r="S2443" i="1"/>
  <c r="P2443" i="1"/>
  <c r="Y2442" i="1"/>
  <c r="S2442" i="1"/>
  <c r="P2442" i="1"/>
  <c r="Y2441" i="1"/>
  <c r="S2441" i="1"/>
  <c r="P2441" i="1"/>
  <c r="P2440" i="1"/>
  <c r="P2439" i="1"/>
  <c r="Y2438" i="1"/>
  <c r="S2438" i="1"/>
  <c r="P2438" i="1"/>
  <c r="Y2437" i="1"/>
  <c r="S2437" i="1"/>
  <c r="P2437" i="1"/>
  <c r="P2436" i="1"/>
  <c r="Y2435" i="1"/>
  <c r="P2435" i="1"/>
  <c r="Y2434" i="1"/>
  <c r="S2434" i="1"/>
  <c r="P2434" i="1"/>
  <c r="Y2433" i="1"/>
  <c r="P2433" i="1"/>
  <c r="P2432" i="1"/>
  <c r="Y2431" i="1"/>
  <c r="S2431" i="1"/>
  <c r="Y2430" i="1"/>
  <c r="S2430" i="1"/>
  <c r="S2429" i="1"/>
  <c r="P2429" i="1"/>
  <c r="Y2428" i="1"/>
  <c r="S2428" i="1"/>
  <c r="P2428" i="1"/>
  <c r="Y2427" i="1"/>
  <c r="S2427" i="1"/>
  <c r="P2427" i="1"/>
  <c r="P2426" i="1"/>
  <c r="P2425" i="1"/>
  <c r="Y2424" i="1"/>
  <c r="S2424" i="1"/>
  <c r="P2424" i="1"/>
  <c r="Y2423" i="1"/>
  <c r="S2423" i="1"/>
  <c r="P2423" i="1"/>
  <c r="P2422" i="1"/>
  <c r="S2421" i="1"/>
  <c r="P2421" i="1"/>
  <c r="Y2420" i="1"/>
  <c r="S2420" i="1"/>
  <c r="P2420" i="1"/>
  <c r="Y2419" i="1"/>
  <c r="P2419" i="1"/>
  <c r="P2418" i="1"/>
  <c r="S2417" i="1"/>
  <c r="P2417" i="1"/>
  <c r="Y2416" i="1"/>
  <c r="S2416" i="1"/>
  <c r="P2416" i="1"/>
  <c r="Y2415" i="1"/>
  <c r="S2415" i="1"/>
  <c r="P2415" i="1"/>
  <c r="P2414" i="1"/>
  <c r="Y2413" i="1"/>
  <c r="S2413" i="1"/>
  <c r="P2412" i="1"/>
  <c r="Y2411" i="1"/>
  <c r="S2411" i="1"/>
  <c r="P2411" i="1"/>
  <c r="Y2410" i="1"/>
  <c r="S2410" i="1"/>
  <c r="P2410" i="1"/>
  <c r="P2409" i="1"/>
  <c r="Y2408" i="1"/>
  <c r="P2408" i="1"/>
  <c r="Y2407" i="1"/>
  <c r="S2407" i="1"/>
  <c r="P2407" i="1"/>
  <c r="Y2406" i="1"/>
  <c r="P2406" i="1"/>
  <c r="P2405" i="1"/>
  <c r="S2404" i="1"/>
  <c r="P2404" i="1"/>
  <c r="Y2403" i="1"/>
  <c r="S2403" i="1"/>
  <c r="P2403" i="1"/>
  <c r="Y2402" i="1"/>
  <c r="S2402" i="1"/>
  <c r="P2402" i="1"/>
  <c r="P2401" i="1"/>
  <c r="P2400" i="1"/>
  <c r="Y2399" i="1"/>
  <c r="S2399" i="1"/>
  <c r="P2399" i="1"/>
  <c r="Y2398" i="1"/>
  <c r="S2398" i="1"/>
  <c r="P2398" i="1"/>
  <c r="P2397" i="1"/>
  <c r="S2396" i="1"/>
  <c r="P2396" i="1"/>
  <c r="Y2395" i="1"/>
  <c r="S2395" i="1"/>
  <c r="P2395" i="1"/>
  <c r="Y2394" i="1"/>
  <c r="P2394" i="1"/>
  <c r="P2393" i="1"/>
  <c r="S2392" i="1"/>
  <c r="P2392" i="1"/>
  <c r="Y2391" i="1"/>
  <c r="S2391" i="1"/>
  <c r="P2391" i="1"/>
  <c r="Y2390" i="1"/>
  <c r="S2390" i="1"/>
  <c r="P2390" i="1"/>
  <c r="P2389" i="1"/>
  <c r="P2388" i="1"/>
  <c r="Y2387" i="1"/>
  <c r="S2387" i="1"/>
  <c r="P2387" i="1"/>
  <c r="Y2386" i="1"/>
  <c r="S2386" i="1"/>
  <c r="P2386" i="1"/>
  <c r="Y2385" i="1"/>
  <c r="S2385" i="1"/>
  <c r="P2385" i="1"/>
  <c r="P2384" i="1"/>
  <c r="Y2383" i="1"/>
  <c r="S2383" i="1"/>
  <c r="P2383" i="1"/>
  <c r="Y2382" i="1"/>
  <c r="S2382" i="1"/>
  <c r="P2382" i="1"/>
  <c r="Y2381" i="1"/>
  <c r="P2381" i="1"/>
  <c r="P2380" i="1"/>
  <c r="S2379" i="1"/>
  <c r="P2379" i="1"/>
  <c r="Y2378" i="1"/>
  <c r="S2378" i="1"/>
  <c r="P2378" i="1"/>
  <c r="Y2377" i="1"/>
  <c r="S2377" i="1"/>
  <c r="P2377" i="1"/>
  <c r="P2376" i="1"/>
  <c r="S2375" i="1"/>
  <c r="P2375" i="1"/>
  <c r="Y2374" i="1"/>
  <c r="S2374" i="1"/>
  <c r="Y2373" i="1"/>
  <c r="S2373" i="1"/>
  <c r="P2373" i="1"/>
  <c r="Y2372" i="1"/>
  <c r="S2372" i="1"/>
  <c r="P2372" i="1"/>
  <c r="P2371" i="1"/>
  <c r="Y2370" i="1"/>
  <c r="P2370" i="1"/>
  <c r="Y2369" i="1"/>
  <c r="S2369" i="1"/>
  <c r="P2369" i="1"/>
  <c r="Y2368" i="1"/>
  <c r="P2368" i="1"/>
  <c r="P2367" i="1"/>
  <c r="Y2366" i="1"/>
  <c r="P2366" i="1"/>
  <c r="Y2365" i="1"/>
  <c r="S2365" i="1"/>
  <c r="P2365" i="1"/>
  <c r="Y2364" i="1"/>
  <c r="S2364" i="1"/>
  <c r="P2364" i="1"/>
  <c r="P2363" i="1"/>
  <c r="P2362" i="1"/>
  <c r="Y2361" i="1"/>
  <c r="S2361" i="1"/>
  <c r="Y2360" i="1"/>
  <c r="S2360" i="1"/>
  <c r="P2360" i="1"/>
  <c r="Y2359" i="1"/>
  <c r="S2359" i="1"/>
  <c r="P2359" i="1"/>
  <c r="P2358" i="1"/>
  <c r="Y2357" i="1"/>
  <c r="P2357" i="1"/>
  <c r="Y2356" i="1"/>
  <c r="S2356" i="1"/>
  <c r="Y2355" i="1"/>
  <c r="S2355" i="1"/>
  <c r="P2355" i="1"/>
  <c r="Y2354" i="1"/>
  <c r="S2354" i="1"/>
  <c r="Y2353" i="1"/>
  <c r="S2353" i="1"/>
  <c r="P2353" i="1"/>
  <c r="P2352" i="1"/>
  <c r="Y2351" i="1"/>
  <c r="P2351" i="1"/>
  <c r="Y2350" i="1"/>
  <c r="S2350" i="1"/>
  <c r="P2350" i="1"/>
  <c r="Y2349" i="1"/>
  <c r="S2349" i="1"/>
  <c r="P2349" i="1"/>
  <c r="P2348" i="1"/>
  <c r="Y2347" i="1"/>
  <c r="S2347" i="1"/>
  <c r="Y2346" i="1"/>
  <c r="S2346" i="1"/>
  <c r="Y2345" i="1"/>
  <c r="S2345" i="1"/>
  <c r="Y2344" i="1"/>
  <c r="S2344" i="1"/>
  <c r="P2343" i="1"/>
  <c r="Y2342" i="1"/>
  <c r="S2342" i="1"/>
  <c r="P2342" i="1"/>
  <c r="Y2341" i="1"/>
  <c r="S2341" i="1"/>
  <c r="Y2340" i="1"/>
  <c r="S2340" i="1"/>
  <c r="P2340" i="1"/>
  <c r="P2339" i="1"/>
  <c r="S2338" i="1"/>
  <c r="P2338" i="1"/>
  <c r="Y2337" i="1"/>
  <c r="S2337" i="1"/>
  <c r="P2337" i="1"/>
  <c r="Y2336" i="1"/>
  <c r="P2336" i="1"/>
  <c r="P2335" i="1"/>
  <c r="S2334" i="1"/>
  <c r="P2334" i="1"/>
  <c r="Y2333" i="1"/>
  <c r="S2333" i="1"/>
  <c r="P2333" i="1"/>
  <c r="Y2332" i="1"/>
  <c r="S2332" i="1"/>
  <c r="P2332" i="1"/>
  <c r="P2331" i="1"/>
  <c r="Y2330" i="1"/>
  <c r="S2330" i="1"/>
  <c r="P2330" i="1"/>
  <c r="P2329" i="1"/>
  <c r="Y2328" i="1"/>
  <c r="S2328" i="1"/>
  <c r="Y2327" i="1"/>
  <c r="S2327" i="1"/>
  <c r="P2327" i="1"/>
  <c r="Y2326" i="1"/>
  <c r="S2326" i="1"/>
  <c r="P2326" i="1"/>
  <c r="P2325" i="1"/>
  <c r="S2324" i="1"/>
  <c r="P2324" i="1"/>
  <c r="Y2323" i="1"/>
  <c r="S2323" i="1"/>
  <c r="P2323" i="1"/>
  <c r="Y2322" i="1"/>
  <c r="P2322" i="1"/>
  <c r="P2321" i="1"/>
  <c r="Y2320" i="1"/>
  <c r="P2320" i="1"/>
  <c r="Y2319" i="1"/>
  <c r="S2319" i="1"/>
  <c r="P2319" i="1"/>
  <c r="Y2318" i="1"/>
  <c r="S2318" i="1"/>
  <c r="P2318" i="1"/>
  <c r="P2317" i="1"/>
  <c r="P2316" i="1"/>
  <c r="Y2315" i="1"/>
  <c r="S2315" i="1"/>
  <c r="P2315" i="1"/>
  <c r="Y2314" i="1"/>
  <c r="S2314" i="1"/>
  <c r="P2314" i="1"/>
  <c r="P2313" i="1"/>
  <c r="S2312" i="1"/>
  <c r="P2312" i="1"/>
  <c r="Y2311" i="1"/>
  <c r="S2311" i="1"/>
  <c r="P2311" i="1"/>
  <c r="Y2310" i="1"/>
  <c r="S2310" i="1"/>
  <c r="P2310" i="1"/>
  <c r="Y2309" i="1"/>
  <c r="S2309" i="1"/>
  <c r="Y2308" i="1"/>
  <c r="P2308" i="1"/>
  <c r="P2307" i="1"/>
  <c r="S2306" i="1"/>
  <c r="P2306" i="1"/>
  <c r="Y2305" i="1"/>
  <c r="S2305" i="1"/>
  <c r="P2305" i="1"/>
  <c r="Y2304" i="1"/>
  <c r="S2304" i="1"/>
  <c r="P2304" i="1"/>
  <c r="P2303" i="1"/>
  <c r="P2302" i="1"/>
  <c r="Y2301" i="1"/>
  <c r="S2301" i="1"/>
  <c r="P2301" i="1"/>
  <c r="Y2300" i="1"/>
  <c r="S2300" i="1"/>
  <c r="P2300" i="1"/>
  <c r="P2299" i="1"/>
  <c r="S2298" i="1"/>
  <c r="P2298" i="1"/>
  <c r="Y2297" i="1"/>
  <c r="S2297" i="1"/>
  <c r="P2297" i="1"/>
  <c r="Y2296" i="1"/>
  <c r="P2296" i="1"/>
  <c r="P2295" i="1"/>
  <c r="Y2294" i="1"/>
  <c r="S2294" i="1"/>
  <c r="P2294" i="1"/>
  <c r="S2293" i="1"/>
  <c r="P2293" i="1"/>
  <c r="Y2292" i="1"/>
  <c r="S2292" i="1"/>
  <c r="P2292" i="1"/>
  <c r="Y2291" i="1"/>
  <c r="S2291" i="1"/>
  <c r="P2291" i="1"/>
  <c r="P2290" i="1"/>
  <c r="P2289" i="1"/>
  <c r="Y2288" i="1"/>
  <c r="S2288" i="1"/>
  <c r="P2288" i="1"/>
  <c r="Y2287" i="1"/>
  <c r="S2287" i="1"/>
  <c r="P2287" i="1"/>
  <c r="P2286" i="1"/>
  <c r="Y2285" i="1"/>
  <c r="S2285" i="1"/>
  <c r="P2285" i="1"/>
  <c r="Y2284" i="1"/>
  <c r="S2284" i="1"/>
  <c r="P2284" i="1"/>
  <c r="Y2283" i="1"/>
  <c r="P2283" i="1"/>
  <c r="P2282" i="1"/>
  <c r="Y2281" i="1"/>
  <c r="P2281" i="1"/>
  <c r="Y2280" i="1"/>
  <c r="S2280" i="1"/>
  <c r="P2280" i="1"/>
  <c r="Y2279" i="1"/>
  <c r="S2279" i="1"/>
  <c r="P2279" i="1"/>
  <c r="Y2278" i="1"/>
  <c r="S2278" i="1"/>
  <c r="P2277" i="1"/>
  <c r="Y2276" i="1"/>
  <c r="P2276" i="1"/>
  <c r="Y2275" i="1"/>
  <c r="S2275" i="1"/>
  <c r="P2275" i="1"/>
  <c r="Y2274" i="1"/>
  <c r="S2274" i="1"/>
  <c r="P2274" i="1"/>
  <c r="P2273" i="1"/>
  <c r="S2272" i="1"/>
  <c r="P2272" i="1"/>
  <c r="Y2271" i="1"/>
  <c r="S2271" i="1"/>
  <c r="P2271" i="1"/>
  <c r="Y2270" i="1"/>
  <c r="P2270" i="1"/>
  <c r="P2269" i="1"/>
  <c r="S2268" i="1"/>
  <c r="P2268" i="1"/>
  <c r="Y2267" i="1"/>
  <c r="S2267" i="1"/>
  <c r="P2267" i="1"/>
  <c r="Y2266" i="1"/>
  <c r="S2266" i="1"/>
  <c r="P2266" i="1"/>
  <c r="P2265" i="1"/>
  <c r="P2264" i="1"/>
  <c r="Y2263" i="1"/>
  <c r="S2263" i="1"/>
  <c r="Y2262" i="1"/>
  <c r="S2262" i="1"/>
  <c r="P2262" i="1"/>
  <c r="Y2261" i="1"/>
  <c r="S2261" i="1"/>
  <c r="P2261" i="1"/>
  <c r="P2260" i="1"/>
  <c r="S2259" i="1"/>
  <c r="P2259" i="1"/>
  <c r="Y2258" i="1"/>
  <c r="S2258" i="1"/>
  <c r="P2258" i="1"/>
  <c r="S2257" i="1"/>
  <c r="P2257" i="1"/>
  <c r="P2256" i="1"/>
  <c r="S2255" i="1"/>
  <c r="P2255" i="1"/>
  <c r="Y2254" i="1"/>
  <c r="S2254" i="1"/>
  <c r="P2254" i="1"/>
  <c r="Y2253" i="1"/>
  <c r="S2253" i="1"/>
  <c r="P2253" i="1"/>
  <c r="P2252" i="1"/>
  <c r="P2251" i="1"/>
  <c r="Y2250" i="1"/>
  <c r="S2250" i="1"/>
  <c r="P2250" i="1"/>
  <c r="Y2249" i="1"/>
  <c r="S2249" i="1"/>
  <c r="P2249" i="1"/>
  <c r="P2248" i="1"/>
  <c r="Y2247" i="1"/>
  <c r="P2247" i="1"/>
  <c r="Y2246" i="1"/>
  <c r="S2246" i="1"/>
  <c r="P2246" i="1"/>
  <c r="Y2245" i="1"/>
  <c r="P2245" i="1"/>
  <c r="P2244" i="1"/>
  <c r="S2243" i="1"/>
  <c r="P2243" i="1"/>
  <c r="Y2242" i="1"/>
  <c r="S2242" i="1"/>
  <c r="P2242" i="1"/>
  <c r="Y2241" i="1"/>
  <c r="S2241" i="1"/>
  <c r="P2241" i="1"/>
  <c r="P2240" i="1"/>
  <c r="P2239" i="1"/>
  <c r="Y2238" i="1"/>
  <c r="S2238" i="1"/>
  <c r="P2238" i="1"/>
  <c r="Y2237" i="1"/>
  <c r="S2237" i="1"/>
  <c r="P2237" i="1"/>
  <c r="P2236" i="1"/>
  <c r="S2235" i="1"/>
  <c r="P2235" i="1"/>
  <c r="Y2234" i="1"/>
  <c r="S2234" i="1"/>
  <c r="P2234" i="1"/>
  <c r="Y2233" i="1"/>
  <c r="P2233" i="1"/>
  <c r="P2232" i="1"/>
  <c r="Y2231" i="1"/>
  <c r="S2231" i="1"/>
  <c r="P2231" i="1"/>
  <c r="Y2230" i="1"/>
  <c r="S2230" i="1"/>
  <c r="P2230" i="1"/>
  <c r="Y2229" i="1"/>
  <c r="S2229" i="1"/>
  <c r="P2229" i="1"/>
  <c r="P2228" i="1"/>
  <c r="P2227" i="1"/>
  <c r="Y2226" i="1"/>
  <c r="S2226" i="1"/>
  <c r="P2226" i="1"/>
  <c r="Y2225" i="1"/>
  <c r="S2225" i="1"/>
  <c r="P2225" i="1"/>
  <c r="P2224" i="1"/>
  <c r="Y2223" i="1"/>
  <c r="P2223" i="1"/>
  <c r="Y2222" i="1"/>
  <c r="S2222" i="1"/>
  <c r="P2222" i="1"/>
  <c r="Y2221" i="1"/>
  <c r="P2221" i="1"/>
  <c r="P2220" i="1"/>
  <c r="S2219" i="1"/>
  <c r="P2219" i="1"/>
  <c r="Y2218" i="1"/>
  <c r="S2218" i="1"/>
  <c r="P2218" i="1"/>
  <c r="Y2217" i="1"/>
  <c r="S2217" i="1"/>
  <c r="P2217" i="1"/>
  <c r="P2216" i="1"/>
  <c r="S2215" i="1"/>
  <c r="P2215" i="1"/>
  <c r="Y2214" i="1"/>
  <c r="S2214" i="1"/>
  <c r="P2214" i="1"/>
  <c r="Y2213" i="1"/>
  <c r="S2213" i="1"/>
  <c r="P2213" i="1"/>
  <c r="P2212" i="1"/>
  <c r="Y2211" i="1"/>
  <c r="S2211" i="1"/>
  <c r="P2211" i="1"/>
  <c r="Y2210" i="1"/>
  <c r="S2210" i="1"/>
  <c r="P2210" i="1"/>
  <c r="Y2209" i="1"/>
  <c r="P2209" i="1"/>
  <c r="P2208" i="1"/>
  <c r="S2207" i="1"/>
  <c r="P2207" i="1"/>
  <c r="Y2206" i="1"/>
  <c r="S2206" i="1"/>
  <c r="P2206" i="1"/>
  <c r="Y2205" i="1"/>
  <c r="S2205" i="1"/>
  <c r="P2205" i="1"/>
  <c r="P2204" i="1"/>
  <c r="P2203" i="1"/>
  <c r="Y2202" i="1"/>
  <c r="S2202" i="1"/>
  <c r="P2202" i="1"/>
  <c r="Y2201" i="1"/>
  <c r="S2201" i="1"/>
  <c r="P2201" i="1"/>
  <c r="P2200" i="1"/>
  <c r="S2199" i="1"/>
  <c r="P2199" i="1"/>
  <c r="Y2198" i="1"/>
  <c r="S2198" i="1"/>
  <c r="P2198" i="1"/>
  <c r="S2197" i="1"/>
  <c r="P2197" i="1"/>
  <c r="P2196" i="1"/>
  <c r="S2195" i="1"/>
  <c r="P2195" i="1"/>
  <c r="Y2194" i="1"/>
  <c r="S2194" i="1"/>
  <c r="P2194" i="1"/>
  <c r="Y2193" i="1"/>
  <c r="S2193" i="1"/>
  <c r="P2193" i="1"/>
  <c r="P2192" i="1"/>
  <c r="P2191" i="1"/>
  <c r="Y2190" i="1"/>
  <c r="S2190" i="1"/>
  <c r="P2190" i="1"/>
  <c r="Y2189" i="1"/>
  <c r="S2189" i="1"/>
  <c r="P2189" i="1"/>
  <c r="P2188" i="1"/>
  <c r="Y2187" i="1"/>
  <c r="P2187" i="1"/>
  <c r="Y2186" i="1"/>
  <c r="S2186" i="1"/>
  <c r="P2186" i="1"/>
  <c r="Y2185" i="1"/>
  <c r="P2185" i="1"/>
  <c r="P2184" i="1"/>
  <c r="Y2183" i="1"/>
  <c r="P2183" i="1"/>
  <c r="Y2182" i="1"/>
  <c r="S2182" i="1"/>
  <c r="P2182" i="1"/>
  <c r="Y2181" i="1"/>
  <c r="S2181" i="1"/>
  <c r="P2181" i="1"/>
  <c r="P2180" i="1"/>
  <c r="P2179" i="1"/>
  <c r="Y2178" i="1"/>
  <c r="S2178" i="1"/>
  <c r="P2178" i="1"/>
  <c r="Y2177" i="1"/>
  <c r="S2177" i="1"/>
  <c r="P2177" i="1"/>
  <c r="P2176" i="1"/>
  <c r="Y2175" i="1"/>
  <c r="S2175" i="1"/>
  <c r="P2175" i="1"/>
  <c r="Y2174" i="1"/>
  <c r="S2174" i="1"/>
  <c r="P2174" i="1"/>
  <c r="Y2173" i="1"/>
  <c r="P2173" i="1"/>
  <c r="P2172" i="1"/>
  <c r="S2171" i="1"/>
  <c r="P2171" i="1"/>
  <c r="Y2170" i="1"/>
  <c r="S2170" i="1"/>
  <c r="P2170" i="1"/>
  <c r="Y2169" i="1"/>
  <c r="S2169" i="1"/>
  <c r="P2169" i="1"/>
  <c r="P2168" i="1"/>
  <c r="S2167" i="1"/>
  <c r="P2167" i="1"/>
  <c r="Y2166" i="1"/>
  <c r="S2166" i="1"/>
  <c r="P2166" i="1"/>
  <c r="Y2165" i="1"/>
  <c r="S2165" i="1"/>
  <c r="P2165" i="1"/>
  <c r="Y2164" i="1"/>
  <c r="S2164" i="1"/>
  <c r="P2163" i="1"/>
  <c r="Y2162" i="1"/>
  <c r="P2162" i="1"/>
  <c r="Y2161" i="1"/>
  <c r="S2161" i="1"/>
  <c r="P2161" i="1"/>
  <c r="Y2160" i="1"/>
  <c r="P2160" i="1"/>
  <c r="P2159" i="1"/>
  <c r="S2158" i="1"/>
  <c r="P2158" i="1"/>
  <c r="Y2157" i="1"/>
  <c r="S2157" i="1"/>
  <c r="P2157" i="1"/>
  <c r="Y2156" i="1"/>
  <c r="S2156" i="1"/>
  <c r="P2156" i="1"/>
  <c r="Y2155" i="1"/>
  <c r="S2155" i="1"/>
  <c r="P2155" i="1"/>
  <c r="P2154" i="1"/>
  <c r="P2153" i="1"/>
  <c r="Y2152" i="1"/>
  <c r="S2152" i="1"/>
  <c r="P2152" i="1"/>
  <c r="Y2151" i="1"/>
  <c r="S2151" i="1"/>
  <c r="P2151" i="1"/>
  <c r="P2150" i="1"/>
  <c r="S2149" i="1"/>
  <c r="P2149" i="1"/>
  <c r="Y2148" i="1"/>
  <c r="S2148" i="1"/>
  <c r="P2148" i="1"/>
  <c r="Y2147" i="1"/>
  <c r="P2147" i="1"/>
  <c r="P2146" i="1"/>
  <c r="Y2145" i="1"/>
  <c r="P2145" i="1"/>
  <c r="Y2144" i="1"/>
  <c r="S2144" i="1"/>
  <c r="Y2143" i="1"/>
  <c r="S2143" i="1"/>
  <c r="Y2142" i="1"/>
  <c r="S2142" i="1"/>
  <c r="Y2141" i="1"/>
  <c r="S2141" i="1"/>
  <c r="Y2140" i="1"/>
  <c r="S2140" i="1"/>
  <c r="P2140" i="1"/>
  <c r="Y2139" i="1"/>
  <c r="S2139" i="1"/>
  <c r="Y2138" i="1"/>
  <c r="S2138" i="1"/>
  <c r="P2138" i="1"/>
  <c r="P2137" i="1"/>
  <c r="S2136" i="1"/>
  <c r="P2136" i="1"/>
  <c r="Y2135" i="1"/>
  <c r="S2135" i="1"/>
  <c r="P2135" i="1"/>
  <c r="Y2134" i="1"/>
  <c r="S2134" i="1"/>
  <c r="P2134" i="1"/>
  <c r="P2133" i="1"/>
  <c r="S2132" i="1"/>
  <c r="P2132" i="1"/>
  <c r="Y2131" i="1"/>
  <c r="S2131" i="1"/>
  <c r="P2131" i="1"/>
  <c r="S2130" i="1"/>
  <c r="P2130" i="1"/>
  <c r="P2129" i="1"/>
  <c r="S2128" i="1"/>
  <c r="P2128" i="1"/>
  <c r="Y2127" i="1"/>
  <c r="S2127" i="1"/>
  <c r="P2127" i="1"/>
  <c r="Y2126" i="1"/>
  <c r="S2126" i="1"/>
  <c r="P2126" i="1"/>
  <c r="P2125" i="1"/>
  <c r="P2124" i="1"/>
  <c r="Y2123" i="1"/>
  <c r="S2123" i="1"/>
  <c r="P2123" i="1"/>
  <c r="Y2122" i="1"/>
  <c r="S2122" i="1"/>
  <c r="P2122" i="1"/>
  <c r="P2121" i="1"/>
  <c r="Y2120" i="1"/>
  <c r="S2120" i="1"/>
  <c r="S2119" i="1"/>
  <c r="P2119" i="1"/>
  <c r="Y2118" i="1"/>
  <c r="S2118" i="1"/>
  <c r="P2118" i="1"/>
  <c r="Y2117" i="1"/>
  <c r="P2117" i="1"/>
  <c r="P2116" i="1"/>
  <c r="S2115" i="1"/>
  <c r="P2115" i="1"/>
  <c r="Y2114" i="1"/>
  <c r="S2114" i="1"/>
  <c r="P2114" i="1"/>
  <c r="Y2113" i="1"/>
  <c r="S2113" i="1"/>
  <c r="P2113" i="1"/>
  <c r="P2112" i="1"/>
  <c r="Y2111" i="1"/>
  <c r="P2111" i="1"/>
  <c r="Y2110" i="1"/>
  <c r="S2110" i="1"/>
  <c r="P2110" i="1"/>
  <c r="Y2109" i="1"/>
  <c r="S2109" i="1"/>
  <c r="P2109" i="1"/>
  <c r="P2108" i="1"/>
  <c r="Y2107" i="1"/>
  <c r="P2107" i="1"/>
  <c r="Y2106" i="1"/>
  <c r="S2106" i="1"/>
  <c r="P2106" i="1"/>
  <c r="Y2105" i="1"/>
  <c r="P2105" i="1"/>
  <c r="Y2104" i="1"/>
  <c r="P2104" i="1"/>
  <c r="Y2103" i="1"/>
  <c r="P2103" i="1"/>
  <c r="Y2102" i="1"/>
  <c r="S2102" i="1"/>
  <c r="Y2101" i="1"/>
  <c r="S2101" i="1"/>
  <c r="P2101" i="1"/>
  <c r="Y2100" i="1"/>
  <c r="S2100" i="1"/>
  <c r="P2100" i="1"/>
  <c r="P2099" i="1"/>
  <c r="P2098" i="1"/>
  <c r="Y2097" i="1"/>
  <c r="S2097" i="1"/>
  <c r="P2097" i="1"/>
  <c r="Y2096" i="1"/>
  <c r="S2096" i="1"/>
  <c r="P2096" i="1"/>
  <c r="P2095" i="1"/>
  <c r="S2094" i="1"/>
  <c r="P2094" i="1"/>
  <c r="Y2093" i="1"/>
  <c r="S2093" i="1"/>
  <c r="P2093" i="1"/>
  <c r="S2092" i="1"/>
  <c r="P2092" i="1"/>
  <c r="P2091" i="1"/>
  <c r="S2090" i="1"/>
  <c r="P2090" i="1"/>
  <c r="Y2089" i="1"/>
  <c r="S2089" i="1"/>
  <c r="P2089" i="1"/>
  <c r="Y2088" i="1"/>
  <c r="S2088" i="1"/>
  <c r="P2088" i="1"/>
  <c r="P2087" i="1"/>
  <c r="P2086" i="1"/>
  <c r="Y2085" i="1"/>
  <c r="S2085" i="1"/>
  <c r="P2085" i="1"/>
  <c r="Y2084" i="1"/>
  <c r="S2084" i="1"/>
  <c r="P2084" i="1"/>
  <c r="P2083" i="1"/>
  <c r="S2082" i="1"/>
  <c r="P2082" i="1"/>
  <c r="Y2081" i="1"/>
  <c r="S2081" i="1"/>
  <c r="P2081" i="1"/>
  <c r="Y2080" i="1"/>
  <c r="P2080" i="1"/>
  <c r="P2079" i="1"/>
  <c r="Y2078" i="1"/>
  <c r="P2078" i="1"/>
  <c r="Y2077" i="1"/>
  <c r="S2077" i="1"/>
  <c r="P2077" i="1"/>
  <c r="Y2076" i="1"/>
  <c r="S2076" i="1"/>
  <c r="P2076" i="1"/>
  <c r="P2075" i="1"/>
  <c r="P2074" i="1"/>
  <c r="Y2073" i="1"/>
  <c r="S2073" i="1"/>
  <c r="P2073" i="1"/>
  <c r="Y2072" i="1"/>
  <c r="S2072" i="1"/>
  <c r="P2072" i="1"/>
  <c r="P2071" i="1"/>
  <c r="S2070" i="1"/>
  <c r="P2070" i="1"/>
  <c r="Y2069" i="1"/>
  <c r="S2069" i="1"/>
  <c r="P2069" i="1"/>
  <c r="Y2068" i="1"/>
  <c r="P2068" i="1"/>
  <c r="P2067" i="1"/>
  <c r="Y2066" i="1"/>
  <c r="S2066" i="1"/>
  <c r="P2066" i="1"/>
  <c r="Y2065" i="1"/>
  <c r="S2065" i="1"/>
  <c r="P2065" i="1"/>
  <c r="Y2064" i="1"/>
  <c r="S2064" i="1"/>
  <c r="P2064" i="1"/>
  <c r="P2063" i="1"/>
  <c r="Y2062" i="1"/>
  <c r="S2062" i="1"/>
  <c r="P2061" i="1"/>
  <c r="Y2060" i="1"/>
  <c r="S2060" i="1"/>
  <c r="P2060" i="1"/>
  <c r="Y2059" i="1"/>
  <c r="S2059" i="1"/>
  <c r="P2059" i="1"/>
  <c r="Y2058" i="1"/>
  <c r="S2058" i="1"/>
  <c r="P2058" i="1"/>
  <c r="P2057" i="1"/>
  <c r="S2056" i="1"/>
  <c r="P2056" i="1"/>
  <c r="Y2055" i="1"/>
  <c r="S2055" i="1"/>
  <c r="P2055" i="1"/>
  <c r="Y2054" i="1"/>
  <c r="S2054" i="1"/>
  <c r="P2054" i="1"/>
  <c r="Y2053" i="1"/>
  <c r="P2053" i="1"/>
  <c r="P2052" i="1"/>
  <c r="Y2051" i="1"/>
  <c r="S2051" i="1"/>
  <c r="P2051" i="1"/>
  <c r="Y2050" i="1"/>
  <c r="S2050" i="1"/>
  <c r="P2050" i="1"/>
  <c r="Y2049" i="1"/>
  <c r="S2049" i="1"/>
  <c r="P2049" i="1"/>
  <c r="P2048" i="1"/>
  <c r="P2047" i="1"/>
  <c r="Y2046" i="1"/>
  <c r="S2046" i="1"/>
  <c r="P2046" i="1"/>
  <c r="Y2045" i="1"/>
  <c r="S2045" i="1"/>
  <c r="P2045" i="1"/>
  <c r="P2044" i="1"/>
  <c r="S2043" i="1"/>
  <c r="P2043" i="1"/>
  <c r="Y2042" i="1"/>
  <c r="S2042" i="1"/>
  <c r="P2042" i="1"/>
  <c r="Y2041" i="1"/>
  <c r="P2041" i="1"/>
  <c r="P2040" i="1"/>
  <c r="S2039" i="1"/>
  <c r="P2039" i="1"/>
  <c r="Y2038" i="1"/>
  <c r="S2038" i="1"/>
  <c r="P2038" i="1"/>
  <c r="Y2037" i="1"/>
  <c r="S2037" i="1"/>
  <c r="P2037" i="1"/>
  <c r="P2036" i="1"/>
  <c r="P2035" i="1"/>
  <c r="Y2034" i="1"/>
  <c r="S2034" i="1"/>
  <c r="P2034" i="1"/>
  <c r="Y2033" i="1"/>
  <c r="S2033" i="1"/>
  <c r="P2033" i="1"/>
  <c r="P2032" i="1"/>
  <c r="Y2031" i="1"/>
  <c r="P2031" i="1"/>
  <c r="Y2030" i="1"/>
  <c r="S2030" i="1"/>
  <c r="P2030" i="1"/>
  <c r="Y2029" i="1"/>
  <c r="P2029" i="1"/>
  <c r="P2028" i="1"/>
  <c r="S2027" i="1"/>
  <c r="P2027" i="1"/>
  <c r="Y2026" i="1"/>
  <c r="S2026" i="1"/>
  <c r="P2026" i="1"/>
  <c r="Y2025" i="1"/>
  <c r="S2025" i="1"/>
  <c r="P2025" i="1"/>
  <c r="P2024" i="1"/>
  <c r="Y2023" i="1"/>
  <c r="S2023" i="1"/>
  <c r="P2022" i="1"/>
  <c r="Y2021" i="1"/>
  <c r="S2021" i="1"/>
  <c r="P2021" i="1"/>
  <c r="Y2020" i="1"/>
  <c r="S2020" i="1"/>
  <c r="P2020" i="1"/>
  <c r="P2019" i="1"/>
  <c r="S2018" i="1"/>
  <c r="P2018" i="1"/>
  <c r="Y2017" i="1"/>
  <c r="S2017" i="1"/>
  <c r="P2017" i="1"/>
  <c r="Y2016" i="1"/>
  <c r="P2016" i="1"/>
  <c r="P2015" i="1"/>
  <c r="S2014" i="1"/>
  <c r="P2014" i="1"/>
  <c r="Y2013" i="1"/>
  <c r="S2013" i="1"/>
  <c r="P2013" i="1"/>
  <c r="Y2012" i="1"/>
  <c r="S2012" i="1"/>
  <c r="P2012" i="1"/>
  <c r="P2011" i="1"/>
  <c r="P2010" i="1"/>
  <c r="Y2009" i="1"/>
  <c r="S2009" i="1"/>
  <c r="P2009" i="1"/>
  <c r="Y2008" i="1"/>
  <c r="S2008" i="1"/>
  <c r="P2008" i="1"/>
  <c r="P2007" i="1"/>
  <c r="Y2006" i="1"/>
  <c r="S2006" i="1"/>
  <c r="P2006" i="1"/>
  <c r="Y2005" i="1"/>
  <c r="S2005" i="1"/>
  <c r="P2005" i="1"/>
  <c r="Y2004" i="1"/>
  <c r="P2004" i="1"/>
  <c r="P2003" i="1"/>
  <c r="S2002" i="1"/>
  <c r="P2002" i="1"/>
  <c r="Y2001" i="1"/>
  <c r="S2001" i="1"/>
  <c r="P2001" i="1"/>
  <c r="Y2000" i="1"/>
  <c r="S2000" i="1"/>
  <c r="P2000" i="1"/>
  <c r="P1999" i="1"/>
  <c r="P1998" i="1"/>
  <c r="Y1997" i="1"/>
  <c r="S1997" i="1"/>
  <c r="P1997" i="1"/>
  <c r="Y1996" i="1"/>
  <c r="S1996" i="1"/>
  <c r="P1996" i="1"/>
  <c r="P1995" i="1"/>
  <c r="S1994" i="1"/>
  <c r="P1994" i="1"/>
  <c r="Y1993" i="1"/>
  <c r="S1993" i="1"/>
  <c r="P1993" i="1"/>
  <c r="Y1992" i="1"/>
  <c r="S1992" i="1"/>
  <c r="Y1991" i="1"/>
  <c r="S1991" i="1"/>
  <c r="P1991" i="1"/>
  <c r="Y1990" i="1"/>
  <c r="P1990" i="1"/>
  <c r="P1989" i="1"/>
  <c r="S1988" i="1"/>
  <c r="P1988" i="1"/>
  <c r="Y1987" i="1"/>
  <c r="S1987" i="1"/>
  <c r="P1987" i="1"/>
  <c r="Y1986" i="1"/>
  <c r="S1986" i="1"/>
  <c r="Y1985" i="1"/>
  <c r="S1985" i="1"/>
  <c r="Y1984" i="1"/>
  <c r="S1984" i="1"/>
  <c r="Y1983" i="1"/>
  <c r="S1983" i="1"/>
  <c r="Y1982" i="1"/>
  <c r="S1982" i="1"/>
  <c r="P1982" i="1"/>
  <c r="P1981" i="1"/>
  <c r="P1980" i="1"/>
  <c r="Y1979" i="1"/>
  <c r="S1979" i="1"/>
  <c r="P1979" i="1"/>
  <c r="Y1978" i="1"/>
  <c r="S1978" i="1"/>
  <c r="P1978" i="1"/>
  <c r="P1977" i="1"/>
  <c r="Y1976" i="1"/>
  <c r="P1976" i="1"/>
  <c r="Y1975" i="1"/>
  <c r="S1975" i="1"/>
  <c r="P1975" i="1"/>
  <c r="Y1974" i="1"/>
  <c r="P1974" i="1"/>
  <c r="P1973" i="1"/>
  <c r="S1972" i="1"/>
  <c r="P1972" i="1"/>
  <c r="Y1971" i="1"/>
  <c r="S1971" i="1"/>
  <c r="P1971" i="1"/>
  <c r="Y1970" i="1"/>
  <c r="S1970" i="1"/>
  <c r="P1970" i="1"/>
  <c r="P1969" i="1"/>
  <c r="P1968" i="1"/>
  <c r="Y1967" i="1"/>
  <c r="S1967" i="1"/>
  <c r="P1967" i="1"/>
  <c r="Y1966" i="1"/>
  <c r="S1966" i="1"/>
  <c r="P1966" i="1"/>
  <c r="P1965" i="1"/>
  <c r="S1964" i="1"/>
  <c r="P1964" i="1"/>
  <c r="Y1963" i="1"/>
  <c r="S1963" i="1"/>
  <c r="P1963" i="1"/>
  <c r="Y1962" i="1"/>
  <c r="P1962" i="1"/>
  <c r="P1961" i="1"/>
  <c r="S1960" i="1"/>
  <c r="P1960" i="1"/>
  <c r="Y1959" i="1"/>
  <c r="S1959" i="1"/>
  <c r="P1959" i="1"/>
  <c r="Y1958" i="1"/>
  <c r="S1958" i="1"/>
  <c r="P1958" i="1"/>
  <c r="P1957" i="1"/>
  <c r="P1956" i="1"/>
  <c r="Y1955" i="1"/>
  <c r="S1955" i="1"/>
  <c r="P1955" i="1"/>
  <c r="Y1954" i="1"/>
  <c r="S1954" i="1"/>
  <c r="P1954" i="1"/>
  <c r="P1953" i="1"/>
  <c r="S1952" i="1"/>
  <c r="P1952" i="1"/>
  <c r="Y1951" i="1"/>
  <c r="S1951" i="1"/>
  <c r="P1951" i="1"/>
  <c r="Y1950" i="1"/>
  <c r="S1950" i="1"/>
  <c r="P1950" i="1"/>
  <c r="P1949" i="1"/>
  <c r="S1948" i="1"/>
  <c r="P1948" i="1"/>
  <c r="Y1947" i="1"/>
  <c r="S1947" i="1"/>
  <c r="P1947" i="1"/>
  <c r="Y1946" i="1"/>
  <c r="S1946" i="1"/>
  <c r="Y1945" i="1"/>
  <c r="S1945" i="1"/>
  <c r="P1945" i="1"/>
  <c r="Y1944" i="1"/>
  <c r="S1944" i="1"/>
  <c r="P1943" i="1"/>
  <c r="P1942" i="1"/>
  <c r="Y1941" i="1"/>
  <c r="S1941" i="1"/>
  <c r="P1941" i="1"/>
  <c r="Y1940" i="1"/>
  <c r="S1940" i="1"/>
  <c r="Y1939" i="1"/>
  <c r="S1939" i="1"/>
  <c r="P1939" i="1"/>
  <c r="P1938" i="1"/>
  <c r="S1937" i="1"/>
  <c r="P1937" i="1"/>
  <c r="Y1936" i="1"/>
  <c r="S1936" i="1"/>
  <c r="P1936" i="1"/>
  <c r="Y1935" i="1"/>
  <c r="P1935" i="1"/>
  <c r="Y1934" i="1"/>
  <c r="S1934" i="1"/>
  <c r="Y1933" i="1"/>
  <c r="S1933" i="1"/>
  <c r="P1932" i="1"/>
  <c r="Y1931" i="1"/>
  <c r="P1931" i="1"/>
  <c r="Y1930" i="1"/>
  <c r="S1930" i="1"/>
  <c r="P1930" i="1"/>
  <c r="Y1929" i="1"/>
  <c r="S1929" i="1"/>
  <c r="P1929" i="1"/>
  <c r="P1928" i="1"/>
  <c r="P1927" i="1"/>
  <c r="Y1926" i="1"/>
  <c r="S1926" i="1"/>
  <c r="P1926" i="1"/>
  <c r="Y1925" i="1"/>
  <c r="S1925" i="1"/>
  <c r="P1925" i="1"/>
  <c r="P1924" i="1"/>
  <c r="Y1923" i="1"/>
  <c r="P1923" i="1"/>
  <c r="Y1922" i="1"/>
  <c r="S1922" i="1"/>
  <c r="P1922" i="1"/>
  <c r="Y1921" i="1"/>
  <c r="P1921" i="1"/>
  <c r="P1920" i="1"/>
  <c r="S1919" i="1"/>
  <c r="P1919" i="1"/>
  <c r="Y1918" i="1"/>
  <c r="S1918" i="1"/>
  <c r="P1918" i="1"/>
  <c r="Y1917" i="1"/>
  <c r="S1917" i="1"/>
  <c r="P1917" i="1"/>
  <c r="P1916" i="1"/>
  <c r="P1915" i="1"/>
  <c r="Y1914" i="1"/>
  <c r="S1914" i="1"/>
  <c r="Y1913" i="1"/>
  <c r="S1913" i="1"/>
  <c r="Y1912" i="1"/>
  <c r="S1912" i="1"/>
  <c r="P1912" i="1"/>
  <c r="Y1911" i="1"/>
  <c r="S1911" i="1"/>
  <c r="P1911" i="1"/>
  <c r="P1910" i="1"/>
  <c r="S1909" i="1"/>
  <c r="P1909" i="1"/>
  <c r="Y1908" i="1"/>
  <c r="S1908" i="1"/>
  <c r="P1908" i="1"/>
  <c r="Y1907" i="1"/>
  <c r="P1907" i="1"/>
  <c r="P1906" i="1"/>
  <c r="S1905" i="1"/>
  <c r="P1905" i="1"/>
  <c r="Y1904" i="1"/>
  <c r="S1904" i="1"/>
  <c r="P1904" i="1"/>
  <c r="Y1903" i="1"/>
  <c r="S1903" i="1"/>
  <c r="P1903" i="1"/>
  <c r="P1902" i="1"/>
  <c r="P1901" i="1"/>
  <c r="Y1900" i="1"/>
  <c r="S1900" i="1"/>
  <c r="P1900" i="1"/>
  <c r="Y1899" i="1"/>
  <c r="S1899" i="1"/>
  <c r="P1899" i="1"/>
  <c r="P1898" i="1"/>
  <c r="S1897" i="1"/>
  <c r="P1897" i="1"/>
  <c r="Y1896" i="1"/>
  <c r="S1896" i="1"/>
  <c r="P1896" i="1"/>
  <c r="Y1895" i="1"/>
  <c r="P1895" i="1"/>
  <c r="P1894" i="1"/>
  <c r="S1893" i="1"/>
  <c r="P1893" i="1"/>
  <c r="Y1892" i="1"/>
  <c r="S1892" i="1"/>
  <c r="P1892" i="1"/>
  <c r="Y1891" i="1"/>
  <c r="S1891" i="1"/>
  <c r="P1891" i="1"/>
  <c r="P1890" i="1"/>
  <c r="P1889" i="1"/>
  <c r="Y1888" i="1"/>
  <c r="S1888" i="1"/>
  <c r="P1888" i="1"/>
  <c r="Y1887" i="1"/>
  <c r="S1887" i="1"/>
  <c r="P1887" i="1"/>
  <c r="P1886" i="1"/>
  <c r="S1885" i="1"/>
  <c r="P1885" i="1"/>
  <c r="Y1884" i="1"/>
  <c r="S1884" i="1"/>
  <c r="P1884" i="1"/>
  <c r="Y1883" i="1"/>
  <c r="P1883" i="1"/>
  <c r="P1882" i="1"/>
  <c r="S1881" i="1"/>
  <c r="P1881" i="1"/>
  <c r="Y1880" i="1"/>
  <c r="S1880" i="1"/>
  <c r="P1880" i="1"/>
  <c r="Y1879" i="1"/>
  <c r="S1879" i="1"/>
  <c r="P1879" i="1"/>
  <c r="P1878" i="1"/>
  <c r="P1877" i="1"/>
  <c r="Y1876" i="1"/>
  <c r="S1876" i="1"/>
  <c r="P1876" i="1"/>
  <c r="Y1875" i="1"/>
  <c r="S1875" i="1"/>
  <c r="P1875" i="1"/>
  <c r="P1874" i="1"/>
  <c r="S1873" i="1"/>
  <c r="P1873" i="1"/>
  <c r="Y1872" i="1"/>
  <c r="S1872" i="1"/>
  <c r="P1872" i="1"/>
  <c r="Y1871" i="1"/>
  <c r="P1871" i="1"/>
  <c r="P1870" i="1"/>
  <c r="S1869" i="1"/>
  <c r="P1869" i="1"/>
  <c r="Y1868" i="1"/>
  <c r="S1868" i="1"/>
  <c r="P1868" i="1"/>
  <c r="Y1867" i="1"/>
  <c r="S1867" i="1"/>
  <c r="P1867" i="1"/>
  <c r="P1866" i="1"/>
  <c r="P1865" i="1"/>
  <c r="Y1864" i="1"/>
  <c r="S1864" i="1"/>
  <c r="P1864" i="1"/>
  <c r="Y1863" i="1"/>
  <c r="S1863" i="1"/>
  <c r="P1863" i="1"/>
  <c r="P1862" i="1"/>
  <c r="S1861" i="1"/>
  <c r="P1861" i="1"/>
  <c r="Y1860" i="1"/>
  <c r="S1860" i="1"/>
  <c r="Y1859" i="1"/>
  <c r="S1859" i="1"/>
  <c r="Y1858" i="1"/>
  <c r="S1858" i="1"/>
  <c r="P1858" i="1"/>
  <c r="Y1857" i="1"/>
  <c r="P1857" i="1"/>
  <c r="P1856" i="1"/>
  <c r="S1855" i="1"/>
  <c r="P1855" i="1"/>
  <c r="Y1854" i="1"/>
  <c r="S1854" i="1"/>
  <c r="P1854" i="1"/>
  <c r="Y1853" i="1"/>
  <c r="S1853" i="1"/>
  <c r="P1853" i="1"/>
  <c r="P1852" i="1"/>
  <c r="P1851" i="1"/>
  <c r="Y1850" i="1"/>
  <c r="S1850" i="1"/>
  <c r="P1850" i="1"/>
  <c r="Y1849" i="1"/>
  <c r="S1849" i="1"/>
  <c r="P1849" i="1"/>
  <c r="P1848" i="1"/>
  <c r="S1847" i="1"/>
  <c r="P1847" i="1"/>
  <c r="Y1846" i="1"/>
  <c r="S1846" i="1"/>
  <c r="P1846" i="1"/>
  <c r="Y1845" i="1"/>
  <c r="S1845" i="1"/>
  <c r="P1845" i="1"/>
  <c r="Y1844" i="1"/>
  <c r="S1844" i="1"/>
  <c r="P1844" i="1"/>
  <c r="Y1843" i="1"/>
  <c r="S1843" i="1"/>
  <c r="P1843" i="1"/>
  <c r="Y1842" i="1"/>
  <c r="S1842" i="1"/>
  <c r="P1842" i="1"/>
  <c r="Y1841" i="1"/>
  <c r="P1841" i="1"/>
  <c r="S1840" i="1"/>
  <c r="P1840" i="1"/>
  <c r="P1839" i="1"/>
  <c r="P1838" i="1"/>
  <c r="P1837" i="1"/>
  <c r="S1836" i="1"/>
  <c r="P1836" i="1"/>
  <c r="S1835" i="1"/>
  <c r="P1835" i="1"/>
  <c r="Y1834" i="1"/>
  <c r="S1834" i="1"/>
  <c r="P1834" i="1"/>
  <c r="Y1833" i="1"/>
  <c r="S1833" i="1"/>
  <c r="P1833" i="1"/>
  <c r="Y1832" i="1"/>
  <c r="S1832" i="1"/>
  <c r="P1832" i="1"/>
  <c r="Y1831" i="1"/>
  <c r="S1831" i="1"/>
  <c r="P1831" i="1"/>
  <c r="Y1830" i="1"/>
  <c r="S1830" i="1"/>
  <c r="P1830" i="1"/>
  <c r="Y1829" i="1"/>
  <c r="S1829" i="1"/>
  <c r="Y1828" i="1"/>
  <c r="S1828" i="1"/>
  <c r="Y1827" i="1"/>
  <c r="S1827" i="1"/>
  <c r="Y1826" i="1"/>
  <c r="S1826" i="1"/>
  <c r="P1825" i="1"/>
  <c r="P1824" i="1"/>
  <c r="S1823" i="1"/>
  <c r="P1823" i="1"/>
  <c r="Y1822" i="1"/>
  <c r="S1822" i="1"/>
  <c r="P1822" i="1"/>
  <c r="Y1821" i="1"/>
  <c r="S1821" i="1"/>
  <c r="P1821" i="1"/>
  <c r="Y1820" i="1"/>
  <c r="S1820" i="1"/>
  <c r="P1820" i="1"/>
  <c r="Y1819" i="1"/>
  <c r="P1819" i="1"/>
  <c r="Y1818" i="1"/>
  <c r="S1818" i="1"/>
  <c r="S1817" i="1"/>
  <c r="P1817" i="1"/>
  <c r="P1816" i="1"/>
  <c r="P1815" i="1"/>
  <c r="S1814" i="1"/>
  <c r="P1814" i="1"/>
  <c r="Y1813" i="1"/>
  <c r="S1813" i="1"/>
  <c r="Y1812" i="1"/>
  <c r="S1812" i="1"/>
  <c r="P1812" i="1"/>
  <c r="Y1811" i="1"/>
  <c r="S1811" i="1"/>
  <c r="P1811" i="1"/>
  <c r="Y1810" i="1"/>
  <c r="S1810" i="1"/>
  <c r="P1810" i="1"/>
  <c r="P1809" i="1"/>
  <c r="Y1808" i="1"/>
  <c r="S1808" i="1"/>
  <c r="P1808" i="1"/>
  <c r="Y1807" i="1"/>
  <c r="P1807" i="1"/>
  <c r="P1806" i="1"/>
  <c r="Y1805" i="1"/>
  <c r="S1805" i="1"/>
  <c r="P1805" i="1"/>
  <c r="P1804" i="1"/>
  <c r="Y1803" i="1"/>
  <c r="S1803" i="1"/>
  <c r="Y1802" i="1"/>
  <c r="S1802" i="1"/>
  <c r="Y1801" i="1"/>
  <c r="S1801" i="1"/>
  <c r="Y1800" i="1"/>
  <c r="S1800" i="1"/>
  <c r="P1800" i="1"/>
  <c r="Y1799" i="1"/>
  <c r="S1799" i="1"/>
  <c r="P1799" i="1"/>
  <c r="P1798" i="1"/>
  <c r="S1797" i="1"/>
  <c r="P1797" i="1"/>
  <c r="S1796" i="1"/>
  <c r="P1796" i="1"/>
  <c r="Y1795" i="1"/>
  <c r="S1795" i="1"/>
  <c r="P1795" i="1"/>
  <c r="Y1794" i="1"/>
  <c r="S1794" i="1"/>
  <c r="P1794" i="1"/>
  <c r="Y1793" i="1"/>
  <c r="S1793" i="1"/>
  <c r="P1793" i="1"/>
  <c r="S1792" i="1"/>
  <c r="P1792" i="1"/>
  <c r="Y1791" i="1"/>
  <c r="S1791" i="1"/>
  <c r="P1791" i="1"/>
  <c r="Y1790" i="1"/>
  <c r="S1790" i="1"/>
  <c r="P1790" i="1"/>
  <c r="Y1789" i="1"/>
  <c r="S1789" i="1"/>
  <c r="P1789" i="1"/>
  <c r="P1788" i="1"/>
  <c r="P1787" i="1"/>
  <c r="S1786" i="1"/>
  <c r="P1786" i="1"/>
  <c r="Y1785" i="1"/>
  <c r="S1785" i="1"/>
  <c r="P1785" i="1"/>
  <c r="Y1784" i="1"/>
  <c r="S1784" i="1"/>
  <c r="P1784" i="1"/>
  <c r="Y1783" i="1"/>
  <c r="S1783" i="1"/>
  <c r="P1783" i="1"/>
  <c r="P1782" i="1"/>
  <c r="P1781" i="1"/>
  <c r="Y1780" i="1"/>
  <c r="S1780" i="1"/>
  <c r="P1780" i="1"/>
  <c r="Y1779" i="1"/>
  <c r="S1779" i="1"/>
  <c r="P1779" i="1"/>
  <c r="Y1778" i="1"/>
  <c r="P1778" i="1"/>
  <c r="Y1777" i="1"/>
  <c r="S1777" i="1"/>
  <c r="P1777" i="1"/>
  <c r="Y1776" i="1"/>
  <c r="S1776" i="1"/>
  <c r="P1776" i="1"/>
  <c r="Y1775" i="1"/>
  <c r="S1775" i="1"/>
  <c r="P1774" i="1"/>
  <c r="Y1773" i="1"/>
  <c r="P1773" i="1"/>
  <c r="Y1772" i="1"/>
  <c r="S1772" i="1"/>
  <c r="P1772" i="1"/>
  <c r="Y1771" i="1"/>
  <c r="S1771" i="1"/>
  <c r="P1771" i="1"/>
  <c r="Y1770" i="1"/>
  <c r="S1770" i="1"/>
  <c r="Y1769" i="1"/>
  <c r="S1769" i="1"/>
  <c r="P1769" i="1"/>
  <c r="Y1768" i="1"/>
  <c r="S1768" i="1"/>
  <c r="P1768" i="1"/>
  <c r="Y1767" i="1"/>
  <c r="S1767" i="1"/>
  <c r="P1767" i="1"/>
  <c r="Y1766" i="1"/>
  <c r="S1766" i="1"/>
  <c r="P1765" i="1"/>
  <c r="Y1764" i="1"/>
  <c r="S1764" i="1"/>
  <c r="P1764" i="1"/>
  <c r="S1763" i="1"/>
  <c r="P1763" i="1"/>
  <c r="Y1762" i="1"/>
  <c r="S1762" i="1"/>
  <c r="P1762" i="1"/>
  <c r="Y1761" i="1"/>
  <c r="S1761" i="1"/>
  <c r="P1761" i="1"/>
  <c r="Y1760" i="1"/>
  <c r="P1760" i="1"/>
  <c r="P1759" i="1"/>
  <c r="P1758" i="1"/>
  <c r="P1757" i="1"/>
  <c r="P1756" i="1"/>
  <c r="S1755" i="1"/>
  <c r="P1755" i="1"/>
  <c r="Y1754" i="1"/>
  <c r="S1754" i="1"/>
  <c r="P1754" i="1"/>
  <c r="S1753" i="1"/>
  <c r="P1753" i="1"/>
  <c r="Y1752" i="1"/>
  <c r="S1752" i="1"/>
  <c r="P1752" i="1"/>
  <c r="Y1751" i="1"/>
  <c r="S1751" i="1"/>
  <c r="P1751" i="1"/>
  <c r="Y1750" i="1"/>
  <c r="S1750" i="1"/>
  <c r="Y1749" i="1"/>
  <c r="S1749" i="1"/>
  <c r="P1749" i="1"/>
  <c r="Y1748" i="1"/>
  <c r="S1748" i="1"/>
  <c r="Y1747" i="1"/>
  <c r="S1747" i="1"/>
  <c r="P1747" i="1"/>
  <c r="Y1746" i="1"/>
  <c r="S1746" i="1"/>
  <c r="P1746" i="1"/>
  <c r="P1745" i="1"/>
  <c r="P1744" i="1"/>
  <c r="P1743" i="1"/>
  <c r="S1742" i="1"/>
  <c r="P1742" i="1"/>
  <c r="P1741" i="1"/>
  <c r="S1740" i="1"/>
  <c r="P1740" i="1"/>
  <c r="Y1739" i="1"/>
  <c r="S1739" i="1"/>
  <c r="P1739" i="1"/>
  <c r="Y1738" i="1"/>
  <c r="S1738" i="1"/>
  <c r="Y1737" i="1"/>
  <c r="S1737" i="1"/>
  <c r="P1737" i="1"/>
  <c r="Y1736" i="1"/>
  <c r="S1736" i="1"/>
  <c r="P1736" i="1"/>
  <c r="Y1735" i="1"/>
  <c r="S1735" i="1"/>
  <c r="P1735" i="1"/>
  <c r="P1734" i="1"/>
  <c r="Y1733" i="1"/>
  <c r="S1733" i="1"/>
  <c r="P1733" i="1"/>
  <c r="Y1732" i="1"/>
  <c r="S1732" i="1"/>
  <c r="P1732" i="1"/>
  <c r="Y1731" i="1"/>
  <c r="P1731" i="1"/>
  <c r="P1730" i="1"/>
  <c r="S1729" i="1"/>
  <c r="P1729" i="1"/>
  <c r="Y1728" i="1"/>
  <c r="S1728" i="1"/>
  <c r="S1727" i="1"/>
  <c r="P1727" i="1"/>
  <c r="Y1726" i="1"/>
  <c r="S1726" i="1"/>
  <c r="P1726" i="1"/>
  <c r="Y1725" i="1"/>
  <c r="S1725" i="1"/>
  <c r="P1725" i="1"/>
  <c r="Y1724" i="1"/>
  <c r="S1724" i="1"/>
  <c r="P1724" i="1"/>
  <c r="Y1723" i="1"/>
  <c r="S1723" i="1"/>
  <c r="P1723" i="1"/>
  <c r="Y1722" i="1"/>
  <c r="S1722" i="1"/>
  <c r="Y1721" i="1"/>
  <c r="S1721" i="1"/>
  <c r="P1721" i="1"/>
  <c r="P1720" i="1"/>
  <c r="P1719" i="1"/>
  <c r="P1718" i="1"/>
  <c r="S1717" i="1"/>
  <c r="P1717" i="1"/>
  <c r="Y1716" i="1"/>
  <c r="S1716" i="1"/>
  <c r="P1716" i="1"/>
  <c r="Y1715" i="1"/>
  <c r="S1715" i="1"/>
  <c r="P1715" i="1"/>
  <c r="Y1714" i="1"/>
  <c r="S1714" i="1"/>
  <c r="P1714" i="1"/>
  <c r="P1713" i="1"/>
  <c r="Y1712" i="1"/>
  <c r="S1712" i="1"/>
  <c r="P1712" i="1"/>
  <c r="S1711" i="1"/>
  <c r="P1711" i="1"/>
  <c r="P1710" i="1"/>
  <c r="Y1709" i="1"/>
  <c r="S1709" i="1"/>
  <c r="P1709" i="1"/>
  <c r="P1708" i="1"/>
  <c r="Y1707" i="1"/>
  <c r="P1707" i="1"/>
  <c r="Y1706" i="1"/>
  <c r="S1706" i="1"/>
  <c r="P1706" i="1"/>
  <c r="P1705" i="1"/>
  <c r="Y1704" i="1"/>
  <c r="S1704" i="1"/>
  <c r="P1704" i="1"/>
  <c r="Y1703" i="1"/>
  <c r="S1703" i="1"/>
  <c r="P1703" i="1"/>
  <c r="P1702" i="1"/>
  <c r="Y1701" i="1"/>
  <c r="S1701" i="1"/>
  <c r="P1701" i="1"/>
  <c r="Y1700" i="1"/>
  <c r="S1700" i="1"/>
  <c r="P1700" i="1"/>
  <c r="S1699" i="1"/>
  <c r="P1699" i="1"/>
  <c r="Y1698" i="1"/>
  <c r="S1698" i="1"/>
  <c r="P1698" i="1"/>
  <c r="Y1697" i="1"/>
  <c r="S1697" i="1"/>
  <c r="P1697" i="1"/>
  <c r="P1696" i="1"/>
  <c r="S1695" i="1"/>
  <c r="P1695" i="1"/>
  <c r="Y1694" i="1"/>
  <c r="P1694" i="1"/>
  <c r="Y1693" i="1"/>
  <c r="S1693" i="1"/>
  <c r="P1693" i="1"/>
  <c r="Y1692" i="1"/>
  <c r="S1692" i="1"/>
  <c r="P1692" i="1"/>
  <c r="P1691" i="1"/>
  <c r="P1690" i="1"/>
  <c r="Y1689" i="1"/>
  <c r="P1689" i="1"/>
  <c r="Y1688" i="1"/>
  <c r="P1688" i="1"/>
  <c r="P1687" i="1"/>
  <c r="Y1686" i="1"/>
  <c r="S1686" i="1"/>
  <c r="P1686" i="1"/>
  <c r="Y1685" i="1"/>
  <c r="S1685" i="1"/>
  <c r="P1685" i="1"/>
  <c r="Y1684" i="1"/>
  <c r="S1684" i="1"/>
  <c r="P1684" i="1"/>
  <c r="Y1683" i="1"/>
  <c r="S1683" i="1"/>
  <c r="P1683" i="1"/>
  <c r="P1682" i="1"/>
  <c r="Y1681" i="1"/>
  <c r="S1681" i="1"/>
  <c r="Y1680" i="1"/>
  <c r="S1680" i="1"/>
  <c r="Y1679" i="1"/>
  <c r="S1679" i="1"/>
  <c r="Y1678" i="1"/>
  <c r="S1678" i="1"/>
  <c r="P1678" i="1"/>
  <c r="Y1677" i="1"/>
  <c r="S1677" i="1"/>
  <c r="P1677" i="1"/>
  <c r="P1676" i="1"/>
  <c r="Y1675" i="1"/>
  <c r="S1675" i="1"/>
  <c r="P1675" i="1"/>
  <c r="Y1674" i="1"/>
  <c r="S1674" i="1"/>
  <c r="P1674" i="1"/>
  <c r="P1673" i="1"/>
  <c r="Y1672" i="1"/>
  <c r="S1672" i="1"/>
  <c r="Y1671" i="1"/>
  <c r="S1671" i="1"/>
  <c r="P1671" i="1"/>
  <c r="Y1670" i="1"/>
  <c r="S1670" i="1"/>
  <c r="P1670" i="1"/>
  <c r="Y1669" i="1"/>
  <c r="P1669" i="1"/>
  <c r="Y1668" i="1"/>
  <c r="S1668" i="1"/>
  <c r="P1667" i="1"/>
  <c r="S1666" i="1"/>
  <c r="P1666" i="1"/>
  <c r="Y1665" i="1"/>
  <c r="S1665" i="1"/>
  <c r="P1665" i="1"/>
  <c r="Y1664" i="1"/>
  <c r="S1664" i="1"/>
  <c r="P1664" i="1"/>
  <c r="P1663" i="1"/>
  <c r="S1662" i="1"/>
  <c r="P1662" i="1"/>
  <c r="Y1661" i="1"/>
  <c r="S1661" i="1"/>
  <c r="P1661" i="1"/>
  <c r="Y1660" i="1"/>
  <c r="S1660" i="1"/>
  <c r="P1660" i="1"/>
  <c r="Y1659" i="1"/>
  <c r="S1659" i="1"/>
  <c r="Y1658" i="1"/>
  <c r="S1658" i="1"/>
  <c r="P1657" i="1"/>
  <c r="S1656" i="1"/>
  <c r="P1656" i="1"/>
  <c r="Y1655" i="1"/>
  <c r="S1655" i="1"/>
  <c r="P1655" i="1"/>
  <c r="Y1654" i="1"/>
  <c r="S1654" i="1"/>
  <c r="Y1653" i="1"/>
  <c r="P1653" i="1"/>
  <c r="P1652" i="1"/>
  <c r="S1651" i="1"/>
  <c r="P1651" i="1"/>
  <c r="Y1650" i="1"/>
  <c r="S1650" i="1"/>
  <c r="Y1649" i="1"/>
  <c r="S1649" i="1"/>
  <c r="P1649" i="1"/>
  <c r="Y1648" i="1"/>
  <c r="S1648" i="1"/>
  <c r="P1648" i="1"/>
  <c r="P1647" i="1"/>
  <c r="P1646" i="1"/>
  <c r="Y1645" i="1"/>
  <c r="S1645" i="1"/>
  <c r="P1645" i="1"/>
  <c r="Y1644" i="1"/>
  <c r="S1644" i="1"/>
  <c r="P1644" i="1"/>
  <c r="P1643" i="1"/>
  <c r="Y1642" i="1"/>
  <c r="S1642" i="1"/>
  <c r="S1641" i="1"/>
  <c r="P1641" i="1"/>
  <c r="Y1640" i="1"/>
  <c r="S1640" i="1"/>
  <c r="P1640" i="1"/>
  <c r="S1639" i="1"/>
  <c r="P1639" i="1"/>
  <c r="P1638" i="1"/>
  <c r="S1637" i="1"/>
  <c r="P1637" i="1"/>
  <c r="Y1636" i="1"/>
  <c r="S1636" i="1"/>
  <c r="Y1635" i="1"/>
  <c r="S1635" i="1"/>
  <c r="P1635" i="1"/>
  <c r="Y1634" i="1"/>
  <c r="S1634" i="1"/>
  <c r="P1634" i="1"/>
  <c r="P1633" i="1"/>
  <c r="P1632" i="1"/>
  <c r="Y1631" i="1"/>
  <c r="S1631" i="1"/>
  <c r="P1631" i="1"/>
  <c r="Y1630" i="1"/>
  <c r="S1630" i="1"/>
  <c r="P1630" i="1"/>
  <c r="P1629" i="1"/>
  <c r="S1628" i="1"/>
  <c r="P1628" i="1"/>
  <c r="Y1627" i="1"/>
  <c r="S1627" i="1"/>
  <c r="P1627" i="1"/>
  <c r="Y1626" i="1"/>
  <c r="S1626" i="1"/>
  <c r="Y1625" i="1"/>
  <c r="P1625" i="1"/>
  <c r="P1624" i="1"/>
  <c r="S1623" i="1"/>
  <c r="P1623" i="1"/>
  <c r="Y1622" i="1"/>
  <c r="S1622" i="1"/>
  <c r="P1622" i="1"/>
  <c r="Y1621" i="1"/>
  <c r="S1621" i="1"/>
  <c r="P1621" i="1"/>
  <c r="Y1620" i="1"/>
  <c r="S1620" i="1"/>
  <c r="P1620" i="1"/>
  <c r="P1619" i="1"/>
  <c r="P1618" i="1"/>
  <c r="Y1617" i="1"/>
  <c r="S1617" i="1"/>
  <c r="P1617" i="1"/>
  <c r="Y1616" i="1"/>
  <c r="S1616" i="1"/>
  <c r="P1616" i="1"/>
  <c r="P1615" i="1"/>
  <c r="S1614" i="1"/>
  <c r="P1614" i="1"/>
  <c r="Y1613" i="1"/>
  <c r="S1613" i="1"/>
  <c r="Y1612" i="1"/>
  <c r="S1612" i="1"/>
  <c r="P1612" i="1"/>
  <c r="Y1611" i="1"/>
  <c r="P1611" i="1"/>
  <c r="P1610" i="1"/>
  <c r="S1609" i="1"/>
  <c r="P1609" i="1"/>
  <c r="Y1608" i="1"/>
  <c r="S1608" i="1"/>
  <c r="P1608" i="1"/>
  <c r="Y1607" i="1"/>
  <c r="S1607" i="1"/>
  <c r="P1607" i="1"/>
  <c r="P1606" i="1"/>
  <c r="P1605" i="1"/>
  <c r="Y1604" i="1"/>
  <c r="S1604" i="1"/>
  <c r="P1604" i="1"/>
  <c r="Y1603" i="1"/>
  <c r="S1603" i="1"/>
  <c r="P1603" i="1"/>
  <c r="Y1602" i="1"/>
  <c r="S1602" i="1"/>
  <c r="P1602" i="1"/>
  <c r="P1601" i="1"/>
  <c r="S1600" i="1"/>
  <c r="P1600" i="1"/>
  <c r="Y1599" i="1"/>
  <c r="S1599" i="1"/>
  <c r="P1599" i="1"/>
  <c r="Y1598" i="1"/>
  <c r="S1598" i="1"/>
  <c r="P1598" i="1"/>
  <c r="S1597" i="1"/>
  <c r="P1597" i="1"/>
  <c r="P1596" i="1"/>
  <c r="Y1595" i="1"/>
  <c r="P1595" i="1"/>
  <c r="Y1594" i="1"/>
  <c r="S1594" i="1"/>
  <c r="P1594" i="1"/>
  <c r="Y1593" i="1"/>
  <c r="S1593" i="1"/>
  <c r="P1593" i="1"/>
  <c r="Y1592" i="1"/>
  <c r="S1592" i="1"/>
  <c r="P1591" i="1"/>
  <c r="P1590" i="1"/>
  <c r="Y1589" i="1"/>
  <c r="S1589" i="1"/>
  <c r="P1589" i="1"/>
  <c r="Y1588" i="1"/>
  <c r="S1588" i="1"/>
  <c r="P1588" i="1"/>
  <c r="P1587" i="1"/>
  <c r="Y1586" i="1"/>
  <c r="S1586" i="1"/>
  <c r="Y1585" i="1"/>
  <c r="S1585" i="1"/>
  <c r="P1585" i="1"/>
  <c r="Y1584" i="1"/>
  <c r="S1584" i="1"/>
  <c r="P1584" i="1"/>
  <c r="Y1583" i="1"/>
  <c r="P1583" i="1"/>
  <c r="P1582" i="1"/>
  <c r="Y1581" i="1"/>
  <c r="P1581" i="1"/>
  <c r="Y1580" i="1"/>
  <c r="S1580" i="1"/>
  <c r="P1580" i="1"/>
  <c r="Y1579" i="1"/>
  <c r="S1579" i="1"/>
  <c r="Y1578" i="1"/>
  <c r="S1578" i="1"/>
  <c r="P1578" i="1"/>
  <c r="Y1577" i="1"/>
  <c r="S1577" i="1"/>
  <c r="Y1576" i="1"/>
  <c r="S1576" i="1"/>
  <c r="Y1575" i="1"/>
  <c r="S1575" i="1"/>
  <c r="P1574" i="1"/>
  <c r="Y1573" i="1"/>
  <c r="S1573" i="1"/>
  <c r="P1572" i="1"/>
  <c r="Y1571" i="1"/>
  <c r="S1571" i="1"/>
  <c r="Y1570" i="1"/>
  <c r="S1570" i="1"/>
  <c r="P1570" i="1"/>
  <c r="Y1569" i="1"/>
  <c r="S1569" i="1"/>
  <c r="P1569" i="1"/>
  <c r="P1568" i="1"/>
  <c r="S1567" i="1"/>
  <c r="P1567" i="1"/>
  <c r="Y1566" i="1"/>
  <c r="S1566" i="1"/>
  <c r="P1566" i="1"/>
  <c r="Y1565" i="1"/>
  <c r="P1565" i="1"/>
  <c r="P1564" i="1"/>
  <c r="Y1563" i="1"/>
  <c r="S1563" i="1"/>
  <c r="Y1562" i="1"/>
  <c r="S1562" i="1"/>
  <c r="Y1561" i="1"/>
  <c r="S1561" i="1"/>
  <c r="S1560" i="1"/>
  <c r="P1560" i="1"/>
  <c r="Y1559" i="1"/>
  <c r="S1559" i="1"/>
  <c r="P1559" i="1"/>
  <c r="Y1558" i="1"/>
  <c r="S1558" i="1"/>
  <c r="P1558" i="1"/>
  <c r="P1557" i="1"/>
  <c r="P1556" i="1"/>
  <c r="Y1555" i="1"/>
  <c r="S1555" i="1"/>
  <c r="P1555" i="1"/>
  <c r="Y1554" i="1"/>
  <c r="S1554" i="1"/>
  <c r="P1554" i="1"/>
  <c r="P1553" i="1"/>
  <c r="S1552" i="1"/>
  <c r="P1552" i="1"/>
  <c r="Y1551" i="1"/>
  <c r="S1551" i="1"/>
  <c r="P1551" i="1"/>
  <c r="Y1550" i="1"/>
  <c r="P1550" i="1"/>
  <c r="P1549" i="1"/>
  <c r="Y1548" i="1"/>
  <c r="S1548" i="1"/>
  <c r="P1548" i="1"/>
  <c r="Y1547" i="1"/>
  <c r="S1547" i="1"/>
  <c r="P1547" i="1"/>
  <c r="Y1546" i="1"/>
  <c r="S1546" i="1"/>
  <c r="P1546" i="1"/>
  <c r="Y1545" i="1"/>
  <c r="S1545" i="1"/>
  <c r="P1544" i="1"/>
  <c r="P1543" i="1"/>
  <c r="Y1542" i="1"/>
  <c r="S1542" i="1"/>
  <c r="P1542" i="1"/>
  <c r="Y1541" i="1"/>
  <c r="S1541" i="1"/>
  <c r="P1541" i="1"/>
  <c r="P1540" i="1"/>
  <c r="S1539" i="1"/>
  <c r="P1539" i="1"/>
  <c r="Y1538" i="1"/>
  <c r="S1538" i="1"/>
  <c r="P1538" i="1"/>
  <c r="S1537" i="1"/>
  <c r="P1537" i="1"/>
  <c r="P1536" i="1"/>
  <c r="S1535" i="1"/>
  <c r="P1535" i="1"/>
  <c r="Y1534" i="1"/>
  <c r="S1534" i="1"/>
  <c r="P1534" i="1"/>
  <c r="Y1533" i="1"/>
  <c r="S1533" i="1"/>
  <c r="P1533" i="1"/>
  <c r="P1532" i="1"/>
  <c r="P1531" i="1"/>
  <c r="Y1530" i="1"/>
  <c r="S1530" i="1"/>
  <c r="Y1529" i="1"/>
  <c r="S1529" i="1"/>
  <c r="Y1528" i="1"/>
  <c r="S1528" i="1"/>
  <c r="Y1527" i="1"/>
  <c r="S1527" i="1"/>
  <c r="P1527" i="1"/>
  <c r="Y1526" i="1"/>
  <c r="S1526" i="1"/>
  <c r="P1526" i="1"/>
  <c r="P1525" i="1"/>
  <c r="S1524" i="1"/>
  <c r="P1524" i="1"/>
  <c r="Y1523" i="1"/>
  <c r="S1523" i="1"/>
  <c r="P1523" i="1"/>
  <c r="Y1522" i="1"/>
  <c r="P1522" i="1"/>
  <c r="P1521" i="1"/>
  <c r="S1520" i="1"/>
  <c r="P1520" i="1"/>
  <c r="Y1519" i="1"/>
  <c r="S1519" i="1"/>
  <c r="P1519" i="1"/>
  <c r="Y1518" i="1"/>
  <c r="S1518" i="1"/>
  <c r="P1518" i="1"/>
  <c r="Y1517" i="1"/>
  <c r="S1517" i="1"/>
  <c r="Y1516" i="1"/>
  <c r="S1516" i="1"/>
  <c r="P1516" i="1"/>
  <c r="P1515" i="1"/>
  <c r="Y1514" i="1"/>
  <c r="S1514" i="1"/>
  <c r="P1513" i="1"/>
  <c r="Y1512" i="1"/>
  <c r="S1512" i="1"/>
  <c r="Y1511" i="1"/>
  <c r="S1511" i="1"/>
  <c r="P1511" i="1"/>
  <c r="Y1510" i="1"/>
  <c r="S1510" i="1"/>
  <c r="P1510" i="1"/>
  <c r="P1509" i="1"/>
  <c r="S1508" i="1"/>
  <c r="P1508" i="1"/>
  <c r="Y1507" i="1"/>
  <c r="S1507" i="1"/>
  <c r="P1507" i="1"/>
  <c r="Y1506" i="1"/>
  <c r="P1506" i="1"/>
  <c r="P1505" i="1"/>
  <c r="S1504" i="1"/>
  <c r="P1504" i="1"/>
  <c r="Y1503" i="1"/>
  <c r="S1503" i="1"/>
  <c r="P1503" i="1"/>
  <c r="Y1502" i="1"/>
  <c r="S1502" i="1"/>
  <c r="P1502" i="1"/>
  <c r="P1501" i="1"/>
  <c r="Y1500" i="1"/>
  <c r="P1500" i="1"/>
  <c r="Y1499" i="1"/>
  <c r="S1499" i="1"/>
  <c r="P1499" i="1"/>
  <c r="Y1498" i="1"/>
  <c r="S1498" i="1"/>
  <c r="P1498" i="1"/>
  <c r="P1497" i="1"/>
  <c r="S1496" i="1"/>
  <c r="P1496" i="1"/>
  <c r="Y1495" i="1"/>
  <c r="S1495" i="1"/>
  <c r="P1495" i="1"/>
  <c r="Y1494" i="1"/>
  <c r="S1494" i="1"/>
  <c r="P1494" i="1"/>
  <c r="P1493" i="1"/>
  <c r="Y1492" i="1"/>
  <c r="P1492" i="1"/>
  <c r="Y1491" i="1"/>
  <c r="S1491" i="1"/>
  <c r="P1491" i="1"/>
  <c r="Y1490" i="1"/>
  <c r="S1490" i="1"/>
  <c r="P1490" i="1"/>
  <c r="Y1489" i="1"/>
  <c r="S1489" i="1"/>
  <c r="Y1488" i="1"/>
  <c r="S1488" i="1"/>
  <c r="P1487" i="1"/>
  <c r="P1486" i="1"/>
  <c r="Y1485" i="1"/>
  <c r="S1485" i="1"/>
  <c r="P1485" i="1"/>
  <c r="Y1484" i="1"/>
  <c r="S1484" i="1"/>
  <c r="P1484" i="1"/>
  <c r="P1483" i="1"/>
  <c r="Y1482" i="1"/>
  <c r="S1482" i="1"/>
  <c r="Y1481" i="1"/>
  <c r="S1481" i="1"/>
  <c r="Y1480" i="1"/>
  <c r="S1480" i="1"/>
  <c r="Y1479" i="1"/>
  <c r="S1479" i="1"/>
  <c r="Y1478" i="1"/>
  <c r="S1478" i="1"/>
  <c r="Y1477" i="1"/>
  <c r="S1477" i="1"/>
  <c r="S1476" i="1"/>
  <c r="P1476" i="1"/>
  <c r="Y1475" i="1"/>
  <c r="S1475" i="1"/>
  <c r="P1475" i="1"/>
  <c r="Y1474" i="1"/>
  <c r="P1474" i="1"/>
  <c r="P1473" i="1"/>
  <c r="S1472" i="1"/>
  <c r="P1472" i="1"/>
  <c r="Y1471" i="1"/>
  <c r="S1471" i="1"/>
  <c r="Y1470" i="1"/>
  <c r="S1470" i="1"/>
  <c r="Y1469" i="1"/>
  <c r="S1469" i="1"/>
  <c r="P1469" i="1"/>
  <c r="Y1468" i="1"/>
  <c r="S1468" i="1"/>
  <c r="Y1467" i="1"/>
  <c r="S1467" i="1"/>
  <c r="P1467" i="1"/>
  <c r="P1466" i="1"/>
  <c r="P1465" i="1"/>
  <c r="Y1464" i="1"/>
  <c r="S1464" i="1"/>
  <c r="P1464" i="1"/>
  <c r="Y1463" i="1"/>
  <c r="S1463" i="1"/>
  <c r="P1463" i="1"/>
  <c r="P1462" i="1"/>
  <c r="S1461" i="1"/>
  <c r="P1461" i="1"/>
  <c r="Y1460" i="1"/>
  <c r="S1460" i="1"/>
  <c r="P1460" i="1"/>
  <c r="Y1459" i="1"/>
  <c r="S1459" i="1"/>
  <c r="Y1458" i="1"/>
  <c r="P1458" i="1"/>
  <c r="P1457" i="1"/>
  <c r="S1456" i="1"/>
  <c r="P1456" i="1"/>
  <c r="Y1455" i="1"/>
  <c r="S1455" i="1"/>
  <c r="P1455" i="1"/>
  <c r="Y1454" i="1"/>
  <c r="S1454" i="1"/>
  <c r="P1454" i="1"/>
  <c r="P1453" i="1"/>
  <c r="P1452" i="1"/>
  <c r="Y1451" i="1"/>
  <c r="S1451" i="1"/>
  <c r="P1451" i="1"/>
  <c r="Y1450" i="1"/>
  <c r="S1450" i="1"/>
  <c r="P1450" i="1"/>
  <c r="P1449" i="1"/>
  <c r="S1448" i="1"/>
  <c r="P1448" i="1"/>
  <c r="Y1447" i="1"/>
  <c r="S1447" i="1"/>
  <c r="P1447" i="1"/>
  <c r="Y1446" i="1"/>
  <c r="P1446" i="1"/>
  <c r="P1445" i="1"/>
  <c r="Y1444" i="1"/>
  <c r="S1444" i="1"/>
  <c r="P1444" i="1"/>
  <c r="Y1443" i="1"/>
  <c r="S1443" i="1"/>
  <c r="P1443" i="1"/>
  <c r="Y1442" i="1"/>
  <c r="S1442" i="1"/>
  <c r="P1442" i="1"/>
  <c r="P1441" i="1"/>
  <c r="P1440" i="1"/>
  <c r="Y1439" i="1"/>
  <c r="S1439" i="1"/>
  <c r="Y1438" i="1"/>
  <c r="S1438" i="1"/>
  <c r="P1438" i="1"/>
  <c r="Y1437" i="1"/>
  <c r="S1437" i="1"/>
  <c r="P1437" i="1"/>
  <c r="P1436" i="1"/>
  <c r="Y1435" i="1"/>
  <c r="S1435" i="1"/>
  <c r="Y1434" i="1"/>
  <c r="S1434" i="1"/>
  <c r="Y1433" i="1"/>
  <c r="S1433" i="1"/>
  <c r="S1432" i="1"/>
  <c r="P1432" i="1"/>
  <c r="Y1431" i="1"/>
  <c r="S1431" i="1"/>
  <c r="Y1430" i="1"/>
  <c r="S1430" i="1"/>
  <c r="P1430" i="1"/>
  <c r="Y1429" i="1"/>
  <c r="S1429" i="1"/>
  <c r="P1429" i="1"/>
  <c r="Y1428" i="1"/>
  <c r="P1428" i="1"/>
  <c r="P1427" i="1"/>
  <c r="S1426" i="1"/>
  <c r="P1426" i="1"/>
  <c r="Y1425" i="1"/>
  <c r="S1425" i="1"/>
  <c r="P1425" i="1"/>
  <c r="Y1424" i="1"/>
  <c r="S1424" i="1"/>
  <c r="P1424" i="1"/>
  <c r="P1423" i="1"/>
  <c r="P1422" i="1"/>
  <c r="Y1421" i="1"/>
  <c r="S1421" i="1"/>
  <c r="P1421" i="1"/>
  <c r="Y1420" i="1"/>
  <c r="S1420" i="1"/>
  <c r="P1420" i="1"/>
  <c r="P1419" i="1"/>
  <c r="S1418" i="1"/>
  <c r="P1418" i="1"/>
  <c r="Y1417" i="1"/>
  <c r="S1417" i="1"/>
  <c r="P1417" i="1"/>
  <c r="Y1416" i="1"/>
  <c r="P1416" i="1"/>
  <c r="P1415" i="1"/>
  <c r="S1414" i="1"/>
  <c r="P1414" i="1"/>
  <c r="Y1413" i="1"/>
  <c r="S1413" i="1"/>
  <c r="P1413" i="1"/>
  <c r="Y1412" i="1"/>
  <c r="S1412" i="1"/>
  <c r="P1412" i="1"/>
  <c r="P1411" i="1"/>
  <c r="P1410" i="1"/>
  <c r="Y1409" i="1"/>
  <c r="S1409" i="1"/>
  <c r="Y1408" i="1"/>
  <c r="S1408" i="1"/>
  <c r="Y1407" i="1"/>
  <c r="S1407" i="1"/>
  <c r="P1407" i="1"/>
  <c r="Y1406" i="1"/>
  <c r="S1406" i="1"/>
  <c r="P1406" i="1"/>
  <c r="P1405" i="1"/>
  <c r="Y1404" i="1"/>
  <c r="P1404" i="1"/>
  <c r="Y1403" i="1"/>
  <c r="S1403" i="1"/>
  <c r="P1403" i="1"/>
  <c r="Y1402" i="1"/>
  <c r="P1402" i="1"/>
  <c r="P1401" i="1"/>
  <c r="S1400" i="1"/>
  <c r="P1400" i="1"/>
  <c r="Y1399" i="1"/>
  <c r="S1399" i="1"/>
  <c r="P1399" i="1"/>
  <c r="Y1398" i="1"/>
  <c r="S1398" i="1"/>
  <c r="P1398" i="1"/>
  <c r="P1397" i="1"/>
  <c r="Y1396" i="1"/>
  <c r="S1396" i="1"/>
  <c r="P1395" i="1"/>
  <c r="Y1394" i="1"/>
  <c r="S1394" i="1"/>
  <c r="P1394" i="1"/>
  <c r="Y1393" i="1"/>
  <c r="S1393" i="1"/>
  <c r="P1393" i="1"/>
  <c r="P1392" i="1"/>
  <c r="S1391" i="1"/>
  <c r="P1391" i="1"/>
  <c r="Y1390" i="1"/>
  <c r="S1390" i="1"/>
  <c r="P1390" i="1"/>
  <c r="Y1389" i="1"/>
  <c r="P1389" i="1"/>
  <c r="P1388" i="1"/>
  <c r="S1387" i="1"/>
  <c r="P1387" i="1"/>
  <c r="Y1386" i="1"/>
  <c r="S1386" i="1"/>
  <c r="Y1385" i="1"/>
  <c r="S1385" i="1"/>
  <c r="P1385" i="1"/>
  <c r="Y1384" i="1"/>
  <c r="S1384" i="1"/>
  <c r="P1384" i="1"/>
  <c r="P1383" i="1"/>
  <c r="P1382" i="1"/>
  <c r="Y1381" i="1"/>
  <c r="S1381" i="1"/>
  <c r="P1381" i="1"/>
  <c r="Y1380" i="1"/>
  <c r="S1380" i="1"/>
  <c r="P1380" i="1"/>
  <c r="P1379" i="1"/>
  <c r="Y1378" i="1"/>
  <c r="P1378" i="1"/>
  <c r="Y1377" i="1"/>
  <c r="S1377" i="1"/>
  <c r="P1377" i="1"/>
  <c r="Y1376" i="1"/>
  <c r="P1376" i="1"/>
  <c r="P1375" i="1"/>
  <c r="S1374" i="1"/>
  <c r="P1374" i="1"/>
  <c r="Y1373" i="1"/>
  <c r="S1373" i="1"/>
  <c r="Y1372" i="1"/>
  <c r="S1372" i="1"/>
  <c r="P1372" i="1"/>
  <c r="Y1371" i="1"/>
  <c r="S1371" i="1"/>
  <c r="P1371" i="1"/>
  <c r="P1370" i="1"/>
  <c r="P1369" i="1"/>
  <c r="Y1368" i="1"/>
  <c r="S1368" i="1"/>
  <c r="P1368" i="1"/>
  <c r="Y1367" i="1"/>
  <c r="S1367" i="1"/>
  <c r="P1367" i="1"/>
  <c r="P1366" i="1"/>
  <c r="Y1365" i="1"/>
  <c r="S1365" i="1"/>
  <c r="Y1364" i="1"/>
  <c r="S1364" i="1"/>
  <c r="Y1363" i="1"/>
  <c r="S1363" i="1"/>
  <c r="S1362" i="1"/>
  <c r="P1362" i="1"/>
  <c r="Y1361" i="1"/>
  <c r="S1361" i="1"/>
  <c r="P1361" i="1"/>
  <c r="Y1360" i="1"/>
  <c r="P1360" i="1"/>
  <c r="P1359" i="1"/>
  <c r="S1358" i="1"/>
  <c r="P1358" i="1"/>
  <c r="Y1357" i="1"/>
  <c r="S1357" i="1"/>
  <c r="P1357" i="1"/>
  <c r="Y1356" i="1"/>
  <c r="S1356" i="1"/>
  <c r="P1356" i="1"/>
  <c r="P1355" i="1"/>
  <c r="Y1354" i="1"/>
  <c r="P1354" i="1"/>
  <c r="Y1353" i="1"/>
  <c r="S1353" i="1"/>
  <c r="Y1352" i="1"/>
  <c r="S1352" i="1"/>
  <c r="P1352" i="1"/>
  <c r="Y1351" i="1"/>
  <c r="S1351" i="1"/>
  <c r="Y1350" i="1"/>
  <c r="S1350" i="1"/>
  <c r="P1350" i="1"/>
  <c r="Y1349" i="1"/>
  <c r="S1349" i="1"/>
  <c r="P1348" i="1"/>
  <c r="S1347" i="1"/>
  <c r="P1347" i="1"/>
  <c r="Y1346" i="1"/>
  <c r="S1346" i="1"/>
  <c r="P1346" i="1"/>
  <c r="Y1345" i="1"/>
  <c r="P1345" i="1"/>
  <c r="P1344" i="1"/>
  <c r="S1343" i="1"/>
  <c r="P1343" i="1"/>
  <c r="Y1342" i="1"/>
  <c r="S1342" i="1"/>
  <c r="P1342" i="1"/>
  <c r="Y1341" i="1"/>
  <c r="S1341" i="1"/>
  <c r="P1341" i="1"/>
  <c r="P1340" i="1"/>
  <c r="P1339" i="1"/>
  <c r="Y1338" i="1"/>
  <c r="S1338" i="1"/>
  <c r="P1338" i="1"/>
  <c r="Y1337" i="1"/>
  <c r="S1337" i="1"/>
  <c r="P1337" i="1"/>
  <c r="P1336" i="1"/>
  <c r="S1335" i="1"/>
  <c r="P1335" i="1"/>
  <c r="Y1334" i="1"/>
  <c r="S1334" i="1"/>
  <c r="P1334" i="1"/>
  <c r="Y1333" i="1"/>
  <c r="P1333" i="1"/>
  <c r="P1332" i="1"/>
  <c r="Y1331" i="1"/>
  <c r="S1331" i="1"/>
  <c r="P1331" i="1"/>
  <c r="Y1330" i="1"/>
  <c r="S1330" i="1"/>
  <c r="P1330" i="1"/>
  <c r="Y1329" i="1"/>
  <c r="S1329" i="1"/>
  <c r="P1329" i="1"/>
  <c r="Y1328" i="1"/>
  <c r="S1328" i="1"/>
  <c r="P1328" i="1"/>
  <c r="P1327" i="1"/>
  <c r="P1326" i="1"/>
  <c r="Y1325" i="1"/>
  <c r="S1325" i="1"/>
  <c r="P1325" i="1"/>
  <c r="Y1324" i="1"/>
  <c r="S1324" i="1"/>
  <c r="P1324" i="1"/>
  <c r="P1323" i="1"/>
  <c r="S1322" i="1"/>
  <c r="P1322" i="1"/>
  <c r="Y1321" i="1"/>
  <c r="S1321" i="1"/>
  <c r="P1321" i="1"/>
  <c r="S1320" i="1"/>
  <c r="P1320" i="1"/>
  <c r="P1319" i="1"/>
  <c r="S1318" i="1"/>
  <c r="P1318" i="1"/>
  <c r="Y1317" i="1"/>
  <c r="S1317" i="1"/>
  <c r="P1317" i="1"/>
  <c r="Y1316" i="1"/>
  <c r="S1316" i="1"/>
  <c r="Y1315" i="1"/>
  <c r="S1315" i="1"/>
  <c r="P1315" i="1"/>
  <c r="Y1314" i="1"/>
  <c r="S1314" i="1"/>
  <c r="Y1313" i="1"/>
  <c r="S1313" i="1"/>
  <c r="P1312" i="1"/>
  <c r="P1311" i="1"/>
  <c r="Y1310" i="1"/>
  <c r="S1310" i="1"/>
  <c r="P1310" i="1"/>
  <c r="Y1309" i="1"/>
  <c r="S1309" i="1"/>
  <c r="P1309" i="1"/>
  <c r="Y1308" i="1"/>
  <c r="S1308" i="1"/>
  <c r="P1308" i="1"/>
  <c r="P1307" i="1"/>
  <c r="S1306" i="1"/>
  <c r="P1306" i="1"/>
  <c r="Y1305" i="1"/>
  <c r="S1305" i="1"/>
  <c r="P1305" i="1"/>
  <c r="Y1304" i="1"/>
  <c r="P1304" i="1"/>
  <c r="P1303" i="1"/>
  <c r="S1302" i="1"/>
  <c r="P1302" i="1"/>
  <c r="Y1301" i="1"/>
  <c r="S1301" i="1"/>
  <c r="P1301" i="1"/>
  <c r="Y1300" i="1"/>
  <c r="S1300" i="1"/>
  <c r="P1300" i="1"/>
  <c r="P1299" i="1"/>
  <c r="Y1298" i="1"/>
  <c r="P1298" i="1"/>
  <c r="Y1297" i="1"/>
  <c r="S1297" i="1"/>
  <c r="P1297" i="1"/>
  <c r="Y1296" i="1"/>
  <c r="S1296" i="1"/>
  <c r="Y1295" i="1"/>
  <c r="S1295" i="1"/>
  <c r="Y1294" i="1"/>
  <c r="S1294" i="1"/>
  <c r="P1294" i="1"/>
  <c r="P1293" i="1"/>
  <c r="Y1292" i="1"/>
  <c r="S1292" i="1"/>
  <c r="S1291" i="1"/>
  <c r="P1291" i="1"/>
  <c r="Y1290" i="1"/>
  <c r="S1290" i="1"/>
  <c r="P1290" i="1"/>
  <c r="Y1289" i="1"/>
  <c r="P1289" i="1"/>
  <c r="P1288" i="1"/>
  <c r="Y1287" i="1"/>
  <c r="S1287" i="1"/>
  <c r="Y1286" i="1"/>
  <c r="S1286" i="1"/>
  <c r="Y1285" i="1"/>
  <c r="S1285" i="1"/>
  <c r="S1284" i="1"/>
  <c r="P1284" i="1"/>
  <c r="Y1283" i="1"/>
  <c r="S1283" i="1"/>
  <c r="P1283" i="1"/>
  <c r="Y1282" i="1"/>
  <c r="S1282" i="1"/>
  <c r="P1282" i="1"/>
  <c r="P1281" i="1"/>
  <c r="P1280" i="1"/>
  <c r="Y1279" i="1"/>
  <c r="S1279" i="1"/>
  <c r="Y1278" i="1"/>
  <c r="S1278" i="1"/>
  <c r="Y1277" i="1"/>
  <c r="S1277" i="1"/>
  <c r="P1277" i="1"/>
  <c r="Y1276" i="1"/>
  <c r="S1276" i="1"/>
  <c r="P1276" i="1"/>
  <c r="P1275" i="1"/>
  <c r="S1274" i="1"/>
  <c r="P1274" i="1"/>
  <c r="Y1273" i="1"/>
  <c r="S1273" i="1"/>
  <c r="P1273" i="1"/>
  <c r="Y1272" i="1"/>
  <c r="S1272" i="1"/>
  <c r="Y1271" i="1"/>
  <c r="S1271" i="1"/>
  <c r="Y1270" i="1"/>
  <c r="P1270" i="1"/>
  <c r="P1269" i="1"/>
  <c r="S1268" i="1"/>
  <c r="P1268" i="1"/>
  <c r="Y1267" i="1"/>
  <c r="S1267" i="1"/>
  <c r="P1267" i="1"/>
  <c r="Y1266" i="1"/>
  <c r="S1266" i="1"/>
  <c r="P1266" i="1"/>
  <c r="Y1265" i="1"/>
  <c r="S1265" i="1"/>
  <c r="P1264" i="1"/>
  <c r="P1263" i="1"/>
  <c r="Y1262" i="1"/>
  <c r="S1262" i="1"/>
  <c r="P1262" i="1"/>
  <c r="Y1261" i="1"/>
  <c r="S1261" i="1"/>
  <c r="P1261" i="1"/>
  <c r="P1260" i="1"/>
  <c r="S1259" i="1"/>
  <c r="P1259" i="1"/>
  <c r="Y1258" i="1"/>
  <c r="S1258" i="1"/>
  <c r="P1258" i="1"/>
  <c r="Y1257" i="1"/>
  <c r="P1257" i="1"/>
  <c r="P1256" i="1"/>
  <c r="S1255" i="1"/>
  <c r="P1255" i="1"/>
  <c r="Y1254" i="1"/>
  <c r="S1254" i="1"/>
  <c r="P1254" i="1"/>
  <c r="Y1253" i="1"/>
  <c r="S1253" i="1"/>
  <c r="P1253" i="1"/>
  <c r="P1252" i="1"/>
  <c r="Y1251" i="1"/>
  <c r="S1251" i="1"/>
  <c r="P1251" i="1"/>
  <c r="P1250" i="1"/>
  <c r="Y1249" i="1"/>
  <c r="S1249" i="1"/>
  <c r="P1249" i="1"/>
  <c r="Y1248" i="1"/>
  <c r="S1248" i="1"/>
  <c r="P1248" i="1"/>
  <c r="P1247" i="1"/>
  <c r="S1246" i="1"/>
  <c r="P1246" i="1"/>
  <c r="Y1245" i="1"/>
  <c r="S1245" i="1"/>
  <c r="P1245" i="1"/>
  <c r="Y1244" i="1"/>
  <c r="P1244" i="1"/>
  <c r="P1243" i="1"/>
  <c r="S1242" i="1"/>
  <c r="P1242" i="1"/>
  <c r="Y1241" i="1"/>
  <c r="S1241" i="1"/>
  <c r="P1241" i="1"/>
  <c r="Y1240" i="1"/>
  <c r="S1240" i="1"/>
  <c r="Y1239" i="1"/>
  <c r="S1239" i="1"/>
  <c r="Y1238" i="1"/>
  <c r="S1238" i="1"/>
  <c r="Y1237" i="1"/>
  <c r="S1237" i="1"/>
  <c r="P1237" i="1"/>
  <c r="Y1236" i="1"/>
  <c r="S1236" i="1"/>
  <c r="Y1235" i="1"/>
  <c r="S1235" i="1"/>
  <c r="P1234" i="1"/>
  <c r="P1233" i="1"/>
  <c r="Y1232" i="1"/>
  <c r="S1232" i="1"/>
  <c r="P1232" i="1"/>
  <c r="Y1231" i="1"/>
  <c r="S1231" i="1"/>
  <c r="P1231" i="1"/>
  <c r="P1230" i="1"/>
  <c r="S1229" i="1"/>
  <c r="P1229" i="1"/>
  <c r="Y1228" i="1"/>
  <c r="S1228" i="1"/>
  <c r="P1228" i="1"/>
  <c r="Y1227" i="1"/>
  <c r="S1227" i="1"/>
  <c r="P1227" i="1"/>
  <c r="P1226" i="1"/>
  <c r="Y1225" i="1"/>
  <c r="P1225" i="1"/>
  <c r="Y1224" i="1"/>
  <c r="S1224" i="1"/>
  <c r="P1224" i="1"/>
  <c r="Y1223" i="1"/>
  <c r="S1223" i="1"/>
  <c r="P1223" i="1"/>
  <c r="P1222" i="1"/>
  <c r="P1221" i="1"/>
  <c r="Y1220" i="1"/>
  <c r="S1220" i="1"/>
  <c r="P1220" i="1"/>
  <c r="Y1219" i="1"/>
  <c r="S1219" i="1"/>
  <c r="P1219" i="1"/>
  <c r="P1218" i="1"/>
  <c r="S1217" i="1"/>
  <c r="P1217" i="1"/>
  <c r="Y1216" i="1"/>
  <c r="S1216" i="1"/>
  <c r="P1216" i="1"/>
  <c r="Y1215" i="1"/>
  <c r="P1215" i="1"/>
  <c r="Y1214" i="1"/>
  <c r="S1214" i="1"/>
  <c r="Y1213" i="1"/>
  <c r="S1213" i="1"/>
  <c r="P1213" i="1"/>
  <c r="Y1212" i="1"/>
  <c r="S1212" i="1"/>
  <c r="P1212" i="1"/>
  <c r="Y1211" i="1"/>
  <c r="S1211" i="1"/>
  <c r="P1210" i="1"/>
  <c r="S1209" i="1"/>
  <c r="P1209" i="1"/>
  <c r="Y1208" i="1"/>
  <c r="S1208" i="1"/>
  <c r="Y1207" i="1"/>
  <c r="S1207" i="1"/>
  <c r="Y1206" i="1"/>
  <c r="S1206" i="1"/>
  <c r="Y1205" i="1"/>
  <c r="S1205" i="1"/>
  <c r="Y1204" i="1"/>
  <c r="S1204" i="1"/>
  <c r="Y1203" i="1"/>
  <c r="S1203" i="1"/>
  <c r="Y1202" i="1"/>
  <c r="S1202" i="1"/>
  <c r="Y1201" i="1"/>
  <c r="S1201" i="1"/>
  <c r="Y1200" i="1"/>
  <c r="S1200" i="1"/>
  <c r="Y1199" i="1"/>
  <c r="S1199" i="1"/>
  <c r="P1199" i="1"/>
  <c r="Y1198" i="1"/>
  <c r="S1198" i="1"/>
  <c r="P1198" i="1"/>
  <c r="P1197" i="1"/>
  <c r="Y1196" i="1"/>
  <c r="P1196" i="1"/>
  <c r="Y1195" i="1"/>
  <c r="S1195" i="1"/>
  <c r="P1195" i="1"/>
  <c r="Y1194" i="1"/>
  <c r="S1194" i="1"/>
  <c r="P1194" i="1"/>
  <c r="P1193" i="1"/>
  <c r="Y1192" i="1"/>
  <c r="S1192" i="1"/>
  <c r="Y1191" i="1"/>
  <c r="P1191" i="1"/>
  <c r="Y1190" i="1"/>
  <c r="S1190" i="1"/>
  <c r="P1190" i="1"/>
  <c r="S1189" i="1"/>
  <c r="P1189" i="1"/>
  <c r="P1188" i="1"/>
  <c r="S1187" i="1"/>
  <c r="P1187" i="1"/>
  <c r="Y1186" i="1"/>
  <c r="S1186" i="1"/>
  <c r="P1186" i="1"/>
  <c r="Y1185" i="1"/>
  <c r="S1185" i="1"/>
  <c r="Y1184" i="1"/>
  <c r="S1184" i="1"/>
  <c r="Y1183" i="1"/>
  <c r="S1183" i="1"/>
  <c r="P1183" i="1"/>
  <c r="P1182" i="1"/>
  <c r="P1181" i="1"/>
  <c r="Y1180" i="1"/>
  <c r="S1180" i="1"/>
  <c r="P1180" i="1"/>
  <c r="Y1179" i="1"/>
  <c r="S1179" i="1"/>
  <c r="P1179" i="1"/>
  <c r="P1178" i="1"/>
  <c r="S1177" i="1"/>
  <c r="P1177" i="1"/>
  <c r="Y1176" i="1"/>
  <c r="S1176" i="1"/>
  <c r="P1176" i="1"/>
  <c r="Y1175" i="1"/>
  <c r="P1175" i="1"/>
  <c r="P1174" i="1"/>
  <c r="S1173" i="1"/>
  <c r="P1173" i="1"/>
  <c r="Y1172" i="1"/>
  <c r="S1172" i="1"/>
  <c r="P1172" i="1"/>
  <c r="Y1171" i="1"/>
  <c r="S1171" i="1"/>
  <c r="P1171" i="1"/>
  <c r="P1170" i="1"/>
  <c r="P1169" i="1"/>
  <c r="Y1168" i="1"/>
  <c r="S1168" i="1"/>
  <c r="P1168" i="1"/>
  <c r="Y1167" i="1"/>
  <c r="S1167" i="1"/>
  <c r="P1167" i="1"/>
  <c r="P1166" i="1"/>
  <c r="S1165" i="1"/>
  <c r="P1165" i="1"/>
  <c r="Y1164" i="1"/>
  <c r="S1164" i="1"/>
  <c r="P1164" i="1"/>
  <c r="S1163" i="1"/>
  <c r="P1163" i="1"/>
  <c r="P1162" i="1"/>
  <c r="Y1161" i="1"/>
  <c r="S1161" i="1"/>
  <c r="Y1160" i="1"/>
  <c r="S1160" i="1"/>
  <c r="S1159" i="1"/>
  <c r="P1159" i="1"/>
  <c r="Y1158" i="1"/>
  <c r="S1158" i="1"/>
  <c r="P1158" i="1"/>
  <c r="Y1157" i="1"/>
  <c r="S1157" i="1"/>
  <c r="P1157" i="1"/>
  <c r="P1156" i="1"/>
  <c r="P1155" i="1"/>
  <c r="Y1154" i="1"/>
  <c r="S1154" i="1"/>
  <c r="Y1153" i="1"/>
  <c r="S1153" i="1"/>
  <c r="P1153" i="1"/>
  <c r="Y1152" i="1"/>
  <c r="S1152" i="1"/>
  <c r="P1152" i="1"/>
  <c r="P1151" i="1"/>
  <c r="S1150" i="1"/>
  <c r="P1150" i="1"/>
  <c r="Y1149" i="1"/>
  <c r="S1149" i="1"/>
  <c r="Y1148" i="1"/>
  <c r="S1148" i="1"/>
  <c r="Y1147" i="1"/>
  <c r="S1147" i="1"/>
  <c r="P1147" i="1"/>
  <c r="Y1146" i="1"/>
  <c r="P1146" i="1"/>
  <c r="P1145" i="1"/>
  <c r="S1144" i="1"/>
  <c r="P1144" i="1"/>
  <c r="Y1143" i="1"/>
  <c r="S1143" i="1"/>
  <c r="P1143" i="1"/>
  <c r="Y1142" i="1"/>
  <c r="S1142" i="1"/>
  <c r="P1142" i="1"/>
  <c r="Y1141" i="1"/>
  <c r="S1141" i="1"/>
  <c r="P1140" i="1"/>
  <c r="P1139" i="1"/>
  <c r="Y1138" i="1"/>
  <c r="S1138" i="1"/>
  <c r="P1138" i="1"/>
  <c r="Y1137" i="1"/>
  <c r="S1137" i="1"/>
  <c r="P1137" i="1"/>
  <c r="P1136" i="1"/>
  <c r="S1135" i="1"/>
  <c r="P1135" i="1"/>
  <c r="Y1134" i="1"/>
  <c r="S1134" i="1"/>
  <c r="P1134" i="1"/>
  <c r="Y1133" i="1"/>
  <c r="P1133" i="1"/>
  <c r="P1132" i="1"/>
  <c r="S1131" i="1"/>
  <c r="P1131" i="1"/>
  <c r="Y1130" i="1"/>
  <c r="S1130" i="1"/>
  <c r="P1130" i="1"/>
  <c r="Y1129" i="1"/>
  <c r="S1129" i="1"/>
  <c r="P1129" i="1"/>
  <c r="P1128" i="1"/>
  <c r="P1127" i="1"/>
  <c r="Y1126" i="1"/>
  <c r="S1126" i="1"/>
  <c r="P1126" i="1"/>
  <c r="Y1125" i="1"/>
  <c r="S1125" i="1"/>
  <c r="P1125" i="1"/>
  <c r="P1124" i="1"/>
  <c r="S1123" i="1"/>
  <c r="P1123" i="1"/>
  <c r="Y1122" i="1"/>
  <c r="S1122" i="1"/>
  <c r="P1122" i="1"/>
  <c r="Y1121" i="1"/>
  <c r="P1121" i="1"/>
  <c r="P1120" i="1"/>
  <c r="S1119" i="1"/>
  <c r="P1119" i="1"/>
  <c r="Y1118" i="1"/>
  <c r="S1118" i="1"/>
  <c r="P1118" i="1"/>
  <c r="Y1117" i="1"/>
  <c r="S1117" i="1"/>
  <c r="P1117" i="1"/>
  <c r="P1116" i="1"/>
  <c r="P1115" i="1"/>
  <c r="Y1114" i="1"/>
  <c r="S1114" i="1"/>
  <c r="P1114" i="1"/>
  <c r="Y1113" i="1"/>
  <c r="S1113" i="1"/>
  <c r="P1113" i="1"/>
  <c r="P1112" i="1"/>
  <c r="S1111" i="1"/>
  <c r="P1111" i="1"/>
  <c r="Y1110" i="1"/>
  <c r="S1110" i="1"/>
  <c r="P1110" i="1"/>
  <c r="Y1109" i="1"/>
  <c r="P1109" i="1"/>
  <c r="P1108" i="1"/>
  <c r="Y1107" i="1"/>
  <c r="S1107" i="1"/>
  <c r="P1107" i="1"/>
  <c r="Y1106" i="1"/>
  <c r="S1106" i="1"/>
  <c r="P1106" i="1"/>
  <c r="Y1105" i="1"/>
  <c r="S1105" i="1"/>
  <c r="P1105" i="1"/>
  <c r="P1104" i="1"/>
  <c r="P1103" i="1"/>
  <c r="Y1102" i="1"/>
  <c r="S1102" i="1"/>
  <c r="P1102" i="1"/>
  <c r="Y1101" i="1"/>
  <c r="S1101" i="1"/>
  <c r="P1101" i="1"/>
  <c r="Y1100" i="1"/>
  <c r="S1100" i="1"/>
  <c r="P1099" i="1"/>
  <c r="S1098" i="1"/>
  <c r="P1098" i="1"/>
  <c r="Y1097" i="1"/>
  <c r="S1097" i="1"/>
  <c r="P1097" i="1"/>
  <c r="Y1096" i="1"/>
  <c r="P1096" i="1"/>
  <c r="P1095" i="1"/>
  <c r="S1094" i="1"/>
  <c r="P1094" i="1"/>
  <c r="Y1093" i="1"/>
  <c r="S1093" i="1"/>
  <c r="P1093" i="1"/>
  <c r="Y1092" i="1"/>
  <c r="S1092" i="1"/>
  <c r="P1092" i="1"/>
  <c r="S1091" i="1"/>
  <c r="P1091" i="1"/>
  <c r="Y1090" i="1"/>
  <c r="P1090" i="1"/>
  <c r="Y1089" i="1"/>
  <c r="S1089" i="1"/>
  <c r="P1089" i="1"/>
  <c r="Y1088" i="1"/>
  <c r="S1088" i="1"/>
  <c r="P1088" i="1"/>
  <c r="P1087" i="1"/>
  <c r="S1086" i="1"/>
  <c r="P1086" i="1"/>
  <c r="Y1085" i="1"/>
  <c r="S1085" i="1"/>
  <c r="P1085" i="1"/>
  <c r="Y1084" i="1"/>
  <c r="S1084" i="1"/>
  <c r="P1084" i="1"/>
  <c r="P1083" i="1"/>
  <c r="S1082" i="1"/>
  <c r="P1082" i="1"/>
  <c r="Y1081" i="1"/>
  <c r="S1081" i="1"/>
  <c r="P1081" i="1"/>
  <c r="Y1080" i="1"/>
  <c r="S1080" i="1"/>
  <c r="P1080" i="1"/>
  <c r="P1079" i="1"/>
  <c r="P1078" i="1"/>
  <c r="Y1077" i="1"/>
  <c r="S1077" i="1"/>
  <c r="P1077" i="1"/>
  <c r="Y1076" i="1"/>
  <c r="S1076" i="1"/>
  <c r="P1076" i="1"/>
  <c r="P1075" i="1"/>
  <c r="S1074" i="1"/>
  <c r="P1074" i="1"/>
  <c r="Y1073" i="1"/>
  <c r="S1073" i="1"/>
  <c r="Y1072" i="1"/>
  <c r="S1072" i="1"/>
  <c r="Y1071" i="1"/>
  <c r="S1071" i="1"/>
  <c r="Y1070" i="1"/>
  <c r="S1070" i="1"/>
  <c r="P1070" i="1"/>
  <c r="Y1069" i="1"/>
  <c r="P1069" i="1"/>
  <c r="P1068" i="1"/>
  <c r="S1067" i="1"/>
  <c r="P1067" i="1"/>
  <c r="Y1066" i="1"/>
  <c r="S1066" i="1"/>
  <c r="P1066" i="1"/>
  <c r="Y1065" i="1"/>
  <c r="S1065" i="1"/>
  <c r="P1065" i="1"/>
  <c r="P1064" i="1"/>
  <c r="P1063" i="1"/>
  <c r="Y1062" i="1"/>
  <c r="S1062" i="1"/>
  <c r="P1062" i="1"/>
  <c r="Y1061" i="1"/>
  <c r="S1061" i="1"/>
  <c r="P1061" i="1"/>
  <c r="P1060" i="1"/>
  <c r="S1059" i="1"/>
  <c r="P1059" i="1"/>
  <c r="Y1058" i="1"/>
  <c r="S1058" i="1"/>
  <c r="P1058" i="1"/>
  <c r="Y1057" i="1"/>
  <c r="P1057" i="1"/>
  <c r="P1056" i="1"/>
  <c r="S1055" i="1"/>
  <c r="P1055" i="1"/>
  <c r="Y1054" i="1"/>
  <c r="S1054" i="1"/>
  <c r="P1054" i="1"/>
  <c r="Y1053" i="1"/>
  <c r="S1053" i="1"/>
  <c r="P1053" i="1"/>
  <c r="P1052" i="1"/>
  <c r="P1051" i="1"/>
  <c r="Y1050" i="1"/>
  <c r="S1050" i="1"/>
  <c r="P1050" i="1"/>
  <c r="Y1049" i="1"/>
  <c r="S1049" i="1"/>
  <c r="P1049" i="1"/>
  <c r="P1048" i="1"/>
  <c r="S1047" i="1"/>
  <c r="P1047" i="1"/>
  <c r="Y1046" i="1"/>
  <c r="S1046" i="1"/>
  <c r="P1046" i="1"/>
  <c r="Y1045" i="1"/>
  <c r="S1045" i="1"/>
  <c r="P1045" i="1"/>
  <c r="Y1044" i="1"/>
  <c r="S1044" i="1"/>
  <c r="Y1043" i="1"/>
  <c r="P1043" i="1"/>
  <c r="P1042" i="1"/>
  <c r="S1041" i="1"/>
  <c r="P1041" i="1"/>
  <c r="Y1040" i="1"/>
  <c r="S1040" i="1"/>
  <c r="P1040" i="1"/>
  <c r="Y1039" i="1"/>
  <c r="S1039" i="1"/>
  <c r="P1039" i="1"/>
  <c r="P1038" i="1"/>
  <c r="P1037" i="1"/>
  <c r="Y1036" i="1"/>
  <c r="S1036" i="1"/>
  <c r="P1036" i="1"/>
  <c r="Y1035" i="1"/>
  <c r="S1035" i="1"/>
  <c r="P1035" i="1"/>
  <c r="Y1034" i="1"/>
  <c r="S1034" i="1"/>
  <c r="P1034" i="1"/>
  <c r="P1033" i="1"/>
  <c r="S1032" i="1"/>
  <c r="P1032" i="1"/>
  <c r="Y1031" i="1"/>
  <c r="S1031" i="1"/>
  <c r="P1031" i="1"/>
  <c r="Y1030" i="1"/>
  <c r="P1030" i="1"/>
  <c r="P1029" i="1"/>
  <c r="S1028" i="1"/>
  <c r="P1028" i="1"/>
  <c r="Y1027" i="1"/>
  <c r="S1027" i="1"/>
  <c r="P1027" i="1"/>
  <c r="Y1026" i="1"/>
  <c r="S1026" i="1"/>
  <c r="P1026" i="1"/>
  <c r="Y1025" i="1"/>
  <c r="S1025" i="1"/>
  <c r="P1024" i="1"/>
  <c r="Y1023" i="1"/>
  <c r="P1023" i="1"/>
  <c r="Y1022" i="1"/>
  <c r="S1022" i="1"/>
  <c r="P1022" i="1"/>
  <c r="Y1021" i="1"/>
  <c r="S1021" i="1"/>
  <c r="P1021" i="1"/>
  <c r="P1020" i="1"/>
  <c r="Y1019" i="1"/>
  <c r="S1019" i="1"/>
  <c r="Y1018" i="1"/>
  <c r="S1018" i="1"/>
  <c r="Y1017" i="1"/>
  <c r="S1017" i="1"/>
  <c r="Y1016" i="1"/>
  <c r="S1016" i="1"/>
  <c r="S1015" i="1"/>
  <c r="P1015" i="1"/>
  <c r="Y1014" i="1"/>
  <c r="S1014" i="1"/>
  <c r="P1014" i="1"/>
  <c r="Y1013" i="1"/>
  <c r="P1013" i="1"/>
  <c r="P1012" i="1"/>
  <c r="S1011" i="1"/>
  <c r="P1011" i="1"/>
  <c r="Y1010" i="1"/>
  <c r="S1010" i="1"/>
  <c r="P1010" i="1"/>
  <c r="Y1009" i="1"/>
  <c r="S1009" i="1"/>
  <c r="P1009" i="1"/>
  <c r="P1008" i="1"/>
  <c r="P1007" i="1"/>
  <c r="Y1006" i="1"/>
  <c r="S1006" i="1"/>
  <c r="P1006" i="1"/>
  <c r="Y1005" i="1"/>
  <c r="S1005" i="1"/>
  <c r="Y1004" i="1"/>
  <c r="S1004" i="1"/>
  <c r="Y1003" i="1"/>
  <c r="S1003" i="1"/>
  <c r="P1003" i="1"/>
  <c r="P1002" i="1"/>
  <c r="Y1001" i="1"/>
  <c r="S1001" i="1"/>
  <c r="P1001" i="1"/>
  <c r="S1000" i="1"/>
  <c r="P1000" i="1"/>
  <c r="Y999" i="1"/>
  <c r="S999" i="1"/>
  <c r="P999" i="1"/>
  <c r="S998" i="1"/>
  <c r="P998" i="1"/>
  <c r="P997" i="1"/>
  <c r="S996" i="1"/>
  <c r="P996" i="1"/>
  <c r="Y995" i="1"/>
  <c r="S995" i="1"/>
  <c r="P995" i="1"/>
  <c r="Y994" i="1"/>
  <c r="S994" i="1"/>
  <c r="P994" i="1"/>
  <c r="Y993" i="1"/>
  <c r="S993" i="1"/>
  <c r="P993" i="1"/>
  <c r="Y992" i="1"/>
  <c r="S992" i="1"/>
  <c r="Y991" i="1"/>
  <c r="S991" i="1"/>
  <c r="P990" i="1"/>
  <c r="S989" i="1"/>
  <c r="P989" i="1"/>
  <c r="Y988" i="1"/>
  <c r="S988" i="1"/>
  <c r="P988" i="1"/>
  <c r="Y987" i="1"/>
  <c r="S987" i="1"/>
  <c r="P987" i="1"/>
  <c r="P986" i="1"/>
  <c r="S985" i="1"/>
  <c r="P985" i="1"/>
  <c r="Y984" i="1"/>
  <c r="S984" i="1"/>
  <c r="P984" i="1"/>
  <c r="Y983" i="1"/>
  <c r="P983" i="1"/>
  <c r="P982" i="1"/>
  <c r="Y981" i="1"/>
  <c r="S981" i="1"/>
  <c r="Y980" i="1"/>
  <c r="P980" i="1"/>
  <c r="Y979" i="1"/>
  <c r="S979" i="1"/>
  <c r="P979" i="1"/>
  <c r="Y978" i="1"/>
  <c r="S978" i="1"/>
  <c r="P978" i="1"/>
  <c r="P977" i="1"/>
  <c r="P976" i="1"/>
  <c r="Y975" i="1"/>
  <c r="S975" i="1"/>
  <c r="Y974" i="1"/>
  <c r="S974" i="1"/>
  <c r="P974" i="1"/>
  <c r="Y973" i="1"/>
  <c r="S973" i="1"/>
  <c r="P973" i="1"/>
  <c r="P972" i="1"/>
  <c r="S971" i="1"/>
  <c r="P971" i="1"/>
  <c r="Y970" i="1"/>
  <c r="S970" i="1"/>
  <c r="Y969" i="1"/>
  <c r="S969" i="1"/>
  <c r="P969" i="1"/>
  <c r="Y968" i="1"/>
  <c r="P968" i="1"/>
  <c r="P967" i="1"/>
  <c r="Y966" i="1"/>
  <c r="S966" i="1"/>
  <c r="Y965" i="1"/>
  <c r="S965" i="1"/>
  <c r="Y964" i="1"/>
  <c r="S964" i="1"/>
  <c r="S963" i="1"/>
  <c r="P963" i="1"/>
  <c r="Y962" i="1"/>
  <c r="S962" i="1"/>
  <c r="P962" i="1"/>
  <c r="Y961" i="1"/>
  <c r="S961" i="1"/>
  <c r="P961" i="1"/>
  <c r="P960" i="1"/>
  <c r="Y959" i="1"/>
  <c r="P959" i="1"/>
  <c r="Y958" i="1"/>
  <c r="S958" i="1"/>
  <c r="P958" i="1"/>
  <c r="Y957" i="1"/>
  <c r="S957" i="1"/>
  <c r="Y956" i="1"/>
  <c r="S956" i="1"/>
  <c r="P956" i="1"/>
  <c r="P955" i="1"/>
  <c r="S954" i="1"/>
  <c r="P954" i="1"/>
  <c r="Y953" i="1"/>
  <c r="S953" i="1"/>
  <c r="Y952" i="1"/>
  <c r="S952" i="1"/>
  <c r="Y951" i="1"/>
  <c r="S951" i="1"/>
  <c r="Y950" i="1"/>
  <c r="S950" i="1"/>
  <c r="Y949" i="1"/>
  <c r="S949" i="1"/>
  <c r="P949" i="1"/>
  <c r="Y948" i="1"/>
  <c r="P948" i="1"/>
  <c r="S947" i="1"/>
  <c r="P947" i="1"/>
  <c r="S946" i="1"/>
  <c r="P946" i="1"/>
  <c r="Y945" i="1"/>
  <c r="S945" i="1"/>
  <c r="Y944" i="1"/>
  <c r="S944" i="1"/>
  <c r="P944" i="1"/>
  <c r="Y943" i="1"/>
  <c r="S943" i="1"/>
  <c r="P943" i="1"/>
  <c r="P942" i="1"/>
  <c r="P941" i="1"/>
  <c r="Y940" i="1"/>
  <c r="S940" i="1"/>
  <c r="P940" i="1"/>
  <c r="Y939" i="1"/>
  <c r="S939" i="1"/>
  <c r="P939" i="1"/>
  <c r="P938" i="1"/>
  <c r="Y937" i="1"/>
  <c r="S937" i="1"/>
  <c r="P937" i="1"/>
  <c r="Y936" i="1"/>
  <c r="S936" i="1"/>
  <c r="P936" i="1"/>
  <c r="Y935" i="1"/>
  <c r="P935" i="1"/>
  <c r="P934" i="1"/>
  <c r="Y933" i="1"/>
  <c r="P933" i="1"/>
  <c r="Y932" i="1"/>
  <c r="S932" i="1"/>
  <c r="P932" i="1"/>
  <c r="Y931" i="1"/>
  <c r="S931" i="1"/>
  <c r="P931" i="1"/>
  <c r="P930" i="1"/>
  <c r="P929" i="1"/>
  <c r="Y928" i="1"/>
  <c r="S928" i="1"/>
  <c r="P928" i="1"/>
  <c r="Y927" i="1"/>
  <c r="S927" i="1"/>
  <c r="P927" i="1"/>
  <c r="P926" i="1"/>
  <c r="S925" i="1"/>
  <c r="P925" i="1"/>
  <c r="Y924" i="1"/>
  <c r="S924" i="1"/>
  <c r="P924" i="1"/>
  <c r="Y923" i="1"/>
  <c r="P923" i="1"/>
  <c r="P922" i="1"/>
  <c r="S921" i="1"/>
  <c r="P921" i="1"/>
  <c r="Y920" i="1"/>
  <c r="S920" i="1"/>
  <c r="P920" i="1"/>
  <c r="Y919" i="1"/>
  <c r="S919" i="1"/>
  <c r="Y918" i="1"/>
  <c r="S918" i="1"/>
  <c r="Y917" i="1"/>
  <c r="S917" i="1"/>
  <c r="P917" i="1"/>
  <c r="P916" i="1"/>
  <c r="P915" i="1"/>
  <c r="Y914" i="1"/>
  <c r="S914" i="1"/>
  <c r="P914" i="1"/>
  <c r="Y913" i="1"/>
  <c r="S913" i="1"/>
  <c r="P913" i="1"/>
  <c r="P912" i="1"/>
  <c r="S911" i="1"/>
  <c r="P911" i="1"/>
  <c r="Y910" i="1"/>
  <c r="S910" i="1"/>
  <c r="P910" i="1"/>
  <c r="Y909" i="1"/>
  <c r="P909" i="1"/>
  <c r="Y908" i="1"/>
  <c r="S908" i="1"/>
  <c r="P907" i="1"/>
  <c r="S906" i="1"/>
  <c r="P906" i="1"/>
  <c r="Y905" i="1"/>
  <c r="S905" i="1"/>
  <c r="Y904" i="1"/>
  <c r="S904" i="1"/>
  <c r="Y903" i="1"/>
  <c r="S903" i="1"/>
  <c r="P903" i="1"/>
  <c r="Y902" i="1"/>
  <c r="S902" i="1"/>
  <c r="P902" i="1"/>
  <c r="P901" i="1"/>
  <c r="P900" i="1"/>
  <c r="Y899" i="1"/>
  <c r="S899" i="1"/>
  <c r="P899" i="1"/>
  <c r="Y898" i="1"/>
  <c r="S898" i="1"/>
  <c r="P898" i="1"/>
  <c r="P897" i="1"/>
  <c r="S896" i="1"/>
  <c r="P896" i="1"/>
  <c r="Y895" i="1"/>
  <c r="S895" i="1"/>
  <c r="P895" i="1"/>
  <c r="Y894" i="1"/>
  <c r="P894" i="1"/>
  <c r="P893" i="1"/>
  <c r="S892" i="1"/>
  <c r="P892" i="1"/>
  <c r="Y891" i="1"/>
  <c r="S891" i="1"/>
  <c r="Y890" i="1"/>
  <c r="S890" i="1"/>
  <c r="P890" i="1"/>
  <c r="Y889" i="1"/>
  <c r="S889" i="1"/>
  <c r="P889" i="1"/>
  <c r="P888" i="1"/>
  <c r="P887" i="1"/>
  <c r="Y886" i="1"/>
  <c r="S886" i="1"/>
  <c r="P886" i="1"/>
  <c r="Y885" i="1"/>
  <c r="S885" i="1"/>
  <c r="P885" i="1"/>
  <c r="P884" i="1"/>
  <c r="S883" i="1"/>
  <c r="P883" i="1"/>
  <c r="Y882" i="1"/>
  <c r="S882" i="1"/>
  <c r="P882" i="1"/>
  <c r="Y881" i="1"/>
  <c r="P881" i="1"/>
  <c r="P880" i="1"/>
  <c r="S879" i="1"/>
  <c r="P879" i="1"/>
  <c r="Y878" i="1"/>
  <c r="S878" i="1"/>
  <c r="P878" i="1"/>
  <c r="Y877" i="1"/>
  <c r="S877" i="1"/>
  <c r="P877" i="1"/>
  <c r="P876" i="1"/>
  <c r="Y875" i="1"/>
  <c r="P875" i="1"/>
  <c r="Y874" i="1"/>
  <c r="S874" i="1"/>
  <c r="P874" i="1"/>
  <c r="Y873" i="1"/>
  <c r="S873" i="1"/>
  <c r="P873" i="1"/>
  <c r="P872" i="1"/>
  <c r="S871" i="1"/>
  <c r="P871" i="1"/>
  <c r="Y870" i="1"/>
  <c r="S870" i="1"/>
  <c r="P870" i="1"/>
  <c r="Y869" i="1"/>
  <c r="P869" i="1"/>
  <c r="Y868" i="1"/>
  <c r="S868" i="1"/>
  <c r="Y867" i="1"/>
  <c r="S867" i="1"/>
  <c r="P866" i="1"/>
  <c r="S865" i="1"/>
  <c r="P865" i="1"/>
  <c r="Y864" i="1"/>
  <c r="S864" i="1"/>
  <c r="P864" i="1"/>
  <c r="Y863" i="1"/>
  <c r="S863" i="1"/>
  <c r="P863" i="1"/>
  <c r="Y862" i="1"/>
  <c r="S862" i="1"/>
  <c r="P861" i="1"/>
  <c r="Y860" i="1"/>
  <c r="P860" i="1"/>
  <c r="Y859" i="1"/>
  <c r="S859" i="1"/>
  <c r="P859" i="1"/>
  <c r="Y858" i="1"/>
  <c r="S858" i="1"/>
  <c r="P858" i="1"/>
  <c r="P857" i="1"/>
  <c r="Y856" i="1"/>
  <c r="P856" i="1"/>
  <c r="Y855" i="1"/>
  <c r="S855" i="1"/>
  <c r="P855" i="1"/>
  <c r="Y854" i="1"/>
  <c r="P854" i="1"/>
  <c r="P853" i="1"/>
  <c r="S852" i="1"/>
  <c r="P852" i="1"/>
  <c r="Y851" i="1"/>
  <c r="S851" i="1"/>
  <c r="P851" i="1"/>
  <c r="Y850" i="1"/>
  <c r="S850" i="1"/>
  <c r="P850" i="1"/>
  <c r="P849" i="1"/>
  <c r="P848" i="1"/>
  <c r="Y847" i="1"/>
  <c r="S847" i="1"/>
  <c r="P847" i="1"/>
  <c r="Y846" i="1"/>
  <c r="S846" i="1"/>
  <c r="P846" i="1"/>
  <c r="P845" i="1"/>
  <c r="S844" i="1"/>
  <c r="P844" i="1"/>
  <c r="Y843" i="1"/>
  <c r="S843" i="1"/>
  <c r="Y842" i="1"/>
  <c r="S842" i="1"/>
  <c r="P842" i="1"/>
  <c r="S841" i="1"/>
  <c r="P841" i="1"/>
  <c r="P840" i="1"/>
  <c r="Y839" i="1"/>
  <c r="S839" i="1"/>
  <c r="P839" i="1"/>
  <c r="S838" i="1"/>
  <c r="P838" i="1"/>
  <c r="Y837" i="1"/>
  <c r="S837" i="1"/>
  <c r="P837" i="1"/>
  <c r="Y836" i="1"/>
  <c r="S836" i="1"/>
  <c r="P836" i="1"/>
  <c r="P835" i="1"/>
  <c r="Y834" i="1"/>
  <c r="S834" i="1"/>
  <c r="P833" i="1"/>
  <c r="Y832" i="1"/>
  <c r="S832" i="1"/>
  <c r="P832" i="1"/>
  <c r="Y831" i="1"/>
  <c r="S831" i="1"/>
  <c r="Y830" i="1"/>
  <c r="S830" i="1"/>
  <c r="P830" i="1"/>
  <c r="P829" i="1"/>
  <c r="S828" i="1"/>
  <c r="P828" i="1"/>
  <c r="Y827" i="1"/>
  <c r="S827" i="1"/>
  <c r="P827" i="1"/>
  <c r="Y826" i="1"/>
  <c r="P826" i="1"/>
  <c r="P825" i="1"/>
  <c r="S824" i="1"/>
  <c r="P824" i="1"/>
  <c r="Y823" i="1"/>
  <c r="S823" i="1"/>
  <c r="P823" i="1"/>
  <c r="Y822" i="1"/>
  <c r="S822" i="1"/>
  <c r="P822" i="1"/>
  <c r="P821" i="1"/>
  <c r="P820" i="1"/>
  <c r="Y819" i="1"/>
  <c r="S819" i="1"/>
  <c r="P819" i="1"/>
  <c r="Y818" i="1"/>
  <c r="S818" i="1"/>
  <c r="P818" i="1"/>
  <c r="P817" i="1"/>
  <c r="S816" i="1"/>
  <c r="P816" i="1"/>
  <c r="Y815" i="1"/>
  <c r="S815" i="1"/>
  <c r="P815" i="1"/>
  <c r="Y814" i="1"/>
  <c r="P814" i="1"/>
  <c r="P813" i="1"/>
  <c r="S812" i="1"/>
  <c r="P812" i="1"/>
  <c r="Y811" i="1"/>
  <c r="S811" i="1"/>
  <c r="P811" i="1"/>
  <c r="Y810" i="1"/>
  <c r="S810" i="1"/>
  <c r="P810" i="1"/>
  <c r="P809" i="1"/>
  <c r="Y808" i="1"/>
  <c r="S808" i="1"/>
  <c r="P807" i="1"/>
  <c r="Y806" i="1"/>
  <c r="S806" i="1"/>
  <c r="P806" i="1"/>
  <c r="Y805" i="1"/>
  <c r="S805" i="1"/>
  <c r="P805" i="1"/>
  <c r="P804" i="1"/>
  <c r="S803" i="1"/>
  <c r="P803" i="1"/>
  <c r="Y802" i="1"/>
  <c r="S802" i="1"/>
  <c r="P802" i="1"/>
  <c r="Y801" i="1"/>
  <c r="P801" i="1"/>
  <c r="Y800" i="1"/>
  <c r="S800" i="1"/>
  <c r="P799" i="1"/>
  <c r="S798" i="1"/>
  <c r="P798" i="1"/>
  <c r="Y797" i="1"/>
  <c r="S797" i="1"/>
  <c r="P797" i="1"/>
  <c r="Y796" i="1"/>
  <c r="S796" i="1"/>
  <c r="P796" i="1"/>
  <c r="P795" i="1"/>
  <c r="P794" i="1"/>
  <c r="Y793" i="1"/>
  <c r="S793" i="1"/>
  <c r="P793" i="1"/>
  <c r="Y792" i="1"/>
  <c r="S792" i="1"/>
  <c r="P792" i="1"/>
  <c r="P791" i="1"/>
  <c r="Y790" i="1"/>
  <c r="S790" i="1"/>
  <c r="P790" i="1"/>
  <c r="Y789" i="1"/>
  <c r="S789" i="1"/>
  <c r="P789" i="1"/>
  <c r="Y788" i="1"/>
  <c r="P788" i="1"/>
  <c r="P787" i="1"/>
  <c r="S786" i="1"/>
  <c r="P786" i="1"/>
  <c r="Y785" i="1"/>
  <c r="S785" i="1"/>
  <c r="P785" i="1"/>
  <c r="Y784" i="1"/>
  <c r="S784" i="1"/>
  <c r="P784" i="1"/>
  <c r="Y783" i="1"/>
  <c r="S783" i="1"/>
  <c r="P782" i="1"/>
  <c r="P781" i="1"/>
  <c r="Y780" i="1"/>
  <c r="S780" i="1"/>
  <c r="P780" i="1"/>
  <c r="Y779" i="1"/>
  <c r="S779" i="1"/>
  <c r="P779" i="1"/>
  <c r="Y778" i="1"/>
  <c r="S778" i="1"/>
  <c r="P778" i="1"/>
  <c r="P777" i="1"/>
  <c r="Y776" i="1"/>
  <c r="S776" i="1"/>
  <c r="P776" i="1"/>
  <c r="Y775" i="1"/>
  <c r="P775" i="1"/>
  <c r="Y774" i="1"/>
  <c r="S774" i="1"/>
  <c r="P774" i="1"/>
  <c r="S773" i="1"/>
  <c r="P773" i="1"/>
  <c r="P772" i="1"/>
  <c r="S771" i="1"/>
  <c r="P771" i="1"/>
  <c r="Y770" i="1"/>
  <c r="S770" i="1"/>
  <c r="P770" i="1"/>
  <c r="Y769" i="1"/>
  <c r="S769" i="1"/>
  <c r="Y768" i="1"/>
  <c r="S768" i="1"/>
  <c r="Y767" i="1"/>
  <c r="S767" i="1"/>
  <c r="P767" i="1"/>
  <c r="P766" i="1"/>
  <c r="P765" i="1"/>
  <c r="Y764" i="1"/>
  <c r="S764" i="1"/>
  <c r="P764" i="1"/>
  <c r="Y763" i="1"/>
  <c r="S763" i="1"/>
  <c r="P763" i="1"/>
  <c r="P762" i="1"/>
  <c r="Y761" i="1"/>
  <c r="S761" i="1"/>
  <c r="P761" i="1"/>
  <c r="Y760" i="1"/>
  <c r="S760" i="1"/>
  <c r="P760" i="1"/>
  <c r="Y759" i="1"/>
  <c r="P759" i="1"/>
  <c r="P758" i="1"/>
  <c r="S757" i="1"/>
  <c r="P757" i="1"/>
  <c r="Y756" i="1"/>
  <c r="S756" i="1"/>
  <c r="P756" i="1"/>
  <c r="Y755" i="1"/>
  <c r="S755" i="1"/>
  <c r="P755" i="1"/>
  <c r="Y754" i="1"/>
  <c r="S754" i="1"/>
  <c r="P754" i="1"/>
  <c r="P753" i="1"/>
  <c r="P752" i="1"/>
  <c r="Y751" i="1"/>
  <c r="S751" i="1"/>
  <c r="P751" i="1"/>
  <c r="Y750" i="1"/>
  <c r="S750" i="1"/>
  <c r="P750" i="1"/>
  <c r="P749" i="1"/>
  <c r="S748" i="1"/>
  <c r="P748" i="1"/>
  <c r="Y747" i="1"/>
  <c r="S747" i="1"/>
  <c r="P747" i="1"/>
  <c r="Y746" i="1"/>
  <c r="S746" i="1"/>
  <c r="P746" i="1"/>
  <c r="S745" i="1"/>
  <c r="P745" i="1"/>
  <c r="S744" i="1"/>
  <c r="P744" i="1"/>
  <c r="Y743" i="1"/>
  <c r="S743" i="1"/>
  <c r="P743" i="1"/>
  <c r="Y742" i="1"/>
  <c r="S742" i="1"/>
  <c r="P742" i="1"/>
  <c r="P741" i="1"/>
  <c r="P740" i="1"/>
  <c r="Y739" i="1"/>
  <c r="S739" i="1"/>
  <c r="P739" i="1"/>
  <c r="Y738" i="1"/>
  <c r="S738" i="1"/>
  <c r="P738" i="1"/>
  <c r="P737" i="1"/>
  <c r="Y736" i="1"/>
  <c r="P736" i="1"/>
  <c r="Y735" i="1"/>
  <c r="S735" i="1"/>
  <c r="P735" i="1"/>
  <c r="Y734" i="1"/>
  <c r="P734" i="1"/>
  <c r="P733" i="1"/>
  <c r="S732" i="1"/>
  <c r="P732" i="1"/>
  <c r="Y731" i="1"/>
  <c r="S731" i="1"/>
  <c r="Y730" i="1"/>
  <c r="S730" i="1"/>
  <c r="P730" i="1"/>
  <c r="Y729" i="1"/>
  <c r="S729" i="1"/>
  <c r="P729" i="1"/>
  <c r="P728" i="1"/>
  <c r="P727" i="1"/>
  <c r="Y726" i="1"/>
  <c r="S726" i="1"/>
  <c r="Y725" i="1"/>
  <c r="S725" i="1"/>
  <c r="P725" i="1"/>
  <c r="Y724" i="1"/>
  <c r="S724" i="1"/>
  <c r="P724" i="1"/>
  <c r="P723" i="1"/>
  <c r="Y722" i="1"/>
  <c r="P722" i="1"/>
  <c r="Y721" i="1"/>
  <c r="S721" i="1"/>
  <c r="Y720" i="1"/>
  <c r="S720" i="1"/>
  <c r="Y719" i="1"/>
  <c r="S719" i="1"/>
  <c r="P719" i="1"/>
  <c r="Y718" i="1"/>
  <c r="P718" i="1"/>
  <c r="P717" i="1"/>
  <c r="S716" i="1"/>
  <c r="P716" i="1"/>
  <c r="Y715" i="1"/>
  <c r="S715" i="1"/>
  <c r="P715" i="1"/>
  <c r="Y714" i="1"/>
  <c r="S714" i="1"/>
  <c r="P714" i="1"/>
  <c r="P713" i="1"/>
  <c r="Y712" i="1"/>
  <c r="P712" i="1"/>
  <c r="Y711" i="1"/>
  <c r="S711" i="1"/>
  <c r="P711" i="1"/>
  <c r="Y710" i="1"/>
  <c r="S710" i="1"/>
  <c r="P710" i="1"/>
  <c r="P709" i="1"/>
  <c r="Y708" i="1"/>
  <c r="P708" i="1"/>
  <c r="Y707" i="1"/>
  <c r="S707" i="1"/>
  <c r="P707" i="1"/>
  <c r="Y706" i="1"/>
  <c r="P706" i="1"/>
  <c r="P705" i="1"/>
  <c r="S704" i="1"/>
  <c r="P704" i="1"/>
  <c r="Y703" i="1"/>
  <c r="S703" i="1"/>
  <c r="P703" i="1"/>
  <c r="Y702" i="1"/>
  <c r="S702" i="1"/>
  <c r="P702" i="1"/>
  <c r="P701" i="1"/>
  <c r="P700" i="1"/>
  <c r="Y699" i="1"/>
  <c r="S699" i="1"/>
  <c r="P699" i="1"/>
  <c r="Y698" i="1"/>
  <c r="S698" i="1"/>
  <c r="P698" i="1"/>
  <c r="P697" i="1"/>
  <c r="S696" i="1"/>
  <c r="P696" i="1"/>
  <c r="Y695" i="1"/>
  <c r="S695" i="1"/>
  <c r="P695" i="1"/>
  <c r="Y694" i="1"/>
  <c r="P694" i="1"/>
  <c r="P693" i="1"/>
  <c r="Y692" i="1"/>
  <c r="S692" i="1"/>
  <c r="P692" i="1"/>
  <c r="Y691" i="1"/>
  <c r="S691" i="1"/>
  <c r="Y690" i="1"/>
  <c r="S690" i="1"/>
  <c r="P690" i="1"/>
  <c r="Y689" i="1"/>
  <c r="S689" i="1"/>
  <c r="P689" i="1"/>
  <c r="Y688" i="1"/>
  <c r="S688" i="1"/>
  <c r="P687" i="1"/>
  <c r="Y686" i="1"/>
  <c r="P686" i="1"/>
  <c r="Y685" i="1"/>
  <c r="S685" i="1"/>
  <c r="P685" i="1"/>
  <c r="Y684" i="1"/>
  <c r="S684" i="1"/>
  <c r="P684" i="1"/>
  <c r="P683" i="1"/>
  <c r="Y682" i="1"/>
  <c r="P682" i="1"/>
  <c r="Y681" i="1"/>
  <c r="S681" i="1"/>
  <c r="P681" i="1"/>
  <c r="Y680" i="1"/>
  <c r="P680" i="1"/>
  <c r="S679" i="1"/>
  <c r="P679" i="1"/>
  <c r="Y678" i="1"/>
  <c r="S678" i="1"/>
  <c r="Y677" i="1"/>
  <c r="S677" i="1"/>
  <c r="Y676" i="1"/>
  <c r="S676" i="1"/>
  <c r="Y675" i="1"/>
  <c r="S675" i="1"/>
  <c r="Y674" i="1"/>
  <c r="S674" i="1"/>
  <c r="Y673" i="1"/>
  <c r="S673" i="1"/>
  <c r="P673" i="1"/>
  <c r="Y672" i="1"/>
  <c r="S672" i="1"/>
  <c r="Y671" i="1"/>
  <c r="S671" i="1"/>
  <c r="P671" i="1"/>
  <c r="Y670" i="1"/>
  <c r="S670" i="1"/>
  <c r="P670" i="1"/>
  <c r="Y669" i="1"/>
  <c r="S669" i="1"/>
  <c r="Y668" i="1"/>
  <c r="S668" i="1"/>
  <c r="Y667" i="1"/>
  <c r="S667" i="1"/>
  <c r="Y666" i="1"/>
  <c r="S666" i="1"/>
  <c r="P666" i="1"/>
  <c r="Y665" i="1"/>
  <c r="S665" i="1"/>
  <c r="P665" i="1"/>
  <c r="P664" i="1"/>
  <c r="P663" i="1"/>
  <c r="Y662" i="1"/>
  <c r="S662" i="1"/>
  <c r="P662" i="1"/>
  <c r="Y661" i="1"/>
  <c r="S661" i="1"/>
  <c r="P661" i="1"/>
  <c r="P660" i="1"/>
  <c r="S659" i="1"/>
  <c r="P659" i="1"/>
  <c r="Y658" i="1"/>
  <c r="S658" i="1"/>
  <c r="P658" i="1"/>
  <c r="Y657" i="1"/>
  <c r="P657" i="1"/>
  <c r="P656" i="1"/>
  <c r="Y655" i="1"/>
  <c r="S655" i="1"/>
  <c r="P655" i="1"/>
  <c r="Y654" i="1"/>
  <c r="S654" i="1"/>
  <c r="P654" i="1"/>
  <c r="Y653" i="1"/>
  <c r="S653" i="1"/>
  <c r="P653" i="1"/>
  <c r="Y652" i="1"/>
  <c r="S652" i="1"/>
  <c r="P651" i="1"/>
  <c r="Y650" i="1"/>
  <c r="S650" i="1"/>
  <c r="Y649" i="1"/>
  <c r="P649" i="1"/>
  <c r="Y648" i="1"/>
  <c r="S648" i="1"/>
  <c r="P648" i="1"/>
  <c r="Y647" i="1"/>
  <c r="S647" i="1"/>
  <c r="P647" i="1"/>
  <c r="Y646" i="1"/>
  <c r="S646" i="1"/>
  <c r="P646" i="1"/>
  <c r="P645" i="1"/>
  <c r="S644" i="1"/>
  <c r="P644" i="1"/>
  <c r="Y643" i="1"/>
  <c r="S643" i="1"/>
  <c r="Y642" i="1"/>
  <c r="S642" i="1"/>
  <c r="Y641" i="1"/>
  <c r="S641" i="1"/>
  <c r="Y640" i="1"/>
  <c r="S640" i="1"/>
  <c r="Y639" i="1"/>
  <c r="S639" i="1"/>
  <c r="Y638" i="1"/>
  <c r="S638" i="1"/>
  <c r="P638" i="1"/>
  <c r="Y637" i="1"/>
  <c r="P637" i="1"/>
  <c r="Y636" i="1"/>
  <c r="S636" i="1"/>
  <c r="P635" i="1"/>
  <c r="S634" i="1"/>
  <c r="P634" i="1"/>
  <c r="Y633" i="1"/>
  <c r="S633" i="1"/>
  <c r="P633" i="1"/>
  <c r="Y632" i="1"/>
  <c r="S632" i="1"/>
  <c r="P632" i="1"/>
  <c r="P631" i="1"/>
  <c r="P630" i="1"/>
  <c r="Y629" i="1"/>
  <c r="S629" i="1"/>
  <c r="P629" i="1"/>
  <c r="Y628" i="1"/>
  <c r="S628" i="1"/>
  <c r="P628" i="1"/>
  <c r="P627" i="1"/>
  <c r="S626" i="1"/>
  <c r="P626" i="1"/>
  <c r="Y625" i="1"/>
  <c r="S625" i="1"/>
  <c r="P625" i="1"/>
  <c r="Y624" i="1"/>
  <c r="P624" i="1"/>
  <c r="P623" i="1"/>
  <c r="S622" i="1"/>
  <c r="P622" i="1"/>
  <c r="Y621" i="1"/>
  <c r="S621" i="1"/>
  <c r="P621" i="1"/>
  <c r="Y620" i="1"/>
  <c r="S620" i="1"/>
  <c r="P620" i="1"/>
  <c r="P619" i="1"/>
  <c r="P618" i="1"/>
  <c r="Y617" i="1"/>
  <c r="S617" i="1"/>
  <c r="P617" i="1"/>
  <c r="Y616" i="1"/>
  <c r="S616" i="1"/>
  <c r="P616" i="1"/>
  <c r="P615" i="1"/>
  <c r="S614" i="1"/>
  <c r="P614" i="1"/>
  <c r="Y613" i="1"/>
  <c r="S613" i="1"/>
  <c r="P613" i="1"/>
  <c r="Y612" i="1"/>
  <c r="P612" i="1"/>
  <c r="P611" i="1"/>
  <c r="S610" i="1"/>
  <c r="P610" i="1"/>
  <c r="Y609" i="1"/>
  <c r="S609" i="1"/>
  <c r="P609" i="1"/>
  <c r="Y608" i="1"/>
  <c r="S608" i="1"/>
  <c r="P608" i="1"/>
  <c r="Y607" i="1"/>
  <c r="P607" i="1"/>
  <c r="P606" i="1"/>
  <c r="Y605" i="1"/>
  <c r="S605" i="1"/>
  <c r="P605" i="1"/>
  <c r="Y604" i="1"/>
  <c r="S604" i="1"/>
  <c r="P604" i="1"/>
  <c r="P603" i="1"/>
  <c r="Y602" i="1"/>
  <c r="S602" i="1"/>
  <c r="P602" i="1"/>
  <c r="Y601" i="1"/>
  <c r="S601" i="1"/>
  <c r="P601" i="1"/>
  <c r="Y600" i="1"/>
  <c r="P600" i="1"/>
  <c r="P599" i="1"/>
  <c r="Y598" i="1"/>
  <c r="S598" i="1"/>
  <c r="P598" i="1"/>
  <c r="Y597" i="1"/>
  <c r="P597" i="1"/>
  <c r="Y596" i="1"/>
  <c r="S596" i="1"/>
  <c r="P596" i="1"/>
  <c r="Y595" i="1"/>
  <c r="S595" i="1"/>
  <c r="P595" i="1"/>
  <c r="Y594" i="1"/>
  <c r="S594" i="1"/>
  <c r="P594" i="1"/>
  <c r="P593" i="1"/>
  <c r="P592" i="1"/>
  <c r="Y591" i="1"/>
  <c r="S591" i="1"/>
  <c r="Y590" i="1"/>
  <c r="S590" i="1"/>
  <c r="Y589" i="1"/>
  <c r="S589" i="1"/>
  <c r="Y588" i="1"/>
  <c r="S588" i="1"/>
  <c r="Y587" i="1"/>
  <c r="S587" i="1"/>
  <c r="P587" i="1"/>
  <c r="Y586" i="1"/>
  <c r="S586" i="1"/>
  <c r="P586" i="1"/>
  <c r="P585" i="1"/>
  <c r="Y584" i="1"/>
  <c r="P584" i="1"/>
  <c r="Y583" i="1"/>
  <c r="S583" i="1"/>
  <c r="P583" i="1"/>
  <c r="Y582" i="1"/>
  <c r="P582" i="1"/>
  <c r="P581" i="1"/>
  <c r="S580" i="1"/>
  <c r="P580" i="1"/>
  <c r="Y579" i="1"/>
  <c r="S579" i="1"/>
  <c r="P579" i="1"/>
  <c r="Y578" i="1"/>
  <c r="S578" i="1"/>
  <c r="P578" i="1"/>
  <c r="P577" i="1"/>
  <c r="P576" i="1"/>
  <c r="Y575" i="1"/>
  <c r="S575" i="1"/>
  <c r="P575" i="1"/>
  <c r="Y574" i="1"/>
  <c r="S574" i="1"/>
  <c r="P574" i="1"/>
  <c r="P573" i="1"/>
  <c r="S572" i="1"/>
  <c r="P572" i="1"/>
  <c r="Y571" i="1"/>
  <c r="S571" i="1"/>
  <c r="P571" i="1"/>
  <c r="Y570" i="1"/>
  <c r="P570" i="1"/>
  <c r="P569" i="1"/>
  <c r="S568" i="1"/>
  <c r="P568" i="1"/>
  <c r="Y567" i="1"/>
  <c r="S567" i="1"/>
  <c r="P567" i="1"/>
  <c r="Y566" i="1"/>
  <c r="S566" i="1"/>
  <c r="P566" i="1"/>
  <c r="P565" i="1"/>
  <c r="P564" i="1"/>
  <c r="Y563" i="1"/>
  <c r="S563" i="1"/>
  <c r="Y562" i="1"/>
  <c r="S562" i="1"/>
  <c r="Y561" i="1"/>
  <c r="S561" i="1"/>
  <c r="Y560" i="1"/>
  <c r="S560" i="1"/>
  <c r="P560" i="1"/>
  <c r="Y559" i="1"/>
  <c r="S559" i="1"/>
  <c r="P559" i="1"/>
  <c r="P558" i="1"/>
  <c r="S557" i="1"/>
  <c r="P557" i="1"/>
  <c r="Y556" i="1"/>
  <c r="S556" i="1"/>
  <c r="P556" i="1"/>
  <c r="Y555" i="1"/>
  <c r="P555" i="1"/>
  <c r="P554" i="1"/>
  <c r="S553" i="1"/>
  <c r="P553" i="1"/>
  <c r="Y552" i="1"/>
  <c r="S552" i="1"/>
  <c r="P552" i="1"/>
  <c r="Y551" i="1"/>
  <c r="S551" i="1"/>
  <c r="P551" i="1"/>
  <c r="Y550" i="1"/>
  <c r="S550" i="1"/>
  <c r="P549" i="1"/>
  <c r="P548" i="1"/>
  <c r="Y547" i="1"/>
  <c r="S547" i="1"/>
  <c r="P547" i="1"/>
  <c r="Y546" i="1"/>
  <c r="S546" i="1"/>
  <c r="P546" i="1"/>
  <c r="P545" i="1"/>
  <c r="S544" i="1"/>
  <c r="P544" i="1"/>
  <c r="Y543" i="1"/>
  <c r="S543" i="1"/>
  <c r="P543" i="1"/>
  <c r="Y542" i="1"/>
  <c r="P542" i="1"/>
  <c r="P541" i="1"/>
  <c r="Y540" i="1"/>
  <c r="S540" i="1"/>
  <c r="P540" i="1"/>
  <c r="S539" i="1"/>
  <c r="P539" i="1"/>
  <c r="Y538" i="1"/>
  <c r="S538" i="1"/>
  <c r="P538" i="1"/>
  <c r="Y537" i="1"/>
  <c r="S537" i="1"/>
  <c r="P537" i="1"/>
  <c r="P536" i="1"/>
  <c r="Y535" i="1"/>
  <c r="P535" i="1"/>
  <c r="Y534" i="1"/>
  <c r="S534" i="1"/>
  <c r="P534" i="1"/>
  <c r="Y533" i="1"/>
  <c r="S533" i="1"/>
  <c r="P533" i="1"/>
  <c r="P532" i="1"/>
  <c r="S531" i="1"/>
  <c r="P531" i="1"/>
  <c r="Y530" i="1"/>
  <c r="S530" i="1"/>
  <c r="P530" i="1"/>
  <c r="S529" i="1"/>
  <c r="P529" i="1"/>
  <c r="P528" i="1"/>
  <c r="S527" i="1"/>
  <c r="P527" i="1"/>
  <c r="Y526" i="1"/>
  <c r="S526" i="1"/>
  <c r="P526" i="1"/>
  <c r="Y525" i="1"/>
  <c r="S525" i="1"/>
  <c r="P525" i="1"/>
  <c r="P524" i="1"/>
  <c r="P523" i="1"/>
  <c r="Y522" i="1"/>
  <c r="S522" i="1"/>
  <c r="P522" i="1"/>
  <c r="Y521" i="1"/>
  <c r="S521" i="1"/>
  <c r="P521" i="1"/>
  <c r="P520" i="1"/>
  <c r="S519" i="1"/>
  <c r="P519" i="1"/>
  <c r="Y518" i="1"/>
  <c r="S518" i="1"/>
  <c r="P518" i="1"/>
  <c r="Y517" i="1"/>
  <c r="S517" i="1"/>
  <c r="P517" i="1"/>
  <c r="Y516" i="1"/>
  <c r="S516" i="1"/>
  <c r="P516" i="1"/>
  <c r="Y515" i="1"/>
  <c r="P515" i="1"/>
  <c r="P514" i="1"/>
  <c r="S513" i="1"/>
  <c r="P513" i="1"/>
  <c r="Y512" i="1"/>
  <c r="S512" i="1"/>
  <c r="P512" i="1"/>
  <c r="Y511" i="1"/>
  <c r="S511" i="1"/>
  <c r="P511" i="1"/>
  <c r="Y510" i="1"/>
  <c r="S510" i="1"/>
  <c r="P510" i="1"/>
  <c r="P509" i="1"/>
  <c r="P508" i="1"/>
  <c r="Y507" i="1"/>
  <c r="S507" i="1"/>
  <c r="P507" i="1"/>
  <c r="Y506" i="1"/>
  <c r="S506" i="1"/>
  <c r="P506" i="1"/>
  <c r="Y505" i="1"/>
  <c r="S505" i="1"/>
  <c r="P505" i="1"/>
  <c r="Y504" i="1"/>
  <c r="S504" i="1"/>
  <c r="P504" i="1"/>
  <c r="P503" i="1"/>
  <c r="Y502" i="1"/>
  <c r="S502" i="1"/>
  <c r="P502" i="1"/>
  <c r="Y501" i="1"/>
  <c r="S501" i="1"/>
  <c r="P501" i="1"/>
  <c r="Y500" i="1"/>
  <c r="S500" i="1"/>
  <c r="P500" i="1"/>
  <c r="Y499" i="1"/>
  <c r="S499" i="1"/>
  <c r="P499" i="1"/>
  <c r="Y498" i="1"/>
  <c r="S498" i="1"/>
  <c r="P498" i="1"/>
  <c r="Y497" i="1"/>
  <c r="S497" i="1"/>
  <c r="P497" i="1"/>
  <c r="Y496" i="1"/>
  <c r="S496" i="1"/>
  <c r="P496" i="1"/>
  <c r="Y495" i="1"/>
  <c r="S495" i="1"/>
  <c r="P495" i="1"/>
  <c r="Y494" i="1"/>
  <c r="S494" i="1"/>
  <c r="P494" i="1"/>
  <c r="Y493" i="1"/>
  <c r="S493" i="1"/>
  <c r="P493" i="1"/>
  <c r="S492" i="1"/>
  <c r="P492" i="1"/>
  <c r="Y491" i="1"/>
  <c r="S491" i="1"/>
  <c r="P491" i="1"/>
  <c r="Y490" i="1"/>
  <c r="P490" i="1"/>
  <c r="Y489" i="1"/>
  <c r="S489" i="1"/>
  <c r="Y488" i="1"/>
  <c r="S488" i="1"/>
  <c r="Y487" i="1"/>
  <c r="S487" i="1"/>
  <c r="P487" i="1"/>
  <c r="Y486" i="1"/>
  <c r="S486" i="1"/>
  <c r="P485" i="1"/>
  <c r="Y484" i="1"/>
  <c r="S484" i="1"/>
  <c r="P484" i="1"/>
  <c r="Y483" i="1"/>
  <c r="S483" i="1"/>
  <c r="P483" i="1"/>
  <c r="Y482" i="1"/>
  <c r="S482" i="1"/>
  <c r="P482" i="1"/>
  <c r="Y481" i="1"/>
  <c r="P481" i="1"/>
  <c r="P480" i="1"/>
  <c r="Y479" i="1"/>
  <c r="S479" i="1"/>
  <c r="P479" i="1"/>
  <c r="Y478" i="1"/>
  <c r="S478" i="1"/>
  <c r="P478" i="1"/>
  <c r="P477" i="1"/>
  <c r="S476" i="1"/>
  <c r="P476" i="1"/>
  <c r="Y475" i="1"/>
  <c r="S475" i="1"/>
  <c r="P475" i="1"/>
  <c r="Y474" i="1"/>
  <c r="P474" i="1"/>
  <c r="P473" i="1"/>
  <c r="S472" i="1"/>
  <c r="P472" i="1"/>
  <c r="Y471" i="1"/>
  <c r="S471" i="1"/>
  <c r="P471" i="1"/>
  <c r="Y470" i="1"/>
  <c r="S470" i="1"/>
  <c r="P470" i="1"/>
  <c r="P469" i="1"/>
  <c r="P468" i="1"/>
  <c r="Y467" i="1"/>
  <c r="S467" i="1"/>
  <c r="P467" i="1"/>
  <c r="Y466" i="1"/>
  <c r="S466" i="1"/>
  <c r="P466" i="1"/>
  <c r="P465" i="1"/>
  <c r="S464" i="1"/>
  <c r="P464" i="1"/>
  <c r="Y463" i="1"/>
  <c r="S463" i="1"/>
  <c r="P463" i="1"/>
  <c r="S462" i="1"/>
  <c r="P462" i="1"/>
  <c r="P461" i="1"/>
  <c r="S460" i="1"/>
  <c r="P460" i="1"/>
  <c r="Y459" i="1"/>
  <c r="S459" i="1"/>
  <c r="P459" i="1"/>
  <c r="Y458" i="1"/>
  <c r="S458" i="1"/>
  <c r="P458" i="1"/>
  <c r="P457" i="1"/>
  <c r="Y456" i="1"/>
  <c r="P456" i="1"/>
  <c r="Y455" i="1"/>
  <c r="S455" i="1"/>
  <c r="P455" i="1"/>
  <c r="Y454" i="1"/>
  <c r="S454" i="1"/>
  <c r="P454" i="1"/>
  <c r="P453" i="1"/>
  <c r="S452" i="1"/>
  <c r="P452" i="1"/>
  <c r="Y451" i="1"/>
  <c r="S451" i="1"/>
  <c r="P451" i="1"/>
  <c r="Y450" i="1"/>
  <c r="P450" i="1"/>
  <c r="P449" i="1"/>
  <c r="S448" i="1"/>
  <c r="P448" i="1"/>
  <c r="Y447" i="1"/>
  <c r="S447" i="1"/>
  <c r="P447" i="1"/>
  <c r="Y446" i="1"/>
  <c r="S446" i="1"/>
  <c r="P446" i="1"/>
  <c r="Y445" i="1"/>
  <c r="S445" i="1"/>
  <c r="P445" i="1"/>
  <c r="P444" i="1"/>
  <c r="P443" i="1"/>
  <c r="Y442" i="1"/>
  <c r="S442" i="1"/>
  <c r="P442" i="1"/>
  <c r="Y441" i="1"/>
  <c r="S441" i="1"/>
  <c r="Y440" i="1"/>
  <c r="S440" i="1"/>
  <c r="P440" i="1"/>
  <c r="P439" i="1"/>
  <c r="S438" i="1"/>
  <c r="P438" i="1"/>
  <c r="Y437" i="1"/>
  <c r="S437" i="1"/>
  <c r="P437" i="1"/>
  <c r="Y436" i="1"/>
  <c r="P436" i="1"/>
  <c r="P435" i="1"/>
  <c r="S434" i="1"/>
  <c r="P434" i="1"/>
  <c r="Y433" i="1"/>
  <c r="S433" i="1"/>
  <c r="P433" i="1"/>
  <c r="Y432" i="1"/>
  <c r="S432" i="1"/>
  <c r="P432" i="1"/>
  <c r="P431" i="1"/>
  <c r="P430" i="1"/>
  <c r="Y429" i="1"/>
  <c r="S429" i="1"/>
  <c r="P429" i="1"/>
  <c r="Y428" i="1"/>
  <c r="S428" i="1"/>
  <c r="P428" i="1"/>
  <c r="Y427" i="1"/>
  <c r="S427" i="1"/>
  <c r="P426" i="1"/>
  <c r="Y425" i="1"/>
  <c r="S425" i="1"/>
  <c r="Y424" i="1"/>
  <c r="S424" i="1"/>
  <c r="P424" i="1"/>
  <c r="Y423" i="1"/>
  <c r="S423" i="1"/>
  <c r="P423" i="1"/>
  <c r="Y422" i="1"/>
  <c r="P422" i="1"/>
  <c r="P421" i="1"/>
  <c r="S420" i="1"/>
  <c r="P420" i="1"/>
  <c r="Y419" i="1"/>
  <c r="S419" i="1"/>
  <c r="P419" i="1"/>
  <c r="Y418" i="1"/>
  <c r="S418" i="1"/>
  <c r="P418" i="1"/>
  <c r="P417" i="1"/>
  <c r="P416" i="1"/>
  <c r="Y415" i="1"/>
  <c r="S415" i="1"/>
  <c r="P415" i="1"/>
  <c r="Y414" i="1"/>
  <c r="S414" i="1"/>
  <c r="P414" i="1"/>
  <c r="P413" i="1"/>
  <c r="S412" i="1"/>
  <c r="P412" i="1"/>
  <c r="Y411" i="1"/>
  <c r="S411" i="1"/>
  <c r="P411" i="1"/>
  <c r="Y410" i="1"/>
  <c r="P410" i="1"/>
  <c r="P409" i="1"/>
  <c r="S408" i="1"/>
  <c r="P408" i="1"/>
  <c r="Y407" i="1"/>
  <c r="S407" i="1"/>
  <c r="P407" i="1"/>
  <c r="Y406" i="1"/>
  <c r="S406" i="1"/>
  <c r="P406" i="1"/>
  <c r="P405" i="1"/>
  <c r="P404" i="1"/>
  <c r="Y403" i="1"/>
  <c r="S403" i="1"/>
  <c r="Y402" i="1"/>
  <c r="S402" i="1"/>
  <c r="P402" i="1"/>
  <c r="Y401" i="1"/>
  <c r="S401" i="1"/>
  <c r="P401" i="1"/>
  <c r="Y400" i="1"/>
  <c r="S400" i="1"/>
  <c r="P400" i="1"/>
  <c r="P399" i="1"/>
  <c r="S398" i="1"/>
  <c r="P398" i="1"/>
  <c r="Y397" i="1"/>
  <c r="S397" i="1"/>
  <c r="P397" i="1"/>
  <c r="Y396" i="1"/>
  <c r="P396" i="1"/>
  <c r="P395" i="1"/>
  <c r="S394" i="1"/>
  <c r="P394" i="1"/>
  <c r="Y393" i="1"/>
  <c r="S393" i="1"/>
  <c r="P393" i="1"/>
  <c r="Y392" i="1"/>
  <c r="S392" i="1"/>
  <c r="P392" i="1"/>
  <c r="P391" i="1"/>
  <c r="Y390" i="1"/>
  <c r="P390" i="1"/>
  <c r="Y389" i="1"/>
  <c r="S389" i="1"/>
  <c r="P389" i="1"/>
  <c r="Y388" i="1"/>
  <c r="S388" i="1"/>
  <c r="P388" i="1"/>
  <c r="P387" i="1"/>
  <c r="S386" i="1"/>
  <c r="P386" i="1"/>
  <c r="Y385" i="1"/>
  <c r="S385" i="1"/>
  <c r="P385" i="1"/>
  <c r="Y384" i="1"/>
  <c r="P384" i="1"/>
  <c r="P383" i="1"/>
  <c r="Y382" i="1"/>
  <c r="S382" i="1"/>
  <c r="Y381" i="1"/>
  <c r="S381" i="1"/>
  <c r="P381" i="1"/>
  <c r="Y380" i="1"/>
  <c r="S380" i="1"/>
  <c r="P380" i="1"/>
  <c r="Y379" i="1"/>
  <c r="S379" i="1"/>
  <c r="P379" i="1"/>
  <c r="S378" i="1"/>
  <c r="P378" i="1"/>
  <c r="S377" i="1"/>
  <c r="P377" i="1"/>
  <c r="Y376" i="1"/>
  <c r="S376" i="1"/>
  <c r="P376" i="1"/>
  <c r="Y375" i="1"/>
  <c r="S375" i="1"/>
  <c r="P375" i="1"/>
  <c r="P374" i="1"/>
  <c r="Y373" i="1"/>
  <c r="S373" i="1"/>
  <c r="P373" i="1"/>
  <c r="Y372" i="1"/>
  <c r="S372" i="1"/>
  <c r="P372" i="1"/>
  <c r="Y371" i="1"/>
  <c r="S371" i="1"/>
  <c r="Y370" i="1"/>
  <c r="S370" i="1"/>
  <c r="P370" i="1"/>
  <c r="Y369" i="1"/>
  <c r="S369" i="1"/>
  <c r="Y368" i="1"/>
  <c r="P368" i="1"/>
  <c r="Y367" i="1"/>
  <c r="S367" i="1"/>
  <c r="P367" i="1"/>
  <c r="P366" i="1"/>
  <c r="S365" i="1"/>
  <c r="P365" i="1"/>
  <c r="Y364" i="1"/>
  <c r="S364" i="1"/>
  <c r="P364" i="1"/>
  <c r="Y363" i="1"/>
  <c r="S363" i="1"/>
  <c r="P363" i="1"/>
  <c r="P362" i="1"/>
  <c r="Y361" i="1"/>
  <c r="S361" i="1"/>
  <c r="P360" i="1"/>
  <c r="Y359" i="1"/>
  <c r="S359" i="1"/>
  <c r="P359" i="1"/>
  <c r="Y358" i="1"/>
  <c r="S358" i="1"/>
  <c r="P358" i="1"/>
  <c r="P357" i="1"/>
  <c r="S356" i="1"/>
  <c r="P356" i="1"/>
  <c r="Y355" i="1"/>
  <c r="S355" i="1"/>
  <c r="P355" i="1"/>
  <c r="Y354" i="1"/>
  <c r="P354" i="1"/>
  <c r="Y353" i="1"/>
  <c r="S353" i="1"/>
  <c r="P353" i="1"/>
  <c r="P352" i="1"/>
  <c r="S351" i="1"/>
  <c r="P351" i="1"/>
  <c r="Y350" i="1"/>
  <c r="S350" i="1"/>
  <c r="P350" i="1"/>
  <c r="Y349" i="1"/>
  <c r="S349" i="1"/>
  <c r="P349" i="1"/>
  <c r="Y348" i="1"/>
  <c r="S348" i="1"/>
  <c r="P347" i="1"/>
  <c r="P346" i="1"/>
  <c r="Y345" i="1"/>
  <c r="S345" i="1"/>
  <c r="P345" i="1"/>
  <c r="Y344" i="1"/>
  <c r="S344" i="1"/>
  <c r="P344" i="1"/>
  <c r="P343" i="1"/>
  <c r="S342" i="1"/>
  <c r="P342" i="1"/>
  <c r="Y341" i="1"/>
  <c r="S341" i="1"/>
  <c r="P341" i="1"/>
  <c r="Y340" i="1"/>
  <c r="S340" i="1"/>
  <c r="P340" i="1"/>
  <c r="Y339" i="1"/>
  <c r="P339" i="1"/>
  <c r="P338" i="1"/>
  <c r="S337" i="1"/>
  <c r="P337" i="1"/>
  <c r="Y336" i="1"/>
  <c r="S336" i="1"/>
  <c r="P336" i="1"/>
  <c r="Y335" i="1"/>
  <c r="S335" i="1"/>
  <c r="P335" i="1"/>
  <c r="P334" i="1"/>
  <c r="P333" i="1"/>
  <c r="Y332" i="1"/>
  <c r="S332" i="1"/>
  <c r="P332" i="1"/>
  <c r="Y331" i="1"/>
  <c r="S331" i="1"/>
  <c r="P331" i="1"/>
  <c r="P330" i="1"/>
  <c r="S329" i="1"/>
  <c r="P329" i="1"/>
  <c r="Y328" i="1"/>
  <c r="S328" i="1"/>
  <c r="P328" i="1"/>
  <c r="Y327" i="1"/>
  <c r="S327" i="1"/>
  <c r="Y326" i="1"/>
  <c r="P326" i="1"/>
  <c r="P325" i="1"/>
  <c r="S324" i="1"/>
  <c r="P324" i="1"/>
  <c r="Y323" i="1"/>
  <c r="S323" i="1"/>
  <c r="P323" i="1"/>
  <c r="Y322" i="1"/>
  <c r="S322" i="1"/>
  <c r="P322" i="1"/>
  <c r="P321" i="1"/>
  <c r="P320" i="1"/>
  <c r="Y319" i="1"/>
  <c r="S319" i="1"/>
  <c r="P319" i="1"/>
  <c r="Y318" i="1"/>
  <c r="S318" i="1"/>
  <c r="P318" i="1"/>
  <c r="P317" i="1"/>
  <c r="S316" i="1"/>
  <c r="P316" i="1"/>
  <c r="Y315" i="1"/>
  <c r="S315" i="1"/>
  <c r="P315" i="1"/>
  <c r="Y314" i="1"/>
  <c r="P314" i="1"/>
  <c r="P313" i="1"/>
  <c r="S312" i="1"/>
  <c r="P312" i="1"/>
  <c r="Y311" i="1"/>
  <c r="S311" i="1"/>
  <c r="P311" i="1"/>
  <c r="Y310" i="1"/>
  <c r="S310" i="1"/>
  <c r="P310" i="1"/>
  <c r="P309" i="1"/>
  <c r="P308" i="1"/>
  <c r="Y307" i="1"/>
  <c r="S307" i="1"/>
  <c r="P307" i="1"/>
  <c r="Y306" i="1"/>
  <c r="S306" i="1"/>
  <c r="P306" i="1"/>
  <c r="P305" i="1"/>
  <c r="Y304" i="1"/>
  <c r="S304" i="1"/>
  <c r="P304" i="1"/>
  <c r="Y303" i="1"/>
  <c r="S303" i="1"/>
  <c r="P303" i="1"/>
  <c r="Y302" i="1"/>
  <c r="P302" i="1"/>
  <c r="Y301" i="1"/>
  <c r="S301" i="1"/>
  <c r="P300" i="1"/>
  <c r="S299" i="1"/>
  <c r="P299" i="1"/>
  <c r="Y298" i="1"/>
  <c r="S298" i="1"/>
  <c r="Y297" i="1"/>
  <c r="S297" i="1"/>
  <c r="P297" i="1"/>
  <c r="Y296" i="1"/>
  <c r="S296" i="1"/>
  <c r="Y295" i="1"/>
  <c r="S295" i="1"/>
  <c r="P295" i="1"/>
  <c r="P294" i="1"/>
  <c r="P293" i="1"/>
  <c r="Y292" i="1"/>
  <c r="S292" i="1"/>
  <c r="P292" i="1"/>
  <c r="Y291" i="1"/>
  <c r="S291" i="1"/>
  <c r="P291" i="1"/>
  <c r="P290" i="1"/>
  <c r="Y289" i="1"/>
  <c r="S289" i="1"/>
  <c r="P289" i="1"/>
  <c r="Y288" i="1"/>
  <c r="S288" i="1"/>
  <c r="P288" i="1"/>
  <c r="Y287" i="1"/>
  <c r="P287" i="1"/>
  <c r="P286" i="1"/>
  <c r="S285" i="1"/>
  <c r="P285" i="1"/>
  <c r="Y284" i="1"/>
  <c r="S284" i="1"/>
  <c r="P284" i="1"/>
  <c r="Y283" i="1"/>
  <c r="S283" i="1"/>
  <c r="P283" i="1"/>
  <c r="P282" i="1"/>
  <c r="P281" i="1"/>
  <c r="Y280" i="1"/>
  <c r="S280" i="1"/>
  <c r="P280" i="1"/>
  <c r="Y279" i="1"/>
  <c r="S279" i="1"/>
  <c r="P279" i="1"/>
  <c r="P278" i="1"/>
  <c r="S277" i="1"/>
  <c r="P277" i="1"/>
  <c r="Y276" i="1"/>
  <c r="S276" i="1"/>
  <c r="P276" i="1"/>
  <c r="Y275" i="1"/>
  <c r="S275" i="1"/>
  <c r="P275" i="1"/>
  <c r="Y274" i="1"/>
  <c r="P274" i="1"/>
  <c r="S273" i="1"/>
  <c r="P273" i="1"/>
  <c r="Y272" i="1"/>
  <c r="S272" i="1"/>
  <c r="P272" i="1"/>
  <c r="Y271" i="1"/>
  <c r="S271" i="1"/>
  <c r="P271" i="1"/>
  <c r="Y270" i="1"/>
  <c r="S270" i="1"/>
  <c r="P270" i="1"/>
  <c r="Y269" i="1"/>
  <c r="S269" i="1"/>
  <c r="P269" i="1"/>
  <c r="P268" i="1"/>
  <c r="P267" i="1"/>
  <c r="Y266" i="1"/>
  <c r="S266" i="1"/>
  <c r="Y265" i="1"/>
  <c r="S265" i="1"/>
  <c r="P265" i="1"/>
  <c r="Y264" i="1"/>
  <c r="S264" i="1"/>
  <c r="P264" i="1"/>
  <c r="P263" i="1"/>
  <c r="S262" i="1"/>
  <c r="P262" i="1"/>
  <c r="Y261" i="1"/>
  <c r="S261" i="1"/>
  <c r="P261" i="1"/>
  <c r="Y260" i="1"/>
  <c r="P260" i="1"/>
  <c r="Y259" i="1"/>
  <c r="S259" i="1"/>
  <c r="Y258" i="1"/>
  <c r="S258" i="1"/>
  <c r="P257" i="1"/>
  <c r="Y256" i="1"/>
  <c r="S256" i="1"/>
  <c r="S255" i="1"/>
  <c r="P255" i="1"/>
  <c r="Y254" i="1"/>
  <c r="S254" i="1"/>
  <c r="P254" i="1"/>
  <c r="Y253" i="1"/>
  <c r="S253" i="1"/>
  <c r="P253" i="1"/>
  <c r="Y252" i="1"/>
  <c r="S252" i="1"/>
  <c r="P252" i="1"/>
  <c r="Y251" i="1"/>
  <c r="S251" i="1"/>
  <c r="P251" i="1"/>
  <c r="P250" i="1"/>
  <c r="Y249" i="1"/>
  <c r="S249" i="1"/>
  <c r="Y248" i="1"/>
  <c r="S248" i="1"/>
  <c r="P247" i="1"/>
  <c r="Y246" i="1"/>
  <c r="S246" i="1"/>
  <c r="P246" i="1"/>
  <c r="Y245" i="1"/>
  <c r="S245" i="1"/>
  <c r="P245" i="1"/>
  <c r="P244" i="1"/>
  <c r="S243" i="1"/>
  <c r="P243" i="1"/>
  <c r="Y242" i="1"/>
  <c r="S242" i="1"/>
  <c r="P242" i="1"/>
  <c r="Y241" i="1"/>
  <c r="P241" i="1"/>
  <c r="P240" i="1"/>
  <c r="S239" i="1"/>
  <c r="P239" i="1"/>
  <c r="Y238" i="1"/>
  <c r="S238" i="1"/>
  <c r="P238" i="1"/>
  <c r="Y237" i="1"/>
  <c r="S237" i="1"/>
  <c r="P237" i="1"/>
  <c r="P236" i="1"/>
  <c r="P235" i="1"/>
  <c r="Y234" i="1"/>
  <c r="S234" i="1"/>
  <c r="P234" i="1"/>
  <c r="Y233" i="1"/>
  <c r="S233" i="1"/>
  <c r="P233" i="1"/>
  <c r="P232" i="1"/>
  <c r="Y231" i="1"/>
  <c r="S231" i="1"/>
  <c r="P231" i="1"/>
  <c r="Y230" i="1"/>
  <c r="S230" i="1"/>
  <c r="P230" i="1"/>
  <c r="Y229" i="1"/>
  <c r="P229" i="1"/>
  <c r="P228" i="1"/>
  <c r="S227" i="1"/>
  <c r="P227" i="1"/>
  <c r="Y226" i="1"/>
  <c r="S226" i="1"/>
  <c r="P226" i="1"/>
  <c r="Y225" i="1"/>
  <c r="S225" i="1"/>
  <c r="P225" i="1"/>
  <c r="S224" i="1"/>
  <c r="P224" i="1"/>
  <c r="P223" i="1"/>
  <c r="Y222" i="1"/>
  <c r="S222" i="1"/>
  <c r="P222" i="1"/>
  <c r="Y221" i="1"/>
  <c r="S221" i="1"/>
  <c r="P221" i="1"/>
  <c r="Y220" i="1"/>
  <c r="P220" i="1"/>
  <c r="S219" i="1"/>
  <c r="P219" i="1"/>
  <c r="Y218" i="1"/>
  <c r="S218" i="1"/>
  <c r="P218" i="1"/>
  <c r="Y217" i="1"/>
  <c r="P217" i="1"/>
  <c r="P216" i="1"/>
  <c r="S215" i="1"/>
  <c r="P215" i="1"/>
  <c r="Y214" i="1"/>
  <c r="S214" i="1"/>
  <c r="P214" i="1"/>
  <c r="Y213" i="1"/>
  <c r="S213" i="1"/>
  <c r="P213" i="1"/>
  <c r="P212" i="1"/>
  <c r="P211" i="1"/>
  <c r="Y210" i="1"/>
  <c r="S210" i="1"/>
  <c r="P210" i="1"/>
  <c r="Y209" i="1"/>
  <c r="S209" i="1"/>
  <c r="P209" i="1"/>
  <c r="P208" i="1"/>
  <c r="S207" i="1"/>
  <c r="P207" i="1"/>
  <c r="Y206" i="1"/>
  <c r="S206" i="1"/>
  <c r="P206" i="1"/>
  <c r="Y205" i="1"/>
  <c r="P205" i="1"/>
  <c r="P204" i="1"/>
  <c r="S203" i="1"/>
  <c r="P203" i="1"/>
  <c r="Y202" i="1"/>
  <c r="S202" i="1"/>
  <c r="P202" i="1"/>
  <c r="Y201" i="1"/>
  <c r="S201" i="1"/>
  <c r="P201" i="1"/>
  <c r="P200" i="1"/>
  <c r="P199" i="1"/>
  <c r="Y198" i="1"/>
  <c r="S198" i="1"/>
  <c r="P198" i="1"/>
  <c r="Y197" i="1"/>
  <c r="S197" i="1"/>
  <c r="P197" i="1"/>
  <c r="P196" i="1"/>
  <c r="S195" i="1"/>
  <c r="P195" i="1"/>
  <c r="Y194" i="1"/>
  <c r="S194" i="1"/>
  <c r="P194" i="1"/>
  <c r="Y193" i="1"/>
  <c r="P193" i="1"/>
  <c r="P192" i="1"/>
  <c r="S191" i="1"/>
  <c r="P191" i="1"/>
  <c r="Y190" i="1"/>
  <c r="S190" i="1"/>
  <c r="P190" i="1"/>
  <c r="Y189" i="1"/>
  <c r="S189" i="1"/>
  <c r="P189" i="1"/>
  <c r="P188" i="1"/>
  <c r="P187" i="1"/>
  <c r="Y186" i="1"/>
  <c r="S186" i="1"/>
  <c r="P186" i="1"/>
  <c r="Y185" i="1"/>
  <c r="S185" i="1"/>
  <c r="P185" i="1"/>
  <c r="P184" i="1"/>
  <c r="Y183" i="1"/>
  <c r="S183" i="1"/>
  <c r="P183" i="1"/>
  <c r="Y182" i="1"/>
  <c r="S182" i="1"/>
  <c r="P182" i="1"/>
  <c r="Y181" i="1"/>
  <c r="S181" i="1"/>
  <c r="P181" i="1"/>
  <c r="Y180" i="1"/>
  <c r="S180" i="1"/>
  <c r="P180" i="1"/>
  <c r="Y179" i="1"/>
  <c r="S179" i="1"/>
  <c r="P179" i="1"/>
  <c r="Y178" i="1"/>
  <c r="S178" i="1"/>
  <c r="P178" i="1"/>
  <c r="Y177" i="1"/>
  <c r="S177" i="1"/>
  <c r="P177" i="1"/>
  <c r="Y176" i="1"/>
  <c r="S176" i="1"/>
  <c r="P176" i="1"/>
  <c r="Y175" i="1"/>
  <c r="P175" i="1"/>
  <c r="P174" i="1"/>
  <c r="S173" i="1"/>
  <c r="P173" i="1"/>
  <c r="Y172" i="1"/>
  <c r="S172" i="1"/>
  <c r="P172" i="1"/>
  <c r="Y171" i="1"/>
  <c r="S171" i="1"/>
  <c r="P171" i="1"/>
  <c r="Y170" i="1"/>
  <c r="S170" i="1"/>
  <c r="P170" i="1"/>
  <c r="P169" i="1"/>
  <c r="P168" i="1"/>
  <c r="Y167" i="1"/>
  <c r="S167" i="1"/>
  <c r="P167" i="1"/>
  <c r="Y166" i="1"/>
  <c r="S166" i="1"/>
  <c r="P166" i="1"/>
  <c r="P165" i="1"/>
  <c r="S164" i="1"/>
  <c r="P164" i="1"/>
  <c r="Y163" i="1"/>
  <c r="S163" i="1"/>
  <c r="P163" i="1"/>
  <c r="Y162" i="1"/>
  <c r="S162" i="1"/>
  <c r="P162" i="1"/>
  <c r="Y161" i="1"/>
  <c r="P161" i="1"/>
  <c r="P160" i="1"/>
  <c r="S159" i="1"/>
  <c r="P159" i="1"/>
  <c r="Y158" i="1"/>
  <c r="S158" i="1"/>
  <c r="P158" i="1"/>
  <c r="Y157" i="1"/>
  <c r="S157" i="1"/>
  <c r="Y156" i="1"/>
  <c r="S156" i="1"/>
  <c r="Y155" i="1"/>
  <c r="S155" i="1"/>
  <c r="Y154" i="1"/>
  <c r="S154" i="1"/>
  <c r="P154" i="1"/>
  <c r="P153" i="1"/>
  <c r="P152" i="1"/>
  <c r="Y151" i="1"/>
  <c r="S151" i="1"/>
  <c r="P151" i="1"/>
  <c r="Y150" i="1"/>
  <c r="S150" i="1"/>
  <c r="P150" i="1"/>
  <c r="P149" i="1"/>
  <c r="S148" i="1"/>
  <c r="P148" i="1"/>
  <c r="Y147" i="1"/>
  <c r="S147" i="1"/>
  <c r="P147" i="1"/>
  <c r="Y146" i="1"/>
  <c r="P146" i="1"/>
  <c r="P145" i="1"/>
  <c r="S144" i="1"/>
  <c r="P144" i="1"/>
  <c r="Y143" i="1"/>
  <c r="S143" i="1"/>
  <c r="P143" i="1"/>
  <c r="Y142" i="1"/>
  <c r="S142" i="1"/>
  <c r="P142" i="1"/>
  <c r="S141" i="1"/>
  <c r="P141" i="1"/>
  <c r="P140" i="1"/>
  <c r="Y139" i="1"/>
  <c r="S139" i="1"/>
  <c r="P139" i="1"/>
  <c r="Y138" i="1"/>
  <c r="S138" i="1"/>
  <c r="P138" i="1"/>
  <c r="P137" i="1"/>
  <c r="S136" i="1"/>
  <c r="P136" i="1"/>
  <c r="Y135" i="1"/>
  <c r="S135" i="1"/>
  <c r="P135" i="1"/>
  <c r="Y134" i="1"/>
  <c r="P134" i="1"/>
  <c r="P133" i="1"/>
  <c r="S132" i="1"/>
  <c r="P132" i="1"/>
  <c r="Y131" i="1"/>
  <c r="S131" i="1"/>
  <c r="P131" i="1"/>
  <c r="Y130" i="1"/>
  <c r="S130" i="1"/>
  <c r="P130" i="1"/>
  <c r="P129" i="1"/>
  <c r="P128" i="1"/>
  <c r="Y127" i="1"/>
  <c r="S127" i="1"/>
  <c r="P127" i="1"/>
  <c r="Y126" i="1"/>
  <c r="S126" i="1"/>
  <c r="P126" i="1"/>
  <c r="P125" i="1"/>
  <c r="S124" i="1"/>
  <c r="P124" i="1"/>
  <c r="Y123" i="1"/>
  <c r="S123" i="1"/>
  <c r="P123" i="1"/>
  <c r="Y122" i="1"/>
  <c r="P122" i="1"/>
  <c r="P121" i="1"/>
  <c r="S120" i="1"/>
  <c r="P120" i="1"/>
  <c r="Y119" i="1"/>
  <c r="S119" i="1"/>
  <c r="P119" i="1"/>
  <c r="Y118" i="1"/>
  <c r="S118" i="1"/>
  <c r="P118" i="1"/>
  <c r="P117" i="1"/>
  <c r="P116" i="1"/>
  <c r="Y115" i="1"/>
  <c r="S115" i="1"/>
  <c r="P115" i="1"/>
  <c r="Y114" i="1"/>
  <c r="S114" i="1"/>
  <c r="P114" i="1"/>
  <c r="S113" i="1"/>
  <c r="P113" i="1"/>
  <c r="Y112" i="1"/>
  <c r="S112" i="1"/>
  <c r="P112" i="1"/>
  <c r="Y111" i="1"/>
  <c r="S111" i="1"/>
  <c r="P111" i="1"/>
  <c r="Y110" i="1"/>
  <c r="P110" i="1"/>
  <c r="P109" i="1"/>
  <c r="S108" i="1"/>
  <c r="P108" i="1"/>
  <c r="Y107" i="1"/>
  <c r="S107" i="1"/>
  <c r="P107" i="1"/>
  <c r="Y106" i="1"/>
  <c r="S106" i="1"/>
  <c r="P106" i="1"/>
  <c r="P105" i="1"/>
  <c r="P104" i="1"/>
  <c r="Y103" i="1"/>
  <c r="S103" i="1"/>
  <c r="P103" i="1"/>
  <c r="Y102" i="1"/>
  <c r="S102" i="1"/>
  <c r="P102" i="1"/>
  <c r="P101" i="1"/>
  <c r="S100" i="1"/>
  <c r="P100" i="1"/>
  <c r="Y99" i="1"/>
  <c r="S99" i="1"/>
  <c r="P99" i="1"/>
  <c r="Y98" i="1"/>
  <c r="P98" i="1"/>
  <c r="P97" i="1"/>
  <c r="S96" i="1"/>
  <c r="P96" i="1"/>
  <c r="S95" i="1"/>
  <c r="P95" i="1"/>
  <c r="Y94" i="1"/>
  <c r="S94" i="1"/>
  <c r="P94" i="1"/>
  <c r="P93" i="1"/>
  <c r="P92" i="1"/>
  <c r="Y91" i="1"/>
  <c r="S91" i="1"/>
  <c r="P91" i="1"/>
  <c r="Y90" i="1"/>
  <c r="S90" i="1"/>
  <c r="P90" i="1"/>
  <c r="P89" i="1"/>
  <c r="S88" i="1"/>
  <c r="P88" i="1"/>
  <c r="S87" i="1"/>
  <c r="P87" i="1"/>
  <c r="Y86" i="1"/>
  <c r="P86" i="1"/>
  <c r="P85" i="1"/>
  <c r="S84" i="1"/>
  <c r="P84" i="1"/>
  <c r="S83" i="1"/>
  <c r="P83" i="1"/>
  <c r="Y82" i="1"/>
  <c r="S82" i="1"/>
  <c r="P82" i="1"/>
  <c r="P81" i="1"/>
  <c r="P80" i="1"/>
  <c r="Y79" i="1"/>
  <c r="S79" i="1"/>
  <c r="P79" i="1"/>
  <c r="Y78" i="1"/>
  <c r="S78" i="1"/>
  <c r="P78" i="1"/>
  <c r="P77" i="1"/>
  <c r="Y76" i="1"/>
  <c r="S76" i="1"/>
  <c r="P76" i="1"/>
  <c r="S75" i="1"/>
  <c r="P75" i="1"/>
  <c r="S74" i="1"/>
  <c r="P74" i="1"/>
  <c r="Y73" i="1"/>
  <c r="P73" i="1"/>
  <c r="P72" i="1"/>
  <c r="S71" i="1"/>
  <c r="P71" i="1"/>
  <c r="Y70" i="1"/>
  <c r="S70" i="1"/>
  <c r="P70" i="1"/>
  <c r="S69" i="1"/>
  <c r="P69" i="1"/>
  <c r="Y68" i="1"/>
  <c r="S68" i="1"/>
  <c r="P68" i="1"/>
  <c r="P67" i="1"/>
  <c r="P66" i="1"/>
  <c r="Y65" i="1"/>
  <c r="S65" i="1"/>
  <c r="P65" i="1"/>
  <c r="Y64" i="1"/>
  <c r="S64" i="1"/>
  <c r="P64" i="1"/>
  <c r="P63" i="1"/>
  <c r="S62" i="1"/>
  <c r="P62" i="1"/>
  <c r="Y61" i="1"/>
  <c r="S61" i="1"/>
  <c r="P61" i="1"/>
  <c r="Y60" i="1"/>
  <c r="P60" i="1"/>
  <c r="P59" i="1"/>
  <c r="S58" i="1"/>
  <c r="P58" i="1"/>
  <c r="S57" i="1"/>
  <c r="P57" i="1"/>
  <c r="Y56" i="1"/>
  <c r="S56" i="1"/>
  <c r="P56" i="1"/>
  <c r="S55" i="1"/>
  <c r="P55" i="1"/>
  <c r="P54" i="1"/>
  <c r="S53" i="1"/>
  <c r="P53" i="1"/>
  <c r="Y52" i="1"/>
  <c r="S52" i="1"/>
  <c r="P52" i="1"/>
  <c r="P51" i="1"/>
  <c r="Y50" i="1"/>
  <c r="S50" i="1"/>
  <c r="P50" i="1"/>
  <c r="Y49" i="1"/>
  <c r="S49" i="1"/>
  <c r="P49" i="1"/>
  <c r="Y48" i="1"/>
  <c r="P48" i="1"/>
  <c r="Y47" i="1"/>
  <c r="P47" i="1"/>
  <c r="S46" i="1"/>
  <c r="P46" i="1"/>
  <c r="S45" i="1"/>
  <c r="P45" i="1"/>
  <c r="Y44" i="1"/>
  <c r="S44" i="1"/>
  <c r="P44" i="1"/>
  <c r="P43" i="1"/>
  <c r="P42" i="1"/>
  <c r="S41" i="1"/>
  <c r="P41" i="1"/>
  <c r="Y40" i="1"/>
  <c r="S40" i="1"/>
  <c r="P40" i="1"/>
  <c r="P39" i="1"/>
  <c r="S38" i="1"/>
  <c r="P38" i="1"/>
  <c r="S37" i="1"/>
  <c r="P37" i="1"/>
  <c r="Y36" i="1"/>
  <c r="P36" i="1"/>
  <c r="P35" i="1"/>
  <c r="S34" i="1"/>
  <c r="P34" i="1"/>
  <c r="Y33" i="1"/>
  <c r="S33" i="1"/>
  <c r="P33" i="1"/>
  <c r="Y32" i="1"/>
  <c r="S32" i="1"/>
  <c r="P32" i="1"/>
  <c r="P31" i="1"/>
  <c r="P30" i="1"/>
  <c r="S29" i="1"/>
  <c r="P29" i="1"/>
  <c r="Y28" i="1"/>
  <c r="S28" i="1"/>
  <c r="P28" i="1"/>
  <c r="P27" i="1"/>
  <c r="S26" i="1"/>
  <c r="P26" i="1"/>
  <c r="S25" i="1"/>
  <c r="P25" i="1"/>
  <c r="Y24" i="1"/>
  <c r="P24" i="1"/>
  <c r="P23" i="1"/>
  <c r="S22" i="1"/>
  <c r="P22" i="1"/>
  <c r="Y21" i="1"/>
  <c r="S21" i="1"/>
  <c r="P21" i="1"/>
  <c r="Y20" i="1"/>
  <c r="S20" i="1"/>
  <c r="P20" i="1"/>
  <c r="P19" i="1"/>
  <c r="Y18" i="1"/>
  <c r="S18" i="1"/>
  <c r="P18" i="1"/>
  <c r="P17" i="1"/>
  <c r="Y16" i="1"/>
  <c r="S16" i="1"/>
  <c r="P16" i="1"/>
  <c r="Y15" i="1"/>
  <c r="S15" i="1"/>
  <c r="P15" i="1"/>
  <c r="P14" i="1"/>
  <c r="S13" i="1"/>
  <c r="P13" i="1"/>
  <c r="Y12" i="1"/>
  <c r="S12" i="1"/>
  <c r="P12" i="1"/>
  <c r="Y11" i="1"/>
  <c r="P11" i="1"/>
  <c r="P10" i="1"/>
  <c r="S9" i="1"/>
  <c r="P9" i="1"/>
  <c r="S8" i="1"/>
  <c r="P8" i="1"/>
  <c r="Y7" i="1"/>
  <c r="S7" i="1"/>
  <c r="P7" i="1"/>
  <c r="Y6" i="1"/>
  <c r="P6" i="1"/>
  <c r="Y5" i="1"/>
  <c r="P5" i="1"/>
  <c r="Y4" i="1"/>
  <c r="S4" i="1"/>
  <c r="P4" i="1"/>
  <c r="Y3" i="1"/>
  <c r="S3" i="1"/>
  <c r="P3" i="1"/>
  <c r="P2" i="1"/>
  <c r="K951" i="46"/>
  <c r="K950" i="46"/>
  <c r="K949" i="46"/>
  <c r="K948" i="46"/>
  <c r="K947" i="46"/>
  <c r="K946" i="46"/>
  <c r="K945" i="46"/>
  <c r="K944" i="46"/>
  <c r="K943" i="46"/>
  <c r="K942" i="46"/>
  <c r="K941" i="46"/>
  <c r="K940" i="46"/>
  <c r="K939" i="46"/>
  <c r="K938" i="46"/>
  <c r="K937" i="46"/>
  <c r="K936" i="46"/>
  <c r="K935" i="46"/>
  <c r="K934" i="46"/>
  <c r="K933" i="46"/>
  <c r="K932" i="46"/>
  <c r="K931" i="46"/>
  <c r="K930" i="46"/>
  <c r="K929" i="46"/>
  <c r="K928" i="46"/>
  <c r="K927" i="46"/>
  <c r="K926" i="46"/>
  <c r="K925" i="46"/>
  <c r="K924" i="46"/>
  <c r="K923" i="46"/>
  <c r="K922" i="46"/>
  <c r="K921" i="46"/>
  <c r="K920" i="46"/>
  <c r="K919" i="46"/>
  <c r="K918" i="46"/>
  <c r="K917" i="46"/>
  <c r="K916" i="46"/>
  <c r="K915" i="46"/>
  <c r="K914" i="46"/>
  <c r="K913" i="46"/>
  <c r="K912" i="46"/>
  <c r="K911" i="46"/>
  <c r="K910" i="46"/>
  <c r="K909" i="46"/>
  <c r="K908" i="46"/>
  <c r="K907" i="46"/>
  <c r="K906" i="46"/>
  <c r="K905" i="46"/>
  <c r="K904" i="46"/>
  <c r="K903" i="46"/>
  <c r="K902" i="46"/>
  <c r="K901" i="46"/>
  <c r="K900" i="46"/>
  <c r="K899" i="46"/>
  <c r="K898" i="46"/>
  <c r="K897" i="46"/>
  <c r="K896" i="46"/>
  <c r="K895" i="46"/>
  <c r="K894" i="46"/>
  <c r="K893" i="46"/>
  <c r="K892" i="46"/>
  <c r="K891" i="46"/>
  <c r="K890" i="46"/>
  <c r="K889" i="46"/>
  <c r="K888" i="46"/>
  <c r="K887" i="46"/>
  <c r="K886" i="46"/>
  <c r="K885" i="46"/>
  <c r="K884" i="46"/>
  <c r="K883" i="46"/>
  <c r="K882" i="46"/>
  <c r="K881" i="46"/>
  <c r="K880" i="46"/>
  <c r="K879" i="46"/>
  <c r="K878" i="46"/>
  <c r="K877" i="46"/>
  <c r="K876" i="46"/>
  <c r="K875" i="46"/>
  <c r="K874" i="46"/>
  <c r="K873" i="46"/>
  <c r="K872" i="46"/>
  <c r="K871" i="46"/>
  <c r="K870" i="46"/>
  <c r="K869" i="46"/>
  <c r="K868" i="46"/>
  <c r="K867" i="46"/>
  <c r="K866" i="46"/>
  <c r="K865" i="46"/>
  <c r="K864" i="46"/>
  <c r="K863" i="46"/>
  <c r="K862" i="46"/>
  <c r="K861" i="46"/>
  <c r="K860" i="46"/>
  <c r="K859" i="46"/>
  <c r="K858" i="46"/>
  <c r="K857" i="46"/>
  <c r="K856" i="46"/>
  <c r="K855" i="46"/>
  <c r="K854" i="46"/>
  <c r="K853" i="46"/>
  <c r="K852" i="46"/>
  <c r="K851" i="46"/>
  <c r="K850" i="46"/>
  <c r="K849" i="46"/>
  <c r="K848" i="46"/>
  <c r="K847" i="46"/>
  <c r="K846" i="46"/>
  <c r="K845" i="46"/>
  <c r="K844" i="46"/>
  <c r="K843" i="46"/>
  <c r="K842" i="46"/>
  <c r="K841" i="46"/>
  <c r="K840" i="46"/>
  <c r="K839" i="46"/>
  <c r="K838" i="46"/>
  <c r="K837" i="46"/>
  <c r="K836" i="46"/>
  <c r="K835" i="46"/>
  <c r="K834" i="46"/>
  <c r="K833" i="46"/>
  <c r="K832" i="46"/>
  <c r="K831" i="46"/>
  <c r="K830" i="46"/>
  <c r="K829" i="46"/>
  <c r="K828" i="46"/>
  <c r="K827" i="46"/>
  <c r="K826" i="46"/>
  <c r="K825" i="46"/>
  <c r="K824" i="46"/>
  <c r="K823" i="46"/>
  <c r="K822" i="46"/>
  <c r="K821" i="46"/>
  <c r="K820" i="46"/>
  <c r="K819" i="46"/>
  <c r="K818" i="46"/>
  <c r="K817" i="46"/>
  <c r="K816" i="46"/>
  <c r="K815" i="46"/>
  <c r="K814" i="46"/>
  <c r="K813" i="46"/>
  <c r="K812" i="46"/>
  <c r="K811" i="46"/>
  <c r="K810" i="46"/>
  <c r="K809" i="46"/>
  <c r="K808" i="46"/>
  <c r="K807" i="46"/>
  <c r="K806" i="46"/>
  <c r="K805" i="46"/>
  <c r="K804" i="46"/>
  <c r="K803" i="46"/>
  <c r="K802" i="46"/>
  <c r="K801" i="46"/>
  <c r="K800" i="46"/>
  <c r="K799" i="46"/>
  <c r="K798" i="46"/>
  <c r="K797" i="46"/>
  <c r="K796" i="46"/>
  <c r="K795" i="46"/>
  <c r="K794" i="46"/>
  <c r="K793" i="46"/>
  <c r="K792" i="46"/>
  <c r="K791" i="46"/>
  <c r="K790" i="46"/>
  <c r="K789" i="46"/>
  <c r="K788" i="46"/>
  <c r="K787" i="46"/>
  <c r="K786" i="46"/>
  <c r="K785" i="46"/>
  <c r="K784" i="46"/>
  <c r="K783" i="46"/>
  <c r="K782" i="46"/>
  <c r="K781" i="46"/>
  <c r="K780" i="46"/>
  <c r="K779" i="46"/>
  <c r="K778" i="46"/>
  <c r="K777" i="46"/>
  <c r="K776" i="46"/>
  <c r="K775" i="46"/>
  <c r="K774" i="46"/>
  <c r="K773" i="46"/>
  <c r="K772" i="46"/>
  <c r="K771" i="46"/>
  <c r="K770" i="46"/>
  <c r="K769" i="46"/>
  <c r="K768" i="46"/>
  <c r="K767" i="46"/>
  <c r="K766" i="46"/>
  <c r="K765" i="46"/>
  <c r="K764" i="46"/>
  <c r="K763" i="46"/>
  <c r="K762" i="46"/>
  <c r="K761" i="46"/>
  <c r="K760" i="46"/>
  <c r="K759" i="46"/>
  <c r="K758" i="46"/>
  <c r="K757" i="46"/>
  <c r="K756" i="46"/>
  <c r="K755" i="46"/>
  <c r="K754" i="46"/>
  <c r="K753" i="46"/>
  <c r="K752" i="46"/>
  <c r="K751" i="46"/>
  <c r="K750" i="46"/>
  <c r="K749" i="46"/>
  <c r="K748" i="46"/>
  <c r="K747" i="46"/>
  <c r="K746" i="46"/>
  <c r="K745" i="46"/>
  <c r="K744" i="46"/>
  <c r="K743" i="46"/>
  <c r="K742" i="46"/>
  <c r="K741" i="46"/>
  <c r="K740" i="46"/>
  <c r="K739" i="46"/>
  <c r="K738" i="46"/>
  <c r="K737" i="46"/>
  <c r="K736" i="46"/>
  <c r="K735" i="46"/>
  <c r="K734" i="46"/>
  <c r="K733" i="46"/>
  <c r="K732" i="46"/>
  <c r="K731" i="46"/>
  <c r="K730" i="46"/>
  <c r="K729" i="46"/>
  <c r="K728" i="46"/>
  <c r="K727" i="46"/>
  <c r="K726" i="46"/>
  <c r="K725" i="46"/>
  <c r="K724" i="46"/>
  <c r="K723" i="46"/>
  <c r="K722" i="46"/>
  <c r="K721" i="46"/>
  <c r="K720" i="46"/>
  <c r="K719" i="46"/>
  <c r="K718" i="46"/>
  <c r="K717" i="46"/>
  <c r="K716" i="46"/>
  <c r="K715" i="46"/>
  <c r="K714" i="46"/>
  <c r="K713" i="46"/>
  <c r="K712" i="46"/>
  <c r="K711" i="46"/>
  <c r="K710" i="46"/>
  <c r="K709" i="46"/>
  <c r="K708" i="46"/>
  <c r="K707" i="46"/>
  <c r="K706" i="46"/>
  <c r="K705" i="46"/>
  <c r="K704" i="46"/>
  <c r="K703" i="46"/>
  <c r="K702" i="46"/>
  <c r="K701" i="46"/>
  <c r="K700" i="46"/>
  <c r="K699" i="46"/>
  <c r="K698" i="46"/>
  <c r="K697" i="46"/>
  <c r="K696" i="46"/>
  <c r="K695" i="46"/>
  <c r="K694" i="46"/>
  <c r="K693" i="46"/>
  <c r="K692" i="46"/>
  <c r="K691" i="46"/>
  <c r="K690" i="46"/>
  <c r="K689" i="46"/>
  <c r="K688" i="46"/>
  <c r="K687" i="46"/>
  <c r="K686" i="46"/>
  <c r="K685" i="46"/>
  <c r="K684" i="46"/>
  <c r="K683" i="46"/>
  <c r="K682" i="46"/>
  <c r="K681" i="46"/>
  <c r="K680" i="46"/>
  <c r="K679" i="46"/>
  <c r="K678" i="46"/>
  <c r="K677" i="46"/>
  <c r="K676" i="46"/>
  <c r="K675" i="46"/>
  <c r="K674" i="46"/>
  <c r="K673" i="46"/>
  <c r="K672" i="46"/>
  <c r="K671" i="46"/>
  <c r="K670" i="46"/>
  <c r="K669" i="46"/>
  <c r="K668" i="46"/>
  <c r="K667" i="46"/>
  <c r="K666" i="46"/>
  <c r="K665" i="46"/>
  <c r="K664" i="46"/>
  <c r="K663" i="46"/>
  <c r="K662" i="46"/>
  <c r="K661" i="46"/>
  <c r="K660" i="46"/>
  <c r="K659" i="46"/>
  <c r="K658" i="46"/>
  <c r="K657" i="46"/>
  <c r="K656" i="46"/>
  <c r="K655" i="46"/>
  <c r="K654" i="46"/>
  <c r="K653" i="46"/>
  <c r="K652" i="46"/>
  <c r="K651" i="46"/>
  <c r="K650" i="46"/>
  <c r="K649" i="46"/>
  <c r="K648" i="46"/>
  <c r="K647" i="46"/>
  <c r="K646" i="46"/>
  <c r="K645" i="46"/>
  <c r="K644" i="46"/>
  <c r="K643" i="46"/>
  <c r="K642" i="46"/>
  <c r="K641" i="46"/>
  <c r="K640" i="46"/>
  <c r="K639" i="46"/>
  <c r="K638" i="46"/>
  <c r="K637" i="46"/>
  <c r="K636" i="46"/>
  <c r="K635" i="46"/>
  <c r="K634" i="46"/>
  <c r="K633" i="46"/>
  <c r="K632" i="46"/>
  <c r="K631" i="46"/>
  <c r="K630" i="46"/>
  <c r="K629" i="46"/>
  <c r="K628" i="46"/>
  <c r="K627" i="46"/>
  <c r="K626" i="46"/>
  <c r="K625" i="46"/>
  <c r="K624" i="46"/>
  <c r="K623" i="46"/>
  <c r="K622" i="46"/>
  <c r="K621" i="46"/>
  <c r="K620" i="46"/>
  <c r="K619" i="46"/>
  <c r="K618" i="46"/>
  <c r="K617" i="46"/>
  <c r="K616" i="46"/>
  <c r="K615" i="46"/>
  <c r="K614" i="46"/>
  <c r="K613" i="46"/>
  <c r="K612" i="46"/>
  <c r="K611" i="46"/>
  <c r="K610" i="46"/>
  <c r="K609" i="46"/>
  <c r="K608" i="46"/>
  <c r="K607" i="46"/>
  <c r="K606" i="46"/>
  <c r="K605" i="46"/>
  <c r="K604" i="46"/>
  <c r="K603" i="46"/>
  <c r="K602" i="46"/>
  <c r="K601" i="46"/>
  <c r="K600" i="46"/>
  <c r="K599" i="46"/>
  <c r="K598" i="46"/>
  <c r="K597" i="46"/>
  <c r="K596" i="46"/>
  <c r="K595" i="46"/>
  <c r="K594" i="46"/>
  <c r="K593" i="46"/>
  <c r="K592" i="46"/>
  <c r="K591" i="46"/>
  <c r="K590" i="46"/>
  <c r="K589" i="46"/>
  <c r="K588" i="46"/>
  <c r="K587" i="46"/>
  <c r="K586" i="46"/>
  <c r="K585" i="46"/>
  <c r="K584" i="46"/>
  <c r="K583" i="46"/>
  <c r="K582" i="46"/>
  <c r="K581" i="46"/>
  <c r="K580" i="46"/>
  <c r="K579" i="46"/>
  <c r="K578" i="46"/>
  <c r="K577" i="46"/>
  <c r="K576" i="46"/>
  <c r="K575" i="46"/>
  <c r="K574" i="46"/>
  <c r="K573" i="46"/>
  <c r="K572" i="46"/>
  <c r="K571" i="46"/>
  <c r="K570" i="46"/>
  <c r="K569" i="46"/>
  <c r="K568" i="46"/>
  <c r="K567" i="46"/>
  <c r="K566" i="46"/>
  <c r="K565" i="46"/>
  <c r="K564" i="46"/>
  <c r="K563" i="46"/>
  <c r="K562" i="46"/>
  <c r="K561" i="46"/>
  <c r="K560" i="46"/>
  <c r="K559" i="46"/>
  <c r="K558" i="46"/>
  <c r="K557" i="46"/>
  <c r="K556" i="46"/>
  <c r="K555" i="46"/>
  <c r="K554" i="46"/>
  <c r="K553" i="46"/>
  <c r="K552" i="46"/>
  <c r="K551" i="46"/>
  <c r="K550" i="46"/>
  <c r="K549" i="46"/>
  <c r="K548" i="46"/>
  <c r="K547" i="46"/>
  <c r="K546" i="46"/>
  <c r="K545" i="46"/>
  <c r="K544" i="46"/>
  <c r="K543" i="46"/>
  <c r="K542" i="46"/>
  <c r="K541" i="46"/>
  <c r="K540" i="46"/>
  <c r="K539" i="46"/>
  <c r="K538" i="46"/>
  <c r="K537" i="46"/>
  <c r="K536" i="46"/>
  <c r="K535" i="46"/>
  <c r="K534" i="46"/>
  <c r="K533" i="46"/>
  <c r="K532" i="46"/>
  <c r="K531" i="46"/>
  <c r="K530" i="46"/>
  <c r="K529" i="46"/>
  <c r="K528" i="46"/>
  <c r="K527" i="46"/>
  <c r="K526" i="46"/>
  <c r="K525" i="46"/>
  <c r="K524" i="46"/>
  <c r="K523" i="46"/>
  <c r="K522" i="46"/>
  <c r="K521" i="46"/>
  <c r="K520" i="46"/>
  <c r="K519" i="46"/>
  <c r="K518" i="46"/>
  <c r="K517" i="46"/>
  <c r="K516" i="46"/>
  <c r="K515" i="46"/>
  <c r="K514" i="46"/>
  <c r="K513" i="46"/>
  <c r="K512" i="46"/>
  <c r="K511" i="46"/>
  <c r="K510" i="46"/>
  <c r="K509" i="46"/>
  <c r="K508" i="46"/>
  <c r="K507" i="46"/>
  <c r="K506" i="46"/>
  <c r="K505" i="46"/>
  <c r="K504" i="46"/>
  <c r="K503" i="46"/>
  <c r="K502" i="46"/>
  <c r="K501" i="46"/>
  <c r="K500" i="46"/>
  <c r="K499" i="46"/>
  <c r="K498" i="46"/>
  <c r="K497" i="46"/>
  <c r="K496" i="46"/>
  <c r="K495" i="46"/>
  <c r="K494" i="46"/>
  <c r="K493" i="46"/>
  <c r="K492" i="46"/>
  <c r="K491" i="46"/>
  <c r="K490" i="46"/>
  <c r="K489" i="46"/>
  <c r="K488" i="46"/>
  <c r="K487" i="46"/>
  <c r="K486" i="46"/>
  <c r="K485" i="46"/>
  <c r="K484" i="46"/>
  <c r="K483" i="46"/>
  <c r="K482" i="46"/>
  <c r="K481" i="46"/>
  <c r="K480" i="46"/>
  <c r="K479" i="46"/>
  <c r="K478" i="46"/>
  <c r="K477" i="46"/>
  <c r="K476" i="46"/>
  <c r="K475" i="46"/>
  <c r="K474" i="46"/>
  <c r="K473" i="46"/>
  <c r="K472" i="46"/>
  <c r="K471" i="46"/>
  <c r="K470" i="46"/>
  <c r="K469" i="46"/>
  <c r="K468" i="46"/>
  <c r="K467" i="46"/>
  <c r="K466" i="46"/>
  <c r="K465" i="46"/>
  <c r="K464" i="46"/>
  <c r="K463" i="46"/>
  <c r="K462" i="46"/>
  <c r="K461" i="46"/>
  <c r="K460" i="46"/>
  <c r="K459" i="46"/>
  <c r="K458" i="46"/>
  <c r="K457" i="46"/>
  <c r="K456" i="46"/>
  <c r="K455" i="46"/>
  <c r="K454" i="46"/>
  <c r="K453" i="46"/>
  <c r="K452" i="46"/>
  <c r="K451" i="46"/>
  <c r="K450" i="46"/>
  <c r="K449" i="46"/>
  <c r="K448" i="46"/>
  <c r="K447" i="46"/>
  <c r="K446" i="46"/>
  <c r="K445" i="46"/>
  <c r="K444" i="46"/>
  <c r="K443" i="46"/>
  <c r="K442" i="46"/>
  <c r="K441" i="46"/>
  <c r="K440" i="46"/>
  <c r="K439" i="46"/>
  <c r="K438" i="46"/>
  <c r="K437" i="46"/>
  <c r="K436" i="46"/>
  <c r="K435" i="46"/>
  <c r="K434" i="46"/>
  <c r="K433" i="46"/>
  <c r="K432" i="46"/>
  <c r="K431" i="46"/>
  <c r="K430" i="46"/>
  <c r="K429" i="46"/>
  <c r="K428" i="46"/>
  <c r="K427" i="46"/>
  <c r="K426" i="46"/>
  <c r="K425" i="46"/>
  <c r="K424" i="46"/>
  <c r="K423" i="46"/>
  <c r="K422" i="46"/>
  <c r="K421" i="46"/>
  <c r="K420" i="46"/>
  <c r="K419" i="46"/>
  <c r="K418" i="46"/>
  <c r="K417" i="46"/>
  <c r="K416" i="46"/>
  <c r="K415" i="46"/>
  <c r="K414" i="46"/>
  <c r="K413" i="46"/>
  <c r="K412" i="46"/>
  <c r="K411" i="46"/>
  <c r="K410" i="46"/>
  <c r="K409" i="46"/>
  <c r="K408" i="46"/>
  <c r="K407" i="46"/>
  <c r="K406" i="46"/>
  <c r="K405" i="46"/>
  <c r="K404" i="46"/>
  <c r="K403" i="46"/>
  <c r="K402" i="46"/>
  <c r="K401" i="46"/>
  <c r="K400" i="46"/>
  <c r="K399" i="46"/>
  <c r="K398" i="46"/>
  <c r="K397" i="46"/>
  <c r="K396" i="46"/>
  <c r="K395" i="46"/>
  <c r="K394" i="46"/>
  <c r="K393" i="46"/>
  <c r="K392" i="46"/>
  <c r="K391" i="46"/>
  <c r="K390" i="46"/>
  <c r="K389" i="46"/>
  <c r="K388" i="46"/>
  <c r="K387" i="46"/>
  <c r="K386" i="46"/>
  <c r="K385" i="46"/>
  <c r="K384" i="46"/>
  <c r="K383" i="46"/>
  <c r="K382" i="46"/>
  <c r="K381" i="46"/>
  <c r="K380" i="46"/>
  <c r="K379" i="46"/>
  <c r="K378" i="46"/>
  <c r="K377" i="46"/>
  <c r="K376" i="46"/>
  <c r="K375" i="46"/>
  <c r="K374" i="46"/>
  <c r="K373" i="46"/>
  <c r="K372" i="46"/>
  <c r="K371" i="46"/>
  <c r="K370" i="46"/>
  <c r="K369" i="46"/>
  <c r="K368" i="46"/>
  <c r="K367" i="46"/>
  <c r="K366" i="46"/>
  <c r="K365" i="46"/>
  <c r="K364" i="46"/>
  <c r="K363" i="46"/>
  <c r="K362" i="46"/>
  <c r="K361" i="46"/>
  <c r="K360" i="46"/>
  <c r="K359" i="46"/>
  <c r="K358" i="46"/>
  <c r="K357" i="46"/>
  <c r="K356" i="46"/>
  <c r="K355" i="46"/>
  <c r="K354" i="46"/>
  <c r="K353" i="46"/>
  <c r="K352" i="46"/>
  <c r="K351" i="46"/>
  <c r="K350" i="46"/>
  <c r="K349" i="46"/>
  <c r="K348" i="46"/>
  <c r="K347" i="46"/>
  <c r="K346" i="46"/>
  <c r="K345" i="46"/>
  <c r="K344" i="46"/>
  <c r="K343" i="46"/>
  <c r="K342" i="46"/>
  <c r="K341" i="46"/>
  <c r="K340" i="46"/>
  <c r="K339" i="46"/>
  <c r="K338" i="46"/>
  <c r="K337" i="46"/>
  <c r="K336" i="46"/>
  <c r="K335" i="46"/>
  <c r="K334" i="46"/>
  <c r="K333" i="46"/>
  <c r="K332" i="46"/>
  <c r="K331" i="46"/>
  <c r="K330" i="46"/>
  <c r="K329" i="46"/>
  <c r="K328" i="46"/>
  <c r="K327" i="46"/>
  <c r="K326" i="46"/>
  <c r="K325" i="46"/>
  <c r="K324" i="46"/>
  <c r="K323" i="46"/>
  <c r="K322" i="46"/>
  <c r="K321" i="46"/>
  <c r="K320" i="46"/>
  <c r="K319" i="46"/>
  <c r="K318" i="46"/>
  <c r="K317" i="46"/>
  <c r="K316" i="46"/>
  <c r="K315" i="46"/>
  <c r="K314" i="46"/>
  <c r="K313" i="46"/>
  <c r="K312" i="46"/>
  <c r="K311" i="46"/>
  <c r="K310" i="46"/>
  <c r="K309" i="46"/>
  <c r="K308" i="46"/>
  <c r="K307" i="46"/>
  <c r="K306" i="46"/>
  <c r="K305" i="46"/>
  <c r="K304" i="46"/>
  <c r="K303" i="46"/>
  <c r="K302" i="46"/>
  <c r="K301" i="46"/>
  <c r="K300" i="46"/>
  <c r="K299" i="46"/>
  <c r="K298" i="46"/>
  <c r="K297" i="46"/>
  <c r="K296" i="46"/>
  <c r="K295" i="46"/>
  <c r="K294" i="46"/>
  <c r="K293" i="46"/>
  <c r="K292" i="46"/>
  <c r="K291" i="46"/>
  <c r="K290" i="46"/>
  <c r="K289" i="46"/>
  <c r="K288" i="46"/>
  <c r="K287" i="46"/>
  <c r="K286" i="46"/>
  <c r="K285" i="46"/>
  <c r="K284" i="46"/>
  <c r="K283" i="46"/>
  <c r="K282" i="46"/>
  <c r="K281" i="46"/>
  <c r="K280" i="46"/>
  <c r="K279" i="46"/>
  <c r="K278" i="46"/>
  <c r="K277" i="46"/>
  <c r="K276" i="46"/>
  <c r="K275" i="46"/>
  <c r="K274" i="46"/>
  <c r="K273" i="46"/>
  <c r="K272" i="46"/>
  <c r="K271" i="46"/>
  <c r="K270" i="46"/>
  <c r="K269" i="46"/>
  <c r="K268" i="46"/>
  <c r="K267" i="46"/>
  <c r="K266" i="46"/>
  <c r="K265" i="46"/>
  <c r="K264" i="46"/>
  <c r="K263" i="46"/>
  <c r="K262" i="46"/>
  <c r="K261" i="46"/>
  <c r="K260" i="46"/>
  <c r="K259" i="46"/>
  <c r="K258" i="46"/>
  <c r="K257" i="46"/>
  <c r="K256" i="46"/>
  <c r="K255" i="46"/>
  <c r="K254" i="46"/>
  <c r="K253" i="46"/>
  <c r="K252" i="46"/>
  <c r="K251" i="46"/>
  <c r="K250" i="46"/>
  <c r="K249" i="46"/>
  <c r="K248" i="46"/>
  <c r="K247" i="46"/>
  <c r="K246" i="46"/>
  <c r="K245" i="46"/>
  <c r="K244" i="46"/>
  <c r="K243" i="46"/>
  <c r="K242" i="46"/>
  <c r="K241" i="46"/>
  <c r="K240" i="46"/>
  <c r="K239" i="46"/>
  <c r="K238" i="46"/>
  <c r="K237" i="46"/>
  <c r="K236" i="46"/>
  <c r="K235" i="46"/>
  <c r="K234" i="46"/>
  <c r="K233" i="46"/>
  <c r="K232" i="46"/>
  <c r="K231" i="46"/>
  <c r="K230" i="46"/>
  <c r="K229" i="46"/>
  <c r="K228" i="46"/>
  <c r="K227" i="46"/>
  <c r="K226" i="46"/>
  <c r="K225" i="46"/>
  <c r="K224" i="46"/>
  <c r="K223" i="46"/>
  <c r="K222" i="46"/>
  <c r="K221" i="46"/>
  <c r="K220" i="46"/>
  <c r="K219" i="46"/>
  <c r="K218" i="46"/>
  <c r="K217" i="46"/>
  <c r="K216" i="46"/>
  <c r="K215" i="46"/>
  <c r="K214" i="46"/>
  <c r="K213" i="46"/>
  <c r="K212" i="46"/>
  <c r="K211" i="46"/>
  <c r="K210" i="46"/>
  <c r="K209" i="46"/>
  <c r="K208" i="46"/>
  <c r="K207" i="46"/>
  <c r="K206" i="46"/>
  <c r="K205" i="46"/>
  <c r="K204" i="46"/>
  <c r="K203" i="46"/>
  <c r="K202" i="46"/>
  <c r="K201" i="46"/>
  <c r="K200" i="46"/>
  <c r="K199" i="46"/>
  <c r="K198" i="46"/>
  <c r="K197" i="46"/>
  <c r="K196" i="46"/>
  <c r="K195" i="46"/>
  <c r="K194" i="46"/>
  <c r="K193" i="46"/>
  <c r="K192" i="46"/>
  <c r="K191" i="46"/>
  <c r="K190" i="46"/>
  <c r="K189" i="46"/>
  <c r="K188" i="46"/>
  <c r="K187" i="46"/>
  <c r="K186" i="46"/>
  <c r="K185" i="46"/>
  <c r="K184" i="46"/>
  <c r="K183" i="46"/>
  <c r="K182" i="46"/>
  <c r="K181" i="46"/>
  <c r="K180" i="46"/>
  <c r="K179" i="46"/>
  <c r="K178" i="46"/>
  <c r="K177" i="46"/>
  <c r="K176" i="46"/>
  <c r="K175" i="46"/>
  <c r="K174" i="46"/>
  <c r="K173" i="46"/>
  <c r="K172" i="46"/>
  <c r="K171" i="46"/>
  <c r="K170" i="46"/>
  <c r="K169" i="46"/>
  <c r="K168" i="46"/>
  <c r="K167" i="46"/>
  <c r="K166" i="46"/>
  <c r="K165" i="46"/>
  <c r="K164" i="46"/>
  <c r="K163" i="46"/>
  <c r="K162" i="46"/>
  <c r="K161" i="46"/>
  <c r="K160" i="46"/>
  <c r="K159" i="46"/>
  <c r="K158" i="46"/>
  <c r="K157" i="46"/>
  <c r="K156" i="46"/>
  <c r="K155" i="46"/>
  <c r="K154" i="46"/>
  <c r="K153" i="46"/>
  <c r="K152" i="46"/>
  <c r="K151" i="46"/>
  <c r="K150" i="46"/>
  <c r="K149" i="46"/>
  <c r="K148" i="46"/>
  <c r="K147" i="46"/>
  <c r="K146" i="46"/>
  <c r="K145" i="46"/>
  <c r="K144" i="46"/>
  <c r="K143" i="46"/>
  <c r="K142" i="46"/>
  <c r="K141" i="46"/>
  <c r="K140" i="46"/>
  <c r="K139" i="46"/>
  <c r="K138" i="46"/>
  <c r="K137" i="46"/>
  <c r="K136" i="46"/>
  <c r="K135" i="46"/>
  <c r="K134" i="46"/>
  <c r="K133" i="46"/>
  <c r="K132" i="46"/>
  <c r="K131" i="46"/>
  <c r="K130" i="46"/>
  <c r="K129" i="46"/>
  <c r="K128" i="46"/>
  <c r="K127" i="46"/>
  <c r="K126" i="46"/>
  <c r="K125" i="46"/>
  <c r="K124" i="46"/>
  <c r="K123" i="46"/>
  <c r="K122" i="46"/>
  <c r="K121" i="46"/>
  <c r="K120" i="46"/>
  <c r="K119" i="46"/>
  <c r="K118" i="46"/>
  <c r="K117" i="46"/>
  <c r="K116" i="46"/>
  <c r="K115" i="46"/>
  <c r="K114" i="46"/>
  <c r="K113" i="46"/>
  <c r="K112" i="46"/>
  <c r="K111" i="46"/>
  <c r="K110" i="46"/>
  <c r="K109" i="46"/>
  <c r="K108" i="46"/>
  <c r="K107" i="46"/>
  <c r="K106" i="46"/>
  <c r="K105" i="46"/>
  <c r="K104" i="46"/>
  <c r="K103" i="46"/>
  <c r="K102" i="46"/>
  <c r="K101" i="46"/>
  <c r="K100" i="46"/>
  <c r="K99" i="46"/>
  <c r="K98" i="46"/>
  <c r="K97" i="46"/>
  <c r="K96" i="46"/>
  <c r="K95" i="46"/>
  <c r="K94" i="46"/>
  <c r="K93" i="46"/>
  <c r="K92" i="46"/>
  <c r="K91" i="46"/>
  <c r="K90" i="46"/>
  <c r="K89" i="46"/>
  <c r="K88" i="46"/>
  <c r="K87" i="46"/>
  <c r="K86" i="46"/>
  <c r="K85" i="46"/>
  <c r="K84" i="46"/>
  <c r="K83" i="46"/>
  <c r="K82" i="46"/>
  <c r="K81" i="46"/>
  <c r="K80" i="46"/>
  <c r="K79" i="46"/>
  <c r="K78" i="46"/>
  <c r="K77" i="46"/>
  <c r="K76" i="46"/>
  <c r="K75" i="46"/>
  <c r="K74" i="46"/>
  <c r="K73" i="46"/>
  <c r="K72" i="46"/>
  <c r="K71" i="46"/>
  <c r="K70" i="46"/>
  <c r="K69" i="46"/>
  <c r="K68" i="46"/>
  <c r="K67" i="46"/>
  <c r="K66" i="46"/>
  <c r="K65" i="46"/>
  <c r="K64" i="46"/>
  <c r="K63" i="46"/>
  <c r="K62" i="46"/>
  <c r="K61" i="46"/>
  <c r="K60" i="46"/>
  <c r="K59" i="46"/>
  <c r="K58" i="46"/>
  <c r="K57" i="46"/>
  <c r="K56" i="46"/>
  <c r="K55" i="46"/>
  <c r="K54" i="46"/>
  <c r="K53" i="46"/>
  <c r="K52" i="46"/>
  <c r="K51" i="46"/>
  <c r="K50" i="46"/>
  <c r="K49" i="46"/>
  <c r="K48" i="46"/>
  <c r="K47" i="46"/>
  <c r="K46" i="46"/>
  <c r="K45" i="46"/>
  <c r="K44" i="46"/>
  <c r="K43" i="46"/>
  <c r="K42" i="46"/>
  <c r="K41" i="46"/>
  <c r="K40" i="46"/>
  <c r="K39" i="46"/>
  <c r="K38" i="46"/>
  <c r="K37" i="46"/>
  <c r="K36" i="46"/>
  <c r="K35" i="46"/>
  <c r="K34" i="46"/>
  <c r="K33" i="46"/>
  <c r="K32" i="46"/>
  <c r="K31" i="46"/>
  <c r="K30" i="46"/>
  <c r="K29" i="46"/>
  <c r="K28" i="46"/>
  <c r="K27" i="46"/>
  <c r="K26" i="46"/>
  <c r="K25" i="46"/>
  <c r="K24" i="46"/>
  <c r="K23" i="46"/>
  <c r="K22" i="46"/>
  <c r="K21" i="46"/>
  <c r="K20" i="46"/>
  <c r="K19" i="46"/>
  <c r="K18" i="46"/>
  <c r="K17" i="46"/>
  <c r="K16" i="46"/>
  <c r="K15" i="46"/>
  <c r="K14" i="46"/>
  <c r="K13" i="46"/>
  <c r="K12" i="46"/>
  <c r="K11" i="46"/>
  <c r="K10" i="46"/>
  <c r="K9" i="46"/>
  <c r="K8" i="46"/>
  <c r="K7" i="46"/>
  <c r="K6" i="46"/>
  <c r="K5" i="46"/>
  <c r="K4" i="46"/>
  <c r="K3" i="46"/>
  <c r="K2" i="4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tc={37D5E24D-9B4B-4494-AAFE-39F2A3625EA2}</author>
    <author>tc={FF6CF3F2-0132-4816-8C53-A1E3E9880033}</author>
    <author>tc={8956E1F5-8967-40BF-93A1-1C5A82199AED}</author>
    <author>tc={D4C8D47B-30DD-4F0D-A045-32DCCDAD5C24}</author>
    <author>tc={B2963624-3C9F-4C66-A83E-18901AD7098C}</author>
    <author>tc={0296B96D-F7A6-4F89-90D4-0AA3D0860A94}</author>
    <author>tc={03000501-ED6E-4110-A45C-1C70700FD906}</author>
    <author>tc={86633C4E-A76C-413E-B345-FDBF7F4224B2}</author>
    <author>tc={BD5FB923-4AE5-48E2-9A18-186DFBE57403}</author>
    <author>tc={11725D9B-7788-47D8-BA55-C20E103A0376}</author>
  </authors>
  <commentList>
    <comment ref="F1" authorId="0" shapeId="0" xr:uid="{37D5E24D-9B4B-4494-AAFE-39F2A3625EA2}">
      <text>
        <t>[Threaded comment]
Your version of Excel allows you to read this threaded comment; however, any edits to it will get removed if the file is opened in a newer version of Excel. Learn more: https://go.microsoft.com/fwlink/?linkid=870924
Comment:
    🔒 CALCULATED FIELD — do not edit.
This column auto-populates and is locked.
“Parent Supplier Name” is calculated from: Agresso Supplier Name (or Supplier Name if blank).</t>
      </text>
    </comment>
    <comment ref="N1" authorId="1" shapeId="0" xr:uid="{FF6CF3F2-0132-4816-8C53-A1E3E9880033}">
      <text>
        <t>[Threaded comment]
Your version of Excel allows you to read this threaded comment; however, any edits to it will get removed if the file is opened in a newer version of Excel. Learn more: https://go.microsoft.com/fwlink/?linkid=870924
Comment:
    🔒 CALCULATED FIELD — do not edit.
This column auto-populates and is locked.
“End date plus Extension” is calculated from: End Date + Option to Extend (Months).</t>
      </text>
    </comment>
    <comment ref="O1" authorId="2" shapeId="0" xr:uid="{8956E1F5-8967-40BF-93A1-1C5A82199AED}">
      <text>
        <t>[Threaded comment]
Your version of Excel allows you to read this threaded comment; however, any edits to it will get removed if the file is opened in a newer version of Excel. Learn more: https://go.microsoft.com/fwlink/?linkid=870924
Comment:
    🔒 CALCULATED FIELD — do not edit.
This column auto-populates and is locked.
“Expiry Status” is calculated from: End date plus Extension compared to today's date.</t>
      </text>
    </comment>
    <comment ref="P1" authorId="3" shapeId="0" xr:uid="{D4C8D47B-30DD-4F0D-A045-32DCCDAD5C24}">
      <text>
        <t>[Threaded comment]
Your version of Excel allows you to read this threaded comment; however, any edits to it will get removed if the file is opened in a newer version of Excel. Learn more: https://go.microsoft.com/fwlink/?linkid=870924
Comment:
    🔒 CALCULATED FIELD — do not edit.
This column auto-populates and is locked.
“Expiry Buckets” is calculated from: Expiry Status + End date plus Extension compared to today's date.</t>
      </text>
    </comment>
    <comment ref="R1" authorId="4" shapeId="0" xr:uid="{B2963624-3C9F-4C66-A83E-18901AD7098C}">
      <text>
        <t>[Threaded comment]
Your version of Excel allows you to read this threaded comment; however, any edits to it will get removed if the file is opened in a newer version of Excel. Learn more: https://go.microsoft.com/fwlink/?linkid=870924
Comment:
    🔒 CALCULATED FIELD — do not edit.
This column auto-populates and is locked.
“Total Contract Value” is calculated from: Annual Contract Value × Contract Length plus Extension (Months) ÷ 12.</t>
      </text>
    </comment>
    <comment ref="S1" authorId="5" shapeId="0" xr:uid="{0296B96D-F7A6-4F89-90D4-0AA3D0860A94}">
      <text>
        <t>[Threaded comment]
Your version of Excel allows you to read this threaded comment; however, any edits to it will get removed if the file is opened in a newer version of Excel. Learn more: https://go.microsoft.com/fwlink/?linkid=870924
Comment:
    🔒 CALCULATED FIELD — do not edit.
This column auto-populates and is locked.
“Tier” is calculated from: Total Contract Value (Gold ≥ £5M, Silver ≥ £500K, Bronze &gt; £30K, else Transactional).</t>
      </text>
    </comment>
    <comment ref="W1" authorId="6" shapeId="0" xr:uid="{03000501-ED6E-4110-A45C-1C70700FD906}">
      <text>
        <t>[Threaded comment]
Your version of Excel allows you to read this threaded comment; however, any edits to it will get removed if the file is opened in a newer version of Excel. Learn more: https://go.microsoft.com/fwlink/?linkid=870924
Comment:
    🔒 CALCULATED FIELD — do not edit.
This column auto-populates and is locked.
“Option to Extend” is calculated from: Option to Extend (Months): Yes if greater than 0, otherwise No.</t>
      </text>
    </comment>
    <comment ref="X1" authorId="7" shapeId="0" xr:uid="{86633C4E-A76C-413E-B345-FDBF7F4224B2}">
      <text>
        <t>[Threaded comment]
Your version of Excel allows you to read this threaded comment; however, any edits to it will get removed if the file is opened in a newer version of Excel. Learn more: https://go.microsoft.com/fwlink/?linkid=870924
Comment:
    🔒 CALCULATED FIELD — do not edit.
This column auto-populates and is locked.
“Team Structure L1” is calculated from: Directorate and Service Area.</t>
      </text>
    </comment>
    <comment ref="Y1" authorId="8" shapeId="0" xr:uid="{BD5FB923-4AE5-48E2-9A18-186DFBE57403}">
      <text>
        <t>[Threaded comment]
Your version of Excel allows you to read this threaded comment; however, any edits to it will get removed if the file is opened in a newer version of Excel. Learn more: https://go.microsoft.com/fwlink/?linkid=870924
Comment:
    🔒 CALCULATED FIELD — do not edit.
This column auto-populates and is locked.
“Resource Planning Categories” is calculated from: Total Contract Value (For Publication &gt; £2M, PID &gt; £100K, RFQ &gt; £30K, else Transactional).</t>
      </text>
    </comment>
    <comment ref="AS1" authorId="9" shapeId="0" xr:uid="{11725D9B-7788-47D8-BA55-C20E103A0376}">
      <text>
        <t>[Threaded comment]
Your version of Excel allows you to read this threaded comment; however, any edits to it will get removed if the file is opened in a newer version of Excel. Learn more: https://go.microsoft.com/fwlink/?linkid=870924
Comment:
    🔒 CALCULATED FIELD — do not edit.
This column auto-populates and is locked.
“Contract Length plus Extension (Months)” is calculated from: Start Date, End Date and Option to Extend (Months).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tc={56FF675A-B958-48A7-B82A-377E58C05B83}</author>
    <author>tc={E28C7DA6-E0EA-40A2-8239-48D7AD17CA59}</author>
    <author>tc={EB5A799A-3F8B-4C24-A57B-F91CF5478458}</author>
    <author>tc={12D16649-634B-47EE-B4CC-010B5A7CC6ED}</author>
    <author>tc={A7D28EC9-9BDE-482B-9C47-8960C0593E64}</author>
    <author>tc={56D6C2AA-E194-4FFE-BD94-C420658452E9}</author>
  </authors>
  <commentList>
    <comment ref="I1" authorId="0" shapeId="0" xr:uid="{56FF675A-B958-48A7-B82A-377E58C05B83}">
      <text>
        <t>[Threaded comment]
Your version of Excel allows you to read this threaded comment; however, any edits to it will get removed if the file is opened in a newer version of Excel. Learn more: https://go.microsoft.com/fwlink/?linkid=870924
Comment:
    🔒 CALCULATED FIELD — do not edit.
This column auto-populates and is locked.
“End date plus Extension” is calculated from: End Date + Option to Extend (Months).</t>
      </text>
    </comment>
    <comment ref="J1" authorId="1" shapeId="0" xr:uid="{E28C7DA6-E0EA-40A2-8239-48D7AD17CA59}">
      <text>
        <t>[Threaded comment]
Your version of Excel allows you to read this threaded comment; however, any edits to it will get removed if the file is opened in a newer version of Excel. Learn more: https://go.microsoft.com/fwlink/?linkid=870924
Comment:
    🔒 CALCULATED FIELD — do not edit.
This column auto-populates and is locked.
“Expiry Status” is calculated from: End date plus Extension compared to today's date.</t>
      </text>
    </comment>
    <comment ref="K1" authorId="2" shapeId="0" xr:uid="{EB5A799A-3F8B-4C24-A57B-F91CF5478458}">
      <text>
        <t>[Threaded comment]
Your version of Excel allows you to read this threaded comment; however, any edits to it will get removed if the file is opened in a newer version of Excel. Learn more: https://go.microsoft.com/fwlink/?linkid=870924
Comment:
    🔒 CALCULATED FIELD — do not edit.
This column auto-populates and is locked.
“Expiry Buckets” is calculated from: Expiry Status + End date plus Extension compared to today's date.</t>
      </text>
    </comment>
    <comment ref="M1" authorId="3" shapeId="0" xr:uid="{12D16649-634B-47EE-B4CC-010B5A7CC6ED}">
      <text>
        <t>[Threaded comment]
Your version of Excel allows you to read this threaded comment; however, any edits to it will get removed if the file is opened in a newer version of Excel. Learn more: https://go.microsoft.com/fwlink/?linkid=870924
Comment:
    🔒 CALCULATED FIELD — do not edit.
This column auto-populates and is locked.
“Total Contract Value” is calculated from: Annual Contract Value × Contract Length plus Extension (Months) ÷ 12.</t>
      </text>
    </comment>
    <comment ref="N1" authorId="4" shapeId="0" xr:uid="{A7D28EC9-9BDE-482B-9C47-8960C0593E64}">
      <text>
        <t>[Threaded comment]
Your version of Excel allows you to read this threaded comment; however, any edits to it will get removed if the file is opened in a newer version of Excel. Learn more: https://go.microsoft.com/fwlink/?linkid=870924
Comment:
    🔒 CALCULATED FIELD — do not edit.
This column auto-populates and is locked.
“Option to Extend” is calculated from: Option to Extend (Months): Yes if greater than 0, otherwise No.</t>
      </text>
    </comment>
    <comment ref="R1" authorId="5" shapeId="0" xr:uid="{56D6C2AA-E194-4FFE-BD94-C420658452E9}">
      <text>
        <t>[Threaded comment]
Your version of Excel allows you to read this threaded comment; however, any edits to it will get removed if the file is opened in a newer version of Excel. Learn more: https://go.microsoft.com/fwlink/?linkid=870924
Comment:
    🔒 CALCULATED FIELD — do not edit.
This column auto-populates and is locked.
“Contract Length plus Extension (Months)” is calculated from: Start Date, End Date and Option to Extend (Months).</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EF59176-E069-4A68-BD03-E308A7E83FC3}"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B857DDA8-B179-43C5-802E-1A5357D6F58A}" name="WorksheetConnection_Contracts Register ALL - 05-06-2024.xlsx!Table1" type="102" refreshedVersion="8" minRefreshableVersion="5">
    <extLst>
      <ext xmlns:x15="http://schemas.microsoft.com/office/spreadsheetml/2010/11/main" uri="{DE250136-89BD-433C-8126-D09CA5730AF9}">
        <x15:connection id="Table1" autoDelete="1">
          <x15:rangePr sourceName="_xlcn.WorksheetConnection_ContractsRegisterALL05062024.xlsxTable11"/>
        </x15:connection>
      </ext>
    </extLst>
  </connection>
</connections>
</file>

<file path=xl/metadata.xml><?xml version="1.0" encoding="utf-8"?>
<metadata xmlns="http://schemas.openxmlformats.org/spreadsheetml/2006/main" xmlns:xda="http://schemas.microsoft.com/office/spreadsheetml/2017/dynamicarray">
  <metadataTypes count="2">
    <metadataType name="XLMDX" minSupportedVersion="120000" copy="1" pasteAll="1" pasteValues="1" merge="1" splitFirst="1" rowColShift="1" clearFormats="1" clearComments="1" assign="1" coerce="1"/>
    <metadataType name="XLDAPR" minSupportedVersion="120000" copy="1" pasteAll="1" pasteValues="1" merge="1" splitFirst="1" rowColShift="1" clearFormats="1" clearComments="1" assign="1" coerce="1" cellMeta="1"/>
  </metadataTypes>
  <metadataStrings count="8">
    <s v="ThisWorkbookDataModel"/>
    <s v="{[Table1].[Expiry Buckets].[All]}"/>
    <s v="{[Table1].[Funding Source].[All]}"/>
    <s v="{[Table1].[Tier].[All]}"/>
    <s v="{[Table1].[Directorate].[All]}"/>
    <s v="{[Table1].[Expiry Status].&amp;[Live]}"/>
    <s v="{[Table1].[Status].&amp;[Approved],[Table1].[Status].&amp;[Activated]}"/>
    <s v="{[Table1].[Contract Type].&amp;,[Table1].[Contract Type].&amp;[Goods],[Table1].[Contract Type].&amp;[Grant],[Table1].[Contract Type].&amp;[Works],[Table1].[Contract Type].&amp;[Contract],[Table1].[Contract Type].&amp;[Services],[Table1].[Contract Type].&amp;[Framework],[Table1].[Contract Type].&amp;[Services Contract]}"/>
  </metadataStrings>
  <mdxMetadata count="7">
    <mdx n="0" f="s">
      <ms ns="1" c="0"/>
    </mdx>
    <mdx n="0" f="s">
      <ms ns="2" c="0"/>
    </mdx>
    <mdx n="0" f="s">
      <ms ns="3" c="0"/>
    </mdx>
    <mdx n="0" f="s">
      <ms ns="4" c="0"/>
    </mdx>
    <mdx n="0" f="s">
      <ms ns="5" c="0"/>
    </mdx>
    <mdx n="0" f="s">
      <ms ns="6" c="0"/>
    </mdx>
    <mdx n="0" f="s">
      <ms ns="7" c="0"/>
    </mdx>
  </mdxMetadata>
  <futureMetadata name="XLDAPR" count="1">
    <bk>
      <extLst>
        <ext uri="{bdbb8cdc-fa1e-496e-a857-3c3f30c029c3}">
          <xda:dynamicArrayProperties fDynamic="1" fCollapsed="0"/>
        </ext>
      </extLst>
    </bk>
  </futureMetadata>
  <cellMetadata count="1">
    <bk>
      <rc t="2" v="0"/>
    </bk>
  </cellMetadata>
  <valueMetadata count="7">
    <bk>
      <rc t="1" v="0"/>
    </bk>
    <bk>
      <rc t="1" v="1"/>
    </bk>
    <bk>
      <rc t="1" v="2"/>
    </bk>
    <bk>
      <rc t="1" v="3"/>
    </bk>
    <bk>
      <rc t="1" v="4"/>
    </bk>
    <bk>
      <rc t="1" v="5"/>
    </bk>
    <bk>
      <rc t="1" v="6"/>
    </bk>
  </valueMetadata>
</metadata>
</file>

<file path=xl/sharedStrings.xml><?xml version="1.0" encoding="utf-8"?>
<sst xmlns="http://schemas.openxmlformats.org/spreadsheetml/2006/main" count="91388" uniqueCount="16828">
  <si>
    <t>Contract ID</t>
  </si>
  <si>
    <t>Active / Inactive</t>
  </si>
  <si>
    <t>Duplicate / Unique</t>
  </si>
  <si>
    <t>Contract Title</t>
  </si>
  <si>
    <t>Brief Description</t>
  </si>
  <si>
    <t>Parent Supplier Name</t>
  </si>
  <si>
    <t>Supplier Name</t>
  </si>
  <si>
    <t>Contract Manager</t>
  </si>
  <si>
    <t>Requester Name</t>
  </si>
  <si>
    <t>Directorate</t>
  </si>
  <si>
    <t>Service Area</t>
  </si>
  <si>
    <t>Start Date</t>
  </si>
  <si>
    <t>End Date</t>
  </si>
  <si>
    <t>End date plus Extension</t>
  </si>
  <si>
    <t>Expiry Status</t>
  </si>
  <si>
    <t>Expiry Buckets</t>
  </si>
  <si>
    <t>Annual Contract Value</t>
  </si>
  <si>
    <t>Total Contract Value</t>
  </si>
  <si>
    <t>Tier</t>
  </si>
  <si>
    <t>T</t>
  </si>
  <si>
    <t>Funding Source</t>
  </si>
  <si>
    <t>Proclass Category L1</t>
  </si>
  <si>
    <t>Proclass Category L2</t>
  </si>
  <si>
    <t>Option to Extend</t>
  </si>
  <si>
    <t>Team Structure L1</t>
  </si>
  <si>
    <t>Resource Planning Categories</t>
  </si>
  <si>
    <t>Recurring Contract or Non-Recurring</t>
  </si>
  <si>
    <t>Contract Period (Months)</t>
  </si>
  <si>
    <t>Option to Extend (Months)</t>
  </si>
  <si>
    <t>Created Date</t>
  </si>
  <si>
    <t>Status</t>
  </si>
  <si>
    <t>Project Tracker Ref. No.</t>
  </si>
  <si>
    <t>Local Supplier</t>
  </si>
  <si>
    <t>Small, Medium Enterprise</t>
  </si>
  <si>
    <t>Voluntary / Community Sector</t>
  </si>
  <si>
    <t>Company Registration Number</t>
  </si>
  <si>
    <t>Non-Tendered Supplier Set Up</t>
  </si>
  <si>
    <t>Procurement Process Used</t>
  </si>
  <si>
    <t>Contract Type</t>
  </si>
  <si>
    <t>Open to other Organisations</t>
  </si>
  <si>
    <t>Real Living Wage (RLW)</t>
  </si>
  <si>
    <t>Number of Apprenticeships</t>
  </si>
  <si>
    <t>If answered No or N/A for RLW please provide comments</t>
  </si>
  <si>
    <t>Supplier Account Manager Name</t>
  </si>
  <si>
    <t>Supplier Account Manager Email Address</t>
  </si>
  <si>
    <t>Contract Length plus Extension (Months)</t>
  </si>
  <si>
    <t>Agresso Supplier Name</t>
  </si>
  <si>
    <t>Energy 2020-2024</t>
  </si>
  <si>
    <t>The supply of energy (electricity and gas) to the Council's Corporate and Housing and school sites.</t>
  </si>
  <si>
    <t>Kent County Council</t>
  </si>
  <si>
    <t>Karmveer Dulay</t>
  </si>
  <si>
    <t>Tim Smith</t>
  </si>
  <si>
    <t>Resources</t>
  </si>
  <si>
    <t>Commercial Hub</t>
  </si>
  <si>
    <t>Revenue</t>
  </si>
  <si>
    <t>Utilities</t>
  </si>
  <si>
    <t>Electricity</t>
  </si>
  <si>
    <t>Mini Competition</t>
  </si>
  <si>
    <t>Approved</t>
  </si>
  <si>
    <t>Yes</t>
  </si>
  <si>
    <t>No</t>
  </si>
  <si>
    <t>KENT COUNTY COUNCIL</t>
  </si>
  <si>
    <t>Integrated community drug and alcohol treatment service</t>
  </si>
  <si>
    <t>Community Integrated Drug and Alcohol Treatment Service</t>
  </si>
  <si>
    <t>Change, Grow, Live (Rise) (CGL)</t>
  </si>
  <si>
    <t>Clare Brighton</t>
  </si>
  <si>
    <t>Adults &amp; Public Health</t>
  </si>
  <si>
    <t>Public Health</t>
  </si>
  <si>
    <t>Grant</t>
  </si>
  <si>
    <t>Healthcare</t>
  </si>
  <si>
    <t>Services</t>
  </si>
  <si>
    <t>Open Tender</t>
  </si>
  <si>
    <t>Ealing DPS for substance misuse intensive community, residential rehabilitation and detoxification/stabilisation services for adults</t>
  </si>
  <si>
    <t>The substance misuse DPS provides Ealing with access to providers who can offer a range of Tier 4 and aftercare options for Ealing residents following a Care Act assessment.</t>
  </si>
  <si>
    <t>Muliple</t>
  </si>
  <si>
    <t>Residential Services</t>
  </si>
  <si>
    <t>Restricted Tender</t>
  </si>
  <si>
    <t>Duplicate</t>
  </si>
  <si>
    <t>Moorlands Court Personal and Home Care Services</t>
  </si>
  <si>
    <t>provision of personal and home care in Moorland court extra care sheltered housing scheme.</t>
  </si>
  <si>
    <t>Csn Care Group Limited</t>
  </si>
  <si>
    <t>Kashmir Takhar</t>
  </si>
  <si>
    <t>Lorna Fleming</t>
  </si>
  <si>
    <t>Adult Support Services</t>
  </si>
  <si>
    <t>Adult</t>
  </si>
  <si>
    <t>Domiciliary Care</t>
  </si>
  <si>
    <t>Direct Award</t>
  </si>
  <si>
    <t>SC617634</t>
  </si>
  <si>
    <t>CSN CARE LONDON - CSN CARE GROUP LIMITED T/A CAREWATCH</t>
  </si>
  <si>
    <t>Turnberry court personal care service</t>
  </si>
  <si>
    <t>provision of personal care within a extra care sheltered housing scheme</t>
  </si>
  <si>
    <t>SC617634)</t>
  </si>
  <si>
    <t>Residents Survey 2018</t>
  </si>
  <si>
    <t>Carry out Ealing Residents Survey using face-to-face interviews</t>
  </si>
  <si>
    <t>Bmg Research Ltd</t>
  </si>
  <si>
    <t>Rajiv Ahlawat</t>
  </si>
  <si>
    <t>Georgia Hoare</t>
  </si>
  <si>
    <t>Strategy &amp; Change</t>
  </si>
  <si>
    <t>Strategy and Performance</t>
  </si>
  <si>
    <t>Facilities</t>
  </si>
  <si>
    <t>Document Archiving &amp; Storage</t>
  </si>
  <si>
    <t>Quotation</t>
  </si>
  <si>
    <t>Activated</t>
  </si>
  <si>
    <t>Property Assets Architectural Services-Disposal</t>
  </si>
  <si>
    <t>Providing architectural for Verona terrace</t>
  </si>
  <si>
    <t>Dannatt, Johnson Architects</t>
  </si>
  <si>
    <t>Ryan McDonnell</t>
  </si>
  <si>
    <t>Housing &amp; Environment</t>
  </si>
  <si>
    <t>Regeneration &amp; Planning</t>
  </si>
  <si>
    <t>Consultancy</t>
  </si>
  <si>
    <t>Property</t>
  </si>
  <si>
    <t>OC345246</t>
  </si>
  <si>
    <t>DANNATT JOHNSON ARCHITECTS</t>
  </si>
  <si>
    <t>Property Assets Architectural Services-GAH</t>
  </si>
  <si>
    <t>Architectural Services for the creation of genuinely affordable homes</t>
  </si>
  <si>
    <t>Ealing Alternative Provision (eap)</t>
  </si>
  <si>
    <t>ICT</t>
  </si>
  <si>
    <t>Highway Maintenance Works</t>
  </si>
  <si>
    <t>Provision of routine and planned maintenance of highways, gully emptying, road marking, minor works to highway structures including out of hours emergency callout works and winter maintenance</t>
  </si>
  <si>
    <t>Murrill Construction Limited</t>
  </si>
  <si>
    <t>Tony Singh</t>
  </si>
  <si>
    <t>Highways</t>
  </si>
  <si>
    <t>Capital</t>
  </si>
  <si>
    <t>Works</t>
  </si>
  <si>
    <t>Roads</t>
  </si>
  <si>
    <t>MURRILL CONSTRUCTION LIMITED</t>
  </si>
  <si>
    <t>Environmental Services Contract</t>
  </si>
  <si>
    <t>Environmental services, waste, recycling collection, household waste, recycling centre, grounds maintenance, burials and street cleansing</t>
  </si>
  <si>
    <t>Amey</t>
  </si>
  <si>
    <t>Gillian Marston</t>
  </si>
  <si>
    <t>Environment</t>
  </si>
  <si>
    <t>Environmental</t>
  </si>
  <si>
    <t>Waste Management</t>
  </si>
  <si>
    <t>AMEY PROPERTY SERVICES LTD</t>
  </si>
  <si>
    <t>Stray Dogs Services</t>
  </si>
  <si>
    <t>Collection of stray dogs and kennelling services</t>
  </si>
  <si>
    <t>Sdk (Enviromental) Ltd</t>
  </si>
  <si>
    <t>Street Services</t>
  </si>
  <si>
    <t>SDK (ENVIROMENTAL) LTD</t>
  </si>
  <si>
    <t>Removal of Graffiti &amp; Fly Posting</t>
  </si>
  <si>
    <t>Removal of graffiti and fly posting</t>
  </si>
  <si>
    <t>Mpm Graffiti Solutions Ltd</t>
  </si>
  <si>
    <t>M.P.M SPECIALIST SOLUTIONS LIMITED T/A MPM GRAFFITI-SOLUTIONS</t>
  </si>
  <si>
    <t>Library Management System</t>
  </si>
  <si>
    <t>Providing library management system - database and MIS</t>
  </si>
  <si>
    <t>Axiell Ltd</t>
  </si>
  <si>
    <t>Manny Manoharan</t>
  </si>
  <si>
    <t>Arts Heritage and Libraries</t>
  </si>
  <si>
    <t>Management</t>
  </si>
  <si>
    <t>Competitive Dialogue</t>
  </si>
  <si>
    <t>Terminated</t>
  </si>
  <si>
    <t>AXIELL ALM LIMITED</t>
  </si>
  <si>
    <t>Abbeyfield - Father Popieluszko House</t>
  </si>
  <si>
    <t>Accommodation based support for older people with support needs.</t>
  </si>
  <si>
    <t>Abbeyfield London Polish Society</t>
  </si>
  <si>
    <t>Nigel Wheeler</t>
  </si>
  <si>
    <t>Adult Support</t>
  </si>
  <si>
    <t>Temporary Accommodation - Unsupported</t>
  </si>
  <si>
    <t>THE ABBEYFIELD LONDON POLISH SOCIETY</t>
  </si>
  <si>
    <t>Central &amp; Cecil - Leamington Park</t>
  </si>
  <si>
    <t>Accommodation based support for people with mental health problems.</t>
  </si>
  <si>
    <t>Central And Cecil Housing Trust</t>
  </si>
  <si>
    <t>Social</t>
  </si>
  <si>
    <t>Mental Health Services</t>
  </si>
  <si>
    <t>Central &amp; Cecil</t>
  </si>
  <si>
    <t>Centrepoint</t>
  </si>
  <si>
    <t>Accommodation based support for young people leaving care.</t>
  </si>
  <si>
    <t>CENTREPOINT NATIONWIDE LTD</t>
  </si>
  <si>
    <t>On Line Portal</t>
  </si>
  <si>
    <t>On line customer portal - development and support</t>
  </si>
  <si>
    <t>Agilisys</t>
  </si>
  <si>
    <t>Alison Reynolds</t>
  </si>
  <si>
    <t>Customer Services</t>
  </si>
  <si>
    <t>AGILISYS LTD</t>
  </si>
  <si>
    <t>EACH Counselling and Support - Generic FS</t>
  </si>
  <si>
    <t>Generic floating support service.</t>
  </si>
  <si>
    <t>Each Counselling And Support</t>
  </si>
  <si>
    <t>Counselling</t>
  </si>
  <si>
    <t>EACH COUNSELLING AND SUPPORT</t>
  </si>
  <si>
    <t>CAN/Capacity Grid</t>
  </si>
  <si>
    <t>Supply of revenue through advertising to council website</t>
  </si>
  <si>
    <t>Council Advertising Network (Can)</t>
  </si>
  <si>
    <t>Keith Lewis</t>
  </si>
  <si>
    <t>Strategy &amp; Engagement</t>
  </si>
  <si>
    <t>Advertising</t>
  </si>
  <si>
    <t>CAN DIGITAL SOLUTIONS LTD T/A COUNCIL ADVERTISING NETWORK</t>
  </si>
  <si>
    <t>YP substance misuse</t>
  </si>
  <si>
    <t>Yp specialist substance misuse</t>
  </si>
  <si>
    <t>Cri</t>
  </si>
  <si>
    <t>Danielle Grant-Vest</t>
  </si>
  <si>
    <t>Children</t>
  </si>
  <si>
    <t>Childrens Social Services</t>
  </si>
  <si>
    <t>Specialist Needs</t>
  </si>
  <si>
    <t>CRI</t>
  </si>
  <si>
    <t>Equinox - Marron House</t>
  </si>
  <si>
    <t>Equinox Care And Support</t>
  </si>
  <si>
    <t>EQUINOX CARE</t>
  </si>
  <si>
    <t>Claritum</t>
  </si>
  <si>
    <t>Supply print management system software services</t>
  </si>
  <si>
    <t>CLARITUM LIMITED</t>
  </si>
  <si>
    <t>Equinox - Substance Misuse</t>
  </si>
  <si>
    <t>Accommodation based support for people with drug and/or alcohol problems.</t>
  </si>
  <si>
    <t>Equinox - Housing &amp; Support Brokerage</t>
  </si>
  <si>
    <t>Hospital discharge clients with support needs - Floating support.</t>
  </si>
  <si>
    <t>Homeless Support</t>
  </si>
  <si>
    <t>Hanover H.A. - Moorlands Court</t>
  </si>
  <si>
    <t>Accommodation based service for the frail elderly.</t>
  </si>
  <si>
    <t>Hanover Housing Association</t>
  </si>
  <si>
    <t>Cleaning</t>
  </si>
  <si>
    <t>Cleaning Service</t>
  </si>
  <si>
    <t>HANOVER HOUSING ASSOCIATION</t>
  </si>
  <si>
    <t>CHOICE LBE - Supported Living Houses and Outreach</t>
  </si>
  <si>
    <t>Accommodation based and floating support for people with learning difficulties. Contract covers 2 separate services.</t>
  </si>
  <si>
    <t>London Borough Of Ealing</t>
  </si>
  <si>
    <t>Independent Supported Living</t>
  </si>
  <si>
    <t>Internal Service</t>
  </si>
  <si>
    <t>LONDON BOROUGH OF EALING</t>
  </si>
  <si>
    <t>Hestia - Long Term Older Peoples FS</t>
  </si>
  <si>
    <t>Long term floating support for older people with support needs.</t>
  </si>
  <si>
    <t>Hestia Housing And Support</t>
  </si>
  <si>
    <t>HESTIA HOUSING AND SUPPORT</t>
  </si>
  <si>
    <t>Hestia - Domestic Violence FS</t>
  </si>
  <si>
    <t>Domestic violence floating support service.</t>
  </si>
  <si>
    <t>Hestia - Short Term Older Peoples FS</t>
  </si>
  <si>
    <t>Short term older persons floating support service.</t>
  </si>
  <si>
    <t>Hestia - Physical Disabilities &amp; LTNC</t>
  </si>
  <si>
    <t>Floating support service for people with physical disabilities and/or long term neurological conditions.</t>
  </si>
  <si>
    <t>Hestia - Mental Health and Villiers Road Services</t>
  </si>
  <si>
    <t>Accommodation based support for people with mental health problems. Contract covers 2 separate services.</t>
  </si>
  <si>
    <t>Hestia - Old Oak Road</t>
  </si>
  <si>
    <t>Accommodation based service for people with mental health problems.</t>
  </si>
  <si>
    <t>Hestia - Dame Gertrude young House and 2nd Stage MH</t>
  </si>
  <si>
    <t>Accommodation based support for people with mental health problems. Contract covers2 services.</t>
  </si>
  <si>
    <t>Adecco</t>
  </si>
  <si>
    <t>Providing temporary agency workers</t>
  </si>
  <si>
    <t>Julie Pickett</t>
  </si>
  <si>
    <t>HR and OD</t>
  </si>
  <si>
    <t>HR</t>
  </si>
  <si>
    <t>Temporary &amp; Agency Staff</t>
  </si>
  <si>
    <t>ADECCO UK LTD</t>
  </si>
  <si>
    <t>Hestia - Maendeleo House</t>
  </si>
  <si>
    <t>Accommodation based support for women at risk of domestic violence.</t>
  </si>
  <si>
    <t>Housing for Women - Refuge and Hills House</t>
  </si>
  <si>
    <t>Housing For Women</t>
  </si>
  <si>
    <t>HOUSING FOR WOMEN</t>
  </si>
  <si>
    <t>LBE Children's Services</t>
  </si>
  <si>
    <t>Service for young people leaving care.</t>
  </si>
  <si>
    <t>LBE - Community Road</t>
  </si>
  <si>
    <t>LBE Group Homes - Outreach Mental Health</t>
  </si>
  <si>
    <t>Floating support service for people with mental health problems.</t>
  </si>
  <si>
    <t>LBE Group Homes - Mental Health</t>
  </si>
  <si>
    <t>LBE - Mental Health Housing Hostels</t>
  </si>
  <si>
    <t>London Cyrenians - Collette House</t>
  </si>
  <si>
    <t>London Cyrenians Housing Trust</t>
  </si>
  <si>
    <t>LONDON CYRENIANS HOUSING LTD</t>
  </si>
  <si>
    <t>Look Ahead - Young Peoples Scheme</t>
  </si>
  <si>
    <t>Look Ahead Housing And Support</t>
  </si>
  <si>
    <t>LOOK AHEAD HOUSING AND CARE LTD</t>
  </si>
  <si>
    <t>Middlesex Association for the Blind</t>
  </si>
  <si>
    <t>Floating support for people with a physical or sensory disability.</t>
  </si>
  <si>
    <t>Middlesex Association For The Blind</t>
  </si>
  <si>
    <t>MIDDLESEX ASSOC FOR THE BLIND</t>
  </si>
  <si>
    <t>local Healthwatch Ealing</t>
  </si>
  <si>
    <t>provider of local Healthwatch service</t>
  </si>
  <si>
    <t>Your Voice In Health And Social Care</t>
  </si>
  <si>
    <t>YOUR VOICE IN HEALTH AND SOCIAL CARE</t>
  </si>
  <si>
    <t>carer support service</t>
  </si>
  <si>
    <t>provision of local carer support service.</t>
  </si>
  <si>
    <t>Housing 1st</t>
  </si>
  <si>
    <t>Accommodation based and floating support services for single homeless people with support needs. Contract covers 2 services.</t>
  </si>
  <si>
    <t>St Mungos Housing Association</t>
  </si>
  <si>
    <t>Carlos Naya</t>
  </si>
  <si>
    <t>ST MUNGOS HOUSING ASSOCIATION</t>
  </si>
  <si>
    <t>Rough Sleeping B65 hostel</t>
  </si>
  <si>
    <t>Accommodation based support for rough sleepers</t>
  </si>
  <si>
    <t>Support for Living - Culmington Road</t>
  </si>
  <si>
    <t>Accommodation based support for people with learning difficulties.</t>
  </si>
  <si>
    <t>Support For Living Ltd</t>
  </si>
  <si>
    <t>SUPPORT FOR LIVING LTD</t>
  </si>
  <si>
    <t>Support for Living - MH Services</t>
  </si>
  <si>
    <t>Support for Living - Adelaide Road</t>
  </si>
  <si>
    <t>Accommodation based service for people with learning difficulties.</t>
  </si>
  <si>
    <t>Support For Living - Wharncliff Drive (JC)</t>
  </si>
  <si>
    <t>Accommodation based support for people with learning difficulties. Joint Contract with Integrated Commissioning. Contract value shown is Adult Support value only.</t>
  </si>
  <si>
    <t>Support for Living - Townsend Road (JC)</t>
  </si>
  <si>
    <t>Support for Living - Greenford Gardens (JC)</t>
  </si>
  <si>
    <t>Support for Living - Uneeda Drive (JC)</t>
  </si>
  <si>
    <t>United Response - LD Services</t>
  </si>
  <si>
    <t>United Response</t>
  </si>
  <si>
    <t>UNITED RESPONSE</t>
  </si>
  <si>
    <t>Fencing</t>
  </si>
  <si>
    <t>Repairs and replacement of Parks fencing infrastructure</t>
  </si>
  <si>
    <t>Drayton Fencing Company</t>
  </si>
  <si>
    <t>Chris Welsh</t>
  </si>
  <si>
    <t>Parks and Leisure</t>
  </si>
  <si>
    <t>DRAYTON FENCING COMPANY</t>
  </si>
  <si>
    <t>YMCA - Sth Ealing Hostel &amp; St Christophers</t>
  </si>
  <si>
    <t>Accommodation based support for young people at risk. Contract covers 2 services, South Ealing Hostel &amp; St Christophers Hanwell.</t>
  </si>
  <si>
    <t>West London Y.M.C.A.</t>
  </si>
  <si>
    <t>WEST LONDON YMCA</t>
  </si>
  <si>
    <t>Stock and Services</t>
  </si>
  <si>
    <t>Library books</t>
  </si>
  <si>
    <t>Askews &amp; Holts</t>
  </si>
  <si>
    <t>Competitive Procedure With Negotiation</t>
  </si>
  <si>
    <t>YMCA - Northolt Grange Hostel</t>
  </si>
  <si>
    <t>Accommodation based support for teenage parents.</t>
  </si>
  <si>
    <t>YMCA - Ealing Common Hostel</t>
  </si>
  <si>
    <t>Accommodation based support for single homeless people with support needs.</t>
  </si>
  <si>
    <t>Yarrow Housing - Fermoy Road (JC)</t>
  </si>
  <si>
    <t>Accommodation based support for people with learning difficulties. This is a joint contract with Integrated Commissioning. The contract value stated is the Adult Support value only.</t>
  </si>
  <si>
    <t>Yarrow Housing Ltd</t>
  </si>
  <si>
    <t>YARROW HOUSING LTD</t>
  </si>
  <si>
    <t>Stock Services Management Contract</t>
  </si>
  <si>
    <t>Manage Acquisitions functions in relation to stock budget management. To provide professional advice and support to Library Service Manager on developments relating to stock services. Manage stock contracts with the direction of the Library Service Manager and work with suppliers to ensure they perform to contract specifications.</t>
  </si>
  <si>
    <t>Newham Council</t>
  </si>
  <si>
    <t>Yarrow Housing - Mornington, Ferrymead &amp; Enmore (JC's)</t>
  </si>
  <si>
    <t>Accommodation based support for people with learning difficulties covering 3 services. This is a joint contract with Integrated Commissioning. The contract value stated is the Adult Support value only.</t>
  </si>
  <si>
    <t>Yarrow Housing - Ascot Gadens</t>
  </si>
  <si>
    <t>Library Management system</t>
  </si>
  <si>
    <t>Library Management System including stock catalogue and user database</t>
  </si>
  <si>
    <t>Sirsidynix Ltd</t>
  </si>
  <si>
    <t>Economy &amp; Sustainability</t>
  </si>
  <si>
    <t>SIRSI LIMITED</t>
  </si>
  <si>
    <t>MRF Services</t>
  </si>
  <si>
    <t>MRF Services for the sorting and recycling of dry mixed recyclable Materials (including haulage)</t>
  </si>
  <si>
    <t>Viridor Waste Management Ltd</t>
  </si>
  <si>
    <t>Draft</t>
  </si>
  <si>
    <t>VIRIDOR WASTE MANAGEMENT LIMITED</t>
  </si>
  <si>
    <t>Collection of Clinical Waste</t>
  </si>
  <si>
    <t>Collection of clinical waste from domestic premises</t>
  </si>
  <si>
    <t>Rentokil Initial Uk Ltd</t>
  </si>
  <si>
    <t>RENTOKIL INITIAL UK LTD</t>
  </si>
  <si>
    <t>Copley Central (Phase 4)</t>
  </si>
  <si>
    <t>Construction Contractors</t>
  </si>
  <si>
    <t>United Living (South)</t>
  </si>
  <si>
    <t>David Baptiste</t>
  </si>
  <si>
    <t>Jamelia Stewart</t>
  </si>
  <si>
    <t>Housing Development</t>
  </si>
  <si>
    <t>Buildings</t>
  </si>
  <si>
    <t>UNITED LIVING (SOUTH) LTD</t>
  </si>
  <si>
    <t>Inactive</t>
  </si>
  <si>
    <t>Private Finance Initiative PFI - Older People</t>
  </si>
  <si>
    <t>pfi arrangement where Ealing Care Alliance re built and developed four care homes for 100% use of LBE Adult service placements for older people. care contract is sub contracted currently to Optivo. also included in PFI agreement was the development of resource centres at three of the care homes on ground floor space for use of LBE and WLMHT for older people services. also office space located at three of the care homes for use of LBE and WLMHT</t>
  </si>
  <si>
    <t>Ealing Care Alliance</t>
  </si>
  <si>
    <t>George Fanning</t>
  </si>
  <si>
    <t>PFI</t>
  </si>
  <si>
    <t>EALING CARE ALLIANCE LTD</t>
  </si>
  <si>
    <t>Procius</t>
  </si>
  <si>
    <t>Electronic DBS service for roles requiring different levels of criminal checks.</t>
  </si>
  <si>
    <t>HR &amp; OD</t>
  </si>
  <si>
    <t>Recruitment &amp; Assessment</t>
  </si>
  <si>
    <t>PROCIUS LIMITED</t>
  </si>
  <si>
    <t>Oxford &amp; Monmouth</t>
  </si>
  <si>
    <t>Refurbishment of garages - Oxford &amp; Monmouth</t>
  </si>
  <si>
    <t>Lamya Construction Ltd</t>
  </si>
  <si>
    <t>LAMYA CONSTRUCTION LTD</t>
  </si>
  <si>
    <t>Arboriculture Services -Lots 1-5: Tree Works</t>
  </si>
  <si>
    <t>Tree operations throughout the Borough.</t>
  </si>
  <si>
    <t>Advanced Tree Services Ltd</t>
  </si>
  <si>
    <t>Dale Mortimer</t>
  </si>
  <si>
    <t>Leisure</t>
  </si>
  <si>
    <t>Trees &amp; Shrubs</t>
  </si>
  <si>
    <t>ADVANCED TREE SERVICES LTD</t>
  </si>
  <si>
    <t>Copley Close Phase 2, Alton Court</t>
  </si>
  <si>
    <t>Energy Provider</t>
  </si>
  <si>
    <t>Switch2 Energy Limited</t>
  </si>
  <si>
    <t>Education</t>
  </si>
  <si>
    <t>Adult &amp; Further Education Services</t>
  </si>
  <si>
    <t>SWITCH2 ENERGY LIMITED</t>
  </si>
  <si>
    <t>Phase 3, Warwick Court, Copely Close</t>
  </si>
  <si>
    <t>Refurbishment and new builds</t>
  </si>
  <si>
    <t>Engie Regeneration Limited</t>
  </si>
  <si>
    <t>ENGIE REGENERATION LIMITED</t>
  </si>
  <si>
    <t>Facilities Management Goods &amp; Services-Water Maintenance &amp; Servicing</t>
  </si>
  <si>
    <t>Water maintenance and servicing</t>
  </si>
  <si>
    <t>H2O Nationwide Limited</t>
  </si>
  <si>
    <t>Colin Holland</t>
  </si>
  <si>
    <t>Facilities Management</t>
  </si>
  <si>
    <t>Water</t>
  </si>
  <si>
    <t>H2O NATIONWIDE LIMITED</t>
  </si>
  <si>
    <t>Facilities Management Goods &amp; Services-Electric Maintenance and Servicing</t>
  </si>
  <si>
    <t>Electrical Maintenance and Servicing</t>
  </si>
  <si>
    <t>Campbell &amp; Kennedy Ltd</t>
  </si>
  <si>
    <t>SC164130</t>
  </si>
  <si>
    <t>CAMPBELL &amp; KENNEDY LIMITED</t>
  </si>
  <si>
    <t>Facilities Management Goods &amp; Services-Gas Maintenance &amp; Servicing</t>
  </si>
  <si>
    <t>Gas Maintenance and Servicing</t>
  </si>
  <si>
    <t>Laker Building Management Solutions Ltd</t>
  </si>
  <si>
    <t>Gas</t>
  </si>
  <si>
    <t>LAKER BUILDING MANAGEMENT SOLUTIONS LIMITED</t>
  </si>
  <si>
    <t>Facilities Management Goods &amp; Services-HVAC Maintenance &amp; Servicing</t>
  </si>
  <si>
    <t>HVAC Maintenance and Servicing</t>
  </si>
  <si>
    <t>Apex Refrigeration &amp; Air Conditioning Ltd</t>
  </si>
  <si>
    <t>Transport</t>
  </si>
  <si>
    <t>Fleet Management</t>
  </si>
  <si>
    <t>APEX REFRIGERATION &amp; AIR CONDITIONING LTD</t>
  </si>
  <si>
    <t>Facilities Management Goods &amp; Services-Fire Intruder Alarms Maintenance &amp; Servicing</t>
  </si>
  <si>
    <t>Fire Intruder Alarm Maintenance &amp; Servicing-Exception to Contract No-EX2002</t>
  </si>
  <si>
    <t>Evans And Brooks Fire Ltd</t>
  </si>
  <si>
    <t>Rakhee Thobhani</t>
  </si>
  <si>
    <t>EVANS AND BROOKS FIRE LTD</t>
  </si>
  <si>
    <t>Facilities Management Goods &amp; Services-Washroom Services</t>
  </si>
  <si>
    <t>Sanitary/nappy bins servicing and disposal of hazardous waste</t>
  </si>
  <si>
    <t>Initial Washroom Solutions</t>
  </si>
  <si>
    <t>INITIAL WASHROOM SOLUTIONS</t>
  </si>
  <si>
    <t>Meltwater</t>
  </si>
  <si>
    <t>Media monitoring</t>
  </si>
  <si>
    <t>Meltwater (Uk) Ltd</t>
  </si>
  <si>
    <t>Cheryl Curling</t>
  </si>
  <si>
    <t>Telecommunications</t>
  </si>
  <si>
    <t>MELTWATER (UK) LIMITED</t>
  </si>
  <si>
    <t>Vuelio</t>
  </si>
  <si>
    <t>Media Management</t>
  </si>
  <si>
    <t>Access Intelligence Media And Communica_x001C_Ons Limited</t>
  </si>
  <si>
    <t>Strategy and Engagement</t>
  </si>
  <si>
    <t>ACCESS INTELLIGENCE MEDIA AND COMMUNICATIONS LTD</t>
  </si>
  <si>
    <t>Arboriculture Services -Lots 6-7: Basal Growth</t>
  </si>
  <si>
    <t>To remove of all Basal Growth suckers from all tree species, this contract covers 2/3rds of our annual programme.</t>
  </si>
  <si>
    <t>Ilondon Ltd</t>
  </si>
  <si>
    <t>Arboriculture Services -Lot 9: Tree Planting</t>
  </si>
  <si>
    <t>To plant and establish trees across the borough, first 700 trees planted annually.</t>
  </si>
  <si>
    <t>Arboriculture Services -Lots 10-11: Tree Planting</t>
  </si>
  <si>
    <t>To plant and establish young trees across the borough, this contract is only utilised if planting more than 700 trees annually.</t>
  </si>
  <si>
    <t>Contract And Personnel Services Ltd</t>
  </si>
  <si>
    <t>CONTRACT &amp; PERSONNEL SERVICES LTD</t>
  </si>
  <si>
    <t>Arboricultural Services -Lot 8: Basal Growth</t>
  </si>
  <si>
    <t>To remove basal growth suckers from all tree species, this contract covers 1/3rd of or annual programme.</t>
  </si>
  <si>
    <t>Parking Enforcement Contract</t>
  </si>
  <si>
    <t>On and off street enforcement officers including cash collection and PND maintenance.</t>
  </si>
  <si>
    <t>Nsl Limited (Marston Holdings)</t>
  </si>
  <si>
    <t>Pritesh Kalyan</t>
  </si>
  <si>
    <t>Parking Services</t>
  </si>
  <si>
    <t>Parking</t>
  </si>
  <si>
    <t>NSL LIMITED</t>
  </si>
  <si>
    <t>SurveyMonkey</t>
  </si>
  <si>
    <t>22 SurveyMonkey licences @£325 each for users across different services of the council</t>
  </si>
  <si>
    <t>Surveymonkey Europe</t>
  </si>
  <si>
    <t>SURVEYMONKEY EUROPE UC</t>
  </si>
  <si>
    <t>SPSS</t>
  </si>
  <si>
    <t>Single concurrent licence for IBM SPSS Statistics, shared with Schools Services</t>
  </si>
  <si>
    <t>Ibm Ltd</t>
  </si>
  <si>
    <t>IBM UK FINANCIAL SERVICES LTD</t>
  </si>
  <si>
    <t>LG Inform Plus</t>
  </si>
  <si>
    <t>Annual subscription to LG Inform Plus tool, open to all staff at Ealing</t>
  </si>
  <si>
    <t>Local Government Association</t>
  </si>
  <si>
    <t>Events</t>
  </si>
  <si>
    <t>Banquet &amp; Catering</t>
  </si>
  <si>
    <t>LOCAL GOVERNMENT ASSOCIATION</t>
  </si>
  <si>
    <t>InPhase (Performance Plus)</t>
  </si>
  <si>
    <t>50 user licences for InPhase performance software used by various services</t>
  </si>
  <si>
    <t>Inphase Limited</t>
  </si>
  <si>
    <t>INPHASE LIMITED</t>
  </si>
  <si>
    <t>CACI Paycheck</t>
  </si>
  <si>
    <t>Paycheck income data supplied annually as part of a three year contract</t>
  </si>
  <si>
    <t>Caci Ltd</t>
  </si>
  <si>
    <t>Financial</t>
  </si>
  <si>
    <t>Subscriptions</t>
  </si>
  <si>
    <t>CACI LIMITED</t>
  </si>
  <si>
    <t>GLL Leisure Contract-Gurnell Leisure Centre</t>
  </si>
  <si>
    <t>Management of Gurnell Leisure Centre for 2 year period pending re-development closure</t>
  </si>
  <si>
    <t>Gll</t>
  </si>
  <si>
    <t>Pauline Lawrence</t>
  </si>
  <si>
    <t>GREENWICH LEISURE LTD (GLL)</t>
  </si>
  <si>
    <t>ISAID Information Advice and Support Service</t>
  </si>
  <si>
    <t>Impartial information advice and support service</t>
  </si>
  <si>
    <t>Family Action</t>
  </si>
  <si>
    <t>Ann-Marie Smith</t>
  </si>
  <si>
    <t>Escan</t>
  </si>
  <si>
    <t>FAMILY ACTION</t>
  </si>
  <si>
    <t>SLM Sports &amp; Leisure Ltd</t>
  </si>
  <si>
    <t>Leisure management contract for Sports &amp; Leisure Facilities</t>
  </si>
  <si>
    <t>Slm Sports &amp; Leisure Ltd</t>
  </si>
  <si>
    <t>Property Management</t>
  </si>
  <si>
    <t>Phil Edwards</t>
  </si>
  <si>
    <t>philedwards@everyoneactive.com</t>
  </si>
  <si>
    <t>SPORTS AND LEISURE MANAGEMENT LTD</t>
  </si>
  <si>
    <t>Golf Course Management-SLM</t>
  </si>
  <si>
    <t>Golf Course Management</t>
  </si>
  <si>
    <t>Slm</t>
  </si>
  <si>
    <t>Slm Community Leisure Charitable Trust</t>
  </si>
  <si>
    <t>Community Health</t>
  </si>
  <si>
    <t>Contract for SLT, OT, and LAC nursing services</t>
  </si>
  <si>
    <t>London North West Healthcare Nhs Trust</t>
  </si>
  <si>
    <t>LONDON NORTH WEST HEALTHCARE NHS TRUST</t>
  </si>
  <si>
    <t>Electrical (Fire Safety)Testing and Installations</t>
  </si>
  <si>
    <t>Provision of communal electrics - rewiring, emergency lighting upgrades, urgency works for laterals, lateral surveys.</t>
  </si>
  <si>
    <t>Wg Wigginton Limited</t>
  </si>
  <si>
    <t>Peter Gray</t>
  </si>
  <si>
    <t>Abigail Acosta</t>
  </si>
  <si>
    <t>Mechanical &amp; Engineering Team</t>
  </si>
  <si>
    <t>WG WIGGINTON LIMITED</t>
  </si>
  <si>
    <t>Responsive Repairs East Ward</t>
  </si>
  <si>
    <t>Responsive repairs and maintenance Service including emergency and adhoc major repairs in our occupied properties, communal blocks and estate areas, sheltered housing, community centres owned and managed by Ealing Council and corporate buildings operated by Ealing Facilities Management. There will be some planned maintenance works, such as guttering and some out of hour’s emergency work. It is to provide a 365 days’ a year, 24 hours a day front line service for and on behalf of Ealing Council. Note: Out of hour’s emergency work means ONLY repairs that are necessary to remove immediate danger, avoid flooding, major damage to property, or to make the property secure. The East area comprises W3, W4, W5, W7, W13 and NW10 postcodes.</t>
  </si>
  <si>
    <t>Mnm Property Services Limited</t>
  </si>
  <si>
    <t>Synthia Campbell</t>
  </si>
  <si>
    <t>Responsive Repairs &amp; Maintenance</t>
  </si>
  <si>
    <t>MNM PROPERTY SERVICES LIMITED</t>
  </si>
  <si>
    <t>Responsive Repairs West Ward</t>
  </si>
  <si>
    <t>Responsive repairs and maintenance Service including emergency and adhoc major repairs in our occupied properties, communal blocks and estate areas, sheltered housing, community centres owned and managed by Ealing Council and corporate buildings operated by Ealing Facilities Management. There will be some planned maintenance works, such as guttering and some out of hour’s emergency work. It is to provide a 365 days’ a year, 24 hours a day front line service for and on behalf of Ealing Council. Note: Out of hour’s emergency work means ONLY repairs that are necessary to remove immediate danger, avoid flooding, major damage to property, or to make the property secure. The West comprises UB1, UB2, UB5, UB6, HA0, HA4 and a small number of BN25 postcodes.</t>
  </si>
  <si>
    <t>Mead Building Services Ltd</t>
  </si>
  <si>
    <t>MEAD BUILDING SERVICES LTD</t>
  </si>
  <si>
    <t>Gunnersbury Park Sports Hub</t>
  </si>
  <si>
    <t>Costruction of GP sports hub</t>
  </si>
  <si>
    <t>Kier Construction Ltfd</t>
  </si>
  <si>
    <t>Major Projects &amp; Development</t>
  </si>
  <si>
    <t>KIER CONSTRUCTION LTD-T/A KIER CONSTRN SOUTHERN</t>
  </si>
  <si>
    <t>Active</t>
  </si>
  <si>
    <t>Major Voids 2015</t>
  </si>
  <si>
    <t>Voids major refurbishments, extensions and conversions</t>
  </si>
  <si>
    <t>Niblock Builders Ltd</t>
  </si>
  <si>
    <t>Mark Lowes</t>
  </si>
  <si>
    <t>Asset Investment</t>
  </si>
  <si>
    <t>NIBLOCK (BUILDERS) LTD</t>
  </si>
  <si>
    <t>Architect services for GP sports hub</t>
  </si>
  <si>
    <t>Space &amp; Place Architects</t>
  </si>
  <si>
    <t>Gunnersbury Park</t>
  </si>
  <si>
    <t>Civil Engineering services for GP Sports Hub</t>
  </si>
  <si>
    <t>Curtins Consultants</t>
  </si>
  <si>
    <t>Curtins Consulting</t>
  </si>
  <si>
    <t>M&amp;E services for GP Sports Hub</t>
  </si>
  <si>
    <t>Capita It Services</t>
  </si>
  <si>
    <t>CAPITA IT SERVICES (BSF) LIMITED</t>
  </si>
  <si>
    <t>Cost consultant for GP sports hub</t>
  </si>
  <si>
    <t>Turner &amp; Townsend</t>
  </si>
  <si>
    <t>TURNER &amp; TOWNSEND COST MANAGEMENT LTD</t>
  </si>
  <si>
    <t>Rectory Park Pavilion</t>
  </si>
  <si>
    <t>Construction of the Rectory Park sports pavilion</t>
  </si>
  <si>
    <t>Life Build Solutions Ltd</t>
  </si>
  <si>
    <t>LIFE BUILD SOLUTIONS LTD</t>
  </si>
  <si>
    <t>Rectory Park AGP</t>
  </si>
  <si>
    <t>construction of 2 full sized AGPs</t>
  </si>
  <si>
    <t>Tiger Turf Uk Ltd</t>
  </si>
  <si>
    <t>TIGERTURF (UK) LTD</t>
  </si>
  <si>
    <t>Havelock Family Centre Refurbishment</t>
  </si>
  <si>
    <t>Refurbishment of the Havelock Family Centre</t>
  </si>
  <si>
    <t>Moy Construction Co Ltd</t>
  </si>
  <si>
    <t>MOY CONSTRUCTION CO LTD.</t>
  </si>
  <si>
    <t>Family Befriending - troubled families</t>
  </si>
  <si>
    <t>troubled families contract - new contract signed as extension 2017 to 202</t>
  </si>
  <si>
    <t>Family Lives</t>
  </si>
  <si>
    <t>FAMILY LIVES LTD - T/A PARENTLINE PLUS</t>
  </si>
  <si>
    <t>Specialist Drainage Works</t>
  </si>
  <si>
    <t>Day to Day Specialist Drainage Repairs including Emergency Work arising during the normal working hours of the day. Out of Hours Drainage Emergency Service including Out of Hours Emergency Work. Drainage Repairs may take place to any or all of the tenanted properties and any or all communal areas</t>
  </si>
  <si>
    <t>Repairs &amp; Maintenance</t>
  </si>
  <si>
    <t>Specialist Plastering (West Ward)</t>
  </si>
  <si>
    <t>Day to Day Specialist Plastering/Rendering Repairs and associated works including Emergency Plastering/Rendering Work arising during the normal working hours of the day. Out of Hours Emergency Service including Out of Hours Emergency Work. Specialist Plastering Repairs may take place to any or all of the tenanted properties and any or all communal areas</t>
  </si>
  <si>
    <t>Specialist Plastering (East Ward)</t>
  </si>
  <si>
    <t>Out of Repairs Line Service</t>
  </si>
  <si>
    <t>providing Telecommunications facilities and an Emergency Call Answering &amp; Message Relay Service out of normal business hours and during normal business hours at times required (Out of Hours Service) by Ealing Council</t>
  </si>
  <si>
    <t>Call Response 24/7 Llp</t>
  </si>
  <si>
    <t>OC367649</t>
  </si>
  <si>
    <t>CALL RESPONSE 24/7 LLP - IN LIQUIDATION</t>
  </si>
  <si>
    <t>Cyclical Redecorations and Associated Repairs 2017 - 18</t>
  </si>
  <si>
    <t>Communal Redecorations across the borough</t>
  </si>
  <si>
    <t>Axis Europe Plc</t>
  </si>
  <si>
    <t>Michelle Collins</t>
  </si>
  <si>
    <t>AXIS EUROPE PLC</t>
  </si>
  <si>
    <t>Minor Voids and Associated Works</t>
  </si>
  <si>
    <t>Internal and external repairs and minor refurbishment to void properties owned and managed by the Council including but not exclusive to; street properties, houses, flats and maisonettes within low and high rise residential developments, hostels and sheltered housing schemes. Also, "Out of Hours" emergency works to void properties, being repairs that are necessary to remove immediate danger to persons, avoid flooding, damage to property or to make property secure.</t>
  </si>
  <si>
    <t>Mountjoy Ltd</t>
  </si>
  <si>
    <t>Asset Investment Team</t>
  </si>
  <si>
    <t>MOUNTJOY LIMITED</t>
  </si>
  <si>
    <t>Provision of HR &amp; Payroll System</t>
  </si>
  <si>
    <t>Provision of HR Payroll System</t>
  </si>
  <si>
    <t>Midland MHR</t>
  </si>
  <si>
    <t>Andrew Scully</t>
  </si>
  <si>
    <t>Training &amp; Conferences</t>
  </si>
  <si>
    <t>Nurse Led Absence Management Service</t>
  </si>
  <si>
    <t>Good Shape</t>
  </si>
  <si>
    <t>Software</t>
  </si>
  <si>
    <t>CARE FIRST</t>
  </si>
  <si>
    <t>Computerised Job Evaluation System</t>
  </si>
  <si>
    <t>Computerised Job Evaluation System to record and store date relating to Greater London Provincial Council Job Evaluation Scheme</t>
  </si>
  <si>
    <t>NGA Human Resources</t>
  </si>
  <si>
    <t>Kim Brown</t>
  </si>
  <si>
    <t>Employee Assistance Programme</t>
  </si>
  <si>
    <t>Assistance to employee's on different matters</t>
  </si>
  <si>
    <t>Workplace Options</t>
  </si>
  <si>
    <t>Property Security Contract</t>
  </si>
  <si>
    <t>To provide security screening to our empty homes boroughwide ensuring safety and security from theft, vandalism, anti-social behaviour or illegal occupancy to fulfil our landlord health and safety requirements</t>
  </si>
  <si>
    <t>Vps Uk Ltd</t>
  </si>
  <si>
    <t>Health &amp; Safety</t>
  </si>
  <si>
    <t>VPS (UK) Ltd</t>
  </si>
  <si>
    <t>Decoration Voucher Allowance</t>
  </si>
  <si>
    <t>To maintain benefits to residents that require redecoration following maintenance works to their homes, or when taking tenancy of dwelling in need of decorative improvements, boroughwide service.</t>
  </si>
  <si>
    <t>B&amp;Q Plc</t>
  </si>
  <si>
    <t>Mark Holmes</t>
  </si>
  <si>
    <t>Business Support Team</t>
  </si>
  <si>
    <t>Domestic (Gas) and District Heating/Plant Servicing, Repairs and Commercial Installation</t>
  </si>
  <si>
    <t>provide the following borough-wide services to Council owned properties, Mechanical contracts: Domestic Heating Installations - comprehensive gas safety testing, maintenance with call-outs, improvements and renewals. District Heating and Communal Water Systems, Water Hygiene management, Fire Fighting Installations and Equipment, Laundry Installations and Building Management Systems (BMS) - comprehensive maintenance with call-outs. Hot and Cold Water Systems, Boiler Plant and associated BMS - improvements &amp; renewals.</t>
  </si>
  <si>
    <t>T Brown Group Ltd</t>
  </si>
  <si>
    <t>Steve Colk</t>
  </si>
  <si>
    <t>T BROWN GROUP LIMITED</t>
  </si>
  <si>
    <t>Lift Maintenance</t>
  </si>
  <si>
    <t>Maintenance of communal and domestic lifts boroughwide</t>
  </si>
  <si>
    <t>Pders</t>
  </si>
  <si>
    <t>Community Based Services</t>
  </si>
  <si>
    <t>PDERS KEY LIFTS</t>
  </si>
  <si>
    <t>DPS for Children's domiciliary care services 0-25</t>
  </si>
  <si>
    <t>DPS for Children's Dom care service 0 - 25 age range</t>
  </si>
  <si>
    <t>Vavious</t>
  </si>
  <si>
    <t>DPS</t>
  </si>
  <si>
    <t>Fire Safety Works Phase II</t>
  </si>
  <si>
    <t>Fire Safety Works, including Passive Fire Protection, supply and installation of communal fire doorsets on escape routes - the integrity of the fire door shall be proven to be FD30s by compliance with BS 476-31.1 or BS EN 1634-3 Supply and Installation of entrance doorsets to individual flats - the integrity of the fire door shall be proven to be FD30s by compliance with BS 476-31.1 or BS EN 1634-3. Replacement glazing in areas where fire upgrading is required - all glass installed shall be tested to BS EN 13501-2:2007, Surveying of ventilation ductwork and carrying out associated remedial works. Fire stopping in service risers, bin chutes etc. Class ‘O’ decorations in communal circulation areas.Supply and installation of appropriate directional and warning signage.These works will be to all Blocks owned and managed by the Council including but not exclusive to; flats and maisonettes within high, medium and low rise residential developments, hostels and sheltered housing schemes. All works must comply with current building and fire regulations at the time of installation.</t>
  </si>
  <si>
    <t>Diamond Build Plc</t>
  </si>
  <si>
    <t>Phil Boxhall</t>
  </si>
  <si>
    <t>DIAMOND BUILD PLC</t>
  </si>
  <si>
    <t>Fire Safety Works, including Passive Fire Protection, supply and installation of communal fire doorsets on escape routes - the integrity of the fire door shall be proven to be FD30s by compliance with BS 476-31.1 or BS EN 1634-3. Supply and Installation of entrance doorsets to individual flats - the integrity of the fire door shall be proven to be FD30s by compliance with BS 476-31.1 or BS EN 1634-3. Replacement glazing in areas where fire upgrading is required - all glass installed shall be tested to BS EN 13501-2:2007, Surveying of ventilation ductwork and carrying out associated remedial works. Fire stopping in service risers, bin chutes etc. Class ‘O’ decorations in communal circulation areas. Supply and installation of appropriate directional and warning signage. These works will be to all Blocks owned and managed by the Council including but not exclusive to; flats and maisonettes within high, medium and low rise residential developments, hostels and sheltered housing schemes. All works must comply with current building and fire regulations at the time of installation.</t>
  </si>
  <si>
    <t>Lakehouse Contract Ltd</t>
  </si>
  <si>
    <t>LAKEHOUSE CONTRACTS LTD</t>
  </si>
  <si>
    <t>Energy Supply</t>
  </si>
  <si>
    <t>provision of Bill Validation and Cost Recovery Services.</t>
  </si>
  <si>
    <t>Team (Energy Auditing Agency Ltd)</t>
  </si>
  <si>
    <t>Animal Services</t>
  </si>
  <si>
    <t>TEAM ENERGY AUDITING AGENCY LTD</t>
  </si>
  <si>
    <t>HIV Support Service</t>
  </si>
  <si>
    <t>Support for people who have HIV. This service is currently in procurement. A new service should be in place 1/4/2019</t>
  </si>
  <si>
    <t>Positively Uk</t>
  </si>
  <si>
    <t>Jane Darroch</t>
  </si>
  <si>
    <t>POSITIVELY UK</t>
  </si>
  <si>
    <t>Electrical Maintenance &amp; Minor Works</t>
  </si>
  <si>
    <t>design, planned preventative maintenance, responsive repairs and minor installation &amp; upgrades ( 9 elements to contract, Communal Lighting (Repairs), Emergency Lighting (Testing and Repairs), Fire Alarms (Testing and Repairs), Lighting Conductor (Testing and Repairs), Communal Door Entry (Upgrades, Testing and Repairs), Portable Appliances (Testing and Repairs), Communal Periodic Electrical (Testing) Aerial Maintenance, Warden Call Systems Domestic, Smoke Alarms (Testing and Repairs), Misting Systems MaintenanceMinor Installation and Upgrades:- New Door Entry Systems (Installation and Upgrades), Fire Alarm, Emergency Lighting and Lighting Conductor Upgrades, Domestic Smoke and Co Alarms (Replacements)</t>
  </si>
  <si>
    <t>Openview Security Solutions Ltd</t>
  </si>
  <si>
    <t>OPENVIEW SECURITY SOLUTIONS LIMITED</t>
  </si>
  <si>
    <t>Support service for people living with HIV. This service is currently in re-procurement. New service should be in place 1/4/2019</t>
  </si>
  <si>
    <t>Riverhouse Trust</t>
  </si>
  <si>
    <t>THE RIVER HOUSE TRUST</t>
  </si>
  <si>
    <t>Sexual Health Promotion for Young People with Learning Disabilities</t>
  </si>
  <si>
    <t>Provision of SRE to young people who have learning disabilities, very specialised work for vulnerable young people. No plans for re-procurement due to low value and specificity of service. The Deed of Variation has extended but services are still being commissioned by Ealing Council and payments made to the contractor as per government guidance on payments and service adapted to meet the needs of the very vulnerable clients during COVID-19 working with Ealing schools. Please note that Sexual Health Services are essential and mandated services.</t>
  </si>
  <si>
    <t>Image In Action</t>
  </si>
  <si>
    <t>IMAGE IN ACTION LTD</t>
  </si>
  <si>
    <t>Translation and Interpreting Services</t>
  </si>
  <si>
    <t>Provision of Translation and Interpreting Services in Ealing</t>
  </si>
  <si>
    <t>Da Languages Ltd</t>
  </si>
  <si>
    <t>Emmanuel Anatsui</t>
  </si>
  <si>
    <t>DA LANGUAGES LTD</t>
  </si>
  <si>
    <t>Lot 2 Integrated Lifestyle Service</t>
  </si>
  <si>
    <t>A child weight managmenet and health walks service</t>
  </si>
  <si>
    <t>West London Mental Health Trust</t>
  </si>
  <si>
    <t>Louise Taylor</t>
  </si>
  <si>
    <t>WEST LONDON ACADEMY TRUST</t>
  </si>
  <si>
    <t>New houses at 15 &amp; 15 Hurst Close</t>
  </si>
  <si>
    <t>Construction Works</t>
  </si>
  <si>
    <t>Buildeco</t>
  </si>
  <si>
    <t>Robert Turner</t>
  </si>
  <si>
    <t>Housing Supply</t>
  </si>
  <si>
    <t>BUILDECO LTD</t>
  </si>
  <si>
    <t>Lot 2 and Lot 4 Contract for Asbestos Surveying, Removal/Remediation &amp; Compliance Air Monitoring</t>
  </si>
  <si>
    <t>Asbestos Surveying - Management and Refurbishment Surveys, Re-Inspection Surveys Sample Analysis and any bespoke requirements 6 contractors for Lot 1 Ayerst Environmental 2 Tersus Consultancy Ltd 3 Riverside 4 Adamsons 5 Frankham Consultancy Group Ltd 6 Redhills Asbestos Removal / Remediation Works 6 contractors for Lot 2 1 Cablesheer 2 European Asbestos Services Ltd 3 Ductclean 4 Erith 5 Forest Environmental 6 Aspect Compliance Air Monitoring, Reassurance Monitoring &amp; Enclosure Clearances 6 contractors for Lot 3 1 Tersus Consultancy Ltd 2 Ayerst Environmental 3 Riverside 4 Adamsons 5 Pennington Choices 6 Environmental Evaluation Annual expenditure between 400,000 up to 1,700,0000</t>
  </si>
  <si>
    <t>OC Consulting UK Ltd</t>
  </si>
  <si>
    <t>Matthew Austin</t>
  </si>
  <si>
    <t>Housing , Compliance Team</t>
  </si>
  <si>
    <t>Soil Stack Renewals at Gainsborough Tower, Northolt UB5 5PF</t>
  </si>
  <si>
    <t>Live soil stack renewals and associated fire stopping works</t>
  </si>
  <si>
    <t>R Benson Property Maintenance Ltd</t>
  </si>
  <si>
    <t>R BENSON PROPERTY MAINTENANCE LTD</t>
  </si>
  <si>
    <t>Minor Civil Engineering Works</t>
  </si>
  <si>
    <t>Footways and Carriageways works arising from improvement to be made to highway networks</t>
  </si>
  <si>
    <t>Framework Contract for Provision of Highways and Transport Services (Lot 1 - Bridge Inspections)</t>
  </si>
  <si>
    <t>Call-Off contract covering the provision of Bridge Inspections</t>
  </si>
  <si>
    <t>Aecom Limited</t>
  </si>
  <si>
    <t>Pending Approval</t>
  </si>
  <si>
    <t>AECOM LIMITED</t>
  </si>
  <si>
    <t>Framework Contract for Provision of Highways and Transport Services (Lot 2 - Condition Surveys)</t>
  </si>
  <si>
    <t>Call-off contract covering the provision of condition surveys</t>
  </si>
  <si>
    <t>Xais Assest Management Ltd</t>
  </si>
  <si>
    <t>XAIS ASSET MANAGEMENT LTD</t>
  </si>
  <si>
    <t>Framework Contract for Provision of Highways and Transport Services (Lot 3 - General Engineering)</t>
  </si>
  <si>
    <t>General engineering services</t>
  </si>
  <si>
    <t>Wsp Uk Ltd</t>
  </si>
  <si>
    <t>WSP UK LTD T/A WSP PARSONS BRINCKERHOFF</t>
  </si>
  <si>
    <t>Lift Installation &amp; Maintenance</t>
  </si>
  <si>
    <t>to provide a borough wide service to continue the Council’s programme for the replacement of life expired passenger lifts, responsive repairs, plan preventative maintenance and statutory inspections and testing. The service will be provided within our residential communal blocks, sheltered housing, community centres, corporate buildings and domestic properties owned and managed by Ealing Council.</t>
  </si>
  <si>
    <t>Lift &amp; Engineering Services Ltd</t>
  </si>
  <si>
    <t>M&amp;E</t>
  </si>
  <si>
    <t>LIFT &amp; ENGINEERING SERVICES LTD</t>
  </si>
  <si>
    <t>Project Centre Ltd</t>
  </si>
  <si>
    <t>PROJECT CENTRE LIMITED</t>
  </si>
  <si>
    <t>Framework Contract for Provision of Highways and Transport Services (Lot 4 - Flood Management)</t>
  </si>
  <si>
    <t>Provision of Flood Management</t>
  </si>
  <si>
    <t>Metis Consultants Ltd</t>
  </si>
  <si>
    <t>METIS CONSULTANTS LTD</t>
  </si>
  <si>
    <t>PFI - Street Lighting and Illuminated Traffic Signs and Maintenance</t>
  </si>
  <si>
    <t>Provision and Maintenance of Street Lighting and Illuminated Traffic Signs</t>
  </si>
  <si>
    <t>Sse Lighting Services</t>
  </si>
  <si>
    <t>Repairs &amp; Maintenance (Lot 1A East Ward)</t>
  </si>
  <si>
    <t>to provide a service provision for responsive repairs and maintenance including emergency adhoc major repairs in our occupied properties, communal blocks and estate areas, sheltered housing, community centres owned and managed by Ealing Council and the informal arrangements operated by Ealing Facilities Management. There will be some planned maintenance works, such as guttering and out of hour’s emergency work. It is to provide a 365 days’ a year, 24 hours a day front line service for and on behalf of Ealing Council. Note: Out of hour’s emergency works means ONLY repairs that are necessary to remove immediate danger, avoid flooding, major damage to property; or to make the property secure. The borough will be split into two areas/wards with roughly equal numbers of blocks. The East area comprises W3, W4, W5, W7, W13 and NW10 postcodes</t>
  </si>
  <si>
    <t>MCP Ltd</t>
  </si>
  <si>
    <t>Repairs &amp; Maintenance (Lot 1b West Ward)</t>
  </si>
  <si>
    <t>to provide a service provision for responsive repairs and maintenance including emergency adhoc major repairs in our occupied properties, communal blocks and estate areas, sheltered housing, community centres owned and managed by Ealing Council and the informal arrangements operated by Ealing Facilities Management. There will be some planned maintenance works, such as guttering and out of hour’s emergency work. It is to provide a 365 days’ a year, 24 hours a day front line service for and on behalf of Ealing Council. Note: Out of hour’s emergency works means ONLY repairs that are necessary to remove immediate danger, avoid flooding, major damage to property; or to make the property secure. The borough will be split into two areas/wards with roughly equal numbers of blocks. The West area comprises UB1, UB2, UB5, UB6, HA0 and HA4 and a small number of BN25 postcodes</t>
  </si>
  <si>
    <t>Copley Close Responsive Repairs &amp; Voids</t>
  </si>
  <si>
    <t>to provide a service provision for responsive repairs and maintenance including emergency adhoc major repairs in our occupied properties at Copley Close, communal blocks and estate areas, community centres owned and managed by Ealing Council. There will be some planned maintenance works, such as guttering and out of hour’s emergency work. It is to provide a 365 days’ a year, 24 hours a day front line service for and on behalf of Ealing Council. Note: Out of hour’s emergency works means ONLY repairs that are necessary to remove immediate danger, avoid flooding, major damage to property; or to make the property secure.</t>
  </si>
  <si>
    <t>Gilmartins</t>
  </si>
  <si>
    <t>Malti Virmani</t>
  </si>
  <si>
    <t>Copley Close - Regeneration</t>
  </si>
  <si>
    <t>Minor Voids</t>
  </si>
  <si>
    <t>The aim of the contract is to provide a works provision for void properties each year covering refurbishment works which include internal and external repairs and minor refurbishment . Void reinstatement works will be to a Lettable Standards as defined by Ealing Council and will include for example, but not limited to, the following property types; General Needs, Sheltered Accommodation, Temporary Accommodation, Hostel Properties, Out of the Borough Acquisitions, Copley Close properties with enhanced Copley Void Standard and Regeneration properties to include basic or enhanced decommissions. Also to be included is any work in tenanted properties that is deemed necessary; disrepair complaints and identified works, mutual exchange works and decants properties.</t>
  </si>
  <si>
    <t>Specialist Drainage</t>
  </si>
  <si>
    <t>The drainage contract is to provide a specialist, urgent, routine &amp; out of hour’s drainage clearance, CCTV surveying and investigation, overhauling &amp; reporting and responsive repairs and maintenance services to council owned drainage systems to properties, dwellings and communal areas borough-wide. This will include an out of hours provision within our Out of Hours Contract.</t>
  </si>
  <si>
    <t>Domestic Drains Services Ltd</t>
  </si>
  <si>
    <t>DST Operational print services contract</t>
  </si>
  <si>
    <t>Provision of operational print services</t>
  </si>
  <si>
    <t>Nick Rowe</t>
  </si>
  <si>
    <t>Rowena Gates</t>
  </si>
  <si>
    <t>Local Tax &amp; Accounts Receivable</t>
  </si>
  <si>
    <t>London Sexual Health E-service</t>
  </si>
  <si>
    <t>Contract held and managed by the City of London - on behalf of London councils. Mandated open access sexual health service. The London e-service is part of the wider London Sexual Health system, including legal agreements with clinical providers to divert appropriate patients as well as public access through internet. Demand led service and budget adjusted accordingly. value for 2023/24 - £526,926 for clinical Activity. Please note that Sexual Health Services are essential and mandated services.</t>
  </si>
  <si>
    <t>Preventx C/O City Of London</t>
  </si>
  <si>
    <t>CITY OF LONDON</t>
  </si>
  <si>
    <t>Callcredit ThreeSixty online</t>
  </si>
  <si>
    <t>Search tool for tracing debtors and obtaining information about their personal financial circumstances, for debt recovery purposes</t>
  </si>
  <si>
    <t>Callcredit Ltd (Now Transunion)</t>
  </si>
  <si>
    <t>Live</t>
  </si>
  <si>
    <t>Callcredit Retriever annual licence</t>
  </si>
  <si>
    <t>Online search tool for debtor tracing, debt recovery and anti-fraud purposes.</t>
  </si>
  <si>
    <t>Skyguard personal safety devices</t>
  </si>
  <si>
    <t>Personal security service for lone workers.</t>
  </si>
  <si>
    <t>Skyguard Ltd</t>
  </si>
  <si>
    <t>SKYGUARD LIMITED</t>
  </si>
  <si>
    <t>All Pay Pre-Pay Cards</t>
  </si>
  <si>
    <t>Providing Pre-Paid cards for Local Welfare Assistance Services</t>
  </si>
  <si>
    <t>All Pay.Net</t>
  </si>
  <si>
    <t>Benefits</t>
  </si>
  <si>
    <t>ALLPAY.NET</t>
  </si>
  <si>
    <t>IEG4-Local Welfare Assistance</t>
  </si>
  <si>
    <t>Provision of online claim forms and back office systems for LWA and DHP</t>
  </si>
  <si>
    <t>Ieg4</t>
  </si>
  <si>
    <t>Nursing &amp; Residential Care Homes</t>
  </si>
  <si>
    <t>IEG4 LIMITED</t>
  </si>
  <si>
    <t>Stop Smoking Services and Community NHS health checks Lot 1 One You Ealing</t>
  </si>
  <si>
    <t>The cabinet has made the decision to cease the Stop Smoking service from April 2019.</t>
  </si>
  <si>
    <t>West London NHS Trust</t>
  </si>
  <si>
    <t>Sapna Chauhan</t>
  </si>
  <si>
    <t>Not available</t>
  </si>
  <si>
    <t>NHS health check contract with GPs in Ealing</t>
  </si>
  <si>
    <t>Contract for NHS Health checks.</t>
  </si>
  <si>
    <t>76 Nhs Gp Practices</t>
  </si>
  <si>
    <t>Enforcement agent for penalty charge notice debt</t>
  </si>
  <si>
    <t>Colletion of debt relating to parking services</t>
  </si>
  <si>
    <t>Newlyns Plc</t>
  </si>
  <si>
    <t>Mark McIntosh</t>
  </si>
  <si>
    <t>Banking</t>
  </si>
  <si>
    <t>NEWLYN PLC</t>
  </si>
  <si>
    <t>DPS Advocacy</t>
  </si>
  <si>
    <t>DPS for Care Act, IMCA, DoLS and IMHA. Value is 2 x mini contracts, also used for spot purchases.</t>
  </si>
  <si>
    <t>Valerie Wilson</t>
  </si>
  <si>
    <t>Adults Commissioning</t>
  </si>
  <si>
    <t>DPS for Care Homes &amp; Supported Living</t>
  </si>
  <si>
    <t>DPS for care home and supported living placements for 8 WLA local authorities</t>
  </si>
  <si>
    <t>Gordon Crighton</t>
  </si>
  <si>
    <t>Dynamic Purchasing System</t>
  </si>
  <si>
    <t>SEN Transport - New Routes</t>
  </si>
  <si>
    <t>SEN school transport</t>
  </si>
  <si>
    <t>Cargil Cars</t>
  </si>
  <si>
    <t>Kantie Gill</t>
  </si>
  <si>
    <t>Children and Families</t>
  </si>
  <si>
    <t>Fuel</t>
  </si>
  <si>
    <t>Cargil Cars Ltd</t>
  </si>
  <si>
    <t>19/21 Haymill Close</t>
  </si>
  <si>
    <t>Short Breaks Service for Adults and Young People 16-18 with Learning Disabilities and Complex Needs</t>
  </si>
  <si>
    <t>ELIJAH COLLINS</t>
  </si>
  <si>
    <t>Cath Attlee</t>
  </si>
  <si>
    <t>23 Haymill Close</t>
  </si>
  <si>
    <t>Residential Care Learning Disabilities</t>
  </si>
  <si>
    <t>24 Stockdove Way</t>
  </si>
  <si>
    <t>Provision of a 21-Place ARP at Coston Primary School</t>
  </si>
  <si>
    <t>Provide 21 Additional ARP Places at Coston Primary School</t>
  </si>
  <si>
    <t>M P Building Ltd</t>
  </si>
  <si>
    <t>Laurence Field</t>
  </si>
  <si>
    <t>Schools Planning and Resources</t>
  </si>
  <si>
    <t>School Books</t>
  </si>
  <si>
    <t>M P BUILDING LTD</t>
  </si>
  <si>
    <t>Parking ICT Management Services Contract</t>
  </si>
  <si>
    <t>Provision of IT for Parking Services including back office system Taranto for PCNs and permits.</t>
  </si>
  <si>
    <t>Wsp</t>
  </si>
  <si>
    <t>WSP ENVIRONMENTAL LIMITED</t>
  </si>
  <si>
    <t>DPS for Homecare Services</t>
  </si>
  <si>
    <t>DPS for home-based personal care, complex care and reablement</t>
  </si>
  <si>
    <t>SEN School Transport</t>
  </si>
  <si>
    <t>Central Cars</t>
  </si>
  <si>
    <t>CENTRAL CARS</t>
  </si>
  <si>
    <t>Works at Pitzhanger Manor</t>
  </si>
  <si>
    <t>Restoration works to Pitzhanger Manor</t>
  </si>
  <si>
    <t>Quinn London Ltd</t>
  </si>
  <si>
    <t>Adam Whalley</t>
  </si>
  <si>
    <t>Major Projects</t>
  </si>
  <si>
    <t>QUINN (LONDON) LTD</t>
  </si>
  <si>
    <t>Belvue School - Expansion on Ken Acock Site - Reprocurement</t>
  </si>
  <si>
    <t>Ims Building Solutions Ltd</t>
  </si>
  <si>
    <t>School Services</t>
  </si>
  <si>
    <t>IMS BUILDING SOLUTIONS LTD</t>
  </si>
  <si>
    <t>London Sexual Health (open access) Clincs accessed by Ealing Residents</t>
  </si>
  <si>
    <t>Mandated open access clinical sexual health services accessed by Ealing residents across London. Ealing participates in the London Sexual Health Programme - 31 boroughs are included in contracts with London Sexual Health Providers . Contract monitoring is provided by sub-regional host borough commissioners. Various start dates in 2017/18. Legal framework is an inter-authority agreement setting out London councils contractual principles. Oversight of all London contracts provided by City of London on behalf of London Councils. City have advised legal implications of sharing contracts when no direct contract relationships. Borough-level performance issues are raised directly with providers, with responsible London Commissioners and with City of London. Patients move around the London sexual health system and the system has recently undertaken complex re-design resulting is considerable savings for London Councils. Ealing Finance have confirmed the outturn financial figures to be used as estimate of costs. Please note that Sexual Health Services are essential and mandated services. For 2023/24 the Total Value £1,351,560 made up from £1,318,520 for London Sexual Health trusts and providers and £33,040 for Out of London trusts and providers - Budget value will change every year</t>
  </si>
  <si>
    <t>Numerous Nhs Providers Accross London</t>
  </si>
  <si>
    <t>Collect Services Ltd</t>
  </si>
  <si>
    <t>COLLECT SERVICES LIMITED</t>
  </si>
  <si>
    <t>Olympia Transport</t>
  </si>
  <si>
    <t>OLYMPIA TRANSPORT LTD</t>
  </si>
  <si>
    <t>Jbw Group Ltd</t>
  </si>
  <si>
    <t>Task Enforcement Ltd</t>
  </si>
  <si>
    <t>TASK ENFORCEMENT LTD</t>
  </si>
  <si>
    <t>London Wide HIV Prevention Programme</t>
  </si>
  <si>
    <t>London HIV Prevention programme e.g Do It London Campaign messaging and targeted outreach for groups at high risk of HIV to promote early diagnosis and prevent HIV. All London Councils participate. Contract managed by Lambeth Council. Extension agreed by Leaders of London local authorities. Please note that Sexual Health Services are essential and mandated services.</t>
  </si>
  <si>
    <t>C/O London Borough Of Lambeth</t>
  </si>
  <si>
    <t>LONDON BOROUGH OF LAMBETH</t>
  </si>
  <si>
    <t>Emergency Duty Team Services</t>
  </si>
  <si>
    <t>Hounslow Council contracts Ealing Council to provide Emergency Duty Services for which they pay a sum to Ealing Council</t>
  </si>
  <si>
    <t>Hounslow Council</t>
  </si>
  <si>
    <t>Enforcement agents for parkin penalty charge notices issued to vehicles registered in Europe</t>
  </si>
  <si>
    <t>Euro Parking Collection Plc</t>
  </si>
  <si>
    <t>Corporate Services</t>
  </si>
  <si>
    <t>GB3515275</t>
  </si>
  <si>
    <t>EURO PARKING COLLECTION PLC</t>
  </si>
  <si>
    <t>Framework Agreement For The Provision Of Lot 1 - CCTV Maintenance Services, Framework Agreement For The Provision of Lot 2 - CCTV Infrastructure,</t>
  </si>
  <si>
    <t>CCTV maintenance and Infrastructure boroughwide, framework agreement, Lot 1 &amp; 2</t>
  </si>
  <si>
    <t>Tyco Fire And Integrated Solutions (Uk) T/A Tyco Integrated Fire And Security, Quadrant Security Group Limited</t>
  </si>
  <si>
    <t>Oliver Martin(Community Safety)</t>
  </si>
  <si>
    <t>Safer Communities</t>
  </si>
  <si>
    <t>QUADRANT SECURITY GROUP</t>
  </si>
  <si>
    <t>Independent Health complaint advocacy service</t>
  </si>
  <si>
    <t>Independent health complaints advocacy service provides support to vulnerable adults going through the health services complaints process.</t>
  </si>
  <si>
    <t>Voiceability</t>
  </si>
  <si>
    <t>Legal</t>
  </si>
  <si>
    <t>VOICEABILITY ADVOCACY</t>
  </si>
  <si>
    <t>G4S</t>
  </si>
  <si>
    <t>Cash Collection and cash delivery service</t>
  </si>
  <si>
    <t>Steve Armstrong</t>
  </si>
  <si>
    <t>Finance</t>
  </si>
  <si>
    <t>G4S CASH SOLUTIONS UK LTD</t>
  </si>
  <si>
    <t>Allenby Primary School Fire Separation</t>
  </si>
  <si>
    <t>Fire Separation Works</t>
  </si>
  <si>
    <t>A.S.R Construction Uk Limited</t>
  </si>
  <si>
    <t>A.S.R CONSTRUCTION UK LIMITED</t>
  </si>
  <si>
    <t>Dormers Wells Infant &amp; Junior Shared Kitchen and Roof Works</t>
  </si>
  <si>
    <t>Shared Kitchen and Roof Works</t>
  </si>
  <si>
    <t>Mulalley &amp; Co</t>
  </si>
  <si>
    <t>MULALLEY &amp; CO LIMITED</t>
  </si>
  <si>
    <t>Drayton Green Primary School Roofing, rainwater goods and rooflights</t>
  </si>
  <si>
    <t>Roofing, rainwater goods and rooflights</t>
  </si>
  <si>
    <t>Albany Brent</t>
  </si>
  <si>
    <t>ALBANY BRENT LTD</t>
  </si>
  <si>
    <t>Fielding Primary School Mechanical Works</t>
  </si>
  <si>
    <t>Mechanical Works</t>
  </si>
  <si>
    <t>Sdg Electrical &amp; Mechanical Limited</t>
  </si>
  <si>
    <t>SDG Electrical &amp; Mechanical Limited</t>
  </si>
  <si>
    <t>Havelock Primary School Roofing and Site Security Works</t>
  </si>
  <si>
    <t>Roofing and Site Security Works</t>
  </si>
  <si>
    <t>Borras Construction</t>
  </si>
  <si>
    <t>BORRAS CONSTRUCTION LTD</t>
  </si>
  <si>
    <t>Lady Margaret Primary School Roofing and Mechanical Works</t>
  </si>
  <si>
    <t>Roofing and Mechanical Works</t>
  </si>
  <si>
    <t>Little Ealing Primary School Lighting Replacements to Main Building</t>
  </si>
  <si>
    <t>Lighting Replacements to Main Building</t>
  </si>
  <si>
    <t>Educational Placements</t>
  </si>
  <si>
    <t>North Primary School Mechanical Works</t>
  </si>
  <si>
    <t>G&amp;D Higgins Mechanical Services Ltd</t>
  </si>
  <si>
    <t>G&amp;D HIGGINS MECHANICAL SERVICES LTD</t>
  </si>
  <si>
    <t>Oaklands Primary School Roof Replacement and Building Fabric Works</t>
  </si>
  <si>
    <t>Roof Replacement and Building Fabric Works</t>
  </si>
  <si>
    <t>Oldfield Primary School Lightning Protection</t>
  </si>
  <si>
    <t>Lightning Protection</t>
  </si>
  <si>
    <t>Perivale Primary School Replacement Heating Boilers</t>
  </si>
  <si>
    <t>Replacemement Heating Boilers</t>
  </si>
  <si>
    <t>Gs James Mechanical Services Ltd</t>
  </si>
  <si>
    <t>GS JAMES Mechanical Services Ltd</t>
  </si>
  <si>
    <t>Petts Hill Primary School Lightning Protection</t>
  </si>
  <si>
    <t>Southfield Primary School Fire Doors and Fire Stopping</t>
  </si>
  <si>
    <t>Fire Doors and Fire Stopping</t>
  </si>
  <si>
    <t>Cuttle Construction Ltd</t>
  </si>
  <si>
    <t>CUTTLE CONSTRUCTION LTD</t>
  </si>
  <si>
    <t>TwoFold scanner maintenance contract</t>
  </si>
  <si>
    <t>Two year maintenance contract for 2 Fujitsu scanners (Revs &amp; Bens)</t>
  </si>
  <si>
    <t>Twofold Ltd</t>
  </si>
  <si>
    <t>Local Tax and Accounts Receivable</t>
  </si>
  <si>
    <t>School Meals Service</t>
  </si>
  <si>
    <t>TWOFOLD LTD</t>
  </si>
  <si>
    <t>Three year maintenance contract for 1 Fujitsu scanner (Parking)</t>
  </si>
  <si>
    <t>Provision of Courier Services</t>
  </si>
  <si>
    <t>Courier services between council sites, schools, libraries and Members' homes</t>
  </si>
  <si>
    <t>City Sprint Ltd (Uk)</t>
  </si>
  <si>
    <t>Daniel Ossei</t>
  </si>
  <si>
    <t>Post, Print &amp; Distribution</t>
  </si>
  <si>
    <t>CITYSPRINT (UK) LTD</t>
  </si>
  <si>
    <t>Provision of Print Management Services</t>
  </si>
  <si>
    <t>Multifunctional devices and Print Room Equipment. An element of this is recharged to service areas.</t>
  </si>
  <si>
    <t>Apogee Corporation</t>
  </si>
  <si>
    <t>Printing</t>
  </si>
  <si>
    <t>APOGEE CORPORATION LTD</t>
  </si>
  <si>
    <t>Postal Goods and Services</t>
  </si>
  <si>
    <t>Outbound mail and associated goods and services. This is recharged.</t>
  </si>
  <si>
    <t>Royal Mail Group Ltd</t>
  </si>
  <si>
    <t>Mail</t>
  </si>
  <si>
    <t>Postage</t>
  </si>
  <si>
    <t>ROYAL MAIL GROUP LTD</t>
  </si>
  <si>
    <t>Manage Training Services</t>
  </si>
  <si>
    <t>To supply training support for the Corporate Learning Programme</t>
  </si>
  <si>
    <t>PREMIER PEOPLE SOLUTIONS LTD T/A PREMIER PARTNERSHIP</t>
  </si>
  <si>
    <t>Samantha Whittick</t>
  </si>
  <si>
    <t>Learning Pool Limited</t>
  </si>
  <si>
    <t>Supply of E-Learning Portal</t>
  </si>
  <si>
    <t>LEARNING POOL LTD</t>
  </si>
  <si>
    <t>NI060102</t>
  </si>
  <si>
    <t>Contract for the provision of Health Trainers Programme, Tuberculosis Awareness Raising Programme, ESOl- Skill for Health, the Hub and Female Genital Mutilation Awareness Raising Programme</t>
  </si>
  <si>
    <t>Health Trainers Programme, ESOL Skills for Health, TB outreach programme and FGM outreach programme</t>
  </si>
  <si>
    <t>Mona Sahota</t>
  </si>
  <si>
    <t>WEST LONDON NHS TRUST</t>
  </si>
  <si>
    <t>St Ann's Kitchen Canopy Replacement</t>
  </si>
  <si>
    <t>Kitchen Canopy Replacement</t>
  </si>
  <si>
    <t>Btu (Heating And Maintenance)</t>
  </si>
  <si>
    <t>BTU (INSTALLATION &amp; MAINTENANCE) LTD</t>
  </si>
  <si>
    <t>St Marks Primary Electrical Installation Works</t>
  </si>
  <si>
    <t>Electrical Installation Works</t>
  </si>
  <si>
    <t>Tudor Primary Replacement H&amp;C Water and Heating Boiler</t>
  </si>
  <si>
    <t>Replacement H&amp;C Water and Heating Boiler</t>
  </si>
  <si>
    <t>Bsw Heating</t>
  </si>
  <si>
    <t>BSW HEATING LIMITED</t>
  </si>
  <si>
    <t>PFI1 Operating Contract</t>
  </si>
  <si>
    <t>Service Contract for Brentside , Ravenor, Gifford and Down Manor Schools</t>
  </si>
  <si>
    <t>Mitie Pfi Limited</t>
  </si>
  <si>
    <t>Jason Lytton</t>
  </si>
  <si>
    <t>Property Services</t>
  </si>
  <si>
    <t>MITIE PFI LIMITED</t>
  </si>
  <si>
    <t>0-19years Healthy Child Programme Service (HV/SN/FNP)</t>
  </si>
  <si>
    <t>A Healthy Child Programme (HCP) service for ages 0-19 years, which is a public health programme starting during pregnancy and continuing throughout the early years and school life of children and young people. Whilst recognising the contribution of other partners, most elements require clinical expertise and knowledge that can only be provided through services led and provided by the public health nursing workforce, i.e. health visiting and school nursing teams.</t>
  </si>
  <si>
    <t>Clch (Central London Community Healthcare Nhs Trust)</t>
  </si>
  <si>
    <t>CENTRAL LON COMMUNITY HEALTHCARE NHS TRUST</t>
  </si>
  <si>
    <t>PFI 2 Operating Contract</t>
  </si>
  <si>
    <t>Operating Contract - FM contract below this between Seafort and Mitie. For Greenford HS, Acton HS &amp; Featherstone HS.</t>
  </si>
  <si>
    <t>Seafort Ealing Limited (And Mitie Therein)</t>
  </si>
  <si>
    <t>SEAFORT EALING LIMITED</t>
  </si>
  <si>
    <t>New Supplier Approval</t>
  </si>
  <si>
    <t>Approval of new supplier of tilted wheelchair transport services</t>
  </si>
  <si>
    <t>Transmobility</t>
  </si>
  <si>
    <t>Elizabeth Snider</t>
  </si>
  <si>
    <t>Children with Disabilties</t>
  </si>
  <si>
    <t>TRANSMOBILITY LTD T/A TRANSAIRPORT</t>
  </si>
  <si>
    <t>Interpreting</t>
  </si>
  <si>
    <t>Approval of Interpreters - already approved by P &amp; C</t>
  </si>
  <si>
    <t>Oncall Interpeters Ltd</t>
  </si>
  <si>
    <t>Disabilities</t>
  </si>
  <si>
    <t>Interpretation &amp; Translation</t>
  </si>
  <si>
    <t>ONCALL INTERPRETERS LTD</t>
  </si>
  <si>
    <t>EALING PFI 3</t>
  </si>
  <si>
    <t>25year Service Provision at Dormers Wells High School. (Underlying FM agreement exists.)</t>
  </si>
  <si>
    <t>Future Ealing Phase 1 Limited</t>
  </si>
  <si>
    <t>FUTURE EALING (PHASE 1) LIMITED</t>
  </si>
  <si>
    <t>Belvue School Expansion</t>
  </si>
  <si>
    <t>Works Contract</t>
  </si>
  <si>
    <t>Geoffrey Osborne Limited</t>
  </si>
  <si>
    <t>GEOFFREY OSBORNE LIMITED</t>
  </si>
  <si>
    <t>Web based e-tendering software</t>
  </si>
  <si>
    <t>Provision of web based e tendering software and support</t>
  </si>
  <si>
    <t>Proactis Ltd</t>
  </si>
  <si>
    <t>Commercial &amp; Procurement</t>
  </si>
  <si>
    <t>PROACTIS LIMITED</t>
  </si>
  <si>
    <t>Cycle services</t>
  </si>
  <si>
    <t>Provision of specialised cycle services to fleet bicycles</t>
  </si>
  <si>
    <t>Cycledelik</t>
  </si>
  <si>
    <t>Joanne Mortensen</t>
  </si>
  <si>
    <t>CYCLEDELIK LTD</t>
  </si>
  <si>
    <t>Lighting Designer</t>
  </si>
  <si>
    <t>Lux Populi shall undertake to develop the lighting scheme in cooperation with the architect and client to ensure that a coherent, integrated design is achieved which meets both client brief and the architect’s vision for the project. The project is St Ann’s School Telstar Expansion, a unit with severe ASD needs in an SEN secondary school.</t>
  </si>
  <si>
    <t>Lux Populi</t>
  </si>
  <si>
    <t>Ian Smith</t>
  </si>
  <si>
    <t>Jing Huang</t>
  </si>
  <si>
    <t>LUX POPULI UK LTD</t>
  </si>
  <si>
    <t>Electric Vehicle Lease (used vehicles)</t>
  </si>
  <si>
    <t>Lease of eight electric vehicles for Facilities Management, Parks and Estates</t>
  </si>
  <si>
    <t>Hitachi Capital Vehicle Solutions</t>
  </si>
  <si>
    <t>P WAREING FOOD SAFETY LIMITED</t>
  </si>
  <si>
    <t>SPECIALIST FOOD SAFETY ADVICE TO FOOD SAFETY TEAM ON A COMPLEX FOOD MANUFACTURING PROCESS</t>
  </si>
  <si>
    <t>P Wareing Food Safety Limited</t>
  </si>
  <si>
    <t>Jude Sutherland</t>
  </si>
  <si>
    <t>Regulatory Services</t>
  </si>
  <si>
    <t>ABSOLUTE TRANSLATIONS LIMITED</t>
  </si>
  <si>
    <t>AS &amp; WHEN CONTRACT TO PROVIDE INTERPRETERS FOR VIISTS &amp; INTERVIEWS BY REGULATORY SERVICES OFFICERS</t>
  </si>
  <si>
    <t>Absolute Translations Limited</t>
  </si>
  <si>
    <t>Housing</t>
  </si>
  <si>
    <t>Design, supply, installation and maintenance of solar PV equipment</t>
  </si>
  <si>
    <t>The design, supply, installation and maintenance of solar PV equipment at Ealing's corporate sites before the closure of the government's Feed in Tariff scheme.</t>
  </si>
  <si>
    <t>Solar Advanced Systems Limited T/A Sas Energy</t>
  </si>
  <si>
    <t>Risa Wilkinson</t>
  </si>
  <si>
    <t>Sustainability</t>
  </si>
  <si>
    <t>Equipment</t>
  </si>
  <si>
    <t>SOLAR ADVANCED SYSTEMS T/A SAS ENERGY</t>
  </si>
  <si>
    <t>Pitzhanger Manor - Social Pantry</t>
  </si>
  <si>
    <t>Having been awarded the catering operator contract through the Pitzhanger Gallery and Manor Trust on behalf of the Council, as part of the framework agreement between the Council (LBE) and the Trust, £70,004 was to be paid to Social Pantry (Soane’s Kitchen) as a reimbursement for their contribution to fitting out the kitchen through purchase of equipment and furniture. Delivering a fully fitted café for the Pitzhanger Project as part of the agreed purposes specified by our funders HLF.</t>
  </si>
  <si>
    <t>Social Pantry</t>
  </si>
  <si>
    <t>SOCIAL PANTRY LTD</t>
  </si>
  <si>
    <t>Contract for Security Event and Cover</t>
  </si>
  <si>
    <t>The provision of Security Industry Authority (SIA) door supervisor (DS) licensed security staff to support ad-hoc events and cover the directly employed security team at the London Borough of Ealing. There is no guarenteed value to the contract.</t>
  </si>
  <si>
    <t>Gallowglass</t>
  </si>
  <si>
    <t>Adriana Malinowska</t>
  </si>
  <si>
    <t>Security</t>
  </si>
  <si>
    <t>GALLOWGLASS LTD</t>
  </si>
  <si>
    <t>Netcall Liberty SaaS solution</t>
  </si>
  <si>
    <t>To provide the capability to distribute calls to 125 dedicate contract centre staff on the liberty platform. This contract will also provide ongoing support.</t>
  </si>
  <si>
    <t>Netcall</t>
  </si>
  <si>
    <t>Danielle Johnson</t>
  </si>
  <si>
    <t>NETCALL TECHNOLOGY LIMITED</t>
  </si>
  <si>
    <t>Evoko Liso Room Booking</t>
  </si>
  <si>
    <t>Room Booking software for meeting rooms in Perceval House. The supplier will provide ongoing product support including warranty cover of the hardware. Rolling contract</t>
  </si>
  <si>
    <t>Avita</t>
  </si>
  <si>
    <t>AVITA TECH LTD</t>
  </si>
  <si>
    <t>O2 Corporate Mobile Contract</t>
  </si>
  <si>
    <t>This is the councils corporate mobile phone contact, this enables users to be contactable out of the office an make calls including accessing data.</t>
  </si>
  <si>
    <t>O2</t>
  </si>
  <si>
    <t>O2 UK</t>
  </si>
  <si>
    <t>Jumpsec Security Assurance, Consultancy &amp; Monitoring</t>
  </si>
  <si>
    <t>Security Assurance, Consultancy &amp; Monitoring</t>
  </si>
  <si>
    <t>Jumpsec Limited</t>
  </si>
  <si>
    <t>Business</t>
  </si>
  <si>
    <t>JUMPSEC LIMITED</t>
  </si>
  <si>
    <t>Red Blazer - Design and Artwork Services to PrintOut</t>
  </si>
  <si>
    <t>Design and Artwork services to Ealing Council via PrintOut.</t>
  </si>
  <si>
    <t>Red Blazer</t>
  </si>
  <si>
    <t>Amanda Thalenberg</t>
  </si>
  <si>
    <t>RED BLAZER</t>
  </si>
  <si>
    <t>Construction -Testing</t>
  </si>
  <si>
    <t>to carry out work special lighting installation</t>
  </si>
  <si>
    <t>Red Co Construction Ltd</t>
  </si>
  <si>
    <t>Josezel Vincent</t>
  </si>
  <si>
    <t>Technical &amp; Feasibility</t>
  </si>
  <si>
    <t>JADU</t>
  </si>
  <si>
    <t>Content Management System to support the council's Intranet site - Rolling contract CMS Development Support XFP Support CMS Development Sever Support</t>
  </si>
  <si>
    <t>Spacecraft</t>
  </si>
  <si>
    <t>Havelock Under crofts Feasibility Study</t>
  </si>
  <si>
    <t>Feasbility stdy for meanwhile use on Havelock Estate, Southall</t>
  </si>
  <si>
    <t>Alison Crawshaw Ltd</t>
  </si>
  <si>
    <t>Aimee Freebody</t>
  </si>
  <si>
    <t>Economic Regeneration</t>
  </si>
  <si>
    <t>ALISON CRAWSHAW LTD</t>
  </si>
  <si>
    <t>Catering Equipment Maintenance &amp; Repairs</t>
  </si>
  <si>
    <t>Specialist supplier carrying out maintenance and repairs for the catering equipment at London Borough of Ealing FM contracted sites and schools with commercial kitchens. Currecntly we do not have any other supplier who will be able to carry out this type of works/ maintenance.</t>
  </si>
  <si>
    <t>Direct Catering Equipment Ltd</t>
  </si>
  <si>
    <t>Ivan Somerville</t>
  </si>
  <si>
    <t>DIRECT CATERING EQUIPMENT LTD</t>
  </si>
  <si>
    <t>ABSOLUTE TRANSLATIONS LTD</t>
  </si>
  <si>
    <t>TO PROVIDE INTERPRETING &amp; TRANSALTION SERVICES TO REGULATORY SERVICES OFFICERS</t>
  </si>
  <si>
    <t>Maxine Campion</t>
  </si>
  <si>
    <t>The supplier will be providing 13 sessions of attachment-based parenting support.</t>
  </si>
  <si>
    <t>Prabdeep Hunjan</t>
  </si>
  <si>
    <t>MAXINE CAMPION</t>
  </si>
  <si>
    <t>Louisa Gray Mandarin Tuition</t>
  </si>
  <si>
    <t>Chinese Mandarin A Level Tuition for SEN pupil</t>
  </si>
  <si>
    <t>Louisa Gray</t>
  </si>
  <si>
    <t>Sue Meacham</t>
  </si>
  <si>
    <t>LOUISA GRAY</t>
  </si>
  <si>
    <t>Laura Carville SLT</t>
  </si>
  <si>
    <t>Provision sof SLT Therapy for home educated SEN student, agreed by SENAS</t>
  </si>
  <si>
    <t>Laura Carville</t>
  </si>
  <si>
    <t>LAURA CARVILLE</t>
  </si>
  <si>
    <t>Armorel Manasseh</t>
  </si>
  <si>
    <t>Specialist dyslexia teacher, with AMNDA, for SEN Ppupil</t>
  </si>
  <si>
    <t>ARMOREL MANASSEH</t>
  </si>
  <si>
    <t>Cygnet (NW) Ltd</t>
  </si>
  <si>
    <t>Education provided for Ealing students in residential hospital provision (in Bury).</t>
  </si>
  <si>
    <t>Cynet (Nw) Ltd</t>
  </si>
  <si>
    <t>Supplies</t>
  </si>
  <si>
    <t>CYGNET (NW) LTD</t>
  </si>
  <si>
    <t>Love ABA Ltd</t>
  </si>
  <si>
    <t>Independent ABA provider for SEN home educated student, agreed by SENAS</t>
  </si>
  <si>
    <t>Love Aba Ltd</t>
  </si>
  <si>
    <t>LOVE ABA LTD</t>
  </si>
  <si>
    <t>Q+</t>
  </si>
  <si>
    <t>Independent provision for education of SEN pupil, agreed by SENAS</t>
  </si>
  <si>
    <t>Rejected</t>
  </si>
  <si>
    <t>Reg Charity No 1169817</t>
  </si>
  <si>
    <t>Q +</t>
  </si>
  <si>
    <t>ASSOCIATION OF LONDON ENVIRONMENTAL HEALTH MANAGERS (ALEHM)</t>
  </si>
  <si>
    <t>MEMBERSHIP TO THE ASSOC IS PAID ANNUALLY AND REGULATORY SERVICES OFFICERS ATTEND TRAINING COURSES RUN BY ALEHM.</t>
  </si>
  <si>
    <t>Environmental Health Managers (Alehm)</t>
  </si>
  <si>
    <t>ALEHM</t>
  </si>
  <si>
    <t>Alpha Plus Group Ltd Falcon Prep</t>
  </si>
  <si>
    <t>Placement costs or SEN pupils</t>
  </si>
  <si>
    <t>Alpha Plus Group Ltd</t>
  </si>
  <si>
    <t>ALPHA PLUS GROUP LTD</t>
  </si>
  <si>
    <t>Lloyd Williamson School SEN Placement</t>
  </si>
  <si>
    <t>Placement for SEN pupils at Independent School</t>
  </si>
  <si>
    <t>Lloyd Williamson Schools Ltd</t>
  </si>
  <si>
    <t>LLOYD WILLIAMSON SCHOOLS LTD</t>
  </si>
  <si>
    <t>Sacred Heart Primary School SEN placements</t>
  </si>
  <si>
    <t>Top up fees for Ealing pupils with SEN</t>
  </si>
  <si>
    <t>Sacred Heart Catholic Primay School</t>
  </si>
  <si>
    <t>SACRED HEART CATHOLIC PRIMARY SCHOOL</t>
  </si>
  <si>
    <t>Engie Regeneration LTD (Copley Phase 3 Main contractor)</t>
  </si>
  <si>
    <t>Copley Phase 3 main contractor. 18 units refurb with 3 additional new build units on Copley Close.</t>
  </si>
  <si>
    <t>Sarah Phillpot</t>
  </si>
  <si>
    <t>Spot SEN Services</t>
  </si>
  <si>
    <t>Spot SEN school placements - day school and residential school suppliers; and college and residential college suppliers</t>
  </si>
  <si>
    <t>SEND Services</t>
  </si>
  <si>
    <t>SEN - National Schools &amp; Colleges Contract</t>
  </si>
  <si>
    <t>Spot SEN school and college placements (day and residential)</t>
  </si>
  <si>
    <t>Fine Arts College Ltd</t>
  </si>
  <si>
    <t>Ealing pupil with SEN placed at Fine Arts College.</t>
  </si>
  <si>
    <t>London Care Services - IFA's</t>
  </si>
  <si>
    <t>London-wide Independent Foster Care Agency Contract</t>
  </si>
  <si>
    <t>Lac</t>
  </si>
  <si>
    <t>London Care Services - Residential Placements</t>
  </si>
  <si>
    <t>London-wide contract for children's residential care services</t>
  </si>
  <si>
    <t>West London Performing Arts Academy</t>
  </si>
  <si>
    <t>Placement of Ealing SEN Pupil, agreed by SENS</t>
  </si>
  <si>
    <t>Shanti Kaur Babrah Trading As West London Performing Arts Academy</t>
  </si>
  <si>
    <t>WLA Children’s Residential Dynamic Purchasing Vehicle</t>
  </si>
  <si>
    <t>National DPS for children's residential care placements</t>
  </si>
  <si>
    <t>Christine Franklin</t>
  </si>
  <si>
    <t>DPV</t>
  </si>
  <si>
    <t>WLA Children’s IFA Dynamic Purchasing Vehicle</t>
  </si>
  <si>
    <t>National DPS for independent foster care agencies</t>
  </si>
  <si>
    <t>West London Alliance</t>
  </si>
  <si>
    <t>Spot Semi-Independent Accommodation</t>
  </si>
  <si>
    <t>Independent accommodation for young persons</t>
  </si>
  <si>
    <t>Norfolk County Council Sheridan House</t>
  </si>
  <si>
    <t>Placement fees for Ealing SEN Student</t>
  </si>
  <si>
    <t>Norfolk County Council</t>
  </si>
  <si>
    <t>NORFOLK COUNTY COUNCIL</t>
  </si>
  <si>
    <t>Spot Children’s Residential Placements</t>
  </si>
  <si>
    <t>Spot children's residential care services</t>
  </si>
  <si>
    <t>Spot Children’s IFA's</t>
  </si>
  <si>
    <t>Spot independent foster care agencies</t>
  </si>
  <si>
    <t>MLGM Solutions</t>
  </si>
  <si>
    <t>To provide Ealing Council with technical support for the transfer of the grounds maintenance services from Amey to a Local Authority Trading Company</t>
  </si>
  <si>
    <t>Mlgm Solutions</t>
  </si>
  <si>
    <t>David Farrell</t>
  </si>
  <si>
    <t>MLGM SOLUTIONS</t>
  </si>
  <si>
    <t>CIAT OZONAIR LTD</t>
  </si>
  <si>
    <t>CIAT are the manufacturer of the Plant. There is no other choice other than have the manufacturer inspect and recommend repairs.</t>
  </si>
  <si>
    <t>Ciat Ozonair Ltd</t>
  </si>
  <si>
    <t>Nashila Jaffer</t>
  </si>
  <si>
    <t>CaseLines ebundling</t>
  </si>
  <si>
    <t>Contract for the ebundling software utilised predominantly for the social care and education team</t>
  </si>
  <si>
    <t>Net Master Solutions</t>
  </si>
  <si>
    <t>Justin Morley</t>
  </si>
  <si>
    <t>Legal Services</t>
  </si>
  <si>
    <t>NETMASTER SOLUTIONS LTD</t>
  </si>
  <si>
    <t>Claire Kavanagh SALT</t>
  </si>
  <si>
    <t>Provision of SALT to 2 students with SEN</t>
  </si>
  <si>
    <t>Claire Kavanagh</t>
  </si>
  <si>
    <t>Educational revision guides and study books</t>
  </si>
  <si>
    <t>Education Revision Guides and Study books for KS3 and GCSE. Contract Owner is Frances Barratt @ Ealing Alternative Provision</t>
  </si>
  <si>
    <t>Cgp (Coordination Group Publications)</t>
  </si>
  <si>
    <t>COORDINATION GROUP PUBLICATIONS LTD</t>
  </si>
  <si>
    <t>POPULATE CONSULTING LIMITED</t>
  </si>
  <si>
    <t>TO WORK ON THE COUNCIL'S EALING NIGHTTIME ECONOMY STRATEGY WITH THE LICENSING TEAM</t>
  </si>
  <si>
    <t>Populate Consulting Limited</t>
  </si>
  <si>
    <t>Licensing</t>
  </si>
  <si>
    <t>Strategic Planning</t>
  </si>
  <si>
    <t>Chiswick Park Cars Ltd</t>
  </si>
  <si>
    <t>Chiswick Park Cars Ltd provides a transport taxi service for Employee Rehana Sheikh. The taxi supplier was recommended by Access to Work who have been funding the service since 2009 due to medical grounds agreed by management. The transport taxi service was formally known as Beaharr Ltd operating as Monarch Cars. The company has now gone through a name change to Chiswick Park Cars. Therefore a new supplier set up as been advised. Housing and Regen are charging the service and it is being cross charges by HR Corporate Resources.</t>
  </si>
  <si>
    <t>Sangeeta Shinmar</t>
  </si>
  <si>
    <t>Home Ownership Services</t>
  </si>
  <si>
    <t>Passenger Transport</t>
  </si>
  <si>
    <t>CHISWICK PARK CARS LIMITED</t>
  </si>
  <si>
    <t>MUSIC EQUIPMENT</t>
  </si>
  <si>
    <t>To purchase various sound proof/music equipment for music studio</t>
  </si>
  <si>
    <t>Gear4Music</t>
  </si>
  <si>
    <t>Debbie Amoo</t>
  </si>
  <si>
    <t>Integrated Youth Service</t>
  </si>
  <si>
    <t>GEAR4MUSIC LIMITED</t>
  </si>
  <si>
    <t>Supply of Temporary Teaching Staff</t>
  </si>
  <si>
    <t>Supply of Temporary Staff</t>
  </si>
  <si>
    <t>Veritas Education Recruitment</t>
  </si>
  <si>
    <t>VERITAS EDUCATION RECRUITMENT LTD</t>
  </si>
  <si>
    <t>EDWIN HARRISOM</t>
  </si>
  <si>
    <t>Naked Coffee Ltd t/a Artisan provides ideal accommodation to deliver income generating courses to Ealing residents. The venue is centrally located, the teaching and learning facilities are very good and their room hire rates are extremely competitive.</t>
  </si>
  <si>
    <t>Naked Coffee Limited T/A Artisan</t>
  </si>
  <si>
    <t>Cristi Gonzalez</t>
  </si>
  <si>
    <t>Adult Learning</t>
  </si>
  <si>
    <t>Room Hire</t>
  </si>
  <si>
    <t>NAKED COFFEE LIMITED T/A ARTISAN</t>
  </si>
  <si>
    <t>Lease of Ricoh Printer / Photocopiers</t>
  </si>
  <si>
    <t>Lease finance agreement through Apogee for two new Ricoh printers/ photocopiers</t>
  </si>
  <si>
    <t>Cf Corporate Finance</t>
  </si>
  <si>
    <t>CF CORPORATE FINANCE LTD</t>
  </si>
  <si>
    <t>Film App</t>
  </si>
  <si>
    <t>Processing of film applications for London Borough of Ealing</t>
  </si>
  <si>
    <t>Apply 4</t>
  </si>
  <si>
    <t>Ewan Willmott</t>
  </si>
  <si>
    <t>APPLY4 TECHNOLOGY LIMITED</t>
  </si>
  <si>
    <t>Repairs and Adaptations. -Disabled Facilities Grants</t>
  </si>
  <si>
    <t>Specialist contractor carrying out Disabled Facilities Adaptations.</t>
  </si>
  <si>
    <t>Toth</t>
  </si>
  <si>
    <t>Sean Cummins</t>
  </si>
  <si>
    <t>Surveying Services</t>
  </si>
  <si>
    <t>Storage</t>
  </si>
  <si>
    <t>TOTH INTERIORS LILITED</t>
  </si>
  <si>
    <t>The Media Sales House (TMSH)</t>
  </si>
  <si>
    <t>Advertising sales service for Around Ealing plus digital adverts.</t>
  </si>
  <si>
    <t>The Media Sales House (Tmsh)</t>
  </si>
  <si>
    <t>Rachael Coutinho</t>
  </si>
  <si>
    <t>THE MEDIA SALES HOUSE LTD</t>
  </si>
  <si>
    <t>Approval of New Supplier 27948</t>
  </si>
  <si>
    <t>Advocacy services for CTPLD client - legally required for client</t>
  </si>
  <si>
    <t>Havant And East Hants Mind</t>
  </si>
  <si>
    <t>HAVANT AND EAST HANTS MIND T/A MIND IN HAVANT</t>
  </si>
  <si>
    <t>Blue Badge Printing and Fulfilment</t>
  </si>
  <si>
    <t>In December 2016, APS were appointed to Lot 1 of the Crown Commercial Service’s RM3875 framework as Managed Print &amp; Digital provider to Central Government and the Wide Public Sector. The Department for Transport (DfT0 have contracted the Blue Badge Printing services to APS via a Call Off Contract under this Framework agreement.</t>
  </si>
  <si>
    <t>Aps Group (Aps)</t>
  </si>
  <si>
    <t>Helen Shacklock</t>
  </si>
  <si>
    <t>Tamora Powell</t>
  </si>
  <si>
    <t>Public Transport</t>
  </si>
  <si>
    <t>PORTALPLANQUEST LTD T/A PLANNING PORTAL</t>
  </si>
  <si>
    <t>The planning portal have been working with the council for years. We do not have a contract. It is a national service whereby customers make planning applications online via the portal system. They check the documents and take the fees, which are passed onto us on a daily basis. This supplier is being set up now so that refunds for withdrawn applications can be made to the Planning portal so they can refund the customer.</t>
  </si>
  <si>
    <t>Portalplanquest Ltd T/A Planning Portal</t>
  </si>
  <si>
    <t>Town Planning</t>
  </si>
  <si>
    <t>Jigsaw Occupational Therapy Ltd</t>
  </si>
  <si>
    <t>The supplier will be providing therapeutic multi-need assessment support through the adoption support funding</t>
  </si>
  <si>
    <t>Children in Care</t>
  </si>
  <si>
    <t>Occupational Therapy Services</t>
  </si>
  <si>
    <t>JIGSAW OCCUPATIONAL THERAPY</t>
  </si>
  <si>
    <t>Strategy, design, fabrication and Installation of wayfinding at Pitzhanger Manr and Gallery</t>
  </si>
  <si>
    <t>Rivermeade will be delivering a the strategy, design, manufacturing and installation of the wayfinding scheme at the newly developed Pitzhanger Manor &amp; Gallery site</t>
  </si>
  <si>
    <t>Rivermeade Signs Limitd</t>
  </si>
  <si>
    <t>Taylor-Anne McCarthy</t>
  </si>
  <si>
    <t>RIVERMEADE SIGNS LTD</t>
  </si>
  <si>
    <t>Blue Badge Service Beta - Live</t>
  </si>
  <si>
    <t>The new Blue Badge service is currently in Beta. The parties have agreed that Supplier will operate the service and deliver it from Public Beta to Live, including passing the GDS live service assessment. The Beta backlog needs to be delivered within the timeframe and continuous user research and testing is also required.</t>
  </si>
  <si>
    <t>Valtech Uk Ltd</t>
  </si>
  <si>
    <t>VALTECH UK LTD</t>
  </si>
  <si>
    <t>Plus Agency contract</t>
  </si>
  <si>
    <t>Plus Agency will be providing design and development of the Pitzhanger Manor &amp; Gallery website.</t>
  </si>
  <si>
    <t>Plus Agency Ltd</t>
  </si>
  <si>
    <t>PLUS AGENCY LIMITED</t>
  </si>
  <si>
    <t>Bespoke Academic &amp; Therapeutic Support</t>
  </si>
  <si>
    <t>Academic and Therapeutic Support</t>
  </si>
  <si>
    <t>New Level Academy</t>
  </si>
  <si>
    <t>NEW LEVEL ACADEMY</t>
  </si>
  <si>
    <t>Bespoke Academic &amp; Therapeutic Support- Specialist Teaching</t>
  </si>
  <si>
    <t>Gingercat Productions</t>
  </si>
  <si>
    <t>Year 11 tuition for a student</t>
  </si>
  <si>
    <t>Year 11 tuition for a student.</t>
  </si>
  <si>
    <t>Imperial West Academy &amp; Partners Ltd</t>
  </si>
  <si>
    <t>IMPERIAL WEST ACADEMY LTD</t>
  </si>
  <si>
    <t>Marketing material designer for Pitzhager Manor &amp; Galley</t>
  </si>
  <si>
    <t>Deveop tempates for printed marketing materal for new newly redevloped Pitzhanger Manor &amp; Gallery.</t>
  </si>
  <si>
    <t>Os-B Design</t>
  </si>
  <si>
    <t>Major Projects and Development</t>
  </si>
  <si>
    <t>OS-B DESIGN LTD</t>
  </si>
  <si>
    <t>ANN COLLINS CONSULTING</t>
  </si>
  <si>
    <t>TO PROVIDE SUPERVISION &amp; SUPPORT COACHING TO MANAGERS IN SAFER COMMUNITIES. (N.B. NOT EMPLOYED AS A CONSULTANT.)</t>
  </si>
  <si>
    <t>Ann Collins Consulting</t>
  </si>
  <si>
    <t>Crown Commercial Service Framework Fee</t>
  </si>
  <si>
    <t>Framework Fee for Crown Commercial</t>
  </si>
  <si>
    <t>Crown Commercial Service</t>
  </si>
  <si>
    <t>Innovation Partnership</t>
  </si>
  <si>
    <t>CROWN COMMERCIAL SERVICE</t>
  </si>
  <si>
    <t>Crown Hosting Data Cetres</t>
  </si>
  <si>
    <t>Datacentre Hosting</t>
  </si>
  <si>
    <t>Crown Hosting Data Centres Limited</t>
  </si>
  <si>
    <t>CROWN HOSTING DATA CENTRES LIMITED</t>
  </si>
  <si>
    <t>Tree Nursery -Wyevale</t>
  </si>
  <si>
    <t>Sourcing trees from a range of nurseries enables Ealing Council to obtain the best market price for a particular species each year. Wyevale Nurseries supply excellent quality tree stock that meets our bio-security requirements.</t>
  </si>
  <si>
    <t>Wyevale Nurseries Ltd</t>
  </si>
  <si>
    <t>Parks</t>
  </si>
  <si>
    <t>OPM /Tree Surveying</t>
  </si>
  <si>
    <t>Arboricultural Services provide a professional contractor for surveying the Councils OPM infested trees and a percentage of the routine street tree surveying programme. This contractor has proven his skills and knowledge in recent years and annual price comparisons have shown Arboricultural Services to be the cheapest.</t>
  </si>
  <si>
    <t>Arboricultural Services</t>
  </si>
  <si>
    <t>DAVID MCROBERTS T/A ARBORICULTURAL SERVICES</t>
  </si>
  <si>
    <t>Facilitation to Services to Neighbourhoods</t>
  </si>
  <si>
    <t>Project: support for the development of a Sprint design and facilitation, including preparation and delivery of a workshop on December 11 in Ealing and such other services as in future may be agreed with the Client.</t>
  </si>
  <si>
    <t>The Collaborate I Cic</t>
  </si>
  <si>
    <t>Gary Pyke</t>
  </si>
  <si>
    <t>Project Management Office</t>
  </si>
  <si>
    <t>THE COLLABORATE I CIC</t>
  </si>
  <si>
    <t>YearHere Research Consulting for Service to Neighbourhoods</t>
  </si>
  <si>
    <t>1. Year Here agrees to facilitate a team of Year Here Fellows to deliver a Consulting Project to the Client between 25th February 2019 and 18th April 2019.</t>
  </si>
  <si>
    <t>Yearhere</t>
  </si>
  <si>
    <t>YEAR HERE LIMITED</t>
  </si>
  <si>
    <t>Using Analytics and Artificial Intelligence to reduce the time to produce Education Health Care Plans</t>
  </si>
  <si>
    <t>The SEN assessment process is overly complex, convoluted and bureaucratic. There is too much paperwork and forms that require extensive manual data-processing. The system is difficult for parents, children and young people to understand and navigate. Parents often find themselves unable to find out where they are in the process or what happens next, and how long it will take to get to the end of it. Professional participants in the process also find it frustrating due to the administrative overhead and the lack of feedback or control. The objective of this alpha is to redesign the system to make it more customer centric, simpler, faster, and more cost effective. Our aim is to automate and integrate many of the processes and sub processes around well-defined user needs and outcomes. This is an 'alpha' development project.</t>
  </si>
  <si>
    <t>Bloom Procurement Services</t>
  </si>
  <si>
    <t>BLOOM PROCUREMENT SERVICES LIMITED</t>
  </si>
  <si>
    <t>EMS - Talented Schools Ltd</t>
  </si>
  <si>
    <t>Project Management, Ealings Got Talent Feb 2019</t>
  </si>
  <si>
    <t>Talented Schools Ltd</t>
  </si>
  <si>
    <t>Paul Stewart</t>
  </si>
  <si>
    <t>Ealing Music Service</t>
  </si>
  <si>
    <t>TALENTED SCHOOLS LTD</t>
  </si>
  <si>
    <t>Access Control Services</t>
  </si>
  <si>
    <t>Maintenance of the Salto / Siemens SiPass Access Control System Installed at Ealing Borough Council</t>
  </si>
  <si>
    <t>Vitech Systems Limited</t>
  </si>
  <si>
    <t>ICT &amp; Property Services</t>
  </si>
  <si>
    <t>VITECH SYSTEMS LIMITED</t>
  </si>
  <si>
    <t>Cognitive Visual Therapy and Creative Thinking LTD</t>
  </si>
  <si>
    <t>The supplier will be providing therapeutic support through the adoption support funding</t>
  </si>
  <si>
    <t>Cognitive Visual Therapy And Creative Thinking Ltd</t>
  </si>
  <si>
    <t>Cognitive Visual Therapy &amp; Creative Thinking LTD</t>
  </si>
  <si>
    <t>EDF Energy Customers Ltd</t>
  </si>
  <si>
    <t>We need to set EDF Energy Customers Ltd up as a supplier on Agresso as we sometimes acquire properties who have EDF as their existing energy supplier before we move them on to our corporate energy contract or redevelop/demolish the building and need to pay the energy invoices for those properties. There is no contract or contract value as it is ad hoc when we acquire these properties. This is to fulfil the business need to be able to pay EDF for such energy supply when such acquisitions occur.</t>
  </si>
  <si>
    <t>Edf Energycustomers Ltd</t>
  </si>
  <si>
    <t>EDF ENERGY CUSTOMERS LTD</t>
  </si>
  <si>
    <t>OT4Kids</t>
  </si>
  <si>
    <t>The supplier will be providing therapeutic support through the adoption support funding.</t>
  </si>
  <si>
    <t>Ot4</t>
  </si>
  <si>
    <t>Supplier Approval</t>
  </si>
  <si>
    <t>L.A. Training will be providing specific training to Ealing Foster Carers</t>
  </si>
  <si>
    <t>L.A. Training</t>
  </si>
  <si>
    <t>Sasha Molloy</t>
  </si>
  <si>
    <t>BOWER L&amp;T T/A L.A. TRAINING</t>
  </si>
  <si>
    <t>Wooden Windows Service Ltd</t>
  </si>
  <si>
    <t>Specialists in the repair and restoration of traditional timber box sash windows, casements and doors.</t>
  </si>
  <si>
    <t>WOODEN WINDOW SERVICE LTD</t>
  </si>
  <si>
    <t>Taylor &amp; Francis Group</t>
  </si>
  <si>
    <t>Leading publishers of online journals and eBooks.To supply SPONS price books on an annual basis for the PSDU. Previous supplier has split from supplier on our system and become a separate entity.</t>
  </si>
  <si>
    <t>Francis Taylor Building</t>
  </si>
  <si>
    <t>FRANCIS TAYLOR BUILDING</t>
  </si>
  <si>
    <t>Scottish &amp; Southern Electricity Networks</t>
  </si>
  <si>
    <t>Scottish &amp; Southern Electricity Networks are the power distribution network in the south of England. They undertake all electricity supply connections and disconnections in this region and are the sole provider.</t>
  </si>
  <si>
    <t>SCOTTISH &amp; SOUTHERN ELECTRICITY NETWORKS</t>
  </si>
  <si>
    <t>Modified Individual Placement and Support (IPS) Service for Unemployed Users of West London Drug and Alcohol Services, Funded by a Social Impact Bond (SIB)</t>
  </si>
  <si>
    <t>Westminster Drug Project</t>
  </si>
  <si>
    <t>David Lillicrap</t>
  </si>
  <si>
    <t>WLA</t>
  </si>
  <si>
    <t>WESTMINSTER DRUG PROJECT (WDP)</t>
  </si>
  <si>
    <t>Social Investor Partner for a Social Impact Bond (SIB) for an Individual Placement and Support (IPS) Service for Unemployed Users of West London Drug and Alcohol Services</t>
  </si>
  <si>
    <t>Mental Health &amp; Employment Partnership Limited</t>
  </si>
  <si>
    <t>MENTAL HEALTH &amp; EMPLOYMENT PARTNERSHIP LIMITED</t>
  </si>
  <si>
    <t>Contract for Audio Visual software production at Pitzhager Manor &amp; Gallery</t>
  </si>
  <si>
    <t>Production of audio visual content as part of the new interpretation scheme at Pitzhanger Manor &amp; Gallery</t>
  </si>
  <si>
    <t>Culture Shock Media Ltd</t>
  </si>
  <si>
    <t>CULTURESHOCK MEDIA LTD</t>
  </si>
  <si>
    <t>ADVANCE ADVOCACY &amp; NON VIOLENCE COMMUNITY EDUCATION</t>
  </si>
  <si>
    <t>RECIPIENT OF QUARTERLY GRANT FROM L.B.EALING TO SUPPORT DOMESTIC VIOLENCE SURVIVORS (FORMER RECIPIENT WAS HESTIA)</t>
  </si>
  <si>
    <t>Advance Advocacy &amp; Non Violence Community Education</t>
  </si>
  <si>
    <t>Property Asset Management Software</t>
  </si>
  <si>
    <t>Supply Property Asset Management Integrated Software Solution</t>
  </si>
  <si>
    <t>Concerto Support Services Ltd</t>
  </si>
  <si>
    <t>CONCERTO SUPPORT SERVICES LTD</t>
  </si>
  <si>
    <t>Foundation Exhibition Leadership</t>
  </si>
  <si>
    <t>Educational Coordinator training for Ealing Schools</t>
  </si>
  <si>
    <t>Jane Butcher</t>
  </si>
  <si>
    <t>Corporate Health and Safety</t>
  </si>
  <si>
    <t>FOUNDATION EXPEDITION LEADERSHIP CIC</t>
  </si>
  <si>
    <t>Contract</t>
  </si>
  <si>
    <t>Moves, Relocations and Disposals</t>
  </si>
  <si>
    <t>Bovingtons T/A Mr Shifter</t>
  </si>
  <si>
    <t>Jerome Udoh</t>
  </si>
  <si>
    <t>Arts &amp; Crafts</t>
  </si>
  <si>
    <t>MR KIM BOVINGTON T/A BOVINGTONS REMOVALS</t>
  </si>
  <si>
    <t>London Music Fund Tutor (Dorothy Goodall)</t>
  </si>
  <si>
    <t>Teacher/Mentor for London Music Fund administered by EMS on behalf of the awardee.</t>
  </si>
  <si>
    <t>Dorothy Goodall</t>
  </si>
  <si>
    <t>DOROTHY GOODALL</t>
  </si>
  <si>
    <t>Support stakeholder engagement</t>
  </si>
  <si>
    <t>Support community and stakeholder engagement on the council's library consultation</t>
  </si>
  <si>
    <t>Jackie Fisk</t>
  </si>
  <si>
    <t>Library Services</t>
  </si>
  <si>
    <t>Kwest Research</t>
  </si>
  <si>
    <t>Kwest Research will provide satisfaction monitoring of Repairs services. The research will provide Ealing Council with performance indicators of Customer Service satisfaction, survey responses, service failure etc.</t>
  </si>
  <si>
    <t>Balveer Balu</t>
  </si>
  <si>
    <t>Repairs and Maintenance</t>
  </si>
  <si>
    <t>KWEST RESEARCH LTD</t>
  </si>
  <si>
    <t>The Trusted Relationships team</t>
  </si>
  <si>
    <t>The Trusted Relationships team, named Trusted Spaces is designed to reduce young people being sexually and criminally exploited. There is a link between exclusion from school and exploitation so the team will be working with schools to reduce the need for young people to be excluded. They will also be conducting targeted outreach work in the community to identify young people at risk of exploitation and to work with community partners and the ‘night-time economy’ to raise awareness of the concerns.</t>
  </si>
  <si>
    <t>Mac-Uk Ltd</t>
  </si>
  <si>
    <t>Neeta Oza</t>
  </si>
  <si>
    <t>Safeguarding</t>
  </si>
  <si>
    <t>Open Spaces</t>
  </si>
  <si>
    <t>MAC-UK LTD</t>
  </si>
  <si>
    <t>Bollo Bridge Park Contaminated land remediation</t>
  </si>
  <si>
    <t>consultancy works to provide specialist advice on remediation of contaminated land at Bollo Brook Park</t>
  </si>
  <si>
    <t>Leap Environmental</t>
  </si>
  <si>
    <t>Jan Anderson</t>
  </si>
  <si>
    <t>LEAP ENVIRONMENTAL LTD</t>
  </si>
  <si>
    <t>Evaluation Services for Let's Go Southall</t>
  </si>
  <si>
    <t>Evaluation services will inform how the Southall Pilot evolves, as well as contributing to he national evaluation framework, producing evidence to help understand how we can achieve whole-systems change for the lasting benefit of the people in Southall.</t>
  </si>
  <si>
    <t>Social Change Uk</t>
  </si>
  <si>
    <t>Kirti Sisodia</t>
  </si>
  <si>
    <t>Natalie Raperport</t>
  </si>
  <si>
    <t>SOCIAL CHANGE LTD</t>
  </si>
  <si>
    <t>Responsive Housing Contract (2052) Lot 3 Minor Voids</t>
  </si>
  <si>
    <t>Minor Voids Main Contractor</t>
  </si>
  <si>
    <t>T.Gilmartin Ltd</t>
  </si>
  <si>
    <t>Repairs and Maintenance (voids)</t>
  </si>
  <si>
    <t>T GILMARTIN LIMITED</t>
  </si>
  <si>
    <t>Durdans Park Grounds Maintenance</t>
  </si>
  <si>
    <t>grounds maintenance, including specialist cricket pitch treatment and wider grounds maintenance</t>
  </si>
  <si>
    <t>Turf Doctor Specialists Ltd</t>
  </si>
  <si>
    <t>TURF DOCTOR SPECIALIST LTD</t>
  </si>
  <si>
    <t>Lenovo Global Technology (UK) Ltd</t>
  </si>
  <si>
    <t>IT Professional Services, repairs and servicing</t>
  </si>
  <si>
    <t>Lenovo Global Technology (Uk) Ltd</t>
  </si>
  <si>
    <t>LENOVO GLOBAL TECHNOLOGY (UK) LTD</t>
  </si>
  <si>
    <t>Cemplas Waterproofing &amp; Concrete Repairs Ltd</t>
  </si>
  <si>
    <t>Cemplas is a multi-disciplined structure refurbishment specialist contractor and helping clients to refurbish and transform a wide range of buildings and structures.</t>
  </si>
  <si>
    <t>CEMPLAS WATERPROOFING &amp; CONCRETE REPAIRS LTD</t>
  </si>
  <si>
    <t>Plogolution CIC</t>
  </si>
  <si>
    <t>Organising litter picking events in Ealing parks</t>
  </si>
  <si>
    <t>Plogolution Cic</t>
  </si>
  <si>
    <t>PLOGOLUTION</t>
  </si>
  <si>
    <t>Annette Eneberi</t>
  </si>
  <si>
    <t>Annette is providing DDP informed therapy for the family.</t>
  </si>
  <si>
    <t>TAE PSYCHOLOGY LIMITED T/A THINK DR ANNETTE ENEBERI</t>
  </si>
  <si>
    <t>Southall Housing Hub Reception Desk</t>
  </si>
  <si>
    <t>Supply and install bespoke reception desk</t>
  </si>
  <si>
    <t>Avon Armour Ltd</t>
  </si>
  <si>
    <t>Richard Morley</t>
  </si>
  <si>
    <t>Asset Management</t>
  </si>
  <si>
    <t>AVON ARMOUR</t>
  </si>
  <si>
    <t>Managed Print &amp; Content Management Services</t>
  </si>
  <si>
    <t>Multifunctional devices and Print Room Equipment.</t>
  </si>
  <si>
    <t>Xerox (Uk) Ltd</t>
  </si>
  <si>
    <t>XEROX (UK) LTD</t>
  </si>
  <si>
    <t>SOCOTEC UK LIMITED</t>
  </si>
  <si>
    <t>TO PROVIDE SUPPLY &amp; ANALYSIS OF DIFFUSION TUBES FOR AIR QUALITY MONITORING AT VARIOUS SITES ACROSS THE BOROUGH CARRIED OUT BY THE POLLUTION TECHNICAL TEAM. THIS MONITORING HAS BEEN DONE FOR YEARS BUT SOCOTEC HAVE BEEN SUPPLYING THE TUBES SINCE AUGUST 2018,</t>
  </si>
  <si>
    <t>Socotec Uk Limited</t>
  </si>
  <si>
    <t>Whole Child Therapy</t>
  </si>
  <si>
    <t>Independent provider of OT for SEN pupils at Windmill Children’s Centre</t>
  </si>
  <si>
    <t>WHOLE CHILD THERAPY</t>
  </si>
  <si>
    <t>Kitchen &amp; Bathroom Replacement Programme</t>
  </si>
  <si>
    <t>Replacement of kitchens &amp; bathrooms to various properties in Ealing.</t>
  </si>
  <si>
    <t>Masher Brothers Ltd</t>
  </si>
  <si>
    <t>Ken Jobes</t>
  </si>
  <si>
    <t>MASHER BROTHERS LTD</t>
  </si>
  <si>
    <t>Clifton Children's Society</t>
  </si>
  <si>
    <t>Clifton Children's Society has provided us with their adopters.</t>
  </si>
  <si>
    <t>Clifton Children'S Society- Ccs Adoption</t>
  </si>
  <si>
    <t>CLIFTON CHILDREN'S SOCIETY</t>
  </si>
  <si>
    <t>Language Aid</t>
  </si>
  <si>
    <t>Translation service for Legal Social Care and Education</t>
  </si>
  <si>
    <t>Laura Francis</t>
  </si>
  <si>
    <t>LANGUAGEAID LTD</t>
  </si>
  <si>
    <t>Specialist DoLS Out of Borough Section 12 Doctor</t>
  </si>
  <si>
    <t>Hojona the company DoLS team, use most of the time struggle to find DoLS Section 12 Dr who will travel to Wales and outside M25.</t>
  </si>
  <si>
    <t>Mastermind Research And Wellbeing Centre Ltd</t>
  </si>
  <si>
    <t>Ellen Munkley</t>
  </si>
  <si>
    <t>Amit Tuli</t>
  </si>
  <si>
    <t>Dols Adult Social Services</t>
  </si>
  <si>
    <t>MASTERMIND RESEARCH AND WELLBEING CENTRE LTD</t>
  </si>
  <si>
    <t>DoLS IMCA and RPPR</t>
  </si>
  <si>
    <t>Specialist IMCA DoLS and DoLS RPPR for out of borough MCA assessment.</t>
  </si>
  <si>
    <t>Retrospective One off payment</t>
  </si>
  <si>
    <t>Tracy Walrond asked Dr Sujoy Mukherjee to carry out 2 MCA assessments last year in October. Dr Sujoy Mukherjee has never been paid for his work,</t>
  </si>
  <si>
    <t>Dr Sujoy Mukherjee</t>
  </si>
  <si>
    <t>DR SUJOY MUKJERJEE</t>
  </si>
  <si>
    <t>Specialist DoLS IMCA</t>
  </si>
  <si>
    <t>Out of borough Specialist DoLS IMCA &amp; RPPR in Harrow</t>
  </si>
  <si>
    <t>Harrow Mencap</t>
  </si>
  <si>
    <t>HARROW MENCAP</t>
  </si>
  <si>
    <t>Malcolm Hughes Land Surveyors</t>
  </si>
  <si>
    <t>Largest owner-managed land Surveyors</t>
  </si>
  <si>
    <t>Malcolm Hughes Land Surveyors Ltd</t>
  </si>
  <si>
    <t>Drugs &amp; Pharmacy Services</t>
  </si>
  <si>
    <t>MALCOLM HUGHES LAND SURVEYORS LTD</t>
  </si>
  <si>
    <t>Cycle services - London Green Cycles</t>
  </si>
  <si>
    <t>For the provision of specialist bicycles and associated services</t>
  </si>
  <si>
    <t>London Green Cycles</t>
  </si>
  <si>
    <t>LONDON GREEN CYCLES LTD</t>
  </si>
  <si>
    <t>Affinity for Business</t>
  </si>
  <si>
    <t>Affinity for Business were set up when the non-domestic water market deregulated on 01/04/2017 and Affinity Water business customers were transferred to Affinity for Business. Not a contract as such as the supplies were automatically transferred over.</t>
  </si>
  <si>
    <t>Affinity For Business</t>
  </si>
  <si>
    <t>AFFINITY FOR BUSINESS (RETAIL) LTD</t>
  </si>
  <si>
    <t>Deloitte LLP</t>
  </si>
  <si>
    <t>Audit fees</t>
  </si>
  <si>
    <t>Deloite Llp</t>
  </si>
  <si>
    <t>Binita Patel</t>
  </si>
  <si>
    <t>Corporate Finance</t>
  </si>
  <si>
    <t>Audit</t>
  </si>
  <si>
    <t>OC303675</t>
  </si>
  <si>
    <t>Friends of Horsenden Hill</t>
  </si>
  <si>
    <t>Community group organising events on Horsenden Hill</t>
  </si>
  <si>
    <t>Friends Of Horsenden Hill</t>
  </si>
  <si>
    <t>FRIENDS OF HORSENDEN HILL</t>
  </si>
  <si>
    <t>Jeffery &amp; Wilkes</t>
  </si>
  <si>
    <t>Retention payment for Islip Manor shop ugrade</t>
  </si>
  <si>
    <t>Aisha Bibi</t>
  </si>
  <si>
    <t>Asset &amp; Manaegement Team</t>
  </si>
  <si>
    <t>JEFFERY &amp; WILKES</t>
  </si>
  <si>
    <t>Gunnersbury Park Demolition</t>
  </si>
  <si>
    <t>Demolition of the former PHS site which is situated in the walled garden area of Gunnersbury Park</t>
  </si>
  <si>
    <t>Sloane Demolition &amp; Dismantling Limited</t>
  </si>
  <si>
    <t>SLOANE DEMOLITION &amp; DISMANTLING LIMITED</t>
  </si>
  <si>
    <t>Encore Estate - Lease Holder Service Charge</t>
  </si>
  <si>
    <t>Ealing’s share of service charge contribution for 13 affordable units as part of a mixed tenure housing development at Trinity Way</t>
  </si>
  <si>
    <t>Encore Estate Management Ltd</t>
  </si>
  <si>
    <t>Sima Khatun</t>
  </si>
  <si>
    <t>Diana Oiaga</t>
  </si>
  <si>
    <t>Service Charge</t>
  </si>
  <si>
    <t>ENCORE ESTATE MANAGEMENT C/O 483 GRANTA COURT SCA</t>
  </si>
  <si>
    <t>Tunnel and Track Monitoring contract</t>
  </si>
  <si>
    <t>Due to proximity of Network's Rail Tunnel/Tracks to the phase 3 refurb site on Copley Close we are required to complete monitoring of the tracks and tunnel before, during and after any works that could disturb the ground. This is including erection of scaffolding, piling works, and alike.</t>
  </si>
  <si>
    <t>Rds Utilities</t>
  </si>
  <si>
    <t>Regeneration - Copley</t>
  </si>
  <si>
    <t>RDS UTILITIES LTD</t>
  </si>
  <si>
    <t>Dr Mukherjee MCA Assessment Retrospective One off payment</t>
  </si>
  <si>
    <t>Tracy Walrond asked Dr Mukherjee to carry out 2 MCA assessments in Elm Lodge last October 2018. He has never been paid for his work.</t>
  </si>
  <si>
    <t>Hojona are struggling to find S12 out of borough Dr to travel to Wales and outside M25.</t>
  </si>
  <si>
    <t>Switch2</t>
  </si>
  <si>
    <t>Switch2 - Hot water and heating supplier</t>
  </si>
  <si>
    <t>Landlord Services and Housing Regen</t>
  </si>
  <si>
    <t>Specialist IMCA DoLS RPPR for out of borough MCA assessment.</t>
  </si>
  <si>
    <t>Out of Borough Specialist DoLS IMCA &amp; RPPR in Harrow.</t>
  </si>
  <si>
    <t>Hammersmith &amp; Fulham Language Services</t>
  </si>
  <si>
    <t>Alternative specialist interpreter for Chiwa language, for a legal case.</t>
  </si>
  <si>
    <t>Section 31 Training &amp; Consultancy Ltd will be providing specific training to Ealing Foster Carers</t>
  </si>
  <si>
    <t>Section 31 Training &amp; Consultancy Ltd</t>
  </si>
  <si>
    <t>SECTION 31 TRAINING &amp; CONSULTANCY LTD</t>
  </si>
  <si>
    <t>Kathy Diamond</t>
  </si>
  <si>
    <t>Independent Social Worker used in Legal Social Care and Education matters</t>
  </si>
  <si>
    <t>Kathy Diamond Independent Social Worker</t>
  </si>
  <si>
    <t>KATHY DIAMOND</t>
  </si>
  <si>
    <t>Tenants Sweeper Machines</t>
  </si>
  <si>
    <t>In 2014 a sweeper machine was procured via ward forum money, this machine has not been used for the last two years and requires an initial inspection before a repair report can be produced. once the vehicle has been repaired the company will carry out annual maintenance.</t>
  </si>
  <si>
    <t>Tennant Uk Cleaning Solutions Ltd</t>
  </si>
  <si>
    <t>John Arnold</t>
  </si>
  <si>
    <t>Latco</t>
  </si>
  <si>
    <t>SC042491</t>
  </si>
  <si>
    <t>TENNANT UK CLEANING SOLUTIONS LTD</t>
  </si>
  <si>
    <t>ReTech Solutions Limited</t>
  </si>
  <si>
    <t>Repair Microsoft SurfacePro</t>
  </si>
  <si>
    <t>Retech Solutions Limited</t>
  </si>
  <si>
    <t>RETECH SOLUTIONS LIMITED</t>
  </si>
  <si>
    <t>Microsoft Services Engagement - Citizen</t>
  </si>
  <si>
    <t>One off purchase over two years. 1) Rationalise the Customer Service function in terms of its system efficiency and running costs and using technology to improve existing processes and automate new processes. 2) Simplify the investment in IT Infrastructure to allow the effective management and development of these systems by an in-house capability but with a uniform and simplified approach to all systems, supported by Cloud technologies to lower the cost of ownership and operational cost.</t>
  </si>
  <si>
    <t>Microsoft Ltd</t>
  </si>
  <si>
    <t>MICROSOFT LTD</t>
  </si>
  <si>
    <t>Clive Marjoram Associates</t>
  </si>
  <si>
    <t>Clive Marjoram Associates will provide Party Wall Services to the Voids Team's Major Voids &amp; Structural Alterations Contract. To refurbish derelict and structurally unsound properties, upgrade works to provide new kitchen and bathroom facilities will be required. Conversion works to increase the number of bedrooms / bed spaces per property. In all cases there is no domestic space heating system installed and will need to be provided. All the houses will also be rewired to the current required legislation.</t>
  </si>
  <si>
    <t>Raymond Plummer</t>
  </si>
  <si>
    <t>Landlord Services</t>
  </si>
  <si>
    <t>CMA BUILDING SURVEYORS LTD T/A CLIVE MARJORAM ASSOCIATES</t>
  </si>
  <si>
    <t>Marston Holdings Ltd</t>
  </si>
  <si>
    <t>Marston's will be collecting outstanding debts in relation to Penalty Charge Notices for Parking Services</t>
  </si>
  <si>
    <t>Zydra Vaicelyte</t>
  </si>
  <si>
    <t>Parking Service</t>
  </si>
  <si>
    <t>MARSTON (HOLDINGS) LTD T/A MARSTONS RECOVERY</t>
  </si>
  <si>
    <t>J2 Global Limited</t>
  </si>
  <si>
    <t>15 Fax lines to replace printer faxes.</t>
  </si>
  <si>
    <t>J2 GLOBAL IRELAND LIMITED</t>
  </si>
  <si>
    <t>Amazon Web Service</t>
  </si>
  <si>
    <t>Provides on-demand cloud computing platforms on a need and pay as you go basis.</t>
  </si>
  <si>
    <t>Adam Sharp</t>
  </si>
  <si>
    <t>Amazon Web Services EMEA SARL</t>
  </si>
  <si>
    <t>Equality in Organisations - Annie Hedge</t>
  </si>
  <si>
    <t>Strategic Executive Coaching (Equalities)</t>
  </si>
  <si>
    <t>Equality In Organisations - Annie Hedge</t>
  </si>
  <si>
    <t>Lynn Kaye</t>
  </si>
  <si>
    <t>Slt</t>
  </si>
  <si>
    <t>EQUALITY IN ORGANISATIONS</t>
  </si>
  <si>
    <t>KJ Evans Electrical Limited</t>
  </si>
  <si>
    <t>KJ Evans Electrical Limited Established in 1999 in electrical and maintenance services, they install and maintain all aspects of Mechanical Electrical and Building Services.</t>
  </si>
  <si>
    <t>K J Evans Electrical Limited</t>
  </si>
  <si>
    <t>K J EVANS ELECTRICAL LIMITED</t>
  </si>
  <si>
    <t>Sloane Demolition &amp; Dismantling</t>
  </si>
  <si>
    <t>Demolition of existing car park area in Gunnersbury Park</t>
  </si>
  <si>
    <t>KC Services Group</t>
  </si>
  <si>
    <t>Drain repairs at Gunnersbury Park</t>
  </si>
  <si>
    <t>Kc Services Group</t>
  </si>
  <si>
    <t>KC SERVICES GROUP LIMITED</t>
  </si>
  <si>
    <t>CPOMS</t>
  </si>
  <si>
    <t>New supplier request for online safeguarding software Annual subscription £500, next invoice due July 2019</t>
  </si>
  <si>
    <t>Cpoms Systems Limited</t>
  </si>
  <si>
    <t>Julie Irving</t>
  </si>
  <si>
    <t>Social Inclusion</t>
  </si>
  <si>
    <t>CPOMS SYSTEMS LIMITED</t>
  </si>
  <si>
    <t>LAVANYA REGUNATHAN FISCHER</t>
  </si>
  <si>
    <t>Legal advise on immigration and family Law in India</t>
  </si>
  <si>
    <t>Lavanya Regunathan Fischer</t>
  </si>
  <si>
    <t>Legal Service</t>
  </si>
  <si>
    <t>LAVANYA REGUNATHAN-FISCHER</t>
  </si>
  <si>
    <t>Clearer Perspectives</t>
  </si>
  <si>
    <t>Autism specific counselling sessions used for BMF young person (20 sessions). £675 which included £275 assessment has already been paid via sundry.</t>
  </si>
  <si>
    <t>Clearer Pespectives</t>
  </si>
  <si>
    <t>Amrit Hunjan</t>
  </si>
  <si>
    <t>JANET GOTHELF T/A CLEARER PERSPECTIVES</t>
  </si>
  <si>
    <t>Contract for Direct Payments Reviews</t>
  </si>
  <si>
    <t>12month contract for a dedicated direct payments reviewing officer</t>
  </si>
  <si>
    <t>Adults</t>
  </si>
  <si>
    <t>Contract Request</t>
  </si>
  <si>
    <t>Supplier for Ealing Summer Festivals</t>
  </si>
  <si>
    <t>Vinc Creative</t>
  </si>
  <si>
    <t>Natalie Willie</t>
  </si>
  <si>
    <t>Festival and Events</t>
  </si>
  <si>
    <t>VINCE CREATIVE LIMITED</t>
  </si>
  <si>
    <t>Digital Decor UK (Gig Tent)</t>
  </si>
  <si>
    <t>Supply of high quality temporary demountable event structures for Ealing Summer Festivals</t>
  </si>
  <si>
    <t>Digital Decor Uk</t>
  </si>
  <si>
    <t>Hannah Atkins</t>
  </si>
  <si>
    <t>Festivals and Events</t>
  </si>
  <si>
    <t>DIGITAL DECOR UK LTD T/A ABSOLUTE DIGITAL</t>
  </si>
  <si>
    <t>HUP Consulting Ltd</t>
  </si>
  <si>
    <t>Surveys &amp; Data additional small supplier used for ad hoc surveys. Contract value an estimate based on jobs likely to be required over the time period.</t>
  </si>
  <si>
    <t>Hup Consulting Ltd</t>
  </si>
  <si>
    <t>Russell Roberts</t>
  </si>
  <si>
    <t>Transport Planning Service</t>
  </si>
  <si>
    <t>HUP CONSULTING LIMITED</t>
  </si>
  <si>
    <t>Funiture for a variety of events.</t>
  </si>
  <si>
    <t>Tables Plus</t>
  </si>
  <si>
    <t>MR J R HARTLEY T/A TABLES PLUS</t>
  </si>
  <si>
    <t>BEAT</t>
  </si>
  <si>
    <t>Community group providing bespoke annual art trail promoting local Ealing artists in local venues</t>
  </si>
  <si>
    <t>Borough Of Ealing Art Trail (Beat)</t>
  </si>
  <si>
    <t>Evelyn Gloyn</t>
  </si>
  <si>
    <t>Community Management</t>
  </si>
  <si>
    <t>none</t>
  </si>
  <si>
    <t>BOROUGH OF EALING ART TRAIL</t>
  </si>
  <si>
    <t>Zychem LTD</t>
  </si>
  <si>
    <t>To purchase equipment for LB Ealing pupils with sensory impairment.</t>
  </si>
  <si>
    <t>Zychem Limited</t>
  </si>
  <si>
    <t>Sarah Guest</t>
  </si>
  <si>
    <t>Special Education Needs Assessment Service</t>
  </si>
  <si>
    <t>Youth Services</t>
  </si>
  <si>
    <t>ZYCHEM LIMITED</t>
  </si>
  <si>
    <t>RG Sound Solutions Limited</t>
  </si>
  <si>
    <t>To purchase equipment for LB Ealing SEN pupils with Sensory Impairment.</t>
  </si>
  <si>
    <t>Rg Sound Solutions Limited</t>
  </si>
  <si>
    <t>Special Education Needs</t>
  </si>
  <si>
    <t>RG SOUND SOLUTIONS LIMITED</t>
  </si>
  <si>
    <t>Great Oaks College</t>
  </si>
  <si>
    <t>To pay for education placements for LB Ealing SEN pupils.</t>
  </si>
  <si>
    <t>GREAT OAKS CHARITABLE TRUST</t>
  </si>
  <si>
    <t>Bike Sales and Cycle Training</t>
  </si>
  <si>
    <t>Try Before You Bike project is online bike sales and Bike Markets project is second hand bike sale at schools.</t>
  </si>
  <si>
    <t>Peddle My Wheels</t>
  </si>
  <si>
    <t>Victoria Willis</t>
  </si>
  <si>
    <t>PEDDLE MY WHEELS</t>
  </si>
  <si>
    <t>Park Drinking fountain servicing</t>
  </si>
  <si>
    <t>Specialist supplier for outdoor drinking fountains and bottle fillers who also carry out regular maintenance and cleaning for each installed fountain.</t>
  </si>
  <si>
    <t>Miw Office Solutions Ltd</t>
  </si>
  <si>
    <t>Robert Draper</t>
  </si>
  <si>
    <t>Dean Gardens Landscape Architect services</t>
  </si>
  <si>
    <t>Landscape Architect services for development and delivery of park improvements to Dean Gardens, West Ealing</t>
  </si>
  <si>
    <t>Kinnear Landscape Architects Ltd</t>
  </si>
  <si>
    <t>Parks and Highways</t>
  </si>
  <si>
    <t>KINNEAR LANDSCAPE ARCHITECTS LTD</t>
  </si>
  <si>
    <t>Accessible playground equipment supplier</t>
  </si>
  <si>
    <t>roundabout for Carr Rd playground</t>
  </si>
  <si>
    <t>Inclusive Play (Uk) Ltd</t>
  </si>
  <si>
    <t>SC301254</t>
  </si>
  <si>
    <t>INCLUSIVE PLAY (UK) LTD</t>
  </si>
  <si>
    <t>Lighting design services for Pitzhanger Manor</t>
  </si>
  <si>
    <t>Provide heritage lighting design services as part of the Pitzhanger Manor &amp; Gallery redevelopment</t>
  </si>
  <si>
    <t>Sutton Vane Associates</t>
  </si>
  <si>
    <t>SUTTON VANE ASSOCIATES</t>
  </si>
  <si>
    <t>SST IT database</t>
  </si>
  <si>
    <t>Supply of an IT database for the Specialist Support Team, located in Housing Demand</t>
  </si>
  <si>
    <t>Cdp Soft Limited</t>
  </si>
  <si>
    <t>Jack Dempsey</t>
  </si>
  <si>
    <t>Housing Demand</t>
  </si>
  <si>
    <t>CDPSOFT LTD</t>
  </si>
  <si>
    <t>Orchard Information Systems Limited</t>
  </si>
  <si>
    <t>Provision, support and training for Asset Management data base, including licenses.</t>
  </si>
  <si>
    <t>Asset &amp; Investment Team</t>
  </si>
  <si>
    <t>INF4SYSTEMS LTD/ ORCHARD INFORMATION SYSTEMS LTD</t>
  </si>
  <si>
    <t>Dean Gardens Community Engagement Services</t>
  </si>
  <si>
    <t>Community engagement services for developing plans to improve Dean Gardens park, West Ealing making it safer and more accessible for all ages and backgrounds</t>
  </si>
  <si>
    <t>New Practice Ltd</t>
  </si>
  <si>
    <t>SC 623 648</t>
  </si>
  <si>
    <t>NEW PRACTICE LTD</t>
  </si>
  <si>
    <t>Out of Hours Partnership</t>
  </si>
  <si>
    <t>Emergency out of hours call handling service for key services. Ealing are the Lead authority and manage the overall service on behalf of all of the partners. The contract value is £120k per annum for Ealing however the overall contract value is estimated at £10 million.</t>
  </si>
  <si>
    <t>Capita Business Services Ltd</t>
  </si>
  <si>
    <t>Michelle Bernard</t>
  </si>
  <si>
    <t>Jaye Gannon</t>
  </si>
  <si>
    <t>Gannon, Jaye (Capita Public) &lt;Jaye.Gannon@capita.com&gt;</t>
  </si>
  <si>
    <t>CAPITA BUSINESS SERVICES LTD</t>
  </si>
  <si>
    <t>Kronen Limited</t>
  </si>
  <si>
    <t>Transport Assessment &amp; Survey for St Raphael and Stanhope Primary School.</t>
  </si>
  <si>
    <t>KRONEN LIMITED</t>
  </si>
  <si>
    <t>Barnhill Community High</t>
  </si>
  <si>
    <t>For the purpose of paying high needs top-up for Ealing resident SEN pupils attending Barnhill Community High.</t>
  </si>
  <si>
    <t>BARNHILL COMMUNITY HIGH</t>
  </si>
  <si>
    <t>SMALL STEPS CONSULTANTS LTD</t>
  </si>
  <si>
    <t>Small Steps will not be acting as consultants but delivering a Home Office funded PREVENT project on tackling the far right through delivering workshops for teachers and students in schools in order to build resilience. The amount that they will be contracted for is £17,820.</t>
  </si>
  <si>
    <t>Small Steps Consultants Ltd</t>
  </si>
  <si>
    <t>Community Safety</t>
  </si>
  <si>
    <t>star cleaning ltd</t>
  </si>
  <si>
    <t>cleaning</t>
  </si>
  <si>
    <t>Star Cleaning Ltd</t>
  </si>
  <si>
    <t>Perry Lane</t>
  </si>
  <si>
    <t>Star Cleaning London Services Uk</t>
  </si>
  <si>
    <t>Darwin Road New Gas Supply</t>
  </si>
  <si>
    <t>Works are for new Gas supply from road to properties with works to be completed by Utility Company</t>
  </si>
  <si>
    <t>Cadent</t>
  </si>
  <si>
    <t>Barry Currie</t>
  </si>
  <si>
    <t>Repairs</t>
  </si>
  <si>
    <t>CADENT GAS LIMITED</t>
  </si>
  <si>
    <t>Regeneration and Housing</t>
  </si>
  <si>
    <t>Furniture removal, disposal, packing services and general handyperson tasks for Leaseholder Buybacks and Tenant Decants on the South Acton Regeneration Scheme. All costs are subsequently reimbursed by Acton Gardens LLP on transfer of the lad on a phase by phase basis. We don't have control over the exact costs (which are paid through he presentation of individual invoices) and we do not have specific budgets either.</t>
  </si>
  <si>
    <t>Moovit Group Ltd</t>
  </si>
  <si>
    <t>Kuldip Mann</t>
  </si>
  <si>
    <t>Regeneration</t>
  </si>
  <si>
    <t>MOOVIT GROUP LIMITED</t>
  </si>
  <si>
    <t>Parts and Material Supplier</t>
  </si>
  <si>
    <t>Supplier of Building Materials, screws, ironmongery, doors etc.</t>
  </si>
  <si>
    <t>Lawsons Ltd</t>
  </si>
  <si>
    <t>General Materials</t>
  </si>
  <si>
    <t>LAWSONS (WHESTONE) LTD</t>
  </si>
  <si>
    <t>Bin Cleaning</t>
  </si>
  <si>
    <t>Cleaning of paladin bins on estates</t>
  </si>
  <si>
    <t>London Bin Cleaning Ltd</t>
  </si>
  <si>
    <t>Ceri Dovey</t>
  </si>
  <si>
    <t>Estate Services</t>
  </si>
  <si>
    <t>LONDON BIN CLEANING LTD</t>
  </si>
  <si>
    <t>Business Process Re-engineering Scoping</t>
  </si>
  <si>
    <t>Commissioning a business analyst to conduct BPR, supporting the Internal Process Review Workstream within Continuous Improvement Efficiencies (CIE) Wave 5.</t>
  </si>
  <si>
    <t>Its (Search &amp; Selection) Limited</t>
  </si>
  <si>
    <t>Kieran Read</t>
  </si>
  <si>
    <t>Killian Rosato-Dooey</t>
  </si>
  <si>
    <t>Auto Electrical Services Limited</t>
  </si>
  <si>
    <t>Tom Tom Telematics product and installation</t>
  </si>
  <si>
    <t>AUTO ELECTRICAL SERVICES LTD</t>
  </si>
  <si>
    <t>Avanti House Primary School</t>
  </si>
  <si>
    <t>For the purpose of paying SEN High Needs Top-Up for Ealing pupil(s) with EHCP attending education setting.</t>
  </si>
  <si>
    <t>AVANTI SCHOOLS TRUST T/A AVANTI HOUSE PRIMARY</t>
  </si>
  <si>
    <t>Fleet Check</t>
  </si>
  <si>
    <t>Fleet management software</t>
  </si>
  <si>
    <t>FLEET CHECK LIMITED</t>
  </si>
  <si>
    <t>Parks Community Engagement Project</t>
  </si>
  <si>
    <t>1. To deliver a rapid increase the number of Friends’ groups. 2. To provide and support the network of Friends’ groups and the new Ealing Parks Foundation. 3. Support the increase of other types of environmental volunteering to benefit parks outside of the above. 4. Based on a one-year funded pilot project 5. Monthly performance operational review meetings</t>
  </si>
  <si>
    <t>South West London Environment Network (Swlen)</t>
  </si>
  <si>
    <t>Allan Masih</t>
  </si>
  <si>
    <t>SOUTH WEST LONDON ENVIRONMENT NETWORK</t>
  </si>
  <si>
    <t>Chairhair Contract request</t>
  </si>
  <si>
    <t>Tables and Chairs hire for election</t>
  </si>
  <si>
    <t>Central Event Hire Ltd T/A Chairhire.Co.Uk</t>
  </si>
  <si>
    <t>CENTRAL EVENT HIRE LTD T/A CHAIRHIRE.CO.UK</t>
  </si>
  <si>
    <t>Balfour Beatty Civil Engineering Limited</t>
  </si>
  <si>
    <t>Supplier will be designing the widening of South Road Bridge in Southall. Supplier was selected through Cabinet Approval. The cabinet decided to award the contract to Balfour Beatty. - This is not a service contract but it is a one-off contract for Balfour Beatty to design a bridge.</t>
  </si>
  <si>
    <t>Balfour Beatty Group Ltd T/A Balfour Beatty Civil Engineering Ltd</t>
  </si>
  <si>
    <t>FATIMA RANA</t>
  </si>
  <si>
    <t>-</t>
  </si>
  <si>
    <t>BALFOUR BEATTY GROUP LTD T/A BALFOUR BEATTY CIVIL ENGINEERING LTD</t>
  </si>
  <si>
    <t>Weekend Contact Ltd</t>
  </si>
  <si>
    <t>This supplier is currently providing transport and supervised contact for children that are placed out of borough. The contact service was unable to supervise the contact and the contact centre we had to use recommended this supplier for transport. The children are likely to stay in these placements for some time so he needs to be set-up. Previous fees were paid via sundry.</t>
  </si>
  <si>
    <t>Lauren Ward</t>
  </si>
  <si>
    <t>WEEKENDCONTACT LTD</t>
  </si>
  <si>
    <t>Master Cars UK LTD</t>
  </si>
  <si>
    <t>Taxi service for artists at Ealing Jazz and Blues</t>
  </si>
  <si>
    <t>Master Cars Uk Ltd</t>
  </si>
  <si>
    <t>MASTER CARS UK LTD</t>
  </si>
  <si>
    <t>Free School Meals Eligibility and Child Performance Licensing Management System</t>
  </si>
  <si>
    <t>To provide an online database system for free school meals that is interface with the DfE, ECS &amp; Child Performance Licensing Management System</t>
  </si>
  <si>
    <t>Bright System Ltd</t>
  </si>
  <si>
    <t>Kim Price</t>
  </si>
  <si>
    <t>Lynda Daly</t>
  </si>
  <si>
    <t>Pupil Support Services</t>
  </si>
  <si>
    <t>BRIGHT SYSTEMS LIMITED</t>
  </si>
  <si>
    <t>Provision of Independent Reviewing Officers to Chair Statutory Reviews for Looked after Children and Care Leavers.</t>
  </si>
  <si>
    <t>This is a contract for the provision of Independent Reviewing Officers to Chair Statutory Reviews for Looked after Children and Care Leavers.</t>
  </si>
  <si>
    <t>Aidhour Limited</t>
  </si>
  <si>
    <t>Children's Commissioning</t>
  </si>
  <si>
    <t>Respite</t>
  </si>
  <si>
    <t>AIDHOUR LIMITED</t>
  </si>
  <si>
    <t>Lamp Column EV charge points</t>
  </si>
  <si>
    <t>Supply, installation, operation and maintenance of Lamp Column Electric Vehicle charge points.</t>
  </si>
  <si>
    <t>Siemens Plc</t>
  </si>
  <si>
    <t>SIEMENS PLC</t>
  </si>
  <si>
    <t>Interim Cycle Services</t>
  </si>
  <si>
    <t>Provision of cycle services including: schools training, adults and families training, Dr Bike events and other community events.</t>
  </si>
  <si>
    <t>Cycle Instructor Ltd</t>
  </si>
  <si>
    <t>John Catt Ltd</t>
  </si>
  <si>
    <t>Book for SEN team</t>
  </si>
  <si>
    <t>Jasmeet Kalsi</t>
  </si>
  <si>
    <t>Library Books</t>
  </si>
  <si>
    <t>JOHN CATT EDUCATIONAL LTD</t>
  </si>
  <si>
    <t>TRADUCTIO translation service</t>
  </si>
  <si>
    <t>New translation service for Legal Social Care and Education matters</t>
  </si>
  <si>
    <t>Traductio Translation Service</t>
  </si>
  <si>
    <t>TRADUCTIO LIMITED</t>
  </si>
  <si>
    <t>KIKIT PATHWAYS TO RECOVERY CIC</t>
  </si>
  <si>
    <t>Kikit Pathways will be delivering a project on engaging local mosques to build relationships and referral pathways in order to lower the risk of radicalisation in the borough. This will be totally funded by the Home Office.</t>
  </si>
  <si>
    <t>Kikit Pathways To Recovery Cic</t>
  </si>
  <si>
    <t>Pinkwell Primary School</t>
  </si>
  <si>
    <t>Set up for purposes of paying for Ealing pupils with Special Education Needs attending education setting Pinkwell Primary School.</t>
  </si>
  <si>
    <t>PINKWELL PRIMARY SCHOOL</t>
  </si>
  <si>
    <t>Kent County Council Adoption Services</t>
  </si>
  <si>
    <t>Kent County Council has provided us with their adopters.</t>
  </si>
  <si>
    <t>KENT COUNTY COUNCIL (KCC UTILITY BILLS ONLY)</t>
  </si>
  <si>
    <t>MIND (NAMH) - Mental health and wellbeing training</t>
  </si>
  <si>
    <t>Mental health and wellbeing training to council staff via Corporate Health and Safety training programme</t>
  </si>
  <si>
    <t>Mind (National Assosiation For Mental Health)</t>
  </si>
  <si>
    <t>Liam Hubbard</t>
  </si>
  <si>
    <t>Non-profit organisation</t>
  </si>
  <si>
    <t>MIND (NATIONAL ASSOCN FOR MENTAL HEALTH)</t>
  </si>
  <si>
    <t>ACCORD FAMILY SERVICES - SUPERVISED CONTACT FOR FAMILIES</t>
  </si>
  <si>
    <t>Out-of-borough supervised contact service for families.</t>
  </si>
  <si>
    <t>Accord Family Services</t>
  </si>
  <si>
    <t>Dagmara Gajewski</t>
  </si>
  <si>
    <t>ACCORD FAMILY SERVICES LTD</t>
  </si>
  <si>
    <t>First Aid training</t>
  </si>
  <si>
    <t>Alan John to provide first aid training to Ealing Council staff as part of corporate health and safety training programme.</t>
  </si>
  <si>
    <t>Alan John Associates Ltd</t>
  </si>
  <si>
    <t>Corporate Health &amp; Safety</t>
  </si>
  <si>
    <t>ALAN JOHN ASSOCIATES LTD</t>
  </si>
  <si>
    <t>West Ealing Community CIC</t>
  </si>
  <si>
    <t>A community interest company which is a not-for-profit company established in September 2016 for events, activities and the promotion of the West Ealing area.</t>
  </si>
  <si>
    <t>West Ealing Community Cic</t>
  </si>
  <si>
    <t>Kofi Nyamah</t>
  </si>
  <si>
    <t>WEST EALING COMMUNITY CIC</t>
  </si>
  <si>
    <t>Specialist Interim Staffing</t>
  </si>
  <si>
    <t>Provision of specialist technical and professional interim staff.</t>
  </si>
  <si>
    <t>Interim Partners</t>
  </si>
  <si>
    <t>Chris Furlong</t>
  </si>
  <si>
    <t>Paul Cook</t>
  </si>
  <si>
    <t>Assets and Property</t>
  </si>
  <si>
    <t>INTERIM PARTNERS LIMITED</t>
  </si>
  <si>
    <t>Motor Accident Protection</t>
  </si>
  <si>
    <t>The supplier provides an uninsured loss recovery service. They aim to recover any excess paid to LBE insurers, from the third party.</t>
  </si>
  <si>
    <t>Motor Accident Protection Services Ltd T/A Maps Legal Assistance</t>
  </si>
  <si>
    <t>Ewan Taylor</t>
  </si>
  <si>
    <t>Insurance</t>
  </si>
  <si>
    <t>MOTOR ACCIDENT PROTECTION SERVICES LTD T/A MAPS LEGAL ASSISTANCE</t>
  </si>
  <si>
    <t>NEW SUPPLIER - CPOMS</t>
  </si>
  <si>
    <t>New Supplier request for online safeguarding software. Annual subscription £500, next invoice due July 19.</t>
  </si>
  <si>
    <t>NEW SUPPLIER SENse Training &amp; Consultancy Ltd</t>
  </si>
  <si>
    <t>Positive Handling Training Ealing Primary Centre</t>
  </si>
  <si>
    <t>Sense Training &amp; Consultancy Ltd</t>
  </si>
  <si>
    <t>SENSE TRAINING AND CONSULTANCY LTD</t>
  </si>
  <si>
    <t>Supply of Office Stationery</t>
  </si>
  <si>
    <t>The framework agreement will be for the supply of office stationery having followed a tendered OJEU process and e-auction run by London Borough of Havering on behalf of other participating bodies that were named in the tender documents.</t>
  </si>
  <si>
    <t>Banner Group Ltd</t>
  </si>
  <si>
    <t>Commercial &amp; Procurement Hub</t>
  </si>
  <si>
    <t>Stationary</t>
  </si>
  <si>
    <t>BANNER GROUP LTD</t>
  </si>
  <si>
    <t>SECURING FUTURES LTD</t>
  </si>
  <si>
    <t>Out-of-borough supervised contact service for families</t>
  </si>
  <si>
    <t>Securing Futures Ltd</t>
  </si>
  <si>
    <t>Anusha Perera</t>
  </si>
  <si>
    <t>South Road Bridge Widening Pre-construction delivery agreement</t>
  </si>
  <si>
    <t>Pre-construction services for South Road bridge widening project</t>
  </si>
  <si>
    <t>Tim Melhuish</t>
  </si>
  <si>
    <t>Highways Management</t>
  </si>
  <si>
    <t>Business Process Customer Services</t>
  </si>
  <si>
    <t>Working with the Service Improvement Manager, a business analyst is required to carry out relevant analysis and make and document recommendations to enable delivery of the following: Business process changes (reducing/removing steps, red tape and time) • Team/staff mergers based on customer need/service changes • Introduction of cashless ways of working • Potential introduction of pre-paid card solution • Changes to number or type of customer contact channels offered • Reducing avoidable customer contact Please note that I have been unable to source the number apprentices, hence 0 figure input. Also, re-procurement review date is not (24 months prior to expiry) possible to address as contract only lasts 4 months (which would make re-procurement review date in the past).</t>
  </si>
  <si>
    <t>Strategy and Engagement, But to Be Delivered in Customer Ervices and Finance</t>
  </si>
  <si>
    <t>Fiscal Technologies</t>
  </si>
  <si>
    <t>Assisting with Cost Recovery and forensic solutions - to help identify and prevent errors in invoice/p2p processing, including identification of duplicate payments, payments for the same invoice number and/or amounts made to incorrect companies.</t>
  </si>
  <si>
    <t>Fiscal Technologies Ltd</t>
  </si>
  <si>
    <t>Pradeep Prinja</t>
  </si>
  <si>
    <t>Invoice Processing</t>
  </si>
  <si>
    <t>FISCAL TECHNOLOGIES LTD</t>
  </si>
  <si>
    <t>Venue Hire Agreement</t>
  </si>
  <si>
    <t>Use of halls to conduct civil ceremonies</t>
  </si>
  <si>
    <t>Brentham Club Limited</t>
  </si>
  <si>
    <t>Franschene Allen</t>
  </si>
  <si>
    <t>Registrars</t>
  </si>
  <si>
    <t>BRENTHAM CLUB LIMITED</t>
  </si>
  <si>
    <t>STAXO GROUP LIMITED</t>
  </si>
  <si>
    <t>ANNUAL WEBSITE HOSTING &amp; MAINTENANCE FOR EALING SAFER NEIGHBOURHOODS BOARD - FUNDED BY MOPAC (MAYORS OFFICE FOR POLICING &amp; CRIME.).</t>
  </si>
  <si>
    <t>Staxo Group Limited</t>
  </si>
  <si>
    <t>ACTON YOUTH ASSOCIATION</t>
  </si>
  <si>
    <t>ACTON YOUTH ASSOCIATION WILL BE DELIVERING A PROJEC WORKING WITH VULNERABLE YOUNG PEOPLE, AND THEIR PARENTS THROUGH WORKSHOPS TO BUILD THEIR RESILIENCE &amp; RAISE AWARENSS AGAINST THE THREATS OF GROOMING AND RADICALISATION. THIS IS PART OF THE PREVENT PROJECT FUNDED BY THE HOME OFFICE.</t>
  </si>
  <si>
    <t>Acton Youth Association</t>
  </si>
  <si>
    <t>VOICE OF THE SOMALI COMMUNITY LTD</t>
  </si>
  <si>
    <t>VOICE OF THE SOMALI COMMUNITY WILL BE DELIVERING A PROJECT WORKING WITH VULNERABLE YOUNG PEOPLE, AND THEIR PARENTS THROUGH WORKSHOPS TO BUILD THEIR RESILIENCE &amp; RAISE AWARENSS AGAINST THE THREATS OF GROOMING AND RADICALISATION. THIS IS PART OF THE PREVENT PROJECT FUNDED BY THE HOME OFFICE.</t>
  </si>
  <si>
    <t>Voice Of The Somali Community</t>
  </si>
  <si>
    <t>Iaspire Care Services Ltd</t>
  </si>
  <si>
    <t>This is a supplier that provide semi-independent accommodation to young people that are presenting with safeguarding risks, especially for young people known to MAST Adolescent Team. There are a number of outstanding invoices where making a one off payment will not be the relevant method, and also the supplier may be considered again for young people in future. For this reason the supplier is being set up.</t>
  </si>
  <si>
    <t>Yasmin Begum</t>
  </si>
  <si>
    <t>IASPIRE CARE SERVICES LTD</t>
  </si>
  <si>
    <t>AJ PRODUCTS (UK) LIMITED</t>
  </si>
  <si>
    <t>SUPPLIER 10166 IS CLOSED AND NOW NEEDS TO BE REOPENED AS WE HAVE ORDERED A STANDING DESK FOR MEMBER OF STAFF AS ADVISED BY ACCESS TO WORK - TO BE PARTLY FUNDED BY A ONE-OFF COSTS CLAIM FROM ACCESS TO WORK.</t>
  </si>
  <si>
    <t>Aj Products(Uk) Limited</t>
  </si>
  <si>
    <t>AJ PRODUCTS (UK) LTD</t>
  </si>
  <si>
    <t>Persona Associates</t>
  </si>
  <si>
    <t>new supplier for Land referencing advice</t>
  </si>
  <si>
    <t>Legal Property &amp; Regulatory</t>
  </si>
  <si>
    <t>PERSONA ASSOCIATES LIMITED</t>
  </si>
  <si>
    <t>WADHWA BROTHERS LIMITED</t>
  </si>
  <si>
    <t>INTERPRETATION &amp; TRANSLATION SERVICES IN A NUMBER OF ASIAN DIALECTS FOR TRADING STANDARDS. THEY HAVE BEEN USED A NUMBER OF TIMES OVER THE PAST FEW YEARS BUT THE LAST PAYMENT AS A SUNDRY SUPPLIER WAS MADE IN MAY 2019 SO THEY NEED TO BE SET UP AS A SUPPLIER IN ORDER FOR THEIR LATEST INVOICE TO BE PAID. THEY WILL PROBABLY BE USED AGAIN AS THEY ARE VERY GOOD VALUE FOR MONEY COMPARED TO OTHER TRANSLATORS USED BY THE COUNCIL.</t>
  </si>
  <si>
    <t>Wadhwa Brothers Limited</t>
  </si>
  <si>
    <t>Trading Standards</t>
  </si>
  <si>
    <t>New supplier set up request - Chartered Institute of Internal Auditors</t>
  </si>
  <si>
    <t>student membership and CIA Learning system for the Certified Internal Auditor setup fees.</t>
  </si>
  <si>
    <t>Institute Of Internal Auditors</t>
  </si>
  <si>
    <t>Mike Pinder</t>
  </si>
  <si>
    <t>Antonia Oliver</t>
  </si>
  <si>
    <t>RC000840</t>
  </si>
  <si>
    <t>CHARTERED INSTITUTE OF INT AUDITORS</t>
  </si>
  <si>
    <t>New Supplier (BBFI)</t>
  </si>
  <si>
    <t>Enforcement of blue badge misuse.</t>
  </si>
  <si>
    <t>Bbfi Cic</t>
  </si>
  <si>
    <t>BBFI CIC</t>
  </si>
  <si>
    <t>Kenwood Plc</t>
  </si>
  <si>
    <t>Damp Proofing &amp; Tanking treatment for Beaconsfield Primary School</t>
  </si>
  <si>
    <t>KENWOOD DAMP-PROOFING PLC</t>
  </si>
  <si>
    <t>New Economics Foundation</t>
  </si>
  <si>
    <t>To pay for attendance at courses and events run by the New Economics Foundation</t>
  </si>
  <si>
    <t>Alison Raffan</t>
  </si>
  <si>
    <t>Arts, Heritage and Libraries</t>
  </si>
  <si>
    <t>NEW ECONOMICS FOUNDATION</t>
  </si>
  <si>
    <t>Fire Risk Assessments (Non-Housing Sites)</t>
  </si>
  <si>
    <t>Fire Risk Assessments</t>
  </si>
  <si>
    <t>Metro Safety Roup Ltd</t>
  </si>
  <si>
    <t>METRO SAFETY GROUP LTD</t>
  </si>
  <si>
    <t>VU.CITY</t>
  </si>
  <si>
    <t>S3 INTERACTIVE MAPPING OF THE BOROUGH FOR PLANNING AS APPROVED BY DAVID SCOURFIELD &amp; LUCY TAYLOR. ANNUAL LICENCE FOR £5,000 P.A. ATTACHED INVOICE AWAITING PAYMENT.</t>
  </si>
  <si>
    <t>Vu.City</t>
  </si>
  <si>
    <t>Planning</t>
  </si>
  <si>
    <t>Auditing &amp; Consulting for Children &amp; Families</t>
  </si>
  <si>
    <t>Auditing &amp; Consulting for various sections within Children &amp; Families departments, to improve the overall function of the service.</t>
  </si>
  <si>
    <t>Av Outcomes Ltd</t>
  </si>
  <si>
    <t>AV OUTCOMES LTD</t>
  </si>
  <si>
    <t>NEW SUPPLIER - CLASSROOM MONITOR</t>
  </si>
  <si>
    <t>Software Licence class performance monitoring.</t>
  </si>
  <si>
    <t>Prime Principle Ltd T/A Classroom Monitor</t>
  </si>
  <si>
    <t>Children &amp; Families (Social Inclusion)</t>
  </si>
  <si>
    <t>PRIME PRINCIPLE LTD T/A CLASSROOM MONITOR</t>
  </si>
  <si>
    <t>RESIDENTIAL - HIRE OF LOPWELL BARN</t>
  </si>
  <si>
    <t>Families for Children Trust (11868) is an existing closed supplier on Business World (Agresso). It requires activation to enable the service to place orders for residential activity for young people during summer and half term breaks.</t>
  </si>
  <si>
    <t>Families For Children Trust</t>
  </si>
  <si>
    <t>FAMILIES FOR CHILDREN TRUST</t>
  </si>
  <si>
    <t>Proactis SRM management software</t>
  </si>
  <si>
    <t>Software costs for Procontract, SRM,and Contract Management modules</t>
  </si>
  <si>
    <t>Tet Limited T/A Trans European Technology</t>
  </si>
  <si>
    <t>TET LIMITED T/A TRANS EUROPEAN TECHNONOGY</t>
  </si>
  <si>
    <t>John Stacey &amp; Sons Ltd</t>
  </si>
  <si>
    <t>H &amp; S Phase 2 Demolition Works on Poplars</t>
  </si>
  <si>
    <t>Asset &amp; Investment</t>
  </si>
  <si>
    <t>JOHN STACEY &amp; SONS LTD</t>
  </si>
  <si>
    <t>Water Heater &amp; Heating Remedial works</t>
  </si>
  <si>
    <t>New Water Heater &amp; Heating Remedial works at West Acton Primary School</t>
  </si>
  <si>
    <t>Arnold James (St Albans) Ltd</t>
  </si>
  <si>
    <t>ARNOLD JAMES (ST ALBANS) LTD</t>
  </si>
  <si>
    <t>Guardian Training Services LTD</t>
  </si>
  <si>
    <t>Independent Social worker for Guardian Training</t>
  </si>
  <si>
    <t>Guardian Training Services Ltd</t>
  </si>
  <si>
    <t>Legal Social Care and Education</t>
  </si>
  <si>
    <t>GUARDIAN TRAINING SERVICES LTD</t>
  </si>
  <si>
    <t>Digital Passports</t>
  </si>
  <si>
    <t>SCOPING EXERCISE TO DEVLEOP AN EMPLOYABILITY FRAMEWORK FOR THE WL BOROUGHS</t>
  </si>
  <si>
    <t>Rsa</t>
  </si>
  <si>
    <t>Shahnaz Abbasi</t>
  </si>
  <si>
    <t>RSA</t>
  </si>
  <si>
    <t>Roofing and External decorations at 14- 15 Mattock Lane , W5 5BG</t>
  </si>
  <si>
    <t>Partial roof renewal and external and internal decoration to a detached converted house .</t>
  </si>
  <si>
    <t>Armour Hart Group Ltd</t>
  </si>
  <si>
    <t>ARMOUR HART GROUP LTD</t>
  </si>
  <si>
    <t>Water, Wastewater &amp; Ancillary Services</t>
  </si>
  <si>
    <t>The provision of freshwater, wastewater and ancillary (e.g. water efficiency service, AMR metering etc) services for Ealing's non-domestic water supplies.</t>
  </si>
  <si>
    <t>Anglian Water Business (National) Limited T/A Wave</t>
  </si>
  <si>
    <t>ANGLIAN WATER BUSINESS (NATIONAL) LTD T/A WAVE</t>
  </si>
  <si>
    <t>Experian Credit checks</t>
  </si>
  <si>
    <t>Software for 360 credit checks</t>
  </si>
  <si>
    <t>Experian Ltd</t>
  </si>
  <si>
    <t>EXPERIAN LTD</t>
  </si>
  <si>
    <t>Phase 6 - Castle Bar, Copley Close</t>
  </si>
  <si>
    <t>Potter Raper Partnership are the Employer's agent and they will be acting on behalf of the client (Ealing Council) to assist in tendering of the Energy Centre on Phase 7</t>
  </si>
  <si>
    <t>Potter Raper Partnership</t>
  </si>
  <si>
    <t>Preston Neunie</t>
  </si>
  <si>
    <t>Kam Sangha</t>
  </si>
  <si>
    <t>Copley Close</t>
  </si>
  <si>
    <t>POTTER RAPER PARTNERSHIP</t>
  </si>
  <si>
    <t>TBAP Multi-Academy Trust</t>
  </si>
  <si>
    <t>TBAP Multi-Academy Trust support SEN students between 16-19 years old</t>
  </si>
  <si>
    <t>Tbap Multi-Academy Trust</t>
  </si>
  <si>
    <t>Genevieve Ocquaye</t>
  </si>
  <si>
    <t>SEN Invoicing</t>
  </si>
  <si>
    <t>Orchard Hill College</t>
  </si>
  <si>
    <t>Education placements for Ealing SN students</t>
  </si>
  <si>
    <t>ORCHARD HILL COLLEGE</t>
  </si>
  <si>
    <t>GREENFORD,NORTHOLT &amp; PERIVALE FORUM</t>
  </si>
  <si>
    <t>To deliver workshops to women and girls to build resilience to radicalisation in Ealing as part of the PREVENT programme, Funded by the Home Office.</t>
  </si>
  <si>
    <t>Greenford, Northolt &amp; Perivale Forum</t>
  </si>
  <si>
    <t>GREENFORD NORTHOLT &amp; PERIVALE FORUM</t>
  </si>
  <si>
    <t>Km Management And Consultancy Ltd</t>
  </si>
  <si>
    <t>KM MANAGEMENT AND CONSULTANCY LTD</t>
  </si>
  <si>
    <t>BODET LIMITED</t>
  </si>
  <si>
    <t>Bodet are supplying the Class Change and public address system to Willow Tree Primary School</t>
  </si>
  <si>
    <t>Bodet Limited</t>
  </si>
  <si>
    <t>REMOVAL SERVICES</t>
  </si>
  <si>
    <t>Removal services for youth centres</t>
  </si>
  <si>
    <t>Central Waste Services T/A Skip It</t>
  </si>
  <si>
    <t>CENTRAL WASTE SERVICES LTD T/A SKIP IT</t>
  </si>
  <si>
    <t>HIRE OF PITCH BOOKINGS</t>
  </si>
  <si>
    <t>TO PLACE ORDERS FOR PITCH HIRE AND FACILITATE INVOICE PAYMENT DURING HALF TERM AND SUMMER ACTIVITIES</t>
  </si>
  <si>
    <t>Middlesex Community Football Centres</t>
  </si>
  <si>
    <t>MIDDLESEX COMMUNITY FOOTBALL CENTRES LTD</t>
  </si>
  <si>
    <t>Right Choice Independent School</t>
  </si>
  <si>
    <t>The school provide support for SEN students</t>
  </si>
  <si>
    <t>JK EDUCATION LTD T/A THE TUTORIAL FOUNDATION</t>
  </si>
  <si>
    <t>The school offer support to a SEN student</t>
  </si>
  <si>
    <t>The Tutorial Foundation</t>
  </si>
  <si>
    <t>THE EDEN ACADEMY / ALEXANDRA SCHOOL</t>
  </si>
  <si>
    <t>The school support a SEN student</t>
  </si>
  <si>
    <t>The Eden Academy / Alexandra School</t>
  </si>
  <si>
    <t>THE EDEN ACADEMY T/A ALEXANDRA SCHOOL</t>
  </si>
  <si>
    <t>NQ Occupational Therapy Ltd</t>
  </si>
  <si>
    <t>OT Provisional for Ealing SEN students</t>
  </si>
  <si>
    <t>Nq Occupational Therapy Ltd</t>
  </si>
  <si>
    <t>NQ OCCUPATIONAL THERAPY LTD</t>
  </si>
  <si>
    <t>Podium Car Park Demolition, Academy Gardens, Northolt</t>
  </si>
  <si>
    <t>Demolish reinforced concrete two storey podium car park</t>
  </si>
  <si>
    <t>Dsm Demolition Ltd</t>
  </si>
  <si>
    <t>Housing Asset Management</t>
  </si>
  <si>
    <t>DSM DEMOLITION LIMITED</t>
  </si>
  <si>
    <t>Communal redecorations across the borough</t>
  </si>
  <si>
    <t>Housing Repairs &amp; Maintenance</t>
  </si>
  <si>
    <t>Residential Rehabilitation Provider (Drugs and Alcohol Treatment)</t>
  </si>
  <si>
    <t>Short Term Placement (12 weeks)</t>
  </si>
  <si>
    <t>East Coast Recovery Limited</t>
  </si>
  <si>
    <t>Marcia Holloway</t>
  </si>
  <si>
    <t>Substance Misuse</t>
  </si>
  <si>
    <t>Registered in England Company No. 06475114</t>
  </si>
  <si>
    <t>WIRELESS CCTV</t>
  </si>
  <si>
    <t>TO PROVIDE SIMS CARDS FOR 5 NEW MOBILE CCTV CAMERAS FOR 2 YEARS. BETTER VALUE THAN ORDERING FROM TYCO - SEE ATTACHED. WE HAVE PAID THEM BEFORE AS A SUNDRY SUPPLIER.</t>
  </si>
  <si>
    <t>Wireless Cctv</t>
  </si>
  <si>
    <t>CCTV</t>
  </si>
  <si>
    <t>Escalla</t>
  </si>
  <si>
    <t>Recruitment and training of a team of staff</t>
  </si>
  <si>
    <t>Training Synergy Limited T/A Escalla</t>
  </si>
  <si>
    <t>Darenth Print</t>
  </si>
  <si>
    <t>Darenth Print and Design are an independent commercial print &amp; digital specialist based in Dartford, Kent offering a wide range of commercial printing services. Provide printing services for Ealing Summer Festivals.</t>
  </si>
  <si>
    <t>Darenth Print &amp; Design Ltd</t>
  </si>
  <si>
    <t>Festivals &amp; Events</t>
  </si>
  <si>
    <t>DARENTH PRINT &amp; DESIGN LIMITED</t>
  </si>
  <si>
    <t>Planning and supporting for community libraries</t>
  </si>
  <si>
    <t>To undertake consultancy, planning and support work in relation to the setting up of Community Managed Libraries in Ealing</t>
  </si>
  <si>
    <t>Locality (Uk)</t>
  </si>
  <si>
    <t>LOCALITY (UK)</t>
  </si>
  <si>
    <t>PERIVALE RESIDENTS ASSOCIATION</t>
  </si>
  <si>
    <t>SUPPLOER NEEDS TO BE REOPENED IN ORDER TO RECEIVE ANNUAL PAYMENTS OF £600 AS PART OF THE PROPERTY &amp; REGEN COMMUNITY TOILETS SCHEME. THEY WERE MISSED SO BACK PAYMENTS NEED TO BE MADE FOR 2017-18, 2018-19 AND 2019-20 TOTALLING £1,800.</t>
  </si>
  <si>
    <t>Perivale Residents Association</t>
  </si>
  <si>
    <t>Property &amp; Regen</t>
  </si>
  <si>
    <t>MONDREM LIMITED</t>
  </si>
  <si>
    <t>WORK ON THE DEVELOPMENT MANAGEMNT IMPROVEMENT PROGRAMME IN PLANNING PROCESSING - SEE ATTACHED. FOUR MONTHS' WORK.</t>
  </si>
  <si>
    <t>Mondrem Limited</t>
  </si>
  <si>
    <t>LETCHECK INVENTORIES LIMITED</t>
  </si>
  <si>
    <t>TO PROVIDE INVENTORIES FOR BROADWAY LIVING PROPERTIES PRIVATELY LET BY THE COUNCIL</t>
  </si>
  <si>
    <t>Letcheck Inventories Limited</t>
  </si>
  <si>
    <t>Clive Atkins Consultancy Ltd. - Educational Visits specialist</t>
  </si>
  <si>
    <t>To provide specialist advice and support on educational visits legislation and best practice. To provide educational visits training to school staff.</t>
  </si>
  <si>
    <t>Clive Atkins Consultancy Ltd.</t>
  </si>
  <si>
    <t>CLIVE ATKINS CONSULTANCY LTD</t>
  </si>
  <si>
    <t>Transform Your Space Projects - Northolt Library / Medlar Farm &amp; Radcliffe Estate</t>
  </si>
  <si>
    <t>Building Bridges are supporting three community managed projects which all received grants from the Transform Your Space fund. Bids were reviewed and assessed against the grants criteria and approved at director level with support from the portfolio holder. Building Bridges will provide support with personal training sessions, nutritional workshops, gardening and cooking workshops.</t>
  </si>
  <si>
    <t>Building Bridges Careers Services</t>
  </si>
  <si>
    <t>Tan Afzal</t>
  </si>
  <si>
    <t>Community Organisation</t>
  </si>
  <si>
    <t>BUILDING BRIDGES CAREERS SERVICE</t>
  </si>
  <si>
    <t>SEN DPV Development</t>
  </si>
  <si>
    <t>specialist support for the SEN DPV/ Design bespoke training, market engagement and lobbying</t>
  </si>
  <si>
    <t>Ajb Worktime</t>
  </si>
  <si>
    <t>Jonny Woodthorpe</t>
  </si>
  <si>
    <t>AJB WORKTIME LTD</t>
  </si>
  <si>
    <t>Hill Partnerships Ltd have been awarded a contract by Cabinet in June 2019 to deliver 201 new homes (Phase 6 - Castle Bar), Copley Close, Hanwell, W7 1DD</t>
  </si>
  <si>
    <t>Hill Partnerships Ltd</t>
  </si>
  <si>
    <t>HILL PARTNERSHIPS LTD</t>
  </si>
  <si>
    <t>360GlobalNet Ltd</t>
  </si>
  <si>
    <t>Provisions of on premises access to the PowerRetrieve docment search and retrieval system.</t>
  </si>
  <si>
    <t>360Globalnet Ltd</t>
  </si>
  <si>
    <t>Lucy Dotters</t>
  </si>
  <si>
    <t>360GLOBALNET LTD</t>
  </si>
  <si>
    <t>SIMPLE CONTRACT</t>
  </si>
  <si>
    <t>Provider of specialist building works carried out under the Disabled Facilities Grant an HRA Budget for Council Housing Adaptations for the vulnerable disabled clients of Ealing borough</t>
  </si>
  <si>
    <t>Apex Build Soultions London Ltd</t>
  </si>
  <si>
    <t>Satnam Bangar</t>
  </si>
  <si>
    <t>Place</t>
  </si>
  <si>
    <t>APEX BUILD SOLUTIONS LONDON LTD</t>
  </si>
  <si>
    <t>ABC OT Ltd</t>
  </si>
  <si>
    <t>Providing OT Therapy for SEN pupil</t>
  </si>
  <si>
    <t>Abc Ot Ltd</t>
  </si>
  <si>
    <t>ABC OT LTD</t>
  </si>
  <si>
    <t>Evaluation of the Work&amp; Health Programme</t>
  </si>
  <si>
    <t>Evaluation of the Health &amp; Work Programme</t>
  </si>
  <si>
    <t>Sqw Limited</t>
  </si>
  <si>
    <t>Darren Sullivan</t>
  </si>
  <si>
    <t>SQW LIMITED</t>
  </si>
  <si>
    <t>Mensor Surveyors Ltd to provide surveying services on party walls on Phase 6 - Castle Bar, Copley Close</t>
  </si>
  <si>
    <t>Mensors Surveyors Ltd</t>
  </si>
  <si>
    <t>Housing &amp; Regeneration - Copley Close</t>
  </si>
  <si>
    <t>MENSOR SURVEYORS LIMITED</t>
  </si>
  <si>
    <t>Objective Connect</t>
  </si>
  <si>
    <t>Ealing council is buying Objective Connect Enterprise Edition, 20K connection subscription with premium support. This is the collaboration tool that will be used to Adopt London West aka Regional Adoption Agencies to operate with paperless panels</t>
  </si>
  <si>
    <t>Objective Corporation Uk Ltd</t>
  </si>
  <si>
    <t>OBJECTIVE CORPORATION UK LTD</t>
  </si>
  <si>
    <t>IBM (United Kingdom) Ltd</t>
  </si>
  <si>
    <t>This is linked to IBM contract we already have. This account is for purchasing hardware, when repairs are required to the computer room - will not be required as much as storage has moved, but will still need to pay small bills for services</t>
  </si>
  <si>
    <t>Ibm (United Kingdom) Limited</t>
  </si>
  <si>
    <t>IBM (UNITED KINGDOM) LIMITED</t>
  </si>
  <si>
    <t>Chelsea Children's Therapy</t>
  </si>
  <si>
    <t>OT Therapy for SEN child</t>
  </si>
  <si>
    <t>Julia Terteryan Therapy Ltd</t>
  </si>
  <si>
    <t>JULIA TERTERYAN THERAPY LTD T/A CHELSEA CHILDREN'S THERAPY</t>
  </si>
  <si>
    <t>Lightening &amp; fall protection services</t>
  </si>
  <si>
    <t>Lightening Inpection and testing and fall arrest</t>
  </si>
  <si>
    <t>Eurosafe Soultions</t>
  </si>
  <si>
    <t>Derrick Drummond</t>
  </si>
  <si>
    <t>EUROSAFE SOLUTIONS LIMITED</t>
  </si>
  <si>
    <t>LA Support Limited</t>
  </si>
  <si>
    <t>This is a 3-year contract to provide environmental enforcement services</t>
  </si>
  <si>
    <t>La Support Limited</t>
  </si>
  <si>
    <t>Lisa Buckmaster</t>
  </si>
  <si>
    <t>L A SUPPORT LIMITED</t>
  </si>
  <si>
    <t>FGDs and Consultation Analysis</t>
  </si>
  <si>
    <t>To provide 6 focus group discussions and analysis of consultation responses for Council Tax Support Scheme 2020 consultation (Sept-Oct 2019)</t>
  </si>
  <si>
    <t>Populus</t>
  </si>
  <si>
    <t>POPULUS LIMITED</t>
  </si>
  <si>
    <t>temporary Accommodation supplier</t>
  </si>
  <si>
    <t>Provide Temparary Accommodation</t>
  </si>
  <si>
    <t>Prime Frontier Ltd</t>
  </si>
  <si>
    <t>Lynne Duvall</t>
  </si>
  <si>
    <t>Sadnah Vijay</t>
  </si>
  <si>
    <t>PRIME FRONTIER LTD</t>
  </si>
  <si>
    <t>Contact Supervision Services</t>
  </si>
  <si>
    <t>Family contact supervision services</t>
  </si>
  <si>
    <t>Jasper Family Support Ltd</t>
  </si>
  <si>
    <t>Bali Dhaliwal</t>
  </si>
  <si>
    <t>JASPER FAMILY SUPPORT LTD</t>
  </si>
  <si>
    <t>Yvonne Wilson Ltd</t>
  </si>
  <si>
    <t>New expert for Social Care &amp; Education matters - Court requested</t>
  </si>
  <si>
    <t>YVONNE WILSON LTD</t>
  </si>
  <si>
    <t>S &amp; B Commercials</t>
  </si>
  <si>
    <t>LATCO Fleet</t>
  </si>
  <si>
    <t>S&amp;B Commercials</t>
  </si>
  <si>
    <t>Annette O'Callaghan</t>
  </si>
  <si>
    <t>Independent Social Worker</t>
  </si>
  <si>
    <t>ANNETTE O'CALLAGHAN</t>
  </si>
  <si>
    <t>The Expert Witness Panel Limited</t>
  </si>
  <si>
    <t>Expert Witness company for Legal Social Care an Education</t>
  </si>
  <si>
    <t>THE EXPERT WITNESS PANEL LIMITED</t>
  </si>
  <si>
    <t>Travel Management Services</t>
  </si>
  <si>
    <t>Online and Offline bookings for Travel, Accommodation and Flights</t>
  </si>
  <si>
    <t>Agitto Ltd</t>
  </si>
  <si>
    <t>AGIITO LIMITED</t>
  </si>
  <si>
    <t>Whitespace Softworks</t>
  </si>
  <si>
    <t>application software for the LATCO project</t>
  </si>
  <si>
    <t>Whitespace Work Software Limited</t>
  </si>
  <si>
    <t>WHITESPACE WORK SOFTWARE LIMITED</t>
  </si>
  <si>
    <t>John A Russell Joinery Ltd contract</t>
  </si>
  <si>
    <t>Six doors on Copley Close (Regen) that have been damaged by forced entry by police and emergency services. Each door now needs replacing, and this is the only supplier that builds the bespoke FD30 doors to the specification of Copley's regen programme, with the appropraite accreditations. Verbal contract - not in writing.</t>
  </si>
  <si>
    <t>John A Russell Joinery Ltd</t>
  </si>
  <si>
    <t>Copley Close - Regen Project</t>
  </si>
  <si>
    <t>SCO45289</t>
  </si>
  <si>
    <t>JOHN A. RUSSELL JOINERY LTD</t>
  </si>
  <si>
    <t>Iszuz Truck (UK) Ltd</t>
  </si>
  <si>
    <t>Latco supplier for Fleet</t>
  </si>
  <si>
    <t>Iszuz Truck (Uk) Ltd</t>
  </si>
  <si>
    <t>ISUZU TRUCK (UK) LIMITED</t>
  </si>
  <si>
    <t>Oliver Land power Ltd</t>
  </si>
  <si>
    <t>Latco Feet Supplier</t>
  </si>
  <si>
    <t>Oliver Landpower Ltd</t>
  </si>
  <si>
    <t>OLIVER LANDPOWER LTD</t>
  </si>
  <si>
    <t>Dennis Eagle</t>
  </si>
  <si>
    <t>Latco supplier (fleet)</t>
  </si>
  <si>
    <t>Dennis Eagle Ltd</t>
  </si>
  <si>
    <t>DENNIS EAGLE LTD</t>
  </si>
  <si>
    <t>Latco Supplier (Fleet)</t>
  </si>
  <si>
    <t>New supplier for LATCO (fleet)</t>
  </si>
  <si>
    <t>Marshall Motor Group Ltd</t>
  </si>
  <si>
    <t>MARSHALL MOTOR GROUP LTD</t>
  </si>
  <si>
    <t>Motus Commercials</t>
  </si>
  <si>
    <t>Latco supplier (Fleet)</t>
  </si>
  <si>
    <t>Motus Group (Uk) Limited T/A Motus Commercials Ltd</t>
  </si>
  <si>
    <t>MOTUS GROUP (UK) LIMITED T/A MOTUS COMMERCIALS LTD</t>
  </si>
  <si>
    <t>Johnston Sweepers Ltd</t>
  </si>
  <si>
    <t>JOHNSTON SWEEPERS LTD</t>
  </si>
  <si>
    <t>Ernest Doe &amp; Sons Ltd</t>
  </si>
  <si>
    <t>Latco supplier (Plant)</t>
  </si>
  <si>
    <t>ERNEST DOE &amp; SONS LTD</t>
  </si>
  <si>
    <t>Farol Ltd</t>
  </si>
  <si>
    <t>Latco fleet (plant)</t>
  </si>
  <si>
    <t>Farol Limited</t>
  </si>
  <si>
    <t>FAROL LIMITED</t>
  </si>
  <si>
    <t>George Brown</t>
  </si>
  <si>
    <t>George Browns Limited</t>
  </si>
  <si>
    <t>GEORGE BROWNS LIMITED</t>
  </si>
  <si>
    <t>Watling JCB</t>
  </si>
  <si>
    <t>New supplier for LATCO (plant)</t>
  </si>
  <si>
    <t>Watling Jcb Ltd</t>
  </si>
  <si>
    <t>WATLING JCB LTD</t>
  </si>
  <si>
    <t>The London Children's Practice Ltd</t>
  </si>
  <si>
    <t>OT provision for SEN students</t>
  </si>
  <si>
    <t>The London Children'S Practice Ltd</t>
  </si>
  <si>
    <t>LONDON CHILDRENS PRACTICE</t>
  </si>
  <si>
    <t>MTS Group</t>
  </si>
  <si>
    <t>Mts Group</t>
  </si>
  <si>
    <t>MTS GROUP T/A MTS NATIONWIDE LTD</t>
  </si>
  <si>
    <t>Redwood Global Ltd</t>
  </si>
  <si>
    <t>New supplier fleet (plant)</t>
  </si>
  <si>
    <t>Redwood Gloabla Ltd</t>
  </si>
  <si>
    <t>Redwood Global LTD</t>
  </si>
  <si>
    <t>Romy Saidel SALT</t>
  </si>
  <si>
    <t>Provision of Speech and Language Therapy for SEN student</t>
  </si>
  <si>
    <t>Romy Saidel (Sole Trader)</t>
  </si>
  <si>
    <t>ROMY SAIDEL</t>
  </si>
  <si>
    <t>MCP Property Services</t>
  </si>
  <si>
    <t>RE: The provision of Housing Responsive Repairs &amp; Maintenance Service (Lots 1a (East Ward) and 1b (West Ward)) (Contract ref. 2052) to be carried out in the London Borough of Ealing (the Works)</t>
  </si>
  <si>
    <t>Mcp Property Services</t>
  </si>
  <si>
    <t>M C P PROPERTY SERVICES LTD</t>
  </si>
  <si>
    <t>Joy Macrae</t>
  </si>
  <si>
    <t>This supplier will be providing therapeutic support</t>
  </si>
  <si>
    <t>JOY MACRAE</t>
  </si>
  <si>
    <t>Ward Forum Grants</t>
  </si>
  <si>
    <t>Greenford Green Newsletter are a community group that distributes a community magazine and applies for money towards the costs. They have been paid once this year and re due to be paid again.</t>
  </si>
  <si>
    <t>Greenford Green Newsletter</t>
  </si>
  <si>
    <t>Natalie Burrage</t>
  </si>
  <si>
    <t>Grants</t>
  </si>
  <si>
    <t>GREENFORD GREEN NEWSLETTER</t>
  </si>
  <si>
    <t>Chippendale Plant Ltd</t>
  </si>
  <si>
    <t>New supplier LATCO (plant\0</t>
  </si>
  <si>
    <t>CHIPPINDALE PLANT LTD</t>
  </si>
  <si>
    <t>Serious case review author</t>
  </si>
  <si>
    <t>Provide report for Serious Case Review</t>
  </si>
  <si>
    <t>Sl Interims Limited</t>
  </si>
  <si>
    <t>Stephen Bourne</t>
  </si>
  <si>
    <t>SL INTERIMS LIMITED</t>
  </si>
  <si>
    <t>Open Box Consulting Limited</t>
  </si>
  <si>
    <t>David will be reviewing the financial sustainability of two schools with falling rolls. One is an academy Wood End Junior and the other is a maintained Wood End Infant. David has experience of legal implications of partnership agreements and long term optionss in this context. We want to ensure the short and long-term provision of education for pupils in a cost-effective model and reduce the level of risk for the council of potential deficit in the infant school. This work will also inform a second project to review the sustainability of another infant and junior school in the borough.</t>
  </si>
  <si>
    <t>Shahida Mughal</t>
  </si>
  <si>
    <t>Saynap Isman</t>
  </si>
  <si>
    <t>Ealing Learning Partnership (elp)</t>
  </si>
  <si>
    <t>GB 920 9482 19</t>
  </si>
  <si>
    <t>OPEN BOX CONSULTING LIMITED</t>
  </si>
  <si>
    <t>Proactiv Contact Centre</t>
  </si>
  <si>
    <t>Out of borough supervised contact for families,</t>
  </si>
  <si>
    <t>Wendy Williams</t>
  </si>
  <si>
    <t>PROACTIV CONTACT CENTRE &amp; FAMILY SUPPORT SERVICES LIMITED</t>
  </si>
  <si>
    <t>Ealing BMX has been awarded money from ward forums towards equipment and the running of their programme</t>
  </si>
  <si>
    <t>Ealing Bmx</t>
  </si>
  <si>
    <t>EALING BMX CLUB</t>
  </si>
  <si>
    <t>Older Persons Accommodation Strategic Brief</t>
  </si>
  <si>
    <t>Lead consultant to develop and Older Persons Accommodation Strategic Brief</t>
  </si>
  <si>
    <t>Matter Architecture Ld</t>
  </si>
  <si>
    <t>Beverley Nomafo</t>
  </si>
  <si>
    <t>MATTER ARCHITECTURE LTD</t>
  </si>
  <si>
    <t>Faun Zoeller</t>
  </si>
  <si>
    <t>Vehicle supplier for LATCO project</t>
  </si>
  <si>
    <t>Faun Zoeller (Uk) Limited</t>
  </si>
  <si>
    <t>FAUN ZOELLER (UK) LIMITED</t>
  </si>
  <si>
    <t>Freight transport Association</t>
  </si>
  <si>
    <t>Membership for the FTA</t>
  </si>
  <si>
    <t>Fta</t>
  </si>
  <si>
    <t>PIGGOTTS FLAGS &amp; BRANDING</t>
  </si>
  <si>
    <t>Supplier provides a wide range of national and international flags. They offer innovative and pioneering solutions for any flag design and installation.</t>
  </si>
  <si>
    <t>Piggotts Flags &amp; Branding</t>
  </si>
  <si>
    <t>PIGGOTS FLAGS &amp; BRANDING LIMITED</t>
  </si>
  <si>
    <t>PITZHANGER TRADING LIMITED</t>
  </si>
  <si>
    <t>HIRING OF ROOMS FOR TEACHING EDUCATION COURSES TO ADULTS IN EALING</t>
  </si>
  <si>
    <t>Pitzhanger Trading Limited</t>
  </si>
  <si>
    <t>Ealing Adult Learning</t>
  </si>
  <si>
    <t>PITZHANGER TRADING LTD</t>
  </si>
  <si>
    <t>Body &amp; Soul</t>
  </si>
  <si>
    <t>Adopt London West</t>
  </si>
  <si>
    <t>BODY &amp; SOUL</t>
  </si>
  <si>
    <t>The Parent Child Clinic</t>
  </si>
  <si>
    <t>THE PARENT CHILD CLINIC</t>
  </si>
  <si>
    <t>Contribution to Soundbite Festival</t>
  </si>
  <si>
    <t>West Ealing Community CIC will be receiving a grant from the Walpole ward and will receive future ward forum payments</t>
  </si>
  <si>
    <t>Play ’n Flow</t>
  </si>
  <si>
    <t>Play ’N Flow</t>
  </si>
  <si>
    <t>MS H ROCHE T/A PLAY N FLOW</t>
  </si>
  <si>
    <t>Dr Ruth Warwick</t>
  </si>
  <si>
    <t>The supplier will be providing therapeutic support</t>
  </si>
  <si>
    <t>DR RUTH WARWICK</t>
  </si>
  <si>
    <t>BROMARPEAK ITS LIMITED</t>
  </si>
  <si>
    <t>EXISITING SUPPLIER BROMARPEAK LIMITED is restructuring company to BROMARPEAK ITS LIMITED</t>
  </si>
  <si>
    <t>Bromarpeak Its Limited</t>
  </si>
  <si>
    <t>Window Cleaning</t>
  </si>
  <si>
    <t>Equipment and training for cleaning communal widows using reach and wash system</t>
  </si>
  <si>
    <t>Varitech Systems Ltd</t>
  </si>
  <si>
    <t>VARITECH SYSTEMS LTD</t>
  </si>
  <si>
    <t>Serious case review - lead reviewer</t>
  </si>
  <si>
    <t>To conduct a Serious Case Review on behalf of the Ealing Safeguarding Children Partnership</t>
  </si>
  <si>
    <t>Review Consulting Ltd</t>
  </si>
  <si>
    <t>REVIEW CONSULTING LTD</t>
  </si>
  <si>
    <t>Hendrix Hammond</t>
  </si>
  <si>
    <t>This supplier will be providing therapeutic support.</t>
  </si>
  <si>
    <t>HENDRIX HAMMOND</t>
  </si>
  <si>
    <t>Perceval House Travel Plan</t>
  </si>
  <si>
    <t>Updating and revising the Perceval House Travel Plan in advance of the re-development of the building</t>
  </si>
  <si>
    <t>The Transportation Consultancy</t>
  </si>
  <si>
    <t>Chris Cole</t>
  </si>
  <si>
    <t>THE TRANSPORTATION CONSULTANCY LTD</t>
  </si>
  <si>
    <t>Microsoft Out of Warranty</t>
  </si>
  <si>
    <t>Secure provider repairing damaged and faulty surface pro's</t>
  </si>
  <si>
    <t>Microsoft Out Of Warranty</t>
  </si>
  <si>
    <t>Hardware</t>
  </si>
  <si>
    <t>MICROSOFT LTD T/A MICROSOFT OUT OF WARRANTY</t>
  </si>
  <si>
    <t>Acton Unframed</t>
  </si>
  <si>
    <t>West London Art Factory are receiving ward forum contributions towards their Acton Unframed projects</t>
  </si>
  <si>
    <t>West London Art Factory</t>
  </si>
  <si>
    <t>JMG MANAGEMENT COMPANY T/A WEST LONDON ART FACTORY</t>
  </si>
  <si>
    <t>CCS Media</t>
  </si>
  <si>
    <t>Purchase - End user devices, laptops, desktops, tablets, headsets, chargers, peripherals and audio/visual equipment. Free pre-sales team advice, servers, storage, networking, asset tagging, anti-virus, software licensing, recycling of redundant kit. At competitive prices.</t>
  </si>
  <si>
    <t>Ccs Media</t>
  </si>
  <si>
    <t>One-off Non-Recurring</t>
  </si>
  <si>
    <t>CCS MEDIA LIMITED</t>
  </si>
  <si>
    <t>Provide Independent legal advice to support the West London Alliance to develop a Dynamic Purchasing System for 16+ Semi-Independent Accommodation / Accreditation Scheme for 16+ Semi-Independent Accommodation</t>
  </si>
  <si>
    <t>Work towards the following priorities/workstreams, as directed: 1) Provide Independent legal advice to support the West London Alliance to develop a Dynamic Purchasing System for 16+ Semi-Independent Accommodation 2) Provide Independent legal advice to support the West London Alliance to develop an Accreditation Scheme for 16+ Semi-Independent Accommodation</t>
  </si>
  <si>
    <t>Léonie Cowen &amp; Associates</t>
  </si>
  <si>
    <t>POPPLESTON ALLEN</t>
  </si>
  <si>
    <t>POPPLESTON ALLEN PROVIDE TRAINING COURSES ON VARIOUS ASPECTS OF LICENSING THAT HAVE BEEN ATTENDED BY OUR LICENSING FIELD OFFICERS AND LICENSING PROCESSING OFFICERS OVER THE PAST FEW YEARS. RECENT COURSES HAVE HAD TO BE PAID BY CREDIT CARD AS THEY ARE NOT SET UP AS SUPPLIER SO THEY NEED TO BE SET UP FOR FUTURE COURSES.</t>
  </si>
  <si>
    <t>Poppleston Allen</t>
  </si>
  <si>
    <t>NUAIRE</t>
  </si>
  <si>
    <t>TO INSTALL AIR VENTILATION UNITS IN BROADWAY LIVING PROPERTIES MANAGED ON BEHALF OF L.B.EALING. 6 JOBS ALREADY BOOKED AT £174 + VAT PER UNIT WITH MORE TO FOLLOW.</t>
  </si>
  <si>
    <t>Nuaire</t>
  </si>
  <si>
    <t>POLYPIPE LTD T/A NUAIRE</t>
  </si>
  <si>
    <t>Insight Media Internet Limited</t>
  </si>
  <si>
    <t>Insight Media offers hosting facilities for its iCAM PC Bookings and Wireless solutions and we are seeing this type of flexible model becoming the preferred option with many of our public library authority customers.</t>
  </si>
  <si>
    <t>INSIGHT MEDIA INTERNET LIMITED</t>
  </si>
  <si>
    <t>Apples and Snakes</t>
  </si>
  <si>
    <t>To allow Ealing Libraries to run and participate in reading and literacy events run / facilitated by Apples and Snakes</t>
  </si>
  <si>
    <t>Apples And Snakes</t>
  </si>
  <si>
    <t>APPLES AND SNAKES LTD</t>
  </si>
  <si>
    <t>Ealing Libraries Choir Tutor</t>
  </si>
  <si>
    <t>To leach and lead the Ealing Libraries choirs</t>
  </si>
  <si>
    <t>Oyejuwon Ogungbe T/A Juwon Ogungbe</t>
  </si>
  <si>
    <t>OYEJUWON OGUNGBE T/A JUWON OGUNGBE</t>
  </si>
  <si>
    <t>Film screenings</t>
  </si>
  <si>
    <t>Provision of films, and occasionally, speakers, to show at events in Ealing Libraries</t>
  </si>
  <si>
    <t>Independent Cinema Office</t>
  </si>
  <si>
    <t>INDEPENDENT CINEMA OFFICE</t>
  </si>
  <si>
    <t>New supplier 27354</t>
  </si>
  <si>
    <t>A print company. Parking is ordering visitor vouchers/special permit paper from this company.</t>
  </si>
  <si>
    <t>Also Print Limited</t>
  </si>
  <si>
    <t>Gina Cole</t>
  </si>
  <si>
    <t>ALSOprint</t>
  </si>
  <si>
    <t>Word Source</t>
  </si>
  <si>
    <t>This supplier will be providing translation and interpreting</t>
  </si>
  <si>
    <t>WORD SOURCE LTD</t>
  </si>
  <si>
    <t>Inspire People</t>
  </si>
  <si>
    <t>Recruitment Company to recruit to specialist IT roles. Ed Axe has received approval from Liz Chiles to work with agencies for these specialist roles where required</t>
  </si>
  <si>
    <t>Ipeople Associates Limited</t>
  </si>
  <si>
    <t>IPEOPLE ASSOCIATES LIMITED T/A INSPIRE PEOPLE</t>
  </si>
  <si>
    <t>Faronics (EMEA) Limited</t>
  </si>
  <si>
    <t>To provide anti virus licences to all Ealing Libraries</t>
  </si>
  <si>
    <t>Faronics (Emea) Limited</t>
  </si>
  <si>
    <t>FARONICS (EMEA) LIMITED</t>
  </si>
  <si>
    <t>Hobbayne Rose Garden</t>
  </si>
  <si>
    <t>LAGER Can are receiving ward forum funding for their Rose Garden project.</t>
  </si>
  <si>
    <t>Litter Action Group Ealing Residents</t>
  </si>
  <si>
    <t>Provider of specialist building works carried out under the Disabled Facilities Grant and HRA Budget for Council Housing Adaptations for the vulnerable disabled clients of Ealing Council</t>
  </si>
  <si>
    <t>C&amp;C Builders Ltd</t>
  </si>
  <si>
    <t>C&amp;C BUILDERS LTD</t>
  </si>
  <si>
    <t>PAT TESTING</t>
  </si>
  <si>
    <t>PAT Testing of electrical items</t>
  </si>
  <si>
    <t>Nationwide Copier Sales &amp; Services Ltd</t>
  </si>
  <si>
    <t>NATIONWIDE COPIER SALES &amp; SERVICES LTD</t>
  </si>
  <si>
    <t>On Purpose</t>
  </si>
  <si>
    <t>to provide services to Broadway Living Set up and business plan development</t>
  </si>
  <si>
    <t>Simon Wafula</t>
  </si>
  <si>
    <t>ON PURPOSE CAREERS LTD</t>
  </si>
  <si>
    <t>EDAS ward forum contribution</t>
  </si>
  <si>
    <t>Ealing Dean Allotment Society are receiving a payment from the Walpole ward forum. They have already received a payment via PRF this financial year so I am setting them up to make this payment.</t>
  </si>
  <si>
    <t>Ealing Dean Allotment Society</t>
  </si>
  <si>
    <t>EALING DEAN ALLOTMENT SOCIETY</t>
  </si>
  <si>
    <t>Online film and documentary screening resource</t>
  </si>
  <si>
    <t>The offering of an online screening service of a wide range of films and documentaries that will be of interest / relevance to library users in Ealing</t>
  </si>
  <si>
    <t>Kanopy Inc</t>
  </si>
  <si>
    <t>Not applicable - company is based in the United States</t>
  </si>
  <si>
    <t>Y Walker Psychology Ltd</t>
  </si>
  <si>
    <t>New supplier set up</t>
  </si>
  <si>
    <t>Y WALKER PSYCHOLOGY LTD</t>
  </si>
  <si>
    <t>Warwickshire County Council</t>
  </si>
  <si>
    <t>Ealing has placed a child with Warwickshire County Council's Adopters- interagency adoption</t>
  </si>
  <si>
    <t>WARWICKSHIRE COUNTY COUNCIL</t>
  </si>
  <si>
    <t>TERRA DRONE LIMITED</t>
  </si>
  <si>
    <t>TO CARRY OUT SPECIALIST AERIAL SURVEYS &amp; INSPECTIONS BY DRONE FOR PLANNING ENFORCEMENT AS &amp; WHEN REQUIRED. THEY HAVE BEEN PAID BY CHEQUE AS A SUNDRY SUPPLIER ONCE BUT HAVE NOW SUBMITTED AN INVOICE FOR A SECOND SURVEY THAT I AM UNABLE TO PAY UNTIL THEY ARE SET UP AS A SUPPLIER.</t>
  </si>
  <si>
    <t>Terra Drone Limited</t>
  </si>
  <si>
    <t>Planning Enforcement</t>
  </si>
  <si>
    <t>TERRA DRONE LIMITED T/A PERRA DRONE LTD</t>
  </si>
  <si>
    <t>Election Management System (EMS)</t>
  </si>
  <si>
    <t>EMS contract</t>
  </si>
  <si>
    <t>Civica Uk Limited</t>
  </si>
  <si>
    <t>Ross Jackson</t>
  </si>
  <si>
    <t>Elections</t>
  </si>
  <si>
    <t>Zara Douglas / Zara.Douglas@civica.co.uk</t>
  </si>
  <si>
    <t>DEAL02 / XPS1839EAL-A</t>
  </si>
  <si>
    <t>CIVICA UK LIMITED</t>
  </si>
  <si>
    <t>Minor Voids Interim Contract #1</t>
  </si>
  <si>
    <t>Interim minor voids contract.</t>
  </si>
  <si>
    <t>Artpart Ltd</t>
  </si>
  <si>
    <t>Sarah Hadland</t>
  </si>
  <si>
    <t>Housing Property &amp; Assets - Voids Team</t>
  </si>
  <si>
    <t>ARTPART LIMITED</t>
  </si>
  <si>
    <t>Minor Voids Interim Contract #2</t>
  </si>
  <si>
    <t>Interim minor voids contract</t>
  </si>
  <si>
    <t>M Atherton Electrical</t>
  </si>
  <si>
    <t>None</t>
  </si>
  <si>
    <t>MICHAEL ATHERTON T/A M.ATHERTON ELECTRICAL</t>
  </si>
  <si>
    <t>Minor Voids Interim Contract #3</t>
  </si>
  <si>
    <t>Interim Minor Voids Contract</t>
  </si>
  <si>
    <t>West London Builders &amp; Gas Services Ltd</t>
  </si>
  <si>
    <t>WEST LONDON BUILDERS AND GAS SERVICES LTD</t>
  </si>
  <si>
    <t>Affiliate Membership to Northern Housing Consortium</t>
  </si>
  <si>
    <t>Membership to organisation</t>
  </si>
  <si>
    <t>Northern Housing Consortium Ltd</t>
  </si>
  <si>
    <t>Thomas James</t>
  </si>
  <si>
    <t>Chris Young</t>
  </si>
  <si>
    <t>Commercial Development</t>
  </si>
  <si>
    <t>NORTHERN HOUSING CONSORTIUM</t>
  </si>
  <si>
    <t>Film licenses</t>
  </si>
  <si>
    <t>Filmbank Distributors Ltd provide us with film licenses used at our cycling cinema events.</t>
  </si>
  <si>
    <t>Filmbank Distributors Ltd</t>
  </si>
  <si>
    <t>Georgia Corr</t>
  </si>
  <si>
    <t>FILMBANK DISTRIBUTORS LTD</t>
  </si>
  <si>
    <t>Insight, co-design and capacity building</t>
  </si>
  <si>
    <t>Insight, co-design and capacity building services. Sport England are running a National Local Delivery Pilot programme to focus on systems change to increase physical activity and wider wellbeing.</t>
  </si>
  <si>
    <t>The Leadership Centre</t>
  </si>
  <si>
    <t>LEADERSHIP CENTRE</t>
  </si>
  <si>
    <t>Huckletree Public Hall</t>
  </si>
  <si>
    <t>renting of office accommodation space; already agreed and signed off by Carolyn Fair, Director Children and Families and David Francis</t>
  </si>
  <si>
    <t>Huckletree 1Hga Limited</t>
  </si>
  <si>
    <t>Rents</t>
  </si>
  <si>
    <t>HUCKLETREE (1HGA) LIMITED</t>
  </si>
  <si>
    <t>Dunan Lewis Solicitors</t>
  </si>
  <si>
    <t>New Solicitor for Legal advice</t>
  </si>
  <si>
    <t>DUNCAN LEWIS SOLICITORS LTD</t>
  </si>
  <si>
    <t>LPC Law</t>
  </si>
  <si>
    <t>new Barrister / Solicitors for legal matters</t>
  </si>
  <si>
    <t>Lpc Law</t>
  </si>
  <si>
    <t>LPC LAW LTD</t>
  </si>
  <si>
    <t>Language Link Plus</t>
  </si>
  <si>
    <t>Translation and interpreting for legal matters</t>
  </si>
  <si>
    <t>LANGUAGE LINK PLUS LTD</t>
  </si>
  <si>
    <t>Municipal Mutual Insurance Limited</t>
  </si>
  <si>
    <t>Municipal Mutual Insurance is an insurance company no longer trading and subject to Scheme of Arrangement (a form of Court approved insolvency run-off). Where an invoice is sent to the London Borough it is for a recovery of a proportion of paid insurance claims.</t>
  </si>
  <si>
    <t>Municipal Mutual Insurance</t>
  </si>
  <si>
    <t>MUNICIPAL MUTUAL INSURANCE LIMITED</t>
  </si>
  <si>
    <t>Lifepsychol</t>
  </si>
  <si>
    <t>provide psychological assessment services</t>
  </si>
  <si>
    <t>Lifepsychol Limited</t>
  </si>
  <si>
    <t>LIFEPSYCHOL LTD</t>
  </si>
  <si>
    <t>Interim Drainage Contract</t>
  </si>
  <si>
    <t>Emergency/interim contract for drainage, following winning tenderer withdrawal.</t>
  </si>
  <si>
    <t>London Drainage Facilities Ltd</t>
  </si>
  <si>
    <t>Housing Property &amp; Assets -Repairs and Maintenance</t>
  </si>
  <si>
    <t>LONDON DRAINAGE FACILITIES LIMITED</t>
  </si>
  <si>
    <t>PASST</t>
  </si>
  <si>
    <t>This supplier will be providing therapeutic support within ALW (Adopt London West)</t>
  </si>
  <si>
    <t>Passt- Nadja Rolli</t>
  </si>
  <si>
    <t>PASST LIMITED</t>
  </si>
  <si>
    <t>Zerocarbon Project Support</t>
  </si>
  <si>
    <t>The London Borough of Ealing (hereafter referred to as the Authority) has declared a Climate Emergency and has committed to Net Zero Carbon by 2030. The Authority is exploring options for achieving Net Zero Carbon including: carbon reduction across the estate, energy contract procurement (renewables/PPA/green tariffs) and in the longer term potentially carbon offsetting. The Authority has contacted GEP Environmental to support us draw up our Carbon Neutral Strategy</t>
  </si>
  <si>
    <t>Gep Environmental Ltd</t>
  </si>
  <si>
    <t>Rituparna Kumar</t>
  </si>
  <si>
    <t>Procurement</t>
  </si>
  <si>
    <t>GEP ENVIRONMENTAL LTD</t>
  </si>
  <si>
    <t>CSM Sports and Entertainment LLP</t>
  </si>
  <si>
    <t>Supplier to do signage works for Gunnersbury Park</t>
  </si>
  <si>
    <t>Csm Sports And Entertainment Llp</t>
  </si>
  <si>
    <t>Capital Investment Programme</t>
  </si>
  <si>
    <t>OC368517</t>
  </si>
  <si>
    <t>CSM SPORT AND ENTERTAINMENT LLP T/A CSM LIVE</t>
  </si>
  <si>
    <t>Core Five LLP</t>
  </si>
  <si>
    <t>Core Five to undertake some interim cost consultancy work on the Gurnell Leisure Centre Redevelopment, Phase 1 project</t>
  </si>
  <si>
    <t>Core Five Llp</t>
  </si>
  <si>
    <t>OC374328</t>
  </si>
  <si>
    <t>CORE FIVE LLP</t>
  </si>
  <si>
    <t>Promotion Videos</t>
  </si>
  <si>
    <t>To assist in producing tailor made videos in the promotion of Early Years entitlements.</t>
  </si>
  <si>
    <t>Bily Collins T/A Taking The Pixels</t>
  </si>
  <si>
    <t>Esther Digan</t>
  </si>
  <si>
    <t>Early Years Childcare &amp; Safe</t>
  </si>
  <si>
    <t>BILLY COLLINS T/A TAKING THE PIXELS</t>
  </si>
  <si>
    <t>Jane Williams</t>
  </si>
  <si>
    <t>Jane Williams - Intergrative Child Psychotherapist</t>
  </si>
  <si>
    <t>JANE WILLIAMS - INTERGRATIVE CHILD PSYCHOTHERAPIST</t>
  </si>
  <si>
    <t>Staff Recruitment</t>
  </si>
  <si>
    <t>Staff Recruitment Agency</t>
  </si>
  <si>
    <t>Tristone Nash</t>
  </si>
  <si>
    <t>Pavan Mehta</t>
  </si>
  <si>
    <t>Washrooms Solutions</t>
  </si>
  <si>
    <t>To supply washroom services to Ealing FM Portfolio sites.</t>
  </si>
  <si>
    <t>Hilda Graves</t>
  </si>
  <si>
    <t>Hawkins Brown Contract</t>
  </si>
  <si>
    <t>Services contract to undertake research and fnal tudy report for Northolt</t>
  </si>
  <si>
    <t>Hawkins Brown</t>
  </si>
  <si>
    <t>HAWKINS BROWN DESIGN LIMITED</t>
  </si>
  <si>
    <t>Environmental Solutions</t>
  </si>
  <si>
    <t>Asbestos Risk Management</t>
  </si>
  <si>
    <t>ENVIRONMENTAL MANAGEMENT SOLUTIONS</t>
  </si>
  <si>
    <t>Pell Frischmann</t>
  </si>
  <si>
    <t>Structural Surveys at Derwentwater Primary School.</t>
  </si>
  <si>
    <t>Pell Frischman</t>
  </si>
  <si>
    <t>PELL FRISCHMANN CONSULTANTS LTD</t>
  </si>
  <si>
    <t>Door Guards Solution</t>
  </si>
  <si>
    <t>Fireco provides simple and trusted solutions for common fire safety problems. Door Guards and installations</t>
  </si>
  <si>
    <t>Fireco Ltd</t>
  </si>
  <si>
    <t>Interactive Facilities Ltd.</t>
  </si>
  <si>
    <t>Provides cleaning, caretaking, maintenance and reception cover</t>
  </si>
  <si>
    <t>Debbie Burrows</t>
  </si>
  <si>
    <t>Hanwell Children's Centre and others</t>
  </si>
  <si>
    <t>INTERACTIVE FACILITIES LTD</t>
  </si>
  <si>
    <t>AVE DESIGN LTD</t>
  </si>
  <si>
    <t>This supplier will be providing marketing material services for Adopt London West</t>
  </si>
  <si>
    <t>Ave Design Ltd</t>
  </si>
  <si>
    <t>Radbot</t>
  </si>
  <si>
    <t>Vestemi manufacture an energy efficiency product called Radbot, which will be installed in Council owned properties with wet heating systems</t>
  </si>
  <si>
    <t>Vestemi Limited</t>
  </si>
  <si>
    <t>Marion Latch</t>
  </si>
  <si>
    <t>Tania Jennings</t>
  </si>
  <si>
    <t>Housing Assets</t>
  </si>
  <si>
    <t>VESTEMI LIMITED</t>
  </si>
  <si>
    <t>The LATCo Network</t>
  </si>
  <si>
    <t>Membership to the LATCo Network for Greener Ealing Limited</t>
  </si>
  <si>
    <t>National Federation Of Local Authority Trading Companies T/A Latco Network</t>
  </si>
  <si>
    <t>NATIONAL FEDERATION OF LOCAL AUTHORITY TRADING COMPANIES T/A LATCO NETWORK</t>
  </si>
  <si>
    <t>Crest Recruitment</t>
  </si>
  <si>
    <t>Recruitment company to recruit specialist IT &amp; FM Roles. Ed Axe has received approval from Liz Chiles to work with agencies for these roles where required.</t>
  </si>
  <si>
    <t>Not Applicable</t>
  </si>
  <si>
    <t>Cityread</t>
  </si>
  <si>
    <t>Provision of books and materials for the annual CityRead events</t>
  </si>
  <si>
    <t>Libraries</t>
  </si>
  <si>
    <t>CITYREAD</t>
  </si>
  <si>
    <t>Trust FORD</t>
  </si>
  <si>
    <t>Ford will supplier fleet to Ealing for the LATCo project (GEL)</t>
  </si>
  <si>
    <t>Ford</t>
  </si>
  <si>
    <t>Food &amp; Beverages</t>
  </si>
  <si>
    <t>FORD HOUSE</t>
  </si>
  <si>
    <t>Supplier will provide mandatory training that Occupational therapists are required to complete.</t>
  </si>
  <si>
    <t>Saadia Ltd T/A 24-7 Healthcare</t>
  </si>
  <si>
    <t>Rachel Jagroop</t>
  </si>
  <si>
    <t>SAADIA LTD T/A 24-7 HEALTHCARE</t>
  </si>
  <si>
    <t>ROOFING AND EXTERNAL DECORATIONS AT 14-15 MATTOCK LANE , W5 5BG</t>
  </si>
  <si>
    <t>Partial roof renewal ,external and internal ecorations to a detached converted house , housing 6 flats</t>
  </si>
  <si>
    <t>4ENSICMED LTD</t>
  </si>
  <si>
    <t>Forensic Pathologist</t>
  </si>
  <si>
    <t>4Ensicmed Ltd</t>
  </si>
  <si>
    <t>JULIA HUGHES LTD</t>
  </si>
  <si>
    <t>Independent Social Worker, Consultant and intergrative psychotherapist</t>
  </si>
  <si>
    <t>Julia Hughes Limited</t>
  </si>
  <si>
    <t>Bourne Medicolegal Ltd</t>
  </si>
  <si>
    <t>Psyciatrist</t>
  </si>
  <si>
    <t>BOURNE MEDICOLEGAL LIMITED</t>
  </si>
  <si>
    <t>Dataphone Communications Ltd</t>
  </si>
  <si>
    <t>Dataphone installation/maintenance</t>
  </si>
  <si>
    <t>Dataphone Communication Ltd</t>
  </si>
  <si>
    <t>Ealing Primary Centre</t>
  </si>
  <si>
    <t>Communications</t>
  </si>
  <si>
    <t>DATAPHONE COMMUNICATION LTD</t>
  </si>
  <si>
    <t>Multi-Disciplinary Advice Services (Southall Gateway)</t>
  </si>
  <si>
    <t>Multi-disciplinary advice services for Southall Gateway, provide under an Option G contract via the SCAPE BECS Framework; which is a single-supplier framework with a Joint Venture supplier; made up of Pick Everard, Gleeds and Aecom.</t>
  </si>
  <si>
    <t>Perfect Circle Jv Ltd</t>
  </si>
  <si>
    <t>Kishore Perla</t>
  </si>
  <si>
    <t>Development</t>
  </si>
  <si>
    <t>PERFECT CIRCLE JV LTD</t>
  </si>
  <si>
    <t>Marshall Motor Group</t>
  </si>
  <si>
    <t>LATCO supplier for fleet</t>
  </si>
  <si>
    <t>Interview Skills</t>
  </si>
  <si>
    <t>Business Education Events CIC are teaching high school students in Ealing interview &amp; enterprise skills. They have been awarded ward forum funding.</t>
  </si>
  <si>
    <t>Business Education Events Cic (Bee)</t>
  </si>
  <si>
    <t>BUSINESS EDUCATION EVENTS CIC</t>
  </si>
  <si>
    <t>B-A-R Electrical &amp; Mechanical Services Ltd</t>
  </si>
  <si>
    <t>Engaged to provide an emergency temporary heating boiler at Coston Primary School</t>
  </si>
  <si>
    <t>B-A-R ELECTRICAL &amp; MECHANICAL SERVICES LTD</t>
  </si>
  <si>
    <t>Rough Sleepers Outreach Service</t>
  </si>
  <si>
    <t>RIGHTMOVE GROUP LIMITED</t>
  </si>
  <si>
    <t>Used by Broadway Living on behalf of L.B.Ealing to market properties that become void to the private rental market. Ongoing service, paid by monthly invoice. For further info please contact Mercedes Brown 020 8825 5849. Agresso ID number is pending. Amended contract to £8,160 a year as should invoice £680 per month. Contract attached. Rightmove is Number 1 in the private rented sector for advertising so it was decided to go with them. Arrangement is ongoing so I have stated 3 years.</t>
  </si>
  <si>
    <t>Rightmove Group Limited</t>
  </si>
  <si>
    <t>Resolution Management Services Limited</t>
  </si>
  <si>
    <t>Pro Solution Management Services will be supporting the LATCO project with Transport consultancy support. they will be helping the team to apply or the O Licence and check that we will be compliant with our HGV vehicles.</t>
  </si>
  <si>
    <t>Prosolution Management Services Limited</t>
  </si>
  <si>
    <t>PROSOLUTION MANAGEMENT SERVICES LIMITED</t>
  </si>
  <si>
    <t>2019-20 Ealing Winter Programme - Additional Floating Support &amp; Administration of Grants</t>
  </si>
  <si>
    <t>Floating Support - Total £15,960 Provision of Floating Support to 30 clients for an average of 2 hours a week for an average of 12 weeks this winter (to be spent by end March 2020.) Administration of Grants - £3,200 (£800 per month up to March 2020) Administration of approx. £32,000 to provide subsistence support and grants to those in Temporary Accommodation and individuals who are rough sleeping or at imminent risk of rough sleeping.</t>
  </si>
  <si>
    <t>The Caridon Foundation</t>
  </si>
  <si>
    <t>Elizabeth Ursell</t>
  </si>
  <si>
    <t>THE CARIDON FOUNDATION</t>
  </si>
  <si>
    <t>DCA Ward Forum</t>
  </si>
  <si>
    <t>Draytons Community Association need to be set up as a supplier to receive ward forum funding as they have already been pad as a sundry supplier in this financial. year</t>
  </si>
  <si>
    <t>Draytons Community Association</t>
  </si>
  <si>
    <t>DRAYTONS COMMUNITY ASSOCIATION</t>
  </si>
  <si>
    <t>Community OT assessment</t>
  </si>
  <si>
    <t>To carry out specialist occupational Therapy assessments in community on behalf of Ealing council</t>
  </si>
  <si>
    <t>1 To 1 Healthcare Ltd</t>
  </si>
  <si>
    <t>Milind Perkar</t>
  </si>
  <si>
    <t>Occupational Therapy Service</t>
  </si>
  <si>
    <t>1 TO 1 HEALTHCARE LTD</t>
  </si>
  <si>
    <t>First aiders</t>
  </si>
  <si>
    <t>First Aid Cover Ltd to provide first aid at cycling festivals.</t>
  </si>
  <si>
    <t>First Aid Cover Ltd</t>
  </si>
  <si>
    <t>Transport Planning</t>
  </si>
  <si>
    <t>FIRST AID COVER LTD</t>
  </si>
  <si>
    <t>DIRECT PATH SOLUTIONS LIMITED</t>
  </si>
  <si>
    <t>DIRECT PATH SOLUTIONS DESIGNED AND MAINTAIN THE WEBPAGE FOR THE ONLINE NEIGHBOURHOOD WATCH 'OWL' SYSTEM. OWL is used by the Metropolitan Police Service, London Boroughs of Redbridge, Tower Hamlets, Barnet, Ealing, Hillingdon, Hounslow, Hackney, Brent, Barking &amp; Dagenham, Harrow, Richmond upon Thames and Wandsworth in partnership with local Neighbourhood Watch coordinators to communicate with residents and businesses across the Boroughs. OWL provides the public with the latest local crime alerts sent by email. It is an effective and proven solution for police &amp; communities to grow and manage Neighbourhood Watch, Business Watch, Shop Watch and dozens of other schemes. THIS IS WHOLLY FUNDED BY THE MAYOR'S OFFICE (MOPAC). L.B.EALING MANAGE THE MOPAC INCOME, RAISE POS AND PAY INVOICES ON BEHALF OF EALING SAFER NEIGHBOURHOODS BOARD AS THEY DON'T HAVE A BANK ACCOUNT.</t>
  </si>
  <si>
    <t>Direct Path Solutions Limited</t>
  </si>
  <si>
    <t>DIRECT PATH SOLUTIONS LTD</t>
  </si>
  <si>
    <t>One day training designed specifically for local authority staff, providing an overview of the special educational needs and disability (SEND) legal framework, as well as other related areas of the law.</t>
  </si>
  <si>
    <t>Ipsea</t>
  </si>
  <si>
    <t>Claire Bergin</t>
  </si>
  <si>
    <t>Therapist Supplier- Tammy Fioravanti</t>
  </si>
  <si>
    <t>Tammy Fioravanti</t>
  </si>
  <si>
    <t>TAMMY FIORAVANTI T/A COUNSELLING FOR CHILDREN</t>
  </si>
  <si>
    <t>Marketing Careline</t>
  </si>
  <si>
    <t>Supplying Marketing on GP appointments cards throughout Ealing</t>
  </si>
  <si>
    <t>Impact Marketing And Publicity Ltd</t>
  </si>
  <si>
    <t>Daniel Goldsmith</t>
  </si>
  <si>
    <t>Careline</t>
  </si>
  <si>
    <t>IMPACT MARKETING AND PUBLICITY LTD</t>
  </si>
  <si>
    <t>Occupational Therapy Speciality Assessment</t>
  </si>
  <si>
    <t>To provide specialist occupational therapy assessment for Ealing resident on behalf of Ealing council</t>
  </si>
  <si>
    <t>Hutton+Rostron Environmental Investigation Ltd</t>
  </si>
  <si>
    <t>Hi Sarah, I have attached the proposal quote. Any queries, please let me now.</t>
  </si>
  <si>
    <t>Housing &amp; Regeneration</t>
  </si>
  <si>
    <t>HUTTON &amp; ROSTRON ENVIRONMENTAL INVESTIGATIONS LTD</t>
  </si>
  <si>
    <t>Real Asset Management Ltd</t>
  </si>
  <si>
    <t>Asset accounting software/licence and implementation</t>
  </si>
  <si>
    <t>Therapist- Stella Taiwo</t>
  </si>
  <si>
    <t>Stella Taiwo</t>
  </si>
  <si>
    <t>STELLA TAIWO</t>
  </si>
  <si>
    <t>Mechanical and Electrical Services (Poplars Hostel Refurb)</t>
  </si>
  <si>
    <t>M&amp;E services for Poplars Hostel Refurbishment.</t>
  </si>
  <si>
    <t>Banyards Consultant Limited</t>
  </si>
  <si>
    <t>John Hyland</t>
  </si>
  <si>
    <t>BANYARDS CONSULTANT LIMITED</t>
  </si>
  <si>
    <t>Structural Engineering (Poplars Hostel Refurb)</t>
  </si>
  <si>
    <t>Structural Engingineering advice regarding Poplars Refurbishment</t>
  </si>
  <si>
    <t>Campbell Reith Hill Llp</t>
  </si>
  <si>
    <t>OC300082</t>
  </si>
  <si>
    <t>CAMPBELL REITH HILL LLP</t>
  </si>
  <si>
    <t>Therapist- Carolyn Morgan</t>
  </si>
  <si>
    <t>Carolyn Morgan</t>
  </si>
  <si>
    <t>CAROLYN MORGAN</t>
  </si>
  <si>
    <t>LB Ealing Short-term Floating Support Service</t>
  </si>
  <si>
    <t>Short-term Floating Support Service</t>
  </si>
  <si>
    <t>Copley RA ward forum contribution</t>
  </si>
  <si>
    <t>Copley Close Residents Association are being set up as a new supplier to receive a payment from the Cleveland ward forum as shown in the attached ICMD and terms are agreed in the acceptance form. Copley RA have been paid a sundry payment during this financial year.</t>
  </si>
  <si>
    <t>Copley Close Residents Association</t>
  </si>
  <si>
    <t>COPLEY CLOSE RESIDENT ASSOCIATION</t>
  </si>
  <si>
    <t>Banyards Consultants Limited</t>
  </si>
  <si>
    <t>Phase 2 Site Supervision fees for The Poplars</t>
  </si>
  <si>
    <t>Moving and Handling Training for Occupational Therapists</t>
  </si>
  <si>
    <t>INDEPENDENT VISITOR &amp; MENTAL CAPACITY ASSESSOR</t>
  </si>
  <si>
    <t>TO ACCESS CLIENTS MENTAL CAPACITY AT THEIR HOME AND TO FOLLOW UP WITH WRITTEN REPORT</t>
  </si>
  <si>
    <t>Mrs Judy Anne Wurr</t>
  </si>
  <si>
    <t>Joan Morris</t>
  </si>
  <si>
    <t>Client Financial Affairs</t>
  </si>
  <si>
    <t>JUDY ANNE WURR</t>
  </si>
  <si>
    <t>ALTIA SOLUTIONS LIMITED</t>
  </si>
  <si>
    <t>Altia provide us with an electronic Investigation Toolkit subscription service that facilitates Planning Enforcement to capture all the details from bank statements for financial investigations in to proceeds of crime from breaches of planning applications. The original licence was for a year and this is now due for renewal for £5,095.</t>
  </si>
  <si>
    <t>Altia Solutions Limited</t>
  </si>
  <si>
    <t>SC228451</t>
  </si>
  <si>
    <t>CANTERBURY CHRIST CHURCH UNIVERSTY</t>
  </si>
  <si>
    <t>Teacher training fees for adult learning tutors</t>
  </si>
  <si>
    <t>Canterbury Christ Church Universty</t>
  </si>
  <si>
    <t>Abdi Moallin</t>
  </si>
  <si>
    <t>CANTERBURY CHRIST CHURCH UNIVERSITY</t>
  </si>
  <si>
    <t>14/15 Mattlock Lane Roofing</t>
  </si>
  <si>
    <t>Specialist Roofing works - 14/15 Mattlock Lane, Ealing.</t>
  </si>
  <si>
    <t>Simple Contract</t>
  </si>
  <si>
    <t>Provider of specialist building works carried out under the Disabled Facilities Grant &amp; HRA Budget for Council Housing Adaptations for the vulnerable disable clients of Ealing Council</t>
  </si>
  <si>
    <t>Emisphere Ltd</t>
  </si>
  <si>
    <t>EMISPHERE LTD</t>
  </si>
  <si>
    <t>Bridgehouse Company Secretaries Ltd</t>
  </si>
  <si>
    <t>providing services to BL council's subsidiary</t>
  </si>
  <si>
    <t>Broadway Living Rp</t>
  </si>
  <si>
    <t>BRIDGEHOUSE COMPANY SECRETARIES LTD</t>
  </si>
  <si>
    <t>Webfleet Solutions</t>
  </si>
  <si>
    <t>Fleet Management Software</t>
  </si>
  <si>
    <t>FC031857</t>
  </si>
  <si>
    <t>WEBFLEET SOLUTIONS SALES B.V.</t>
  </si>
  <si>
    <t>HCCC</t>
  </si>
  <si>
    <t>Hanwell Community Centre Consortium are a charity that receives money from the Hobbayne ward forum.</t>
  </si>
  <si>
    <t>Hanwell Community Centre Consortium</t>
  </si>
  <si>
    <t>HANWELL COMMUNITY CENTRE CONSORITUM</t>
  </si>
  <si>
    <t>McDonald Water Storage</t>
  </si>
  <si>
    <t>Supply of thermal stores, domestic hot water cylinders and associated materials for mechanical installation projects.</t>
  </si>
  <si>
    <t>Mcdonald Water Storage</t>
  </si>
  <si>
    <t>SCo23339</t>
  </si>
  <si>
    <t>MCDONALD WATER STORAGE</t>
  </si>
  <si>
    <t>KDS Solutions</t>
  </si>
  <si>
    <t>Varies by individual equipment type, but typically in excess of 30% when compared to the current materials purchase process through our incumbent installation contractor.</t>
  </si>
  <si>
    <t>Kds Solutions</t>
  </si>
  <si>
    <t>KDS SOLUTIONS LTD</t>
  </si>
  <si>
    <t>Poplars Hostel Refurbishment</t>
  </si>
  <si>
    <t>Refurbishment works to complete Phase 2 of the Poplars Hostel refurbishment.</t>
  </si>
  <si>
    <t>Cosmur Construction (London) Ltd</t>
  </si>
  <si>
    <t>COSMUR CONSTRUCTION LONDON LTD</t>
  </si>
  <si>
    <t>Incredible Edible Garden - Greenfields Nursery</t>
  </si>
  <si>
    <t>Southall Transition Town are to receive a ward forum contribution towards their incredible edible garden at Greenfields Nursery. They have been paid by another service during this financial year and need to be set up as a supplier in order to receive payment.</t>
  </si>
  <si>
    <t>Southall Transition Town Initiative</t>
  </si>
  <si>
    <t>SOUTHALL TRANSITION TOWN T/A SOUTHALL TRANSITION TOWN INITIATIVE</t>
  </si>
  <si>
    <t>Cleveland Cable</t>
  </si>
  <si>
    <t>Supply of Cables and associated materials for electrical installation projects.</t>
  </si>
  <si>
    <t>CLEVELAND CABLE COMPANY LTD</t>
  </si>
  <si>
    <t>Ansell Lighting</t>
  </si>
  <si>
    <t>Supply of LED lighting (including emergency lighting) for communal areas and general replacement of defective lighting within individual dwellings.</t>
  </si>
  <si>
    <t>Wiltshire Council- Interagency Payments</t>
  </si>
  <si>
    <t>After adopters are approved for adoption, there is a matching process to place children who are up for adoption to suitable adopters. These adopters can be from anywhere nationally. This process and payment of placing Adopt London West's children to other adoption boroughs is called an interagency fee. We have been charged an interagency fee because Adopt London West have placed its child with adopters from Wiltshire Council. Essentially, we are paying Wiltshire Council for its work that has been carried out to approve adopters that will be taking one of ALW's children.</t>
  </si>
  <si>
    <t>Wiltshire Council</t>
  </si>
  <si>
    <t>WILTSHIRE COUNCIL</t>
  </si>
  <si>
    <t>Electrical Materials Contract</t>
  </si>
  <si>
    <t>City Electrical Factors Ltd</t>
  </si>
  <si>
    <t>Housing M&amp;E</t>
  </si>
  <si>
    <t>CITY ELECTRICAL FACTORS LTD</t>
  </si>
  <si>
    <t>TRAINING &amp; DELIVERY AND RESIDENTIAL</t>
  </si>
  <si>
    <t>DOFE BRONZ, SILVER AND GOLD TRAINING &amp; DELIVERY AND RESIDENTIAL EXPEDITIONS</t>
  </si>
  <si>
    <t>Chase Training Solutions</t>
  </si>
  <si>
    <t>CHASE TRAINING SOLUTIONS LTD T/A CHASE TRAINING SOLUTIONS</t>
  </si>
  <si>
    <t>Happy Computers Ltd</t>
  </si>
  <si>
    <t>Facilitation of leadership and management workshops</t>
  </si>
  <si>
    <t>Nadia Maslova</t>
  </si>
  <si>
    <t>Hr&amp;od</t>
  </si>
  <si>
    <t>HAPPY COMPUTERS LTD</t>
  </si>
  <si>
    <t>Lincolnshire County Council</t>
  </si>
  <si>
    <t>Providing transport for an Ealing AC child who is living in Lincoln</t>
  </si>
  <si>
    <t>Donna Harrison</t>
  </si>
  <si>
    <t>SEN Transport</t>
  </si>
  <si>
    <t>LINCOLNSHIRE COUNTY COUNCIL</t>
  </si>
  <si>
    <t>Coaching contract</t>
  </si>
  <si>
    <t>Executive coaching for Simon Peet and Shabana Kausar</t>
  </si>
  <si>
    <t>Outcome Coaching Ltd</t>
  </si>
  <si>
    <t>Claire Bonner</t>
  </si>
  <si>
    <t>OUTCOME COACHING LTD</t>
  </si>
  <si>
    <t>Single Homeless Prevention Service</t>
  </si>
  <si>
    <t>Advice and support service to prevent single non-priority applicants becoming homeless. Islington Council procured the service and we have entered into it through an access agreement . PLSHPS have a subcontractor Hestia who provide our local service.</t>
  </si>
  <si>
    <t>Pan London Single Homelessness Prevention Service</t>
  </si>
  <si>
    <t>Gill Reavey</t>
  </si>
  <si>
    <t>PAN LONDON SINGLE HOMELESSNESS PREVENTION SERVICES LTD</t>
  </si>
  <si>
    <t>UK Translation Services</t>
  </si>
  <si>
    <t>UK Translation Services - Court ordered translation service</t>
  </si>
  <si>
    <t>Uk Translation Services</t>
  </si>
  <si>
    <t>UK TRANSLATION SERVICES LTD</t>
  </si>
  <si>
    <t>Garden Court Chambers</t>
  </si>
  <si>
    <t>Barristers Chambers - Central Fees account</t>
  </si>
  <si>
    <t>GARDEN COURT CHAMBERS TA GARDEN COURT BARRISTERS FEES ACCOUNT</t>
  </si>
  <si>
    <t>42 Bedford Row</t>
  </si>
  <si>
    <t>Barrister Central Fees account</t>
  </si>
  <si>
    <t>42 BEDFORD ROW</t>
  </si>
  <si>
    <t>The 36 Group</t>
  </si>
  <si>
    <t>Barristers Central Fees Account</t>
  </si>
  <si>
    <t>THE 36 GROUP LTD</t>
  </si>
  <si>
    <t>Lamb Chambers</t>
  </si>
  <si>
    <t>LAMB CHAMBERS</t>
  </si>
  <si>
    <t>Pedal Express Lts T/A WEGO Couriers</t>
  </si>
  <si>
    <t>Specialist logistics service for e-bike across West London</t>
  </si>
  <si>
    <t>Pedal Express Ltd T/A Wego Couriers</t>
  </si>
  <si>
    <t>Emily Shovlar</t>
  </si>
  <si>
    <t>Couriers</t>
  </si>
  <si>
    <t>PEDAL EXPRESS LTD T/A WEGO COURIERS</t>
  </si>
  <si>
    <t>Schools Energy Co-op</t>
  </si>
  <si>
    <t>The Schools Energy Co-op installed and maintains solar panels on several Ealing schools. Electricity generated by the solar panels and consumed by the School will be charged to the School at rate that is lower than they currently pay. The Co-op will invoice the School quarterly for its consumption. We aim to fix this price for the duration of the arrangement (i.e. for 20 years). Electricity prices are anticipated to increase each year so the benefit to the School will increase each year. Our contract with SEC is for 20 years (cost per month is about £45, contract value is for full 20 years). This contract is for the recharging of electricity to the schools only (not the panels themselves).</t>
  </si>
  <si>
    <t>The Schools Energy Co-Operative Limited</t>
  </si>
  <si>
    <t>THE SCHOOLS ENERGY CO-OPERATIVE LTD</t>
  </si>
  <si>
    <t>National Suicide Preventing Education &amp; Training</t>
  </si>
  <si>
    <t>Training Subscription and resources</t>
  </si>
  <si>
    <t>National Suicide Preventin Education &amp; Training</t>
  </si>
  <si>
    <t>Nell Blane</t>
  </si>
  <si>
    <t>Daksha Hansora</t>
  </si>
  <si>
    <t>NATIONAL CENTRE FOR SUICIDE PREVENTION</t>
  </si>
  <si>
    <t>Pegasus H&amp;S Consultancy LTD</t>
  </si>
  <si>
    <t>This is a H&amp;S consultant who specialises in Environmental services such as waste collections. We require the services of the consultant to make sure our H&amp;S policies and Risk assessments are compliant</t>
  </si>
  <si>
    <t>Pegasus H&amp;S Consultancy Ltd</t>
  </si>
  <si>
    <t>MR KEITH EDWARD HARWOOD T/A PEGASUS H&amp;S CONSULTANCY LTD</t>
  </si>
  <si>
    <t>Drive Vauxhall</t>
  </si>
  <si>
    <t>Drive Vauxhall are providing fleet (X2 SWB vehicles) for GEL</t>
  </si>
  <si>
    <t>DRIVE MOTOR RETAIL LTD T/A DRIVE VAUXHALL</t>
  </si>
  <si>
    <t>Therapy Provider- Denise Golding</t>
  </si>
  <si>
    <t>This supplier will be providing therapeutic support to families within Adopt London West</t>
  </si>
  <si>
    <t>Denise Golding</t>
  </si>
  <si>
    <t>DENISE GOLDING</t>
  </si>
  <si>
    <t>9 Gough Square</t>
  </si>
  <si>
    <t>Barristers Chambers to be set up and paid into a central account</t>
  </si>
  <si>
    <t>GOUGH SQUARE CHAMBERS</t>
  </si>
  <si>
    <t>Therapeutic Support Provider- The Centre for FASD</t>
  </si>
  <si>
    <t>The Centre For Fasd</t>
  </si>
  <si>
    <t>THE CENTRE FOR FASD LTD</t>
  </si>
  <si>
    <t>Springboard Services Ltd</t>
  </si>
  <si>
    <t>Springboard Services Ltd - Parenting Assessments</t>
  </si>
  <si>
    <t>SPRINGBOARD SERVICES LTD</t>
  </si>
  <si>
    <t>Rollapaluza</t>
  </si>
  <si>
    <t>Rollapaluza Events Ltd are currently a supplier setup under Rollapaluza but have changed their name. We use this company frequently to provide static bikes for cycling festivals.</t>
  </si>
  <si>
    <t>Rollapaluza Events Ltd</t>
  </si>
  <si>
    <t>ROLLAPALUZA LTD</t>
  </si>
  <si>
    <t>BetterGov Health check</t>
  </si>
  <si>
    <t>BetterGov Health check review for Ofsted Improvement Programme.</t>
  </si>
  <si>
    <t>Better Group Ltd T/A Better Gov</t>
  </si>
  <si>
    <t>Anthony Lewis</t>
  </si>
  <si>
    <t>BETTER GROUP LTD T/A BETTER GOV</t>
  </si>
  <si>
    <t>G L HEARN LIMITED</t>
  </si>
  <si>
    <t>GL HEARN ARE A COMPANY OF SURVEYORS WHO PROVIDE PLANNING FINANCIAL VIABILITY ASSESSMENTS OF BUILDING PROPOSALS FOR PLANNING SERVICES, THEY HAVE DONE WORK FOR PLANNING BEFORE - NOTABLY THE WEST LONDON EMPLOYMENT EVIDENCE REPORT LAST MAY FOR WHICH THEY WERE PAID £29K. AS WE NOW NEED TO PAY THEM FOR AN ASSESSMENT THEY HAVE CARRIED OUT OF LAND AT DABBS HILL, THEY NEED TO BE SET UP AS A SUPPLIER TO PAY THE INVOICE for £7,250.</t>
  </si>
  <si>
    <t>Gl Hearn Limited</t>
  </si>
  <si>
    <t>GL HEARN LIMITED</t>
  </si>
  <si>
    <t>Therapeutic support provider- Families Empowered</t>
  </si>
  <si>
    <t>Families Empowered</t>
  </si>
  <si>
    <t>FAMILIES EMPOWERED LIMITED T/A FAMILIES EMPOWERED</t>
  </si>
  <si>
    <t>Storm Environmental LTD</t>
  </si>
  <si>
    <t>This supplier, currently supplies containers to Amey and GEL will require the same supplier to deliver containers/bin etc.</t>
  </si>
  <si>
    <t>Storm Environmental Ltd</t>
  </si>
  <si>
    <t>STORM ENVIRONMENTAL LTD</t>
  </si>
  <si>
    <t>EGBERT H TAYLOR &amp; CO LTD</t>
  </si>
  <si>
    <t>Supplier of Goods- supplies different containers/bins for GEL</t>
  </si>
  <si>
    <t>Egbert H Taylor &amp; Co Ltd</t>
  </si>
  <si>
    <t>Abfallbehalter &amp; Container Weber UK LTD</t>
  </si>
  <si>
    <t>Supplier of goods to GEL, this supplier supplies containers and bins for GEL</t>
  </si>
  <si>
    <t>A&amp;C Weber Uk Ltd</t>
  </si>
  <si>
    <t>ABFALLBEHALTER &amp; CONTAINER WEBER UK LTD T/A A and C WEBER</t>
  </si>
  <si>
    <t>Careline Lone Working</t>
  </si>
  <si>
    <t>Providing lone working devices for Officers when they work out of the office.</t>
  </si>
  <si>
    <t>Oysta Technology Limited</t>
  </si>
  <si>
    <t>Business Development &amp; Service Improvement</t>
  </si>
  <si>
    <t>OYSTA TECHNOLOGY LIMITED</t>
  </si>
  <si>
    <t>AiRing consultant</t>
  </si>
  <si>
    <t>Anna Hart, a consultant from AiRing, is being appointed to work with Jan de Schynkel, the Arts and Culture Manager, to create a new cultural strategy for the borough and a twelve month working plan with actionable priorities</t>
  </si>
  <si>
    <t>Airing Cic</t>
  </si>
  <si>
    <t>AIRING CIC</t>
  </si>
  <si>
    <t>Carlton Road legal advice</t>
  </si>
  <si>
    <t>Legal advice on Carlton Road disposal</t>
  </si>
  <si>
    <t>Freeths Llp</t>
  </si>
  <si>
    <t>Charles Blake</t>
  </si>
  <si>
    <t>Strategic Property</t>
  </si>
  <si>
    <t>OC304688</t>
  </si>
  <si>
    <t>FREETHS LLP</t>
  </si>
  <si>
    <t>Lister Wilder</t>
  </si>
  <si>
    <t>Lister Wilder are suppling Plant and equipment for Greener Ealing Limited</t>
  </si>
  <si>
    <t>LISTER WILDER LIMITED</t>
  </si>
  <si>
    <t>Hi-Maintenance Ltd</t>
  </si>
  <si>
    <t>Removal of redundant telephone masts/satellite dishes from tower blocks by rope access</t>
  </si>
  <si>
    <t>Brent Moody</t>
  </si>
  <si>
    <t>Rapid Information Systems Limited</t>
  </si>
  <si>
    <t>providing an high level inspections tool for temporary accommodation London wide</t>
  </si>
  <si>
    <t>RAPID INFORMATION SYSTEMS LTD</t>
  </si>
  <si>
    <t>Kings Centre Ward Forum Contributions</t>
  </si>
  <si>
    <t>The Kings Centre Southall are receiving funds from the Norwood Green ward forum towards development of the centre.</t>
  </si>
  <si>
    <t>The Kings Centre Southall</t>
  </si>
  <si>
    <t>KINGS CENTRE SOUTHALL</t>
  </si>
  <si>
    <t>Coram Chambers</t>
  </si>
  <si>
    <t>Central account for Barristers payments</t>
  </si>
  <si>
    <t>CORAM CHAMBERS LTD</t>
  </si>
  <si>
    <t>33 Bedford Row</t>
  </si>
  <si>
    <t>Centralised account for barristers chambers</t>
  </si>
  <si>
    <t>THOMAS BINGHAM CHAMBERS LTD MEMBERS OF 33 BEDFORD ROW CHAMBERS</t>
  </si>
  <si>
    <t>Ely Place Chambers</t>
  </si>
  <si>
    <t>ELY PLACE CHAMBERS</t>
  </si>
  <si>
    <t>New Court Chambers</t>
  </si>
  <si>
    <t>NEW COURT CHAMBERS</t>
  </si>
  <si>
    <t>Four Brick Court</t>
  </si>
  <si>
    <t>Central account for barristers chambers</t>
  </si>
  <si>
    <t>BRICK</t>
  </si>
  <si>
    <t>Suffolk Psychotherapeutics Ltd</t>
  </si>
  <si>
    <t>Clinical Psychotherapeutics and neuropsychology for legal matters</t>
  </si>
  <si>
    <t>SUFFOLK PSYCHOTHERAPEUTICS LTD</t>
  </si>
  <si>
    <t>HANSON LEATHERBY</t>
  </si>
  <si>
    <t>HANSON LEATHERBY IS A LOCAL FREELANCE PHOTOGRPAHER WHO HAS BEEN USED A FEW TIMES FOR PROMOTIONAL PHOTOGRAPHS AT EALING IN LONDON EVENTS. HIS FIRST INVOCIE WAS PAID BY CHEQUE BUT NOW HE NEEDS TO BE SET UP AS A SUPLIER IN ORDER TO PAY HIS LATEST INVOICE FOR £660. HE IS COMPETITIVELY PRICED AND WILL PROBABLY BE USED AGAIN FOR MORE EVENTS IN 2020. N.B. EALING IN LONDON EXPENDITURE IS FUNDED BY EXTERNAL SPONSORSHIP,</t>
  </si>
  <si>
    <t>Hanson Leatherby</t>
  </si>
  <si>
    <t>Ealing in London, Property &amp; Regen</t>
  </si>
  <si>
    <t>Five Paper Chambers</t>
  </si>
  <si>
    <t>Five Paper Chambers central account</t>
  </si>
  <si>
    <t>FIVE PAPER CHAMBERS</t>
  </si>
  <si>
    <t>Doughty Street Chambers</t>
  </si>
  <si>
    <t>DOUGHTY STREET CHAMBERS GRADUATED FEES ACCOUNT</t>
  </si>
  <si>
    <t>5 Pump Court Chambers</t>
  </si>
  <si>
    <t>5 Pump Court Chambers central account</t>
  </si>
  <si>
    <t>Five St Andrews Hill</t>
  </si>
  <si>
    <t>Five St Andrews Hill central accounts</t>
  </si>
  <si>
    <t>FIVE ST ANDREW'S HILL FEES ACCOUNT</t>
  </si>
  <si>
    <t>Fleet Street</t>
  </si>
  <si>
    <t>Fleet Street centralised account</t>
  </si>
  <si>
    <t>FLEET STREET - THE CHAMBERS OF ANDREW TROLLOPE QC &amp; RICHARD CHRISTIE NO2</t>
  </si>
  <si>
    <t>PANDORA ASSOCIATES LIMITED</t>
  </si>
  <si>
    <t>STEPHEN ROBERTS OF PANDORA ASSOCIATES HAS BEEN USED TO WORK ON DOMESTIC HOMICIDE REVIEWS FOR COMMUNITY SAFETY AND WILL PROBABLY BE USED AGAIN IN FUTURE.</t>
  </si>
  <si>
    <t>Pandora Associates Limited</t>
  </si>
  <si>
    <t>Plan B Management Solutions</t>
  </si>
  <si>
    <t>Plan B Management Solutions are a specialised consultancy company that has carried out service reviews on the waste sector. they will be reviewing the contract between LBE and GEL and the business model and advising about gaps or issues.</t>
  </si>
  <si>
    <t>Plan B Management Solutions Limited</t>
  </si>
  <si>
    <t>PLAN B MANAGEMENT SOLUTIONS LIMITED</t>
  </si>
  <si>
    <t>Therapy Provider- Child and Youth Counselling</t>
  </si>
  <si>
    <t>Child And Youth Couselling</t>
  </si>
  <si>
    <t>MS B M AMODU T/A CHILD AND YOUTH COUNSELLING</t>
  </si>
  <si>
    <t>Green Rewards Limited</t>
  </si>
  <si>
    <t>This supplier can provide waste surveys for the borough and is required by GEL for optimisation purposes</t>
  </si>
  <si>
    <t>GREEN LEANING LIMITED T/A GREEN REWARDS LIMITED</t>
  </si>
  <si>
    <t>PPE Equipment Provider</t>
  </si>
  <si>
    <t>Vendor to supply personal protective equipment</t>
  </si>
  <si>
    <t>Holtwood Construction Ltd</t>
  </si>
  <si>
    <t>Gregory Pugh</t>
  </si>
  <si>
    <t>Integrated Commissioning</t>
  </si>
  <si>
    <t>Clothing</t>
  </si>
  <si>
    <t>Protective</t>
  </si>
  <si>
    <t>HOLTWOOD CONSTRUCTION LTD</t>
  </si>
  <si>
    <t>BLUE CUBE CONTRACTING LTD</t>
  </si>
  <si>
    <t>Roof works for Belvue School, Drayton, Fielding and Havelock Primary School.</t>
  </si>
  <si>
    <t>Blue Cube Contracting</t>
  </si>
  <si>
    <t>BLUE CUBE CONTRACTING LTD TA ALLARD CONSTRUCTION</t>
  </si>
  <si>
    <t>PPE Equipment Vendor</t>
  </si>
  <si>
    <t>Vendor will be providing sanitizer and other PPE equipment</t>
  </si>
  <si>
    <t>Ghc Global Ltd</t>
  </si>
  <si>
    <t>GHC Global Ltd</t>
  </si>
  <si>
    <t>Michael Dyson Associated Ltd</t>
  </si>
  <si>
    <t>Michael Dyson Associates Ltd will be providing Houing Stock Condition Surveys for LBE</t>
  </si>
  <si>
    <t>MICHAEL DYSON ASSOCIATES LTD</t>
  </si>
  <si>
    <t>Electromotion Events Ltd</t>
  </si>
  <si>
    <t>Electromotion Events Ltd are the supplier we use for the Council's pedal powered cinema events.</t>
  </si>
  <si>
    <t>ELECTROMOTION EVENTS LTD</t>
  </si>
  <si>
    <t>DDP and Clinical Psychology Therapeutic Intervention, Training and Supervision will be providing specific training to Ealing Children's Services staff</t>
  </si>
  <si>
    <t>Ddp And Clinical Psychology Therapeutic Intervention, Training And Supervision</t>
  </si>
  <si>
    <t>DR S K KILDEA T/A DDP AND CLINICAL PSYCHOLOGY THERAPEUTIC INTERVENTION, TRAINING AND SUPERVISION</t>
  </si>
  <si>
    <t>Supplir is a regitered provider. LBE will give grant to them to provide homes in Ealing</t>
  </si>
  <si>
    <t>Home Group Ltd.</t>
  </si>
  <si>
    <t>Peter Gaffikin</t>
  </si>
  <si>
    <t>Architect</t>
  </si>
  <si>
    <t>PTE LLP is an architectural firm and provifding design solutions for LBE's affordable homes programme.</t>
  </si>
  <si>
    <t>Pollard Thomas Edwards</t>
  </si>
  <si>
    <t>OC395916</t>
  </si>
  <si>
    <t>POLLARD THOMAS EDWARDS LLP</t>
  </si>
  <si>
    <t>Field Court Chambers</t>
  </si>
  <si>
    <t>Field Court Chambers central barristers account</t>
  </si>
  <si>
    <t>FIELD COURT CHAMBERS - FEES ACCOUNT</t>
  </si>
  <si>
    <t>Shire Structures Ltd</t>
  </si>
  <si>
    <t>Structural engineers - Stabilisation works on various properties</t>
  </si>
  <si>
    <t>SHIRE STRUCTURES LTD</t>
  </si>
  <si>
    <t>My Home Needs Ltd</t>
  </si>
  <si>
    <t>My Home Needs Ltd specialise in level monitoring, crack monitoring, distortion and verticality surveys to residential and commercial properties.</t>
  </si>
  <si>
    <t>MY HOME NEEDS LTD</t>
  </si>
  <si>
    <t>Therapy Provider- Alice Mallorie</t>
  </si>
  <si>
    <t>Alice Mallorie- Touchbase</t>
  </si>
  <si>
    <t>ALICE MALLORIE- TOUCHBASE</t>
  </si>
  <si>
    <t>Ealing Data Hub</t>
  </si>
  <si>
    <t>Annual licence for InstantAtlas web app for creating the Ealing Data Hub</t>
  </si>
  <si>
    <t>Esri Uk</t>
  </si>
  <si>
    <t>ESRI (UK) LIMITED</t>
  </si>
  <si>
    <t>Residential Rehabilitation Provider</t>
  </si>
  <si>
    <t>Adults Social Service Mental Health /Substance Misuse Team</t>
  </si>
  <si>
    <t>Ark House Rehab 28728</t>
  </si>
  <si>
    <t>Adult Mental Health Substance Misuse Team</t>
  </si>
  <si>
    <t>ARK HOUSE REHAB LTD</t>
  </si>
  <si>
    <t>Steps-Together Rehab Ltd</t>
  </si>
  <si>
    <t>STEPS TOGETHER REHAB LTD</t>
  </si>
  <si>
    <t>Steps Together Rehab Leicester Ltd</t>
  </si>
  <si>
    <t>STEPS TOGETHER REHAB LEICESTER LTD</t>
  </si>
  <si>
    <t>TENON CONSTRUTION LTD</t>
  </si>
  <si>
    <t>Internal investigation works at Gunnersbury Small Mansion and Stables</t>
  </si>
  <si>
    <t>Tenon Construction</t>
  </si>
  <si>
    <t>TENON CONSTRUCTION LIMITED</t>
  </si>
  <si>
    <t>Therapy Provider- Headsight Therapeutic Services</t>
  </si>
  <si>
    <t>Headsight Therapeutic Services</t>
  </si>
  <si>
    <t>HEADSIGHT SERVICES LTD T/A HEADSIGHT THERAPEUTIC SERVICES</t>
  </si>
  <si>
    <t>Residential Treatment Provider</t>
  </si>
  <si>
    <t>Residential Rehabilitation Treatment</t>
  </si>
  <si>
    <t>Bosence Farm Community Ltd</t>
  </si>
  <si>
    <t>Adults Mental Health/Substance Misuse Team</t>
  </si>
  <si>
    <t>BOSENCE FARM COMMUNITY LIMITED</t>
  </si>
  <si>
    <t>Therapy Provider- Zach Gomm</t>
  </si>
  <si>
    <t>Zach Gomm</t>
  </si>
  <si>
    <t>MR CRA GOMM T/A ZACH GOMM</t>
  </si>
  <si>
    <t>NFC125 - Adobe CCS ELTA Agreement</t>
  </si>
  <si>
    <t>Adobe Agreement-3 year agreement under CCS- RM6068 for the provision of Technology Products and Associated Services</t>
  </si>
  <si>
    <t>Bytes Software Services Ltd</t>
  </si>
  <si>
    <t>Avneet Johal</t>
  </si>
  <si>
    <t>Business Support Hub and Corporate Resources Spoke</t>
  </si>
  <si>
    <t>BYTES SOFTWARE SERVICES LTD</t>
  </si>
  <si>
    <t>Vashti Waite</t>
  </si>
  <si>
    <t>AD Arts, Culture, Heritage and libraries left in January 2020, creating a vacuum in terms of service capacity. Cabinet report from 11 February 2020 stipulated a 1-year roll over contract for our festivals and events delivery by The Event Umbrella (TEU) on the basis that a detailed report would be produced to inform new procurement. An external specialist brings access to relevant festival networks and comparators/benchmarks. This will ensure that our new operating model will be tested against the most current practice.</t>
  </si>
  <si>
    <t>MISS EMMA VASHTI WAITE</t>
  </si>
  <si>
    <t>Specialist Fleet Services LTD t/a CTS Hire</t>
  </si>
  <si>
    <t>This supplier is a short term vehicle hire company that specialises in waste management vehicles. they will be supplying vehicles for Greener Ealing Limited.</t>
  </si>
  <si>
    <t>Specialist Fleet Services Ltd T/A Cts Hire</t>
  </si>
  <si>
    <t>Therapy Provider- Jenny Haylock</t>
  </si>
  <si>
    <t>Jenny Haylock</t>
  </si>
  <si>
    <t>JENNY HAYLOCK</t>
  </si>
  <si>
    <t>development of a 12-month arts and culture work plan</t>
  </si>
  <si>
    <t>5 days of consultancy work to support the development of a 12-month action plan towards developing a new culture strategy</t>
  </si>
  <si>
    <t>Jan De Schynkel</t>
  </si>
  <si>
    <t>Northfields Community Managed Library</t>
  </si>
  <si>
    <t>The provision of a Community Managed Library at Northfields Library</t>
  </si>
  <si>
    <t>Northfields Community Library</t>
  </si>
  <si>
    <t>NORTHFIELDS COMMUNITY LIBRARY</t>
  </si>
  <si>
    <t>Perivale Community Managed Library</t>
  </si>
  <si>
    <t>Provision of a Community Managed Library at Perivale Library</t>
  </si>
  <si>
    <t>Perivale Community Hive</t>
  </si>
  <si>
    <t>Not applicable</t>
  </si>
  <si>
    <t>PERIVALE COMMUNITY HIVE</t>
  </si>
  <si>
    <t>CARTER JONAS</t>
  </si>
  <si>
    <t>This document summarises LBE requirements relating to vacant possession and management of the Silverline MOT site off Park Avenue, Southall in March 2020, see attached Plan A. Site management services are required to: • Secure vacant possession of the site known as the Silverline MOT Site, Park Avenue, Southall. • Manage bailiffs and security contractors to take possession 16 March. • Manage all tenants and sub tenants off site within 4 weeks of 16 March, or in accordance with any agreed extension. • Manage all correspondence between tenants / licensees and the Council prior to and post possession.</t>
  </si>
  <si>
    <t>Carter Jonas</t>
  </si>
  <si>
    <t>OC304417</t>
  </si>
  <si>
    <t>CARTER JONAS SERVICE COMPANY</t>
  </si>
  <si>
    <t>Chelmsford Safety Supplies</t>
  </si>
  <si>
    <t>Chelmsford Safety Supplies will be providing PPE for Greener Ealing</t>
  </si>
  <si>
    <t>GEL</t>
  </si>
  <si>
    <t>Thomas Bird</t>
  </si>
  <si>
    <t>sales@chelmsfordsafety.co.uk</t>
  </si>
  <si>
    <t>CHELMSFORD SAFETY SUPPLIES LTD</t>
  </si>
  <si>
    <t>TRAFALGAR CLEANING EQUIPMENT</t>
  </si>
  <si>
    <t>TRAFALGAR CLEANING EQUIPMENT will be supplier Grounds Maintenance equipment for Greener Ealing</t>
  </si>
  <si>
    <t>Trafalgar Cleaning Equipment Limited</t>
  </si>
  <si>
    <t>TRAFALGAR CLEANING EQUIPMENT LIMITED</t>
  </si>
  <si>
    <t>Temporary Community Centre - Phase 6, Copley Close, W7</t>
  </si>
  <si>
    <t>Sibcas Ltd to provide a temporary community centre (Modular Building) for Phase 6 - Castle Bar, Copley Close, Hanwell, W7</t>
  </si>
  <si>
    <t>Sibcas Ltd</t>
  </si>
  <si>
    <t>SIBCAS LTD</t>
  </si>
  <si>
    <t>Triscan Systems Limited</t>
  </si>
  <si>
    <t>Triscan Systems Limited will be supplying equipment and software to manage fuel withdrawals for Greener Ealing</t>
  </si>
  <si>
    <t>Elaine Thompson</t>
  </si>
  <si>
    <t>info@triscansystems.com</t>
  </si>
  <si>
    <t>TRISCAN SYSTEMS LIMITED</t>
  </si>
  <si>
    <t>Imperial Polythene Products LTD</t>
  </si>
  <si>
    <t>Imperial Polythene Products LTD will be supplying street cleansing &amp; Commercial waste bags for Greener Ealing</t>
  </si>
  <si>
    <t>Imperial Polythene Products Ltd</t>
  </si>
  <si>
    <t>IMPERIAL POLYTHENE PRODUCTS LTD</t>
  </si>
  <si>
    <t>Phase 7 - Energy Centre, Copley Close, W7</t>
  </si>
  <si>
    <t>G&amp;D Higgins Mechanical Services to replace the life expired equipment and plant at the Copley Close Energy Centre plant room, Copley Close, W7.</t>
  </si>
  <si>
    <t>Park Works</t>
  </si>
  <si>
    <t>This supplier will be asked to quote/tender on a range of yet unknown projects over the next three years.</t>
  </si>
  <si>
    <t>Maydencroft Limited</t>
  </si>
  <si>
    <t>Richard STRANGE</t>
  </si>
  <si>
    <t>WEIGHTRON BILANCIAI LTD</t>
  </si>
  <si>
    <t>This supplier will be servicing and supporting one of two weighbridges owned by LBE and used by Greener Ealing Limited</t>
  </si>
  <si>
    <t>Weightron Bilanciai Ltd</t>
  </si>
  <si>
    <t>Therapy Provider- Ragdoll Training and Therapeutic Services</t>
  </si>
  <si>
    <t>Ragdoll Training And Therapeutic Services</t>
  </si>
  <si>
    <t>RAGDOLL TRAINING AND THERAPEUTIC SERVICES</t>
  </si>
  <si>
    <t>THE CPD CERTIFICATION SERVICE</t>
  </si>
  <si>
    <t>CPD Certification Service membership fees for renewal of Nell Blane (MECC Co-ordinator) for 5 Public Health Awareness Courses</t>
  </si>
  <si>
    <t>The Cpd Certification Service</t>
  </si>
  <si>
    <t>THE CPD CERTIFICATION SERVICE LTD</t>
  </si>
  <si>
    <t>Telecare Services</t>
  </si>
  <si>
    <t>Telecare service- previous supplier was taken over by new company.</t>
  </si>
  <si>
    <t>Tec Services Association Cic</t>
  </si>
  <si>
    <t>Business Support and Service Improvement</t>
  </si>
  <si>
    <t>TEC SERVICES ASSOCIATION C.I.C</t>
  </si>
  <si>
    <t>HE Municipal Engineering Services LTD</t>
  </si>
  <si>
    <t>HE Municipal Engineering Services LTD will be supplying specialised hire vehicles for Greener Ealing Limited</t>
  </si>
  <si>
    <t>He Municipal Engineering Services Ltd</t>
  </si>
  <si>
    <t>H E MUNICIPAL ENGINEERING SERVICES LTD</t>
  </si>
  <si>
    <t>John Hanlon &amp; Company LTD</t>
  </si>
  <si>
    <t>John Hanlon &amp; Company LTD will be providing specialised Plant for Greener Ealing to use at the Greenford HWRC site</t>
  </si>
  <si>
    <t>John Hanlon &amp; Company Ltd</t>
  </si>
  <si>
    <t>JOHN HANLON &amp; COMPANY LTD</t>
  </si>
  <si>
    <t>MEDIGOLD HEALTH CONSULTANCY LIMITED</t>
  </si>
  <si>
    <t>MEDIGOLD HEALTH CONSULTANCY LIMITED will be providing occupational health services for Greener Ealing Limited</t>
  </si>
  <si>
    <t>Medigold Health Consultancy Limited</t>
  </si>
  <si>
    <t>LORNA THUNDER</t>
  </si>
  <si>
    <t>clientbilling@medigold-health.com</t>
  </si>
  <si>
    <t>Campbell Reith Hill LLP</t>
  </si>
  <si>
    <t>Structural engineers.</t>
  </si>
  <si>
    <t>3BM Education Services Limited</t>
  </si>
  <si>
    <t>Existing supplier (24950 on business world) organisational change meant it became a new company.</t>
  </si>
  <si>
    <t>3Bm Education Services Limited</t>
  </si>
  <si>
    <t>Jennifer Bull</t>
  </si>
  <si>
    <t>Schools Performance</t>
  </si>
  <si>
    <t>3BM EDUCATION SERVICES LTD</t>
  </si>
  <si>
    <t>Therapy Provider- Rebecca Hall</t>
  </si>
  <si>
    <t>Rebecca Hall</t>
  </si>
  <si>
    <t>REBECCA HALL</t>
  </si>
  <si>
    <t>Therapy Provider- Amy Stewart</t>
  </si>
  <si>
    <t>Amy Stewart</t>
  </si>
  <si>
    <t>MRS AMY STEWART T/A AVENUE THERAPIES</t>
  </si>
  <si>
    <t>consultancy services for development of an Ealing festivals and events report, strategy and updated policy</t>
  </si>
  <si>
    <t>Ealing council has appointed a consultant to write a report, strategy and updated policy on Ealing’s festivals and events by the deadline date of 24 July 2020</t>
  </si>
  <si>
    <t>Arts and Culture</t>
  </si>
  <si>
    <t>Therapy Provider- Whole Child Therapy</t>
  </si>
  <si>
    <t>KIDATU</t>
  </si>
  <si>
    <t>Teleconferencing experts for Legal matters</t>
  </si>
  <si>
    <t>Kidatu</t>
  </si>
  <si>
    <t>KIDATU LTD</t>
  </si>
  <si>
    <t>Atlas English</t>
  </si>
  <si>
    <t>Provision of IELTS online courses and resources previously supplied by Clarity Language Consultants</t>
  </si>
  <si>
    <t>Atlas English Ltd</t>
  </si>
  <si>
    <t>ATLAS ENGLISH LTD</t>
  </si>
  <si>
    <t>Rubber/resin path surfacing</t>
  </si>
  <si>
    <t>Lay proprietary 'Flexipave' surface for widened pedestrian and cycle path near Pitshanger Park. This surface is the best available for paths likely to be subject to tree root damage.</t>
  </si>
  <si>
    <t>Kbi Uk Ltd</t>
  </si>
  <si>
    <t>Colin MCKENZIE</t>
  </si>
  <si>
    <t>KB INDUSTRIES UK LTD T/A KBI UK LTD</t>
  </si>
  <si>
    <t>One51 ES Plastics (UK) Limited T/A MGB Plastics</t>
  </si>
  <si>
    <t>This supplier will be providing different containers/ bins for Greener Ealing and LBE</t>
  </si>
  <si>
    <t>One51 Es Plastics (Uk) Limited T/A Mgb Plastics</t>
  </si>
  <si>
    <t>ONE51 ES PLASTICS (UK) LIMITED T/A MGB PLASTICS</t>
  </si>
  <si>
    <t>Hanwell Community Managed Library</t>
  </si>
  <si>
    <t>Provision of a Community Managed Library at Hanwell Library</t>
  </si>
  <si>
    <t>Ealing Law Centre</t>
  </si>
  <si>
    <t>EALING LAW CENTRE</t>
  </si>
  <si>
    <t>Grangewood Plastic Packaging LTD</t>
  </si>
  <si>
    <t>This supplier will be providing clear sacks for Greener Ealing Limited &amp; LBE</t>
  </si>
  <si>
    <t>Grangewood Plastic Packaging Ltd T/A Grangewood Plastic</t>
  </si>
  <si>
    <t>GRANGEWOOD PLASTIC PACKAGING LTD T/A GRANGEWOOD PLASTIC</t>
  </si>
  <si>
    <t>Therapy Provider- Dhakshini Patel</t>
  </si>
  <si>
    <t>Dhakshini Patel</t>
  </si>
  <si>
    <t>DHAKSHINI PATEL T/A HEAL GROW THRIVE</t>
  </si>
  <si>
    <t>PARAGUS LTD (T/A CHECKEDSAFE)</t>
  </si>
  <si>
    <t>This supplier is providing vehicle defect reporting software for Greener Ealing Limited</t>
  </si>
  <si>
    <t>Paragus Ltd (T/A Checkedsafe)</t>
  </si>
  <si>
    <t>Kirsty Astin</t>
  </si>
  <si>
    <t>accounts@checkedsafe.com</t>
  </si>
  <si>
    <t>STRAIGHT MANUFACTURING LTD</t>
  </si>
  <si>
    <t>This Supplier will be providing different type of containers for GEL and LBE from 180L bins - 1100L bins</t>
  </si>
  <si>
    <t>Straight Manufacturing Ltd</t>
  </si>
  <si>
    <t>Action First DoLS BIA &amp; Dr Assessments</t>
  </si>
  <si>
    <t>Specialist DoLS/LPS BIA &amp; Section 12 Dr assessment for legal cases.</t>
  </si>
  <si>
    <t>Action First Assessments</t>
  </si>
  <si>
    <t>Ommar Winn</t>
  </si>
  <si>
    <t>ommar.win@actionfirst.co.uk</t>
  </si>
  <si>
    <t>ACTION FIRST ASSESSMENTS LTD</t>
  </si>
  <si>
    <t>Montore Building Services Limited to undertake civil engineering and enabling works for the temporary Community Centre (Modular Building) for Phase 6 - Castle Bar, Copley Close.</t>
  </si>
  <si>
    <t>Montore Building Services Ltd</t>
  </si>
  <si>
    <t>MONTORE BUILDING SERVICES LTD</t>
  </si>
  <si>
    <t>J S AGRICULTURE LTD</t>
  </si>
  <si>
    <t>This Supplier will be providing Grounds Maintenance support services for GEL</t>
  </si>
  <si>
    <t>J S Agriculture Ltd</t>
  </si>
  <si>
    <t>Curtis Fitch Ltd</t>
  </si>
  <si>
    <t>Procurement Portal for the WLA</t>
  </si>
  <si>
    <t>CURTIS FITCH LTD</t>
  </si>
  <si>
    <t>Southall Cattle Market New Housing Development</t>
  </si>
  <si>
    <t>Purchase of land and construction of 125 new homes</t>
  </si>
  <si>
    <t>Mackenzie (South West) Homes Limited</t>
  </si>
  <si>
    <t>Mumta Ganatra</t>
  </si>
  <si>
    <t>MACKENZIE (SOUTH WEST) HOMES LTD</t>
  </si>
  <si>
    <t>Languard LTD</t>
  </si>
  <si>
    <t>This supplier will be providing weed control for the borough</t>
  </si>
  <si>
    <t>Languard Ltd</t>
  </si>
  <si>
    <t>LANGUARD LTD</t>
  </si>
  <si>
    <t>Therapy Provider- The Purple Elephant Project</t>
  </si>
  <si>
    <t>The supplier will be providing therapy</t>
  </si>
  <si>
    <t>The Purple Elephant Project</t>
  </si>
  <si>
    <t>THE PURPLE ELEPHANT PROJECT</t>
  </si>
  <si>
    <t>CERTAS ENERGY UK LTD</t>
  </si>
  <si>
    <t>This supplier will be providing fuel for Greener Ealing Limited</t>
  </si>
  <si>
    <t>Certas Energy Uk Ltd</t>
  </si>
  <si>
    <t>Donna Rice</t>
  </si>
  <si>
    <t>Nationalaccounts@certasenergy.co.uk</t>
  </si>
  <si>
    <t>Therapy Provider- Elan Hoffman</t>
  </si>
  <si>
    <t>Elan Hoffman</t>
  </si>
  <si>
    <t>ELAN HOFFMAN</t>
  </si>
  <si>
    <t>PERTEMPS RECRUITMENT PARTNERSHIP LTD</t>
  </si>
  <si>
    <t>This supplier will be providing Greener Ealing Limited with Agency staff.</t>
  </si>
  <si>
    <t>Pertemps Recruitment Partnership Ltd</t>
  </si>
  <si>
    <t>Therapy Provider- Wendy Daniel</t>
  </si>
  <si>
    <t>Wendy Daniel</t>
  </si>
  <si>
    <t>MR P F &amp; MRS W J DANIEL T/A WENDY DANIEL</t>
  </si>
  <si>
    <t>DIRECT CORPORATE DESIGN LIMITED</t>
  </si>
  <si>
    <t>SUPPLIER 18141 NEEDS TO BE UNPARKED IN ORDER TO PAY THIS INVOICE FOR DVDS FOR CCTV MONITORING</t>
  </si>
  <si>
    <t>Direct Corporate Design Limited</t>
  </si>
  <si>
    <t>DIRECT CORPORATE DESIGN LTD</t>
  </si>
  <si>
    <t>NORTHGATE VEHICLE HIRE LTD</t>
  </si>
  <si>
    <t>Sort Term hire Supplier for GEL</t>
  </si>
  <si>
    <t>Northgate Vehicle Hire Ltd</t>
  </si>
  <si>
    <t>GREENER EALING LIMITED</t>
  </si>
  <si>
    <t>Provision of Waste &amp; Recycling Collection, Street Cleaning, Grounds Maintenance, Burials and Associated Services</t>
  </si>
  <si>
    <t>Greener Ealing Limited</t>
  </si>
  <si>
    <t>LATCO</t>
  </si>
  <si>
    <t>ISA Account</t>
  </si>
  <si>
    <t>Payments of savings into child ISA Account</t>
  </si>
  <si>
    <t>The Share Foundation</t>
  </si>
  <si>
    <t>Asad Mehmood</t>
  </si>
  <si>
    <t>THE SHARE FOUNDATION FUNDRAISING A/C T/A THE SHARE FOUNDATION</t>
  </si>
  <si>
    <t>X-Ray Screening Maintenance Cover</t>
  </si>
  <si>
    <t>The council currently owns an X-Ray scanner device which was procured from Todd Research Ltd. This device is used to scan incoming mail items to enable the council to identify suspect packages. Todd Research Ltd provide regular servicing to the device to ensure its functionality and safe use.</t>
  </si>
  <si>
    <t>Todd Research Ltd</t>
  </si>
  <si>
    <t>TODD RESEARCH LTD</t>
  </si>
  <si>
    <t>Oxford Economics Limited</t>
  </si>
  <si>
    <t>Report o the Covid-19 on the Wes London Economy</t>
  </si>
  <si>
    <t>Luke Ward</t>
  </si>
  <si>
    <t>OXFORD ECONOMICS LIMITED</t>
  </si>
  <si>
    <t>contract for social impact bond for employment for drug and alcohol service</t>
  </si>
  <si>
    <t>IPSOS MORI UK Ltd</t>
  </si>
  <si>
    <t>Mystery Shopper surveys (WELN)</t>
  </si>
  <si>
    <t>Ipsos Mori Uk Ltd</t>
  </si>
  <si>
    <t>Joshua Stanton</t>
  </si>
  <si>
    <t>IPSOS MORI UK LTD</t>
  </si>
  <si>
    <t>COMPUTER SOLUTIONS MIDLANDS LTD TRADING AS INFOTECH SOLUTIONS</t>
  </si>
  <si>
    <t>This supplier is providing ICT software for the public weighbridge at Greenford depot</t>
  </si>
  <si>
    <t>Computer Solutions Midlands Ltd Trading As Infotech Solutions</t>
  </si>
  <si>
    <t>INFO TECH SOLUTIONS (MIDLANDS) LTD</t>
  </si>
  <si>
    <t>AFD SOFTWARE LTD</t>
  </si>
  <si>
    <t>This supplier provides Postcode software connected to the public weighbridge at Greenford depot</t>
  </si>
  <si>
    <t>Afd Software Ltd</t>
  </si>
  <si>
    <t>BLUE BAG DISTRIBUTION LIMITED</t>
  </si>
  <si>
    <t>This supplier will be distributing clear sacks for residents on behalf of GEL and the Council</t>
  </si>
  <si>
    <t>Blue Bag Distribution Limited</t>
  </si>
  <si>
    <t>Street Service</t>
  </si>
  <si>
    <t>Fleet accident / maintenance repairs</t>
  </si>
  <si>
    <t>Accident repairs. Vehicle mechanical repairs</t>
  </si>
  <si>
    <t>Maximum Car Care Ltd</t>
  </si>
  <si>
    <t>Daniel McKeown</t>
  </si>
  <si>
    <t>MAXIMUM CAR CARE LTD</t>
  </si>
  <si>
    <t>Providing online training for Foster Carers</t>
  </si>
  <si>
    <t>Ac Education</t>
  </si>
  <si>
    <t>AC EDUCATION LTD</t>
  </si>
  <si>
    <t>Vehicle leasing equipment</t>
  </si>
  <si>
    <t>To lease vehicles for Greener Ealing</t>
  </si>
  <si>
    <t>Tp Leasing Limited</t>
  </si>
  <si>
    <t>Simon Peet</t>
  </si>
  <si>
    <t>Amalio Alcazar</t>
  </si>
  <si>
    <t>Greener Ealing</t>
  </si>
  <si>
    <t>TP LEASING LIMITED</t>
  </si>
  <si>
    <t>Vehicle Leasing Equipment</t>
  </si>
  <si>
    <t>To leave vehicles for Greener Ealing</t>
  </si>
  <si>
    <t>Richard C. Bircher (Holdings) Limited</t>
  </si>
  <si>
    <t>RICHARD C. BIRCHER (HOLDINGS) LIMITED</t>
  </si>
  <si>
    <t>To lease vehicles for greener Ealing</t>
  </si>
  <si>
    <t>Societe Generale Equipment Finance Limited</t>
  </si>
  <si>
    <t>SOCIETE GENERALE FINANCE EQUIPMENT</t>
  </si>
  <si>
    <t>Jcb Finance Ltd</t>
  </si>
  <si>
    <t>JCB FINANCE LTD</t>
  </si>
  <si>
    <t>DNA Legal LTD</t>
  </si>
  <si>
    <t>DNA testing for legal matters</t>
  </si>
  <si>
    <t>Dna Legal Ltd</t>
  </si>
  <si>
    <t>DNA LEGAL LTD</t>
  </si>
  <si>
    <t>DW legal costs LLP</t>
  </si>
  <si>
    <t>Legal costing</t>
  </si>
  <si>
    <t>Dw Legal Costs Llp</t>
  </si>
  <si>
    <t>OC377871</t>
  </si>
  <si>
    <t>DW LEGAL COSTS LLP</t>
  </si>
  <si>
    <t>Setting up Broadway living HR</t>
  </si>
  <si>
    <t>Forest Hr Ltd</t>
  </si>
  <si>
    <t>Anisa Yulika</t>
  </si>
  <si>
    <t>FOREST HR LTD</t>
  </si>
  <si>
    <t>Therapy Provider- Susan Chantrell</t>
  </si>
  <si>
    <t>Susan Chantrell</t>
  </si>
  <si>
    <t>GO PLANT FLEET SERVICES LIMITED</t>
  </si>
  <si>
    <t>This supplier will be providing vehicle and plant maintenance</t>
  </si>
  <si>
    <t>Go Plant Fleet Services Limited</t>
  </si>
  <si>
    <t>Katie White</t>
  </si>
  <si>
    <t>gpfscreditcontrol@gpl-hire.co.uk</t>
  </si>
  <si>
    <t>BOYCO (UK) LTD</t>
  </si>
  <si>
    <t>Works for fixed furniture for Coston Primary School - ARP</t>
  </si>
  <si>
    <t>Boyco (Uk) Ltd</t>
  </si>
  <si>
    <t>Projects Delivery Unit</t>
  </si>
  <si>
    <t>Nevaeh McIntosh</t>
  </si>
  <si>
    <t>Nursery Fees</t>
  </si>
  <si>
    <t>St Michael'S Nursery Ltd</t>
  </si>
  <si>
    <t>Fees</t>
  </si>
  <si>
    <t>ST MICHAELS NURSERY LTD</t>
  </si>
  <si>
    <t>Private Sector Stock Condition Survey</t>
  </si>
  <si>
    <t>BRE is appointed to carry private sector stock condition survey in Ealing. Procurement Ref: CH202240</t>
  </si>
  <si>
    <t>Building Establishment Research Limited</t>
  </si>
  <si>
    <t>Housing Policy and Startegy</t>
  </si>
  <si>
    <t>BUILDING RESEARCH ESTABLISHMENT LTD</t>
  </si>
  <si>
    <t>Social distancing signage- Covid-19</t>
  </si>
  <si>
    <t>2m signs will be providing custom made social distancing signage across the corporate estate. In addition, they provide all types of print, signage and design services on an industrial and office level. This supplier has been set up due to Covid-19.</t>
  </si>
  <si>
    <t>2M Print &amp; Media Ltd</t>
  </si>
  <si>
    <t>Tatiana Atigachi</t>
  </si>
  <si>
    <t>Hospitality and Events</t>
  </si>
  <si>
    <t>2M PRINT &amp; MEDIA LTD</t>
  </si>
  <si>
    <t>New Women only Residential Treatment provider</t>
  </si>
  <si>
    <t>Hebron Trust</t>
  </si>
  <si>
    <t>Adult Substance Misuse Team</t>
  </si>
  <si>
    <t>HEBRON TRUST</t>
  </si>
  <si>
    <t>Post Adoption Housing Support Service- MB Supported Housing Limited</t>
  </si>
  <si>
    <t>The supplier will be providing post adoption housing support</t>
  </si>
  <si>
    <t>Mb Supported Housing Limited</t>
  </si>
  <si>
    <t>MB SUPPORTED HOUSING LIMITED</t>
  </si>
  <si>
    <t>Acton BID Company</t>
  </si>
  <si>
    <t>Transfer of BID Levy collected on behalf of Acton BID by Local Tax and Accounts Receivable to Acton BID Limited</t>
  </si>
  <si>
    <t>Acton Bid Company Limited</t>
  </si>
  <si>
    <t>ACTON BID COMPANY LIMITED</t>
  </si>
  <si>
    <t>PPE supplies</t>
  </si>
  <si>
    <t>PPE supplies Covid 19</t>
  </si>
  <si>
    <t>Almond Pharma Ltd</t>
  </si>
  <si>
    <t>ALMOND PHARMA LTD</t>
  </si>
  <si>
    <t>Careline Mobile</t>
  </si>
  <si>
    <t>Mobile sims for Careline equipment</t>
  </si>
  <si>
    <t>Anywhere Care Limited</t>
  </si>
  <si>
    <t>Business and Service Improvement</t>
  </si>
  <si>
    <t>ANYWHERE CARE LIMITED</t>
  </si>
  <si>
    <t>Inter-County Ambulance Service Ltd</t>
  </si>
  <si>
    <t>Invoice payment to Inter-County Ambulance Service</t>
  </si>
  <si>
    <t>Mandeep Merbay</t>
  </si>
  <si>
    <t>Parvin Walji</t>
  </si>
  <si>
    <t>Gnp</t>
  </si>
  <si>
    <t>INTER-COUNTY AMBULANCE SERVICE LTD</t>
  </si>
  <si>
    <t>Hastings Self Storage</t>
  </si>
  <si>
    <t>Storage provider for a Mental Health service users belongings</t>
  </si>
  <si>
    <t>Luisa Cantore</t>
  </si>
  <si>
    <t>Adults Placement Team</t>
  </si>
  <si>
    <t>Get that from company/company house</t>
  </si>
  <si>
    <t>CURTIS STORAGE (LANCING) LTD T/A HASTINGS SELF STORAGE</t>
  </si>
  <si>
    <t>Ground Survey Consultants</t>
  </si>
  <si>
    <t>GEA is a geotechnical survyeing company, working for Ealing Council to do ground surveys for Ealing's Affordable Housing sites.</t>
  </si>
  <si>
    <t>Geotechnical And Environmental Associates Limited</t>
  </si>
  <si>
    <t>GEOTECHNICAL AND ENVIRONMENTAL ASSOCIATES LIMITED</t>
  </si>
  <si>
    <t>Parr Group</t>
  </si>
  <si>
    <t>Providing Mechanical &amp; Electrical services.</t>
  </si>
  <si>
    <t>SPE Contracts Ltd</t>
  </si>
  <si>
    <t>Spe Contracts Ltd</t>
  </si>
  <si>
    <t>SPE CONTRACTS LIMITED</t>
  </si>
  <si>
    <t>TouchBase Centre CIC- Therapy Provider</t>
  </si>
  <si>
    <t>Touchbase Centre Cic</t>
  </si>
  <si>
    <t>TOUCHBASE CENTRE CIC</t>
  </si>
  <si>
    <t>Therapy Provider- Joy Gamble</t>
  </si>
  <si>
    <t>Joy Gamble</t>
  </si>
  <si>
    <t>Maliyah McGovern</t>
  </si>
  <si>
    <t>Nursery fees</t>
  </si>
  <si>
    <t>Little Angels Brixton</t>
  </si>
  <si>
    <t>Imran Khan</t>
  </si>
  <si>
    <t>Ana Guita</t>
  </si>
  <si>
    <t>Connected Person Team</t>
  </si>
  <si>
    <t>LITTLE ANGELS NURSERY SCHOOL LTD T/A LITTLE ANGELS BRIXTON</t>
  </si>
  <si>
    <t>ENGINEERING LAND &amp; BUILDING SURVEYS LTD</t>
  </si>
  <si>
    <t>To carry out a measured building survey for Elthorne Park High School ARP project</t>
  </si>
  <si>
    <t>Engineering Land &amp; Building Surveys Ltd</t>
  </si>
  <si>
    <t>Managing and servicing people counters</t>
  </si>
  <si>
    <t>We have eight people counters in Ealing Libraries to collect data on library usage. They are supplied, managed and serviced by Axiomatic</t>
  </si>
  <si>
    <t>Axiomatic Technology Ltd</t>
  </si>
  <si>
    <t>AXIOMATIC TECHNOLOGY LTD</t>
  </si>
  <si>
    <t>BELL BRUSH CLEANING &amp; JANITORIAL SUPPLIES</t>
  </si>
  <si>
    <t>supplier of tools &amp; equipment for Street Cleansing</t>
  </si>
  <si>
    <t>Bell Brush Cleaning &amp; Janitorial Supplies</t>
  </si>
  <si>
    <t>Katarina Pohancenikova</t>
  </si>
  <si>
    <t>Greener Ealing Ltd</t>
  </si>
  <si>
    <t>Paul Winford</t>
  </si>
  <si>
    <t>sales@bellbrush.com</t>
  </si>
  <si>
    <t>WAPPY</t>
  </si>
  <si>
    <t>Training Workshops</t>
  </si>
  <si>
    <t>Wappy</t>
  </si>
  <si>
    <t>WAPPY (WRITING, ACTING &amp; PUBLISHING FOR YOUNSTERS)</t>
  </si>
  <si>
    <t>Health and safety recruitment</t>
  </si>
  <si>
    <t>Dave Rowsen from Beacon Partnership was previously contracted as a fire safety consultant in Housing Assets. It was agreed that he would be better located working in the Corporate Health and Safety service providing a programme of fire safety consultancy support to corporate, housing, regeneration &amp; housing and schools compliance and knowledge.</t>
  </si>
  <si>
    <t>Beacon Partnership Llp</t>
  </si>
  <si>
    <t>OC419877</t>
  </si>
  <si>
    <t>BEACON PARTNERSHIP LLP</t>
  </si>
  <si>
    <t>For the transport of tenants and their goods.</t>
  </si>
  <si>
    <t>Sams Delivery/London Masters Ltd</t>
  </si>
  <si>
    <t>Percy Oduro</t>
  </si>
  <si>
    <t>LONDON MASTER SERVICES LTD T/A SAM'S VAN HIRE</t>
  </si>
  <si>
    <t>Specialist Financial Advice for Schools &amp; Website Design</t>
  </si>
  <si>
    <t>Specialist Financial Advice for Schools and assistance with the review/update of the website for Schools-EGfL</t>
  </si>
  <si>
    <t>Education Performance Improvement Limited</t>
  </si>
  <si>
    <t>Bursarial Services</t>
  </si>
  <si>
    <t>EDUCATION PERFORMANCE IMPROVEMENT LIMITED</t>
  </si>
  <si>
    <t>SPECTRUM SIGNWRITING LIMITED T/A SPECTRUM SIGNS</t>
  </si>
  <si>
    <t>SPECTRUM SIGNWRITING LIMITED T/A SPECTRUM SIGNS are the livery supplier for the Greener Ealing fleet</t>
  </si>
  <si>
    <t>Spectrum Signwriting Limited T/A Spectrum Signs</t>
  </si>
  <si>
    <t>UK CONTAINER MAINTENANCE LTD</t>
  </si>
  <si>
    <t>This supplier provides bin refurbishment/ repairs of commercial bins for Ealing Council and GEL (Previously an amey supplier for the contract)</t>
  </si>
  <si>
    <t>Uk Container Maintenance Ltd</t>
  </si>
  <si>
    <t>Provider of specialist building works carried out under the Disabled Facilities Grant and HRA budget for Council Housing Adaptations for vulnerable disabled clients of Ealing Borough</t>
  </si>
  <si>
    <t>Fg Mileham</t>
  </si>
  <si>
    <t>FG MILEHAM (BUILDING CONTRACTORS) LTD - IN LIQUIDATION</t>
  </si>
  <si>
    <t>Capita ESS Limited</t>
  </si>
  <si>
    <t>Previous supplier (15849) is preparing to sell the part of the business we have a contract with, and so have handed this over to a different company within their corporation (Capita ESS Limited)</t>
  </si>
  <si>
    <t>Capita Ess Limited</t>
  </si>
  <si>
    <t>Strategy &amp; Performance</t>
  </si>
  <si>
    <t>MS DEBBIE AMOO</t>
  </si>
  <si>
    <t>Work with external professional artists to support the delivery of the Arts Award. This is a requirement of the grant funding.</t>
  </si>
  <si>
    <t>Mr A R Hulme</t>
  </si>
  <si>
    <t>MR ANDREW R HULME</t>
  </si>
  <si>
    <t>Agency</t>
  </si>
  <si>
    <t>Goodman Masson is an agency providing consultant recruitment service.</t>
  </si>
  <si>
    <t>Goodman Masson Limited</t>
  </si>
  <si>
    <t>Philip Browne</t>
  </si>
  <si>
    <t>GOODMAN MASSON LIMITED</t>
  </si>
  <si>
    <t>Helen Redding Education Consultancy Ltd</t>
  </si>
  <si>
    <t>To complete guidance around what might reasonably be expected across all schools in Ealing in response to SEN. They will also finalise Ealing’s Threshold of Need document which will be shared with professionals and parents to support fair resource allocation based on need.</t>
  </si>
  <si>
    <t>Jean Rolfe</t>
  </si>
  <si>
    <t>HELEN REDDING EDUCATION CONSULTANCY LTD T/A HELEN REDDING EDUCATION</t>
  </si>
  <si>
    <t>Chris Osgerby- Therapy Provider</t>
  </si>
  <si>
    <t>Chris Osgerby</t>
  </si>
  <si>
    <t>ARMFIELD CONSTRUCTION LIMITED</t>
  </si>
  <si>
    <t>Construction Works for John Chilton Expansion at Wood End Academy</t>
  </si>
  <si>
    <t>Armfield Construction Limitd</t>
  </si>
  <si>
    <t>FRANCIS CONSTRUCTION</t>
  </si>
  <si>
    <t>Construction of a new single storey building comprising 3 No. Classrooms etc for Havelock Primary School - ARP Expansion Project</t>
  </si>
  <si>
    <t>Francis Construction</t>
  </si>
  <si>
    <t>FRANCIS CONSTRUCTION LTD</t>
  </si>
  <si>
    <t>Brent Oil Contractors Limited</t>
  </si>
  <si>
    <t>This supplier provides the collection of oil from the HWRC sites</t>
  </si>
  <si>
    <t>Tina Patel</t>
  </si>
  <si>
    <t>BRADLEY MANN PSYCHOLOGICAL SERVICES LIMITED</t>
  </si>
  <si>
    <t>Consultant Clinical Psychologist</t>
  </si>
  <si>
    <t>Bradley Mann Psychological Services Limited</t>
  </si>
  <si>
    <t>Therapy Provider- Sarah Hickson- Play Together LTD</t>
  </si>
  <si>
    <t>Sarah Hickson</t>
  </si>
  <si>
    <t>MISS SARAH HICKSON T/A PLAY TOGETHER LTD</t>
  </si>
  <si>
    <t>FIRST CLASS INVENTORIES</t>
  </si>
  <si>
    <t>We need First class Inventories as an independent clerk to conduct inventories, check outs and check in appointments for private lettings under the Broadway Living Portfolio. First Class inventories will be used as and when as a backup contractor for when our main one isn’t available. N.B. All expenditure is recharged back to Broadway Living so there is no cost to the council.</t>
  </si>
  <si>
    <t>First Class Inventories</t>
  </si>
  <si>
    <t>MISS HAYLEY M CHELTON T/A FIRST CLASS INVENTORIES</t>
  </si>
  <si>
    <t>Marston Court Pigeon Control</t>
  </si>
  <si>
    <t>Live Predatory response to pigeon infestation to Marston Court modular homes</t>
  </si>
  <si>
    <t>Apeer Bird And Pest</t>
  </si>
  <si>
    <t>APEER BIRD AND PEST CONTROL LTD</t>
  </si>
  <si>
    <t>PROLUDIC LTD THE PLAY HUB</t>
  </si>
  <si>
    <t>This supplier provides specialist playground equipment for GEL to install on behalf of LBE</t>
  </si>
  <si>
    <t>Proludic Ltd The Play Hub</t>
  </si>
  <si>
    <t>PROLUDIC LTD T/A THE PLAY HUB</t>
  </si>
  <si>
    <t>Interior Design Services for Phase 6 Sales</t>
  </si>
  <si>
    <t>1. To carry out interior Design refresh with furniture of the existing show apartment at Alton Court, Copley Close, Hanwell, W7 1DD 2. To carry out full Interior Design Service and furniture fo a new show apartment (plot 89) on the Phase 6 Development. 3. To provide 4 no. mood boards to be incorporated in the ThinkHub+ sales technology.</t>
  </si>
  <si>
    <t>Artspace Interior Design Ltd</t>
  </si>
  <si>
    <t>ARTSPACE INTERIOR DESIGN LTD</t>
  </si>
  <si>
    <t>Crimson</t>
  </si>
  <si>
    <t>Software company that provide on line booking systems.</t>
  </si>
  <si>
    <t>Crimson Limited</t>
  </si>
  <si>
    <t>CRIMSON LTD</t>
  </si>
  <si>
    <t>Caterclean Supplies</t>
  </si>
  <si>
    <t>Consumables, PPE and cleaning supplies</t>
  </si>
  <si>
    <t>Security &amp; Estate Services ( Cleaning)</t>
  </si>
  <si>
    <t>CATERCLEAN SUPPLIES</t>
  </si>
  <si>
    <t>Fire Safety Consultancy</t>
  </si>
  <si>
    <t>Specialist fire consultant for commercial stock and QS</t>
  </si>
  <si>
    <t>Black &amp; White Fire Security Ltd</t>
  </si>
  <si>
    <t>BLACK &amp; WHITE FIRE &amp; SECURITY LTD</t>
  </si>
  <si>
    <t>mentoring services provided by YPR Limited</t>
  </si>
  <si>
    <t>Providing support to Ealing children and families, mentoring services for Tafarri Halliday</t>
  </si>
  <si>
    <t>Ypr Limited</t>
  </si>
  <si>
    <t>Marie Goodin</t>
  </si>
  <si>
    <t>YPR LIMITED T/A YPR</t>
  </si>
  <si>
    <t>Vehicle Engineering &amp; Inspections Services</t>
  </si>
  <si>
    <t>Asses damage to council vehicles to ensure price of repair is correct.</t>
  </si>
  <si>
    <t>Associated Independent Assessors Limited</t>
  </si>
  <si>
    <t>ASSOCIATED INDEPENDENT ASSESSORS LTD</t>
  </si>
  <si>
    <t>M&amp;E Consultants</t>
  </si>
  <si>
    <t>Appointment of Mechanical and Electrical Consultant for High Lane Regeneration Project</t>
  </si>
  <si>
    <t>Silver Energy Management Solutions Ltd</t>
  </si>
  <si>
    <t>Silver Energy Management</t>
  </si>
  <si>
    <t>Chartsbridge Group Limited</t>
  </si>
  <si>
    <t>Chartsbridge used to be part of Marston Holdings - supplier 28151 so the contract is the same as theirs. They carry out enforcement for the execution of writs of assistance for the removal of illegal encampments of Travellers in the borough. They were already paid as a sundry supplier to remove trespassers at Lord Halsbury’s Memorial Playing Field on 6th July 2020, Now there is a second overdue invoice for £2,850 to be paid for removal of trespassers from Southall Recreation Ground on 8th July 2002. They will be used again as and when required. There is a risk to Council assets and public safety without the use of this supplier to provide this service.</t>
  </si>
  <si>
    <t>Parks Operations (chris Welsh)</t>
  </si>
  <si>
    <t>Contract For PV Panel Maintenance, Repair and Pigeon Netting Services</t>
  </si>
  <si>
    <t>The contract is related providing Maintenance services to the solar PV installation on domestic sites.</t>
  </si>
  <si>
    <t>Revolution Energy Services</t>
  </si>
  <si>
    <t>Economic Growth</t>
  </si>
  <si>
    <t>REVOLUTION ENERGY SERVICES LTD</t>
  </si>
  <si>
    <t>Libra Partnership Ltd</t>
  </si>
  <si>
    <t>Out of Borough specialist DoLS IMCA &amp; RPPR assessments and services.</t>
  </si>
  <si>
    <t>LIBRA PARTNERSHIP LTD</t>
  </si>
  <si>
    <t>Anna Freud Centre</t>
  </si>
  <si>
    <t>Emmanuel Anatsul</t>
  </si>
  <si>
    <t>Mental Health</t>
  </si>
  <si>
    <t>Go Plant Fleet Services Ltd</t>
  </si>
  <si>
    <t>c£840k pa for the provision of fleet repairs and maintenance for the GEL contract. Original supplier was set up as Go Plant Ltd - but we need to pay Go Plant Fleet Services Ltd</t>
  </si>
  <si>
    <t>GO PLANT FLEET SERVICES LTD</t>
  </si>
  <si>
    <t>Bedale House</t>
  </si>
  <si>
    <t>refurbishment of a house</t>
  </si>
  <si>
    <t>B-Line Ltd</t>
  </si>
  <si>
    <t>B-LINE LTD</t>
  </si>
  <si>
    <t>DRAINCARE LTD</t>
  </si>
  <si>
    <t>Pump Engineer to attend and investigate maintenance and repair of pumps.</t>
  </si>
  <si>
    <t>Draincare</t>
  </si>
  <si>
    <t>Donyale De Bruyn</t>
  </si>
  <si>
    <t>COMMONPLACE DIGITAL LIMITED</t>
  </si>
  <si>
    <t>The Council needs to urgently procure an online engagement platform to enable consultation with Ealing residents to comply with central government timescales and grant conditions on implementing Low Traffic Neighbourhoods (LTN). See contract and Officer's Decision attached. This will be funded by Centra Government - Transport for London.</t>
  </si>
  <si>
    <t>Commonplace Digital Limited</t>
  </si>
  <si>
    <t>MR P &amp; MRS S FINCH</t>
  </si>
  <si>
    <t>PAUL FINCH CARRIED OUT A PROJECT DESIGN REVIEW FOR PLANNING IN APRIL 2020 AND WAS PAID AS A SUNDRY SUPPLIER. HE HAS NOW SUBMITTED AN INVOICE FOR TWO PROJECT REVIEWS OF PERCEVAL HOUSE FOR PLANNING SO NEEDS TO BE SET UP AS A SUPPLIER IN ORDER TO PAY THE ATTACHED INVOICE AND FOR ANY FUTURE REVIEWS AND REPORTS HE MAY BE REQUIRED TO DO. N.B. EMERALD EALING HAVE BEEN INVOICED FOR THIS REVIEW SO THE NET COST TO THE LBE IS ZERO.</t>
  </si>
  <si>
    <t>Mr Paul Finch</t>
  </si>
  <si>
    <t>LANGLEY GLAZING LTD</t>
  </si>
  <si>
    <t>Services provided -replacement of windows caused by crew accidents</t>
  </si>
  <si>
    <t>Langley Glazing Ltd</t>
  </si>
  <si>
    <t>HILLROM LTD</t>
  </si>
  <si>
    <t>For supplying hoist and installation works at Wood End Academy</t>
  </si>
  <si>
    <t>Hillrom Ltd</t>
  </si>
  <si>
    <t>Chiswick Toddlers World Nursery</t>
  </si>
  <si>
    <t>Toddlers nursery provider.</t>
  </si>
  <si>
    <t>Neelam Sharma</t>
  </si>
  <si>
    <t>CHISWICK TODDLERS WORLD NURSERY</t>
  </si>
  <si>
    <t>Bell Container Trading Ltd</t>
  </si>
  <si>
    <t>To provide Toilet Shipping Container and Storage Container.</t>
  </si>
  <si>
    <t>Karma Chura-Tsang</t>
  </si>
  <si>
    <t>BELL CONTAINER TRADING LTD</t>
  </si>
  <si>
    <t>EAST EUROPEAN RESOURCE CENTRE</t>
  </si>
  <si>
    <t>EAST EUROPEAN RESOURCE CENTRE IS A CHARITY THAT WILL BE DELIVERING A PROJECT WORKING WITH VULNERABLE YOUNG PEOPLE, AND THEIR PARENTS THROUGH WORKSHOPS TO BUILD THEIR RESILIENCE &amp; RAISE AWARENSS AGAINST THE THREATS OF GROOMING AND RADICALISATION. THIS IS PART OF THE PREVENT PROJECT FUNDED BY THE HOME OFFICE. THE CONTRACT WAS CENTRALLY AWARDED BY THE HOME OFFICE.</t>
  </si>
  <si>
    <t>East European Resource Centre</t>
  </si>
  <si>
    <t>Community Safety - Prevent Programme</t>
  </si>
  <si>
    <t>Dudley Lodge Residential Family Assessment Centre</t>
  </si>
  <si>
    <t>Residential Family Assessment Centre</t>
  </si>
  <si>
    <t>Dudley Lodge Family Assessment Centre</t>
  </si>
  <si>
    <t>Patrick Mchale</t>
  </si>
  <si>
    <t>DUDLEY LODGE T/A DUDLEY LODGE FAMILY ASSESSMENT CENTRE</t>
  </si>
  <si>
    <t>London Borough of Ealing Owned Commercial Properties</t>
  </si>
  <si>
    <t>Advising on Business rates issues for LBE owned property portfolio</t>
  </si>
  <si>
    <t>Avison Young (Uk) Ltd</t>
  </si>
  <si>
    <t>AVISON YOUNG (UK) LTD</t>
  </si>
  <si>
    <t>British Telecom plc t/a BT Global Services</t>
  </si>
  <si>
    <t>Library Network Service - EALCCN0002</t>
  </si>
  <si>
    <t>British Telecom Plc T/A Bt Global Services</t>
  </si>
  <si>
    <t>BRITISH TELECOM PLC T/A BT GLOBAL SERVICES</t>
  </si>
  <si>
    <t>MBE Property Services Limited</t>
  </si>
  <si>
    <t>Specialist leak detection and resolution for LBE housing stock</t>
  </si>
  <si>
    <t>Mbe Property Services Limited</t>
  </si>
  <si>
    <t>MBE PROPERTY SERVICES LIMITED</t>
  </si>
  <si>
    <t>Institute for Employment Studies</t>
  </si>
  <si>
    <t>Provision of services in response to our invitation to tender issued on 22nd July 2020 (‘Improving understanding of the demand for and supply of skills in the West London labour market’) and as set out in your proposal submitted on 19th August 2020.</t>
  </si>
  <si>
    <t>Institute For Employment Studies</t>
  </si>
  <si>
    <t>David Pack</t>
  </si>
  <si>
    <t>INSTITUTE FOR EMPLOYMENT STUDIES</t>
  </si>
  <si>
    <t>Edmundson Electrical Ltd</t>
  </si>
  <si>
    <t>Providing a wide range of site electrics and supplies, tools and fixings, instrumentation and electronic components, ventilation, space heating, water heating, cable components and accessories.</t>
  </si>
  <si>
    <t>EDMUNDSON ELECTRICAL LTD</t>
  </si>
  <si>
    <t>THAMES WATER UTILITES LTD - RENT COLLECTION ACCOUNT</t>
  </si>
  <si>
    <t>Account to enable the Council to pay the freeholder, Thames Water, in respect of rent.</t>
  </si>
  <si>
    <t>Thames Water Utilites Ltd - Rent Collection Account</t>
  </si>
  <si>
    <t>Integrated Drug and Alcohol Treatment Service for Adults and Young People</t>
  </si>
  <si>
    <t>Ealing's integrated drug and alcohol treatment service for adults and young people delivering clinical, psychosocial and peer support services Contract Value - £3,353,211 CGL - RISE DAAT - £120,000 from PH Grant Supplement Grant Activity - 1,176,110 Rough Sleepers Drugs &amp; Alcohol Team - (£750,000 from RSDAT Grant) - Grant Description - from Central government to deliver interventions for people in the criminal justice system with Drug and Alcohol needs. GRANT Start Date - 01/04/2021 GRANT End Date - 30/06/2022</t>
  </si>
  <si>
    <t>CHANGE GROW LIVE SERVICES LTD T/A CHANGE, GROW, LIVE (RISE)</t>
  </si>
  <si>
    <t>Legal services to defend a professional indemnity claim.</t>
  </si>
  <si>
    <t>Rpc (Reynolds Porter Chamberlain)</t>
  </si>
  <si>
    <t>OC317402</t>
  </si>
  <si>
    <t>REYNOLDS PORTER CHAMBERLAIN LLP (RPC)</t>
  </si>
  <si>
    <t>Interpreting service for languages not offered by our regular supplier, e.g. Krio language</t>
  </si>
  <si>
    <t>Clearvoice Interpreting Services</t>
  </si>
  <si>
    <t>Anna Oldakowska</t>
  </si>
  <si>
    <t>Mast - Children's Services</t>
  </si>
  <si>
    <t>MIGRANT HELP TRADING LIMITED T/A CLEAR VOICE INTERPRETING SERVICES</t>
  </si>
  <si>
    <t>All Age Transport DPS</t>
  </si>
  <si>
    <t>Dynamic Purchasing System for All Age Transport</t>
  </si>
  <si>
    <t>Multiple</t>
  </si>
  <si>
    <t>Transport Hub</t>
  </si>
  <si>
    <t>Amethyst Horticulture Limited</t>
  </si>
  <si>
    <t>Grounds Service - Amethyst Horticulture are a supplier of plants and flowers</t>
  </si>
  <si>
    <t>AMETHYST HORTICULTURE LIMITED</t>
  </si>
  <si>
    <t>BEAM UP LIMITED</t>
  </si>
  <si>
    <t>THEY WILL BE HELPING HOMELESS PEOPLE TO FIND WORK. A JOINT PROJECT FUNDED BY HOUSING DEMAND &amp; EMPLOYMENT SKILLS</t>
  </si>
  <si>
    <t>Beam Up Limited</t>
  </si>
  <si>
    <t>Houisng &amp; Employment Skills</t>
  </si>
  <si>
    <t>BEAM UP LIMITED T/A BEAM</t>
  </si>
  <si>
    <t>Franck Pertois</t>
  </si>
  <si>
    <t>Training provider Adult Services</t>
  </si>
  <si>
    <t>MR F J Y PERTOIS T/A FRANCK PERTOIS TRAINING</t>
  </si>
  <si>
    <t>Workforce Inequalities Engagement Project</t>
  </si>
  <si>
    <t>Corporate - workforce inequalities engagement project to establish opportunities to improve the lived experiences o staff across the nine characteristics.</t>
  </si>
  <si>
    <t>DWC Consulting Services Ltd</t>
  </si>
  <si>
    <t>DWC CONSULTING SERVICES LTD</t>
  </si>
  <si>
    <t>Financial Modelling Services</t>
  </si>
  <si>
    <t>To assist in the creation of a new business model for Golf Links, and are now appointing QUOD as the specialist consultants to help formulate the new business case for Golf Links.</t>
  </si>
  <si>
    <t>Quod Ltd</t>
  </si>
  <si>
    <t>Bob Souster</t>
  </si>
  <si>
    <t>Renee PetersFindley</t>
  </si>
  <si>
    <t>Housing Supply Team</t>
  </si>
  <si>
    <t>QUOD LTD</t>
  </si>
  <si>
    <t>Zurich Municipal - Motor Claims (Zurich Insurance PLC)</t>
  </si>
  <si>
    <t>This is in order to set up an imprest account for our claims handlers as part of the ZM motor insurance contract, proceeded via OJEU in April 2020.</t>
  </si>
  <si>
    <t>Zurich Insurance Plc</t>
  </si>
  <si>
    <t>ZURICH INSURANCE PLC</t>
  </si>
  <si>
    <t>Therapy Provider- Sarah Bentley</t>
  </si>
  <si>
    <t>Sarah Bentley</t>
  </si>
  <si>
    <t>SARAH BENTLEY</t>
  </si>
  <si>
    <t>Provision of Tuberculosis Awareness Raising Programme</t>
  </si>
  <si>
    <t>To raise awareness of TB prevention - Total contract value is £240,000. Yearly value is £48,000</t>
  </si>
  <si>
    <t>Rajwinder Hira</t>
  </si>
  <si>
    <t>Anand Pankhania</t>
  </si>
  <si>
    <t>Therapy Provider- Pat Mcullen</t>
  </si>
  <si>
    <t>Pat Mcmullen</t>
  </si>
  <si>
    <t>MISS PAT MCMULLAN</t>
  </si>
  <si>
    <t>E-Foods Ltd</t>
  </si>
  <si>
    <t>52 weeks x 2 years x £10 per week for the supply and delivery of milk for the office</t>
  </si>
  <si>
    <t>E-FOODS LIMITED</t>
  </si>
  <si>
    <t>Summit Law LLP</t>
  </si>
  <si>
    <t>Recovery of outstanding business rates and council tax through bankruptcy proceedings, charging orders or other means where payment cannot be secured.</t>
  </si>
  <si>
    <t>Summit Law Llp</t>
  </si>
  <si>
    <t>Lcal Tax and Accounts Receivable</t>
  </si>
  <si>
    <t>OC335925</t>
  </si>
  <si>
    <t>SUMMIT LAW LLP</t>
  </si>
  <si>
    <t>Careline key safes</t>
  </si>
  <si>
    <t>Key safes to be used by the Careline service</t>
  </si>
  <si>
    <t>Supra Uk Ltd T/A The Key Safe Company</t>
  </si>
  <si>
    <t>SUPRA UK LTD T/A THE KEY SAFE COMPANY</t>
  </si>
  <si>
    <t>Chameleon Training &amp; Consultancy</t>
  </si>
  <si>
    <t>Training workshops</t>
  </si>
  <si>
    <t>Michelle Waters</t>
  </si>
  <si>
    <t>ELP</t>
  </si>
  <si>
    <t>CHAMELEON TRAINING &amp; CONSULTANCY LIMITED</t>
  </si>
  <si>
    <t>High Lane Regeneration Project</t>
  </si>
  <si>
    <t>Real (High Lane) Limited is a contractor appointed for High Lane Regeneration Project</t>
  </si>
  <si>
    <t>Real (High Lane) Limited</t>
  </si>
  <si>
    <t>REAL (HIGH LANE) LTD</t>
  </si>
  <si>
    <t>Adult social care training provider</t>
  </si>
  <si>
    <t>Odyssey Partnership</t>
  </si>
  <si>
    <t>Ciara Lister</t>
  </si>
  <si>
    <t>Childrens and Families</t>
  </si>
  <si>
    <t>ODYSSEY (TCH) LTD T/A ODYSSEY PARTNERSHIP</t>
  </si>
  <si>
    <t>Covered refuse and recycling storage faculties</t>
  </si>
  <si>
    <t>Supplier of MetroStorr, a storage facility for refuse and recycling bins that is fire retardant and therefore allows the bins to be sited next to buildings resolving fire safety issues</t>
  </si>
  <si>
    <t>Streetspace</t>
  </si>
  <si>
    <t>Estate Services/Asset &amp; Investment Team</t>
  </si>
  <si>
    <t>STREETSPACE LIMITED</t>
  </si>
  <si>
    <t>Adult social care training</t>
  </si>
  <si>
    <t>Yellit 1 Training</t>
  </si>
  <si>
    <t>MR LANCE ANDREW TILLEY T/A YELLIT 1 TRAINING</t>
  </si>
  <si>
    <t>Accommodation Services</t>
  </si>
  <si>
    <t>Estate Agents providing accommodation to CwD families</t>
  </si>
  <si>
    <t>Northfields Estate Ltd</t>
  </si>
  <si>
    <t>Norma Lord</t>
  </si>
  <si>
    <t>NORTHFIELDS ESTATES LTD</t>
  </si>
  <si>
    <t>Electrical Testing, EICR and Minor Works</t>
  </si>
  <si>
    <t>Electrical Testing, Minor Repairs and EICRs if required to LBE Housing Stock. Contract is also open for FM to use but they have not confirmed if they are using it yet.</t>
  </si>
  <si>
    <t>The Elec Group Ltd</t>
  </si>
  <si>
    <t>Housing Assets &amp; Property</t>
  </si>
  <si>
    <t>THE ELEC GROUP LIMITED</t>
  </si>
  <si>
    <t>Immigration advice/Case Work for Ealing Rough Sleepers</t>
  </si>
  <si>
    <t>Rough Sleeping non-EEA migrants who are either currently on the streets or have been housed in temporary accommodation by Ealing or designated services will wherever possible be assisted by ELC to: • Regularise their immigration status • Obtain NASS support • Provision of SSHD support under paragraph 9, Schedule 10 Immigration Act 2016 where applicable • Non-EEA nationals with status who have no/unclear eligibility for public funds or have lost their documentation of status and need assistance to prove their status</t>
  </si>
  <si>
    <t>Immigration advice &amp; Case Work for homeless migrants</t>
  </si>
  <si>
    <t>Rough Sleeping non-EEA migrants who are either currently on the streets or have been housed in temporary accommodation by Ealing or designated services will wherever possible be assisted by ELC to: • Regularise their immigration status • Obtain NASS support • Provision of SSHD support under paragraph 9, Schedule 10 Immigration Act 2016 where applicable • Non-EEA nationals with status who have no/unclear eligibility for public funds or have lost their documentation of status and need assistance to prove their status • Provision of SSHD support under paragraph 9, Schedule 10 Immigration Act 2016 where applicable</t>
  </si>
  <si>
    <t>North Kensington Law Centre</t>
  </si>
  <si>
    <t>NORTH KENSINGTON LAW CENTRE</t>
  </si>
  <si>
    <t>Thames Reach Move On Service</t>
  </si>
  <si>
    <t>Assessment, support, and identifcation and facilitation of appropriate move on for rough sleepers/preventon of rough sleeping customers placed durng the COVID-19 pandemic</t>
  </si>
  <si>
    <t>Thames Reach</t>
  </si>
  <si>
    <t>THAMES REACH- The Employment Academy</t>
  </si>
  <si>
    <t>THE CANTERBURY PSYCHOLOGICAL CLINIC</t>
  </si>
  <si>
    <t>THE CANTERBURY PSYCHOLOGICAL CLINIC - Court ordered</t>
  </si>
  <si>
    <t>The Canterbury Psychological Clinic</t>
  </si>
  <si>
    <t>THE CANTERBURY PSYCHOLOGICAL CLINIC LTD</t>
  </si>
  <si>
    <t>4 Paper Buildings</t>
  </si>
  <si>
    <t>4 Paper Buildings client account - Barristers chambers for legal - Barristers are used for Court</t>
  </si>
  <si>
    <t>4 Paper Buildings Client Account</t>
  </si>
  <si>
    <t>4 PAPER BUILDINGS CLIENT ACCOUNT</t>
  </si>
  <si>
    <t>THE SCHOOL RENOVATION COMPANY LTD</t>
  </si>
  <si>
    <t>Grounds Maintenance service - installation of playground equipment</t>
  </si>
  <si>
    <t>The School Renovation Company Ltd</t>
  </si>
  <si>
    <t>Child Safeguarding Practice Review - lead reviewer</t>
  </si>
  <si>
    <t>To lead independent review into a child safeguarding incident</t>
  </si>
  <si>
    <t>Rachel Dickinson Ltd</t>
  </si>
  <si>
    <t>Safeguarding Children Partnership</t>
  </si>
  <si>
    <t>RACHEL DICKINSON LTD</t>
  </si>
  <si>
    <t>Therapy Provider- Erika Mala</t>
  </si>
  <si>
    <t>Erika Mala</t>
  </si>
  <si>
    <t>MISS ERIKA MALA</t>
  </si>
  <si>
    <t>Photographer- Cyril Peter</t>
  </si>
  <si>
    <t>This supplier will provide their photography services</t>
  </si>
  <si>
    <t>Cyril Peter</t>
  </si>
  <si>
    <t>MR CYRIL PETER</t>
  </si>
  <si>
    <t>H.S. JACKSON &amp; SON (FENCING) LTD</t>
  </si>
  <si>
    <t>For Fencing works at Wood End Academy</t>
  </si>
  <si>
    <t>H.S. Jackson &amp; Son (Fencing) Ltd</t>
  </si>
  <si>
    <t>T KIRK FORESTRY</t>
  </si>
  <si>
    <t>TRAINING PROVIDER</t>
  </si>
  <si>
    <t>T Kirk Forestry</t>
  </si>
  <si>
    <t>MR TIMOTHY JOHN KIRK AND T KIRK FORESTRY</t>
  </si>
  <si>
    <t>PRISTINE CONDITION INTERNATIONAL LTD</t>
  </si>
  <si>
    <t>HEALTH &amp; SAFETY / TRAINING PROVIDER</t>
  </si>
  <si>
    <t>Pristine Condition International Ltd</t>
  </si>
  <si>
    <t>New supplier</t>
  </si>
  <si>
    <t>We need to set up this supplier so that we can deliver the adult learning courses online through ZOOM.</t>
  </si>
  <si>
    <t>Zoom Video Communications Inc.</t>
  </si>
  <si>
    <t>ZOOM VIDEO COMMUNICATIONS, INC.</t>
  </si>
  <si>
    <t>SUPPLIER SET UP</t>
  </si>
  <si>
    <t>WE URGENTLY NEED PROMOGROUP SET UP AS A SUPPLIER ON BUSINESS WORLD. WE ARE USING PROMOGROUP DIGITAL VANS ACROSS THE EALING BOROUGH TO PROMOTE THE TEST AND TRACE AWARENESS RAISING / LOCKDOWN MANAGEMENT / ENGAGEMENT CAMPAIGNS. KEY MESSAGES INCLUDE GET TESTED / HANDS, FACE, SPACE / CASES ARE RISING.</t>
  </si>
  <si>
    <t>Promogroup Ltd</t>
  </si>
  <si>
    <t>Marketing and Communications</t>
  </si>
  <si>
    <t>PROMOGROUP LTD</t>
  </si>
  <si>
    <t>Cashless Payments in Libraries</t>
  </si>
  <si>
    <t>Provision of facilities and services to allow users of Ealing Libraries to make cashless payments and / or pay remotely</t>
  </si>
  <si>
    <t>Hemisphere West Europe Ltd</t>
  </si>
  <si>
    <t>HEMISPHERE WEST EUROPE LTD</t>
  </si>
  <si>
    <t>CAMHS Tier 2</t>
  </si>
  <si>
    <t>The Children and Adolescent Mental Health service (CAMHS) is the provision of Tier 2 Mental Health services to bring about positive change for Ealing children and families and help support children and young people to achieve their optimum emotional health and well-being.</t>
  </si>
  <si>
    <t>West London Nhs Trust</t>
  </si>
  <si>
    <t>CRT1-1947248478</t>
  </si>
  <si>
    <t>Online payment system for Ealing Libraries</t>
  </si>
  <si>
    <t>Provision of facilities and services to enable online cashless payments for users of Ealing Libraries.</t>
  </si>
  <si>
    <t>Worldpay</t>
  </si>
  <si>
    <t>DR TONYA BLOWERS - T/A WORDPLAY</t>
  </si>
  <si>
    <t>Haydock Short Breaks</t>
  </si>
  <si>
    <t>Residential Short Breaks and Respite Services</t>
  </si>
  <si>
    <t>Action For Children Services Limited</t>
  </si>
  <si>
    <t>ACTION FOR CHILDREN</t>
  </si>
  <si>
    <t>Transition - Preparing for Adulthood</t>
  </si>
  <si>
    <t>Transition and Preparing for Adulthood services</t>
  </si>
  <si>
    <t>Ealing Mencap</t>
  </si>
  <si>
    <t>EALING MENCAP</t>
  </si>
  <si>
    <t>Independent Travel Training (ITT)</t>
  </si>
  <si>
    <t>Independent Travel Training service</t>
  </si>
  <si>
    <t>Essex County Council (Ecc)</t>
  </si>
  <si>
    <t>ESSEX COUNTY COUNCIL</t>
  </si>
  <si>
    <t>Community Health Contracts (ESCAN)</t>
  </si>
  <si>
    <t>Community Out of Hospital services</t>
  </si>
  <si>
    <t>Think Family - Family Coaching Service</t>
  </si>
  <si>
    <t>Family Coaching and Support Services</t>
  </si>
  <si>
    <t>I-SAID - SEND SUPPORT SERVICES</t>
  </si>
  <si>
    <t>SEND SUPPORT SERVICES</t>
  </si>
  <si>
    <t>Supervised Contact Services</t>
  </si>
  <si>
    <t>Provision of a Statutory Supervised Contact services.</t>
  </si>
  <si>
    <t>Contact Professionals</t>
  </si>
  <si>
    <t>CONTACT PROFESSIONALS LTD</t>
  </si>
  <si>
    <t>Short Breaks CWD (Log Cabin) GRANTS FUNDED</t>
  </si>
  <si>
    <t>Provision of Short Breaks and respite services for CWD</t>
  </si>
  <si>
    <t>Log Cabin</t>
  </si>
  <si>
    <t>HAPAE-LOG CABIN</t>
  </si>
  <si>
    <t>Short Breaks CWD (Ealing Mencap)</t>
  </si>
  <si>
    <t>Provision of Holiday Short Breaks</t>
  </si>
  <si>
    <t>Door Entry Systems Contract</t>
  </si>
  <si>
    <t>Abca Systems Ltd</t>
  </si>
  <si>
    <t>ABCA SYSTEMS LTD</t>
  </si>
  <si>
    <t>Parenting Course supplier</t>
  </si>
  <si>
    <t>Parenting courses for men</t>
  </si>
  <si>
    <t>Improvemen</t>
  </si>
  <si>
    <t>Catherine McIntyre</t>
  </si>
  <si>
    <t>HOME IMPROVEMENT TRUST</t>
  </si>
  <si>
    <t>Mental Health in the Community Lot 1</t>
  </si>
  <si>
    <t>Mental Health and Wellbeing promotion</t>
  </si>
  <si>
    <t>Mental Health in the Community Lot 2</t>
  </si>
  <si>
    <t>Community mental health service for people with enduring and serious mental health needs</t>
  </si>
  <si>
    <t>Cape</t>
  </si>
  <si>
    <t>Cape Shops Ltd</t>
  </si>
  <si>
    <t>Community Equipment</t>
  </si>
  <si>
    <t>Provides equipment for children and adults</t>
  </si>
  <si>
    <t>Medequip</t>
  </si>
  <si>
    <t>Social Care</t>
  </si>
  <si>
    <t>MEDEQUIP ASSISTIVE TECHNOLOGY LTD</t>
  </si>
  <si>
    <t>Advocacy DPS</t>
  </si>
  <si>
    <t>Adults and children's advocacy</t>
  </si>
  <si>
    <t>Phse 3 - 469 Warwick Court, Copley Close, Hanwell, W7 1QL</t>
  </si>
  <si>
    <t>Ealing Council to cover lost rental income to the leaseholder of 469 Warwick Court, Copley Close, Hanwell, W7 1QL (Phase 3), due to the delays with regeneration works. The above property is managed by this property management company on the behalf of the leaseholder.</t>
  </si>
  <si>
    <t>Freman &amp; Co.Ltd</t>
  </si>
  <si>
    <t>GB752279810</t>
  </si>
  <si>
    <t>FREMAN &amp; CO LTD</t>
  </si>
  <si>
    <t>Independent Tenant Advisor (Golf Links)</t>
  </si>
  <si>
    <t>Independent Tenant Advisor for Golf Links Estate Regeneration</t>
  </si>
  <si>
    <t>Source Partnership Consulting Ltd</t>
  </si>
  <si>
    <t>Simeon Abraham</t>
  </si>
  <si>
    <t>SOURCE PARTNERSHIP CONSULTING LTD</t>
  </si>
  <si>
    <t>Fleet electric charge points</t>
  </si>
  <si>
    <t>Electric charge access points around the Borough</t>
  </si>
  <si>
    <t>Bluepointlondon Limited</t>
  </si>
  <si>
    <t>Fleet</t>
  </si>
  <si>
    <t>BLUEPOINTLONDON LTD</t>
  </si>
  <si>
    <t>Lightning Protection Contract</t>
  </si>
  <si>
    <t>Lightning Protection Maintenance and Repair</t>
  </si>
  <si>
    <t>J Redpath Buchanan &amp; Co Ltd</t>
  </si>
  <si>
    <t>J REDPATH BUCHANAN &amp; CO LTD</t>
  </si>
  <si>
    <t>Therapy Provider- Judy Harrison</t>
  </si>
  <si>
    <t>Judy Harrison</t>
  </si>
  <si>
    <t>Talking Elephants Service</t>
  </si>
  <si>
    <t>TalkingTerapy /Counselling Service</t>
  </si>
  <si>
    <t>Talking Elephant Service</t>
  </si>
  <si>
    <t>Ealing Substance Misuse Team</t>
  </si>
  <si>
    <t>TALKING ELEPHANTS SERVICES LTD T/A TALKING ELEPHANTS SERVICES</t>
  </si>
  <si>
    <t>Hoare Lea is an architectural firm and providing architectural and other services to housing development schemes in Ealing.</t>
  </si>
  <si>
    <t>Hoare Lea Llp</t>
  </si>
  <si>
    <t>OC407254</t>
  </si>
  <si>
    <t>HOARE LEA LLP</t>
  </si>
  <si>
    <t>Attleys Roofing Limited</t>
  </si>
  <si>
    <t>Roof Investigation Works for Gunnersbury small mansion and stables</t>
  </si>
  <si>
    <t>ATTLEYS ROOFING LIMITED</t>
  </si>
  <si>
    <t>DGA</t>
  </si>
  <si>
    <t>Expert required for legal matters requested by court</t>
  </si>
  <si>
    <t>Dr Grange And Associates Limited</t>
  </si>
  <si>
    <t>DR GRANGE AND ASSOCIATES LIMITED</t>
  </si>
  <si>
    <t>Psychology Experts Limited</t>
  </si>
  <si>
    <t>Experts required for legal matters requested by Court</t>
  </si>
  <si>
    <t>PSYCHOLOGY EXPERTS LIMITED</t>
  </si>
  <si>
    <t>ESPO - consumables and washroom solution</t>
  </si>
  <si>
    <t>To supply consumables and washroom solution to Ealing Council Portfolio sites</t>
  </si>
  <si>
    <t>Espo</t>
  </si>
  <si>
    <t>EASTERN SHIRES PURCHASING ORGANISATION (ESPO)</t>
  </si>
  <si>
    <t>Emphasis Training Limited</t>
  </si>
  <si>
    <t>Courses and consulting in written communication. Training company</t>
  </si>
  <si>
    <t>JONATHAN WRIGHT SUPPLIER SET UP</t>
  </si>
  <si>
    <t>THE SUPPLIER JONATHAN WRIGHT IS PROVIDING WEB DEVELOPMENT SUPPORT TO TWO WEBSITES. ONE BEING THE WEBSITE SUPPORTING THE COUNCIL RESPONSE TO COVID-19.</t>
  </si>
  <si>
    <t>Jonathan Wright</t>
  </si>
  <si>
    <t>MR JONATHAN WRIGHT</t>
  </si>
  <si>
    <t>Let's Go Southall</t>
  </si>
  <si>
    <t>Supplies and services to support the Council's local delivery pilot (Let's Go Southall).</t>
  </si>
  <si>
    <t>Sastr Ltd</t>
  </si>
  <si>
    <t>Chris Bunting</t>
  </si>
  <si>
    <t>SHANNON KEARNEY</t>
  </si>
  <si>
    <t>SASTR LTD</t>
  </si>
  <si>
    <t>IDVERDE LTD</t>
  </si>
  <si>
    <t>Ground maintenance of the cricket squares at Gunnersbury Park Sports Pitches.</t>
  </si>
  <si>
    <t>Idverde Ltd</t>
  </si>
  <si>
    <t>IDVERDE LIMITED</t>
  </si>
  <si>
    <t>COVID Winter Grant Scheme</t>
  </si>
  <si>
    <t>contract for issuing supermarket vouchers to vulnerable households in the borough</t>
  </si>
  <si>
    <t>Hawk Incentives Limited</t>
  </si>
  <si>
    <t>Joanna Pavlides</t>
  </si>
  <si>
    <t>HAWK INCENTIVES LIMITED (CCS FRAMEWORK)</t>
  </si>
  <si>
    <t>BRIDGEMARTS LTD</t>
  </si>
  <si>
    <t>PROVIDES WASTE DISPOSAL/REMOVAL</t>
  </si>
  <si>
    <t>Bridgemarts Ltd</t>
  </si>
  <si>
    <t>BRAMMER UK LTD</t>
  </si>
  <si>
    <t>SUPPLIER OF TOOLS AND CONSUMABLES</t>
  </si>
  <si>
    <t>Brammer Uk Ltd</t>
  </si>
  <si>
    <t>Consumables</t>
  </si>
  <si>
    <t>SFG20 Contract</t>
  </si>
  <si>
    <t>Subscription required to access and use the SFG20 specification for Mechanical Services as agreed at Cabinet Nov 2020.</t>
  </si>
  <si>
    <t>Besa Publications Ltd</t>
  </si>
  <si>
    <t>Joint Between Housing Assets &amp; Property and Property Services</t>
  </si>
  <si>
    <t>WELPLAN LTD T/A BESA PUBLICATIONS LTD</t>
  </si>
  <si>
    <t>Surveying</t>
  </si>
  <si>
    <t>Supplier is a surveying company - will be carrying out air quality and other surveys for housing development sites</t>
  </si>
  <si>
    <t>Cpmc Chartered Surveying</t>
  </si>
  <si>
    <t>CPMC SURVEYING LIMITED</t>
  </si>
  <si>
    <t>Digital Inclusion</t>
  </si>
  <si>
    <t>1. Deliver digital inclusion research providing evidence to support digital transformation, culture change and channel shift. 2. Improve residents’ basic digital skills and confidence to access online opportunities and services by training digital champions, using a ‘train the trainer’ approach. 3. Improve staff digital skills at Ealing Council by delivering digital inclusion training, resources and support to the organisation. 4. Support and encourage collaboration between Ealing Council and other local statutory, voluntary sector and commercial organisations, in support of digital inclusion activity.</t>
  </si>
  <si>
    <t>Citizens Online</t>
  </si>
  <si>
    <t>Customer &amp; Transactional Services</t>
  </si>
  <si>
    <t>CITIZENS ONLINE</t>
  </si>
  <si>
    <t>Therapy Provider- Fortis Therapy &amp; Training Ltd</t>
  </si>
  <si>
    <t>Fortis Therapy &amp; Training Ltd</t>
  </si>
  <si>
    <t>FORTIS THERAPY &amp; TRAINING LTD</t>
  </si>
  <si>
    <t>3PB Management Services Ltd</t>
  </si>
  <si>
    <t>Barristers required by court for legal matters</t>
  </si>
  <si>
    <t>3Pb Management Services Ltd</t>
  </si>
  <si>
    <t>3PB MANAGEMENT SERVICES LIMITED</t>
  </si>
  <si>
    <t>SERJCO LTD FEES ACCOUNT</t>
  </si>
  <si>
    <t>Barrister used for legal matters required by court</t>
  </si>
  <si>
    <t>Serjco Ltd Fees Account T/A Serjeants Inn Chambers</t>
  </si>
  <si>
    <t>SERJCO LTD FEES ACCOUNT T/A SERJEANTS INN CHAMBERS</t>
  </si>
  <si>
    <t>Sports pitch booking service</t>
  </si>
  <si>
    <t>Providing an on-line sports pitch booking service</t>
  </si>
  <si>
    <t>My Local Pitch Ltd Ta Playfinder</t>
  </si>
  <si>
    <t>MY LOCAL PITCH LTD T/A PLAYFINDER</t>
  </si>
  <si>
    <t>Lexden &amp; Steyne Road</t>
  </si>
  <si>
    <t>Transport planning services are required to support design development and accompany a planning application for Lexden &amp; Steyne Road.</t>
  </si>
  <si>
    <t>Velocity Transport Planning</t>
  </si>
  <si>
    <t>Adam Towle</t>
  </si>
  <si>
    <t>Desrine Vickers</t>
  </si>
  <si>
    <t>VELOCITY TRANSPORT PLANNING LTD</t>
  </si>
  <si>
    <t>Provider to deliver specialist support young people from the Caribbean Community</t>
  </si>
  <si>
    <t>Potential Mentoring Cic</t>
  </si>
  <si>
    <t>POTENTIAL MENTORING CIC</t>
  </si>
  <si>
    <t>New Additional Utilities Supplier Codes</t>
  </si>
  <si>
    <t>The amount can start from £300, this amount may vary depending on the invoices we receive. The invoices come from this supplier at various times due to the fact that we do not know about some of these invoices as they are selected by a contractor which at the end, Ealing Council is responsible for.</t>
  </si>
  <si>
    <t>Opus Energy</t>
  </si>
  <si>
    <t>Hassan Waheed</t>
  </si>
  <si>
    <t>Climate and Sustainability</t>
  </si>
  <si>
    <t>OPUS ENERGY LIMITED</t>
  </si>
  <si>
    <t>The amount can start from £1000, this amount may vary depending on the invoices we receive. The invoices come from this supplier at various times due to the fact that we do not know about some of these invoices as they are selected by a contractor which at the end, Ealing Council is responsible for.</t>
  </si>
  <si>
    <t>Scottish Power</t>
  </si>
  <si>
    <t>SC190287</t>
  </si>
  <si>
    <t>SCOTTISH POWER</t>
  </si>
  <si>
    <t>New Additional Utilities Supplier Code</t>
  </si>
  <si>
    <t>The amount can start from £3000, this amount may vary depending on the invoices we receive. The invoices come from this supplier at various times due to the fact that we do not know about some of these invoices as they are selected by a contractor which at the end, Ealing Council is responsible for.</t>
  </si>
  <si>
    <t>Bulb Energy</t>
  </si>
  <si>
    <t>New Additional Utilties Supplier Code</t>
  </si>
  <si>
    <t>Ecotricity Ltd</t>
  </si>
  <si>
    <t>THE RENEWABLE ENERGY COMPANY LTD T/A ECOTRICITY</t>
  </si>
  <si>
    <t>Octopus Energy</t>
  </si>
  <si>
    <t>Ovo Energy Ltd</t>
  </si>
  <si>
    <t>OVO ENERGY LIMITED PARTNERSHIP PAYMENTS</t>
  </si>
  <si>
    <t>Ses Business Water Limited</t>
  </si>
  <si>
    <t>Crown Gas &amp; Power</t>
  </si>
  <si>
    <t>Crown Oil Ltd T/A Crown Gas &amp; Power</t>
  </si>
  <si>
    <t>Therapy Provider- Sue Dromey</t>
  </si>
  <si>
    <t>Sue Dromey</t>
  </si>
  <si>
    <t>Minor construction works.</t>
  </si>
  <si>
    <t>G-Crown Builders Ltd</t>
  </si>
  <si>
    <t>G-CROWN BUILDERS LTD</t>
  </si>
  <si>
    <t>Rory McCormack Education Consultancy</t>
  </si>
  <si>
    <t>Training workshops and consultancy</t>
  </si>
  <si>
    <t>Rory Mccormack Education Consultancy</t>
  </si>
  <si>
    <t>Mohid Hasham</t>
  </si>
  <si>
    <t>Mr R E McCORMACK T/A RORY MCCORMACK EDUCATION CONSULTANCY</t>
  </si>
  <si>
    <t>Carbonbit LTD Supplier</t>
  </si>
  <si>
    <t>Energy Surveys and Audit of Corporate sites for Measures that qualify of PSDS Grant</t>
  </si>
  <si>
    <t>Carbonbit Limited</t>
  </si>
  <si>
    <t>CARBONBIT LIMITED</t>
  </si>
  <si>
    <t>Training Provider for Adult Social Care</t>
  </si>
  <si>
    <t>Ibsp Training</t>
  </si>
  <si>
    <t>Adults Services</t>
  </si>
  <si>
    <t>IBSP TRAINING LTD</t>
  </si>
  <si>
    <t>Ealing Community and Design Review Panels</t>
  </si>
  <si>
    <t>Set up of Ealing Community and Desing Review Panels including recruitment of panel members, induction meeting and training.</t>
  </si>
  <si>
    <t>Frame Projects Limited</t>
  </si>
  <si>
    <t>Alex Jackson</t>
  </si>
  <si>
    <t>Planning Services</t>
  </si>
  <si>
    <t>FRAME PROJECTS LIMITED</t>
  </si>
  <si>
    <t>Carbonbit Limited Supplier</t>
  </si>
  <si>
    <t>WEBASPX LTD</t>
  </si>
  <si>
    <t>CONSULTANCY - ROUTE OPTIMISATION</t>
  </si>
  <si>
    <t>Webaspx Ltd</t>
  </si>
  <si>
    <t>SC201416</t>
  </si>
  <si>
    <t>WEBASPX LIMITED</t>
  </si>
  <si>
    <t>LEARNING CURVE GROUP LIMITED</t>
  </si>
  <si>
    <t>Learning Curve Group Limited</t>
  </si>
  <si>
    <t>GLOBAL REPAIRS LIMITED T/A GLOTECH REPAIRS</t>
  </si>
  <si>
    <t>To carry out as and when repairs to white goods in Broadway Living rental properties. The £5000 contract total is an estimate as it is not known how many jobs will be carried out.</t>
  </si>
  <si>
    <t>Global Repairs Ltd</t>
  </si>
  <si>
    <t>Broadway Living</t>
  </si>
  <si>
    <t>GLOBAL REPAIRS LIMITED T/A GLOTECH SERVICING</t>
  </si>
  <si>
    <t>CDM Services for Charles Road Roofing Project</t>
  </si>
  <si>
    <t>As title</t>
  </si>
  <si>
    <t>Gleeds Health And Safety Ltd</t>
  </si>
  <si>
    <t>GLEEDS HEALTH AND SAFETY LIMITED</t>
  </si>
  <si>
    <t>A OLIVER &amp; MRS D OLIVER T/A TRAUMA THERAPY &amp; PARENT COACHING</t>
  </si>
  <si>
    <t>Trauma Therapy And Parent Coaching</t>
  </si>
  <si>
    <t>Northolt Engagement and Co-design Programme</t>
  </si>
  <si>
    <t>The Northolt Engagement and Codesign Programme will cover the Northolt Mandeville and Northolt West End wards, engaging those who live, work, study and visit the area, including targeted opportunities for young people and communities seldom heard.</t>
  </si>
  <si>
    <t>Sophie Beagles</t>
  </si>
  <si>
    <t>SC623648</t>
  </si>
  <si>
    <t>G B SPORT &amp; LEISURE U K LIMITED</t>
  </si>
  <si>
    <t>SUPPLIER FOR GROUNDS PLAYGROUND EQUIPMENT</t>
  </si>
  <si>
    <t>G B Sport &amp; Leisure U K Limited</t>
  </si>
  <si>
    <t>GB SPORTS &amp; LEISURE UK LIMITED</t>
  </si>
  <si>
    <t>Fire Surveying and Fire Services and Works</t>
  </si>
  <si>
    <t>Fire surveying and fire stopping services and works.</t>
  </si>
  <si>
    <t>Clm Fireproofing Ltd</t>
  </si>
  <si>
    <t>David Rowson</t>
  </si>
  <si>
    <t>Fire Safety</t>
  </si>
  <si>
    <t>CLM FIREPROOFING LTD</t>
  </si>
  <si>
    <t>NEC4 CONTRACT MANAGEMENT</t>
  </si>
  <si>
    <t>Provide support for the Highways and Transport Framework.</t>
  </si>
  <si>
    <t>Daniel Contract Management Services Ltd</t>
  </si>
  <si>
    <t>DANIEL CONTRACT MANAGEMENT SERVICES LTD</t>
  </si>
  <si>
    <t>MTR Group Limited</t>
  </si>
  <si>
    <t>Repairs to damaged mobile phones</t>
  </si>
  <si>
    <t>Mtr Group Limited</t>
  </si>
  <si>
    <t>MTR GROUP LIMITED T/A EXERTIS (UK) LTD</t>
  </si>
  <si>
    <t>EachCare Ltd.</t>
  </si>
  <si>
    <t>Providing Child Friendly contact service.</t>
  </si>
  <si>
    <t>Each Care Ltd</t>
  </si>
  <si>
    <t>Penney Malecaut</t>
  </si>
  <si>
    <t>Contact Service</t>
  </si>
  <si>
    <t>EACH CARE LTD</t>
  </si>
  <si>
    <t>Elizabeth Wark (Barrister)</t>
  </si>
  <si>
    <t>Elizabeth Wark</t>
  </si>
  <si>
    <t>ELIZABETH WARK</t>
  </si>
  <si>
    <t>Ruth Hitschmann (Barrister)</t>
  </si>
  <si>
    <t>Barrister used for legal matters requested by court</t>
  </si>
  <si>
    <t>Ruth Hitschmann</t>
  </si>
  <si>
    <t>RUTH HITSCHMANN</t>
  </si>
  <si>
    <t>Adiba Bassam (Barrister)</t>
  </si>
  <si>
    <t>Adiba Bassam</t>
  </si>
  <si>
    <t>ADIBA BASSAM</t>
  </si>
  <si>
    <t>Old Square Chambers (Barrister)</t>
  </si>
  <si>
    <t>Barristers chambers used for legal matters required by court</t>
  </si>
  <si>
    <t>Old Square Fees Account</t>
  </si>
  <si>
    <t>OLD SQUARE - FEES ACCOUNT T/A OLD SQUARE CHAMBERS</t>
  </si>
  <si>
    <t>Mosaic Upgrade G-Cloud 11 Call-Off Contract (version 4)</t>
  </si>
  <si>
    <t>Provision of Mosaic health check and improvement services</t>
  </si>
  <si>
    <t>INSTITUTE OF CEMETERY &amp; CREMATORIUM MANAGEMENT</t>
  </si>
  <si>
    <t>TRAINING PROVIDER FOR GROUNDS SERVICE</t>
  </si>
  <si>
    <t>Institute Of Cemetery And Crematorium Management</t>
  </si>
  <si>
    <t>INSTITUTE OF CEMETERY AND CREMATORIUM MANAGEMENT</t>
  </si>
  <si>
    <t>Carbonbit Limited Supplier Updated</t>
  </si>
  <si>
    <t>7 BEDFORD ROW</t>
  </si>
  <si>
    <t>Barrister for legal matters required by court</t>
  </si>
  <si>
    <t>7 Bedford Row</t>
  </si>
  <si>
    <t>VITALIZE</t>
  </si>
  <si>
    <t>This provider supplies training and support with Google Education suite which is vital for the online delivery of courses in Ealing adult learning</t>
  </si>
  <si>
    <t>Vitalize Consultancy Ltd</t>
  </si>
  <si>
    <t>VITALIZE CONSULTANCY LTD</t>
  </si>
  <si>
    <t>METRO PAGES LTD</t>
  </si>
  <si>
    <t>This supplier provides specialist education marketing and has created the adult learning prospectus</t>
  </si>
  <si>
    <t>Metro Pages Ltd</t>
  </si>
  <si>
    <t>RAPID SECURE LIMITED</t>
  </si>
  <si>
    <t>Rapid Secure Limited have an agreement with the Metropolitan Police to carry out temporary emergency repairs to secure properties under Common Law Duty of Care and necessitous intervention following forceful entries by the Police. When the properties concerned are Council owned, Rapid Secure invoice L.B.Ealing for the work carried out. Such incidences are rare but there are currently five outstanding invoices from 2020-21 awaiting payment so they need to be set up as a supplier in order to pay the invoices from the Housing Repairs &amp; Maintenance budget.</t>
  </si>
  <si>
    <t>Rapid Secure Limited</t>
  </si>
  <si>
    <t>Housing Repairs &amp; Adaptations</t>
  </si>
  <si>
    <t>Ortoo Technologies Ltd</t>
  </si>
  <si>
    <t>Governor database for all Ealing schools</t>
  </si>
  <si>
    <t>ORTOO TECHNOLOGIES LTD</t>
  </si>
  <si>
    <t>Delivery of feasibility study for community led cycling project.</t>
  </si>
  <si>
    <t>Taws Trading Ltd</t>
  </si>
  <si>
    <t>IBSP Training Ltd</t>
  </si>
  <si>
    <t>Trainer provider Adults Services</t>
  </si>
  <si>
    <t>Elfrida Society’s Specialist Advocacy Service</t>
  </si>
  <si>
    <t>Parental Specialist Advocacy Service</t>
  </si>
  <si>
    <t>The Elfrida Society</t>
  </si>
  <si>
    <t>Lorraine Anderson</t>
  </si>
  <si>
    <t>THE ELFRIDA SOCIETY</t>
  </si>
  <si>
    <t>Haroon Rana</t>
  </si>
  <si>
    <t>Barrister required by court for legal matters</t>
  </si>
  <si>
    <t>HAROON RANA</t>
  </si>
  <si>
    <t>DR A J WILKINS</t>
  </si>
  <si>
    <t>Psychiatrist used for legal matters, required by court</t>
  </si>
  <si>
    <t>Dr A J Wilkins</t>
  </si>
  <si>
    <t>DR. A. J. WILKINS</t>
  </si>
  <si>
    <t>INFORMA MARKETS (UK) LIMITED</t>
  </si>
  <si>
    <t>HEALTH &amp; SAFETY: LEGISLATION &amp; COMPLIANCE SERVICES</t>
  </si>
  <si>
    <t>Informa Markets (Uk) Limited</t>
  </si>
  <si>
    <t>RICHARD BUXTON SOLICITOR</t>
  </si>
  <si>
    <t>RICHARD BUXTON WAS THE SOLICITOR ACTING FOR A CLAIMANT WHO TOOK PROCEEDINGS AGAINST L.B.EALING RE THE REDEVELOPMENT OF WARREN FARM. THE COUNCIL NOW NEEDS TO PAY HIM COURT AWARDED COSTS OF £35,000 + VAT. AS A PREVIOUS PAYMENT OF £12K WAS PAID TO HIM AS A SUNDRY SUPPLIER , HE NEEDS TO BE SET UP AS A SUPPLIER TO PAY THE SECOND PAYMENT. THERE MAY ALSO BE A NEED TO PAY HIM IN THE FUTURE IF THE SAME CIRCUMSTANCES ARISE.</t>
  </si>
  <si>
    <t>Richard Buxton Solicitor</t>
  </si>
  <si>
    <t>Planning/Legal</t>
  </si>
  <si>
    <t>RICHARD BUXTON SOLICITOR CLIENTS ACCOUNT</t>
  </si>
  <si>
    <t>Green Homes Grant: Local Authority Delivery Scheme</t>
  </si>
  <si>
    <t>Ealing Council has been allocated £4.783m from the Department of Business Energy and industrial Strategy (BEIS) under the Green Homes Grant Local Authority Delivery (GHG LAD) Phase 1A scheme. The council has been awarded funding to deliver 400-700 energy efficient retrofits in a partnership of seven London boroughs including London Borough of Brent, London Borough of Hammersmith and Fulham, London Borough of Harrow, London Borough of Hounslow, London Borough of Lambeth, and Royal Borough of Kensington and Chelsea. The grant conditions require the programme to be delivered by 31 March 2021 (as sectional completion).</t>
  </si>
  <si>
    <t>Everwarm Ltd</t>
  </si>
  <si>
    <t>Climate Action and Sustainability</t>
  </si>
  <si>
    <t>SC390210</t>
  </si>
  <si>
    <t>EVERWARM LTD</t>
  </si>
  <si>
    <t>Dr Christopher McEvedy</t>
  </si>
  <si>
    <t>Psychiatrist for Legal matters required by court.</t>
  </si>
  <si>
    <t>Dr Christopher Mcevedy</t>
  </si>
  <si>
    <t>DR CHRISTOPHER J MCEVEDY</t>
  </si>
  <si>
    <t>Ethical Legal Services Ltd (T/A Beacon)</t>
  </si>
  <si>
    <t>ETHICAL LEGAL SERVICES LTD T/A BEACON</t>
  </si>
  <si>
    <t>Buckingham Avenue Build Contract</t>
  </si>
  <si>
    <t>construction and enabling work to build 40 flat, community centre and associated parking on Buckingham Avenue</t>
  </si>
  <si>
    <t>Bugler Developments Limited</t>
  </si>
  <si>
    <t>Mark Addo-Quaye</t>
  </si>
  <si>
    <t>BUGLER DEVELOPMENTS LIMITED</t>
  </si>
  <si>
    <t>Cemetery Maintenance</t>
  </si>
  <si>
    <t>to maintain the underground pumps that reduce the flooding.</t>
  </si>
  <si>
    <t>Asl Ltd</t>
  </si>
  <si>
    <t>Elaine Robinson</t>
  </si>
  <si>
    <t>ASL LTD</t>
  </si>
  <si>
    <t>Excellence in Governance Consultancy</t>
  </si>
  <si>
    <t>Securing Good Programme - governance support</t>
  </si>
  <si>
    <t>Excellence In Governance Consultancy</t>
  </si>
  <si>
    <t>Ealing Learning Partnership</t>
  </si>
  <si>
    <t>D THOMAS &amp; J MORRIS T/A EXCELLENCE IN GOVERNANCE CONSULTANCY</t>
  </si>
  <si>
    <t>Ms Victoria Barrow</t>
  </si>
  <si>
    <t>Tory will be carrying out coding of interviews that are done as part of a social worker assessment for Ealing Council.</t>
  </si>
  <si>
    <t>Ms Victoria Barrow - Positive Attachment</t>
  </si>
  <si>
    <t>Sarah Cain</t>
  </si>
  <si>
    <t>MS VICTORIA BARROW - POSITIVE ATTACHMENT</t>
  </si>
  <si>
    <t>Sian Mathias</t>
  </si>
  <si>
    <t>Mr &amp; Mrs M Mathias</t>
  </si>
  <si>
    <t>MR &amp; MRS M MATHIAS</t>
  </si>
  <si>
    <t>GIDDEN PLACE LIMITED</t>
  </si>
  <si>
    <t>SIGNS/BOARDS FOR DEPOT</t>
  </si>
  <si>
    <t>Gidden Place Limited</t>
  </si>
  <si>
    <t>Taranto Systems Ltd</t>
  </si>
  <si>
    <t>Parking System Provider Taranto</t>
  </si>
  <si>
    <t>Thomas Wadsworth</t>
  </si>
  <si>
    <t>thomas.wadsworth@tarantosystems.com</t>
  </si>
  <si>
    <t>TARANTO SYSTEMS LTD</t>
  </si>
  <si>
    <t>NOMIX ENVIRO LIMITED</t>
  </si>
  <si>
    <t>SUPPLY OF WEED CONTROL PRODUCTS</t>
  </si>
  <si>
    <t>Nomix Enviro Limited</t>
  </si>
  <si>
    <t>To lead on the fire coordination works and to develop robust fire strategies to accompany a planning application.</t>
  </si>
  <si>
    <t>Trigon Fire Safety Ltd</t>
  </si>
  <si>
    <t>TRIGON FIRE SAFETY LTD</t>
  </si>
  <si>
    <t>Acton Town Library</t>
  </si>
  <si>
    <t>To provide security services (Guardians) at the old Acton Town Library</t>
  </si>
  <si>
    <t>Oaksure Property Protection Ltd</t>
  </si>
  <si>
    <t>Catarina Silva</t>
  </si>
  <si>
    <t>Strategic Property &amp; Investment</t>
  </si>
  <si>
    <t>OAKSURE PROPERTY PROTECTION LTD</t>
  </si>
  <si>
    <t>Contractor</t>
  </si>
  <si>
    <t>Henry Construction appointed as contractor for construction of package 1 housing development sites.</t>
  </si>
  <si>
    <t>Henry Construction Projects Ltd</t>
  </si>
  <si>
    <t>Ayesha Qureshi</t>
  </si>
  <si>
    <t>HENRY CONSTRUCTION PROJECTS LTD</t>
  </si>
  <si>
    <t>Michelle Hanafi Services Limited</t>
  </si>
  <si>
    <t>Shakeiya Hill</t>
  </si>
  <si>
    <t>MICHELLE HANAFI SERVICES LIMITED</t>
  </si>
  <si>
    <t>Fire Doorset Contract</t>
  </si>
  <si>
    <t>Specialist manufacturers and installers of quality fire rated doorsets and screens, fully tested and certified.</t>
  </si>
  <si>
    <t>Shellen Security Limited</t>
  </si>
  <si>
    <t>John Forbes</t>
  </si>
  <si>
    <t>Housing Property &amp; Assets</t>
  </si>
  <si>
    <t>SHELLEN SECURITY LIMITED</t>
  </si>
  <si>
    <t>GHG LAD Direct Mail - Cavalier Mailing</t>
  </si>
  <si>
    <t>Ealing Council has been allocated £4.783m from the Department of Business Energy and industrial Strategy (BEIS) under the Green Homes Grant Local Authority Delivery (GHG LAD) Phase 1A scheme. The council has been awarded funding to deliver 400-700 energy efficient retrofits in a partnership of seven London boroughs including London Borough of Brent, London Borough of Hammersmith and Fulham, London Borough of Harrow, London Borough of Hounslow, London Borough of Lambeth, and Royal Borough of Kensington and Chelsea. The grant conditions require the programme to be delivered by 31 March 2021, with potential extension to 31 December. Direct Mail letters are being sent to eligible residents in the 7 boroughs. We have allocated up to £25,000 for comms to promote the scheme.</t>
  </si>
  <si>
    <t>Cavalier Mailing Services Limited</t>
  </si>
  <si>
    <t>CAVALIER MAILING SERVICES LIMITED</t>
  </si>
  <si>
    <t>Happy Energy (GLA Warm Homes)</t>
  </si>
  <si>
    <t>Happy Energy are the energy efficiency supplier for the Mayor of London's Warmer Homes fuel poverty and retrofit program. LB Ealing are often asked to offer top up/match funding for vulnerable residents and supplier set up is to pay for top ups. The GLA procured this supplier and manages the contract. LBE are only asked for occasional top up funds for vulnerable residents unable to pay. We do not have a contract or set amount, but would not expect top up funds to be above $50k (and have only been about £8k so far).</t>
  </si>
  <si>
    <t>Happy Energy Solutions Ltd</t>
  </si>
  <si>
    <t>HAPPY ENERGY SOLUTIONS LTD</t>
  </si>
  <si>
    <t>Insurance for GEL</t>
  </si>
  <si>
    <t>Zurich Municipal</t>
  </si>
  <si>
    <t>KAROLINA URBANIK</t>
  </si>
  <si>
    <t>finance.remittance.advice@uk.zurich.com</t>
  </si>
  <si>
    <t>ZURICH MUNICIPAL</t>
  </si>
  <si>
    <t>Compliance Management &amp; Driver Verification System</t>
  </si>
  <si>
    <t>It is not possible for Commercial Hub to quantify the value of this Contract as the Contract provided is based on a rate card and there are no volumes in it. Furthermore, the Contract is not counter-signed and there is no end date to it. A 4 year term has been assumed.</t>
  </si>
  <si>
    <t>Licence Bureau Ltd</t>
  </si>
  <si>
    <t>LUKE TELLIS-JAMES</t>
  </si>
  <si>
    <t>CommercialAccounts.Receivable@ttc-uk.com</t>
  </si>
  <si>
    <t>LICENCE BUREAU LIMITED</t>
  </si>
  <si>
    <t>Health and Safety IT Management System</t>
  </si>
  <si>
    <t>This is a 2 year contract with a 1 year extension, according to the Officer Decision prepared by John Arnold. However, the contract has a 12 month auto-renewal.</t>
  </si>
  <si>
    <t>Alcumus Info Exchange Ltd</t>
  </si>
  <si>
    <t>ECOONLINE INFO EXCHANGE LTD T/A ALCUMUS INFO EXCHANGE LIMITED</t>
  </si>
  <si>
    <t>Company Secretary</t>
  </si>
  <si>
    <t>The Contract has no commencement date and no fees on it. Therefore, the commencement date has been assumed and the fees likewise, They will need updating by GEL.The Contract renews automatically unless 4 months' notice is given.</t>
  </si>
  <si>
    <t>ESCP Child Death Review process</t>
  </si>
  <si>
    <t>Ealing contribution to the provision of the NW London Child Death Review process</t>
  </si>
  <si>
    <t>Nwl London Ccgs Via Nhs Brent Ccg</t>
  </si>
  <si>
    <t>Brent CCG</t>
  </si>
  <si>
    <t>Women's aid and refuge</t>
  </si>
  <si>
    <t>Provision of refuge and aid for women</t>
  </si>
  <si>
    <t>Solace Women'S Aid</t>
  </si>
  <si>
    <t>Hodo Omer</t>
  </si>
  <si>
    <t>SOLACE WOMEN'S AID LTD T/A SOLACE WOMEN'S AID</t>
  </si>
  <si>
    <t>Watercooler Supply</t>
  </si>
  <si>
    <t>Supply of water coolers and refills. The contract is 12 months but renews automatically if 3 months' notice is not provided.</t>
  </si>
  <si>
    <t>Angel Springs Ltd (T/A Waterlogic)</t>
  </si>
  <si>
    <t>AMI t/a Diskshred</t>
  </si>
  <si>
    <t>Permanent data cleansing</t>
  </si>
  <si>
    <t>Ami T/A Diskshred</t>
  </si>
  <si>
    <t>NI40520</t>
  </si>
  <si>
    <t>ASSET MANAGEMENT IRELAND T/A DISKSHRED</t>
  </si>
  <si>
    <t>Workwear Embroidery Specialist</t>
  </si>
  <si>
    <t>Existing supplier on BW 19550 company needs to be set as new company. The transfer of contract did not include the book Debts and the Liabilities it only included the transfer of staff premises, the stock therefore we cannot change the company name as a takeover it needs to be set up as new supplier.</t>
  </si>
  <si>
    <t>Westcoast Workwear Limited</t>
  </si>
  <si>
    <t>WESTCOAST WORKWEAR LIMITED</t>
  </si>
  <si>
    <t>REFUSE VEHICLE SOLUTIONS LIMITED</t>
  </si>
  <si>
    <t>HIRE OF VEHICLES -THE EX AMEY SUPPLIER WAS H E MUNICIPAL.</t>
  </si>
  <si>
    <t>Refuse Vehicle Solutions Limited</t>
  </si>
  <si>
    <t>Building Materials Contract</t>
  </si>
  <si>
    <t>Supply of building materials via call-off contract from the PfH Framework. Contract can be used by other departments, by LATCOs and by our contractors.</t>
  </si>
  <si>
    <t>Jewson Limited</t>
  </si>
  <si>
    <t>JEWSON LIMITED</t>
  </si>
  <si>
    <t>Psychological Consultation Ltd</t>
  </si>
  <si>
    <t>The supplier will be providing therapeutic support.</t>
  </si>
  <si>
    <t>PSYCHOLOGICAL CONSULTATION LTD</t>
  </si>
  <si>
    <t>L HARVEY &amp; SON LIMITED</t>
  </si>
  <si>
    <t>For Mechanical &amp; Electrical works at Respite Care Centre, Northolt</t>
  </si>
  <si>
    <t>L Harvey &amp; Son Limited</t>
  </si>
  <si>
    <t>L HARVEY &amp; SON LTD</t>
  </si>
  <si>
    <t>Fuel Installation Services</t>
  </si>
  <si>
    <t>Fuel Installation and tank replacement service. Contract term is not specific but contract can be cancelled with 1 month notice.</t>
  </si>
  <si>
    <t>County Pumps Limited</t>
  </si>
  <si>
    <t>COUNTY PUMPS LIMITED</t>
  </si>
  <si>
    <t>MACMILLAN DISTRIBUTION (MDL)</t>
  </si>
  <si>
    <t>P2P need supplier 27193 unparked on Agresso to pay a very late invoice £60</t>
  </si>
  <si>
    <t>Macmillan Distribution (Mdl)</t>
  </si>
  <si>
    <t>Dols</t>
  </si>
  <si>
    <t>Macmillan Distribution</t>
  </si>
  <si>
    <t>BEVERLEY BELL CONSULTING LTD</t>
  </si>
  <si>
    <t>CONSULTANCY SERVICES</t>
  </si>
  <si>
    <t>Beverley Bell Consulting Ltd</t>
  </si>
  <si>
    <t>BEVERLEY BELL CONSULTING LIMITED</t>
  </si>
  <si>
    <t>ABC FOOD LAW LIMITED</t>
  </si>
  <si>
    <t>ABC Food Law Limited run training courses in Food Safety Law for Environmental Health professionals. I have been asked to raise a PO for three training subscriptions for the three new Environmental Health Graduates in the Food Safety Team in Regulatory Services. £234 x 3 = £702</t>
  </si>
  <si>
    <t>Abc Food Law Limited</t>
  </si>
  <si>
    <t>5 PAPER CHAMBERS</t>
  </si>
  <si>
    <t>Barrister needed for legal matters required by court</t>
  </si>
  <si>
    <t>5 Paper Chambers - Fees Account</t>
  </si>
  <si>
    <t>5 PAPER CHAMBERS - FEES ACCOUNT T/A FIVE PAPER CHAMBERS</t>
  </si>
  <si>
    <t>HARDWICKE CHAMBERS LIMITED</t>
  </si>
  <si>
    <t>Barrister needed for legal matters required by court.</t>
  </si>
  <si>
    <t>Hardwicke Chambers Limited</t>
  </si>
  <si>
    <t>Speech and Language Therapy for children with EHCP funding</t>
  </si>
  <si>
    <t>provision of speech and language therapy for reception aged children requiring this under their Early Health and Care plans.</t>
  </si>
  <si>
    <t>Sam Loomba</t>
  </si>
  <si>
    <t>Carolyn Oxley</t>
  </si>
  <si>
    <t>Children's Centres</t>
  </si>
  <si>
    <t>sole trader</t>
  </si>
  <si>
    <t>ACADEMICS LIMITED</t>
  </si>
  <si>
    <t>Temporary recruitment of staff at Dormers Wells Infant School</t>
  </si>
  <si>
    <t>A-Day Consultants Ltd T/A Academics</t>
  </si>
  <si>
    <t>A-DAY CONSULTANTS LTD T/A ACADEMICS</t>
  </si>
  <si>
    <t>FLEET (LINE MARKERS) LIMITED</t>
  </si>
  <si>
    <t>GROUNDS MAINTENANCE PROVIDER FOR SPORT FIELD MARKINGS</t>
  </si>
  <si>
    <t>Fleet (Line Markers) Limited</t>
  </si>
  <si>
    <t>F.J. BLISSETTS &amp; COMPANY LIMITED</t>
  </si>
  <si>
    <t>PRINTING AND BINDING SERVICES</t>
  </si>
  <si>
    <t>F J Blissett &amp; Company Limited</t>
  </si>
  <si>
    <t>F J BLISSETT &amp; COMPANY LIMITED</t>
  </si>
  <si>
    <t>JONK Thinking and Learning Ltd</t>
  </si>
  <si>
    <t>Jonk Thinking And Learning Ltd</t>
  </si>
  <si>
    <t>JONK THINKING AND LEARNING LTD</t>
  </si>
  <si>
    <t>ANTHONY COLLINS SOLICITORS LLP</t>
  </si>
  <si>
    <t>LEGAL SERVICES</t>
  </si>
  <si>
    <t>Anthony Collins Solicitors Llp</t>
  </si>
  <si>
    <t>SUPER SMASHING LIMITED</t>
  </si>
  <si>
    <t>PHONE APP FOR GEL STAFF</t>
  </si>
  <si>
    <t>Super Smashing Limited T/A Blink</t>
  </si>
  <si>
    <t>SUPER SMASHING LIMITED T/A BLINK</t>
  </si>
  <si>
    <t>THE PLASTIC BOX COMPANY LIMITED</t>
  </si>
  <si>
    <t>FOOD CADDIES FOR WASTE COLLECTIONS SERVICE</t>
  </si>
  <si>
    <t>The Plastic Box Company Limited</t>
  </si>
  <si>
    <t>THE PLASTIC BOX COMPANY LTD</t>
  </si>
  <si>
    <t>Therapy Provider- Andrea Obholzer</t>
  </si>
  <si>
    <t>Andrea Obholzer</t>
  </si>
  <si>
    <t>MRS ANDREA OBHOLZER</t>
  </si>
  <si>
    <t>Therapy Provider- Gemma Hale</t>
  </si>
  <si>
    <t>Gemma Hale</t>
  </si>
  <si>
    <t>MISS GEMMA HALE</t>
  </si>
  <si>
    <t>MR H RAPAL SUPPLIER SET UP</t>
  </si>
  <si>
    <t>THE SUPPLIER MR H RAPAL IS SUPPORTING THE COUNCIL RESPONSE TO COVID-19 BY PRODUCING RADIO ADVERTS IN PUNJABI.</t>
  </si>
  <si>
    <t>Mr H Rapal</t>
  </si>
  <si>
    <t>MR H S RAPAL T/A CHANNI SINGH</t>
  </si>
  <si>
    <t>THE PSYCHOLOGICAL SERVICE</t>
  </si>
  <si>
    <t>Psychologist required for legal matters</t>
  </si>
  <si>
    <t>The Psychological Service</t>
  </si>
  <si>
    <t>G &amp; H FLATMAN T/A THE PSYCHOLOGICAL SERVICE</t>
  </si>
  <si>
    <t>Abbott Toxicology Limited</t>
  </si>
  <si>
    <t>Toxicologist required for legal matters by court</t>
  </si>
  <si>
    <t>ABBOTT TOXICOLOGY LIMITED</t>
  </si>
  <si>
    <t>J Broughton Consulting Limited</t>
  </si>
  <si>
    <t>independent Social worker for legal matters required by court</t>
  </si>
  <si>
    <t>J BROUGHTON CONSULTING LTD</t>
  </si>
  <si>
    <t>MEP monitoring of package 1 housing development sites.</t>
  </si>
  <si>
    <t>JDP appointed as as contractor for MEP monitoring of package 1 housing development sites.</t>
  </si>
  <si>
    <t>Jd Partnership Ltd</t>
  </si>
  <si>
    <t>JD PARTNERSHIP LTD T/A JDP</t>
  </si>
  <si>
    <t>Recruitment Contract</t>
  </si>
  <si>
    <t>Provision of LinkedIn recruiter licences and job slots to facilitate recruitment</t>
  </si>
  <si>
    <t>Linkedin Ireland Unlimited Company</t>
  </si>
  <si>
    <t>Shabana Kausar</t>
  </si>
  <si>
    <t>LINKEDIN IRELAND UNLIMITED COMPANY</t>
  </si>
  <si>
    <t>FIRE INVESTIGATIONS (UK) LLP</t>
  </si>
  <si>
    <t>Fire Investigations (UK) Ltd are specialists that are carrying out an investigation on behalf of the HMO Team in to the fire at 32 King Street, Southall that resulted in fatalities. They will also give expert witness testimony in court. We have already paid them once as a sundry supplier but we now need to set them up as a supplier to pay an invoice of £2,300 quite urgently. Estimate attached.</t>
  </si>
  <si>
    <t>Fire Investigations (Uk) Llp</t>
  </si>
  <si>
    <t>Property Regulation</t>
  </si>
  <si>
    <t>TA Voids (Interim Contract)</t>
  </si>
  <si>
    <t>Interim contract for Housing Demand Voids.</t>
  </si>
  <si>
    <t>Green Construct Ltd</t>
  </si>
  <si>
    <t>GREEN CONSTRUCT LIMITED</t>
  </si>
  <si>
    <t>Geotechnical and geo-environmental ground investigation work for the Northolt Grange Community Centre</t>
  </si>
  <si>
    <t>Jomas provided geotechnical and geo-environmental ground investigation work for theNortholt Grange Community Centre site.</t>
  </si>
  <si>
    <t>Jomas Associates Ltd</t>
  </si>
  <si>
    <t>JOMAS ASSOCIATES LTD</t>
  </si>
  <si>
    <t>Children Contact Centre</t>
  </si>
  <si>
    <t>Children Contact Centre that supports with supervised contact for families.</t>
  </si>
  <si>
    <t>City Mission Hub Limited</t>
  </si>
  <si>
    <t>Craig McDowell</t>
  </si>
  <si>
    <t>CITY MISSION HUB LIMITED T/A CITY MISSION CHILD CONTACT CENTRE</t>
  </si>
  <si>
    <t>Blondin Park Pavilion</t>
  </si>
  <si>
    <t>Blondin Park Pavilion Prefabricated / Modular Building supply, installation and associated works</t>
  </si>
  <si>
    <t>Healthmatic Ltd</t>
  </si>
  <si>
    <t>Nick Kalnakov</t>
  </si>
  <si>
    <t>HEALTHMATIC LTD</t>
  </si>
  <si>
    <t>Set up of the Ealing Design Review Panel including recruitment of panel memebers and induction meeting</t>
  </si>
  <si>
    <t>Lexden and Steyne Road</t>
  </si>
  <si>
    <t>To undertake parking and traffic surveys for the Council’s Lexden Road project</t>
  </si>
  <si>
    <t>Advanced Transport Research Ltd</t>
  </si>
  <si>
    <t>ADVANCED TRANSPORT RESEARCH LTD</t>
  </si>
  <si>
    <t>NAME CHANGE_Social Care Network Solutions formerly Computing Help Limited</t>
  </si>
  <si>
    <t>Development completion of CarePlace, detailed as below: Increased developer time. Two FT developers Control. We now have complete control of the product. Before, change requests were difficult to agree - which was frustrating given we own the product.Growth. The new pricing structure is static and will only marginally increase as we grow. This is essential as part of our growth strategyIntegration. SCN are uniquely placed because they own CHARMS which is the case management system for the majority of care providers. This opens up really exciting opportunities for us in terms of integration with market. For example…. Live vacancy data; automated data returns; streamlined referral processes.Improved Security. Improvements in system security. We also have added Cyber Insurance</t>
  </si>
  <si>
    <t>Social Care Network Solutions Formerly Computing Help Limited</t>
  </si>
  <si>
    <t>SOCIAL CARE NETWORK SOLUTIONS LTD</t>
  </si>
  <si>
    <t>Consultancy support to compile a summary report from external evaluation &amp; analysis.</t>
  </si>
  <si>
    <t>The Phillips Kay Partnership Limited</t>
  </si>
  <si>
    <t>THE PHILLIPS KAY PARTNERSHIP LIMITED</t>
  </si>
  <si>
    <t>Team Signable Ltd</t>
  </si>
  <si>
    <t>to enable eletronically signed documents</t>
  </si>
  <si>
    <t>TEAM SIGNABLE LIMITED</t>
  </si>
  <si>
    <t>SUPPLIER SET UP - PEAR MARKETING LTD</t>
  </si>
  <si>
    <t>PEAR MARKETING LTD ARE SUPPORTING THE COUNCIL’S RESPONSE TO COVID-19 BY DISPLAYING POSTERS IN SUPERMARKETS ACROSS THE EALING BOROUGH, TO PROMOTE KEY MESSAGES ON GETTING TESTED.</t>
  </si>
  <si>
    <t>Pear Marketing Ltd</t>
  </si>
  <si>
    <t>Marketing &amp; Communications</t>
  </si>
  <si>
    <t>PEAR MARKETING LTD</t>
  </si>
  <si>
    <t>Confirm OnDemand Annual Licence Fee</t>
  </si>
  <si>
    <t>Contract to pay for Confirm OnDemand annual licence fee. Confirm OnDemand is used to process utility streetworks permit applications and to manage highway maintenance inspections</t>
  </si>
  <si>
    <t>Confirm Solutions Limited</t>
  </si>
  <si>
    <t>Mark Reilly</t>
  </si>
  <si>
    <t>Clerk of Works appointment for package 1 sites.</t>
  </si>
  <si>
    <t>Rund Partnership Limited appointed as the contractors to provide Clerk Of Works services for all six sites in Package 1, stage 4-7.</t>
  </si>
  <si>
    <t>Rund Partnership Limited</t>
  </si>
  <si>
    <t>RUND PARTNERSHIP LIMITED</t>
  </si>
  <si>
    <t>VINCI CONSTRUCTION UK LTD</t>
  </si>
  <si>
    <t>Refunds of 2 year streetworks licence deposits.</t>
  </si>
  <si>
    <t>Vinci Construction Uk Ltd</t>
  </si>
  <si>
    <t>VINCI CONSTRUCTION UK</t>
  </si>
  <si>
    <t>Estate agent - rent and deposit</t>
  </si>
  <si>
    <t>Children's service placements. Temp accommodation</t>
  </si>
  <si>
    <t>Capital Homes Services Ltd</t>
  </si>
  <si>
    <t>Joe Burke</t>
  </si>
  <si>
    <t>CAPITAL HOMES SERVICES LTD</t>
  </si>
  <si>
    <t>GULF CONFERENCES LIMITED</t>
  </si>
  <si>
    <t>GULF CONFERENCES ARE AN EMPLOYER ON THE KICKSTART SCHEME STARTING IN FEBRUARY 2021 PROVIDING JOBS FOR YOUNG PEOPLE ON UNIVERSAL CREDIT. L.B.EALING IS THE GATEWAY ADMINISTRATOR FOR FUNDING RECEIVED FROM THE DWP FOR THIS SCHEME, SO EMPLOYERS NEED TO BE SET UP AS SUPPLIERS SO THAT PAYMENTS CAN BE MADE AND INVOICES PAID ON A MONTHLY BASIS AS AGREED BY LIZ LYONS IN P2P.</t>
  </si>
  <si>
    <t>Gulf Conferences Limited</t>
  </si>
  <si>
    <t>Place - Apprentices</t>
  </si>
  <si>
    <t>MARKET LOCATION</t>
  </si>
  <si>
    <t>They have supplied a database licence with a limit on email sends to the businesses on the database for Regeneration. One payment of £4,200 has already been made as a sundry supplier, but now another invoice for £1000 to cover additional email sends needs to be paid.</t>
  </si>
  <si>
    <t>Market Location</t>
  </si>
  <si>
    <t>MARKET LOCATION LIMITED</t>
  </si>
  <si>
    <t>Site Sales Marketing Limited</t>
  </si>
  <si>
    <t>Site Sales Marketing Limited to be appointed to provide a specification report on BLRP schemes for affordable and private tenures.</t>
  </si>
  <si>
    <t>SITE SALES MARKETING LIMITED</t>
  </si>
  <si>
    <t>SECURITY, EVENTS AND SUPPORTING COVER SERVICES</t>
  </si>
  <si>
    <t>To award the contract for Security &amp; Event with Cover Support Services to SSG Support Services Group Ltd who were procured via ESPO Framework 347_18 Sub-Lot 9 evaluated by means of mini competition based on 60% quality assessment and 40% price ensuring London Living Wage compliant for a direct award of a 2 year Contract with a1 year extension option</t>
  </si>
  <si>
    <t>Ssg Support Services Group Ltd</t>
  </si>
  <si>
    <t>David McIlroy</t>
  </si>
  <si>
    <t>SSG SUPPORT SERVICES GROUP LTD</t>
  </si>
  <si>
    <t>ABM ELECTRICAL CONTRACTING LTD</t>
  </si>
  <si>
    <t>Electrical works to Alec Reed Academy, Northolt</t>
  </si>
  <si>
    <t>Abm Electrical Contracting Ltd</t>
  </si>
  <si>
    <t>Climate Communications Toolkit</t>
  </si>
  <si>
    <t>Communications toolkit for climate action - one year</t>
  </si>
  <si>
    <t>Hubbub Foundation Enterprise Ltd</t>
  </si>
  <si>
    <t>HUBBUB ENTERPRISE T/A HUBBUB FOUNDATION ENTERPRISE LTD</t>
  </si>
  <si>
    <t>Accommodation for unaccompanied minors</t>
  </si>
  <si>
    <t>Crest Manor Limited</t>
  </si>
  <si>
    <t>Patricia Johnson</t>
  </si>
  <si>
    <t>Housing Support Team</t>
  </si>
  <si>
    <t>CREST MANOR LTD</t>
  </si>
  <si>
    <t>AUSCRIPT LIMITED</t>
  </si>
  <si>
    <t>transcriptions required for legal by court</t>
  </si>
  <si>
    <t>Auscript Limited</t>
  </si>
  <si>
    <t>Allen Lane Limited</t>
  </si>
  <si>
    <t>Recruitment provider</t>
  </si>
  <si>
    <t>ALLEN LANE LIMITED</t>
  </si>
  <si>
    <t>PRICEWATERHOUSECOOPERS LLP</t>
  </si>
  <si>
    <t>PROFESSIONAL SERVICES</t>
  </si>
  <si>
    <t>Pricewaterhousecoopers Llp</t>
  </si>
  <si>
    <t>OC303525</t>
  </si>
  <si>
    <t>AC ENVIRONMENTAL CONSULTING LIMITED</t>
  </si>
  <si>
    <t>ENVIRONMENT AUDIT</t>
  </si>
  <si>
    <t>Ac Environmental Consulting Limited</t>
  </si>
  <si>
    <t>Terrel Lougheed</t>
  </si>
  <si>
    <t>Training provision for GEL</t>
  </si>
  <si>
    <t>TRAINING</t>
  </si>
  <si>
    <t>Skills Training Centre Limited</t>
  </si>
  <si>
    <t>SKILLS TRAINING CENTRE LIMITED</t>
  </si>
  <si>
    <t>FLEET AND PLANT STEAM CLEANING</t>
  </si>
  <si>
    <t>Steam-Tech Environmental Limited</t>
  </si>
  <si>
    <t>STEAM-TECH ENVIRONMENTAL LIMITED</t>
  </si>
  <si>
    <t>Street Surveys</t>
  </si>
  <si>
    <t>CONDUCTS OUR STREET SURVEYS</t>
  </si>
  <si>
    <t>Tetra Tech Environment Planning Transport Limited</t>
  </si>
  <si>
    <t>Literature</t>
  </si>
  <si>
    <t>TETRA TECH ENVIRONMENT PLANNING TRANSPORT LIMITED</t>
  </si>
  <si>
    <t>UK CONTAINER MAINTENANCE LIMITED</t>
  </si>
  <si>
    <t>BIN REPAIR AND SERVICE</t>
  </si>
  <si>
    <t>Uk Container Maintenance Limited</t>
  </si>
  <si>
    <t>Bin Repairs</t>
  </si>
  <si>
    <t>Bin repairs for Greener Ealing Ltd.</t>
  </si>
  <si>
    <t>Fiscol Engineering</t>
  </si>
  <si>
    <t>FISCOL ENGINEERING</t>
  </si>
  <si>
    <t>Bins and Bin Liners</t>
  </si>
  <si>
    <t>Bins and Bin Liners for Greener Ealing Ltd.</t>
  </si>
  <si>
    <t>Streetmaster Products (South Wales) Ltd</t>
  </si>
  <si>
    <t>STREETMASTER PRODUCTS (SOUTH WALES) LTD</t>
  </si>
  <si>
    <t>Consultancy Services re: reduction in litter and waste</t>
  </si>
  <si>
    <t>Consultancy services from environmental charity which campaigns to reduce litter, improve local places and prevent waste</t>
  </si>
  <si>
    <t>Keep Britain Tidy</t>
  </si>
  <si>
    <t>KEEP BRITAIN TIDY</t>
  </si>
  <si>
    <t>Branding, Marketing &amp; Communications Consultancy</t>
  </si>
  <si>
    <t>Branding, marketing and communications consultancy.</t>
  </si>
  <si>
    <t>Radius Brand Consultants Ltd</t>
  </si>
  <si>
    <t>RADIUS BRAND CONSULTANTS LTD</t>
  </si>
  <si>
    <t>Grounds maintenance services (relating to cemeteries and crematoria)</t>
  </si>
  <si>
    <t>Grounds maintenance services (relating to cemeteries and crematoria).</t>
  </si>
  <si>
    <t>Teleshore Uk Ltd T/A Teleshore Group Of Companies</t>
  </si>
  <si>
    <t>TELESHORE UK LTD T/A TELESHORE GROUP OF COMPANIES</t>
  </si>
  <si>
    <t>Playground equipment and supplies</t>
  </si>
  <si>
    <t>Grounds maintenance/ playground equipment and supplies</t>
  </si>
  <si>
    <t>The Childrens Playground Co Ltd</t>
  </si>
  <si>
    <t>THE CHILDRENS PLAYGROUND CO LTD</t>
  </si>
  <si>
    <t>Outdoor gym supplier</t>
  </si>
  <si>
    <t>The Great Outdoor Gym Company The Great Outdoor Gym Company (TGO) is the UK leader of free to use outdoor gyms designed for all ages and abilities.</t>
  </si>
  <si>
    <t>The Great Outdoor Gym Company Ltd</t>
  </si>
  <si>
    <t>THE GREAT OUTDOOR GYM COMPANY LTD</t>
  </si>
  <si>
    <t>Independent Playground Specialists</t>
  </si>
  <si>
    <t>Playground repair, maintenance and inspection</t>
  </si>
  <si>
    <t>Aba (Construction) Ltd - T/A Ard Playgrounds</t>
  </si>
  <si>
    <t>S ASH</t>
  </si>
  <si>
    <t>ard@ard-ltd.co.uk</t>
  </si>
  <si>
    <t>ABA (CONSTRUCTION) LTD - T/A ARD PLAYGROUNDS</t>
  </si>
  <si>
    <t>Playground inspections</t>
  </si>
  <si>
    <t>RoSPA-appointed playground inspectors.</t>
  </si>
  <si>
    <t>Playsafety Limited</t>
  </si>
  <si>
    <t>PLAYSAFETY LIMITED</t>
  </si>
  <si>
    <t>Software Provision for GEL</t>
  </si>
  <si>
    <t>Software provider</t>
  </si>
  <si>
    <t>Agile Applications Limited</t>
  </si>
  <si>
    <t>AGILE APPLICATIONS LIMITED</t>
  </si>
  <si>
    <t>Training provider</t>
  </si>
  <si>
    <t>Solace In Business Ltd</t>
  </si>
  <si>
    <t>SOLACE IN BUSINESS LTD</t>
  </si>
  <si>
    <t>Playground equipment, supplies and servicing</t>
  </si>
  <si>
    <t>Designing, manufacturing, installing and servicing commercial recreational equipment</t>
  </si>
  <si>
    <t>Hags-Smp Limited</t>
  </si>
  <si>
    <t>HAGS-SMP LTD</t>
  </si>
  <si>
    <t>Playground equipment, supplies and services.</t>
  </si>
  <si>
    <t>Sutcliffe Play Ltd</t>
  </si>
  <si>
    <t>SUTCLIFFE PLAY LTD</t>
  </si>
  <si>
    <t>Playground equipment, supplies and servicing.</t>
  </si>
  <si>
    <t>Wicksteed Leisure Ltd</t>
  </si>
  <si>
    <t>WICKSTEED LEISURE LTD</t>
  </si>
  <si>
    <t>South Acton Independent Resident Advisor Service</t>
  </si>
  <si>
    <t>Provision of free and impartial independent advice to tenants and leaseholders in conjuction with the regeneration of the South Acton Estate; Support and advice to the elected representatives of the Acton Gardens Community Board.</t>
  </si>
  <si>
    <t>Etc Partners Limited</t>
  </si>
  <si>
    <t>David Colley</t>
  </si>
  <si>
    <t>Housing Regeneration</t>
  </si>
  <si>
    <t>ETC PARTNERS LIMITED</t>
  </si>
  <si>
    <t>PHILIP DAVIES (HERITAGE &amp; PLANNING) LTD</t>
  </si>
  <si>
    <t>TO PROVIDE AN INDEPENDENT HERITAGE REPORT IN RESPECT OF 178 CHURCH ROAD, HANWELL W7 FOR THE PLANNING DEPARTMENT</t>
  </si>
  <si>
    <t>Philip Davies(Heritage &amp; Planning) Ltd</t>
  </si>
  <si>
    <t>KOMPAN LIMITED</t>
  </si>
  <si>
    <t>PLAYGROUND EQUIPMENT SUPPLIER, MAINTENANCE SERVICE</t>
  </si>
  <si>
    <t>Kompan Limited</t>
  </si>
  <si>
    <t>LINK TREASURY SERVICES LIMITED</t>
  </si>
  <si>
    <t>BUSINESS SUPPORT SERVICE - COMPREHENSIVE BUSINESS REPORTS</t>
  </si>
  <si>
    <t>Link Treasury Services Limited</t>
  </si>
  <si>
    <t>PAPERSTONE LIMITED</t>
  </si>
  <si>
    <t>ONLINE SUPPLIERS OF OFFICE PRODUCTS</t>
  </si>
  <si>
    <t>Paperstone Limited</t>
  </si>
  <si>
    <t>Drystone Chambers</t>
  </si>
  <si>
    <t>Central chambers account required for legal matters requested by court</t>
  </si>
  <si>
    <t>3 Drystone Fees Account T/A Drystone Chambers</t>
  </si>
  <si>
    <t>3 DRYSTONE FEES GEN ACC T/A DRYSTONE CHAMBERS</t>
  </si>
  <si>
    <t>Counselling Solutions Limited</t>
  </si>
  <si>
    <t>Counselling services required for a legal matter by court</t>
  </si>
  <si>
    <t>COUNSELLING SOLUTIONS LIMITED</t>
  </si>
  <si>
    <t>Mark Davies</t>
  </si>
  <si>
    <t>Barrister required for legal matters by court</t>
  </si>
  <si>
    <t>Mr Mark Alexander Davies</t>
  </si>
  <si>
    <t>MR MARK ALEXANDER DAVIES</t>
  </si>
  <si>
    <t>Specialist Recruitment Services</t>
  </si>
  <si>
    <t>Specialist Recruitment Services for Greener Ealing Ltd.</t>
  </si>
  <si>
    <t>Hays Specialist Recruitment Ltd</t>
  </si>
  <si>
    <t>HAYS SPECIALIST RECRUITMENT LIMITED</t>
  </si>
  <si>
    <t>Tool and Equipment Hire</t>
  </si>
  <si>
    <t>Tool and equipment hire for GEL</t>
  </si>
  <si>
    <t>Hss Hire Service Group Limited</t>
  </si>
  <si>
    <t>HSS HIRE SERVICE GROUP LIMITED</t>
  </si>
  <si>
    <t>Landscaping and Sports/Amenity Area Products</t>
  </si>
  <si>
    <t>Products for the improvement, maintenance and construction of sports, amenity and landscape areas for GEL.</t>
  </si>
  <si>
    <t>Rigby Taylor Limited</t>
  </si>
  <si>
    <t>RIGBY TAYLOR LIMITED</t>
  </si>
  <si>
    <t>Agricultural Parts &amp; Groundcare Services</t>
  </si>
  <si>
    <t>Agricultural parts and groundcare services for Greener Ealing Ltd.</t>
  </si>
  <si>
    <t>Spaldings (Uk) Limited</t>
  </si>
  <si>
    <t>SPALDINGS (UK) LIMITED</t>
  </si>
  <si>
    <t>Surfacing Works</t>
  </si>
  <si>
    <t>Centurian Surfacing Ltd - T/A Centurian Services</t>
  </si>
  <si>
    <t>CENTURIAN SURFACING LTD - T/A CENTURIAN SERVICES</t>
  </si>
  <si>
    <t>BANNER GROUP LIMITED</t>
  </si>
  <si>
    <t>OFFICE SUPPLIES, STATIONERY, FURNITURE, FACILITY PRODUCTS</t>
  </si>
  <si>
    <t>Banner Group Limited</t>
  </si>
  <si>
    <t>Property Guardians Contract</t>
  </si>
  <si>
    <t>Contract provides property guardians to Ealing housing properties which are not suitable for tenants or temporary accommodation. Contract was extended in 2021 by a further year. Generates approx. £20k income per annum for LBE (no expenditure)</t>
  </si>
  <si>
    <t>Fire Risk Assessments (Housing Sites)</t>
  </si>
  <si>
    <t>Fire Risk Assessments for Housing Sites (High Rise and Hostels are carried out by in-house team).</t>
  </si>
  <si>
    <t>Metro Srm Llp</t>
  </si>
  <si>
    <t>OC360955</t>
  </si>
  <si>
    <t>METRO SRM</t>
  </si>
  <si>
    <t>Provision of Project Management &amp; Business Analysis</t>
  </si>
  <si>
    <t>Hello, I urgently require AMEO to be set up as a supplier in Business World. Here is a description of the related contract: To extend the Provision of Project Management &amp; Business Analysis agreement until the 31st March 2021 in the provision of a project manager to assist the Future Ealing Head of Change and Transformation in the delivery of the identified 2021/22 savings programme. The value of the variation is limited to 10% of the existing agreement therefore no more than £25,000.00. This is a one off contract for services and therefore has no 'annual value for money review date'</t>
  </si>
  <si>
    <t>Ameo Professional Services Limited</t>
  </si>
  <si>
    <t>Andrew McCartney</t>
  </si>
  <si>
    <t>Ashley Gautama</t>
  </si>
  <si>
    <t>Future Ealing Pmo Team - Strategy &amp; Engagement</t>
  </si>
  <si>
    <t>AMEO PROFESSIONAL SERVICES LIMITED</t>
  </si>
  <si>
    <t>ANELE-OT LTD</t>
  </si>
  <si>
    <t>Anele-Ot Ltd</t>
  </si>
  <si>
    <t>Change, Grow, Live (RISE)</t>
  </si>
  <si>
    <t>Drug &amp; Alcohol Testing Service for Clients</t>
  </si>
  <si>
    <t>CHANGE GROW LIVE</t>
  </si>
  <si>
    <t>MUSIC EDUCATION TRAINING</t>
  </si>
  <si>
    <t>TO ORGANISE, PROMOTE AND FACILITATE OF ONLINE CONFERENCES - MUSIC EDUCATION TRAINING FOR YOUNG PEOPLE</t>
  </si>
  <si>
    <t>Sound Connections</t>
  </si>
  <si>
    <t>SOUND CONNECTIONS</t>
  </si>
  <si>
    <t>BSI ASSURANCE UK LIMITED</t>
  </si>
  <si>
    <t>NATIONAL STANDARDS BODY OF THE UK</t>
  </si>
  <si>
    <t>Bsi Assurance Uk Limited</t>
  </si>
  <si>
    <t>BSI ASSURANCE UK LIMITED T/A BRITISH STANDARD INSTITUTION</t>
  </si>
  <si>
    <t>CHARTERED INSTITUTION OF WASTES MANAGEMENT</t>
  </si>
  <si>
    <t>PROFESSIONAL BODY FOR THE WASTE MANAGEMENT INDUSTRY IN THE UK</t>
  </si>
  <si>
    <t>Chartered Institution Of Wastes Management</t>
  </si>
  <si>
    <t>RC000777</t>
  </si>
  <si>
    <t>MODULE8 CONSULTANCY LIMITED</t>
  </si>
  <si>
    <t>Sale, Installation, maintenance and repair works at Villiers High School</t>
  </si>
  <si>
    <t>Module8 Consultancy Limited</t>
  </si>
  <si>
    <t>MAS AND ASSOCIATES LTD</t>
  </si>
  <si>
    <t>PROVIDING ACCOUNTANCY AND MANAGEMENT CONSULTANCY SERVICE</t>
  </si>
  <si>
    <t>Mas And Associates Ltd</t>
  </si>
  <si>
    <t>CJL TEESDALE</t>
  </si>
  <si>
    <t>GEL CONSULTANT DOUG TEESDALE</t>
  </si>
  <si>
    <t>Cjl Teesdale</t>
  </si>
  <si>
    <t>CENTRE FOR CIVIL SOCIETY LIMITED</t>
  </si>
  <si>
    <t>ORGANISATION IN THE UK WHICH AIMS TO PERSUADE EMPLOYERS TO PAY A LIVING WAGE</t>
  </si>
  <si>
    <t>Centre For Civil Society Limited</t>
  </si>
  <si>
    <t>Therapy Provider- Lauren McPartlan</t>
  </si>
  <si>
    <t>Lauren Mcpartlan</t>
  </si>
  <si>
    <t>DR LAUREN MCPARTLAN CLINICAL PSYCHOLOGY LIMITED</t>
  </si>
  <si>
    <t>Apex Educational Training and Consultancy</t>
  </si>
  <si>
    <t>Training and consultancy for Ealing school governors and clerks</t>
  </si>
  <si>
    <t>Mrs V J Leigh And Mr M J Leigh T/A Apex Educational Training And Consultancy</t>
  </si>
  <si>
    <t>MRS VJ LEIGH AND MR MJ LEIGH T/A APEX EDUCATIONAL TRAINING AND CONSULTANCY</t>
  </si>
  <si>
    <t>Atamis spend software</t>
  </si>
  <si>
    <t>Spend software</t>
  </si>
  <si>
    <t>Atamis Ltd</t>
  </si>
  <si>
    <t>ATAMIS LTD</t>
  </si>
  <si>
    <t>FRAME PROJECTS REQUIRE PAYMENT FOR EALING DESIGN REVIEW PANEL MEETING FORMAL REVIEW FOR THE PLANNING DEPT. THEY WERE ALREADY PAID £10K AS A SUNDRY SUPPLIER IN MARCH 2021, SO NOW NEED TO BE SET UP AS A SUPPLIER IN ORDER FOR THIS INVOICE FOR £4,500 TO BE PAID. THE EXPENDITURE WILL BE REIMBURSED TO PLANNING BY BRITISH LAND - INVOICE TO BE RAISED.</t>
  </si>
  <si>
    <t>Screen hire and purchase</t>
  </si>
  <si>
    <t>To supply screens to meet health and safety obligations and / or to enable events and elections to take place</t>
  </si>
  <si>
    <t>Staging and structures and Technical Production</t>
  </si>
  <si>
    <t>Impact Productions (Milton Keynes) Limited</t>
  </si>
  <si>
    <t>To provide Employers Agent and Cost Consultancy/Quantity Surveyor services on the Lexden &amp; Steyne Road residential development.</t>
  </si>
  <si>
    <t>Mott Macdonald Limited</t>
  </si>
  <si>
    <t>Mat Clark</t>
  </si>
  <si>
    <t>mat.clark@mottmac.com</t>
  </si>
  <si>
    <t>MOTT MACDONALD LIMITED</t>
  </si>
  <si>
    <t>On and off street enforcement officers, CCTV enforcement including cash collection and P&amp;D maintenance.</t>
  </si>
  <si>
    <t>Serco Limited</t>
  </si>
  <si>
    <t>PERIVALE HARDWARE LTD T/A WEST EALING TIMBER</t>
  </si>
  <si>
    <t>TO SUPPLY BUILDING MATERIALS, EQUIPMENT AND SERVICES</t>
  </si>
  <si>
    <t>Perivale Hardware Ltd T/A West Ealing Timber</t>
  </si>
  <si>
    <t>job advertising</t>
  </si>
  <si>
    <t>advertising for job placement</t>
  </si>
  <si>
    <t>Jgp Resourcing Ltd</t>
  </si>
  <si>
    <t>Alan Toppin</t>
  </si>
  <si>
    <t>JGP RESOURCING LTD</t>
  </si>
  <si>
    <t>BAS Books Ltd</t>
  </si>
  <si>
    <t>Alison Bird, of BAS Books LTD has been contracted as the 'Independent Person' to carry out stage 2 statutory children's complaint investigations.</t>
  </si>
  <si>
    <t>Bas Books Ltd</t>
  </si>
  <si>
    <t>BAS BOOKS LTD</t>
  </si>
  <si>
    <t>McCall Consultancy</t>
  </si>
  <si>
    <t>Kevin McCall has been contracted to as the Children's statutory stage 2 complaint Investigating Officer</t>
  </si>
  <si>
    <t>Kevin Mccall - Stage 2 Complaints Investigating Officer</t>
  </si>
  <si>
    <t>NAME CHANGE_Social Care Network Solutions Ltd formerly Computing Help Limited</t>
  </si>
  <si>
    <t>Development completion of CarePlace, detailed as below: Increased developer time. Two FT developers Control. We now have complete control of the product. Before, change requests were difficult to agree - which was frustrating given we own the product.Growth. The new pricing structure is static and will only marginally increase as we grow. This is essential as part of our growth strategyIntegration. SCN are uniquely placed because they own CHARMS which is the case management system for the majority of care providers. This opens up really exciting opportunities for us in terms of integration with market. For example…. Live vacancy data; automated data returns; streamlined referral processes. Improved Security. Improvements in system security. We also have added Cyber Insurance</t>
  </si>
  <si>
    <t>Social Care Network Solutions Ltd Formerly Computing Help Limited</t>
  </si>
  <si>
    <t>Nuco Training Ltd (new supplier request)</t>
  </si>
  <si>
    <t>Training (safeguarding / first aid )</t>
  </si>
  <si>
    <t>Nuco Training Ltd</t>
  </si>
  <si>
    <t>NUCO TRAINING LTD</t>
  </si>
  <si>
    <t>Supply of Fuel</t>
  </si>
  <si>
    <t>The supply of fuel for vehicles leased or rented within the Council</t>
  </si>
  <si>
    <t>Shell Uk Ltd</t>
  </si>
  <si>
    <t>SHELL U.K. LIMITED</t>
  </si>
  <si>
    <t>ABLE CANOPIES LTD</t>
  </si>
  <si>
    <t>For Canopy works at Wood End Academy</t>
  </si>
  <si>
    <t>Able Canopies Ltd</t>
  </si>
  <si>
    <t>KWEST RESEARCH LIMITED</t>
  </si>
  <si>
    <t>SPECIALISING IN THE DELIVERY OF TAILORED RESEACH SOLUTIONS</t>
  </si>
  <si>
    <t>Kwest Research Limited</t>
  </si>
  <si>
    <t>ITW LIMITED</t>
  </si>
  <si>
    <t>SPECIALISING IN INDUSTRIAL WEIGHING MACHINES</t>
  </si>
  <si>
    <t>Itw Limited T/A Twtxuk - Avery Weigh Tronix</t>
  </si>
  <si>
    <t>ITW LIMITED T/A TWTXUK - AVERY WEIGH TRONIX</t>
  </si>
  <si>
    <t>New Supplier Set Up Request - INTEC for Business Ltd</t>
  </si>
  <si>
    <t>Case management system for the Fraud Team - License for up to 20 users.</t>
  </si>
  <si>
    <t>Intec For Business Ltd</t>
  </si>
  <si>
    <t>INTEC FOR BUSINESS LTD</t>
  </si>
  <si>
    <t>AFD SOFTWARE LIMITED</t>
  </si>
  <si>
    <t>OFFERS ADDRESS LIST MANAGEMENT SOLUTIONS THAT PROVIDE ADDRESS AND BANKING DATE TO EVERYDAY APPLICATIONS.</t>
  </si>
  <si>
    <t>Afd Software Limited</t>
  </si>
  <si>
    <t>Rachel Kolsky</t>
  </si>
  <si>
    <t>Rachel Kolsky will give talks and run events for Ealing Libraries</t>
  </si>
  <si>
    <t>Not appicable</t>
  </si>
  <si>
    <t>RACHEL KOLSKY</t>
  </si>
  <si>
    <t>Contract Request - Grassform Plant Hire</t>
  </si>
  <si>
    <t>Plant hire for Ealing Summer Festival</t>
  </si>
  <si>
    <t>Grassform Plant Hire</t>
  </si>
  <si>
    <t>GRASSFORM PLANT HIRE</t>
  </si>
  <si>
    <t>TFM NETWORKS LTD</t>
  </si>
  <si>
    <t>THE LIST OF EMPLOYERS WHO WERE APPROVED BY THE DWP TO PARTICIPATE ON THE KICKSTART SCHEME TO EMPLOY PEOPLE WHO MEET THE SCHEMES CRITERIA (REFERRED TO AS KICKSTARTERS) ARE LISTED ON THE, ‘LISTED APPROVED GO EMPLOYERS’ ATTACHMENT (GO EMPLOYERS IS THE REFERENCE MADE BY THE DWP AND JOB CENTRE PLUS-JCP) ALL OF THE EMPLOYERS HAVE OFFICIALLY CHOSEN EALING COUNCIL AS THEIR DWP APPROVED KICKSTART GATEWAY, TO MANAGE TRANSFER OF FUNDS FOR THEIR KICKSTART PLACEMENTS. FUNDS FROM THE DWP WILL ONLY BE SENT ONTO EALING, ONCE THE NEW KICKSTART EMPLOYEE(S)/KICKSTARTER(S) ARE IN POST AND CONFIRMED BY HMRC TO THE DWP. THIS USUALLY TAKES APPROXIMATELY 7 WORKING DAYS. ONCE APPROVED, EALING WILL RECEIVE FUNDS UNDER IDENTIFIABLE BY OUR UNIQUE BID GATEWAY REFERENCE KS1B10F3EC AND ALSO THE KICKSTARTER(S) UNIQUE ID REFERENCE NUMBER, THAT CONFIRMS THE DWP HAVE LEGITIMISE THE KICKSTARTER IN POST, BASED WITH THE APPROVED GO EMPLOYER UNDER THE KICKSTART CRITERIA. FOR THIS SCHEME EMPLOYERS NEED TO BE SET UP AS SUPPLIERS SO THAT PAYMENTS CAN BE MADE AND INVOICES PAID ON A MONTHLY BASIS AS AGREEED BY LIZ LYONS.</t>
  </si>
  <si>
    <t>Tfm Networks Ltd</t>
  </si>
  <si>
    <t>Jasmeet Bhurjee</t>
  </si>
  <si>
    <t>Place -Apprenticeships</t>
  </si>
  <si>
    <t>AB5 CONSULTING LTD</t>
  </si>
  <si>
    <t>Ab5 Consulting Ltd</t>
  </si>
  <si>
    <t>NAVI MANAGEMENT LTD</t>
  </si>
  <si>
    <t>Navi Management Ltd</t>
  </si>
  <si>
    <t>Place - Apprenticeships</t>
  </si>
  <si>
    <t>YOYO KITCHENS LTD</t>
  </si>
  <si>
    <t>Yoyo Kitchens Ltd</t>
  </si>
  <si>
    <t>IGNITING MINDS LTD</t>
  </si>
  <si>
    <t>Igniting Minds Ltd</t>
  </si>
  <si>
    <t>CULTIVATE LONDON LTD</t>
  </si>
  <si>
    <t>Cultivate London Ltd</t>
  </si>
  <si>
    <t>KC MARKETING SOLUTIONS LTD</t>
  </si>
  <si>
    <t>Kc Marketing Solutions Ltd</t>
  </si>
  <si>
    <t>BLACK DRESS CODE LTD</t>
  </si>
  <si>
    <t>Black Dress Code Ltd</t>
  </si>
  <si>
    <t>New Supplier - Dynamic Stretch Tent</t>
  </si>
  <si>
    <t>Stretch tents for ealing summer festivals</t>
  </si>
  <si>
    <t>Dynamic Stretch Tent</t>
  </si>
  <si>
    <t>Dynamic Stretch Tent Ltd</t>
  </si>
  <si>
    <t>New Supplier - ADI UK LTD</t>
  </si>
  <si>
    <t>Supplying cinema screen for Ealing Summer Festival</t>
  </si>
  <si>
    <t>Adi Uk Ltd</t>
  </si>
  <si>
    <t>ADI UK LTD</t>
  </si>
  <si>
    <t>GOGODOC LTD</t>
  </si>
  <si>
    <t>Vaccination Bus for Ealing</t>
  </si>
  <si>
    <t>Gogodoc Ltd</t>
  </si>
  <si>
    <t>MS W P C SMITH T/A VOICE AT WORK</t>
  </si>
  <si>
    <t>GOVERNOR TRAINING FOR EALING SCHOOLS</t>
  </si>
  <si>
    <t>Ms W P C Smith T/A Voice At Work</t>
  </si>
  <si>
    <t>CMS Accommodating People Ltd</t>
  </si>
  <si>
    <t>For Temporary Accommodation works at Northolt High School</t>
  </si>
  <si>
    <t>Cms Accommodating People Ltd</t>
  </si>
  <si>
    <t>Metanoia Institute</t>
  </si>
  <si>
    <t>Training</t>
  </si>
  <si>
    <t>THE METANOIA INSTITUTE</t>
  </si>
  <si>
    <t>Passenger Assistant Training</t>
  </si>
  <si>
    <t>This is a company that provides PATS for our passenger assistants</t>
  </si>
  <si>
    <t>Old Oak Training Ltd</t>
  </si>
  <si>
    <t>Potsie Masih-Rogers</t>
  </si>
  <si>
    <t>OLD OAK TRAINING LTD</t>
  </si>
  <si>
    <t>THE LIST OF EMPLOYERS WHO WERE APPROVED BY THE DWP TO PARTICIPATE ON THE KICKSTART SCHEME TO EMPLOY PEOPLE WHO MEET THE SCHEMES CRITERIA (REFERRED TO AS KICKSTARTERS) ARE LISTED ON THE, ‘LISTED APPROVED GO EMPLOYERS’ ATTACHMENT (GO EMPLOYERS IS THE REFERENCE MADE BY THE DWP AND JOB CENTRE PLUS-JCP) ALL OF THE EMPLOYERS HAVE OFFICIALLY CHOSEN EALING COUNCIL AS THEIR DWP APPROVED KICKSTART GATEWAY, TO MANAGE TRANSFER OF FUNDS FOR THEIR KICKSTART PLACEMENTS. FUNDS FROM THE DWP WILL ONLY BE SENT ONTO EALING, ONCE THE NEW KICKSTART EMPLOYEE(S)/KICKSTARTER(S) ARE IN POST AND CONFIRMED BY HMRC TO THE DWP. THIS USUALLY TAKES APPROXIMATELY 7 WORKING DAYS. ONCE APPROVED, EALING WILL RECEIVE FUNDS UNDER IDENTIFIABLE BY OUR UNIQUE BID GATEWAY REFERENCE KS1B10F3EC AND ALSO THE KICKSTARTER(S) UNIQUE ID REFERENCE NUMBER, THAT CONFIRMS THE DWP HAVE LEGITIMISE THE KICKSTARTER IN POST, BASED WITH THE APPROVED GO EMPLOYER UNDER THE KICKSTART CRITERIA.</t>
  </si>
  <si>
    <t>Making Connections Work (MCW)</t>
  </si>
  <si>
    <t>Making connections work provides speakers who give talks on motivational topics at events run by Ealing Libraries</t>
  </si>
  <si>
    <t>Making Connections Work Ltd</t>
  </si>
  <si>
    <t>MAKING CONNECTIONS WORK LTD</t>
  </si>
  <si>
    <t>Lexden Road and Steyne Road</t>
  </si>
  <si>
    <t>To provide accessibility advice on how to develop inclusive design that is accessible to all.</t>
  </si>
  <si>
    <t>Buro Happold Limited</t>
  </si>
  <si>
    <t>BURO HAPPOLD LIMITED</t>
  </si>
  <si>
    <t>Subscription to Local Government Chronicle</t>
  </si>
  <si>
    <t>Subscription to the LGC for Ross Brown. The subscription is £332 per year.</t>
  </si>
  <si>
    <t>Emap Publishing Limited</t>
  </si>
  <si>
    <t>EMAP LIMITED</t>
  </si>
  <si>
    <t>Supplier Request - Grassform Plant Hire LTD</t>
  </si>
  <si>
    <t>Supplier Request - Impact Productions</t>
  </si>
  <si>
    <t>COMMUNITY FIRST FOUNDATION</t>
  </si>
  <si>
    <t>TO PROVIDE TRAINING COURSES AS PART OF THE PREVENT PROGRAMME TO PREVENT VIOLENT EXTREMISM . SUPPLIER SELECTED BY AND 100% FUNDED BY THE HOME OFFICE.</t>
  </si>
  <si>
    <t>Community First Foundation</t>
  </si>
  <si>
    <t>Community Safety - Prevent</t>
  </si>
  <si>
    <t>Bundledocs</t>
  </si>
  <si>
    <t>Bundling system for court bundles</t>
  </si>
  <si>
    <t>Meditati Limited (Trading As Bundledocs)</t>
  </si>
  <si>
    <t>MEDITATI LTD T/A BUNDLEDOCS</t>
  </si>
  <si>
    <t>Nominet UK</t>
  </si>
  <si>
    <t>This Crown Commercial Framework (RM6167) - Nominet UK is the only supplier. Previously we used Vodafone to supply 3 services for Government Commercial Function (GCF) - (a cross-government network procuring or supporting the procurement of goods and services for the government) for p2p, email relay and public DNS. Our arrangement with Vodaphone ended last year and Crown Commercial Services had announced all buyers to re- procure the services again with the new supplier Nominet UK (winning supplier of goods).</t>
  </si>
  <si>
    <t>Nominet Uk</t>
  </si>
  <si>
    <t>Rasa Bruckuviene</t>
  </si>
  <si>
    <t>ICT Commercial</t>
  </si>
  <si>
    <t>NOMINET UK</t>
  </si>
  <si>
    <t>Barlows Services Limited</t>
  </si>
  <si>
    <t>For sprinklers and canopy installation at Wood End Academy</t>
  </si>
  <si>
    <t>BARLOWS SERVICES LIMITED</t>
  </si>
  <si>
    <t>Ealing Central Sports Ground Cricket Squares Installation</t>
  </si>
  <si>
    <t>installation and maintenance of four new cricket squares at Ealing Central Sports Ground</t>
  </si>
  <si>
    <t>Total-Play Ltd</t>
  </si>
  <si>
    <t>Parks and Leisure (part of Place: Community Development)</t>
  </si>
  <si>
    <t>TOTAL-PLAY LTD</t>
  </si>
  <si>
    <t>NHS NEL CSU</t>
  </si>
  <si>
    <t>Improving Londoner's Mental Health &amp; Wellbeing</t>
  </si>
  <si>
    <t>Nhs Nel Csu</t>
  </si>
  <si>
    <t>NHS COMMISSIONING BOARD T/A NHS NEL CSU</t>
  </si>
  <si>
    <t>WALLACE SCHOOL OF TRANSPORT LIMITED</t>
  </si>
  <si>
    <t>DRIVING SCHOOL THAT OFFERS COURSES FOR HGV, LGV AND OTHER DRIVERS</t>
  </si>
  <si>
    <t>Wallace School Of Transport Limited</t>
  </si>
  <si>
    <t>Knife Intervention Programme</t>
  </si>
  <si>
    <t>Intervention provision and deliver of an intensive knife crime awareness programme for our most at risk and persistent offenders</t>
  </si>
  <si>
    <t>The Safety Box Protection Courses</t>
  </si>
  <si>
    <t>THE SAFETY BOX YOUTH PROGRAMMES CIC T/A THE SAFETY BOX PROTECTION COURSES</t>
  </si>
  <si>
    <t>SJS LEGAL LIMITED</t>
  </si>
  <si>
    <t>Solicitor used to pay costs</t>
  </si>
  <si>
    <t>Sjs Legal Limited</t>
  </si>
  <si>
    <t>DRISCOLL KINGSTON SOLICITORS CLIENT ACCOUNT</t>
  </si>
  <si>
    <t>Solicitor used to recoup costs</t>
  </si>
  <si>
    <t>Driscoll Kingston Solicitors Client Account</t>
  </si>
  <si>
    <t>DRISCOLL KINGSTON SOLICITORS (CLIENTS ACCOUNT)</t>
  </si>
  <si>
    <t>EMPOWERING MINDS CONSULTANCY LIMITED</t>
  </si>
  <si>
    <t>TO PROVIDE TRAINING COURSES FOR YOUNG PEOPLE &amp; PARENTS IN THE COMMUNITY AS PART OF THE PREVENT PROGRAMME TO PREVENT VIOLENT EXTREMISM . SUPPLIER SELECTED BY AND 100% FUNDED BY THE HOME OFFICE. NOT BEING EMPLOYED BY LBE AS A CONSULTANT.</t>
  </si>
  <si>
    <t>Empowering Minds Consultancy Ltd</t>
  </si>
  <si>
    <t>Arboricultural &amp; Ecological Services</t>
  </si>
  <si>
    <t>Arboricultural and ecological services (tree surveys, ecological assessments, method statements) related to achieving planning on development sites</t>
  </si>
  <si>
    <t>Tyler Grange Group Limited</t>
  </si>
  <si>
    <t>TYLER GRANGE GROUP LIMITED</t>
  </si>
  <si>
    <t>Digital Exclusion - Access to the Digital Champions Network</t>
  </si>
  <si>
    <t>To provide licences for Digital Champions</t>
  </si>
  <si>
    <t>Digital Unite Limited</t>
  </si>
  <si>
    <t>DIGITAL UNITE LIMITED</t>
  </si>
  <si>
    <t>Children's contact service</t>
  </si>
  <si>
    <t>Nursing Direct Healthcare Limited</t>
  </si>
  <si>
    <t>NURSING DIRECT HEALTHCARE LIMITED</t>
  </si>
  <si>
    <t>CEL Solicitors</t>
  </si>
  <si>
    <t>Vendor required for settlement payments owed by the council</t>
  </si>
  <si>
    <t>Cheshire Estate And Legal Limited Client A/C</t>
  </si>
  <si>
    <t>CHESHIRE ESTATE AND LEGAL LIMITED CLIENT A/C</t>
  </si>
  <si>
    <t>NHS NORTH WEST LONDON CCG</t>
  </si>
  <si>
    <t>ALL THE LONDON NHS CLINICAL COMMISSIONING GROUPS (INCLUDING EALING CCG SUPPLIER N0.25167) HAVE BEEN MERGED TO FORM A NEW CCG ORGANISATION CALLED NHS NORTH WEST LONDON CCG. THE BANK ACCOUNT DETAILS HAVE CHANGED SO THIS NEEDS TO BE SET UP AS A NEW SUPPLIER. THE CCG ARRANGE REFURBISHMENT OF NHS CLINICAL PRACTICES THAT IS PART FUNDED BY SECTION 106 FUNDING AND THE PAYMENTS ARE ADMINISTERED BY THE PLANNING DEPT. THE LATEST APPLICATION IS £50,000 TO EQUIP CHISWICK FAMILY GP PRACTICE.</t>
  </si>
  <si>
    <t>Nhs North West London Ccg</t>
  </si>
  <si>
    <t>Planning - Section 106</t>
  </si>
  <si>
    <t>Minor Voids (TA)</t>
  </si>
  <si>
    <t>Minor Voids - Lot 2 (temporary accommodation) for works for new properties acquired under Phase 2 of the TA Purchase Scheme (£0.960m), and for annual estimated works to service the existing temporary accommodation properties (£0.050m) . Awarded to 2 suppliers over a course of a maximum of 5 years (18+18+2). The value is for</t>
  </si>
  <si>
    <t>Jos Property Services Ltd</t>
  </si>
  <si>
    <t>Edward Ferneyhough</t>
  </si>
  <si>
    <t>JOS PROPERTY SERVICES LTD</t>
  </si>
  <si>
    <t>SystemsAccountants Limited</t>
  </si>
  <si>
    <t>Development of specialist web api to Business World workflow services. Employment of Rabbani Gulam for 12 weeks. It has been agreed between all Finance Stakeholders that each will contribute to this sum, and Pete will be passed details for putting that through.</t>
  </si>
  <si>
    <t>Systemsaccountants Limited</t>
  </si>
  <si>
    <t>ICT &amp; Data Management</t>
  </si>
  <si>
    <t>SYSTEMSACCOUNTANTS LTD</t>
  </si>
  <si>
    <t>New Supplier - Energy Production Hire LTD</t>
  </si>
  <si>
    <t>To supply cabins for the Ealing Summer Festivals</t>
  </si>
  <si>
    <t>Energy Production Hire Ltd</t>
  </si>
  <si>
    <t>ENERGY PRODUCTION HIRE LTD</t>
  </si>
  <si>
    <t>YPAH</t>
  </si>
  <si>
    <t>Commissioning specialist training around Black History.</t>
  </si>
  <si>
    <t>Ypah</t>
  </si>
  <si>
    <t>UTR Number - 4462536267</t>
  </si>
  <si>
    <t>Alexander Shaw Solicitors Ltd</t>
  </si>
  <si>
    <t>Solicitors required for Legal Setllements</t>
  </si>
  <si>
    <t>ALEXANDER SHAW SOLICITORS LIMITED</t>
  </si>
  <si>
    <t>Brown Turner Ross Ltd Client Account</t>
  </si>
  <si>
    <t>Vendor required for settlement payments</t>
  </si>
  <si>
    <t>BROWN TURNER ROSS LTD CLIENT A/C</t>
  </si>
  <si>
    <t>IAN JAMES</t>
  </si>
  <si>
    <t>This contractor was called in as an emergency to carry out repairs to a property in Southall that the landlord had failed to do in time for the arrival of a family of Lebanese refugees under the Home Office funded scheme. As this is CIS work, Payments require that the supplier be set up in order to pay this one off invoice. I am waiting for confirmation from Michelle Voutt that payment can me made.</t>
  </si>
  <si>
    <t>Ian James</t>
  </si>
  <si>
    <t>Refugees</t>
  </si>
  <si>
    <t>IAN JAMES T/A IJ BUILDING CORPORATION</t>
  </si>
  <si>
    <t>ABACUS WINDOW CLEANING LIMITED</t>
  </si>
  <si>
    <t>Window cleaning for Broadway Living property Arthur Court, 301 Ruislip Road, Greenford UB6 9FL every 6 months at £720.00+ VAT for all accessible windows via water fed pole.</t>
  </si>
  <si>
    <t>Abacus Window Cleaning Limited</t>
  </si>
  <si>
    <t>SHELL U.K. OIL PRODUCTS LIMITED</t>
  </si>
  <si>
    <t>MULTINATIONAL OIL AND GAS COMPANY</t>
  </si>
  <si>
    <t>Shell U.K. Oil Products Limited</t>
  </si>
  <si>
    <t>SHELL U.K. OIL PRODUCTS LIMITED C/O SHELL UK LTD</t>
  </si>
  <si>
    <t>SUNRISE RADIO (LONDON) LTD T/A SUNRISE RADIO</t>
  </si>
  <si>
    <t>RADIO ADVERTISING CAMPAIGN FOR THE NEW PROPERTY LICENSING SCHEME CONSULTATION .</t>
  </si>
  <si>
    <t>Sunrise Radio (London) Ltd</t>
  </si>
  <si>
    <t>PRS Licensing</t>
  </si>
  <si>
    <t>SUNRISE RADIO LTD</t>
  </si>
  <si>
    <t>64-70 Wales Farm Road W3 6UE - Structural Repairs</t>
  </si>
  <si>
    <t>Structural repairs to front bay of 64 Wales Farm to stabilise after subsidence</t>
  </si>
  <si>
    <t>Harcross Specialist Contractors Ltd</t>
  </si>
  <si>
    <t>Capital &amp; Planned Works</t>
  </si>
  <si>
    <t>HARCROSS SPECIALIST CONTRACTORS LTD</t>
  </si>
  <si>
    <t>New Supplier</t>
  </si>
  <si>
    <t>Providing Adults Social Care training</t>
  </si>
  <si>
    <t>The Jen Group Llp</t>
  </si>
  <si>
    <t>OC434766</t>
  </si>
  <si>
    <t>THE JEN GROUP LLP</t>
  </si>
  <si>
    <t>MENTAL HEALTH FIRST AID ENGLAND COMMUNITY INTEREST COMPANY</t>
  </si>
  <si>
    <t>DELIVERS MENTAL HEALTH FIRST AID TRAINING TO BUSINESSES</t>
  </si>
  <si>
    <t>Mental Health First Aid England Community Interest Company</t>
  </si>
  <si>
    <t>To provide pre-construction advice on the Lexden and Steyne Road project</t>
  </si>
  <si>
    <t>Mtp Consult Ltd</t>
  </si>
  <si>
    <t>MTP Consult Ltd</t>
  </si>
  <si>
    <t>CALOO LIMITED</t>
  </si>
  <si>
    <t>SPECIALIST OUTOOR GYM EQUIPMENT AND PLAYGROUND EQUIPMENT PROVIDER</t>
  </si>
  <si>
    <t>Caloo Limited</t>
  </si>
  <si>
    <t>Lift Asset &amp; Condition Survey</t>
  </si>
  <si>
    <t>Asset and condition surveys for housing stock</t>
  </si>
  <si>
    <t>Cundall Johnston &amp; Partners Llp</t>
  </si>
  <si>
    <t>OC300389</t>
  </si>
  <si>
    <t>CUNDALL JOHNSTON &amp; PARTNERS LLP</t>
  </si>
  <si>
    <t>Fire Alarm Maintenance &amp; Minor Works</t>
  </si>
  <si>
    <t>Fire alarm maintenance, servicing and minor works.</t>
  </si>
  <si>
    <t>TV Aerials Contract</t>
  </si>
  <si>
    <t>TV Aerial maintenance, repair, servicing for Housing sites.</t>
  </si>
  <si>
    <t>Scci Alphatrack Ltd</t>
  </si>
  <si>
    <t>ALPHATRACK</t>
  </si>
  <si>
    <t>SILSOE ODOURS LIMITED</t>
  </si>
  <si>
    <t>Enforcement Officers from Housing &amp; Reg Services are being sent to Silsoe Odours to have odour sensitivity testing. The current invoice is for £720 but further training will be organised so they need to be set up as a supplier</t>
  </si>
  <si>
    <t>Silsoe Odours Limited</t>
  </si>
  <si>
    <t>Environmental Protection</t>
  </si>
  <si>
    <t>WLA 16+ Accommodation &amp; Support DPV</t>
  </si>
  <si>
    <t>Ealing signed an access agreement from 17th June 2021 to call-off from LB H&amp;F's framework (DPV) for 16+ Accommodation and Support</t>
  </si>
  <si>
    <t>Multiple Suppliers</t>
  </si>
  <si>
    <t>Children's</t>
  </si>
  <si>
    <t>NATHANIEL LICHFIELD &amp; PARTNERS T/A LICHFIELDS</t>
  </si>
  <si>
    <t>SPECIALIST CONTRACTOR TO WORK ON THE 55 WEST PUBLIC ENQUIRY RELATING TO A PLANNING APPEAL IN RESPECT OF MANOR ROAD. ATTENDNACE &amp; PROOF OF EVIDENCE - SEE ATTACHED. SUPPLIER NUMBER TO BE GENERATED ON BW ONCE ALL DOCS RECEIVED. FIRST INVOICE SUBMITTED FOR PAYMENT. CPR ATTACHED 29.10.21</t>
  </si>
  <si>
    <t>Nathaniel Lichfield &amp; Partners T/A Lichfields</t>
  </si>
  <si>
    <t>NATHANIEL LICHFIELD &amp; PARTNERS LIMITED T/A LICHFIELDS</t>
  </si>
  <si>
    <t>Mayday Support Limited</t>
  </si>
  <si>
    <t>specialist training for social workers in Children's Services</t>
  </si>
  <si>
    <t>MAYDAY SUPPORT LIMITED T/A MAYDAY SOCIAL WORK CONSULTANCY</t>
  </si>
  <si>
    <t>Therapy Provider- Cope Community</t>
  </si>
  <si>
    <t>Cope Community</t>
  </si>
  <si>
    <t>HIRAETH SERVICES LTD T/A COPE COMMUNITY</t>
  </si>
  <si>
    <t>Cleaning Specialists for gullies and interceptors</t>
  </si>
  <si>
    <t>Specialist Cleaning supplier - Specialists for gullies and interceptors</t>
  </si>
  <si>
    <t>Cleansing Service Group Ltd (Csg)</t>
  </si>
  <si>
    <t>Andy Machin</t>
  </si>
  <si>
    <t>CLEANSING SERVICE GROUP LTD</t>
  </si>
  <si>
    <t>Loss Adjuster</t>
  </si>
  <si>
    <t>Loss adjuster for insurance claims</t>
  </si>
  <si>
    <t>Brett-Pitt Associates Ltd</t>
  </si>
  <si>
    <t>BRETT-PITT ASSOCIATES LIMITED</t>
  </si>
  <si>
    <t>Adoption Inter agency</t>
  </si>
  <si>
    <t>children inter agency placement services</t>
  </si>
  <si>
    <t>Faith In Families</t>
  </si>
  <si>
    <t>Faith Hope and Families Ltd</t>
  </si>
  <si>
    <t>LCOGS</t>
  </si>
  <si>
    <t>London coordinators of governor services annual subscription</t>
  </si>
  <si>
    <t>Lcogs</t>
  </si>
  <si>
    <t>New Supplier - Mayday</t>
  </si>
  <si>
    <t>specialist training for Children's Services Social Workers</t>
  </si>
  <si>
    <t>Mayday Support Ltd.</t>
  </si>
  <si>
    <t>BARNES SOLICITORS</t>
  </si>
  <si>
    <t>Solicitor for settlement payments</t>
  </si>
  <si>
    <t>Barnes Solicitors</t>
  </si>
  <si>
    <t>OC428641</t>
  </si>
  <si>
    <t>BARNES SOLICITORS LLP</t>
  </si>
  <si>
    <t>CAPSTICKS</t>
  </si>
  <si>
    <t>Supplier for settlement payments</t>
  </si>
  <si>
    <t>Capsticks</t>
  </si>
  <si>
    <t>OS340360</t>
  </si>
  <si>
    <t>CAPSTICKS SOLICITORS</t>
  </si>
  <si>
    <t>GINACO LTD</t>
  </si>
  <si>
    <t>Ginaco Ltd</t>
  </si>
  <si>
    <t>Apprenticeships - Place</t>
  </si>
  <si>
    <t>SWT ECOLOGY SERVICES LTD T/A SURREY WILDLIFE TRUST</t>
  </si>
  <si>
    <t>They will be carrying out an ecological survey and preparing a report on badger activity for a planning application at Park View Road, Greenford.</t>
  </si>
  <si>
    <t>Swt Ecology Services Ltd</t>
  </si>
  <si>
    <t>Photography &amp; Videography Services- Nexus Media</t>
  </si>
  <si>
    <t>The supplier will be providing photography and videography services to the Adopt London West Team</t>
  </si>
  <si>
    <t>Nexus Media</t>
  </si>
  <si>
    <t>NEXUS MEDIA</t>
  </si>
  <si>
    <t>INITIAL FIRE SYSTEMS LIMITED</t>
  </si>
  <si>
    <t>SERVICE AND INSTALLATION FIRE EXTINGUISHERS, FIRE AND INTRUDER ALARM SYSTEMS AND OTHER SAFETY PRODUCTS</t>
  </si>
  <si>
    <t>Initial Fire Systems Limited</t>
  </si>
  <si>
    <t>PRODRIVE PERSONNEL LIMITED</t>
  </si>
  <si>
    <t>PROFESSIONAL EMPLOYMENT AGENCY</t>
  </si>
  <si>
    <t>Prodrive Personnel Limited</t>
  </si>
  <si>
    <t>ACTIVE MED SUPPLIES</t>
  </si>
  <si>
    <t>Specialist Medical Supplies for AED defibrillator</t>
  </si>
  <si>
    <t>Active Med Supplies Limited</t>
  </si>
  <si>
    <t>Alison Cnudde</t>
  </si>
  <si>
    <t>ACTIVE MED SUPPLIES LIMITED</t>
  </si>
  <si>
    <t>PSD HAF PROGRAMME PROVIDER SETUP</t>
  </si>
  <si>
    <t>TO MAKE GRANT PAYMENTS FOR THE DELIVERY OF HAF PROVISION</t>
  </si>
  <si>
    <t>Psd Childcare</t>
  </si>
  <si>
    <t>Sarayha Sehmbi</t>
  </si>
  <si>
    <t>Family Information Service</t>
  </si>
  <si>
    <t>PSD CHILDCARE LIMITED</t>
  </si>
  <si>
    <t>REMEDIA LTD</t>
  </si>
  <si>
    <t>Community Pharmacy providing Lateral Flow Tests - One Off Non-recurring - contract complete - assisted community pharmacy testing finished on 31/03/2022</t>
  </si>
  <si>
    <t>Remedia Ltd</t>
  </si>
  <si>
    <t>HERSTMERE BOROUGH COUNCIL</t>
  </si>
  <si>
    <t>PARKED SUPPLIER THAT NEEDS TO BE UNPARKED IN ORDER TO PAY FOR GAS SAFETY TRAINING FOR REGULATORY SERVICES OFFICERS AND ANY FUTURE TRAINING.</t>
  </si>
  <si>
    <t>Hertsmere Borough Council</t>
  </si>
  <si>
    <t>HERTSMERE BOROUGH COUNCIL</t>
  </si>
  <si>
    <t>WA PRODUCTS (UK) LIMITED T/A SCENESAFE</t>
  </si>
  <si>
    <t>PARKED SUPPLIER NEEDS TO BE UNPARKED SO THAT INVOICE FOR EVIDENCE BAGS ORDERED BY REGULATORY SERVICES CAN BE PAID AND FUTURE ORDERS PLACED.</t>
  </si>
  <si>
    <t>Wa Products (Uk) Limited T/A Scenesafe</t>
  </si>
  <si>
    <t>WA PRODUCTS (UK) LTD T/A SCENESAFE</t>
  </si>
  <si>
    <t>Gift Cards &amp; Vouchers</t>
  </si>
  <si>
    <t>is a leading provider of rewards and incentives to organizations across the globe. delivery of customized rewards for consumer, employee, sales and channel incentive programs. To Supply gift cards and voucher for small purchases for non-framework</t>
  </si>
  <si>
    <t>HAWK INCENTIVES LIMITED</t>
  </si>
  <si>
    <t>Advantages of Age Ltd</t>
  </si>
  <si>
    <t>Delivery of bespoke training</t>
  </si>
  <si>
    <t>Advantages Of Age Ltd</t>
  </si>
  <si>
    <t>Christine Baker</t>
  </si>
  <si>
    <t>ADVANTAGES OF AGE LTD</t>
  </si>
  <si>
    <t>CADENCE INNOVA LIMITED</t>
  </si>
  <si>
    <t>To carry out a review of the Private Sector Licensing scheme (PRSL) for private landlords. See attached email from Allison Forde.</t>
  </si>
  <si>
    <t>Cadence Innova Limited</t>
  </si>
  <si>
    <t>Property Regulation - Place</t>
  </si>
  <si>
    <t>Corrigan &amp; Chapman Construction Ltd</t>
  </si>
  <si>
    <t>A direct award contract for Corrigan and Chapman to provide in undertaking fuel related service work associated with pumps and fuel containers borough wide to all corporate buildings, as part of the Councils requirements, with the provision of maximum financial expenditure range of £9,000 for a period of up to 3 years with a break clause will be included in the terms to enable monthly termination if needed in case of slippage</t>
  </si>
  <si>
    <t>Natalie O'Leary</t>
  </si>
  <si>
    <t>CORRIGAN &amp; CHAPMAN CONSTRUCTION LTD</t>
  </si>
  <si>
    <t>FF4K HAF PROGRAMME PROVIDER SETUP</t>
  </si>
  <si>
    <t>Footy Fun 4 Kids Ltd</t>
  </si>
  <si>
    <t>FOOTY FUN 4 KIDS LTD</t>
  </si>
  <si>
    <t>GCCSHP HAF PROGRAMME PROVIDER SETUP</t>
  </si>
  <si>
    <t>Greenford Community Centre Holiday Palyscheme - Summer Playscheme</t>
  </si>
  <si>
    <t>GREENFORD COMMUNITY CENTRE HOLIDAY PALYSCHEME - SUMMER PLAYSCHEME</t>
  </si>
  <si>
    <t>VCXPLOR HAF PROGRAMME PROVIDER SETUP</t>
  </si>
  <si>
    <t>Vedanta Global Ltd T/A Computerxplorers Middlesex</t>
  </si>
  <si>
    <t>VEDANTA GLOBAL LTD T/A COMPUTER XPLORERS</t>
  </si>
  <si>
    <t>JED HAF PROGRAMME SUPPLIER SETUP</t>
  </si>
  <si>
    <t>Jamal Edwards Delve</t>
  </si>
  <si>
    <t>JAMAL EDWARDS DELVE</t>
  </si>
  <si>
    <t>LLSA HAF PROGRAMME PROVIDER SETUP</t>
  </si>
  <si>
    <t>Lets Leap Sports Academy Ltd</t>
  </si>
  <si>
    <t>LETS LEAP SPORTS ACADEMY LTD</t>
  </si>
  <si>
    <t>SPCIC HAF PROGRAMME PROVIDER SETUP</t>
  </si>
  <si>
    <t>Skipz Productions Cic</t>
  </si>
  <si>
    <t>SKIPZ PRODUCTIONS CIC</t>
  </si>
  <si>
    <t>SKCLTD HAF PROGRAMME PROVIDER SETUP</t>
  </si>
  <si>
    <t>Sunrise Kids Club Ltd</t>
  </si>
  <si>
    <t>SUNRISE KIDS CLUB LTD</t>
  </si>
  <si>
    <t>TETF HAF PROGRAMME SUPPLIER SETUP</t>
  </si>
  <si>
    <t>TO MAKE GRANT PAYMENTS FOR THE DELIVERY OF HAD PROVISION</t>
  </si>
  <si>
    <t>The Ealing Trailfinders Foundation</t>
  </si>
  <si>
    <t>THE EALING TRAILFINDERS FOUNDATION</t>
  </si>
  <si>
    <t>ZF HAF PROGRAMME SUPPLIER SETUP</t>
  </si>
  <si>
    <t>Znaniye Foundation</t>
  </si>
  <si>
    <t>ZNANIYE FOUNDATION</t>
  </si>
  <si>
    <t>BEAUTY IMPEX LTD</t>
  </si>
  <si>
    <t>Beauty Impex Ltd</t>
  </si>
  <si>
    <t>Apprentices</t>
  </si>
  <si>
    <t>M'S CREAMY GELATO LTD</t>
  </si>
  <si>
    <t>M'S Creamy Gelato Ltd</t>
  </si>
  <si>
    <t>Apprentices - Place</t>
  </si>
  <si>
    <t>TAPF HAF PROGRAMME FOOD SUPPLIER SETUP</t>
  </si>
  <si>
    <t>TO MAKE PAYMENTS FOR THE DELIVERY OF FOOD PROVISIONS AS PART OF THE HAF PROGRAMME</t>
  </si>
  <si>
    <t>Akshaya Patra U.K. Limited</t>
  </si>
  <si>
    <t>AKSHAYA PATRA U.K. LIMITED</t>
  </si>
  <si>
    <t>Duct clean UK Limited t/a DCUK FM</t>
  </si>
  <si>
    <t>Asbestos Removal - LOT 4 Asbestos Removal Works for Corporate (FM, Schools, Corporate H&amp;S)</t>
  </si>
  <si>
    <t>Dcuk Ltd</t>
  </si>
  <si>
    <t>Ari Berios</t>
  </si>
  <si>
    <t>works</t>
  </si>
  <si>
    <t>OC Consulting t/a Manestream</t>
  </si>
  <si>
    <t>LOT 2 Asbestos Inspection Works for Corporate (FM, Schools, Corporate H&amp;S)</t>
  </si>
  <si>
    <t>Oc Consulting T/A Manestream</t>
  </si>
  <si>
    <t>OC CONSULTING (UK) LIMITED T/A MANESTREAM</t>
  </si>
  <si>
    <t>TFP HAF PROGRAMME FOOD SUPPLIER SETUP</t>
  </si>
  <si>
    <t>The Pantry Catering Ltd</t>
  </si>
  <si>
    <t>THE PANTRY (UK) LTD T/A THE PANTRY CATERING</t>
  </si>
  <si>
    <t>CANAPES DIRECT LTD</t>
  </si>
  <si>
    <t>Canapes Direct Ltd</t>
  </si>
  <si>
    <t>THE BEAUTY GARDEN LTD</t>
  </si>
  <si>
    <t>The Beauty Garden Group (Uk) Ltd</t>
  </si>
  <si>
    <t>THE BEAUTY GARDEN GROUP (UK) LTD</t>
  </si>
  <si>
    <t>Ealing Central Sports Ground Cricket Squares design consultant services</t>
  </si>
  <si>
    <t>Ealing Central Sports Ground Cricket Squares - design consultant services - new supplier set up required as current consultants company now taken over by new parent company!</t>
  </si>
  <si>
    <t>Professional Sportsturf Design (Nw) Ltd</t>
  </si>
  <si>
    <t>PROFESSIONAL SPORTSTURF DESIGN (NORTH WEST) LTD</t>
  </si>
  <si>
    <t>Mike Bramwell Administrative t/a Slimming World</t>
  </si>
  <si>
    <t>Adult Weight Management Programme - Public Health Services</t>
  </si>
  <si>
    <t>Mike Bramwell Administrative T/A Slimming World</t>
  </si>
  <si>
    <t>MILES-BRAMWELL ADMINISTRATIVE SERVICES LIMITED T/A SLIMMING WORLD</t>
  </si>
  <si>
    <t>Ubitricity Distributed Energy Systems UK Ltd.</t>
  </si>
  <si>
    <t>Sale of Electric Vehicle Charging Points</t>
  </si>
  <si>
    <t>Ubitricity Distributed Energy Systems Uk Ltd.</t>
  </si>
  <si>
    <t>Alec Joynson</t>
  </si>
  <si>
    <t>UBITRICITY DISTRIBUTED ENERGY SYSTEMS UK LTD</t>
  </si>
  <si>
    <t>Intrepid Collective</t>
  </si>
  <si>
    <t>The Intrepid Collective are a firm of consultants who have been engaged by Jan de Schynkel the Arts and Culture Manager to run food markets and cultural activation events for Ealing</t>
  </si>
  <si>
    <t>The Intrepid Collective Ltd</t>
  </si>
  <si>
    <t>Merkesha Grant</t>
  </si>
  <si>
    <t>THE INTREPID COLLECTIVE LTD</t>
  </si>
  <si>
    <t>EGBERT H. TAYLOR &amp; COMPANY LIMITED</t>
  </si>
  <si>
    <t>PROVIDES A WIDE RANGING PORTFOLIO OF SMART AND INNOVATIVE WASTE SOLUTIONS</t>
  </si>
  <si>
    <t>Egbert H. Taylor &amp; Company Limited</t>
  </si>
  <si>
    <t>ISS MEDICLEAN LIMITED</t>
  </si>
  <si>
    <t>For the five-year period commencing 1st of August 2021 - Ealing Schools Catering Consortium</t>
  </si>
  <si>
    <t>Iss Mediclean Limited</t>
  </si>
  <si>
    <t>Cycling</t>
  </si>
  <si>
    <t>British Cycling cycle skills courses</t>
  </si>
  <si>
    <t>The Cycle Coach Ltd</t>
  </si>
  <si>
    <t>Nicky Batkin</t>
  </si>
  <si>
    <t>Place Delivery</t>
  </si>
  <si>
    <t>batkinn@ealing.gov.uk</t>
  </si>
  <si>
    <t>THE CYCLE COACH LTD</t>
  </si>
  <si>
    <t>Road Safety</t>
  </si>
  <si>
    <t>Membership organisation providing road safety support, advice and training. Facilitator of collaborative social media campaigns.</t>
  </si>
  <si>
    <t>London Road Safety Council</t>
  </si>
  <si>
    <t>LONDON ROAD SAFETY COUNCIL</t>
  </si>
  <si>
    <t>Membership organisation providing support, advice and training for road safety.</t>
  </si>
  <si>
    <t>Road Safety Gb International Ltd</t>
  </si>
  <si>
    <t>ROAD SAFETY GB INTERNATIONAL LTD</t>
  </si>
  <si>
    <t>Managing the RSGB Academy that provides training for road safety.</t>
  </si>
  <si>
    <t>Supplier of conference services and training to Road Safety GB, conference and event places are booked through Stennik</t>
  </si>
  <si>
    <t>Stennik Advertising Ltd</t>
  </si>
  <si>
    <t>STENNICK ADVERTISING LTD T/A STENNICK ADVERTISING</t>
  </si>
  <si>
    <t>Sustainable travel</t>
  </si>
  <si>
    <t>Membership organisation providing support, advice and training on active and sustainable travel.</t>
  </si>
  <si>
    <t>Modeshift</t>
  </si>
  <si>
    <t>MODESHIFT</t>
  </si>
  <si>
    <t>Ziptales licence / subscription</t>
  </si>
  <si>
    <t>Ziptales is an online resource which is subscribed to by Ealing Libraries. Leaning Materials Ltd run and provide the resource</t>
  </si>
  <si>
    <t>Learning Materials Ltd</t>
  </si>
  <si>
    <t>LEARNING MATERIALS LTD</t>
  </si>
  <si>
    <t>Care Place Technical Support</t>
  </si>
  <si>
    <t>Providing technical support to Local Authorities using the Care Place system</t>
  </si>
  <si>
    <t>Access Uk Ltd</t>
  </si>
  <si>
    <t>ACCESS UK LTD</t>
  </si>
  <si>
    <t>SECLEC LIMITED</t>
  </si>
  <si>
    <t>TO SUPPLY KEY FOBS FOR DOOR ENTRY SYSTEM AT DEARDON HOUSE, WESTGATE FOR BROADWAY LIVING.</t>
  </si>
  <si>
    <t>Seclec Limited</t>
  </si>
  <si>
    <t>William Rees - Martinware conservation</t>
  </si>
  <si>
    <t>A project to evaluate and conserve Ealing's Martinware collection</t>
  </si>
  <si>
    <t>William Rees</t>
  </si>
  <si>
    <t>WILLIAM REES</t>
  </si>
  <si>
    <t>Gillian Spragg</t>
  </si>
  <si>
    <t>Gillian Spragg will give talks and run events for Ealing Libraries</t>
  </si>
  <si>
    <t>GILLIAN SPRAGG</t>
  </si>
  <si>
    <t>ANTHONY HODARI SOLCITORS</t>
  </si>
  <si>
    <t>Vendor needed for settlement payments</t>
  </si>
  <si>
    <t>Anthony Hodari Solcitors</t>
  </si>
  <si>
    <t>ANTONY HODARI HOLDINGS LIMITED T/A ANTONY HODARI SOLICITORS</t>
  </si>
  <si>
    <t>EXPERT INVESTIGATIONS LIMITED</t>
  </si>
  <si>
    <t>Expert required for legal matters, requested by court</t>
  </si>
  <si>
    <t>Expert Investigations Limited</t>
  </si>
  <si>
    <t>Boston Rose Limited</t>
  </si>
  <si>
    <t>Supply tutors for adult learning</t>
  </si>
  <si>
    <t>Adult Learning Service</t>
  </si>
  <si>
    <t>BOSTON ROSE LIMITED</t>
  </si>
  <si>
    <t>Provision of uniform.</t>
  </si>
  <si>
    <t>Dino Designs</t>
  </si>
  <si>
    <t>Uniforms</t>
  </si>
  <si>
    <t>Branded goods.</t>
  </si>
  <si>
    <t>Bojangles Ltd</t>
  </si>
  <si>
    <t>BOJANGLES LTD</t>
  </si>
  <si>
    <t>Providing training courses.</t>
  </si>
  <si>
    <t>The British Cycling Federation T/A British Cycling</t>
  </si>
  <si>
    <t>THE BRITISH CYCLING FEDERATION T/A BRITISH CYCLING</t>
  </si>
  <si>
    <t>HOTTINGER , BRUEL &amp; KJAER UK LIMITED</t>
  </si>
  <si>
    <t>TO SUPPLY, CALIBRATE &amp; REPAIR NOISE MONITORING EQUIPMENT FOR THE POLLUTION TEAM . (i THOUGHT BRUEL &amp; KJAER WHO WE HAVE ORDERED FROM IN THE PAST HAD BEEN RENAMED BUT IT TURNS OUT THAT THEY ARE TWO SEPARATE COMPANIES SO THE NEW SUPPLIER NEEDS TO BE SET UP). THOMAS FARMER HAS RECEIVED A QUOTE FOR REPLACEMENT WINDSHIELDS &amp; A BATTERY PACK - ATTACHED- BUT ALSO WANTS TO GET THE CURRENT SOFTWARE UPDATED AND MAY NEED TO ORDER MORE EQUIPMENT SO I HAVE ESTIMATED THE COST AT £1,000.</t>
  </si>
  <si>
    <t>Hottinger, Bruel &amp; Kjaer Uk Limited</t>
  </si>
  <si>
    <t>Place - Pollution</t>
  </si>
  <si>
    <t>HOTTINGER BRUEL &amp; KJAER UK LIMITED</t>
  </si>
  <si>
    <t>BEDACRE ESTATES LIMITED</t>
  </si>
  <si>
    <t>BEDACRE ESTATES LTD ARE THE LANDLORD FOR 105A HALSBURY ROAD WEST, NORTHOLT A 4 BED PROPERTY WHERE THE COUNCIL HAS SETTLED SOME REFUGEES. THE RENT IS CURRENTLY BEING PAID BY LBE (REIMBURSED BY THE HOME OFFICE) UNTIL THEIR UNIVERSAL CREDIT PAYMENTS ARE SORTED. THE FIRST PAYMENT WAS MADE AS A SUNDRY SUPPLIER, BUT THE SUPPLIER NEEDS TO BE SET UP FOR THE SECOND PAYMENT OF £3,200 FOR 10 WEEKS RENT FROM 25.7.21 TO 25.9.21.</t>
  </si>
  <si>
    <t>Bedacre Estates Limited</t>
  </si>
  <si>
    <t>Place - Refugees</t>
  </si>
  <si>
    <t>Out of borough Taxi service for a Looked After Child</t>
  </si>
  <si>
    <t>Out of borough Taxi service for a Looked After Child placed by Ealing.</t>
  </si>
  <si>
    <t>Butlers (Royston) Limited</t>
  </si>
  <si>
    <t>Rosa Pastore</t>
  </si>
  <si>
    <t>BUTLERS (ROYSTON) LTD</t>
  </si>
  <si>
    <t>EMS 2021 Big Yellow</t>
  </si>
  <si>
    <t>Offsite Storage for Musical Instruments (EMS has been using Big yellow for several years on a Sundry Supplier/Annual Contract basis. Move towards 6 monthly contracts for flexibility requires formal supplier contract registration).</t>
  </si>
  <si>
    <t>Big Yellow</t>
  </si>
  <si>
    <t>Ealing Learning Partnership/Ealing Music Service</t>
  </si>
  <si>
    <t>BIG YELLOW SELF STORAGE COMPANY LTD-(SOUTHALL)</t>
  </si>
  <si>
    <t>EMS 2021 SLS360</t>
  </si>
  <si>
    <t>Music Education Services</t>
  </si>
  <si>
    <t>Sls360 Ltd</t>
  </si>
  <si>
    <t>SLS360 Ltd</t>
  </si>
  <si>
    <t>EMS 2021 Justyn Waterman</t>
  </si>
  <si>
    <t>Justyn Waterman</t>
  </si>
  <si>
    <t>WATERMANS</t>
  </si>
  <si>
    <t>EMS 2021 Sam Eastwood</t>
  </si>
  <si>
    <t>Sam Eastmond</t>
  </si>
  <si>
    <t>SAM EASTMOND</t>
  </si>
  <si>
    <t>EMS 2021 Tamaki Sugimoto</t>
  </si>
  <si>
    <t>Tamaki Sugimoto</t>
  </si>
  <si>
    <t>MISS TAMAKI SUGIMOTO</t>
  </si>
  <si>
    <t>EMS 2021 AnyVan</t>
  </si>
  <si>
    <t>On-demand support for music instrument deliveries and collections to schools</t>
  </si>
  <si>
    <t>Anyvan</t>
  </si>
  <si>
    <t>ANYVAN Business Ltd</t>
  </si>
  <si>
    <t>EMS 2021 John Packer</t>
  </si>
  <si>
    <t>For instrument procurement by Ealing parents under the Assisted Instrument Purchase Scheme,</t>
  </si>
  <si>
    <t>John Packer Musical Instruments</t>
  </si>
  <si>
    <t>JOHN PACKER MUSICAL INSTRUMENTS</t>
  </si>
  <si>
    <t>EMS 2021 SpeedAdmin</t>
  </si>
  <si>
    <t>Speed Admin is a specialist online Management Information Service for music services. EMS contract is with Speed Admin ApS (Denmark),. GDPR agreements between SpeedAdmin and LBE are in place.</t>
  </si>
  <si>
    <t>Speedadmin Aps</t>
  </si>
  <si>
    <t>Denmark Central Business Register (CVR) No. 34590176,</t>
  </si>
  <si>
    <t>SPEEDADMIN APS</t>
  </si>
  <si>
    <t>Education Governance Solutions Limited</t>
  </si>
  <si>
    <t>Diversity training for senior leaders, governors and clerks of Ealing Schools</t>
  </si>
  <si>
    <t>EDUCATION GOVERNANCE SOLUTIONS LIMITED</t>
  </si>
  <si>
    <t>Diverse Educators Ltd</t>
  </si>
  <si>
    <t>Equalities training for governors, clerks and senior leaders of Ealing schools</t>
  </si>
  <si>
    <t>DIVERSE EDUCATORS LTD</t>
  </si>
  <si>
    <t>Asset Plus</t>
  </si>
  <si>
    <t>Ealing Council has an ambitious target to retrofit our entire corporate property portfolio and reduce the direct council emissions. This includes offices, leisure centres and libraries. The council targets to increase investment in renewable energy generation. The goal is to achieve 100% kWh increase in solar PV generation from current levels by 2030 and 100% of replacement heating and hot water systems with low carbon technology from 2025. The delivery of the Public Sector Decarbonisation Scheme funded corporate retrofit programme utilising the Greater London Authority’s Re: fit framework. This can be extended for a further 6 months with no extra cost to Ealing Council</t>
  </si>
  <si>
    <t>Asset Plus Energy Performance Limited</t>
  </si>
  <si>
    <t>ASSET PLUS ENERGY PERFORMANCE LTD</t>
  </si>
  <si>
    <t>FOOTGOLF LONDON LIMITED</t>
  </si>
  <si>
    <t>TO PROVIDE HALF TERM SPORTS ACTVITIES AND WORKSHOP</t>
  </si>
  <si>
    <t>Footgolf London Limited</t>
  </si>
  <si>
    <t>Royal Institute of British Architects</t>
  </si>
  <si>
    <t>Create Specification Management - RIBA Training</t>
  </si>
  <si>
    <t>Royal Institute Of British Architects</t>
  </si>
  <si>
    <t>ROYAL INSTITUTE OF BRITISH ARCHITECTS</t>
  </si>
  <si>
    <t>TRUE CAR PARTS LTD</t>
  </si>
  <si>
    <t>True Car Parts Ltd</t>
  </si>
  <si>
    <t>BENTLEY BREIT VENTURES LTD</t>
  </si>
  <si>
    <t>Bentley Breit Ventures Ltd</t>
  </si>
  <si>
    <t>STAR ESTATE AGENTS LTD</t>
  </si>
  <si>
    <t>Star Estate Agents Ltd</t>
  </si>
  <si>
    <t>STAR ESTATES LTD</t>
  </si>
  <si>
    <t>INTEGRATED PARAMOUNT SERVICES LIMITED</t>
  </si>
  <si>
    <t>Integrated Paramount Services Limited</t>
  </si>
  <si>
    <t>FLY HIGH TUTORS LTD</t>
  </si>
  <si>
    <t>Fly High Tutors Ltd</t>
  </si>
  <si>
    <t>Christian Education Movement Limited</t>
  </si>
  <si>
    <t>Provide subscription to schools to access the Religious Education (RE) annual curriculum</t>
  </si>
  <si>
    <t>CHRISTIAN EDUCATION MOVEMENT T/A CHRISTIAN EDUCATION (RE Today Services)</t>
  </si>
  <si>
    <t>Emily Jefferson - Art Psychotherapist</t>
  </si>
  <si>
    <t>Provision of Art Psychotherapy for LAC children</t>
  </si>
  <si>
    <t>No Contract</t>
  </si>
  <si>
    <t>Supplying branded goods.</t>
  </si>
  <si>
    <t>Beenoticed Limited</t>
  </si>
  <si>
    <t>BEENOTICED LIMITED</t>
  </si>
  <si>
    <t>LAC Creativity Project</t>
  </si>
  <si>
    <t>provision of goods</t>
  </si>
  <si>
    <t>Mrs B M Kennedy- Alexander T/A Bernadette Alexander</t>
  </si>
  <si>
    <t>Vivine Francis</t>
  </si>
  <si>
    <t>Virtual School</t>
  </si>
  <si>
    <t>MRS B M KENNEDY- ALEXANDER T/A BERNADETTE ALEXANDER</t>
  </si>
  <si>
    <t>Mimecast Services Ltd</t>
  </si>
  <si>
    <t>E-mail security contract - helps to protect from malware and viruses</t>
  </si>
  <si>
    <t>MIMECAST SERVICES LIMITED</t>
  </si>
  <si>
    <t>G4S Investigation Solutions (UK) LTD G4S Investigation Solutions (UK) Ltd T/A The Cotswold Group</t>
  </si>
  <si>
    <t>Surveillance services for insurance cases</t>
  </si>
  <si>
    <t>G4S Investigation Solutions (Uk) Ltd G4S Investigation Solutions (Uk) Ltd T/A The Cotswold Group</t>
  </si>
  <si>
    <t>G4S INVESTIGATION SOLUTIONS (UK) LTD T/A THE COTSWOLD GROUP</t>
  </si>
  <si>
    <t>DAYLIGHT GLAZING LIMITED</t>
  </si>
  <si>
    <t>Supply, replace &amp; install broken door</t>
  </si>
  <si>
    <t>Daylight Glazing Limited</t>
  </si>
  <si>
    <t>Inderjeet Sian</t>
  </si>
  <si>
    <t>Greenford Town Centre Regeneration Consultancy Services</t>
  </si>
  <si>
    <t>Provide advice on stimulating economic recovery and renewal for Greenford's town centre.</t>
  </si>
  <si>
    <t>Francis Moss</t>
  </si>
  <si>
    <t>Planning and Regeneration</t>
  </si>
  <si>
    <t>Employment Law Services LTD</t>
  </si>
  <si>
    <t>Re-opening of supplier - Used to recruit employment law solicitors to Ealing Council</t>
  </si>
  <si>
    <t>Employment Law Services Ltd</t>
  </si>
  <si>
    <t>EMPLOYMENT LAW SERVICES LTD</t>
  </si>
  <si>
    <t>Satchell Moran Solicitors</t>
  </si>
  <si>
    <t>Solicitors used for settlement payments to clients</t>
  </si>
  <si>
    <t>SATCHELL MORAN SOLICITORS LIMITED</t>
  </si>
  <si>
    <t>Integrated Doorset Solutions Limited</t>
  </si>
  <si>
    <t>For replacement sports hall store doors at Gunnersbury Park</t>
  </si>
  <si>
    <t>INTEGRATED DOORSET SOLUTIONS LTD</t>
  </si>
  <si>
    <t>Therapy Provider- Eva Sylianou</t>
  </si>
  <si>
    <t>Eva Sylianou</t>
  </si>
  <si>
    <t>EVA STYLIANOU</t>
  </si>
  <si>
    <t>The diversity trust will be providing specific training to Ealing Children and Adults Services Staff. Not entitled to LLW as they are not London Based.</t>
  </si>
  <si>
    <t>The Diversity Trust Cic</t>
  </si>
  <si>
    <t>THE DIVERSITY TRUST CIC</t>
  </si>
  <si>
    <t>Liquid Personal</t>
  </si>
  <si>
    <t>Out of Borough specialist BIA, S12 Dr, IMCA &amp; RPPR assessments and services</t>
  </si>
  <si>
    <t>Deprivation of Liberty Adult Social Services</t>
  </si>
  <si>
    <t>LIQUID PERSONNEL LIMITED</t>
  </si>
  <si>
    <t>FLEX360 LTD</t>
  </si>
  <si>
    <t>Specialist physical and learning disability assessments and services.</t>
  </si>
  <si>
    <t>Flex360 Ltd</t>
  </si>
  <si>
    <t>MR MARK DAVIES</t>
  </si>
  <si>
    <t>Barrister used for court</t>
  </si>
  <si>
    <t>Flags for flagpoles on Council buildings</t>
  </si>
  <si>
    <t>Provides flags for any flagpoles for council properties such as Ealing Town Hall.</t>
  </si>
  <si>
    <t>Hampshire Flag Company Ltd</t>
  </si>
  <si>
    <t>HAMPSHIRE FLAG COMPANY LTD</t>
  </si>
  <si>
    <t>Resettlement Package for 3 international social worker candidates</t>
  </si>
  <si>
    <t>Tripod Partners Ltd</t>
  </si>
  <si>
    <t>Nicole Budu-Manuel</t>
  </si>
  <si>
    <t>TRIPOD PARTNERS LTD</t>
  </si>
  <si>
    <t>TENNANT UK CLEANING SOLUTIONS LIMITED</t>
  </si>
  <si>
    <t>MANUFACTURES OF ROAD SWEEPING VEHICLES AND TRAINING PROVIDE</t>
  </si>
  <si>
    <t>Young Ealing Foundation</t>
  </si>
  <si>
    <t>To work with the council to provide a digital platform for arts projects for children and young people</t>
  </si>
  <si>
    <t>YOUNG EALING FOUNDATION</t>
  </si>
  <si>
    <t>Signs Scotts Ltd</t>
  </si>
  <si>
    <t>To supply school sign and lettering</t>
  </si>
  <si>
    <t>Signs Scott Ltd</t>
  </si>
  <si>
    <t>SIGNS SCOTT LTD</t>
  </si>
  <si>
    <t>Sumdog Ltd</t>
  </si>
  <si>
    <t>Educational online resources</t>
  </si>
  <si>
    <t>SC167331</t>
  </si>
  <si>
    <t>SUMDOG LTD</t>
  </si>
  <si>
    <t>POLICE AND CRIME COMMISSIONER FOR HAMPSHIRE</t>
  </si>
  <si>
    <t>Supplier used for Criminal records checks.</t>
  </si>
  <si>
    <t>Police And Crime Commissioner For Hampshire</t>
  </si>
  <si>
    <t>POLICE AND CRIME COMMISSIONER FOR HAMPSHIRE (ACRO)</t>
  </si>
  <si>
    <t>HIGH STREET SOLICITORS</t>
  </si>
  <si>
    <t>High Street Solicitors Limited Client Account</t>
  </si>
  <si>
    <t>HIGH STREET SOLICITORS LIMITED - CLIENTS ACCOUNT</t>
  </si>
  <si>
    <t>MARC ALMOND T/A MLA SOLICITORS</t>
  </si>
  <si>
    <t>Marc Almond T/A Mla Solicitors</t>
  </si>
  <si>
    <t>MR MARC LEE ALMOND T/A MLA SOLICITORS</t>
  </si>
  <si>
    <t>MORGARD COURT LTD</t>
  </si>
  <si>
    <t>LARGE FORMAT PRINTING MANUFACTURER</t>
  </si>
  <si>
    <t>Morgard Court Ltd</t>
  </si>
  <si>
    <t>MORGARD COURT LTD T/A GARDNERS</t>
  </si>
  <si>
    <t>Therapy Provider- Sterling Practice</t>
  </si>
  <si>
    <t>Sterling Practice</t>
  </si>
  <si>
    <t>STERLING PRACTICE LTD</t>
  </si>
  <si>
    <t>Call-Off Order Form: The Identification and Development of Business Cases for a Change Programme for 2022/2023 Onwards</t>
  </si>
  <si>
    <t>To provide the London Borough of Ealing (LBE) with temporary management consultancy, project management, and business analyst support to identify and scope proposals to form a 2022/2023 onwards change and transformation programme. The council wishes to continue and refresh the Future Ealing approach of seeking to realise significant financial savings from the 2022/23 budget (onwards) whilst improving outcomes for our residents. There will be a range of workstreams to deliver this goal. Those to be led outside this commission. Through this commission we are seeking support with the following transformation approaches within which detailed proposals require formation: • Demand-focussed outcome reviews • Investment-led Outcome or Service Reviews • Modern Council We are seeking an external partner to provide their experience, knowledge, and diagnostic capabilities to support us in the application of these approaches. The principle requirement of the appointed provider will be to identify change propositions and their expected outcome and financial impact and develop viable business cases. Business case development within LBE comprises the completion of a document called an FE1. The FE1 will detail the financial and non-financial business opportunity, and the requisite implementation plan to benefits realisation. Resources will be suitably qualified and experienced to deliver the above specification. Resources should be self-sufficient with minimal need for a lead-period or the need for the LBE to coach or direct the work. Lead consultants will be required to have the technical and professional capabilities in order to undertake credible dialogue with senior managers and complex services. Support from a suitably qualified finance specialist will be an important requirement in the development of FE1s. We are seeking a role to be identified with a specific objective of serving as a ‘critical friend’. This individual will challenge individual service areas as to potential new opportunities, for example innovative service designs, good practice, and pioneering solutions. Management Consultancy Framework Two (MCF2) - RM6008 Framework Schedule 4 - Template Call Off Order Form Attachment 5a © Crown copyright 2018 5 The ability to mobilise quickly is of primary importance to success in this assignment, as all reports and information will need to be finalised in accordance with Project Plan (3.1). External support will need to meet the following criteria: • Experience of project managing the development of business cases for change and transformation in local government. • Experience of delivering change and transformation projects and programmes in local government. • Ability to produce business cases for change covering service, financial, and implementation considerations. • Ability to work with stakeholders at a senior (Director and Head of Service) level. • Ability to work to challenging timelines. • Evidence of having supported organisations through the completion of similar assignments. • Evidence of sector and subject matter expertise informed by the scope of this specification.</t>
  </si>
  <si>
    <t>Newton Europe Limited</t>
  </si>
  <si>
    <t>NEWTON EUROPE LIMITED</t>
  </si>
  <si>
    <t>Therapy Provider- SPRING THERAPEUTIC SERVICES CIC</t>
  </si>
  <si>
    <t>Spring Therapeutic Services Cic</t>
  </si>
  <si>
    <t>SPRING THERAPEUTIC SERVICES CIC</t>
  </si>
  <si>
    <t>G2 Recruitment</t>
  </si>
  <si>
    <t>Recruitment services</t>
  </si>
  <si>
    <t>Jennifer Whayman</t>
  </si>
  <si>
    <t>G2V RECRUITMENT GROUP LIMITED T/A G2 RECRUITMENT SOLUTIONS</t>
  </si>
  <si>
    <t>BID PERFECT LIMITED</t>
  </si>
  <si>
    <t>AWARDED CONTRACT FOR 'WINNING TENDERS AND SUPPLY CHAIN SUPPORT' PROGRAMME TO BE FUNDED FROM COVID ADDITIONAL RESTRICTIONS GRANT (ARG) FUNDING</t>
  </si>
  <si>
    <t>Bid Perfect Limited</t>
  </si>
  <si>
    <t>Place - Economic Growth</t>
  </si>
  <si>
    <t>COLEX CONNECT LIMITED</t>
  </si>
  <si>
    <t>Delivery of an Ealing ‘Trading Online’ Business Support Programme funded from the Covid Additional Restrictions Grant (ARG).</t>
  </si>
  <si>
    <t>Colex Connect Limited</t>
  </si>
  <si>
    <t>Spot Bed-based Placements (Adults)</t>
  </si>
  <si>
    <t>Spot contracts for care home, supported living and other accommodation based placements for vulnerable adults</t>
  </si>
  <si>
    <t>Spot Domiciliary Care Packages</t>
  </si>
  <si>
    <t>Spot contracts for homecare, reablement and other community / domiciliary care packages for vulnerable adults</t>
  </si>
  <si>
    <t>EXPERTS IN HEALTHCARE WASTE MANAGEMENT</t>
  </si>
  <si>
    <t>Arboriculture Interim Contract -ACA</t>
  </si>
  <si>
    <t>A Cut Above (ACA) are providing temporary arboricultural services following the poor performance of our term-contractor -Advanced Tree Services (ATS). ACA are matching the Schedule of Rates prices within our existing contract with ATS. Other local suppliers have also been consulted, and trialled on the same principle.</t>
  </si>
  <si>
    <t>A Cut Above (Surrey) Ltd</t>
  </si>
  <si>
    <t>Leisure Services (parks)</t>
  </si>
  <si>
    <t>A CUT ABOVE (SURREY) LIMITED</t>
  </si>
  <si>
    <t>Show home demos</t>
  </si>
  <si>
    <t>Home demos for 81 private sale and SO sale units on Copley Close, phase 6. Production of home use videos, and home demonstration training for our in house staff for social unit allocation.</t>
  </si>
  <si>
    <t>Elevana Ltd</t>
  </si>
  <si>
    <t>Copley Close - Regen</t>
  </si>
  <si>
    <t>ELEVANA LTD</t>
  </si>
  <si>
    <t>PLANET SOLUTIONS LTD</t>
  </si>
  <si>
    <t>Planet Solutions Ltd</t>
  </si>
  <si>
    <t>Place - Apprentces</t>
  </si>
  <si>
    <t>CAVENDISH INTERIM MANAGEMENT LTD</t>
  </si>
  <si>
    <t>Cavendish Interim Management Ltd</t>
  </si>
  <si>
    <t>CANOPIES UK</t>
  </si>
  <si>
    <t>Works being carried for creation of external dining space at Beaconsfield Primary School</t>
  </si>
  <si>
    <t>Canopies Uk</t>
  </si>
  <si>
    <t>CANOPIES UK LTD</t>
  </si>
  <si>
    <t>Good Supplier</t>
  </si>
  <si>
    <t>Hogrefe Ltd</t>
  </si>
  <si>
    <t>Gurinder Ahluwalia</t>
  </si>
  <si>
    <t>HOGREFE LTD</t>
  </si>
  <si>
    <t>Therapy Provider - Ruth Appleby Alis</t>
  </si>
  <si>
    <t>Ruth Appleby Alis</t>
  </si>
  <si>
    <t>Chloe Fasan</t>
  </si>
  <si>
    <t>MS RUTH APPLEBY-ALIS</t>
  </si>
  <si>
    <t>Therapy Provider - Crystal Luk (Clap and Toot Ltd)</t>
  </si>
  <si>
    <t>Clap And Toot Ltd</t>
  </si>
  <si>
    <t>CLAP AND TOOT LTD</t>
  </si>
  <si>
    <t>NASCO UK LTD</t>
  </si>
  <si>
    <t>Nasco (Uk) Limited</t>
  </si>
  <si>
    <t>NASCO (UK) LIMITED</t>
  </si>
  <si>
    <t>GLOBAL MEDIA GROUP SERVICES LIMITED</t>
  </si>
  <si>
    <t>ADVERTISING CAMPAIGN ON BUSES AND RADIO IN JULY &amp; AUGSUT 2021 FOR NEW LANDLORDS LICENSING SCHEME. THERE ARE CURRENTLY SIX OUTSTANDING INVOICES AS WE HAVE BEEN WAITING FOR BANK ACCOUNT DETAILS TO BE SUPPLIED.</t>
  </si>
  <si>
    <t>Global Media Group Services Limited</t>
  </si>
  <si>
    <t>Tom Oxley Consultancy Trading as Bamboo Mental Health’</t>
  </si>
  <si>
    <t>To provide training support for Ealing workforce on Mental Health and Wellbeing</t>
  </si>
  <si>
    <t>Tom Oxley Consultancy (T/A Bamboo Mental Health)</t>
  </si>
  <si>
    <t>TOM OXLEY CONS. T/A BAMBOO MENTAL HEALTH</t>
  </si>
  <si>
    <t>Kidz Runz Ltd</t>
  </si>
  <si>
    <t>organisation that runs projects and actives for children</t>
  </si>
  <si>
    <t>KIDZ RUNZ LTD</t>
  </si>
  <si>
    <t>Storm Alexander Larkins</t>
  </si>
  <si>
    <t>Pre-school fees</t>
  </si>
  <si>
    <t>Barley And Barkway (Va) C Of E First Schools Federation</t>
  </si>
  <si>
    <t>BARLEY AND BARKWAY (VA) C OF E FIRST SCHOOL FEDERATION</t>
  </si>
  <si>
    <t>Children’s University Trust</t>
  </si>
  <si>
    <t>Annual subscription and purchasing resources</t>
  </si>
  <si>
    <t>Children’S University Trust</t>
  </si>
  <si>
    <t>CHILDREN’S UNIVERSITY TRUST</t>
  </si>
  <si>
    <t>Coram Legal</t>
  </si>
  <si>
    <t>Fixed Legal Fees</t>
  </si>
  <si>
    <t>Coram Children'S Legal Centre</t>
  </si>
  <si>
    <t>Dan Sheehan</t>
  </si>
  <si>
    <t>Coram Children's Legal Centre</t>
  </si>
  <si>
    <t>PSA Retail UK Ltd, T/A Robins &amp; Day West London</t>
  </si>
  <si>
    <t>New fleet vehicle supplier</t>
  </si>
  <si>
    <t>Psa Retail Uk Ltd, T/A Robins &amp; Day West London</t>
  </si>
  <si>
    <t>All</t>
  </si>
  <si>
    <t>ROBINS&amp;DAY LTD</t>
  </si>
  <si>
    <t>Coordinate Sport HAF Supplier Setup</t>
  </si>
  <si>
    <t>To make payments for the provision of a centralised booking system.</t>
  </si>
  <si>
    <t>Coordinate Saas Ltd</t>
  </si>
  <si>
    <t>COORDINATE SAAS LTD</t>
  </si>
  <si>
    <t>MARQUEE ENTEC LTD T/A ENTEC SOUND &amp; LIGHT</t>
  </si>
  <si>
    <t>Marquee Entec Ltd T/A Entec Sound &amp; Light</t>
  </si>
  <si>
    <t>P.E.S.T.S. HAF Supplier Setup</t>
  </si>
  <si>
    <t>To make payments for holiday provision as part of the HAF programme.</t>
  </si>
  <si>
    <t>Parents Of Ealing Self-Help Training Scheme (P.E.S.T.S.)</t>
  </si>
  <si>
    <t>PARENTS OF EALING SELF-HELP TRAINING SCHEME (P.E.S.T.S.)</t>
  </si>
  <si>
    <t>SiteImprove Ltd_ Providing technical support to the CarePlace website</t>
  </si>
  <si>
    <t>Responsible for the overview and support of the CarePlace Website; ; CarePlace website is an essential component to delivering the programme</t>
  </si>
  <si>
    <t>Siteimprove Ltd</t>
  </si>
  <si>
    <t>SITEIMPROVE LTD</t>
  </si>
  <si>
    <t>Equifax Ltd_ providing credit checks for DPV providers</t>
  </si>
  <si>
    <t>Providing credit checks for DPV providers</t>
  </si>
  <si>
    <t>Equifax Ltd</t>
  </si>
  <si>
    <t>EQUIFAX LTD</t>
  </si>
  <si>
    <t>BACS TEL</t>
  </si>
  <si>
    <t>Bacsactive-IP enable Ealing to make payments by bacs and print cheques</t>
  </si>
  <si>
    <t>Pcf- Finestra</t>
  </si>
  <si>
    <t>Liz Lyons</t>
  </si>
  <si>
    <t>Local Tax and Ar</t>
  </si>
  <si>
    <t>Vehicle Hire using the CCS Framework</t>
  </si>
  <si>
    <t>Short-term vehicle hire for replacement vehicles for Estate Services and the Ealing Repairs Service</t>
  </si>
  <si>
    <t>West Wallasey Car Hire Limited</t>
  </si>
  <si>
    <t>WEST WALLASEY CAR HIRE LIMITED</t>
  </si>
  <si>
    <t>Adult Weight Management - Tier 2</t>
  </si>
  <si>
    <t>Adult Weight Management - Tier 2 - Contract extended from original agreement which was due to end in 30/09/2022 with Slimming World and West London NHST</t>
  </si>
  <si>
    <t>FGM Awareness Raising Programme - GRANT</t>
  </si>
  <si>
    <t>FGM - GRANT -awarded to FORWARD and signed in January 2021 To deliver the Female Genital Mutilation Awareness Raising Programme across Ealing Borough targeting the key FGM affected communities. The FGM awareness raising programme will focus on community outreach to the FGM affected communities, community professionals and places of worship to ensure the messages are disseminated to all areas.</t>
  </si>
  <si>
    <t>Forward</t>
  </si>
  <si>
    <t>THE FORWARD TRUST</t>
  </si>
  <si>
    <t>Savills Valuations</t>
  </si>
  <si>
    <t>Valuation work for 9 sites. Package 1 sites, Southall Market Car Park, Buckingham Avenue and Copley.</t>
  </si>
  <si>
    <t>Savills (Uk) Ltd</t>
  </si>
  <si>
    <t>SAVILLS (UK) LTD</t>
  </si>
  <si>
    <t>Trowers</t>
  </si>
  <si>
    <t>Laywers for Package 1. Buckingham Avenue and Southall Market Car Park</t>
  </si>
  <si>
    <t>Trowers &amp; Hamlins Llp</t>
  </si>
  <si>
    <t>OC337852</t>
  </si>
  <si>
    <t>TROWERS &amp; HAMLINS LLP</t>
  </si>
  <si>
    <t>GEA Site Investigation work</t>
  </si>
  <si>
    <t>Site Investigation Uxo report Further survey work for package 1 sites</t>
  </si>
  <si>
    <t>Abintegro Limited</t>
  </si>
  <si>
    <t>For the provision of the Abintegro platform providing career development and outplacement support for the corporate workforce</t>
  </si>
  <si>
    <t>Built Environment Consultancy Service for Arden Road</t>
  </si>
  <si>
    <t>Multi disciplinary design services for Arden Road</t>
  </si>
  <si>
    <t>Agency worker contract</t>
  </si>
  <si>
    <t>Managed service for temporary agency resources for the provision of agency workers</t>
  </si>
  <si>
    <t>HR &amp; Payroll IT system</t>
  </si>
  <si>
    <t>Contract for the provision of a HR &amp; Payroll ICT system</t>
  </si>
  <si>
    <t>MHR</t>
  </si>
  <si>
    <t>MHR INTERNATIONAL UK LTD</t>
  </si>
  <si>
    <t>Nurse led absence management service</t>
  </si>
  <si>
    <t>Nurse led absence management service for the recording of employee's sickness absence 24/7/365 and provision of advice from a Nurse.</t>
  </si>
  <si>
    <t>Employee Assistance Provider (EAP)</t>
  </si>
  <si>
    <t>Provision of as and when required employee assistance provision (EAP) through telephone and web access.</t>
  </si>
  <si>
    <t>Built Environment Consultancy Service for Dean Garden</t>
  </si>
  <si>
    <t>Multi disciplinary design services for Dean Garden</t>
  </si>
  <si>
    <t>Built Environment Consultancy Service for Chesterton &amp; Evesham</t>
  </si>
  <si>
    <t>Multi disciplinary design services for Chesterton and Evesham.</t>
  </si>
  <si>
    <t>Built Environment Consultancy Service for Shackleton Road</t>
  </si>
  <si>
    <t>Multi disciplinary design services for Shackleton Road</t>
  </si>
  <si>
    <t>Built Environment Consultancy Service for Norwood Road</t>
  </si>
  <si>
    <t>Multi disciplinary design services for Norwood Road.</t>
  </si>
  <si>
    <t>Built Environment Consultancy Service for Wood End Library</t>
  </si>
  <si>
    <t>Multi disciplinary design services for Wood End Library</t>
  </si>
  <si>
    <t>Built Environment Consultancy Service for Northolt Grange Community Centre</t>
  </si>
  <si>
    <t>Multi disciplinary design services for Northolt Grange Community Centre</t>
  </si>
  <si>
    <t>Newcastle Court Employers Agent/CDM/Clerk of works</t>
  </si>
  <si>
    <t>Employers Agent/ CDM/ Clerk of works services for Newcastle Court a.k.a Doncaster Drive.</t>
  </si>
  <si>
    <t>Djjh Consulting Services Ltd T/A Ibis</t>
  </si>
  <si>
    <t>Annabel McKie</t>
  </si>
  <si>
    <t>DJJH CONSULTING LIMITED T/A IBIS</t>
  </si>
  <si>
    <t>Development Monitoring &amp; Clerk of Works Services for Southall Cattle Market</t>
  </si>
  <si>
    <t>Consultancy services for Development Monitoring &amp; Clerk of Works Services for Southall Cattle Market, Housing Development</t>
  </si>
  <si>
    <t>Ridge And Partners Llp</t>
  </si>
  <si>
    <t>OC309402</t>
  </si>
  <si>
    <t>RIDGE &amp; PARTNERS LLP</t>
  </si>
  <si>
    <t>Newcastle Court main works contract</t>
  </si>
  <si>
    <t>Works contract for Newcastle Court (a.k.a. Doncaster Drive) Northolt</t>
  </si>
  <si>
    <t>Kevin Watson Construction Ltd T/A Kevin Watson Group</t>
  </si>
  <si>
    <t>KEVIN WATSON CONSTRUCTION LTD</t>
  </si>
  <si>
    <t>SMORGASBORD BUSINESS LIMITED</t>
  </si>
  <si>
    <t>To create the online guide ‘How to Win Tenders and contracts’ . They are specialist consultant to provide the expertise to deliver a package of flexible and responsive support aimed at developing the capabilities and skills of Ealing based businesses. The contract was advertised on the London Portal system as a fixed- term until end of March 2022.</t>
  </si>
  <si>
    <t>Smorgasbord Business Limited</t>
  </si>
  <si>
    <t>Employment &amp; Skills</t>
  </si>
  <si>
    <t>Seasprite Small Site</t>
  </si>
  <si>
    <t>Hills New Build small sites</t>
  </si>
  <si>
    <t>Hill Residential Ltd</t>
  </si>
  <si>
    <t>Teresa Taiwo-Gormley</t>
  </si>
  <si>
    <t>HILL RESIDENTIAL LTD</t>
  </si>
  <si>
    <t>Walker Management</t>
  </si>
  <si>
    <t>EA &amp; COW services for Seasprite New build small sites</t>
  </si>
  <si>
    <t>Walker Management Limited</t>
  </si>
  <si>
    <t>WALKER MANAGEMENT LIMITED</t>
  </si>
  <si>
    <t>BLRP ERs and DPM project</t>
  </si>
  <si>
    <t>Consultancy support- development of standard Employers Requirements document and Development Procedure Manual for BLRP</t>
  </si>
  <si>
    <t>Cpc Project Services Llp</t>
  </si>
  <si>
    <t>Sam O'Neill</t>
  </si>
  <si>
    <t>oc366907</t>
  </si>
  <si>
    <t>CPC PROJECT SERVICES LLP</t>
  </si>
  <si>
    <t>Newcastle Court legal advice on contract position</t>
  </si>
  <si>
    <t>Legal advice on issues relating to delayed works contract.</t>
  </si>
  <si>
    <t>Devonshires Solicitors Llp</t>
  </si>
  <si>
    <t>oC397401</t>
  </si>
  <si>
    <t>DEVONSHIRES SOLICITORS LLP</t>
  </si>
  <si>
    <t>CCS Framework Contract RM6168: GL Hearn housing delivery support</t>
  </si>
  <si>
    <t>to support with delivery of package 1 (six sited), package 2, Package 3, Southall Cattle Market, Northolt Grange, Package 2 infill delivery strategy</t>
  </si>
  <si>
    <t>Housing Delivery</t>
  </si>
  <si>
    <t>Mountain Event and Maintenance</t>
  </si>
  <si>
    <t>They are being engaged to supply specialist event equipment and services for Ealing</t>
  </si>
  <si>
    <t>Mountain Event And Maintenance Ltd</t>
  </si>
  <si>
    <t>MOUNTAIN EVENTS AND MAINTENANCE LTD</t>
  </si>
  <si>
    <t>All Sports London HAF Supplier Setup</t>
  </si>
  <si>
    <t>All Sports London Limited</t>
  </si>
  <si>
    <t>ALL SPORTS LONDON LIMITED</t>
  </si>
  <si>
    <t>Employers Agent &amp; QS for Buckingham</t>
  </si>
  <si>
    <t>Employers Agent and QS services for Buckingham Avenue</t>
  </si>
  <si>
    <t>Pellings Llp</t>
  </si>
  <si>
    <t>Margaret Burrell</t>
  </si>
  <si>
    <t>OC326178</t>
  </si>
  <si>
    <t>PELLINGS LLP</t>
  </si>
  <si>
    <t>Spence of Excellence HAF Supplier Setup</t>
  </si>
  <si>
    <t>Spence Of Excellence Ltd</t>
  </si>
  <si>
    <t>SPENCE OF EXCELLENCE LTD</t>
  </si>
  <si>
    <t>Site Sales will provide ongoing financial and strategic advice relating to valuation, sales, and marketing on the project.</t>
  </si>
  <si>
    <t>Sitesales Property Group</t>
  </si>
  <si>
    <t>Our Parks HAF Supplier Setup</t>
  </si>
  <si>
    <t>Our Parks Ltd</t>
  </si>
  <si>
    <t>OUR PARKS LTD</t>
  </si>
  <si>
    <t>Institute of school business leadership (ISBL)</t>
  </si>
  <si>
    <t>annual Workforce Subscription</t>
  </si>
  <si>
    <t>Institute Of School Business Leadership (Isbl)</t>
  </si>
  <si>
    <t>INSTITUTE OF SCHOOL BUSINESS LEADERSHIP (ISBL)</t>
  </si>
  <si>
    <t>Inspire Global Leadership Training and Coaching Consultancy Ltd</t>
  </si>
  <si>
    <t>training and consultancy</t>
  </si>
  <si>
    <t>Inspire Global Leadership Training And Coaching Consultancy Ltd</t>
  </si>
  <si>
    <t>INSPIRE GLOBAL LEADERSHIP TRAINING &amp; COACHING CONSULTANCY LTD</t>
  </si>
  <si>
    <t>Premier People Solutions Ltd. T/A Premier Partnerships</t>
  </si>
  <si>
    <t>training / consultancy</t>
  </si>
  <si>
    <t>Premier People Solutions Ltd T/A Premier Partnership</t>
  </si>
  <si>
    <t>Training - Andrew Dodge</t>
  </si>
  <si>
    <t>training/consultancy</t>
  </si>
  <si>
    <t>Andrew Dodge</t>
  </si>
  <si>
    <t>ANDREW DODGE</t>
  </si>
  <si>
    <t>Sarah Cave Associates Ltd</t>
  </si>
  <si>
    <t>SARAH CAVE ASSOCIATES LIMITED</t>
  </si>
  <si>
    <t>NGA National Governors' Association</t>
  </si>
  <si>
    <t>school subscriptions, all money recouped from schools</t>
  </si>
  <si>
    <t>Nga National Governors' Association</t>
  </si>
  <si>
    <t>NGA NATIONAL GOVERNORS' ASSOCIATION</t>
  </si>
  <si>
    <t>The Key Support Service Ltd</t>
  </si>
  <si>
    <t>school subscription, all money recouped from schools</t>
  </si>
  <si>
    <t>THE KEY SUPPORT SERVICES LIMITED</t>
  </si>
  <si>
    <t>IOSH services Ltd</t>
  </si>
  <si>
    <t>Iosh Services Ltd</t>
  </si>
  <si>
    <t>IOSH SERVICES LTD</t>
  </si>
  <si>
    <t>Robbins training and consultancy Ltd</t>
  </si>
  <si>
    <t>Robbins Training And Consultancy Ltd</t>
  </si>
  <si>
    <t>ROBBINS TRAINING AND CONSULTANCY LTD</t>
  </si>
  <si>
    <t>Assemble Design Ltd HAF Supplier Setup</t>
  </si>
  <si>
    <t>Assemble Design Limited</t>
  </si>
  <si>
    <t>ASSEMBLE DESIGN LIMITED</t>
  </si>
  <si>
    <t>Spring Buds Day Nursery HAF Supplier Setup</t>
  </si>
  <si>
    <t>Spring Buds Day Nursery</t>
  </si>
  <si>
    <t>SPRING BUDS DAY NURSERY</t>
  </si>
  <si>
    <t>St Richards Nursery HAF Supplier Setup</t>
  </si>
  <si>
    <t>St Richards Nursery Ltd (Haf)</t>
  </si>
  <si>
    <t>ST RICHARDS NURSERY (HAF)</t>
  </si>
  <si>
    <t>Provision of Telecare equipment</t>
  </si>
  <si>
    <t>Judith Aklama</t>
  </si>
  <si>
    <t>Energiesprong UK</t>
  </si>
  <si>
    <t>Energiesprong UK are the managing body for our deep retrofit scheme and receive a portion of our grant funding, as agreed in the MOU with BEIS/MUSTBE0</t>
  </si>
  <si>
    <t>Energiesprong</t>
  </si>
  <si>
    <t>Climate Action &amp; Sustainability</t>
  </si>
  <si>
    <t>ENERGIESPRONG UK LIMITED</t>
  </si>
  <si>
    <t>CYGNET PROPERTIES AND LEISURE PLC</t>
  </si>
  <si>
    <t>Cygnet Properties And Leisure Plc</t>
  </si>
  <si>
    <t>REGIONAL NETWORK SOLUTIONS LIMITED</t>
  </si>
  <si>
    <t>Regional Network Solutions (RNS) have recently been commissioned by the LB Ealing deliver a report that will identify opportunities for developing a Digital Infrastructure Strategy. This important project will focus on understanding how through its own assets, infrastructure and service delivery contracts and future aspirations we as a Council can be an enabler in improving connectivity, attracting investment, and exploring way in which we can address the important issue of access and affordability for ALL. An initial invoice for £8,400 was paid as a sundry supplier. Now the supplier needs to be set up so future invoices can be paid and for more work requested by Cllr Donnelly.</t>
  </si>
  <si>
    <t>Regional Network Solutions Limited</t>
  </si>
  <si>
    <t>ENDURA GROUP LIMITED</t>
  </si>
  <si>
    <t>TOOLS &amp; EQUIPMENT SUPPLIER FOR GROUNDCARE</t>
  </si>
  <si>
    <t>Endura Group Limited</t>
  </si>
  <si>
    <t>ISOSEC Ltd</t>
  </si>
  <si>
    <t>Identity mgmt. replacement for JAVA. Install, configure and support plus licensing</t>
  </si>
  <si>
    <t>Isosec</t>
  </si>
  <si>
    <t>Charles Barnard</t>
  </si>
  <si>
    <t>Exceptional Individuals Ltd</t>
  </si>
  <si>
    <t>IT Equipment &amp; Training for Employees with Special Needs.</t>
  </si>
  <si>
    <t>Exceptional Individuals</t>
  </si>
  <si>
    <t>Marcia Besson</t>
  </si>
  <si>
    <t>Children's Social Care Training</t>
  </si>
  <si>
    <t>EXCEPTIONAL INDIVIDUALS LTD</t>
  </si>
  <si>
    <t>AWH LEGAL LTD</t>
  </si>
  <si>
    <t>Vendor required for legal settlement payments</t>
  </si>
  <si>
    <t>Awh Legal Ltd</t>
  </si>
  <si>
    <t>EMPTY HOMES NETWORK</t>
  </si>
  <si>
    <t>THE PRIVATE HOSING TEAM PAY AN ANNUAL SUBSCRIPTION TO EMPTY HOMES NETWORK THAT I NORMALLY PAY AS A SUNDRY SUPPLIER. I HAVE NOW BEEN ASKED TO PAY AN INVOICE FOR A TRAINING COURS RUN BY EHN SO THEY NEED TO BE SET UP AS A SUPPLIER FOR THIS AND FUTURE PAYMENTS.</t>
  </si>
  <si>
    <t>Empty Homes Network</t>
  </si>
  <si>
    <t>Private Housing</t>
  </si>
  <si>
    <t>Data and Analytics Strategy</t>
  </si>
  <si>
    <t>Project to develop new Data and Analytics Strategy for organisation, including user needs assessment,. data maturity assessment, roadmap and business case.</t>
  </si>
  <si>
    <t>Socitm</t>
  </si>
  <si>
    <t>SOCITM LTD</t>
  </si>
  <si>
    <t>Carrying out groundworks.</t>
  </si>
  <si>
    <t>Ghj Installations</t>
  </si>
  <si>
    <t>GHJ INSTALLATIONS</t>
  </si>
  <si>
    <t>Internals Framework (2088) Year 3</t>
  </si>
  <si>
    <t>This contract will deliver planned internal refurbishment improvement to kitchens and bathrooms. The scope of works will include the stripping out and the replacement of existing kitchens, bathrooms, and WC's at selected addresses located throughout the Borough of Ealing and in accordance with the programme schedule, these improvements will enhance the life expectancy of the internal fabric of assets owned and managed by Ealing and improve the living environment for residents of the Borough.</t>
  </si>
  <si>
    <t>Paula Virdee</t>
  </si>
  <si>
    <t>Fire Stopping Contracts</t>
  </si>
  <si>
    <t>JCT Measured Term Contracts to CLM Fire Proofing Limited and Trail Services UK Limited for delivery of Fire Stopping works.</t>
  </si>
  <si>
    <t>Trail Services Uk Limited And Clm Fire Proofing Limited</t>
  </si>
  <si>
    <t>Externals - West Region</t>
  </si>
  <si>
    <t>Planned External Refurbishment Works on Council Housing. Works will comprise of fencing, paths, boundary walls, roof and window replacements and works to facades, communal decorations externally and internally, minor structural works and external fire safety works. Planned Externals Works as per planned Capital programme. The Contracts will be for a period of five years, with an option to extend the term for a period or periods not exceeding five years at an estimated aggregate value of up to £5.0m per annum for the three providers. The cost to deliver Planned External Refurbishment Works to assets owned and managed by Ealing Council will be funded from the HRA 30 year Planned Capital Investment Programme. In preparation for the procurement of this contract various options were appraised, the Whole House Model approach was adopted, the Whole House Model approach means that all necessary works are completed to each individual asset/block/estate as part of the same programme, with the risk moderated by appointing three providers as opposed to a single provider, the approach (approved by both the Joint Contracts Board (JCB) in October 2019 and Cabinet in January 2020) was to appoint three providers and to split the contracts into three geographical areas (East, North and West) to align with the overall Housing strategy.</t>
  </si>
  <si>
    <t>Greyline Builders Ltd</t>
  </si>
  <si>
    <t>GREYLINE BUILDERS LTD</t>
  </si>
  <si>
    <t>Externals - North Region</t>
  </si>
  <si>
    <t>R Benson Property Maintenance Limited</t>
  </si>
  <si>
    <t>Externals - East Region</t>
  </si>
  <si>
    <t>Durkan Limited</t>
  </si>
  <si>
    <t>John Lewcock</t>
  </si>
  <si>
    <t>John.Lewcock@durkan,co,uk</t>
  </si>
  <si>
    <t>DURKAN LIMITED</t>
  </si>
  <si>
    <t>Industrious Ealing Workspace and Inclusive Growth Study</t>
  </si>
  <si>
    <t>Partnering Regeneration Development Limited</t>
  </si>
  <si>
    <t>Economic Growth, Area Regeneration</t>
  </si>
  <si>
    <t>PARTNERING REGENERATION DEVELOPMENT LTD</t>
  </si>
  <si>
    <t>Fire Door Contract</t>
  </si>
  <si>
    <t>Borough wide door replacement programme</t>
  </si>
  <si>
    <t>Gerda Security Limited</t>
  </si>
  <si>
    <t>GERDA SECURITY PRODUCTS LTD</t>
  </si>
  <si>
    <t>Fire Door replacement Borough Wide</t>
  </si>
  <si>
    <t>Work Experience Partners Limited</t>
  </si>
  <si>
    <t>A specialist work experience programme with tailored pathways that inspire ambition, learning &amp; growth</t>
  </si>
  <si>
    <t>SC95237</t>
  </si>
  <si>
    <t>WORK EXPERIENCE PARTNERS LTD</t>
  </si>
  <si>
    <t>HODGE JONES &amp; ALLEN SOLICITORS</t>
  </si>
  <si>
    <t>Hodge Jones &amp; Allen Solicitors</t>
  </si>
  <si>
    <t>HODGE JONES &amp; ALLEN SOLICITORS LTD - CLIENT ACCOUNT</t>
  </si>
  <si>
    <t>Ealing Central Sports Ground risk assessment</t>
  </si>
  <si>
    <t>specialist sports field surveys</t>
  </si>
  <si>
    <t>Labosport Ltd</t>
  </si>
  <si>
    <t>Community Parks and Leisure</t>
  </si>
  <si>
    <t>LABOSPORT LTD</t>
  </si>
  <si>
    <t>PUBLIC PRACTICE</t>
  </si>
  <si>
    <t>L.B. EALING HAS ENTERED IN TO A SCHEME WITH PUBLIC PRACTICE TO PROVIDE 12 MONTH PLACEMENTS FOR STAFF IN PLANNING &amp; REGENERATION - WHICH ARE ARG FUNDED. A SUNDRY SUPPLIER PAYMENT WAS MADE FOR THE FIRST TWO PLACEMENTS (£5,000 X 2) BUT NOW THE SUPPLIER NEEDS TO BE SET UP TO PAY FOR TWO NEW PLACEMENTS.</t>
  </si>
  <si>
    <t>Public Practice</t>
  </si>
  <si>
    <t>Active Travel</t>
  </si>
  <si>
    <t>Provider of active travel services</t>
  </si>
  <si>
    <t>Living Streets (The Pedestrian Association)</t>
  </si>
  <si>
    <t>LIVING STREETS (THE PEDESTRIAN ASSOCIATION)</t>
  </si>
  <si>
    <t>Smart Health Solutions Ltd</t>
  </si>
  <si>
    <t>NHS Health Checks Training</t>
  </si>
  <si>
    <t>SMART HEALTH SOLUTIONS LTD</t>
  </si>
  <si>
    <t>Planning services Copley close</t>
  </si>
  <si>
    <t>Planning Consultancy</t>
  </si>
  <si>
    <t>Cityshaping Limited</t>
  </si>
  <si>
    <t>Patricia Omonua</t>
  </si>
  <si>
    <t>CITYSHAPING LIMITED</t>
  </si>
  <si>
    <t>ICENI PROJECTS LIMITED</t>
  </si>
  <si>
    <t>TO PROVIDE AN UPDATE ON THE WEST LONDON EMPLOYMENT REVIEW - SEE ATTACHED QUOTATION</t>
  </si>
  <si>
    <t>Iceni Projects Limited</t>
  </si>
  <si>
    <t>face2faceHR Abingdon</t>
  </si>
  <si>
    <t>Impartial external HR Support; independent advise due to working across multiple local authorities</t>
  </si>
  <si>
    <t>Jane Fryatt Ltd T/A Face2Facehr Abingdon</t>
  </si>
  <si>
    <t>JANE FRYATT LTD T/A FACE2FACEHR ABINGDON</t>
  </si>
  <si>
    <t>Horizon Centre</t>
  </si>
  <si>
    <t>To run outdoor activities/ sports for Ealing young people</t>
  </si>
  <si>
    <t>Phoenix Canoe Club Ltd T/A Phoenix Outdoor Centre</t>
  </si>
  <si>
    <t>PHOENIX CANOE CLUB LIMITED T/A PHOENIX OUTDOOR CENTRE</t>
  </si>
  <si>
    <t>To run workshops to Ealing's young people</t>
  </si>
  <si>
    <t>The Philosophy Foundation</t>
  </si>
  <si>
    <t>THE PHILOSOPHY FOUNDATION</t>
  </si>
  <si>
    <t>MJV &amp; CO SOLICITORS LTD</t>
  </si>
  <si>
    <t>Mjv &amp; Co Solicitors Ltd</t>
  </si>
  <si>
    <t>EURO CATERING EQUIPMENT LTD</t>
  </si>
  <si>
    <t>For the supply of a 10 Grid combi Oven to Hobbayne and Selborne Primary School.</t>
  </si>
  <si>
    <t>Euro Catering Equipment Ltd</t>
  </si>
  <si>
    <t>ACTON ST MARY'S PAROCHIAL CHURCH COUNCIL</t>
  </si>
  <si>
    <t>FOR HIRE OF HALL FOR VACCINATIONS</t>
  </si>
  <si>
    <t>Acton St Mary'S Parochial Church Council</t>
  </si>
  <si>
    <t>ACTON ST MARYS PAROCHIAL CHURCH COUNCIL</t>
  </si>
  <si>
    <t>PPE Supplier</t>
  </si>
  <si>
    <t>Elections PPE Supplier</t>
  </si>
  <si>
    <t>Hoffmann Uk Quality Tools Ltd</t>
  </si>
  <si>
    <t>Mark Howlett</t>
  </si>
  <si>
    <t>Legal and Democratic Services</t>
  </si>
  <si>
    <t>HOFFMANN UK QUALITY TOOLS LTD</t>
  </si>
  <si>
    <t>WAGTAIL UK LIMITED</t>
  </si>
  <si>
    <t>TO PROVIDE TOBACCO DOGS FOR TWO DAYS' WORK WITH TRADING STANDARDS FOR OPERATION CECE ON 15.12.21 &amp; 2.3.22. THE COMPANY HAS BEEN USED IN THE PAST.</t>
  </si>
  <si>
    <t>Wagtail Uk Limited</t>
  </si>
  <si>
    <t>Architecture services for Golflinks Phase 3</t>
  </si>
  <si>
    <t>Contract awarded to STA following procurement process. Contract is not yet signed, but uploading for the purposes of Business World Set up.</t>
  </si>
  <si>
    <t>Stephen Taylor Architects</t>
  </si>
  <si>
    <t>Sanjiv Bhola</t>
  </si>
  <si>
    <t>STEPHEN TAYLOR ARCHITECTS LTD</t>
  </si>
  <si>
    <t>Alnmouth and Portrush Court, Golf Links estate</t>
  </si>
  <si>
    <t>To carry out pre-demolition asbestos surveys at Alnmouth and Portrush Court prior to demolition.</t>
  </si>
  <si>
    <t>Dsc Environmental Services Ltd</t>
  </si>
  <si>
    <t>Andy Berridge</t>
  </si>
  <si>
    <t>EMS 2021 Gamelaning</t>
  </si>
  <si>
    <t>Aris Daryono</t>
  </si>
  <si>
    <t>EMS 2021 Dawkes</t>
  </si>
  <si>
    <t>Supplier of instruments for purchase by Ealing Parents under AIPS</t>
  </si>
  <si>
    <t>Dawkes Music And Windcraft Limited</t>
  </si>
  <si>
    <t>Dawkes Music and Windcraft</t>
  </si>
  <si>
    <t>EMS 2021 John Packer Limited</t>
  </si>
  <si>
    <t>Music Instruments for purchase by parents AIPS</t>
  </si>
  <si>
    <t>John Packer Limited</t>
  </si>
  <si>
    <t>JOHN PARKES</t>
  </si>
  <si>
    <t>Building Control Systems and Quality Team Leader</t>
  </si>
  <si>
    <t>Tim Bruce</t>
  </si>
  <si>
    <t>Building Control</t>
  </si>
  <si>
    <t>Therapy Provider - Tanya McDonnaugh (TMC Psychology)</t>
  </si>
  <si>
    <t>Tmc Psychology Ltd</t>
  </si>
  <si>
    <t>TMC PSYCHOLOGY LTD</t>
  </si>
  <si>
    <t>RADCLIFFE CHAMBERS</t>
  </si>
  <si>
    <t>Barrister chambers required for court hearings</t>
  </si>
  <si>
    <t>Radcliffe Chambers Account No 2</t>
  </si>
  <si>
    <t>RADCLIFFE CHAMBERS ACCOUNT NO 2</t>
  </si>
  <si>
    <t>BOND TURNER SOLICITORS</t>
  </si>
  <si>
    <t>Bond Turner Client Account</t>
  </si>
  <si>
    <t>BOND TURNER LIMITED</t>
  </si>
  <si>
    <t>Bramble Hub Limited</t>
  </si>
  <si>
    <t>commercial and procurement support for the Fibre West Project</t>
  </si>
  <si>
    <t>Fin Kelly</t>
  </si>
  <si>
    <t>BRAMBLE HUB LIMITED</t>
  </si>
  <si>
    <t>Warmworks Green Homes Grant LAD scheme</t>
  </si>
  <si>
    <t>Warmworks are the delivery agent for Phases 2 and 3 of the Green Homes Grant: Local Authority Delivery Scheme. We have been awarded £10,7M for Phase 2, £15M for Phase 3, and have been advised that an additional £9M is available if we are able to spend the currently allocated amounts. As managing agent, Warmworks subcontract to all installers/suppliers and invoice Ealing for both capital works and the management and enabling budgets. Managing agent was procured by GSEEH and we have a call off contract with Warmworks. A call off contract for Phase 3 will be raised in the next month or two (current contract covers Phase 2 with option to extend).</t>
  </si>
  <si>
    <t>Warmworks</t>
  </si>
  <si>
    <t>SO305326</t>
  </si>
  <si>
    <t>WARMWORKS SCOTLAND LLP</t>
  </si>
  <si>
    <t>Insight4 Ltd</t>
  </si>
  <si>
    <t>Provision of Coaching Services</t>
  </si>
  <si>
    <t>INSIGHT4 LTD</t>
  </si>
  <si>
    <t>Pete Anderson's Coaching Academy</t>
  </si>
  <si>
    <t>Sports training services</t>
  </si>
  <si>
    <t>Pete Anderson'S Coaching Academy</t>
  </si>
  <si>
    <t>PETE ANDERSONS COACHING ACADEMY</t>
  </si>
  <si>
    <t>Recruitment agency set-up</t>
  </si>
  <si>
    <t>Permanent recruitment of Chief Executive</t>
  </si>
  <si>
    <t>Starfish Search Limited</t>
  </si>
  <si>
    <t>Jane O'Keefe</t>
  </si>
  <si>
    <t>STARFISH SEARCH LIMITED</t>
  </si>
  <si>
    <t>Think Create Learn</t>
  </si>
  <si>
    <t>Think Create Learn is owned and run by Llewelyn Fernandes. Llewelyn runs events and workshops on robotics and AI for Ealing Libraries</t>
  </si>
  <si>
    <t>Arts and Libraries</t>
  </si>
  <si>
    <t>MR LLEWELYN FERNANDES T/A THINK CREATE LEARN</t>
  </si>
  <si>
    <t>W.T. PARTNERSHIP LIMITED</t>
  </si>
  <si>
    <t>Compiling asset information for population to the data pack, service matrix, cost models, KPIs and ITT documentation</t>
  </si>
  <si>
    <t>W.T. Partnership Limited</t>
  </si>
  <si>
    <t>Agency recruitment set-up</t>
  </si>
  <si>
    <t>Interim recruitment agency set-up</t>
  </si>
  <si>
    <t>Faerfield Limited</t>
  </si>
  <si>
    <t>FAERFIELD LIMITED</t>
  </si>
  <si>
    <t>OPINION RESEARCH SERVICES LTD</t>
  </si>
  <si>
    <t>TO PROVIDE A REPORT ON LOCAL HOUSING ASSESMENT NEEDS FOR THE PLANNING DEPT. TO BE PAID IN INSTALMENTS</t>
  </si>
  <si>
    <t>Opinion Research Services Ltd</t>
  </si>
  <si>
    <t>OPINION RESEARCH SERVICES LIMITED</t>
  </si>
  <si>
    <t>Japanese Knotweed Removal</t>
  </si>
  <si>
    <t>This contract is required to remove and treat Japanese Knotweed found to be active at Ealing Council's tenanted property.</t>
  </si>
  <si>
    <t>Environet Uk Ltd</t>
  </si>
  <si>
    <t>Chris Lawal</t>
  </si>
  <si>
    <t>Planned Works &amp; Maintenance</t>
  </si>
  <si>
    <t>ENVIRONET UK LTD</t>
  </si>
  <si>
    <t>ISBL Trading Ltd</t>
  </si>
  <si>
    <t>The company needs to have a new bank account for their training and events payments.</t>
  </si>
  <si>
    <t>Isbl Trading Ltd</t>
  </si>
  <si>
    <t>ISBL TRADING LTD</t>
  </si>
  <si>
    <t>Mael Gael</t>
  </si>
  <si>
    <t>Grants payments</t>
  </si>
  <si>
    <t>Naheed Ashraf</t>
  </si>
  <si>
    <t>Community Engagement</t>
  </si>
  <si>
    <t>MAEL GAEL</t>
  </si>
  <si>
    <t>Featherstone Road Health Centre</t>
  </si>
  <si>
    <t>GP Practice</t>
  </si>
  <si>
    <t>NHS - Y02342</t>
  </si>
  <si>
    <t>FEATHERSTONE ROAD HEALTH CENTRE</t>
  </si>
  <si>
    <t>WILRON LIMITED T/A BROADWAY INN</t>
  </si>
  <si>
    <t>FOR AS AND WHEN ROOM BOOKINGS FOR ROUGH SLEEPERS BY HOUSING UNDER THE SEVERE WEATHER EMERGENCY PROVISIONS (SWEP). WHEREBY LBE HAVE TO OFFER ACCOMMODATION TO ROUGH SLEEPERS IF THE FORECAST DROPS BELOW ZERO. A PAYMENT HAS RECENTLY BEEN MADE AS A SUNDRY SUPPLIER, BUT NOW THE SUPPLIER NEEDS TO BE SET UP FOR ANY FUTURE PAYMENTS. DUE TO THE EMERGENCY NATURE OF BOOKINGS, PAYMENTS NEED TO BE MADE PROMPTLY.</t>
  </si>
  <si>
    <t>Wilron Limited T/A Broadway Inn</t>
  </si>
  <si>
    <t>WILRON LTD T/A BROADWAY INN</t>
  </si>
  <si>
    <t>HANWELL GLASS LIMITED</t>
  </si>
  <si>
    <t>DOUBLE GLAZING WINDOW FITTER AND SUPPLIER</t>
  </si>
  <si>
    <t>Hanwell Glass Limited</t>
  </si>
  <si>
    <t>VANTA STAFFING LTD</t>
  </si>
  <si>
    <t>RECRUITMENT AGENCY FOR DRIVERS TEMP AND PERMANENT</t>
  </si>
  <si>
    <t>Vanta Staffing Ltd</t>
  </si>
  <si>
    <t>Nature's Choice Catering Greengrocers Ltd</t>
  </si>
  <si>
    <t>Fruit and veg supplier - to supply fresh fruit and veg to the school kitchen (Chef’s in Schools) for pupil school meals (as contract with Harrisons has ended July 2021)</t>
  </si>
  <si>
    <t>Nature'S Choice Catering Greengrocers Ltd</t>
  </si>
  <si>
    <t>NATURE'S CHOICE CATERING GREENGROCERS LTD</t>
  </si>
  <si>
    <t>Belazu Ingredients Company</t>
  </si>
  <si>
    <t>Fruit &amp; veg supplier- to supply schools fruit &amp; veg to the schools kitchen (Chef's in the schools) for pupils school meals as contract with Harrison has ended July 2021</t>
  </si>
  <si>
    <t>THE FRESH OLIVE COMPANY LTD T/A BELAZU INGREDIENT COMPANY</t>
  </si>
  <si>
    <t>Tim Gray Consultancy Ltd</t>
  </si>
  <si>
    <t>Qtrly analytic reports IBAA</t>
  </si>
  <si>
    <t>Rachel Ormerod</t>
  </si>
  <si>
    <t>TIM GRAY CONSULTANCY LTD</t>
  </si>
  <si>
    <t>Sales and marketing Newcastle and Adamson</t>
  </si>
  <si>
    <t>Contract for sales and marketing for 14 units at Newcastle Court and 1 unit at Adamson Court</t>
  </si>
  <si>
    <t>Princess Hawa Abban</t>
  </si>
  <si>
    <t>Eliana Bilingual Nursery</t>
  </si>
  <si>
    <t>ELIANA NURSERY LTD T/A ELIANA BILINGUAL NURSERY</t>
  </si>
  <si>
    <t>Provision of storage containers.</t>
  </si>
  <si>
    <t>Bullman Marine Supplies &amp; Containers Ltd</t>
  </si>
  <si>
    <t>BULLMAN MARINE SUPPLIES &amp; CONTAINERS LTD</t>
  </si>
  <si>
    <t>SEMH Consultant</t>
  </si>
  <si>
    <t>Interim Manager of SEMH</t>
  </si>
  <si>
    <t>Hampton'S Resourcing Ltd</t>
  </si>
  <si>
    <t>Deborah Edgerton-Ruzicka</t>
  </si>
  <si>
    <t>HAMPTON'S RESOURCING LIMITED</t>
  </si>
  <si>
    <t>5 Kings Bench Walk</t>
  </si>
  <si>
    <t>Barristers chambers used for court hearings</t>
  </si>
  <si>
    <t>5 KING'S BENCH WALK</t>
  </si>
  <si>
    <t>Gough Square Chambers</t>
  </si>
  <si>
    <t>HOLDINGS MATRIX LIMITED CLIENT A/C</t>
  </si>
  <si>
    <t>Holdings Matrix Limited Client A/C</t>
  </si>
  <si>
    <t>Jack Mundy T/A Film Everything - Supplier Set Up</t>
  </si>
  <si>
    <t>Film and video services to Ealing Council via PrintOut/Comms.</t>
  </si>
  <si>
    <t>Jack Mundy T/A Film Everything</t>
  </si>
  <si>
    <t>JACK MUNDY T/A FILM EVERYTHING</t>
  </si>
  <si>
    <t>METASTREET LIMITED</t>
  </si>
  <si>
    <t>New software platform and mobile app for PRS Licensing for Private Housing.</t>
  </si>
  <si>
    <t>Metastreet Limited</t>
  </si>
  <si>
    <t>OUT REACH AND BUSINESS PARTNERSHIP MONITORING</t>
  </si>
  <si>
    <t>A CHARITY ORGANISATION SETUP TO HELP YOUNG PEOPLE TO MOVE AWAY FROM VIOLENCE AND BUILD VALUABLE LIVES AS PART OF THE WIDER COMMUNITY.</t>
  </si>
  <si>
    <t>The Violence Intervention Project - The Vip</t>
  </si>
  <si>
    <t>THE VIOLENCE INTERVENTION PROJECT</t>
  </si>
  <si>
    <t>Providing bike storage.</t>
  </si>
  <si>
    <t>The Bike Storage Company Limited</t>
  </si>
  <si>
    <t>THE BIKE STORAGE COMPANY LIMITED</t>
  </si>
  <si>
    <t>OFFICE FURNITURE ONLINE</t>
  </si>
  <si>
    <t>UK LARGEST SELCECTION OF STYLISH OF OFFICE FURNITURE - VALUE FOR MONEY</t>
  </si>
  <si>
    <t>Office Furniture Online</t>
  </si>
  <si>
    <t>EQUIP4WORK LTD T/A OFFICE FURNITURE ONLINE</t>
  </si>
  <si>
    <t>Disability Nursery Transport</t>
  </si>
  <si>
    <t>providing daily specially equipped transport for nursery children with disabilities.</t>
  </si>
  <si>
    <t>Turnrest Limited</t>
  </si>
  <si>
    <t>TURNREST LTD</t>
  </si>
  <si>
    <t>Civil Construction Engineering contractors</t>
  </si>
  <si>
    <t>Civil Construction Engineering contractors that specialise in delivery major public works</t>
  </si>
  <si>
    <t>Balfour Beatty Civils Ltd</t>
  </si>
  <si>
    <t>Evan Bates</t>
  </si>
  <si>
    <t>BALFOUR BEATTY GROUP LTD T/A BALFOUR BEATTY CIVILS LIMITED</t>
  </si>
  <si>
    <t>HANLON COMPUTER SYSTEMS LIMITED</t>
  </si>
  <si>
    <t>Contract to procure a CRM (customer relationship management) system to track and monitor the data of our residents accessing the service and employers supported with recruitment through Employment, Learning &amp; Skills Team. A first payment of £35,575 for the one off cost &amp; first year costs has already been paid as a sundry supplier. The Supplier now needs to be set up to pay the £7,500 recurring costs for Years 1 &amp; 2. Looking to create a single entrance point by year 3.</t>
  </si>
  <si>
    <t>Hanlon Computer Systems Limited</t>
  </si>
  <si>
    <t>HANLON COMPUTER SYSTEMS LIMITED T/A HANLON SOFTWARE SOLUTIONS</t>
  </si>
  <si>
    <t>DESIGN FOUR FIVE ONE LTD - SUPPLIER SET UP</t>
  </si>
  <si>
    <t>To provide design services for Ealing Council. Required initially for concept and development of Shaping Ealing campaign work Oct 2021 - March 2022, and further projects as needed.</t>
  </si>
  <si>
    <t>Design Four Five One Ltd</t>
  </si>
  <si>
    <t>DESIGN FOUR FIVE ONE LTD</t>
  </si>
  <si>
    <t>Energiesprong Principal Designer</t>
  </si>
  <si>
    <t>Contract to appoint Keegans as the Principal Designer on the Energiesprong whole house retrofit program, acting on behalf of Ealing.</t>
  </si>
  <si>
    <t>Keegans Ltd</t>
  </si>
  <si>
    <t>Climate Action and Sustainability Manager</t>
  </si>
  <si>
    <t>KEEGANS LTD</t>
  </si>
  <si>
    <t>GETS STAFF CYCLING TO WORK</t>
  </si>
  <si>
    <t>EMPLOYEE BENEFIT THAT GETS STAFF CYCLING TO WORK</t>
  </si>
  <si>
    <t>Cyclescheme Limited</t>
  </si>
  <si>
    <t>CYCLESCHEME LTD</t>
  </si>
  <si>
    <t>Free To Be Kids</t>
  </si>
  <si>
    <t>Children's Activities/Trips</t>
  </si>
  <si>
    <t>FREE TO BE KIDS</t>
  </si>
  <si>
    <t>Simpson Associates Information Services Limited</t>
  </si>
  <si>
    <t>IT Consultancy service to deliver data platform and power BI Solutions</t>
  </si>
  <si>
    <t>SIMPSON ASSOCIATES INFORMATION SERVICES LIMITED</t>
  </si>
  <si>
    <t>Recruitment Agency - Business World ID 28903</t>
  </si>
  <si>
    <t>HOSTILE VEHICLE MITIGATION &amp; SECURITY GATES, BARRIERS</t>
  </si>
  <si>
    <t>MANUFACTURER OF HOSTILE VEHICLE MITIGATION &amp; SECURITY GATES, BARRIERS</t>
  </si>
  <si>
    <t>Frontier-Pitts Limited</t>
  </si>
  <si>
    <t>FRONTIER PITTS LIMITED</t>
  </si>
  <si>
    <t>Counter Narrative Awareness &amp; Mosque Resilience training. (Inter-Diversity Limited)</t>
  </si>
  <si>
    <t>Contract for Counter Narrative Awareness &amp; Mosque Resilience training as part of the Home Office funded Prevent programme.</t>
  </si>
  <si>
    <t>Inter-Diversity Limited</t>
  </si>
  <si>
    <t>Prevent</t>
  </si>
  <si>
    <t>INTER-DIVERSITY LIMITED</t>
  </si>
  <si>
    <t>Calford Seaden (Health And Safety) Limited</t>
  </si>
  <si>
    <t>CALFORD SEADEN (HEALTH AND SAFETY) LIMITED</t>
  </si>
  <si>
    <t>Greenford &amp; Perivale Masterplan Vision &amp; Framework study (We Made That LLP)</t>
  </si>
  <si>
    <t>Project details: Appointment of a multi-disciplinary design team with community engagement experience to deliver a masterplan vision and framework for Greenford and Perivale. The project will articulate the vision and identify opportunities for Greenford and Perivale with a focus on Greenford Town Centre to enable a strong local renewal and green recovery from Covid-19. The framework will unlock opportunities to implement the 20-minute neighbourhood concept in Greenford, focusing on economic and social growth in the area’s existing town and local centres. It will also be co-developed with a range of stakeholders including local residents and businesses. The outputs will help underpin the Council’s new Local Plan. The first payment was due at the end of January so the supplier needs to be set up urgently..</t>
  </si>
  <si>
    <t>We Made That Llp</t>
  </si>
  <si>
    <t>WE MADE THAT LLP</t>
  </si>
  <si>
    <t>Contacta Systems Ltd</t>
  </si>
  <si>
    <t>Provision of portable hearing loops and supports for Ealing Libraries</t>
  </si>
  <si>
    <t>Community Centres and Libraries</t>
  </si>
  <si>
    <t>CONTACTA SYSTEMS LTD</t>
  </si>
  <si>
    <t>New IT Case Management System for Community Safety (ECINS)</t>
  </si>
  <si>
    <t>COMMUNITY SAFETY ARE REPLACING THEIR CURRENT IDOX PROPERTY DATABASE FOR CASE MANAGEMENT &amp; CLIENT ENGAGEMENT WITH A SYSTEM PROVIDED BY ECINS. DUE TO GO LIVE ON 1.4.22.</t>
  </si>
  <si>
    <t>Nsep Cic T/A Empowering Communities (Ecins)</t>
  </si>
  <si>
    <t>NSEP CIC T/A EMPOWERING COMMUNITIES (ECINS)</t>
  </si>
  <si>
    <t>MAJESTIC LEISURE LTD T/A LIBERTY GAMES.CO.UK</t>
  </si>
  <si>
    <t>A RETAILER OF GAMES ROOM EQUIPMENT</t>
  </si>
  <si>
    <t>Majestic Leisure Ltd T/A Liberty Games.Co.Uk</t>
  </si>
  <si>
    <t>MAJESTIC LEISURE LTD T/A LIBERTYGAMES.CO.UK</t>
  </si>
  <si>
    <t>FOOD SAFETY TRAINING - CAMPDEN BRI (CHIPPING CAMPDEN) LIMITED</t>
  </si>
  <si>
    <t>THE FOOD SAFETY TEAM PAY £600 FOR ANNUAL MEMBERSHIP. THIS WAS PAID AS A SUNDRY SUPPLIER BUT NOW I HAVE BEEN ASKED TO ORDER THE GUIDANCE DOCUMENT 'PRACTICAL CONTROL OF LISTERIA IN FOOD PRODUCTION' (£100) SO THE SUPPLIER NEEDS TO BE SET UP FOR THIS AND ANY FUTURE PAYMENTS.</t>
  </si>
  <si>
    <t>Campden Bri (Chipping Campden) Limited</t>
  </si>
  <si>
    <t>Food Safety</t>
  </si>
  <si>
    <t>CAMPDEN BRI (CHIPPING CAMPDEN) LIMITED</t>
  </si>
  <si>
    <t>Moon Lane Education Ltd</t>
  </si>
  <si>
    <t>Educational books</t>
  </si>
  <si>
    <t>MOON LANE EDUCATION LTD</t>
  </si>
  <si>
    <t>Retail &amp; Leisure Properties (Occasional Agents)</t>
  </si>
  <si>
    <t>Contractor to be used occasionally in respect of the management of retail and leisure properties - lettings, disposals, acquisitions.</t>
  </si>
  <si>
    <t>Harmer Ray Offbrand Llp (Hrh Retail)</t>
  </si>
  <si>
    <t>OC318359</t>
  </si>
  <si>
    <t>Harmer Ray Offbrand LLP</t>
  </si>
  <si>
    <t>Ascendant Solutions Limited</t>
  </si>
  <si>
    <t>collect information from claimants regarding business rates and council tax grant applications and process approval decisions and payments.</t>
  </si>
  <si>
    <t>ASCENDANT SOLUTIONS LTD</t>
  </si>
  <si>
    <t>Kickstart - Employers approved by DWP to participate on Kickstart Scheme</t>
  </si>
  <si>
    <t>The Riding Wine Company Ltd (29723)</t>
  </si>
  <si>
    <t>Employment Learning &amp; Skills</t>
  </si>
  <si>
    <t>THE RIDING WINE COMPANY LTD</t>
  </si>
  <si>
    <t>REPLAY MAINTENANCE LTD</t>
  </si>
  <si>
    <t>For Specialist Aquacourt works carried out at Brentside High School</t>
  </si>
  <si>
    <t>Replay Maintenance Ltd</t>
  </si>
  <si>
    <t>ST. JOHN AMBULANCE</t>
  </si>
  <si>
    <t>A VOULUNTEER-LED CHARITABLE ORGANISATION DEDICATED TO TEACHING OF FIRST AID</t>
  </si>
  <si>
    <t>St. John Ambulance</t>
  </si>
  <si>
    <t>ST JOHN AMBULANCE</t>
  </si>
  <si>
    <t>Valuation Service (Sussex Crescent Development)</t>
  </si>
  <si>
    <t>Montagu Evans will be completing a Section 23 Valuation of the Sussex Crescent Development</t>
  </si>
  <si>
    <t>Montagu Evans Llp</t>
  </si>
  <si>
    <t>Strategic Priority &amp; Investment</t>
  </si>
  <si>
    <t>OC312072</t>
  </si>
  <si>
    <t>MONTAGU EVANS LLP</t>
  </si>
  <si>
    <t>THRIVING NORTHOLT - MACCREANOR LAVINGTON LTD</t>
  </si>
  <si>
    <t>Architectural and regeneration consultancy services, to develop a economic growth framework for Northolt . To be paid from Covid ARG funding.</t>
  </si>
  <si>
    <t>Maccreanor Lavington Limited</t>
  </si>
  <si>
    <t>MACCREANOR LAVINGTON LIMITED</t>
  </si>
  <si>
    <t>Thriving Northolt</t>
  </si>
  <si>
    <t>Consultant to develop economic growth framework for Northolt</t>
  </si>
  <si>
    <t>Area Regeneration</t>
  </si>
  <si>
    <t>Schools Counselling Partnership Ltd</t>
  </si>
  <si>
    <t>The company supplies Clinical Leads/Trainers who are delivering training to staff members of council services including Ealing Youth Justice Team, SAFE and Ealing Alternative Provision. They also offer ongoing supervisions to those that are trained.</t>
  </si>
  <si>
    <t>SCHOOLS COUNSELLING PARTNERSHIP LTD</t>
  </si>
  <si>
    <t>Didlaw Ltd</t>
  </si>
  <si>
    <t>Jen O'Connell</t>
  </si>
  <si>
    <t>DIDLAW LTD CLIENT ACCOUNT</t>
  </si>
  <si>
    <t>Warringtonfire Testing and Certification Limited</t>
  </si>
  <si>
    <t>Training and accreditation for Fire Door Maintenance</t>
  </si>
  <si>
    <t>Warrington Fire And Certification Limited</t>
  </si>
  <si>
    <t>WARRINGTONFIRE TESTING AND CERTIFICATION LIMITED</t>
  </si>
  <si>
    <t>D&amp;N Solicitors</t>
  </si>
  <si>
    <t>D &amp; N SOLICITORS</t>
  </si>
  <si>
    <t>Letting Grow HAF Supplier Setup</t>
  </si>
  <si>
    <t>Letting Grow Ltd</t>
  </si>
  <si>
    <t>LETTING GROW LTD</t>
  </si>
  <si>
    <t>IAN HALTON</t>
  </si>
  <si>
    <t>Providing Electrical Awareness training for Setting Standards</t>
  </si>
  <si>
    <t>Ian Halton</t>
  </si>
  <si>
    <t>JANE MILTON LIMITED - FOOD BUSINESS GROWTH &amp; RESTAURANT BUSINESS GROWTH PROGRAMMES</t>
  </si>
  <si>
    <t>Attached are two contracts with Jane Milton Ltd for: (1) Food Business Growth Strategy Programme - for the delivery of a programme of support tailored for Ealing’s Food Manufacturers - total contract cost: £22,720 . (2) Restaurant Business Growth Programme - for the delivery of a package of support for restaurant and café’s in Ealing - total contract cost: £24,570 These programmes are ARG (Covid) funded. Michelle Voutt has agreed that she can be paid via BW.</t>
  </si>
  <si>
    <t>Jane Milton Limited</t>
  </si>
  <si>
    <t>JANE MILTON LIMITED</t>
  </si>
  <si>
    <t>Jane Fryatt Ltd T/A face2faceHR Abingdon</t>
  </si>
  <si>
    <t>Contract for Washroom Solutions Services-Legal/AE/00679435C</t>
  </si>
  <si>
    <t>Washroom solution</t>
  </si>
  <si>
    <t>Recruitment of Principal Accountant</t>
  </si>
  <si>
    <t>To recruit an Interim Principal Accountant to assist with Closing</t>
  </si>
  <si>
    <t>G2V Recruitment Group Limited T/A Vivid Resourcing</t>
  </si>
  <si>
    <t>Louisa Fearnley</t>
  </si>
  <si>
    <t>G2V RECRUITMENT GROUP LIMITED T/A VIVID RESOURCING</t>
  </si>
  <si>
    <t>Ball Out The Box HAF Supplier Setup</t>
  </si>
  <si>
    <t>Ball Out The Box Ltd</t>
  </si>
  <si>
    <t>BALL OUT THE BOX LTD</t>
  </si>
  <si>
    <t>Film Skool Deluxe HAF Supplier Setup</t>
  </si>
  <si>
    <t>Film Skool Deluxe</t>
  </si>
  <si>
    <t>FILM SKOOL DELUXE</t>
  </si>
  <si>
    <t>Inv3ntive Football Academy HAF Supplier Setup</t>
  </si>
  <si>
    <t>Inv3Ntive Football Academy Ltd</t>
  </si>
  <si>
    <t>VINAY NATH T/A INV3NTIVE FOOTBALL ACADEMY</t>
  </si>
  <si>
    <t>Magna Groups Enterprises HAF Supplier Setup</t>
  </si>
  <si>
    <t>Magna Groups Enterprises Limited</t>
  </si>
  <si>
    <t>MAGNA GROUPS ENTERPRISES LTD</t>
  </si>
  <si>
    <t>OHM Sports &amp; Fitness Ltd HAF Supplier Setup</t>
  </si>
  <si>
    <t>Ohm Sports &amp; Fitness Ltd</t>
  </si>
  <si>
    <t>OHM SPORTS &amp; FITNESS LIMITED</t>
  </si>
  <si>
    <t>Sportscool NorthWest London HAF Supplier Setup</t>
  </si>
  <si>
    <t>Ama Uk Ventures Ltd T/A Sportscool Nwl</t>
  </si>
  <si>
    <t>AMA UK VENTURES LIMITED T/A SPORTSCOOL NWL</t>
  </si>
  <si>
    <t>Specialist building works</t>
  </si>
  <si>
    <t>Landmark Building Contrators Ltd</t>
  </si>
  <si>
    <t>LANDMARK BUILDING CONTRACTORS LTD</t>
  </si>
  <si>
    <t>Alcohol Research UK T/A Alcohol Change UK</t>
  </si>
  <si>
    <t>Alcohol research</t>
  </si>
  <si>
    <t>Alcohol Change Uk</t>
  </si>
  <si>
    <t>ALCOHOL RESEARCH UK T/A ALCOHOL CHANGE UK</t>
  </si>
  <si>
    <t>Southall Town Hall - Painting and Decorating</t>
  </si>
  <si>
    <t>Contract for re-painting and re-decorating of internal communal areas and individual office rooms at the Southall Town Hall, minor re-decorating on the external part of the building</t>
  </si>
  <si>
    <t>Vesta Construction Group Limited</t>
  </si>
  <si>
    <t>Louise Benn</t>
  </si>
  <si>
    <t>VESTA CONSTRUCTION GROUP LTD</t>
  </si>
  <si>
    <t>TREATMENT THERAPY SERVICE</t>
  </si>
  <si>
    <t>Praxis Knots Ltd</t>
  </si>
  <si>
    <t>PRAXIS KNOTS LTD</t>
  </si>
  <si>
    <t>PUBLIC SECTOR SOFTWARE LIMITED</t>
  </si>
  <si>
    <t>helping Local Authorities, Organisations, Independent Inspectors and Contractors to Inspect, Manage and Maintain their fixed Assets in playgrounds</t>
  </si>
  <si>
    <t>Public Sector Software Limited</t>
  </si>
  <si>
    <t>SBW LAW</t>
  </si>
  <si>
    <t>Sbw Law Limited Client Account</t>
  </si>
  <si>
    <t>SBW LAW LIMITED CLIENT ACCOUNT</t>
  </si>
  <si>
    <t>LIGHTNSHADE COUPLES &amp; FAMILY THERAPY LTD</t>
  </si>
  <si>
    <t>Providing therapeutic support to Adoptive families</t>
  </si>
  <si>
    <t>Lightnshade Couples &amp; Family Therapy Ltd</t>
  </si>
  <si>
    <t>Roisin Burrell</t>
  </si>
  <si>
    <t>Gleeds GHG LAD/HUG</t>
  </si>
  <si>
    <t>Gleeds served as the NEC4 contract manager for Green Homes Grant Phase 1A through a framework agreement with Perfect Circle. For Phases 2 and 3 of GHG LAD and HUG schemes, we have agreed to contract directly with Gleeds at a reduced price.</t>
  </si>
  <si>
    <t>Gleeds Advisory Limited</t>
  </si>
  <si>
    <t>Tom Jennings</t>
  </si>
  <si>
    <t>GLEEDS MANAGEMENT SERVICES LIMITED</t>
  </si>
  <si>
    <t>FosterTalk Ltd</t>
  </si>
  <si>
    <t>Fostering Advocacy &amp; Training Services</t>
  </si>
  <si>
    <t>Fostertalk Ltd</t>
  </si>
  <si>
    <t>FOSTERTALK LTD</t>
  </si>
  <si>
    <t>Stanhope School Masterplan</t>
  </si>
  <si>
    <t>Architect-led team to undertake masterplan of Stanhope School, Greenford.</t>
  </si>
  <si>
    <t>Sarah Wigglesworth Architects Ltd</t>
  </si>
  <si>
    <t>SARAH WIGGLESWORTH ARCHITECTS LTD T/A SARAH WIGGLESWORTH ARCHITECTS</t>
  </si>
  <si>
    <t>Asteros Advisers Ltd</t>
  </si>
  <si>
    <t>OP PFI benchmark requested by Directors Russell Dyer and Jacky Yates</t>
  </si>
  <si>
    <t>Asteros Advisers Ltd T/A Asteros</t>
  </si>
  <si>
    <t>Russell Dyer</t>
  </si>
  <si>
    <t>Older Persons Social Services</t>
  </si>
  <si>
    <t>ASTEROS ADVISERS LTD T/A ASTEROS</t>
  </si>
  <si>
    <t>Poplars Refurbishment</t>
  </si>
  <si>
    <t>Completion of Bauder Roofing system for Poplars Hostel, to provide 30 Year warranty</t>
  </si>
  <si>
    <t>Voland Roofing</t>
  </si>
  <si>
    <t>Residential infill, Northolt Yeading Estate</t>
  </si>
  <si>
    <t>Appointment of architect-led team to develop planning application form for infills on the Northolt Yeading Estate</t>
  </si>
  <si>
    <t>Cullinan Studios Ltd</t>
  </si>
  <si>
    <t>CULLINAN STUDIO LTD</t>
  </si>
  <si>
    <t>Providing smoothie bikes for Let's Go Southall events.</t>
  </si>
  <si>
    <t>Outspoken Cycles Ltd</t>
  </si>
  <si>
    <t>OUTSPOKEN CYCLES LTD</t>
  </si>
  <si>
    <t>Silver Star</t>
  </si>
  <si>
    <t>Hire of Medical Bus for Oral Health Events around Ealing Schools in April and May 22</t>
  </si>
  <si>
    <t>Registered Charity</t>
  </si>
  <si>
    <t>Silverstar Chauffeurs Ltd</t>
  </si>
  <si>
    <t>BARRISTERS - FRANCIS TAYLOR BUILDING</t>
  </si>
  <si>
    <t>THIS SUPPLIER HAS BEEN PAID AS A SUNDRY IN THE PAST. BARRISTER MS KATE OLLEY FROM THESE LEGAL CHAMBERS WAS USED BY PLANING ON CASE 210089NONDET RE 56 - 58 Stanley Gardens, Acton, W3 7SZ (Council Reference 203193FUL) FROM SEPT 2021 TO FEB 2022. TWO INVOICES TOTALLING £47,875 NOW NEED TO BE PAID. THE SUPPLIER ALSO NEEDS TO BE SET UP FOR BARRISTERS WHO MAY BE USED BY LBE IN FUTURE.</t>
  </si>
  <si>
    <t>MIKHAIL RICHES LTD</t>
  </si>
  <si>
    <t>For Feasibility study for Gurnell Leisure Centre.</t>
  </si>
  <si>
    <t>Mikhail Riches Ltd</t>
  </si>
  <si>
    <t>EMS 2022 ArtsCultureMusic (ACM)</t>
  </si>
  <si>
    <t>Michael Armstrong</t>
  </si>
  <si>
    <t>Olusola Adeniyi</t>
  </si>
  <si>
    <t>MICHAEL ARMSTRONG (ArtsCultureMusic)</t>
  </si>
  <si>
    <t>Training provider for LAC Virtual School for CiN work- AC Education</t>
  </si>
  <si>
    <t>Training provider for LAC Virtual School for work involving Children in Need (CiN)</t>
  </si>
  <si>
    <t>Bridie McDonagh</t>
  </si>
  <si>
    <t>Alisha Benning</t>
  </si>
  <si>
    <t>Ealing Virtual School for Children Looked After</t>
  </si>
  <si>
    <t>GIOTTO ENGINEERING LTD</t>
  </si>
  <si>
    <t>For the replacement of Gustafs panels in the Gunnersbury Sports Hall</t>
  </si>
  <si>
    <t>Giotto Engineering Ltd</t>
  </si>
  <si>
    <t>SSI SCHAEFER LTD</t>
  </si>
  <si>
    <t>the world’s leading provider of products and systems for intra-company material flows and waste engineering</t>
  </si>
  <si>
    <t>Ssi Schaefer Ltd</t>
  </si>
  <si>
    <t>To run workshops for Ealing young people</t>
  </si>
  <si>
    <t>Strength &amp; Learning Through Horses</t>
  </si>
  <si>
    <t>STRENGTH &amp; LEARNING THROUGH HORSES</t>
  </si>
  <si>
    <t>ScreenCloud Limited</t>
  </si>
  <si>
    <t>Software to display content across screens in Perceval House</t>
  </si>
  <si>
    <t>Screencloud Limited</t>
  </si>
  <si>
    <t>SCREENCLOUD LIMITED</t>
  </si>
  <si>
    <t>Goo Education Ltd</t>
  </si>
  <si>
    <t>Deliver training to schools on behalf of Ealing Learning Partnership (ELP)</t>
  </si>
  <si>
    <t>GOO EDUCATION LTD</t>
  </si>
  <si>
    <t>Tree Root Barrier -Optera</t>
  </si>
  <si>
    <t>Optera Ltd Structural Solutions, installed a tree root barrier, as an agreed solution to an insurance claim against Ealing Council. The Tree Service raised a PO to pay Optera, but because the work falls under the construction industrial Tax Scheme, it cannot be processed as a Sundry Supplier and therefore needs to be added to the system.</t>
  </si>
  <si>
    <t>Optera</t>
  </si>
  <si>
    <t>Leisure -Trees</t>
  </si>
  <si>
    <t>OPTERA LTD T/A OPTERA STRUCTURAL SOLUTIONS</t>
  </si>
  <si>
    <t>Greenford Vision and Framework</t>
  </si>
  <si>
    <t>This commission is for the appointment of a multi-disciplinary urban design team with community engagement expertise to deliver an area-focused masterplan vision and framework for Greenford and Perivale in West Ealing. The framework will articulate the vision and identify opportunities for Greenford and Perivale with a focus on Greenford Town Centre to enable a strong local renewal and green recovery from Covid-19. The framework will unlock opportunities to implement the 20-minute neighbourhood concept in Greenford, focusing on economic and social growth in the area's existing town and local centres. It will also be co-developed with a range of stakeholders including local residents and businesses. The outputs will help underpin the Council's new Local Plan so it can include the policies to best support what Greenford and Perivale need.</t>
  </si>
  <si>
    <t>Bryony Henson</t>
  </si>
  <si>
    <t>OC367789</t>
  </si>
  <si>
    <t>Acton Framework and Vision</t>
  </si>
  <si>
    <t>This commission is for the appointment of a multi-disciplinary urban design team with community engagement expertise to deliver an area-focused masterplan vision and framework for Acton in Ealing. The framework will articulate the vision and identify opportunities to enable a strong local renewal and green recovery from Covid-19. The framework will unlock opportunities to implement the 20-minute neighbourhood concept in Acton, focusing on economic and social growth in the area's existing and emerging local centres. It will also be co-developed with a range of stakeholders including local residents and businesses. The outputs will help underpin the Council's new Local Plan so it can include the policies to best support what Acton needs.</t>
  </si>
  <si>
    <t>Freehaus Design Limited</t>
  </si>
  <si>
    <t>Catherine Howe</t>
  </si>
  <si>
    <t>Regeneration and Planning</t>
  </si>
  <si>
    <t>FREEHAUS DESIGN LIMITED</t>
  </si>
  <si>
    <t>Graphene Heating Solution</t>
  </si>
  <si>
    <t>Nexgen manufacture a Graphene heating system which we will be piloting in 25 Ealing-owned properties (with a potential for future pilots if successful).</t>
  </si>
  <si>
    <t>Nexgen Heating Ltd</t>
  </si>
  <si>
    <t>NEXGEN HEATING LTD</t>
  </si>
  <si>
    <t>Charism Consultants Ltd</t>
  </si>
  <si>
    <t>CHARISM CONSULTANTS LTD</t>
  </si>
  <si>
    <t>The Felix Project Supplier Setup</t>
  </si>
  <si>
    <t>To make payments as part of the HAF programme.</t>
  </si>
  <si>
    <t>The Felix Project</t>
  </si>
  <si>
    <t>THE FELIX PROJECT</t>
  </si>
  <si>
    <t>Brentham Allotments borehole</t>
  </si>
  <si>
    <t>installation of a groundwater borehole at Brentham allotments to supply water for gardening to replace current use of mains water.</t>
  </si>
  <si>
    <t>Nicholls Countryside Construction Ltd</t>
  </si>
  <si>
    <t>Parks and Leisure, Community Development</t>
  </si>
  <si>
    <t>NICHOLLS COUNTRYSIDE CONSTRUCTION LTD</t>
  </si>
  <si>
    <t>1GC MGT LTD - 1GC FAMILY LAW</t>
  </si>
  <si>
    <t>1GC MGT LTD - 1GC FAMILY LAW - Barrister for court matters</t>
  </si>
  <si>
    <t>1Gc Mgt Ltd - 1Gc Family Law</t>
  </si>
  <si>
    <t>The Supply of office paper</t>
  </si>
  <si>
    <t>This contract is for the supply of office paper. ongoing previous contract primarily used by Print room and FM Service as this offers better pricing than the awarded current stationary supplier.</t>
  </si>
  <si>
    <t>T/A Office Depot</t>
  </si>
  <si>
    <t>OFFICE DEPOT</t>
  </si>
  <si>
    <t>Ot Group Limited T/A Office Depot Uk</t>
  </si>
  <si>
    <t>OT GROUP LIMITED T/A OFFICE DEPOT</t>
  </si>
  <si>
    <t>Production of advertising materials for the Let's Go Southall Local Delivery Pilot.</t>
  </si>
  <si>
    <t>Soor Designs Ltd</t>
  </si>
  <si>
    <t>SOOR DESIGNS LTD</t>
  </si>
  <si>
    <t>Lexden Rd Dynamic Purchasing System ITT Management</t>
  </si>
  <si>
    <t>In agreement to use Southern Housing Group’s Dynamic Purchasing System (DPS) to procure a main contractor for the Lexden &amp; Steyne Road scheme, there is a requirement for Pulse Consult to be appointed under the terms of the access agreement to manage the Invitation to Tender process. This approach has already been agreed by Director of Housing Development and the use of the DPS approved by Joint Contracts Board in February 2022.</t>
  </si>
  <si>
    <t>Pulse Associates Ltd (Trading As Pulse Consult)</t>
  </si>
  <si>
    <t>PULSE ASSOCIATES LIMITED T/A PULSE CONSULT</t>
  </si>
  <si>
    <t>Modality Systems Ltd</t>
  </si>
  <si>
    <t>We need to use Modality Systems Ltd technical resources for Netcall Teams migration.</t>
  </si>
  <si>
    <t>MODALITY SYSTEMS LTD</t>
  </si>
  <si>
    <t>Independent person for complaint investigations for adults and children's social care</t>
  </si>
  <si>
    <t>This contract to supply independent investigators for the children's social care complaints</t>
  </si>
  <si>
    <t>Rrc (Rrconsultancy) Ltd</t>
  </si>
  <si>
    <t>RRC (RRCONSULTANCY) LTD</t>
  </si>
  <si>
    <t>Residential infill - Northolt Park Estate</t>
  </si>
  <si>
    <t>To provide architecture services for residential infills on Northolt Park Estate - GLA funded project</t>
  </si>
  <si>
    <t>ENVIROAWARDS LIMITED</t>
  </si>
  <si>
    <t>WASTE MANAGEMENT EDUCATION AND TRAINING SERVICE</t>
  </si>
  <si>
    <t>Enviroawards Limited</t>
  </si>
  <si>
    <t>RICKY O´BRIEN</t>
  </si>
  <si>
    <t>info@enviroawardsltd.co.uk</t>
  </si>
  <si>
    <t>Translation Services</t>
  </si>
  <si>
    <t>INTERPRETING for Mr Ali Jafari Housing Assessment Tues. 9.11.21 (Persian Farsi) undertaken by Ms Ruth Pink</t>
  </si>
  <si>
    <t>Apa Translation</t>
  </si>
  <si>
    <t>Kelly Chapman</t>
  </si>
  <si>
    <t>MAHJABEEN BHATTI</t>
  </si>
  <si>
    <t>APA TRANSLATIONS</t>
  </si>
  <si>
    <t>BEEVER AND STRUTHERS</t>
  </si>
  <si>
    <t>Chartered Accountants specialising in audit, tax and financial planning.</t>
  </si>
  <si>
    <t>Beever And Struthers</t>
  </si>
  <si>
    <t>Heyday</t>
  </si>
  <si>
    <t>Hey Day will be commissioned to produce a series of information videos in community languages aimed at parents of children with special educational needs.</t>
  </si>
  <si>
    <t>ROCKET 88 LTD T/A HEYDAY</t>
  </si>
  <si>
    <t>Richmond Upon Thames Music Trust Company Limited</t>
  </si>
  <si>
    <t>To provide therapeutic support for adopted children</t>
  </si>
  <si>
    <t>Richmond Music Trust</t>
  </si>
  <si>
    <t>RICHMOND UPON THAMES MUSIC TRUST COMPANY LTD T/A RICHMOND MUSIC TRUST</t>
  </si>
  <si>
    <t>Ealing budget focus groups</t>
  </si>
  <si>
    <t>Facilitation of two focus group discussions on Ealing budget priorities</t>
  </si>
  <si>
    <t>Lake Communications Ltd T/A Lake Market Research</t>
  </si>
  <si>
    <t>LAKE COMMUNICATIONS LTD T/A LAKE MARKET RESEARCH</t>
  </si>
  <si>
    <t>Focus Mental Health</t>
  </si>
  <si>
    <t>Providing therapeutic support to adoptive families</t>
  </si>
  <si>
    <t>Focus Mental Health Ltd</t>
  </si>
  <si>
    <t>FOCUS MENTAL HEALTH LTD</t>
  </si>
  <si>
    <t>Parks Access Rentals</t>
  </si>
  <si>
    <t>Various land and access rentals across the borough by Parks. Has been in place since before I started in the Council in 1986 and will likely continue after I have left</t>
  </si>
  <si>
    <t>Network Rail Infrastructure Ltd Property Collection A/C</t>
  </si>
  <si>
    <t>NETWORK RAIL INFRASTRUCTURE LTD PROPERTY COLLECTION A/C ( BLUE INVOICES )</t>
  </si>
  <si>
    <t>CHROMA THERAPIES LTD T/A CHROMA</t>
  </si>
  <si>
    <t>Chroma Therapies Ltd T/A Chroma</t>
  </si>
  <si>
    <t>UCM Education Limited</t>
  </si>
  <si>
    <t>Agency cover staff</t>
  </si>
  <si>
    <t>Ucm Education Limited</t>
  </si>
  <si>
    <t>UCM EDUCATION LIMITED</t>
  </si>
  <si>
    <t>Energy and carbon reduction advice</t>
  </si>
  <si>
    <t>To provide specialist advice, research and project management of energy and carbon reduction projects.</t>
  </si>
  <si>
    <t>Lantern (Uk) Ltd.</t>
  </si>
  <si>
    <t>LANTERN (UK) LTD</t>
  </si>
  <si>
    <t>Utility searches for Package 2</t>
  </si>
  <si>
    <t>To provide utility searches for Northolt Mandeville Road, Canberra and Broomcroft</t>
  </si>
  <si>
    <t>Ucml</t>
  </si>
  <si>
    <t>UTILITIES CONNECTIONS MANAGEMENT LTD T/A UCML</t>
  </si>
  <si>
    <t>Fire/intruder alarms, CCTV, Maintenance Servicing and Monitoring</t>
  </si>
  <si>
    <t>Deed of variation to original contract for goods and services for fire/intruder alarm systems, CCTV, maintenance servicing and monitoring started on 1st April 2019</t>
  </si>
  <si>
    <t>Water Maintenance and Servicing</t>
  </si>
  <si>
    <t>Deed of variation to the original Contract 00672012C for Water Maintenance and Servicing</t>
  </si>
  <si>
    <t>Provision of HVAC maintenance and servicing</t>
  </si>
  <si>
    <t>Deed of variation to the original contract for Provision of HVAC maintenance and servicing to the original contract 00672012C started on 1st April 2019</t>
  </si>
  <si>
    <t>Electric Maintenance and Servicing &amp; Gas Maintenance and Service</t>
  </si>
  <si>
    <t>Deed of variation to the original contract for Provision of gas maintenance and servicing to the original contract 00672012C started on 1st April 2019 and Deed of variation to the original contract for Provision of electrical maintenance and servicing to the original contract JCT MTC 2011 vails from 2019 Nov 2019</t>
  </si>
  <si>
    <t>WISE BIRD MARKETING</t>
  </si>
  <si>
    <t>MARKETING EXPERTS WHO DELIVER EFFECTIVE MARKETING TO BUSINESSES</t>
  </si>
  <si>
    <t>The Partners T/A Wise Bird Marketing</t>
  </si>
  <si>
    <t>THE PARTNERS T/A WISE BIRD MARKETING</t>
  </si>
  <si>
    <t>GREEN BIOFUELS LIMITED</t>
  </si>
  <si>
    <t>PIONEER IN RENEWABLE FUELS</t>
  </si>
  <si>
    <t>Green Biofuels Limited</t>
  </si>
  <si>
    <t>Burial &amp; Cremation</t>
  </si>
  <si>
    <t>Consultation Services</t>
  </si>
  <si>
    <t>To provide consultation services for Park View Road residential Development</t>
  </si>
  <si>
    <t>Nathanial Lichfield &amp; Partners Limited</t>
  </si>
  <si>
    <t>NATHANIEL LICHFIELD &amp; PARTNERS LIMITED</t>
  </si>
  <si>
    <t>Socitm Advisory Limited</t>
  </si>
  <si>
    <t>Provide advice to Public Sector on Digital and general IT innovations</t>
  </si>
  <si>
    <t>SOCITM ADVISORY LTD</t>
  </si>
  <si>
    <t>EMS 2022 Stephen Hose</t>
  </si>
  <si>
    <t>Stephen Hose</t>
  </si>
  <si>
    <t>STEPHEN HOSE</t>
  </si>
  <si>
    <t>Townscape Consultancy Services</t>
  </si>
  <si>
    <t>Acton Town Centre is part of a conservation area and a visual and landscape assessment is needed as part of the development process for Lexdon Road Scheme</t>
  </si>
  <si>
    <t>Neaves Urbanism Limited</t>
  </si>
  <si>
    <t>NEAVES URBANISM LIMITED</t>
  </si>
  <si>
    <t>Heritage Assessment Lexdon &amp; Steyne ROAD</t>
  </si>
  <si>
    <t>Heritage assessment to support Lexdon &amp; Steyne Rd scheme</t>
  </si>
  <si>
    <t>Gareth Jones Heritage Planning Limited</t>
  </si>
  <si>
    <t>GARETH JONES HERITAGE PLANNING LIMITED</t>
  </si>
  <si>
    <t>Training for bike mechanics</t>
  </si>
  <si>
    <t>Providing training for bike mechanics.</t>
  </si>
  <si>
    <t>Pjcsonline.Co.Uk Ltd</t>
  </si>
  <si>
    <t>PJCS ONLINE.CO.UK LTD</t>
  </si>
  <si>
    <t>Transport services for Park View Road</t>
  </si>
  <si>
    <t>to provide transport services for Park View Road residential development. Requirement of Planning application</t>
  </si>
  <si>
    <t>Markides Associates Limited</t>
  </si>
  <si>
    <t>MARKIDES ASSOCIATES LIMITED</t>
  </si>
  <si>
    <t>Daylight/ Sunlight services Park View Road residential scheme</t>
  </si>
  <si>
    <t>daylight/ sunlight services for Park View Road residential scheme - requirement for planning</t>
  </si>
  <si>
    <t>Eb7 Limited</t>
  </si>
  <si>
    <t>EB7 Ltd</t>
  </si>
  <si>
    <t>Ealing Symphony Orchestra</t>
  </si>
  <si>
    <t>ESO performance for Ealing's Jubilee event Prom in the Park on 5 June 2022.</t>
  </si>
  <si>
    <t>Robin Vaughan-Williams</t>
  </si>
  <si>
    <t>Arts Libraries &amp; Heritage</t>
  </si>
  <si>
    <t>EALING SYMPHONY ORCHESTRA</t>
  </si>
  <si>
    <t>Lighting services Lexdon and Steyne Road</t>
  </si>
  <si>
    <t>Lighting services for Lexdon and Steyne Rd residential - requirement of Planning</t>
  </si>
  <si>
    <t>Studio Dekka Limited</t>
  </si>
  <si>
    <t>STUDIO DEKKA LIMITED</t>
  </si>
  <si>
    <t>Recruitment Agency</t>
  </si>
  <si>
    <t>Agency recruitment services</t>
  </si>
  <si>
    <t>Insight Executive Group Limited</t>
  </si>
  <si>
    <t>INSIGHT EXECUTIVE GROUP LIMITED</t>
  </si>
  <si>
    <t>Accessibility Statement Lexdon and Steyne Rd</t>
  </si>
  <si>
    <t>Accessibility Statement Lexdon and Steyne Rd to support Planning application</t>
  </si>
  <si>
    <t>EMS 2022 Atkey Solutions Limited (BlueSky)</t>
  </si>
  <si>
    <t>Atkey Solutions Limited T/As Blue Sky And Blue Sky Education)</t>
  </si>
  <si>
    <t>ATKEY SOLUTIONS LIMITED T/AS BLUE SKY AND BLUE SKY EDUCATION</t>
  </si>
  <si>
    <t>Rocket 88 Ltd</t>
  </si>
  <si>
    <t>Rocket 88 Ltd will be commissioned to produce a series of information videos in community languages aimed at parents of children with special educational needs.</t>
  </si>
  <si>
    <t>Van Racking</t>
  </si>
  <si>
    <t>Supplying and fitting racking to new Electric van fleet</t>
  </si>
  <si>
    <t>Modul-System Limited</t>
  </si>
  <si>
    <t>MODUL-SYSTEM LIMITED</t>
  </si>
  <si>
    <t>Paul Crooks</t>
  </si>
  <si>
    <t>Paul Crooks will be giving talks and running events for Ealing Libraries</t>
  </si>
  <si>
    <t>PAUL CROOKS</t>
  </si>
  <si>
    <t>Empira Limited</t>
  </si>
  <si>
    <t>High Court Enforcement Services - Transfer Up fees to the High Court</t>
  </si>
  <si>
    <t>Patrick Hall</t>
  </si>
  <si>
    <t>EMPIRA LIMITED</t>
  </si>
  <si>
    <t>S106/CIL Planning Obligations Consultant</t>
  </si>
  <si>
    <t>The Council Leader has requested that the council’s approach to collecting, monitoring, and investing S106 and CIL is urgently reviewed and a new process that is more efficient and transparent is put in place.</t>
  </si>
  <si>
    <t>Cole Park Consultancy Limited</t>
  </si>
  <si>
    <t>Connor McDonagh</t>
  </si>
  <si>
    <t>Emma O'Malley</t>
  </si>
  <si>
    <t>COLE PARK CONSULTANCY LIMITED</t>
  </si>
  <si>
    <t>Contract for the Benefits of Digital Connectivity for Residents and Businesses - Communications Programme</t>
  </si>
  <si>
    <t>The project: Benefits of Digital Connectivity for Residents and Businesses in West London The project will research and quantify the benefits of fibre and new wireless networks for businesses and residents in West London. It will link the benefits directly to real businesses operating in West London where adoption rates are low and to residents who have not taken up services. The project team will produce referenced case studies, insights and information and visual materials for boroughs to use to push out through their comms teams to residents and businesses to encourage take up of services. The materials will also be invaluable for explaining the benefits of the digital programme to members, CEs and others and form part of the business case for digital in all the boroughs.</t>
  </si>
  <si>
    <t>Advance Wireless Technology Group T/A Awtg</t>
  </si>
  <si>
    <t>Jamie Lett</t>
  </si>
  <si>
    <t>Strategic</t>
  </si>
  <si>
    <t>ADVANCE WIRELESS TECHNOLOGY GROUP T/A AWTG</t>
  </si>
  <si>
    <t>Bunker - Housing Access control</t>
  </si>
  <si>
    <t>Data hosting service for Housing access control system , clould access .(FOB key's for resdential blocks)</t>
  </si>
  <si>
    <t>Comelit-Pac Limited</t>
  </si>
  <si>
    <t>Daljit Gill</t>
  </si>
  <si>
    <t>Compliance</t>
  </si>
  <si>
    <t>COMELIT-PAC LIMITED</t>
  </si>
  <si>
    <t>Training, Workshops and Conferences Provider</t>
  </si>
  <si>
    <t>They provide workshops and conferences on Children's Commissioning</t>
  </si>
  <si>
    <t>Ncctc Limited</t>
  </si>
  <si>
    <t>NCCTC LIMITED</t>
  </si>
  <si>
    <t>Little Green Forest HAF Supplier Setup</t>
  </si>
  <si>
    <t>Little Green Forest Day Nursery Ltd Haf</t>
  </si>
  <si>
    <t>LITTLE GREEN FOREST DAY NURSERY</t>
  </si>
  <si>
    <t>ENG Sports Academy HAF Supplier Setup</t>
  </si>
  <si>
    <t>Eng Sports Uk Limited T/A Eng Sports Academy</t>
  </si>
  <si>
    <t>ENG SPORTS UK LIMITED T/A ENG SPORTS ACADEMY</t>
  </si>
  <si>
    <t>Acoustic Services - Northolt Mandeville, Broomcroft, Canberra</t>
  </si>
  <si>
    <t>Acoustic services required as part of RIBA stage 1-3/ Planning</t>
  </si>
  <si>
    <t>Mza Acoustics Limited</t>
  </si>
  <si>
    <t>MZA ACOUSTICS LIMITED</t>
  </si>
  <si>
    <t>Landscape Services for Park View Road residential Scheme</t>
  </si>
  <si>
    <t>Landscaping services for Park View Road residential Scheme</t>
  </si>
  <si>
    <t>Me Landscape Studio Limited</t>
  </si>
  <si>
    <t>ME LANDSCAPE STUDIO LIMITED</t>
  </si>
  <si>
    <t>FIRNTEC LTD</t>
  </si>
  <si>
    <t>TRAINING FOR SCHOOL SITE MANAGERS</t>
  </si>
  <si>
    <t>Firntec Ltd</t>
  </si>
  <si>
    <t>Feasibility Study for a meanwhile community use and placemaking project on the Racecourse Estate</t>
  </si>
  <si>
    <t>This feasibility study will assess the opportunity for a meanwhile community use and placemaking project on the Racecourse Estate in Northolt. The project will be co-designed and possibly co-constructed with local study. This study will explore the community need and project viability, forming a project business case.</t>
  </si>
  <si>
    <t>Regen and Planning</t>
  </si>
  <si>
    <t>Crabtree Consultancy Limited</t>
  </si>
  <si>
    <t>Bespoke governance support/consultancy for Ealing schools</t>
  </si>
  <si>
    <t>CRABTREE CONSULTANCY LIMITED</t>
  </si>
  <si>
    <t>Translation &amp; Interpreting Services</t>
  </si>
  <si>
    <t>Provision of Translation &amp; Interpreting Services in Ealing</t>
  </si>
  <si>
    <t>Empower Arts LTD HAF Supplier Setup</t>
  </si>
  <si>
    <t>Empower Arts Ltd</t>
  </si>
  <si>
    <t>EMPOWER ARTS LTD</t>
  </si>
  <si>
    <t>Preparing for Change focus groups</t>
  </si>
  <si>
    <t>Facilitation, analysis and reporting of four focus group discussions for Preparing for Change programme</t>
  </si>
  <si>
    <t>The Little Foxes Club HAF Supplier Setup</t>
  </si>
  <si>
    <t>Dj Sports Club Limited T/As The Little Foxes Club</t>
  </si>
  <si>
    <t>DJ SPORTS CLUB LIMITED T/AS THE LITTLE FOXES CLUB</t>
  </si>
  <si>
    <t>Communal Refuse Bin Cleaning</t>
  </si>
  <si>
    <t>Cleaning of circa 1100 communal refuse bins. Specialist work as all water used has to be disposed of off site and few companies offer this service nation wide and cleaning done within a purpose built truck.</t>
  </si>
  <si>
    <t>Teach It In 10 HAF Supplier Setup</t>
  </si>
  <si>
    <t>Teach It In 10 Limited</t>
  </si>
  <si>
    <t>Kids Yoga with Aga HAF Supplier Setup</t>
  </si>
  <si>
    <t>Ms Agnieszka Migew T/A Kids Yoga With Aga</t>
  </si>
  <si>
    <t>MS AGNIESZKA MIGEW T/A KIDS YOGA WITH AGA</t>
  </si>
  <si>
    <t>Hire of hall space for Let's Go Southall activities.</t>
  </si>
  <si>
    <t>Holy Trinity Southall Pcc</t>
  </si>
  <si>
    <t>HOLY TRINITY SOUTHALL PCC</t>
  </si>
  <si>
    <t>Interim Director of Housing</t>
  </si>
  <si>
    <t>Green Park Interim And Executive Ltd</t>
  </si>
  <si>
    <t>Lucy Taylor</t>
  </si>
  <si>
    <t>GREEN PARK INTERIM &amp; EXECUTIVE LIMITED</t>
  </si>
  <si>
    <t>Super Star Sport West London HAF Supplier Setup</t>
  </si>
  <si>
    <t>M &amp; A Sports Swl Ltd T/A Super Star Sport South West London</t>
  </si>
  <si>
    <t>M &amp; A SPORTS SWL LTD T/A SUPER STAR SPORT SOUTHWEST LONDON</t>
  </si>
  <si>
    <t>Psychotherapy Richmond LTD</t>
  </si>
  <si>
    <t>Psychotherapy provider</t>
  </si>
  <si>
    <t>Psychotherapy Richmond Ltd</t>
  </si>
  <si>
    <t>PSYCHOTHERAPY RICHMOND LTD</t>
  </si>
  <si>
    <t>VIVACITY LABS LIMITED</t>
  </si>
  <si>
    <t>Vivacity Labs will supply traffic monitoring equipment and data for permanent traffic count sites on Ealing's road network.</t>
  </si>
  <si>
    <t>Vivacity Labs</t>
  </si>
  <si>
    <t>Joseph Fenwick</t>
  </si>
  <si>
    <t>VIVACITY LABS LIMITED T/A VIVACITY</t>
  </si>
  <si>
    <t>PLANNING PERMISSION ETH -WALSINGHAM PLANNING LIMITED</t>
  </si>
  <si>
    <t>To manage application for planning permission for Ealing Town Hall: Firstly, to discharge conditions 6, 17, 28, and 35 of Planning Permission 190181FUL. These conditions address: 6: Construction and Demolition Management Plan; 17: Noise Assessment; 28: Dynamic Thermal Modelling; and 35: Drainage Strategy</t>
  </si>
  <si>
    <t>Walsingham Planning Limited</t>
  </si>
  <si>
    <t>Corporate Resources</t>
  </si>
  <si>
    <t>WALSINGHAM PLANNING LIMITED</t>
  </si>
  <si>
    <t>4C</t>
  </si>
  <si>
    <t>Procurement of project management support for complex digital procurement as part of the WLA's Fibre West Project.</t>
  </si>
  <si>
    <t>4C Strategies Ltd</t>
  </si>
  <si>
    <t>Benaisha Daruwalla</t>
  </si>
  <si>
    <t>4C STRATEGIES LTD</t>
  </si>
  <si>
    <t>Air Quality Assessment report Park View Road</t>
  </si>
  <si>
    <t>Air quality assessment of Park View Road residential scheme - RIBA stage 3</t>
  </si>
  <si>
    <t>OC 300389</t>
  </si>
  <si>
    <t>Arboriculture &amp; Ecology Assessments for package 2</t>
  </si>
  <si>
    <t>Arboriculture &amp; Ecology Assessments for Northolt Broomcroft, Canberra and Mandeville Rd</t>
  </si>
  <si>
    <t>Middlemarch Environmental Limited</t>
  </si>
  <si>
    <t>MIDDLEMARCH ENVIRONMENTAL LIMITED</t>
  </si>
  <si>
    <t>Adapt Social Housing Ltd</t>
  </si>
  <si>
    <t>Refuge Accommodation Provider</t>
  </si>
  <si>
    <t>Adapt Social Housing</t>
  </si>
  <si>
    <t>ADAPT SOCIAL HOUSING</t>
  </si>
  <si>
    <t>Payment of Service Charge</t>
  </si>
  <si>
    <t>Payment of service charges for purchased properties used as temporary accommodation</t>
  </si>
  <si>
    <t>Love Your Block Ltd</t>
  </si>
  <si>
    <t>Tracy Theophille</t>
  </si>
  <si>
    <t>LOVE YOUR BLOCK LTD</t>
  </si>
  <si>
    <t>New Cleaning Supplier for Hostel Accommodation</t>
  </si>
  <si>
    <t>New supplier required for cleaning of hostel accommodation</t>
  </si>
  <si>
    <t>Dunne &amp; Dusted Ltd</t>
  </si>
  <si>
    <t>DUNNE &amp; DUSTED LTD</t>
  </si>
  <si>
    <t>BL TENANT CHECKS - LET ALLIANCE</t>
  </si>
  <si>
    <t>Taking over from Experian to carry out credit and other checks on housing tenants for Broadway Living: The costs are: Express reference (credit check) - £10.74+VAT, Ultimate Reference (comprehensive check) - £21.48+VAT per.</t>
  </si>
  <si>
    <t>Bigl T/A La Insurer Trust Account (Let Alliance)</t>
  </si>
  <si>
    <t>BIGL T/A LA INSURER TRUST ACCOUNT (LET ALLIANCE)</t>
  </si>
  <si>
    <t>SIA Training for the Security Team for ICT &amp; Property Services</t>
  </si>
  <si>
    <t>Training provider in order to use the services over a 2 year basis to deliver SIA (Security Industry Authority) Top Up Training to members of the ICT &amp; Property Services Security Team</t>
  </si>
  <si>
    <t>Dean Training Limited T/A Drsm</t>
  </si>
  <si>
    <t>DEAN TRAINING LIMITED T/A DRSM</t>
  </si>
  <si>
    <t>SENSORY TECHNOLOGY LTD</t>
  </si>
  <si>
    <t>Supply and installation of calm and sensory room equipment at Fielding Primary School</t>
  </si>
  <si>
    <t>Sensory Technology Ltd</t>
  </si>
  <si>
    <t>SENSORY TECHNOLOGY LIMITED</t>
  </si>
  <si>
    <t>TRAFFORD LAW LTD</t>
  </si>
  <si>
    <t>New Vendor for settlement payments</t>
  </si>
  <si>
    <t>Trafford Law Ltd</t>
  </si>
  <si>
    <t>TRAFFORD LAW LTD T/A TRAFFORD LAW</t>
  </si>
  <si>
    <t>OXFORD PRIME LTD</t>
  </si>
  <si>
    <t>Letting Agency</t>
  </si>
  <si>
    <t>Oxford Prime Ltd</t>
  </si>
  <si>
    <t>Recruitment of AD Building Control</t>
  </si>
  <si>
    <t>Recruitment costs for AD Building Control</t>
  </si>
  <si>
    <t>Tile Hill Interim &amp; Executive Ltd</t>
  </si>
  <si>
    <t>Sandra Fryer</t>
  </si>
  <si>
    <t>TILE HILL INTERIM &amp; EXECUTIVE LTD</t>
  </si>
  <si>
    <t>Compliance Support Officer</t>
  </si>
  <si>
    <t>Payments to Compliance Support Officer Sabhita Raju</t>
  </si>
  <si>
    <t>John Buckley</t>
  </si>
  <si>
    <t>Programme Manager</t>
  </si>
  <si>
    <t>Payments to Programme Manager Dawn Kent-Payne</t>
  </si>
  <si>
    <t>Payments to Programme Manager Sharron Rooney</t>
  </si>
  <si>
    <t>Regeneration &amp; Housing</t>
  </si>
  <si>
    <t>LB of Hillingdon- Council Tax</t>
  </si>
  <si>
    <t>Payments of council tax (void periods) for purchased property scheme</t>
  </si>
  <si>
    <t>Hillingdon Council</t>
  </si>
  <si>
    <t>LB OF HILLINGDON- COUNCIL TAX</t>
  </si>
  <si>
    <t>H&amp;S training company set-up</t>
  </si>
  <si>
    <t>Delivery of specific tailored health and safety training, which are current training provider (Premier) are unable to deliver / offer.</t>
  </si>
  <si>
    <t>Hartland Safety Limited</t>
  </si>
  <si>
    <t>Somayya Yaqub</t>
  </si>
  <si>
    <t>Health and Safety</t>
  </si>
  <si>
    <t>HARTLAND SAFETY LTD</t>
  </si>
  <si>
    <t>WLA Digital Fibre Project Support</t>
  </si>
  <si>
    <t>Imperium Resourcing Ltd</t>
  </si>
  <si>
    <t>Supply of independent Deprivation of Liberty Safeguard Section 12 Dr and BIAs to assess and write reports for court cases.</t>
  </si>
  <si>
    <t>Shani St Luce</t>
  </si>
  <si>
    <t>Older Persons Social Services (adults)</t>
  </si>
  <si>
    <t>IMPERIUM RESOURCING LTD</t>
  </si>
  <si>
    <t>Dummy test</t>
  </si>
  <si>
    <t>test</t>
  </si>
  <si>
    <t>Dummy Test</t>
  </si>
  <si>
    <t>H&amp;S Training company set up</t>
  </si>
  <si>
    <t>Delivery of specific tailored health and safety training, which our current training provider (Premier) are unable to offer / deliver.</t>
  </si>
  <si>
    <t>Recruitment Costs for Ad Building Control</t>
  </si>
  <si>
    <t>CITY EDUCATORS</t>
  </si>
  <si>
    <t>TUITION SERVICES</t>
  </si>
  <si>
    <t>City Educators Limited</t>
  </si>
  <si>
    <t>CITY EDUCATORS LIMITED</t>
  </si>
  <si>
    <t>EURO MUNICIPAL LIMITED</t>
  </si>
  <si>
    <t>STOCK OF REFUSE TRUCKS. VEHICLES ARE AVAILABLE FOR SALES, PARTS AND HIRE</t>
  </si>
  <si>
    <t>Euro Municipal Limited</t>
  </si>
  <si>
    <t>NEW ERA FUELS LIMITED</t>
  </si>
  <si>
    <t>NATIONWIDE FUELS &amp; LUBRICANTS Green D+ HVO BIODEGRADABLE, LOW EMISSIONS, ODOURLESS We are Certified WORK WITH A FULLY ACCREDITED SUPPLIER AdBlue - Urea SUITABLE FOR ALL DIESEL ENGINES</t>
  </si>
  <si>
    <t>New Era Fuels Limited</t>
  </si>
  <si>
    <t>NEW ERA FUELS LTD</t>
  </si>
  <si>
    <t>WHITBY WOOD LTD</t>
  </si>
  <si>
    <t>To provide structural engineering support on some of the projects</t>
  </si>
  <si>
    <t>Whitby Wood Ltd</t>
  </si>
  <si>
    <t>PWLC Projects LLP</t>
  </si>
  <si>
    <t>Provider of school travel support and services, delivering skills training and developing resources.</t>
  </si>
  <si>
    <t>Pwlc Projects Llp</t>
  </si>
  <si>
    <t>OC407212</t>
  </si>
  <si>
    <t>PWLC PROJECTS LLP</t>
  </si>
  <si>
    <t>METERING TECHNOLOGY SOLUTIONS LTD</t>
  </si>
  <si>
    <t>For the annual renewal of the Fusion Data Service on the Water Meters at Downe Manor, Ravenor &amp; Gifford Primary Schools</t>
  </si>
  <si>
    <t>Metering Technology Solutions Ltd</t>
  </si>
  <si>
    <t>SPECIALIST MENTORING SUPPORT</t>
  </si>
  <si>
    <t>To delivery specialist support and mentoring to young people from the Caribbean community</t>
  </si>
  <si>
    <t>Potential Youth Mentoring</t>
  </si>
  <si>
    <t>POTENTIAL YOUTH MENTORING</t>
  </si>
  <si>
    <t>West London Orbital</t>
  </si>
  <si>
    <t>A study jointly commissioned through the West London Alliance by Barnet, Ealing, Harrow, Hillingdon and Hounslow to examine trends affecting town centres and to provide an evidence base and policy recommendations to support local plan-making</t>
  </si>
  <si>
    <t>Urban Foresight Limited</t>
  </si>
  <si>
    <t>Andrew Barry-Purssell</t>
  </si>
  <si>
    <t>Rahul Monga</t>
  </si>
  <si>
    <t>URBAN FORESIGHT LIMITED</t>
  </si>
  <si>
    <t>MCDERMOTT SMITH LAW LTD</t>
  </si>
  <si>
    <t>New vendor for settlement payments</t>
  </si>
  <si>
    <t>Mcdermott Smith Law Ltd</t>
  </si>
  <si>
    <t>Whites Training Services Ltd</t>
  </si>
  <si>
    <t>Providing Adults Social Care Training</t>
  </si>
  <si>
    <t>WHITE'S TRAINING SERVICES LTD</t>
  </si>
  <si>
    <t>VR Funding bid</t>
  </si>
  <si>
    <t>To develop, co-ordinate and write a funding bid for a VR project that Ealing library is interested in developing for Feb 2023.</t>
  </si>
  <si>
    <t>Daljeet Jutla Working As Culture Studio</t>
  </si>
  <si>
    <t>DALJEET JUTLA T/AS CULTURE STUDIO</t>
  </si>
  <si>
    <t>Consensus Cloud Solutions International Ltd</t>
  </si>
  <si>
    <t>Supplier is delivering fax services and originally was set under ID 28170 on BW. Although a new entity was created and our services were transferred to Consensus Cloud Solutions International Ltd.</t>
  </si>
  <si>
    <t>CONSENSUS CLOUD SOLUTIONS INTERNATIONAL LTD</t>
  </si>
  <si>
    <t>Toulson Training Services Ltd</t>
  </si>
  <si>
    <t>Setting up a new supplier, Toulson Training Services Ltd, who provided team building training for the Public Health Team on 05/07/2022.</t>
  </si>
  <si>
    <t>Anna Bryden</t>
  </si>
  <si>
    <t>Stephanie Van Stokkom</t>
  </si>
  <si>
    <t>TOULSON TRAINING SERVICES LIMITED</t>
  </si>
  <si>
    <t>EMS 2022 SpeedAdmin</t>
  </si>
  <si>
    <t>SpeedAdmin is a specialist online Management Information Service for music services, EMS contract is with SpeedAdmin ApS (Denamrk).</t>
  </si>
  <si>
    <t>Denmark Central Business Register (CRV) No. 34590176</t>
  </si>
  <si>
    <t>IMPACT DATA METRICS LIMITED</t>
  </si>
  <si>
    <t>Two licences to IDM database for one year to accurately plot operating locations of businesses across the UK. They identify more than businesses registered at Companies House (some offices have dozens of businesses registered, such as law firms, accountants). They pinpointing where they and their employees are physically based. From this data users are able to: • See what industrial sectors (SIC Codes) businesses operate in • Where they are located (postcode and latitude and longitude) • How many employees each sector has • Track sector growth and decline • Compare up to 3 local authorities</t>
  </si>
  <si>
    <t>Impact Data Metrics Limited</t>
  </si>
  <si>
    <t>Business Growth &amp; Investment</t>
  </si>
  <si>
    <t>New contractor request</t>
  </si>
  <si>
    <t>Lift maintenance - extension of warranty due to defects</t>
  </si>
  <si>
    <t>Kone Plc</t>
  </si>
  <si>
    <t>Graham Sherwood</t>
  </si>
  <si>
    <t>KONE PLC</t>
  </si>
  <si>
    <t>The LDSA provides the Local Authority Building Control (LABC) service for all Greater and Central London Boroughs. Our teams of surveyors and support staff are based at each of the 32 local authorities across London and the City of London Corporation</t>
  </si>
  <si>
    <t>London District Surveyors Association</t>
  </si>
  <si>
    <t>Seamus Bentaleb</t>
  </si>
  <si>
    <t>LONDON DISTRICT SURVEYORS ASSOCIATION</t>
  </si>
  <si>
    <t>Islip Manor Park play area replacement safety surfacing</t>
  </si>
  <si>
    <t>Replacement of existing failing rubber safety surface with new rubber safety surfacing at Islip Manor Park children's playground</t>
  </si>
  <si>
    <t>Dcm Projects Ltd</t>
  </si>
  <si>
    <t>Community Development (parks)</t>
  </si>
  <si>
    <t>DCM PROJECTS LTD</t>
  </si>
  <si>
    <t>Temporary Arb Contractor -Premier Treecare</t>
  </si>
  <si>
    <t>Temporary Arboricultural Contractor, quoting for works on a mini-quotation basis. The Tree Service contacted 50 suppliers from Arboricultural Association list of approved contractors, and following their expression of interest, this company has competed for works based on price (100%). They have been successful on several projects which have been delivered to a high standard; we now need to add them to the payments system -so they can be paid. Please find Officer Decision form attached.</t>
  </si>
  <si>
    <t>Premier Treecare &amp; Conservation Limited</t>
  </si>
  <si>
    <t>Tree Service</t>
  </si>
  <si>
    <t>PREMIER TREECARE &amp; CONSERVATION LIMITED</t>
  </si>
  <si>
    <t>Temporary Arb Contractor -Artemis Tree Services</t>
  </si>
  <si>
    <t>Artemis Tree Services Ltd</t>
  </si>
  <si>
    <t>ARTEMIS TREE SERVICES LIMITED</t>
  </si>
  <si>
    <t>Temporary Arb Contractor -Complete Tree Care Ltd</t>
  </si>
  <si>
    <t>Complete Tree Care Ltd</t>
  </si>
  <si>
    <t>COMPLETE TREE CARE LTD</t>
  </si>
  <si>
    <t>Fleet Vehicle supply</t>
  </si>
  <si>
    <t>Aprite (Gb) Ltd West Way Birmingham</t>
  </si>
  <si>
    <t>APRITE (GB) LTD T/A WEST WAY BIRMINGHAM</t>
  </si>
  <si>
    <t>WLA Digital</t>
  </si>
  <si>
    <t>The project will research and quantify the benefits of fibre and new wireless networks for businesses and residents in West London.It will link the benefits directly to real businesses operating in West London where adoption rates are low and to residents who have not taken up services.The project team will produce referenced case studies, insights and information and visual materials for boroughs to use to push out through their comms teams to residents and businesses to encourage take up of services.The materials will also be invaluable for explaining the benefits of the digital programme to members, CEs and others and form part of the business case for digital in all the boroughs.</t>
  </si>
  <si>
    <t>Training Course -British Institute Cleaning Science</t>
  </si>
  <si>
    <t>To provide 8 days training course for 2 attendees Face to Face at PH as per RFQ specification</t>
  </si>
  <si>
    <t>Bicsc Training &amp; Services Limited</t>
  </si>
  <si>
    <t>BICSC TRAINING &amp; SERVICES LIMITED</t>
  </si>
  <si>
    <t>ORLENE BADU CONSULTING</t>
  </si>
  <si>
    <t>Planning, delivering training and working with schools in regard to Race Equality work. Speaker at key Ealing events and advises on development of key resources.</t>
  </si>
  <si>
    <t>Orlene Badu Consulting</t>
  </si>
  <si>
    <t>CJB Staffing Solutions LTD</t>
  </si>
  <si>
    <t>Staffing Solutions- Porterage Staffing-Contract Staff Workers (Lift &amp; Shifts)</t>
  </si>
  <si>
    <t>Cjb Staffing Solutions Limited</t>
  </si>
  <si>
    <t>Jane Coughlan</t>
  </si>
  <si>
    <t>CJB STAFFING SOLUTIONS LTD</t>
  </si>
  <si>
    <t>CAMBRIDGE HOUSE &amp; TALBOT</t>
  </si>
  <si>
    <t>Support and Advocacy Services for Private Renters in Ealing. As part of Council Plan commitments we have committed to Establish a Private Renters Association, led by renters, to provide mutual support and advocacy for the 15,000 families that are renting privately within the Borough. In order to fulfil our promise to establish a private renters union it is proposed that Ealing Council partners with the Cambridge House Safer Renting team. The team are specialist tenants’ rights advocates and influencers and campaigners for change, with in-depth specialist knowledge in housing law.</t>
  </si>
  <si>
    <t>Cambridge House &amp; Talbot</t>
  </si>
  <si>
    <t>CAMBRIDGE HOUSE AND TALBOT</t>
  </si>
  <si>
    <t>Provision for Community Champions Training</t>
  </si>
  <si>
    <t>PO set up for Community Champions training.</t>
  </si>
  <si>
    <t>Healthy Dialogues Limited</t>
  </si>
  <si>
    <t>Vickie Clegg</t>
  </si>
  <si>
    <t>HEALTHY DIALOGUES LTD</t>
  </si>
  <si>
    <t>Flu vaccination supplies</t>
  </si>
  <si>
    <t>Supply and delivery of flu vaccines</t>
  </si>
  <si>
    <t>Viatris UK Healthcare Limited</t>
  </si>
  <si>
    <t>Christine Collins</t>
  </si>
  <si>
    <t>HR Shared Service Centre - Occupational Health</t>
  </si>
  <si>
    <t>VIATRIS UK HEALTHCARE LIMITED</t>
  </si>
  <si>
    <t>MH-step down supported living</t>
  </si>
  <si>
    <t>Mental health Step down supported living provider</t>
  </si>
  <si>
    <t>Support Is Us Ltd</t>
  </si>
  <si>
    <t>Antonia Garner</t>
  </si>
  <si>
    <t>Joanna Cwalina</t>
  </si>
  <si>
    <t>Adults Mental Health</t>
  </si>
  <si>
    <t>SUPPORT IS US LTD</t>
  </si>
  <si>
    <t>MH-Step down supported living service</t>
  </si>
  <si>
    <t>Mental health -Step down supported living placement</t>
  </si>
  <si>
    <t>Reliant Care Limited</t>
  </si>
  <si>
    <t>Adult Mental Health</t>
  </si>
  <si>
    <t>RELIANT CARE LTD</t>
  </si>
  <si>
    <t>MJV &amp; CO SOLICITORS</t>
  </si>
  <si>
    <t>Mjv &amp; Co Solicitors</t>
  </si>
  <si>
    <t>South Eastern Carpentry Limited</t>
  </si>
  <si>
    <t>Door fitting and ironmongery</t>
  </si>
  <si>
    <t>South Eastern Carpentry</t>
  </si>
  <si>
    <t>Ramin Vakili</t>
  </si>
  <si>
    <t>SOUTH EASTERN CARPENTRY LIMITED</t>
  </si>
  <si>
    <t>Sol Attendance Ltd</t>
  </si>
  <si>
    <t>Setting up a new supplier Sol Attendance, who will be providing educational support to the attendance service in September 2022</t>
  </si>
  <si>
    <t>Sol Attendance</t>
  </si>
  <si>
    <t>SOL ATTENDANCE LTD</t>
  </si>
  <si>
    <t>Do Something Good Website 2022</t>
  </si>
  <si>
    <t>To provide marketing communications strategy and ICT support. To organise website data collection with Google Analytics for the Do Something Good website.</t>
  </si>
  <si>
    <t>Triple C Marketing Ltd</t>
  </si>
  <si>
    <t>TRIPLE C MARKETING LTD</t>
  </si>
  <si>
    <t>Fire engineering services for Mandeville, Canberra and Broomcroft</t>
  </si>
  <si>
    <t>To provide fire engineering services for residential schemes supporting RIBA stages 1- 3+ (required for Planning)</t>
  </si>
  <si>
    <t>Toga Fire Limited</t>
  </si>
  <si>
    <t>TOGA FIRE LIMITED</t>
  </si>
  <si>
    <t>LASTING SUPPORT SERVICES LIMITED</t>
  </si>
  <si>
    <t>REAL LIFE EDUCATIONAL PROJECT 2022-23 AS PART OF HOME OFFICE FUNDED PREVENT PROJECTS. HOME OFFICE APPOINTED SUPPLIER.</t>
  </si>
  <si>
    <t>Lasting Support Services Limited</t>
  </si>
  <si>
    <t>TREADSTONE LAW LTD CLIENT ACCOUNT</t>
  </si>
  <si>
    <t>New vendor for settlement agreements</t>
  </si>
  <si>
    <t>Treadstone Law Client Account</t>
  </si>
  <si>
    <t>TREADSTONE LAW LTD T/A TREADSTONE LAW CLIENT ACCOUNT</t>
  </si>
  <si>
    <t>Training to Ealing Children and Families Services Staff</t>
  </si>
  <si>
    <t>Tavistock Institute of Medical Psychology will be providing training to Ealing Children and Families Services Staff</t>
  </si>
  <si>
    <t>Tavistock Institute Of Medical Psychology (The)</t>
  </si>
  <si>
    <t>TAVISTOCK INSTITUTE OF MEDICAL PSYCHOLOGY (THE)</t>
  </si>
  <si>
    <t>Engage to Create</t>
  </si>
  <si>
    <t>To work on various arts and cultural events for Ealing</t>
  </si>
  <si>
    <t>Engage To Create Ltd T/A Knnected</t>
  </si>
  <si>
    <t>ENGAGE TO CREATE LTD T/A KNNECTED</t>
  </si>
  <si>
    <t>Bridge Facilities Engineers Limited</t>
  </si>
  <si>
    <t>Electrical re-positioning of power supplies</t>
  </si>
  <si>
    <t>BRIDGE FACILITIES ENGINEERS LIMITED</t>
  </si>
  <si>
    <t>MIB Electrical Engineers Ltd</t>
  </si>
  <si>
    <t>Electrical works</t>
  </si>
  <si>
    <t>Mib Electrical Engineers Ltd</t>
  </si>
  <si>
    <t>MIB ELECTRICAL ENGINEERS LTD</t>
  </si>
  <si>
    <t>HSS PROSERVICE LIMITED</t>
  </si>
  <si>
    <t>The UK's Leading Tool And Equipment Hire Specialist</t>
  </si>
  <si>
    <t>Hss Proservice Limited</t>
  </si>
  <si>
    <t>RYMINSTER MEDICAL SERVICES LIMITED</t>
  </si>
  <si>
    <t>PROVIDER OF DRIVER MEDICALS</t>
  </si>
  <si>
    <t>Ryminster Medical Services Limited</t>
  </si>
  <si>
    <t>Contact Centre services for Ealing</t>
  </si>
  <si>
    <t>Every Child Services Ltd</t>
  </si>
  <si>
    <t>Children &amp; Families</t>
  </si>
  <si>
    <t>EVERY CHILD SEVICES LIMITED</t>
  </si>
  <si>
    <t>365 Response Ltd</t>
  </si>
  <si>
    <t>Transport Management Information System: Purpose built, home to school transport management system with user-specific apps and integrated vehicle &amp; user records. The technology enables automated route planning, real time tracking of journeys, resource management and financial/ activity reporting.</t>
  </si>
  <si>
    <t>ROOM NINE PRODUCTIONS LTD</t>
  </si>
  <si>
    <t>Pre-Production and Filming for Project</t>
  </si>
  <si>
    <t>Room Nine Productions Ltd</t>
  </si>
  <si>
    <t>Office Needs</t>
  </si>
  <si>
    <t>To provide equipment, display stands etc . for Ealing Libraries which cannot currently be sourced from existing approved suppliers</t>
  </si>
  <si>
    <t>Office Needs Direct (Uk) Ltd</t>
  </si>
  <si>
    <t>UK Office Direct Ltd</t>
  </si>
  <si>
    <t>Post Office HSF payments</t>
  </si>
  <si>
    <t>The contract is to distribute the payments of DWP household support fund to pensioners</t>
  </si>
  <si>
    <t>Post Office Limited</t>
  </si>
  <si>
    <t>Customer and Transactional Services</t>
  </si>
  <si>
    <t>POST OFFICE LIMITED PAYOUT</t>
  </si>
  <si>
    <t>SLC Triborough strategic support</t>
  </si>
  <si>
    <t>Triborough leisure contract extension review.</t>
  </si>
  <si>
    <t>The Sport, Leisure And Culture Consultancy Limited</t>
  </si>
  <si>
    <t>Laura McCarthy</t>
  </si>
  <si>
    <t>THE SPORT, LEISURE AND CULTURE CONSULTANCY LTD</t>
  </si>
  <si>
    <t>Aqret Training Limited</t>
  </si>
  <si>
    <t>Sage Line 50 Software training to Learners in the borough.</t>
  </si>
  <si>
    <t>AQRET TRAINING LIMITED T/A AQRET TRAINING</t>
  </si>
  <si>
    <t>Enablers Project, Ageing Well</t>
  </si>
  <si>
    <t>To provide extended support for specialist data/intelligence gathering function offering support to the new Borough Based Partnership. The consultant is funded by the NHS Contributions to the Joint Investment Fund that the Council is hosting</t>
  </si>
  <si>
    <t>Indigo Smart Solutions Ltd</t>
  </si>
  <si>
    <t>Adenike Tilleray</t>
  </si>
  <si>
    <t>Karen Bowles</t>
  </si>
  <si>
    <t>INDIGO SMART SOLUTIONS LTD</t>
  </si>
  <si>
    <t>Graphene Heating Solution (Revised)</t>
  </si>
  <si>
    <t>Nexgen Carbon Zero Heating Ltd</t>
  </si>
  <si>
    <t>NEXGEN CARBON ZERO HEATING LTD</t>
  </si>
  <si>
    <t>ALEX STURROCK SUPPLIER SET UP</t>
  </si>
  <si>
    <t>ALEX STURROCK IS BEING COMMISSIONED TO TAKE PHOTOGRAPHS ON BEHALF OF EALING COUNCIL FOR USE IN COUNCIL PROMOTIONAL, NEWS, RESEARCH AND/OR EDUCATIONAL PURPOSES IN PRINTED PUBLICATIONS OR ON THE WEBSITE OR INTRANET.</t>
  </si>
  <si>
    <t>Alex Sturrock</t>
  </si>
  <si>
    <t>ALEX STURROCK</t>
  </si>
  <si>
    <t>MICKEY LEE MEDIAMIXER T/A MEDIAMIXER NEW MEDIA</t>
  </si>
  <si>
    <t>MICKEY LEE MEDIAMIXER T/A MEDIAMIXER NEW MEDIA IS BEING COMMISSIONED TO TAKE PHOTOGRAPHS ON BEHALF OF EALING COUNCIL FOR USE IN COUNCIL PROMOTIONAL, NEWS, RESEARCH AND/OR EDUCATIONAL PURPOSES IN PRINTED PUBLICATIONS OR ON THE WEBSITE OR INTRANET.</t>
  </si>
  <si>
    <t>Mickey Lee Mediamixer T/A Mediamixer New Media</t>
  </si>
  <si>
    <t>Lease contract for Waste collection</t>
  </si>
  <si>
    <t>Lease of Vehicles</t>
  </si>
  <si>
    <t>Triple Point Lease Partners</t>
  </si>
  <si>
    <t>TRIPLE POINT LEASE PARTNERS</t>
  </si>
  <si>
    <t>Let's Ride Southall</t>
  </si>
  <si>
    <t>Providing equipment and parts for the Let's Ride Southall programme and mechanics.</t>
  </si>
  <si>
    <t>H Young Operations Limited T/A Madison Cycles</t>
  </si>
  <si>
    <t>H YOUNG OPERATIONS LIMITED T/A MADISON CYCLES</t>
  </si>
  <si>
    <t>EXACOM SYSTEMS LIMITED</t>
  </si>
  <si>
    <t>To provide a bespoke Planning obligations monitoring system. The costs are first invoice : £32,812 of which £22,312 is for the purchase of the software (capital) and then a second invoice for £10,500 for the first years maintenance (revenue) They will then invoice the Council each year for £14k for on going maintenance (revenue). Contract, signed Officer's Decision &amp; CPR form attached.</t>
  </si>
  <si>
    <t>Exacom Systems Limited</t>
  </si>
  <si>
    <t>CUSTOMISED SECURITY LIMITED</t>
  </si>
  <si>
    <t>CUSTOMISED SECURITY ARE A LOCAL COMPANY WHO ARE CALLED OUT OCCASIONALLY TO SORT ISSUES WITH THE ACCESS DOORS AT SOUTHALL TOWN HALL - WITH BATTERIES AND CARD READERS ETC. AS WE HAVE PAID THEM THREE TIMES AS A SUNDRY SUPPLIER IN 2021-22 WE NEED TO SET THEM UP AS A SUPPLIER FOR FUTURE JOBS. THE LAST CALL OUTS WERE FOR £264, £187.44 AND £96.</t>
  </si>
  <si>
    <t>Customised Security Limited</t>
  </si>
  <si>
    <t>Southall Town Hall</t>
  </si>
  <si>
    <t>Audio Visual Excellence Ltd</t>
  </si>
  <si>
    <t>AVE Services provide technical support &amp; engineering for internal and external bookings at Ealing Town Hall, elections &amp; Greenford Hall. They provide an engineer and equipment for events. They have mainly been used for hybrid meetings.</t>
  </si>
  <si>
    <t>Audio Visial Excellence Ltd T/A Ave Services</t>
  </si>
  <si>
    <t>AUDIO VISIAL EXCELLENCE LTD T/A AVE SERVICES</t>
  </si>
  <si>
    <t>Prosperon Networks Limited</t>
  </si>
  <si>
    <t>Maintenance agreement for Solarwind licences</t>
  </si>
  <si>
    <t>PROSPERON NETWORKS LTD</t>
  </si>
  <si>
    <t>OSMOSIS PROMOTIONAL PRODUCTS LTD</t>
  </si>
  <si>
    <t>TO SUPPLY MERCHANDISE AND PROMOTIONS MATERIALS FOR EVENTS</t>
  </si>
  <si>
    <t>Osmosis Promotional Products Ltd</t>
  </si>
  <si>
    <t>Zip Taps Heathers</t>
  </si>
  <si>
    <t>6 monthly servicing plan including call outs to Zip Taps as per RFQ</t>
  </si>
  <si>
    <t>Zip Heaters (Uk) Ltd</t>
  </si>
  <si>
    <t>ZIP HEATERS (UK) LTD</t>
  </si>
  <si>
    <t>Kerry Murphy HAF Training Supplier Setup</t>
  </si>
  <si>
    <t>To make payments for activity provider training as part of the HAF programme.</t>
  </si>
  <si>
    <t>Miss Kerry Murphy</t>
  </si>
  <si>
    <t>MISS KERRY MURPHY</t>
  </si>
  <si>
    <t>East African Asian Senior Citizens Association</t>
  </si>
  <si>
    <t>A voluntary non-profit group established to add value to well-being of elderly senior members of the East African Asian Senior Citizens Association community</t>
  </si>
  <si>
    <t>EAST AFRICAN ASIAN SENIOR CITIZENS ASSOCIATION</t>
  </si>
  <si>
    <t>CAME Women and Girls Development Organisation</t>
  </si>
  <si>
    <t>CAME is a Women and Girls Development Organisation in the London Borough of Ealing</t>
  </si>
  <si>
    <t>Came Women And Girls Development Organisation</t>
  </si>
  <si>
    <t>CAME WOMEN AND GIRLS DEVELOPMENT ORGANISATION</t>
  </si>
  <si>
    <t>WILMINGTON SHARED SERVICES LTD T/A BOND SOLON TRAINING LTD</t>
  </si>
  <si>
    <t>BOND SOLON TRAINING RUN OCCASIONAL LEGAL TRAINING COURSES E.G. INVESTIGATIVE COMPETENCY TRAINING, FOR OFFICERS IN LICENSING, REGULATORY SERVICES &amp; PROPERTY REGULATION. IN THE PAST PAYMENT HAVE BEEN MADE BY SUNDRY SUPPLIER, BUT AS THE LAST INVOICE WAS PAID IN AUGUST , THE SUPPLIER NOW NEEDS TO BE SET UP. I NOW HAVE AN INVOICE FOR £2,424 TO PAY.</t>
  </si>
  <si>
    <t>Wilmington Shared Services Ltd T/A Bond Solon Training Ltd</t>
  </si>
  <si>
    <t>QUINN NOBLE SOLICITORS LTD</t>
  </si>
  <si>
    <t>Vendor for settlement payments</t>
  </si>
  <si>
    <t>Quinn Noble Solicitors Ltd</t>
  </si>
  <si>
    <t>Raleigh Uk Ltd</t>
  </si>
  <si>
    <t>RALEIGH UK LTD</t>
  </si>
  <si>
    <t>Migration and Management of Ealing CPD Online</t>
  </si>
  <si>
    <t>Migration and Management of our online booking system Ealing CPD Online</t>
  </si>
  <si>
    <t>Digital Craftsmen Ltd</t>
  </si>
  <si>
    <t>DIGITAL CRAFTSMEN LTD</t>
  </si>
  <si>
    <t>SANCUS SOLUTIONS LIMITED</t>
  </si>
  <si>
    <t>Sancus Solutions Ltd are supplying Community Safety with two Chairs for two separate Domestic Homicide Reviews that Ealing are required to undertake. The cost of each of these reviews is £11,000 plus VAT. A total of £22,000 plus VAT. The process for finding Chairs for these highly specialised reviews is a call is put out to Chairs that we have used in the past or recommendations from other authorities and an approach is made. If they are available a CV is required and then a decision is made by Jess Murray, Assistant Director and Joyce Parker as to whether they are suitable for us. Sancus Solutions Ltd are carrying out only two reviews currently but may be used again in the future so need to be set up as a supplier.</t>
  </si>
  <si>
    <t>Sancus Solutions Limited</t>
  </si>
  <si>
    <t>Northolt OPE Engineering Services</t>
  </si>
  <si>
    <t>Engineering services for RIBA Stage 1 Feasibility Study + Extension (contract value accounts for full amount, including extension)</t>
  </si>
  <si>
    <t>Ealing Plumbing Limited</t>
  </si>
  <si>
    <t>Growth &amp; Sustainability</t>
  </si>
  <si>
    <t>EALING PLUMBING LIMITED</t>
  </si>
  <si>
    <t>centres to be used for family contact sessions</t>
  </si>
  <si>
    <t>Milton Keynes Council General Accounts</t>
  </si>
  <si>
    <t>MILTON KEYNES COUNCIL GENERAL ACCOUNT</t>
  </si>
  <si>
    <t>CARTLIDGE AND STEWART LIMITED</t>
  </si>
  <si>
    <t>Expert required for legal matters</t>
  </si>
  <si>
    <t>Cartlidge And Stewart Limited</t>
  </si>
  <si>
    <t>CARTLIDGE &amp; STEWART LIMITED</t>
  </si>
  <si>
    <t>DR SAIMA LATIF LIMITED</t>
  </si>
  <si>
    <t>Dr Saima Latif Limited</t>
  </si>
  <si>
    <t>G M RILEY &amp; CO SOLICITORS LIMITED CLIENT ACCOUNT</t>
  </si>
  <si>
    <t>G M Riley &amp; Co Solicitors Limited Client Account</t>
  </si>
  <si>
    <t>G M RILEY &amp; CO SOLICITORS</t>
  </si>
  <si>
    <t>To provide a space for family Contact.</t>
  </si>
  <si>
    <t>Network Ventures Ltd T/A Network Healthcare Professionals Ltd</t>
  </si>
  <si>
    <t>NETWORK VENTURES LTD T/A NETWORK HEALTHCARE PROFESSIONALS LTD</t>
  </si>
  <si>
    <t>To supply &amp; installed specialist equipment's stairlifts, ceiling track hoists and other special product &amp; works carried out under the Disabled Facilities Grant &amp; HRA Budget for Council Housing Adaptations for the vulnerable disable clients of Ealing Council</t>
  </si>
  <si>
    <t>Kudos Mobility Group Ltd</t>
  </si>
  <si>
    <t>Company Registration Number: 9280183</t>
  </si>
  <si>
    <t>KUDOS MOBILITY GROUP LTD T/A KUDOS STAIRLIFTS LTD</t>
  </si>
  <si>
    <t>Light Your Future - Health Project</t>
  </si>
  <si>
    <t>Voluntary sector grant to provide mental health services</t>
  </si>
  <si>
    <t>Am Partnership Group C.I.C</t>
  </si>
  <si>
    <t>Jackie Pinney</t>
  </si>
  <si>
    <t>AM PARTNERSHIP GROUP CIC</t>
  </si>
  <si>
    <t>Naturally Creative</t>
  </si>
  <si>
    <t>Voluntary sector grant for mental health services</t>
  </si>
  <si>
    <t>Mindfood Cio</t>
  </si>
  <si>
    <t>MINDFOOD T/A MINDFOOD CIO</t>
  </si>
  <si>
    <t>Mental well-being project</t>
  </si>
  <si>
    <t>Grant to provide mental health services</t>
  </si>
  <si>
    <t>The Mulberry Centre</t>
  </si>
  <si>
    <t>THE MULBERRY CENTRE</t>
  </si>
  <si>
    <t>Thrive!</t>
  </si>
  <si>
    <t>Afganistan &amp; Central Asian Association</t>
  </si>
  <si>
    <t>AFGANISTAN &amp; CENTRAL ASIAN ASSOCIATION</t>
  </si>
  <si>
    <t>PAT Testing</t>
  </si>
  <si>
    <t>Compliance PAT Testing to Ealing sites</t>
  </si>
  <si>
    <t>Jovan Lazarov</t>
  </si>
  <si>
    <t>Shutters, Barriers, Gates and Automatic Doors</t>
  </si>
  <si>
    <t>This contract is to supply PPM's and call outs for Shutters, Barriers, Gates and Automatic Doors</t>
  </si>
  <si>
    <t>Dormakaba Uk Ltd</t>
  </si>
  <si>
    <t>DORMAKABA UK LTD</t>
  </si>
  <si>
    <t>Catering Services</t>
  </si>
  <si>
    <t>Mental Health -Stepdown supported living placement</t>
  </si>
  <si>
    <t>Thanet Healthcare Ltd</t>
  </si>
  <si>
    <t>THANET HEALTCARE LIMITED</t>
  </si>
  <si>
    <t>Support with Technical Architecture and Analytics</t>
  </si>
  <si>
    <t>A. Architecture Review- Social Finance will undertake a review of the following CA products/Projects: a. MHCLG Data Accelerator Project, with focus on what additional CA data sets could be added to provide additional insight to members. b. CASA Portal c. Flow of information between CarePlace eBrokerage; CASA, CHARMS, Family Context. d. Flow of information from RAPID &amp; CarePlace to inform CA’s Quality Offer. The review of each product will support CA to develop the most efficient and secure data flows between systems and products. For each review, Social Finance will produce a summary document that summarises key risks/issues/opportunities and puts forward any recommendations for development. B. Review of IBAA - Social Finance will undertake a review of the IBAA and put forward recommendations of how pan-London data can be more effectively shared/hosted/reported on. Social Finance will produce a report which sets out recommendations of how the service should be designed/delivered moving forward. C. Power BI Reporting - Social Finance Power BI Analysts will support delivery of the following Power BI product sets for the Commissioning Alliance. a. SEN Tool - drawing on open-source information from SEN 2 to support SEN practitioners understand/benchmark performance/local trends. b. KPI Quality Report - Drawing on data from RAPID. c. MHCLG Data Accelerator - build components of this pan-London product</t>
  </si>
  <si>
    <t>Social Finance Limited</t>
  </si>
  <si>
    <t>Sarah Corbett</t>
  </si>
  <si>
    <t>SOCIAL FINANCE LIMITED</t>
  </si>
  <si>
    <t>A look into</t>
  </si>
  <si>
    <t>To create a range of short, filmed interviews which capture the stories and lives of artist and art organisations. The short films will last for 7 minutes approx. A short section of the films (60-90 seconds approx.) will be used for social media.</t>
  </si>
  <si>
    <t>A Look Into Ltd</t>
  </si>
  <si>
    <t>A look into LTD</t>
  </si>
  <si>
    <t>Contract for the Provision of Services for the Sorting, Recycling and Sale of Dry Mixed Recyclable Materials</t>
  </si>
  <si>
    <t>West London Waste Authority</t>
  </si>
  <si>
    <t>Catherina Pack</t>
  </si>
  <si>
    <t>WEST LONDON WASTE AUTHORITY</t>
  </si>
  <si>
    <t>Supply of back packs with free pack away bags</t>
  </si>
  <si>
    <t>Luggage supplier for LBE - My Things Matter Campaign. Children should not have to carry their life in bin bags when they move home.</t>
  </si>
  <si>
    <t>Madlug Cic</t>
  </si>
  <si>
    <t>Helen Brookes</t>
  </si>
  <si>
    <t>Childrens' Housing Support Team &amp; Unaccompanied Minors</t>
  </si>
  <si>
    <t>NI630572</t>
  </si>
  <si>
    <t>MADLUG CIC</t>
  </si>
  <si>
    <t>Transport Services for Tranche 2 (Mandeville, Broomcroft &amp; Canberra)</t>
  </si>
  <si>
    <t>to provide transport strategy for Mandeville, Broomcroft and Canberra. Including Parking Beat surveys. Required as part of Planning app.</t>
  </si>
  <si>
    <t>Vectos (South) Ltd</t>
  </si>
  <si>
    <t>VECTOS (SOUTH) LTD</t>
  </si>
  <si>
    <t>CHANGE THAT MATTERS LIMITED</t>
  </si>
  <si>
    <t>TO PROVIDE 12 'REFILLING THE WELL' WELLBEING SESSIONS FROM OCT 2022 TO JAN 2023. THEY HAVE BEEN PAID AS A SUNDRY SUPPLIER IN THE PAST SO NOW NEED TO BE SET UP AS A SUPPLIER FOR THESE AND ANY FUTURE SESSIONS.</t>
  </si>
  <si>
    <t>Change That Matters Limited</t>
  </si>
  <si>
    <t>Systematix Ltd</t>
  </si>
  <si>
    <t>Training provider of Power BI Training</t>
  </si>
  <si>
    <t>Cost and Procurement Advisory Service</t>
  </si>
  <si>
    <t>CPRAS were used to get better rates through the Lloyds Cardnet contract and are taking their fee through a calculation of a % of the savings made on the Cardnet contract</t>
  </si>
  <si>
    <t>Card Processing Advisory Service Ltd</t>
  </si>
  <si>
    <t>CARD PROCESSING ADVISORY SERVICE LTD</t>
  </si>
  <si>
    <t>Hawk Incentives Ltd distibution of vouchers</t>
  </si>
  <si>
    <t>the provider will purchase and issue supermarket vouchers for residents on behalf of Ealing</t>
  </si>
  <si>
    <t>Van livery</t>
  </si>
  <si>
    <t>Supply and fit livery to Fleet vans</t>
  </si>
  <si>
    <t>Vinyl Graphics Limited</t>
  </si>
  <si>
    <t>VINYL GRAPHICS LIMITED</t>
  </si>
  <si>
    <t>Fall Arrest and Lightning Protection System Servicing</t>
  </si>
  <si>
    <t>FILM EVERYTHING</t>
  </si>
  <si>
    <t>FILMING, DIRECTING, CAMERA KITS, EDITING</t>
  </si>
  <si>
    <t>Film Everything</t>
  </si>
  <si>
    <t>J MUNDY T/A FILM EVERYTHING</t>
  </si>
  <si>
    <t>JOHN POTTER WINDOW REPAIR</t>
  </si>
  <si>
    <t>WINDOW REPAIRS</t>
  </si>
  <si>
    <t>J Potter Bus A/C T/A John Potter Window Repairs</t>
  </si>
  <si>
    <t>J POTTER BUS A/C T/A JOHN POTTER WINDOW REPAIRS</t>
  </si>
  <si>
    <t>GALAXY REAL ESTATE LIMITED</t>
  </si>
  <si>
    <t>The Resettlement Team acquire properties from Galaxy Real Estate Ltd that are being rented at the Local Housing Rate or 20% higher than the Local Housing Allowance. Dependent on the length of the tenancy agreement, the landlord agrees to 2-3 years. A one-off incentive payment is made to Galaxy to be received by the landlord. Also payments are made to Galaxy for any void cost rent until tenants accommodate property acquired by LBE. The amounts paid vary so are hard to quantify. Galaxy have also been paid by Tenancy Management as a sundry supplier many times, so P2P have now required that the supplier be set up.</t>
  </si>
  <si>
    <t>Galaxy Real Estate Limited</t>
  </si>
  <si>
    <t>Resettlement Team</t>
  </si>
  <si>
    <t>WEST LONDON TOWN CENTRE COMMERCIAL, BUSINESS AND SERVICES STUDY</t>
  </si>
  <si>
    <t>A pilot jointly commissioned by DCMS through West London Alliance, DCIA Project for Barnet, Brent, Ealing, H&amp;F, Harrow, Hillingdon and Hounslow to create platform mapping local authority assets, including lampposts, buildings and land. Creating a marketplace to connect with device installers, or ‘service providers’ that need to install devices with telecoms carriers and technology firms.</t>
  </si>
  <si>
    <t>Tractum Limited T/A Asset Market</t>
  </si>
  <si>
    <t>Robert Nunoo</t>
  </si>
  <si>
    <t>TRACTUM LIMITED T/A ASSET MARKET</t>
  </si>
  <si>
    <t>Access Control (Corporate Sites)</t>
  </si>
  <si>
    <t>Access Control (Corporate Sites) - PPMS</t>
  </si>
  <si>
    <t>DUAL DIAGNOSIS ANONYMOUS LTD</t>
  </si>
  <si>
    <t>Drug &amp; Alcohol Services</t>
  </si>
  <si>
    <t>Dual Diagnosis Anonymous Ltd</t>
  </si>
  <si>
    <t>Thames water approved plumber (Cascadia Water Ltd)</t>
  </si>
  <si>
    <t>Specialist Thames water approved plumber who will be installing Drinking fountains and new allotment water connections</t>
  </si>
  <si>
    <t>Cascadia Water Ltd</t>
  </si>
  <si>
    <t>CASCADIA WATER LTD</t>
  </si>
  <si>
    <t>EVERYONE ACTIVE ADMINISTRATION SERVICES LTD - THE SLM COMMUNITY LEISURE CHARITABLE TRUST</t>
  </si>
  <si>
    <t>INVOICES NEED TO BE BE PAID FOR REGULAR WEEKLY ROOM BOOKINGS OF COMMUNITY ROOM 3 AND OFFICE 2 AT EVERYONE ACTIVE, ACTON CENTRE BY THE HOUSING HUBS. THREE INVOICES FOR £420 NET ARE CURRENTLY AWAITING PAYMENT. This company is set up as the SLM Community Leisure Charitable Trust to pay non vatable invoices as they do not have a VAT number</t>
  </si>
  <si>
    <t>Everyone Active Administration Services Ltd - The Slm Community Leisure Charitable Trust</t>
  </si>
  <si>
    <t>Housing Hubs</t>
  </si>
  <si>
    <t>3d surveyor (Views4D ltd)</t>
  </si>
  <si>
    <t>Specialist 3d Topo surveyor</t>
  </si>
  <si>
    <t>Views4D Ltd</t>
  </si>
  <si>
    <t>Fuel Tank OFTEC Inspection</t>
  </si>
  <si>
    <t>Supplier to carry out Fuel Tank OFTEC Inspection</t>
  </si>
  <si>
    <t>Fuel Storage Solutions Ltd</t>
  </si>
  <si>
    <t>FUEL STORAGE SOLUTIONS LIMITED</t>
  </si>
  <si>
    <t>ANGLOZ ELECTRICAL</t>
  </si>
  <si>
    <t>TO SUPPLY EV CHARGERS</t>
  </si>
  <si>
    <t>Angloz Electrical</t>
  </si>
  <si>
    <t>NF &amp; TE SANDERS / T/A ANGLOZ ELECTRICAL SERVICES</t>
  </si>
  <si>
    <t>HL COACHING LTD</t>
  </si>
  <si>
    <t>Drug and Alcohol Services</t>
  </si>
  <si>
    <t>Hl Coaching Ltd</t>
  </si>
  <si>
    <t>M&amp;M Associates (trading) Ltd. T/A Magic Steps Nursery</t>
  </si>
  <si>
    <t>M&amp;M Associates (trading) Ltd. T/A Magic Steps Nursery are the nursery for a LAC child. LBE committed to funding 15 hours of child care per week to help support the long-term placement of LAC Child with long-standing in-house foster carer.</t>
  </si>
  <si>
    <t>M&amp;M Associates (Trading) Ltd. T/A Magic Steps Nursery</t>
  </si>
  <si>
    <t>M&amp;M ASSOCIATES (TRADING) LTD T/A MAGIC STEPS NURSERY</t>
  </si>
  <si>
    <t>2324 budget deficit consultancy</t>
  </si>
  <si>
    <t>Consultancy work to support 23/24 budget deficit</t>
  </si>
  <si>
    <t>Tpximpact Limited</t>
  </si>
  <si>
    <t>Maria Ellis</t>
  </si>
  <si>
    <t>Strategy and Change</t>
  </si>
  <si>
    <t>TPXIMPACT LIMITED</t>
  </si>
  <si>
    <t>Electrical Switchgear maintenance</t>
  </si>
  <si>
    <t>Primary switchgear electrical maintenance at Ealing Town Hall</t>
  </si>
  <si>
    <t>Prestige Power Limited</t>
  </si>
  <si>
    <t>PRESTIGE POWER LIMITED</t>
  </si>
  <si>
    <t>Thriving Northolt Extension</t>
  </si>
  <si>
    <t>Consultant to develop economic growth framework for Northolt - extended in accordance with option to extend included in original contract.</t>
  </si>
  <si>
    <t>(BMS) - Servicing</t>
  </si>
  <si>
    <t>Building Management System Controls (BMS) - Servicing</t>
  </si>
  <si>
    <t>Laplace Building Solutions (South)</t>
  </si>
  <si>
    <t>LAPLACE BUILDING SOLUTIONS (SOUTH) LTD</t>
  </si>
  <si>
    <t>HHSRS On-Line Training</t>
  </si>
  <si>
    <t>For delivery of ongoing on-line HHSRS Overview Training Courses for the Setting the Standard programme.</t>
  </si>
  <si>
    <t>Paul Fitzgerald</t>
  </si>
  <si>
    <t>Salma Mangaram</t>
  </si>
  <si>
    <t>MR PAUL FITZGERALD</t>
  </si>
  <si>
    <t>Medical Hoist Maintenance</t>
  </si>
  <si>
    <t>Medical Hoist Maintenance for Ealing Sites</t>
  </si>
  <si>
    <t>Beaucare Medical Ltd</t>
  </si>
  <si>
    <t>BEAUCARE MEDICAL LTD</t>
  </si>
  <si>
    <t>Star Player HAF Supplier Setup</t>
  </si>
  <si>
    <t>Starplayer Ltd</t>
  </si>
  <si>
    <t>STAR PLAYER LTD</t>
  </si>
  <si>
    <t>Community Support Training</t>
  </si>
  <si>
    <t>Training and support for charities, voluntary organisations and community groups.</t>
  </si>
  <si>
    <t>National Council For Voluntary Organisations</t>
  </si>
  <si>
    <t>NATIONAL COUNCIL FOR VOLUNTARY ORGANISATIONS (THE)</t>
  </si>
  <si>
    <t>Northolt OPE Architectural Services</t>
  </si>
  <si>
    <t>Architectural services to prepare feasibility study for tfl/ ealing owned site in Northolt.</t>
  </si>
  <si>
    <t>Landscape contractor</t>
  </si>
  <si>
    <t>Specialist Landscape contractor</t>
  </si>
  <si>
    <t>Tilhill Forestry Ltd</t>
  </si>
  <si>
    <t>TILHILL FORESTRY LTD</t>
  </si>
  <si>
    <t>Topographical Surveys - Mandeville/ Yeading</t>
  </si>
  <si>
    <t>Topographical surveys required for development and planning</t>
  </si>
  <si>
    <t>Point 2 Surveyors Ltd</t>
  </si>
  <si>
    <t>POINT2 SURVEYORS LTD</t>
  </si>
  <si>
    <t>Lighting services - Lexden &amp; Steyne</t>
  </si>
  <si>
    <t>Lighting services for Lexden and Steyne Road</t>
  </si>
  <si>
    <t>HSENA LTD HAF Supplier Setup</t>
  </si>
  <si>
    <t>Rakiya Dahir Trading As Hsena Ltd</t>
  </si>
  <si>
    <t>RAKIYA DAHIR T/A HSENA LTD</t>
  </si>
  <si>
    <t>Nf &amp; Te Sanders / T/A Angloz Electrical Services</t>
  </si>
  <si>
    <t>TERESA SANDERS</t>
  </si>
  <si>
    <t>teresa@anglozelectrical.co.uk</t>
  </si>
  <si>
    <t>J Mundy T/A Film Everything</t>
  </si>
  <si>
    <t>JACK MUNDY</t>
  </si>
  <si>
    <t>contact@filmeverything.co.uk</t>
  </si>
  <si>
    <t>UMEED Wellbeing HUB</t>
  </si>
  <si>
    <t>Grant for the provision of mental health services</t>
  </si>
  <si>
    <t>Creative And Connected Communities</t>
  </si>
  <si>
    <t>CREATIVE AND CONNECTED COMMUNITIES</t>
  </si>
  <si>
    <t>Proposal to determine the cause of poor drainage on the outfields of two cricket grounds within Gunnersbury Park with associated improvement options and rough indicative costs.</t>
  </si>
  <si>
    <t>A proposal to determine the cause of poor drainage on the outfields of two cricket grounds within Gunnersbury Park with associated improvement options and rough indicative costs.</t>
  </si>
  <si>
    <t>Grounds Management Association Ltd</t>
  </si>
  <si>
    <t>Julia Robertson</t>
  </si>
  <si>
    <t>GROUNDS MANAGEMENT ASSOCIATION LTD</t>
  </si>
  <si>
    <t>BUY IT DIRECT LTD</t>
  </si>
  <si>
    <t>supplier of educational IT equipment</t>
  </si>
  <si>
    <t>Buy It Direct Ltd</t>
  </si>
  <si>
    <t>STRIVE AV LIMITED</t>
  </si>
  <si>
    <t>Computer hardware and Display screen retailer.</t>
  </si>
  <si>
    <t>Strive Av Limited</t>
  </si>
  <si>
    <t>Strive AV Limited</t>
  </si>
  <si>
    <t>Providing training to Ealing Children and Families Services staff</t>
  </si>
  <si>
    <t>Kingsley Knight Law Limited T/A Kingsley Knight Legal Training</t>
  </si>
  <si>
    <t>KINGSLEY KNIGHT LAW LIMITED T/A KINGSLEY KNIGHT LEGAL TRAINING</t>
  </si>
  <si>
    <t>West London Training Programme</t>
  </si>
  <si>
    <t>Training programme for homelessness staff in West London councils set up by the West London Alliance</t>
  </si>
  <si>
    <t>Gale A T/A Andy Gale Housing Consultancy</t>
  </si>
  <si>
    <t>Sole Trader Not Company</t>
  </si>
  <si>
    <t>GALE A T/A ANDY GALE HOUSING CONSULTANCY</t>
  </si>
  <si>
    <t>Little Sports Group HAF Supplier Setup</t>
  </si>
  <si>
    <t>Lsc Activate Ltd</t>
  </si>
  <si>
    <t>LSC ACTIVATE LTD</t>
  </si>
  <si>
    <t>Mrs Natalie Bayliss</t>
  </si>
  <si>
    <t>Training for Ealing Governors</t>
  </si>
  <si>
    <t>MRS NATALIE BAYLISS</t>
  </si>
  <si>
    <t>Psychological Insights Ltd</t>
  </si>
  <si>
    <t>PSYCHOLOGICAL INSIGHTS LTD</t>
  </si>
  <si>
    <t>Space To Relate LTD</t>
  </si>
  <si>
    <t>Space To Relate Ltd</t>
  </si>
  <si>
    <t>SPACE TO RELATE LTD</t>
  </si>
  <si>
    <t>Kingdom Services Group Limited</t>
  </si>
  <si>
    <t>Service provider who can support the function of opening &amp; closing of the Southall Town Hall Monday to Saturday only - Opening @ 0700hrs, Closing @ 2100hrs not including Public Holidays.</t>
  </si>
  <si>
    <t>KINGDOM SERVICES GROUP LTD</t>
  </si>
  <si>
    <t>Creative Connection Limited</t>
  </si>
  <si>
    <t>CREATIVE CONNECTION LIMITED</t>
  </si>
  <si>
    <t>BURMAN RECRUITMENT LIMITED</t>
  </si>
  <si>
    <t>recruitment company</t>
  </si>
  <si>
    <t>Burman Recruitment Limited</t>
  </si>
  <si>
    <t>Spot D&amp;A Residential Treatment Provider</t>
  </si>
  <si>
    <t>Help Me Stop is a Residential Rehabilitation Treatment Provider</t>
  </si>
  <si>
    <t>D&amp;A Help Me Stop</t>
  </si>
  <si>
    <t>Help Me Stop Limited</t>
  </si>
  <si>
    <t>HERITAGE INFORMATION LIMITED</t>
  </si>
  <si>
    <t>HERITAGE INFORMATION LIMITED PROVIDED HERITAGE AND DESIGN ADVICE TO PLANNING SERVICES REGARDING THE PROPOSED DEVELOPMENT AT TWYFORD ABBEY. WE PAID THEIR INVOICE FOR £4,160 AS A SUNDRY SUPPLIER IN JUNE 2022, THEREFORE THEY NOW NEED TO BE SET UP AS SUPPLIER IN ORDER TO PAY THEIR FINAL INVOICE FOR £2,210. PLANNING SERVICES MAY USE THEIR SERVICES IN FUTURE.</t>
  </si>
  <si>
    <t>Heritage Information Limited</t>
  </si>
  <si>
    <t>Teaching Accelerated Learning cic HAF Supplier Setup</t>
  </si>
  <si>
    <t>Teaching Accelerated Learning Cic</t>
  </si>
  <si>
    <t>TEACHING ACCELARTED LEARNING LTD T/A TEACHING ACCELARTED LEARNING CIC</t>
  </si>
  <si>
    <t>Dr Vicky Lewis</t>
  </si>
  <si>
    <t>Therapy Services</t>
  </si>
  <si>
    <t>VICTORIA LEWIS T/A DR VICKY LEWIS CLINICAL PSYCHOLOGY AND COUNCELLING SERVICES</t>
  </si>
  <si>
    <t>Southall Manor House Meanwhile Use</t>
  </si>
  <si>
    <t>Hire of the facilities at Southall Manor House.</t>
  </si>
  <si>
    <t>Meanwhile Space Social Enterprise Limited</t>
  </si>
  <si>
    <t>MEANWHILE SPACE SOCIAL ENTERPRISE LIMITED</t>
  </si>
  <si>
    <t>Review of Broadway Living Loan Arrangements</t>
  </si>
  <si>
    <t>Commercial advice on the Council’s loan agreements with its wholly owned subsidiaries, Broadway Living Ltd (BL) and Broadway Living Registered Provider Ltd (BLRP). The Council has a facility loan agreements with Broadway Living RP Ltd, signed December 2021 with agreed terms schedules for development schemes in Tranche one. A further planned tranche of loan will be required to finance the next programme of development and, given the change in the economic context and feedback from officers and BL/ BLRP around the operation of the loan arrangements to date, a review of the current arrangement is required. In addition, the Council has 2 legacy loan agreements with BL which it is intended will transfer to BLRP and potentially consolidated within the current loan agreement and these should be considered within the review (Phase 1). Where as a result of the review, the Council decides to make amendments to the current loan agreements, provide advice and support in meetings and correspondence with BL/ BLRP and legal advisers (Phase 2). The review should comprise: Phase 1 • A review all relevant loan documentation and BL/ BLRP financial statements • A detailed commercial assessment of the loan agreement • A report setting out the assessment and highlighting matters with recommendations for the Council’s consideration • A meeting (virtual) with key Council officers to discuss the report findings Phase 2 (if required) • Attendance at meetings with legal advisers and BL/ BLRP to discuss and agree any revised agreement • Review of correspondence with legal advisers and BL/ BLRP to discuss and agree any revised agreement • Review of draft amended agreement to assess the extent to which it addresses matters raised in Phase 1 and introduces any further risks. The review should include: • Obtaining a clear understanding of the commercial terms in the main loan agreement and any other relevant loan agreements between the two parties • Assessment of the loan structure, terms and conditions relative to what would be sector standard terms and conditions for similar loan facilities from commercial sources • Identification of any unusual and/or unduly onerous terms and conditions • Identification of any unusual risk exposures for the Council • Identification of any material shortcomings in the loan agreement as they might affect operation of the loan and its commerciality.</t>
  </si>
  <si>
    <t>Intermedium Ltd</t>
  </si>
  <si>
    <t>Emily Hill</t>
  </si>
  <si>
    <t>Finance, Treasury</t>
  </si>
  <si>
    <t>INTERMEDIUM LIMITED</t>
  </si>
  <si>
    <t>Climate strategy financial appraisal</t>
  </si>
  <si>
    <t>The financial appraisal of the strategy will give the council important intelligence to enable long term investment decisions and identify annual budget gaps that impede delivery of the strategy. Within the realities of finite resources, we are seeking the most cost-effective way to deliver a robust action plan, making maximum use of available evidence and tools and enabling council officers to track progress and evaluate the effectiveness of actions implemented.</t>
  </si>
  <si>
    <t>Aether Limited</t>
  </si>
  <si>
    <t>AETHER LIMITED</t>
  </si>
  <si>
    <t>Questback</t>
  </si>
  <si>
    <t>Online survey and certificate tool, used by the Warden Call Maintenance function (Careline) to create visit completion certificates and for adhoc use/creation of surveys. LBE have been using Questback for several years, however following a change in their legal entity in 2021, a new supplier needs to be set up on Business World</t>
  </si>
  <si>
    <t>Questback Uk Limited</t>
  </si>
  <si>
    <t>Navroz Chandan</t>
  </si>
  <si>
    <t>Housing, Property, and Service Delivery</t>
  </si>
  <si>
    <t>GB 226670070</t>
  </si>
  <si>
    <t>Questback UK Limited</t>
  </si>
  <si>
    <t>TACAGNI CONSULTANCY LIMITED T/A LONDON PROPERTY LICENSING</t>
  </si>
  <si>
    <t>BRONZE PACKAGE OF THREE MONTHS' PROMOTION OF THE COUNCIL'S NEW LANDLORD LICENSING SCHEME. WE PAID THEM £1,699 IN JULY 2022 FOR PREVIOUS PROMOTION, SO NOW THE SUPPLIER NEEDS TO BE SET UP IN ORDER TO PAY THE ATTACHED INVOICE.</t>
  </si>
  <si>
    <t>Tacagni Consultancy Ltd T/A London Property Licensing</t>
  </si>
  <si>
    <t>Contract for Northolt Gateway Site, Commercial Advice</t>
  </si>
  <si>
    <t>Commercial, delivery and land use insights to support with feasibility study of development site on LBE land.</t>
  </si>
  <si>
    <t>Area Regen</t>
  </si>
  <si>
    <t>Security Direct Products Ltd</t>
  </si>
  <si>
    <t>To provide large security doors for car parks.</t>
  </si>
  <si>
    <t>SECURITY DIRECT PRODUCTS LTD</t>
  </si>
  <si>
    <t>Representative voice of the VCS</t>
  </si>
  <si>
    <t>Grant payment as part of the 2023-27 VCS funding programme for representation of the sector</t>
  </si>
  <si>
    <t>Ealing Community Network Cic</t>
  </si>
  <si>
    <t>EALING COMMUNITY NETWORK CIC</t>
  </si>
  <si>
    <t>External Gas Compliance Auditing</t>
  </si>
  <si>
    <t>To carry out third party gas compliance auditing of gas servicing (LGSR) documentation and on-site inspections also on-site inspections of reactive and planned gas boiler installations.</t>
  </si>
  <si>
    <t>Gas Advisory Services Limited T/A Phoenix Compliancy Management</t>
  </si>
  <si>
    <t>Graham Pearce</t>
  </si>
  <si>
    <t>GAS ADVISORY SERVICES LTD</t>
  </si>
  <si>
    <t>Everything is User Experience Ltd</t>
  </si>
  <si>
    <t>EIUX Consultancy have been asked to put together a three-stage research piece on bringing suppliers into the retrofit supply chain to deliver Ealing-led projects, such as GHG, HUG, SHDF, ECO and other projects requiring extensive subcontractor networks.</t>
  </si>
  <si>
    <t>Everything Is User Experience Ltd</t>
  </si>
  <si>
    <t>Climate Action and Economic Growth</t>
  </si>
  <si>
    <t>EVERYTHING IS USER EXPERIENCE LTD</t>
  </si>
  <si>
    <t>Play surfacing contractor (ABACUS Playgrounds Ltd)</t>
  </si>
  <si>
    <t>Specialist play area surfacing contractor</t>
  </si>
  <si>
    <t>Abacus Playgrounds Ltd</t>
  </si>
  <si>
    <t>ABACUS PLAYGROUNDS LTD T/A NOVA SPORT</t>
  </si>
  <si>
    <t>ReLondon Support</t>
  </si>
  <si>
    <t>London Waste and Recycling Board (operating as ReLondon) provide support to London local authorities, funded by the Mayor's office. There is not a contract as such, but support is provided and match funding for projects is sometimes required</t>
  </si>
  <si>
    <t>London Waste And Recycling Board (Operating As Relondon)</t>
  </si>
  <si>
    <t>Waste and Recycling</t>
  </si>
  <si>
    <t>LONDON WASTE AND RECYCLING BOARD (OPERATING AS RELONDON)</t>
  </si>
  <si>
    <t>Dr James Bourne</t>
  </si>
  <si>
    <t>DR JAMES BOURNE CLINICAL PSYCHOLOGY LIMITED</t>
  </si>
  <si>
    <t>Susanna Kester</t>
  </si>
  <si>
    <t>SUSANNA KESTER</t>
  </si>
  <si>
    <t>HOUNSLOW EDUCATION BUSINESS CHARITY T/A SPARK!</t>
  </si>
  <si>
    <t>This is an SLA between Ealing Council Employment, Learning and Skills (ELS) and the charity Hounslow Education Business trading as Spark!, for the financial year 2022/23, with the opportunity to tender for the same value in 2023/24 and 2024/25, to support the Employment, Learning and Skills Youth Offer, which is part of the Ealing Plan for Good Jobs, through the delivery of the Ealing Youth Employability Partnership (YEP)</t>
  </si>
  <si>
    <t>Hounslow Education Business Charity T/A Spark!</t>
  </si>
  <si>
    <t>The Floow Limited</t>
  </si>
  <si>
    <t>The Floow provide transport and traffic data across the whole borough. This is a trial of a new service and therefore there is no savings target or savings delivered currently. This is a new type of traffic data and the Floow and unique in the market in that they are they only company who can provide this data.</t>
  </si>
  <si>
    <t>THE FLOOW LIMITED</t>
  </si>
  <si>
    <t>DR CHARLES RICHARDSON-MUSTERS</t>
  </si>
  <si>
    <t>Expert needed for legal matters</t>
  </si>
  <si>
    <t>Dr Charles Richardson-Musters</t>
  </si>
  <si>
    <t>DR CHARLES EDWARD AUCHMUTY RICHARDSON-MUSTERS T/A CHARLES MUSTERS</t>
  </si>
  <si>
    <t>VMS (FLEET MANAGEMENT) LIMITED</t>
  </si>
  <si>
    <t>UK’s leading specialist fleet management company</t>
  </si>
  <si>
    <t>Vms (Fleet Management) Limited</t>
  </si>
  <si>
    <t>MARTIN JAMES</t>
  </si>
  <si>
    <t>creditcontrol@vmsglobal.co.uk</t>
  </si>
  <si>
    <t>Northolt Grange Community Centre</t>
  </si>
  <si>
    <t>The redevelopment of Northolt community centre and two classrooms from the adjacent school. aprroval require for works already carried out and completed 278 agreements</t>
  </si>
  <si>
    <t>Graphic Structures Ltd T/A Graphic Structures</t>
  </si>
  <si>
    <t>Sally Rawlings</t>
  </si>
  <si>
    <t>GRAPHIC STRUCTURES LTD T/A GRAPHIC STRUCTURES</t>
  </si>
  <si>
    <t>CEMETERY TRAINING SERVICES LIMITED</t>
  </si>
  <si>
    <t>individually designed and tailored to take into account, the lay out and specific problems of each cemetery visited by Cemetery Training Services</t>
  </si>
  <si>
    <t>Cemetery Training Services Limited</t>
  </si>
  <si>
    <t>VERITAS SOLICITORS LLP CLIENT ACCOUNT</t>
  </si>
  <si>
    <t>Veritas Solicitors Llp Client Account</t>
  </si>
  <si>
    <t>OC332899</t>
  </si>
  <si>
    <t>IAN SOTHCOTT</t>
  </si>
  <si>
    <t>Providing technical support and maintenance for Ealing CPD Online website.</t>
  </si>
  <si>
    <t>Ian Sothcott</t>
  </si>
  <si>
    <t>sole proprietor</t>
  </si>
  <si>
    <t>SUZANNE FRENCH</t>
  </si>
  <si>
    <t>Providing technical support and maintenance for Ealing CPD Online website</t>
  </si>
  <si>
    <t>Suzanne French</t>
  </si>
  <si>
    <t>HEPWORTH ACOUTICS LIMITED</t>
  </si>
  <si>
    <t>For Acoustic survey for St Ann's School</t>
  </si>
  <si>
    <t>Hepworth Acoustics Limited</t>
  </si>
  <si>
    <t>HEPWORTH ACOUSTICS LIMITED</t>
  </si>
  <si>
    <t>To run contact sessions for children and families</t>
  </si>
  <si>
    <t>Unique Contact And Community Services Ltd</t>
  </si>
  <si>
    <t>UNIQUE CONTACT AND COMMUNITY SERVICES LTD</t>
  </si>
  <si>
    <t>Let's Go Southall Hall Hire</t>
  </si>
  <si>
    <t>Hire of facilities for Let's Go Southall indoor activities.</t>
  </si>
  <si>
    <t>Christ The Redeemer Pcc</t>
  </si>
  <si>
    <t>CHRIST THE REDEEMER PCC</t>
  </si>
  <si>
    <t>Derek Nasseri</t>
  </si>
  <si>
    <t>DEREK NASSERI</t>
  </si>
  <si>
    <t>ACT (NATIONAL) LIMITED</t>
  </si>
  <si>
    <t>TO UNDERTAKE A REVIEW OF THE HEALTH &amp; SAFETY DOCUMENTATION AT TRAILFINDERS SPORTSGROUND FOR REGULATORY SERVICES</t>
  </si>
  <si>
    <t>Act (National) Limited</t>
  </si>
  <si>
    <t>ACT (NATIONAL) LTD</t>
  </si>
  <si>
    <t>SAVONA FOODSERVICE LTD</t>
  </si>
  <si>
    <t>SUPPLIER 15602 - has been transferred to Savona Foodservices Ltd. To supply food services inclusive of, Chilled, Frozen, Produce, Non-food, Plant Based, Ambient and Butchery</t>
  </si>
  <si>
    <t>Savona Foodservices Ltd</t>
  </si>
  <si>
    <t>DWF LAW LLP</t>
  </si>
  <si>
    <t>To provide legal representation at employment tribunal proceedings. They have been used for an IT in PRS Licensing but are also to be used by Employment &amp; Skills so need to be set up as a supplier for future payments.</t>
  </si>
  <si>
    <t>Dwf Law Llp</t>
  </si>
  <si>
    <t>PRS Licensing &amp; Employment &amp; Skills</t>
  </si>
  <si>
    <t>OC423384</t>
  </si>
  <si>
    <t>REVEAL MEDIA LIMITED</t>
  </si>
  <si>
    <t>Reveal is the UK and Europe's #1 Body Worn Camera Company</t>
  </si>
  <si>
    <t>Reveal Media Limited</t>
  </si>
  <si>
    <t>Tony Miles</t>
  </si>
  <si>
    <t>gary.brown@revealmedia.com</t>
  </si>
  <si>
    <t>Clare Weale</t>
  </si>
  <si>
    <t>Providing Falls Prevention Training for Adults Social Care</t>
  </si>
  <si>
    <t>Social Care Training</t>
  </si>
  <si>
    <t>CLARE WEALE</t>
  </si>
  <si>
    <t>Support for Calculating Social Rents</t>
  </si>
  <si>
    <t>Support for calculating Social rents</t>
  </si>
  <si>
    <t>Housing Finance Associates Ltd</t>
  </si>
  <si>
    <t>Suresh De Alwis</t>
  </si>
  <si>
    <t>Tabassum Edoo</t>
  </si>
  <si>
    <t>Central Rents</t>
  </si>
  <si>
    <t>HOUSING FINANCE ASSOCIATES LTD</t>
  </si>
  <si>
    <t>BetterCare Finance - Digital Financial Assessments</t>
  </si>
  <si>
    <t>BetterCare: Financial Assessment has been developed by Looking Local alongside a number of Local Authorities to move the complex, paper-based adult social care financial assessment process to a supported digital model. BetterCare: Financial Assessment uses the best digital tools to maximise online completion, introducing transparency and increasing care package sustainability.</t>
  </si>
  <si>
    <t>Looking Local Ltd</t>
  </si>
  <si>
    <t>Peter Greenham</t>
  </si>
  <si>
    <t>LOOKING LOCAL LTD</t>
  </si>
  <si>
    <t>Blue Dome</t>
  </si>
  <si>
    <t>Horticulture support / training for Walpole Park</t>
  </si>
  <si>
    <t>Blue Dome Synergies</t>
  </si>
  <si>
    <t>Jon Skoyles</t>
  </si>
  <si>
    <t>Paul Richens</t>
  </si>
  <si>
    <t>paul.richens07@btinternet.com</t>
  </si>
  <si>
    <t>PAUL RICHENS T/A BLUE DOME SYNERGIES</t>
  </si>
  <si>
    <t>Dr Lindamulage Sepali Wijesinghe</t>
  </si>
  <si>
    <t>DR LINDAMULAGE SEPALI WIJESINGHE</t>
  </si>
  <si>
    <t>Training for Ealing Children and Families Services</t>
  </si>
  <si>
    <t>Providing training to Ealing Children and Families Service</t>
  </si>
  <si>
    <t>The Conflict Training Company Limited</t>
  </si>
  <si>
    <t>THE CONFLICT TRAINING COMPANY LIMITED</t>
  </si>
  <si>
    <t>To be able to access workshops/courses</t>
  </si>
  <si>
    <t>National Association Of Virtual School Heads</t>
  </si>
  <si>
    <t>NATIONAL ASSOCIATION OF VIRTUAL SCHOOL HEADS</t>
  </si>
  <si>
    <t>BUSHBAY LIMITED T/A PINES &amp; NEEDLES</t>
  </si>
  <si>
    <t>TO PROVIDE CHRISTMAS TREES, STANDS &amp; LIGHTS FOR L.B.EALING. ONE INVOICE HAS BEEN PAID AS A SUNDRY SUPPLIER NOW TWO MORE INVOICES NEED TO BE PAID SO THE SUPPLIER NEEDS TO BE SET UP. ALSO THEY WIL BE USED AGAIN IN THE FUTURE.</t>
  </si>
  <si>
    <t>Bushbay Limited T/A Pines &amp; Needles</t>
  </si>
  <si>
    <t>BUSHBAY LTD T/A PINES &amp; NEEDLES</t>
  </si>
  <si>
    <t>Ranger Team powertool repairs</t>
  </si>
  <si>
    <t>Ranger team power tool repair and supply</t>
  </si>
  <si>
    <t>Antson Engines Limited</t>
  </si>
  <si>
    <t>Francesco Esposito</t>
  </si>
  <si>
    <t>antsonengines@gmail.com</t>
  </si>
  <si>
    <t>ANTSON ENGINES LIMITED</t>
  </si>
  <si>
    <t>Dun &amp; Bradstreet credit check reports</t>
  </si>
  <si>
    <t>Provider of Credit check reports</t>
  </si>
  <si>
    <t>Dun &amp; Bradstreet Limited</t>
  </si>
  <si>
    <t>DUN &amp; BRADSTREET LIMITED</t>
  </si>
  <si>
    <t>The Horizon Centre</t>
  </si>
  <si>
    <t>Run contact sessions for children and families</t>
  </si>
  <si>
    <t>Ward Andrews Ltd</t>
  </si>
  <si>
    <t>WARD ANDREWS LTD</t>
  </si>
  <si>
    <t>Contact sessions for children and families</t>
  </si>
  <si>
    <t>Network Recruitment Solutions Ltd T/A Nrs Contact Centre</t>
  </si>
  <si>
    <t>NETWORK VENTURES LIMITED - NETWORK RECRUITMENT SOLUTIONS LTD T/A NRS CONTACT CENTRE</t>
  </si>
  <si>
    <t>Faronics Cloud Deep Freeze Subscription licence</t>
  </si>
  <si>
    <t>Purchase of: 250 - Faronics Cloud Deep Freeze Ultimate Subscription License 250 - Faronics Cloud Anti-Virus for Deep Freeze Subscription License 5- Professional Services per Day</t>
  </si>
  <si>
    <t>Christy VanRooyen</t>
  </si>
  <si>
    <t>Temporary Lift</t>
  </si>
  <si>
    <t>Provision of a temporary lift in a tower block whilst the existing lift is being refurbished</t>
  </si>
  <si>
    <t>Reco Hoist Ltd</t>
  </si>
  <si>
    <t>Building Safety</t>
  </si>
  <si>
    <t>NVR Practitioners Consortium CIC</t>
  </si>
  <si>
    <t>Nvr Practitioners Consortium</t>
  </si>
  <si>
    <t>NVR PRACTITIONERS CONSORTIUM CIC</t>
  </si>
  <si>
    <t>Design &amp; Animation of newsletter</t>
  </si>
  <si>
    <t>Commissioning Alliance will engage a graphic design studio for the design and animation of an annual newsletter to key stakeholders highlighting developments within our Children’s Commissioning Service The report will serve several key purposes: 1. Update stakeholders on what we are doing for them 2. Open channels of communication with LAs 3. Address specific feedback that CA is not adequately informing DCSs on the scope and breadth of our work. The annual newsletter project is to include: • drafting of content (undertaken by CA) • development of design identity for the report • layout and design work • creating statistics and diagrams throughout • animation of selected elements in InDesign • publishing on Adobe.</t>
  </si>
  <si>
    <t>Field Design Associates Ltd</t>
  </si>
  <si>
    <t>Annie Lancaster</t>
  </si>
  <si>
    <t>DCIA: Future connectivity: What are the benefits for West London</t>
  </si>
  <si>
    <t>DCIA: Future connectivity: What are the benefits for West London A pilot jointly commissioned by DCMS through West London Alliance, DCIA Project for Barnet, Brent, Ealing, H&amp;F, Harrow, Hillingdon and Hounslow to create platform mapping local authority assets, including lampposts, buildings and land. Creating a marketplace to connect with device installers, or ‘service providers’ that need to install devices with telecoms carriers and technology firms.</t>
  </si>
  <si>
    <t>Jacobs Uk Limited</t>
  </si>
  <si>
    <t>Sajida Kosar</t>
  </si>
  <si>
    <t>JACOBS U K LIMITED</t>
  </si>
  <si>
    <t>Consultant for VS Children with a Social Worker</t>
  </si>
  <si>
    <t>To provide consultancy services to the Head of the Virtual School on strategic plans for the DfE new initiative of supporting children with a social worker to access education and achieve a similar level to their peers.</t>
  </si>
  <si>
    <t>Linda Gough</t>
  </si>
  <si>
    <t>Nicola Clarke</t>
  </si>
  <si>
    <t>LINDA M GOUGH</t>
  </si>
  <si>
    <t>Roz Read</t>
  </si>
  <si>
    <t>ROSEMARY READ T/A ROZ READ</t>
  </si>
  <si>
    <t>TSM Energy Service</t>
  </si>
  <si>
    <t>TSM Energy Service to assist the void team with clearing down meter debt reducing key to key times</t>
  </si>
  <si>
    <t>Tenants Save Money Limited</t>
  </si>
  <si>
    <t>Adam Waterman</t>
  </si>
  <si>
    <t>Assets and Property Services Planned Works and Maintenance Team</t>
  </si>
  <si>
    <t>TENANTS SAVE MONEY LIMITED</t>
  </si>
  <si>
    <t>CCG CONSULT LTD</t>
  </si>
  <si>
    <t>Charted Surveyor required for legal matters</t>
  </si>
  <si>
    <t>Ccg Consult Ltd</t>
  </si>
  <si>
    <t>DAVID GEORGE HALL &amp; ASSOCIATES</t>
  </si>
  <si>
    <t>Costs Lawyer required for legal matters</t>
  </si>
  <si>
    <t>David George Hall &amp; Associates</t>
  </si>
  <si>
    <t>DAVID GEORGE HALL T/A D G HALL &amp; ASSOCIATES</t>
  </si>
  <si>
    <t>STEPHEN PINDER EMPLOYMENT LAW LIMITED</t>
  </si>
  <si>
    <t>Solicitor required for legal settlement matters</t>
  </si>
  <si>
    <t>Stephen Pinder Employment Law Limited</t>
  </si>
  <si>
    <t>Specialist leak detection and resolution for LBE</t>
  </si>
  <si>
    <t>Simon Hall</t>
  </si>
  <si>
    <t>PATTERN PRODUCTION LTD T/A PATTERN FILM</t>
  </si>
  <si>
    <t>A training provider, offering in work experience training for young people in the film industry</t>
  </si>
  <si>
    <t>Pattern Production Ltd T/A Pattern Film</t>
  </si>
  <si>
    <t>Colin Brent</t>
  </si>
  <si>
    <t>Northolt Grange Community Centre Revised</t>
  </si>
  <si>
    <t>The redevelopment of Northolt Grange Community centre and two classrooms from the adjacent school. approval require for works already carried out and completed for the 278 agreements</t>
  </si>
  <si>
    <t>LSA JEFFERS T/A LJ Therapy</t>
  </si>
  <si>
    <t>Lj Therapy</t>
  </si>
  <si>
    <t>LSA JEFFERS T/A LJ THERAPY</t>
  </si>
  <si>
    <t>Tennis gate supply and install</t>
  </si>
  <si>
    <t>Specialist LTA approved contractor providing fire and security solutions</t>
  </si>
  <si>
    <t>Cia Fire &amp; Security Ltd</t>
  </si>
  <si>
    <t>CIA FIRE &amp; SECURITY LIMITED</t>
  </si>
  <si>
    <t>OLD OAK &amp; PARK ROYAL DEVELOPMENT CORPORATION (OPDC)</t>
  </si>
  <si>
    <t>SLA CONTRIBUTION TOWARDS STAFFING AT THE OPDC FORGE@ PARKROYAL YOUTH PROJECT - SEE ATTACHED</t>
  </si>
  <si>
    <t>Old Oak &amp; Park Royal Development Corporation (Opdc)</t>
  </si>
  <si>
    <t>RareKind LTD supplier set up</t>
  </si>
  <si>
    <t>Graphic design for branding and logos for Cultural Education Partnership projects. Graphic designs for Ealing's Arts and Culture team.</t>
  </si>
  <si>
    <t>Rarekind Ltd</t>
  </si>
  <si>
    <t>RAREKIND LIMITED</t>
  </si>
  <si>
    <t>Catering</t>
  </si>
  <si>
    <t>Ealing Council approved caters via the events team. To be used as and when required for sheltered housing Christmas and one off events.</t>
  </si>
  <si>
    <t>New Quebec Catering Ltd</t>
  </si>
  <si>
    <t>Kaneez Zaidi</t>
  </si>
  <si>
    <t>Resident Services</t>
  </si>
  <si>
    <t>NEW QUEBEC CATERING LTD</t>
  </si>
  <si>
    <t>Electrical contractor. Continuation of service for Gurnell Leisure Centre, previous leisure contactor GLL commissioned KJ Evans with servicing the fire alarm, emergency lighting and remedials as required.</t>
  </si>
  <si>
    <t>Vinay Nath HAF Supplier Setup</t>
  </si>
  <si>
    <t>Vinay Nath T/A Inv3Ntive Football Academy Cic</t>
  </si>
  <si>
    <t>VINAY NATH T/A INV3NTIVE FOOTBALL ACADEMY CIC</t>
  </si>
  <si>
    <t>Catering Equipment (Vending)</t>
  </si>
  <si>
    <t>To supply vending</t>
  </si>
  <si>
    <t>Roast &amp; Ground Limited</t>
  </si>
  <si>
    <t>ROAST AND GROUND LIMITED</t>
  </si>
  <si>
    <t>Ad Warrior Contract</t>
  </si>
  <si>
    <t>a supplier of job advertisements</t>
  </si>
  <si>
    <t>Ad Warrior Ltd</t>
  </si>
  <si>
    <t>Maria Blazekova</t>
  </si>
  <si>
    <t>Matthew Nisbet</t>
  </si>
  <si>
    <t>matthew@adwarrior.co.uk</t>
  </si>
  <si>
    <t>AD WARRIOR LTD</t>
  </si>
  <si>
    <t>TENDER EDUCATION &amp; ARTS</t>
  </si>
  <si>
    <t>Funded by the Home Office Safer Streets Grant: To deliver 30 days of healthy relationships/VAWG prevention workshops across secondary schools within the borough. The workshops will have the following aims: • To equip students with the skills and confidence to identify unhealthy or abusive behaviour • To safely challenge attitudes that minimise, tolerate or condone abuse and harassment. • To empower students to access and/or signpost support if they, or someone they know, is experiencing abuse.</t>
  </si>
  <si>
    <t>Tender Education &amp; Arts</t>
  </si>
  <si>
    <t>MED PLANNING LIMITED (THREE DRAGONS)</t>
  </si>
  <si>
    <t>MED planning Ltd also known as Three Dragons has been asked to submit a fee proposal to provide an evidence base for selecting potential sites for Gypsy, Roma and Traveller (GRT) sites in London Borough of Ealing (LBE) area</t>
  </si>
  <si>
    <t>Med Planning Ltd</t>
  </si>
  <si>
    <t>DOCUSIGN INTERNATIONAL (EMEA) LIMITED</t>
  </si>
  <si>
    <t>Electronic signatures</t>
  </si>
  <si>
    <t>Docusign International (Emea) Limited</t>
  </si>
  <si>
    <t>Andrew Shorter</t>
  </si>
  <si>
    <t>IE549615</t>
  </si>
  <si>
    <t>Harrow Club</t>
  </si>
  <si>
    <t>This supplier provides mentoring services to children looked after by LBE.</t>
  </si>
  <si>
    <t>HARROW CLUB</t>
  </si>
  <si>
    <t>Payment of Service Charges</t>
  </si>
  <si>
    <t>Payment of service charge for purchased property</t>
  </si>
  <si>
    <t>Hml Pm Ltd</t>
  </si>
  <si>
    <t>Hostels</t>
  </si>
  <si>
    <t>HML T/A HML PM LTD</t>
  </si>
  <si>
    <t>CLEAR LAW LLP CLIENT ACCOUNT</t>
  </si>
  <si>
    <t>Vendor required for settlement agreements</t>
  </si>
  <si>
    <t>Clear Law Llp Client Account</t>
  </si>
  <si>
    <t>SUPPORTS SERVICE LEADERS LIMITED</t>
  </si>
  <si>
    <t>Supplier will be carrying out as and when cleaning of end of tenancy properties for Broadway Living.</t>
  </si>
  <si>
    <t>Support Service Leaders Limited</t>
  </si>
  <si>
    <t>SUPPORT SERVICE LEADERS LIMITED</t>
  </si>
  <si>
    <t>BP ROLLS (MAXUS) LIMITED</t>
  </si>
  <si>
    <t>TO PROVIDE Beavertail modifications</t>
  </si>
  <si>
    <t>Bp Rolls (Maxus) Limited</t>
  </si>
  <si>
    <t>JENNY INGRAM</t>
  </si>
  <si>
    <t>remittance@bprolls.co.uk</t>
  </si>
  <si>
    <t>INTELLIGENT FINGERPRINTING LIMITED</t>
  </si>
  <si>
    <t>FINGERPRINT DRUG SCREENING</t>
  </si>
  <si>
    <t>Intelligent Fingerprinting Limited</t>
  </si>
  <si>
    <t>SOPHIE TURNER</t>
  </si>
  <si>
    <t>orders@intelligentfingerprinting.com</t>
  </si>
  <si>
    <t>Dementia Trainers- Helen Scott</t>
  </si>
  <si>
    <t>Providing Dementia training for adult social care</t>
  </si>
  <si>
    <t>HELEN SCOTT T/A DEMENTIA TRAINERS</t>
  </si>
  <si>
    <t>Mental Health Stepdown supported living placement</t>
  </si>
  <si>
    <t>Diverse Services Ltd</t>
  </si>
  <si>
    <t>DIVERSE SERVICES LTD</t>
  </si>
  <si>
    <t>DANIEL &amp; BAKER SOLICITORS LTD D &amp; B SOLICITORS CLIENT ACCOUNT</t>
  </si>
  <si>
    <t>Daniel &amp; Baker Solicitors Ltd D &amp; B Solicitors Client Account</t>
  </si>
  <si>
    <t>SKD LEGAL LTD T/A LANDMARK LAW SOLICITORS</t>
  </si>
  <si>
    <t>Skd Legal Ltd T/A Landmark Law Solicitors</t>
  </si>
  <si>
    <t>SKD LEGAL T/A LANDMARK LAW SOLICITORS</t>
  </si>
  <si>
    <t>WG Social Care Ltd</t>
  </si>
  <si>
    <t>ISW required for legal matters</t>
  </si>
  <si>
    <t>Wg Social Care Ltd</t>
  </si>
  <si>
    <t>WG SOCIAL CARE LTD</t>
  </si>
  <si>
    <t>MEDIA PLANT LIMITED</t>
  </si>
  <si>
    <t>MEDIA PLANT HAVE ALREADY BEEN PAID ONCE AS A SUNDRY SUPPLIER FOR THE PROVISION OF PRINTED CDS FOR CCTV AND NOW NEED TO BE SET UP AS SUPPLIER FOR FUTURE ORDERS. (THEY WERE PREVIOUSLY SET UP AS SUPPLIER NUMBER 18141 DIRECT CORPORATE DESIGN BUT ARE NOW CALLED MEDIA PLANT.) PAYMENTS SAID A NEW SUPPLIER NEEDS TO BE SET UP.</t>
  </si>
  <si>
    <t>Media Plant Limited</t>
  </si>
  <si>
    <t>MEDIA PLANT LTD</t>
  </si>
  <si>
    <t>Residential (Surveying) Services</t>
  </si>
  <si>
    <t>Residential (Surveying) Services (Buy Backs, Right to Buy, Lease Extensions, etc) - services are provided to the Housing and Regeneration Teams</t>
  </si>
  <si>
    <t>Bnp Paribas Real Estate Advisory &amp; Property Management Uk Ltd</t>
  </si>
  <si>
    <t>Jessica Tamayao</t>
  </si>
  <si>
    <t>FC013447</t>
  </si>
  <si>
    <t>BNP PARIBAS REAL ESTATE</t>
  </si>
  <si>
    <t>Ealing Central Sports Ground Specialist Sports Turfing works</t>
  </si>
  <si>
    <t>supply and installation of specialist sports turf to cricket pitches at Ealing Central Sports Ground during March-April 2023</t>
  </si>
  <si>
    <t>White Horse Contractors Ltd</t>
  </si>
  <si>
    <t>WHITE HORSE CONTRACTORS LTD</t>
  </si>
  <si>
    <t>PARK ROYAL DESIGN DISTRICT LIMITED</t>
  </si>
  <si>
    <t>TENDERS WERE REQUESTED TO CREATE AN ONLINE PLATFORM FOR PARK ROYAL CREATIVE ENTERPRISE ZONE AND PRDD WERE SUCCESSFUL - SEE ATTACHED.</t>
  </si>
  <si>
    <t>Park Royal Design District Limited</t>
  </si>
  <si>
    <t>Corporate Training Provision</t>
  </si>
  <si>
    <t>Managed Training Services Provider for Corporate Learning and Development, including Health and Safety Provision</t>
  </si>
  <si>
    <t>Wendy Dobbin</t>
  </si>
  <si>
    <t>TMC Psychology Ltd</t>
  </si>
  <si>
    <t>Liam Aslin</t>
  </si>
  <si>
    <t>W3 HIVE CIC</t>
  </si>
  <si>
    <t>The Council and OPDC invited ideas and proposals from creative sector businesses, art-ists, local stakeholders and community groups to collaborate on proposals that met the six Creative Enterprise Zones (CEZ) objectives: 1. Provide access to affordable workspaces needed by smaller makers and artists who contribute to the larger ecosystem of creative industries 2. Promote the circular economy, sustainability, and waste reduction through innovative use of space, equipment and material sharing 3. Increase creative skills and employment opportunities for local people 4. Ensure anyone interested in creative careers has access to appropriate support, placements, internships and jobs 5. Support the start-up and growth of creative businesses 6. Ensure the creative industries is genuinely reflective of its surrounding communities SEE ATTACHED INFO.</t>
  </si>
  <si>
    <t>W3 Hive Cic</t>
  </si>
  <si>
    <t>BOWMAN ENVIRONMENTAL</t>
  </si>
  <si>
    <t>BSI and Green Audit Consultant</t>
  </si>
  <si>
    <t>Bowman Environmental</t>
  </si>
  <si>
    <t>STEPHEN BOWMAN</t>
  </si>
  <si>
    <t>bowman.environmental@gmail.com</t>
  </si>
  <si>
    <t>STEPHEN BOWMAN T/A BOWMAN ENVIRONMENTAL</t>
  </si>
  <si>
    <t>Ms Noelle Adames</t>
  </si>
  <si>
    <t>TO DELIVER DRAMA CLASS, TO EMPOWER YOUNG PEOPLE WITH CONFIDENCE TRHOUGH PROVIDING OPPORTUUNITIES TO PRACTICE AND CREATIVE AND CRITICAL THINING IN POSITIVE, NURTURING ENVIRONMENT</t>
  </si>
  <si>
    <t>Ian Jenkins</t>
  </si>
  <si>
    <t>MS NOELLE ADAMES T/A CREATING FOR GROWTH</t>
  </si>
  <si>
    <t>Age UK Hillingdon, Hounslow, Brent</t>
  </si>
  <si>
    <t>Winter Pressures Funding</t>
  </si>
  <si>
    <t>Age Uk Hillingdon, Hounslow, Brent</t>
  </si>
  <si>
    <t>Toby Cray</t>
  </si>
  <si>
    <t>Voluntary Sector Grants</t>
  </si>
  <si>
    <t>AGE UK HOUNSLOW</t>
  </si>
  <si>
    <t>Chris Bojas</t>
  </si>
  <si>
    <t>Interpreting services/deaf intermediary</t>
  </si>
  <si>
    <t>Michelle Johnson</t>
  </si>
  <si>
    <t>MICHELLE JOHNSON</t>
  </si>
  <si>
    <t>Orr Medical Ltd</t>
  </si>
  <si>
    <t>To provide medical checks</t>
  </si>
  <si>
    <t>ORR MEDICAL LTD</t>
  </si>
  <si>
    <t>The Council is required to fulfil its legal and regulatory obligations as a landlord to comply with Health &amp; Safety Legislation. It carries out this function through a Computer Aided Facilities Management system (CAFM). This contract will provide support and maintenance for the CAFM system.</t>
  </si>
  <si>
    <t>Edward Axe</t>
  </si>
  <si>
    <t>Tom Smith</t>
  </si>
  <si>
    <t>Evictions from Hostel Accommodation</t>
  </si>
  <si>
    <t>Enforcement agents required to carry out evictions in hostel accommodation</t>
  </si>
  <si>
    <t>J P Dawkins Limited</t>
  </si>
  <si>
    <t>JP DAWKINS LTD</t>
  </si>
  <si>
    <t>THE RETROFIT ACADEMY COMMUNITY INTEREST COMPANY</t>
  </si>
  <si>
    <t>To provide training. 5000 S106 funding will enable 5-10 local people in low paid jobs and/or unemployed, to gain qualifications and enable them to access jobs in Retrofit and related markets, with salaries above London Living Wage. See attached SLA</t>
  </si>
  <si>
    <t>The Retrofit Academy Community Interest Company</t>
  </si>
  <si>
    <t>VS CLA Agency Teacher</t>
  </si>
  <si>
    <t>Appointment of a qualified, experienced and innovative teacher, with the knowledge and skills to advocate for the most effective provision for Children Looked After, to join the Ealing Virtual School for the purpose of promoting the education of Children Looked After and care leavers.</t>
  </si>
  <si>
    <t>Bamberry Limited</t>
  </si>
  <si>
    <t>Ealing Virtual School, Behaviour, Strategy and Inclusion</t>
  </si>
  <si>
    <t>BAMBERRY LIMITED T/A BAMBERRY CONSULTING</t>
  </si>
  <si>
    <t>Sue Stanley</t>
  </si>
  <si>
    <t>For Governor training as part of the CPD SLA and training for specific governing boards.</t>
  </si>
  <si>
    <t>Therese McNulty</t>
  </si>
  <si>
    <t>Kate Kasampali</t>
  </si>
  <si>
    <t>UTR Number : 1657646704</t>
  </si>
  <si>
    <t>MISS S STANLEY T/A SUE STANLEY</t>
  </si>
  <si>
    <t>Surveying of Properties service</t>
  </si>
  <si>
    <t>Surveying of Properties for 1999 Valuations</t>
  </si>
  <si>
    <t>Pinnacle Estate (S&amp;L) Ltd.</t>
  </si>
  <si>
    <t>PINNACLE ESTATE (S&amp;L) LTD</t>
  </si>
  <si>
    <t>BOOKEDUK LTD</t>
  </si>
  <si>
    <t>Bookeduk Ltd</t>
  </si>
  <si>
    <t>Providing training to Ealing Children and Families Services</t>
  </si>
  <si>
    <t>One Plus One Marriage And Partnership Research</t>
  </si>
  <si>
    <t>ONE PLUS ONE MARRIAGE AND PARTNERSHIP RESEARCH</t>
  </si>
  <si>
    <t>Warmworks RSL Contract</t>
  </si>
  <si>
    <t>This contract between Ealing and Warmworks is to enable payment for services and works not covered under the Green Homes Grant scheme. RSLs are required to pay a minimum 1/3 of costs on social properties. Agreed by Cabinet that as part of GHG Phase 2, 100 Ealing-owned properties to be put forward.</t>
  </si>
  <si>
    <t>Consultant recruitment agency set-up for HR - Policy Consultant</t>
  </si>
  <si>
    <t>Lexden &amp; Steyne Road PCSA</t>
  </si>
  <si>
    <t>Pre Construction Services Agreement for Lexden &amp; Steyne Road project as authorised by Cabinet in December 2022</t>
  </si>
  <si>
    <t>Mclaren Construction Limited T/A Mclaren Construction (London) Limited</t>
  </si>
  <si>
    <t>MCLAREN CONSTRUCTION LIMITED T/A MCLAREN CONSTRUCTION (LONDON) LIMITED</t>
  </si>
  <si>
    <t>Education Facility</t>
  </si>
  <si>
    <t>Haydon School</t>
  </si>
  <si>
    <t>HAYDON SCHOOL</t>
  </si>
  <si>
    <t>Harlington School</t>
  </si>
  <si>
    <t>HARLINGTON SCHOOL</t>
  </si>
  <si>
    <t>IMPERIAL COLLEGE PROJECTS LIMITED</t>
  </si>
  <si>
    <t>Data management of Ealing’s continuous monitoring network through LAQN membership from 1st January 2023 to 31st December 2023. We pay them annually and have for some years but always as a sundry supplier as they are annual payments, but now Payments say they must be set up as a supplier for future payments.</t>
  </si>
  <si>
    <t>Imperial College Projects Limited</t>
  </si>
  <si>
    <t>MONARCH DEVELOPMENT CONSTRUCTION LIMITED</t>
  </si>
  <si>
    <t>THE SUPPLIER HAS CARRIED OUT CONSTRUCTION WORK AT A PROPERTY IN DISREPAIR AT 4 ELTHORNE PARK ROAD W7 TO BE RECHARGED TO THE OWNER AS WORKS IN DEFAULT. THIS IS A ONE OFF PAYMENT BUT AS IT IS CIS, PAYMENTS SAY THAT THE SUPPLIER HAS TO SET UP IN ORDER TO PAY THIS INVOICE.</t>
  </si>
  <si>
    <t>Monarch Development Construction Limited</t>
  </si>
  <si>
    <t>Private Sector Housing</t>
  </si>
  <si>
    <t>THE WCD GROUP LIMITED</t>
  </si>
  <si>
    <t>NEW CONTRACT TO PROVIDE WATER COOLERS AT SOUTHALL TOWN HALL</t>
  </si>
  <si>
    <t>The Wcd Group Limited</t>
  </si>
  <si>
    <t>WILLEMSEN CONSULTING</t>
  </si>
  <si>
    <t>Consultant required for legal matter</t>
  </si>
  <si>
    <t>Willemsen Consulting</t>
  </si>
  <si>
    <t>KLR SOCIAL WORK LTD</t>
  </si>
  <si>
    <t>Social Worker required for legal matters</t>
  </si>
  <si>
    <t>Klr Social Work Ltd</t>
  </si>
  <si>
    <t>KUBOTA MOWER SUPPLIER</t>
  </si>
  <si>
    <t>Neil Thompson</t>
  </si>
  <si>
    <t>accounts@georgebrowns.co.uk</t>
  </si>
  <si>
    <t>ROYAL SOCIETY FOR THE PREVENTION OF ACCIDENTS(THE)</t>
  </si>
  <si>
    <t>TRAINING PROVIDER PREVENTING ACCIDENTS LEADING TO SERIOUS INJURY AND LONG TERM DISABILITY.</t>
  </si>
  <si>
    <t>Royal Society For The Prevention Of Accidents(The)</t>
  </si>
  <si>
    <t>TONY MILES</t>
  </si>
  <si>
    <t>vinaya.Talluri@revealmedia.com</t>
  </si>
  <si>
    <t>BOHSA LTD</t>
  </si>
  <si>
    <t>EMERGENCY FIRST AID TRAINING PROVIDER</t>
  </si>
  <si>
    <t>Bohsa Ltd</t>
  </si>
  <si>
    <t>NORDIC PRODUCTS &amp; SERVICES LTD</t>
  </si>
  <si>
    <t>GRAFFITI REMOVAL SERVICE</t>
  </si>
  <si>
    <t>Nordic Products &amp; Services Ltd</t>
  </si>
  <si>
    <t>PETER ROBINSON</t>
  </si>
  <si>
    <t>samantha.brittle@nordicps.co.uk</t>
  </si>
  <si>
    <t>Small grants project</t>
  </si>
  <si>
    <t>To provide services and support for the local community</t>
  </si>
  <si>
    <t>Light Foundations</t>
  </si>
  <si>
    <t>Amanda Askham</t>
  </si>
  <si>
    <t>LIGHT FOUNDATIONS</t>
  </si>
  <si>
    <t>Mental Health project</t>
  </si>
  <si>
    <t>Delivery of mental health services</t>
  </si>
  <si>
    <t>Mel Productions (Music Education Language Productions) Cic</t>
  </si>
  <si>
    <t>MEL PRODUCTIONS (MUSIC EDUCATION LANGUAGE PRODUCTIONS) CIC</t>
  </si>
  <si>
    <t>AMR CONSULT LTD</t>
  </si>
  <si>
    <t>For Horsenden Primary School and Drayton Green Nursery for Structural works</t>
  </si>
  <si>
    <t>Amr Consult Ltd</t>
  </si>
  <si>
    <t>99 Costons Avenue: Property Refurbishment &amp; Two Storey Side Extension</t>
  </si>
  <si>
    <t>DDA property refurbishment including a two storey side extension</t>
  </si>
  <si>
    <t>SOPRA STERIA LIMITED</t>
  </si>
  <si>
    <t>TRAINER FOR OPERATORS AND COMMECIAL DRIVING</t>
  </si>
  <si>
    <t>Sopra Steria Limited</t>
  </si>
  <si>
    <t>HIGH LEVEL ELECTRICS LIMITED</t>
  </si>
  <si>
    <t>High Level Electrics are used to provide high street festive lights. In the past they were paid as a sundry supplier but now I have been asked to raise three POs - details attached - for last year's Christmas Lights so they need to be set up as a supplier. There has been a delay as they have only just submitted their bank account details. As the work has obviously already been carried out and the invoices need to be paid before year end, I hope you will approve this contract without asking further questions!</t>
  </si>
  <si>
    <t>High Level Electrics Limited</t>
  </si>
  <si>
    <t>HIGH LEVEL ELECTRICS LTD</t>
  </si>
  <si>
    <t>TOOLS AND EQUIPMENT SUPPLIER FOR GM</t>
  </si>
  <si>
    <t>This supplier suppliers plant and equipment to facilitate grounds maintenance operations</t>
  </si>
  <si>
    <t>MANAGING DIRECTOR</t>
  </si>
  <si>
    <t>accounts@lsc-uk.com</t>
  </si>
  <si>
    <t>MIDLAND FLOORING</t>
  </si>
  <si>
    <t>For floorings works at Gunnersbury Park Sport Hub</t>
  </si>
  <si>
    <t>Midland Flooring Limited</t>
  </si>
  <si>
    <t>MIDLAND FLOORING LIMITED</t>
  </si>
  <si>
    <t>BARBOUR EHS LIMITED</t>
  </si>
  <si>
    <t>PROVIDE OF HEALTH, SAFETY, ENVIRONMENTAL AND COMPLIANCE INTELLIGENCE SOFTWARE PLATFORM</t>
  </si>
  <si>
    <t>Barbour Ehs Limited</t>
  </si>
  <si>
    <t>TERESA HIGGINS</t>
  </si>
  <si>
    <t>finance@barbour-ehs.com</t>
  </si>
  <si>
    <t>The Horizon centre</t>
  </si>
  <si>
    <t>Outer borough school provision</t>
  </si>
  <si>
    <t>Hall Green Secondary School</t>
  </si>
  <si>
    <t>HALL GREEN SECONDARY SCHOOL</t>
  </si>
  <si>
    <t>SSI SCHAEFER PLASTICS UK LIMITED</t>
  </si>
  <si>
    <t>Leading Provider of products and systems for intra-company material flows and waste engineering</t>
  </si>
  <si>
    <t>Ssi Schaefer Plastics Uk Limited</t>
  </si>
  <si>
    <t>Future connectivity benefits</t>
  </si>
  <si>
    <t>Development of a model and supporting tools to demonstrate the value of digital connectivity for West London boroughs.</t>
  </si>
  <si>
    <t>Lucy Dunn</t>
  </si>
  <si>
    <t>Horizons Centre</t>
  </si>
  <si>
    <t>Children Contact Services</t>
  </si>
  <si>
    <t>Ag Contact Centres Ltd</t>
  </si>
  <si>
    <t>AG Contact Centres Ltd</t>
  </si>
  <si>
    <t>MMC research</t>
  </si>
  <si>
    <t>to undertake research and provide recommendations for MMC routes. External funding awarded to deliver this work</t>
  </si>
  <si>
    <t>Rcka Limited</t>
  </si>
  <si>
    <t>RCKa LIMITED</t>
  </si>
  <si>
    <t>GRAPHIC DESIGN AND MARKETING SUPPORT</t>
  </si>
  <si>
    <t>Graphic design and marketing support, including branding, design and artwork of newsletters, posters, business plan and any other required items. Plus website updates, development as required and hosting</t>
  </si>
  <si>
    <t>Rachel Williams</t>
  </si>
  <si>
    <t>rachel@radiusbrand.co.uk</t>
  </si>
  <si>
    <t>PROVIDE MONTHLY POSTERS</t>
  </si>
  <si>
    <t>Provide monthly posters roughly 6 posters and news letters on ad hoc basis.</t>
  </si>
  <si>
    <t>TINA CREME</t>
  </si>
  <si>
    <t>accounts@blissetts.com</t>
  </si>
  <si>
    <t>PLAY PRODUCTS AND IMPLEMENTATION SERVICES</t>
  </si>
  <si>
    <t>Provides high quality play products and implementation services for the Council’s playground areas.</t>
  </si>
  <si>
    <t>RINSKE WASSENAAR</t>
  </si>
  <si>
    <t>sales@thechildrensplayground.com</t>
  </si>
  <si>
    <t>PROVIDES LEGAL ADVICE</t>
  </si>
  <si>
    <t>Anthony Collins provides legal advice to Greener Ealing Ltd.</t>
  </si>
  <si>
    <t>OC313432</t>
  </si>
  <si>
    <t>RICHARD BROOKS</t>
  </si>
  <si>
    <t>credit.control@anthonycollins.com</t>
  </si>
  <si>
    <t>SHORT TERM VEHICLE HIRE</t>
  </si>
  <si>
    <t>Supply of short-term vehicle hires ranging from 3.5 tonnes to 26 tonne vehicles.</t>
  </si>
  <si>
    <t>ANDREW YOUNG</t>
  </si>
  <si>
    <t>finance@rvsl.co.uk</t>
  </si>
  <si>
    <t>REPAIRS AND MODIFACTIONS, MAINTENANCE OF ENGINEERING</t>
  </si>
  <si>
    <t>Carry out works on site, such as repairs and modifications to structures; maintenance of engineering on site.</t>
  </si>
  <si>
    <t>DARAYL FISHER</t>
  </si>
  <si>
    <t>fiscol65@hotmail.com</t>
  </si>
  <si>
    <t>DRIVER TRAINING</t>
  </si>
  <si>
    <t>driver training - including Medical, application for Provisional LGV, LGV theory study material, DVSA LGV theory test appointments, booking and arranging said appointments, delivering LGV driver training including Reversing Test, Driving test and Driver CPC training and Test.</t>
  </si>
  <si>
    <t>NEIL WALLACE</t>
  </si>
  <si>
    <t>adam@wallaceschool.co.uk</t>
  </si>
  <si>
    <t>GUIDANCE, SUPPORT AND DEVELOPMENT NETWORK</t>
  </si>
  <si>
    <t>Guidance, support and development network for bereavement professionals, that provides an unrivalled knowledge base, lived experience and real world applicable training for bereavement professionals based in the UK who are looking to feel supported, skilled, inspired, confident and empowered in an era of massive industry changes and challenges.</t>
  </si>
  <si>
    <t>TREVOR ROBSON</t>
  </si>
  <si>
    <t>iccmgeneral@gmail.com</t>
  </si>
  <si>
    <t>VEHICLE CLEANING AND JET WASHING</t>
  </si>
  <si>
    <t>On site vehicle cleaning and jet washing, including MOT washes</t>
  </si>
  <si>
    <t>DAVID KIDD</t>
  </si>
  <si>
    <t>djkiddafc@aol.com</t>
  </si>
  <si>
    <t>Page Tiger / Around Ealing magazine</t>
  </si>
  <si>
    <t>Page Tiger provides an online platform for publishing digital magazines and documents, which the comms team will use for Around Ealing magazine and other council publications</t>
  </si>
  <si>
    <t>Page Tiger Limited</t>
  </si>
  <si>
    <t>Richard Nadal</t>
  </si>
  <si>
    <t>PAGE TIGER LIMITED</t>
  </si>
  <si>
    <t>Client Architect Design Monitor - Dean Gardens</t>
  </si>
  <si>
    <t>the role of client monitor is to assist and advise on review process as set out in JCT DB2016 with the aim of helping to ensure that the quality of the building is faithful to the original design</t>
  </si>
  <si>
    <t>Bell Phillip Architects</t>
  </si>
  <si>
    <t>BELL PHILLIPS ARCHITECTS LTD</t>
  </si>
  <si>
    <t>BLRP Client Architect Design Monitor - Package 1a</t>
  </si>
  <si>
    <t>the role of client monitor to assist and advise on review process as set out in JCT DB2016 with the aim of helping to ensure that the quality of the building is faithful to the original design.</t>
  </si>
  <si>
    <t>GLEEDS MANAGEMENT SERVICES LTD</t>
  </si>
  <si>
    <t>Mobilisation of design team for Gurnell Leisure Centre</t>
  </si>
  <si>
    <t>Gleeds Management Services Ltd</t>
  </si>
  <si>
    <t>Northolt Community Centre</t>
  </si>
  <si>
    <t>The redevelopment of Northolt Grange Community centre and two classrooms from the adjacent school. approval require for works already carried out and completed</t>
  </si>
  <si>
    <t>Hayden'S Arboricultural Consultants Ltd</t>
  </si>
  <si>
    <t>Regen and Housing</t>
  </si>
  <si>
    <t>HAYDEN’S ARBORICULTURAL CONSULTANTS LTD</t>
  </si>
  <si>
    <t>R.T. MACHINERY LIMITED</t>
  </si>
  <si>
    <t>RT Machinery is an independent ground care company</t>
  </si>
  <si>
    <t>R.T. Machinery Limited</t>
  </si>
  <si>
    <t>R T MACHINERY LIMITED</t>
  </si>
  <si>
    <t>BATALAS LIMITED</t>
  </si>
  <si>
    <t>aims to ensure, so far as is reasonably practicable, the health, safety and welfare of our employees while they are at work</t>
  </si>
  <si>
    <t>Batalas Limited</t>
  </si>
  <si>
    <t>FUTURE STREET SMART WASTE LTD</t>
  </si>
  <si>
    <t>authorised distributor and proud partner of the Bigbelly Smart Waste Management System</t>
  </si>
  <si>
    <t>Future Street Smart Waste Ltd</t>
  </si>
  <si>
    <t>GARRETT OWENS</t>
  </si>
  <si>
    <t>accounts@futurestreet.com</t>
  </si>
  <si>
    <t>Lexden &amp; Steyne Road Main Works Contract</t>
  </si>
  <si>
    <t>Main Works Contract Signed for the Lexden &amp; Steyne Road Development Project, as agreed with Darren Henaghan's Officer's Decision signed 28/03/2023</t>
  </si>
  <si>
    <t>Mclaren Construction (London) Ltd</t>
  </si>
  <si>
    <t>Darren Gill</t>
  </si>
  <si>
    <t>Darren.Gill@mclarengroup.com</t>
  </si>
  <si>
    <t>CAMBRIDGE RISK MANAGEMENT LTD</t>
  </si>
  <si>
    <t>PROVIDER OF HEALTH AND SAFETY CONSULTANCY SERVICES</t>
  </si>
  <si>
    <t>Cambridge Risk Management Ltd</t>
  </si>
  <si>
    <t>JOHN BUCKLEY</t>
  </si>
  <si>
    <t>jb@cambridgeriskmanagement.co.uk</t>
  </si>
  <si>
    <t>CAMBRIDGE RISK MANAGEMENT LTD T/A COMPLY UK CAMBRIDGE</t>
  </si>
  <si>
    <t>Valuations Service</t>
  </si>
  <si>
    <t>The contract provides Valuation Services covering the annual capital valuation of the Council’s property portfolio (general fund and housing) plus reinstatement costs where requested. The contract also allows for ad-hoc instructions.</t>
  </si>
  <si>
    <t>Lambert Smith Hampton Ltd</t>
  </si>
  <si>
    <t>LAMBERT SMITH HAMPTON GROUP LIMITED</t>
  </si>
  <si>
    <t>Estate Management</t>
  </si>
  <si>
    <t>The contract provides Estate and Property Management Services to the Non-operational or investment portfolio, plus Lease-in operational properties under a Corporate Landlord function. It also allows for ad-hoc instructions depending on the Council’s specific needs, such as disposals and acquisitions, and or services on individual projects and schemes.</t>
  </si>
  <si>
    <t>Community Equipment Services</t>
  </si>
  <si>
    <t>Provision of community equipment to meet assessed needs through NHS and social care, including Telecare</t>
  </si>
  <si>
    <t>NRS Healthcare Ltd (in liquidation)</t>
  </si>
  <si>
    <t>NOTTINGHAM REHAB LIMITED T/A NRS HEALTHCARE</t>
  </si>
  <si>
    <t>THETFORD INTERNATIONAL COMPACTORS SERVICE LIMITED</t>
  </si>
  <si>
    <t>produces a wide range of compaction equipment to suit every need.</t>
  </si>
  <si>
    <t>Thetford International Compactors Service Limited</t>
  </si>
  <si>
    <t>Setting up of Town Forums</t>
  </si>
  <si>
    <t>Project description and scope of services: Undertake engagement activities in Ealing’s 7 town centres Deliver Training &amp; Facilitate Steering groups and workshops Develop Town forum models to pilot for 12 months- April 2023 to March 2024 Evaluating the Model</t>
  </si>
  <si>
    <t>New Local Ltd</t>
  </si>
  <si>
    <t>Carol Sam</t>
  </si>
  <si>
    <t>Chrissy Leonard</t>
  </si>
  <si>
    <t>Equalities and Engagement</t>
  </si>
  <si>
    <t>NEW LOCAL LTD</t>
  </si>
  <si>
    <t>Newcastle Court</t>
  </si>
  <si>
    <t>To carry out a one off investigations into the brickwork and vertical standing seam metal cladding to the external walls. of Newcastle Court</t>
  </si>
  <si>
    <t>Lawtech Group Ltd,</t>
  </si>
  <si>
    <t>Barrington Wilks</t>
  </si>
  <si>
    <t>Regen &amp; Housing</t>
  </si>
  <si>
    <t>Lawtech Group Ltd</t>
  </si>
  <si>
    <t>ESCROW Subscription</t>
  </si>
  <si>
    <t>Ongoing continuation of annual ESCROW for Careplace code from Social Care Network with additional option for code validation</t>
  </si>
  <si>
    <t>Ses Secure Limited</t>
  </si>
  <si>
    <t>Adrian Rocks</t>
  </si>
  <si>
    <t>SES SECURE LIMITED</t>
  </si>
  <si>
    <t>Interim recruitment</t>
  </si>
  <si>
    <t>Recruitment agency providing interim staff</t>
  </si>
  <si>
    <t>The Housing Executive</t>
  </si>
  <si>
    <t>Christian Carlisle</t>
  </si>
  <si>
    <t>THE HOUSING EXECUTIVE</t>
  </si>
  <si>
    <t>Perceval House</t>
  </si>
  <si>
    <t>Project management as part of the Perceval House programme</t>
  </si>
  <si>
    <t>Surus Design Ltd</t>
  </si>
  <si>
    <t>SURUS DESIGN LTD</t>
  </si>
  <si>
    <t>Project work - SEND4Change Limited</t>
  </si>
  <si>
    <t>Project: Developing a framework for Ealing's self evaluation framework to be ready for Ofsted and CQC visits</t>
  </si>
  <si>
    <t>Send4Change Limited</t>
  </si>
  <si>
    <t>Julie Lewis</t>
  </si>
  <si>
    <t>SEND4CHANGE LTD</t>
  </si>
  <si>
    <t>MARIA KALPOGIANNAKI</t>
  </si>
  <si>
    <t>Maria Kalpogiannaki</t>
  </si>
  <si>
    <t>MAIRA MARIA KALPOGIANNAKI</t>
  </si>
  <si>
    <t>Kirstie Adamson</t>
  </si>
  <si>
    <t>KIRSTIE ADAMSON</t>
  </si>
  <si>
    <t>Rebecca Tanner</t>
  </si>
  <si>
    <t>REBECCA J TANNER (Think NVR)</t>
  </si>
  <si>
    <t>Equipt Therapeutic Services Ltd</t>
  </si>
  <si>
    <t>EQUIPT THERAPEUTIC SERVICES LTD</t>
  </si>
  <si>
    <t>ENTERPRISE RENT-A-CAR UK LIMITED</t>
  </si>
  <si>
    <t>NEW SUPPLIER NEEDS TO BE SET UP IN ORDER TO PAY INVOICES FOR TRAFFIC PCNS ISSUED TO LBE STAFF WHEN DRIVING ENTERPRISE HIRE CARS. WE ALREADY HAVE CONTRACT WITH ENTERPRISE CAR CLUB AND PAY THEM MONTHLY FOR CAR HIRE BUT PCNS FROM ENTERPRISE RENT-A-CAR ARE PAID TO A SEPARATE BANK ACCOUNT SO A NEW SUPPLIER IS NEEDED. IMPOSSIBLE TO FORECAST HOW MANY PCNS WILL BE ISSUED PER YEAR, I AM ESTIMATING 10 AT £95 EACH.</t>
  </si>
  <si>
    <t>Enterprise Rent-A-Car Uk Limited</t>
  </si>
  <si>
    <t>Council Wide</t>
  </si>
  <si>
    <t>The Bentley Sterling Group Limited</t>
  </si>
  <si>
    <t>The Bentley Sterling Group Limited T /A Bentley Sterling &amp; Co Solicitors</t>
  </si>
  <si>
    <t>THE BENTLEY STERLING GROUP LIMITED T/A BENTLEY STERLING &amp; CO SOLICITORS</t>
  </si>
  <si>
    <t>MILES AND PARTNERS LLP</t>
  </si>
  <si>
    <t>Miles And Partners Llp</t>
  </si>
  <si>
    <t>MILES &amp; PARTNERS LLP</t>
  </si>
  <si>
    <t>Street Manager annual fees</t>
  </si>
  <si>
    <t>Provision of access to mandatory website for management of utility company permits (https://www.manage-roadworks.service.gov.uk/). The annual payment will be ongoing for the foreseeable future</t>
  </si>
  <si>
    <t>Kainos Software Limited</t>
  </si>
  <si>
    <t>NI019370</t>
  </si>
  <si>
    <t>DEPARTMENT FOR TRANSPORT (DFT) - KAINOS SOFTWARE LIMITED</t>
  </si>
  <si>
    <t>CONSULTANCY PROVIDER - TEMPORARY STAFF</t>
  </si>
  <si>
    <t>Consultancy provider - temporary staff</t>
  </si>
  <si>
    <t>Claire Cleaver</t>
  </si>
  <si>
    <t>accounts@solaceenterprises.com</t>
  </si>
  <si>
    <t>SUPPLY FIRE EXTINGUISHER AND SERVICING</t>
  </si>
  <si>
    <t>To supply fire extinguisher servicing and refill/replacements as required, safety signage, pat testing and other fire related products such as fire risk assessments etc our payment terms are 28 days from date of invoice.</t>
  </si>
  <si>
    <t>EDWIN BRISCOE</t>
  </si>
  <si>
    <t>ifs2003@aol.com</t>
  </si>
  <si>
    <t>BI ANNUAL INSPECTIONS OF THE COUNCIL AND HOUSING PLAY AREAS</t>
  </si>
  <si>
    <t>To complete the bi-annual inspections of the Council and Housing play areas. To be completed in January and July each year. Reports and invoices to be issued shortly after each round of inspections. Our payment terms are 30 days from date of invoice. 186 Housing play areas, 8 Park areas</t>
  </si>
  <si>
    <t>BECKY SUTTON</t>
  </si>
  <si>
    <t>bsutton@rospaplaysafety.co.uk</t>
  </si>
  <si>
    <t>INMOOV LIMITED supplier set up</t>
  </si>
  <si>
    <t>To provide catering for the Cultural Education Partnership and Arts and culture service for events and meetings.</t>
  </si>
  <si>
    <t>Inmoov Limited</t>
  </si>
  <si>
    <t>INMOOV LIMITED</t>
  </si>
  <si>
    <t>Access UK Limited CCS DAS RM3821 - Social Care Case Management System- Multiple Services</t>
  </si>
  <si>
    <t>1) Mosaic Support &amp; Maintenance 2) Hosting of Mosaic- 500 Concurrent Users 3) Abacus Support &amp; Maintenance 4) CM2000 Interface 5) CM2000</t>
  </si>
  <si>
    <t>Access Uk Limited</t>
  </si>
  <si>
    <t>ACCESS UK LIMITED</t>
  </si>
  <si>
    <t>CCS RM6068 Lot 3 Aggregated Competition: NFC 151 Adobe Pro ELTA enterprise licencing subscription</t>
  </si>
  <si>
    <t>"Councils Adobe Licences- 1) Acrobat Pro DC (431), 2) All Apps (14), 3) Single Apps (34) Each year there is a true up fee should original quantities be surpassed</t>
  </si>
  <si>
    <t>Civica S&amp;M Mvue, CRM Embed, Share, Unlimited Connectors, Non- Prod Environment</t>
  </si>
  <si>
    <t>1. MultiVue Embed software term license 2. The following are included on a perpetual basis provided in a previous contract a. MultiVue core software, including; i. three (3) environments (1x Production and 2x non-production) ii. Unlimited data source connectors b. Share software module (previously known as Chroma)</t>
  </si>
  <si>
    <t>ICT Cyber Security Contract 2023</t>
  </si>
  <si>
    <t>ICT Cyber Security Services: 1) Managed Security Operations Centre 2) Penetration Testing 3) Incident Response</t>
  </si>
  <si>
    <t>RM1557.12- LBE ICT Infrastructure Managed Services</t>
  </si>
  <si>
    <t>Managed Infrastructure Services, Application Management Services, Cloud Support Services, Project Management Services, Managed Desktop Services, Managed Operating Systems Services, Managed Network &amp; Security Services, Managed Database Services &amp; MS Dynamics 365 Services</t>
  </si>
  <si>
    <t>Microland Ltd</t>
  </si>
  <si>
    <t>MICROLAND LTD</t>
  </si>
  <si>
    <t>NEC CCS RM3821 Ref CRM 108853 FWA 5450 Revs &amp; Bens</t>
  </si>
  <si>
    <t>1) SaaS Citizens Access 2) Cloud for Revs and Bens + Document Management 3) Support and Maintenance of Revs and Bens, Document Management 4) Risk Based Verification</t>
  </si>
  <si>
    <t>Nec Software Solutions Ltd</t>
  </si>
  <si>
    <t>NEC SOFTWARE SOLUTIONS UK LIMITED</t>
  </si>
  <si>
    <t>Microsoft Enterprise Licence Subscription Agreement 2021</t>
  </si>
  <si>
    <t>Microsoft Enterprise Licence Subscription Agreement 2021- 24</t>
  </si>
  <si>
    <t>Phoenix Software Ltd</t>
  </si>
  <si>
    <t>PHOENIX SOFTWARE LTD</t>
  </si>
  <si>
    <t>Finance Programme Consultants</t>
  </si>
  <si>
    <t>Programme Delivery- ASH Replacement, New Budgeting and Monitoring Solution, Improvements to Chart of Account Structure, Banking Improvements, Broadway Living Client Enhancements</t>
  </si>
  <si>
    <t>Rainmaker People Ltd</t>
  </si>
  <si>
    <t>RAINMAKER PEOPLE LIMITED</t>
  </si>
  <si>
    <t>Civica Icon</t>
  </si>
  <si>
    <t>Finance System- Civica Pay</t>
  </si>
  <si>
    <t>InPhase BMS Cloud</t>
  </si>
  <si>
    <t>1 x InPhase Web Server instance 150 x InPhase Web Named User for general use and unlimited for Project PMO App 1 x Windows Server Unlimited x Windows PC, Tablet, or smart phone, IOS iPad or iPhone devices Server: INPHASE provided hosted server on back-to-back terms provided by the Data Centre hosting company from time to time in use currently Microsoft Azure North Europe. Desktop client; offices or other authorised locations of the Licensee</t>
  </si>
  <si>
    <t>Citrix Licences</t>
  </si>
  <si>
    <t>Citrix Licences- Storefront &amp; Gateway</t>
  </si>
  <si>
    <t>Specialist Computer Centre Plc</t>
  </si>
  <si>
    <t>Financial Planning &amp; Analysis</t>
  </si>
  <si>
    <t>Contract for the delivery of Unit4 Financial Planning &amp; Analysis (“FP&amp;A), implementation and other associated services.</t>
  </si>
  <si>
    <t>Unit4 Business World</t>
  </si>
  <si>
    <t>UNIT4 BUSINESS SOFTWARE LIMITED</t>
  </si>
  <si>
    <t>Unit4 Business World Support and Maintenance</t>
  </si>
  <si>
    <t>Finance System Unit4 Business World Support and Maintenance services</t>
  </si>
  <si>
    <t>John Dowsett</t>
  </si>
  <si>
    <t>Clinical Psychologist required for legal matters</t>
  </si>
  <si>
    <t>MR J S DOWSETT</t>
  </si>
  <si>
    <t>FORENSIC HEALTHCARE SERVICES LTD</t>
  </si>
  <si>
    <t>Forensic Healthcare Services Ltd</t>
  </si>
  <si>
    <t>FORENSIC HEALTHCARE SERVICES LIMITED</t>
  </si>
  <si>
    <t>Tennis court surfacing installation</t>
  </si>
  <si>
    <t>Specialist LTA approved contractor providing tennis court surfacing</t>
  </si>
  <si>
    <t>Aggregate Industries Uk Ltd - Trading As Spadeoak</t>
  </si>
  <si>
    <t>AGGREGATE INDUSTRIES UK LTD T/A SPADEOAK</t>
  </si>
  <si>
    <t>EXTRASTAFF LTD</t>
  </si>
  <si>
    <t>The agency will provide temp staff to cover any gaps from Pertemps</t>
  </si>
  <si>
    <t>Extrastaff Ltd</t>
  </si>
  <si>
    <t>THE PLANNING INSPECTORATE</t>
  </si>
  <si>
    <t>THE PLANNING INSPECTORATE ARE A GOVERNMENT BODY WHO UNDERTAKE INQUIRIES RELATING TO WORK DONE BY LOCAL GOVT E.G COMPULSORY PURCHASE ORDERS. WE HAVE RECENTLY PAID THEM AN INVOICE FOR £19,714.77 FOR A CPO AT THE GREEN, SOUTHALL, AS A SUNDRY SUPPLIER, SO NOW THE SUPPLIER NEEDS TO BE SET UP IN ORDER TO PAY THE ATTACHED AND ANY FUTURE INVOICES. THE ATTACHED INVOICE RELATES TO SOUTH ACTON PHASE 8.2 CPO INQUIRY.</t>
  </si>
  <si>
    <t>The Planning Inspectorate</t>
  </si>
  <si>
    <t>Therapeutic services</t>
  </si>
  <si>
    <t>Chloe Hill</t>
  </si>
  <si>
    <t>Childcare for LAC/CLA</t>
  </si>
  <si>
    <t>childcare provision for LAC/CLA case in the court team, children's services.</t>
  </si>
  <si>
    <t>Prime Kids Daycare Nursery</t>
  </si>
  <si>
    <t>P M BARRY-RELPH T/A CO-PARENTING MATTERS</t>
  </si>
  <si>
    <t>Supplier required for legal matters</t>
  </si>
  <si>
    <t>P M Barry-Relph T/A Co-Parenting Matters</t>
  </si>
  <si>
    <t>PATRICIA BARRY-RELPH T/A CO-PARENTING MATTERS</t>
  </si>
  <si>
    <t>Damp, Mould and Environmental clearance works</t>
  </si>
  <si>
    <t>Environmental clearances and cleaning, damp and mould treatment works, general building works contractor. Currently carrying out these works, but being paid by 3rd party contractor with a 10% admin charge being added to all jobs.</t>
  </si>
  <si>
    <t>Capital Builders Contractors Ltd</t>
  </si>
  <si>
    <t>Keith Erridge</t>
  </si>
  <si>
    <t>Michael Hurd</t>
  </si>
  <si>
    <t>Housing and Asset Management</t>
  </si>
  <si>
    <t>Project Management to SD, E&amp;S</t>
  </si>
  <si>
    <t>Providing project management to the Strategic Director of Economy and Sustainability</t>
  </si>
  <si>
    <t>Ls Creatives Ltd</t>
  </si>
  <si>
    <t>Peter George</t>
  </si>
  <si>
    <t>Housing and Regen</t>
  </si>
  <si>
    <t>Osborne Thomas Ltd</t>
  </si>
  <si>
    <t>Recruitment firm required for senior management post</t>
  </si>
  <si>
    <t>OSBORNE THOMAS LIMITED</t>
  </si>
  <si>
    <t>The Horizons Centre</t>
  </si>
  <si>
    <t>School provision</t>
  </si>
  <si>
    <t>Bosco Catholic Education Trust T/A St Philip Howard School</t>
  </si>
  <si>
    <t>BOSCO CATHOLIC EDUCATION TRUST T/A ST PHILIP HOWARD SCHOOL</t>
  </si>
  <si>
    <t>Azmi Rana Solicitors Limited</t>
  </si>
  <si>
    <t>AZMI RANA SOLICITORS LIMITED</t>
  </si>
  <si>
    <t>MDJ ARBORICULTURAL CONSULTANCY LTD</t>
  </si>
  <si>
    <t>For Arboricultural services for John Perryn Boundary Walls</t>
  </si>
  <si>
    <t>Mdj Arboricultural Consultancy Ltd</t>
  </si>
  <si>
    <t>MDJ ARBORICULTURAL CONSULTANCY LIMITED</t>
  </si>
  <si>
    <t>MENTAL HEALTH FIRST AID TRAINING</t>
  </si>
  <si>
    <t>Mental Health First Aid England Cic</t>
  </si>
  <si>
    <t>SIMON BAKE</t>
  </si>
  <si>
    <t>finance@mhfaengland.org</t>
  </si>
  <si>
    <t>MENTAL HEALTH FIRST AID ENGLAND</t>
  </si>
  <si>
    <t>SPECIALIST OFFICE &amp; FURNITURE SUPPLIER</t>
  </si>
  <si>
    <t>Furniture</t>
  </si>
  <si>
    <t>DANNY BUTT</t>
  </si>
  <si>
    <t>remittance@paperstone.co.uk</t>
  </si>
  <si>
    <t>EMPLOYEE ENGAGEMENT AND COMMUNICATION PLATFORM</t>
  </si>
  <si>
    <t>Blink is Greener Ealing’s employee engagement and communication platform. Greener Ealing has purchased 335 licenses on a 3 Year contract and payment is on an annual basis. This quotation concerns the total Year 1 cost.</t>
  </si>
  <si>
    <t>BARRY MCDONAGH</t>
  </si>
  <si>
    <t>ar@joinblink.com</t>
  </si>
  <si>
    <t>ADEX INTERIORS FOR INDUSTRY LIMITED</t>
  </si>
  <si>
    <t>To carry out a series of works (alterations) in Block B Copley Close</t>
  </si>
  <si>
    <t>Adex Interiors For Industry Limited</t>
  </si>
  <si>
    <t>HOWARD SANDCLIFFE INVESTMENTS 3 LTD T/A ADEX INTERIORS FOR INDUSTRY LTD</t>
  </si>
  <si>
    <t>Specialist Jetwasher Training</t>
  </si>
  <si>
    <t>Specialist training, certification and licences for the Jetwashing Team members to operate hot water pressure washing machines. Staff need to maintain licences every couple of years in order to continue to be able to use the machinery. New starters have to be trained and certificated on its use</t>
  </si>
  <si>
    <t>Skills Training Centre Ltd</t>
  </si>
  <si>
    <t>SKILLS TRAINING CENTRE LTD</t>
  </si>
  <si>
    <t>Lexden - MEP Design Guardian - RIBA 4-7</t>
  </si>
  <si>
    <t>Contract for XC02 to undertake MEP Client Design Review Role for Lexden &amp; Steyne Rd</t>
  </si>
  <si>
    <t>Xco2 Energy Ltd</t>
  </si>
  <si>
    <t>Tom Kordel</t>
  </si>
  <si>
    <t>tomk@xco2.com</t>
  </si>
  <si>
    <t>XCO2 ENERGY LTD</t>
  </si>
  <si>
    <t>Lexden - Architectural Design Guardian - RIBA 4-7</t>
  </si>
  <si>
    <t>Architectural Design Guardian Services for the Lexden &amp; Steyne Rd project</t>
  </si>
  <si>
    <t>Hunters</t>
  </si>
  <si>
    <t>Mark Baines</t>
  </si>
  <si>
    <t>M.Baines@hunters.co.uk</t>
  </si>
  <si>
    <t>HUNTERS JOY LTD</t>
  </si>
  <si>
    <t>Lexden - Party Wall Surveying Services</t>
  </si>
  <si>
    <t>Party Wall Surveyor Services for Lexden &amp; Steyne Rd Development</t>
  </si>
  <si>
    <t>Lighthouse Surveyors Ltd</t>
  </si>
  <si>
    <t>LIGHTHOUSE SURVEYORS LTD</t>
  </si>
  <si>
    <t>Community Service Design Centre Training Provider</t>
  </si>
  <si>
    <t>Award of contract to deliver Service Design Training to the London Borough of Ealing Council (LBE) as part of it's initiative to create a Community Service Design Centre in Northolt</t>
  </si>
  <si>
    <t>David Kester And Associates Ltd (Trading As Design Thinkers Academy)</t>
  </si>
  <si>
    <t>Change and Transformation</t>
  </si>
  <si>
    <t>DAVID KESTER AND ASSOCIATES LTD T/A DESIGN THINKERS ACADEMY</t>
  </si>
  <si>
    <t>Sheltered Housing Furniture</t>
  </si>
  <si>
    <t>Furniture for sheltered housing scheme communal areas - fire compliant as per housing regulations</t>
  </si>
  <si>
    <t>Furncare Ltd</t>
  </si>
  <si>
    <t>Caroline Jenkinson</t>
  </si>
  <si>
    <t>FURNCARE LTD</t>
  </si>
  <si>
    <t>Music and Media Community Support Project for Young People Mental Health and Wellbeing</t>
  </si>
  <si>
    <t>Grant to provide mental health services in conjunction with NWL NHS</t>
  </si>
  <si>
    <t>MH Step Down supported living service</t>
  </si>
  <si>
    <t>Mental Health-Step down supported living placement</t>
  </si>
  <si>
    <t>Uk Medical Consultancylimited T/A Maple House</t>
  </si>
  <si>
    <t>UK MEDICAL CONSULTANCY LIMITED T/A MAPLE HOUSE</t>
  </si>
  <si>
    <t>DEICR &amp; LD2 INSTALLS - AD CONSTRUCTION</t>
  </si>
  <si>
    <t>Carrying out inspection tests and associated remedials for Electrical assurance in domestic properties and installing smoke / heat detectors linked to Fire Alarms for Fire Safety assurance.</t>
  </si>
  <si>
    <t>Architectural Decorators Ltd</t>
  </si>
  <si>
    <t>Joanna Hills</t>
  </si>
  <si>
    <t>Paul Wooldridge</t>
  </si>
  <si>
    <t>Compliance / Asset Management</t>
  </si>
  <si>
    <t>AD CONSTRUCTION GROUP/ARCHITECTURAL DECORATORS LIMITED</t>
  </si>
  <si>
    <t>DEICR &amp; LD2 INSTALLS - FUS3</t>
  </si>
  <si>
    <t>Carrying out electrical inspections, tests and associated remedials for electrical assurance and installing smoke / heat detectors for Fire Safety assurance.</t>
  </si>
  <si>
    <t>Fus3 Electrical Ltd</t>
  </si>
  <si>
    <t>FUS3 ELECTRICAL LTD</t>
  </si>
  <si>
    <t>TURNER AND TOWNSEND COST MANAGEMENT LTD</t>
  </si>
  <si>
    <t>Consultancy for Villiers High School Expansion</t>
  </si>
  <si>
    <t>Turner And Townsend Cost Management Ltd</t>
  </si>
  <si>
    <t>DEICR &amp; LD2 INSTALLS - EVANS AND BROOKS FIRE LIMITED</t>
  </si>
  <si>
    <t>Carrying out inspection tests and associated remedials for Electrical assurance in domestic properties and installing smoke / heat detectors linked to Fire Alarms for Fire Safety assurance</t>
  </si>
  <si>
    <t>DEICR &amp; LD2 INSTALLS - MANESTREAM</t>
  </si>
  <si>
    <t>Carrying out EICR tests and installing Detectors linked to Fire Alarm.</t>
  </si>
  <si>
    <t>Manestream</t>
  </si>
  <si>
    <t>MANESTREAM LTD</t>
  </si>
  <si>
    <t>Epaton Ltd</t>
  </si>
  <si>
    <t>Ealing will be using Epaton Ltd to purchase the extended support of our 2 x Lenovo servers.</t>
  </si>
  <si>
    <t>Caetano Joannes</t>
  </si>
  <si>
    <t>EPATON LIMITED</t>
  </si>
  <si>
    <t>IKEA LTD</t>
  </si>
  <si>
    <t>SUPPLIES OF HOME FURNISHING AND GARDEN</t>
  </si>
  <si>
    <t>Ikea Furnishing Stores</t>
  </si>
  <si>
    <t>IKEA FURNISHING STORES</t>
  </si>
  <si>
    <t>Eco Removal Systems Ltd</t>
  </si>
  <si>
    <t>Eco Removal will be supplying equipment, training, on going support for Chewing gum removal equipment to be purchased using grant money from Keep Britain Tidy</t>
  </si>
  <si>
    <t>Eco Removal Systems</t>
  </si>
  <si>
    <t>ECO REMOVAL SYSTEMS LIMITED</t>
  </si>
  <si>
    <t>Training to Ealing Children and Families Services</t>
  </si>
  <si>
    <t>Gendered Intelligence</t>
  </si>
  <si>
    <t>GENDERED INTELLIGENCE</t>
  </si>
  <si>
    <t>CULLIGAN (UK) LIMITED</t>
  </si>
  <si>
    <t>TO SUPPLY THE COMPANY WATER, PREVIOUS COMPANY WAS WATERLOGIC BUT THEY HAVE NOW HAD A NAME CHANGE.</t>
  </si>
  <si>
    <t>Culligan (Uk) Limited</t>
  </si>
  <si>
    <t>MIKE RYALL</t>
  </si>
  <si>
    <t>remittances.cuk@culligan.co.uK</t>
  </si>
  <si>
    <t>ENABLING ENTERPRISE CIC</t>
  </si>
  <si>
    <t>Essential Skills training for front-line advisors across the WL subregion.</t>
  </si>
  <si>
    <t>Skills Builder Partnership</t>
  </si>
  <si>
    <t>ENABLING ENTERPRISE CIC T/A SKILLS BUILDERS PARTNERSHIP</t>
  </si>
  <si>
    <t>HAWORTH TOMPKINS LIMITED</t>
  </si>
  <si>
    <t>South Acton LSIS Masterplan</t>
  </si>
  <si>
    <t>Haworth Tompkins Limited</t>
  </si>
  <si>
    <t>Dr Lucky Psychology Ltd</t>
  </si>
  <si>
    <t>Therapy services</t>
  </si>
  <si>
    <t>Nicole Giddens</t>
  </si>
  <si>
    <t>DR LUCKY PSYCHOLOGY LIMITED</t>
  </si>
  <si>
    <t>Hear 4u Counselling Service Ltd</t>
  </si>
  <si>
    <t>Counselling services</t>
  </si>
  <si>
    <t>Hear 4U Counselling Service Ltd</t>
  </si>
  <si>
    <t>ECOONLINE SYPOL LIMITED</t>
  </si>
  <si>
    <t>easy-to-use software system is helping companies to transform their approach to health &amp; safety, chemical safety &amp; learning data reporting.</t>
  </si>
  <si>
    <t>Ecoonline Sypol Limited</t>
  </si>
  <si>
    <t>ECOONLINE SYPOL LTD</t>
  </si>
  <si>
    <t>Transport for LAC child</t>
  </si>
  <si>
    <t>Transport by Bournemouth Council for a LAC child</t>
  </si>
  <si>
    <t>Bournemouth Christchurch And Poole Council</t>
  </si>
  <si>
    <t>BOURNEMOUTH CHRISTCHURCH AND POOLE COUNCIL</t>
  </si>
  <si>
    <t>GREENHALGH KERR SOLICITORS</t>
  </si>
  <si>
    <t>• Recovering Outstanding Local Taxation which are of many thousands and higher active recovery will be necessary to recover revenue for the authority, namely via the insolvency route</t>
  </si>
  <si>
    <t>Greenhalgh Kerr Solicitors Limited</t>
  </si>
  <si>
    <t>Richard Kerr</t>
  </si>
  <si>
    <t>richard.kerr@greenhalghkerr.com</t>
  </si>
  <si>
    <t>Brett Norris Fire Training Ltd</t>
  </si>
  <si>
    <t>To provide Fire Door Inspection training sessions for LBE</t>
  </si>
  <si>
    <t>BRETT NORRIS FIRE TRAINING LTD</t>
  </si>
  <si>
    <t>Northolt Grange / St Raphael School</t>
  </si>
  <si>
    <t>- Production of revised drawings for submission to the LB Ealing Housing Development Department. The drawings are requested by the Department for Education (DfE) to support closing out the consent procedure for the land swap with St. Raphael’s School.</t>
  </si>
  <si>
    <t>Hok International Ltd</t>
  </si>
  <si>
    <t>HOK INTERNATIONAL LTD</t>
  </si>
  <si>
    <t>Rights of Light Insurance</t>
  </si>
  <si>
    <t>Rights of Light Insurance. Payment made through SPF Private Clients to Dual</t>
  </si>
  <si>
    <t>Spf Private Clients</t>
  </si>
  <si>
    <t>Rudi Hare</t>
  </si>
  <si>
    <t>RHare@spf.co.uk</t>
  </si>
  <si>
    <t>SPF PRIVATE CLIENTS LTD</t>
  </si>
  <si>
    <t>Brand and design manager</t>
  </si>
  <si>
    <t>As part of a restructure of the PrintOut team in the Communications department, we are bringing in Justin to help us set up and test a new design service for the council</t>
  </si>
  <si>
    <t>Justin Pursaill</t>
  </si>
  <si>
    <t>Sole trader</t>
  </si>
  <si>
    <t>JUSTIN PURSAIL</t>
  </si>
  <si>
    <t>Recruitment for interim BL Accountant</t>
  </si>
  <si>
    <t>To provide an interim accountant for Broadway Living</t>
  </si>
  <si>
    <t>Hammond Clarke Ltd</t>
  </si>
  <si>
    <t>HAMMOND CLARKE LTD</t>
  </si>
  <si>
    <t>Stefan Peart Psychology Ltd</t>
  </si>
  <si>
    <t>STEFAN PEART PSYCHOLOGY LTD</t>
  </si>
  <si>
    <t>Psychology Consultancy Services Limited</t>
  </si>
  <si>
    <t>PSYCHOLOGY CONSULTANCY SERVICES LIMITED</t>
  </si>
  <si>
    <t>True Solicitors LLP</t>
  </si>
  <si>
    <t>True Solicitors Llp</t>
  </si>
  <si>
    <t>TRUE SOLICITORS LLP CLIENT ACCOUNT</t>
  </si>
  <si>
    <t>Versus Law Solicitors</t>
  </si>
  <si>
    <t>VERSUS LAW LTD T/A VERSUS LAW SOLICITORS</t>
  </si>
  <si>
    <t>TO PROVIDE END OF TENANCY CLEANING TO BROADWAY LIVING FOR LBE PROPERTIES</t>
  </si>
  <si>
    <t>BLRP / Buckingham Ave ( Pelling's)</t>
  </si>
  <si>
    <t>The provision of Employer's Agent, Clerk of Works and CDM coordinator services:</t>
  </si>
  <si>
    <t>OC326178.</t>
  </si>
  <si>
    <t>Golf Links Design Guardian Services</t>
  </si>
  <si>
    <t>The provision of Design Guardian Services (MEP) for Golf Links phase 3. exception report attached</t>
  </si>
  <si>
    <t>FOCUS DGI LIMITED</t>
  </si>
  <si>
    <t>Refurbishment to works Boys Toilet and new cubicles to Girls Toilets at Coston Primary School</t>
  </si>
  <si>
    <t>Focus Dgi Ltd</t>
  </si>
  <si>
    <t>FOCUS DGI LTD</t>
  </si>
  <si>
    <t>Miss Yasmine Bennis</t>
  </si>
  <si>
    <t>Busy Bees Nurseries Limited</t>
  </si>
  <si>
    <t>BUSY BEES DAY NURSERIES LIMITED (SUDBURY HILL)</t>
  </si>
  <si>
    <t>TORQUE LAW LLP</t>
  </si>
  <si>
    <t>Supplier needed for legal matters</t>
  </si>
  <si>
    <t>Torque Law Llp</t>
  </si>
  <si>
    <t>OC412457</t>
  </si>
  <si>
    <t>M.P.M. SPECIALIST SOLUTIONS LIMITED</t>
  </si>
  <si>
    <t>GRAFFITI CONTRACTER</t>
  </si>
  <si>
    <t>M.P.M. Specialist Solutions Limited</t>
  </si>
  <si>
    <t>Specialist Leak Detection and resolution for LBE</t>
  </si>
  <si>
    <t>Angelica Musitano</t>
  </si>
  <si>
    <t>BLRP Westgate Developments final retention payment</t>
  </si>
  <si>
    <t>Retention fee for the Completion of a standalone HA block on the Westgate House Development Hanger lane Ealing (BLRP)</t>
  </si>
  <si>
    <t>Westgate House Development Ltd</t>
  </si>
  <si>
    <t>Westgate House Development LTD</t>
  </si>
  <si>
    <t>ALLEN AUTOS LLP</t>
  </si>
  <si>
    <t>Fleet servicing / bodywork / repairs</t>
  </si>
  <si>
    <t>Allen Autos Llp</t>
  </si>
  <si>
    <t>Ann Scanlon</t>
  </si>
  <si>
    <t>OC320505</t>
  </si>
  <si>
    <t>MRS DH ATTWOOD T/A ALLEN AUTOS LLP</t>
  </si>
  <si>
    <t>Dr Jonathan Gibbins</t>
  </si>
  <si>
    <t>DR JONATHAN GIBBINS</t>
  </si>
  <si>
    <t>Ana Spoladore</t>
  </si>
  <si>
    <t>ANA SPOLADORE</t>
  </si>
  <si>
    <t>Helen Self T/A Together Tree</t>
  </si>
  <si>
    <t>HELEN L SELF T/A TOGETHER TREE</t>
  </si>
  <si>
    <t>Lux Practice Ltd</t>
  </si>
  <si>
    <t>LUX PRACTICE LTD</t>
  </si>
  <si>
    <t>Gallagher Bassett International Limited</t>
  </si>
  <si>
    <t>This is our claims handler and is part of the insurance contract</t>
  </si>
  <si>
    <t>GALLAGHER BASSETT INTERNATIONAL LIMITED</t>
  </si>
  <si>
    <t>INSPECTIONS, REPAIRS &amp; MAINTENANCE TO PLAY AREAS</t>
  </si>
  <si>
    <t>Inspection, repairs and maintenance of outdoor childrens play areas, skate parks, outdoor gyms and multi-use ball games courts.</t>
  </si>
  <si>
    <t>CONSTRUCTION AND SURFACING</t>
  </si>
  <si>
    <t>On-going construction &amp; surfacing.</t>
  </si>
  <si>
    <t>PAUL CLARK</t>
  </si>
  <si>
    <t>paul@centurianservices.co.uk</t>
  </si>
  <si>
    <t>HEALTH &amp; SAFETY PROVIDER</t>
  </si>
  <si>
    <t>Health &amp; Safety provider who ensure that the client stays compliant with legislation and required guidance.</t>
  </si>
  <si>
    <t>PROVISION OF AD HOC VISTS</t>
  </si>
  <si>
    <t>Provision of Ad Hoc visits from a Competent Person (holding a Certificate of Technical Competency) for the purposes of advising on Environmental Waste issues as requested.</t>
  </si>
  <si>
    <t>CHRIS LOCKETT</t>
  </si>
  <si>
    <t>chris.lockett@ac-environmental.co.uk</t>
  </si>
  <si>
    <t>NOMIX HILITE 5 L CONTAINER AND NOMIX CLEANER</t>
  </si>
  <si>
    <t>Nomix Hilite - 5 L Container - £81.30 - Delivery 3 working days from receipt of order Nomix Cleaner - 5L Container - £24.05 - Delivery 3 working days from receipt of order All orders are accepted on credit terms of 30 days from invoice date.</t>
  </si>
  <si>
    <t>LIZZIE GIBBS</t>
  </si>
  <si>
    <t>creditcontrol@nomixenviro.co.uk</t>
  </si>
  <si>
    <t>GDM IMTERNATIONAL LTD T/A BROADWAY INN</t>
  </si>
  <si>
    <t>GDM INTERNATIONAL LTD IS THE NEW OWNER OF THE BROADWAY INN WHICH IS USED BY THE ROUGH SLEEPERS COORDINATOR FOR TEMPORARY ACCOMMODATION SO NEEDS TO BE SET UP AS A NEW SUPPLIER. A PAYMENT OF £26,400 WAS MADE IN ERROR TO THE PREVIOUS OWNER WHICH HAS BEEN REFUNDED, SO THE NEW OWNER'S PAYMENT IS OVERDUE AND THEY ARE CHASING AND COULD CANCEL EXISTING ROOM BOOKINGS IF NOT PAID, SO THIS NEW SUPPLIER IS URGENT. THEY WILL BE USED FOR MORE ROOM BOOKINGS IN FUTURE SO IT IS AN ONGOING ARANGEMENT.</t>
  </si>
  <si>
    <t>Gdm Imternational Ltd T/A Broadway Inn</t>
  </si>
  <si>
    <t>Homelessness</t>
  </si>
  <si>
    <t>GDM INTERNATIONAL LTD T/A BROADWAY INN</t>
  </si>
  <si>
    <t>Passenger Lift Maintenance</t>
  </si>
  <si>
    <t>Passenger lifts service and maintenance</t>
  </si>
  <si>
    <t>Jacksons</t>
  </si>
  <si>
    <t>JACKSON`S ART SUPPLIES LTD</t>
  </si>
  <si>
    <t>Prime Kids LTD</t>
  </si>
  <si>
    <t>Nursery school fees</t>
  </si>
  <si>
    <t>Prime Kids Ltd</t>
  </si>
  <si>
    <t>PRIME KIDS LTD</t>
  </si>
  <si>
    <t>Hosting of Around Ealing website</t>
  </si>
  <si>
    <t>Hosting and maintenance, and SSL certification, of the AroundEaling.com website for the Communications team - for 12 months</t>
  </si>
  <si>
    <t>Chaplin Multimedia Ltd</t>
  </si>
  <si>
    <t>CHAPLIN MULTIMEDIA LTD</t>
  </si>
  <si>
    <t>FRAEW - EXTERNAL WALL SURVEYS</t>
  </si>
  <si>
    <t>Obligatory legislative requirement (new). Fire Risk Appraisal of External Walls (HRRB)</t>
  </si>
  <si>
    <t>Info Insight Ltd</t>
  </si>
  <si>
    <t>Data Science analysis for the purpose of predictive reporting in adults social care</t>
  </si>
  <si>
    <t>INFO INSIGHT LTD</t>
  </si>
  <si>
    <t>ENTERPRISE FLEX-E-RENT LIMITED</t>
  </si>
  <si>
    <t>NEW CONTRACT TO PROVIDE PEST CONTROL AND OTHER DEPTS (?) BESPOKE COMMERCIAL VEHICLE RENTALS INCLUDING LIVERY, RACKING &amp; BEACONS. SEPARATE BANK ACCOUNT TO ENTERPRISE CAR CLUB &amp; ENTERPRISE RENT-A-CAR, DETAILS AVAILABLE FROM DANIEL MCKEOWN. CONTRACT TOTAL IS AN ESTIMATE FROM HIM.</t>
  </si>
  <si>
    <t>Enterprise Flex-E-Rent Limited</t>
  </si>
  <si>
    <t>Pest Control</t>
  </si>
  <si>
    <t>ENTERPRISE RENT-A-CAR UK LIMITED T/A ENTERPRISE FLEX E RENT</t>
  </si>
  <si>
    <t>Rough Sleepers Service and Outreach</t>
  </si>
  <si>
    <t>To provide an outreach service for rough sleepers in Ealing</t>
  </si>
  <si>
    <t>Charlotte Burton</t>
  </si>
  <si>
    <t>CHARLOTTE BURTON</t>
  </si>
  <si>
    <t>Jennifer Chigwende</t>
  </si>
  <si>
    <t>JENNIFER CHIGWENDE T/A JC THERAPY</t>
  </si>
  <si>
    <t>Darryl DBT Services Ltd</t>
  </si>
  <si>
    <t>Darryl Dbt Services Ltd</t>
  </si>
  <si>
    <t>DARRYL DBT SERVICES LTD</t>
  </si>
  <si>
    <t>Package 1 BLRP ( various )</t>
  </si>
  <si>
    <t>Specialist consultancy Civil engineering and structural inspections for construction works carried out on the Package 1 sites</t>
  </si>
  <si>
    <t>Momentum Consulting Engineers Limited</t>
  </si>
  <si>
    <t>MOMENTUM CONSULTING ENGINEERS LIMITED</t>
  </si>
  <si>
    <t>Northolt OPE - Cost Consultancy</t>
  </si>
  <si>
    <t>Cost advice for Northolt Gateway Site</t>
  </si>
  <si>
    <t>BOSTON HALE LIMITED</t>
  </si>
  <si>
    <t>A specialist recruitment agency providing contract, interim and permanent talent to customers from a range of commercial, private, public</t>
  </si>
  <si>
    <t>Boston Hale Limited</t>
  </si>
  <si>
    <t>TUDOR (UK) LTD</t>
  </si>
  <si>
    <t>supply high quality, affordable hand tools &amp; equipment to the grounds maintenance industry.</t>
  </si>
  <si>
    <t>Tudor (Uk) Ltd</t>
  </si>
  <si>
    <t>TUDOR (UK) LTD T/A TUDOR ENVIRONMENTAL</t>
  </si>
  <si>
    <t>PARKING ASSOCIATES LIMITED</t>
  </si>
  <si>
    <t>expert Civil Parking Enforcement consultancy services to local authorities and private companies.</t>
  </si>
  <si>
    <t>Parking Associates Limited</t>
  </si>
  <si>
    <t>Let's Go Southall Printing</t>
  </si>
  <si>
    <t>Soor Designs</t>
  </si>
  <si>
    <t>SOOR DESIGNS</t>
  </si>
  <si>
    <t>Training for ESCP course "Domestic Abuse Training"</t>
  </si>
  <si>
    <t>Specialist training for ESCP.</t>
  </si>
  <si>
    <t>Raanaa Javaid</t>
  </si>
  <si>
    <t>Anni Vanhanen</t>
  </si>
  <si>
    <t>Freelancer</t>
  </si>
  <si>
    <t>RAANAA JAVAID</t>
  </si>
  <si>
    <t>Training for ESCP course "Working with Non-Engaging Families and Young People"</t>
  </si>
  <si>
    <t>Specialist training for ESCP course.</t>
  </si>
  <si>
    <t>Reconstruct (Children And Adult Services) Limited</t>
  </si>
  <si>
    <t>RECONSTRUCT (CHILDREN AND ADULT SERVICES) LIMITED</t>
  </si>
  <si>
    <t>Sarah Wigley Associates Ltd.</t>
  </si>
  <si>
    <t>SARAH WIGLEY ASSOCIATES LTD.</t>
  </si>
  <si>
    <t>STARK BUILDING MATERIALS UK LIMITED</t>
  </si>
  <si>
    <t>A chain of builders merchants supplying tools, materials and construction equipment.</t>
  </si>
  <si>
    <t>Stark Building Materials Uk Limited</t>
  </si>
  <si>
    <t>EALING &amp; NORTHFIELDS HONG KONG CLUB T/A ENHK</t>
  </si>
  <si>
    <t>Delivery of activities, a welcome pack and focus group as part of the Ealing Hong Kong Welcome Fund 2023. Funded by LBE grant.</t>
  </si>
  <si>
    <t>Ealing &amp; Northfields Hong Kong Club T/A Enhk</t>
  </si>
  <si>
    <t>Equalities &amp; Engagement</t>
  </si>
  <si>
    <t>Community Connections - Central Ealing</t>
  </si>
  <si>
    <t>Grant funding to deliver community connections activities</t>
  </si>
  <si>
    <t>Befriend</t>
  </si>
  <si>
    <t>BEfriend</t>
  </si>
  <si>
    <t>JOHN MCARDLE CONSULTING LTD</t>
  </si>
  <si>
    <t>providing consultancy service for parking contract</t>
  </si>
  <si>
    <t>John Mcardle Consulting Ltd</t>
  </si>
  <si>
    <t>SMI INT GROUP LIMITED</t>
  </si>
  <si>
    <t>SUPPLIER OF WORKPLACE PRODUCTS SUCH AS PPE</t>
  </si>
  <si>
    <t>Smi Int Group Limited</t>
  </si>
  <si>
    <t>CIOB Level 6</t>
  </si>
  <si>
    <t>This is not a contract but a new supplier to provide CIOB Level 6 Diploma in Building Safety Management training. The total spend will be £70K over 4 years. Only one quote provided as only one provider for the service.</t>
  </si>
  <si>
    <t>Housinglms Ltd</t>
  </si>
  <si>
    <t>NI666305</t>
  </si>
  <si>
    <t>HOUSING LMS LTD</t>
  </si>
  <si>
    <t>Ealing Property Services Facilities Management Contract 2023 Mechanical Services</t>
  </si>
  <si>
    <t>Provision of Planned Preventative Maintenance and Reactive Maintenance for Mechanical Services</t>
  </si>
  <si>
    <t>Gsh Facilities Management Ltd T/A Gsh Integrated Facilities Management</t>
  </si>
  <si>
    <t>GSH FACILITIES MANAGEMENT LTD T/A GSH INTEGRATED FACILITIES MANAGEMENT</t>
  </si>
  <si>
    <t>Ealing Property Services Facilities Management Contract 2023 Electrical Services</t>
  </si>
  <si>
    <t>Provision of Planned Preventative Maintenance and Reactive Maintenance for Electrical Services</t>
  </si>
  <si>
    <t>Ealing Property Services Facilities Management Contract 2023 Fire and other alarms</t>
  </si>
  <si>
    <t>Provision of Planned Preventative Maintenance and Reactive Maintenance for Fire and other alarms</t>
  </si>
  <si>
    <t>Ealing Property Services Facilities Management Contract 2023 Water Safety</t>
  </si>
  <si>
    <t>Provision of Planned Preventative Maintenance and Reactive Maintenance for Water Safety</t>
  </si>
  <si>
    <t>PLAYGROUND &amp; FITNESS EQUIPMENT INSPECTION &amp; MAINTENANCE</t>
  </si>
  <si>
    <t>Playground &amp; fitness equipment inspection, maintenance, and replacement along with surfacing as required by Greener Ealing.</t>
  </si>
  <si>
    <t>Andy Readman</t>
  </si>
  <si>
    <t>wshakesby@hags-smp.co.uk</t>
  </si>
  <si>
    <t>REPAIR AND REFURBISHMENT</t>
  </si>
  <si>
    <t>Repair and refurbishment of 4 Wheeled Waste and Recycling Containers under the ESPO Framework</t>
  </si>
  <si>
    <t>KAYLEIGH DONNELLAN</t>
  </si>
  <si>
    <t>accounts@ukcontainers.co.uk</t>
  </si>
  <si>
    <t>SocialSignIn Ltd Trading as Orlo</t>
  </si>
  <si>
    <t>Purchase of Software - Providing social media integration with dynamics 365</t>
  </si>
  <si>
    <t>Socialsignin Ltd Trading As Orlo</t>
  </si>
  <si>
    <t>GB166626290</t>
  </si>
  <si>
    <t>SOCIALSIGNIN LTD T/A ORLO</t>
  </si>
  <si>
    <t>LINE MARKING PAINT AND MACHINERY SUPPLIER</t>
  </si>
  <si>
    <t>We offer to provide the specified goods as described in the Specification above for the sum of SCAPE 1000 Litre Multifill £2,180 per unit Colour XS Red £54.03 per 10 Litre drum Colour XS Yellow £51.57 per 10 Litre drum</t>
  </si>
  <si>
    <t>CHRIS BRIDGES</t>
  </si>
  <si>
    <t>accounts@flmuk.com</t>
  </si>
  <si>
    <t>GROUNDS MAINTENANCE SERVICES</t>
  </si>
  <si>
    <t>We offer to provide the specified services as described in the Specification above for the annual sum of £25,000 for the period of 2 years.</t>
  </si>
  <si>
    <t>BUSINESS SUPPORT SERVICE</t>
  </si>
  <si>
    <t>BUSINESS SUPPORT SERVICE - COMPREHENSIVE BUSINESS REPORTS, TREASURY, LEASE ADVICE 1 user license renewal for use of AFD Postcode Address validation software Serial number 821837 for the period 17/08/2023 to 17/08/2024</t>
  </si>
  <si>
    <t>Letting of Site 400, A40 Western Avenue</t>
  </si>
  <si>
    <t>Provision of consultancy services for the letting of Site 400, A40 Western Avenue.</t>
  </si>
  <si>
    <t>Bridger Bell Commercial Llp</t>
  </si>
  <si>
    <t>OC383314</t>
  </si>
  <si>
    <t>BRIDGER BELL COMMERCIAL LLP</t>
  </si>
  <si>
    <t>In Technology Group Limited</t>
  </si>
  <si>
    <t>In Technology Group Limited is the specialist recruitment company. HR will be using In Technology Group Limited while recruiting people to Ealing Council.</t>
  </si>
  <si>
    <t>Christopher Walker</t>
  </si>
  <si>
    <t>IN TECHNOLOGY GROUP LIMITED</t>
  </si>
  <si>
    <t>VISION TECHNIQUES (UK) LIMITED</t>
  </si>
  <si>
    <t>one stop shop' for aftermarket commercial vehicle products including reversing cameras, reversing alarms, parking sensors, Crossrail signage, catalytic converte</t>
  </si>
  <si>
    <t>Vision Techniques (Uk) Limited</t>
  </si>
  <si>
    <t>Arboricultural Services Contract -Lot 3, Highway Trees West Wards</t>
  </si>
  <si>
    <t>Pruning and removing trees mostly on Highway sites in the West wards.</t>
  </si>
  <si>
    <t>John O'Conner Grounds Maintenance Ltd</t>
  </si>
  <si>
    <t>JOHN O'CONNOR (GROUNDS MAINTENANCE) LTD</t>
  </si>
  <si>
    <t>Consultancy support for the Design/Development of new IFA and Residential DPV’s</t>
  </si>
  <si>
    <t>The current IFA and residential DPV’s are due to expire in March 2024 and in order to refresh both these purchasing vehicles to ensure they meet the needs of the purchasing authorities and that they are designed with a good understanding of the changing markets; consultancy expertise is required. NCCTC will provide • Insight and knowledge gathered from consultations and development of similar regional and sub regional contractual arrangements. • Support on engagement with Local Authority partners and providers on some of the more controversial discussions and guide the process through a solution fo_x0002_cussed approach. • Support in outlining the approach and timelines • Advise and support the procuring authority in specific terms and contractual clauses including meaningful assessment of social value components • Support with LA workshops and provider events. • Other ad hoc commissioning work as agreed • Support will not exceed 20 days each for the year 22/23 and 20 days for 23/24.</t>
  </si>
  <si>
    <t>Compass Career Opportunities Ltd</t>
  </si>
  <si>
    <t>Social Care attend a Recruitment event held by Compass Careers annually, we book a stall at an event to raise awareness of Social Care job opportunities. We need to set them up on Business World in order to pay them</t>
  </si>
  <si>
    <t>Jill Pearce</t>
  </si>
  <si>
    <t>COMPASS CAREER OPPORTUNITIES LTD</t>
  </si>
  <si>
    <t>CONTENUR (UK) LIMITED</t>
  </si>
  <si>
    <t>SUPPLIER OF BINS</t>
  </si>
  <si>
    <t>Contenur (Uk) Limited</t>
  </si>
  <si>
    <t>Microsoft Repairs</t>
  </si>
  <si>
    <t>Repair of Surface Pros</t>
  </si>
  <si>
    <t>Microsoft Ireland Operations Ltd</t>
  </si>
  <si>
    <t>MICROSOFT IRELAND OPERATIONS LTD</t>
  </si>
  <si>
    <t>Augarde Russell McCarthy &amp; Partners Ltd</t>
  </si>
  <si>
    <t>To deliver the London Borough of Culture bid</t>
  </si>
  <si>
    <t>Augarde Russell Mccarthy &amp; Partners Ltd</t>
  </si>
  <si>
    <t>Adrian Moody</t>
  </si>
  <si>
    <t>AUGARDE RUSSELL MCCARTHY AND PARTNERS LTD</t>
  </si>
  <si>
    <t>Alternative Provision for children missing education</t>
  </si>
  <si>
    <t>As detailed in the SEND Strategy - To award No Isolation a contract for a period of a year to trial AV1 Robots with Ealing Schools for the quoted price of £12,960. This follows a DFE trial and is to test whether the technology can work in Ealing.</t>
  </si>
  <si>
    <t>No Isolation Limited</t>
  </si>
  <si>
    <t>Madhu Bhachu</t>
  </si>
  <si>
    <t>NO ISOLATION LIMITED</t>
  </si>
  <si>
    <t>Website audit and full safeguarding review: writing of reports and action plans for Eden SDA school</t>
  </si>
  <si>
    <t>Website audit and full safeguarding review: writing of reports and action plans for Eden SDA school 1.5 hours of work carried out in June 2023 at a cost of £975 for Julie Lewis</t>
  </si>
  <si>
    <t>Primary Colours Consultancy Limited</t>
  </si>
  <si>
    <t>PRIMARY COLOURS CONSULTANCY LTD</t>
  </si>
  <si>
    <t>PEABODY COMMUNITY FOUNDATION</t>
  </si>
  <si>
    <t>THE COUNCIL HAVE SIGNED AN AGREEMENT FOR SPORTS ENGLAND TO PAY £70,650 FROM THE COMMUNITY ASSET FUND FOR WORK ON THE OPEN HAVELOCK PROJECT. THE AGREEMENT WAS WITH CATALYST HOUSING LTD BUT THEY HAVE NOW MERGED WITH PEABODY TRUST. PEABODY TRUST ARE SET UP AS A SUPPLIER ON BUSINESS WORLD, BUT THE INVOICE SUBMITTED IS FOR PEABODY COMMUNITY FOUNDATION SO PAYMENTS HAVE ASKED FOR A NEW SUPPLIER TO BE SET UP.</t>
  </si>
  <si>
    <t>Peabody Community Foundation</t>
  </si>
  <si>
    <t>Mandar Puranik</t>
  </si>
  <si>
    <t>SOCIO LOGICAL LIMITED</t>
  </si>
  <si>
    <t>DIRECT AWARD BY AND FUNDED BY THE HOME OFFICE TO DELIVER A PROJECT IN 2023-24 AS PART OF THE PREVENT PROJECT</t>
  </si>
  <si>
    <t>Socio Logical Limited</t>
  </si>
  <si>
    <t>Nazia Matin</t>
  </si>
  <si>
    <t>Prevent - Community Safety</t>
  </si>
  <si>
    <t>PROPERTYMARK LIMITED</t>
  </si>
  <si>
    <t>WE PAY PROPERTYMARK ANNUALLY FOR ARLA MEMBERSHIP FOR BROADWAY LIVING. THEY ARE ALWAYS PAID AS A SUNDRY SUPPLIER BUT PAYMENTS HAVE SAID THAT THEY NEED TO BE SET UP AS A SUPPLIER FOR FUTURE PAYMENTS</t>
  </si>
  <si>
    <t>Propertymark Limited</t>
  </si>
  <si>
    <t>Mercedes Brown</t>
  </si>
  <si>
    <t>Handd</t>
  </si>
  <si>
    <t>Perpetual Licence with annual support</t>
  </si>
  <si>
    <t>Handd Business Solutions Ltd</t>
  </si>
  <si>
    <t>HANDD BUSINESS SLUTIONS LIMITED</t>
  </si>
  <si>
    <t>Catherine Sunshine Redmond Hall</t>
  </si>
  <si>
    <t>Therapy sessions for a young person looked after Ealing.</t>
  </si>
  <si>
    <t>Child Centred Therapy</t>
  </si>
  <si>
    <t>Parmjit Ghtoray</t>
  </si>
  <si>
    <t>Melissa Zvichauya</t>
  </si>
  <si>
    <t>CHILD CENTRED THERAPY</t>
  </si>
  <si>
    <t>Contract for Ealing School Superzone Project Delivery</t>
  </si>
  <si>
    <t>External GLA Grant funding - 1 year contract only - No Procurement reference number available as made from direct award</t>
  </si>
  <si>
    <t>Digital EHCP Audit Tool</t>
  </si>
  <si>
    <t>The purchase of a digital EHCP audit tool to support the local authority in improving the quality of education, health and care plans</t>
  </si>
  <si>
    <t>Invision Services Ltd.</t>
  </si>
  <si>
    <t>Chike Nnalue</t>
  </si>
  <si>
    <t>INVISION SERVICES LIMITED</t>
  </si>
  <si>
    <t>OPEN AGE</t>
  </si>
  <si>
    <t>The proposed resource, DigitAll, offers their services as a self-employed grantor at competitive rates. Additionally, DigitAll already provides the digital inclusion program in three West and NWL ICS boroughs and has agreements in place to obtain free devices and free data packages, whose value would exceed the value of the grant.</t>
  </si>
  <si>
    <t>Open Age</t>
  </si>
  <si>
    <t>Annual and Transactional Resident Satisfaction Surveys</t>
  </si>
  <si>
    <t>3 year contract (with two year extension option) to undertake annual and rolling transactional resident satisfaction surveys for tenants and leaseholders of LBE.</t>
  </si>
  <si>
    <t>The Leadership Factor Limited</t>
  </si>
  <si>
    <t>Trevor Costello</t>
  </si>
  <si>
    <t>THE LEADERSHIP FACTOR LIMITED</t>
  </si>
  <si>
    <t>Inner Circle Consulting Ltd - PM Support Affordable Housing Delivery Strategy</t>
  </si>
  <si>
    <t>Specialist services relating to affordable housing delivery strategy and pipeline identification and growth, and development management support</t>
  </si>
  <si>
    <t>Inner Circle Consulting Ltd</t>
  </si>
  <si>
    <t>INNER CIRCLE CONSULTING LTD</t>
  </si>
  <si>
    <t>Institute of Health Visiting</t>
  </si>
  <si>
    <t>IHV will undertake a service review of the 0-19 HCP contract and help develop a more dynamic KPI model for the up-coming re-tender in the next 12-18 months.</t>
  </si>
  <si>
    <t>Institute Of Health Visiting (Ihv)</t>
  </si>
  <si>
    <t>INSTITUTE OF HEALTH VISITING (IHV)</t>
  </si>
  <si>
    <t>PERFECT CIRCLE JV LTD - Gurnell Leisure Centre</t>
  </si>
  <si>
    <t>GURNELL LEISURE CENTRE Professional services for RIBA Stage 2 delivery of HOUSING, RESIDENTIAL / MASTERPLAN &amp; PROJECT WIDE elements</t>
  </si>
  <si>
    <t>Contact service</t>
  </si>
  <si>
    <t>Million Voices Ltd T/A Mv Family Centre</t>
  </si>
  <si>
    <t>MILLIONVOICES LTD T/A MV FAMILY CENTRE</t>
  </si>
  <si>
    <t>Training to Ealing Children and Families</t>
  </si>
  <si>
    <t>Providing Training to Ealing Children and Families Services</t>
  </si>
  <si>
    <t>Jaerae Ltd</t>
  </si>
  <si>
    <t>JAERAE LIMITED</t>
  </si>
  <si>
    <t>PV DC resistance testing</t>
  </si>
  <si>
    <t>Contractor to carry out testing on PV DC testing</t>
  </si>
  <si>
    <t>Ecolution Group Limited T/A Ecolution.</t>
  </si>
  <si>
    <t>Rebecca Outram</t>
  </si>
  <si>
    <t>Property Safety</t>
  </si>
  <si>
    <t>ECOLUTION GROUP LIMITED T/A ECOLUTION</t>
  </si>
  <si>
    <t>HaloITSM</t>
  </si>
  <si>
    <t>Contract for the delivery of HaloITSM IT Service Management Solution (including hosting, support, maintenance, licences), cloud based service desk, implementation and other associated services.</t>
  </si>
  <si>
    <t>Halo Service Solutions Ltd</t>
  </si>
  <si>
    <t>SC216980</t>
  </si>
  <si>
    <t>HALO SERVICE SOLUTIONS LTD</t>
  </si>
  <si>
    <t>UK POS</t>
  </si>
  <si>
    <t>Uk Point Of Sale Group Ltd</t>
  </si>
  <si>
    <t>UK POINT OF SALE GROUP LIMITED</t>
  </si>
  <si>
    <t>EEC Room Booker</t>
  </si>
  <si>
    <t>Room Booking System by TES. Tes Room Booking can manage room bookings and resources online.</t>
  </si>
  <si>
    <t>Tes</t>
  </si>
  <si>
    <t>Polly Bradley</t>
  </si>
  <si>
    <t>Ealing Education Centre</t>
  </si>
  <si>
    <t>TES GLOBAL LIMITED</t>
  </si>
  <si>
    <t>BLRP - Devonshires Call off advice Package 1A sites</t>
  </si>
  <si>
    <t>Legal advice and letters regarding Henry Construction insolvency - including contract termination and dealing with the administrator</t>
  </si>
  <si>
    <t>Blrp</t>
  </si>
  <si>
    <t>OC397401</t>
  </si>
  <si>
    <t>Caveat Solicitors LTD</t>
  </si>
  <si>
    <t>Fixed legal fees</t>
  </si>
  <si>
    <t>Caveat Solicitors Ltd</t>
  </si>
  <si>
    <t>Leaving Care Team</t>
  </si>
  <si>
    <t>CAVEAT SOLICITORS LTD</t>
  </si>
  <si>
    <t>THOUGHT TV LIMITED SUPPLIER SET UP</t>
  </si>
  <si>
    <t>THOUGHT TV LIMITED ARE SUPPLYING VIDEOGRAPHY AND SPECIALIST VIDEO EDITING AND PRODUCTION SERVICES</t>
  </si>
  <si>
    <t>Thought Tv Limited</t>
  </si>
  <si>
    <t>THOUGHT TV LIMITED</t>
  </si>
  <si>
    <t>BLRP - Falcon Tower Crane Services Limited</t>
  </si>
  <si>
    <t>Tower Crane servicing for Package 1 sites</t>
  </si>
  <si>
    <t>Falcon Tower Crane Services Ltd</t>
  </si>
  <si>
    <t>Marie Blackman</t>
  </si>
  <si>
    <t>FALCON TOWER CRANE SERVICES LTD</t>
  </si>
  <si>
    <t>ASPECT HOUSE, 6 PORTAL WAY, ACTON, W3 6FE</t>
  </si>
  <si>
    <t>UTILITY BILLS FOR ASPECT HOUSE AND OTHER SERVICE CHARGES</t>
  </si>
  <si>
    <t>City &amp; Docklands Construction Ltd</t>
  </si>
  <si>
    <t>Christopher Gill</t>
  </si>
  <si>
    <t>Hostels Team</t>
  </si>
  <si>
    <t>CITY &amp; DOCKLANDS CONSTRUCTION LTD</t>
  </si>
  <si>
    <t>Falcon Tower Crane Services Limited</t>
  </si>
  <si>
    <t>Tower crane servicing at Dean Gardens</t>
  </si>
  <si>
    <t>BLRP - Security Services</t>
  </si>
  <si>
    <t>Site security services</t>
  </si>
  <si>
    <t>Park Guard Limited</t>
  </si>
  <si>
    <t>PARKGUARD LTD</t>
  </si>
  <si>
    <t>TARANTO SYSTEMS LIMITED</t>
  </si>
  <si>
    <t>Parking handheld devices</t>
  </si>
  <si>
    <t>Taranto Systems Limited</t>
  </si>
  <si>
    <t>LYNNETTE PYWELL</t>
  </si>
  <si>
    <t>lynnette.pywell@tarantosystems.com</t>
  </si>
  <si>
    <t>VYTA</t>
  </si>
  <si>
    <t>Disk shredding on site</t>
  </si>
  <si>
    <t>Vyta Secure Limited</t>
  </si>
  <si>
    <t>Audio Visual</t>
  </si>
  <si>
    <t>NI040520</t>
  </si>
  <si>
    <t>VYTA SECURE LTD</t>
  </si>
  <si>
    <t>ECT Manager Ltd</t>
  </si>
  <si>
    <t>ECT Manager is a platform Ealing council uses to maintain records for our Ealing ECTs (Early Career Teachers). We process ECT invoices which are statutory payments that need to be made for the services they provide.</t>
  </si>
  <si>
    <t>Ect Manager Ltd</t>
  </si>
  <si>
    <t>ECT MANAGER LTD</t>
  </si>
  <si>
    <t>SUPPLIER OF BINS - BOARD &amp; JCB APPROVED</t>
  </si>
  <si>
    <t>NEIL KAVANAGH</t>
  </si>
  <si>
    <t>anne.mitchell@contenur.com</t>
  </si>
  <si>
    <t>ALPHA PARKING LIMITED</t>
  </si>
  <si>
    <t>Training services</t>
  </si>
  <si>
    <t>Alpha Parking Limited</t>
  </si>
  <si>
    <t>MW Care, Training and Consultancy Ltd</t>
  </si>
  <si>
    <t>Mw Care, Training And Consultancy Ltd</t>
  </si>
  <si>
    <t>MW CARE TRAINING AND CONSULTANCY LTD</t>
  </si>
  <si>
    <t>Letterbox Consultancy</t>
  </si>
  <si>
    <t>Distribution company able to provide targeted door to door distribution for communications material</t>
  </si>
  <si>
    <t>The Letterbox Consultancy Ltd</t>
  </si>
  <si>
    <t>THE LETTERBOX CONSULTANCY LTD</t>
  </si>
  <si>
    <t>Transport for a LAC child</t>
  </si>
  <si>
    <t>Dsa Care And Support Services Ltd</t>
  </si>
  <si>
    <t>DSA CARE &amp; SUPPORT SERVICES LTD</t>
  </si>
  <si>
    <t>QUARTIX LIMITED</t>
  </si>
  <si>
    <t>Tracking Devices for vehicles</t>
  </si>
  <si>
    <t>Quartix Limited</t>
  </si>
  <si>
    <t>Luqmani Thomson &amp; Partners</t>
  </si>
  <si>
    <t>Fixed legal fees.</t>
  </si>
  <si>
    <t>LUQMANI THOMPSON &amp; PARTNERS</t>
  </si>
  <si>
    <t>Walpole Park Walled Garden heritage wall repairs</t>
  </si>
  <si>
    <t>repairs and rebuilt of damaged section of listed heritage brick wall in Walpole Park</t>
  </si>
  <si>
    <t>Avv Solutions Ltd</t>
  </si>
  <si>
    <t>AVV SOLUTIONS LTD</t>
  </si>
  <si>
    <t>Dean Gardens Drinking Water fountain installation</t>
  </si>
  <si>
    <t>Supply and installation of new drinking water fountain and pipework at Dean Gardens West Ealing</t>
  </si>
  <si>
    <t>Aquaneo Ltd</t>
  </si>
  <si>
    <t>AQUANEO LIMITED</t>
  </si>
  <si>
    <t>Southall Square Pocket Park Granite block seats</t>
  </si>
  <si>
    <t>carved granite block seating for Southall Square pocket park</t>
  </si>
  <si>
    <t>Ip Surfaces Ltd</t>
  </si>
  <si>
    <t>Madeline Magistrado Art Psychotherapist</t>
  </si>
  <si>
    <t>MADELINE MAGISTRADO T/A MADELINE MAGISTRADO ART PSYCHOTHERAPIST</t>
  </si>
  <si>
    <t>Wildflower and meadow seed for Ealing Parks</t>
  </si>
  <si>
    <t>supply of wildflower and meadow seeds for Ealing parks</t>
  </si>
  <si>
    <t>Origin Amenity Solutions Ltd</t>
  </si>
  <si>
    <t>ORIGIN AMENITY SOLUTIONS LTD</t>
  </si>
  <si>
    <t>Alphatrack Systems LTD (short term Door entry systems work)</t>
  </si>
  <si>
    <t>This is a short term contract (4 months) to deliver emergency works relating to door entry systems, , automated doors, barriers, gates, shutters and TV Ariel's across LBE’s asset list.</t>
  </si>
  <si>
    <t>Alphatrack Systems Ltd</t>
  </si>
  <si>
    <t>Building Safety Team</t>
  </si>
  <si>
    <t>ALPHATRACK SYSTEMS LTD</t>
  </si>
  <si>
    <t>Lightning, Guard rails &amp; Guard ladders, Mansafe &amp; Abseil points.</t>
  </si>
  <si>
    <t>Annual contract to service, inspect and compete reactive repairs on LBE Lightning, Guard rails &amp; Guard ladders, Mansafe &amp; Abseil points.</t>
  </si>
  <si>
    <t>Living Option Devon</t>
  </si>
  <si>
    <t>Out of borough, Devon specialist advocacy for Deprivation of Liberty.</t>
  </si>
  <si>
    <t>Jan Wlasienko</t>
  </si>
  <si>
    <t>Deprivation of Liberty. Older Persons (adults)</t>
  </si>
  <si>
    <t>LIVING OPTIONS DEVON</t>
  </si>
  <si>
    <t>Therapeutic Thinking Ltd</t>
  </si>
  <si>
    <t>Therapeutic Thinking Ltd provides training on therapeutic thinking courses and Alternative Provision Quality Assurance work for Ealing council</t>
  </si>
  <si>
    <t>THERAPEUTIC THINKING LTD</t>
  </si>
  <si>
    <t>West London Central Fixers</t>
  </si>
  <si>
    <t>West London Central Fixers are a Community Interest Company and provide workshops to the community to learn to fix/repair electrical items so they are reused, not disposed of.</t>
  </si>
  <si>
    <t>WEST CENTRAL LONDON FIXERS COMMUNITY INTEREST COMPANY</t>
  </si>
  <si>
    <t>Printing Box LTD</t>
  </si>
  <si>
    <t>Canvas Printing for Ealing Council</t>
  </si>
  <si>
    <t>Printing Box Ltd</t>
  </si>
  <si>
    <t>PRINTING BOX LTD</t>
  </si>
  <si>
    <t>UK LINGUISTIC SERVICES LTD</t>
  </si>
  <si>
    <t>Uk Linguistic Services Ltd</t>
  </si>
  <si>
    <t>Professional Development Group Ltd T/A Government Events</t>
  </si>
  <si>
    <t>Local authority training courses</t>
  </si>
  <si>
    <t>PROFESSIONAL DEVELOPMENT GROUP LTD T/A GOVERNMENT EVENTS</t>
  </si>
  <si>
    <t>E LONDON BUILDERS LTD</t>
  </si>
  <si>
    <t>BATHROOM INSTALLATION, KITCHEN INSTALLATION, HOME IMPROVEMENT, PATIO LAYING, DOMESTIC MAINTENANCE AND REPAIR SERVICES, BUILDING REFURBISHMENTS, BUILDING RENOVATIONS, PAINTING &amp; DECORATING, GARAGE CONVERSIONS, LOFT CONVERSIONS, CARPET FITTING</t>
  </si>
  <si>
    <t>E London Builders Ltd</t>
  </si>
  <si>
    <t>Karen Spencer</t>
  </si>
  <si>
    <t>PRP - Intrusive Investigations arising from High Rise Building Inspections.</t>
  </si>
  <si>
    <t>To comply with the Building Safety Act 2022 and the Fire Safety Act 2021, Ealing Council has a duty to carry out a detailed review of all high-rise buildings. Buildings in scope are those over 18 metres in height or at least 7 storeys. Ealing Council currently has 33 buildings that fall into this category.</t>
  </si>
  <si>
    <t>Prp Architecture Llp</t>
  </si>
  <si>
    <t>OC431021</t>
  </si>
  <si>
    <t>PRP ARCHITECTURE LLP</t>
  </si>
  <si>
    <t>The Vavengers</t>
  </si>
  <si>
    <t>The Vavengers are a leading charity in Violence against women in girls in Ealing. They are working with the LA FGM Community Project in Ealing. The Vavengers are leading on rebranding the project this year and are facilitating the administration of the project.</t>
  </si>
  <si>
    <t>UTR no. 475/WE40524</t>
  </si>
  <si>
    <t>THE VAVENGERS</t>
  </si>
  <si>
    <t>Laurence Keel Education</t>
  </si>
  <si>
    <t>For the supply of Educational Consultancy and Training to the Ealing learning Partnership</t>
  </si>
  <si>
    <t>self-employed</t>
  </si>
  <si>
    <t>LAURENCE KEEL EDUCATION</t>
  </si>
  <si>
    <t>LUCY INGLEBY</t>
  </si>
  <si>
    <t>TO PROVIDE SUPERVISORY AND TRAINING FOR YOUR CHOICE PROGRAMME AS CLINICAL LEAD</t>
  </si>
  <si>
    <t>Lucy Ingelby</t>
  </si>
  <si>
    <t>MISS LUCY INGLEBY KIELY T/A HEART PRINTS</t>
  </si>
  <si>
    <t>MRS J M MORGAN</t>
  </si>
  <si>
    <t>Mrs J M Morgan</t>
  </si>
  <si>
    <t>Mrs Morgan</t>
  </si>
  <si>
    <t>Consultant - Package 1 reprocurement</t>
  </si>
  <si>
    <t>Consultancy to reprocure Package 1 Housing development projects following the insolvency of the original contractor</t>
  </si>
  <si>
    <t>John Campion Consulting Limited</t>
  </si>
  <si>
    <t>JOHN CAMPION CONSULTING LIMITED</t>
  </si>
  <si>
    <t>VIOLETA CAMARERO MARTINEZ</t>
  </si>
  <si>
    <t>TO PROVIDE SUPERVISORY AND TRAINING TO YOUNG PEOPLE AS CLINICAL LEAD FOR YOUR CHOICE PROGRAMME</t>
  </si>
  <si>
    <t>Violeta Camarero Martinez</t>
  </si>
  <si>
    <t>Community opportunities for adults with autism</t>
  </si>
  <si>
    <t>Provision of activities for autistic adults as part of the 2023-27 VCS funding programme</t>
  </si>
  <si>
    <t>Hillingdon Autistic Care And Support Ltd</t>
  </si>
  <si>
    <t>Strategy, Performance &amp; Intelligence</t>
  </si>
  <si>
    <t>HILLINGDON AUTISTIC CARE AND SUPPORT LTD</t>
  </si>
  <si>
    <t>Consultant - BLRP Package 1 reprocuremt</t>
  </si>
  <si>
    <t>Consultancy to reprocure BLRP Package 1 Housing Development projects following insolvency of the original contractor</t>
  </si>
  <si>
    <t>Contract Management Training</t>
  </si>
  <si>
    <t>Contract Management training</t>
  </si>
  <si>
    <t>Cabinet Office Sscl Accounts Receivable Team</t>
  </si>
  <si>
    <t>CABINET OFFICE - SSCL ACCOUNTS RECEIVABLE TEAM</t>
  </si>
  <si>
    <t>Crown Hosting Data Centres</t>
  </si>
  <si>
    <t>This agreement offers data centre colocation facilities (racks, rack spaces and rooms) exclusively for public sector organisations and arms length bodies. Services include: - rack/space colocation 4kW to 30kW per rack for Official - private rooms from 500kW for Official - private rooms from 200kW for Secret or Top Secret - low energy price per kWh, with ultra-low facility wastage - smart hands for escorting or simple tasks - data cabling to enable connectivity - optical network connectivity between sites</t>
  </si>
  <si>
    <t>Corus Hotels Ltd T/A The Burnham Beeches Hotel</t>
  </si>
  <si>
    <t>The hotel will host the Annual Headteachers Conference 2024</t>
  </si>
  <si>
    <t>COUNTY HOTELS LTD T/A CORUS HOTELS LTD - THE BURNHAM BEECHES HOTEL</t>
  </si>
  <si>
    <t>Risk Management Services Project Work</t>
  </si>
  <si>
    <t>John Moody from Moody's Risk Management is going to do some consultancy work on the council's strategic risk register. Based in Rep. Ireland VAT Reg No. IE4045374G</t>
  </si>
  <si>
    <t>Moody'S Risk Management Services Limited</t>
  </si>
  <si>
    <t>Audit &amp; Investigations</t>
  </si>
  <si>
    <t>CLIMATE GUIDE LIMITED</t>
  </si>
  <si>
    <t>TO PROVIDE CLIMATE CHANGE TRAINING &amp; STRATEGIC SUPPORT - QUOTE ATTACHED</t>
  </si>
  <si>
    <t>Climate Guide Limited</t>
  </si>
  <si>
    <t>Daniel Mepham</t>
  </si>
  <si>
    <t>Education provider</t>
  </si>
  <si>
    <t>Property managing agent</t>
  </si>
  <si>
    <t>Temporary accommodation provisions. Double rooms for rent in Northolt.</t>
  </si>
  <si>
    <t>Taylor Alexander Ltd.</t>
  </si>
  <si>
    <t>TAYLOR ALEXANDER LTD</t>
  </si>
  <si>
    <t>Supported living</t>
  </si>
  <si>
    <t>Supported living for young people leaving care and provision of social work support to families and individuals in the community. Supplier required for observation and to carry out a PAMS Assessment.</t>
  </si>
  <si>
    <t>Iswp Assessment Services Ltd</t>
  </si>
  <si>
    <t>ISWP ASSESSMENT SERVICES LTD</t>
  </si>
  <si>
    <t>Focus Mental Health Solutions LTD</t>
  </si>
  <si>
    <t>Focus Mental Health Solutions Ltd</t>
  </si>
  <si>
    <t>FOCUS MENTAL HEALTH SOLUTIONS</t>
  </si>
  <si>
    <t>True Compliance Limited</t>
  </si>
  <si>
    <t>Provision of Compliance Software</t>
  </si>
  <si>
    <t>Jonathan Robinson</t>
  </si>
  <si>
    <t>TRUE COMPLIANCE LIMITED</t>
  </si>
  <si>
    <t>supply of pond plug plants for Dean Gardens</t>
  </si>
  <si>
    <t>supply of £500 of pond plants for community planting event at Dean Gardens</t>
  </si>
  <si>
    <t>Salix River And Wetland Services Ltd</t>
  </si>
  <si>
    <t>Leisure and Parks</t>
  </si>
  <si>
    <t>SALIX RIVER AND WETLAND SERVICES LTD</t>
  </si>
  <si>
    <t>Miss CN Dennis T/A Chantz Dee</t>
  </si>
  <si>
    <t>DJ services: training and events</t>
  </si>
  <si>
    <t>Chantz Dee</t>
  </si>
  <si>
    <t>UTR 1007092411</t>
  </si>
  <si>
    <t>Catapult Services LTD</t>
  </si>
  <si>
    <t>The company provides Paediatric First Aid, Emergency First Aid at Work and First Aid at Work courses at Ealing Council</t>
  </si>
  <si>
    <t>Catapult Services Ltd</t>
  </si>
  <si>
    <t>Maleekha Khan</t>
  </si>
  <si>
    <t>CATAPULT SERVICES LTD</t>
  </si>
  <si>
    <t>10g Consulting - Consultancy Services to Support Housing Pipeline Growth (Acquisition &amp; Investment Opportunities)</t>
  </si>
  <si>
    <t>To assist the New Business, Housing Development team with identifying specific acquisition and investment opportunities including turnkey and distressed ‘fire-sale’ sites, with a view to contributing additional homes toward to the council’s corporate objective to start building 4,000 new genuinely affordable homes (GAH) in the borough by April 2026.</t>
  </si>
  <si>
    <t>10G Consulting Limited</t>
  </si>
  <si>
    <t>10G CONSULTING LIMITED</t>
  </si>
  <si>
    <t>CAR PARK REPAIR WORKS</t>
  </si>
  <si>
    <t>Mobysoft Limited</t>
  </si>
  <si>
    <t>G-Cloud 13 Call-Off Contract</t>
  </si>
  <si>
    <t>Daria Grzybowski</t>
  </si>
  <si>
    <t>Arears Recoveries</t>
  </si>
  <si>
    <t>MOBYSOFT LIMITED</t>
  </si>
  <si>
    <t>BLRP - Security Services Circle UK</t>
  </si>
  <si>
    <t>CCTV Site security services for the 4no BLRP Package 1 Sites following Henry Construction entering administration - uplifted for provision to 31 March 2024</t>
  </si>
  <si>
    <t>Circle Uk Group Ltd</t>
  </si>
  <si>
    <t>CIRCLE UK GROUP LTD</t>
  </si>
  <si>
    <t>LBE - Security Services Circle UK</t>
  </si>
  <si>
    <t>CCTV Site security services for the 1no LBE Package 1 Site (Dean Gardens) following Henry Construction entering administration - Uplifted for provisional costs to 31 March 24</t>
  </si>
  <si>
    <t>Lbe</t>
  </si>
  <si>
    <t>P1A Construction Management Svcs - BLRP</t>
  </si>
  <si>
    <t>Construction management services to make safe and secure 4no Package 1 sites (Norwood Rd, Shackleton Rd, Chesterton&amp;Evesham &amp; Wood End Library) following Henry Construction entering administration</t>
  </si>
  <si>
    <t>Murphy Price Partnership</t>
  </si>
  <si>
    <t>LLP</t>
  </si>
  <si>
    <t>MPP (MURPHY PRICE PARTNERSHIP)</t>
  </si>
  <si>
    <t>Adult carers respite services</t>
  </si>
  <si>
    <t>Provision of respite services for adult carers</t>
  </si>
  <si>
    <t>Carers Trust Hillingdon</t>
  </si>
  <si>
    <t>CARERS TRUST HILLINGDON</t>
  </si>
  <si>
    <t>Learning Management System - Children's Services</t>
  </si>
  <si>
    <t>The current CPD/ LMS system has been decommissioned and we have to procure a new LMS system to take its place. This will support CPD for children's services including school-based professionals. This provider works with a high number of LA's in this field.</t>
  </si>
  <si>
    <t>Frontline Data Limited</t>
  </si>
  <si>
    <t>Ealing Learning Partnership / Social Care Training</t>
  </si>
  <si>
    <t>FRONTLINE DATA LTD</t>
  </si>
  <si>
    <t>Stark Works (formerly Squire Energy)</t>
  </si>
  <si>
    <t>Section 50/171 streetworks Licence. Refundable deposit</t>
  </si>
  <si>
    <t>Stark Works (Formerly Squire Energy)</t>
  </si>
  <si>
    <t>Sophie Davis</t>
  </si>
  <si>
    <t>Squire Energy T/A Stark Works</t>
  </si>
  <si>
    <t>TRADE UNION LEGAL LLP</t>
  </si>
  <si>
    <t>LEGAL ADVICE FOR EMPLOYEES</t>
  </si>
  <si>
    <t>Trade Union Legal Llp</t>
  </si>
  <si>
    <t>OC388189</t>
  </si>
  <si>
    <t>TRADE UNION LEGAL LLP T/A UNIONLINE</t>
  </si>
  <si>
    <t>LOOKERS LEASING LIMITED</t>
  </si>
  <si>
    <t>PARKING ENFORCEMENT VEHICLES</t>
  </si>
  <si>
    <t>Lookers Leasing Limited</t>
  </si>
  <si>
    <t>MATTHEW STOKELL</t>
  </si>
  <si>
    <t>accounts@lookersleasing.co.uk</t>
  </si>
  <si>
    <t>ADRIAN JAMES ACOUSTICS LIMITED</t>
  </si>
  <si>
    <t>Survey works for Gurnell Leisure Centre</t>
  </si>
  <si>
    <t>Adrian James Acoustics Limited</t>
  </si>
  <si>
    <t>ADRIAN JAMES ACOUSTICS LTD</t>
  </si>
  <si>
    <t>Paediatric First Aid Training</t>
  </si>
  <si>
    <t>To be set up on BusinessWorld. Tigerlily Training Ltd will provide paediatric first aid training to early years settings and childminders in Ealing.</t>
  </si>
  <si>
    <t>Tigerlily Training Ltd</t>
  </si>
  <si>
    <t>Sukhvir Kang</t>
  </si>
  <si>
    <t>Ealing Early Years Quality Partnership</t>
  </si>
  <si>
    <t>TIGERLILY TRAINING LTD</t>
  </si>
  <si>
    <t>FONEMEDIA LIMITED</t>
  </si>
  <si>
    <t>Mobile phone advertising for Regional Parks Project</t>
  </si>
  <si>
    <t>Fonemedia Limited</t>
  </si>
  <si>
    <t>FONEMEDIA LTD</t>
  </si>
  <si>
    <t>CY4OR LEGAL LTD</t>
  </si>
  <si>
    <t>Cy4Or Legal Ltd</t>
  </si>
  <si>
    <t>CY4OR LEGAL LIMITED</t>
  </si>
  <si>
    <t>eCapital Commercial Finance (North) Ltd T/A Apple Transcription Ltd</t>
  </si>
  <si>
    <t>Ecapital Commercial Finance (North) Ltd T/A Apple Transcription</t>
  </si>
  <si>
    <t>ECAPITAL COMERCIAL FINANCE (NORTH) T/A APPLE TRANSCRIPTION LTD</t>
  </si>
  <si>
    <t>Emma Maguire Psychology Ltd</t>
  </si>
  <si>
    <t>Supplier require for legal matters</t>
  </si>
  <si>
    <t>EMMA MAGUIRE PSYCHOLOGY LTD</t>
  </si>
  <si>
    <t>The International Social Work Agency LTD</t>
  </si>
  <si>
    <t>The International Social Work Agency</t>
  </si>
  <si>
    <t>THE INTERNATIONAL SOCIAL WORK AGENCY LTD</t>
  </si>
  <si>
    <t>Consultancy services for Healthy Homes Ealing Service</t>
  </si>
  <si>
    <t>Delivery of fuel poverty reduction service for Ealing residents. Providing telephone energy advice line, energy consultations, small energy efficiency measures.</t>
  </si>
  <si>
    <t>Groundwork London</t>
  </si>
  <si>
    <t>Emily Hazzard</t>
  </si>
  <si>
    <t>Climate Action and Sustainability Team</t>
  </si>
  <si>
    <t>GROUNDWORK LONDON</t>
  </si>
  <si>
    <t>TRAFFIC ENVIRONMENT SYSTEMS LIMITED</t>
  </si>
  <si>
    <t>Providing 5 ANPR hardware units &amp; Software maintenance cover, training, etc. This was approved by the GEL Board.</t>
  </si>
  <si>
    <t>Traffic Environment Systems Limited</t>
  </si>
  <si>
    <t>DAVE SKULL</t>
  </si>
  <si>
    <t>sarah@tesltd.co.uk</t>
  </si>
  <si>
    <t>INTEGRITY PRINT LIMITED</t>
  </si>
  <si>
    <t>Providing parking stationery, pcn rolls, suspension signs, etc. Approved by Andrew/ Abigail</t>
  </si>
  <si>
    <t>Integrity Print Limited</t>
  </si>
  <si>
    <t>JANE BUSH</t>
  </si>
  <si>
    <t>Jayne.Bush@integritycomms.com</t>
  </si>
  <si>
    <t>Blue badge fraud investigation for the new parking contract</t>
  </si>
  <si>
    <t>PAUL SLOWEY</t>
  </si>
  <si>
    <t>paul.slowey@bbfi.org.uk</t>
  </si>
  <si>
    <t>Design and Print</t>
  </si>
  <si>
    <t>Provider of design and print services.</t>
  </si>
  <si>
    <t>Graham Langley Ltd</t>
  </si>
  <si>
    <t>Vanessa Bevilacqua</t>
  </si>
  <si>
    <t>Transport Projects and Policy Team</t>
  </si>
  <si>
    <t>GRAHAM LANGLEY LTD</t>
  </si>
  <si>
    <t>Essential Safeguarding Ltd</t>
  </si>
  <si>
    <t>Implementation of practice review</t>
  </si>
  <si>
    <t>Vanessa Newman</t>
  </si>
  <si>
    <t>Providing training for Health and Safety training for GEL</t>
  </si>
  <si>
    <t>Patrycja Wojtyczka</t>
  </si>
  <si>
    <t>KANDA COMMUNICATIONS LLP</t>
  </si>
  <si>
    <t>Additional support to carry out the communications and engagement for the Gurnell Leisure Centre</t>
  </si>
  <si>
    <t>Kanda Communications Llp</t>
  </si>
  <si>
    <t>OC417059</t>
  </si>
  <si>
    <t>Fleet vehicle tyre supplier</t>
  </si>
  <si>
    <t>Fleet vehicle tyres</t>
  </si>
  <si>
    <t>Kwik-Fit (Gb) Limited T/A Kwik Fit Fleet</t>
  </si>
  <si>
    <t>KWIK-FIT (GB) LIMITED T/A KWIK FIT FLEET</t>
  </si>
  <si>
    <t>Mechanical Contractor</t>
  </si>
  <si>
    <t>Additional Mechanical Maintenance Services</t>
  </si>
  <si>
    <t>Flomar Limited T/As Enersol</t>
  </si>
  <si>
    <t>FLOMAR LIMITED T/AS ENERSOL</t>
  </si>
  <si>
    <t>Fire alarms and associated services</t>
  </si>
  <si>
    <t>To complete works as specified in Life safety systems maintenance and minor works on a 3 month contract.</t>
  </si>
  <si>
    <t>Richie Richards</t>
  </si>
  <si>
    <t>NICEIC CONTRACTOR CERTIFICATION</t>
  </si>
  <si>
    <t>Certsure Llp</t>
  </si>
  <si>
    <t>OC379918.</t>
  </si>
  <si>
    <t>CERTSURE LLP T/A NICEIC</t>
  </si>
  <si>
    <t>Chameleon Commercial Services Ltd</t>
  </si>
  <si>
    <t>Resident engagement training and engagement sessions</t>
  </si>
  <si>
    <t>Jon Maxwell</t>
  </si>
  <si>
    <t>Housing Management</t>
  </si>
  <si>
    <t>CHAMELEON COMMERCIAL SERVICES LTD - ADAPT AND THRIVE</t>
  </si>
  <si>
    <t>THE WELL GROUP LIMITED</t>
  </si>
  <si>
    <t>Plumbing Works for St John's Primary School</t>
  </si>
  <si>
    <t>The Well Group Limited</t>
  </si>
  <si>
    <t>SKANSKA TECHNOLOGY LTD</t>
  </si>
  <si>
    <t>For both a concept design and a detailed design for the 1st floor Science Classrooms for Ellen Wilkinson School</t>
  </si>
  <si>
    <t>Skanska Technology Ltd</t>
  </si>
  <si>
    <t>SKANSKA TECHNOLOGY LIMITED</t>
  </si>
  <si>
    <t>Jack Ambrose Visuals Ltd</t>
  </si>
  <si>
    <t>Visuals</t>
  </si>
  <si>
    <t>JACK AMBROSE VISUALS LTD</t>
  </si>
  <si>
    <t>Peter Morey Illustrations</t>
  </si>
  <si>
    <t>Live Illustrations Visual Scribing</t>
  </si>
  <si>
    <t>MR PETER MOREY T/A PETER MOREY ILLUSTRATION</t>
  </si>
  <si>
    <t>JASCOM ELECTRICAL CONTRACTORS LIMITED</t>
  </si>
  <si>
    <t>TO INSTALL A SOCKET FOR AN AIR QUALITY SENSOR IN LADY MARGARET PRIMARY SCHOOL, SOUTHALL. THE ATTACHE QUOTATION IS FOR 10 SOCKETS SO JUST ONE SHOULD BE IN THE REGION OF £350</t>
  </si>
  <si>
    <t>Jascom Electrical Contractors Limited</t>
  </si>
  <si>
    <t>Surinderpal Suri</t>
  </si>
  <si>
    <t>Pollution Technical</t>
  </si>
  <si>
    <t>BEAM Ealing</t>
  </si>
  <si>
    <t>This project offered by BEAM is a unique and bespoke project supporting residents who are homeless or at risk of becoming homeless. The residents can undertake high value training courses to enable them back into work.</t>
  </si>
  <si>
    <t>Naseem Kauser</t>
  </si>
  <si>
    <t>Diana Skwarczowska</t>
  </si>
  <si>
    <t>Family Support Services</t>
  </si>
  <si>
    <t>Family support services/interventions for Polish families</t>
  </si>
  <si>
    <t>Vesta Specialist Family Support</t>
  </si>
  <si>
    <t>Vesta Family Support</t>
  </si>
  <si>
    <t>RH ENVIRONMENTAL LIMITED</t>
  </si>
  <si>
    <t>RIAMS DATABASE SUBSCRIPTION FOR PRS LICENSING - PLANNING ENFORCEMENT &amp; HOUSING MODULES. £3,400 + £50 PER YEAR FOR THREE YEARS PLUS £948 ONE OFF ONLINE TRAINING.</t>
  </si>
  <si>
    <t>Rh Environmental Limited</t>
  </si>
  <si>
    <t>Joe Blanchard</t>
  </si>
  <si>
    <t>RH ENVIRONMENTAL LIMITED TA RHE GLOBAL</t>
  </si>
  <si>
    <t>BEEVER AND STRUTHERS SERVICES LIMITED</t>
  </si>
  <si>
    <t>External audit services for FY 2023/24</t>
  </si>
  <si>
    <t>The company provides Paediatric First Aid, Emergency First Aid at Work courses at Ealing Council</t>
  </si>
  <si>
    <t>Design Work for Inclusive Recruitment Guide</t>
  </si>
  <si>
    <t>Bized Projects C.I.C.</t>
  </si>
  <si>
    <t>BIZED PROJECTS CIC</t>
  </si>
  <si>
    <t>Office Supplies, stationery, furniture, facility products</t>
  </si>
  <si>
    <t>BRENT OIL CONTRACTORS LIMITED</t>
  </si>
  <si>
    <t>COLLECTION OF OIL FROM THE HWRC SITE</t>
  </si>
  <si>
    <t>UK Organisation which aims to persuade employers to pay a Living wage</t>
  </si>
  <si>
    <t>Professional body for the waste management industry in the UK</t>
  </si>
  <si>
    <t>Playground equipment supplier, maintenance services</t>
  </si>
  <si>
    <t>Health &amp; Safety training provider</t>
  </si>
  <si>
    <t>WICKSTEED LEISURE LIMITED</t>
  </si>
  <si>
    <t>Provider of playground equipment, supplies and servicing</t>
  </si>
  <si>
    <t>Business Support services in relations to leasing and treasury</t>
  </si>
  <si>
    <t>Providing fuel/fuel cards</t>
  </si>
  <si>
    <t>Conduct GEL Street surveys</t>
  </si>
  <si>
    <t>STREETMASTER (SOUTH WALES) LIMITED</t>
  </si>
  <si>
    <t>Critical Friend Review of Property Services 2023</t>
  </si>
  <si>
    <t>To have robust, affordable operation plans and procedures in place To build effective relationships internally and externally with key stakeholders Property Services is able to deliver robust, safe and resilient services The review to cover: Healthcheck of current service and structure; Operational strategy; Operational delivery model; Skills, competencies and accreditation for internal staff and suppliers; Gap analysis; Develop service specific policies; Develop processes and write service specific procedures; Identification of efficiencies and synergies; Develop the strategy and procedures for monitoring and managing the condition, compliance, suitability and performance of building assets; Affordability review; Change management</t>
  </si>
  <si>
    <t>Threeday Group Ltd</t>
  </si>
  <si>
    <t>BRIDGEHOUSE COMPANY SECRETARIES LIMITED</t>
  </si>
  <si>
    <t>Company Secretaries</t>
  </si>
  <si>
    <t>PROFESSIONAL TAX SERVICES</t>
  </si>
  <si>
    <t>PRICEWATERHOUSECOOPERS</t>
  </si>
  <si>
    <t>SPALDINGS LIMITED</t>
  </si>
  <si>
    <t>Agriculture parts and GM services</t>
  </si>
  <si>
    <t>Spaldings Limited</t>
  </si>
  <si>
    <t>SARAH BROOKS</t>
  </si>
  <si>
    <t>gcsales@spaldings.co.uk</t>
  </si>
  <si>
    <t>PERTEMPS RECRUITMENT PARTNERSHIP LIMITED</t>
  </si>
  <si>
    <t>Temporary staff cover</t>
  </si>
  <si>
    <t>Sean Brierley</t>
  </si>
  <si>
    <t>cad@pobox1552.co.uk</t>
  </si>
  <si>
    <t>Marketing experts who deliver marketing to the business</t>
  </si>
  <si>
    <t>UTR 1025747154</t>
  </si>
  <si>
    <t>Provision of operations management system</t>
  </si>
  <si>
    <t>HAZEL CABLE</t>
  </si>
  <si>
    <t>hazel.cable@whitespacews.com</t>
  </si>
  <si>
    <t>PHS GROUP LIMITED</t>
  </si>
  <si>
    <t>Washroom, healthcare, floorcare hygiene</t>
  </si>
  <si>
    <t>Phs Group Limited</t>
  </si>
  <si>
    <t>no contact</t>
  </si>
  <si>
    <t>PHS GROUP LTD</t>
  </si>
  <si>
    <t>Environmental services provider</t>
  </si>
  <si>
    <t>Greener Ealing are providing the environmental services for London Borough of Ealing Council</t>
  </si>
  <si>
    <t>corporatecollectionservices@ealing.gov.uk</t>
  </si>
  <si>
    <t>FUEL INSTALLATION AND TANK REPLACEMENT SERVICE</t>
  </si>
  <si>
    <t>GRACE HARRIS</t>
  </si>
  <si>
    <t>rpc-credman-uk@rentokil-initial.com</t>
  </si>
  <si>
    <t>MOTUS GROUP (UK) LIMITED</t>
  </si>
  <si>
    <t>COMMERCIAL TRUCK DEALER</t>
  </si>
  <si>
    <t>Intelligent Automation Managed Service for Revenues and Benefits</t>
  </si>
  <si>
    <t>automation of processes for benefits and financial assessments</t>
  </si>
  <si>
    <t>Delta 4 Services Ltd Trading As Digistaff</t>
  </si>
  <si>
    <t>CEX23023</t>
  </si>
  <si>
    <t>DELTA 4 SERVICES LIMITED T/A D4S DIGISTAFF</t>
  </si>
  <si>
    <t>Plant provider</t>
  </si>
  <si>
    <t>Provider of specialised Plant for Greener Ealing to use at the Greenford HWRC site.</t>
  </si>
  <si>
    <t>Christoper Hanlon</t>
  </si>
  <si>
    <t>CHRISTOPHER.HANLON@LOADERHIRE.COM</t>
  </si>
  <si>
    <t>ORIGIN AMENITY SOLUTIONS LIMITED</t>
  </si>
  <si>
    <t>PRODUCTS FOR THE IMPROVEMENT, MAINTENANCE AND CONSTRUCTION OF SPORTS, AMENITY AND LANDSCAPE AREAS FOR GEL.</t>
  </si>
  <si>
    <t>NATIONAL FEDERATION OF LOCAL AUTHORITY TRADING COMPANIES LIMITED</t>
  </si>
  <si>
    <t>Advisory, LA trading companies consultancy</t>
  </si>
  <si>
    <t>SIMON HOWICK</t>
  </si>
  <si>
    <t>accounts@latco.network</t>
  </si>
  <si>
    <t>PCF PRINT MANAGEMENT LTD</t>
  </si>
  <si>
    <t>SUN and Workflow licence</t>
  </si>
  <si>
    <t>Pcf Print Management Ltd</t>
  </si>
  <si>
    <t>Specialised consultancy company that has carried out service reviews on the waste sector</t>
  </si>
  <si>
    <t>no contract</t>
  </si>
  <si>
    <t>RUBIX U.K. LIMITED</t>
  </si>
  <si>
    <t>Rubix U.K. Limited</t>
  </si>
  <si>
    <t>RUBIX UK LIMITED</t>
  </si>
  <si>
    <t>FREIGHT TRANSPORT ASSOCIATION LIMITED</t>
  </si>
  <si>
    <t>Compliance provider</t>
  </si>
  <si>
    <t>Freight Transport Association Limited</t>
  </si>
  <si>
    <t>FREIGHT TRANSPORT ASSOCIATION LTD</t>
  </si>
  <si>
    <t>SUPPLYING &amp; ERECTING ALL TYPES OF FENCING, GATES, BARRIERS &amp; BOLLARDS</t>
  </si>
  <si>
    <t>JUSTIN THOMAS</t>
  </si>
  <si>
    <t>PROFESSIONAL PHOTOGRAPHER</t>
  </si>
  <si>
    <t>Justin Thomas</t>
  </si>
  <si>
    <t>BLUE BAG DISTRIBUTION LTD</t>
  </si>
  <si>
    <t>Distributor of clear sacks for residents on behalf of GEL and the Council</t>
  </si>
  <si>
    <t>GM and Streets material provider</t>
  </si>
  <si>
    <t>COMPUTER SOLUTIONS MIDLANDS LIMITED</t>
  </si>
  <si>
    <t>ICT software provider for the public weighbridge at Greenford depot</t>
  </si>
  <si>
    <t>Computer Solutions Midlands Limited</t>
  </si>
  <si>
    <t>COMPUTER SOLUTIONS MIDLANDS LTD T/A INFOTECH SOLUTIONS</t>
  </si>
  <si>
    <t>Medical Centre</t>
  </si>
  <si>
    <t>Adult Health Assessment fee</t>
  </si>
  <si>
    <t>Hayes Medical Centre</t>
  </si>
  <si>
    <t>BLRP Buckingham Ave</t>
  </si>
  <si>
    <t>Appointed as original arch, current appointment to produce scheme CGI's</t>
  </si>
  <si>
    <t>Saunders Boston Ltd</t>
  </si>
  <si>
    <t>SAUNDERS BOSTON LTD</t>
  </si>
  <si>
    <t>Georgina Hibbert Limited</t>
  </si>
  <si>
    <t>No contract reference</t>
  </si>
  <si>
    <t>GEORGINA HIBBERT LIMITED</t>
  </si>
  <si>
    <t>GM TOOL AND EQUIPMENT HIRE SPECIALIST</t>
  </si>
  <si>
    <t>PAUL QUESTED</t>
  </si>
  <si>
    <t>cashallocation@hss.com</t>
  </si>
  <si>
    <t>PARAGUS LIMITED</t>
  </si>
  <si>
    <t>VEHICLE DEFECT REPORTING SOFTWARE</t>
  </si>
  <si>
    <t>Paragus Limited</t>
  </si>
  <si>
    <t>IPL PLASTICS (UK) LIMITED</t>
  </si>
  <si>
    <t>Clear sacks and bin prover</t>
  </si>
  <si>
    <t>Ipl Plastics (Uk) Limited</t>
  </si>
  <si>
    <t>Reprographics</t>
  </si>
  <si>
    <t>W.H.&amp; D.B. DOOLE LIMITED</t>
  </si>
  <si>
    <t>SUPPLIER OF TOOLS &amp; EQUIPMENT FOR STREET CLEANSING</t>
  </si>
  <si>
    <t>W.H.&amp; D.B. Doole Limited</t>
  </si>
  <si>
    <t>WH &amp; DB DOOLE T/A THE BELL BRUSH COMPANY</t>
  </si>
  <si>
    <t>Provision of The Stop Smoking Service</t>
  </si>
  <si>
    <t>The provision for Stop Smoking service for Mental Health and Pregnant Women</t>
  </si>
  <si>
    <t>Provision NHS Health Checks</t>
  </si>
  <si>
    <t>Provision of NHS Health Checks - various 76 GP Practices</t>
  </si>
  <si>
    <t>Various 76 Gp Practices</t>
  </si>
  <si>
    <t>Design And Creation and Hosting Of E-Learning Course</t>
  </si>
  <si>
    <t>Design and creation and hosting of e-learning course for frontline staff on social tariffs and supporting promotional material.</t>
  </si>
  <si>
    <t>Digital Unite Ltd</t>
  </si>
  <si>
    <t>DIGITAL UNITE LTD</t>
  </si>
  <si>
    <t>Religious Education Adviser</t>
  </si>
  <si>
    <t>Contribute to and support RE Subject Network meetings To secure systems for monitoring, evaluating and reporting to SACRE on the quality of religious education provision in Ealing schools</t>
  </si>
  <si>
    <t>Jan Mcguire</t>
  </si>
  <si>
    <t>No Contract Reference</t>
  </si>
  <si>
    <t>UTR HMRC Registered Tax Ref: 34760 59586</t>
  </si>
  <si>
    <t>Jan McGuire</t>
  </si>
  <si>
    <t>ELITE DESIGNERS LTD</t>
  </si>
  <si>
    <t>Design work for Young Adult Centre</t>
  </si>
  <si>
    <t>Elite Designers Ltd</t>
  </si>
  <si>
    <t>No contract</t>
  </si>
  <si>
    <t>ELITE DESIGNERS LIMITED</t>
  </si>
  <si>
    <t>Provision of operations management system for GM</t>
  </si>
  <si>
    <t>contract</t>
  </si>
  <si>
    <t>Hazel Cable</t>
  </si>
  <si>
    <t>Company cars lease</t>
  </si>
  <si>
    <t>ONWL Integrated Sexual Health Services</t>
  </si>
  <si>
    <t>Mandated open access sexual health service. Contract lead by Ealing, Harrow and Brent Councils, ONWL sub-region on behalf of London Councils. Ealing Council is the lead commissioner for 2018 and 2021, Harrow 2019, Brent 2020,. ONWL Councils lead on rotation. Part of London Sexual Health programme. This includes integration with London e-service, new London tariff payments and standardised terms and conditions and quality, with some local variation based on need. All London Tariffs publicly available on pathway analytics website. For 2021/22 Ealing as part of ONWL have moved to a BLOCK payments, which aligns with most of London, as per government guidance during COVID 19. Please note that Sexual Health Services are essential health services and required to function within government guidance for COVID 19, as with many other services these services have been significantly impacted and led to a severe backlog for complex issues. Ealing, Harrow and Brent Council intend to extend this contract, as the priority is to ensure stability across the system and access for residents. The London Sexual Health programme will be collaborating on plans for stability for this year and future planning. For 2023/24 baselines Baseline Agreed with Commissioners in 29 September 2023 £2,037,125.49 made up form £1,939,302.49 for in clinic activity and £97,823 for Primary Care</t>
  </si>
  <si>
    <t>No Contract Reference Number</t>
  </si>
  <si>
    <t>HIV Support Services, For Ealing (Heath and Wellbeing)</t>
  </si>
  <si>
    <t>HIV Support Services (Health and Wellbeing) in Ealing</t>
  </si>
  <si>
    <t>Living Well International Cic</t>
  </si>
  <si>
    <t>LIVING WELL INTERNATIONAL CIC</t>
  </si>
  <si>
    <t>Provision of HIV Support Services</t>
  </si>
  <si>
    <t>Fiona Vettiankal</t>
  </si>
  <si>
    <t>Fiona Vettiankal has been commissioned by the Ealing Learning Partnership to look at national best practice alongside current practices in Ealing schools and to share approaches that could support development of all ELP schools.</t>
  </si>
  <si>
    <t>Fiona Oakley</t>
  </si>
  <si>
    <t>UTR no. 2111339271</t>
  </si>
  <si>
    <t>Vehicle Hire</t>
  </si>
  <si>
    <t>Vehicle hire</t>
  </si>
  <si>
    <t>Hitachi Capital (Uk) Plc</t>
  </si>
  <si>
    <t>Sara Watt</t>
  </si>
  <si>
    <t>Sara.Watt@Novuna.co.uk</t>
  </si>
  <si>
    <t>Southall Community Hub - UKSPF Community Hub</t>
  </si>
  <si>
    <t>Appointment of Freehaus Design to deliver RIBA stages 1-3 of the UKSPF Community Hub programme.</t>
  </si>
  <si>
    <t>Abel Archundia Espinosa</t>
  </si>
  <si>
    <t>Area Regeneration and Economic Renewal</t>
  </si>
  <si>
    <t>Racecourse Together Fourth Court Development</t>
  </si>
  <si>
    <t>RIBA Stage 2 Concept Design report for the renewal/reconstruction of an existing ancillary building and court, on the Racecourse Estate in Northolt. The concept design will propose a new community space for locals.</t>
  </si>
  <si>
    <t>Mariam Abdallah</t>
  </si>
  <si>
    <t>PL232489</t>
  </si>
  <si>
    <t>abdallahm@ealing.gov.uk</t>
  </si>
  <si>
    <t>Postal Goods, Services and Solutions</t>
  </si>
  <si>
    <t>Contract for outbound mail. Part of this is recharged. Some of this is covered by the central budget.</t>
  </si>
  <si>
    <t>CH222422</t>
  </si>
  <si>
    <t>Arup Framework Agreement RM6187</t>
  </si>
  <si>
    <t>The provision of project management and consultancy services to develop the local plan.</t>
  </si>
  <si>
    <t>Arup</t>
  </si>
  <si>
    <t>Steve Barton</t>
  </si>
  <si>
    <t>Jennifer Peters</t>
  </si>
  <si>
    <t>no contract reference number</t>
  </si>
  <si>
    <t>OVE ARUP &amp; PARTNERS INTERNATIONAL LTD</t>
  </si>
  <si>
    <t>Mailroom Equipment</t>
  </si>
  <si>
    <t>Mailroom equipment</t>
  </si>
  <si>
    <t>Quadient</t>
  </si>
  <si>
    <t>TBC</t>
  </si>
  <si>
    <t>QUADIENT UK LIMITED</t>
  </si>
  <si>
    <t>Legal Services/Civica Case Management System</t>
  </si>
  <si>
    <t>Contract for supply, implementation and support of Legal Services Case Management System</t>
  </si>
  <si>
    <t>Don Pitts</t>
  </si>
  <si>
    <t>tbc</t>
  </si>
  <si>
    <t>Legal Services/Thomson Reuters Law Library agreement</t>
  </si>
  <si>
    <t>Contract for provision of on-line law library</t>
  </si>
  <si>
    <t>Thomson Reuters</t>
  </si>
  <si>
    <t>THOMSON REUTERS(PROFESSIONAL)UK LTD T/A SWEET &amp; MAXWELL</t>
  </si>
  <si>
    <t>Mary Myatt Learning Ltd</t>
  </si>
  <si>
    <t>Keynote speaker at Headteachers Leadership Conference in March 2024</t>
  </si>
  <si>
    <t>MARY MYATT LEARNING LTD</t>
  </si>
  <si>
    <t>AV services</t>
  </si>
  <si>
    <t>AV provider - providing equipment and engineers for events</t>
  </si>
  <si>
    <t>T20 Events Ltd</t>
  </si>
  <si>
    <t>Tom Masters</t>
  </si>
  <si>
    <t>T20 EVENTS LTD</t>
  </si>
  <si>
    <t>CDW Limited - Nutanix Licences &amp; Support</t>
  </si>
  <si>
    <t>Nutanix Licences &amp; Support for Crown Hosting Data Centre</t>
  </si>
  <si>
    <t>Cdw Limited</t>
  </si>
  <si>
    <t>CH232455</t>
  </si>
  <si>
    <t>on BW</t>
  </si>
  <si>
    <t>CDW Limited</t>
  </si>
  <si>
    <t>MHR - Itrent &amp; Payroll System</t>
  </si>
  <si>
    <t>Itrent &amp; Payroll Software</t>
  </si>
  <si>
    <t>Midland Software Ltd</t>
  </si>
  <si>
    <t>HR to advise</t>
  </si>
  <si>
    <t>on Business World</t>
  </si>
  <si>
    <t>Microsoft Server Cloud Enrolment - Dynamic Licences</t>
  </si>
  <si>
    <t>Dynamics Licences- from Corporate Digital Programme</t>
  </si>
  <si>
    <t>.</t>
  </si>
  <si>
    <t>Microsoft Server Cloud Enrolment - Core Infrastructure Licences</t>
  </si>
  <si>
    <t>Core Infrastructure Licences for Data Centre</t>
  </si>
  <si>
    <t>Harrow School Enterprises Ltd</t>
  </si>
  <si>
    <t>Venue used yearly for Family School Partnership Awards Ceremony</t>
  </si>
  <si>
    <t>HARROW SCHOOL ENTERPRISES LIMITED</t>
  </si>
  <si>
    <t>FORM &amp; BEYOND LTD T/A BRONEK</t>
  </si>
  <si>
    <t>FORM &amp; BEYOND ARE RUNNING THE STANDARD CHRISTMAS MARKET 2023 AT NORTH ACTON SQUARE. WE HAVE ALREADY PAID THEM £4,000 AS A SUNDRY SUPPLIER, BUT NOW THEY NEED TO BE SET UP AS A SUPPLIER IN ORDER FOR FUTURE PAYMENTS TO BE MADE. THIS REQUEST IS URGENT</t>
  </si>
  <si>
    <t>Form &amp; Beyond Ltd T/A Bronek</t>
  </si>
  <si>
    <t>Andrea Laffey</t>
  </si>
  <si>
    <t>NO CONTRACT</t>
  </si>
  <si>
    <t>Phoenix HSC (UK) Ltd</t>
  </si>
  <si>
    <t>Phoenix HSC (UK) will be used be providing virtual specialist training sessions to FM team as apart of professional development.</t>
  </si>
  <si>
    <t>Phoenix Hsc (Uk) Ltd</t>
  </si>
  <si>
    <t>N/A</t>
  </si>
  <si>
    <t>PHOENIX HSC (UK) LTD</t>
  </si>
  <si>
    <t>Caspar System Cloud</t>
  </si>
  <si>
    <t>Client Money &amp; Case Management Solution for Deputies &amp; Appointees.</t>
  </si>
  <si>
    <t>Trojan Consultants Ltd</t>
  </si>
  <si>
    <t>TROJAN CONSULTANTS LTD</t>
  </si>
  <si>
    <t>Ealing Cil and Viability Studies</t>
  </si>
  <si>
    <t>Evidence base for the Local Plan and CiL</t>
  </si>
  <si>
    <t>Bnpp</t>
  </si>
  <si>
    <t>GRANGEWOOD PLASTIC PACKAGING LIMITED</t>
  </si>
  <si>
    <t>Recycling sacks</t>
  </si>
  <si>
    <t>GE23044</t>
  </si>
  <si>
    <t>Klark</t>
  </si>
  <si>
    <t>accounts@grangewoodplastics.com</t>
  </si>
  <si>
    <t>Market Engagement - Soft Market Testing</t>
  </si>
  <si>
    <t>Soft market testing with capital works contractors</t>
  </si>
  <si>
    <t>Lumensol Ltd</t>
  </si>
  <si>
    <t>Paul Woodham</t>
  </si>
  <si>
    <t>Mark Voller</t>
  </si>
  <si>
    <t>Asset Management - Capital Works</t>
  </si>
  <si>
    <t>LUMENSOL LTD</t>
  </si>
  <si>
    <t>Lifts Minor Works Programme</t>
  </si>
  <si>
    <t>Minor passenger lift works</t>
  </si>
  <si>
    <t>Jackson Lift Services Ltd</t>
  </si>
  <si>
    <t>PL232515</t>
  </si>
  <si>
    <t>JACKSON LIFT SERVICES LIMITED</t>
  </si>
  <si>
    <t>Lift Refurbishment - Woburn Tower</t>
  </si>
  <si>
    <t>Lift refurbishment at Woburn Tower</t>
  </si>
  <si>
    <t>CH222440-D</t>
  </si>
  <si>
    <t>LBE-Momentum Structural Eng Svcs</t>
  </si>
  <si>
    <t>Inspection works to Dean Gdns following Henry Construction entering administration, to identify imminently unsafe structures</t>
  </si>
  <si>
    <t>No Contract Ref</t>
  </si>
  <si>
    <t>LBE-Jubb Consulting Engineers-Desktop Study-concrete cube test Svcs</t>
  </si>
  <si>
    <t>Package 1 Site-Dean Gdns-Analysis services for concrete results obtained</t>
  </si>
  <si>
    <t>Jubb Consulting Engineers Ltd</t>
  </si>
  <si>
    <t>JUBB CONSULTING ENGINEERS LTD</t>
  </si>
  <si>
    <t>BLRP-Jubb Consulting Engineers-Desktop Study Svcs</t>
  </si>
  <si>
    <t>Package 1 Sites-Chesterton &amp; Evesham, Shackleton Rd, Norwood Rd &amp; Wood End -Analysis service for concrete results obtained</t>
  </si>
  <si>
    <t>Lumensol</t>
  </si>
  <si>
    <t>Consulting as per contract and proposal.</t>
  </si>
  <si>
    <t>VOL8-NO59712023</t>
  </si>
  <si>
    <t>Rapleys Stock Condition Contract</t>
  </si>
  <si>
    <t>Stock Condition Surveys Contract - 5 Year Contract</t>
  </si>
  <si>
    <t>Rapleys Llp</t>
  </si>
  <si>
    <t>PL232488</t>
  </si>
  <si>
    <t>OC308311</t>
  </si>
  <si>
    <t>RAPLEYS LLP</t>
  </si>
  <si>
    <t>SPOTLESS COMMERCIAL CLEANING LIMITED</t>
  </si>
  <si>
    <t>CLEANING CONTRACT FOR NEW CCTV &amp; PARKING SERVICES OFFICE AT COPLEY CLOSE</t>
  </si>
  <si>
    <t>Spotless Commercial Cleaning Limited</t>
  </si>
  <si>
    <t>Jason Hawes</t>
  </si>
  <si>
    <t>CCTV &amp; Parking Services</t>
  </si>
  <si>
    <t>NO CONTRACT REF</t>
  </si>
  <si>
    <t>SC163138</t>
  </si>
  <si>
    <t>SPOTLESS COMMERCIAL CLEANING LTD</t>
  </si>
  <si>
    <t>Backrow Consulting Ltd</t>
  </si>
  <si>
    <t>Consultancy to the Head Teacher and SLT</t>
  </si>
  <si>
    <t>No contract reference number</t>
  </si>
  <si>
    <t>BACKROW CONSULTING LTD</t>
  </si>
  <si>
    <t>School Synergy Ltd</t>
  </si>
  <si>
    <t>Subscription to School Synergy - a platform for school improvement in communication systems enhancing SIMS. A school system that will ultimately define processes and save costs.</t>
  </si>
  <si>
    <t>No contract reference number in place</t>
  </si>
  <si>
    <t>SCHOOL SYNERGY LTD</t>
  </si>
  <si>
    <t>Prior + Partners - regional park masterplanning</t>
  </si>
  <si>
    <t>The consultant will deliver a masterplan for the creation of a Regional Park and input into the supporting cost neutral business case.</t>
  </si>
  <si>
    <t>Prior + Partners Limited</t>
  </si>
  <si>
    <t>PL232506</t>
  </si>
  <si>
    <t>PRIOR + PARTNERS LIMITED</t>
  </si>
  <si>
    <t>Property Hierarchy Development - Housing</t>
  </si>
  <si>
    <t>Adrian - This is an RFQ for works regarding to Data Hierarchy set up for our</t>
  </si>
  <si>
    <t>3C Consultants Ltd</t>
  </si>
  <si>
    <t>3C CONSULTANTS LTD</t>
  </si>
  <si>
    <t>Your Choice Chair &amp; Clinical Advisor</t>
  </si>
  <si>
    <t>Consultancy Work for Your Choice Programme</t>
  </si>
  <si>
    <t>Lisa Burrage Associates Limited</t>
  </si>
  <si>
    <t>No contract reference in place</t>
  </si>
  <si>
    <t>LISA BURRAGE ASSOCIATES LTD</t>
  </si>
  <si>
    <t>Open Housing Consultancy Ronan Horton</t>
  </si>
  <si>
    <t>Provision of OHMS consultancy services as directed by Ealing, 2 to 3 days a month for a period of a year.</t>
  </si>
  <si>
    <t>Ronan Horton</t>
  </si>
  <si>
    <t>Lelia Roche-Kelly</t>
  </si>
  <si>
    <t>NA</t>
  </si>
  <si>
    <t>The Wisdom Track Ltd</t>
  </si>
  <si>
    <t>Anger management course for families</t>
  </si>
  <si>
    <t>Shabbana Popal</t>
  </si>
  <si>
    <t>The Wisdom Track LTD</t>
  </si>
  <si>
    <t>YAMAHA MOTOR EUROPE N.V., BRANCH UK</t>
  </si>
  <si>
    <t>"Supplier will provide us with Mopeds and Motorbikes. These items are required for our new Parking Contract. GEL carried out market analysis using local authority framework TPPL as well independent suppliers, Yamah well respected supplier of Mopeds and Motorbikes offered best value for money with service backup to match. "</t>
  </si>
  <si>
    <t>Yamaha Motor Europe N.V., Branch Uk</t>
  </si>
  <si>
    <t>FC032245</t>
  </si>
  <si>
    <t>ANDY PUMFREY</t>
  </si>
  <si>
    <t>remits@gyamaha-motor.co.uk</t>
  </si>
  <si>
    <t>Technical Interviews Provider - Recruitment</t>
  </si>
  <si>
    <t>Technical interviewer and assessor for Assistant Director SEND &amp; Early Help &amp; Prevention recruitment campaign</t>
  </si>
  <si>
    <t>Tcd &amp; Associates Ltd</t>
  </si>
  <si>
    <t>Senior Management Team</t>
  </si>
  <si>
    <t>TCD AND ASSOCIATES LTD</t>
  </si>
  <si>
    <t>BRITISH PARKING ASSOCIATION(THE)</t>
  </si>
  <si>
    <t>After extensive market research, the BPA were found to be the only supplier who can provide Parking information and Training within this field. The BPA is a not-for-profit membership association representing the UK’s parking and mobility sector.Training is provided comes with a full suit of Training Modules on a Elearning basis which is sustancially competitive. The BPA's reliabilty is demonstrated by its over 770 corporate members including local government, commercial providers, parking system operators, consultants, and academics. In addition to this the BPA have a have a separate membership structure for over 650 individuals and a range of benefits to support their professional development.</t>
  </si>
  <si>
    <t>British Parking Association(The)</t>
  </si>
  <si>
    <t>HARRIET SWINERD</t>
  </si>
  <si>
    <t>finance@britishparking.co.uk</t>
  </si>
  <si>
    <t>CREAT STREETS LIMITED</t>
  </si>
  <si>
    <t>Capacity building programme for the Radcliffe / Yeading estate- see attached. First invoice is to be paid as a sundry supplier, so the suplier needs to be set up for future invoices.</t>
  </si>
  <si>
    <t>Create Streets Limited</t>
  </si>
  <si>
    <t>Esra Abd Elrahman</t>
  </si>
  <si>
    <t>CREATE STREETS LIMITED</t>
  </si>
  <si>
    <t>METRIC GROUP LIMITED</t>
  </si>
  <si>
    <t>Parking services - Pay and Display maintenance</t>
  </si>
  <si>
    <t>Metric Group Limited</t>
  </si>
  <si>
    <t>DEBORAH SHORTER</t>
  </si>
  <si>
    <t>accountsreceivable@metricgroup.co.uk</t>
  </si>
  <si>
    <t>Youth Justice Legal Centre CIC</t>
  </si>
  <si>
    <t>Subscription to YJLC Membership to allow: Free access to a bi-monthly series of live expert webinars Discounted training from all areas of youth justice law Recordings of all our seminars. Learning materials including slide decks, information sheets and legal guides Priority access to the YJLC advice line</t>
  </si>
  <si>
    <t>Youth Justice Legal Centre</t>
  </si>
  <si>
    <t>Recurring Contract</t>
  </si>
  <si>
    <t>Currently employed 3 members of staff, and they are all paid over the RLW.</t>
  </si>
  <si>
    <t>YOUTH JUSTICE LEGAL CENTRE CIC</t>
  </si>
  <si>
    <t>Level 2 Gym Instructor Fast Track Intensive</t>
  </si>
  <si>
    <t>To provide Level 2 Gym Instructor Fast Track Intensive for youth workers</t>
  </si>
  <si>
    <t>Diverse Trainers Ltd</t>
  </si>
  <si>
    <t>DIVERSE TRAINERS LTD</t>
  </si>
  <si>
    <t>Colyer Group Limited</t>
  </si>
  <si>
    <t>Toners for printers, not available through Banner</t>
  </si>
  <si>
    <t>Goods</t>
  </si>
  <si>
    <t>COLYER GROUP LTD</t>
  </si>
  <si>
    <t>PAD CREATIVE LIMITED</t>
  </si>
  <si>
    <t>Providing design and marketing help, both online and printed. Looking after website.</t>
  </si>
  <si>
    <t>Pad Creative Limited</t>
  </si>
  <si>
    <t>JON GARRARD</t>
  </si>
  <si>
    <t>accounts@padcreative.co.uk</t>
  </si>
  <si>
    <t>NORTHGATE VEHICLE HIRE LIMITED</t>
  </si>
  <si>
    <t>Short/medium term vehicle hire</t>
  </si>
  <si>
    <t>GE23048</t>
  </si>
  <si>
    <t>Leah Tarling</t>
  </si>
  <si>
    <t>remit@northgatevehiclehire.co.uk</t>
  </si>
  <si>
    <t>Access Services Hosting Agreement</t>
  </si>
  <si>
    <t>Ealing Council’s access control is based on Comelit-PAC cloud PAC Easinet Residential comprising of 512 controllers</t>
  </si>
  <si>
    <t>RFQ-P</t>
  </si>
  <si>
    <t>Safety Culture Software and app</t>
  </si>
  <si>
    <t>A software allowing for on the move risk assessment and capturing of condition.</t>
  </si>
  <si>
    <t>Safety Culture</t>
  </si>
  <si>
    <t>Peter Morina</t>
  </si>
  <si>
    <t>No contract ref at the moment</t>
  </si>
  <si>
    <t>16 089 180 049</t>
  </si>
  <si>
    <t>Acton Everyone Active (Minor Works Building Contract)</t>
  </si>
  <si>
    <t>Take down and rebuild outer skin of wall at Everyone Active Acton High street</t>
  </si>
  <si>
    <t>Pj Harte Ltd</t>
  </si>
  <si>
    <t>232559RE</t>
  </si>
  <si>
    <t>P J Harte Ltd</t>
  </si>
  <si>
    <t>The Collection of Stray Dogs and Kennelling Services</t>
  </si>
  <si>
    <t>The Council has a number of obligations with respect to the control of dogs and the purpose of this contract is to ensure that these obligations are met. The Council’s statutory obligations can be found within the following legislative provisions. • Environmental Protection Act 1990 - Section 149 &amp; 150. • The Environmental Protection (Stray Dogs) Regulations 1992 • The Dangerous Dogs Act 1991. • The Clean Neighbourhoods &amp; Environment Act 2005.</t>
  </si>
  <si>
    <t>Sdk (Environmental) Ltd</t>
  </si>
  <si>
    <t>PL232487</t>
  </si>
  <si>
    <t>Jayamohan Limited</t>
  </si>
  <si>
    <t>JAYAMOHAN LIMITED</t>
  </si>
  <si>
    <t>E.J. RAWLING &amp; COMPANY LIMITED</t>
  </si>
  <si>
    <t>Paint supplier for Graffiti contract. Providing materials like paint for the company.</t>
  </si>
  <si>
    <t>E.J. Rawling &amp; Company Limited</t>
  </si>
  <si>
    <t>no</t>
  </si>
  <si>
    <t>BEN PICKFORD</t>
  </si>
  <si>
    <t>technical@rawlinspaints.com</t>
  </si>
  <si>
    <t>Tower Leasing Ltd</t>
  </si>
  <si>
    <t>Leasing company for Roast and Ground coffee machines for Ealing Education Centre</t>
  </si>
  <si>
    <t>TOWER LEASING LIMITED</t>
  </si>
  <si>
    <t>Music Education Services - SLS360 Ltd</t>
  </si>
  <si>
    <t>Josh Lenehan</t>
  </si>
  <si>
    <t>Samantha Stimpson</t>
  </si>
  <si>
    <t>sam.stimpson@sls360.org</t>
  </si>
  <si>
    <t>XPO IT Services Limited</t>
  </si>
  <si>
    <t>IT Recycler - used to dispose of obsolete IT equipment</t>
  </si>
  <si>
    <t>Xpo It Services Limited</t>
  </si>
  <si>
    <t>I don't have this information</t>
  </si>
  <si>
    <t>XPO IT SERVICES LIMITED</t>
  </si>
  <si>
    <t>Music Education Services - SpeedAdmin apS</t>
  </si>
  <si>
    <t>Provider of music service management software for teacher timetabling, school billing, register and reports and instrument hire data to be used by Ealing Music Service.</t>
  </si>
  <si>
    <t>Sandra Ludvigsen</t>
  </si>
  <si>
    <t>sandra.ludvigsen@speedadmin.com</t>
  </si>
  <si>
    <t>Music Education Services - sfz Gary Griffiths Ltd</t>
  </si>
  <si>
    <t>Accountancy, budget and processes support specialising in Music education. Supplier will provide support for Ealing Music Service</t>
  </si>
  <si>
    <t>Sfz Gary Griffiths Ltd</t>
  </si>
  <si>
    <t>Gary Griffiths</t>
  </si>
  <si>
    <t>gary@garygriffiths.com</t>
  </si>
  <si>
    <t>SFZ GARY GRIFFITHS LTD</t>
  </si>
  <si>
    <t>Musical Instrument Transportation and Removal - JFG Removals Ltd</t>
  </si>
  <si>
    <t>Transportation and specialist removal service for moving musical instruments. To be used by Ealing Music Service to move instruments between schools and the services instrument store.</t>
  </si>
  <si>
    <t>Jfg Removals Ltd</t>
  </si>
  <si>
    <t>info@jfgremovals.co.uk</t>
  </si>
  <si>
    <t>ALLSTAR BUSINESS SOLUTIONS LIMITED</t>
  </si>
  <si>
    <t>All Star a member of the Logistics UK organisation have been chosen as a supplier to provide parking enforcement fuel cards, the reason for selecting All star was the comparison with current supplier shell, Card Charges, usage and costs with All Star are more competitive than the same service with Shell. another supplier BP were considered but fuel station coverage in GEL operating region was very restricted</t>
  </si>
  <si>
    <t>Allstar Business Solutions Limited</t>
  </si>
  <si>
    <t>All Star is our choice as they stand out from other suppliers.</t>
  </si>
  <si>
    <t>PAUL HOLLAND</t>
  </si>
  <si>
    <t>Customer.accounts@allstarcard.co.uk</t>
  </si>
  <si>
    <t>UKSPF Funded project - Southall Community Hub (Dominion Centre)</t>
  </si>
  <si>
    <t>Capital Workstreams Specifications</t>
  </si>
  <si>
    <t>Development of detailed workstream specifications for capital works procurements</t>
  </si>
  <si>
    <t>Baily Garner Llp</t>
  </si>
  <si>
    <t>OC305198</t>
  </si>
  <si>
    <t>BAILY GARNER LLP</t>
  </si>
  <si>
    <t>GE23036</t>
  </si>
  <si>
    <t>MARK FORRESTER</t>
  </si>
  <si>
    <t>accounts@euromunicipal.com</t>
  </si>
  <si>
    <t>BLRP Buckingham ( Savills )</t>
  </si>
  <si>
    <t>The drafting of monthly valuations reports for Buckingham Ave and package 1 sites only</t>
  </si>
  <si>
    <t>Scope of work proposal for leadership &amp; interview coaching</t>
  </si>
  <si>
    <t>To develop and prepare Connor McDonagh and Chris Bunting for internal Assistant Director interviews, to maximise their potential in this process. to demonstrate leaderships skills and suitability for permanent roles.</t>
  </si>
  <si>
    <t>Mcbain International Limited T/A Exceed Consulting</t>
  </si>
  <si>
    <t>Paige Gaughan</t>
  </si>
  <si>
    <t>Director</t>
  </si>
  <si>
    <t>n/a</t>
  </si>
  <si>
    <t>not required</t>
  </si>
  <si>
    <t>MCBAIN INTERNATIONAL LIMITED T/A EXCEED CONSULTING</t>
  </si>
  <si>
    <t>Juniper Education Services Ltd</t>
  </si>
  <si>
    <t>NEW Website development and maintenance (replaced E4 Education)</t>
  </si>
  <si>
    <t>Adam Brazier</t>
  </si>
  <si>
    <t>JUNIPER EDUCATION SERVICES LTD</t>
  </si>
  <si>
    <t>Wavenet Ltd</t>
  </si>
  <si>
    <t>Telephone rental/call charges (taken over - used to be through Atomwide/Adept who were approved suppliers of LBE)</t>
  </si>
  <si>
    <t>Non contract reference</t>
  </si>
  <si>
    <t>WAVENET LTD</t>
  </si>
  <si>
    <t>DVACT-PAI trading as DV-ACT Ltd</t>
  </si>
  <si>
    <t>Dvact-Pai Trading As Dv-Act Ltd</t>
  </si>
  <si>
    <t>DV-ACT LTD T/A DV-ACT and DV-ACT</t>
  </si>
  <si>
    <t>Motor Service Centre Ltd</t>
  </si>
  <si>
    <t>Vehicle bodywork repairs</t>
  </si>
  <si>
    <t>Motor Service Centre Ltd T/A Msc Accident Repair Centre</t>
  </si>
  <si>
    <t>MOTOR SERVICE CENTRE LTD T/A MSC ACCIDENT REPAIR CENTRE</t>
  </si>
  <si>
    <t>LMS and eLearning Content Provision</t>
  </si>
  <si>
    <t>Direct award through GCloud</t>
  </si>
  <si>
    <t>CEX23014</t>
  </si>
  <si>
    <t>Bldg Engineering services at Rufford and Morton Towers</t>
  </si>
  <si>
    <t>Structural Monitoring of the building during construction works on adjacent site</t>
  </si>
  <si>
    <t>Bryan Packman Marcel</t>
  </si>
  <si>
    <t>Martin Shaw</t>
  </si>
  <si>
    <t>No contract reference in place RFQ</t>
  </si>
  <si>
    <t>BRYAN PACKMAN MARCEL</t>
  </si>
  <si>
    <t>CareCubed (Price Benchmarking Tool)</t>
  </si>
  <si>
    <t>CareCubed is a price benchmarking tool to assist adults and children's service negotiate high-cost placement fees with providers</t>
  </si>
  <si>
    <t>Iese Innovation Ltd</t>
  </si>
  <si>
    <t>Commissioning &amp; Use of Resources</t>
  </si>
  <si>
    <t>IESE INNOVATION LTD</t>
  </si>
  <si>
    <t>IMPERIAL POLYTHENE PRODUCTS LIMITED</t>
  </si>
  <si>
    <t>Refuse sacks and recycling bags</t>
  </si>
  <si>
    <t>GE23038</t>
  </si>
  <si>
    <t>Mohit Bhalla</t>
  </si>
  <si>
    <t>sales@imperialpolythene.co.uk</t>
  </si>
  <si>
    <t>Hyde Devco 2 Ltd / Hyde Housing Association National Framework Partnership Joining Agreement</t>
  </si>
  <si>
    <t>Framework Provider for Main Works Contract Builds - Golf Links Phase 3</t>
  </si>
  <si>
    <t>National Framework Partnership Ltd / Hyde Housing / Hyde Devco 2 Ltd</t>
  </si>
  <si>
    <t>18195R</t>
  </si>
  <si>
    <t>Framework</t>
  </si>
  <si>
    <t>HYDE DEVCO 2 LTD / HYDE HOUSING ASSOCIATION LTD</t>
  </si>
  <si>
    <t>CHAPPELL OUTSOURCING LIMITED</t>
  </si>
  <si>
    <t>Our contracted agency are unable to supply the specialist staff I have asked for. They supply experienced grounds maintenance staff, they do not provide equipment, put can provide training and outsourcing</t>
  </si>
  <si>
    <t>Chappell Outsourcing Limited</t>
  </si>
  <si>
    <t>MIKE CHAPPELL</t>
  </si>
  <si>
    <t>remit@partnershipablgrp.co.uk</t>
  </si>
  <si>
    <t>CHAPPELL OUTSOURCING LIMITED T/A CHAPPELL ENTERPRISES UK</t>
  </si>
  <si>
    <t>Ealing Wildlife Group</t>
  </si>
  <si>
    <t>Community group that delivers the Annual Ealing Wildlife Photography Exhibition and other public events, and carries out volunteer projects in Ealing's parks and open spaces.</t>
  </si>
  <si>
    <t>Jamie Passmore</t>
  </si>
  <si>
    <t>no contract reference</t>
  </si>
  <si>
    <t>EALING WILDLIFE GROUP</t>
  </si>
  <si>
    <t>B I CONSULTANCY LIMITED</t>
  </si>
  <si>
    <t>Consultant for Power BI Desktop</t>
  </si>
  <si>
    <t>B I Consultancy Limited</t>
  </si>
  <si>
    <t>BI CONSULTANCY LIMITED</t>
  </si>
  <si>
    <t>LIGHTING &amp; ILLUMINATION TECHNOLOGY EXPERIENCE LTD</t>
  </si>
  <si>
    <t>SUPPLY OF YEAR ROUND FESTIVE LIGHTING IN SOUTHALL - SEE ATTTACHED. THEY HAVE ALREADY BEEN PAID £23,400.20 AS A SUNDRY SUPPLIER.</t>
  </si>
  <si>
    <t>Lighting And Illumination Technology Experience Limited (Lite)</t>
  </si>
  <si>
    <t>Regen</t>
  </si>
  <si>
    <t>LIGHTING AND ILLUMINATION TECHNOLOGY EXPERIENCE LIMITED (LITE)</t>
  </si>
  <si>
    <t>Langland Community School</t>
  </si>
  <si>
    <t>This is a school that we pay funding to in relation to a looked after child</t>
  </si>
  <si>
    <t>Sharan Bains</t>
  </si>
  <si>
    <t>Nerise Sallie</t>
  </si>
  <si>
    <t>sallien@ealing.gov.uk</t>
  </si>
  <si>
    <t>NORTHAMPTON PRIMARY ACADEMY TRUST/LANGLAND COMMUNITY SCHOOL</t>
  </si>
  <si>
    <t>KELTIC LIMITED</t>
  </si>
  <si>
    <t>Providing uniforms and parking clothes with logo. Supplier is currently working with other councils around England.</t>
  </si>
  <si>
    <t>Keltic Limited</t>
  </si>
  <si>
    <t>This supplier is the best choice for our new parking contract.</t>
  </si>
  <si>
    <t>KERRIE PRESTON</t>
  </si>
  <si>
    <t>accounts@kelticclothing.co.uk</t>
  </si>
  <si>
    <t>ITW LIMITED T/A TWTXUK - AVERY WEIGH TRONI</t>
  </si>
  <si>
    <t>Specialising in industrial weighing machines.</t>
  </si>
  <si>
    <t>Justin Beecher</t>
  </si>
  <si>
    <t>sales@weightroncb.co.uk</t>
  </si>
  <si>
    <t>Professional Development Training</t>
  </si>
  <si>
    <t>To provide professional development training and support to YJS staff</t>
  </si>
  <si>
    <t>Royal Borough Of Greenwich</t>
  </si>
  <si>
    <t>No contract reference in place of the reference number</t>
  </si>
  <si>
    <t>ROYAL BOROUGH OF GREENWICH</t>
  </si>
  <si>
    <t>FORENSIC TESTING SERVICE LTD</t>
  </si>
  <si>
    <t>Forensic Testing Service Ltd</t>
  </si>
  <si>
    <t>Contract for Multifunctional Devices (MFDs), Print and Digital Workflow Software Services and Managed Print Service Provision</t>
  </si>
  <si>
    <t>Contract for Managed Print Services, including provision of relevant equipment such as Multifunctional (combined printer/ copier/ scanner) devices and associated services such as hybrid mail.</t>
  </si>
  <si>
    <t>Canon (Uk) Limited</t>
  </si>
  <si>
    <t>Post, Print &amp; Document Solutions</t>
  </si>
  <si>
    <t>Various initiatives for employees etc estimated 88% receiving RLW.</t>
  </si>
  <si>
    <t>CANON (UK) LTD</t>
  </si>
  <si>
    <t>GB Speciality (trading division of Strata Solicitors Limited)</t>
  </si>
  <si>
    <t>This is a division of our claims handling for our liability insurers. Links to contract for casualty insurance April 2020.</t>
  </si>
  <si>
    <t>Gallagher Bassett Speciality T/A Strata Solicitors</t>
  </si>
  <si>
    <t>GALLAGHER BASSETT SPECIALITY T/A STRATA SOLICITORS LTD</t>
  </si>
  <si>
    <t>Property Insurance</t>
  </si>
  <si>
    <t>Property Insurance for the council</t>
  </si>
  <si>
    <t>2023/S 000-014925</t>
  </si>
  <si>
    <t>BR000105</t>
  </si>
  <si>
    <t>Community Champions Workshop</t>
  </si>
  <si>
    <t>Leading Communities will facilitate a workshop for the Public Health team with their Community Champions We may use them more than once this year</t>
  </si>
  <si>
    <t>Leading Communities Limited</t>
  </si>
  <si>
    <t>Maddy Gupta-Wright</t>
  </si>
  <si>
    <t>LEADING COMMUNITIES LTD</t>
  </si>
  <si>
    <t>Providing trainings</t>
  </si>
  <si>
    <t>We worked with supplier before and we have chosen to work with them again.</t>
  </si>
  <si>
    <t>ADEY POVEY</t>
  </si>
  <si>
    <t>finance@skillstrainingcentre.co.uk</t>
  </si>
  <si>
    <t>new supplier set up</t>
  </si>
  <si>
    <t>Specialist animal and reptile life support, humidifiers and UV installer and supplier</t>
  </si>
  <si>
    <t>Zoological Fabrications Ltd</t>
  </si>
  <si>
    <t>Jim Gregory</t>
  </si>
  <si>
    <t>Hanwell Zoo</t>
  </si>
  <si>
    <t>Creating Inclusive Workplaces</t>
  </si>
  <si>
    <t>Employer engagement project to deliver a programme of ‘Creating Inclusive Workplaces’ for 20 local businesses</t>
  </si>
  <si>
    <t>The Good People Business Ltd</t>
  </si>
  <si>
    <t>THE GOODPEOPLE BUSINESS LTD</t>
  </si>
  <si>
    <t>UKSPF Supplier Ready Programme in Ealing</t>
  </si>
  <si>
    <t>This is a grant funded programme to support Ealing small and medium enterprises (SMEs) with advice and guidance. Programme is fully funded through UK Shared Prosperity Fund (UKSPF) grant.</t>
  </si>
  <si>
    <t>Branduin Business Support Ltd</t>
  </si>
  <si>
    <t>Regeneration, Economy &amp; Skills</t>
  </si>
  <si>
    <t>ES23033</t>
  </si>
  <si>
    <t>The Supplier is not accredited, however they pay the London Living Wage or more to all employees and contractors.</t>
  </si>
  <si>
    <t>Kausern@ealing.gov.uk</t>
  </si>
  <si>
    <t>BRANDUIN BUSINESS SUPPORT LTD</t>
  </si>
  <si>
    <t>Evans and Brooks - Fire alarms and associated services Document</t>
  </si>
  <si>
    <t>This short term contract will enable Evans and Brooks to complete required servicing and emergency remedial works up to the value of £99,999 whilst fully compliant procurement is undertaken.</t>
  </si>
  <si>
    <t>Purchase of year-round festive lighting for Greenford, Northolt, Perivale, Ealing and Hanwell</t>
  </si>
  <si>
    <t>Purchase of year-round festive lighting equipment for Greenford, Northolt, Perivale, Ealing and Hanwell</t>
  </si>
  <si>
    <t>Regeneration, Investment and Jobs</t>
  </si>
  <si>
    <t>232567ES</t>
  </si>
  <si>
    <t>Purple Griffon Limited</t>
  </si>
  <si>
    <t>As they are a training provider that Ealing ICT use</t>
  </si>
  <si>
    <t>PURPLE GRIFFON LTD</t>
  </si>
  <si>
    <t>Tuition Service for Looked After Virtual School</t>
  </si>
  <si>
    <t>Tuition Service for CLA</t>
  </si>
  <si>
    <t>Targeted Provision Ltd</t>
  </si>
  <si>
    <t>Andrew Martin</t>
  </si>
  <si>
    <t>TARGETED PROVISION LTD</t>
  </si>
  <si>
    <t>George street Car Park</t>
  </si>
  <si>
    <t>Architectural services for George Street</t>
  </si>
  <si>
    <t>Autor Architecture</t>
  </si>
  <si>
    <t>Gordon Cooper</t>
  </si>
  <si>
    <t>AUTOR LTD</t>
  </si>
  <si>
    <t>SUSTAINABLE ENERGY LIMITED</t>
  </si>
  <si>
    <t>Decarbonisation and Techno-Economic Feasibility Studies. Workstream A. Perceval House decarbonisation • Workstream B. Techno-economic feasibility (TEF) study for Ealing Metropolitan Town Centre. • Workstream C. Radcliffe Estate Decarbonisation Route-map</t>
  </si>
  <si>
    <t>Sustainable Energy Limited</t>
  </si>
  <si>
    <t>Maria Yashchanka</t>
  </si>
  <si>
    <t>Climate Action &amp; Sustainability Team</t>
  </si>
  <si>
    <t>CEX23026</t>
  </si>
  <si>
    <t>Access Systems (UK) Limited</t>
  </si>
  <si>
    <t>Facility to confirm new providers bank details, which will allow the Accounts Payable team to confirm the account details of new suppliers and changes to existing suppliers</t>
  </si>
  <si>
    <t>Accounts Payable Team</t>
  </si>
  <si>
    <t>Milestone - disrepair</t>
  </si>
  <si>
    <t>This is a short term contract to complete a back log of disrepair works.</t>
  </si>
  <si>
    <t>Milestone South East Ltd</t>
  </si>
  <si>
    <t>Disrepair</t>
  </si>
  <si>
    <t>PL232517 - Disrepair Recovery Contractor</t>
  </si>
  <si>
    <t>MILESTONE SOUTH EAST LTD</t>
  </si>
  <si>
    <t>Casualty &amp; Terrorism Insurance</t>
  </si>
  <si>
    <t>The above contract is for insurance cover for the following areas, using (Risk Management Partners Ltd) but invoiced via our broker Marsh Ltd. School Journey Combined Liability Professional Indemnity Medical Malpractice Computer Officials Indemnity Crime Terrorism Engineering Inspections Engineering Insurance</t>
  </si>
  <si>
    <t>Marsh Ltd</t>
  </si>
  <si>
    <t>Not Known - Awarded March 2020</t>
  </si>
  <si>
    <t>MARSH LTD - NST CLIENT MONEY</t>
  </si>
  <si>
    <t>Motor Insurance</t>
  </si>
  <si>
    <t>This is the councils Motor Insurance provider, tendered with the other lines of insurance in April 2020</t>
  </si>
  <si>
    <t>Not Known</t>
  </si>
  <si>
    <t>Buckingham Montessori School</t>
  </si>
  <si>
    <t>Nursery for young person</t>
  </si>
  <si>
    <t>Trainer for governance CPD training programme</t>
  </si>
  <si>
    <t>New trainer for governance CPD training programme.</t>
  </si>
  <si>
    <t>Edusolutions England Ltd</t>
  </si>
  <si>
    <t>EduSolutions</t>
  </si>
  <si>
    <t>Independant Mental Health Advocacy</t>
  </si>
  <si>
    <t>Mini-block contract for Independent Mental Health Advocacy (IMHA)</t>
  </si>
  <si>
    <t>Hammersmith And Fulham, Ealing And Hounslow Mind</t>
  </si>
  <si>
    <t>Bushra Anwar</t>
  </si>
  <si>
    <t>DN450034</t>
  </si>
  <si>
    <t>Dps</t>
  </si>
  <si>
    <t>HAMMERSMITH AND FULHAM MIND</t>
  </si>
  <si>
    <t>Longfield Media LTD</t>
  </si>
  <si>
    <t>ADVERTISING AND MARKETING SERVICES FOR THE FOSTERING RECRUITMENT TEAM.</t>
  </si>
  <si>
    <t>Longfield Media Ltd</t>
  </si>
  <si>
    <t>Adelina Fashoda</t>
  </si>
  <si>
    <t>LONGFIELD MEDIA LTD</t>
  </si>
  <si>
    <t>Award of Occupational Health Service contract</t>
  </si>
  <si>
    <t>Contract award in respect of the Occupational Health Service to Medigold Health. The contract will ensure that the council fulfils its legal requirements under occupational health and health &amp; safety legislation</t>
  </si>
  <si>
    <t>Medigold Health</t>
  </si>
  <si>
    <t>Workforce and Organisational Development</t>
  </si>
  <si>
    <t>MEDIGOLD HEALTH CONSULTANCY LTD</t>
  </si>
  <si>
    <t>To facilitate contact session with children and families</t>
  </si>
  <si>
    <t>Negotiators Family Centre Ltd</t>
  </si>
  <si>
    <t>Wayfinding Signage Project</t>
  </si>
  <si>
    <t>To supply and install Wayfinding signage to all of LB of Ealing High rise buildings</t>
  </si>
  <si>
    <t>Lite4Life Limited</t>
  </si>
  <si>
    <t>Simon Fullard</t>
  </si>
  <si>
    <t>no contract - On hub file ref 232561HE</t>
  </si>
  <si>
    <t>LITE4LIFE LIMITED</t>
  </si>
  <si>
    <t>MATRIX SCM LIMITED</t>
  </si>
  <si>
    <t>GM service, temporary staff, marketing and commas</t>
  </si>
  <si>
    <t>Matrix Scm Limited</t>
  </si>
  <si>
    <t>EMMA BIGG</t>
  </si>
  <si>
    <t>credit.control@matrix-scm.com</t>
  </si>
  <si>
    <t>MATRIX SCM LTD</t>
  </si>
  <si>
    <t>West London Orbital (WLO) Borough Benefit Analysis.</t>
  </si>
  <si>
    <t>To conduct the West London Orbital (WLO) Borough Benefit Analysis.</t>
  </si>
  <si>
    <t>Volterra Partners Llp</t>
  </si>
  <si>
    <t>Anthony McNamara</t>
  </si>
  <si>
    <t>OC361729</t>
  </si>
  <si>
    <t>VOLTERRA PARTNERS LLP</t>
  </si>
  <si>
    <t>Venue supplier</t>
  </si>
  <si>
    <t>Use of venue for annual Healthy Schools network awards event.</t>
  </si>
  <si>
    <t>Emporium</t>
  </si>
  <si>
    <t>Galleria Emporium Ltd</t>
  </si>
  <si>
    <t>CQC inspection preparation</t>
  </si>
  <si>
    <t>Preparation of the service for CQC inspection regime. Support for the service in developing an analytical model and development of service models.</t>
  </si>
  <si>
    <t>Gill Ford Social Care Ltd</t>
  </si>
  <si>
    <t>Adults Senior Management Team</t>
  </si>
  <si>
    <t>GILL FORD SOCIAL CARE LTD</t>
  </si>
  <si>
    <t>Adult Senior Management Team</t>
  </si>
  <si>
    <t>P.A. SECCOMBE &amp; SON, LIMITED</t>
  </si>
  <si>
    <t>Providing building materials for GM teams</t>
  </si>
  <si>
    <t>P.A. Seccombe &amp; Son, Limited</t>
  </si>
  <si>
    <t>CARA SHORT</t>
  </si>
  <si>
    <t>1nvo1ce5@seccombe.co.uk</t>
  </si>
  <si>
    <t>Monkey Puzzle Golders Green Day Nursery</t>
  </si>
  <si>
    <t>Nursery for young person in care</t>
  </si>
  <si>
    <t>EY536606</t>
  </si>
  <si>
    <t>Adept Consulting Engineers Ltd</t>
  </si>
  <si>
    <t>For installing monitoring tell tales at Clifton Primary School</t>
  </si>
  <si>
    <t>Richard Sims</t>
  </si>
  <si>
    <t>ADEPT CONSULTING ENGINEERS LTD</t>
  </si>
  <si>
    <t>AFFORDABLE HOUSING SOLUTIONS LIMITED</t>
  </si>
  <si>
    <t>WE HAVE ALREADY PAID AFFORDABLE HOUSING SOLUTIONS £15,000 AS A SUNDRY SUPPLIER FOR A PLANNING FINANCIAL VIABILITY ASSESSMENT FOR 92-100 WARWICK ROAD, EALING IN JAN 2024. NOW JOHN ROBERTSON HAS ASKED ME TO PAY ANOTHER INVOICE FOR £2,000 FOR ADDITIONAL WORK ON THE SAME APPLICATION SO THEY NEED TO BE SET UP AS A SUPPLIER.</t>
  </si>
  <si>
    <t>Affordable Housing Solutions Limited</t>
  </si>
  <si>
    <t>John Robertson</t>
  </si>
  <si>
    <t>CAREPRO LTD</t>
  </si>
  <si>
    <t>providing Family Support Worker</t>
  </si>
  <si>
    <t>Carepro Ltd</t>
  </si>
  <si>
    <t>MANDY HARLEY</t>
  </si>
  <si>
    <t>Mandy Harley</t>
  </si>
  <si>
    <t>Independent social worker</t>
  </si>
  <si>
    <t>MIND PROFESSIONALS LIMITED</t>
  </si>
  <si>
    <t>Mind Professionals Limited</t>
  </si>
  <si>
    <t>TM PROPERTY SEARCHES LTD</t>
  </si>
  <si>
    <t>Tm Property Services Ltd</t>
  </si>
  <si>
    <t>TM PROPERTY SEARCHES LIMITED</t>
  </si>
  <si>
    <t>Children's Healthy Bowel and Bladder Workshop</t>
  </si>
  <si>
    <t>Training members of staff on how maintain healthy bowels and bladder in young children.</t>
  </si>
  <si>
    <t>Eric The Children'S Bowel And Bladder Charity</t>
  </si>
  <si>
    <t>Deborah Lawrence</t>
  </si>
  <si>
    <t>Daniel Wardle</t>
  </si>
  <si>
    <t>Early Start SEND and Inclusion</t>
  </si>
  <si>
    <t>THE CHILDRENS CHARITY</t>
  </si>
  <si>
    <t>Land adjacent to David Lloyd Centre, Sudbury Hill</t>
  </si>
  <si>
    <t>Feasibility for David Lloyd Centre</t>
  </si>
  <si>
    <t>Mole Architects Ltd</t>
  </si>
  <si>
    <t>Library of Things</t>
  </si>
  <si>
    <t>The supply of a Library of Things service in Ealing Broadway Shopping Centre. A service whereby residents and non-residents can borrow items rather than buying new. Establishing a library of things in the borough is a target to achieve in the council's climate and ecological strategy.</t>
  </si>
  <si>
    <t>Library Of Things Limited</t>
  </si>
  <si>
    <t>Orla O'Brien</t>
  </si>
  <si>
    <t>Streets</t>
  </si>
  <si>
    <t>232563HE</t>
  </si>
  <si>
    <t>LIBRARY OF THINGS LIMITED</t>
  </si>
  <si>
    <t>W T GRACEY LTD T/A W T GRACEY ASSOCIATES LTD</t>
  </si>
  <si>
    <t>POLLUTION CONTROL HIRE NOISE RECORDING EQUIPMENT FROM W T GRACEY. THEIR FIRST INVOICE WAS PAID AS A SUNDRY SUPPLIER BACK IN JULY. NOW THEY NEED TO BE SET UP AS A SUPPLIER IN ORDER TO PAY THIS &amp; FUTURE INVOICES.</t>
  </si>
  <si>
    <t>W T Gracey Ltd T/A W T Gracey Associates Ltd</t>
  </si>
  <si>
    <t>David Denham</t>
  </si>
  <si>
    <t>Community Safety (noise)</t>
  </si>
  <si>
    <t>W T GRACEY LTD T/A W T GRACEY &amp; ASSOCIATES</t>
  </si>
  <si>
    <t>Supplier is providing training to Ealing Children and Families Services Staff</t>
  </si>
  <si>
    <t>Fenix Cornejo</t>
  </si>
  <si>
    <t>Sole Trader</t>
  </si>
  <si>
    <t>FENIX CORNEJO</t>
  </si>
  <si>
    <t>Tree Nursery -James Coles and Sons Ltd</t>
  </si>
  <si>
    <t>James Coles and Sons (Nurseries) Ltd supply excellent quality tree stock that meets our high standards and bio-security requirements. Sourcing trees (quotations) from a range of nurseries enables Ealing Council to obtain the best market price for a particular species each year.</t>
  </si>
  <si>
    <t>James Coles And Sons (Nurseries) Ltd</t>
  </si>
  <si>
    <t>Leisure Services (trees)</t>
  </si>
  <si>
    <t>Not known.</t>
  </si>
  <si>
    <t>Blue Willow Day Nursery Ltd</t>
  </si>
  <si>
    <t>nursery</t>
  </si>
  <si>
    <t>BLUE WILLOW DAY NURSERY LTD</t>
  </si>
  <si>
    <t>Hybrid Mail Software</t>
  </si>
  <si>
    <t>Software which enables the council to use intelligent automated insertion, MailMark services and efficient batch processing of individual requests.</t>
  </si>
  <si>
    <t>Funasset Limited</t>
  </si>
  <si>
    <t>CH222422_A</t>
  </si>
  <si>
    <t>FUNASSET LIMITED</t>
  </si>
  <si>
    <t>hana ham language services</t>
  </si>
  <si>
    <t>language services</t>
  </si>
  <si>
    <t>Hana Ham Language Services</t>
  </si>
  <si>
    <t>Freelance Interpreter</t>
  </si>
  <si>
    <t>HANA HAM T/A HANA HAM LANGUAGE SERVICES</t>
  </si>
  <si>
    <t>Acre 714 Ltd T/A Auto City</t>
  </si>
  <si>
    <t>Fleet Vehicle body work repairs</t>
  </si>
  <si>
    <t>Auto City</t>
  </si>
  <si>
    <t>NO Contract</t>
  </si>
  <si>
    <t>TBA</t>
  </si>
  <si>
    <t>ACRE 714 LTD T/A AUTO CITY</t>
  </si>
  <si>
    <t>KEYTRACKER LIMITED</t>
  </si>
  <si>
    <t>Key control between GEL and GO PLANT</t>
  </si>
  <si>
    <t>Keytracker Limited</t>
  </si>
  <si>
    <t>KAREN THACKER</t>
  </si>
  <si>
    <t>Accounts@keytracker.co.uk</t>
  </si>
  <si>
    <t>The AA</t>
  </si>
  <si>
    <t>Fleet vehicle breakdown cover</t>
  </si>
  <si>
    <t>The Aa</t>
  </si>
  <si>
    <t>AA agency</t>
  </si>
  <si>
    <t>Future Sustainability of Let's Go Southall</t>
  </si>
  <si>
    <t>Scoping the future sustainability of Let's Go Southall</t>
  </si>
  <si>
    <t>Sporting Assets Ltd</t>
  </si>
  <si>
    <t>SPORTING ASSETS LTD</t>
  </si>
  <si>
    <t>Tully Forensic Psychology Ltd</t>
  </si>
  <si>
    <t>provide expert witness family proceedings /pre-proceedings psychological assessments</t>
  </si>
  <si>
    <t>TULLY FORENSIC PSYCHOLOGY LTD</t>
  </si>
  <si>
    <t>Therapeutic support for adopted children - PSYCHOLOGY WITH AMY</t>
  </si>
  <si>
    <t>Psychology With Amy Ltd</t>
  </si>
  <si>
    <t>PSYCHOLOGY WITH AMY LTD</t>
  </si>
  <si>
    <t>Therapeutic support for adopted children - Paulette Cato-Tyson</t>
  </si>
  <si>
    <t>Paulette Cato-Tyson</t>
  </si>
  <si>
    <t>PAULETTE CATO-TYSON</t>
  </si>
  <si>
    <t>JADE SECURITY SERVICES LIMITED</t>
  </si>
  <si>
    <t>The supplier will be providing cash collection parking services. This is based on the 3 quotations.</t>
  </si>
  <si>
    <t>Jade Security Services Limited</t>
  </si>
  <si>
    <t>TERRY HUGHES</t>
  </si>
  <si>
    <t>SHARON.ROBERTSON@WEAREPIVOTAL.IO</t>
  </si>
  <si>
    <t>Grange Court Lifts Refurbishment</t>
  </si>
  <si>
    <t>Refurbishment of lifts at Grange Court following a mini Competition via NFP</t>
  </si>
  <si>
    <t>CH222440E</t>
  </si>
  <si>
    <t>Dartington Design Service Lab</t>
  </si>
  <si>
    <t>Independent research charity committed to improving outcomes for children and young people</t>
  </si>
  <si>
    <t>No Contract reference number</t>
  </si>
  <si>
    <t>DARTINGTON SERVICE DESIGN LAB LTD</t>
  </si>
  <si>
    <t>MRI Asset API Work for True Compliance</t>
  </si>
  <si>
    <t>Works commissioned last year. Was originally set up as a sundry supplier. This was to be one off works to create an interface between True Compliance and Ohms. This work has subsequently been cancelled. However there are some initial costs that had been incurred.</t>
  </si>
  <si>
    <t>Manifest</t>
  </si>
  <si>
    <t>One off Contract</t>
  </si>
  <si>
    <t>MANIFEST SOFTWARE SOLUTIONS LTD</t>
  </si>
  <si>
    <t>WEST LONDON CHAMBERS OF COMMERCE (L.B.HOUNSLOW CHAMBER OF COMMERCE LTD)</t>
  </si>
  <si>
    <t>ORGANISATION OF THE ANNUAL REGENERATION CONFERENCE. WE ALREADY PAID THEM £1000 AS A SUNDRY SUPPLIER SO NOW NEED TO GET THEM SET UP AS A SUPPLIER IN ORDER TO PAY THE ATTACHED AND ANY FUTURE INVOICES RELATING TO THIS YEAR'S CONFERENCE.</t>
  </si>
  <si>
    <t>West London Chambers Of Commerce (L.B.Hounslow Chamber Of Commerce Ltd)</t>
  </si>
  <si>
    <t>Good for Ealing</t>
  </si>
  <si>
    <t>WEST LONDON CHAMBERS OF COMMERCE</t>
  </si>
  <si>
    <t>Agriculture parts and GM services and workshop for operations</t>
  </si>
  <si>
    <t>Services for transport</t>
  </si>
  <si>
    <t>Karen Shipton</t>
  </si>
  <si>
    <t>accounts@tce.org.uk</t>
  </si>
  <si>
    <t>CALIBRATION ENGINEERING SERVICES LIMITED</t>
  </si>
  <si>
    <t>Workshop potentially being taken over by GEL and we'll need CES' services as we current don't have another company that provide their services. Provide Mobile and MOT calibration of workshop equipment/LOLER inspection/breakdown services. Provide Mobile and MOT calibration of workshop equipment/LOLER inspection/breakdown services.</t>
  </si>
  <si>
    <t>Calibration Engineering Services Limited</t>
  </si>
  <si>
    <t>ALAN CRISP</t>
  </si>
  <si>
    <t>accounts@cesws.co.uk</t>
  </si>
  <si>
    <t>PIRTEK (WATFORD) LIMITED</t>
  </si>
  <si>
    <t>Workshop potentially being taken over by GEL and Pirtek are hydraulic and hose specialist which is vital for the Grounds and streets items. Pressure testing service/non urgent hose replacements/ RAM replacements Hoses, Tubing and couplings. Hydraulics/Spill control/Valves/Air Tools and Compressor. Pressure testing service/non urgent hose replacements/ RAM replacements Hoses, Tubing and couplings.</t>
  </si>
  <si>
    <t>Pirtek (Watford) Limited</t>
  </si>
  <si>
    <t>ABNDREW WILLIAMS</t>
  </si>
  <si>
    <t>finance@pirtekwatford.co.uk</t>
  </si>
  <si>
    <t>Services and goods for playground areas</t>
  </si>
  <si>
    <t>FINANCE MANAGER</t>
  </si>
  <si>
    <t>accounts@caloo.co.uk</t>
  </si>
  <si>
    <t>Recruitment of Family Support</t>
  </si>
  <si>
    <t>Family support and supervision</t>
  </si>
  <si>
    <t>Care First</t>
  </si>
  <si>
    <t>CORDWALLIS COMMERCIALS (MAIDENHEAD) LIMITED</t>
  </si>
  <si>
    <t>Providing parts for our vehicles.</t>
  </si>
  <si>
    <t>Cordwallis Commercials (Maidenhead) Limited</t>
  </si>
  <si>
    <t>CHERRYN PEREIRA</t>
  </si>
  <si>
    <t>Edwina.Papps@cordwallis.co.uk</t>
  </si>
  <si>
    <t>Via Care Ltd _INDIVIDUAL PLACEMENT AND SUPPORT SERVICES</t>
  </si>
  <si>
    <t>extend the Individual Placement and Support (IPS) for Drug and Alcohol Service users (IPS D&amp;A) with Via Care Ltd previously known as Westminster Drug Project (WDP) for the period 1st April 2023 to 31st March 2025; we were unable to carry out a name change on the system and payments team therefore requested to set up as a new supplier</t>
  </si>
  <si>
    <t>Via Care Ltd</t>
  </si>
  <si>
    <t>VIA CARE LTD</t>
  </si>
  <si>
    <t>LBE-Kevin Savill Consultancy - Dean Gdns Build Costing</t>
  </si>
  <si>
    <t>Package 1 - LBE Dean Gardens - provision of market pricing for reprocurement of this distressed site - Henry Construction in liquidation June 2023. KSC is a specialist providing contractor-type pricing for development projects. Increased for additional svcs &amp; breakdowns requested, inc meeting with QS to review approach</t>
  </si>
  <si>
    <t>Kevin Savill Consultancy</t>
  </si>
  <si>
    <t>KEVIN SAVILL CONSULTANCY LTD</t>
  </si>
  <si>
    <t>BLRP - Kevin Savill Consultancy-Package 1 Sites</t>
  </si>
  <si>
    <t>Package 1 - BLRP sites-Chesterton&amp;Evesham, Norwood Rd, Shackleton Rd &amp; Wood end Library. Provision of market pricing for reprocurement of these distressed sites - Henry Construction in liquidation June 2023. KSC is a specialist providing contractor-type pricing for development projects</t>
  </si>
  <si>
    <t>No Contract reference</t>
  </si>
  <si>
    <t>Roman Oliver</t>
  </si>
  <si>
    <t>To cover nursery fees</t>
  </si>
  <si>
    <t>Eden Kids Nursery Limited</t>
  </si>
  <si>
    <t>SINCLAIR FINANCE AND LEASING COMPANY LIMITED</t>
  </si>
  <si>
    <t>The quotes give to us by this supplier are good compared to the price we are paying now for the rentals. They provide lease options for vehicles and hires. The communication with the supplier was good.</t>
  </si>
  <si>
    <t>Sinclair Finance And Leasing Company Limited</t>
  </si>
  <si>
    <t>THOMAS JENKINS</t>
  </si>
  <si>
    <t>Customerservice@sinclair-fl.co.uk</t>
  </si>
  <si>
    <t>DIGRAPH TRANSPORT SUPPLIES LIMITED</t>
  </si>
  <si>
    <t>This supply is a multi service provider. Who provide parts for numerous vehicle types and kit. E.g. Engine, Filtration, compressed air system, braking, body, Cab and chassis. Yes, they very reliable. A little more expensive as they are not the direct supplier for some parts. The communication is good. This is based on quotations with suppliers.</t>
  </si>
  <si>
    <t>Digraph Transport Supplies Limited</t>
  </si>
  <si>
    <t>MICHEAL SHORTHOUSE</t>
  </si>
  <si>
    <t>accountsreceivable@digraph.co.uk</t>
  </si>
  <si>
    <t>T. H. WHITE LIMITED</t>
  </si>
  <si>
    <t>They have a wide range of grounds services they provide. They can provide Mower, Chainsaws, hedge cutters, strimmer's etc. they also provide parts for tractors and other heavy machinery. Yes they are reliable. For the service they provide their price is good. They provided quick response times. based on quotation</t>
  </si>
  <si>
    <t>T. H. White Limited</t>
  </si>
  <si>
    <t>BECKIE COOK</t>
  </si>
  <si>
    <t>head_office@thwhite.co.uk</t>
  </si>
  <si>
    <t>Graffins Services Limited</t>
  </si>
  <si>
    <t>Interim Supply of Events Security Services</t>
  </si>
  <si>
    <t>GRAFFINS SERVICES LIMITED</t>
  </si>
  <si>
    <t>Parental Mental Health Training</t>
  </si>
  <si>
    <t>Our Time will be delivering a training session to Ealing schools on Parental Mental Health</t>
  </si>
  <si>
    <t>Our Time</t>
  </si>
  <si>
    <t>OUR TIME</t>
  </si>
  <si>
    <t>Feed Easy Ltd _catering services</t>
  </si>
  <si>
    <t>Catering services provided at various locations</t>
  </si>
  <si>
    <t>Feed Easy Ltd</t>
  </si>
  <si>
    <t>Supplier ID 10000827</t>
  </si>
  <si>
    <t>FEED EASY LTD</t>
  </si>
  <si>
    <t>DENNIS EAGLE LIMITED</t>
  </si>
  <si>
    <t>We have multiple Dennis vehicle's which require parts directly from supplier. They design and manufacture refuse collection vehicles, with a reputation for supplying quality products that meet expectations. The price is relatively good considering that they are direct supplier. We have decided on this supplier after looking into all quotation we received.</t>
  </si>
  <si>
    <t>A P Uttley</t>
  </si>
  <si>
    <t>creditcontrol@dennis-eagle.co.uk</t>
  </si>
  <si>
    <t>C WINDSCREEN LTD</t>
  </si>
  <si>
    <t>Windscreen Ltd repair and change any of our vehicle windscreens they are a specialist supplier regarding: Mobile automotive glass services, Windscreen repair, Windscreen stone chip repair, Windscreen replacement, Windscreen removal and fitting. This is small local supplier who is very reliable and on time. We investigated other suppliers, but this one is always providing us with good services.</t>
  </si>
  <si>
    <t>C Windscreen Ltd</t>
  </si>
  <si>
    <t>We investigated other suppliers, but this one is always providing us with good services.</t>
  </si>
  <si>
    <t>DOUBLEDRIVE LIMITED T A TRANSLECTRIX</t>
  </si>
  <si>
    <t>They diagnose, repair and installing commercial and private vehicle electrical and computer regulated systems. They also provide a call out service. They have been in operation for nearly 40 years, illustrating reliable attributes. Based on quotations</t>
  </si>
  <si>
    <t>Doubledrive Limited T A Translectrix</t>
  </si>
  <si>
    <t>INESA SMONTAUSKAITE</t>
  </si>
  <si>
    <t>sales@translectrix.co.uk</t>
  </si>
  <si>
    <t>Supplies, Manufactures and services a wide range of Municipal vehicles and systems including refuse collection bodies, lifting devices and road sweepers. They provide parts for the bodies of HGV' and they provide services to Public and private sectors. Based on quotations</t>
  </si>
  <si>
    <t>LEE DUGMORE</t>
  </si>
  <si>
    <t>accounts@faun-zoeller.co.uk</t>
  </si>
  <si>
    <t>ERNEST DOE &amp; SONS LIMITED</t>
  </si>
  <si>
    <t>Supplies a huge amount of machinery, from garden mowers to chainsaws. They also provide services for agricultural, construction and professional ground care machinery.</t>
  </si>
  <si>
    <t>Strategic Public Relations: Built Environment</t>
  </si>
  <si>
    <t>This is a 6 month PR support from Kanda Consulting specifically around Built Environment</t>
  </si>
  <si>
    <t>Economy &amp; Sustainability Directorate</t>
  </si>
  <si>
    <t>ES23052</t>
  </si>
  <si>
    <t>Structural assessments Surveys and floor Plans for the HRB’s</t>
  </si>
  <si>
    <t>Martin Arnold Limited</t>
  </si>
  <si>
    <t>Assets / Building Safety</t>
  </si>
  <si>
    <t>PL232496</t>
  </si>
  <si>
    <t>MARTIN ARNOLD LIMITED</t>
  </si>
  <si>
    <t>Structural Engineering/Building Surveying/Fire Consultancy Services</t>
  </si>
  <si>
    <t>The structural investigation and inspections will be key to understanding the details and materials contained within the structure as well its overall type i.e., reinforced concrete/steel frame/loadbearing masonry.</t>
  </si>
  <si>
    <t>PL232499</t>
  </si>
  <si>
    <t>Radio Advert_ BANG MEDIA AND ENTERTAINMENT LTD</t>
  </si>
  <si>
    <t>radio advertising expenses for the Employment Expo 2024 event</t>
  </si>
  <si>
    <t>Bang Media And Entertainment Ltd</t>
  </si>
  <si>
    <t>BANG MEDIA AND ENTERTAINMENT LTD</t>
  </si>
  <si>
    <t>UK TYRE EXPORTERS LIMITED</t>
  </si>
  <si>
    <t>This company fits, replace and repairs all our vehicle tyres in the fleet. They provide and efficient call out service which come same in day within a few hours. They provide tyres, wheel alinment and their price is good. Their communication is good, easy to get in contact with.</t>
  </si>
  <si>
    <t>Uk Tyre Exporters Limited</t>
  </si>
  <si>
    <t>DAVID HANNINGTON</t>
  </si>
  <si>
    <t>accounts@uktyres.co.uk</t>
  </si>
  <si>
    <t>AFFINITY WATER LIMITED</t>
  </si>
  <si>
    <t>Supplier seems to be very reliable, prices are good. Will be providing us with use of standpipes</t>
  </si>
  <si>
    <t>Affinity Water Limited</t>
  </si>
  <si>
    <t>MICHAEL CALABRESE</t>
  </si>
  <si>
    <t>cashoffice@affinitywater.co.uk</t>
  </si>
  <si>
    <t>AFFINITY WATER LTD</t>
  </si>
  <si>
    <t>JOHNSONS TEXTILE SERVICES LIMITED</t>
  </si>
  <si>
    <t>Specific to our business needs. The supplier consistently delivers quality products or services, maintains a strong reputation for customer satisfaction, and operates with integrity and transparency. A brief comparable exercise across different stores/brands/ price checks from various retailers, including considering reviews and ratings, this gave us an insight into the quality of the product, which deems favourable.</t>
  </si>
  <si>
    <t>Johnsons Textile Services Limited</t>
  </si>
  <si>
    <t>PETER BURKE</t>
  </si>
  <si>
    <t>basingstokear@jsg.com</t>
  </si>
  <si>
    <t>P.R. FLEET SERVICES LIMITED</t>
  </si>
  <si>
    <t>This Supplier provide our tacho inspection/Services. They have been from our previous contract and we would like to continue using their survives. Based on quotation collected by the team</t>
  </si>
  <si>
    <t>P.R. Fleet Services Limited</t>
  </si>
  <si>
    <t>PAUL TAYLOR</t>
  </si>
  <si>
    <t>paul@prfleet.co.uk</t>
  </si>
  <si>
    <t>Prepaid Card - Supplier</t>
  </si>
  <si>
    <t>Supply prepaid cards to our clients and managing their associated prepaid card accounts, invoicing the council for the running costs and services.</t>
  </si>
  <si>
    <t>Prepaid Financial Services Limited</t>
  </si>
  <si>
    <t>Yvonne Mitchell</t>
  </si>
  <si>
    <t>Mark Burgher</t>
  </si>
  <si>
    <t>Client Financial Affairs Team</t>
  </si>
  <si>
    <t>Supplier of prepaid cards - service only.</t>
  </si>
  <si>
    <t>PREPAID FINANCIAL SERVICES LIMITED</t>
  </si>
  <si>
    <t>Compost Bins</t>
  </si>
  <si>
    <t>Compost bins supplied as a competition prize</t>
  </si>
  <si>
    <t>Great Green Systems Ltd</t>
  </si>
  <si>
    <t>Shan McCarthy</t>
  </si>
  <si>
    <t>GREAT GREEN SYSTEMS LTD</t>
  </si>
  <si>
    <t>They are a company that aids other companies in regard to making sure they are operating full compliant and give suggestions on how to improve their day to day operations.</t>
  </si>
  <si>
    <t>This is an adviser required for the transfer of the Go plant contract due to administration.</t>
  </si>
  <si>
    <t>EDDIE CROSS</t>
  </si>
  <si>
    <t>ecross@prosolution.co.uk</t>
  </si>
  <si>
    <t>ECOONLINE UK LIMITED</t>
  </si>
  <si>
    <t>EcoOnline developed our user-friendly digital software that improves health and safety reporting in the workplace, while ensuring compliance. We know that with knowledge and technology it is possible for EcoOnline to wrap itself around our business needs. EcoOnline are engaging and intuitive in Safety and Operations software that transforms the way we monitor, report and measure health, safety, governance and learning in our company, reducing risks, increasing compliance, and saving lives. EcoOnline are committed to making us happy about using their products and services. Their goal is to help our business to become healthier, safer, and more efficient in handling their EHS tasks, making EcoOnline a reliable company. Market leaders - A brief comparable exercise across different brands/ price checks from various previders including considering reviews and ratings, this gave us an insight into the quality of the product, which deems favourable.</t>
  </si>
  <si>
    <t>Ecoonline Uk Limited</t>
  </si>
  <si>
    <t>MARCUS NAGEL</t>
  </si>
  <si>
    <t>finace.gb@ecoonline.com</t>
  </si>
  <si>
    <t>PATERSON ENTERPRISES LTD T A MORRIS LUBRICANTS</t>
  </si>
  <si>
    <t>This supplier manufactures, blends and distributes oil, lubricants and greases. They are specialist in this field, providing services for over 25 years. Based on quotations collected by the team</t>
  </si>
  <si>
    <t>Paterson Enterprises Ltd T A Morris Lubricants</t>
  </si>
  <si>
    <t>JANE SHELTON</t>
  </si>
  <si>
    <t>sledger@morris-lubricants.co.uk</t>
  </si>
  <si>
    <t>POWER PRECISION &amp; FABRICATION LIMITED</t>
  </si>
  <si>
    <t>This supplier specialise in Grounds items and parts. They focus on Manufacturing cricket rollers which are vital for the Grounds department, in regard to Sorts fields maintenance. Based on quotations</t>
  </si>
  <si>
    <t>Power Precision &amp; Fabrication Limited</t>
  </si>
  <si>
    <t>Trevor Luckhurst</t>
  </si>
  <si>
    <t>admin@poweroll.com</t>
  </si>
  <si>
    <t>Venue Hire</t>
  </si>
  <si>
    <t>To hire their premises for training, conferences and events as part of the race equality programme</t>
  </si>
  <si>
    <t>Grasshoppers Rfc</t>
  </si>
  <si>
    <t>GRASSHOPPERS RFC</t>
  </si>
  <si>
    <t>YEF Fundraiser</t>
  </si>
  <si>
    <t>Programme is funding Young Ealing Foundation to deliver support to voluntary organisations through recruitment of YEF Fundraiser.</t>
  </si>
  <si>
    <t>ES23054</t>
  </si>
  <si>
    <t>1171554 - charity number</t>
  </si>
  <si>
    <t>Victoria Hall_ venue hire for Employment Expo</t>
  </si>
  <si>
    <t>To secure a venue for the Employment Expo, facilitating connections between job seekers and employers.</t>
  </si>
  <si>
    <t>Victoria Hall _ Supplier Id 10000846</t>
  </si>
  <si>
    <t>P. P. K. SERVICES LIMITED</t>
  </si>
  <si>
    <t>This supplier focuses on Hydaulic cylinders, pumps and Accumulators. They also repair the RAMs on the vehicles, which is a major aspect of the vehicles. Based on quotations</t>
  </si>
  <si>
    <t>P. P. K. Services Limited</t>
  </si>
  <si>
    <t>VICKI GOSDEN</t>
  </si>
  <si>
    <t>vicki@ppkservices.co.uk</t>
  </si>
  <si>
    <t>BPS DORKING LTD T/A BPS CHARTERED SURVEYORS</t>
  </si>
  <si>
    <t>BPS need to be set up as a supplier in order to pay the fee for an independent Financial Viability Assessment for Phase 3 at Friary Park Estate for Planning, and any future assessments. The fee is recovered from the applicant.</t>
  </si>
  <si>
    <t>Bps Dorking Ltd T/A Bps Chartered Surveyors</t>
  </si>
  <si>
    <t>Chris Maltby</t>
  </si>
  <si>
    <t>BPS DORKING LIMITED T/A BPS CHARTERED SURVEYORS</t>
  </si>
  <si>
    <t>BUCHER MUNICIPAL LIMITED</t>
  </si>
  <si>
    <t>We are in possession of 6 Sweepers. Bucher specialise in the servicing and repairs of these sweepers. They are a crucial supplier in terms of turnaround time of repairs on sweepers. based on quotations</t>
  </si>
  <si>
    <t>Bucher Municipal Limited</t>
  </si>
  <si>
    <t>AUTOMANIA GARAGE SERVICES GROUP LIMITED</t>
  </si>
  <si>
    <t>They supplier parts and service to HGV Mercedes dustcart. We have 37 Merc dustcarts meaning, it is paramount that we have AGS as a supplier to ensure optimal service.</t>
  </si>
  <si>
    <t>Automania Garage Services Group Limited</t>
  </si>
  <si>
    <t>This company specialises in Mercedes dustcarts in regards to specific parts and repairs of these vehicles.</t>
  </si>
  <si>
    <t>Wood End Infants School - Phase 3B Primary</t>
  </si>
  <si>
    <t>Wood End Infants School to primary phase 3B</t>
  </si>
  <si>
    <t>Oakland Building Services Ltd</t>
  </si>
  <si>
    <t>Schools Property</t>
  </si>
  <si>
    <t>232539CH</t>
  </si>
  <si>
    <t>OAKLAND BUILDING SERVICES LTD</t>
  </si>
  <si>
    <t>Expert Witness Reports Ltd</t>
  </si>
  <si>
    <t>EXPERT WITNESS REPORTS LIMITED</t>
  </si>
  <si>
    <t>LANDOWNER PRODUCTS LIMITED</t>
  </si>
  <si>
    <t>This company suppliers us with Bulk deliveries of Adblue which is required in all vehicles on the fleet. They also have very good rates per litre for Adblue</t>
  </si>
  <si>
    <t>Landowner Products Limited</t>
  </si>
  <si>
    <t>NORFOLK TRUCK &amp; VAN LIMITED</t>
  </si>
  <si>
    <t>This supplier performs our MOTs - We have over 100 vehicles in our fleet and need to have access to multiple MOT test centres.</t>
  </si>
  <si>
    <t>Norfolk Truck &amp; Van Limited</t>
  </si>
  <si>
    <t>COWAN RECOVERY LIMITED</t>
  </si>
  <si>
    <t>This supplier recovers breakdown vehicles that are unable to get back the the Depot and if possible repair this at breakdown site. Additionally they have a 24/7 call out service which is beneficial for GEL as we have vehicle deployed from 4:00am</t>
  </si>
  <si>
    <t>Cowan Recovery Limited</t>
  </si>
  <si>
    <t>COLAN LIMITED</t>
  </si>
  <si>
    <t>VEHOGROUP LTD</t>
  </si>
  <si>
    <t>GEL have decided to use a new system to monitor; Driver daily checks, defects, repairs and shock monitoring in regard to parts in the work shop. This platform will also be where we generate our weekly/monthly reports.</t>
  </si>
  <si>
    <t>Vehogroup Ltd</t>
  </si>
  <si>
    <t>PAULA MCGINTY</t>
  </si>
  <si>
    <t>info@vehogroup.com</t>
  </si>
  <si>
    <t>Churchill Court Lift Refurbishment</t>
  </si>
  <si>
    <t>Lift installation, replacement and refurbishment works</t>
  </si>
  <si>
    <t>Matrix Managed Marketplaces Ltd</t>
  </si>
  <si>
    <t>CH222440c</t>
  </si>
  <si>
    <t>Don't know if this was included in the Matrix tender, I would expect so</t>
  </si>
  <si>
    <t>Hill Court Lift Refurbishment</t>
  </si>
  <si>
    <t>CH222440A</t>
  </si>
  <si>
    <t>This supplier specialise in Grounds itemds and parts. They focus on Maunfacturing cricket rollers which are vital for the Grounds department, in regard to Storts fields maintenance</t>
  </si>
  <si>
    <t>Legal Advice</t>
  </si>
  <si>
    <t>Specialist Legal Advice</t>
  </si>
  <si>
    <t>Birketts Llp</t>
  </si>
  <si>
    <t>Assets / Building Safety Team</t>
  </si>
  <si>
    <t>OC317545</t>
  </si>
  <si>
    <t>BIRKETTS LLP</t>
  </si>
  <si>
    <t>Microsoft Unified Support Services 2024</t>
  </si>
  <si>
    <t>Microsoft Unified Support Services</t>
  </si>
  <si>
    <t>Capita Open Housing Management System</t>
  </si>
  <si>
    <t>Support and Maintenance for OHMS, Total Mobile</t>
  </si>
  <si>
    <t>BI Consultancy Limited</t>
  </si>
  <si>
    <t>Rahul was brought on board to backfill for a BI post. The BI system expert we were recruiting for the FTE post did not pass his on-boarding checks. So we would have been left with only 1 BI staff member due to leave.be</t>
  </si>
  <si>
    <t>Bi Consultancy Ltd - Rahul Patil</t>
  </si>
  <si>
    <t>Mitchell Squires</t>
  </si>
  <si>
    <t>GOLDEN SERVICES PLUS LIMITED</t>
  </si>
  <si>
    <t>Supplier offers a wide range of construction services and building renovations to domestic and commercial customers throughout Brentford, West London. Based on quotation collected by the transport team.</t>
  </si>
  <si>
    <t>Golden Services Plus Limited</t>
  </si>
  <si>
    <t>AHMED AWAD</t>
  </si>
  <si>
    <t>goldenservice@goldenserviceuk.co.uk</t>
  </si>
  <si>
    <t>Security Contracts for Hostel</t>
  </si>
  <si>
    <t>Provision of security services to the Council's hostel stock, which provides accommodation to homeless households over a number of scattered sites</t>
  </si>
  <si>
    <t>Mpd Fm Limited</t>
  </si>
  <si>
    <t>CH212289</t>
  </si>
  <si>
    <t>MPD FM LIMITED</t>
  </si>
  <si>
    <t>Business World and banking workflow connector</t>
  </si>
  <si>
    <t>Paul Montgomery</t>
  </si>
  <si>
    <t>Paul.Montgomery@pcf.co.uk</t>
  </si>
  <si>
    <t>Learning Curve Group are a committed provider of high-quality Careers Education, Information, Advice, and Guidance (CEIAG) that empowers learners to make informed decisions about their future career paths. This also includes Apprenticeships which are offered to candidates with our business. The on-course check-ins are regular with the team including the progressions available after the course. This also included regular interactions with the business as well as further and higher education providers.-This is proven reliability.</t>
  </si>
  <si>
    <t>DAN WRIGHT</t>
  </si>
  <si>
    <t>sales@learningcurvegroup.co.uk</t>
  </si>
  <si>
    <t>SPECTRUM SIGNWRITING LIMITED T A SPECTRUM SIGNS</t>
  </si>
  <si>
    <t>"Our general rule of thumb is to obtain least 3 contractors, from different sized companies. This gave us enough scope to get an accurate idea of what is reasonable for our project. Spectrum Signs are traditional signwriting specialists, established in 1988 with nearly 30 years’ experience in hand painted They cover London and the surrounding areas and have worked locally. They offer a full service, from design through to delivery and fitting, as well as an onsite signwriting and gilding service using own scaffolding that complies to regulations whilst being market competitive."</t>
  </si>
  <si>
    <t>Mark Josling</t>
  </si>
  <si>
    <t>info@spectrumsignsuk.co.uk</t>
  </si>
  <si>
    <t>VAS</t>
  </si>
  <si>
    <t>Vas</t>
  </si>
  <si>
    <t>room hire</t>
  </si>
  <si>
    <t>redmark contractors ltd</t>
  </si>
  <si>
    <t>Redmark Contractors</t>
  </si>
  <si>
    <t>Redmark Contractors Ltd</t>
  </si>
  <si>
    <t>Remark Ltd</t>
  </si>
  <si>
    <t>WEST LONDON MOTOR SERVICES LTD</t>
  </si>
  <si>
    <t>We use this supplier to MOT our vehicles. This is a essential supplier, as we have over 100 vehicles in the fleet. They also provide other maintenance services.</t>
  </si>
  <si>
    <t>West London Motor Services Ltd</t>
  </si>
  <si>
    <t>KHWAJA SHIRAZUDDIN SIDDIQI</t>
  </si>
  <si>
    <t>westlondonmotorservices@gmail.com</t>
  </si>
  <si>
    <t>SLICKER RECYCLING LIMITED</t>
  </si>
  <si>
    <t>This company collects and recycles used oil and other fluids used on vehicles. This company is essential as we routinely maintenance change the filters and oils on all the vehicles on the fleet.</t>
  </si>
  <si>
    <t>Slicker Recycling Limited</t>
  </si>
  <si>
    <t>MARK SALTER</t>
  </si>
  <si>
    <t>sales.ledger@slickerrecycling.com</t>
  </si>
  <si>
    <t>Axis Europe PLC</t>
  </si>
  <si>
    <t>2nd repairs, disrepair and voids term contractor</t>
  </si>
  <si>
    <t>CH232453c</t>
  </si>
  <si>
    <t>The Upper Room</t>
  </si>
  <si>
    <t>5 Ways to Wellbeing (Grant awarded by Public Health)</t>
  </si>
  <si>
    <t>THE UPPER ROOM (ST SAVIOURS)</t>
  </si>
  <si>
    <t>JEFF HOWELL AUTOS</t>
  </si>
  <si>
    <t>Collecting and delivering vehicle to MOT services (agency). Sole Trader</t>
  </si>
  <si>
    <t>Jeff Howell Autos</t>
  </si>
  <si>
    <t>Supplier is self employed, a sole trader and they are not currently paying the Real Living Wage (RLW). That as a sole trader, it's up him how much he pays himself.</t>
  </si>
  <si>
    <t>JEFF HOWELL</t>
  </si>
  <si>
    <t>jhowell3@virginmedia.com</t>
  </si>
  <si>
    <t>"Leaders in agricultural &amp; groundcare machinery Our technology, sales, service, parts and tyre teams are the best in the industry. Utilising years of knowledge to make sure your experience is second to none. Providing tractors "</t>
  </si>
  <si>
    <t>MATTHEW BALCH</t>
  </si>
  <si>
    <t>accounts@farol.co.uk</t>
  </si>
  <si>
    <t>Drainage Repair Services</t>
  </si>
  <si>
    <t>The agreement will be for a Specialist Drainage Repair Services that provides for unblocking, CCTV surveying and lining existing drains, and from time to time the re-construction of drains ranging from isolated runs to complete drainage systems.</t>
  </si>
  <si>
    <t>D&amp;R Drain Services Ltd</t>
  </si>
  <si>
    <t>D&amp;R DRAIN SERVICES LIMITED</t>
  </si>
  <si>
    <t>ON SITE VEHICLE CLEANING AND JET WASHING, INCLUDING MOT WASHES</t>
  </si>
  <si>
    <t>David Kidd</t>
  </si>
  <si>
    <t>Hostel's Security</t>
  </si>
  <si>
    <t>This contract is for the provision of Hostel Security in London Borough of Ealing. Ealing Council has appointed MPD FM Ltd as experienced security providers who can contribute to a safe environment and achieve positive outcomes for residents.</t>
  </si>
  <si>
    <t>Hostels Service</t>
  </si>
  <si>
    <t>HEATHROW TRUCK CENTRE LIMITED</t>
  </si>
  <si>
    <t>This supplier does our MOTs for out fleet, this supplier is essential as we have over 100 vheicles in the fleet. They also provide other maintenance services</t>
  </si>
  <si>
    <t>Heathrow Truck Centre Limited</t>
  </si>
  <si>
    <t>ANDREW MORETON</t>
  </si>
  <si>
    <t>Accounts@ballyvesey.com</t>
  </si>
  <si>
    <t>Minds Matter Training and Consultancy</t>
  </si>
  <si>
    <t>Mental Health Training in first aid to improve mental of the nation; focusing on providing the support to the workplace and letting the organisation to look after their employees.</t>
  </si>
  <si>
    <t>Minds Matter Training And Consultancy</t>
  </si>
  <si>
    <t>There is no contract reference in place</t>
  </si>
  <si>
    <t>MINDS MATTER TRAINING AND CONSULTANCY</t>
  </si>
  <si>
    <t>Forvis Mazars LLP</t>
  </si>
  <si>
    <t>External Audit Contract supplied via PSAA</t>
  </si>
  <si>
    <t>Forvis Mazars Llp</t>
  </si>
  <si>
    <t>Emma Horner</t>
  </si>
  <si>
    <t>No contract number</t>
  </si>
  <si>
    <t>OC308299</t>
  </si>
  <si>
    <t>Tender processed though PSAA, so information available on RLW</t>
  </si>
  <si>
    <t>FORVIS MAZARS LLP</t>
  </si>
  <si>
    <t>EXCEL TECHNICAL RESOURCING SOLUTIONS LIMITED</t>
  </si>
  <si>
    <t>This is a agency company which provide us with engineers when needs. This is crucial to ensure the full service at the workshop</t>
  </si>
  <si>
    <t>Excel Technical Resourcing Solutions Limited</t>
  </si>
  <si>
    <t>WARREN JESSE</t>
  </si>
  <si>
    <t>accounts@excelresourcing.co.uk</t>
  </si>
  <si>
    <t>RESOURCING SOLUTIONS</t>
  </si>
  <si>
    <t>NOBLE DPF SERVICES LIMITED</t>
  </si>
  <si>
    <t>This supplier has been providing DPF repair on our 26t dustcarts via Go Plant and now direct with GEL, to keep vehicle breakdown time to a minimum we need flexible and prompt service which Noble are able to offer</t>
  </si>
  <si>
    <t>Noble Dpf Services Limited</t>
  </si>
  <si>
    <t>Elthorne Park HS - New Fire Doors Phase 2</t>
  </si>
  <si>
    <t>G &amp; V Contracts Limited</t>
  </si>
  <si>
    <t>232536/4 CH</t>
  </si>
  <si>
    <t>G &amp; V CONTRACTS LIMITED</t>
  </si>
  <si>
    <t>GLOVELORD LIMITED</t>
  </si>
  <si>
    <t>Glovelord are a local company which can offer bespoke service and keep our vehile downtime to a minimum, this helps to deliver frontline services on time and saves on hire costs to replace vehicles</t>
  </si>
  <si>
    <t>Glovelord Limited</t>
  </si>
  <si>
    <t>Refill shops in schools</t>
  </si>
  <si>
    <t>Recruiting 7 schools, supporting teachers and pupils to set up refill shops in these schools, evaluating and reporting the results/behaviour change and carbon impact of the refill shops.</t>
  </si>
  <si>
    <t>Pupils Profit</t>
  </si>
  <si>
    <t>Sarah Ellis</t>
  </si>
  <si>
    <t>ELIZABETH GIMBLETT T/A PUPILS PROFIT</t>
  </si>
  <si>
    <t>Waking Watch Triton</t>
  </si>
  <si>
    <t>To provide waking watch and security services at Moreton and Rufford Tower.</t>
  </si>
  <si>
    <t>Triton Security And Faciliites Management Ltd</t>
  </si>
  <si>
    <t>Hub Ref 232590HE</t>
  </si>
  <si>
    <t>TRITON SECURITY &amp; FACILITIES MANAGEMENT LIMITED</t>
  </si>
  <si>
    <t>Monday.com</t>
  </si>
  <si>
    <t>To secure an online service that can support CA in the day to day activities within their Project Management Office (PMO) and their CRM activities. This would include, but is not limited to sales pipeline, account management, communications, project management and integrated support with existing services such as Outlook and Teams.</t>
  </si>
  <si>
    <t>Monday.Com</t>
  </si>
  <si>
    <t>GB395602279</t>
  </si>
  <si>
    <t>MONDAY.COM LTD</t>
  </si>
  <si>
    <t>BENSON LEGAL SERVICES LTD</t>
  </si>
  <si>
    <t>Expert required for legal services</t>
  </si>
  <si>
    <t>Benson Legal Services Ltd</t>
  </si>
  <si>
    <t>THE BCBT &amp; COUNSELLING SERVICE LTD T/A HARLEY PSYCHOLOGY &amp; THERAPY GROUP</t>
  </si>
  <si>
    <t>The Bcbt &amp; Counselling Service T/A Harley Psychology &amp; Therapy Group</t>
  </si>
  <si>
    <t>Site finding and MMC</t>
  </si>
  <si>
    <t>part funding secured via GLA small sites small builders fund. to support Ealing in site finding for housing development, undertake capacity studies and develop a pattern book for MMC</t>
  </si>
  <si>
    <t>242560ES</t>
  </si>
  <si>
    <t>Gleneagles - Construction Consultancy Services</t>
  </si>
  <si>
    <t>Construction Consultancy Services for M&amp;E Works at Gleneagles</t>
  </si>
  <si>
    <t>232578 HE</t>
  </si>
  <si>
    <t>Rutherford - Construction Consultancy Services</t>
  </si>
  <si>
    <t>Construction Consultancy Services for M&amp;E Works at Rutherford</t>
  </si>
  <si>
    <t>DOUBLE 4 LIMITED</t>
  </si>
  <si>
    <t>This Supplier repairs all our Loler inspection defects, as well as repairing any tail lift issues with have on our vehicles.</t>
  </si>
  <si>
    <t>Double 4 Limited</t>
  </si>
  <si>
    <t>JANET WILES</t>
  </si>
  <si>
    <t>Janetwilkes@double4ltd.com</t>
  </si>
  <si>
    <t>This supplier provides us with the service of DPF cleaning for all our vehicles on the fleet - this is essential to to reduce breakdowns and vehicle lifespan.</t>
  </si>
  <si>
    <t>This supplier provides us with hired van and cars for the workshop.</t>
  </si>
  <si>
    <t>PAUL KENNY</t>
  </si>
  <si>
    <t>creditcontrol@westwallasey.com</t>
  </si>
  <si>
    <t>EC1628 North Primary School, New Fire Doors, Phase 2</t>
  </si>
  <si>
    <t>North Primary School - New Fire Doors Phase 2</t>
  </si>
  <si>
    <t>232536/3 CH</t>
  </si>
  <si>
    <t>EC1635 Villiers High School Roof Works B01 DT Flat Roof</t>
  </si>
  <si>
    <t>Villiers High School - Roof Works</t>
  </si>
  <si>
    <t>Southern Counties Roofing Contractors Ltd</t>
  </si>
  <si>
    <t>232536/7 CH</t>
  </si>
  <si>
    <t>SOUTHERN COUNTIES ROOFING CONTRACTORS LTD</t>
  </si>
  <si>
    <t>EC1544- Durdans Park Primary School, New Heating in B01</t>
  </si>
  <si>
    <t>Durdan's Park Primary School - New Heating</t>
  </si>
  <si>
    <t>T&amp;D Barrs Plumbing &amp; Heating Ltd</t>
  </si>
  <si>
    <t>232536/5 CH</t>
  </si>
  <si>
    <t>T&amp;D BARRS PLUMBING &amp; HEATING Ltd</t>
  </si>
  <si>
    <t>EC1629 Oaklands Ps New Roof Coverings To 2 No Classroom</t>
  </si>
  <si>
    <t>Oaklands Primary School for New Roof Covering to 2 No. Classrooms</t>
  </si>
  <si>
    <t>232536/8 CH</t>
  </si>
  <si>
    <t>EC 1625 Lady Margaret Primary School , Phase 2 First Floor Lighting Replacement</t>
  </si>
  <si>
    <t>Lady Margaret Primary School Phase 2 first floor lighting replacement.</t>
  </si>
  <si>
    <t>232536/9 CH</t>
  </si>
  <si>
    <t>EC1630 Petts Hill Primary School, Partial Lighting Replacement</t>
  </si>
  <si>
    <t>Petts Hill Primary School Partial Lighting Replacement</t>
  </si>
  <si>
    <t>232536/10 CH</t>
  </si>
  <si>
    <t>Dormers Wells Leisure Centre</t>
  </si>
  <si>
    <t>Feasibility Study for Dormer Wells Leisure Centre</t>
  </si>
  <si>
    <t>Faulker Browns Architects</t>
  </si>
  <si>
    <t>RFQ contract</t>
  </si>
  <si>
    <t>OC386918</t>
  </si>
  <si>
    <t>EC1602 Blair Peach PS, Phase 3 Fire Doors, Electrical, Fire Alarm Works (inc' Doorset at Durdans Park PS)</t>
  </si>
  <si>
    <t>Blair Peach Primary School Phase 3 Fire Doors, Electrical Services &amp; Fire Alarm Alteration Works (including 1 nr Doorset at Durdans Park Primary School)</t>
  </si>
  <si>
    <t>232536/11 CH</t>
  </si>
  <si>
    <t>EC1611 Coston PS, Repairs to Washrooms, Replacement of Woodblock Flooring &amp; Fire Stopping Works</t>
  </si>
  <si>
    <t>Coston Primary School Repairs to Washrooms, Replacement of Woodblock Flooring &amp; Fire Stopping Works</t>
  </si>
  <si>
    <t>232536/19 CH</t>
  </si>
  <si>
    <t>EC 1610 Clifton Primary School Building B01- Talbot Road block Lighting Replacement</t>
  </si>
  <si>
    <t>Clifton Primary School Lighting Replacement</t>
  </si>
  <si>
    <t>232536/22 CH</t>
  </si>
  <si>
    <t>ECLIPSE AUTOMOTIVE TECHNOLOGY LIMITED</t>
  </si>
  <si>
    <t>This company provides our with an Adblue tank and Adblue. They will top up the tank according the consumption of AdBlue through system tracking</t>
  </si>
  <si>
    <t>Eclipse Automotive Technology Limited</t>
  </si>
  <si>
    <t>This is an adviser required for the transfer of the Go plant contract due to administration. They will test machine to diagnose vehicle faults</t>
  </si>
  <si>
    <t>MARK GRAHAM</t>
  </si>
  <si>
    <t>billing@eclipse-tech.co.uk</t>
  </si>
  <si>
    <t>GP AUTOCLIMATE LTD</t>
  </si>
  <si>
    <t>This supplier provides the services of repairing air conditioning, climate control and heating systems, in the vehicles in the fleet</t>
  </si>
  <si>
    <t>Gp Autoclimate Ltd</t>
  </si>
  <si>
    <t>DAVID FARRER</t>
  </si>
  <si>
    <t>sales@gpautoclimate.co.uk</t>
  </si>
  <si>
    <t>This supplier provides us with a diagnostics machine, which cover all the vehicles in the fleet (including grounds Ransmones and Kubotas. This machine will also get frequent updates through our software subscription with them</t>
  </si>
  <si>
    <t>EC1626 Little Ealing Primary School - For Gable Wall Structural Repairs</t>
  </si>
  <si>
    <t>For Gable Wall Structural Repairs for Little Ealing Primary School</t>
  </si>
  <si>
    <t>No contract Ref</t>
  </si>
  <si>
    <t>EC1523 Oldfield Primary School/Mandeville site -Phase 2 Remodelling and Refurbishment Works</t>
  </si>
  <si>
    <t>Phase 2 Remodelling and Refurbishment Works for Oldfield PS/Mandeville site.</t>
  </si>
  <si>
    <t>Mp Build</t>
  </si>
  <si>
    <t>232538CH</t>
  </si>
  <si>
    <t>EC1550 Hambrough Primary School, Repair to toilets</t>
  </si>
  <si>
    <t>Hambrough Primary School repairs to toilets</t>
  </si>
  <si>
    <t>232536/13 CH</t>
  </si>
  <si>
    <t>EC1614 - Drayton Green Primary School, Lower Block, Lighting Replacement</t>
  </si>
  <si>
    <t>Drayton Green Primary School lower Block, Lighting Replacement</t>
  </si>
  <si>
    <t>232536/23 CH</t>
  </si>
  <si>
    <t>To facilitate supervised contact session for Ealing Families</t>
  </si>
  <si>
    <t>Essex Child &amp; Family Contact Ltd</t>
  </si>
  <si>
    <t>ESSEX CHILD &amp; FAMILY CONTACT LTD</t>
  </si>
  <si>
    <t>EC1640 Horsenden PS Ceiling &amp; Wall</t>
  </si>
  <si>
    <t>For New Retaining Wall and New Kitchen Ceiling at Horsenden PS</t>
  </si>
  <si>
    <t>H Carolan Construction Limited</t>
  </si>
  <si>
    <t>232536/14 CH</t>
  </si>
  <si>
    <t>H CAROLAN CONSTRUCTION LIMITED</t>
  </si>
  <si>
    <t>EC1588 Maples Children's Centre, Refurbishment Works to Year 3 toilets</t>
  </si>
  <si>
    <t>For Refurbishment works to year 3 Toilets to Maples CC.</t>
  </si>
  <si>
    <t>232536/30 CH</t>
  </si>
  <si>
    <t>EC 1605 Beaconsfield Primary School, New Heating in B01</t>
  </si>
  <si>
    <t>Beaconsfield Primary School for New Heating in B01</t>
  </si>
  <si>
    <t>232536/16 CH</t>
  </si>
  <si>
    <t>EC1604 Allenby Primary School - Partial Lighting Replacement in Block B01 &amp; Lighting Replacement in Block B02</t>
  </si>
  <si>
    <t>Allenby Primary School for Partial Lighting Replacement</t>
  </si>
  <si>
    <t>232536/34 CH</t>
  </si>
  <si>
    <t>EC1619 Hambrough PS, Replacement of Heating Pipework, fan coil units and radiators</t>
  </si>
  <si>
    <t>Hambrough Primary School for Replacement of Heating Pipework</t>
  </si>
  <si>
    <t>Tsg Building</t>
  </si>
  <si>
    <t>232536/17 CH</t>
  </si>
  <si>
    <t>TSG BUILDING SERVICES PLC</t>
  </si>
  <si>
    <t>High Court Enforcement</t>
  </si>
  <si>
    <t>Enforce High Court jugements</t>
  </si>
  <si>
    <t>Equita Limited</t>
  </si>
  <si>
    <t>EQUIVO LIMITED</t>
  </si>
  <si>
    <t>EC1585 - Castlebar School - Class Alterations</t>
  </si>
  <si>
    <t>For Classroom Alterations for Castlebar School.</t>
  </si>
  <si>
    <t>232570CH</t>
  </si>
  <si>
    <t>TAP IN MEDIA LTD</t>
  </si>
  <si>
    <t>To test whether social media content, produced on behalf of Ealing council and its neighbouring West London Alliance local authorities, can encourage young people’s engagement with their skills and employment support offer.</t>
  </si>
  <si>
    <t>Tap In Media Ltd</t>
  </si>
  <si>
    <t>TAPIN MEDIA LTD</t>
  </si>
  <si>
    <t>BUILT ENVIRONMENT NETWORKING LIMITED</t>
  </si>
  <si>
    <t>EHHBITION STAND AT THE UKREIIF CONFERENCE IN MAY 2025. THE SUPPLIER HAS ALREADY BEEN PAID ONCE AS A SUNDRY SUPPLIER SO NOW NEEDS TO BE SET UP AS A SUPPLIER FOR THIS AND ANY FUTURE PAYMENTS.</t>
  </si>
  <si>
    <t>Built Environment Networking Limited</t>
  </si>
  <si>
    <t>To facilitate contact sessions with children and families</t>
  </si>
  <si>
    <t>Chas Service Community Interest Company</t>
  </si>
  <si>
    <t>CHAS SERVICE COMMUNITY INTEREST COMPANY</t>
  </si>
  <si>
    <t>Therapeutic support for adopted children - Helen Biscoe-Taylor</t>
  </si>
  <si>
    <t>Helen Biscoe-Taylor</t>
  </si>
  <si>
    <t>HELEN BISCOE-TAYLOR</t>
  </si>
  <si>
    <t>Therapeutic support for adopted children -Treasure Keepers Ltd</t>
  </si>
  <si>
    <t>Treasure Keepers Ltd</t>
  </si>
  <si>
    <t>TREASURE KEEPERS LTD</t>
  </si>
  <si>
    <t>Therapeutic support for adopted children - Healing Hearts Therapy Services Ltd</t>
  </si>
  <si>
    <t>Healing Hearts Therapy Services Ltd</t>
  </si>
  <si>
    <t>ZOE DONOVAN T/A HEALING HEARTS PLAY THERAPY</t>
  </si>
  <si>
    <t>Therapeutic support for adopted children - Bear Project YPT Ltd</t>
  </si>
  <si>
    <t>Bear Project Ypt Ltd</t>
  </si>
  <si>
    <t>Therapeutic support for adopted children - The Key Clinic Ltd</t>
  </si>
  <si>
    <t>The Key Clinic Ltd</t>
  </si>
  <si>
    <t>THE KEY CLINIC LTD</t>
  </si>
  <si>
    <t>"Windscreen Ltd repair and change any of our vehicle windscreens they are a specialist supplier in regards to: Mobile automotive glass services Windscreen repair Windscreen stone chip repair Windscreen replacement Windscreen removal and fitting"</t>
  </si>
  <si>
    <t>We investigated other suppliers, but this one is always providing us with good services. This is an adviser required for the transfer of the Go plant contract due to administration.</t>
  </si>
  <si>
    <t>SCOT GROUP LIMITED T A THRIFTY</t>
  </si>
  <si>
    <t>This is hire company which provide vehicles for hire, additional we can also procure vehicles as well from them. Their rates are very competitive, beating some of our current hire companies</t>
  </si>
  <si>
    <t>Scot Group Limited T A Thrifty</t>
  </si>
  <si>
    <t>SCOT GROUP LTD T/A DOLLAR THRIFTY</t>
  </si>
  <si>
    <t>CHANKGON LIMITED PIRTEK (ISLEWORTH) LIMITED</t>
  </si>
  <si>
    <t>This supplier provides us with parts for the all the grounds mowers with have on the fleet. They also aid in some repairs where third party assistance is required.</t>
  </si>
  <si>
    <t>Chankgon Limited Pirtek (Isleworth) Limited</t>
  </si>
  <si>
    <t>STUART JOHNSON</t>
  </si>
  <si>
    <t>info@pirtekisleworth.co.uk</t>
  </si>
  <si>
    <t>CITIZEN'S UK</t>
  </si>
  <si>
    <t>Delivery of 10 private renters’ rights workshops across the borough and submission of a report on renters views on establishing a Private Renters Association in Ealing</t>
  </si>
  <si>
    <t>Citizen'S Uk</t>
  </si>
  <si>
    <t>CONTRACT LETTER ATTACHED</t>
  </si>
  <si>
    <t>CITIZENS UK CHARITY</t>
  </si>
  <si>
    <t>Harpercollins Publishers Limited</t>
  </si>
  <si>
    <t>Digital A-Z publication</t>
  </si>
  <si>
    <t>SC027389</t>
  </si>
  <si>
    <t>HARPER COLLINS PUBLISHERS</t>
  </si>
  <si>
    <t>EC1631 Southfield Primary School Lighting Replacement Block B01 and B02 (Phase1)</t>
  </si>
  <si>
    <t>Lighting Replacement at Southfield Primary School</t>
  </si>
  <si>
    <t>Austin Turner And Company</t>
  </si>
  <si>
    <t>232536/20 CH</t>
  </si>
  <si>
    <t>AUSTIN TURNER AND COMPANY</t>
  </si>
  <si>
    <t>EC1603 Allenby PS Roofs Phase 2 - Tender Pack March 2024</t>
  </si>
  <si>
    <t>Roof Phase two works at Allenby Primary School</t>
  </si>
  <si>
    <t>232536/2 CH</t>
  </si>
  <si>
    <t>EC1615 - Drayton Green Primary School- Buildings Repairs to Internal Building Fabric</t>
  </si>
  <si>
    <t>Building repairs to internal building fabric at Drayton Green Primary School</t>
  </si>
  <si>
    <t>232536/26 CH</t>
  </si>
  <si>
    <t>EC1616 East Acton Primary School, Replacement of Soffits and Fascias, 3no. DDA Compliant External Doors</t>
  </si>
  <si>
    <t>East Acton Primary School for Replacement of Soffits and Fascias,3no DDA Compliant external</t>
  </si>
  <si>
    <t>232536/31 CH</t>
  </si>
  <si>
    <t>EC1609 Clifton Primary School ,Replacement of Heating Pipework and Radiators in Main Building</t>
  </si>
  <si>
    <t>Replacement of Heating Pipework &amp; Radiators in main building at Clifton PS</t>
  </si>
  <si>
    <t>232536/21 CH</t>
  </si>
  <si>
    <t>EC1634 - Viking Primary School - Rewiring &amp; Partial lighting replacement in relation to Blocks B01 &amp; B02</t>
  </si>
  <si>
    <t>Replacement lighting at Viking Primary School</t>
  </si>
  <si>
    <t>232536/28 CH</t>
  </si>
  <si>
    <t>EC1548 Grange PS, Structural Alterations to Boundary Walls, Phases 1 (2024) &amp; 2 (2025)</t>
  </si>
  <si>
    <t>Structural Alterations to Boundary Walls at Grange Primary School</t>
  </si>
  <si>
    <t>Pa Finlay &amp; Co Ltd</t>
  </si>
  <si>
    <t>232536/33 CH</t>
  </si>
  <si>
    <t>PA FINLAY &amp; CO LTD</t>
  </si>
  <si>
    <t>EC1601 Acton Gardens, Oaklands, Selborne &amp; Southfield Primary Schools, Lead Pipework Replacement</t>
  </si>
  <si>
    <t>Lead Pipework Replacement at Acton Gardens, Oaklands, Selborne and Southfield Primary School</t>
  </si>
  <si>
    <t>232536/32 CH</t>
  </si>
  <si>
    <t>EC1632 Stanhope Primary School, New Boilers &amp; Calorifiers in Mansell and Windmill Blocks</t>
  </si>
  <si>
    <t>New Boilers &amp; Calorifiers in Mansell &amp; Windmill Blocks Stanhope Primary School</t>
  </si>
  <si>
    <t>232536/27 CH</t>
  </si>
  <si>
    <t>EC1509 - Young Adult Centre</t>
  </si>
  <si>
    <t>Refurbishment works to Young Adult Centre</t>
  </si>
  <si>
    <t>Project Delivery Unit</t>
  </si>
  <si>
    <t>EC1633 - Tudor PS - Partial Lighting Replacement in Blocks B02, B03 &amp; B08</t>
  </si>
  <si>
    <t>Partial Lighting Replacement in Blocks B02,B03 &amp; B08 at Tudor PS</t>
  </si>
  <si>
    <t>232536/35 CH</t>
  </si>
  <si>
    <t>Reed Talent Solutions</t>
  </si>
  <si>
    <t>Supply special Educational Psychologist</t>
  </si>
  <si>
    <t>Not sure</t>
  </si>
  <si>
    <t>REED TALENT SOLUTIONS LIMITED</t>
  </si>
  <si>
    <t>Field Consulting Limited</t>
  </si>
  <si>
    <t>To deliver external affairs support to the West London Alliance, supporting delivery of West London boroughs’ shared influencing strategy.</t>
  </si>
  <si>
    <t>Majeed Neky</t>
  </si>
  <si>
    <t>FIELD CONSULTING LIMITED</t>
  </si>
  <si>
    <t>RECOVERY AND TRANSFORMATION LTD T/A ASHIA AKRAM</t>
  </si>
  <si>
    <t>Recovery And Transformation Ltd T/A Ashia Akram</t>
  </si>
  <si>
    <t>Anya Farrell ISW LTD</t>
  </si>
  <si>
    <t>Anya Farrell Isw Ltd</t>
  </si>
  <si>
    <t>ANYA FARRELL ISW LTD</t>
  </si>
  <si>
    <t>Sally Doyle (BACP Snr Accredited)</t>
  </si>
  <si>
    <t>talking Therapy</t>
  </si>
  <si>
    <t>Sally Doyle (Bacp Snr Accredited)</t>
  </si>
  <si>
    <t>BACP</t>
  </si>
  <si>
    <t>VORTEX RECRUITMENT LTD</t>
  </si>
  <si>
    <t>Vortex have been chosen to supply specialist requirement of workshop technicians for GEL, Vortex have managed to find candidates with good level of copetence with immediate effect, price supplied is competitive in the market, communication levels have been prompt and professional</t>
  </si>
  <si>
    <t>Vortex Recruitment Ltd</t>
  </si>
  <si>
    <t>MATT HARRIES</t>
  </si>
  <si>
    <t>Vortex@vortex-recruitment.co.uk</t>
  </si>
  <si>
    <t>Acton Circular Economy Market</t>
  </si>
  <si>
    <t>Provision of a circular economy market as part of the Acton Market for 2024/25</t>
  </si>
  <si>
    <t>Action West London</t>
  </si>
  <si>
    <t>No contract reference yet</t>
  </si>
  <si>
    <t>London Living Wage is paid</t>
  </si>
  <si>
    <t>ACTION WEST LONDON</t>
  </si>
  <si>
    <t>Hampton Hill Medical Centre</t>
  </si>
  <si>
    <t>To cover Adult health assessment</t>
  </si>
  <si>
    <t>Priya Sakorkar</t>
  </si>
  <si>
    <t>Fostering Recruitment Team</t>
  </si>
  <si>
    <t>H84623</t>
  </si>
  <si>
    <t>HAMPTON HILL MEDICAL CENTRE</t>
  </si>
  <si>
    <t>PSDS Phase 3C</t>
  </si>
  <si>
    <t>PSDS Phase 3C - Project Management, Project Coordination and Technical Advice of the Public Sector Decarbonisation Scheme</t>
  </si>
  <si>
    <t>232536CH</t>
  </si>
  <si>
    <t>Switch Management LTD</t>
  </si>
  <si>
    <t>Surveys of residents living in Temporary Accommodation</t>
  </si>
  <si>
    <t>Switch Management Ltd</t>
  </si>
  <si>
    <t>Allocations</t>
  </si>
  <si>
    <t>232594HE</t>
  </si>
  <si>
    <t>SWITCH MANAGEMENT LTD</t>
  </si>
  <si>
    <t>WeLReN CIC_WorkWell Research WL Research Network</t>
  </si>
  <si>
    <t>To award the contract of the WorkWell Research Project to the West London Research Network (based at Imperial College London)</t>
  </si>
  <si>
    <t>West London Research Network Cic</t>
  </si>
  <si>
    <t>WEST LONDON NETWORK</t>
  </si>
  <si>
    <t>Luna Play Therapy Ltd</t>
  </si>
  <si>
    <t>Looked After Children</t>
  </si>
  <si>
    <t>INNOVATIVE SAFETY SYSTEMS LIMITED</t>
  </si>
  <si>
    <t>Fleet Clear specialises in cycle lights for HGV vehicles - You cannot get the right componements from anywhere else. If purchased by a different suppplier, a mark-up price will be given as they went through fleet clear to procure. Purchasing direct from them will be cost effective in the long run.</t>
  </si>
  <si>
    <t>Innovative Safety Systems Limited</t>
  </si>
  <si>
    <t>SEETEC PLUSS LTD 10000939</t>
  </si>
  <si>
    <t>SEETEC PLUSS LTD is one of our delivery partners of UKSPF People &amp; Skills Programme. They are responsible for supporting men over 50 to employment.</t>
  </si>
  <si>
    <t>Seetec Pluss Ltd</t>
  </si>
  <si>
    <t>Gamze Coban</t>
  </si>
  <si>
    <t>Employment, Skills and Adult Learning Team</t>
  </si>
  <si>
    <t>SEETEC PLUSS LTD</t>
  </si>
  <si>
    <t>THE NATIONAL WILL REGISTER LIMITED</t>
  </si>
  <si>
    <t>Will registry service required for legal matters</t>
  </si>
  <si>
    <t>The National Will Register Limited</t>
  </si>
  <si>
    <t>Advanced Vehicle Glazing Limited</t>
  </si>
  <si>
    <t>Fleet vehicle glass replacement</t>
  </si>
  <si>
    <t>ADVANCED VECHICLE GLAZING LIMITED</t>
  </si>
  <si>
    <t>For Working Parents Ltd</t>
  </si>
  <si>
    <t>For Working Parents Ltd will be providing workshops for Community Champions in the Autumn of 2024</t>
  </si>
  <si>
    <t>Stephanie Leane</t>
  </si>
  <si>
    <t>FOR WORKING PARENTS LTD</t>
  </si>
  <si>
    <t>Inventry</t>
  </si>
  <si>
    <t>InVentry is the number one fully integrated sign in solution for safeguarding and managing School Visitors, Pupils and Staff. Designed for the education sector, the InVentry visitor sign-in system allows you to accurately monitor who is in your building at any time.</t>
  </si>
  <si>
    <t>Lisa Finnett</t>
  </si>
  <si>
    <t>Schools</t>
  </si>
  <si>
    <t>No reference number</t>
  </si>
  <si>
    <t>to facilitate supervised contact sessions with children and families.</t>
  </si>
  <si>
    <t>Voice Of The Child</t>
  </si>
  <si>
    <t>VOICE OF THE CHILD</t>
  </si>
  <si>
    <t>Single Homeless Prevention Service (SHPS)</t>
  </si>
  <si>
    <t>The Single Homeless Prevention Service secures sustainable housing outcomes for external non-priority homeless people who do not meet the 'priority need' criteria under homeless legislation. This service is essential for the effective operation of the frontline Housing Solutions Service, as it increases the capacity of in-house officers to focus on preventing and relieving homelessness for those in priority need, who would otherwise be owed costly accommodation duties.</t>
  </si>
  <si>
    <t>Pan London Single Homeless Prevention Services Limited</t>
  </si>
  <si>
    <t>Malcolm Densley</t>
  </si>
  <si>
    <t>Rachael Bradbury</t>
  </si>
  <si>
    <t>CH222438</t>
  </si>
  <si>
    <t>Welfare Call Group</t>
  </si>
  <si>
    <t>Attendance, Attainment &amp; ePEP Services</t>
  </si>
  <si>
    <t>Version 1</t>
  </si>
  <si>
    <t>They are working towards paying the RLW and this is very small market.</t>
  </si>
  <si>
    <t>WELFARE CALL (LAC) LTD</t>
  </si>
  <si>
    <t>ADLER &amp; ALLAN LIMITED</t>
  </si>
  <si>
    <t>Adler &amp; Allen are Environmental advisory and engineering services who drive a more sustainable economy. As the UK’s most trusted environmental services partner, their mission is to help organisations reduce risk to the environment and their operation by managing assets compliantly while achieving their commercial, ESG and Net-Zero goals. Adler &amp; Allen provide Environmental advisory, maintenance, and management services. This also includes Environmental incident management, essentially preparedness and rapid response for a wide range of spills, pollutants, and environmental incidents, whilst ensuring safety, minimising damage to the environment, operational downtime, prosecution, fines, reputational damage, shareholder value. Adler &amp; Allen have a superb website, easy to use accurate with full contact details of all available people and dedicated contact portal.</t>
  </si>
  <si>
    <t>Adler &amp; Allan Limited</t>
  </si>
  <si>
    <t>We investigated other suppliers, but this one is always providing us with good services. They are advisory and engineering services who drive a more sustainable economy.</t>
  </si>
  <si>
    <t>PERITUM LTD</t>
  </si>
  <si>
    <t>The Ramps in the workshop are hired by TotalKare - they need servicing every year. This would mean that this supplier wouldn't be regularly used but they imperative for the production in the workshop.</t>
  </si>
  <si>
    <t>Peritum Ltd</t>
  </si>
  <si>
    <t>This supplier is providing us with good services every year. They are UK number one in providing workshop equipment. We would like to continue using them after we took over the GO Plant contract.</t>
  </si>
  <si>
    <t>Alphatrack - Door Entry Contract</t>
  </si>
  <si>
    <t>Door entry contract</t>
  </si>
  <si>
    <t>PL232505</t>
  </si>
  <si>
    <t>Membership Subscription Service - Housing Ombudsman Service</t>
  </si>
  <si>
    <t>annual Membership subscription.</t>
  </si>
  <si>
    <t>Housing Ombudsman Service</t>
  </si>
  <si>
    <t>Jeewan Singh Panesar</t>
  </si>
  <si>
    <t>KENSINGTON SYSTEMS LTD</t>
  </si>
  <si>
    <t>Construction of Spaceshade Max Canopy - freestanding as part of redevelopment</t>
  </si>
  <si>
    <t>Kensington Systems Ltd</t>
  </si>
  <si>
    <t>Company committed to paying a minimum national living wage, however, they are small family business with 4 directors and 6 administrative staff.</t>
  </si>
  <si>
    <t>Jed Hewison / Craig Huntley</t>
  </si>
  <si>
    <t>sales@kensingtonsystems.co.uk</t>
  </si>
  <si>
    <t>SUSAN CLARKE</t>
  </si>
  <si>
    <t>Susan Clarke</t>
  </si>
  <si>
    <t>Sue Clark</t>
  </si>
  <si>
    <t>Sue.Clarkes@btinternet.com</t>
  </si>
  <si>
    <t>FORESIGHT CLINICAL SERVICES</t>
  </si>
  <si>
    <t>Foresight Clinical Services</t>
  </si>
  <si>
    <t>Jack Bohanna</t>
  </si>
  <si>
    <t>Jack.Bohanna@foresight.expert</t>
  </si>
  <si>
    <t>FORESIGHT CLINICAL SERVICES LIMITED</t>
  </si>
  <si>
    <t>HEARTLINK EALING HOSPITAL HEART SUPPORT GROUP</t>
  </si>
  <si>
    <t>Public Health funded project to raise awareness of smoking and e-cigarettes/vapes as a risk taking behaviour topic and exploring the benefits of remaining smoke and e-cigarette/vape free.</t>
  </si>
  <si>
    <t>Heartlink Ealing Hospital Heart Support Group</t>
  </si>
  <si>
    <t>Izabela Gregory</t>
  </si>
  <si>
    <t>piterai@ealing.gov.uk</t>
  </si>
  <si>
    <t>Go2North</t>
  </si>
  <si>
    <t>To provide graphic design.</t>
  </si>
  <si>
    <t>Wla</t>
  </si>
  <si>
    <t>LancasterA@ealing.gov.uk</t>
  </si>
  <si>
    <t>MR STEPHEN ARTHUR NORTH T/A GO2NORTH</t>
  </si>
  <si>
    <t>QualifyMe</t>
  </si>
  <si>
    <t>The WLA is seeking to appoint external consultants to deliver a programme of clearly defined workstreams that all aim to improve and standardise systems and processes relating to s106 obligations to maximise skills and employment outcomes within our boroughs. This forms part of the ongoing ‘No Wrong Door’ programme, which seeks to improve the skills and employment support system locally to improve job outcomes for our residents.</t>
  </si>
  <si>
    <t>Qualifyme</t>
  </si>
  <si>
    <t>228 0434 28</t>
  </si>
  <si>
    <t>DaruwallaB@ealing.gov.uk</t>
  </si>
  <si>
    <t>QUALIFYME LTD</t>
  </si>
  <si>
    <t>Medical service organisations. Providing medical examination</t>
  </si>
  <si>
    <t>We investigated other suppliers, but this one is always providing us with good services. They provide medical services for us.</t>
  </si>
  <si>
    <t>Lorna Thunder</t>
  </si>
  <si>
    <t>Lorna.Thunder@medigold-health.com</t>
  </si>
  <si>
    <t>RSH TECH CONSULTANTS LTD</t>
  </si>
  <si>
    <t>Providing us with IT consultancy. We have chosen this supplier because he is working closely with the council and providing excellent results.</t>
  </si>
  <si>
    <t>Rsh Tech Consultants Ltd</t>
  </si>
  <si>
    <t>Rahim Hasham</t>
  </si>
  <si>
    <t>rahim.hasham@rshtc.co.uk</t>
  </si>
  <si>
    <t>J &amp; A RECOVERY &amp; RESCUE LTD</t>
  </si>
  <si>
    <t>This Supplier provides us with the services of vehicle recovery - We have over 150 vehicles on the fleet, if one was to breakdown and could not be fixed at location. J &amp; A Recovery would be called in to recovery the vehicle back to the depot workshop</t>
  </si>
  <si>
    <t>J &amp; A Recovery &amp; Rescue Ltd</t>
  </si>
  <si>
    <t>Lisa</t>
  </si>
  <si>
    <t>jandarecovery@hotmail.com</t>
  </si>
  <si>
    <t>EC1647 - PSDS Phase 3c</t>
  </si>
  <si>
    <t>PSDS Phase 3c - Project Management, Project coordination and Technical advice of the Public Sector Decarbonisation Scheme.</t>
  </si>
  <si>
    <t>Mabbett &amp; Associates Ltd</t>
  </si>
  <si>
    <t>SC 163378</t>
  </si>
  <si>
    <t>Charlotte Maddock, Commercial Manager</t>
  </si>
  <si>
    <t>accounts@mabbett.eu</t>
  </si>
  <si>
    <t>To facilitate supervised contact session.</t>
  </si>
  <si>
    <t>Children'S Links</t>
  </si>
  <si>
    <t>Rachel Aylmer</t>
  </si>
  <si>
    <t>accounts@childrenslink.org.uk</t>
  </si>
  <si>
    <t>CHILDRENS LINKS</t>
  </si>
  <si>
    <t>Independent Social Work</t>
  </si>
  <si>
    <t>To cover fees after completing assessments directed by the court.</t>
  </si>
  <si>
    <t>Hannah Foxcroft</t>
  </si>
  <si>
    <t>hannahfoxcroft@hotmail.com</t>
  </si>
  <si>
    <t>HANNAH FOXCROFT</t>
  </si>
  <si>
    <t>To cover fees after completing assessments directed by the court</t>
  </si>
  <si>
    <t>O&amp;T Consultations Ltd</t>
  </si>
  <si>
    <t>Rukayat Tijani</t>
  </si>
  <si>
    <t>ope_tijani@yahoo.co.uk</t>
  </si>
  <si>
    <t>O&amp;T CONSULTATIONS LTD</t>
  </si>
  <si>
    <t>Gallagher-1</t>
  </si>
  <si>
    <t>Harvey Gallagher</t>
  </si>
  <si>
    <t>harvey@gallagher-1.com</t>
  </si>
  <si>
    <t>GALLAGHER BASSETT INTERNATIONAL LTD</t>
  </si>
  <si>
    <t>This is a contract for service commissioned via the Ealing Matrix Framework and GEL has demonstrated due process.</t>
  </si>
  <si>
    <t>Emma Biggs</t>
  </si>
  <si>
    <t>Emma.Bigg@teammatrix.com</t>
  </si>
  <si>
    <t>Copley Close Phase 3 Security</t>
  </si>
  <si>
    <t>Contract manager for security services for Warwick Court, Phase 3 Copley Close post PC.</t>
  </si>
  <si>
    <t>Mcpear Security Services Ltd</t>
  </si>
  <si>
    <t>Ritika Kothari</t>
  </si>
  <si>
    <t>No contract ref</t>
  </si>
  <si>
    <t>Minor services contract</t>
  </si>
  <si>
    <t>Arthur King'ori</t>
  </si>
  <si>
    <t>mcpearltd@gmail.com</t>
  </si>
  <si>
    <t>MCPEAR SECURITY SERVICES LTD</t>
  </si>
  <si>
    <t>Aspect Management Solutions</t>
  </si>
  <si>
    <t>Data &amp; Research project. Initial Research of the Ealing demographics. Data collection of Learn Ealing. Skills Research on Skills for OPDC</t>
  </si>
  <si>
    <t>Adult Learning and Skills</t>
  </si>
  <si>
    <t>Raza Tahir, Adult learning and skills Finance and Data officer</t>
  </si>
  <si>
    <t>tahirr@ealing.gov.uk</t>
  </si>
  <si>
    <t>ASPECT</t>
  </si>
  <si>
    <t>L&amp;S PRINTING COMPANY LIMITED - SUPPLIER SET UP</t>
  </si>
  <si>
    <t>To provide bespoke and large volume print and distribution services for Ealing Council. Required initially for print and distribution of school admissions publicity September 2024, and further projects as needed.</t>
  </si>
  <si>
    <t>L&amp;S Printing Company Limited</t>
  </si>
  <si>
    <t>Mark Tulley</t>
  </si>
  <si>
    <t>mark.tulley@ls-printing.com</t>
  </si>
  <si>
    <t>L&amp;S PRINTING COMPANY LIMITED</t>
  </si>
  <si>
    <t>Environmental Enforcement Contract</t>
  </si>
  <si>
    <t>Contract to enforce against low level environmental crimes like littering and fly tipping</t>
  </si>
  <si>
    <t>Apcoa</t>
  </si>
  <si>
    <t>CH222436</t>
  </si>
  <si>
    <t>Bobby Kang</t>
  </si>
  <si>
    <t>bobby.kang@apcoa.com</t>
  </si>
  <si>
    <t>APCOA PARKING (UK) LTD</t>
  </si>
  <si>
    <t>Midland Terrace Playground Improvements</t>
  </si>
  <si>
    <t>Playground improvements works including repairs to play equipment, installation of new play equipment and safety surfacing</t>
  </si>
  <si>
    <t>Southern Landscapes And Construction Ltd</t>
  </si>
  <si>
    <t>Nicola Stone-Traveller</t>
  </si>
  <si>
    <t>nicola@southern-landscapes.co.uk</t>
  </si>
  <si>
    <t>SOUTHERN LANDSCAPE &amp; CONSTRUCTION LTD</t>
  </si>
  <si>
    <t>Evac chair provision and maintenance</t>
  </si>
  <si>
    <t>For the supply and maintenance of Evac Chairs and related equipment at Southall Dominion Centre and Library</t>
  </si>
  <si>
    <t>Evac+Chair International Ltd</t>
  </si>
  <si>
    <t>Katie Roscoe</t>
  </si>
  <si>
    <t>Katie.Roscoe@evacchair.co.uk</t>
  </si>
  <si>
    <t>EVAC + CHAIR INTERNATIONAL LIMITED</t>
  </si>
  <si>
    <t>Solopress</t>
  </si>
  <si>
    <t>Printing company</t>
  </si>
  <si>
    <t>Aga Print Ltd T/ A Solopress</t>
  </si>
  <si>
    <t>Arts &amp; Culture</t>
  </si>
  <si>
    <t>variable</t>
  </si>
  <si>
    <t>finance@solopress.com</t>
  </si>
  <si>
    <t>AGA PRINT LTD T/A SOLOPRESS</t>
  </si>
  <si>
    <t>Golf Links phase 3 JCT 2016 Build Contract</t>
  </si>
  <si>
    <t>The construction of 143 new affordable (104nr social and affordable rent and 39nr shared equity and shared ownership) apartments, demolish redundant garages adjacent to Glen Eagles Tower and fit out the commercial units on the ground floor of Block A</t>
  </si>
  <si>
    <t>Hill Partnership Limited</t>
  </si>
  <si>
    <t>CH222383</t>
  </si>
  <si>
    <t>James Frisk</t>
  </si>
  <si>
    <t>jamesfisk@hill.co.uk</t>
  </si>
  <si>
    <t>NGCC JCT 2016 New Build Contract</t>
  </si>
  <si>
    <t>The demolition of existing buildings and the design and construction of 92 residential dwellings.</t>
  </si>
  <si>
    <t>Hill Partnerships Limited</t>
  </si>
  <si>
    <t>CH222388</t>
  </si>
  <si>
    <t>James Fisk</t>
  </si>
  <si>
    <t>Sussex Crescent New Build JCT 1016</t>
  </si>
  <si>
    <t>Demolition of the existing building and the construction of 26 residential (LAR)dwellings.</t>
  </si>
  <si>
    <t>CH222389</t>
  </si>
  <si>
    <t>Keiron Toyne</t>
  </si>
  <si>
    <t>Keirontoyne@bugler.co.uk</t>
  </si>
  <si>
    <t>Golf Links ph3 Energy Consultant appointment XCO2</t>
  </si>
  <si>
    <t>XCO2 will be providing post contract Mechanical, Electrical &amp; Plumbing service monitoring services at GLP3 advising, and assisting LBE in setting up quality monitoring methods for the project, review, and comment on contractors’ designs and specifications, review, and comment on construction strategies and to review the contractors’ quality.</t>
  </si>
  <si>
    <t>PL232468</t>
  </si>
  <si>
    <t>0649 6460</t>
  </si>
  <si>
    <t>N/a for this type of contract</t>
  </si>
  <si>
    <t>Jane Bowyer</t>
  </si>
  <si>
    <t>janeb@xco2.com</t>
  </si>
  <si>
    <t>Golf Links Phase 3 Consultancy appointment</t>
  </si>
  <si>
    <t>Act as Ealing Council (client) Design Monitor to assist the client team through RIBA stages 4, 5 &amp; 6 and advise on review process as set out in JCT DB2016 with the aim of helping to ensure that the quality of the building is faithful to the original design.</t>
  </si>
  <si>
    <t>PL232467</t>
  </si>
  <si>
    <t>N/A for this type of contract.</t>
  </si>
  <si>
    <t>Ross Powell-Jones</t>
  </si>
  <si>
    <t>ross@stephentaylorarchitects.co.uk</t>
  </si>
  <si>
    <t>Golf Links Ps 3 Consultants Appointment</t>
  </si>
  <si>
    <t>AtkinsRealis are Ealing Council's BIM consultant to monitor, assist and advise LBE from Project Set up, to review and analyse Data, through RIBA stages 4,5, &amp; 6, e.g. BIM Kick off with the Main Contractor and the BIM Execution Plan acceptance to name but a few of the services that they would be providing.</t>
  </si>
  <si>
    <t>Atkins Realis (Formerly F&amp;G)</t>
  </si>
  <si>
    <t>PL232469</t>
  </si>
  <si>
    <t>N/A to this contract</t>
  </si>
  <si>
    <t>HAYLEY CAMPBELL</t>
  </si>
  <si>
    <t>ssf.cashallocation@atkinsglobal.com</t>
  </si>
  <si>
    <t>ATKINS REALIS UK LIMITED</t>
  </si>
  <si>
    <t>Golf Links Ps 3 Consultants appointment</t>
  </si>
  <si>
    <t>AtkinsRealis (formerly F&amp;G) to provide Ealing Council CDM advisory consultancy services throughout the build out of this development.</t>
  </si>
  <si>
    <t>Atkinsrealis (Formerly F&amp;G)</t>
  </si>
  <si>
    <t>PL232470</t>
  </si>
  <si>
    <t>Golf Links Phase 3 Consultancy Appointment</t>
  </si>
  <si>
    <t>To provide EA &amp; QS services at Golf Links Phase 3 development</t>
  </si>
  <si>
    <t>N/A to this type of contract</t>
  </si>
  <si>
    <t>Sussex Crescent Consultancy appointment</t>
  </si>
  <si>
    <t>Supplying EA and QS services</t>
  </si>
  <si>
    <t>Silver Dcc Ltd</t>
  </si>
  <si>
    <t>Peter Mack</t>
  </si>
  <si>
    <t>peter.mack@silverdcc.com</t>
  </si>
  <si>
    <t>SILVER DCC LIMITED T/A SILVER</t>
  </si>
  <si>
    <t>NGCC Consultancy Appointment</t>
  </si>
  <si>
    <t>Provision of EA and QS services at NGCC development</t>
  </si>
  <si>
    <t>Silver Dcc</t>
  </si>
  <si>
    <t>N/A for this type of contract</t>
  </si>
  <si>
    <t>Encore Estate Management C/O 447 Eton Green</t>
  </si>
  <si>
    <t>James Peace</t>
  </si>
  <si>
    <t>service.charge@encoreestates.co.uk</t>
  </si>
  <si>
    <t>ENCORE ESTATE MANAGEMENT LTD C/O 447 ETON GREEN</t>
  </si>
  <si>
    <t>Lizzie Pencavel</t>
  </si>
  <si>
    <t>Lizzie Pencavel is a freelance marketing professional who will be assisting the Arts &amp; Culture team on the Ealing Culture website and other marketing-related tasks.</t>
  </si>
  <si>
    <t>E J Pencavel</t>
  </si>
  <si>
    <t>marketing.lizzie@outlook.com</t>
  </si>
  <si>
    <t>ELIZABETH J PENCAVEL</t>
  </si>
  <si>
    <t>Lift maintenance</t>
  </si>
  <si>
    <t>Specialist lift services recently won a tender to refurbish 2 lifts at Rutherford Tower. We need to onboard them to allow us to pay them for ad hoc services such as standbys , misuse and other services</t>
  </si>
  <si>
    <t>Specialist Lifts Services Ltd</t>
  </si>
  <si>
    <t>Lift Management</t>
  </si>
  <si>
    <t>CH222440B</t>
  </si>
  <si>
    <t>HurdM@ealing.gov.uk</t>
  </si>
  <si>
    <t>LIFT SPECIALISTS LTD</t>
  </si>
  <si>
    <t>Becoming a Borough of Sanctuary project</t>
  </si>
  <si>
    <t>Provide strategic advice on securing Borough of Sanctuary accreditation.</t>
  </si>
  <si>
    <t>Sanctuary Consultancy Ltd</t>
  </si>
  <si>
    <t>Helena McGinty</t>
  </si>
  <si>
    <t>helena.mcginty@sanctuaryconsultancy.com</t>
  </si>
  <si>
    <t>SANCTUARY CONSULTANCY LTD</t>
  </si>
  <si>
    <t>TRIUM ENVIRONMENTAL CONSULTING LLP</t>
  </si>
  <si>
    <t>To carry out a review of an EIA Scoping Report on the application for The Green Quarter for Planning; The first invoice for £10k was paid as a sundry supplier, so they now have to be set up as supplier in order to pay the second &amp; final invoice.</t>
  </si>
  <si>
    <t>Trium Environmental Consulting Llp</t>
  </si>
  <si>
    <t>Marile Van Eeden</t>
  </si>
  <si>
    <t>OC415522</t>
  </si>
  <si>
    <t>MARILE VAN EEDEN</t>
  </si>
  <si>
    <t>VANEEDENM@EALING.GOV.UK</t>
  </si>
  <si>
    <t>BaccsactiveIP</t>
  </si>
  <si>
    <t>Bacs and Direct Debit collection licence software to convert the payment run output file into the correct format to be transferred to the bank.</t>
  </si>
  <si>
    <t>Revenues and Payments</t>
  </si>
  <si>
    <t>RE23072</t>
  </si>
  <si>
    <t>Currently no apprentices, small company</t>
  </si>
  <si>
    <t>Paul.montgomery@pcf.co.uk</t>
  </si>
  <si>
    <t>We need to set up Apex to pay them for non maintenance items such as standbys and misuse calls and to cover the overlap in maintenance due to delays in the project by building control. The maintenance element and warranty is included in the refurbishment cost so approval is sought for any ad hoc work and overlap in maintenance to align the contracts. Any cost to Apex will be offset by a reduction by removing the cost from the lift maintenance contract</t>
  </si>
  <si>
    <t>Apex Lifts Ltd</t>
  </si>
  <si>
    <t>APEX LIFTS &amp; ESCALATOR ENGINEERS LTD</t>
  </si>
  <si>
    <t>Care Staff Solutions Ltd</t>
  </si>
  <si>
    <t>Provides additional specialised support to young person in leaving care team.</t>
  </si>
  <si>
    <t>Carestaff Solutions Ltd</t>
  </si>
  <si>
    <t>Tiffany Bowen</t>
  </si>
  <si>
    <t>CARESTAFF SOLUTIONS LIMITED</t>
  </si>
  <si>
    <t>G-Cloud Framework - System C</t>
  </si>
  <si>
    <t>The system is a key tool for finding placements for adults and children who access social services. It offers, placement finding, contracting and data analysis of placement activity. - Secure value for money; merging two contracts into one - Secure continuity of service of the Care Place tool for stakeholders which is not possible with out a tender process following the notice of the existing supplier.</t>
  </si>
  <si>
    <t>Liquidlogic Ltd</t>
  </si>
  <si>
    <t>RocksA@ealing.gov.uk</t>
  </si>
  <si>
    <t>LIQUID LOGIC LTD</t>
  </si>
  <si>
    <t>WATLING JCB LIMITED</t>
  </si>
  <si>
    <t>They are leading global supplier of used JCB machinery. We offer a wide selection of high-quality, pre-owned JCB equipment, renowned for reliability and performance.</t>
  </si>
  <si>
    <t>Watling Jcb Limited</t>
  </si>
  <si>
    <t>This supplier is providing us with good services every year. They are leading global supplier in providing JCB machinary. We would like to continue using them after we took over the GO Plant contract.</t>
  </si>
  <si>
    <t>Max</t>
  </si>
  <si>
    <t>creditcontrol@watling-jcb.com</t>
  </si>
  <si>
    <t>ASPECT MAINTENANCE SERVICES LIMITED</t>
  </si>
  <si>
    <t>Aspect Maintenance Services Limited</t>
  </si>
  <si>
    <t>Damien David</t>
  </si>
  <si>
    <t>Damian David</t>
  </si>
  <si>
    <t>DR NATHAN KITCHENHAM</t>
  </si>
  <si>
    <t>Dr Nathan Kitchenham</t>
  </si>
  <si>
    <t>Garden Court Repairs &amp; Maintenance</t>
  </si>
  <si>
    <t>Repairs and Maintenance services for heating and hot water system at Garden Court</t>
  </si>
  <si>
    <t>Asset Plus Energy Performance Ltd</t>
  </si>
  <si>
    <t>Adam Bunting</t>
  </si>
  <si>
    <t>Nic Purton</t>
  </si>
  <si>
    <t>nic.purton@asset-plus.com</t>
  </si>
  <si>
    <t>"EnviroAwards are a CIWM (WAMITAB) approved training provider and assessment centre which are able to deliver a range of regulated qualifications ranging from level 1 RQF (entry level) to level 4 RQF (COTC/OCC). Through the education and training services they provide, training that ensures competence in the workplace and to promote environmental sustainability. They are also an approved provider to deliver regulated qualifications nationwide ranging from Mobile plant, Waste and Environmental Management and Health &amp; Safety. Communication is via on site activities and regular meetings."</t>
  </si>
  <si>
    <t>Ricky O'Brien</t>
  </si>
  <si>
    <t>ricky.obrien@enviroawardsltd.co.uk</t>
  </si>
  <si>
    <t>All Things Autism Ltd Supplier Setup</t>
  </si>
  <si>
    <t>To make payments for training services.</t>
  </si>
  <si>
    <t>All Things Autism Ltd</t>
  </si>
  <si>
    <t>SehmbiS@ealing.gov.uk</t>
  </si>
  <si>
    <t>ALL THINGS AUTISM LTD</t>
  </si>
  <si>
    <t>ADVANCED CHILDCARE ASSESSMENTS LTD</t>
  </si>
  <si>
    <t>Advanced Childcare Assessments Ltd</t>
  </si>
  <si>
    <t>ADVANCED CHILD CARE ASSESSMENTS LIMITED</t>
  </si>
  <si>
    <t>Original Chalk Ltd</t>
  </si>
  <si>
    <t>Specialist Science Teacher (supply basis).</t>
  </si>
  <si>
    <t>ORIGINAL CHALK LTD</t>
  </si>
  <si>
    <t>087072C</t>
  </si>
  <si>
    <t>Kath Cleator</t>
  </si>
  <si>
    <t>accounts@afd.co.uk</t>
  </si>
  <si>
    <t>Local employee provides services. LGV Driver Training within our business Very reliable, consistently good in quality or performance; able to be trusted Knowledgeable with a renound reputation</t>
  </si>
  <si>
    <t>Ruth Wallace</t>
  </si>
  <si>
    <t>Ruth@Wallaceschool.co.uk</t>
  </si>
  <si>
    <t>Let's Go Southall Dance Workshops</t>
  </si>
  <si>
    <t>Providing dance workshops through Let's Go Southall</t>
  </si>
  <si>
    <t>Sweatergy</t>
  </si>
  <si>
    <t>Sophia Williams</t>
  </si>
  <si>
    <t>sophia.williamsapr74@gmail.com</t>
  </si>
  <si>
    <t>SWEATERGY</t>
  </si>
  <si>
    <t>Rospa is appointed safety playground inspectors and long term supplier working closely with Ealing Council.</t>
  </si>
  <si>
    <t>Liz Cheshire</t>
  </si>
  <si>
    <t>echeshire@rospaplaysafety.co.uk</t>
  </si>
  <si>
    <t>SUPER SMASHING T/A BLINK</t>
  </si>
  <si>
    <t>Blink are leaders in their field for employee communications. Blink are already supporting hundreds of thousands frontline workers, lowering frontline attrition by 25% in many businesses. While many attempts have been made, the frontline still live in a world of manual processes and chaotic paperwork, without the tools, processes and information they need to realize their true potential. Blink built an app that each user opens an average of 7 times a day, transforming the opportunity for leaders to engage. Connection changes everything.</t>
  </si>
  <si>
    <t>Super Smashing T/A Blink</t>
  </si>
  <si>
    <t>Maggie MacKay-Dunn</t>
  </si>
  <si>
    <t>MICHAEL EDWARDS T/A KOMFORT SERVICES</t>
  </si>
  <si>
    <t>Komfort Services is a leading UK Construction Company with over 30 years’ experience and a successful track record for delivering projects with superior quality and results from conception to completion providing a one stop shop for your business needs. Who works with the public, government and private sector and are the preferred suppliers of CBRE, Bouygues Energies and Services, IBM to name a few and are proud to have a multi-million-pound project portfolio.</t>
  </si>
  <si>
    <t>Michael Edwards T/A Komfort Services</t>
  </si>
  <si>
    <t>Lisa Griffiths</t>
  </si>
  <si>
    <t>lisa@komfortservices.co.uk</t>
  </si>
  <si>
    <t>MR MICHAEL EDWARDS</t>
  </si>
  <si>
    <t>ACTON COMMERCIAL FACTORS LIMITED</t>
  </si>
  <si>
    <t>This Supplier is a multi service provider, who provide parts for numerous vehicle type - E.g. Engines, Filtration, compressed air system, braking, pads, In-Cab and chassis. Reason why we want to use this supplier is due to it competitive prices and stock availability.</t>
  </si>
  <si>
    <t>Acton Commercial Factors Limited</t>
  </si>
  <si>
    <t>Harry</t>
  </si>
  <si>
    <t>london@acftruck.com</t>
  </si>
  <si>
    <t>LOCAL WINDSCREEN SERVICES LIMITED</t>
  </si>
  <si>
    <t>Based in Uxbridge. Deal with any make and model of private, commercial and trade vehicles - screens</t>
  </si>
  <si>
    <t>Local Windscreen Services Limited</t>
  </si>
  <si>
    <t>Barrie</t>
  </si>
  <si>
    <t>lwsrepairs24@gmail.com</t>
  </si>
  <si>
    <t>The Urban Hack- Project Support Officer</t>
  </si>
  <si>
    <t>Project Support Officer to deliver The Urban Hack project</t>
  </si>
  <si>
    <t>Grace Boettcher</t>
  </si>
  <si>
    <t>Sole Trader at a rate higher than RLW</t>
  </si>
  <si>
    <t>gracieboettcher@gmail.com</t>
  </si>
  <si>
    <t>GRACE BOETTCHER</t>
  </si>
  <si>
    <t>The Urban Hack- Associate Education Manager</t>
  </si>
  <si>
    <t>Associate Education Manager for the Urban Hack project</t>
  </si>
  <si>
    <t>Cheyenne Eugene</t>
  </si>
  <si>
    <t>Sole trader at rate higher than RLW</t>
  </si>
  <si>
    <t>cheyenneeugene@gmail.com</t>
  </si>
  <si>
    <t>CHEYENNE EUGENE</t>
  </si>
  <si>
    <t>The Urban Hack- Project Manager</t>
  </si>
  <si>
    <t>Project Manager for the Urban Hack project</t>
  </si>
  <si>
    <t>Rebecca Lund-Harket</t>
  </si>
  <si>
    <t>Sole trader at higher rate than RLW</t>
  </si>
  <si>
    <t>blundharket@hotmail.co.uk</t>
  </si>
  <si>
    <t>REBECCA MARGARET LUND-HARKET</t>
  </si>
  <si>
    <t>Providing training to Ealing Children and Families Services Staff</t>
  </si>
  <si>
    <t>Neuro Inclusive Solutions Ltd</t>
  </si>
  <si>
    <t>Florence Smith</t>
  </si>
  <si>
    <t>Neuroinclusivesolutions@outlook.com</t>
  </si>
  <si>
    <t>INCLUSIVE SOLUTIONS</t>
  </si>
  <si>
    <t>BENHAM PUBLISHING LIMITED</t>
  </si>
  <si>
    <t>This is a new Supplier who will be responsible for London Living Wage 2024 Marketing Activities funded by UKSPF project Supporting Local Business strand.</t>
  </si>
  <si>
    <t>Benham Publishing Limited</t>
  </si>
  <si>
    <t>Joseph Appiah-Danquah</t>
  </si>
  <si>
    <t>AppiahDanquahJ@ealing.gov.uk</t>
  </si>
  <si>
    <t>BENHAM PUBLISHING LTD</t>
  </si>
  <si>
    <t>Remote Monitoring and autodialler contract</t>
  </si>
  <si>
    <t>Application of remote monitoring of all lifts and resurrection and updating of existing equipment and autodiallers</t>
  </si>
  <si>
    <t>Thames Valley Controls Ltd</t>
  </si>
  <si>
    <t>Capital Works</t>
  </si>
  <si>
    <t>232528HE</t>
  </si>
  <si>
    <t>Paul Jackson</t>
  </si>
  <si>
    <t>Pauljackson@tvcl.co.uk</t>
  </si>
  <si>
    <t>THAMES VALLEY CONTROLS LIMITED</t>
  </si>
  <si>
    <t>Perceval House Car Park Feasibility</t>
  </si>
  <si>
    <t>Commission to carry out feasibility study of Perceval House Car Park.</t>
  </si>
  <si>
    <t>Gort Scott Limited</t>
  </si>
  <si>
    <t>Alison Mayer</t>
  </si>
  <si>
    <t>PL232497</t>
  </si>
  <si>
    <t>Nancy Edwards</t>
  </si>
  <si>
    <t>info@gortscott.com</t>
  </si>
  <si>
    <t>GORT SCOTT LTD</t>
  </si>
  <si>
    <t>Action Sustainability (Trading) Ltd</t>
  </si>
  <si>
    <t>Specialist support to review and update the West London Sustainable and Low Carbon Procurement Policy and Toolkit (first developed in 2022) and run two training sessions for relevant borough officers.</t>
  </si>
  <si>
    <t>Stephanie Robson</t>
  </si>
  <si>
    <t>RobsonS@ealing.gov.uk</t>
  </si>
  <si>
    <t>ACTION SUSTAINABILITY (TRADING) LTD</t>
  </si>
  <si>
    <t>BPP Consulting LLP</t>
  </si>
  <si>
    <t>Consultants to deliver the West London Waste Plan (WLWP).</t>
  </si>
  <si>
    <t>Bpp Consulting Llp</t>
  </si>
  <si>
    <t>CEX23025</t>
  </si>
  <si>
    <t>OC373183</t>
  </si>
  <si>
    <t>McNamaraA@ealing.gov.uk</t>
  </si>
  <si>
    <t>BPP CONSULTING LLP</t>
  </si>
  <si>
    <t>BALLERS OF LONDON</t>
  </si>
  <si>
    <t>SUPPLIER OF SPORTS COACHES FOR ACTIVITIES WITH YOUNG PEOPLE AGED 11-19</t>
  </si>
  <si>
    <t>Ballers Of London</t>
  </si>
  <si>
    <t>NO CONTRACT REFERENCE IN PLACE OF THE REFRENCE NO</t>
  </si>
  <si>
    <t>THEY ARE CURRENTLY LOOKING INTO THIS AS THEY DID NOT KNOW ABOUT THIS TILL RECENTLY. AS A COMPANY THEY PAY ABOVE MIN WAGE NO MATTER OF AGE</t>
  </si>
  <si>
    <t>KERRY GREEN</t>
  </si>
  <si>
    <t>info@ballersoflondon.co.uk</t>
  </si>
  <si>
    <t>BALLERS OF LONDON LTD</t>
  </si>
  <si>
    <t>HeyCentric</t>
  </si>
  <si>
    <t>Support, maintenance, hosting and licencing for ICT Application for Cash Receipting, e- Payment and Income Management Solution</t>
  </si>
  <si>
    <t>Heycentric</t>
  </si>
  <si>
    <t>RE23049</t>
  </si>
  <si>
    <t>Adrian Thomas</t>
  </si>
  <si>
    <t>adrian.thomas@heycentric.com</t>
  </si>
  <si>
    <t>HEYCENTRIC LIMITED</t>
  </si>
  <si>
    <t>DR ROBERTA EVANS T/A VLINDER CONSULTANCY</t>
  </si>
  <si>
    <t>SPECIALIST ANALYTICAL WRITING AND OFFENDING BEHAVIOUR MODEL TRAINING FOR STAFF IN YOUTH OFFENDING</t>
  </si>
  <si>
    <t>Dr Roberta Evans T/A Vlinder Consultancy</t>
  </si>
  <si>
    <t>NO CONTRACT REFERENCE IN PLACE OF THE REFERENCE NUMBER</t>
  </si>
  <si>
    <t>SOLE TRADER</t>
  </si>
  <si>
    <t>DR ROBERTA EVANS</t>
  </si>
  <si>
    <t>dr.robertaevans@gmail.com</t>
  </si>
  <si>
    <t>Lead Service Design Coach for the Urban Hack</t>
  </si>
  <si>
    <t>Simon Gough</t>
  </si>
  <si>
    <t>Day rate for one Lead Service Design Coach</t>
  </si>
  <si>
    <t>mistergough@gmail.com</t>
  </si>
  <si>
    <t>Neighbourhood Public Realm Improvements</t>
  </si>
  <si>
    <t>Engagement activity for the NPRI programme</t>
  </si>
  <si>
    <t>Forestville Communications Ltd</t>
  </si>
  <si>
    <t>Presumed they pay above RLW but have not requested official confirmation</t>
  </si>
  <si>
    <t>Debbie Street</t>
  </si>
  <si>
    <t>debbie@engagecf.co.uk</t>
  </si>
  <si>
    <t>FORESTVILLE COMMUNICATIONS LIMITED T/A ECF</t>
  </si>
  <si>
    <t>The ramps in the workshop need servicing every year. This would mean that this supplier wouldn't be regularly used but they are imperative for the production in the workshop.</t>
  </si>
  <si>
    <t>GE23083</t>
  </si>
  <si>
    <t>This is a niche market and is essential for the workshop maintenance and repairs service</t>
  </si>
  <si>
    <t>Jamie Atkins</t>
  </si>
  <si>
    <t>james.atkins@totalkare.co.uk</t>
  </si>
  <si>
    <t>AAT DPS</t>
  </si>
  <si>
    <t>SEN Transport Provider within AAT DPS</t>
  </si>
  <si>
    <t>Master Cars Uk Limited</t>
  </si>
  <si>
    <t>Liz Dodd</t>
  </si>
  <si>
    <t>Schools, Planning &amp; Resources</t>
  </si>
  <si>
    <t>C0141</t>
  </si>
  <si>
    <t>Nur Elmi Afrah</t>
  </si>
  <si>
    <t>bookings@mastercarsuk.com</t>
  </si>
  <si>
    <t>CENTRE FOR LONDON</t>
  </si>
  <si>
    <t>POLYCENTRIC CITY PROJECT FOR REGENERATION</t>
  </si>
  <si>
    <t>Centre For London</t>
  </si>
  <si>
    <t>SOPHIE BEAGLES</t>
  </si>
  <si>
    <t>BEAGLESS@EALING.GOV.UK</t>
  </si>
  <si>
    <t>Transports A-Z Ltd</t>
  </si>
  <si>
    <t>Osman Dualeh</t>
  </si>
  <si>
    <t>admin@transportsa-z.com</t>
  </si>
  <si>
    <t>TRANSPORTS A-Z LTD</t>
  </si>
  <si>
    <t>London Travel Solutions Limited</t>
  </si>
  <si>
    <t>Ahmed Asad Chishti</t>
  </si>
  <si>
    <t>info@londontravelsolution.co.uk</t>
  </si>
  <si>
    <t>LONDON TRAVEL SOLUTION LIMITED</t>
  </si>
  <si>
    <t>Kct Group Ltd</t>
  </si>
  <si>
    <t>Abdirazaq Hussein</t>
  </si>
  <si>
    <t>transport@kct-group.co.uk</t>
  </si>
  <si>
    <t>KENSINGTON TRANSPORT T/A KCT GROUP LTD</t>
  </si>
  <si>
    <t>Copley Close Phase 3 Electrical Works</t>
  </si>
  <si>
    <t>Contract manager for upgrade to domestic smoke alarm system for Warwick Court, Phase 3, Copley Close. Post PC</t>
  </si>
  <si>
    <t>Well Connected Electrics Uk Ltd.</t>
  </si>
  <si>
    <t>Megan Warner</t>
  </si>
  <si>
    <t>accounts@wceuk.com</t>
  </si>
  <si>
    <t>WELL CONNECTED ELECTRICS UK LIMITED</t>
  </si>
  <si>
    <t>Therapeutic support for adopted children - Julie Maria Berentsen</t>
  </si>
  <si>
    <t>Julie Maria Berentsen</t>
  </si>
  <si>
    <t>Julie Berentsen</t>
  </si>
  <si>
    <t>julieberentsen@icloud.com</t>
  </si>
  <si>
    <t>MISS JULIE MARIA BERENTSEN T/A JULIE BERENTSEN</t>
  </si>
  <si>
    <t>Therapeutic support for adopted children - Dr Johanna Flack</t>
  </si>
  <si>
    <t>Dr Johanna Flack</t>
  </si>
  <si>
    <t>jo@doingbettertherapy.co.uk</t>
  </si>
  <si>
    <t>DR JOHANNA FLACK</t>
  </si>
  <si>
    <t>Therapeutic support for adopted children - Play As Therapy Limited</t>
  </si>
  <si>
    <t>Play As Therapy Limited</t>
  </si>
  <si>
    <t>Tiwone Mtonga</t>
  </si>
  <si>
    <t>playastherapy@yahoo.co.uk</t>
  </si>
  <si>
    <t>PLAY AS THERAPY LIMITED</t>
  </si>
  <si>
    <t>Therapeutic support for adopted children - Evolutionary Psychotherapy Ltd</t>
  </si>
  <si>
    <t>Evolutionary Psychotherapy Ltd</t>
  </si>
  <si>
    <t>Mel Wilson</t>
  </si>
  <si>
    <t>mel@evolutionarypsychotherapy.co.uk</t>
  </si>
  <si>
    <t>EVOLUTIONARY PSYCHOTHERAPY LTD T/A BUILDING BLOCKS</t>
  </si>
  <si>
    <t>Payment of service charge for purchased property for use as temporary accommodation</t>
  </si>
  <si>
    <t>Urang Property Management Ltd</t>
  </si>
  <si>
    <t>Place- Housing Demand</t>
  </si>
  <si>
    <t>Angelique Bester</t>
  </si>
  <si>
    <t>angelique.bester@urang.co.uk</t>
  </si>
  <si>
    <t>Therapeutic support for adopted children - Psychology &amp; Group Analytic Consultancy Ltd</t>
  </si>
  <si>
    <t>Psychology &amp; Group Analytic Consultancy Ltd</t>
  </si>
  <si>
    <t>Karolina Maria Martin</t>
  </si>
  <si>
    <t>karolina@karolinamartin.com</t>
  </si>
  <si>
    <t>PSYCHOLOGY &amp; GROUP ANALYTIC CONSULTANCY LTD</t>
  </si>
  <si>
    <t>Polycentric Growth &amp; West London</t>
  </si>
  <si>
    <t>To provide research on West London in a polycentric capital.</t>
  </si>
  <si>
    <t>NekyM@ealing.gov.uk</t>
  </si>
  <si>
    <t>Azure Platform &amp; Product Support, Capability and a Service, PBI Portal</t>
  </si>
  <si>
    <t>Azure managed services, capability as a service and delivery of a Power BI portal</t>
  </si>
  <si>
    <t>Christopher Corbett</t>
  </si>
  <si>
    <t>Commissioning Alliance</t>
  </si>
  <si>
    <t>WL23068</t>
  </si>
  <si>
    <t>Tom Hughes</t>
  </si>
  <si>
    <t>tom.hughes@simpson-associates.co.uk</t>
  </si>
  <si>
    <t>UNDERPINNING AND ASSOCIATED REPAIR WORKS AT 80 POPES LANE,</t>
  </si>
  <si>
    <t>The proposed works comprise mass concrete underpinning the front wall of the house, down to a depth of 2.2 metres, with a transition step reducing to 1.5 metres at each end of the front wall. Crack and decorative repairs are also required.</t>
  </si>
  <si>
    <t>Falcon Structural Repairs Ltd</t>
  </si>
  <si>
    <t>Negusse Essak</t>
  </si>
  <si>
    <t>232533HE 10584024</t>
  </si>
  <si>
    <t>Ross King</t>
  </si>
  <si>
    <t>RKing@falconstructural.co.uk</t>
  </si>
  <si>
    <t>FALCON STRUCTURAL REPAIRS LTD</t>
  </si>
  <si>
    <t>The Urban Hack- Service Design Coach</t>
  </si>
  <si>
    <t>Service Design Coach for the Urban Hack course</t>
  </si>
  <si>
    <t>Maureen Moling Chui</t>
  </si>
  <si>
    <t>Paid day rate as a self-employed trader</t>
  </si>
  <si>
    <t>Maureen MoLing Chui</t>
  </si>
  <si>
    <t>intrepidmo@gmail.com</t>
  </si>
  <si>
    <t>MAUREEN MO LING CHUI</t>
  </si>
  <si>
    <t>Nesta- Collective Interlligence</t>
  </si>
  <si>
    <t>Delivery of an Ealing Collective Intelligence design project</t>
  </si>
  <si>
    <t>Nesta</t>
  </si>
  <si>
    <t>Work for completion of a project valued at less than £25,000.00</t>
  </si>
  <si>
    <t>Esther Moss</t>
  </si>
  <si>
    <t>esther.moss@nesta.org.uk</t>
  </si>
  <si>
    <t>NESTA</t>
  </si>
  <si>
    <t>Greentree Estates &amp; Investments Limited And Long Term Reversions (Harrogate) Limited</t>
  </si>
  <si>
    <t>Zoe Estrin</t>
  </si>
  <si>
    <t>info@grgroup.co.uk</t>
  </si>
  <si>
    <t>GREENTREE ESTATES &amp; INVESTMENTS LIMITED AND LONG TERM REVERSIONS (HARROGATE) LIMITED</t>
  </si>
  <si>
    <t>EAST COAST FLOORING LIMITED</t>
  </si>
  <si>
    <t>This supplier specialises in industrial resin flooring solution that meets the highest standards of durability, safety, and hygiene. They provide seamless surfaces tailored to our specific needs.</t>
  </si>
  <si>
    <t>East Coast Flooring Limited</t>
  </si>
  <si>
    <t>James Cooksey</t>
  </si>
  <si>
    <t>enquiries@eastcoastflooring.co.uk</t>
  </si>
  <si>
    <t>NICOLA MEZA T/A MEZA SOCIAL WORK</t>
  </si>
  <si>
    <t>Supplier required by court for legal matters</t>
  </si>
  <si>
    <t>Nicola Meza T/A Meza Social Work</t>
  </si>
  <si>
    <t>Nicola Meza</t>
  </si>
  <si>
    <t>mezasocialwork@gmail.com</t>
  </si>
  <si>
    <t>EE-Byte Ltd./ Marksons House Hillingdon</t>
  </si>
  <si>
    <t>Acquisition of 29 flats for discharge of clients from temporary accommodation</t>
  </si>
  <si>
    <t>Ee-Byte Ltd.</t>
  </si>
  <si>
    <t>Fidelis Ukwenu</t>
  </si>
  <si>
    <t>Chioma Okwunodulu</t>
  </si>
  <si>
    <t>Kemi Majekodunmi</t>
  </si>
  <si>
    <t>doubleebyte@gmail.com</t>
  </si>
  <si>
    <t>EE-BYTE LTD</t>
  </si>
  <si>
    <t>Grant management of the Ealing Roots and Wings programme</t>
  </si>
  <si>
    <t>Manage the grant application and awarding process for both year 1 (2024-2025) and year 2 (2025-2026) of the Ealing Roots and Wings programme.</t>
  </si>
  <si>
    <t>Ealing And Hounslow Community Voluntary Service</t>
  </si>
  <si>
    <t>Gabrielle Woolf</t>
  </si>
  <si>
    <t>Gurpreet Rana</t>
  </si>
  <si>
    <t>gurpreet@ehcvs.org.uk</t>
  </si>
  <si>
    <t>EALING and HOUNSLOW COMMUNITY &amp; VOLUNTARY SERVICE (CVS)</t>
  </si>
  <si>
    <t>FORSERVICES LTD</t>
  </si>
  <si>
    <t>Forservices Ltd</t>
  </si>
  <si>
    <t>Mandy Maposah</t>
  </si>
  <si>
    <t>info@for-service.co.uk</t>
  </si>
  <si>
    <t>Easy read documents</t>
  </si>
  <si>
    <t>Service to create easy read documents for Ealing Council</t>
  </si>
  <si>
    <t>Arthouse 97 Limited</t>
  </si>
  <si>
    <t>Michaella Moultesz</t>
  </si>
  <si>
    <t>Louise Toth</t>
  </si>
  <si>
    <t>louise@easyreaduk.co.uk</t>
  </si>
  <si>
    <t>ARTHOUSE 97 LIMITED T/A EASY READ UK</t>
  </si>
  <si>
    <t>Let's Go Southall Venue Hire</t>
  </si>
  <si>
    <t>Hall hire for Let's Go Southall activities</t>
  </si>
  <si>
    <t>Featherstone Sports Centre Trust</t>
  </si>
  <si>
    <t>This is not a contract.</t>
  </si>
  <si>
    <t>Juma Abdullahi</t>
  </si>
  <si>
    <t>JAbdulla@featherstonehigh.ealing.sch.uk</t>
  </si>
  <si>
    <t>FEATHERSTONE SPORTS CENTRE LTD</t>
  </si>
  <si>
    <t>This is a agency company which provide us with engineers when needs. This is crucial to ensure the full service at the workshop.</t>
  </si>
  <si>
    <t>Cristian Badara</t>
  </si>
  <si>
    <t>Cristian@excelresourcing.co.uk</t>
  </si>
  <si>
    <t>TTC COMMERCIAL SERVICES LIMITED</t>
  </si>
  <si>
    <t>This supplier provides a system where we can track all drivers licenses and CPCs, and keep an up to date record to ensure all drivers for GEL are compliant.</t>
  </si>
  <si>
    <t>Ttc Commercial Services Limited</t>
  </si>
  <si>
    <t>Megan Bufton</t>
  </si>
  <si>
    <t>commercialaccounts@ttc-uk.com</t>
  </si>
  <si>
    <t>Provider of driver medicals</t>
  </si>
  <si>
    <t>K Asey</t>
  </si>
  <si>
    <t>kacey@d4drivers.uk</t>
  </si>
  <si>
    <t>EC1352 - Gurnell Leisure Centre - Redevelopment</t>
  </si>
  <si>
    <t>The Demolition of Gurnell Leisure Centre and associated works</t>
  </si>
  <si>
    <t>Toureen Contractors</t>
  </si>
  <si>
    <t>PL232507</t>
  </si>
  <si>
    <t>Denis Nolan</t>
  </si>
  <si>
    <t>info@toureengroup.co.uk</t>
  </si>
  <si>
    <t>TOUREEN CONTRACTORS LIMITED</t>
  </si>
  <si>
    <t>Centre for ADHD and Autism Support</t>
  </si>
  <si>
    <t>Centre for ADHD and Autism Support will be running training sessions on ADHD and Autism awareness for Community Champions, volunteers in the Public Health team</t>
  </si>
  <si>
    <t>Centre For Adhd And Autism Support</t>
  </si>
  <si>
    <t>leanes@ealing.gov.uk</t>
  </si>
  <si>
    <t>CENTRE FOR ADHD AND AUTISM SUPPORT</t>
  </si>
  <si>
    <t>Institute of Development Studies (IDS)</t>
  </si>
  <si>
    <t>HDRC Year 1 Quote - Period 01/01/24 - 31/12/24</t>
  </si>
  <si>
    <t>Institute Of Development Studies (Ids)</t>
  </si>
  <si>
    <t>Arizona Hartley-Forbes</t>
  </si>
  <si>
    <t>Hdrc Ealing</t>
  </si>
  <si>
    <t>Tim Catherall</t>
  </si>
  <si>
    <t>t.catherall@ids.ac.uk</t>
  </si>
  <si>
    <t>INSTITUTE OF DEVELOPMENT STUDIES (THE)</t>
  </si>
  <si>
    <t>Targeted marketing of the Ealing Roots and Wings programme</t>
  </si>
  <si>
    <t>Targeted communication and marketing of the Ealing Roots and Wings grant programme, to ensure that Black-led community and voluntary sector organisations supporting health and wellbeing in Ealing are aware of the programme, and know how to access further information and apply, particularly those who do not already have their voices heard in forums for health and wellbeing in Ealing.</t>
  </si>
  <si>
    <t>Communicate Inclusively</t>
  </si>
  <si>
    <t>Work being carried out by MD of company.</t>
  </si>
  <si>
    <t>Atlyn Forde</t>
  </si>
  <si>
    <t>atlyn@communicateinclusively.com</t>
  </si>
  <si>
    <t>All ages transport DPS</t>
  </si>
  <si>
    <t>Contract for all ages SEN transport on the new DPS framework</t>
  </si>
  <si>
    <t>Central Express Cars Limited</t>
  </si>
  <si>
    <t>Tanya Murray</t>
  </si>
  <si>
    <t>CO141</t>
  </si>
  <si>
    <t>Abdirahman Hussein</t>
  </si>
  <si>
    <t>AbdirahmanHussein84@outlook.com</t>
  </si>
  <si>
    <t>Cardiff Surgery</t>
  </si>
  <si>
    <t>To cover fees after medical assessment completed as part of statutory checks</t>
  </si>
  <si>
    <t>Cardiff Bay Surgery</t>
  </si>
  <si>
    <t>Dr Ma Naseem</t>
  </si>
  <si>
    <t>mohammed.naseem@wales.nhs.uk</t>
  </si>
  <si>
    <t>CARDIFF BAY SURGERY / DR M A NASEEM</t>
  </si>
  <si>
    <t>To facilitate supervised contact sessions with families</t>
  </si>
  <si>
    <t>C4F C.I.C</t>
  </si>
  <si>
    <t>Samantha Bradley</t>
  </si>
  <si>
    <t>accounts@c4f.co.uk</t>
  </si>
  <si>
    <t>C4F CIC T/A CENTRE FOR FAMILIES</t>
  </si>
  <si>
    <t>ROUTEWARE LIMITED</t>
  </si>
  <si>
    <t>Software to improve operational efficiency, reduce costs, and support sustainability initiatives. EasyRoute will integrate with the current WhiteSpace platform and is expected to deliver a return on investment (ROI) in the first year. Key benefits include significant fuel savings, reduced vehicle wear and tear, and optimised crew utilisation.</t>
  </si>
  <si>
    <t>Routeware Limited</t>
  </si>
  <si>
    <t>Rob Duddington</t>
  </si>
  <si>
    <t>rduddington@routeware.com</t>
  </si>
  <si>
    <t>Komfort Services is a leading UK Construction Company with over 30 years’ experience and a successful track record for delivering projects with superior quality and results from conception to completion providing a one stop shop for business needs. They work with the public, government and private sector and are the preferred suppliers of CBRE, Bouygues Energies and Services, IBM to name a few and are proud to have a multi-million-pound project portfolio. We are utilising them for the refurbishment works in the Workshop</t>
  </si>
  <si>
    <t>Fast Forward Vocational Training Ltd requested</t>
  </si>
  <si>
    <t>Alternative Provision offering Mechanics course catering for 14-16 years olds (closest in provision in distance offering this service)</t>
  </si>
  <si>
    <t>Fast Forward Vocational Training Ltd</t>
  </si>
  <si>
    <t>FAST FORWARD VOCATIONAL TRAINING LTD</t>
  </si>
  <si>
    <t>Olivia Long T/A Absolute Aesthetics X Academy</t>
  </si>
  <si>
    <t>Alternative Provision offering Hair &amp; Beauty course catering for 14-16 years olds (closest in provision in distance offering this service)</t>
  </si>
  <si>
    <t>Olivia Long T/A Aaxacademy Absolute Aesthetics X Academy</t>
  </si>
  <si>
    <t>OLIVIA LONG T/A ABSOLUTE AESTHETICSX ACADEMY LTD</t>
  </si>
  <si>
    <t>Managed services for temporary agency resources</t>
  </si>
  <si>
    <t>Adecco UK limited</t>
  </si>
  <si>
    <t>provides services of washing vehicles on various levels; cab cleaning, external cleaning, mot cleaning, steaming, and digging out. The supplier has specialized equipment to provide us with good reliable service and can work with short notice requests and changes to schedule. Till now supplier provided an outstanding level of service. and has good value for money</t>
  </si>
  <si>
    <t>Tina Kidd</t>
  </si>
  <si>
    <t>Tina.Kidd@aim.com</t>
  </si>
  <si>
    <t>Dasa Umbrella LTD</t>
  </si>
  <si>
    <t>Training for Race Equality Education Programme</t>
  </si>
  <si>
    <t>Dasa Umbrella Ltd</t>
  </si>
  <si>
    <t>Nusrat Sultan</t>
  </si>
  <si>
    <t>Sarah Thompson</t>
  </si>
  <si>
    <t>sthompson@ealing.gov.uk</t>
  </si>
  <si>
    <t>DASA UMBRELLA LIMITED</t>
  </si>
  <si>
    <t>VMS is providing us with hire vehicles (short and long-term) use this in case of vehicle breakdown, new starter, replacement, accident damage, or project work. VMS has a wide range of vehicles suitable for business needs. Provider is reliable and has a good turnover of vehicles and response time.</t>
  </si>
  <si>
    <t>The Company ensures all of its employees regardless of age are not paid less than statutory NMW</t>
  </si>
  <si>
    <t>John Grimes</t>
  </si>
  <si>
    <t>johng@vmsglobal.co.uk</t>
  </si>
  <si>
    <t>SMT rehab unit</t>
  </si>
  <si>
    <t>Fully residential care home for substance misuse rehabilitation, short term.</t>
  </si>
  <si>
    <t>Apex Wellness Solutions Ltd</t>
  </si>
  <si>
    <t>Lena Guilbault</t>
  </si>
  <si>
    <t>Substance Misuse Team, Mental Health</t>
  </si>
  <si>
    <t>Jitesh Sanghani</t>
  </si>
  <si>
    <t>jit@tlcrehab.co.uk</t>
  </si>
  <si>
    <t>APEX WELNESS SOLUTIONS LTD T/A TLC</t>
  </si>
  <si>
    <t>DR UNA MCDERMOTT</t>
  </si>
  <si>
    <t>Dr Una Mcdermott</t>
  </si>
  <si>
    <t>unamcdermiott@virginmedia.com</t>
  </si>
  <si>
    <t>ILN LIMITED</t>
  </si>
  <si>
    <t>Iln Limited</t>
  </si>
  <si>
    <t>Tracey Brooks</t>
  </si>
  <si>
    <t>info@ilnetwork.co.uk</t>
  </si>
  <si>
    <t>NEIGHBOURLY LAB</t>
  </si>
  <si>
    <t>VRU FUNDED TRAINING WORKSHOPS TO PROMOTE GREATER ENGAGEMENT BETWEEN COMMINITY SAFETY OFFICERS AS PART OF THE PREVENT PROGRAMME</t>
  </si>
  <si>
    <t>Neighbourly Lab</t>
  </si>
  <si>
    <t>Mehmet Kiranel</t>
  </si>
  <si>
    <t>PAUL MURPHY</t>
  </si>
  <si>
    <t>MURPHYP@EALING.GOV.UK</t>
  </si>
  <si>
    <t>ACTON ARTS CIC</t>
  </si>
  <si>
    <t>THE LOUNGE AT ACT ONE CINEMA IN ACTON WAS HIRED FOR THE LIVING WAGE WEEK BREAKFAST EVENT ON 8.11.24. THIS IS UKSPF FUNDED. AS WE HAVE PAID THEM AS A SUNDRY SUPPLIER BEFORE, THEY NEED TO BE SET UP AS A SUPPLIER FOR THIS AND ANY FUTURE INVOICES.</t>
  </si>
  <si>
    <t>Acton Arts Cic</t>
  </si>
  <si>
    <t>Low Income Family Tracker Platform (LIFT)</t>
  </si>
  <si>
    <t>Data platform that will help us identify residents in Ealing who can benefit from extra support to enable them to live more independent lives.</t>
  </si>
  <si>
    <t>Policy In Practice</t>
  </si>
  <si>
    <t>Louisa McDonald</t>
  </si>
  <si>
    <t>Cost of Living</t>
  </si>
  <si>
    <t>SC23087</t>
  </si>
  <si>
    <t>Abigail Everett</t>
  </si>
  <si>
    <t>abigail.everett@policyinpractice.co.uk</t>
  </si>
  <si>
    <t>POLICY IN PRACTICE LTD</t>
  </si>
  <si>
    <t>LKQ GROUP (UK) LIMITED</t>
  </si>
  <si>
    <t>GEL to procure parts supplier and continue to maintain and repair the 200 fleet of vehicles, GEL to secure parts supplier which can source parts from anywhere in the market at short notice as well stock parts in Ealing Workshop on behalf of GEL at their own cost (Impress stock)- With limited number of suppliers on the local authority frameworks, GEL will explore reputable independent national suppliers as well as the framework suppliers to achieve best result</t>
  </si>
  <si>
    <t>Lkq Group (Uk) Limited</t>
  </si>
  <si>
    <t>GE23098</t>
  </si>
  <si>
    <t>Living Wage is paid</t>
  </si>
  <si>
    <t>Bethany Marriott</t>
  </si>
  <si>
    <t>bethany.marriott@lkqdigraph.com</t>
  </si>
  <si>
    <t>Social Enterprise Academy</t>
  </si>
  <si>
    <t>SOCIAL ENTERPRISE ACADEMY (SCOTLAND)</t>
  </si>
  <si>
    <t>D Hub Systems Ltd</t>
  </si>
  <si>
    <t>Micro-business that was created to purchase eCLIPS licences from administration. This follow on from the previous supplier ID24637. They offer access to the eCLIPS website, which is an essential resource used by all our PAs in schools. This access is part of our Service Level Agreements (SLAs) with the schools, ensuring that they have the tools they need to support their work effectively.</t>
  </si>
  <si>
    <t>Two directors and no employees . RLW will be place when the business grows.</t>
  </si>
  <si>
    <t>Steve Holt</t>
  </si>
  <si>
    <t>eclips@d-hub.co.uk</t>
  </si>
  <si>
    <t>D HUB SYSTEMS LTD</t>
  </si>
  <si>
    <t>VPG SYSTEMS UK LIMITED</t>
  </si>
  <si>
    <t>VPG Sensors, weighing solutions and measurement system, deliver the highest level of accuracy in regard calibrating our HGV vehicles. They are well renouned and provide good quality service</t>
  </si>
  <si>
    <t>Vpg Systems Uk Limited</t>
  </si>
  <si>
    <t>Mohammed Akmal</t>
  </si>
  <si>
    <t>mohammed.akmal@vpgsensors.com</t>
  </si>
  <si>
    <t>Penrose Care and Community Support</t>
  </si>
  <si>
    <t>Intensive community support for complex needs clients, dual diagnosis of mental health and substance misuse, together with physical health needs. Support will also include all other areas of identified needs, including housing, education/employment, family support, etc.</t>
  </si>
  <si>
    <t>Penrose Options</t>
  </si>
  <si>
    <t>Adult Social Care</t>
  </si>
  <si>
    <t>No contract Reference</t>
  </si>
  <si>
    <t>Veronica Claridi</t>
  </si>
  <si>
    <t>veronica.claridi@socialinterestgroup.org.uk</t>
  </si>
  <si>
    <t>PENROSE OPTIONS</t>
  </si>
  <si>
    <t>J Potter provides window repairs which occur when strimming and mowing grass. He is a sole trader and local.</t>
  </si>
  <si>
    <t>J POTTER IS A SOLE TRADER</t>
  </si>
  <si>
    <t>John Potter</t>
  </si>
  <si>
    <t>debbiepotter994@gmail.com</t>
  </si>
  <si>
    <t>The Accessible Digital Documents Company Ltd</t>
  </si>
  <si>
    <t>The Accessible Digital Documents Company Ltd providing accessible design training</t>
  </si>
  <si>
    <t>Sonia Purser</t>
  </si>
  <si>
    <t>sonia@accessible-digital-documents.com</t>
  </si>
  <si>
    <t>DIGITAL DOCUMENTS LTD</t>
  </si>
  <si>
    <t>To facilitate contact sessions with Ealing's children &amp; families</t>
  </si>
  <si>
    <t>Happy Heaven</t>
  </si>
  <si>
    <t>No contact refernce</t>
  </si>
  <si>
    <t>Morlene Nyirenda Okolonji</t>
  </si>
  <si>
    <t>accounts@happyheaven.co.uk</t>
  </si>
  <si>
    <t>HAPPY HEAVEN LTD</t>
  </si>
  <si>
    <t>Louise Brown Consultant</t>
  </si>
  <si>
    <t>Training delivery for Race Equality Education Programme</t>
  </si>
  <si>
    <t>LOUISE HONORE BROWN T/A LOUISE BROWN CONSULTANT</t>
  </si>
  <si>
    <t>APCOA Parking (UK) Ltd</t>
  </si>
  <si>
    <t>This is a 3-year contract to provide low level environmental enforcement services.</t>
  </si>
  <si>
    <t>Apcoa Parking (Uk) Ltd</t>
  </si>
  <si>
    <t>PL222436</t>
  </si>
  <si>
    <t>Elizabeth Ademolake</t>
  </si>
  <si>
    <t>elizabeth.ademolake@apcoa.com</t>
  </si>
  <si>
    <t>Blue Mental Health</t>
  </si>
  <si>
    <t>NTH Solutions will be providing access to mental health eLearn modules for teachers and support staff based in Ealing schools.</t>
  </si>
  <si>
    <t>Nth Solutions Llp</t>
  </si>
  <si>
    <t>Ealing Education Centre - ELP</t>
  </si>
  <si>
    <t>OC419412</t>
  </si>
  <si>
    <t>We are making a one off payment for an annual service. Salaries are not being paid.</t>
  </si>
  <si>
    <t>Dan Sullivan</t>
  </si>
  <si>
    <t>Nth-tr.accountsreceivable@nhs.net</t>
  </si>
  <si>
    <t>Affordable Homes Delivery plan</t>
  </si>
  <si>
    <t>• Investment Plan (building on the affordable homes delivery plan drafted earlier this year, this commission will build further on reviewing and rationalising pipeline sites and providing recommendations for improving viability and future deliverability of individual sites in the pipeline)</t>
  </si>
  <si>
    <t>Redloft Ltd</t>
  </si>
  <si>
    <t>232636ES</t>
  </si>
  <si>
    <t>John Booker</t>
  </si>
  <si>
    <t>JBooker@redloft.co.uk</t>
  </si>
  <si>
    <t>RED LOFT PARTNERSHIP</t>
  </si>
  <si>
    <t>All ages Transport DPS</t>
  </si>
  <si>
    <t>Driveepic Ltd</t>
  </si>
  <si>
    <t>Ahmed SAMATER</t>
  </si>
  <si>
    <t>info@nomadiccars.co.uk</t>
  </si>
  <si>
    <t>ALL AGES TRANSPORT DPS</t>
  </si>
  <si>
    <t>CONTRACT FOR ALL AGES SEN TRANSPORT ON NEW DPS FRAMEWORK</t>
  </si>
  <si>
    <t>Elite Star Transport Ltd</t>
  </si>
  <si>
    <t>Nimca Gutale</t>
  </si>
  <si>
    <t>elitestartransport@outlook.com</t>
  </si>
  <si>
    <t>ELITE STAR TRANSPORT LTD</t>
  </si>
  <si>
    <t>CONTRACT FOR ALL AGES SEN TRANSPORT ON THE NEW DPS FRAMEWORK</t>
  </si>
  <si>
    <t>Hayow Ltd</t>
  </si>
  <si>
    <t>Abdikadir Muse</t>
  </si>
  <si>
    <t>fatahmuse18@hotmail.com</t>
  </si>
  <si>
    <t>Jowle Cars Ltd</t>
  </si>
  <si>
    <t>Hassan Abdi Weheliye</t>
  </si>
  <si>
    <t>jowlecars1@gmail.com</t>
  </si>
  <si>
    <t>ALL AGES SEN TRANSPORT ON THE NEW DPS FRAMEWORK</t>
  </si>
  <si>
    <t>Alex Afrah</t>
  </si>
  <si>
    <t>ALL AGES SEN TRANSPORT DPS</t>
  </si>
  <si>
    <t>Mmr Homecare Limited</t>
  </si>
  <si>
    <t>Ikran Abdullahi</t>
  </si>
  <si>
    <t>ikran@mmrhomecare.co.uk</t>
  </si>
  <si>
    <t>MMR HOMECARE LIMITED</t>
  </si>
  <si>
    <t>ALL AGES SEN TRANSPORT ON DPS FRAMEWORK</t>
  </si>
  <si>
    <t>Moon Cars Limited</t>
  </si>
  <si>
    <t>Shiraz Sultan</t>
  </si>
  <si>
    <t>shiraz@thameswidegroup.com</t>
  </si>
  <si>
    <t>ALL AGES SEN TRANSPORT ON THE NEW DPS FRMAEWORK</t>
  </si>
  <si>
    <t>Smartzi Limited</t>
  </si>
  <si>
    <t>Chaenthen Balachandran</t>
  </si>
  <si>
    <t>chaenthen@smartzi.com</t>
  </si>
  <si>
    <t>Family Separation Clinic LLP</t>
  </si>
  <si>
    <t>This is a consultation company we pay funding to for for looked after child</t>
  </si>
  <si>
    <t>Family Separation Clinic Llp</t>
  </si>
  <si>
    <t>OC393618</t>
  </si>
  <si>
    <t>Nick Woodall</t>
  </si>
  <si>
    <t>office@familyseparationclinic.co.uk</t>
  </si>
  <si>
    <t>FAMILY SEPARATION CLINIC LLP</t>
  </si>
  <si>
    <t>ALL AGES SEN TRANSPORT</t>
  </si>
  <si>
    <t>ALL AGES SEN TRANSPORT FOR THE NEW DPS FRAMEWORK</t>
  </si>
  <si>
    <t>Blindspot Travel Limited</t>
  </si>
  <si>
    <t>Hassan Osman</t>
  </si>
  <si>
    <t>info@blindspottravel.com</t>
  </si>
  <si>
    <t>ALL AGES SEN TRANSPORT ON NEW DPS FRAMEWORK</t>
  </si>
  <si>
    <t>Libaan Ltd</t>
  </si>
  <si>
    <t>Ahmed Ahmed</t>
  </si>
  <si>
    <t>info@libaan.co.uk</t>
  </si>
  <si>
    <t>Pinsa Ltd Refreshments</t>
  </si>
  <si>
    <t>New supplier to be set up on the finance system, providing refreshments.</t>
  </si>
  <si>
    <t>Pinsa Ltd</t>
  </si>
  <si>
    <t>Unsure if the supplier is paying RLW to their employees.</t>
  </si>
  <si>
    <t>Maria Ensabella</t>
  </si>
  <si>
    <t>info@southallcoffeehouse.co.uk londonpinsa@gmail.com</t>
  </si>
  <si>
    <t>PINSA LTD</t>
  </si>
  <si>
    <t>Professional Development provider - Training</t>
  </si>
  <si>
    <t>Annual subscription for learning activities, resources, activities for workforce, and professional development</t>
  </si>
  <si>
    <t>Ncb Rip</t>
  </si>
  <si>
    <t>senior leadership team</t>
  </si>
  <si>
    <t>Rhian Creber, finance officer</t>
  </si>
  <si>
    <t>RCreber@ncb.org.uk contracts@researchinpractice.org.uk</t>
  </si>
  <si>
    <t>NCB RIP</t>
  </si>
  <si>
    <t>Airey Miller Clerk of Works Contract</t>
  </si>
  <si>
    <t>Contract for Clerk of Works Services Related to the JCT Build Contract at the Steyne Estate</t>
  </si>
  <si>
    <t>Airey Miller</t>
  </si>
  <si>
    <t>PL232490a</t>
  </si>
  <si>
    <t>Iain Stevens</t>
  </si>
  <si>
    <t>AIREY MILLER LIMITED</t>
  </si>
  <si>
    <t>Parents Action and Resource Centre (PARC)</t>
  </si>
  <si>
    <t>Service delivery for education race equality programme</t>
  </si>
  <si>
    <t>Parents Action And Resource Centre (Parc)</t>
  </si>
  <si>
    <t>PARENTS ACTION AND RESOURCE CENTRE CIC (PARC)</t>
  </si>
  <si>
    <t>Rmhcare Ltd</t>
  </si>
  <si>
    <t>JEANNINE GBAHY</t>
  </si>
  <si>
    <t>rmhcareltd@outlook.com</t>
  </si>
  <si>
    <t>RMHCARE LTD</t>
  </si>
  <si>
    <t>Skyline Travel And Tourism Ltd.</t>
  </si>
  <si>
    <t>Ibrahim Abdi</t>
  </si>
  <si>
    <t>skylineagency07@gmail.com</t>
  </si>
  <si>
    <t>Clover Car Services Limited</t>
  </si>
  <si>
    <t>Karthikesu Sasikumar</t>
  </si>
  <si>
    <t>Sasi@clovercars.com</t>
  </si>
  <si>
    <t>Provision of Neutral Vendor Provider -OPEN</t>
  </si>
  <si>
    <t>Provision of a Vendor Neutral Service Framework</t>
  </si>
  <si>
    <t>Matrix</t>
  </si>
  <si>
    <t>Selina Flemming</t>
  </si>
  <si>
    <t>Selina.Flemming@teammatrix.com</t>
  </si>
  <si>
    <t>MATRIX CONNECTIONS LTD</t>
  </si>
  <si>
    <t>CVENT EUROPE LTD</t>
  </si>
  <si>
    <t>To support ELP annual conferences</t>
  </si>
  <si>
    <t>Cvent</t>
  </si>
  <si>
    <t>PBradley@ealing.gov.uk</t>
  </si>
  <si>
    <t>DAC Beachcroft LLP</t>
  </si>
  <si>
    <t>Insurance Solicitors (settlement of claims) via GB our claims handler.</t>
  </si>
  <si>
    <t>Dac Beachcroft Llp</t>
  </si>
  <si>
    <t>No contract - Via GB claims handlers</t>
  </si>
  <si>
    <t>OC317852</t>
  </si>
  <si>
    <t>Jo Kelly Legal Secretary - P&amp;CR South DAC BEACHCROFT LLP T: +44 (0)117 918 2140</t>
  </si>
  <si>
    <t>jkelly@dacbeachcroft.com</t>
  </si>
  <si>
    <t>DAC BEACHCROFT</t>
  </si>
  <si>
    <t>Karan Lal</t>
  </si>
  <si>
    <t>Harry Bradford</t>
  </si>
  <si>
    <t>Stagecoach Harrow</t>
  </si>
  <si>
    <t>This is an activity (Drama ) we pay funding to for for looked after child</t>
  </si>
  <si>
    <t>na</t>
  </si>
  <si>
    <t>Emmy Hamilton</t>
  </si>
  <si>
    <t>harrow@stagecoach.co.uk</t>
  </si>
  <si>
    <t>STAGECOACH HARROW</t>
  </si>
  <si>
    <t>Tree Nursery -JA Jones and Sons (Churchtown) Ltd</t>
  </si>
  <si>
    <t>JA Jones and Sons (Churchtown) Ltd have supplied Ealing with trees for many years, on a quotation basis. It now seems prudent to add them to the Contract Register and Business World. They provide certified high quality tree stock that meets our standards and bio-security requirements. Sourcing trees (quotations) from a range of nurseries enables Ealing Council to obtain a wide range of tree species and the best market price for individual trees in a give year.</t>
  </si>
  <si>
    <t>Ja Jones And Sons (Churchtown) Ltd</t>
  </si>
  <si>
    <t>Not known, but one would assume so.</t>
  </si>
  <si>
    <t>Mike Vickers (Sales Manager)</t>
  </si>
  <si>
    <t>mike@jajones.co.uk</t>
  </si>
  <si>
    <t>JA Jones &amp; Sons (Churchtown) Ltd</t>
  </si>
  <si>
    <t>DAVIS &amp; ASSOCIATES CONSULTANCY LIMITED</t>
  </si>
  <si>
    <t>TO CO-ORDINATE A DOMESTIC HOMICIDE REVIEW FOR COMMUNITY SAFETY. THE SUPPLIER NEEDS TO BE SET UP FOR ANY FUTURE REVIEWS.</t>
  </si>
  <si>
    <t>Davis &amp; Associates Consultancy Limited</t>
  </si>
  <si>
    <t>NAZIA MATIN</t>
  </si>
  <si>
    <t>MATINN@EALING.GOV.UK</t>
  </si>
  <si>
    <t>VRU FUNDED RESEARCH AND TRAINING TO PROMOTE GREATER ENGAGEMENT BETWEEN COMMINITY SAFETY OFFICERS</t>
  </si>
  <si>
    <t>Sapience IT LTD</t>
  </si>
  <si>
    <t>Delivery Set Up for HeyCentric</t>
  </si>
  <si>
    <t>Sapience It Ltd</t>
  </si>
  <si>
    <t>Jim Partridge</t>
  </si>
  <si>
    <t>Matthew Riahi</t>
  </si>
  <si>
    <t>sapienceitlimited@gmail.com</t>
  </si>
  <si>
    <t>SAPIENCE IT LTD</t>
  </si>
  <si>
    <t>Garden Court Repairs &amp; Maintenance 24-25</t>
  </si>
  <si>
    <t>RADIUS VEHICLE SOLUTIONS LIMITED</t>
  </si>
  <si>
    <t>We have chosen this supplier for the provision of hire and related services for our fleet</t>
  </si>
  <si>
    <t>Radius Vehicle Solutions Limited</t>
  </si>
  <si>
    <t>Helen Pearson</t>
  </si>
  <si>
    <t>helen.pearson@radius.com</t>
  </si>
  <si>
    <t>PAUL BOATMAN</t>
  </si>
  <si>
    <t>paul.boatman@originamenity.com</t>
  </si>
  <si>
    <t>CLARITY VIDEO LTD</t>
  </si>
  <si>
    <t>To provide photography and video related services</t>
  </si>
  <si>
    <t>Clarity Video Ltd</t>
  </si>
  <si>
    <t>There are currently no employees.</t>
  </si>
  <si>
    <t>GILLAN WILLIAMS</t>
  </si>
  <si>
    <t>info@clarityvideo.co.uk</t>
  </si>
  <si>
    <t>Give Space CIC</t>
  </si>
  <si>
    <t>Drama Therapy once a week for selected pupils</t>
  </si>
  <si>
    <t>Give Space Cic</t>
  </si>
  <si>
    <t>Rachel Irving</t>
  </si>
  <si>
    <t>info@givespace.co.uk</t>
  </si>
  <si>
    <t>GIVE SPACE CIC</t>
  </si>
  <si>
    <t>Tute Education</t>
  </si>
  <si>
    <t>Commissioned Alternative Provision - a virtual school platform offering tailored solutions to meet pupils individual needs.</t>
  </si>
  <si>
    <t>Tute Education Ltd</t>
  </si>
  <si>
    <t>Phil Davies (Finance director)</t>
  </si>
  <si>
    <t>finance@tute.com</t>
  </si>
  <si>
    <t>TUTE EDUCATIONS LIMITED</t>
  </si>
  <si>
    <t>PLIAS Resettlement</t>
  </si>
  <si>
    <t>The project will commence in June 2024 and will continue until May 2025. PLIAS will be working with Wormwood Scrubs to deliver CSCS card training to residents incarcerated in HMP Wormwood Scrubs and securing employment outcomes on their release. Links to Council Plan. 10,000 new jobs, 2,000 diverse apprenticeships and helping those with the toughest barriers to employment. The project can support up to 266 residents into achieving their CSCS card training and support up to 123 residents into an apprenticeship or employment outcome.</t>
  </si>
  <si>
    <t>Plias Resettlement Ltd</t>
  </si>
  <si>
    <t>Louise Howell</t>
  </si>
  <si>
    <t>Employment, Enterprise and Apprenticeships</t>
  </si>
  <si>
    <t>Charity1119468 / CRN 05644439</t>
  </si>
  <si>
    <t>Tom Chandler</t>
  </si>
  <si>
    <t>TChandler@plias.co.uk</t>
  </si>
  <si>
    <t>PLIAS RESETTLEMENT LTD</t>
  </si>
  <si>
    <t>Major Lift Refurbishment Programme Phase 1 24/25</t>
  </si>
  <si>
    <t>Lift Refurb works at 7 sites</t>
  </si>
  <si>
    <t>Precision Lift Services Ltd</t>
  </si>
  <si>
    <t>232544 HE</t>
  </si>
  <si>
    <t>Stuart Beard</t>
  </si>
  <si>
    <t>stuartbeard@anlev.com</t>
  </si>
  <si>
    <t>PRECISION LIFT SERVICES LIMITED</t>
  </si>
  <si>
    <t>Customised Clothing - Funky Peach</t>
  </si>
  <si>
    <t>Company that creates custom clothing for Music Service</t>
  </si>
  <si>
    <t>Funky Peach</t>
  </si>
  <si>
    <t>Dan Griggs</t>
  </si>
  <si>
    <t>dan@thefunkypeach.com</t>
  </si>
  <si>
    <t>THE FUNKY PEACH LTD</t>
  </si>
  <si>
    <t>Ruskins Tree Monitoring Works Copley 3</t>
  </si>
  <si>
    <t>Tree Monitoring Services Copley 3</t>
  </si>
  <si>
    <t>Ruskins</t>
  </si>
  <si>
    <t>Anamika Desai</t>
  </si>
  <si>
    <t>Monitoring only - Single Consultant</t>
  </si>
  <si>
    <t>Robert Wilkinson</t>
  </si>
  <si>
    <t>robert.wilkins@ruskins.co.uk</t>
  </si>
  <si>
    <t>RUSKIN HALL TRUSTEES</t>
  </si>
  <si>
    <t>Therapeutic support for adopted children - Christine Anne El Amri</t>
  </si>
  <si>
    <t>Christine Anne El Amri</t>
  </si>
  <si>
    <t>chris-chalmers@outlook.com</t>
  </si>
  <si>
    <t>CHRISTINE ANNE EL AMRI</t>
  </si>
  <si>
    <t>Supplying all types of fencing, gates, barriers and bollards.</t>
  </si>
  <si>
    <t>PAUL SMITH</t>
  </si>
  <si>
    <t>sales@draytonfencing.co.uk</t>
  </si>
  <si>
    <t>Therapeutic support for adopted children - Virginia Veruma</t>
  </si>
  <si>
    <t>Virginia Veruma</t>
  </si>
  <si>
    <t>virginia.veruma@gmail.com</t>
  </si>
  <si>
    <t>VIRGINIA VERUMA</t>
  </si>
  <si>
    <t>Therapeutic support for adopted children - Dr Emmi Honeybourne-Ward</t>
  </si>
  <si>
    <t>Dr Emmi Honeybourne-Ward</t>
  </si>
  <si>
    <t>ehoneybourne@hotmail.com</t>
  </si>
  <si>
    <t>Baker Ruff Hannon - Strategic programme overview &amp; technical assurance support</t>
  </si>
  <si>
    <t>1) Assisting in the undertaking of a strategic programme overview, considering how all the services, interfaces, dependencies, outputs and outcomes are aligned. 2)Reviewing and commenting upon Technical Assurance provision and delivery solutions on particular projects, programmes &amp;/or classifications of project. 3) Reviewing technical documents to check alignment with the strategic directives. 4)Other similar services as may be confirmed and instructed in writing by the Assistant Director for Housing Regeneration.</t>
  </si>
  <si>
    <t>Baker Ruff Hannon Llp</t>
  </si>
  <si>
    <t>OC400440</t>
  </si>
  <si>
    <t>Justin Pickford jpickford@bakerruffhannon.co.uk 01823 251356</t>
  </si>
  <si>
    <t>BAKER RUFF HANNON LLP</t>
  </si>
  <si>
    <t>Therapeutic support for adopted children - Latimer Community Art Therapy</t>
  </si>
  <si>
    <t>Latimer Community Art Therapy</t>
  </si>
  <si>
    <t>susan.rudnik@lcat.org.uk</t>
  </si>
  <si>
    <t>Ashia Akram</t>
  </si>
  <si>
    <t>To cover fees for independent work</t>
  </si>
  <si>
    <t>Recovery And Transformation Limited</t>
  </si>
  <si>
    <t>recoveryandtransformation@outlook.com</t>
  </si>
  <si>
    <t>Rachel Macfarlane</t>
  </si>
  <si>
    <t>Delivery of race equity training for the ELP and wider LA team</t>
  </si>
  <si>
    <t>RACHEL MACFARLANE</t>
  </si>
  <si>
    <t>Annette O’Callaghan</t>
  </si>
  <si>
    <t>Independent reviewing officer for legal services</t>
  </si>
  <si>
    <t>Independent worker/self employed</t>
  </si>
  <si>
    <t>annetteocallaghan@yahoo.co.uk</t>
  </si>
  <si>
    <t>Sylvia Owolawi</t>
  </si>
  <si>
    <t>sylvia08@rocketmail.com</t>
  </si>
  <si>
    <t>SYLVIA OWOLAWI</t>
  </si>
  <si>
    <t>WHITE IRIS LIMITED</t>
  </si>
  <si>
    <t>White Iris Limited</t>
  </si>
  <si>
    <t>PropertyLawuk.net Ltd T/A The Property Mediators</t>
  </si>
  <si>
    <t>Propertylawuk.Net Ltd T/A The Property Mediators</t>
  </si>
  <si>
    <t>PROPERTYLAWUK.NET LTD T/A THE PROPERTY MEDIATORS</t>
  </si>
  <si>
    <t>Herstory Inspires Ltd</t>
  </si>
  <si>
    <t>HERSTORY INSPIRES LTD</t>
  </si>
  <si>
    <t>Shagufta Iqbal</t>
  </si>
  <si>
    <t>Freelance poet for public poetry project</t>
  </si>
  <si>
    <t>Sagufta Kasour (Aka Shagufta Iqbal)</t>
  </si>
  <si>
    <t>shaguftakiqbal@yahoo.co.uk</t>
  </si>
  <si>
    <t>SAGIFTA KASOUR T/A SHAGUFTA iQBAL</t>
  </si>
  <si>
    <t>Laurie Bolger</t>
  </si>
  <si>
    <t>Freelance poet on public poetry project</t>
  </si>
  <si>
    <t>lauriebolger@me.com</t>
  </si>
  <si>
    <t>LAUREN BOLGER T/A LAURIE BOLGER</t>
  </si>
  <si>
    <t>Mr Gee</t>
  </si>
  <si>
    <t>Greg Sekweyama (Aka Mr Gee)</t>
  </si>
  <si>
    <t>Mr Gee (can address him as Gee)</t>
  </si>
  <si>
    <t>mr_gee@hotmail.co.uk</t>
  </si>
  <si>
    <t>Mad4 Films Ltd</t>
  </si>
  <si>
    <t>Videography for Poetry High Streets project</t>
  </si>
  <si>
    <t>Denis A Collen</t>
  </si>
  <si>
    <t>denis@mad4.org</t>
  </si>
  <si>
    <t>MAD4 FILMS LTD</t>
  </si>
  <si>
    <t>Therapeutic support for adopted children - Ellie Halford Therapy</t>
  </si>
  <si>
    <t>Ellie Halford Therapy</t>
  </si>
  <si>
    <t>elliehalfordtherapy@protonmail.com</t>
  </si>
  <si>
    <t>Impact Arts(Projects) Ltd</t>
  </si>
  <si>
    <t>Art Therapy</t>
  </si>
  <si>
    <t>Impact Arts (Projects) Ltd</t>
  </si>
  <si>
    <t>SC152230</t>
  </si>
  <si>
    <t>Mairi McLaren</t>
  </si>
  <si>
    <t>mairi.mclaren@impactarts.co.uk</t>
  </si>
  <si>
    <t>IMPACT ARTS (PROJECTS) LTD T/A IMPACT ARTS LIMITED</t>
  </si>
  <si>
    <t>IMPACT PLACE, SPACE AND SOCIAL VALUE LTD</t>
  </si>
  <si>
    <t>Consultancy services for GEL</t>
  </si>
  <si>
    <t>Impact Place, Space And Social Value Ltd</t>
  </si>
  <si>
    <t>WILL STINTON</t>
  </si>
  <si>
    <t>will@impactspaces.co.uk</t>
  </si>
  <si>
    <t>Adult Health</t>
  </si>
  <si>
    <t>To cover for Adult Health assessments</t>
  </si>
  <si>
    <t>Beech Tree Surgery</t>
  </si>
  <si>
    <t>Aaran Cameron</t>
  </si>
  <si>
    <t>hnyicb-voy.beechtreeadmin@nhs.net</t>
  </si>
  <si>
    <t>BEECH TREE SURGERY</t>
  </si>
  <si>
    <t>Golf Links Lift Project</t>
  </si>
  <si>
    <t>Golf Links Estate Lift Refurbishment Programme</t>
  </si>
  <si>
    <t>Jackson Lift Services Limited</t>
  </si>
  <si>
    <t>CH232562/b HE</t>
  </si>
  <si>
    <t>William Jackson</t>
  </si>
  <si>
    <t>bill.jackson@jacksonlifts.com</t>
  </si>
  <si>
    <t>Provision of event management software</t>
  </si>
  <si>
    <t>Switch is a venue management and event booking software and includes implementation, hosting, support and maintenance. Switch is cloud based and fully configurable managing every aspect of conferencing, meetings and facilities hire operations.</t>
  </si>
  <si>
    <t>Dispace Technology Ltd</t>
  </si>
  <si>
    <t>RE23067</t>
  </si>
  <si>
    <t>Ross Cox</t>
  </si>
  <si>
    <t>ross.cox@dispace.co</t>
  </si>
  <si>
    <t>DISPACE TECHNOLOGY LIMITED</t>
  </si>
  <si>
    <t>Childrens Education System</t>
  </si>
  <si>
    <t>Synergy is the case management system for Children’s Education and Performance Management, Early Years and Special Educational Needs (SEN) payments to schools, nurseries, carers and early years providers. It also supports business administration for school admissions, exclusions, Special Educational Needs (SEN) and processes for other services such as Family Information Service (FIS), SAFE, Children Centres and other non-statutory elements such as Community Benefits.</t>
  </si>
  <si>
    <t>The Access Group</t>
  </si>
  <si>
    <t>Sandeep Sahota</t>
  </si>
  <si>
    <t>Planning, Resources and Service Development</t>
  </si>
  <si>
    <t>CH23092</t>
  </si>
  <si>
    <t>Steph Taberner</t>
  </si>
  <si>
    <t>steph.taberner@theaccessgroup.com</t>
  </si>
  <si>
    <t>Peer research training for the Ealing Roots and Wings programme</t>
  </si>
  <si>
    <t>Provider of peer researcher training to grant awardees of the Ealing Roots and Wings grant programme for black-led community organisations.</t>
  </si>
  <si>
    <t>Voices Of Colour</t>
  </si>
  <si>
    <t>CA242391</t>
  </si>
  <si>
    <t>Inderpreet Sira, Director, Voices of Colour</t>
  </si>
  <si>
    <t>hello@voicesofcolour.org</t>
  </si>
  <si>
    <t>VOICES OF COLOUR LTD</t>
  </si>
  <si>
    <t>Office space in town</t>
  </si>
  <si>
    <t>Room rent</t>
  </si>
  <si>
    <t>Office Space In Town</t>
  </si>
  <si>
    <t>Stevie Morris</t>
  </si>
  <si>
    <t>Stevie.Morris@officespaceintown.com</t>
  </si>
  <si>
    <t>CARDIFF EXECUTIVE CENTRE LTD T/A OFFICE SPACE IN TOWN</t>
  </si>
  <si>
    <t>To Cover Adult Health Assessment</t>
  </si>
  <si>
    <t>Chelmsford Safety offer expert PPE &amp; Workwear solutions across dozens of industries, and to some of the UK's biggest brands. Their in-house team also offer Embroidery, Fast Track Delivery, and Heat-Seal Transfer services; giving us access to an end-to-end safety solution, that will keep our teams safe, compliant, and at the top of their game all year round.</t>
  </si>
  <si>
    <t>Chelmsford Safety Supplies Ltd</t>
  </si>
  <si>
    <t>Sandra Hewey</t>
  </si>
  <si>
    <t>ALFIE WHITE</t>
  </si>
  <si>
    <t>Alfie@ChelmsfordSafey.co.uk</t>
  </si>
  <si>
    <t>PARKING SERVICES - PAY AND DISPLAY MAINTENANCE</t>
  </si>
  <si>
    <t>SEAN CHAMBERS</t>
  </si>
  <si>
    <t>s.chambers@metricgroup.co.uk</t>
  </si>
  <si>
    <t>REBELS &amp; PILGRIMS LTD</t>
  </si>
  <si>
    <t>Supplier services provided to the following: 90020 - Support activities to performing arts events.</t>
  </si>
  <si>
    <t>Rebels &amp; Pilfrims Ltd</t>
  </si>
  <si>
    <t>No Contract Reference in place of the reference number</t>
  </si>
  <si>
    <t>Not registered for the London Living Wage as they don't have contractors/other employees working for them</t>
  </si>
  <si>
    <t>Harpreet Nandha</t>
  </si>
  <si>
    <t>RebelsandPilgrims@gmail.com</t>
  </si>
  <si>
    <t>FUTURE OF LONDON 2011 LIMITED</t>
  </si>
  <si>
    <t>FUTURE OF LONDON HAVE BEEN PAID AS A SUNDRY SUPPLIER BY PLANNING IN THE PAST, BUT AS WLA HAVE JUST PAID AN INVOICE TO THEM FOR CHIEF EXECS AS A SUNDRY , THEY NEED TO BE SET UP AS A SUPPLIER ON BW IN ORDER TO PAY THE ATTACHED MEMBERSHIP INVOICE AND FUTURE INVOICES COUNCIL-WIDE.</t>
  </si>
  <si>
    <t>Future Of London 2011 Limited</t>
  </si>
  <si>
    <t>STEVE BARTON</t>
  </si>
  <si>
    <t>BARTONS@EALING.GOV.UK</t>
  </si>
  <si>
    <t>METRO DYNAMICS LIMITED</t>
  </si>
  <si>
    <t>TO CARRY OUT A REVIEW OF WEST LONDON ALLIAMCE FOR REGENERATION</t>
  </si>
  <si>
    <t>Metro Dynamics Limited</t>
  </si>
  <si>
    <t>GARY TAYLOR ASSOCIATES LIMITED</t>
  </si>
  <si>
    <t>Gary Taylor Associates Limited</t>
  </si>
  <si>
    <t>Gary Taylor</t>
  </si>
  <si>
    <t>dr_garytaylor@yahoo.co.uk</t>
  </si>
  <si>
    <t>Halo Psychology Ltd</t>
  </si>
  <si>
    <t>Provision of training sessions.</t>
  </si>
  <si>
    <t>Halo Psychology</t>
  </si>
  <si>
    <t>Nicky Fiedler</t>
  </si>
  <si>
    <t>Sole trader with no employees or apprenticeships.</t>
  </si>
  <si>
    <t>FiedlerN@ealing.gov.uk</t>
  </si>
  <si>
    <t>HALO PSYCHOLOGY LTD</t>
  </si>
  <si>
    <t>Cleaning and Janitorial Supplies</t>
  </si>
  <si>
    <t>Supply of Cleaning and Janitorial Supplies for use by property services</t>
  </si>
  <si>
    <t>CH222423</t>
  </si>
  <si>
    <t>Steve Exley</t>
  </si>
  <si>
    <t>s.exley@espo.org</t>
  </si>
  <si>
    <t>Wilde Consultants Ltd engineer's provide external technical input and checking</t>
  </si>
  <si>
    <t>Wilde Consultants Ltd</t>
  </si>
  <si>
    <t>Unsure</t>
  </si>
  <si>
    <t>Shaun Tickle</t>
  </si>
  <si>
    <t>consultants@wilde.uk.com</t>
  </si>
  <si>
    <t>CLEANSING SERVICE GROUP LIMITED</t>
  </si>
  <si>
    <t>CSG is a leading UK waste management company. As waste specialists, they help householders and organisations nationwide by offering a complete variety of services ranging from waste collection through to treatment, recovery and disposal of countless waste streams. At CSG, they been helping businesses, industry and the public sector for over eighty years, supplying innovative and cost-effective industrial and commercial waste management solutions. they have inhouse specialist environmental consultants, chemists, engineers and drivers are highly experienced and are qualified to offer safe, professional and sustainable waste removal, treatment and disposal services to our organisation. They can tailor specialised solutions to the requirements specific our organisation and offer all the support we need to ensure our waste systems and facilities remain in perfect working order. Should anything go wrong, we can be confident that their team of professionals will available 24/7 to get everything back on track.</t>
  </si>
  <si>
    <t>Cleansing Service Group Limited</t>
  </si>
  <si>
    <t>CONNOR HERRINGTON</t>
  </si>
  <si>
    <t>connor.herrington@csg.co.uk</t>
  </si>
  <si>
    <t>Arboriculture Services Contract -Lot 6, Basal Growth in East Wards</t>
  </si>
  <si>
    <t>Lots 6,7 and 8 concern the removal of basal growth from council trees, the Lots are aligned geographically as east, central and west wards respectively. This contract was the result of an open tender process.</t>
  </si>
  <si>
    <t>Barber Environmental Ltd</t>
  </si>
  <si>
    <t>Trees</t>
  </si>
  <si>
    <t>PL232466</t>
  </si>
  <si>
    <t>Richard Barber</t>
  </si>
  <si>
    <t>Richard.Barber@BarberENV.co.uk</t>
  </si>
  <si>
    <t>BARBER ENVIRONMENTAL LIMITED</t>
  </si>
  <si>
    <t>Project Manager</t>
  </si>
  <si>
    <t>RE:- 40 Arnold Road, Northolt, Middx, UB5 5TB Thank you for your instruction to carry out a Structural visual inspection at the above property. We confirm or Brief, Observations, Conclusions and Recommendations as follows:- 1.00 BRIEF 1.01 Our Instruction was to attend site to carry out a structural visual inspection of internal structural cracking at the above property and to report upon our findings. The property was visited on Friday 30th September 2022 when record photographs and site notes taken. No intrusive opening up or exposing of the main structure or its foundations was carried out during our visit. 2.00 OBSERVATIONS General 2.01 The property is a Grd floor 1 bed flat located at the eastern end of a purpose built 3 storey residential block comprising 15No. flats with 5No. flats per floor.</t>
  </si>
  <si>
    <t>Stenball</t>
  </si>
  <si>
    <t>George Kokas</t>
  </si>
  <si>
    <t>Asset Management - Housing Environment Directorate</t>
  </si>
  <si>
    <t>Steve Kitney</t>
  </si>
  <si>
    <t>steve.kitney@stenball.co.uk</t>
  </si>
  <si>
    <t>STENBALL GROUP LIMITED</t>
  </si>
  <si>
    <t>Sussex Crescent</t>
  </si>
  <si>
    <t>Specialist Services to complete statutory planning requirements Travel Plans . To carry out travel plan survey for five years following occupation of building</t>
  </si>
  <si>
    <t>Fairhurst Group Llp T/A Sanderson Associates Consulting Engineers</t>
  </si>
  <si>
    <t>SO307306</t>
  </si>
  <si>
    <t>On off independent project</t>
  </si>
  <si>
    <t>Neil Brown</t>
  </si>
  <si>
    <t>E-mail Address credit.control@fairhurst.co.uk</t>
  </si>
  <si>
    <t>Fairhurst Group LLP T/A Sanderson Associates Consulting Engineers</t>
  </si>
  <si>
    <t>Dearden House Westgate</t>
  </si>
  <si>
    <t>Professional services in connection with the setting up of energy agreements for Deaden House Westgate</t>
  </si>
  <si>
    <t>Browne Jacobson Llp</t>
  </si>
  <si>
    <t>No Contract Ref in place</t>
  </si>
  <si>
    <t>OC306448</t>
  </si>
  <si>
    <t>short term contract</t>
  </si>
  <si>
    <t>Sharon Jones</t>
  </si>
  <si>
    <t>Sharon.Jones@brownejacobson.com</t>
  </si>
  <si>
    <t>BROWNE JACOBSON LLP</t>
  </si>
  <si>
    <t>Reveal Media are the supplier of our body worn cameras for the Parking Enforcement contract. We require additional support of the hardware and software of equipment already purchased</t>
  </si>
  <si>
    <t>GARY BROWN</t>
  </si>
  <si>
    <t>Gary.Brown@revealmedia.com</t>
  </si>
  <si>
    <t>JG ENVIRONMENTAL LIMITED</t>
  </si>
  <si>
    <t>"JG Pest Control is a family-run, friendly pest control business designed to suit the needs of our customers by offering pest control services throughout the UK. their vast experience and inventive use of a variety of tried-and-tested resources has enabled us to help thousands of customers who have tried the giants and one-man bands and found them lacking in expertise. They take pride in providing their customers with perfect service and aftercare - from homes and businesses to large commercial clients, we approach every job with our trademark quick response and attention to detail. JG Pest Control has grown to become the leading supplier of pest control services in the South-East and surrounding areas, and is now available to customers in the Midlands and North-West regions. JG is capable of providing reliability with the quickest response and the best value for money pest removal service throughout the country. From bedbug eradication to mice and rodent extermination, including bird and fox control and deterrence, JG leaves no aspect of pest control uncovered."</t>
  </si>
  <si>
    <t>Jg Environmental Limited</t>
  </si>
  <si>
    <t>CALLUM GALE</t>
  </si>
  <si>
    <t>C.Gale@jgpestcontrol.co.uk</t>
  </si>
  <si>
    <t>Consultation and Engagement Platform</t>
  </si>
  <si>
    <t>This contract is for our corporate consultation and engagement platform, which allows creation of online surveys and events for public consultation</t>
  </si>
  <si>
    <t>Govocal</t>
  </si>
  <si>
    <t>Research and Insight</t>
  </si>
  <si>
    <t>SC23102</t>
  </si>
  <si>
    <t>BE 0638.901.287</t>
  </si>
  <si>
    <t>Hannah Adams</t>
  </si>
  <si>
    <t>hannah@govocal.com</t>
  </si>
  <si>
    <t>GoVocal</t>
  </si>
  <si>
    <t>To be able to make Pupil Premium funding payments to the school</t>
  </si>
  <si>
    <t>Semat-Grove Academy</t>
  </si>
  <si>
    <t>Mandy Sidhu</t>
  </si>
  <si>
    <t>finance@groveacademy.co.uk</t>
  </si>
  <si>
    <t>SEBMAT - GROVE ACADEMY</t>
  </si>
  <si>
    <t>To be able to make Pupil Premium funding payments to the school.</t>
  </si>
  <si>
    <t>East Sheen Primary School</t>
  </si>
  <si>
    <t>No contact reference</t>
  </si>
  <si>
    <t>222 806976</t>
  </si>
  <si>
    <t>Jan Regan</t>
  </si>
  <si>
    <t>finance@eastsheen.richmond.sch.uk</t>
  </si>
  <si>
    <t>LB Richmond Upton Thames - East Sheen Primary School</t>
  </si>
  <si>
    <t>Watford Grammar School For Boys</t>
  </si>
  <si>
    <t>S Middleton</t>
  </si>
  <si>
    <t>accounts@watfordboys.org</t>
  </si>
  <si>
    <t>Watford Grammar School for Boys</t>
  </si>
  <si>
    <t>Chelsea Academy</t>
  </si>
  <si>
    <t>Anna Wszola</t>
  </si>
  <si>
    <t>finance@chelsea-academy.org</t>
  </si>
  <si>
    <t>THE CHELSEA ACADEMY (A SCIENCE ACADEMY)</t>
  </si>
  <si>
    <t>St Matthew'S Ce Primary School</t>
  </si>
  <si>
    <t>220 670890</t>
  </si>
  <si>
    <t>Sue Michael</t>
  </si>
  <si>
    <t>office@st-matthews.enfield.sch.uk</t>
  </si>
  <si>
    <t>St Matthews C.E Primary School</t>
  </si>
  <si>
    <t>St Bede'S School</t>
  </si>
  <si>
    <t>Tanya Perry</t>
  </si>
  <si>
    <t>finance@st-beds.surrey.sch.uk</t>
  </si>
  <si>
    <t>Surrey County Council RE St Bede's School</t>
  </si>
  <si>
    <t>Falkland House School</t>
  </si>
  <si>
    <t>SC084747</t>
  </si>
  <si>
    <t>Iain Owen</t>
  </si>
  <si>
    <t>remittanceadvice@ofgl.uk</t>
  </si>
  <si>
    <t>Falkland House School T/A Acorn Care &amp; Education Ltd</t>
  </si>
  <si>
    <t>To make PPG funding payments.</t>
  </si>
  <si>
    <t>Cardiff County Council - Fitzalan High School</t>
  </si>
  <si>
    <t>Children &amp;Families</t>
  </si>
  <si>
    <t>Rachel Bowden</t>
  </si>
  <si>
    <t>finance@fitzalan.cardiff.sch.uk</t>
  </si>
  <si>
    <t>To make PPG payments</t>
  </si>
  <si>
    <t>Cherry Lane Primary School</t>
  </si>
  <si>
    <t>222 430807</t>
  </si>
  <si>
    <t>N Tranter</t>
  </si>
  <si>
    <t>invoices@cherrylane.hillingdon.sch.uk</t>
  </si>
  <si>
    <t>Thomas More Catholic School</t>
  </si>
  <si>
    <t>Harriet Jupp</t>
  </si>
  <si>
    <t>finance@tmore.org.uk</t>
  </si>
  <si>
    <t>Thomas More Catholic School AMG</t>
  </si>
  <si>
    <t>MACBETH 12 LIMITED</t>
  </si>
  <si>
    <t>Macbeth 12 Limited</t>
  </si>
  <si>
    <t>LEE BARKER</t>
  </si>
  <si>
    <t>info@pirtekparkroyal.co.uk</t>
  </si>
  <si>
    <t>Let's Go Southall Padel</t>
  </si>
  <si>
    <t>Court hire for Let's Go Southall Activities</t>
  </si>
  <si>
    <t>Game4Padel Ltd</t>
  </si>
  <si>
    <t>SC611537</t>
  </si>
  <si>
    <t>Carolynne Bousfield</t>
  </si>
  <si>
    <t>Carolynne@game4padel.com</t>
  </si>
  <si>
    <t>London Borough Of Hounslow - The Cedars Primary School</t>
  </si>
  <si>
    <t>M Trowles</t>
  </si>
  <si>
    <t>office@cedars.hounslow.sch.uk</t>
  </si>
  <si>
    <t>LONDON BOROUGH OF HOUNSLOW</t>
  </si>
  <si>
    <t>To make PPG payments.</t>
  </si>
  <si>
    <t>Kcc-Whitstable Junior School</t>
  </si>
  <si>
    <t>Amanda Cullen</t>
  </si>
  <si>
    <t>manager@whitstable-junior.kent.sch.uk</t>
  </si>
  <si>
    <t>KKC- Whistable Junior School</t>
  </si>
  <si>
    <t>EC1613 - Derwentwater Infant and Nursery - Windows</t>
  </si>
  <si>
    <t>Windows Replacements in Nursery and Canteen block - Derwentwater</t>
  </si>
  <si>
    <t>3D Aluminium Plas Ltd</t>
  </si>
  <si>
    <t>232536/36 CH</t>
  </si>
  <si>
    <t>Barry Matthews</t>
  </si>
  <si>
    <t>b.matthews@3daluminium.co.uk</t>
  </si>
  <si>
    <t>3D ALUMINIUM PLAS LTD</t>
  </si>
  <si>
    <t>DR R O'DONOVAN MEDICOLEGAL LTD</t>
  </si>
  <si>
    <t>Dr R O'Donovan Medicolegal Ltd</t>
  </si>
  <si>
    <t>R O'Donovan</t>
  </si>
  <si>
    <t>carolyn.spawton@nottshc.nhs.uk</t>
  </si>
  <si>
    <t>R O’DONOVAN MEDICOLEGAL LIMITED</t>
  </si>
  <si>
    <t>MACBETH 12 LTD T/A PIRTEK PARK ROYAL</t>
  </si>
  <si>
    <t>Macbeth 12 Ltd T/A Pirtek Park Royal</t>
  </si>
  <si>
    <t>MINISTRY OF HOUSING, COMMUNITIES &amp; LOCAL GOVERNMENT (MHCLG)</t>
  </si>
  <si>
    <t>Thomas Szydlowski from MCHLG is to be seconded to the LBE post of Area Manager, Regeneration for a year. He will continue to be paid by MCHLG but they will invoice LBE for monthly reimbursement, therefore MCHLG need to be set up as a supplier.</t>
  </si>
  <si>
    <t>Ministry Of Housing, Communities &amp; Local Government (Mhclg)</t>
  </si>
  <si>
    <t>beagless@ealing.gov.uk</t>
  </si>
  <si>
    <t>HODA M ALI LTD</t>
  </si>
  <si>
    <t>Providing Services For Schools FGM projects</t>
  </si>
  <si>
    <t>Hoda M Ali Ltd</t>
  </si>
  <si>
    <t>ismanS@ealing.gov.uk</t>
  </si>
  <si>
    <t>To make PPG payments to school</t>
  </si>
  <si>
    <t>admin@cherrylane.hillingdon.sch.uk</t>
  </si>
  <si>
    <t>To make PPG payments to the school.</t>
  </si>
  <si>
    <t>Girls Learning Trust- Carshalton High School For Girls</t>
  </si>
  <si>
    <t>Lucie Funnell</t>
  </si>
  <si>
    <t>finance@girlslearningtrust.org</t>
  </si>
  <si>
    <t>Girls' Learning Trust-Carshalton High School for Girls</t>
  </si>
  <si>
    <t>St Swithun'S School</t>
  </si>
  <si>
    <t>K Rickard</t>
  </si>
  <si>
    <t>galel@stswithuns.com</t>
  </si>
  <si>
    <t>St Swithun's School</t>
  </si>
  <si>
    <t>To facilitate contact sessions for Ealing family</t>
  </si>
  <si>
    <t>Swan Family Centres Ltd</t>
  </si>
  <si>
    <t>Natalie Keyes</t>
  </si>
  <si>
    <t>creditcontrol@swanfamily.co.uk</t>
  </si>
  <si>
    <t>Maple Cross Jmi &amp; Nursery School</t>
  </si>
  <si>
    <t>214 527 877</t>
  </si>
  <si>
    <t>Penny Fairbairn</t>
  </si>
  <si>
    <t>School Business Manager</t>
  </si>
  <si>
    <t>Maple Cross JMI &amp; Nursery School</t>
  </si>
  <si>
    <t>Lucy Floyer</t>
  </si>
  <si>
    <t>Lucy Floyer has been commissioned by the Ealing Learning Partnership (in place of Fiona Vettiankal) who has withdrawn her services due to personal circumstances) to look at national best practice in Literacy alongside current practices in Ealing schools and to share approaches that could support the development of all ELP schools.</t>
  </si>
  <si>
    <t>LUCY FLOYER</t>
  </si>
  <si>
    <t>R.T. Machinery have provided a quote for a mower which meets our requirements for our cemetery services.</t>
  </si>
  <si>
    <t>Scott Reynolds</t>
  </si>
  <si>
    <t>scottr@rtmachinery.co.uk</t>
  </si>
  <si>
    <t>Neil Douglas Estate &amp; Block Management</t>
  </si>
  <si>
    <t>Rebecca Devereux</t>
  </si>
  <si>
    <t>Rebecca.Devereux@neildouglas.co.uk</t>
  </si>
  <si>
    <t>Neil Douglas Block &amp; Estate Management</t>
  </si>
  <si>
    <t>Northampton Primary Academy Trust - Langland Community School</t>
  </si>
  <si>
    <t>Donna Christy</t>
  </si>
  <si>
    <t>office@langlandschool.org.uk</t>
  </si>
  <si>
    <t>MITCHELL DIESEL LIMITED T/A MITCHELL POWERSYSTEMS</t>
  </si>
  <si>
    <t>They supply us with the parts and service for the for the automatic transmissions on all our refuse trucks. They are the main agents in the country, depending on the breakdown.</t>
  </si>
  <si>
    <t>Mitchell Diesel Limited T/A Mitchell Powersystems</t>
  </si>
  <si>
    <t>MIKE BOYD</t>
  </si>
  <si>
    <t>Mike.boyd@mitchells.co.uk</t>
  </si>
  <si>
    <t>The supplier provides parking enforcement back office software for Ealing Council</t>
  </si>
  <si>
    <t>JOEL HUGHES</t>
  </si>
  <si>
    <t>joel.hughes@tarantosystems.com</t>
  </si>
  <si>
    <t>MegaNexus Ltd</t>
  </si>
  <si>
    <t>To provide training.</t>
  </si>
  <si>
    <t>Meganexus Ltd</t>
  </si>
  <si>
    <t>NunooR@ealing.gov.uk</t>
  </si>
  <si>
    <t>MEGANEXUS LIMITED</t>
  </si>
  <si>
    <t>Strategic partnership between Ealing Council and Royal College of Arts</t>
  </si>
  <si>
    <t>This is a strategic partnership between Ealing Council and the Royal College of Arts. This strategic partnership aims to create a lasting positive impact on the Ealing community by harnessing the power of design and innovation to radically change how the Council operates to address complex social challenges.</t>
  </si>
  <si>
    <t>Public Service Design Practice Cic</t>
  </si>
  <si>
    <t>Rob Comber</t>
  </si>
  <si>
    <t>Amina Khan</t>
  </si>
  <si>
    <t>Transformation</t>
  </si>
  <si>
    <t>RLW is not relevant as this is a strategic partnership between Ealing Council and the Royal College of Arts. This strategic partnership aims to create a lasting positive impact on the Ealing community by harnessing the power of design and innovation to radically change how the Council operates to address complex social challenges.</t>
  </si>
  <si>
    <t>Judah Armani</t>
  </si>
  <si>
    <t>j.armani@mac.com</t>
  </si>
  <si>
    <t>MRS J M SAPSARD</t>
  </si>
  <si>
    <t>Mrs Sapsard took part in the UKSPF SLB Open Call event on 7.12.24 with 'Make,Create Feel Great Music. She was paid £5k for this as a sundry supplier but has now submitted additional invoice 557 for £1,104 to pay for generator hire for the event on 14.12.24 &amp; another event in Northfields in February. Mandar Puranlk and Cllr John Martin have agreed that this can be paid. She needs to be set up as a supplier in order to pay this invoice.</t>
  </si>
  <si>
    <t>Mrs J M Sapsard</t>
  </si>
  <si>
    <t>laffeya@ealing.gov.uk</t>
  </si>
  <si>
    <t>UNITED KINGDOM TYRE EXPORTERS LIMITED</t>
  </si>
  <si>
    <t>This company fits, replace and repairs all our vehicle tyres in the fleet. They provide an efficient call out service which comes on the same day within a few hours. They provide tyres, wheel alignment and their price is good. Their communication is good and are easy to get in contact with.</t>
  </si>
  <si>
    <t>United Kingdom Tyre Exporters Limited</t>
  </si>
  <si>
    <t>BEN HANNINGTON</t>
  </si>
  <si>
    <t>ben@uktyres.co.uk</t>
  </si>
  <si>
    <t>WEB WISE MEDIA LIMITED</t>
  </si>
  <si>
    <t>WEB WISE MEDIA LTD HAVE BEEN PAID ONCE AS A SUNDRY SUPPLIER FOR A WORKSHOP FOR REGEN AND HAVE NOW BEEN COMMISSIONED TO DELIVER ADDITIONAL WORKSHOPS IN MARCH SO NEED TO BE SET UP AS A SUPPLIER. TOTAL EXPENDITURE £2,000.</t>
  </si>
  <si>
    <t>Web Wise Media Limited</t>
  </si>
  <si>
    <t>ANDREA LAFFEY</t>
  </si>
  <si>
    <t>LAFFEYA@EALING.GOV.UK</t>
  </si>
  <si>
    <t>Solicitor</t>
  </si>
  <si>
    <t>to pay for legal fees</t>
  </si>
  <si>
    <t>Balfour + Manson Llp</t>
  </si>
  <si>
    <t>Sharon McIntosh</t>
  </si>
  <si>
    <t>cashroom@balfour-manson.co.uk</t>
  </si>
  <si>
    <t>Balfour+Manson Solicitors</t>
  </si>
  <si>
    <t>EC1621 - Hobbayne Primary School - Refurbishment Works to Boy’s Toilets</t>
  </si>
  <si>
    <t>Refurbishment works to the boys Toilets at Hobbayne Primary School</t>
  </si>
  <si>
    <t>Focus Washrooms Limited</t>
  </si>
  <si>
    <t>Kevin Dunham</t>
  </si>
  <si>
    <t>Accounts@focuswashrooms.com</t>
  </si>
  <si>
    <t>FOCUS WASHROOMS LIMITED</t>
  </si>
  <si>
    <t>GEL Legal Advisers</t>
  </si>
  <si>
    <t>0C313432</t>
  </si>
  <si>
    <t>MATT MARSH</t>
  </si>
  <si>
    <t>Matt.Marsh@anthonycollins.com</t>
  </si>
  <si>
    <t>ANTHONY COLLINS SOLICITORS</t>
  </si>
  <si>
    <t>PROVIDE MONTHLY POSTERS ROUGHLY 6 POSTERS AND NEWS LETTERS ON AD HOC BASIS.</t>
  </si>
  <si>
    <t>ROBBIE PATTERSON</t>
  </si>
  <si>
    <t>robbie.patterson@blissetts.com</t>
  </si>
  <si>
    <t>FJ BLISSETT &amp; CO LTD</t>
  </si>
  <si>
    <t>Arboriculture Services Contract -Lot 7, Basal Growth in Central Wards</t>
  </si>
  <si>
    <t>0421 9576</t>
  </si>
  <si>
    <t>Bruce Blackman</t>
  </si>
  <si>
    <t>bruce@completetreecare.co.uk</t>
  </si>
  <si>
    <t>Arboriculture Services Contract -Lot 8, Basal Growth in West Wards</t>
  </si>
  <si>
    <t>BRIAN MAKHUBU</t>
  </si>
  <si>
    <t>brian@capswork.com</t>
  </si>
  <si>
    <t>Arboricultural Services Contract -Lot 3, Highway Trees East Wards</t>
  </si>
  <si>
    <t>Pruning and removing trees mostly on Highway sites in the East wards.</t>
  </si>
  <si>
    <t>Gristwood And Toms Limited</t>
  </si>
  <si>
    <t>Stuart Colvin</t>
  </si>
  <si>
    <t>Stuart.Colvin@gristwoodandtoms.co.uk</t>
  </si>
  <si>
    <t>GRISTWOOD AND TOMS</t>
  </si>
  <si>
    <t>Arboriculture Services Contract -Lot 2, Highway Trees Central Wards</t>
  </si>
  <si>
    <t>Pruning and removing trees mostly on Highway sites in the Central wards.</t>
  </si>
  <si>
    <t>richard.barber@barberenv.co.uk</t>
  </si>
  <si>
    <t>Arboriculture Services Contract -Lot 4, Parks and Housing Trees</t>
  </si>
  <si>
    <t>Pruning and removing trees mostly on Parks and Housing Trees.</t>
  </si>
  <si>
    <t>Arboriculture Services Contract -Lot 5, Emergency and Urgent Tree Works</t>
  </si>
  <si>
    <t>Provide an Emergency and Urgent response to pruning and removing trees boroughwide.</t>
  </si>
  <si>
    <t>Premier Tree Care And Conservation Limited</t>
  </si>
  <si>
    <t>David Stephens</t>
  </si>
  <si>
    <t>premier.treecare@yahoo.co.uk</t>
  </si>
  <si>
    <t>Airport Transfer Cars LTD - ALL AGES SEN TRANSPORT DPS</t>
  </si>
  <si>
    <t>Airport Transfer Cars Ltd</t>
  </si>
  <si>
    <t>IONEL TANASA</t>
  </si>
  <si>
    <t>contact@247airporttransfer.co.uk</t>
  </si>
  <si>
    <t>AIRPORT TRANSFER CARS LTD</t>
  </si>
  <si>
    <t>ICON PLANNING &amp; ENVIRONMENTAL LIMITED</t>
  </si>
  <si>
    <t>For soil importation services to assist with the landscaping project at Islip Manor Meadows, Northolt.</t>
  </si>
  <si>
    <t>Icon Planning &amp; Environmental Limited</t>
  </si>
  <si>
    <t>232605ES - 17009988</t>
  </si>
  <si>
    <t>abdelrahmane@ealing.gov.uk</t>
  </si>
  <si>
    <t>Screen Cloud</t>
  </si>
  <si>
    <t>Annual Pro Plan Subscription. Qty 22.</t>
  </si>
  <si>
    <t>Screencloud</t>
  </si>
  <si>
    <t>I dont have an answer for this</t>
  </si>
  <si>
    <t>Paula Perez Napoli</t>
  </si>
  <si>
    <t>paula@screencloud.io;</t>
  </si>
  <si>
    <t>VACULUG LIMITED</t>
  </si>
  <si>
    <t>Fiting, replacement and repairs all our vehicle tyres in the fleet. They provide and efficient call out service which come same in day within a few hours. They provide tyres, wheel alignment and their price is good. Their communication is good, easy to get in contact with.</t>
  </si>
  <si>
    <t>Vaculug Limited</t>
  </si>
  <si>
    <t>GE23103</t>
  </si>
  <si>
    <t>CRAIG RUDKIN</t>
  </si>
  <si>
    <t>craig.rudkin@vaculug.com</t>
  </si>
  <si>
    <t>Not provided</t>
  </si>
  <si>
    <t>None for parking at the moment.</t>
  </si>
  <si>
    <t>PohancenikovaK@greenerealing.co.uk</t>
  </si>
  <si>
    <t>The Airport Guy Ltd</t>
  </si>
  <si>
    <t>To provide social media comms/marketing consultancy.</t>
  </si>
  <si>
    <t>THE AIRPORT GUY LTD</t>
  </si>
  <si>
    <t>GeoPlace</t>
  </si>
  <si>
    <t>Contract to pay annual membership subscription to JAG UK (Joint Authorities Group), which represents Highway Authorities at National Groups and provides advice and support</t>
  </si>
  <si>
    <t>Geoplace</t>
  </si>
  <si>
    <t>OC359627</t>
  </si>
  <si>
    <t>GeoPlace Subscriptions</t>
  </si>
  <si>
    <t>subscriptions@jaguk.org</t>
  </si>
  <si>
    <t>GEOPLACE LLP</t>
  </si>
  <si>
    <t>Banking Services Contract</t>
  </si>
  <si>
    <t>Contract to provide banking services to the council</t>
  </si>
  <si>
    <t>Lloyds Bank Plc</t>
  </si>
  <si>
    <t>Sonya Mohal</t>
  </si>
  <si>
    <t>Sonya.Mohal@lloydsbanking.com</t>
  </si>
  <si>
    <t>Gerda Fire Doorset Supply and Install Contract Extension</t>
  </si>
  <si>
    <t>Extension of the exiting contract for an additional 2 years allowed for in the JCT MTC</t>
  </si>
  <si>
    <t>Gerda Security Products Ltd</t>
  </si>
  <si>
    <t>DAVID KAMAU</t>
  </si>
  <si>
    <t>Alan Pealing</t>
  </si>
  <si>
    <t>apealling@gerdasecurity.co.uk</t>
  </si>
  <si>
    <t>Shellen Fire DoorSet Supply and Install Contract Extension</t>
  </si>
  <si>
    <t>Shellen Security Ltd</t>
  </si>
  <si>
    <t>Mark Dishman</t>
  </si>
  <si>
    <t>mark.dishman@shellen.co.uk</t>
  </si>
  <si>
    <t>Housing Carbon Offset Fund Retrofit Pilot</t>
  </si>
  <si>
    <t>Retrofit Survey Pilot on 6 properties</t>
  </si>
  <si>
    <t>Corelogic Uk Ltd</t>
  </si>
  <si>
    <t>Rukshan Kariyawasam</t>
  </si>
  <si>
    <t>Tom Poole</t>
  </si>
  <si>
    <t>tpoole@corelogic.com</t>
  </si>
  <si>
    <t>CORELOGIC UK LIMITED</t>
  </si>
  <si>
    <t>Housing WH:SHF Initial Decarbonisation Services</t>
  </si>
  <si>
    <t>Decarbonisation Surveys</t>
  </si>
  <si>
    <t>North Acton - Non-residential uses framework</t>
  </si>
  <si>
    <t>This framework will serve as a guidance document for developers and operators, steering the development and curation of non-residential uses and the public realm in North Acton throughout the development lifecycle.</t>
  </si>
  <si>
    <t>Augarde &amp; Partners</t>
  </si>
  <si>
    <t>Kasem Abbas</t>
  </si>
  <si>
    <t>Alex Russel, Director</t>
  </si>
  <si>
    <t>alex@augardeandpartners.co.uk</t>
  </si>
  <si>
    <t>BOXX Building Consultancy Limited (Property Consultancy)</t>
  </si>
  <si>
    <t>Provision of Terminal Dilapidations reports</t>
  </si>
  <si>
    <t>Boxx Building Consultancy Limited</t>
  </si>
  <si>
    <t>Richard Goudie</t>
  </si>
  <si>
    <t>Labina Omar</t>
  </si>
  <si>
    <t>David Curran</t>
  </si>
  <si>
    <t>david.curran@boxxbc.co.uk</t>
  </si>
  <si>
    <t>BOXX BUILDING CONSULTANCY LIMITED</t>
  </si>
  <si>
    <t>Project Work - Coram Trading Ltd</t>
  </si>
  <si>
    <t>10 K incubator funding for the innovation projects - including fair chance. 10k Advocacy proposal - for desktop analysis, interviews and specification recommendations</t>
  </si>
  <si>
    <t>Coram Trading Ltd</t>
  </si>
  <si>
    <t>Aretha Banton</t>
  </si>
  <si>
    <t>Tanya Coles / Kevin Young</t>
  </si>
  <si>
    <t>Tanya.Coles@coram.org.uk / Kevin.Yong@coram.org.uk</t>
  </si>
  <si>
    <t>CORAM TRADING LTD</t>
  </si>
  <si>
    <t>Southall Market Carpark Scaffolding</t>
  </si>
  <si>
    <t>Admiral Scaffolding were originally employed by the Principal Contractor to erect the scaffolding for the two apartment blocks that were being built out. SMCP is a stalled site and termination of the FFA occurred on the 20th Feb 2025, which entailed that Ealing Council was able take possession of the site from the Developer. The scaffolding remains on site and will continue to remain on site to enable intrusive surveys to be carried which will then form the basis of the Cabinet report regarding various options for this site. In the meantime Ealing Council is now responsible for the scaffolding hire costs weekly Health &amp; Safety checks, which is a mandatory requirement for scaffoldings</t>
  </si>
  <si>
    <t>Admiral Scaffolding Group Limited</t>
  </si>
  <si>
    <t>Housing Development &amp; Regeneration</t>
  </si>
  <si>
    <t>Rhodri Harris</t>
  </si>
  <si>
    <t>rhodri@admiral-scaffolding.co.uk</t>
  </si>
  <si>
    <t>ADMIRAL SCAFFOLDING GROUP LTD</t>
  </si>
  <si>
    <t>Reveals commitment has always been to lead the way through innovation. They have transformed the way body camera evidence is captured and managed to protect those on both sides of the lens. Reveals advanced technology is adopted by police, leading security organisations, healthcare professionals and flagship retailers, and they are continuing to grow into new industries. We remain the market leader in body-worn camera solutions and digital evidence management software with the most advanced systems in the world.</t>
  </si>
  <si>
    <t>GEL External Audit Services</t>
  </si>
  <si>
    <t>Beever And Struthers Services Limited</t>
  </si>
  <si>
    <t>REBECCA STEEL</t>
  </si>
  <si>
    <t>RSteele@beeverstruthers.co.uk</t>
  </si>
  <si>
    <t>Lift Maintenance and Servicing - PS</t>
  </si>
  <si>
    <t>The RFQ will cover Lift Servicing as per the agreed schedule below and reactive callouts up to E250.00. Any further works (remedial or reactive) will be quoted and a separate PO sent by Ealing to the contractor. The contractor will be required to use the councils CAFM system Concerto for uploading certification and invoicing. The pricing and schedule will be included as a separate attachment. More detail is avaialble in the signed RFQ.</t>
  </si>
  <si>
    <t>Nova Lifts</t>
  </si>
  <si>
    <t>Matthew Weston</t>
  </si>
  <si>
    <t>ICT and Property Services</t>
  </si>
  <si>
    <t>Greg Annalls General Sales Manager M: 07834 041258 O: 0845 8888 767 e: greg.annalls@novalifts.co.uk w: www.novalifts.co.uk</t>
  </si>
  <si>
    <t>Nova Lift Company Limited</t>
  </si>
  <si>
    <t>Electric Vehicle Charging</t>
  </si>
  <si>
    <t>EV charging / Fuel</t>
  </si>
  <si>
    <t>B2 Mobility</t>
  </si>
  <si>
    <t>HRB16999</t>
  </si>
  <si>
    <t>McKeownD@ealing.gov.uk</t>
  </si>
  <si>
    <t>RAMIDUS CONSULTING LIMITED</t>
  </si>
  <si>
    <t>Ealing MTC study. Develop delivery strategy including: - Overall approach to land use and management of applications for mixed use/loss of office space - Site specific recommendations for EMC office corridor and identified development sites - Specific forms of development to be adopted including approach to mixing uses, shared and managed faculties (including for the broader TC), and ground floor/active frontage</t>
  </si>
  <si>
    <t>Ramidus Consulting Limited</t>
  </si>
  <si>
    <t>Samuel Cuthbert</t>
  </si>
  <si>
    <t>SAMUEL CUTHBERT</t>
  </si>
  <si>
    <t>CUTHBERTS@EALING.GOV.UK</t>
  </si>
  <si>
    <t>SUPPLY READY WEST LONDON - EVALUATION OF UKSPF TRI-BOROUGH PROGRAMME (EALING, HILLINGDON &amp; HARROW) - PHASE 1</t>
  </si>
  <si>
    <t>This is a commissioned evaluation, to assess the UKSPF Supplier Readiness Programme key successes and lessons learnt. This is fully funded through UK Shared Prosperity Fund (UKSPF) grant.</t>
  </si>
  <si>
    <t>West London Business</t>
  </si>
  <si>
    <t>Amelia Grant</t>
  </si>
  <si>
    <t>amelia.grant@westlondon.com</t>
  </si>
  <si>
    <t>WEST LONDON BUSINESS</t>
  </si>
  <si>
    <t>Equipment and Adaptations for people with disabilities</t>
  </si>
  <si>
    <t>To re-activate this supplier (28624). Provision of specialist equipment and adaptations for people with disabilities</t>
  </si>
  <si>
    <t>Saadia Ltd T/A 247 Healthcare</t>
  </si>
  <si>
    <t>Shahzad Iqbal</t>
  </si>
  <si>
    <t>accounts@24-7healthcare.co.uk</t>
  </si>
  <si>
    <t>GE23112</t>
  </si>
  <si>
    <t>CRISTIAN BADARA</t>
  </si>
  <si>
    <t>FAUN ZOELLER (UK) LTD</t>
  </si>
  <si>
    <t>Faun Zoeller (Uk) Ltd</t>
  </si>
  <si>
    <t>BENJAMIN HYDE</t>
  </si>
  <si>
    <t>Benjamin.Hyde@faun-zoeller.co.uk</t>
  </si>
  <si>
    <t>FAUN ZOELLER (UK) LIMITIED</t>
  </si>
  <si>
    <t>MERCEDES AGS - AUTOMANIA COMMERCIALS LIMITED T/A AUTOMANIA GARAGE SERVICES</t>
  </si>
  <si>
    <t>Mercedes Ags - Automaniac Commercials Limited T/A Automania Garage Services</t>
  </si>
  <si>
    <t>GE23108</t>
  </si>
  <si>
    <t>TASHA HELLYER</t>
  </si>
  <si>
    <t>Tasha.Hellyer@agsheathrow.co.uk</t>
  </si>
  <si>
    <t>ISUZU - CORDWALLIS COMMERCIALS (MAIDENHEAD) LIMITED</t>
  </si>
  <si>
    <t>Isuzu - Cordwallis Commercials (Maidenhead) Limited</t>
  </si>
  <si>
    <t>GE23109</t>
  </si>
  <si>
    <t>cherryn.pereira@cordwallis.co.uk</t>
  </si>
  <si>
    <t>To make PPG payments for Ealing students who attend the school</t>
  </si>
  <si>
    <t>Maple Cross Primary School</t>
  </si>
  <si>
    <t>GB 214 527 877</t>
  </si>
  <si>
    <t>sbm@maplecross.herts.sch.uk</t>
  </si>
  <si>
    <t>Engage Process Ltd</t>
  </si>
  <si>
    <t>- Engage Process Gold licence</t>
  </si>
  <si>
    <t>Nasim Gani</t>
  </si>
  <si>
    <t>Laurence Allen</t>
  </si>
  <si>
    <t>laurence@engageprocess.com</t>
  </si>
  <si>
    <t>CCN07- MOMO</t>
  </si>
  <si>
    <t>Access Mosaic Mind of My Own Connector/ integration with Mosaic</t>
  </si>
  <si>
    <t>Gordon Reeve</t>
  </si>
  <si>
    <t>Caroline Green</t>
  </si>
  <si>
    <t>Caroline.Green@theaccessgroup.com</t>
  </si>
  <si>
    <t>To make PPG payments to school.</t>
  </si>
  <si>
    <t>Redbridge - Highlands Primary School</t>
  </si>
  <si>
    <t>246-5464-47</t>
  </si>
  <si>
    <t>Mashuma Chowdhury</t>
  </si>
  <si>
    <t>finance@highlandsprimary.net</t>
  </si>
  <si>
    <t>REDBRIDGE - HIGHLANDS PRIMARY SCHOOL</t>
  </si>
  <si>
    <t>GEL COMMERCIAL SUPPORT SERVICE</t>
  </si>
  <si>
    <t>Delivering Commercial Support Services, while strengthening procurement operations through a structured approach</t>
  </si>
  <si>
    <t>Raksourcing Ltd</t>
  </si>
  <si>
    <t>RICHARD AKINSANYA</t>
  </si>
  <si>
    <t>richard.akinsanya@raksourcing.com</t>
  </si>
  <si>
    <t>No reference</t>
  </si>
  <si>
    <t>Tanya Coles &amp; Kevin Young</t>
  </si>
  <si>
    <t>tanya.coles@corma.org.uk / kevin.young@coram.org.uk</t>
  </si>
  <si>
    <t>A comprehensive Registration Diary Management System</t>
  </si>
  <si>
    <t>We are seeking proposals for the procurement of a comprehensive diary system to support scheduling, appointment management, and supports all the varied processes associated with the registration of births &amp; deaths, the management of ceremonies, including citizenship cere-monies, and the tracking of stock and fulfilment of certificate copy requests. A system that of-fers the advanced functionality needed to reduce administrative burdens and streamline the end-to-end processes of the registration service which can be amended and updated locally in real time.</t>
  </si>
  <si>
    <t>Wpc Software Ltd</t>
  </si>
  <si>
    <t>Alex Newman</t>
  </si>
  <si>
    <t>a.newman@wpcsoft.com</t>
  </si>
  <si>
    <t>WPC Software</t>
  </si>
  <si>
    <t>Regulation Readiness Review</t>
  </si>
  <si>
    <t>A review of regulator readiness in relation to Heat Networks, metering and billing.</t>
  </si>
  <si>
    <t>Chirpy Heat Ltd</t>
  </si>
  <si>
    <t>Chris Shoubridge</t>
  </si>
  <si>
    <t>Josh Davis</t>
  </si>
  <si>
    <t>josh.davis@chirpyheat.com</t>
  </si>
  <si>
    <t>CHIRPY HEAT LTD</t>
  </si>
  <si>
    <t>AM BILLING ESQ T/A KING FEEDERS UK</t>
  </si>
  <si>
    <t>Provision of parts for our workshop</t>
  </si>
  <si>
    <t>Am Billing Esq T/A King Feeders Uk</t>
  </si>
  <si>
    <t>ANDREW BILLING</t>
  </si>
  <si>
    <t>info@kingfeeders.co.uk</t>
  </si>
  <si>
    <t>FLUID SYSTEMS LIMITED T/A PIRTEK GUILFORD</t>
  </si>
  <si>
    <t>They supply us with the parts and service for the for the automatic transmissions on all our refuse trucks.they are the main agents in the country</t>
  </si>
  <si>
    <t>Fluid Systems Limited T/A Pirtek Guilford</t>
  </si>
  <si>
    <t>MATT TRAVIS</t>
  </si>
  <si>
    <t>info@pirtekguildford.co.uk</t>
  </si>
  <si>
    <t>New Homes Sales &amp; Marketing</t>
  </si>
  <si>
    <t>Provision of Sales and Marketing services regarding the selling of 16 Shared Ownership apartments at Buckingham Avenue, Perivale UB6 7RA.</t>
  </si>
  <si>
    <t>Red Loft Llp</t>
  </si>
  <si>
    <t>No contract ref in place</t>
  </si>
  <si>
    <t>OC301687</t>
  </si>
  <si>
    <t>Wendy Hegarty Partner</t>
  </si>
  <si>
    <t>whegarty@redloft.co.uk</t>
  </si>
  <si>
    <t>GOLDEN HEIGHTS LIMITED T/A BF SOCIAL WORK LTD</t>
  </si>
  <si>
    <t>Golden Heights Limited T/A Bf Social Work Ltd</t>
  </si>
  <si>
    <t>Blossom Francis</t>
  </si>
  <si>
    <t>blossom@bfsocialworkltd.co.uk</t>
  </si>
  <si>
    <t>GOLDEN HEIGHTS LTD T/A BF SOCIAL WORK LTD</t>
  </si>
  <si>
    <t>Building Safety Act Consultants</t>
  </si>
  <si>
    <t>These consultants are required to guide us through the legislation relating to Building Control and Building Safety act relating to lifts which Ealing have set aside fees for and is currently delaying projects.</t>
  </si>
  <si>
    <t>Triplex Consultancy Ltd</t>
  </si>
  <si>
    <t>This is a specialist consultancy with no more than 3 employees</t>
  </si>
  <si>
    <t>Chris Chambers</t>
  </si>
  <si>
    <t>chris@triplexconsultancy.co.uk</t>
  </si>
  <si>
    <t>Gravesham Trophy Centre Ltd</t>
  </si>
  <si>
    <t>Trophy seller and engraver that sell specialist music trophies used for Ealing Music Service competitions and events.</t>
  </si>
  <si>
    <t>No Contact Reference</t>
  </si>
  <si>
    <t>746 60 10</t>
  </si>
  <si>
    <t>John Gaymer</t>
  </si>
  <si>
    <t>sales@graveshamtrophycentre.co.uk</t>
  </si>
  <si>
    <t>GRAVESHAM TROPHY CENTRE LIMITED</t>
  </si>
  <si>
    <t>POW Workshops</t>
  </si>
  <si>
    <t>The design and supply of library counters and other furniture for the library service</t>
  </si>
  <si>
    <t>Pow Workshops Limited</t>
  </si>
  <si>
    <t>Libraries, Archives. Local Studies &amp; Community Centres</t>
  </si>
  <si>
    <t>Fernando Bignotto</t>
  </si>
  <si>
    <t>fernando@powworkshops.com</t>
  </si>
  <si>
    <t>Independent Homelessness Review</t>
  </si>
  <si>
    <t>Independent review, by an experienced housing professional, of Homelessness overspend in 2024/25</t>
  </si>
  <si>
    <t>Enquiry Housing Consultancy Limited</t>
  </si>
  <si>
    <t>Mark Brayford</t>
  </si>
  <si>
    <t>markbenquiryhousingltd@yahoo.com</t>
  </si>
  <si>
    <t>Enquiry Housing Consultancy LTD</t>
  </si>
  <si>
    <t>ESPO Washroom Services 2024_239_24</t>
  </si>
  <si>
    <t>A contract to ensure the council’s properties are clean and safe and property assets meet Health and Safety standards, this would include the provision of female hygiene services, nappy bins and in some places sharps bins.</t>
  </si>
  <si>
    <t>Phs Group Ltd</t>
  </si>
  <si>
    <t>RE23058</t>
  </si>
  <si>
    <t>Thomas Kenny</t>
  </si>
  <si>
    <t>Housing Benefit Audit</t>
  </si>
  <si>
    <t>Housing Benefit Grant Return audit for financial year 2025/26</t>
  </si>
  <si>
    <t>Kpmg Llp</t>
  </si>
  <si>
    <t>OC301540</t>
  </si>
  <si>
    <t>Laura Bedford</t>
  </si>
  <si>
    <t>Laura.Bedford@KPMG.co.uk</t>
  </si>
  <si>
    <t>KPMG LLP</t>
  </si>
  <si>
    <t>Ealing Central Sports Ground</t>
  </si>
  <si>
    <t>Architectural services</t>
  </si>
  <si>
    <t>Bell Phillips Architects Ltd.</t>
  </si>
  <si>
    <t>Tim Bell</t>
  </si>
  <si>
    <t>tbell@bellphillips.com</t>
  </si>
  <si>
    <t>LREF 2025</t>
  </si>
  <si>
    <t>Purchase of Session Sponsor Package for one day event on 17th September 2025</t>
  </si>
  <si>
    <t>New London Architecture Ltd</t>
  </si>
  <si>
    <t>Regeneration, Economy and Skills</t>
  </si>
  <si>
    <t>Emily Gabb</t>
  </si>
  <si>
    <t>emily.gabb@nla.london</t>
  </si>
  <si>
    <t>NEW LONDON ARCHITECTURE LIMITED</t>
  </si>
  <si>
    <t>To facilitate family contact session - family time</t>
  </si>
  <si>
    <t>Your Family Services Ltd</t>
  </si>
  <si>
    <t>corporate@yf-services.co.uk</t>
  </si>
  <si>
    <t>SMCP VPS</t>
  </si>
  <si>
    <t>To provide site security at SMCP. The services provided consists of the following:- Intruder systems, 2 x towers, CCTV, 2 steel doors, 8 sheets of perma &amp; frame to cover the lift shafts, Installations, a 24/7 Security Guard and K9 team for the first few months until the site activity calms down Monitored 24/7 by by VPS control centre &amp; H&amp;S and reporting. The initial fee will cover the period from June 2024 to May 2025 whereby the situation will be reviewed and re assessed.</t>
  </si>
  <si>
    <t>VPS</t>
  </si>
  <si>
    <t>Services being provided is conducted remotely.</t>
  </si>
  <si>
    <t>Matthew Fletcher</t>
  </si>
  <si>
    <t>matt.fletcher@vpsgroup.com</t>
  </si>
  <si>
    <t>REMIT GROUP LIMITED</t>
  </si>
  <si>
    <t>Remit Training is one of the largest and most successful training providers in the UK. We offer a wide range of nationally recognised qualifications, in a variety of sectors including Automotive, Business, Healthcare, Hospitality and IT.</t>
  </si>
  <si>
    <t>BOB GEAREY</t>
  </si>
  <si>
    <t>robert.gearey@remit.co.uk</t>
  </si>
  <si>
    <t>Training for Ealing foster carers</t>
  </si>
  <si>
    <t>Flourish Learning Ltd provides training for Ealing foster carers.</t>
  </si>
  <si>
    <t>Flourish Learning Ltd</t>
  </si>
  <si>
    <t>VanhanenA@ealing.gov.uk</t>
  </si>
  <si>
    <t>ASC Debt Recovery</t>
  </si>
  <si>
    <t>proof of concept pilot agreement and the spend is under £5k - ASC debt collection</t>
  </si>
  <si>
    <t>Credit Style Ltd</t>
  </si>
  <si>
    <t>Joanna Krzysik</t>
  </si>
  <si>
    <t>Adult Social Care Collection</t>
  </si>
  <si>
    <t>No Contract Reference No</t>
  </si>
  <si>
    <t>hallp@ealing.gov.uk</t>
  </si>
  <si>
    <t>ASC Debt Recovery 2</t>
  </si>
  <si>
    <t>Welfare Together Ltd</t>
  </si>
  <si>
    <t>WELFARE TOGETHER LIMITED</t>
  </si>
  <si>
    <t>Housing Development acquisitions support</t>
  </si>
  <si>
    <t>* To provide expertise and support on development agreements on bulk acquisition sites * Site analysis and assessment to determine appropriateness and acceptability of potential development sites to progress * support negotiation with landowners * identify suitable site acquisions</t>
  </si>
  <si>
    <t>H&amp;H Property Services Ltd</t>
  </si>
  <si>
    <t>no contract reference number in place</t>
  </si>
  <si>
    <t>Paul Hamilton</t>
  </si>
  <si>
    <t>paul@HCH.UK.COM 0208 248 6328</t>
  </si>
  <si>
    <t>H &amp; H PROPERTY SERVICES LIMITED</t>
  </si>
  <si>
    <t>Schools Project</t>
  </si>
  <si>
    <t>The following agreement is made between Schools Counselling Partnership [SCP] and Ealing Borough Council for the provision of Art Therapy Group for Asylum Seekers at the Stay Club, North Acton - This project will be assisting newly arrived children adjust to life in Ealing</t>
  </si>
  <si>
    <t>Schools Counselling Partnership</t>
  </si>
  <si>
    <t>Saeed Hussein</t>
  </si>
  <si>
    <t>Toni Medcalf</t>
  </si>
  <si>
    <t>toni@schoolscounsellingpartnership.co.uk</t>
  </si>
  <si>
    <t>33xCoPilot licences</t>
  </si>
  <si>
    <t>33 x CoPilot licences for Children`s Directorate</t>
  </si>
  <si>
    <t>Phoenix Sofware Ltd</t>
  </si>
  <si>
    <t>Joanne Pollard</t>
  </si>
  <si>
    <t>Joanne-Pollard@phoenixs.co.uk</t>
  </si>
  <si>
    <t>Dynamics CRM Dataverse Capacity Increase by 65GB</t>
  </si>
  <si>
    <t>Lift Refurbishment Works Phase 2 24/25</t>
  </si>
  <si>
    <t>Phase 2 of the 24/25 Lift Refurbishment Programme</t>
  </si>
  <si>
    <t>232544HE/c</t>
  </si>
  <si>
    <t>Bill Jackson</t>
  </si>
  <si>
    <t>Bill.jackson@jacksonlifts.com</t>
  </si>
  <si>
    <t>CEX23001 Purchase of supermarket vouchers for household support fund</t>
  </si>
  <si>
    <t>provision of vouchers for distribution of household support fund</t>
  </si>
  <si>
    <t>Blackhawk Network EMEA Limited</t>
  </si>
  <si>
    <t>Financial Assessments</t>
  </si>
  <si>
    <t>CEX23001</t>
  </si>
  <si>
    <t>Tammi Adams Account Manager</t>
  </si>
  <si>
    <t>tammi.adams@bhn.com</t>
  </si>
  <si>
    <t>BLACKHAWK NETWORK EMEA LIMITED (SPOT PURCHASES)</t>
  </si>
  <si>
    <t>Ground Maintenance Equipment</t>
  </si>
  <si>
    <t>HE23112</t>
  </si>
  <si>
    <t>SAMANTHA BONNER</t>
  </si>
  <si>
    <t>sales@lsc-uk.com</t>
  </si>
  <si>
    <t>ECO4/GBIS Funding Tripartite Agreement</t>
  </si>
  <si>
    <t>Funded by ECO4 and GBIS funding. No cost to LBE, see clause 15.11.</t>
  </si>
  <si>
    <t>South Coast Insulation Services Ltd &amp; The Retro Team Ltd</t>
  </si>
  <si>
    <t>SCIS 07210512 - Retro Team 15816331</t>
  </si>
  <si>
    <t>Kieran Bradnock</t>
  </si>
  <si>
    <t>kieran.bradnock@warmfrontte am.co.uk</t>
  </si>
  <si>
    <t>Renewable and Low Carbon Energy &amp; CO2 Monitoring Service</t>
  </si>
  <si>
    <t>Monitoring of renewables and low-carbon equipment as part of regulatory requirements (London Plan 5.2)</t>
  </si>
  <si>
    <t>Energence Limited</t>
  </si>
  <si>
    <t>Mark Thomlinson</t>
  </si>
  <si>
    <t>Adrian Hewitt</t>
  </si>
  <si>
    <t>adrian.hewitt@energence.co.uk</t>
  </si>
  <si>
    <t>ENERGENCE LTD</t>
  </si>
  <si>
    <t>Simple- All ages SEN transport DPS</t>
  </si>
  <si>
    <t>Simplaa</t>
  </si>
  <si>
    <t>VALENTINE MADUKAH</t>
  </si>
  <si>
    <t>RAY@SIMPLAA.COM</t>
  </si>
  <si>
    <t>SIMPLAA UK LIMITED</t>
  </si>
  <si>
    <t>Picturehouse Cinemas Ltd - Venue Hire</t>
  </si>
  <si>
    <t>New supplier to be set up on the finance system, provided venue hire for E&amp;S Directorate event in March 2025</t>
  </si>
  <si>
    <t>Picturehouse Cinemas Ltd</t>
  </si>
  <si>
    <t>Anuli</t>
  </si>
  <si>
    <t>ealing.events@picturehouses.co.uk</t>
  </si>
  <si>
    <t>ANDREW MARTIN BILLING ESQ T/A OLD SMITHY GARAGE T/A KING FEEDERS UK</t>
  </si>
  <si>
    <t>ANDREW MARTIN</t>
  </si>
  <si>
    <t>EC1620 - Havelock PS - Replacement of Air handling Units</t>
  </si>
  <si>
    <t>Replacement of air handling units to Havelock Primary School</t>
  </si>
  <si>
    <t>G&amp;D Higgins</t>
  </si>
  <si>
    <t>232536/38 CH</t>
  </si>
  <si>
    <t>SHARAN BARTLETT</t>
  </si>
  <si>
    <t>eithne.gallen@gdhiggins.co.uk</t>
  </si>
  <si>
    <t>Therapeutic support for adopted children - Sarah Foster</t>
  </si>
  <si>
    <t>Sarah Foster</t>
  </si>
  <si>
    <t>sarahfosterpt@gmail.com</t>
  </si>
  <si>
    <t>MISS SARAH FORSTER</t>
  </si>
  <si>
    <t>Therapeutic support for adopted children - Lynne Amidon</t>
  </si>
  <si>
    <t>Lynne Amidon</t>
  </si>
  <si>
    <t>lynne.amidon@mac.com</t>
  </si>
  <si>
    <t>Hendon Estates Limited.</t>
  </si>
  <si>
    <t>Estate agent/landlord for several young people in leaving care team. Payment of deposits and repairs to damaged properties requiring payment.</t>
  </si>
  <si>
    <t>Hendon Estates Limited</t>
  </si>
  <si>
    <t>Leaving Care</t>
  </si>
  <si>
    <t>williamsw@ealing.gov.uk</t>
  </si>
  <si>
    <t>CHILTERN UTILITY SOLUTIONS LTD</t>
  </si>
  <si>
    <t>"To comply with the regulations, a ‘Lead Energy Assessor’ will need to conduct an ESOS Assessment to: Measure your total energy consumption for buildings, industrial processes, and transport Identify areas of significant energy consumption, accounting for at least 90% of your total energy consumption Identify cost-effective energy efficiency recommendations for areas of significant energy consumption. Report compliance to the Environment Agency"</t>
  </si>
  <si>
    <t>One man company with only director employee. Receives basic pay plus dividends.</t>
  </si>
  <si>
    <t>GARY TULIE</t>
  </si>
  <si>
    <t>garytulie@yahoo.co.uk</t>
  </si>
  <si>
    <t>Askews</t>
  </si>
  <si>
    <t>Askews are the main supplier of library bookstock</t>
  </si>
  <si>
    <t>Askews &amp; Holts Library Services Ltd</t>
  </si>
  <si>
    <t>Libraries, Archives and Community Centres</t>
  </si>
  <si>
    <t>Adrian Warner</t>
  </si>
  <si>
    <t>AdrianW@askewsandholts.com</t>
  </si>
  <si>
    <t>ASKEWS LIBRARY SERVICES LIMITED</t>
  </si>
  <si>
    <t>Bolinda</t>
  </si>
  <si>
    <t>Bolinda is a supplier of l and electronic ebooks and eaudio books</t>
  </si>
  <si>
    <t>Poppy Jackson</t>
  </si>
  <si>
    <t>poppy.jackson@bolinda.com</t>
  </si>
  <si>
    <t>BOLINDA UK LTD</t>
  </si>
  <si>
    <t>Sirsi Dynix</t>
  </si>
  <si>
    <t>Provider of the software to run the library management system</t>
  </si>
  <si>
    <t>Rachel Read</t>
  </si>
  <si>
    <t>Rachel.Read@sirsidynix.com</t>
  </si>
  <si>
    <t>Pest control at Southall Dominion Centre and Library</t>
  </si>
  <si>
    <t>Provision of pest control at Southall Dominion Centre and Library. Provision of equipment and regular checking and monitoring</t>
  </si>
  <si>
    <t>Rentokil Pest Control</t>
  </si>
  <si>
    <t>301044,</t>
  </si>
  <si>
    <t>Kerry Haddleton</t>
  </si>
  <si>
    <t>kerry.haddleton@rentokil-initial.com</t>
  </si>
  <si>
    <t>Learning Academy Training Contract between Basis LTD and Ealing Council</t>
  </si>
  <si>
    <t>Ealing Council sought the selection of a design partner for Ealing’s Connected Communities Learning Academy. An RFQ (Request for Quotation) document was prepared and distributed to five different suppliers as part of this process. Four submissions were received and assessed based on quality and price, with a substantial emphasis placed on quality (80%) over price (20%). Furthermore, following the moderation of the RFQ submissions, post RFQ-clarification meetings were conducted with the two highest scoring suppliers to determine the most suitable training provider for the local authority.</t>
  </si>
  <si>
    <t>Basis Limited</t>
  </si>
  <si>
    <t>This was an RFQ completed to seek a supplier for a corporate training programme for Ealing Council staff. As such, RLW is not applicable to this tender.</t>
  </si>
  <si>
    <t>Dennis Vergne</t>
  </si>
  <si>
    <t>dennis.vergne@basis.co.uk</t>
  </si>
  <si>
    <t>BASIS LIMITED</t>
  </si>
  <si>
    <t>Ethical Negotiation Skills Course for Economy &amp; Sustainability Directorate</t>
  </si>
  <si>
    <t>2-day training for Economy &amp; Sustainability directorate focused on ethical negotiations</t>
  </si>
  <si>
    <t>ILX Group PLC</t>
  </si>
  <si>
    <t>Paula Partington</t>
  </si>
  <si>
    <t>paula.partington@ilxgroup.com</t>
  </si>
  <si>
    <t>ILX GROUP PLC</t>
  </si>
  <si>
    <t>GM Equipment's</t>
  </si>
  <si>
    <t>LORRAINE BARTOLOMEI</t>
  </si>
  <si>
    <t>L.Bartolomei@tudorenvironmental.co.uk</t>
  </si>
  <si>
    <t>Bibliotheca</t>
  </si>
  <si>
    <t>Provision of computers and related equipment to run library management system</t>
  </si>
  <si>
    <t>Samantha Barro</t>
  </si>
  <si>
    <t>s.barrow@bibliotheca.com</t>
  </si>
  <si>
    <t>BIBLIOTHECA LIMITED</t>
  </si>
  <si>
    <t>EnviroAwards are a CIWM (WAMITAB) approved training provider and assessment centre which are able to deliver a range of regulated qualifications ranging from level 1 RQF (entry level) to level 4 RQF (COTC/OCC).Through the education and training services they provide, and have a clear goal in mind, to shape the future by ensuring competence in the workplace and to promote environmental sustainability. Enviroawards are approved to deliver regulated qualifications nationwide ranging from Mobile plant, Waste and Environmental Management and Health &amp; Safety. All of their training is delivered by qualified staff who hold teaching, assessment and internal quality assurance qualifications.</t>
  </si>
  <si>
    <t>RICKY O'BRIEN</t>
  </si>
  <si>
    <t>RIBA - The Festival of the Future (March 2025)</t>
  </si>
  <si>
    <t>2-day festival sponsorship - aims to support young people and adults onto career pathways in architecture and wider built environment related creative roles, including interior design, furniture design and graphic design.</t>
  </si>
  <si>
    <t>no contract reference in place</t>
  </si>
  <si>
    <t>Registered Charity No. 210 566</t>
  </si>
  <si>
    <t>Unsure if supplier pays RWL</t>
  </si>
  <si>
    <t>Sophie Draper</t>
  </si>
  <si>
    <t>sophie.draper@riba.org</t>
  </si>
  <si>
    <t>Phyllida Shaw</t>
  </si>
  <si>
    <t>Independent evaluator for Ealing Music Service's event at the Royal Albert Hall on 24th June 2025</t>
  </si>
  <si>
    <t>phyllida.shaw@me.com</t>
  </si>
  <si>
    <t>PHYLLIDA SHAW</t>
  </si>
  <si>
    <t>FIZZI Productions Ltd</t>
  </si>
  <si>
    <t>Production management company for Ealing Music Service's event at the Royal Albert Hall on 24th June 2025.</t>
  </si>
  <si>
    <t>Seth Oliver</t>
  </si>
  <si>
    <t>seth@fizzievents.com</t>
  </si>
  <si>
    <t>FIZZI PRODUCTIONS LTD</t>
  </si>
  <si>
    <t>Herts Executive Travel Services Ltd</t>
  </si>
  <si>
    <t>Booking for Taxi with female escort for looked after child</t>
  </si>
  <si>
    <t>Bal Notay</t>
  </si>
  <si>
    <t>admin@hertsexec.co.uk</t>
  </si>
  <si>
    <t>HERTS EXECUTIVE TRAVEL SERVICES LIMITED</t>
  </si>
  <si>
    <t>TB Contract Legal Support</t>
  </si>
  <si>
    <t>Professional legal and procurement support for the new Triborough leisure management contract - Harrow are the lead for procurement and Bevan Britton is their appointed Solicitor.</t>
  </si>
  <si>
    <t>Bevan Britton</t>
  </si>
  <si>
    <t>LB Harrow - Bevan Britton 180924</t>
  </si>
  <si>
    <t>OC309219</t>
  </si>
  <si>
    <t>LB Harrow Contractor</t>
  </si>
  <si>
    <t>Kirtpal Kaur Aujla</t>
  </si>
  <si>
    <t>Kirtpal.Kaur-Aujla@bevanbrittan.com</t>
  </si>
  <si>
    <t>BEVAN BRITTAN LLP</t>
  </si>
  <si>
    <t>Bespoke Leadership Programme for Economy &amp; Sustainability Directorate</t>
  </si>
  <si>
    <t>Delivery of bespoke leadership programme for Economy &amp; Sustainability Directorate</t>
  </si>
  <si>
    <t>Future of London Ltd</t>
  </si>
  <si>
    <t>Hannah Gibbs</t>
  </si>
  <si>
    <t>hannah@futureoflondon.org.uk</t>
  </si>
  <si>
    <t>DATA AND APPLICATIONS SOLUTIONS: ENVIRONMENTAL AND PLANNING CALL-OFF CONTRACT</t>
  </si>
  <si>
    <t>This Contract detailed above is varied as follows: • The Call-Off Deliverables section of the Order Form is amended to include the additional Software Services and Licenses detailed in Schedule 1 of this Variation Form. • The Call-Off Charges section of the Order Form is amended to include the charges detailed at Schedule 1 of this Variation Form. These charges shall apply to the additional Software Services and Licenses provided pursuant to this Variation Form.</t>
  </si>
  <si>
    <t>IDOX Software LTD</t>
  </si>
  <si>
    <t>Barbara Ioannou</t>
  </si>
  <si>
    <t>Planning and Building Control</t>
  </si>
  <si>
    <t>RM3821</t>
  </si>
  <si>
    <t>Tim Jones</t>
  </si>
  <si>
    <t>tim.jones@idoxgroup.com</t>
  </si>
  <si>
    <t>IDOX SOFTWARE LTD</t>
  </si>
  <si>
    <t>LASTING SUPPORT HOMES CIC T/A LASTING SUPPORT FOUNDATION</t>
  </si>
  <si>
    <t>MHCLG COMMUNITY COHESION GRANT FUNDED PROJECT 2025-26 FOR COMMUNITY SAFETY, NEW SUPPLIER SO NEEDS TO BE SET UP.</t>
  </si>
  <si>
    <t>Voids optimisation programme support</t>
  </si>
  <si>
    <t>options report for void optimisation 1. Do nothing 2. Refurbish the void property within the HRA 3. Adopting a 'long lease' and refurb type finance model 4. Move the voids into the General Fund for use as Temporary Accommodation</t>
  </si>
  <si>
    <t>Haverly Consulting Ltd</t>
  </si>
  <si>
    <t>Nick Haverly</t>
  </si>
  <si>
    <t>nick.haverly@haverlyconsulting.co.uk</t>
  </si>
  <si>
    <t>Switch2 Heat Metering - Warwck Court</t>
  </si>
  <si>
    <t>Metering of heat used by 20 flats at Warwick Court, Copley Close, Hanwell, London, W7, generated by the communal boiler. Prepayment service, collection of revenue, maintenance of heat meters</t>
  </si>
  <si>
    <t>Marco Pelazza</t>
  </si>
  <si>
    <t>Direct award</t>
  </si>
  <si>
    <t>Joanne Beanland</t>
  </si>
  <si>
    <t>Joanne.Beanland@switch2.co.uk</t>
  </si>
  <si>
    <t>Blu Haven - All Ages SEN Transport</t>
  </si>
  <si>
    <t>Blu Haven</t>
  </si>
  <si>
    <t>Jama Hassan</t>
  </si>
  <si>
    <t>hassan@bluhavencare.com</t>
  </si>
  <si>
    <t>Regional Park</t>
  </si>
  <si>
    <t>To provide professional services support to the appointment of Chief Programme Officer -Regional Park</t>
  </si>
  <si>
    <t>Gatenby Sanderson</t>
  </si>
  <si>
    <t>ROB STIRK / GAVIN BOOTH</t>
  </si>
  <si>
    <t>info@gatenbysanderson.com</t>
  </si>
  <si>
    <t>GATENBY SANDERSON LIMITED</t>
  </si>
  <si>
    <t>Golf facilities Management Contract</t>
  </si>
  <si>
    <t>Contract management of Golf facilities in Ealing added as a variation to the Leisure Triborough Contract in partnership with London Boroughs of Brent and Harrow</t>
  </si>
  <si>
    <t>Sport and Leisure Management Ltd</t>
  </si>
  <si>
    <t>SD/EC-007939 (Harrow) and attached Deed of Variation</t>
  </si>
  <si>
    <t>Contract specific only. LBE funds the RLW costs of the employees in the Ealing Contract</t>
  </si>
  <si>
    <t>Mark Leahy</t>
  </si>
  <si>
    <t>markleahy@everyoneactive.com</t>
  </si>
  <si>
    <t>Sport and Leisure facilities Management Contract</t>
  </si>
  <si>
    <t>Triborough contract management of leisure facilities in Ealing in partnership with London Boroughs of Brent and Harrow</t>
  </si>
  <si>
    <t>SD/EC-007939 (Harrow)</t>
  </si>
  <si>
    <t>EC1642 - Allenby PS - Improvements to SLD area</t>
  </si>
  <si>
    <t>To carry out Allenby School - Decant Works</t>
  </si>
  <si>
    <t>T Mohan</t>
  </si>
  <si>
    <t>THOMAS MOHAN</t>
  </si>
  <si>
    <t>peter.mohan@btconnect.com</t>
  </si>
  <si>
    <t>T MOHAN &amp; CO LTD</t>
  </si>
  <si>
    <t>Allenby Primary School</t>
  </si>
  <si>
    <t>Replacement oven and hot cupboard at Allenby Primary School</t>
  </si>
  <si>
    <t>Direct Catering</t>
  </si>
  <si>
    <t>SUSAN BUTWELL</t>
  </si>
  <si>
    <t>garydirect@btinternet.com directcatering@btinternet.com</t>
  </si>
  <si>
    <t>EC1711 - Stanhope Primary School</t>
  </si>
  <si>
    <t>Stanhope Primary School Gas Line Works to Kitchen</t>
  </si>
  <si>
    <t>SDG Electrical &amp; Mechanical</t>
  </si>
  <si>
    <t>Gavin Spendlove</t>
  </si>
  <si>
    <t>admin@sdgservices.co.uk</t>
  </si>
  <si>
    <t>EC1176 - Respite Care Centre</t>
  </si>
  <si>
    <t>Respite Care Unit</t>
  </si>
  <si>
    <t>Jerram Falkus Contruction</t>
  </si>
  <si>
    <t>no contract reference - retrospective entry</t>
  </si>
  <si>
    <t>Jerram</t>
  </si>
  <si>
    <t>lin.nevell@jerramfalkus.com mail@jerramfalkus.com</t>
  </si>
  <si>
    <t>JERRAM FALKUS CONSTRUCTION LIMITED</t>
  </si>
  <si>
    <t>Interim Creative Director - Arts and Culture services</t>
  </si>
  <si>
    <t>Gatenby Sanderson Ltd</t>
  </si>
  <si>
    <t>Arts, Leisure and Libraries</t>
  </si>
  <si>
    <t>Sally Wilson</t>
  </si>
  <si>
    <t>sally.wilson@gatenbysanderson.com</t>
  </si>
  <si>
    <t>Dean Gardens/Maitland Yard Access Road Repairs</t>
  </si>
  <si>
    <t>Carry our repair works to the access road at Dean Gardens/Maitland Yard</t>
  </si>
  <si>
    <t>Montore Construction Limited</t>
  </si>
  <si>
    <t>Stephen Lambert</t>
  </si>
  <si>
    <t>stephen@montoreltd.com</t>
  </si>
  <si>
    <t>THE GREEN QUARTER PHASE 3: INITIAL STRUCTURAL REVIEW</t>
  </si>
  <si>
    <t>Bulk acquisitions - The Green Quarter SCOPE OF SERVICES Following our discussions we have summarised below our assumed scope of services. • A Site visit (2nr. personnel from WSP) Page 2 • Attend a further 2 nr. meetings • Review of all existing information o Undertake gap analysis o Review “For Construction” issue information: Drawings and Specifications ▪ Carry out arithmetic spot checks as follows: stability systems, typical floor slabs, typical columns and foundations based on Patrick Parsons GA drawings ▪ Check compliance with robustness requirements in accordance with Building Regulations A3: Disproportionate Collapse. ▪ Check compliance that the Structural Response Factors are within acceptable limits for Vibration i.e. footfall and adjacent rail infrastructure. ▪ Review compatibility of structural frame interfaces with cladding/ brickwork support systems ▪ Review pile designs by specialist piling contractor. o Review “As constructed” record information including cube-test results, pile integrity tests etc. to validate construction quality meets design criterion. o Review CDM and hazard identification risk register • Provide ad-hoc advice with respect to Structural engineering designer insurances and warranties. • Produce a Technical Note detailing the extent of our review, its limitations and recommendations for further study. We have excluded the following: • Quality of Civil engineering, Utilities, MEP, Architecture etc. information. • Intrusive surveys and investigations to determine quality of as-constructed condition. • Structural condition surveys</t>
  </si>
  <si>
    <t>WSP UK Ltd</t>
  </si>
  <si>
    <t>Rahul Patalia, head of urban regeneration</t>
  </si>
  <si>
    <t>Patalia, Rahul</t>
  </si>
  <si>
    <t>School Run LTD - All ages SEN Transport</t>
  </si>
  <si>
    <t>School Run Ltd</t>
  </si>
  <si>
    <t>GHULAM RESHA</t>
  </si>
  <si>
    <t>INFO@SCHOOLRUN.LTD</t>
  </si>
  <si>
    <t>SCHOOL RUN LTD</t>
  </si>
  <si>
    <t>Overdrive</t>
  </si>
  <si>
    <t>Provision of electronic versions of newspapers and magazines</t>
  </si>
  <si>
    <t>Overdrive Inc</t>
  </si>
  <si>
    <t>Scott Smith</t>
  </si>
  <si>
    <t>ssmith@overdrive.com</t>
  </si>
  <si>
    <t>OVERDRIVE INC</t>
  </si>
  <si>
    <t>Jubilee Gardens Library - rent and service charges</t>
  </si>
  <si>
    <t>Jubilee Gardens Library is based in Jubilee Gardens Health Centre. Ealing rents the library space and is charged rent and service charges for doing so</t>
  </si>
  <si>
    <t>Community Health Partnerships T/A CHP</t>
  </si>
  <si>
    <t>Austin Anwar</t>
  </si>
  <si>
    <t>A.Anwar@communityhealthpartnerships.co.uk</t>
  </si>
  <si>
    <t>COMMUNITY HEALTH PARTNERSHIPS LTD T/A CHP</t>
  </si>
  <si>
    <t>Pitshanger Library rent</t>
  </si>
  <si>
    <t>Ealing rents the property at 143-145 Pitshanger Lane for use as the premises for Pitshanger Library</t>
  </si>
  <si>
    <t>Classville Ltd</t>
  </si>
  <si>
    <t>Mr G. Burgess</t>
  </si>
  <si>
    <t>gb@bergersd.com</t>
  </si>
  <si>
    <t>CLASSVILLE LTD</t>
  </si>
  <si>
    <t>UKREiiF 2025 - TV, laptop and iPad hire</t>
  </si>
  <si>
    <t>Supplier providing hire of TV, laptop and iPad for three day conference. Contract includes delivery and set up</t>
  </si>
  <si>
    <t>EventPro Solutions Limited</t>
  </si>
  <si>
    <t>Unsure if the supplier pays RLW</t>
  </si>
  <si>
    <t>Carl Wilkes</t>
  </si>
  <si>
    <t>hiredesk@eventproav.co.uk</t>
  </si>
  <si>
    <t>TETRA TECH LIMITED</t>
  </si>
  <si>
    <t>As per your previous orders, we will conduct LEQ surveys using methodology that is in line with the former National Indicator 195 survey methods. We would manage the full LEQ surveying process from transect selection and survey planning through to the analysis and reporting of results</t>
  </si>
  <si>
    <t>MICHAELA FRY</t>
  </si>
  <si>
    <t>Michaela.Fry@tetratech.com</t>
  </si>
  <si>
    <t>TETRA TECH ENVIRONMNET PLANNING TRANSPORT LTD</t>
  </si>
  <si>
    <t>EC1705 - Northala Fields</t>
  </si>
  <si>
    <t>Cleaning and clearing of the existing foul drains at Northala Fields</t>
  </si>
  <si>
    <t>Bell Phillips Architects Ltd</t>
  </si>
  <si>
    <t>TIM BELL</t>
  </si>
  <si>
    <t>accounts@bellphillips.com</t>
  </si>
  <si>
    <t>NRG RIVERSIDE T/A RIVERSIDE TRUCK RENTAL LIMITED</t>
  </si>
  <si>
    <t>Food Vehicle Lessor</t>
  </si>
  <si>
    <t>KIRSTY HILLSDEN</t>
  </si>
  <si>
    <t>kirsty.hillsden@nrgriverside.com</t>
  </si>
  <si>
    <t>Drs Parmar, Knight, Kooner &amp; Bhatoa, The Barnabas Medical Centre</t>
  </si>
  <si>
    <t>To cover fees for adult health assessment</t>
  </si>
  <si>
    <t>The Barnabas Medical Centre</t>
  </si>
  <si>
    <t>E85127</t>
  </si>
  <si>
    <t>Matthew Edwards</t>
  </si>
  <si>
    <t>matthew.edwards3@nhs.net</t>
  </si>
  <si>
    <t>Drs Parmar, Knight, Kooner &amp; Bhatoa The Barnabas Medical Centre</t>
  </si>
  <si>
    <t>Venue hire for contact with CIC children with family</t>
  </si>
  <si>
    <t>Oak Tree Anglican Fellowship Trust</t>
  </si>
  <si>
    <t>Jennifer Taylor</t>
  </si>
  <si>
    <t>Gabriella Martello</t>
  </si>
  <si>
    <t>Court Team</t>
  </si>
  <si>
    <t>Simon Brewster</t>
  </si>
  <si>
    <t>administrator@oaktree.org.uk</t>
  </si>
  <si>
    <t>Perceval House - Ground Floor Refurbishment 2025</t>
  </si>
  <si>
    <t>Pre Construction works and Design</t>
  </si>
  <si>
    <t>Morgan Sindall Construction &amp; Infrastructure Ltd</t>
  </si>
  <si>
    <t>232606/1RE</t>
  </si>
  <si>
    <t>Tracey Jones</t>
  </si>
  <si>
    <t>Tracey.Jones@morgansindall.com</t>
  </si>
  <si>
    <t>MORGAN SINDALL CONSTRUCTION &amp; INFRASTRUCTURE LTD</t>
  </si>
  <si>
    <t>Tall Buildings Study</t>
  </si>
  <si>
    <t>Allies and Morrison</t>
  </si>
  <si>
    <t>Planning, Design &amp; Sustainability</t>
  </si>
  <si>
    <t>0C404597</t>
  </si>
  <si>
    <t>Consultancy Contract</t>
  </si>
  <si>
    <t>Anthony Benson</t>
  </si>
  <si>
    <t>abenson@alliesandmorrison.com</t>
  </si>
  <si>
    <t>ALLIES AND MORRISON</t>
  </si>
  <si>
    <t>Ealing Metropolitan Town Centre Study</t>
  </si>
  <si>
    <t>Ealing Metropolitan Town Centre Study - Office and employment evidence to support the Local Plan</t>
  </si>
  <si>
    <t>Ramidus</t>
  </si>
  <si>
    <t>consultancy contract</t>
  </si>
  <si>
    <t>Rob Harris</t>
  </si>
  <si>
    <t>robharris@ramidus.co.uk</t>
  </si>
  <si>
    <t>SIMPLAA UK LIMITED- All ages SEN transport DPS</t>
  </si>
  <si>
    <t>Family Group conference</t>
  </si>
  <si>
    <t>Venue hire for Family group conferences</t>
  </si>
  <si>
    <t>CARDIFF EXECUTIVE CENTRE LTD T/A OFFICE IN A SPACE</t>
  </si>
  <si>
    <t>Tracey Holloway</t>
  </si>
  <si>
    <t>tracey@officespaceintown.com</t>
  </si>
  <si>
    <t>PressReader</t>
  </si>
  <si>
    <t>PressReader provides access to electronic versions of a wide range of newspapers, periodicals, and magazines from all over the world</t>
  </si>
  <si>
    <t>Digital Library Ltd</t>
  </si>
  <si>
    <t>Simon Cox</t>
  </si>
  <si>
    <t>simon.cox@digital-library.co.uk</t>
  </si>
  <si>
    <t>Playground &amp; fitness equipment inspection, maintenance, and replacement along with surfacing as required by Greener Ealing</t>
  </si>
  <si>
    <t>TRACEY PURSLOW</t>
  </si>
  <si>
    <t>TPurslow@hags.co.uk</t>
  </si>
  <si>
    <t>Sole Trade/Freelancer</t>
  </si>
  <si>
    <t>RAP CLUB PRODUCTIONS C.I.C</t>
  </si>
  <si>
    <t>Working across education, film, youth creative development and to co-ordinate events.</t>
  </si>
  <si>
    <t>No contract in place of the reference number</t>
  </si>
  <si>
    <t>Supplier committed to paying beyond this. Very small staff team and almost all workers have been freelance/project-specific, so registration has not been a priority</t>
  </si>
  <si>
    <t>Benjamin Turner</t>
  </si>
  <si>
    <t>turner@thespitgameuk.com</t>
  </si>
  <si>
    <t>Pest Control PPM and Management for ESCC</t>
  </si>
  <si>
    <t>Pest control planned preventative maintenance for ESCC</t>
  </si>
  <si>
    <t>Yorke Pest Control</t>
  </si>
  <si>
    <t>363208`</t>
  </si>
  <si>
    <t>Dean Crook</t>
  </si>
  <si>
    <t>YORKE PEST CONTROL LTD</t>
  </si>
  <si>
    <t>Gurnell Leisure Centre</t>
  </si>
  <si>
    <t>For a transfer of the power supply from the old JV scheme to the new Gurnell scheme</t>
  </si>
  <si>
    <t>Willmott Dixon</t>
  </si>
  <si>
    <t>Gavin Williams</t>
  </si>
  <si>
    <t>Senior Project Surveyor</t>
  </si>
  <si>
    <t>WILLMOTT DIXON CONSTRUCTION LTD</t>
  </si>
  <si>
    <t>Venue hire for contact for CIC children to attend contact with family</t>
  </si>
  <si>
    <t>Komfort Services to provide refurbishment services for the offices</t>
  </si>
  <si>
    <t>LISA GRIFFITHS</t>
  </si>
  <si>
    <t>EC1621 - Hobbayne Primary School</t>
  </si>
  <si>
    <t>Refurbishment Works to Boyâ€™s Toilets</t>
  </si>
  <si>
    <t>Focus Washrooms</t>
  </si>
  <si>
    <t>232536/37 CH</t>
  </si>
  <si>
    <t>Finance Director</t>
  </si>
  <si>
    <t>EC1682 - Elthorne Park High School</t>
  </si>
  <si>
    <t>Heating, ventilation and hot and cold water works in Block B</t>
  </si>
  <si>
    <t>232619CH/1</t>
  </si>
  <si>
    <t>EITHNE GALLEN</t>
  </si>
  <si>
    <t>Credit Controller</t>
  </si>
  <si>
    <t>EC1642 - Allenby Primary School</t>
  </si>
  <si>
    <t>Improvements to SLD area</t>
  </si>
  <si>
    <t>Borras Construction Ltd</t>
  </si>
  <si>
    <t>232661CH</t>
  </si>
  <si>
    <t>SARAH BARBER</t>
  </si>
  <si>
    <t>ASSISTANT ACCOUNTANT</t>
  </si>
  <si>
    <t>EXCEL LEARNING CIC</t>
  </si>
  <si>
    <t>Dynamic tuition provider dedicated to empowering children and young people academically and personally, including Youth Work Engagement.</t>
  </si>
  <si>
    <t>SOUAD NUR ELMI</t>
  </si>
  <si>
    <t>info@excellearningcic.com</t>
  </si>
  <si>
    <t>Words First Ltd</t>
  </si>
  <si>
    <t>Speech and Language Therapy for selected pupils. Extra Curriculum S&amp;L therapy sessions .</t>
  </si>
  <si>
    <t>Peter Davis</t>
  </si>
  <si>
    <t>finance@wordsfirst.uk</t>
  </si>
  <si>
    <t>WORDS FIRST LTD</t>
  </si>
  <si>
    <t>Specialist Office &amp; Furniture Supplier</t>
  </si>
  <si>
    <t>HAYLEY BLEWDEN</t>
  </si>
  <si>
    <t>hayley@paperstone.co.uk</t>
  </si>
  <si>
    <t>EC1642 - Allenby PrImary School - Improvements to SLD area</t>
  </si>
  <si>
    <t>Asbestos removal as per your SOR calculation AS21575 -71q</t>
  </si>
  <si>
    <t>DuctClean</t>
  </si>
  <si>
    <t>Financial Director</t>
  </si>
  <si>
    <t>DUCTCLEAN (UK) LTD</t>
  </si>
  <si>
    <t>SKILL UP SAFETY LIMITED</t>
  </si>
  <si>
    <t>To Deliver and produce bespoke health and safety training including, HAVS Awareness and Route Risk assessments, plus consultancy for training including SWOT analysis for induction.</t>
  </si>
  <si>
    <t>TRENT MOHAN</t>
  </si>
  <si>
    <t>tm@skillupsafety.co.uk</t>
  </si>
  <si>
    <t>BSI AND GREEN AUDIT CONSULTANT</t>
  </si>
  <si>
    <t>CHARTERED TRADING STANDARDS INSTITUTE</t>
  </si>
  <si>
    <t>CTSI NEED TO BE SET UP AS A SUPPLIER FOR THE TRADING STANDARDS ANNUAL MEMBERSHIP FEE PLUS ANY TRAINING COURSES FOR OFFICERS.</t>
  </si>
  <si>
    <t>Johanna Foley</t>
  </si>
  <si>
    <t>RC000879</t>
  </si>
  <si>
    <t>JOHANNA FOLEY</t>
  </si>
  <si>
    <t>FOLEYJ@EALING.GOV.UK</t>
  </si>
  <si>
    <t>EC1341 - Ealing Town Hall &amp; Perceval House</t>
  </si>
  <si>
    <t>Architectural services for The Victoria Hall Trust</t>
  </si>
  <si>
    <t>SANDERSON WEATHERALL LLP</t>
  </si>
  <si>
    <t>OC 344 770</t>
  </si>
  <si>
    <t>Louise Wagstaf</t>
  </si>
  <si>
    <t>Financial Manager</t>
  </si>
  <si>
    <t>Gas Line Works to Kitchen</t>
  </si>
  <si>
    <t>SDG Electrical and Mechanical</t>
  </si>
  <si>
    <t>Managing Director</t>
  </si>
  <si>
    <t>Unique</t>
  </si>
  <si>
    <t>8225808)</t>
  </si>
  <si>
    <t>Michael Falzon</t>
  </si>
  <si>
    <t>MR BALBIR SINGH PADDA</t>
  </si>
  <si>
    <t>MR PADDA IS A LANDLORD UNDER THE COUNCIL'S REFUGEE RESETTLEMENT SCHEME. HE RECEIVES A ONE-OFF INCENTIVE PAYMENT AND THEN MONTHLY RENT FOR VARIOUS PROPERTIES ACROSS THE BOROUGH. UNTIL NOW HE HAS BEEN PAID BY PAYMENT REQUEST BUT NOW NEEDS TO BE SET UP AS A SUPPLIER ON BW.</t>
  </si>
  <si>
    <t>Gill Tennet</t>
  </si>
  <si>
    <t>GILL TENNET</t>
  </si>
  <si>
    <t>TENNETG@EALING.GOV.UK</t>
  </si>
  <si>
    <t>Gurnell LC - PCSA Contract</t>
  </si>
  <si>
    <t>PCSA contract for the construction of the Gurnell Leisure Centre</t>
  </si>
  <si>
    <t>Willmot Dixon Construction Limited</t>
  </si>
  <si>
    <t>PDU</t>
  </si>
  <si>
    <t>gavin.williams@willmotdixon.co.uk</t>
  </si>
  <si>
    <t>Spotler Ltd - email marketing platform</t>
  </si>
  <si>
    <t>Spotler Ltd (Business World supplier ID 10001121) provides the Mail+ email marketing platform that we use to send all of the council's key email communications, including the weekly Around Ealing Extra, and key information from council services, such as renewal of garden waste collection services. The company was formerly known as Pure360 and the council previously had a long-term contract with it. This one is a new contract for 25-26, on new terms, for 12 months, and under the new company name and using its newest platform</t>
  </si>
  <si>
    <t>Spotler Ltd</t>
  </si>
  <si>
    <t>We will be conducting a full review of the platform, alternative service providers during the course of this year, before seeking quotes for next year. We will consider RLW at that juncture.</t>
  </si>
  <si>
    <t>Kristian Tucker</t>
  </si>
  <si>
    <t>kristian.tucker@spotler.com</t>
  </si>
  <si>
    <t>SPOTLER LIMITED</t>
  </si>
  <si>
    <t>RADIUS BRAND CONSULTANTS LIMITED</t>
  </si>
  <si>
    <t>Graphic Design and Marketing Support</t>
  </si>
  <si>
    <t>RACHEL WILLIAMS</t>
  </si>
  <si>
    <t>INSTITUTE OF CEMETERY AND CREAMATORIUM MANAGEMENT</t>
  </si>
  <si>
    <t>Grounds training - provider</t>
  </si>
  <si>
    <t>trevor.robson@iccm-uk.com</t>
  </si>
  <si>
    <t>Scooter pod installation</t>
  </si>
  <si>
    <t>Scooter pod installation for primary schools in the borough</t>
  </si>
  <si>
    <t>Bailey Street Furniture Group</t>
  </si>
  <si>
    <t>Hugo Irving</t>
  </si>
  <si>
    <t>We obtained a quote for installation of scooter pods. We did not ask or obtain the wage conditions of the organisation's employees.</t>
  </si>
  <si>
    <t>shovlare@ealing.gov.uk</t>
  </si>
  <si>
    <t>Southall Market Carpark remedial works to existing scaffolding</t>
  </si>
  <si>
    <t>To carry our remedial works to ensure that the existing scaffolding is safe to be used by third parties, e.g. consultants when conducting intrusive surveys.</t>
  </si>
  <si>
    <t>Admiral Scaffolding Group Ltd</t>
  </si>
  <si>
    <t>Rhodri@admiral-scaffolding.co.uk</t>
  </si>
  <si>
    <t>Responsive repairs and maintenance contract on a 2+2 basis. Tendered via Fusion 21 framework.</t>
  </si>
  <si>
    <t>Wates Property Services Ltd</t>
  </si>
  <si>
    <t>Martin Greenway</t>
  </si>
  <si>
    <t>CH232453a</t>
  </si>
  <si>
    <t>Mick Greenwood</t>
  </si>
  <si>
    <t>Mick.Greenwood@wates.co.uk</t>
  </si>
  <si>
    <t>WATES PROPERTY SERVICES LTD</t>
  </si>
  <si>
    <t>Gypsy, Roma, Traveller site feasibility study</t>
  </si>
  <si>
    <t>undertake RIBA stage 1 report for GRT site in Ealing to support the local plan</t>
  </si>
  <si>
    <t>HTA Ltd</t>
  </si>
  <si>
    <t>Paul Maddock</t>
  </si>
  <si>
    <t>paul.maddock@hta.co.uk</t>
  </si>
  <si>
    <t>HTA DESIGN LLP</t>
  </si>
  <si>
    <t>EC1693 Maples CC and Montpellier PS Heating</t>
  </si>
  <si>
    <t>Replacement of heating plant and Replacement of heating in B01</t>
  </si>
  <si>
    <t>B-A-R Electrical and Mechanical</t>
  </si>
  <si>
    <t>232619CH2</t>
  </si>
  <si>
    <t>Ben Robinson</t>
  </si>
  <si>
    <t>ben@barelecmech.co.uk</t>
  </si>
  <si>
    <t>Greenford Cemetery Extension</t>
  </si>
  <si>
    <t>Greenford Cemetery Extension project</t>
  </si>
  <si>
    <t>Blakedown Landscapes (SE) Ltd</t>
  </si>
  <si>
    <t>PL232493</t>
  </si>
  <si>
    <t>Chris Wellbelove</t>
  </si>
  <si>
    <t>Chris.Wellbelove@blakedown.co.uk</t>
  </si>
  <si>
    <t>BLAKEDOWN LANDSCAPES (SE) LTD</t>
  </si>
  <si>
    <t>GREENFORD CEMETARY EXPANSION</t>
  </si>
  <si>
    <t>Design and procure for cemetery extension</t>
  </si>
  <si>
    <t>PICK EVERARD</t>
  </si>
  <si>
    <t>Leisure Parks</t>
  </si>
  <si>
    <t>PL232493 refers to tender for contractor - no evidence of RFQ to appoint consultantprovided</t>
  </si>
  <si>
    <t>John Webb</t>
  </si>
  <si>
    <t>JohnWebb@PickEverard.co.uk</t>
  </si>
  <si>
    <t>EC1687 - Hobbayne Primary School</t>
  </si>
  <si>
    <t>Fire door replacement including associated glazing</t>
  </si>
  <si>
    <t>G&amp;V Contractors Limited</t>
  </si>
  <si>
    <t>232619CH6</t>
  </si>
  <si>
    <t>Daniel Woodham</t>
  </si>
  <si>
    <t>daniel@gandvcontracts.co.uk</t>
  </si>
  <si>
    <t>EC1684 - Elthorne Park High School</t>
  </si>
  <si>
    <t>Fire Door Replacement &amp; Roof Access Provision</t>
  </si>
  <si>
    <t>232619CH3</t>
  </si>
  <si>
    <t>EC1582 - Dormers Wells LC</t>
  </si>
  <si>
    <t>Feasibility Study</t>
  </si>
  <si>
    <t>Faulkner Browns</t>
  </si>
  <si>
    <t>Stephen McIntyre</t>
  </si>
  <si>
    <t>info@faulknerbrowns.com</t>
  </si>
  <si>
    <t>FAULKNERBROWNS LLP T/A FAULKNERBROWNS ARCHITECTS</t>
  </si>
  <si>
    <t>SMCP legal services required for terminating the FFA</t>
  </si>
  <si>
    <t>TLT LLP were appointed to assist with the termination of the FFA between Ealing Council and Mackenzie Homes because they were originally involved, acting on behalf of Ealing Council, in drawing up the FFA between EC and Mackenzie Homes.</t>
  </si>
  <si>
    <t>TLT LLP</t>
  </si>
  <si>
    <t>David Smithen</t>
  </si>
  <si>
    <t>David.Smithen@TLT.com</t>
  </si>
  <si>
    <t>Arthur Court remediation works to the existing cladding</t>
  </si>
  <si>
    <t>Solicitors' were appointed to initially advise on (i) repair obligation and recoverability of service charges under the leases, and (ii) on the liability of Hill Residential Limited (and its guarantor) in connection with the defects at the property (Arthur Court).</t>
  </si>
  <si>
    <t>Winckworth Sherwood LLP</t>
  </si>
  <si>
    <t>OC334359</t>
  </si>
  <si>
    <t>Greg Carter</t>
  </si>
  <si>
    <t>gcarter@wslaw.co.uk</t>
  </si>
  <si>
    <t>WINCKWORTH SHERWOOD LLP</t>
  </si>
  <si>
    <t>Book and catalogue record data</t>
  </si>
  <si>
    <t>The provision of catalogue records and related data for items on the library management system</t>
  </si>
  <si>
    <t>Bibliographic Data Services Limited</t>
  </si>
  <si>
    <t>Scotland 154602</t>
  </si>
  <si>
    <t>Stuart Brown</t>
  </si>
  <si>
    <t>Stuart.Brown@bdslive.com</t>
  </si>
  <si>
    <t>BIBLIOGRAPHIC DATA SERVICES LTD</t>
  </si>
  <si>
    <t>Collection HQ</t>
  </si>
  <si>
    <t>Collection HQ provides evidence based data on the performance of library stock and tools to monitor and enhance its usage</t>
  </si>
  <si>
    <t>Bridgeall Libraries Limited</t>
  </si>
  <si>
    <t>Libraries, Archives, and Community Centres</t>
  </si>
  <si>
    <t>Scotland (297736)</t>
  </si>
  <si>
    <t>James Barker</t>
  </si>
  <si>
    <t>James.Barker@collectionhq.com</t>
  </si>
  <si>
    <t>BRIDGEALL LIBRARIES LIMTED</t>
  </si>
  <si>
    <t>FG Furniture</t>
  </si>
  <si>
    <t>The provision of library shelving and furniture to Ealing Libraries</t>
  </si>
  <si>
    <t>FG Library Products Limited</t>
  </si>
  <si>
    <t>Sharon Eson</t>
  </si>
  <si>
    <t>sharoneson@FGLL.co.uk</t>
  </si>
  <si>
    <t>FG LIBRARY PRODUCTS LTD</t>
  </si>
  <si>
    <t>Stairlift Installations</t>
  </si>
  <si>
    <t>Installation of domestic stairlifts, tendered via PfH framework</t>
  </si>
  <si>
    <t>Stannah Lift Services Ltd</t>
  </si>
  <si>
    <t>Imtiyaz Bobat</t>
  </si>
  <si>
    <t>Repairs &amp; Voids</t>
  </si>
  <si>
    <t>232602HE</t>
  </si>
  <si>
    <t>Savannah Martin</t>
  </si>
  <si>
    <t>savannah.martin@stannah.co.uk</t>
  </si>
  <si>
    <t>STANNAH LIFT SERVICES LTD</t>
  </si>
  <si>
    <t>Intruder and Fire Alarm System at Hanwell Zoo</t>
  </si>
  <si>
    <t>Rolling Annual Contract - new contract issued every year - company that installed the fire alarm. Approved by AD not commercial - however inserted Karmveer in order to complete and submit</t>
  </si>
  <si>
    <t>DELTA SYNERGISTICS PROJECTS LIMITED</t>
  </si>
  <si>
    <t>Arts, Leisure and Parks</t>
  </si>
  <si>
    <t>no contract ref number</t>
  </si>
  <si>
    <t>Sophie Catherall</t>
  </si>
  <si>
    <t>Sophie.c@deltasynergistics.com</t>
  </si>
  <si>
    <t>PSDS3B - Project Management</t>
  </si>
  <si>
    <t>Contract for Project Management, Project Coordination and Technical Advice of the Public Sector Decarbonisation Scheme</t>
  </si>
  <si>
    <t>Formerly GEP Environmental - now Arthian</t>
  </si>
  <si>
    <t>not declared - retrospective registration</t>
  </si>
  <si>
    <t>SC163378</t>
  </si>
  <si>
    <t>Jade Younie</t>
  </si>
  <si>
    <t>Jade.Younie@arthian.com</t>
  </si>
  <si>
    <t>John Wiley &amp; Sons Limited</t>
  </si>
  <si>
    <t>books purchase for conferences</t>
  </si>
  <si>
    <t>JOHN WILEY &amp; SONS LIMITED</t>
  </si>
  <si>
    <t>57 Greenford Road</t>
  </si>
  <si>
    <t>to act as on behalf of lbe as cost consultant</t>
  </si>
  <si>
    <t>John Rowan Partnership</t>
  </si>
  <si>
    <t>New Business</t>
  </si>
  <si>
    <t>no reference as yet</t>
  </si>
  <si>
    <t>OC322030</t>
  </si>
  <si>
    <t>Chris Lomax</t>
  </si>
  <si>
    <t>JOHN ROWAN &amp; PARTNERS LLP</t>
  </si>
  <si>
    <t>UKSPF SUPPLY READY WEST LONDON - PHASE 2 Business support - UKSPF SRWL programme in Ealing</t>
  </si>
  <si>
    <t>UKSPF SUPPLY READY WEST LONDON - PHASE 2 is an extension of Ealing Council’s phase 1 SRWL programme. Branduin ran the initial SRWL business support programme in Ealing. This is the final phase (phase 2) and there will be no further extensions to this project. This project is fully funded through UK Shared Prosperity Fund (UKSPF) grant.</t>
  </si>
  <si>
    <t>No Contract Reference (Exception No: RE25122)</t>
  </si>
  <si>
    <t>Nauzar Manekshaw</t>
  </si>
  <si>
    <t>nauzar@branduin.co.uk</t>
  </si>
  <si>
    <t>Air &amp; Ground Source Heat Pumps - Emergency Call Out Services</t>
  </si>
  <si>
    <t>Emergency Call Out Services for Lindsey House, Ellis Court, and Evergreen Court. A fixed maximum value contract to a maximum spend of £75,000 rather than a fixed term.</t>
  </si>
  <si>
    <t>Kensa Contracting Ltd</t>
  </si>
  <si>
    <t>Jaspal Rehal</t>
  </si>
  <si>
    <t>Voids &amp; Repairs</t>
  </si>
  <si>
    <t>232630HE</t>
  </si>
  <si>
    <t>Anna Cain</t>
  </si>
  <si>
    <t>anna.cain@kensa.co.uk</t>
  </si>
  <si>
    <t>KENSA CONTRACTING LIMITED</t>
  </si>
  <si>
    <t>EC1588 - Hanwell Zoo</t>
  </si>
  <si>
    <t>Hire of Combined Toilet and Shower Units</t>
  </si>
  <si>
    <t>INSITE PORTABLE ACCOMMODATION LTD</t>
  </si>
  <si>
    <t>JAMIE ADDIS</t>
  </si>
  <si>
    <t>enquiries@ipa-sales.co.uk</t>
  </si>
  <si>
    <t>Let's Ride Southall Cycling Partnership</t>
  </si>
  <si>
    <t>Support to run Let's Ride Southall. Appointed organisation to be special vehicle to procure bicycles.</t>
  </si>
  <si>
    <t>Active Wellbeing Works Ltd</t>
  </si>
  <si>
    <t>Supplier interface.</t>
  </si>
  <si>
    <t>Julian Sanchez</t>
  </si>
  <si>
    <t>Julian.Sanchez@theaws.org</t>
  </si>
  <si>
    <t>ACTIVE WELLBEING WORKS LTD</t>
  </si>
  <si>
    <t>New Lido</t>
  </si>
  <si>
    <t>Feasibility for a new lido</t>
  </si>
  <si>
    <t>AFLSP limited</t>
  </si>
  <si>
    <t>Christine Hartigan</t>
  </si>
  <si>
    <t>christine.hartigan@space-place.com</t>
  </si>
  <si>
    <t>AFLSP LTD</t>
  </si>
  <si>
    <t>Gurnell LC - Report screening</t>
  </si>
  <si>
    <t>Screening Opinion under Regulation 5 of the Town and Country Planning (Environmental Impact Assessment) Regulations 2017 (the ‘EIA Regulations’).</t>
  </si>
  <si>
    <t>Temple Group Limited</t>
  </si>
  <si>
    <t>Charlie Irwin</t>
  </si>
  <si>
    <t>enquiries@templegroup.co.uk</t>
  </si>
  <si>
    <t>TEMPLE GROUP LIMITED</t>
  </si>
  <si>
    <t>Let's Go Southall Evaluation and Learning</t>
  </si>
  <si>
    <t>Provisional evaluation services as required by Sport England as primary funder.</t>
  </si>
  <si>
    <t>Brunel University London</t>
  </si>
  <si>
    <t>R03652</t>
  </si>
  <si>
    <t>RC000079</t>
  </si>
  <si>
    <t>People supporting this work receive levels of income that satisfy real living wage.</t>
  </si>
  <si>
    <t>Terry McCabe</t>
  </si>
  <si>
    <t>Terry.McCabe@brunel.ac.uk</t>
  </si>
  <si>
    <t>BRUNEL UNIVERSITY</t>
  </si>
  <si>
    <t>Let's Go Southall Vouchers</t>
  </si>
  <si>
    <t>Incentivisation programme for Let's Go Southall volunteers.</t>
  </si>
  <si>
    <t>Park Retail Limited T/A Love2Shop</t>
  </si>
  <si>
    <t>Non contractual purchase of goods only.</t>
  </si>
  <si>
    <t>Barrie Quigley</t>
  </si>
  <si>
    <t>barrie.quigley@appreciategroup.co.uk</t>
  </si>
  <si>
    <t>PARK RETAIL LTD</t>
  </si>
  <si>
    <t>EC1701 - Villiers High School - Roof Replacement (Phase 3)</t>
  </si>
  <si>
    <t>For Roof Replacements works at Villiers High School</t>
  </si>
  <si>
    <t>Cambridge Flat Roofing Company Ltd</t>
  </si>
  <si>
    <t>232619CH8</t>
  </si>
  <si>
    <t>Gary Dearlove</t>
  </si>
  <si>
    <t>CAMBRIDGE FLAT ROOFING CO LTD</t>
  </si>
  <si>
    <t>EC1692 - Little Ealing Phase 2 Roof</t>
  </si>
  <si>
    <t>For Gable Wall Propping at Little Ealing Primary School - Phase 2 Roof</t>
  </si>
  <si>
    <t>Ashe Roofing Ltd</t>
  </si>
  <si>
    <t>Luke Dodd</t>
  </si>
  <si>
    <t>Head of Finance</t>
  </si>
  <si>
    <t>ASHE ROOFING LIMITED</t>
  </si>
  <si>
    <t>EC1642 Allenby Primary School- Improvements to SLD area</t>
  </si>
  <si>
    <t>To create a fully equipped sensory room for Allenby Primary School</t>
  </si>
  <si>
    <t>Rhino Sensory UK Ltd</t>
  </si>
  <si>
    <t>Howard Tunley</t>
  </si>
  <si>
    <t>Pre-Contract Manager</t>
  </si>
  <si>
    <t>RHINO SENSORY UK LTD</t>
  </si>
  <si>
    <t>Ealing Schools Catering Consortium</t>
  </si>
  <si>
    <t>Auditing, Monitoring and Consultancy Support for the Ealing Schools Catering Consortium</t>
  </si>
  <si>
    <t>GY5 Limited</t>
  </si>
  <si>
    <t>Julian Edwards</t>
  </si>
  <si>
    <t>GY5 LIMITED</t>
  </si>
  <si>
    <t>EC1494 - John Chilton School Formerly Wood End Academy</t>
  </si>
  <si>
    <t>Phase 4 Remedial and and Modification Works for John Chilton School Formerly Wood End Academy.</t>
  </si>
  <si>
    <t>232618CH</t>
  </si>
  <si>
    <t>JOHN SINNOTT</t>
  </si>
  <si>
    <t>EC1699 - Ellen Wilkinson School for Girls - Lighting replacement - Phase 3a</t>
  </si>
  <si>
    <t>Asbestos - Framework</t>
  </si>
  <si>
    <t>Grace Harris</t>
  </si>
  <si>
    <t>ECC1642 - Allenby Primary School -</t>
  </si>
  <si>
    <t>New Gen Festival</t>
  </si>
  <si>
    <t>New Gen Ealing CIC runs an annual festival -The new Gen Festival - aimed at, and run by, youth</t>
  </si>
  <si>
    <t>New Gen Ealing CIC</t>
  </si>
  <si>
    <t>vaughanwilliamsr@ealing.gov.uk</t>
  </si>
  <si>
    <t>Ealing Schools Catering Consortium (ESCC)</t>
  </si>
  <si>
    <t>Ealing Schools Catering Consortium (ESCC) Tender Support</t>
  </si>
  <si>
    <t>Structural Design review bulk acquisitions Southall Grove</t>
  </si>
  <si>
    <t>The Council is considering the purchase of Southall Grove and as part of due diligence a structural design review is required. Stage 1 - structural design review - drawings and associated documentation relating to build with an end report.</t>
  </si>
  <si>
    <t>WSP</t>
  </si>
  <si>
    <t>Development Team</t>
  </si>
  <si>
    <t>Rahul Patalia Head of Urban Regeneration</t>
  </si>
  <si>
    <t>I dont know it</t>
  </si>
  <si>
    <t>Desktop Ecological survey - Golf Links</t>
  </si>
  <si>
    <t>Preliminary Ecological Appraisal -Site Walkover and Desk Study - Daytime Bat Walkover and Ground Level Tree Assessment - Final report Arboricultural Impact Assessment - BS5837 Tree Survey and Tree Constraints Plan -Arboricultural Impact Assessment and Tree Protection Plan - final report</t>
  </si>
  <si>
    <t>Greengage</t>
  </si>
  <si>
    <t>Gillian Appleby - Senior Finance admin</t>
  </si>
  <si>
    <t>gillian.appleby@greengage-env.com</t>
  </si>
  <si>
    <t>GEL INSURANCE</t>
  </si>
  <si>
    <t>ZURICH INSURANCE COMPANY LTD TA ZURICH MUNICIPAL</t>
  </si>
  <si>
    <t>GE23075</t>
  </si>
  <si>
    <t>CAROL MURPHY</t>
  </si>
  <si>
    <t>c.murphy@uk.zurich.com</t>
  </si>
  <si>
    <t>Topographical survey - golf links estate</t>
  </si>
  <si>
    <t>Topographical survey - Golf links Estate - 2D/3D CAD &amp; PD</t>
  </si>
  <si>
    <t>Laser Surveys</t>
  </si>
  <si>
    <t>Matthew Hodgkiss - Director</t>
  </si>
  <si>
    <t>worcester@lasersurveys.com</t>
  </si>
  <si>
    <t>LASER SURVEYS LTD</t>
  </si>
  <si>
    <t>Inspection Support</t>
  </si>
  <si>
    <t>Contract for support with inspection by the Regulator of Social Housing</t>
  </si>
  <si>
    <t>Altair</t>
  </si>
  <si>
    <t>?</t>
  </si>
  <si>
    <t>Liz Sykes</t>
  </si>
  <si>
    <t>Liz.Sykes@altairltd.co.uk</t>
  </si>
  <si>
    <t>ALTAIR CONSULTANCY AND ADVISORY SERVICES LTD</t>
  </si>
  <si>
    <t>EC1465 - St Ann's School - Phase 3</t>
  </si>
  <si>
    <t>EC1465-St Ann's school W7 3JP Phase 3 of expansion - structural engineers</t>
  </si>
  <si>
    <t>Elite Designers Structural Engineers</t>
  </si>
  <si>
    <t>Jorge Martinez Torregrosa</t>
  </si>
  <si>
    <t>jorge@elitedesigners.co.uk</t>
  </si>
  <si>
    <t>Komfort Services to provide refurbishment services for the yard office</t>
  </si>
  <si>
    <t>EC1592 - Ellen Wilkinson School</t>
  </si>
  <si>
    <t>RAAC Timber Supports (Science Block &amp; Kitchen) - Phase 1</t>
  </si>
  <si>
    <t>232583CH</t>
  </si>
  <si>
    <t>sbarber@borrasconstruction.co.uk</t>
  </si>
  <si>
    <t>EC1661 - Willow Tree Primary School</t>
  </si>
  <si>
    <t>New ARP facility</t>
  </si>
  <si>
    <t>232672CH</t>
  </si>
  <si>
    <t>Sarah Barber</t>
  </si>
  <si>
    <t>Therapeutic Support for Adopted Children - Vanessa Walker</t>
  </si>
  <si>
    <t>Vanessa Walker</t>
  </si>
  <si>
    <t>Tanjida Chowdhury</t>
  </si>
  <si>
    <t>vanessawalker61@icloud.com</t>
  </si>
  <si>
    <t>VANESSA WALKER</t>
  </si>
  <si>
    <t>EC1460- Selborne Primary School</t>
  </si>
  <si>
    <t>Kitchen expansion &amp; refurbishment works</t>
  </si>
  <si>
    <t>232619CH7</t>
  </si>
  <si>
    <t>Accounts@oaklandbuildingservices.co.uk</t>
  </si>
  <si>
    <t>EC1678 - Derwentwater Primary School</t>
  </si>
  <si>
    <t>Roof replacement</t>
  </si>
  <si>
    <t>232619CH23</t>
  </si>
  <si>
    <t>Chris Low</t>
  </si>
  <si>
    <t>info@southerncountiesroofing.com</t>
  </si>
  <si>
    <t>CDM advisor role for Condition Works 2025</t>
  </si>
  <si>
    <t>Health and Safety and CDM advisor role for Condition Works 2025 programme of works</t>
  </si>
  <si>
    <t>Astec Consultants</t>
  </si>
  <si>
    <t>No Contract ref Number</t>
  </si>
  <si>
    <t>Roxanne</t>
  </si>
  <si>
    <t>ROXANNE PEVEEN</t>
  </si>
  <si>
    <t>ASTECH CONSULTANTS LIMITED</t>
  </si>
  <si>
    <t>eScribers Ltd</t>
  </si>
  <si>
    <t>Dee Kharaud</t>
  </si>
  <si>
    <t>Darren Evetts</t>
  </si>
  <si>
    <t>uk.invoices@escribers.net</t>
  </si>
  <si>
    <t>METROLINE TRAVEL LIMITED</t>
  </si>
  <si>
    <t>Only local place for CLASS V MOT test to the Depot</t>
  </si>
  <si>
    <t>ADAM CRONE</t>
  </si>
  <si>
    <t>acrone@metroline.co.uk</t>
  </si>
  <si>
    <t>Software Support for Weighbridge via telephone/email/remote access</t>
  </si>
  <si>
    <t>MATTHEW HILL</t>
  </si>
  <si>
    <t>renewals@infotechsolutions.co.uk</t>
  </si>
  <si>
    <t>To facilitate family contact for Ealing€™s families</t>
  </si>
  <si>
    <t>Shireen Clarke</t>
  </si>
  <si>
    <t>Corporate@Yf-services.co.uk</t>
  </si>
  <si>
    <t>GEL BULK FUEL</t>
  </si>
  <si>
    <t>Bulk fuel supplier</t>
  </si>
  <si>
    <t>YOUR NRG LTD</t>
  </si>
  <si>
    <t>GE23097</t>
  </si>
  <si>
    <t>LEE REASON</t>
  </si>
  <si>
    <t>leer@yournrg.co.uk</t>
  </si>
  <si>
    <t>Additional design works (value engineering) as part of the PCSA</t>
  </si>
  <si>
    <t>Willmott Dixon Construction Limited</t>
  </si>
  <si>
    <t>No Contract Ref number</t>
  </si>
  <si>
    <t>gavin.williams@willmottdixon.co.uk</t>
  </si>
  <si>
    <t>Ground Investigation Works as part of the PCSA</t>
  </si>
  <si>
    <t>Security Services</t>
  </si>
  <si>
    <t>VPS UK Ltd</t>
  </si>
  <si>
    <t>Natalie Ginn</t>
  </si>
  <si>
    <t>accounts@vpsgroup.com</t>
  </si>
  <si>
    <t>Specialise in remote Loler inspections for workshops and vehicle fleets. Provide mobile and MOT calibration of workshop equipment. Calibrate a host of precision tools and measuring equipment including torque wrenches, air pressure and DTI gauges, micrometers, scales and many more. VOSAs requirement for MOT bay calibration is every six months</t>
  </si>
  <si>
    <t>DAN RUSSELL</t>
  </si>
  <si>
    <t>Â dan.russell@cesws.co.uk</t>
  </si>
  <si>
    <t>TLC (test JR)</t>
  </si>
  <si>
    <t>equipment repairs and servicing location approval and contract agreement.</t>
  </si>
  <si>
    <t>TLC</t>
  </si>
  <si>
    <t>Jinelle Rodrigues</t>
  </si>
  <si>
    <t>1012658-EAL</t>
  </si>
  <si>
    <t>1593658-tlc</t>
  </si>
  <si>
    <t>Paul Jenkins</t>
  </si>
  <si>
    <t>pauljenkins@donotuse.com</t>
  </si>
  <si>
    <t>TLC SIGNS</t>
  </si>
  <si>
    <t>Krystal Rubie Falconer</t>
  </si>
  <si>
    <t>admin@ypah.org</t>
  </si>
  <si>
    <t>Ealing Central Sports Ground (ECSG)</t>
  </si>
  <si>
    <t>Feasibility and Valuation Advice</t>
  </si>
  <si>
    <t>Savills (UK) Ltd</t>
  </si>
  <si>
    <t>Frances Coupland</t>
  </si>
  <si>
    <t>FCOUPLAND@SAVILLS.COM</t>
  </si>
  <si>
    <t>DutchPot Stories CIC</t>
  </si>
  <si>
    <t>Storytelling programme delivery to young people to enable them to develop story telling skills and create their own stories. The programme develops self-esteem, confidence and a variety of oracy skills.</t>
  </si>
  <si>
    <t>No Contract in place of the reference number</t>
  </si>
  <si>
    <t>Pay above LLW with reference to the Artists' Union England rates of pay</t>
  </si>
  <si>
    <t>Mr Jordan Campbell</t>
  </si>
  <si>
    <t>Jordan@dutchpotstories.org</t>
  </si>
  <si>
    <t>DUTCHPOT STORIES CIC</t>
  </si>
  <si>
    <t>EC1707 - Wolf Fields PS - Drainage improvement works</t>
  </si>
  <si>
    <t>Drainage improvement works</t>
  </si>
  <si>
    <t>H Carolan Construction Ltd</t>
  </si>
  <si>
    <t>232679ES</t>
  </si>
  <si>
    <t>H CAROLAN</t>
  </si>
  <si>
    <t>hcarolan@btconnect.com</t>
  </si>
  <si>
    <t>EC1695 - PETTS HILL &amp; SOUTH ACTON CHILDRENS CENTRE</t>
  </si>
  <si>
    <t>Roof Replacements</t>
  </si>
  <si>
    <t>232619CH20</t>
  </si>
  <si>
    <t>CHRIS LOW</t>
  </si>
  <si>
    <t>Operations Director</t>
  </si>
  <si>
    <t>Therapeutic Support for Adopted Children - Pears Therapy</t>
  </si>
  <si>
    <t>Pears Therapy</t>
  </si>
  <si>
    <t>pearstherapy@gmail.com</t>
  </si>
  <si>
    <t>Therapeutic Support for Adopted Children - Anna Skulczuk</t>
  </si>
  <si>
    <t>Anna Skulczuk</t>
  </si>
  <si>
    <t>anna.artpsychotherapy@gmail.com</t>
  </si>
  <si>
    <t>Therapeutic Support for Adopted Children - Placement Support</t>
  </si>
  <si>
    <t>Placement Support</t>
  </si>
  <si>
    <t>tinabool@placementsupport.co.uk</t>
  </si>
  <si>
    <t>Placement Support Ltd</t>
  </si>
  <si>
    <t>Therapeutic Support for Adopted Children - Tina Chohan</t>
  </si>
  <si>
    <t>Tina Chohan</t>
  </si>
  <si>
    <t>drtinachohan@gmail.com</t>
  </si>
  <si>
    <t>Therapeutic Support for Adopted Children - Gabrielle Pelter</t>
  </si>
  <si>
    <t>Gabrielle Pelter</t>
  </si>
  <si>
    <t>gabrielle.pelter@gmail.com</t>
  </si>
  <si>
    <t>Sprout Social</t>
  </si>
  <si>
    <t>Social media management software - enables the posting and monitoring of social media in one place</t>
  </si>
  <si>
    <t>Ben Miller</t>
  </si>
  <si>
    <t>Paul Corry</t>
  </si>
  <si>
    <t>paul.corry@sproutsocial.com</t>
  </si>
  <si>
    <t>Wates Maintenance &amp; Minor Works Contract Extension</t>
  </si>
  <si>
    <t>Extension of the existing contract for an additional 1 year allowed for in the JCT MTC</t>
  </si>
  <si>
    <t>CH232453</t>
  </si>
  <si>
    <t>Barry Langridge</t>
  </si>
  <si>
    <t>Barry.Langridge@wates.co.uk</t>
  </si>
  <si>
    <t>Business Rates</t>
  </si>
  <si>
    <t>Business Rates Contract - to undertake review of the rateable values attributed to Ealing Council’s non-domestic properties by the Valuation Office Agency (VOA) as part of their 2023 assessment, in particular where the Council is liable for Business Rates e.g. schools, car parks, office space, sports centres.</t>
  </si>
  <si>
    <t>Gerald Eve LLP</t>
  </si>
  <si>
    <t>CEX23002/(A)</t>
  </si>
  <si>
    <t>OC339470</t>
  </si>
  <si>
    <t>Andrew Altman</t>
  </si>
  <si>
    <t>AAltman@geraldeve.com Andrew.Altman@nmrk.com</t>
  </si>
  <si>
    <t>GERALD EVE LLP</t>
  </si>
  <si>
    <t>One of the Off-Contract Spend suppliers. I don't know the following so may be incorrect selections: Contract Owner Local Supplier SME Voluntary/Community Non-Tendered Supplier Set Up Procurement Process Used RLW</t>
  </si>
  <si>
    <t>Raymond O'Mahoney t/a Albany Building Contractors</t>
  </si>
  <si>
    <t>Assets</t>
  </si>
  <si>
    <t>Unknown - Possible Sole Trader</t>
  </si>
  <si>
    <t>Raymond O'Mahoney</t>
  </si>
  <si>
    <t>Unknown</t>
  </si>
  <si>
    <t>ALBANY BUILDING CONTRACTORS</t>
  </si>
  <si>
    <t>Estate Management Services</t>
  </si>
  <si>
    <t>Estate Management services that cover the council’s commercial portfolio and leased property.</t>
  </si>
  <si>
    <t>Carter Jonas LLP</t>
  </si>
  <si>
    <t>RE23091</t>
  </si>
  <si>
    <t>Graham Pepper</t>
  </si>
  <si>
    <t>Graham.Pepper@carterjonas.co.uk</t>
  </si>
  <si>
    <t>Residential Surveying Services</t>
  </si>
  <si>
    <t>The Residential Surveying Services contract covers valuations for Right To Buy (RTB), buy backs, shared ownership and staircasing as well as sales of land.</t>
  </si>
  <si>
    <t>BNP PARIBAS REAL ESTATE ADVISORY &amp; PROPERTY MANAGEMENT UK LIMITED</t>
  </si>
  <si>
    <t>Home Ownership Services &amp; Housing Regeneration</t>
  </si>
  <si>
    <t>Simon Webb</t>
  </si>
  <si>
    <t>simon.webb@realestate.bnpparibas</t>
  </si>
  <si>
    <t>Housing Improvement Advisor</t>
  </si>
  <si>
    <t>Housing Improvement Advisor: * Document and performance review * Join performance meetings online: provide additional lines of inquiry; support deeper level of interrogation. * Review on housing governance * Review of staffing, resources and salaries</t>
  </si>
  <si>
    <t>Kelling Associates</t>
  </si>
  <si>
    <t>Chief Executive's Office</t>
  </si>
  <si>
    <t>Tony Clements</t>
  </si>
  <si>
    <t>clementst@ealing.gov.uk</t>
  </si>
  <si>
    <t>EC1712 Beaconsfield Primary School, ARP Remodelling 2025</t>
  </si>
  <si>
    <t>ARP Remodelling works 2025</t>
  </si>
  <si>
    <t>PA Finlay &amp; CO Ltd</t>
  </si>
  <si>
    <t>232680ES</t>
  </si>
  <si>
    <t>PAUL FREEDMAN</t>
  </si>
  <si>
    <t>SALES LEDGER CONTROLLER</t>
  </si>
  <si>
    <t>EC1626 - Little Ealing Primary School - Boundary Wall works and demolition of the PE Store</t>
  </si>
  <si>
    <t>Boundary wall works and demolition of the PE Store</t>
  </si>
  <si>
    <t>Cuttle Construction Limited</t>
  </si>
  <si>
    <t>CH232536 39</t>
  </si>
  <si>
    <t>Michael Cuttle</t>
  </si>
  <si>
    <t>To facilitate contact, supervision for Ealing’s families.</t>
  </si>
  <si>
    <t>Bold Moves Ltd</t>
  </si>
  <si>
    <t>Frank Gostling</t>
  </si>
  <si>
    <t>frank@boldmoves.co.uk</t>
  </si>
  <si>
    <t>RUTH WALLACE</t>
  </si>
  <si>
    <t>WALLACE SCHOOL OF TRANSPORT LTD</t>
  </si>
  <si>
    <t>WEIGHTRON BILANCIAI LIMITED</t>
  </si>
  <si>
    <t>Calibration and servicing of 1 x Weighbridge, 1 x DD2050 Driver Terminal &amp; 2 barriers with 1 cali- bration and 1 service visit per year. In addition, Software support for the software operating the terminal and weighing operations (WinWeigh Software).</t>
  </si>
  <si>
    <t>JACQUES THYS</t>
  </si>
  <si>
    <t>jacques.thys@weightroncb.co.uk</t>
  </si>
  <si>
    <t>SPARK! Greenford Work Experience Pilot</t>
  </si>
  <si>
    <t>SPARK! Is offering a bespoke workplace experience programme designed to address the needs and barriers faced by young people at risk of becoming NEET (Not in Education, Employment, or Training) in mainstream education. The project will focus on Greenford as the location of the school pupils and the aim is to source placements with Greenford employers.</t>
  </si>
  <si>
    <t>SPARK!</t>
  </si>
  <si>
    <t>Jasmeet Marbaha</t>
  </si>
  <si>
    <t>Work Ealing</t>
  </si>
  <si>
    <t>Matt Lent</t>
  </si>
  <si>
    <t>mattlent@sparkcharity.org.uk</t>
  </si>
  <si>
    <t>EC1693 - Montpelier Primary School</t>
  </si>
  <si>
    <t>Remove wall asbestos wall panelling prior to pipe removal.(Asbestos Framework)</t>
  </si>
  <si>
    <t>EC1494 - John Chilton School at Wood End - Phase 1b</t>
  </si>
  <si>
    <t>Mechanical Fees</t>
  </si>
  <si>
    <t>VSRW LTD</t>
  </si>
  <si>
    <t>Viv Windrum</t>
  </si>
  <si>
    <t>VSRW Limited</t>
  </si>
  <si>
    <t>Trustmarque Solutions Ltd</t>
  </si>
  <si>
    <t>ICT 365 Installation support service</t>
  </si>
  <si>
    <t>GB 434 530 809</t>
  </si>
  <si>
    <t>Jon Hicks</t>
  </si>
  <si>
    <t>jhicks@ealing.gov.uk</t>
  </si>
  <si>
    <t>Supply of fuel tanks, pumps and fuel management, plus maintenance and support.</t>
  </si>
  <si>
    <t>CHARLOTTE WATSON</t>
  </si>
  <si>
    <t>Charlotte.Watson@triscansystems.com</t>
  </si>
  <si>
    <t>Vortex have been chosen to supply specialist requirement of Waste drivers for GEL, Vortex have managed to find candidates with good level of copetence with immediate effect, price supplied is competitive in the market, communication levels have been prompt and professional</t>
  </si>
  <si>
    <t>SAEEMA SADIQ</t>
  </si>
  <si>
    <t>sales@vortex-recruitment.co.uk</t>
  </si>
  <si>
    <t>E1677 - Dairy Meadow Primary School - Switchgear and Distribution Board replacement (Phase 2)</t>
  </si>
  <si>
    <t>Switchgear and Distribution Board replacement (Phase 2)</t>
  </si>
  <si>
    <t>232619CH27</t>
  </si>
  <si>
    <t>Nicola Batmaz</t>
  </si>
  <si>
    <t>EC1688 - Horsenden &amp; Mandeville School - Boundary Wll works</t>
  </si>
  <si>
    <t>Boundary Wall works at Horsenden and Mandeville School</t>
  </si>
  <si>
    <t>232619CH 24</t>
  </si>
  <si>
    <t>EC1704 - Drayton Green Primary School - Toilet Refurbishment works</t>
  </si>
  <si>
    <t>Toilet Refurbishment work at Drayton Green PS</t>
  </si>
  <si>
    <t>232619CH-28</t>
  </si>
  <si>
    <t>EC1686 - Grove House Children's Centre</t>
  </si>
  <si>
    <t>Fire Alarm and Access Control Upgrade Works at Grove House Children Centre</t>
  </si>
  <si>
    <t>ABN Integrated Services Ltd</t>
  </si>
  <si>
    <t>Mark Burgess</t>
  </si>
  <si>
    <t>Business Development Manager</t>
  </si>
  <si>
    <t>EC1706 - Castlebar School - Remodelling Works</t>
  </si>
  <si>
    <t>Remodelling works for Castlebar School</t>
  </si>
  <si>
    <t>PA Finlay</t>
  </si>
  <si>
    <t>232619CH/26</t>
  </si>
  <si>
    <t>Paul Freedman</t>
  </si>
  <si>
    <t>SLT Development programme</t>
  </si>
  <si>
    <t>Training and development programme for the new Strategic Leadership Team</t>
  </si>
  <si>
    <t>T-Three Consulting Ltd</t>
  </si>
  <si>
    <t>Elizabeth Carswell</t>
  </si>
  <si>
    <t>carswelle@ealing.gov.uk</t>
  </si>
  <si>
    <t>T-THREE CONSULTING LTD</t>
  </si>
  <si>
    <t>Network &amp; Telephony Services</t>
  </si>
  <si>
    <t>The new contract will enable local and wide area network connectivity and line rental for broadband provision between Ealing Council (the council) sites, the data centre, hosted software providers, the internet and cloud providers. It will provide adequate bandwidth and reliability to support the required traffic with appropriate security requirements such as firewalls and cloud proxy to protect the council from malware and other threats. • fully managed WAN service under Lot 1a: Inter Site Connectivity (Wider Area Network) / Data Access Services • fully managed or co-managed LAN service under Lot 2a: Intra Site Connectivity (Local Area Network) / Local Connectivity Services • outbound telephony service under Lot 4b: Digital Communication Services (Unified Communications) • inbound telephony service under Lot 4d: Inbound Telephony Services</t>
  </si>
  <si>
    <t>British Telecommunications plc</t>
  </si>
  <si>
    <t>Joy Edobor</t>
  </si>
  <si>
    <t>Digital and ICT</t>
  </si>
  <si>
    <t>RE23090_A</t>
  </si>
  <si>
    <t>Joseph Butler</t>
  </si>
  <si>
    <t>Joseph.3.butler@bt.com</t>
  </si>
  <si>
    <t>Launch of the The Ealing Yellow Book, "Ealing's Safeguarding Children and Young People Guidance,"</t>
  </si>
  <si>
    <t>Support for the launch of the The Ealing Yellow Book, "Ealing's Safeguarding Children and Young People Guidance", including workshop and limited run of hard copies</t>
  </si>
  <si>
    <t>Hemming Group Ltd T/A Brintex</t>
  </si>
  <si>
    <t>HEMMING GROUP LTD T/A BRINTEX</t>
  </si>
  <si>
    <t>EICR Remedial Works</t>
  </si>
  <si>
    <t>Initial contract for works on EICR remedials backlog. A fixed maximum value contract to a maximum spend of £30,000 rather than a fixed term.</t>
  </si>
  <si>
    <t>W G Wigginton Ltd</t>
  </si>
  <si>
    <t>Gurjeet Bans</t>
  </si>
  <si>
    <t>Building Safety &amp; Compliance</t>
  </si>
  <si>
    <t>Alex Mitchell</t>
  </si>
  <si>
    <t>info@wigginton.co.uk</t>
  </si>
  <si>
    <t>EC1711 - Stanhope Primary School - Gas Outlet pipework replacement works</t>
  </si>
  <si>
    <t>Gas Outlet pipework replacement works at Stanhope Primary School</t>
  </si>
  <si>
    <t>SDG Electrical &amp; Mechanical Ltd</t>
  </si>
  <si>
    <t>CH232681ES</t>
  </si>
  <si>
    <t>Fuel Cards</t>
  </si>
  <si>
    <t>LOURDES MOORE</t>
  </si>
  <si>
    <t>Lourdes.Moore@shell.com</t>
  </si>
  <si>
    <t>AUTHORISED DISTRIBUTOR AND PROUD PARTNER OF THE BIGBELLY SMART WASTE MANAGEMENT SYSTEM Specialised Bigbelly bin bags - Black Liners Box of 100 - 20 boxes at £22.94 each - Total of £458.80 + VAT and Pallet delivery at £85 + VAT. Smart Max Compactor bin for purchase at £4,200 or Rental at £85 per bin per month .Time frame is 5-7 working days from the date received the PO for bags and 3-4 weeks for bins.</t>
  </si>
  <si>
    <t>ADRIELE LIMA</t>
  </si>
  <si>
    <t>adriele.lima@futurestreet.com</t>
  </si>
  <si>
    <t>W.H. &amp; D.B. DOOLE LIMITED T/A THE BELL BRUSH COMPANY</t>
  </si>
  <si>
    <t>Specialist Street Cleansing Tools (Brooms, Brushes, Shovels, Scrapers, Litter Pickers etc) and Graffiti Removal equipment, cloths and paint brushes etc). The Supplier is very reliable, with ability to order bulk good quality items at a good price</t>
  </si>
  <si>
    <t>PAUL WINFORD</t>
  </si>
  <si>
    <t>paul@bellbrush.com</t>
  </si>
  <si>
    <t>Barbour Logic Ltd</t>
  </si>
  <si>
    <t>Barbour Logic provides technology solutions for parking enforcement, specifically focusing on automating aspects of Penalty Charge Notice (PCN) processing and correspondence.</t>
  </si>
  <si>
    <t>Yvonne Budu-Manuel</t>
  </si>
  <si>
    <t>Janice Wigglesworth</t>
  </si>
  <si>
    <t>janice.wigglesworth@barbourlogic.co.uk</t>
  </si>
  <si>
    <t>Borough of Sanctuary support organisation (EASE refugee week and ESF board representation)</t>
  </si>
  <si>
    <t>Reimbursement for time spent as co-chair of Ealing Sanctuary Forum 2025-6 and grant towards activities provided for Refugee week 2025</t>
  </si>
  <si>
    <t>Ealing and Acton Support Enterprise (EASE)</t>
  </si>
  <si>
    <t>Registered Charity Number 1203945</t>
  </si>
  <si>
    <t>Larissa Pelham</t>
  </si>
  <si>
    <t>Larissa Pelham director@easeealing.org.uk</t>
  </si>
  <si>
    <t>Fire Risk Assessments 3 &amp; 4 and Quality Assurance Consultancy</t>
  </si>
  <si>
    <t>Project conducted in 2024 as a direct award via SEC framework, member of staff has left, only docs available are the contract and OD. Although OD states term of 1+1, contract is only 1yr with no extension option. Contract has been fully executed.</t>
  </si>
  <si>
    <t>MLCS3 Limited</t>
  </si>
  <si>
    <t>No Contract Reference available</t>
  </si>
  <si>
    <t>David Bracegirdle</t>
  </si>
  <si>
    <t>dave@mlcs3.com</t>
  </si>
  <si>
    <t>UKREiiF 2026 - London Pavilion Sponsor</t>
  </si>
  <si>
    <t>contract to purchase London Pavilion Sponsors package for UK’s Real Estate Investment and Infrastructure Forum taking place on 19th - 21st May 2026 (three day) for London Borough of Ealing delegation in Leeds, UK.</t>
  </si>
  <si>
    <t>James Parker</t>
  </si>
  <si>
    <t>james.parker@ukreiif.com</t>
  </si>
  <si>
    <t>Southern Communications Ltd</t>
  </si>
  <si>
    <t>Telephone supplier &amp; support services (including remote)</t>
  </si>
  <si>
    <t>No contract in place</t>
  </si>
  <si>
    <t>Political Awareness Training for Officers</t>
  </si>
  <si>
    <t>1.75 Hour training session</t>
  </si>
  <si>
    <t>Governance Training and Consultancy Ltd</t>
  </si>
  <si>
    <t>Clare Saul</t>
  </si>
  <si>
    <t>No CRN</t>
  </si>
  <si>
    <t>Are only 2 people and both are directors</t>
  </si>
  <si>
    <t>Steve Evans</t>
  </si>
  <si>
    <t>steve@govtc.co.uk</t>
  </si>
  <si>
    <t>BOC LIMITED</t>
  </si>
  <si>
    <t>BOC provides of industrial gas that complies with safety standards and compliance. Offering Oxygen, acetylene and argoshield gas cylinders.</t>
  </si>
  <si>
    <t>STUART ANDERSON</t>
  </si>
  <si>
    <t>Stuart.Anderson@boc.com</t>
  </si>
  <si>
    <t>BOC LTD</t>
  </si>
  <si>
    <t>Minor Structural Repairs &amp; Refurbishment Works</t>
  </si>
  <si>
    <t>Minor Masonry Structural Repairs &amp; Refurbishment Works at the following properties. Top Floor Flat 119 The Grove, Ealing W5 and 55 Farrier Road, Northolt, UB5</t>
  </si>
  <si>
    <t>Target Structural Ltd</t>
  </si>
  <si>
    <t>Mr. Simon Rixon</t>
  </si>
  <si>
    <t>simonrixon@targetstructural.co.uk</t>
  </si>
  <si>
    <t>Three Bridges Primary School</t>
  </si>
  <si>
    <t>Replacement of Broken Steamer with Combination Oven at Three Bridges Primary School</t>
  </si>
  <si>
    <t>CREDIT CONTROL MANAGER</t>
  </si>
  <si>
    <t>E1669 -Fielding Primary School</t>
  </si>
  <si>
    <t>Year 3/6 Block - Water Starvation issues</t>
  </si>
  <si>
    <t>SDG ELECTRICAL &amp; MECHANICAL</t>
  </si>
  <si>
    <t>SiteImprove Analytics tool</t>
  </si>
  <si>
    <t>Provides analytics and quality assurance on the council website.</t>
  </si>
  <si>
    <t>SiteImprove</t>
  </si>
  <si>
    <t>Clare Conroy</t>
  </si>
  <si>
    <t>Commissioned by a former employee. No details given.</t>
  </si>
  <si>
    <t>No account manager given</t>
  </si>
  <si>
    <t>Support@siteimprove.co.uk .</t>
  </si>
  <si>
    <t>PURE 360 email marketing tool</t>
  </si>
  <si>
    <t>Email marketing tool</t>
  </si>
  <si>
    <t>PURE PROMOTOR T/A PURE 360</t>
  </si>
  <si>
    <t>Contract managed by a former employee. No details.</t>
  </si>
  <si>
    <t>Kristian.tucker@pure360.com</t>
  </si>
  <si>
    <t>kristian.tucker@pure360.com</t>
  </si>
  <si>
    <t>BOI CREATIVE LTD - freelance designer</t>
  </si>
  <si>
    <t>Freelance designer.</t>
  </si>
  <si>
    <t>BOI CREATIVE LTD</t>
  </si>
  <si>
    <t>Simon Boi</t>
  </si>
  <si>
    <t>hello@boicreative.co.uk</t>
  </si>
  <si>
    <t>AGC PRINT SOLUTIONS LIMITED - commercial printers</t>
  </si>
  <si>
    <t>Printer for Housing News</t>
  </si>
  <si>
    <t>AGC PRINT SOLUTIONS LIMITED</t>
  </si>
  <si>
    <t>Set up by a former employee. No records available.</t>
  </si>
  <si>
    <t>Alan Colley</t>
  </si>
  <si>
    <t>SEVEN DEGREES - MARKETING SERVICES LTD</t>
  </si>
  <si>
    <t>Media sales</t>
  </si>
  <si>
    <t>SEVEN DEGREES MARKETING SERVICES LTD</t>
  </si>
  <si>
    <t>Alice Kingston</t>
  </si>
  <si>
    <t>hello@sevendegrees.co.uk</t>
  </si>
  <si>
    <t>IAN STUART PAPE - designer</t>
  </si>
  <si>
    <t>Freelance designer</t>
  </si>
  <si>
    <t>IAN STUART PAPE</t>
  </si>
  <si>
    <t>Not on Business World</t>
  </si>
  <si>
    <t>Ian Pape</t>
  </si>
  <si>
    <t>Not known</t>
  </si>
  <si>
    <t>CLEAR CHANNEL UK LTD - outdoor media supplier</t>
  </si>
  <si>
    <t>Outdoor / ambient advertisers.</t>
  </si>
  <si>
    <t>CLEAR CHANNEL UK LTD</t>
  </si>
  <si>
    <t>Michelle Sampson</t>
  </si>
  <si>
    <t>WALSTEAD PETERBOROUGH LTD - Printers</t>
  </si>
  <si>
    <t>Commercial printers</t>
  </si>
  <si>
    <t>WALSTEAD PETERBOROUGH LTD</t>
  </si>
  <si>
    <t>Debbie Chambers</t>
  </si>
  <si>
    <t>BETA DISTRIBUTION (SOUTH) LTD T/A LBOX COMMUNICATIONS - distributor</t>
  </si>
  <si>
    <t>Distributor</t>
  </si>
  <si>
    <t>BETA DISTRIBUTION (SOUTH) LTD T/A LBOX COMMUNICATIONS</t>
  </si>
  <si>
    <t>Sasha Srdanovic</t>
  </si>
  <si>
    <t>accounts@lboxcomms.com</t>
  </si>
  <si>
    <t>FIRST MOVE MARKETING SERVICES LTD-POSTAGE - Postage and delivery service</t>
  </si>
  <si>
    <t>Postage and delivery provider</t>
  </si>
  <si>
    <t>FIRST MOVE MARKETING SERVICES LTD-POSTAGE</t>
  </si>
  <si>
    <t>John Lloyd</t>
  </si>
  <si>
    <t>Feasibility study for a West London borough owned LoRaWAN network.</t>
  </si>
  <si>
    <t>This Officer Decision seeks approval to appoint Peira Consulting to deliver an independent feasibility study on the viability of a borough-owned LoRaWAN network for the West London Alliance (WLA). The study will assess technical, commercial, and governance options for low-power wireless connectivity across WLA boroughs, and will inform future investment decisions in digital infrastructure.</t>
  </si>
  <si>
    <t>Peira Consulting</t>
  </si>
  <si>
    <t>Anna Biezunska</t>
  </si>
  <si>
    <t>abiezunska001@ealing.gov.uk</t>
  </si>
  <si>
    <t>Google Cloud Platform - Website Search provider</t>
  </si>
  <si>
    <t>Website search provider</t>
  </si>
  <si>
    <t>Google Cloud Platform</t>
  </si>
  <si>
    <t>JADU LIMITED - T/A KIKA MULTIMEDIA - CMS provider</t>
  </si>
  <si>
    <t>Cost for upgrading new forms builder</t>
  </si>
  <si>
    <t>JADU LIMITED - T/A KIKA MULTIMEDIA</t>
  </si>
  <si>
    <t>Arabella Valasco</t>
  </si>
  <si>
    <t>arabela.velasco@jadu.co.uk</t>
  </si>
  <si>
    <t>ACCESS INTELLIGENCE MEDIA AND COMMUNICATIONS LTD - Press mgt tool</t>
  </si>
  <si>
    <t>Press queries management tool also know as Vuelio.</t>
  </si>
  <si>
    <t>Giordana Hulme</t>
  </si>
  <si>
    <t>CREDITCONTROL@VUELIO.COM</t>
  </si>
  <si>
    <t>Purchase of supermarket vouchers for household support fund</t>
  </si>
  <si>
    <t>distribution of vouchers under HSF scheme</t>
  </si>
  <si>
    <t>Blackhawk Network EMEA Ltd</t>
  </si>
  <si>
    <t>RE23074</t>
  </si>
  <si>
    <t>Francesca Bowers</t>
  </si>
  <si>
    <t>francecsca.bowers@bhnetwork.com</t>
  </si>
  <si>
    <t>Employee Assistance Programme (EAP) services to corporate employees and schools who decide to purchase the services.</t>
  </si>
  <si>
    <t>Chanelle Nelson</t>
  </si>
  <si>
    <t>chanelle.nelson@workplaceoptions.com</t>
  </si>
  <si>
    <t>WORKPLACE OPTIONS LTD</t>
  </si>
  <si>
    <t>Job evaluation database - EVALUATE</t>
  </si>
  <si>
    <t>Database for storing GLPCJES Grade 1 to 18 role profiles and job evaluation scores.</t>
  </si>
  <si>
    <t>Zellis UK Limited</t>
  </si>
  <si>
    <t>Chris Waller</t>
  </si>
  <si>
    <t>chris.waller@zellis.com</t>
  </si>
  <si>
    <t>ZELLIS UK LIMITED</t>
  </si>
  <si>
    <t>COSHH (Control of Substances Hazardous to Health)</t>
  </si>
  <si>
    <t>Access to a COSHH (Control of Substances Hazardous to Health) risk assessment software and service, primarily used by businesses to manage hazardous substances and comply with regulations.</t>
  </si>
  <si>
    <t>EcoOnline UK Ltd</t>
  </si>
  <si>
    <t>Helen Jones</t>
  </si>
  <si>
    <t>Chief Customer Officer</t>
  </si>
  <si>
    <t>A nurse led absence management service for recording sickness absence and providing nurse led advice to employees absent from work due to sickness absence.</t>
  </si>
  <si>
    <t>Workforce and Organisational Development Department</t>
  </si>
  <si>
    <t>Laura McCullough</t>
  </si>
  <si>
    <t>laura.mccullough@goodshape.com</t>
  </si>
  <si>
    <t>GOODSHAPE UK LIMITED</t>
  </si>
  <si>
    <t>Managed service provider of agency workers</t>
  </si>
  <si>
    <t>Adecco UK Limited</t>
  </si>
  <si>
    <t>Laura Pegg</t>
  </si>
  <si>
    <t>laura.pegg@adecco.co.uk</t>
  </si>
  <si>
    <t>HR IT &amp; Payroll system contract</t>
  </si>
  <si>
    <t>Contract for the provision of a HR IT and payroll system to pay circa 16,500 people</t>
  </si>
  <si>
    <t>Midland MHR - iTrent</t>
  </si>
  <si>
    <t>Alexander James Brown</t>
  </si>
  <si>
    <t>alexander.brown@mhrglobal.com</t>
  </si>
  <si>
    <t>EC1592 - Ellen Wilkinson School - Phase 1 RAAC</t>
  </si>
  <si>
    <t>For Skanska Technology Ltd to be the Principal Designer for Phase 1 RAAC Support Works at Ellen Wilkinson School</t>
  </si>
  <si>
    <t>Skanska Technology</t>
  </si>
  <si>
    <t>Martin Everitt</t>
  </si>
  <si>
    <t>Operations Manager</t>
  </si>
  <si>
    <t>XpertHR subscription</t>
  </si>
  <si>
    <t>Subscription for 2 years - HR team licence to various HR procedures - ended on January 2025 as we decided not to take up again due to price</t>
  </si>
  <si>
    <t>XpertHR LexisNexis Risk Solutions Group</t>
  </si>
  <si>
    <t>Workforce and OD</t>
  </si>
  <si>
    <t>Training package supplied by XpertHR</t>
  </si>
  <si>
    <t>brownki@ealing.gov.uk</t>
  </si>
  <si>
    <t>Setting up of the infrastructure, processes and recruitment of staff for the implementation and delivery of the Borough of Sanctuary 3 Year Strategy for Ealing.</t>
  </si>
  <si>
    <t>Ealing council was awarded the accreditation by the City of Sanctuary in March 2025 and the strategy was launched on 28th March 2025. The service is to provide expertise in the setting up and implementing processes, structures and recruitment of the team to enable the delivery of the strategy. The work involves working in partnership with stakeholders, locally and nationally and Ealing Council directorates, VCFS partners, and Sanctuary Seekers.</t>
  </si>
  <si>
    <t>Sanctuary Consultancy</t>
  </si>
  <si>
    <t>RFQ</t>
  </si>
  <si>
    <t>Company number - 15218577 / VAT registration - 451431423</t>
  </si>
  <si>
    <t>consultant not paying staff- daily rate used in excess of RLW</t>
  </si>
  <si>
    <t>samc@ealing.gov.uk</t>
  </si>
  <si>
    <t>Fleet Vehicle Hire</t>
  </si>
  <si>
    <t>GE25132</t>
  </si>
  <si>
    <t>GARETH JONES</t>
  </si>
  <si>
    <t>Jonesg@radius.co.uk</t>
  </si>
  <si>
    <t>Short Term Refuse Vehicle Hire</t>
  </si>
  <si>
    <t>GE23133</t>
  </si>
  <si>
    <t>YoungAndrew@refusevehicles.Co.uk</t>
  </si>
  <si>
    <t>SPH COSTING SERVICES LTD</t>
  </si>
  <si>
    <t>Expert for legal matters</t>
  </si>
  <si>
    <t>Mr Shaun P Higginbotham</t>
  </si>
  <si>
    <t>accounts@sphcosts.com</t>
  </si>
  <si>
    <t>Brent River Park history signs</t>
  </si>
  <si>
    <t>supply only of 3nr steel frame freestanding park history signs</t>
  </si>
  <si>
    <t>FitzPatrick Woolmer design and publishing ltd</t>
  </si>
  <si>
    <t>Mark Woolmer</t>
  </si>
  <si>
    <t>Mark@fwdp.co.uk</t>
  </si>
  <si>
    <t>FITZPATRICK WOOLMER DESIGN &amp; PUBLISHING LTD</t>
  </si>
  <si>
    <t>True compliance</t>
  </si>
  <si>
    <t>extension of contract upto 31 October 2025</t>
  </si>
  <si>
    <t>True Compliance</t>
  </si>
  <si>
    <t>Olubukola Adeleye</t>
  </si>
  <si>
    <t>Alastair Thorpe</t>
  </si>
  <si>
    <t>alastair@truecompliance.co.uk</t>
  </si>
  <si>
    <t>To provide tuition to Ealing's students</t>
  </si>
  <si>
    <t>TLC LIVE (Learn Solutions ltd T/A TLC Education Group and TLC LIVE)</t>
  </si>
  <si>
    <t>Josh Blackburn</t>
  </si>
  <si>
    <t>accounts@tlclive.com</t>
  </si>
  <si>
    <t>Consultancy Services to refresh Employers Requirements and Procedure Guide</t>
  </si>
  <si>
    <t>Consultant to support updating of Employers requirements and procedures for Housing Development</t>
  </si>
  <si>
    <t>CPC Project Services Ltd</t>
  </si>
  <si>
    <t>Housing Development and Regeneration</t>
  </si>
  <si>
    <t>Philip Pamment</t>
  </si>
  <si>
    <t>philip.pamment@cpcprojectservices</t>
  </si>
  <si>
    <t>Architectural consultancy services</t>
  </si>
  <si>
    <t>Consultancy services to update the Broadway Living Development brief</t>
  </si>
  <si>
    <t>PTE Architects</t>
  </si>
  <si>
    <t>Dr Tom Dollard</t>
  </si>
  <si>
    <t>tom.dollard@pte.co.uk</t>
  </si>
  <si>
    <t>BELVUE SCHOOL</t>
  </si>
  <si>
    <t>Mould treatment at Belvue School</t>
  </si>
  <si>
    <t>PUREMAINTENANCEUK LTD</t>
  </si>
  <si>
    <t>No Contract Ref.</t>
  </si>
  <si>
    <t>Jeremy Carr</t>
  </si>
  <si>
    <t>Finance Manager</t>
  </si>
  <si>
    <t>Housing Disrepair Surveys</t>
  </si>
  <si>
    <t>Expert Witness Surveys for Disrepair cases and Human Habitation Assessments</t>
  </si>
  <si>
    <t>HDSurvey Experts Ltd</t>
  </si>
  <si>
    <t>Antony Watkins</t>
  </si>
  <si>
    <t>David Deacon</t>
  </si>
  <si>
    <t>david@housingdisrepairsurveys.co.uk</t>
  </si>
  <si>
    <t>SUPREME PERSONNEL LIMITED T/A SUPREME RECRUITMENT LIMITED</t>
  </si>
  <si>
    <t>As GEL are not in agreement with Adecco, We have chosen this Recruitment Services for GEL drivers as they provide reliable drivers with years of experience.</t>
  </si>
  <si>
    <t>JAMES PETERS</t>
  </si>
  <si>
    <t>James@supremerecruitment.co.uk</t>
  </si>
  <si>
    <t>EC1679 - Durdan's Park Primary School</t>
  </si>
  <si>
    <t>Fire Compartmentation Improvement Works at Durdan's Park Primary School</t>
  </si>
  <si>
    <t>CLM Fireproofing</t>
  </si>
  <si>
    <t>Jamie Nalton</t>
  </si>
  <si>
    <t>Fire Safety Manager</t>
  </si>
  <si>
    <t>NEW LOCAL GOVERNMENT NETWORK (NLGN)</t>
  </si>
  <si>
    <t>As part of the ongoing work around town forums, the initial contract agreed following the RFQ process submitted by New Local in March 2023 and agreed by Ealing Council was extended via an OD signed off by Amanda Askham ( attached at attachments as evidence along with the PO) This amendment was prepared following a request from Ealing Council and details of the variation/ extension are as follows :- · Adjusting the timescales for delivery of councillor training to the Autumn of 2024 to acknowledge and accommodate for the election period and summer holidays. · Training to be provided by New Local and includes 3 x 2-hr training workshops for all Ealing Council members (councillors) · New Local reporting back to Ealing Council any key insights and future actions emerging from training.</t>
  </si>
  <si>
    <t>Specialist consultancy - apprentices not required for the delivery of the service</t>
  </si>
  <si>
    <t>info@newlocal.org.uk</t>
  </si>
  <si>
    <t>Events Sponsorship of YVYT- Hanwell Hootie</t>
  </si>
  <si>
    <t>Sponsorship of Hanwell Hootie Volunteers Tent on in Sandy Park (King George’s Field) To include: Listing on Hootie website with a link to your site Display of flyers at Information tent in Sandy Park 2x call outs on social media at dates to be</t>
  </si>
  <si>
    <t>Hanwell Hootie Music Festival CIC</t>
  </si>
  <si>
    <t>No Contract - PO attached as evidence</t>
  </si>
  <si>
    <t>The service delivered was sponsorship to increase resident awareness of Hanwell Your Voice Your Town (YVYT). Apprentices N/A</t>
  </si>
  <si>
    <t>Faye Hamilton- Director -Hanwell Hootie Music Festival CIC</t>
  </si>
  <si>
    <t>faye@hanwellhootie.co.uk</t>
  </si>
  <si>
    <t>HANWELL HOOTIE MUSIC FESTIVAL CIC</t>
  </si>
  <si>
    <t>BL Arthur Court cladding remediation works</t>
  </si>
  <si>
    <t>PRP will be appointed to undertake the duties of the EWS1 Assessor, conduct site visit and inspection report throughout the remediation works, updated FRAEW post remediation &amp; signed the EWS1 form</t>
  </si>
  <si>
    <t>PRP Architectural LLP</t>
  </si>
  <si>
    <t>No contract reference in place.</t>
  </si>
  <si>
    <t>Irena Sadowska</t>
  </si>
  <si>
    <t>Accounts@prp.co.uk</t>
  </si>
  <si>
    <t>Perivale Primary School</t>
  </si>
  <si>
    <t>Replacement of Broken Blue Seal Ovens with 10-Grid Combination Oven at Perivale Primary School</t>
  </si>
  <si>
    <t>No contract ref.</t>
  </si>
  <si>
    <t>Supply of Spare Parts Training and Technical Back Up Support for Grounds Equipment</t>
  </si>
  <si>
    <t>VICKY JUNIPER</t>
  </si>
  <si>
    <t>JuniperV@ernestdoe.co.uk</t>
  </si>
  <si>
    <t>This Supplier specialises in cycle lights &amp; safety systems for HGV vehicles - You cannot get the right components from anywhere else. If purchased by a different supplier, a high mark-up price will be given. The same systems are in our existing fleet and therefore only this supplier can be used for the newer fleet.</t>
  </si>
  <si>
    <t>DEAN PERCIVAL</t>
  </si>
  <si>
    <t>dp@fleetclear.com</t>
  </si>
  <si>
    <t>VV Link - All ages SEN transport DPS</t>
  </si>
  <si>
    <t>VV LINK</t>
  </si>
  <si>
    <t>Suba Ithaya</t>
  </si>
  <si>
    <t>info@vvlink.co.uk</t>
  </si>
  <si>
    <t>AEBI SCHMIDT UK LIMITED</t>
  </si>
  <si>
    <t>Manufacturer of street sweepers &amp; parts being supplied via NRG leasing</t>
  </si>
  <si>
    <t>PAUL PUDNEY</t>
  </si>
  <si>
    <t>Paul.Pudney@aebi-schmidt.com</t>
  </si>
  <si>
    <t>THAMESWIDE GROUP- ALL AGES SEN TRANSPORT DPS</t>
  </si>
  <si>
    <t>THAMESWIDE GROUP</t>
  </si>
  <si>
    <t>Consultancy services to refresh Employers requirements</t>
  </si>
  <si>
    <t>Consultant to support updating of Employer's requirements and procedures for Housing Development</t>
  </si>
  <si>
    <t>CPC Project Services</t>
  </si>
  <si>
    <t>Philip.pamment@cpcprojectservices.co.uk</t>
  </si>
  <si>
    <t>Blu Haven Care Ltd - All Ages SEN Transport</t>
  </si>
  <si>
    <t>BLU HAVEN CARE LTD</t>
  </si>
  <si>
    <t>HAVEN CARE LTD</t>
  </si>
  <si>
    <t>Specialist supplier of Lances, Hilite and Cleaner. No competitive quotes are available from other suppliers as this is the only company that supplies the products.</t>
  </si>
  <si>
    <t>JACQUI BRENNAN</t>
  </si>
  <si>
    <t>jacqui.brennan@nomixenviro.co.uk</t>
  </si>
  <si>
    <t>VV Link Travel Ltd - All ages SEN transport DPS</t>
  </si>
  <si>
    <t>VV Link Travel Ltd</t>
  </si>
  <si>
    <t>Ithaya Shanmuganathan</t>
  </si>
  <si>
    <t>Consultancy services - Coaching for GEL Finance Director</t>
  </si>
  <si>
    <t>MICHAEL SMITH</t>
  </si>
  <si>
    <t>mikeasmith1102@gmail.com</t>
  </si>
  <si>
    <t>DWD Property &amp; Planning LTD</t>
  </si>
  <si>
    <t>Valuation advice - Dilapidations (Section 18)</t>
  </si>
  <si>
    <t>Andrew C Pilbrow</t>
  </si>
  <si>
    <t>andrew.pilbrow@dwd-ltd.co.uk</t>
  </si>
  <si>
    <t>Building Safety Regulator</t>
  </si>
  <si>
    <t>we are the building safety regulator and not a supplier of goods or services. The invoices we issue are for charges relating to the building safety regulations and these charges are raised under the terms of Building Safety (Regulator’s Charges) Regulations 2023 and for HSE to recover its costs in carrying out its statutory function. The company is not a customer of HSE but is a Duty Holder under the above Regulations and as such has a legal obligation in relation to building safety. Therefore ours is not a normal customer/supplier relationship.</t>
  </si>
  <si>
    <t>Health &amp; Safety Executive</t>
  </si>
  <si>
    <t>Dawn Kent-Payne</t>
  </si>
  <si>
    <t>Jenny Gibbons</t>
  </si>
  <si>
    <t>jenny.gibbons@hse.gov.uk</t>
  </si>
  <si>
    <t>West Middlesex Golf Course</t>
  </si>
  <si>
    <t>West Middlesex Golf Course - Development Assessment</t>
  </si>
  <si>
    <t>Montagu Evans LLP</t>
  </si>
  <si>
    <t>Lydia Forbes</t>
  </si>
  <si>
    <t>accounts.receivable@montagu-evans.co.uk</t>
  </si>
  <si>
    <t>LD2 &amp; Smoke Detectors</t>
  </si>
  <si>
    <t>Contract for the provision of LD2 and Smoke Detection as specified in the quotation</t>
  </si>
  <si>
    <t>Scott Draper</t>
  </si>
  <si>
    <t>ScottD@wigginton.co.uk</t>
  </si>
  <si>
    <t>THAMESWIDE GROUP LTD- ALL AGES SEN TRANSPORT DPS</t>
  </si>
  <si>
    <t>THAMESWIDE GROUP LTD</t>
  </si>
  <si>
    <t>Hera Social Care Ltd</t>
  </si>
  <si>
    <t>Ogochukwu Crystal Williams</t>
  </si>
  <si>
    <t>Crystalwilliamsud@gmail.com</t>
  </si>
  <si>
    <t>EC1592 - Ellen Wilkinson School for Girls</t>
  </si>
  <si>
    <t>Fire Shutter at Ellen Wilkinson SFG kitchen</t>
  </si>
  <si>
    <t>Complete Shutter Services Ltd</t>
  </si>
  <si>
    <t>Ed Cheng</t>
  </si>
  <si>
    <t>e.cheng@completeshutterservices.co.uk</t>
  </si>
  <si>
    <t>Clinical waste collections</t>
  </si>
  <si>
    <t>This service is the collection of both clinical Sharps waste and clinical sacks waste within the borough.</t>
  </si>
  <si>
    <t>Rentokil Initial UK Ltd t/a Initial Washroom Hygiene UK</t>
  </si>
  <si>
    <t>CH222359</t>
  </si>
  <si>
    <t>Emma Montero</t>
  </si>
  <si>
    <t>emma.montero@rentokil-initial.com</t>
  </si>
  <si>
    <t>Independent Social Worker - Gillian Aldridge</t>
  </si>
  <si>
    <t>To provide independent social work.</t>
  </si>
  <si>
    <t>Gillian Aldridge</t>
  </si>
  <si>
    <t>Jordana Lawes</t>
  </si>
  <si>
    <t>Jill.aldridge@live.co.uk</t>
  </si>
  <si>
    <t>UNITY RECRUITMENT LTD</t>
  </si>
  <si>
    <t>Agency supply of new Contract Support Officers for GEL - GEL are not in contract with Adecco</t>
  </si>
  <si>
    <t>CARL HELMRICH</t>
  </si>
  <si>
    <t>parking@unity-recruitment.co.uk</t>
  </si>
  <si>
    <t>Independent panel member - Catherine Abbott-Jeffery</t>
  </si>
  <si>
    <t>To provide panel support for adoption services</t>
  </si>
  <si>
    <t>Catherine Abbott-Jeffery</t>
  </si>
  <si>
    <t>catabbott@hotmail.co.uk</t>
  </si>
  <si>
    <t>Independent panel member - Bella Belfon-Rose</t>
  </si>
  <si>
    <t>Bella Belfon-Rose</t>
  </si>
  <si>
    <t>bellabr28@gmail.com</t>
  </si>
  <si>
    <t>Arribatec UK Ltd</t>
  </si>
  <si>
    <t>The work is for upgrading the Council’s Finance system, Business World, and then migrating the system to the Cloud.</t>
  </si>
  <si>
    <t>C0513</t>
  </si>
  <si>
    <t>Kathryn McDonnell</t>
  </si>
  <si>
    <t>kathryn.mcdonnell@arribatec.com</t>
  </si>
  <si>
    <t>Civiteq Trading Limited</t>
  </si>
  <si>
    <t>To deliver a series of automation activities within a timescale and realise benefits/cots savings as a result.</t>
  </si>
  <si>
    <t>Kevin Griffin</t>
  </si>
  <si>
    <t>Mike Palje-Rossi</t>
  </si>
  <si>
    <t>mike.palje-rossi@civiteq.co.uk</t>
  </si>
  <si>
    <t>Independent panel member - Cassandra Mason</t>
  </si>
  <si>
    <t>Cassandra Mason</t>
  </si>
  <si>
    <t>cassiemason430@gmail.com</t>
  </si>
  <si>
    <t>Urgent Rat Infestation Treatment &amp; Control - North Acton Square</t>
  </si>
  <si>
    <t>The Council seeks a qualified pest control provider to deliver a comprehensive rodent eradication and control plan.</t>
  </si>
  <si>
    <t>Axis Europe</t>
  </si>
  <si>
    <t>Eamon Odonnell</t>
  </si>
  <si>
    <t>eamon.odonnell@axiseurope.com</t>
  </si>
  <si>
    <t>The course is complete in that it will give all attendees the skills, knowledge and confidence on completion to work in the role that they are trained for. The bespoke element includes, not just the training required for the certification, but additional training relating to the way in which you wish enforcement to be carried out, including policies, practices and any local variations.</t>
  </si>
  <si>
    <t>GARETH MORGAN</t>
  </si>
  <si>
    <t>info@parkingassociates.co.uk</t>
  </si>
  <si>
    <t>TO SUPPLY FIRE EXTINGUISHER SERVICING AND REFILL/REPLACEMENTS AS REQUIRED, SAFETY SIGNAGE, PAT TESTING AND OTHER FIRE RELATED PRODUCTS SUCH AS FIRE RISK ASSESSMENTS ETC</t>
  </si>
  <si>
    <t>PAUL SKELTON</t>
  </si>
  <si>
    <t>paul.skelton@initialfire.co.uk</t>
  </si>
  <si>
    <t>Supply, service and spare parts for agricultural and ground care machinery</t>
  </si>
  <si>
    <t>JON RYAN</t>
  </si>
  <si>
    <t>JonRyan@georgebrowns.co.uk</t>
  </si>
  <si>
    <t>EC1658 - Perceval House</t>
  </si>
  <si>
    <t>Ground Floor refurbishment works</t>
  </si>
  <si>
    <t>tracey.jones@morgansindall.com</t>
  </si>
  <si>
    <t>Asset Management Services - NPV Modelling</t>
  </si>
  <si>
    <t>DA via Procurement Hub framework, for NPV modelling software, support, and licences. £54,500 yr1, £75,500 over 3 years.</t>
  </si>
  <si>
    <t>Savills (UK) Limited</t>
  </si>
  <si>
    <t>Nick Carlisle</t>
  </si>
  <si>
    <t>ncarlisle@savills.com</t>
  </si>
  <si>
    <t>EC1672 - Grange Primary School - Remodelling Works - Phase 1 and 2</t>
  </si>
  <si>
    <t>For Structural Consultancy</t>
  </si>
  <si>
    <t>Jaga Jankowska</t>
  </si>
  <si>
    <t>Jaga@elitedesigners.co.uk</t>
  </si>
  <si>
    <t>Independent panel member - Lesley Francois</t>
  </si>
  <si>
    <t>Lesley Francois</t>
  </si>
  <si>
    <t>lesleyfn@aol.com</t>
  </si>
  <si>
    <t>Lift Refurbishment Programme 25/26 Phase 1</t>
  </si>
  <si>
    <t>Mini comp via NFP Passenger Lift Services Framework for refurbishment and intervention works on 12 lifts</t>
  </si>
  <si>
    <t>232639 HE/1</t>
  </si>
  <si>
    <t>EC1672 - Grange Primary School - Remodelling Works</t>
  </si>
  <si>
    <t>For remodelling works at Grange Primary School</t>
  </si>
  <si>
    <t>ETA PROJECTS LTD</t>
  </si>
  <si>
    <t>Andrew Bate</t>
  </si>
  <si>
    <t>finance@etaprojects.co.uk</t>
  </si>
  <si>
    <t>Imperial College Health Partners Ltd_Evaluation</t>
  </si>
  <si>
    <t>Baseline evaluation of impact of employment support on NHS resource usage</t>
  </si>
  <si>
    <t>Imperial College Health Partners Ltd</t>
  </si>
  <si>
    <t>Baseline Evaluation</t>
  </si>
  <si>
    <t>Sweta Parashar</t>
  </si>
  <si>
    <t>TFMICHP@imperialcollegehealthpartners.com</t>
  </si>
  <si>
    <t>Spacehive Ltd</t>
  </si>
  <si>
    <t>Crowdfunding product suite and activation services to support delivery of Transform Your Space (2018-2019), Future Ealing Fund (2021) and Ealing Together Fund (2022-2024). Not needed since August 2024</t>
  </si>
  <si>
    <t>Aoife Herr</t>
  </si>
  <si>
    <t>aherr@spacehive.com</t>
  </si>
  <si>
    <t>Bespoke supplier as they are the only ones that can provide assistance with there equipment and technology that are already in GEL fleet vehicles. Logistics, supporting Greener Ealing in utilising advanced vision techniques to support transport operations through real-time monitoring, object detection, and vehicle tracking.</t>
  </si>
  <si>
    <t>CHARLEY TAYLOR</t>
  </si>
  <si>
    <t>ctaylor@vision-techniques.com</t>
  </si>
  <si>
    <t>EC1655 - VILLIERS HIGH SCHOOL</t>
  </si>
  <si>
    <t>FOR THE DELIVERY OF PRE-CONSTRUCTION SERVICES IN RELATION TO THE EXPANSION OF VILLER’S HIGH SCHOOL</t>
  </si>
  <si>
    <t>232599CH</t>
  </si>
  <si>
    <t>BSL services</t>
  </si>
  <si>
    <t>provision of BSL translation</t>
  </si>
  <si>
    <t>Significan't (uk) T/A SignVideo</t>
  </si>
  <si>
    <t>Louise Corner</t>
  </si>
  <si>
    <t>lcorner@sorenson.com</t>
  </si>
  <si>
    <t>Apply4 film application software</t>
  </si>
  <si>
    <t>Online software to process filming invoices and licences</t>
  </si>
  <si>
    <t>Apply4 Technology Ltd</t>
  </si>
  <si>
    <t>Film Office</t>
  </si>
  <si>
    <t>Hugh Sharma</t>
  </si>
  <si>
    <t>hugh@apply4.com</t>
  </si>
  <si>
    <t>Splash website design</t>
  </si>
  <si>
    <t>Contract to design and maintain film office website</t>
  </si>
  <si>
    <t>Splash Creative</t>
  </si>
  <si>
    <t>Henry Lindesay-Bethune</t>
  </si>
  <si>
    <t>henry@splash.uk.com</t>
  </si>
  <si>
    <t>Independent Social Work - Genus Social Work Limited</t>
  </si>
  <si>
    <t>To provide independent social work</t>
  </si>
  <si>
    <t>Genus Social Work Limited</t>
  </si>
  <si>
    <t>Rhona Bicette</t>
  </si>
  <si>
    <t>imccardle3@gmail.com</t>
  </si>
  <si>
    <t>78 Ltd</t>
  </si>
  <si>
    <t>78 Ltd are external consultants for technical fire safety</t>
  </si>
  <si>
    <t>Dr Jason Barden</t>
  </si>
  <si>
    <t>Jason.Barden@seventy-eight.co.uk</t>
  </si>
  <si>
    <t>Graffiti contractor providing graffiti removal chemicals</t>
  </si>
  <si>
    <t>ABBY PICKETT</t>
  </si>
  <si>
    <t>Abby.Pickett@graffiti-solutions.co.uk</t>
  </si>
  <si>
    <t>Provide garments and weekly launder of coveralls, dust mats and roller towels.</t>
  </si>
  <si>
    <t>BETH CUTHILL</t>
  </si>
  <si>
    <t>BethCuthill@jsg.com</t>
  </si>
  <si>
    <t>Genuine new &amp; used parts, as well as agricultural, golf &amp; grass and plant machinery from 6 branches across Central &amp; Southern England</t>
  </si>
  <si>
    <t>IAN ROYSTON</t>
  </si>
  <si>
    <t>RoystonIan@farol.co.uk</t>
  </si>
  <si>
    <t>Specialist supplier to provide a comprehensive service designed to support businesses in managing their fleet, including tacho downloads, O licence reports and help for transport related issues and Fleet inspections only for existing GEL fleet.</t>
  </si>
  <si>
    <t>Usha Sharma</t>
  </si>
  <si>
    <t>Usha Sharma - Independent Fostering Panel Chair</t>
  </si>
  <si>
    <t>No contract refernece</t>
  </si>
  <si>
    <t>Herminder Sanghera</t>
  </si>
  <si>
    <t>SangheraH@ealing.gov.uk</t>
  </si>
  <si>
    <t>Modi Abdoul</t>
  </si>
  <si>
    <t>Modi Abdoul - Independent Fostering Panel Member</t>
  </si>
  <si>
    <t>Brhana Isays</t>
  </si>
  <si>
    <t>Brhana Isays - Independent Fostering Panel Member</t>
  </si>
  <si>
    <t>Ruth Kirkpatrick</t>
  </si>
  <si>
    <t>Ruth Kirkpatrick - independent Fostering Panel Member</t>
  </si>
  <si>
    <t>Nadine Butler</t>
  </si>
  <si>
    <t>Nadine Butler - Independent Fostering Panel Member</t>
  </si>
  <si>
    <t>Mary Mensah</t>
  </si>
  <si>
    <t>Mary Mensah - Independent Fostering Panel Member</t>
  </si>
  <si>
    <t>Carmel Treanor</t>
  </si>
  <si>
    <t>Carmel Treanor - Independent Fostering Panel Member</t>
  </si>
  <si>
    <t>Jamila Herman</t>
  </si>
  <si>
    <t>Jamila Herman - Independent Fostering Panel</t>
  </si>
  <si>
    <t>Sophia Bramble</t>
  </si>
  <si>
    <t>Sophia Bramble - Independent Fostering Panel Member</t>
  </si>
  <si>
    <t>Hugh Minty</t>
  </si>
  <si>
    <t>Hugh Minty - Independent Fostering Panel Member</t>
  </si>
  <si>
    <t>Mike Cohen</t>
  </si>
  <si>
    <t>Mike Cohen - Independent Fostering Panel Member</t>
  </si>
  <si>
    <t>Suicide Prevention Training in Ealing Primary and Secondary Schools</t>
  </si>
  <si>
    <t>This intervention is aimed at responding to suicide ideation in schools towards ensuring schools are equipped with the skills to support children and young people with an expressed, felt or suspected need.</t>
  </si>
  <si>
    <t>Papyrus</t>
  </si>
  <si>
    <t>Cyril Eshareturi</t>
  </si>
  <si>
    <t>Alex Hills</t>
  </si>
  <si>
    <t>alex.hills@papyrus-uk.org</t>
  </si>
  <si>
    <t>West Acton Primary School - Defect Repair - Contribution to repair Block L Infill Roof Leaks.</t>
  </si>
  <si>
    <t>Repair &amp; match the existing installation in accordance with the original design and build contract with Henry Brothers</t>
  </si>
  <si>
    <t>Henry Brothers (Magherafelt) Limited</t>
  </si>
  <si>
    <t>ROBYN YOUNG</t>
  </si>
  <si>
    <t>robyn.young@henrybrothers.co.uk</t>
  </si>
  <si>
    <t>Independent panel member - Tamika Murray</t>
  </si>
  <si>
    <t>Tamika Murray</t>
  </si>
  <si>
    <t>tamikamurray1@yahoo.co.uk</t>
  </si>
  <si>
    <t>Internal Refurbishment Works</t>
  </si>
  <si>
    <t>The provision of maintenance and minor works. Contract consists of executed JCT MTC dated 16/7/25 and Deed of Variation dated 3/9/25. These include the tender documentation submitted, the pricing model and scope of works.</t>
  </si>
  <si>
    <t>Wates Property Services Limited</t>
  </si>
  <si>
    <t>232551HE</t>
  </si>
  <si>
    <t>Sophie Gardiner</t>
  </si>
  <si>
    <t>Sophie.Gardiner@wates.co.uk</t>
  </si>
  <si>
    <t>Office space renovation works</t>
  </si>
  <si>
    <t>Works,services</t>
  </si>
  <si>
    <t>Skylakes Psychology</t>
  </si>
  <si>
    <t>Service provided to Educational Psychology Service</t>
  </si>
  <si>
    <t>Skylakes Pscyhology</t>
  </si>
  <si>
    <t>Specialist Service</t>
  </si>
  <si>
    <t>Katie Andrews</t>
  </si>
  <si>
    <t>K.Andrews@skylakes.co.uk</t>
  </si>
  <si>
    <t>This supplier takes our HGV vehicles for MOT - This is cost effective than to have an engineer take them</t>
  </si>
  <si>
    <t>Self employed -Not applicable</t>
  </si>
  <si>
    <t>We use this supplier to provide MOT’s on all 2axles, 3.5t and below vehs and tyres. MOT’s are 50 and tyre prices can vary on the size of the tyre, most common tyre for the vans are £90.</t>
  </si>
  <si>
    <t>Building Blocks of Health Toolkit</t>
  </si>
  <si>
    <t>Provide the written content of a series of chapters on a module on the Building Blocks of Health</t>
  </si>
  <si>
    <t>Paul Brook</t>
  </si>
  <si>
    <t>Ruxandra Ratiu</t>
  </si>
  <si>
    <t>I don't have one</t>
  </si>
  <si>
    <t>freelancer</t>
  </si>
  <si>
    <t>paul.brook76@googlemail.com</t>
  </si>
  <si>
    <t>Cleaning products/machinery for all Transport fleet</t>
  </si>
  <si>
    <t>MARTIN BREMNER</t>
  </si>
  <si>
    <t>MARTIN@TCE.ORG.UK</t>
  </si>
  <si>
    <t>For small power works at Grove House CC.</t>
  </si>
  <si>
    <t>ABN Integrated Service Ltd</t>
  </si>
  <si>
    <t>Lucy Overy</t>
  </si>
  <si>
    <t>lucy@abnintegrated.co.uk</t>
  </si>
  <si>
    <t>SOUTH BANK UNIVERSITY ENTERPRISES LIMITED</t>
  </si>
  <si>
    <t>SOUTH BANK ENTERPRISES LIMITED NEEDS TO BE SET UP IN ORDER FOR TWO OFFICERS TO TAKE THE IOA DIPLOMA IN ACOUSTICS &amp; NOISE CONTROL AND ANY FUTURE TRAINING COURSES</t>
  </si>
  <si>
    <t>Paul Murphy</t>
  </si>
  <si>
    <t>Imperial College</t>
  </si>
  <si>
    <t>HDRC Ealing contract</t>
  </si>
  <si>
    <t>Vaishnavee Madden</t>
  </si>
  <si>
    <t>Shana Nessa</t>
  </si>
  <si>
    <t>None yet</t>
  </si>
  <si>
    <t>Obi Umenyiora</t>
  </si>
  <si>
    <t>o.umenyiora@imperial.ac.uk</t>
  </si>
  <si>
    <t>To facilitate family contact sessions for Ealing’s families.</t>
  </si>
  <si>
    <t>Tiny Hearts Ltd</t>
  </si>
  <si>
    <t>Salman Idrees</t>
  </si>
  <si>
    <t>infor@tiny-hearts.co.uk</t>
  </si>
  <si>
    <t>NHS North Central London ICB_MSK Trailblazer Evaluation Delivery and Impact MoU</t>
  </si>
  <si>
    <t>robust evaluation of the programme - to understand the benefits and barriers to supporting people with MSK, through a holistic health &amp; wellbeing approach, back into work.</t>
  </si>
  <si>
    <t>NHS NORTH CENTRAL LONDON ICB</t>
  </si>
  <si>
    <t>Sandip Patel</t>
  </si>
  <si>
    <t>sandip.patel3@nhs.net</t>
  </si>
  <si>
    <t>EC1662 - Lady Margaret PS - SRP</t>
  </si>
  <si>
    <t>Electrical Engineering Support for New SRP Unit at Lady Margaret School,</t>
  </si>
  <si>
    <t>ETA Projects Ltd</t>
  </si>
  <si>
    <t>UNIVERSAL HOME &amp; HEALTHCARE TRAINING LTD - ALL AGES SEN TRANSPORT</t>
  </si>
  <si>
    <t>UNIVERSAL HOME &amp; HEALTHCARE TRAINING LTD</t>
  </si>
  <si>
    <t>Abdi Ali</t>
  </si>
  <si>
    <t>abdi.ali@universalhht.co.uk</t>
  </si>
  <si>
    <t>For Drainage Works at Allenby Primary School</t>
  </si>
  <si>
    <t>Thomas Mohan</t>
  </si>
  <si>
    <t>t.mohanltd@gmail.com</t>
  </si>
  <si>
    <t>Supplier for Bin liners</t>
  </si>
  <si>
    <t>ANWEN MORRIS</t>
  </si>
  <si>
    <t>anwen.morris@streetmaster.co.uk</t>
  </si>
  <si>
    <t>Street Cleansing Tools (Brooms, Brushes, Shovels, Scrapers, Litter Pickers etc) and Graffiti Removal equipment, cloths and paint brushes etc). The Supplier is very reliable, with good quality items at a good price</t>
  </si>
  <si>
    <t>INTELLIGENT PLANS &amp; EXAMINATIONS (IPE) LIMITED</t>
  </si>
  <si>
    <t>Community Infrastructure Levy (CIL) Examination for Planning</t>
  </si>
  <si>
    <t>LifeClubs Ltd</t>
  </si>
  <si>
    <t>Coaching</t>
  </si>
  <si>
    <t>Jackie Greene</t>
  </si>
  <si>
    <t>accounts@lifeclubs.co.uk</t>
  </si>
  <si>
    <t>Independent Social Work - Robert Braun</t>
  </si>
  <si>
    <t>Robert Braun</t>
  </si>
  <si>
    <t>rfjbraun@gmail.com</t>
  </si>
  <si>
    <t>Gas Advisory Services</t>
  </si>
  <si>
    <t>3RD PARTY ASSURANCE SERVICES FOR ASSETT MANAGEMENT COMPLIANCE AND BUILDING SAFETY RELATED ACTIVITIES</t>
  </si>
  <si>
    <t>232687HE</t>
  </si>
  <si>
    <t>Paul Bruniges</t>
  </si>
  <si>
    <t>pbruniges@pcm.co.com</t>
  </si>
  <si>
    <t>EC1662 - Lady Margaret Primary School - Remodelling</t>
  </si>
  <si>
    <t>CCTV Survey at Lady Margaret Primary School</t>
  </si>
  <si>
    <t>Utility Mapping Group (UK) Ltd</t>
  </si>
  <si>
    <t>staylor@u-map.co.uk accounts@u-map.co.uk</t>
  </si>
  <si>
    <t>Damian Taylor</t>
  </si>
  <si>
    <t>BOHSA will help to facilitate the process of the Training Course for health and safety with the client i.e. ensure all delegates have the pre requisites to attend the course</t>
  </si>
  <si>
    <t>DARREN VAUSE</t>
  </si>
  <si>
    <t>accounts@bohsa.co.uk</t>
  </si>
  <si>
    <t>Parking Enforcement uniforms/PPE</t>
  </si>
  <si>
    <t>EMILY FIELDER</t>
  </si>
  <si>
    <t>parking@kelticclothing.co.uk</t>
  </si>
  <si>
    <t>Powell Spencer &amp; Partners solicitor</t>
  </si>
  <si>
    <t>Providing Legal services for Special Guardianship for families in Children services</t>
  </si>
  <si>
    <t>This is a partnership</t>
  </si>
  <si>
    <t>Peter Fleming</t>
  </si>
  <si>
    <t>peterfleming@psplaw.co.uk</t>
  </si>
  <si>
    <t>HDRC Ealing</t>
  </si>
  <si>
    <t>Grant funded from NIHR. Approved by Cabinet in Nov 2023.</t>
  </si>
  <si>
    <t>London School of Hygiene and Tropical Medicine</t>
  </si>
  <si>
    <t>RC000330</t>
  </si>
  <si>
    <t>Kieran Pantry-Melsom</t>
  </si>
  <si>
    <t>Kieran.Pantry-Melsom@lshtm.ac.uk&gt;</t>
  </si>
  <si>
    <t>Grant funded by NIHR to deliver services for HDRC Ealing</t>
  </si>
  <si>
    <t>Institute of Development Studies</t>
  </si>
  <si>
    <t>No contract ref i place</t>
  </si>
  <si>
    <t>Sarah Ollerenshaw</t>
  </si>
  <si>
    <t>S.Ollerenshaw@ids.ac.uk</t>
  </si>
  <si>
    <t>Roopal Shah</t>
  </si>
  <si>
    <t>roopal.shah@arribatec.com</t>
  </si>
  <si>
    <t>EC1352 - Gurnell Leisure Centre</t>
  </si>
  <si>
    <t>Clerk of Works services for the Gurnell Leisure Centre pre-construction period</t>
  </si>
  <si>
    <t>Ragstone Limited</t>
  </si>
  <si>
    <t>Phillip Holland</t>
  </si>
  <si>
    <t>nicola.holland@rltd.co.uk</t>
  </si>
  <si>
    <t>LENNIE ENVIRONMENTAL LIMITED</t>
  </si>
  <si>
    <t>Consultancy services - Simpler Recycling and Waste Site Redevelopment</t>
  </si>
  <si>
    <t>NEIL CARRETT</t>
  </si>
  <si>
    <t>neil.carrett@outlook.com</t>
  </si>
  <si>
    <t>For collaborator work activities</t>
  </si>
  <si>
    <t>Ealing and Hounslow CVS</t>
  </si>
  <si>
    <t>Irfan Arif</t>
  </si>
  <si>
    <t>irfan@ehcvs.org.uk</t>
  </si>
  <si>
    <t>Print of brochures (May &amp; July 2025)</t>
  </si>
  <si>
    <t>Print of brochures in May 2025 and July 2025</t>
  </si>
  <si>
    <t>CORPORATE PRINT LTD T/A KALL KWIK EALING</t>
  </si>
  <si>
    <t>Vincent Walsh</t>
  </si>
  <si>
    <t>RLW not known</t>
  </si>
  <si>
    <t>Harry Leaddley</t>
  </si>
  <si>
    <t>business@kkealing.co.uk</t>
  </si>
  <si>
    <t>Little Ealing Primary School - Water Pressure issues</t>
  </si>
  <si>
    <t>Investigation works at Little Ealing Primary School.</t>
  </si>
  <si>
    <t>THE LEARNING LINE LIMITED</t>
  </si>
  <si>
    <t>Speaker for ELP conferences</t>
  </si>
  <si>
    <t>E&amp;S Directorate Session Refreshments - 25 September 2025</t>
  </si>
  <si>
    <t>Contract to provide refreshments for one day event at the venue on 25th September 2025.</t>
  </si>
  <si>
    <t>The Republic - Community Projects</t>
  </si>
  <si>
    <t>Goods,services</t>
  </si>
  <si>
    <t>Unsure if the supplier provides RLW</t>
  </si>
  <si>
    <t>Johnny Brewin</t>
  </si>
  <si>
    <t>johnny@therepublicofparkroyal.com</t>
  </si>
  <si>
    <t>Company secretary services</t>
  </si>
  <si>
    <t>Company Secretary services</t>
  </si>
  <si>
    <t>ALLISON FOX</t>
  </si>
  <si>
    <t>services@bhcsecretaries.co.uk</t>
  </si>
  <si>
    <t>SHNL (161) Ltd t/a Crowne Plaza Gerrards Cross</t>
  </si>
  <si>
    <t>Annual Conference Venue - Headteachers and Deputy Headteachers The Crowne Plaza Gerrards Cross was selected to host the annual leadership conferences for headteachers and deputy headteachers. Six venues were considered, with three visited in person. The Crowne Plaza was chosen based on its competitive pricing and comprehensive offer.</t>
  </si>
  <si>
    <t>HDRC Ealing GOSAD</t>
  </si>
  <si>
    <t>Grant funded from NIHR to HDRC Ealing in respect of services to develop HDRC offer.</t>
  </si>
  <si>
    <t>GOSAD</t>
  </si>
  <si>
    <t>Payment for services</t>
  </si>
  <si>
    <t>mukhtar handule</t>
  </si>
  <si>
    <t>mukhtar.handule@gosad.org.uk</t>
  </si>
  <si>
    <t>HDRC Ealing SCA</t>
  </si>
  <si>
    <t>Grant funded from NIHR for services in respect of development of Community Action initiative</t>
  </si>
  <si>
    <t>Southall Community Alliance</t>
  </si>
  <si>
    <t>Payments is a day note.</t>
  </si>
  <si>
    <t>Yomna Abdelgawad</t>
  </si>
  <si>
    <t>office@southallcommunityalliance.com</t>
  </si>
  <si>
    <t>Clear Horizon consulting PTY Ltd</t>
  </si>
  <si>
    <t>Grant funded from NIHR for Learning Support and Training courses to HDRC Ealing, undertake MEL workshop</t>
  </si>
  <si>
    <t>Kaitlyn Scannell</t>
  </si>
  <si>
    <t>Kaitlyn@clearhorizon.com.au</t>
  </si>
  <si>
    <t>Shared Lives Plus</t>
  </si>
  <si>
    <t>Strategic advice and support</t>
  </si>
  <si>
    <t>CA252413</t>
  </si>
  <si>
    <t>Suzi Clark</t>
  </si>
  <si>
    <t>suzi.clark@sharedlivesplus.org.uk</t>
  </si>
  <si>
    <t>Acton Gardens 9.5 Acquisition of 110 new homes</t>
  </si>
  <si>
    <t>Acquisition of 110 new homes at Acton Gardens phase 9.5 from Acton Gardens LLP</t>
  </si>
  <si>
    <t>Acton Gardens LLP</t>
  </si>
  <si>
    <t>Housing Regeneration and Development</t>
  </si>
  <si>
    <t>OC351063</t>
  </si>
  <si>
    <t>Sam Pierce</t>
  </si>
  <si>
    <t>creditcontrol@vistry.co.uk</t>
  </si>
  <si>
    <t>Ruth Miskin Literacy Limited</t>
  </si>
  <si>
    <t>Online educational resources</t>
  </si>
  <si>
    <t>Maja Harrison</t>
  </si>
  <si>
    <t>accounts@ruthmiskin.com</t>
  </si>
  <si>
    <t>EC1693 - Maples Children's Centre</t>
  </si>
  <si>
    <t>Safe and secure storage of ASHP unit for up to 12 months, to be charged on a rolling monthly</t>
  </si>
  <si>
    <t>B-A-R Electrical &amp; Mechanical Service Ltd</t>
  </si>
  <si>
    <t>accounts@barelecmech.co.uk</t>
  </si>
  <si>
    <t>Pedal Me</t>
  </si>
  <si>
    <t>This supplier will provide sustainable currier for items to be delivered in the borough using Cargo Bike such as resources to Active Travel.</t>
  </si>
  <si>
    <t>THE FUTURE VEHICLES COMPANY LIMITED</t>
  </si>
  <si>
    <t>Helen Collinson</t>
  </si>
  <si>
    <t>Benjamin Robert Knowles</t>
  </si>
  <si>
    <t>ben@pedalme.co.uk</t>
  </si>
  <si>
    <t>Tracene Management (Company) Ltd</t>
  </si>
  <si>
    <t>Richard Forbes</t>
  </si>
  <si>
    <t>tracenemanagment@gmail.com</t>
  </si>
  <si>
    <t>Scooter Training</t>
  </si>
  <si>
    <t>Contractor to deliver scooter training in Ealing schools</t>
  </si>
  <si>
    <t>Team Rubicon</t>
  </si>
  <si>
    <t>Jonathan Donald</t>
  </si>
  <si>
    <t>School Travel</t>
  </si>
  <si>
    <t>Greg Else</t>
  </si>
  <si>
    <t>info@teamrubicon.co.uk</t>
  </si>
  <si>
    <t>Graffiti Removal, North Acton Square</t>
  </si>
  <si>
    <t>Ealing Council is seeking a supplier to remove the graffiti on the square’s retaining walls in advance of the installation of the containers in September 2025. The graffiti should be removed using light pressure and mild graffiti removal chemicals.</t>
  </si>
  <si>
    <t>Nordicps</t>
  </si>
  <si>
    <t>Thomas Szydlowski</t>
  </si>
  <si>
    <t>Andrew Pyle</t>
  </si>
  <si>
    <t>andrew.pyle@nordicps.co.uk</t>
  </si>
  <si>
    <t>Graffiti removal service provider</t>
  </si>
  <si>
    <t>ANDREW PYLE</t>
  </si>
  <si>
    <t>andrw.pyle@nordicps.co.uk</t>
  </si>
  <si>
    <t>Staff Training carried out by Mark Prichard who is a sole trader (Sole Trader (UTR: 1593855832K)</t>
  </si>
  <si>
    <t>Mark Prichard</t>
  </si>
  <si>
    <t>Stephen Tate</t>
  </si>
  <si>
    <t>Janette Gross</t>
  </si>
  <si>
    <t>Housing Solutions</t>
  </si>
  <si>
    <t>1593855832K</t>
  </si>
  <si>
    <t>Not sure what to write here</t>
  </si>
  <si>
    <t>DataCity - Data Platform on Companies (Statistics)</t>
  </si>
  <si>
    <t>License to access statistical data platform on businesses</t>
  </si>
  <si>
    <t>Data City Innovation Ltd</t>
  </si>
  <si>
    <t>Molly Beetham</t>
  </si>
  <si>
    <t>molly.beetham@thedatacity.com</t>
  </si>
  <si>
    <t>Supply of spare parts, training and back up technical support for Dennis Eagle vehicles</t>
  </si>
  <si>
    <t>Dennis Eagle vehicles spare parts, fleet maintenance and training, back up supplies</t>
  </si>
  <si>
    <t>GE25129</t>
  </si>
  <si>
    <t>GARY WHITE</t>
  </si>
  <si>
    <t>gary.white@dennis-eagle.co.uk</t>
  </si>
  <si>
    <t>Independent Social Work - Lauren Lugasan</t>
  </si>
  <si>
    <t>Lauren Lugasan</t>
  </si>
  <si>
    <t>l.lugasan@hotmail.com</t>
  </si>
  <si>
    <t>PROJECT MANAGEMENT &amp; QUANTITY SURVEYOR SERVICES</t>
  </si>
  <si>
    <t>Gleeds LLP</t>
  </si>
  <si>
    <t>OC453959</t>
  </si>
  <si>
    <t>Francis Wilkinson</t>
  </si>
  <si>
    <t>remittances@gleeds.com</t>
  </si>
  <si>
    <t>EC1723 - Condition Works 2026 - Scope &amp; Validations</t>
  </si>
  <si>
    <t>Scope and Validation Surveys - Condition Works 2026 - Mechanical Works</t>
  </si>
  <si>
    <t>RHM BUILDING INFRASTRUCTURE SERVICES LTD</t>
  </si>
  <si>
    <t>Rafay Hassan</t>
  </si>
  <si>
    <t>rafayh@yahoo.com</t>
  </si>
  <si>
    <t>Fire Door Supply &amp; Install Extension - Gerda</t>
  </si>
  <si>
    <t>1yr extension of existing contract. Not a tender but marked as direct award below as there is no option for 'n/a'</t>
  </si>
  <si>
    <t>03456399)</t>
  </si>
  <si>
    <t>Charlotte Elvin</t>
  </si>
  <si>
    <t>celvin@gerdasecurity.co.uk</t>
  </si>
  <si>
    <t>Fire Door Supply &amp; Install Extension - Shellen</t>
  </si>
  <si>
    <t>Alfie Pitt</t>
  </si>
  <si>
    <t>alfie@shellen.co.uk</t>
  </si>
  <si>
    <t>Community Asset Mapping Delivery and Training</t>
  </si>
  <si>
    <t>We are seeking to commission a partner to lead a Community Asset Mapping process. We will begin in Greenford, working with individuals, communities, businesses, and the local VCFSE, using a strengths-based approach to community asset mapping. We are also keen to have processes that observe and understand the hots spots of social connection, what contributes to them, and how people use towns and neighbourhoods. Alongside the work in Greenford, the selected partner will also build local capacity by training Council and VCSE (Voluntary, Community Faith and Social Enterprise who want to participate) staff to replicate the mapping process in other Ealing towns.</t>
  </si>
  <si>
    <t>WL Bibby Ltd</t>
  </si>
  <si>
    <t>Carrie Deacon</t>
  </si>
  <si>
    <t>Talia Lent</t>
  </si>
  <si>
    <t>Connected Communities</t>
  </si>
  <si>
    <t>Will Bibby</t>
  </si>
  <si>
    <t>will@bibby.work</t>
  </si>
  <si>
    <t>Cloud Base Compliance Software</t>
  </si>
  <si>
    <t>Cloud based compliance software provided by true compliance</t>
  </si>
  <si>
    <t>HE25128</t>
  </si>
  <si>
    <t>PUBLIC HEALTH ACTON SUPPORT TEAM</t>
  </si>
  <si>
    <t>Joint Strategic Needs Assessment (JSNA) of Children and Young People and Joint Strategic Needs Assessment (JSNA) of Special Educational Needs and Disabilities (SEND)</t>
  </si>
  <si>
    <t>P1004</t>
  </si>
  <si>
    <t>Dr Catherine Brogan</t>
  </si>
  <si>
    <t>catherine.brogan@phast.org.uk</t>
  </si>
  <si>
    <t>33a Oldfield Lane, Greenford Rebuilding retaining walls and associated works</t>
  </si>
  <si>
    <t>Minor works for the rebuilding retaining walls and associated works, including parking safety barriers and paving renewal</t>
  </si>
  <si>
    <t>LM Builders Ltd</t>
  </si>
  <si>
    <t>Mr. Lance Mccormack</t>
  </si>
  <si>
    <t>lancemccormack@hotmail.co.uk</t>
  </si>
  <si>
    <t>Management Solution</t>
  </si>
  <si>
    <t>STEVE BATCHELOR</t>
  </si>
  <si>
    <t>steve.batchelor@planbms.co.uk</t>
  </si>
  <si>
    <t>Land Data</t>
  </si>
  <si>
    <t>Land Data provide training and development events to our staff</t>
  </si>
  <si>
    <t>Fionna Barron</t>
  </si>
  <si>
    <t>Fiona.Barron@land-data.org.uk</t>
  </si>
  <si>
    <t>Lift Refurbishment Programme 2025/26 - Phase 2</t>
  </si>
  <si>
    <t>NFP Call-Off Contract for Phase 2 of lift refurbs</t>
  </si>
  <si>
    <t>232639 HE/2</t>
  </si>
  <si>
    <t>Independent Social Worker - Marc Sidwell</t>
  </si>
  <si>
    <t>Marc Sidwell</t>
  </si>
  <si>
    <t>marcsidwell86@gmail.com</t>
  </si>
  <si>
    <t>EPIQ EUROPE LTD</t>
  </si>
  <si>
    <t>Jolanta Madej</t>
  </si>
  <si>
    <t>UKBilling@epiqglobal.co.uk</t>
  </si>
  <si>
    <t>Ashfords LLP</t>
  </si>
  <si>
    <t>Solicitor required for legal services</t>
  </si>
  <si>
    <t>OC342432</t>
  </si>
  <si>
    <t>Elisabetta Giglio-Charlton</t>
  </si>
  <si>
    <t>CreditControl@ashfords.co.uk</t>
  </si>
  <si>
    <t>Ealing Food Production Industries Business Support Project 2025-26</t>
  </si>
  <si>
    <t>The project is to design and deliver a bespoke business support programme for food manufacturers located in the London Borough of Ealing. The business support programme will incorporate 1-2-1 visits to food companies to undertake needs assessments. Stage two of the project will develop individual tailored action plans, with recommendations to support energy efficiency, reduction of food waste, modernisation/use of AI, skills &amp; training, and innovation for a minimum of 15 food manufacturers.</t>
  </si>
  <si>
    <t>Brunel University</t>
  </si>
  <si>
    <t>Peter Smith</t>
  </si>
  <si>
    <t>The supplier (Brunel University) either provides apprenticeships and/or will encourage project beneficiaries to offer apprenticeships</t>
  </si>
  <si>
    <t>Prof Geoff Rodgers</t>
  </si>
  <si>
    <t>G.J.Rodgers@brunel.ac.uk</t>
  </si>
  <si>
    <t>Contract for consultancy services</t>
  </si>
  <si>
    <t>Pete Morgan was commissioned by Ealing Safeguarding Adult Board to undertake a Safeguarding Adult Review (SAR).</t>
  </si>
  <si>
    <t>Peter Morgan</t>
  </si>
  <si>
    <t>Amma Bedeau</t>
  </si>
  <si>
    <t>Safeguarding Adults Board</t>
  </si>
  <si>
    <t>Sophie Shah</t>
  </si>
  <si>
    <t>ShahSo@ealng.gov.uk</t>
  </si>
  <si>
    <t>Young Hammersmith and Fulham</t>
  </si>
  <si>
    <t>to produce an up-to-date map of local youth services and deliver focus groups with young people as part of the Youth Integration Network (YIN) workstream.</t>
  </si>
  <si>
    <t>Deborah Aladerun</t>
  </si>
  <si>
    <t>AladerunD@ealing.gov.uk</t>
  </si>
  <si>
    <t>JUSTICE FOR TENANTS LIMITED</t>
  </si>
  <si>
    <t>FINANCIAL PENALTY NOTICE CASE WORK FOR PRS LICENSING TO RECOVER FEES FROM UNLICENSED LANDLORDS. ROLLING CONTRACT THAT RENEWS EVERY 3 MONTHS (?) FIRST TWO INVOICES FOR AUG &amp; SEPT 2025 ARE AWAITING PAYMENT. ESTIMATED COSTS £3K PER YEAR.</t>
  </si>
  <si>
    <t>Charlotte Ward</t>
  </si>
  <si>
    <t>CPN_RRO_Ealing Council</t>
  </si>
  <si>
    <t>CHARLOTTE WARD</t>
  </si>
  <si>
    <t>WARDC@EALING.GOV.UK</t>
  </si>
  <si>
    <t>BSI is the UK's National Standards Body (NSB). BSI Assurance UK provides assessment and certification services to help organizations demonstrate compliance with international standards.</t>
  </si>
  <si>
    <t>SUN HO</t>
  </si>
  <si>
    <t>suntat.ho@bsigroup.com</t>
  </si>
  <si>
    <t>Ceiling works to the Infant Canteen at Derwentwater Primary School</t>
  </si>
  <si>
    <t>G&amp;V Contracts Ltd</t>
  </si>
  <si>
    <t>accounts@gandvcontracts.co.uk</t>
  </si>
  <si>
    <t>County Pumps is one of the UK’s leading specialists in fuel dispensing systems, including installations, repairs, emergency breakdown and fuel monitoring systems. County Pumps installs a wide range of products from basic hand fuel dispensing pumps to sophisticated commercial fuel dispensing systems with fuel management.</t>
  </si>
  <si>
    <t>PETER NEWPORT</t>
  </si>
  <si>
    <t>Peter.Newport@countypumps.co.uk</t>
  </si>
  <si>
    <t>Housing AM Heating Domestic &amp; Commercial</t>
  </si>
  <si>
    <t>Domestic &amp; Commercial Heating servicing, reactive repairs, installations and improvements</t>
  </si>
  <si>
    <t>T Brown Group Limited</t>
  </si>
  <si>
    <t>232651HE</t>
  </si>
  <si>
    <t>Donna Prescott</t>
  </si>
  <si>
    <t>donna.prescott@tbrown.com</t>
  </si>
  <si>
    <t>Porterage Staffing</t>
  </si>
  <si>
    <t>Contract staff workers (lift &amp; shift)</t>
  </si>
  <si>
    <t>Pinnacle Event Staff Ltd</t>
  </si>
  <si>
    <t>Nicola Harris</t>
  </si>
  <si>
    <t>nicola@pinnacleeventstaff.co.uk</t>
  </si>
  <si>
    <t>EC1671 - St Mark's Primary School</t>
  </si>
  <si>
    <t>Roof Repairs to St Mark's Primary School</t>
  </si>
  <si>
    <t>Wood End Primary School</t>
  </si>
  <si>
    <t>Replacement of Existing Convotherm Gas Combination Oven with 10-Grid Electric Combination Oven at Wood End Primary School</t>
  </si>
  <si>
    <t>directcatering@btinternet.com</t>
  </si>
  <si>
    <t>St Anslem's Primary School</t>
  </si>
  <si>
    <t>Replacement of Atmospheric Steamer with 10-Grid Electric Combination Oven at St Anselm’s Primary School</t>
  </si>
  <si>
    <t>T.Williams Electrical Ltd</t>
  </si>
  <si>
    <t>Electrical Installation Supplier</t>
  </si>
  <si>
    <t>Tony Williams</t>
  </si>
  <si>
    <t>T.Williamselectrical@gmail.com</t>
  </si>
  <si>
    <t>Splash Creative Limited - HDRC Ealing</t>
  </si>
  <si>
    <t>Website for HDRC Ealing</t>
  </si>
  <si>
    <t>Splash Creative Limited</t>
  </si>
  <si>
    <t>creative@splash.uk.com</t>
  </si>
  <si>
    <t>new supplier request</t>
  </si>
  <si>
    <t>Specialist Animal Feeds Supplier</t>
  </si>
  <si>
    <t>Kiezebrink UK ltd</t>
  </si>
  <si>
    <t>sales</t>
  </si>
  <si>
    <t>sales@kiezebrink.co.uk</t>
  </si>
  <si>
    <t>Joint Out of Hours Telephony Contract</t>
  </si>
  <si>
    <t>Ealing provides an umbrella contract ("the overarching agreement") under which London Boroughs may consume this service. Current users include Barnet, Hammersmith and Fulham and Barking and Dagenham</t>
  </si>
  <si>
    <t>Capita Business Services Limited</t>
  </si>
  <si>
    <t>Vincent Hunt</t>
  </si>
  <si>
    <t>CH232464</t>
  </si>
  <si>
    <t>katie.elmore@capita.com</t>
  </si>
  <si>
    <t>Valuation Services</t>
  </si>
  <si>
    <t>Valuation services contract for accounting valuations and reinstatement valuations</t>
  </si>
  <si>
    <t>Lambert Smith Hampton Group Limited</t>
  </si>
  <si>
    <t>Philip Lui</t>
  </si>
  <si>
    <t>RE23084</t>
  </si>
  <si>
    <t>Ben Davies</t>
  </si>
  <si>
    <t>bdavies@lsh.co.uk</t>
  </si>
  <si>
    <t>STARLING TRANSPORT LTD - ALL AGES SEN TRANSPORT</t>
  </si>
  <si>
    <t>STARLING TRANSPORT LTD</t>
  </si>
  <si>
    <t>Miss Tsigereda Fesshaie</t>
  </si>
  <si>
    <t>operations@starlingtransport.com</t>
  </si>
  <si>
    <t>FINGERPRINT DRUG SCREENING &amp; ALCOHOL TESTING</t>
  </si>
  <si>
    <t>COBY GAME</t>
  </si>
  <si>
    <t>Coby.Game@intelligentfingerprinting.com</t>
  </si>
  <si>
    <t>Strategic Regeneration Advisory Services</t>
  </si>
  <si>
    <t>Procurement of strategic regeneration advisory services</t>
  </si>
  <si>
    <t>COMMON GROUND ADVISORS LTD</t>
  </si>
  <si>
    <t>Regeneration, Investment &amp; Jobs</t>
  </si>
  <si>
    <t>Rickie Jungman</t>
  </si>
  <si>
    <t>rickie@commongroundadvisors.co.uk</t>
  </si>
  <si>
    <t>Garage Contract</t>
  </si>
  <si>
    <t>This contract is for the management and minor repairs to garages owned by Ealing Council. The letting of them are managed by SPS.</t>
  </si>
  <si>
    <t>Secure Parking Services</t>
  </si>
  <si>
    <t>Rita Matharoo</t>
  </si>
  <si>
    <t>Natasha</t>
  </si>
  <si>
    <t>Natasha@secureparkingandstorage.co.uk</t>
  </si>
  <si>
    <t>Westfield Lodge, Southfield Lodge and Rosebank: Structural Engineering Services</t>
  </si>
  <si>
    <t>Visual inspections and condition reports for the existing external steel staircases at Westfield Lodge, Southfield Lodge and Rosebank Flats</t>
  </si>
  <si>
    <t>Green Structural Engineering Ltd</t>
  </si>
  <si>
    <t>Simba Manjonjori</t>
  </si>
  <si>
    <t>Asset Management - Capital</t>
  </si>
  <si>
    <t>Mr. Arash Aini</t>
  </si>
  <si>
    <t>arash.aini@gseltd.co.uk</t>
  </si>
  <si>
    <t>Connection works at Ruslip Road East, London, W13 0AL</t>
  </si>
  <si>
    <t>Sothern Electric Power Distribution Plc</t>
  </si>
  <si>
    <t>Liza Drummond</t>
  </si>
  <si>
    <t>psnorth.rechargeable@sse.com</t>
  </si>
  <si>
    <t>1x32mm MDPE New Commercial Metered Supply at Hanwell Zoo</t>
  </si>
  <si>
    <t>Southern Electric Power Distribution Plc</t>
  </si>
  <si>
    <t>EC1494 - Wood End Academy</t>
  </si>
  <si>
    <t>Offer for load increase at Wood End Academy, Vernon Rise, Greenford, Ealing, UB6 0EQ</t>
  </si>
  <si>
    <t>Disconnection at GURNELL LEISURE CENTRE , RUISLIP ROAD EAST, LONDON</t>
  </si>
  <si>
    <t>Tickets to Train (T2T) Training programme</t>
  </si>
  <si>
    <t>Delivery of employability training programmes for unemployed residents to get them into work.</t>
  </si>
  <si>
    <t>Tickets to Train</t>
  </si>
  <si>
    <t>Monami Chakraborti</t>
  </si>
  <si>
    <t>monami@tickets2train.gov.uk</t>
  </si>
  <si>
    <t>LONDON LIVING WAGE GROUP</t>
  </si>
  <si>
    <t>RACHEL JOHNSTON</t>
  </si>
  <si>
    <t>rachel.johnston@livingwage.org.uk</t>
  </si>
  <si>
    <t>YJS Audit</t>
  </si>
  <si>
    <t>Consultancy for YJS Audit Early Help and Prevention</t>
  </si>
  <si>
    <t>Child First Consultancy LTD</t>
  </si>
  <si>
    <t>Helen Harding</t>
  </si>
  <si>
    <t>Early Help and Prevention</t>
  </si>
  <si>
    <t>No Reference</t>
  </si>
  <si>
    <t>Michael O'Connor</t>
  </si>
  <si>
    <t>childfirstconsultancy@childfirstconsultancy.co.uk</t>
  </si>
  <si>
    <t>LREF 2026 - Print Room Session Sponsorship</t>
  </si>
  <si>
    <t>Purchase of Print Room Session Sponsorship Package for one day event on 16th September 2026</t>
  </si>
  <si>
    <t>Lift Maintenance and Servicing</t>
  </si>
  <si>
    <t>The RFQ will cover Lift Servicing as per the agreed schedule below and reactive callouts up to E250.00. Any further works (remedial or reactive) will be quoted and a separate PO sent by Ealing to the contractor. The contractor will be required to use the councils CAFM system Concerto for uploading certification and invoicing. The pricing and schedule will be included as a separate attachment. More detail is available in the signed RFQ.</t>
  </si>
  <si>
    <t>NOVA</t>
  </si>
  <si>
    <t>Ryan May</t>
  </si>
  <si>
    <t>ryan.may@novalifts.co.uk</t>
  </si>
  <si>
    <t>Perceval House Critical Spares - lifts</t>
  </si>
  <si>
    <t>one off RFQ for delivery of critical spares for the lifts at Perceval House</t>
  </si>
  <si>
    <t>Nova</t>
  </si>
  <si>
    <t>ryan.may@novalifts.co.uk&gt;</t>
  </si>
  <si>
    <t>Roofing callouts</t>
  </si>
  <si>
    <t>RFQ to cover reactive callouts for roof repairs and leaks during FY 2025-2026</t>
  </si>
  <si>
    <t>Global Waterproofing</t>
  </si>
  <si>
    <t>Bert Donovan</t>
  </si>
  <si>
    <t>bert@globalwaterproofing.co.uk</t>
  </si>
  <si>
    <t>PH chiller remedials</t>
  </si>
  <si>
    <t>remedial works to the chillers located in Perceval House under HD054661</t>
  </si>
  <si>
    <t>Apex</t>
  </si>
  <si>
    <t>Matt Locke</t>
  </si>
  <si>
    <t>F-Gas and refrigeration callouts</t>
  </si>
  <si>
    <t>F-Gas and refrigeration reactive callouts</t>
  </si>
  <si>
    <t>Tax Advisory Services</t>
  </si>
  <si>
    <t>Professional Tax Advisors</t>
  </si>
  <si>
    <t>CATHERINE PORTER</t>
  </si>
  <si>
    <t>catherine.porter@pwc.com</t>
  </si>
  <si>
    <t>Back Up Bulk Fuel</t>
  </si>
  <si>
    <t>Secondary bulk fuel supplier</t>
  </si>
  <si>
    <t>GE25134</t>
  </si>
  <si>
    <t>JAMES GREEN</t>
  </si>
  <si>
    <t>james.green@certasenergy.co.uk</t>
  </si>
  <si>
    <t>MOT &amp; Fleet maintenance - HEATHROW TRUCK CENTRE LIMITED</t>
  </si>
  <si>
    <t>This supplier does our MOTs for out fleet, this supplier is essential as we have over 100 vehicle's in the fleet. They also provide other maintenance services</t>
  </si>
  <si>
    <t>GE23131</t>
  </si>
  <si>
    <t>Amoreton@heathrowtruck.co.uk</t>
  </si>
  <si>
    <t>Ealing joining The Association of Safeguarding Partners (TASP)</t>
  </si>
  <si>
    <t>Joining fee for Ealing to join The Association of Safeguarding Partners (TASP)</t>
  </si>
  <si>
    <t>The Association of Safeguarding Partners (TASP)</t>
  </si>
  <si>
    <t>Alison Thorpe</t>
  </si>
  <si>
    <t>alison@theasp.org.uk</t>
  </si>
  <si>
    <t>St Joseph's Primary School</t>
  </si>
  <si>
    <t>To remove existing broken dishwasher from site, supply, install and commission new DC PD 1300 hood dishwasher</t>
  </si>
  <si>
    <t>Art Activities with Families</t>
  </si>
  <si>
    <t>Running workshops for parents and children using photography and art materials.</t>
  </si>
  <si>
    <t>Esther Ramnath</t>
  </si>
  <si>
    <t>Surrinder Aulak</t>
  </si>
  <si>
    <t>Faiza Abrahams</t>
  </si>
  <si>
    <t>Independent supplier who proposed own rate</t>
  </si>
  <si>
    <t>aulaks@ealing.gov.uk</t>
  </si>
  <si>
    <t>Splash Website Design</t>
  </si>
  <si>
    <t>Apply4 Film Application Software</t>
  </si>
  <si>
    <t>Apply4</t>
  </si>
  <si>
    <t>Think Digital</t>
  </si>
  <si>
    <t>Providing Emergency Temporary Accommodation</t>
  </si>
  <si>
    <t>Thinc Digital</t>
  </si>
  <si>
    <t>Evelyn Dsane</t>
  </si>
  <si>
    <t>Temporary Accommodation</t>
  </si>
  <si>
    <t>awaiting further confirmation</t>
  </si>
  <si>
    <t>Raj Kumar</t>
  </si>
  <si>
    <t>raj@thincdigital.co.uk</t>
  </si>
  <si>
    <t>MR A AZZIZI T/A LONDON MMA WARRIORS LIMITED</t>
  </si>
  <si>
    <t>MOPAC VRU CRITICAL INCIDENT FUNDING FOR AN INCIDENT AT EALING GREEN, ON 2.7.25</t>
  </si>
  <si>
    <t>LONDON MMA WARRIORS LIMITED</t>
  </si>
  <si>
    <t>MEHMET KIRANEL</t>
  </si>
  <si>
    <t>KIRANELM@EALING.GOV.UK</t>
  </si>
  <si>
    <t>West Ealing: Placemaking Delivery Plan</t>
  </si>
  <si>
    <t>GLA High Streets Place Labs, Placemaking delivery plan</t>
  </si>
  <si>
    <t>DK-CM</t>
  </si>
  <si>
    <t>Regeneration Investment and Jobs</t>
  </si>
  <si>
    <t>C0536</t>
  </si>
  <si>
    <t>David James Knight</t>
  </si>
  <si>
    <t>david@dk-cm.com</t>
  </si>
  <si>
    <t>Grease Trap Maintenance, Petrol Interceptors and Drainage PPMs</t>
  </si>
  <si>
    <t>planned maintenance for Grease Trap Maintenance, Petrol Interceptors and Drainage. Due to the contractor instructed through a previous tender process being unable to fulfil these works an RFQ was set up to ensure the service was delivered.</t>
  </si>
  <si>
    <t>ROD draintech</t>
  </si>
  <si>
    <t>Mark Porterfield</t>
  </si>
  <si>
    <t>Condition Works - asbestos surveys</t>
  </si>
  <si>
    <t>Condition Works - Refurbishment level asbestos surveys</t>
  </si>
  <si>
    <t>OC Consulting T/A Manestream</t>
  </si>
  <si>
    <t>No Reference Number</t>
  </si>
  <si>
    <t>John Nicholls</t>
  </si>
  <si>
    <t>John.nicholls@manestream.co.uk</t>
  </si>
  <si>
    <t>HARRY BRADFORD</t>
  </si>
  <si>
    <t>KAREN FARTHING T/A KLM CONSULTANCY</t>
  </si>
  <si>
    <t>This specialist Harmful Sexual Behaviour provider. To provide bespoke specialist intervention and consultancy for a young person with complex needs.</t>
  </si>
  <si>
    <t>Supplier pay above real living wage</t>
  </si>
  <si>
    <t>KAREN MARTIN</t>
  </si>
  <si>
    <t>klmconsultancyhsb@outlook.com</t>
  </si>
  <si>
    <t>Security Events and Support Cover</t>
  </si>
  <si>
    <t>Providing manned security services for security events and support cover across the borough</t>
  </si>
  <si>
    <t>RE23070</t>
  </si>
  <si>
    <t>Services,framework</t>
  </si>
  <si>
    <t>Vicky Teverson</t>
  </si>
  <si>
    <t>vicky.teverson@graffins.co.uk</t>
  </si>
  <si>
    <t>Villiers High School</t>
  </si>
  <si>
    <t>New Electricity Connection</t>
  </si>
  <si>
    <t>No Contract Reference number</t>
  </si>
  <si>
    <t>R Benson Scope of Works Update</t>
  </si>
  <si>
    <t>The addition of WH:SHF funding works to the overall contract scope</t>
  </si>
  <si>
    <t>Marcus Neal</t>
  </si>
  <si>
    <t>marcusneal@bensons.co.uk</t>
  </si>
  <si>
    <t>Durkan Scope of Works Update</t>
  </si>
  <si>
    <t>Durkan Ltd</t>
  </si>
  <si>
    <t>Dan Germann</t>
  </si>
  <si>
    <t>dan.germann@durkan.co.uk</t>
  </si>
  <si>
    <t>Solid Consultancy Ltd</t>
  </si>
  <si>
    <t>Sarah is an independent reviewer who will undertake a Child Safeguarding Practice Review regarding Child J.</t>
  </si>
  <si>
    <t>Sarah Lawrence</t>
  </si>
  <si>
    <t>sarah@solidconsultancy.co.uk</t>
  </si>
  <si>
    <t>Pear Tree Park Detailed Design</t>
  </si>
  <si>
    <t>Design for new park/wetland creation</t>
  </si>
  <si>
    <t>Levitt Bernstein</t>
  </si>
  <si>
    <t>Richard Strange</t>
  </si>
  <si>
    <t>232678ES</t>
  </si>
  <si>
    <t>Kate Digney</t>
  </si>
  <si>
    <t>submissions@levittbernstein.co.uk</t>
  </si>
  <si>
    <t>Design Red</t>
  </si>
  <si>
    <t>Outsourced design work</t>
  </si>
  <si>
    <t>Marie Williams</t>
  </si>
  <si>
    <t>Stephen Mead</t>
  </si>
  <si>
    <t>steve@designred.co.uk</t>
  </si>
  <si>
    <t>EC1658 - Perceval House - Ground Floor Refurbishments</t>
  </si>
  <si>
    <t>Refurbishment to southern ground floor at Perceval House including south core WCs and “Events Kitchen” in the northern part of the ground floor.</t>
  </si>
  <si>
    <t>Morgan Sindall Construction &amp; Infrastructure Limited</t>
  </si>
  <si>
    <t>cash.book@morgansindall.com</t>
  </si>
  <si>
    <t>Parent Partnership Co Production Service</t>
  </si>
  <si>
    <t>Developing and embedding principles of participation &amp; co production that meet the needs and aspirations of all partners. Improving our cycle of engagement events and communications with parents/carers. Support for parents to play an active and valued role in their child’s/young person’s education and development: giving families a voice.</t>
  </si>
  <si>
    <t>Contact Ealing</t>
  </si>
  <si>
    <t>Brigitte Bistrick-Bryan</t>
  </si>
  <si>
    <t>brigitte.bistrick-bryan@contact.org.uk</t>
  </si>
  <si>
    <t>T Loughman - Section 50</t>
  </si>
  <si>
    <t>T Loughman are a utility works contractor who carry out works under Section 50 licences. As part of the works application they pay a deposit which is then refunded if after two years the site is in a satisfactory condition. We are setting T Loughman up as a supplier in order to refund their deposits.</t>
  </si>
  <si>
    <t>T Loughman &amp; Company Limited</t>
  </si>
  <si>
    <t>Aine Walsh</t>
  </si>
  <si>
    <t>awalsh@tloughman.com</t>
  </si>
  <si>
    <t>UKREiiF 2026 - hotel room booking (The Queens Hotel Leeds)</t>
  </si>
  <si>
    <t>6 hotel room bookings directly with hotel for Ealing senior officer delegation in May 2026</t>
  </si>
  <si>
    <t>Pandox Leeds City Centre LTD (trading as The Queens Hotel Leeds)</t>
  </si>
  <si>
    <t>Unknown - contract is for provision of hotel rooms.</t>
  </si>
  <si>
    <t>James Burkin</t>
  </si>
  <si>
    <t>reservations@TheQueensLeeds.co.uk</t>
  </si>
  <si>
    <t>EC1658 - Perceval House - Ground Floor Refurbishment</t>
  </si>
  <si>
    <t>For Project Management, Cost Consultancy and NEC Supervisor services for the duration of the construction period of the Perceval House Ground Floor Refurbishment project.</t>
  </si>
  <si>
    <t>Perfect Circle</t>
  </si>
  <si>
    <t>Jennifer Cadwaladr</t>
  </si>
  <si>
    <t>accounts@perfectcircle.co.uk</t>
  </si>
  <si>
    <t>Phase 1 Wrap Up Learning Academy Training Contract between Basis LTD and Ealing Council</t>
  </si>
  <si>
    <t>Ealing Council sought the selection of a design partner to wrap up phase 1 of Ealing’s Connected Communities Learning Academy.</t>
  </si>
  <si>
    <t>Basis Ltd</t>
  </si>
  <si>
    <t>Temporary Agency Contract</t>
  </si>
  <si>
    <t>Agency Resources - an agency worker contract - to provide agency workers for work that needs to be undertaken at, and for, council business</t>
  </si>
  <si>
    <t>Rebecca Funnell</t>
  </si>
  <si>
    <t>HR &amp; Payroll</t>
  </si>
  <si>
    <t>SC25119</t>
  </si>
  <si>
    <t>UKREiiF 2026 Delegate tickets</t>
  </si>
  <si>
    <t>10 delegate tickets for UKREiiF 3 day conference on 19-21 May 2026 for Ealing delegation (incl. senior leadership)</t>
  </si>
  <si>
    <t>Built Environment Networking t/a UKREiiF</t>
  </si>
  <si>
    <t>Not applicable to this contract</t>
  </si>
  <si>
    <t>Southfield Primary School</t>
  </si>
  <si>
    <t>Replacement of Existing Convotherm Combination Oven (broken door) with 10-Grid Electric Combination Oven at Southfield Primary School</t>
  </si>
  <si>
    <t>garydirect@btinternet.com</t>
  </si>
  <si>
    <t>Providing training services for grounds, equipment use, mower training and more.</t>
  </si>
  <si>
    <t>TIM BOTTOMS</t>
  </si>
  <si>
    <t>sales@skillstrainingcentre.co.uk</t>
  </si>
  <si>
    <t>EICR Testing and Remedial Works</t>
  </si>
  <si>
    <t>EICR testing and remedial works and services</t>
  </si>
  <si>
    <t>W.G.Wigginton Ltd</t>
  </si>
  <si>
    <t>232700HE</t>
  </si>
  <si>
    <t>Martin Kidds</t>
  </si>
  <si>
    <t>INFO@WIGGINTON.CO.UK</t>
  </si>
  <si>
    <t>Paddington Court Lift Refurbishment</t>
  </si>
  <si>
    <t>Lift refurbishment works at Paddington Court</t>
  </si>
  <si>
    <t>Bill.Jackson@jacksonlifts.com</t>
  </si>
  <si>
    <t>Coral support &amp; Crisis Intervention ltd</t>
  </si>
  <si>
    <t>Provide reverse residential support &amp; assessments for children and families</t>
  </si>
  <si>
    <t>Cate Ratcliffe</t>
  </si>
  <si>
    <t>finance@coralsupport.co.uk</t>
  </si>
  <si>
    <t>Therapeutic Support for Adopted Children - Music House Education</t>
  </si>
  <si>
    <t>Music House Education</t>
  </si>
  <si>
    <t>martha@musichouseeducation.com</t>
  </si>
  <si>
    <t>Solar PV - Service, Repair and Installation</t>
  </si>
  <si>
    <t>Service, repair and installation of Solar PV equipment</t>
  </si>
  <si>
    <t>Ecolution Group Limited</t>
  </si>
  <si>
    <t>232692HE</t>
  </si>
  <si>
    <t>Chiara Antoncini</t>
  </si>
  <si>
    <t>chiara.antoncini@ecolutiongroup.com</t>
  </si>
  <si>
    <t>Asset Management Consultancy Services</t>
  </si>
  <si>
    <t>RFQ for Asset Management Consultancy Services</t>
  </si>
  <si>
    <t>Ridge and Partners LLP</t>
  </si>
  <si>
    <t>Kevin Hartshorn</t>
  </si>
  <si>
    <t>kevinhartshorn@ridge.co.uk</t>
  </si>
  <si>
    <t>Lightning Protection and Life Safety Systems</t>
  </si>
  <si>
    <t>Lightning Protection and Life Safety Systems maintenance and repair - run as a RFQ mini-comp</t>
  </si>
  <si>
    <t>C0551</t>
  </si>
  <si>
    <t>Eamon Scowen</t>
  </si>
  <si>
    <t>Eamon.Scowen@alphatracksystems.co.uk</t>
  </si>
  <si>
    <t>Destination Southall Public Art Project Site 1 - Dominion Centre &amp; Southall Library,</t>
  </si>
  <si>
    <t>Provision of artistic installation and sculpture at Dominion Centre &amp; Library Courtyard, Southall.</t>
  </si>
  <si>
    <t>Haffendi Anuar</t>
  </si>
  <si>
    <t>smithp@ealing.gov.uk</t>
  </si>
  <si>
    <t>Destination Southall Public Art Project Site 3 - Hayes Gate Bridge, Southall Broadway, UB4 0HD</t>
  </si>
  <si>
    <t>To provide artistic installations to Hayes Gate Bridge, Southall Broadway, UB4 0HD (adjacent to Bankside)</t>
  </si>
  <si>
    <t>TK HAY</t>
  </si>
  <si>
    <t>Destination Southall Public Art Project Site 4 -Norwood Road Bridge/Grand Union Canal, Norwood Rd, Southall UB2 4JB</t>
  </si>
  <si>
    <t>Provision of Public Art to Norwood Road Bridge/Grand Union Canal, Norwood Rd, Southall UB2 4JB</t>
  </si>
  <si>
    <t>BUHO Studio</t>
  </si>
  <si>
    <t>Southall Public Art Project Site 5-Merrick Road footbridge internal side walls, Merrick Road, Southall, London UB2 4AU</t>
  </si>
  <si>
    <t>Installation of artwork to Merrick Road footbridge internal side walls, Merrick Road, Southall, London UB2 4AU</t>
  </si>
  <si>
    <t>Gurdish Haugsdal</t>
  </si>
  <si>
    <t>Destination Southall Public Art Project Videography Services</t>
  </si>
  <si>
    <t>Provision of Videography Services for the Destination Southall Public Art Project</t>
  </si>
  <si>
    <t>SM Visuals</t>
  </si>
  <si>
    <t>Destination Southall Public Art Project Site 6 : Southall Broadway - Pavement &amp; environs of 118-122 The Broadway</t>
  </si>
  <si>
    <t>Providing art installation to Destination Southall Public Art Project Site 6 : Southall Broadway - Pavement &amp; environs of 118-122 The Broadway</t>
  </si>
  <si>
    <t>Shirin Naveed</t>
  </si>
  <si>
    <t>Destination Southall Public Art Site 2A - Coffee Van Courtyard, South Road, Southall, UB2 4AA (or as determined by Ealing Council)</t>
  </si>
  <si>
    <t>Provision of artwork to Destination Southall Public Art Site 2A - Coffee Van Courtyard, South Road, Southall, UB2 4AA (or as determined by Ealing Council)</t>
  </si>
  <si>
    <t>Prem Sahib Ltd</t>
  </si>
  <si>
    <t>Alarm Keyholding and Response Services</t>
  </si>
  <si>
    <t>Responses to council premises during out of hours in the event of a Fire or Intruder Alarm activation.</t>
  </si>
  <si>
    <t>C0447</t>
  </si>
  <si>
    <t>Training course for Housing Solutions Team</t>
  </si>
  <si>
    <t>The person will be providing essential training for Housing Solutions Teams, 3x2 days courses and 4x1 day courses.</t>
  </si>
  <si>
    <t>Andrew Odom</t>
  </si>
  <si>
    <t>Petra Jano</t>
  </si>
  <si>
    <t>no contract ref. in place</t>
  </si>
  <si>
    <t>15933855832K</t>
  </si>
  <si>
    <t>mark@markprichard.co.uk</t>
  </si>
  <si>
    <t>Recruitment services for GEL Drivers. As GEL are not in agreement with Adecco, We have chosen this Recruitment Services for GEL drivers as they provide reliable drivers with years of experience.</t>
  </si>
  <si>
    <t>MedWork Advisory Ltd_Specialist Clinical Health and Work Support services</t>
  </si>
  <si>
    <t>Specialist Clinical Health and Work Support services for the WLA as agreed in the RFQ</t>
  </si>
  <si>
    <t>MedWork Advisory Limited</t>
  </si>
  <si>
    <t>Dr Shriti Pattani</t>
  </si>
  <si>
    <t>spattani@corporatehc.co.uk</t>
  </si>
  <si>
    <t>GEL are not in contract with Adecco - agency supply of new contracts support officers for GEL</t>
  </si>
  <si>
    <t>Scooter Training Provider for Ealing Schools</t>
  </si>
  <si>
    <t>Rubicon Industries Ltd.</t>
  </si>
  <si>
    <t>Therapeutic Support for Adopted Children - Made to shine play therapy</t>
  </si>
  <si>
    <t>Made to shine play therapy</t>
  </si>
  <si>
    <t>Elaine Irvine</t>
  </si>
  <si>
    <t>madetoshineplaytherapy @gmail.com</t>
  </si>
  <si>
    <t>Metering and Billing PAYG</t>
  </si>
  <si>
    <t>Heat Network Essentials Training</t>
  </si>
  <si>
    <t>Insite Energy limited</t>
  </si>
  <si>
    <t>Michelle Hoyte-Morgan</t>
  </si>
  <si>
    <t>michelle.hm@insite-energy.co.uk</t>
  </si>
  <si>
    <t>The Tenebrae Choir</t>
  </si>
  <si>
    <t>London based choir who provide performance and music education opportunities. They are used by Ealing Music Service, a trading service of the council as part of their work with Ealing Schools. RFQ is not possible as Tenebrae are the only company that provide the specific music opportunities used by Ealing Music Service</t>
  </si>
  <si>
    <t>N/A in the context of this contract.</t>
  </si>
  <si>
    <t>Gail Rimeika</t>
  </si>
  <si>
    <t>Learning &amp; Connection Producer</t>
  </si>
  <si>
    <t>Leicestershire County Council</t>
  </si>
  <si>
    <t>Leicestershire Music is a Music Hub is part of Leicestershire County Council. Leicestershire Music will provide equipment and CPD to Ealing Music Service, a trading service of Ealing council as part of their work with schools. RFQ is not possible as Leicestershire Music (c/o Leicestershire County Council) are the only company that provide the specific music CPD used by Ealing Music Service</t>
  </si>
  <si>
    <t>Chris Bale</t>
  </si>
  <si>
    <t>Chris.Bale@leics.gov.uk</t>
  </si>
  <si>
    <t>Therapeutic Support for Adopted Children - Wordplay Limited</t>
  </si>
  <si>
    <t>Wordplay Limited</t>
  </si>
  <si>
    <t>colletteboardman.therapy@gmail.com</t>
  </si>
  <si>
    <t>Therapeutic Support for Adopted Children - LEAP CHILDREN'S THERAPY LIMITED</t>
  </si>
  <si>
    <t>LEAP CHILDREN'S THERAPY LIMITED</t>
  </si>
  <si>
    <t>info@leapchildrenstherapy.com</t>
  </si>
  <si>
    <t>Therapeutic Support for Adopted Children - Chorus Therapeutic Partnerships CIC</t>
  </si>
  <si>
    <t>Chorus Therapeutic Partnerships CIC</t>
  </si>
  <si>
    <t>Dr Sarah Peter</t>
  </si>
  <si>
    <t>info@chorusfamilies.co.uk</t>
  </si>
  <si>
    <t>Therapeutic Support for Adopted Children - BUSS Model Ltd</t>
  </si>
  <si>
    <t>BUSS Model Ltd</t>
  </si>
  <si>
    <t>Suzaan Thompson</t>
  </si>
  <si>
    <t>accounts@bussmodel.org</t>
  </si>
  <si>
    <t>Therapeutic Support for Adopted Children - Kirstin Lean</t>
  </si>
  <si>
    <t>Kirstin Lean</t>
  </si>
  <si>
    <t>adoption@kirstinlean.com</t>
  </si>
  <si>
    <t>Therapeutic Support for Adopted Children - Ramona Proti</t>
  </si>
  <si>
    <t>Ramona Proti</t>
  </si>
  <si>
    <t>protir@ealing.gov.uk</t>
  </si>
  <si>
    <t>Monitoring of renewables (heat pumps, solar) in new developments required by the London Plan, S106-funded.</t>
  </si>
  <si>
    <t>Energence Ltd</t>
  </si>
  <si>
    <t>Climate Action</t>
  </si>
  <si>
    <t>info@energence.co.uk</t>
  </si>
  <si>
    <t>To participate in a small task and finish group to plan a community event to launch the training offer in January/February 2026. As a capacity building organisation in Ealing, you have confirmed that you would be happy to take part in this planning group to co-produce the event. In terms of time commitment this will involve 3 x 1.5 hour meetings prior to the event itself, your assistance in engaging some of your members with a short questionnaire, and then promotion of the event to your members and encouraging them to attend.</t>
  </si>
  <si>
    <t>Rosie Rowe</t>
  </si>
  <si>
    <t>CE010258</t>
  </si>
  <si>
    <t>paying for co-production services</t>
  </si>
  <si>
    <t>Elly Heaton</t>
  </si>
  <si>
    <t>elly@youngealingfoundation.org.uk</t>
  </si>
  <si>
    <t>Variation in partnership agreement: As part of our the HDRC Ealing programme related to workstream 3 Measuring Evaluation and Learning, we are requesting to pay additional funds of £37,661.40 year 3 and £37,661.40 in year 4. This will be for 0.4 FTE to support the evaluation activities of Workstream 3: Action and Evaluation. Staff will be supporting the developmental evaluation, as guided by the HDRC Measurement, Evaluation and Learning Plan. This will include measurement of key indicators, analysing learning logs and co-producing learning</t>
  </si>
  <si>
    <t>Kieran.Pantry-Melsom</t>
  </si>
  <si>
    <t>Kieran.Pantry-Melsom@lshtm.ac.uk</t>
  </si>
  <si>
    <t>Therapeutic Support for Adopted Children - Working Progress Limited</t>
  </si>
  <si>
    <t>Workin Progress</t>
  </si>
  <si>
    <t>Kevin Shabazz Nelson (CEO)</t>
  </si>
  <si>
    <t>training@workinprogressltd.co.uk</t>
  </si>
  <si>
    <t>Susan Ventris</t>
  </si>
  <si>
    <t>DBT Sessions for Ealing looked after children</t>
  </si>
  <si>
    <t>susan.ventris@hotmail.co.uk</t>
  </si>
  <si>
    <t>HOUSING FRA SURVEYS</t>
  </si>
  <si>
    <t>PROVISION OF FIRE RISK ASSESSMENT SURVEYS FOR COUNCIL HOUSING PROPERTIES</t>
  </si>
  <si>
    <t>Metro Fire Safety Group</t>
  </si>
  <si>
    <t>Michael Doherty</t>
  </si>
  <si>
    <t>232633HE/b</t>
  </si>
  <si>
    <t>Sonia Davis</t>
  </si>
  <si>
    <t>Sonia.Davis@metrosafety.co.uk</t>
  </si>
  <si>
    <t>Intelligent Automation Managed Service for Revenues and Benefits - contract extension</t>
  </si>
  <si>
    <t>Robotics process automation to automate processes within benefits and financial assessments</t>
  </si>
  <si>
    <t>Digistaff</t>
  </si>
  <si>
    <t>Andy Hays</t>
  </si>
  <si>
    <t>Andy.Hays@digistaff.co.uk</t>
  </si>
  <si>
    <t>Ndima Healthcare Ltd</t>
  </si>
  <si>
    <t>Hospital based support work</t>
  </si>
  <si>
    <t>Hannah Fallon</t>
  </si>
  <si>
    <t>Connect</t>
  </si>
  <si>
    <t>GhtorayP@ealing.gov.uk</t>
  </si>
  <si>
    <t>EC1460 - Selborne Primary School</t>
  </si>
  <si>
    <t>Provision of School Meals during Completion of Delayed Kitchen Expansion Works (Kitchen non-operational)</t>
  </si>
  <si>
    <t>ISS Mediclean Limited</t>
  </si>
  <si>
    <t>Gillian Perfect</t>
  </si>
  <si>
    <t>accountsreceivablemediclean@uk.issworld.com</t>
  </si>
  <si>
    <t>EC1595 - Ealing Regional Park</t>
  </si>
  <si>
    <t>West London Regional Park Scoping Study Additional Items</t>
  </si>
  <si>
    <t>Prior+Partners Ltd</t>
  </si>
  <si>
    <t>Jason Prior</t>
  </si>
  <si>
    <t>accounts@priorpartners.com</t>
  </si>
  <si>
    <t>MISS M MARISOL CORDOBA CLAROS T/A LA MODISTA CIC</t>
  </si>
  <si>
    <t>LA MODISTA WILL BE RUNNING 35 2-HOUR SEWING WORKSHOPS FOR AFGHAN REFUGEES FROM JUNE 2025 TO JUNE 2026. THEIR FIRST INVOICE WAS PAID AS A SUNDRY SUPPLIER, BUT NOW THEY NEED TO BE SET UP AS A SUPPLIER IN ORDER TO PAY THE ATTACHED INVOICE. THIS IS FUNDED BY THE HOME OFFICE.</t>
  </si>
  <si>
    <t>Pharles Primo</t>
  </si>
  <si>
    <t>PHARLES PRIMO OR GILL TENNET</t>
  </si>
  <si>
    <t>PRIMOP@EALING.GOV.UK</t>
  </si>
  <si>
    <t>EC1494 - Wood End Primary School</t>
  </si>
  <si>
    <t>Wood End Primary Studio Hall Acoustic Panels</t>
  </si>
  <si>
    <t>Acoustico UK Limited t/a Cheshire Soundproofing</t>
  </si>
  <si>
    <t>Catherine Burke</t>
  </si>
  <si>
    <t>info@cheshiresoundproofing.co.uk</t>
  </si>
  <si>
    <t>Property Services Fire Risk Assessment Services</t>
  </si>
  <si>
    <t>Fire Risk Assessments for corporate buildings and other buildings for which Property Services is responsible</t>
  </si>
  <si>
    <t>23235RE</t>
  </si>
  <si>
    <t>sonia.davis@metrosafety.co.uk</t>
  </si>
  <si>
    <t>Komfort Services to provide refurbishment services for GEL Acton Depot</t>
  </si>
  <si>
    <t>UKSPF - SUPPORTING LOCAL BUSINESS - BUSINESS SUPPORT PROGRAMME FOR LOCAL ENTREPRENEURS AND SME - WEST LONDON BUSINESS - PHASE 2</t>
  </si>
  <si>
    <t>West London Business to deliver phase 2 business support to local entrepreneurs and SMEs. This project is fully funded through UK Shared Prosperity Fund (UKSPF) grant.</t>
  </si>
  <si>
    <t>West London Business Ltd</t>
  </si>
  <si>
    <t>UKSPF - PEOPLE &amp; SKILLS - PHASE 2 DELIVERY OF PEOPLE &amp; SKILLS CAREERS HUB PROGRAMME - ACTION WEST LONDON</t>
  </si>
  <si>
    <t>Phase 2 delivery of P&amp;S Careers Hub Programme: Action West London to deliver end-to-end employability support to programme participants. This project is fully funded through UK Shared Prosperity Fund (UKSPF) grant.</t>
  </si>
  <si>
    <t>Gary Buckley</t>
  </si>
  <si>
    <t>gary.buckley@actionwestlondon.org.uk</t>
  </si>
  <si>
    <t>PRAGMATIX ADVISORY LIMITED</t>
  </si>
  <si>
    <t>Programming and development of a new ‘innovation and life sciences employment and skills hub’ located within the Sciopolis scale-up space at Imperial’s development at One Portal Way, North Acton, Ealing</t>
  </si>
  <si>
    <t>Daniella Toma</t>
  </si>
  <si>
    <t>C0545</t>
  </si>
  <si>
    <t>DANIELLA TOMA</t>
  </si>
  <si>
    <t>TOMAD@EALING.GOV.UK</t>
  </si>
  <si>
    <t>Collection of oil from the HWRC site</t>
  </si>
  <si>
    <t>GRAHAM CURRIE</t>
  </si>
  <si>
    <t>graham@brentoils.co.uk</t>
  </si>
  <si>
    <t>PRODUCES A WIDE RANGE OF COMPACTION EQUIPMENT TO SUIT EVERY NEED.</t>
  </si>
  <si>
    <t>CHRIS GODDARD</t>
  </si>
  <si>
    <t>service@thetford-int.co.uk</t>
  </si>
  <si>
    <t>To carry out the annual servicing and maintenance of grave shoring equipment. Ensuring that we comply with the Provision of use Work equipment regulations. Any equipment requiring replacement must be wholly interchangeable and compatible with existing shoring equipment. Service technicians must ensure that all parts are available from stock and ensure that all components are left working and highlighted for their safe use. All goods and services will be due payment net 30 days from date of invoice.</t>
  </si>
  <si>
    <t>RICHARD SMITH</t>
  </si>
  <si>
    <t>richard@teleshore.com</t>
  </si>
  <si>
    <t>*Market Location - Business decision maker contacts</t>
  </si>
  <si>
    <t>Supplier is providing GDPR compliant contact details of business decision makers (direct contact emails or phone numbers)</t>
  </si>
  <si>
    <t>Market Location Ltd</t>
  </si>
  <si>
    <t>Kyle McGuigan - Business Development Manager</t>
  </si>
  <si>
    <t>kyle.mcguigan@marketlocation-data.co.uk</t>
  </si>
  <si>
    <t>Hanlon</t>
  </si>
  <si>
    <t>Hanlon CRM system</t>
  </si>
  <si>
    <t>Set up prior to RWL requirements</t>
  </si>
  <si>
    <t>Kevin Hanlon</t>
  </si>
  <si>
    <t>Kevin.hanlon@hanlons.co.uk 4 Victoria Court Kent Street Nottingham NG1 3LZ</t>
  </si>
  <si>
    <t>Waking Watch Services</t>
  </si>
  <si>
    <t>Extension to existing contract from 5/12/25 to 31/3/26 and an additional £499,000 spend. Direct award via the EPF with Matrix Milestone.</t>
  </si>
  <si>
    <t>Fire Services Group UK Limited</t>
  </si>
  <si>
    <t>Kirstie Wilson</t>
  </si>
  <si>
    <t>Kirstie.Wilson@teammatrix.com</t>
  </si>
  <si>
    <t>Garden Court Heating &amp; Hot Water System</t>
  </si>
  <si>
    <t>Service and maintenance of heating and hot water system at Garden Court</t>
  </si>
  <si>
    <t>No Contract Refetence</t>
  </si>
  <si>
    <t>nic.purton-ext@jci.com</t>
  </si>
  <si>
    <t>Fire risk assessment, and a structural integrity test</t>
  </si>
  <si>
    <t>Fire risk assessment, and a structural integrity test of the two following multi story car parks within Ealing: • Herbert Road • Springbridge Road</t>
  </si>
  <si>
    <t>Stripe Consulting Limited</t>
  </si>
  <si>
    <t>Tom Gallagher</t>
  </si>
  <si>
    <t>Ilke Tuna</t>
  </si>
  <si>
    <t>Russell Simmons</t>
  </si>
  <si>
    <t>russell@stripeuk.com</t>
  </si>
  <si>
    <t>EC1755 - Oaklands Primary School - Boiler Replacement</t>
  </si>
  <si>
    <t>Provision of Temporary Boilers at Oaklands Primary School</t>
  </si>
  <si>
    <t>B-A-R Electrical and Mechanical Services Ltd</t>
  </si>
  <si>
    <t>Outsourced creative design work</t>
  </si>
  <si>
    <t>Stop Smoking Service</t>
  </si>
  <si>
    <t>Proving stop smoking services to Ealing residents</t>
  </si>
  <si>
    <t>Rashima Perera</t>
  </si>
  <si>
    <t>Stop Smoking</t>
  </si>
  <si>
    <t>Prachi Soni</t>
  </si>
  <si>
    <t>prachi.soni@nhs.net</t>
  </si>
  <si>
    <t>Traynor and Son Electrical Ltd</t>
  </si>
  <si>
    <t>Traynor &amp; Son Electrical Ltd needs to be setup as a CIS supplier, works were originally completed on a sundry supplier PO.</t>
  </si>
  <si>
    <t>Buntingc@ealing.gov.uk</t>
  </si>
  <si>
    <t>Ealing Climate Adaptation &amp; Resilience Strategy Consultation</t>
  </si>
  <si>
    <t>Ealing Climate Adaptation &amp; Resilience Strategy Consultation support</t>
  </si>
  <si>
    <t>Bioregional Development Group</t>
  </si>
  <si>
    <t>Elzbieta Kaleta</t>
  </si>
  <si>
    <t>Jo Mortensen</t>
  </si>
  <si>
    <t>jo.mortensen@bioregional.com</t>
  </si>
  <si>
    <t>Warm Homes: Social Housing Fund - Retrofit Services and Consultancy</t>
  </si>
  <si>
    <t>The services include carrying out retrofit consultancy activities related to the Project for properties managed by the Client, with detailed property lists to be provided prior to Orders being issued.</t>
  </si>
  <si>
    <t>Constructive Thinking Studio Limited</t>
  </si>
  <si>
    <t>Luka Miljanic</t>
  </si>
  <si>
    <t>DR-118</t>
  </si>
  <si>
    <t>Jonathon Moorhouse</t>
  </si>
  <si>
    <t>jon@constructivethinking.co.uk</t>
  </si>
  <si>
    <t>RULEPLAY LIMITED</t>
  </si>
  <si>
    <t>Targeted Inspection Programme for licensed Gambling Act Premises</t>
  </si>
  <si>
    <t>IZABELA GREGORY</t>
  </si>
  <si>
    <t>GREGORYI@EALING.GOV.UK</t>
  </si>
  <si>
    <t>GLOVELORD LTD T/A DCM MOTORS</t>
  </si>
  <si>
    <t>Glovelord are a local company which can offer bespoke service and keep our fleet downtime to a minimum, this helps to deliver frontline services on time and saves on hire costs to replace vehicles</t>
  </si>
  <si>
    <t>DOUGLAS L MOORE</t>
  </si>
  <si>
    <t>dcmmotors121@gmail.com</t>
  </si>
  <si>
    <t>Dr Christopher Mayer</t>
  </si>
  <si>
    <t>christopher.mayer@dsl.pipex.com</t>
  </si>
  <si>
    <t>Frances Millar has been commissioned to undertake a Safeguarding Adult Review for the Safeguarding Adult Board.</t>
  </si>
  <si>
    <t>Frances Millar - Crania Ltd</t>
  </si>
  <si>
    <t>Safeguarding Adult Board</t>
  </si>
  <si>
    <t>Non applicable</t>
  </si>
  <si>
    <t>Shahso@ealing.gov.uk</t>
  </si>
  <si>
    <t>Vusane Ltd</t>
  </si>
  <si>
    <t>Titibele Ncube</t>
  </si>
  <si>
    <t>thithithaka@gmail.com</t>
  </si>
  <si>
    <t>Rosalyn Bartholomew</t>
  </si>
  <si>
    <t>To support schools in improving early identification and intervention for pupils with dyslexia and literacy difficulties. The successful schools will receive a package of training and support over the year, with a commitment from the school to engage fully in the project and to then lead on sharing this learning and training across their cluster.</t>
  </si>
  <si>
    <t>UTR number: 1525680300</t>
  </si>
  <si>
    <t>Feeder Pillar for ReActon</t>
  </si>
  <si>
    <t>This spend is to cover the cost of the retrofit of a electricity feeder pillar required at the ReActon site. This retrofit is required to ensure that the street lighting can be powered in this pillar. This spend also covers 26 weeks of storage of the pillar at the manufacturers depot, 18 weeks have already been used but we expect another 8 weeks are required as we are currently unable to have the pillar delivered to site. This is a once off order and payment to the contractor.</t>
  </si>
  <si>
    <t>Pudsey Diamond</t>
  </si>
  <si>
    <t>This information is not available to me.</t>
  </si>
  <si>
    <t>Nigel Eades</t>
  </si>
  <si>
    <t>nigel.eades@pudseydiamond.com</t>
  </si>
  <si>
    <t>STAC- Furniture &amp; equipment- Perceval House South Atrium</t>
  </si>
  <si>
    <t>Providing tables, chairs and equipment for Perceval House. They are currently providing furniture for the new South Atrium space which is due to open in Spring 2026.</t>
  </si>
  <si>
    <t>Strictly Tables and Chairs Ltd</t>
  </si>
  <si>
    <t>No Contract Reference in place of the reference number.</t>
  </si>
  <si>
    <t>Unaware of apprenticeships this company provides.</t>
  </si>
  <si>
    <t>Louise Handleigh</t>
  </si>
  <si>
    <t>accounts@stac.co.uk</t>
  </si>
  <si>
    <t>Feltham and Bedfont Primary Care Network</t>
  </si>
  <si>
    <t>Delivery of Return-to-Work Multidisciplinary Team providing integrated MSK and employment support for working patients. Scope includes: rapid 5-day assessment, tailored physiotherapy within vocational rehabilitation, workplace assessments, employer engagement, 6-month post-RTW support</t>
  </si>
  <si>
    <t>10001696_Feltham and Bedfont Primary Care Network</t>
  </si>
  <si>
    <t>Dr Mark Remedios</t>
  </si>
  <si>
    <t>mark.remedios@nhs.net</t>
  </si>
  <si>
    <t>Loom Project Limited</t>
  </si>
  <si>
    <t>The appointed supplier will act as the Film &amp; TV Cluster Branding and Delivery Lead, responsible for: • Designing a globally promotable identity for Ealing’s full film and TV production ecosystem • Developing a naming concept, messaging framework and visual direction that can be used by studios, businesses and the Council • Highlighting Ealing’s competitive advantages, including its complete end-to-end production infrastructure • Supporting studios’ ambitions to promote Ealing internationally as a premier production destination • Leading all programme management, commissioning activity, coordination and delivery • Mapping the cluster geography and finalising installation locations for physical interventions across the borough • Embedding artistic and cultural contributions into the brand and public-realm outputs • Prioritising local suppliers and creative businesses where appropriate • Ensuring all outputs are delivered to UKSPF standards and spend is evidenced by 31 March 2026 The supplier will have full flexibility to structure delivery and commissioning within the available budget, subject to agreement with the Council on key decisions, scope and sequencing.</t>
  </si>
  <si>
    <t>No comments</t>
  </si>
  <si>
    <t>Tomad@ealing.gov.uk</t>
  </si>
  <si>
    <t>Previously used for our Greenford Depot Office refurbishment with good quality works. All general building works and refurbishment works, including resources / timescales/ invoicing details are covered within the attached quotations. Southall Cark Park Office Refurbishments and Springbridge Car Park Office Refurbishment.</t>
  </si>
  <si>
    <t>GEMCO UK LIMITED</t>
  </si>
  <si>
    <t>Workshop Brake roller test unit repair.</t>
  </si>
  <si>
    <t>KAREN BOOTH</t>
  </si>
  <si>
    <t>Karen.Booth@gemco.co.uk</t>
  </si>
  <si>
    <t>Destination Southall Public Art Project Site 2 - Southall Station, Overbridge, South Road, Southall,</t>
  </si>
  <si>
    <t>Design, fabrication and installation of public art to South road Overbridge, Southall UB2 4AA funded by UKSPF 2025/25 Phase 2 as part of Destination Southall programme to increase pride in place, improve the visitor experience and celebrate Southall's heritage, culture, diversity and history.</t>
  </si>
  <si>
    <t>JG Contemporary Arts Ltd</t>
  </si>
  <si>
    <t>C0600</t>
  </si>
  <si>
    <t>New Website</t>
  </si>
  <si>
    <t>Supplier setup required for the creation of new websites for Local Offer, Family Information Service and HAF Teams.</t>
  </si>
  <si>
    <t>Beebot AI Limited</t>
  </si>
  <si>
    <t>Angie Dennison</t>
  </si>
  <si>
    <t>Leila Sang-Waterson</t>
  </si>
  <si>
    <t>Andrew Orme</t>
  </si>
  <si>
    <t>andrew.orme@beebotai.com</t>
  </si>
  <si>
    <t>They supply us with the parts and service for the for the automatic transmissions on all our refuse trucks. They are the main agents in the country</t>
  </si>
  <si>
    <t>Document Storage Contract</t>
  </si>
  <si>
    <t>Provision of secure physical storage arrangements for up to 35,000 boxes at the start (with significant reductions anticipated) over a 5 year period with the option to extend a further two years in agreement by both parties. • Secure collection and record keeping of incoming new or retrieved documents and records • Secure storage of documents and records • Retrieval of documents and records • Secure transportation of documents and records, including preparation for despatch • Document maintenance • Secure destruction of documents and records</t>
  </si>
  <si>
    <t>Restore Plc</t>
  </si>
  <si>
    <t>Lorraine Cox</t>
  </si>
  <si>
    <t>RE23113</t>
  </si>
  <si>
    <t>Mark Shelvey</t>
  </si>
  <si>
    <t>tenders@restore.co.uk</t>
  </si>
  <si>
    <t>Online and Offline bookings for Travel, Accommodation and Flights...</t>
  </si>
  <si>
    <t>Clarity Travel Limited</t>
  </si>
  <si>
    <t>C0599</t>
  </si>
  <si>
    <t>Rhian King</t>
  </si>
  <si>
    <t>Rhian.King@claritybt.com</t>
  </si>
  <si>
    <t>EC1721 - Durdan's Park Primary</t>
  </si>
  <si>
    <t>CCTV Survey at Durdan's Park Primary</t>
  </si>
  <si>
    <t>BCU Site Investigation</t>
  </si>
  <si>
    <t>Ben C. Ubergs</t>
  </si>
  <si>
    <t>ben.ubergs@bcusiteinvestigations.com</t>
  </si>
  <si>
    <t>West London Youth Integration: NEET Employability Programmes</t>
  </si>
  <si>
    <t>to appoint an external local youth organisation to run three NEET Programmes as part of the Youth Integration Network (YIN) workstream. This work forms part of the pan-London Youth Guarantee Trailblazer (Led by the GLA) which seeks to transform the way young people young people who are not in education, employment or training (NEET) are supported across the capital.</t>
  </si>
  <si>
    <t>Brentford FC Community Sports Trust</t>
  </si>
  <si>
    <t>CLAIRE MOORE</t>
  </si>
  <si>
    <t>clairemoore@phs.co.uk</t>
  </si>
  <si>
    <t>EC1674 - Little Ealing Primary School</t>
  </si>
  <si>
    <t>New mains cold water supply and associated works at Little Ealing Primary School</t>
  </si>
  <si>
    <t>NORTH LONDON GARAGES GTA</t>
  </si>
  <si>
    <t>Skills Boot Camp - Provision of Skills in High Voltage Electric Vehicle Systems and Refrigerant Handling</t>
  </si>
  <si>
    <t>MARK DAVISON</t>
  </si>
  <si>
    <t>mar.davison@nlggta.co.uk</t>
  </si>
  <si>
    <t>THE LONDON WINDOW CLEANING COMPANY LIMITED</t>
  </si>
  <si>
    <t>Professional internal and external Window and Canopy cleaning at the Castlebar school</t>
  </si>
  <si>
    <t>STEFAN OVCHAROV</t>
  </si>
  <si>
    <t>stefan@thelondonwindowcleaningcompany.co.uk</t>
  </si>
  <si>
    <t>MUFG CORPORATE MARKETS TREASURY LIMITED T/A MUFG CORPORATE MARKETS</t>
  </si>
  <si>
    <t>David Whelan</t>
  </si>
  <si>
    <t>david.whelan@mpms.mufg.com</t>
  </si>
  <si>
    <t>RICARDO AEA-LIMITED</t>
  </si>
  <si>
    <t>DATA MANAGEMENT OF EALING'S AIR QUALITY CONTINOUS MONITORING NETWORK AND MANAGEMENT OF AIR QUALITY WEBSITE.</t>
  </si>
  <si>
    <t>Therapeutic Support for Adopted Children - Workin Progress Ltd</t>
  </si>
  <si>
    <t>Workin Progress Ltd</t>
  </si>
  <si>
    <t>shabazzcoaching@icloud.com</t>
  </si>
  <si>
    <t>With Insight Education</t>
  </si>
  <si>
    <t>To make payment of student placements on the Insight2Uni course provided by Insight Education for sixth form students attending Ealing schools</t>
  </si>
  <si>
    <t>WITH INSIGHT EDUCATION</t>
  </si>
  <si>
    <t>Christine Kinnear</t>
  </si>
  <si>
    <t>christine@withinsightedu.org</t>
  </si>
  <si>
    <t>Groundworks at Racecourse Estate</t>
  </si>
  <si>
    <t>Groundworks taking place at Racecourse Estate for installation of bin stores. Kerbing and concrete bases.</t>
  </si>
  <si>
    <t>MBS Commercial Construction Ltd</t>
  </si>
  <si>
    <t>Christina Heskel</t>
  </si>
  <si>
    <t>Jack Joseph MacVeigh</t>
  </si>
  <si>
    <t>info@mbscc.co.uk</t>
  </si>
  <si>
    <t>Apex Cars</t>
  </si>
  <si>
    <t>Taxi company - taken over Manor Wheels</t>
  </si>
  <si>
    <t>Mr Nahid Niaje Shah T/A Apex Cars</t>
  </si>
  <si>
    <t>Nahid Shah</t>
  </si>
  <si>
    <t>apexcab214@hotmail.com</t>
  </si>
  <si>
    <t>Spotler Ltd - Mail+ email platform</t>
  </si>
  <si>
    <t>Spotler Ltd (Business World supplier ID 10001121) already provides the Mail+ email marketing platform that we use to send all of the council's key email communications, including the weekly Around Ealing Extra, and key information from council services, such as renewal of garden waste collection services. This is a new contract for the next 12-24 months, after a quotation process.</t>
  </si>
  <si>
    <t>Employees are generally paid above the RLW at the company</t>
  </si>
  <si>
    <t>Spot On Media Ltd - advertising sales</t>
  </si>
  <si>
    <t>To reach our annual income targets, the communications team needs advertising sales expertise that doesn't exist within the council, to help finance the council's Around Ealing channels (including magazine and website) for communicating with residents of the borough. The company will only take commission from each successfully concluded sale for Around Ealing, and therefore won't be directly paid by the council.</t>
  </si>
  <si>
    <t>Spot On Media Ltd</t>
  </si>
  <si>
    <t>The company is effectively one individual who owns the company.</t>
  </si>
  <si>
    <t>Andrew Schofield</t>
  </si>
  <si>
    <t>andrew@spotonmedia.co.uk and info@spotonmedia.co.uk</t>
  </si>
  <si>
    <t>DELTA CHAUFFUERS LTD-ALL AGES SEN TRANSPORT</t>
  </si>
  <si>
    <t>DELTA CHAUFFUERS LIMITED</t>
  </si>
  <si>
    <t>Kate Warwick</t>
  </si>
  <si>
    <t>Amed Ahmed</t>
  </si>
  <si>
    <t>info@deltachauffeurs.com</t>
  </si>
  <si>
    <t>Softcat PLC</t>
  </si>
  <si>
    <t>HR IT &amp;Payroll system</t>
  </si>
  <si>
    <t>Lara Balogun</t>
  </si>
  <si>
    <t>Y23065</t>
  </si>
  <si>
    <t>Dominika Golda-Rusin</t>
  </si>
  <si>
    <t>DominikaGol@softcat.com</t>
  </si>
  <si>
    <t>AlsoPrint Limited</t>
  </si>
  <si>
    <t>Non Contractual - Ad hoc supplier - To supply Ealing's Parking Permit Paper and Parking Voucher</t>
  </si>
  <si>
    <t>Non Contractual - Ad hoc supplier</t>
  </si>
  <si>
    <t>Andrew Wheatley</t>
  </si>
  <si>
    <t>Andrew@alsoprint.com</t>
  </si>
  <si>
    <t>Therapeutic Support for Adopted Children - REBECCA LUNT T/A MADE TO SHINE THERAPY LTD</t>
  </si>
  <si>
    <t>REBECCA LUNT T/A MADE TO SHINE THERAPY LTD</t>
  </si>
  <si>
    <t>madetoshineplaytherapy@gmail.com</t>
  </si>
  <si>
    <t>Page Tiger online publications</t>
  </si>
  <si>
    <t>An online platform for creating and publishing digital magazines and documents, which Ealing Council’s communications team can use for: • the Around Ealing team to create and publish the digital version of Around Ealing magazine and other related publications • the Ealing Design team to create and publish other council documents, re-ports and similar, as commissioned by council services. We have used Page Tiger for these purposes since 2023. This contract is a fresh one.</t>
  </si>
  <si>
    <t>Employees at Page Tiger are all paid above living wage rates</t>
  </si>
  <si>
    <t>Dean Smith</t>
  </si>
  <si>
    <t>dean.smith@pagetiger.com</t>
  </si>
  <si>
    <t>Gartner CS support</t>
  </si>
  <si>
    <t>subscription based support for CS transformation, analysts and industry research</t>
  </si>
  <si>
    <t>Gartner</t>
  </si>
  <si>
    <t>RE25500</t>
  </si>
  <si>
    <t>Nick Prentis</t>
  </si>
  <si>
    <t>Nick.Prentis@gartner.com</t>
  </si>
  <si>
    <t>Therapeutic Support for Adopted Children - Music House Education CIC</t>
  </si>
  <si>
    <t>MUSIC HOUSE EDUCATION CIC</t>
  </si>
  <si>
    <t>Public Art Project Site 5A-Merrick Road footbridge Entrances</t>
  </si>
  <si>
    <t>Design, fabrication and installation of art work to UKSPF Destination Southall Public Art Project Site 5A-Merrick Road footbridge Entrances Merrick Road, Southall, London UB2 4AU</t>
  </si>
  <si>
    <t>Big Framed Shapes Ltd</t>
  </si>
  <si>
    <t>Works,goods,services</t>
  </si>
  <si>
    <t>Carrington West Ltd</t>
  </si>
  <si>
    <t>Agency Support for Building Regulations statutory functions</t>
  </si>
  <si>
    <t>Ryan Hamlett</t>
  </si>
  <si>
    <t>ryan.hamlett@carringtonwest.com</t>
  </si>
  <si>
    <t>VELARO PEOPLE LTD</t>
  </si>
  <si>
    <t>Adam Good</t>
  </si>
  <si>
    <t>adam@velaropeople.com</t>
  </si>
  <si>
    <t>ONE PORTAL WAY LIMITED</t>
  </si>
  <si>
    <t>The council makes a capital funding contribution of £137,000 to One Portal Way Ltd, a company wholly owned by Imperial College London (‘Imperial’), towards the delivery of the life sciences and innovation sector employment and skills hub in North Acton. Ealing Council is working on this project alongside its partners Imperial and the Old Oak and Park Royal Development Corporation (‘OPDC’). Imperial are the lead client for the project, and their delivery entity One Portal Way Ltd will be responsible for the delivery, operation and maintenance of the hub. The funding contribution would come from the UK Shared Prosperity Fund (‘UKSPF’) and is required in order to deliver outputs and outcomes that Ealing Council committed to in its application for UKSPF funding.</t>
  </si>
  <si>
    <t>EC1756 - Selborne Primary School</t>
  </si>
  <si>
    <t>Works to Address Gaps Below Corridor Fire Doors at Selborne Primary School</t>
  </si>
  <si>
    <t>Install a new (additional supply) mains water pipe from a Thames Wate connection point in Brent Lodge Park to the welfare facilities in Hanwell Zoo.</t>
  </si>
  <si>
    <t>ON-GOING CONSTRUCTION &amp; SURFACING.</t>
  </si>
  <si>
    <t>PAUL CLARKE</t>
  </si>
  <si>
    <t>centurianservices@gmail.com</t>
  </si>
  <si>
    <t>Therapeutic Support for Adopted Children - Oakdale Therapies Ltd</t>
  </si>
  <si>
    <t>Oakdale Therapies Ltd</t>
  </si>
  <si>
    <t>adoption.support@oakdalecentre.org</t>
  </si>
  <si>
    <t>EC1657 - Mandeville School Oldfield Satellite</t>
  </si>
  <si>
    <t>Landscaping works at Mandeville School</t>
  </si>
  <si>
    <t>Atec Construction Limited T/A Atec Construction</t>
  </si>
  <si>
    <t>232721CH</t>
  </si>
  <si>
    <t>Tasneem Radim</t>
  </si>
  <si>
    <t>accounts@atecconstruction.co.uk</t>
  </si>
  <si>
    <t>EC1771 - Villiers High School - Leaking Tower</t>
  </si>
  <si>
    <t>Scaffolding for access and investigation</t>
  </si>
  <si>
    <t>Cladding Works- Rufford &amp; Moreton</t>
  </si>
  <si>
    <t>Emergency cladding works at Rufford and Moreton</t>
  </si>
  <si>
    <t>HLS McConnell Limited</t>
  </si>
  <si>
    <t>Capital Asset Management</t>
  </si>
  <si>
    <t>232722HE</t>
  </si>
  <si>
    <t>SC191842</t>
  </si>
  <si>
    <t>Ross Bailey</t>
  </si>
  <si>
    <t>ross.bailey@mcconnell.co.uk</t>
  </si>
  <si>
    <t>Therapeutic Support for Adopted Children - Create Hope</t>
  </si>
  <si>
    <t>Create Hope</t>
  </si>
  <si>
    <t>CE004940</t>
  </si>
  <si>
    <t>nisha@createhope.co.uk</t>
  </si>
  <si>
    <t>Kevin Neville</t>
  </si>
  <si>
    <t>k.nevilee@quadient.com</t>
  </si>
  <si>
    <t>Therapeutic Support for Adopted Children - The C.W Clinic Ltd</t>
  </si>
  <si>
    <t>The C.W Clinic Ltd</t>
  </si>
  <si>
    <t>info@cwclinic.com</t>
  </si>
  <si>
    <t>Employee communication tool.</t>
  </si>
  <si>
    <t>MARGARET GREER</t>
  </si>
  <si>
    <t>margaret@joinblink.com</t>
  </si>
  <si>
    <t>The primary goal is to source and hire a range of plant and machinery equipment for Greener Ealing Limited’s operational needs. This will include a mix of equipment types suitable for various landscaping, maintenance, and green space management tasks. Types of Equipment Required We are looking to procure a combination of equipment including, but not limited to: Compact Tractors and Mowers: For general grounds maintenance and large green areas. Specialised Landscaping Tools: Such as hedge trimmers, leaf blowers, and other powered hand tools. Key Considerations Safety and Training: Any necessary operator training or safety instructions should be part of the procurement agreement to ensure compliance with health and safety standards.</t>
  </si>
  <si>
    <t>RICHARD TAYLOR</t>
  </si>
  <si>
    <t>accounts@rtmachinery.co.uk</t>
  </si>
  <si>
    <t>accounts@amethyst-horticulture.co.uk</t>
  </si>
  <si>
    <t>Pauline Ayliffe</t>
  </si>
  <si>
    <t>FARID HILLEND ENGINEERING LIMITED</t>
  </si>
  <si>
    <t>Bespoke quote provided as we have to get their parts and their engineers out to the body's that they have supplied in the new Food Vehicles - only they support and provide high-quality parts, comprehensive training, and expert guidance on their equipment</t>
  </si>
  <si>
    <t>SC053003</t>
  </si>
  <si>
    <t>ROBIN TURNER</t>
  </si>
  <si>
    <t>Robin.turner@hillendeng.com</t>
  </si>
  <si>
    <t>EC1727 - Hanwell Community Centre</t>
  </si>
  <si>
    <t>The upgrade of the existing ventilation system in the basement Pottery Workshop area of Hanwell Community Centre</t>
  </si>
  <si>
    <t>Grant Air Ltd</t>
  </si>
  <si>
    <t>Courtney Grant</t>
  </si>
  <si>
    <t>info@grant-air.co.uk</t>
  </si>
  <si>
    <t>Therapeutic Support for Adopted Children - Catherine MacGregor</t>
  </si>
  <si>
    <t>Catherine MacGregor</t>
  </si>
  <si>
    <t>cat.macgregor1@gmail.com</t>
  </si>
  <si>
    <t>Reineta Limited</t>
  </si>
  <si>
    <t>Reineta's is a local supplier who provides catering for our Ealing events</t>
  </si>
  <si>
    <t>COLLEGE OF LAW SERVICES LTD</t>
  </si>
  <si>
    <t>Trainee experts required for legal services</t>
  </si>
  <si>
    <t>Justina Budryte</t>
  </si>
  <si>
    <t>professionalfinance@law.ac.uk</t>
  </si>
  <si>
    <t>EC1746 - Hobbayne Primary School</t>
  </si>
  <si>
    <t>Safety works - Sedum Roof removal</t>
  </si>
  <si>
    <t>Cambridge Flat Roofing Co Ltd</t>
  </si>
  <si>
    <t>accounts@cambridgeflatroofing.com</t>
  </si>
  <si>
    <t>EC1562 - North Primary School</t>
  </si>
  <si>
    <t>Fire Door Adjustment Works</t>
  </si>
  <si>
    <t>G&amp;V Contract</t>
  </si>
  <si>
    <t>Therapeutic Support for Adopted Children - Stimmung Therapy Ltd</t>
  </si>
  <si>
    <t>Stimmung Therapy Ltd</t>
  </si>
  <si>
    <t>coppershimmer@me.com</t>
  </si>
  <si>
    <t>EnviroAwards are a CIWM (WAMITAB) approved training provider and assessment centre which are able to deliver a range of regulated qualifications ranging from level 1 RQF (entry level) to level 4 RQF (COTC/OCC).Through the education and training services they provide, and have a clear goal in mind, to shape the future by ensuring competence in the workplace and to promote environmental sustainability. Technically Competent Management Cover This is to ensure permitted activities are being complied with, and that the site has a designated competent person as per condition 1.1.4 of the permit. The cover can continue until such as time that GEL has an in-house member of staff qualified or extended beyond this point if requested. The service is for 1 day per week to cover a period of 104 weeks/2 years</t>
  </si>
  <si>
    <t>HYDRAQUIP HOSE &amp; HYDRAULICS LIMITED</t>
  </si>
  <si>
    <t>GEL intends to procure Hydraquip to support its operational fleet The contract will ensure the timely supply and potential delivery of a wide range of GEL’s vehicle fleet. Maintenance and repair to provide: • Reduced overall maintenance and operating costs due to fewer vehicle breakdowns • Increased customer satisfaction thanks to consistent on-time deliveries • Reduced risk of vehicle downtime • Increased driver safety and improves their working environment</t>
  </si>
  <si>
    <t>ALAN REES</t>
  </si>
  <si>
    <t>Alan.Rees@Hydraquip.co.uk</t>
  </si>
  <si>
    <t>To facilitate family contact session for Ealing families</t>
  </si>
  <si>
    <t>Focus Findings UK Limited</t>
  </si>
  <si>
    <t>E.J Ebere</t>
  </si>
  <si>
    <t>accounts@focusfindings.com</t>
  </si>
  <si>
    <t>To be able to made PPG payment/s to the school.</t>
  </si>
  <si>
    <t>Grove House School T/A SEAX TRUST</t>
  </si>
  <si>
    <t>Alison Cavadino</t>
  </si>
  <si>
    <t>finance@grovehouseschool.com</t>
  </si>
  <si>
    <t>Therapeutic Support for Adopted Children - Jill Dewan T/A THERAPY THROUGH PLAY</t>
  </si>
  <si>
    <t>Jill Dewan T/A THERAPY THROUGH PLAY</t>
  </si>
  <si>
    <t>Jill Dewan</t>
  </si>
  <si>
    <t>TherapyThroughPlay@protonmail.com</t>
  </si>
  <si>
    <t>Decommission Rebate</t>
  </si>
  <si>
    <t>EGO provides a decommison service to us where they destroy or repurpose kit taken from out container. Any kit kit with data is wiped and a WEEE certificate is provided as proof. They also provide a rebate for kit that is able to be repurposed.</t>
  </si>
  <si>
    <t>EGO Technology Ltd</t>
  </si>
  <si>
    <t>Racine Miller</t>
  </si>
  <si>
    <t>ICT and Information Data Management</t>
  </si>
  <si>
    <t>Josh Adams</t>
  </si>
  <si>
    <t>joshadams@egotechnology.co.uk</t>
  </si>
  <si>
    <t>Walpole Park Play area works - S106 Improvements</t>
  </si>
  <si>
    <t>Playground refurbishment works at Walpole Park - S106 funded</t>
  </si>
  <si>
    <t>Matrix SCM</t>
  </si>
  <si>
    <t>Matrix mini competition 4448</t>
  </si>
  <si>
    <t>Vicki Ward, Procurement Consultant</t>
  </si>
  <si>
    <t>vicki.ward@teammatrix.com</t>
  </si>
  <si>
    <t>Providing specific training to Ealing Children and Families Services Staff</t>
  </si>
  <si>
    <t>NVR Innovations</t>
  </si>
  <si>
    <t>45493 85657</t>
  </si>
  <si>
    <t>Denise Wilson</t>
  </si>
  <si>
    <t>nvrinnovations@gmail.com</t>
  </si>
  <si>
    <t>Consultancy to support delivery of Ealing Better Days Project</t>
  </si>
  <si>
    <t>Consultancy used to delivery EalingBetter Days Project•Deliver improved outcomes for service users •Deliver significant cost avoidance due to an improved day opportunity services •Maximise the use of Council assets and release the Acton site for wider regeneration •Improve the utilisation of in-ho</t>
  </si>
  <si>
    <t>National Development Team for Inclusion (NDTi)</t>
  </si>
  <si>
    <t>Peter Singh</t>
  </si>
  <si>
    <t>Commissioning and Use of Resources</t>
  </si>
  <si>
    <t>27566R</t>
  </si>
  <si>
    <t>Andrea Halden, Finance Manager</t>
  </si>
  <si>
    <t>Andrea.Halden@ndti.org.uk</t>
  </si>
  <si>
    <t>JAS BHALLA WORKS (T/A JAS BHALLA ARCHITECTS)</t>
  </si>
  <si>
    <t>Southall Economic Vision and Placemaking delivery</t>
  </si>
  <si>
    <t>JAS BHALLA ARCHITECTS LIMITED T/A JAS BHALLA WORKS</t>
  </si>
  <si>
    <t>C0597</t>
  </si>
  <si>
    <t>FRANCIS MOSS</t>
  </si>
  <si>
    <t>MOSSF@EALING.GOV.UK</t>
  </si>
  <si>
    <t>Training Provider for Mental Health First Aid</t>
  </si>
  <si>
    <t>Training/Course for Mental Health First Aid</t>
  </si>
  <si>
    <t>ISABELLE MAHER</t>
  </si>
  <si>
    <t>Isabelle.maher@mhfaengland.org</t>
  </si>
  <si>
    <t>GO2SIM LIMITED</t>
  </si>
  <si>
    <t>Go2Sim proposes to provide a managed SIM connectivity and management solution to support Greener Ealing’s parking enforcement operations, delivering a reliable, secure, and cost-effective data connectivity service across all deployed devices.</t>
  </si>
  <si>
    <t>DAVID GRAINGER</t>
  </si>
  <si>
    <t>david@go2sim.com</t>
  </si>
  <si>
    <t>Recruitment agency for GEL Drivers</t>
  </si>
  <si>
    <t>Recruitment services for GEL Drivers. As GEL are not in agreement with Adecco, We have chosen this Recruitment Services for GEL drivers as they provide reliable drivers with years of experience</t>
  </si>
  <si>
    <t>Horsenden Farm - Hoarding</t>
  </si>
  <si>
    <t>We have employed Boxx Building Consultancy to arrange and oversee erection of hoarding around the Farm House at Horsenden Farm. This matter required urgent action due to risk to safety.</t>
  </si>
  <si>
    <t>For Remedial Works</t>
  </si>
  <si>
    <t>Khalsa Primary School</t>
  </si>
  <si>
    <t>Replacement of Existing Rational 20-grid Combination Oven with 10-Grid Electric Combination Oven at Khalsa Primary School</t>
  </si>
  <si>
    <t>E&amp;S Directorate Event - 11 March 2026</t>
  </si>
  <si>
    <t>To provide refreshments for E&amp;S Directorate event on 11th March 2026 at their offices (venue is complimentary)</t>
  </si>
  <si>
    <t>Ove Arup &amp; Partners Limited</t>
  </si>
  <si>
    <t>Maz Hemming</t>
  </si>
  <si>
    <t>maz.hemming@arup.com</t>
  </si>
  <si>
    <t>Payment for Additional work</t>
  </si>
  <si>
    <t>no contract in place</t>
  </si>
  <si>
    <t>Fleet Luxury Print Solutions Ltd T/A Gemini Print Solutions</t>
  </si>
  <si>
    <t>This is an update to a long standing council supplier. The Supplier has recently changed company name, address and bank details Old supplier ID: 25846 New Supplier ID: 10001844</t>
  </si>
  <si>
    <t>Toni Harrison</t>
  </si>
  <si>
    <t>finance@geminiprintsolutions.co.uk</t>
  </si>
  <si>
    <t>Ealing Council seeks to enter an Innovation Partnership with a partner who is either an academic institution or an individual working in academia specialising in social innovation and service design.</t>
  </si>
  <si>
    <t>Public Service Design Practice CiC</t>
  </si>
  <si>
    <t>C0614 (Atamis Reference Number)</t>
  </si>
  <si>
    <t>Not applicable as the contract is with one person who is the company owner</t>
  </si>
  <si>
    <t>youngc@ealing.gov.uk</t>
  </si>
  <si>
    <t>Therapeutic Support for Adopted Children - Samantha Boyle T/A Plays2talk</t>
  </si>
  <si>
    <t>Samantha Boyle T/A Plays2talk</t>
  </si>
  <si>
    <t>Samantha Boyle</t>
  </si>
  <si>
    <t>samantha@plays2talk.co.uk</t>
  </si>
  <si>
    <t>Funding from NIHR for Community Researchers workstream on Community Action Initiative</t>
  </si>
  <si>
    <t>No ref in place</t>
  </si>
  <si>
    <t>n/A</t>
  </si>
  <si>
    <t>NIHR Funded programme to manage payments for Community Researchers and support HDRC Programme of activity</t>
  </si>
  <si>
    <t>No re in place</t>
  </si>
  <si>
    <t>NHS NWL - HDRC Ealing</t>
  </si>
  <si>
    <t>NIHR Grant funded money for Data linkages work</t>
  </si>
  <si>
    <t>NHS NWL</t>
  </si>
  <si>
    <t>OC419167</t>
  </si>
  <si>
    <t>Kavitha Saravanakumar</t>
  </si>
  <si>
    <t>Kavitha.Saravanakumar@nhs.net</t>
  </si>
  <si>
    <t>EC1773 - Grove House Children Centre - GLA 2026 - PVs to Schools</t>
  </si>
  <si>
    <t>For Grove House Children’s Centre Solar Photovoltaic installation</t>
  </si>
  <si>
    <t>Lyons Trading Limited T/A Affordable Power</t>
  </si>
  <si>
    <t>Nick Lyons</t>
  </si>
  <si>
    <t>info@affordablepower.co.uk</t>
  </si>
  <si>
    <t>Supply and installation of Booster Pumps Mains Water and break Tank.</t>
  </si>
  <si>
    <t>Eithne Gallen</t>
  </si>
  <si>
    <t>Verso Design Ltd</t>
  </si>
  <si>
    <t>Photography (13th March 2026 event at Ealing Studios)</t>
  </si>
  <si>
    <t>Event photography for 13th March 2026 event</t>
  </si>
  <si>
    <t>alex@alexsturrock.com</t>
  </si>
  <si>
    <t>PATERSON ENTERPRISES LTD T/A MORRIS LUBRICANTS</t>
  </si>
  <si>
    <t>This supplier manufactures, blends and distributes oil, lubricants and greases for GEL Fleet They are specialist in this field, providing services for over 25 years.</t>
  </si>
  <si>
    <t>KIM DUNSDON</t>
  </si>
  <si>
    <t>kim@morris-lubricants.co.uk</t>
  </si>
  <si>
    <t>BESPOKE SUPPLIER - PROVIDING 5 ANPR HARDWARE UNITS &amp; SOFTWARE ICT MAINTENANCE COVER, TRAINING, ETC.</t>
  </si>
  <si>
    <t>MICK PLUMLEY</t>
  </si>
  <si>
    <t>mick@tesltd.co.uk</t>
  </si>
  <si>
    <t>LYNDHURST HEATING LTD - WORKS IN DEFAULT</t>
  </si>
  <si>
    <t>LYNDHURST HEATING CARRIED OUT WORKS IN DEFAULT AT 111E DORMERS WELLS LANE, SOUTHALL AND THEIR CALL OUT FEE WAS PAID AS A SUNDRY SUPPLIER. THEY NOW NEED TO BE SET UP AS A SUPPLIER TO PAY SUBSEQUENT INVOICES FOR WORK ON THAT PROPERTY, AND ANY OTHER WID WORK THAT THEY ARE REQUIRED TO DO IN FUTURE BY PRIVATE HOUSING. THE PROPERTY OWNER WILL BE BILLED FOR THIS WORK.</t>
  </si>
  <si>
    <t>LYNDHURST HEATING LTD</t>
  </si>
  <si>
    <t>Ranjan Parmar</t>
  </si>
  <si>
    <t>RANJAM PARMAR/CHARLOTTE WARD</t>
  </si>
  <si>
    <t>PARMARR@EALING.GOV.UK</t>
  </si>
  <si>
    <t>Reineta Catering for 13th March event</t>
  </si>
  <si>
    <t>Catering for an event in 13th March held at Ealing Studios (launch event of research)</t>
  </si>
  <si>
    <t>Miguel</t>
  </si>
  <si>
    <t>reinetainfo@gmail.com</t>
  </si>
  <si>
    <t>Regional Park Business Plan and Governance Review</t>
  </si>
  <si>
    <t>Production of a ten year Business Plan for the West London Regional Park, alongside a Governance Review</t>
  </si>
  <si>
    <t>Barker Langham Limited</t>
  </si>
  <si>
    <t>Sam Parry</t>
  </si>
  <si>
    <t>C0613</t>
  </si>
  <si>
    <t>Chawan Karim</t>
  </si>
  <si>
    <t>chawan@barkerlangham.com</t>
  </si>
  <si>
    <t>Cash Collection for Parking Enforcement</t>
  </si>
  <si>
    <t>The supplier will be providing cash collection for parking services.</t>
  </si>
  <si>
    <t>SULEMAN THEBA</t>
  </si>
  <si>
    <t>Suleman.Theba@wearepivotal.io</t>
  </si>
  <si>
    <t>Pest Stop - Libraries</t>
  </si>
  <si>
    <t>To monitor for bedbugs in Ealing Libraries and provide treatments to prevent / remove bugs</t>
  </si>
  <si>
    <t>Pest Stop Limited</t>
  </si>
  <si>
    <t>Culture and Libraries</t>
  </si>
  <si>
    <t>Mohammad Hanifi</t>
  </si>
  <si>
    <t>info@pestcontrolservice.group or contact@peststopcontrol.com</t>
  </si>
  <si>
    <t>Woodend Primary School Orchard and Woodland Planting Works</t>
  </si>
  <si>
    <t>AUBERON BAYLEY</t>
  </si>
  <si>
    <t>INVOICES@CULTIVATELONDON.ORG</t>
  </si>
  <si>
    <t>The manufacture and supply of the following Parking and enforcement products. Penalty Charge Bags Penalty Charge Rolls Pay &amp; Display Parking Tickets Parking Suspension Signs Parking Suspension Sign labels Pocket Notebooks</t>
  </si>
  <si>
    <t>PAULA NUTTALL</t>
  </si>
  <si>
    <t>paula.nuttall@parkingandsecuredocuments.com</t>
  </si>
  <si>
    <t>ONLINE LUBRICANTS LIMITED</t>
  </si>
  <si>
    <t>This supplier manufactures and distributes oils, lubricants, and greases for GEL Fleet, providing specialist products that our main supplier is unable to supply.</t>
  </si>
  <si>
    <t>GARY FOOKS</t>
  </si>
  <si>
    <t>gary@oils.today</t>
  </si>
  <si>
    <t>Housing Governance Review</t>
  </si>
  <si>
    <t>Review of governance and assurance arrangements in housing to develop and further embed 3 lines of defence</t>
  </si>
  <si>
    <t>Business Controls Consulting</t>
  </si>
  <si>
    <t>James Smith</t>
  </si>
  <si>
    <t>C0635</t>
  </si>
  <si>
    <t>Justin Martin</t>
  </si>
  <si>
    <t>justy19@hotmail.com</t>
  </si>
  <si>
    <t>Architectural services for welfare facility on Warwick Court, Copley Close. PO to be drawn down for lesser value for work done to date.</t>
  </si>
  <si>
    <t>GBP Architects UK LLP</t>
  </si>
  <si>
    <t>OC344350</t>
  </si>
  <si>
    <t>Don't know if they give RLW</t>
  </si>
  <si>
    <t>Kate Wojcik</t>
  </si>
  <si>
    <t>kate@gbparchitects.co.uk</t>
  </si>
  <si>
    <t>Intrusive Structural Surveys</t>
  </si>
  <si>
    <t>Ridge &amp; Partners LLP</t>
  </si>
  <si>
    <t>Martin Edwards</t>
  </si>
  <si>
    <t>martinedwards@ridge.co.uk</t>
  </si>
  <si>
    <t>Landscaping Removals, North Acton Square</t>
  </si>
  <si>
    <t>Cultivate London</t>
  </si>
  <si>
    <t>Auberon Bayley</t>
  </si>
  <si>
    <t>auberon@cultivatelondon.org</t>
  </si>
  <si>
    <t>UKSPF Film/Screen Sector Website</t>
  </si>
  <si>
    <t>Web hosting The appointed supplier will be required to oversee: • Site design • Bespoke directory (custom fields, search) • Interactive map (Google maps based, linked content) • Site build (all pages) • Admin costs (incl. feedback meetings)</t>
  </si>
  <si>
    <t>Contribution to WLB for subscription costs towards the Data City platform</t>
  </si>
  <si>
    <t>The London Borough of Ealing is seeking a quotation in relation to a £2,000 contribution towards the UWL-led West London Screens research data infrastructure (supported by The Data City), working in partnership with West London Business (WLB) and other West London stakeholders.</t>
  </si>
  <si>
    <t>Andrew</t>
  </si>
  <si>
    <t>andrew.dakers@westlondon.com</t>
  </si>
  <si>
    <t>UKSPF Film/Screen Sector Branding Workshop and Graphic Design Document</t>
  </si>
  <si>
    <t>This RFQ seeks a supplier to deliver a two-stage commission for a UKSPF-funded project, focusing first on strategic brand definition (including a stakeholder workshop and naming development) and potentially informing a second stage of graphic design. The total budget is £8,600 + VAT, with clear requirements on approach, experience, value for money, and compliance with council procurement, reporting, and contractual standards.</t>
  </si>
  <si>
    <t>Control Room London Ltd</t>
  </si>
  <si>
    <t>Miles Williams</t>
  </si>
  <si>
    <t>miles@controlroomlondon.com</t>
  </si>
  <si>
    <t>supply of bespoke seats and benches for Wesley Playing Fields</t>
  </si>
  <si>
    <t>supply of sustainable, timber and steel, bespoke seats and benches for Wesley Playing Fields</t>
  </si>
  <si>
    <t>Vestre Ltd</t>
  </si>
  <si>
    <t>PARKING HANDHELD DEVICES</t>
  </si>
  <si>
    <t>Family Support and Co-Production</t>
  </si>
  <si>
    <t>Family Support and Outreach Co-Production Service for Ealing Families with SEND</t>
  </si>
  <si>
    <t>SEND and Inclusion</t>
  </si>
  <si>
    <t>CH252419</t>
  </si>
  <si>
    <t>GB749384682</t>
  </si>
  <si>
    <t>Megan Leggett</t>
  </si>
  <si>
    <t>meagan.leggett@contact.org.uk</t>
  </si>
  <si>
    <t>Mental health support for asylum seekers</t>
  </si>
  <si>
    <t>Targeted therapeutic interventions for male asylum seekers accommodated in hotel settings</t>
  </si>
  <si>
    <t>Hammersmith and Fulham Association for Mental Health (HFEH Mind)</t>
  </si>
  <si>
    <t>Lauren BrowneIslam</t>
  </si>
  <si>
    <t>Borough of Sanctuary</t>
  </si>
  <si>
    <t>Mehj Ashfaq</t>
  </si>
  <si>
    <t>finance@hfehmind.org.uk</t>
  </si>
  <si>
    <t>GEL Commercial Support Service</t>
  </si>
  <si>
    <t>RAKSOURCING LTD</t>
  </si>
  <si>
    <t>GfE Breakfast event venue hire (20 May 2026 - Leeds)</t>
  </si>
  <si>
    <t>Supplier set up on BW + Venue hire for GfE brand event in Leeds as part of UKREiiF 2026 on 20 May 2026</t>
  </si>
  <si>
    <t>Pandox Leeds City Centre Limited T/A The Queens Hotel</t>
  </si>
  <si>
    <t>Allison Bramall (Events &amp; Banqueting Sales Executive)</t>
  </si>
  <si>
    <t>abramall@thequeensleeds.co.uk</t>
  </si>
  <si>
    <t>EC1709 - Greenford Library</t>
  </si>
  <si>
    <t>For Structural Engineering Services/Structural Repairs</t>
  </si>
  <si>
    <t>Pindoria Associates Ltd</t>
  </si>
  <si>
    <t>KHIMJI PINDORIA</t>
  </si>
  <si>
    <t>khimji@pindoriaassociates.co.uk</t>
  </si>
  <si>
    <t>JULIAN EDWARDS</t>
  </si>
  <si>
    <t>info@gy5.co.uk</t>
  </si>
  <si>
    <t>EC1722 - PSDS 4 Schools</t>
  </si>
  <si>
    <t>PSDS ENERGY PERFORMANCE REFIT WORKS IN SELECTED PREMISES PHASE 4</t>
  </si>
  <si>
    <t>CHRIS ALDRED</t>
  </si>
  <si>
    <t>accounts@asset-plus.com</t>
  </si>
  <si>
    <t>Audiovisual Services</t>
  </si>
  <si>
    <t>Supply and maintenance of AV equipment on the ground floor of Perceval House</t>
  </si>
  <si>
    <t>VP AV Ltd</t>
  </si>
  <si>
    <t>Sam Bailey</t>
  </si>
  <si>
    <t>Democratic Services</t>
  </si>
  <si>
    <t>RE23080 Audio Visual Services</t>
  </si>
  <si>
    <t>Iain Steele</t>
  </si>
  <si>
    <t>iain.steele@vp-av.co.uk</t>
  </si>
  <si>
    <t>EC1655 - Villiers High School</t>
  </si>
  <si>
    <t>The Design and Build of Villiers High School</t>
  </si>
  <si>
    <t>EC1655 - Villers High School</t>
  </si>
  <si>
    <t>New electricity connections at Villiers High School.</t>
  </si>
  <si>
    <t>Southern Electric Power Distribution plc</t>
  </si>
  <si>
    <t>EC1718 - Ellen Wilkinson School</t>
  </si>
  <si>
    <t>Timber Supports (WC &amp; Corridor)</t>
  </si>
  <si>
    <t>232731CH</t>
  </si>
  <si>
    <t>enquiries@pa-finlay.co.uk</t>
  </si>
  <si>
    <t>SSC Secure Transport</t>
  </si>
  <si>
    <t>Secure transport provider to move looked after children.</t>
  </si>
  <si>
    <t>SSC Secure Transport Ltd</t>
  </si>
  <si>
    <t>Premvanti Sanghani</t>
  </si>
  <si>
    <t>Diana Dumitru</t>
  </si>
  <si>
    <t>accounts@sscsecuretransport.co.uk</t>
  </si>
  <si>
    <t>Dr Marc Lyall C/O Forensic Psychiatry Chambers</t>
  </si>
  <si>
    <t>Dr Marc Lyall</t>
  </si>
  <si>
    <t>marclyall@googlemail.com</t>
  </si>
  <si>
    <t>Gardening scheme for the elderly and Vulnerable</t>
  </si>
  <si>
    <t>Gardening scheme - five grass cuts and two hedge cuts for residents who are unable to carry out these jobs themselves. There is an eligibility criteria, and spaces on the scheme are limited.</t>
  </si>
  <si>
    <t>GroundWork London</t>
  </si>
  <si>
    <t>Rajiv Bhattacharjee</t>
  </si>
  <si>
    <t>Graham Parry</t>
  </si>
  <si>
    <t>gparry@groundwork.org.uk</t>
  </si>
  <si>
    <t>Damp &amp; Mould Treatment Works &amp; Services</t>
  </si>
  <si>
    <t>Matrix Milestone Works Order value of £490,000, with Zapcarbon Contract value of £475,300 (Matrix works order minus levy)</t>
  </si>
  <si>
    <t>Zapcarbon Ltd</t>
  </si>
  <si>
    <t>232723HE</t>
  </si>
  <si>
    <t>Dale Holroyd</t>
  </si>
  <si>
    <t>dale@zapcarbon.com</t>
  </si>
  <si>
    <t>SINCERE COMMUNITY CIC</t>
  </si>
  <si>
    <t>supply music activities for young people</t>
  </si>
  <si>
    <t>supplier do not pay RLW</t>
  </si>
  <si>
    <t>Mr Mensah Anderson</t>
  </si>
  <si>
    <t>mensahanderson@rocketmail.com</t>
  </si>
  <si>
    <t>St Ann’s Phase 3 (expansion: 128-pupil capacity) - Mechanical Services</t>
  </si>
  <si>
    <t>VSRW Ltd</t>
  </si>
  <si>
    <t>vsrwltd@btconnect.com</t>
  </si>
  <si>
    <t>Alpesh Hirani</t>
  </si>
  <si>
    <t>Alpesh.Hirani@wates.co.uk</t>
  </si>
  <si>
    <t>Lift Refurb Programme 25/26 - Perceval Court</t>
  </si>
  <si>
    <t>Matrix Milestone Works Order value of £259,138.00, with Jackson's Contract value of £246,181.10 (Matrix works order minus levy)</t>
  </si>
  <si>
    <t>Capital Assets</t>
  </si>
  <si>
    <t>232639 HE/3</t>
  </si>
  <si>
    <t>Hirani Engineers</t>
  </si>
  <si>
    <t>External Consultation for technical checking</t>
  </si>
  <si>
    <t>Vijay Hirani</t>
  </si>
  <si>
    <t>Vijay@hiraniengineers.co.uk</t>
  </si>
  <si>
    <t>Venue for training - The London Bridge Business Improvement District Company</t>
  </si>
  <si>
    <t>Venue to be used for training purposes</t>
  </si>
  <si>
    <t>The London Bridge Business Improvement District Company</t>
  </si>
  <si>
    <t>Rahida Chowdhury</t>
  </si>
  <si>
    <t>Adopt London</t>
  </si>
  <si>
    <t>Nadia Broccardo</t>
  </si>
  <si>
    <t>thehive@teamlondonbridge.co.uk</t>
  </si>
  <si>
    <t>CONNECTED MANAGEMENT SERVICES LTD</t>
  </si>
  <si>
    <t>Instatement of LIVE Feed from CMS Camera Solution for GEL FLEET - LIVE Streaming and Historical Downloads</t>
  </si>
  <si>
    <t>STEPHAN STRANGE</t>
  </si>
  <si>
    <t>sales@cms-fleet.com</t>
  </si>
  <si>
    <t>GINNY KIRSOP</t>
  </si>
  <si>
    <t>info@caloo.co.uk</t>
  </si>
  <si>
    <t>This Supplier is a multi service provider, who provide parts for numerous vehicle type - E.g. Engines, Filtration, compressed air system, braking, pads, In-Cab and chassis. Reason why we want to use this supplier is due to it competitive prices and stock availablility.</t>
  </si>
  <si>
    <t>DARREN MAWSON</t>
  </si>
  <si>
    <t>darren.mawson@ecoonline.com</t>
  </si>
  <si>
    <t>SARAH POULTER</t>
  </si>
  <si>
    <t>PoulterS@ciwm.co.uk</t>
  </si>
  <si>
    <t>Structural Engineering Services - Phase 2 Remedial Design &amp; Tender Documentation Project Ref: 20250362</t>
  </si>
  <si>
    <t>Structural Engineering Consultants to prepare a full, design-led, tender-ready remediation package for the external steel staircases and associated steelwork at: 1. Southfield Lodge, Southfield Road, Chiswick, London, W4 5LD 2. Westfield Lodge, 60 Westfields Road, Acton, London, W3 0AR 3. Rosebank Court, Rosebank Way, Acton, London, W3 6TT</t>
  </si>
  <si>
    <t>LSY Engineering Consultants Ltd</t>
  </si>
  <si>
    <t>Project Ref: 20250362 - Phase 2</t>
  </si>
  <si>
    <t>Seán Young</t>
  </si>
  <si>
    <t>syoung@lsyconsultants.com</t>
  </si>
  <si>
    <t>Horsenden Primary School</t>
  </si>
  <si>
    <t>Replacement of Existing Damaged 20-grid Combination Oven with 20-Grid Electric Combination Oven</t>
  </si>
  <si>
    <t>ESCC PPM</t>
  </si>
  <si>
    <t>Dean Cook</t>
  </si>
  <si>
    <t>info@yorkepest.com</t>
  </si>
  <si>
    <t>Hayow - SEN Transport DPS</t>
  </si>
  <si>
    <t>All Ages SEN Transport</t>
  </si>
  <si>
    <t>Hayow LTD</t>
  </si>
  <si>
    <t>info@hayow.co.uk</t>
  </si>
  <si>
    <t>This is a specialist agency company which provide us with engineers when needs. This is crucial to ensure the full service at the workshop</t>
  </si>
  <si>
    <t>CHRISTIAN BADARA</t>
  </si>
  <si>
    <t>RE25115 - ICT Cyber Security Services 2026</t>
  </si>
  <si>
    <t>Security assurance Monitoring, threat detection &amp; threat hunting Incident readiness and response Engagement modelling Research &amp; development Vulnerability scanning Collaborative attack simulation exercises and penetration testing</t>
  </si>
  <si>
    <t>Digital &amp; ICT</t>
  </si>
  <si>
    <t>RE25115</t>
  </si>
  <si>
    <t>Andy Roberts</t>
  </si>
  <si>
    <t>Andy.roberts@jumpsec.com Unit 3E &amp; 3F West Point, 33-34 Warple Way, Acton, London. W3 0RG</t>
  </si>
  <si>
    <t>Cleaning Machinery</t>
  </si>
  <si>
    <t>Specialist cleaning machinery for stairs and carpets</t>
  </si>
  <si>
    <t>iVO Group Limited</t>
  </si>
  <si>
    <t>Streets &amp; Direct Services</t>
  </si>
  <si>
    <t>iVO001</t>
  </si>
  <si>
    <t>Russell Pollard</t>
  </si>
  <si>
    <t>rp@ivo-group.com</t>
  </si>
  <si>
    <t>Therapeutic Support for Adopted Children - Emily Hammersley T/A EMILY VENTRE PSYCHOLOGY</t>
  </si>
  <si>
    <t>Emily Hammersley T/A EMILY VENTRE PSYCHOLOGY</t>
  </si>
  <si>
    <t>emilyventrepsychology@hotmail.com</t>
  </si>
  <si>
    <t>This supplier performs our MOTs - We have over 100 vehicles in our fleet and need to have access to multiple MOT test centers.</t>
  </si>
  <si>
    <t>TRACY TALBOT</t>
  </si>
  <si>
    <t>ttalbot@pcclg.co.uk</t>
  </si>
  <si>
    <t>Derwentwater Primary School</t>
  </si>
  <si>
    <t>Ceiling Integrity Structural Survey</t>
  </si>
  <si>
    <t>EROL ERTURAN</t>
  </si>
  <si>
    <t>accounts@adeptcsce.com</t>
  </si>
  <si>
    <t>EC1689 - John Chilton School</t>
  </si>
  <si>
    <t>Fire Compartmentation Improvement Works at John Chilton School (Orchard Site)</t>
  </si>
  <si>
    <t>CLM Fireproofing Ltd</t>
  </si>
  <si>
    <t>David Miles</t>
  </si>
  <si>
    <t>salesledger@clmfireproofing.com</t>
  </si>
  <si>
    <t>Specialist Supplier. We are in possession of 6+ Sweepers. Bucher specialise in the servicing and repairs of these sweepers. They are a crucial supplier in terms of turnaround time of repairs on sweepers</t>
  </si>
  <si>
    <t>ARNOLD MATTHEW</t>
  </si>
  <si>
    <t>Matthew.Arnold@buchermunicipal.com</t>
  </si>
  <si>
    <t>SAMUEL BATES</t>
  </si>
  <si>
    <t>sbates@wicksteed.co.uk</t>
  </si>
  <si>
    <t>Homeless Link Training Services for Front Line Staff</t>
  </si>
  <si>
    <t>Provide face to face training to front line staff.</t>
  </si>
  <si>
    <t>Homeless Link</t>
  </si>
  <si>
    <t>Kylie Gillham</t>
  </si>
  <si>
    <t>Martin Bartlam</t>
  </si>
  <si>
    <t>Martin.Bartlam@homelesslink.org.uk</t>
  </si>
  <si>
    <t>Provision of PA23 related procurement training &amp; documentation</t>
  </si>
  <si>
    <t>Procure Today Limited</t>
  </si>
  <si>
    <t>Mohamed Hans</t>
  </si>
  <si>
    <t>Mhans@procuretoday.co.uk</t>
  </si>
  <si>
    <t>EC1672 - Grange Primary School</t>
  </si>
  <si>
    <t>Phase One Remodelling and Refurbishment Works</t>
  </si>
  <si>
    <t>G&amp;V Contracts Limited</t>
  </si>
  <si>
    <t>232720CH</t>
  </si>
  <si>
    <t>Therapeutic Support for Adopted Children - Debbie Walker</t>
  </si>
  <si>
    <t>Debbie Walker</t>
  </si>
  <si>
    <t>debbiewalker500@gmail.com</t>
  </si>
  <si>
    <t>The Advocacy People</t>
  </si>
  <si>
    <t>Out of Ealing Borough, Plymouth specialist advocacy for Deprivation of Liberty</t>
  </si>
  <si>
    <t>Stephanie Gordon</t>
  </si>
  <si>
    <t>Deprivation of Liberty, Older Persons(adults)</t>
  </si>
  <si>
    <t>no contract references in place</t>
  </si>
  <si>
    <t>3963421 Charity No. 1080679</t>
  </si>
  <si>
    <t>Located outside of London in Plymouth</t>
  </si>
  <si>
    <t>none, communicate via their support centre. Gina Leather is finance officer 0330 440 9000</t>
  </si>
  <si>
    <t>info@theadvocacypeople.org.uk</t>
  </si>
  <si>
    <t>ICT Infrastructure Managed Services Deed of Variation</t>
  </si>
  <si>
    <t>Extension of the G-Cloud 12 contract for the ICT Infrastructure Managed Service for the delivery of services such as maintaining and developing business applications, project management services and technical/non-technical support, covering activities, such as: application packaging; support of application platforms; device management; managed desktop virtualisation and desktop support; e-mail security support; onsite server support; and integrated IT operation services relating to ICT security</t>
  </si>
  <si>
    <t>Microland Limited</t>
  </si>
  <si>
    <t>BR008509</t>
  </si>
  <si>
    <t>Nagaraja Kini; Ravindra Atluri</t>
  </si>
  <si>
    <t>Email: Nagaraja.Kini@microland.com; Ravindra.Atluri@microland.com</t>
  </si>
  <si>
    <t>EICR Surveys &amp; Remedial Works</t>
  </si>
  <si>
    <t>EICR surveys and remedial works</t>
  </si>
  <si>
    <t>W.G Wigginton Ltd</t>
  </si>
  <si>
    <t>232747HE</t>
  </si>
  <si>
    <t>Therapeutic Support for Adopted Children - Dr Juspreet Dhanoa</t>
  </si>
  <si>
    <t>Dr Juspreet Dhanoa</t>
  </si>
  <si>
    <t>drjuspreet.dhanoa@gmail.com</t>
  </si>
  <si>
    <t>ABC House &amp; Extension Calculations Ltd</t>
  </si>
  <si>
    <t>Alan Breck</t>
  </si>
  <si>
    <t>alan@abccalcs.co.uk</t>
  </si>
  <si>
    <t>E.J. RAWLINS &amp; CO. LTD/ P'SHIP WITH HOKODO SERVICES LTD</t>
  </si>
  <si>
    <t>supplier of paints and painting equipment</t>
  </si>
  <si>
    <t>ben@rawlinspaints.com</t>
  </si>
  <si>
    <t>They cover London and the surrounding areas and have worked locally. They offer signs and designs for fleet across various sizes with fitting themselves. Vehicle liveries and graphics for GEL.</t>
  </si>
  <si>
    <t>MARK JOSLING</t>
  </si>
  <si>
    <t>spectrumsignwriting@gmail.com</t>
  </si>
  <si>
    <t>JOHN GRIMES</t>
  </si>
  <si>
    <t>Venue for Training - Isledon Arts CIC (The LIFT)</t>
  </si>
  <si>
    <t>Venue to be used for future training for perspective adopters, adopters and staff</t>
  </si>
  <si>
    <t>Isledon Arts CIC (The LIFT)</t>
  </si>
  <si>
    <t>Sinead Hayden</t>
  </si>
  <si>
    <t>finance@isledon.co.uk</t>
  </si>
  <si>
    <t>Specialist Suppler to conduct LEQ surveys using methodology that is in line with the former National Indicator 195 survey methods. We would manage the full LEQ surveying process from transect selection and survey planning through to the analysis and reporting of results</t>
  </si>
  <si>
    <t>MICHAEL FRY</t>
  </si>
  <si>
    <t>The course/training is complete in that it will give all attendees the skills, knowledge and confidence on completion to work in the role that they are trained for. The bespoke element includes, not just the training required for the certification, but additional training relating to the way in which you wish enforcement to be carried out, including policies, practices and any local variations.</t>
  </si>
  <si>
    <t>Axis Repairs &amp; Empty Buildings Contract Extension</t>
  </si>
  <si>
    <t>Extension of the existing contract for a 1 year allowed for in the JCT MTC</t>
  </si>
  <si>
    <t>Eamon ODonnell</t>
  </si>
  <si>
    <t>Eamon.ODonnell@axiseurope.com</t>
  </si>
  <si>
    <t>CALM MEDIATION</t>
  </si>
  <si>
    <t>CALM MEDIATION ARE A CHARITY THAT WILL BE DEALING WITH REFERRALS FOR MEDIATION FOR COMMUNITY SAFETY AS EALING MEDIATION SERVICE HAS CEASED TO OPERATE AND HAS RETURNED £72,500 LBE FUNDING WHICH IS ON RESERVE. TO START WITH CALM MEDIATION WILL BE DEALING WITH FOUR REFERRALS PLUS EXPENSES = £3,900 SO NEED TO BE SET UP AS A SUPPLIER. REFERRALS COME AS &amp; WHEN SO IT IS DIFFICULT TO PREDICT THE TOTAL VALUE OF THE CONTRACT.</t>
  </si>
  <si>
    <t>1483a</t>
  </si>
  <si>
    <t>TRAIL GROUP LIMITED</t>
  </si>
  <si>
    <t>3507a</t>
  </si>
  <si>
    <t>AP 001</t>
  </si>
  <si>
    <t>Moorlands Extra Care</t>
  </si>
  <si>
    <t>Domiciliary care services</t>
  </si>
  <si>
    <t>Hartwig Care</t>
  </si>
  <si>
    <t>Contracts Register ID No. 17</t>
  </si>
  <si>
    <t xml:space="preserve"> -</t>
  </si>
  <si>
    <t>crightongo@ealing.gov.uk</t>
  </si>
  <si>
    <t>HARTWIG CARE LIMITED</t>
  </si>
  <si>
    <t>AP 002</t>
  </si>
  <si>
    <t>Turnberry Extra Care</t>
  </si>
  <si>
    <t>Contracts Register ID No. 18</t>
  </si>
  <si>
    <t>AP 003</t>
  </si>
  <si>
    <t>Marron House - MH AB Support</t>
  </si>
  <si>
    <t>Mental health accommodation service</t>
  </si>
  <si>
    <t>SIG - Equinox</t>
  </si>
  <si>
    <t>AP 004</t>
  </si>
  <si>
    <t>Ealing Community Services DPS</t>
  </si>
  <si>
    <t>Domiciliary care, extra-care, day services, floating support</t>
  </si>
  <si>
    <t>Various Providers (see Tab 1)</t>
  </si>
  <si>
    <t>C0319</t>
  </si>
  <si>
    <t>AP 005</t>
  </si>
  <si>
    <t>Hospital Discharge AB Support</t>
  </si>
  <si>
    <t>Hospital discharge service</t>
  </si>
  <si>
    <t>Avtar Maan</t>
  </si>
  <si>
    <t>Contracts Register ID No. TBC</t>
  </si>
  <si>
    <t>MAANA@ealing.gov.uk</t>
  </si>
  <si>
    <t>AP 006</t>
  </si>
  <si>
    <t>Provision of Local Healthwatch Ealing</t>
  </si>
  <si>
    <t>Healthwatch service</t>
  </si>
  <si>
    <t>Your Voice in Health &amp; Social Care</t>
  </si>
  <si>
    <t>DN551685</t>
  </si>
  <si>
    <t>TakharK@ealing.gov.uk</t>
  </si>
  <si>
    <t>AP 007</t>
  </si>
  <si>
    <t>Provision of local carer support service.</t>
  </si>
  <si>
    <t>Carers support service</t>
  </si>
  <si>
    <t>DN551919</t>
  </si>
  <si>
    <t>AP 008</t>
  </si>
  <si>
    <t>PFI Care Home Contract</t>
  </si>
  <si>
    <t>Provision of 4 x care homes for older people</t>
  </si>
  <si>
    <t>Contracts Register ID No. 86</t>
  </si>
  <si>
    <t>Competitive Procedure with Negotiation</t>
  </si>
  <si>
    <t>TillerayA@ealing.gov.uk</t>
  </si>
  <si>
    <t>AP 009</t>
  </si>
  <si>
    <t>Short-break respite care service</t>
  </si>
  <si>
    <t>Certitude - Support for Living</t>
  </si>
  <si>
    <t>Contracts Register ID No. 190</t>
  </si>
  <si>
    <t>AP 010</t>
  </si>
  <si>
    <t>Independent Health Complaint Advocacy Service</t>
  </si>
  <si>
    <t>Health Complaint Advocacy Service</t>
  </si>
  <si>
    <t>DN506067</t>
  </si>
  <si>
    <t>AP 011</t>
  </si>
  <si>
    <t>Advocacy - DPS</t>
  </si>
  <si>
    <t>Advocacy Service</t>
  </si>
  <si>
    <t>Various Providers (see Tab 2)</t>
  </si>
  <si>
    <t>Contracts Register ID No. 975</t>
  </si>
  <si>
    <t>Val Wilson</t>
  </si>
  <si>
    <t>WilsonV@ealing.gov.uk</t>
  </si>
  <si>
    <t>AP 013</t>
  </si>
  <si>
    <t>Price benchmarking tool</t>
  </si>
  <si>
    <t>IESE Innovation Ltd</t>
  </si>
  <si>
    <t>Contracts Register ID No. 2437</t>
  </si>
  <si>
    <t>AP 014</t>
  </si>
  <si>
    <t>Harrow Careline Service</t>
  </si>
  <si>
    <t>Careline monitoring service</t>
  </si>
  <si>
    <t>London Borough of Harrow</t>
  </si>
  <si>
    <t>Inter Authority Agreement</t>
  </si>
  <si>
    <t>LONDON BOROUGH OF HARROW</t>
  </si>
  <si>
    <t>AP 015</t>
  </si>
  <si>
    <t>Beam Magic Notes</t>
  </si>
  <si>
    <t>Gen AI for social care</t>
  </si>
  <si>
    <t>Beam</t>
  </si>
  <si>
    <t>Avtar Mann</t>
  </si>
  <si>
    <t>BEAM UP LTD</t>
  </si>
  <si>
    <t>AP 016</t>
  </si>
  <si>
    <t>DOLs Team</t>
  </si>
  <si>
    <t>DOLs / Best Interest Assessments</t>
  </si>
  <si>
    <t>Action First</t>
  </si>
  <si>
    <t>GordonSt@ealing.gov.uk</t>
  </si>
  <si>
    <t>AP 017</t>
  </si>
  <si>
    <t>Hojona</t>
  </si>
  <si>
    <t>HOJONA LTD</t>
  </si>
  <si>
    <t>AP 018</t>
  </si>
  <si>
    <t>AP 019</t>
  </si>
  <si>
    <t>AP 020</t>
  </si>
  <si>
    <t>Independent Advocacy - Out of Borough</t>
  </si>
  <si>
    <t>Libra</t>
  </si>
  <si>
    <t>AP 021</t>
  </si>
  <si>
    <t>Living Options</t>
  </si>
  <si>
    <t>AP 022</t>
  </si>
  <si>
    <t>Manual 1</t>
  </si>
  <si>
    <t>Supply, distribution and collection of community equipment</t>
  </si>
  <si>
    <t>Medequip Assistive Technology Ltd</t>
  </si>
  <si>
    <t>Commissioning</t>
  </si>
  <si>
    <t>Community Equipmemt</t>
  </si>
  <si>
    <t>CH252414</t>
  </si>
  <si>
    <t>Medequip Assistive Technology</t>
  </si>
  <si>
    <t>Manual 10</t>
  </si>
  <si>
    <t>London HIV Prevention programme e.g. Do It London Campaign messaging and targeted outreach for groups at high risk of HIV to promote early diagnosis and prevent HIV. All London Councils participate. Contract managed by Lambeth Council. Extension agreed by Leaders of London local authorities. Please note that Sexual Health Services are essential and mandated services.</t>
  </si>
  <si>
    <t>Manual 2</t>
  </si>
  <si>
    <t>Evaluating the health inequalities transformation programmes</t>
  </si>
  <si>
    <t>Academic partnership to provide support for evaluating the health inequalities transformation funded programmes.</t>
  </si>
  <si>
    <t>Imperial College London</t>
  </si>
  <si>
    <t>Research</t>
  </si>
  <si>
    <t>Non Recuring Contract</t>
  </si>
  <si>
    <t>Legal/24943156</t>
  </si>
  <si>
    <t>Services Contract</t>
  </si>
  <si>
    <t>Manual 3</t>
  </si>
  <si>
    <t>Household Support fund grant</t>
  </si>
  <si>
    <t>Household Support fund grant - distribution of HSF</t>
  </si>
  <si>
    <t>Foodbank</t>
  </si>
  <si>
    <t>Non recurring contract</t>
  </si>
  <si>
    <t>Grant agreement</t>
  </si>
  <si>
    <t>Grant Agreement</t>
  </si>
  <si>
    <t>Foodbank (Ealing)</t>
  </si>
  <si>
    <t>Manual 4</t>
  </si>
  <si>
    <t>Careplace Technical Support</t>
  </si>
  <si>
    <t>Access UK</t>
  </si>
  <si>
    <t>Sally Brown</t>
  </si>
  <si>
    <t>Manual 5</t>
  </si>
  <si>
    <t>FGM Awareness Raising Programme</t>
  </si>
  <si>
    <t>To raise awareness of FGM in communities, schools and health professionals</t>
  </si>
  <si>
    <t>Foundation for Womens Health Research &amp; Development (FORWARD)</t>
  </si>
  <si>
    <t>Mary Otuko</t>
  </si>
  <si>
    <t>mary@forwarduk.org.uk</t>
  </si>
  <si>
    <t>FOUNDATION FOR WOMENS HEALTH RESEARCH &amp; DEVELOPMENT (FORWARD)</t>
  </si>
  <si>
    <t>Manual 6</t>
  </si>
  <si>
    <t>Independent Mental Health Advocacy</t>
  </si>
  <si>
    <t>Hammersmith, Fulham, Ealing &amp; Hounslow Mind</t>
  </si>
  <si>
    <t>Call off from DPS</t>
  </si>
  <si>
    <t>Manual 7</t>
  </si>
  <si>
    <t>London North West Healthcare NHS Trust</t>
  </si>
  <si>
    <t>Manual 8</t>
  </si>
  <si>
    <t>West London Strategic Employment Support Contract</t>
  </si>
  <si>
    <t>The Shaw Trust</t>
  </si>
  <si>
    <t>OPEN TENDER</t>
  </si>
  <si>
    <t>Manual 9</t>
  </si>
  <si>
    <t>Fgm</t>
  </si>
  <si>
    <t>yes</t>
  </si>
  <si>
    <t>NEW 1</t>
  </si>
  <si>
    <t>EC1523 Refurbishment of Oldfield Primary School to accommodate Mandeville Pupils (Mandeville satelite site)</t>
  </si>
  <si>
    <t>Satellite Site for Mandeville School at Oldfield Primary School - Phase 1</t>
  </si>
  <si>
    <t>NEW 10</t>
  </si>
  <si>
    <t>EC1490 Condition Works 2022</t>
  </si>
  <si>
    <t>Roof Replacement to B01 at Villiers High School</t>
  </si>
  <si>
    <t>NEW 100</t>
  </si>
  <si>
    <t>CCS DPS RM3764iii Cyber Security Services</t>
  </si>
  <si>
    <t>1) Security Operations Centre 2) Penetration Testing 3) Incident Response</t>
  </si>
  <si>
    <t>Lucy Edlund Lucy Edlund &lt;lucy.edlund@jumpsec.com&gt; 07470 918782</t>
  </si>
  <si>
    <t>NEW 101</t>
  </si>
  <si>
    <t>Historic Map Data licence</t>
  </si>
  <si>
    <t>Licence for National Grid data</t>
  </si>
  <si>
    <t>Landmark Information Group Ltd</t>
  </si>
  <si>
    <t>Building Control &amp; Surveying</t>
  </si>
  <si>
    <t>LANDMARK INFORMATION GROUP LTD</t>
  </si>
  <si>
    <t>NEW 102</t>
  </si>
  <si>
    <t>G- Cloud 12 RM1557.12: Better Care Financial Assessments</t>
  </si>
  <si>
    <t>Digital Financial Assessments for Adult Social Care</t>
  </si>
  <si>
    <t>Guy Giles &lt;guy.giles@lookinglocal.gov.uk&gt; +44 79 73 90 9663</t>
  </si>
  <si>
    <t>NEW 103</t>
  </si>
  <si>
    <t>Colony Enterprise Allotment Mgt Software &amp; Annual Hosting</t>
  </si>
  <si>
    <t>Colony Enterprise Allotment Mgt Software &amp; Database Hosting Maitenance Colony Annual Subscription - QTY -1 - £1,444.25 Colony Annual Subscription - QTY 8 users - £1,155. 40</t>
  </si>
  <si>
    <t>Kogitas (Mcpc) Limited</t>
  </si>
  <si>
    <t>Lesiure/ Libraries</t>
  </si>
  <si>
    <t>Margaret Cartner Director margaret.cartner@mcpcsystems.co.uk</t>
  </si>
  <si>
    <t>KOGITAS (MCPC) LIMITED</t>
  </si>
  <si>
    <t>NEW 104</t>
  </si>
  <si>
    <t>G- Cloud RM1557.12 : iTrent HR &amp; Payroll Software Service</t>
  </si>
  <si>
    <t>iTrent Integrated Human Resource System and Hosting</t>
  </si>
  <si>
    <t>HR &amp; Organisational Development</t>
  </si>
  <si>
    <t>From mark.naris@mhrglobal.com to Alex Brown - Alexander.Brown@mhrglobal.com Alex Brown Senior Account Manager UK +44 (0)7554 192428</t>
  </si>
  <si>
    <t>NEW 105</t>
  </si>
  <si>
    <t>G Cloud RM1557.12 : Proact- BaaS Offline Backup Services</t>
  </si>
  <si>
    <t>Offline backup services</t>
  </si>
  <si>
    <t>Dheerane Harish Tel:+447393014763 HarishD@ealing.gov.uk</t>
  </si>
  <si>
    <t>MICROLAND LIMITED (OFF SHORE)</t>
  </si>
  <si>
    <t>NEW 106</t>
  </si>
  <si>
    <t>G Cloud RM1557.12 - Managed Infrastructure Services, Application Management Services, Cloud Support Services, Project Management Services, Managed Desktop Services, Managed Operating Systems Services, Managed Network &amp; Security Services, Managed Database Services &amp; MS Dynamics 365 Services</t>
  </si>
  <si>
    <t>ICT Server Support, Authoring Technical Evaluation Documents,Project Management &amp; Off/Onshore</t>
  </si>
  <si>
    <t>NEW 107</t>
  </si>
  <si>
    <t>G Cloud RM1557.12 : Implementation of Rubrik Backup Solution by partnering with Epaton/ADP on behalf of LBE</t>
  </si>
  <si>
    <t>LBE’s current Nutanix kit is running the Hyper-V virtualization layer and the backups have been configured using MABS for BAU/daily backups. For Offsite backups, Proact’s Commvault solution is being used. As part of P1160A Nutanix refresh, LBE has decided to move away from Hyper-V and use Nutanix’s native virtualization platform Acropolis. Since Acropolis does not support MABS, there is a need to move to a new solution for backups. After evaluation of backup solutions in the market, LBE have finalized to implement Rubrik backup solution. Rubrik backups will replace both MABS and Proact. LBE have expressed that they prefer Microland to partner with Epaton/ADP on behalf of LBE to implement Rubrik. Microland partnership with Epaton/ADP will be a back to- back contract to LBE. This CCN is to capture Microland’s partnership with Epaton/ADP and implementation of Rubrik backup solution.</t>
  </si>
  <si>
    <t>NEW 108</t>
  </si>
  <si>
    <t>G- Cloud RM1553.13 Unified Support Services</t>
  </si>
  <si>
    <t>Microsoft Unified Support Services- replaced Microsoft Premier Futures Support Services (previously provided by De Lage)</t>
  </si>
  <si>
    <t>Brad Tobin &lt;t-brtobi@microsoft.com&gt; Mobile: 07977270893</t>
  </si>
  <si>
    <t>NEW 109</t>
  </si>
  <si>
    <t>FME Base Edition - Fixed Maintenance</t>
  </si>
  <si>
    <t>Dotted Eyes Ltd</t>
  </si>
  <si>
    <t>Sam Jones t: 0121 232 8005 e: sam.jones@dottedeyes.com , michelle.crownover@misoportal.com, Renewals Miso &lt;Renewals@misoportal.com&gt;</t>
  </si>
  <si>
    <t>DOTTED EYES LTD</t>
  </si>
  <si>
    <t>NEW 11</t>
  </si>
  <si>
    <t>EC1569 Condition Works 2023</t>
  </si>
  <si>
    <t>Lighting Replacement (B01, Phase 2) at Ellen Wilkinson School for Girls</t>
  </si>
  <si>
    <t>NEW 110</t>
  </si>
  <si>
    <t>10-20 Data Publisher Slots</t>
  </si>
  <si>
    <t>Data Publisher Slots 20 X LICENSES</t>
  </si>
  <si>
    <t>NEW 111</t>
  </si>
  <si>
    <t>Supplier Terms: X3 Chorus 2 CAWS Small works scheduler network, X3 Chorus 2 Uniclass / Create Architecture, X1 Chorus 2 Uniclass Services, X1 Chorus 2 Uniclass Structure</t>
  </si>
  <si>
    <t>NBS Chorus x 2 Architecture x 3 NBS Chorus 2 Structure x 1 NBS Chorus Services x 1. NBS Scheduler NW x 4. 2019-2020</t>
  </si>
  <si>
    <t>Nbs Enterprises Limited</t>
  </si>
  <si>
    <t>Aida Goslett &lt;Aida.Goslett@theNBS.com&gt; Work number: +44 191 2445582</t>
  </si>
  <si>
    <t>NBS ENTERPRISES LIMITED</t>
  </si>
  <si>
    <t>NEW 112</t>
  </si>
  <si>
    <t>CCS RM3821 : Call of Contract Ref CRM 108853 FWA 5450. 1) NEC Cloud Services for NEC Revenues and Benefits and NEC document management: NEC R&amp;B Annual Cloud Charges - £80,750 NEC Document Management Annual Cloud Charges - £32,760 (Iclipse replacement) NEC Document Management Annual Cloud Charges - £9,980" 2) "Invoice 91458650 for Software as service: NEC Revenues and Benefits Citizen Access and NEC Local Welfare Provision consists of: Original 5 * NEC Citizen Access (CA-R, CA-B, CA-BN, CA-LL, CA-I) products annual SaaS - £54,492 Additional NEC Citizen Access - Discretionary Housing Payments annual SaaS existing charge - £11,400 Local Welfare Provision - annual SaaS Charge - £10,450 Software as a Service: NEC. Risk Based Verification, provided by Xantura Limited - £26,000". 3) "Invoice 91458651 for Support and Maintenance for NEC Revenues, Benefits, Non Domestic Rates &amp; NEC Document Management consisting off: NEC existing R&amp;B Annual Charges - £77,784 NEC existing R&amp;B Annual Charges - £8,479 (Additional Support Charges) NEC existing Document Management Annual Charges - £27,691 (Iclipse replacement) NEC existing Document Management Annual Charges - £4,750"</t>
  </si>
  <si>
    <t>As per contract name</t>
  </si>
  <si>
    <t>Nec Software Solutions Uk Limited</t>
  </si>
  <si>
    <t>Ian.lockwood@necsws.com</t>
  </si>
  <si>
    <t>NEW 113</t>
  </si>
  <si>
    <t>Supplier Terms: GovTech</t>
  </si>
  <si>
    <t>Annual UCDS service fee (29.03.2024 - 28.03.3025) £28,500 Annual P2P VPN (29.03.2024 - 28.03.3025) £500 Reduce manual processing in Revenues and Benefits. Free up valuable time for officers by providing digital process automation as a configurable, off-the-shelf solution which automates the processing and completion of online service requests in accordance with your business rules. We automate the processing of everything, from straight-forward Direct Debits to the most complex Moves Within, Student Discounts and Landlord-notified Tenancy Changes.</t>
  </si>
  <si>
    <t>NEW 114</t>
  </si>
  <si>
    <t>CCS RM3821 Mailroom Services CRM136891:4 x collections of filled boxes achieve location @£550each Total £2,200 344 boxes @2500 images per box (860,000 images @0.04 each Total £34,500 Services provided for Collection, Preparation, Scanning, Indexing, Quality Assurance, Upload/transfer to Document Management System, Short term Storage and Destruction. Also included is Scan on Demand should there be a requirement to access a record whilst it is offsite.NB . number of images estimated, billing will be based on number of images scanned. Secure destruction of 344 boxes £2.00 per box Total£688.00 4 days x Professional Consultancy Project management services@£750 Total £3,000 2 days x Professional Consultancy and VPN Setup @£750 Total £1,500 100% invoice on signature of agreement</t>
  </si>
  <si>
    <t>As per contract name- Change Control to main DAS contract</t>
  </si>
  <si>
    <t>NEW 115</t>
  </si>
  <si>
    <t>CCS RM3821 1) Support and Maintenance for NEC Document Management for 125 Users - £4,000 invoiceable on or before 01.03.2023 and each anniversary thereof. 2)Support and Maintenance for NEC Document Management File System Office Connect for 125 Users - £1,000 invoiceable on or before 01.03.2023 and each anniversary thereof. 3) NEC Cloud Services: £14,331</t>
  </si>
  <si>
    <t>NEW 116</t>
  </si>
  <si>
    <t>CCS RM3821 : Call of Contract Ref CRM 108853 FWA 5450 Variation 2: CRM: 149312 NEC Cloud Services</t>
  </si>
  <si>
    <t>Change Control 2 :Encryption at Rest for Revenues and Benefits servers</t>
  </si>
  <si>
    <t>NEW 117</t>
  </si>
  <si>
    <t>CCS RM6167 DNS Service Crown Commercial Lot 1</t>
  </si>
  <si>
    <t>This agreement provides Public Services Network (PSN) Domain Name Server (DNS) services that reconcile website names and their underlying IP addresses and allow the government and the wider public sector to send digital information securely. The PSN is the government’s high-performance network, which helps public sector organisations work together to share information and resources and reduce duplication. A DNS maintains a directory of website names (known as domain names), for example, crowncommercial.gov.uk, and translates them into IP (Internet Protocol) addresses. This is necessary because computers and machines don’t understand website names and need an IP address to access a website.</t>
  </si>
  <si>
    <t>Kate Irvine &lt;Kate.Irvine@nominet.uk&gt;</t>
  </si>
  <si>
    <t>NEW 118</t>
  </si>
  <si>
    <t>RFQ: 1) Office LTSC Standard 2021 - QTY 237 2) Windows 10 Enterprise LTSC 2023 Upgrade - QTY 237 3)Windows Server 2022 - 1 Device CAL - QTY 237</t>
  </si>
  <si>
    <t>1) Office LTSC Standard 2021. This includes the following:PowerPoint, Word, Excel, OneNote, Publisher and Outlook. 2)Office LTSC Professional Plus 2021 which has the same as above but includes Access and Teams as well. Windows 10 will come with Microsoft Edge as standard. Internet explorer is deprecated and no longer supported or pushed out by Microsoft. May also push out Google Chrome too.</t>
  </si>
  <si>
    <t>Insight Direct (Uk) Ltd</t>
  </si>
  <si>
    <t>Jones, Richard &lt;Richard.Jones@insight.com&gt; Mobile 07388 228278</t>
  </si>
  <si>
    <t>INSIGHT DIRECT (UK) LTD</t>
  </si>
  <si>
    <t>NEW 119</t>
  </si>
  <si>
    <t>KCS: Server Cloud Enrolment: Dynamics Licenses</t>
  </si>
  <si>
    <t>D365 Customer Insights Attach Sub priced £8,662.20/item Qty: 1 D365 Customer Insights Journeys T3 Interacted People Sub Add-on priced £4,331.16 Qty: 5 D365 Team Members Sub Per User priced £69.36/item Qty: 7 D365 Customer Service Sub Per User priced £576.00/item Qty:405 D365 Sales Attach Sub to D365 Base SKU Per User priced £173.16 Qty:1 Power Pages Auth Users T2 Sub (100 Units 100 User/Site/Mo Min) priced £324.84 Qty:10 Power Pages Anonymous Users T2 Sub (20 Units 500 User/Site/Mo Min) priced £162.48 Qty: 5 SQLSvrEntCore ALNG LicSAPk MVL 2Lic CoreLic priced £2,647.62/item Qty: 22 SQLSvrStdCore ALNG LicSAPk MVL 2Lic CoreLic priced £690.39/item Qty:118</t>
  </si>
  <si>
    <t>Joanne Pollard &lt;Joanne-Pollard@phoenixs.co.uk&gt; DDi: (+44) 1904 562316</t>
  </si>
  <si>
    <t>NEW 12</t>
  </si>
  <si>
    <t>EC1551 Condition Works 2023</t>
  </si>
  <si>
    <t>Replacement Lighting at Havelock Primary School</t>
  </si>
  <si>
    <t>NEW 120</t>
  </si>
  <si>
    <t>CCS: Server Cloud Enrolement: Data Centre Licences</t>
  </si>
  <si>
    <t>Quote 01351021 - Year 3 (23-24) Cost for Microsoft Core Infrastructure Licences: Quote 01406755: All Langauge Subscription - 2 Core x 96 x Licences priced £174.82/ item; System Centre Standard Core All Language Software Assurance 16 Licence Core priced £123.60; Core Infrastructure Server Suite Standard Core All Language - 16 Licence Core Licence x Qty 8 x priced £276.74</t>
  </si>
  <si>
    <t>NEW 121</t>
  </si>
  <si>
    <t>KCS Framework: Microsoft Enterprise Subscription Agreement</t>
  </si>
  <si>
    <t>Microsoft Enterprise Subscription 01/10/2024 - 30/09/2025 Year 1 of KCS Contract: M365 E5 From SA ShrdSvr ALNG SubsVL MVL PerUsr (Original)priced £300.73/item Qty: 3499 M365 E5 ShrdSvr ALNG SubsVL MVL PerUsr (Original) priced £343.92/item. Qty:281 M365 F3 FUSL Sub Per User priced £55.56/item Qty:125 M365 F5 Security + Compliance Sub Add-on priced £109.32/item Qty: 125 Exchange Online P2 SU Exchange Online Kiosk Per User priced £41.52/item. Qty:20 O365 E1 Existing Customer Sub Per User priced £61.08/item Qty: 1 Win OLS Activation User Sub Add-on E5 - free of charge - Qty: 3780 Azure prepayment priced £972.96/item Qty:6 ProjOnlnEssntls ShrdSvr ALNG SubsVL MVL PerUsr priced £51.60/item Qty: 1 Project Plan3 Shared All Lng Subs VL MVL Per User priced £220.92/item Qty: 76 ProjectPlan5 ShrdSvr ALNG SubsVL MVL PerUsr priced £404.88/item Qty: 1 Teams Rooms Pro Sub Per Device priced £346.44/item Qty: 51 Teams Phone Standard Sub Per User priced £58.92/item Qty: 1 Teams Shared Devices Sub Per Device priced £58.92/item Qty: 71 VisioPlan2 ShrdSvr ALNG SubsVL MVL PerUsr priced £110.40/item Qty:20 VisioPro ALNG LicSAPk MVL priced £172.10/item Qty: 1 Visual EntSubMSDN ALNG LicSAPk MVL priced £1,604.42/item Qty:3 O365 Extra File Storage Sub Add-on Extra Storage 1 GB priced £1.80/item Qty:7400 WinRmtDsktpSrvcsCAL ALNG SubsVL MVL PerUsr priced £29.52/item Qty: 1454 Power Apps Per App Sub 1 App or Portal priced £43.20/item Qty: 13 Power Apps Plan Sub Per User priced £173.16/item Qty: 1 Viva Workplace Analytics &amp; Employee Feedback Sub Per User priced £54.00/item Qty: 1 Entra ID P2 Sub Per User priced £81.60/item Qty: 20 Defender Identity Sub Per User priced £50.40/item Qty: 10 Visual Studio Professional MSDN priced £343/item Qty: 2</t>
  </si>
  <si>
    <t>NEW 122</t>
  </si>
  <si>
    <t>3500 Cloud Driver Mapper Licences</t>
  </si>
  <si>
    <t>Cloud Drive Mapper (CDM) maps network drives to OneDrive for Business, SharePoint Online and Microsoft Teams storage, integrating your cloud storage into Windows desktops and VDIs. CDM’s storage looks and behaves just like local storage from the perspective of the machine, the user, other applications, and the administrator.</t>
  </si>
  <si>
    <t>NEW 123</t>
  </si>
  <si>
    <t>ForcePoint Web Security</t>
  </si>
  <si>
    <t>ForcePoint Web Security for Public PCs and BYOD Devices 265 * Forcepoint Web Security User License with support</t>
  </si>
  <si>
    <t>NEW 124</t>
  </si>
  <si>
    <t>MI Pro Mats Concurrent Standard (8 seats), MI PRO Mats Sliver (1 seat)</t>
  </si>
  <si>
    <t>MapInfo Professional (50 Licenses) 1. What is the product? MapInfo Professional - Desktop GIS software - power user mapping 2. What does it do? Create/manipulate geographic data</t>
  </si>
  <si>
    <t>Breckland Print Ltd</t>
  </si>
  <si>
    <t>Transport, Highways &amp; Parking</t>
  </si>
  <si>
    <t>Marvin Benoit T: 00353 1542 3691 marvin.benoit@pb.com, Svetlana Avdeeva &lt;SVETLANA.AVDEEVA@pb.com&gt;</t>
  </si>
  <si>
    <t>BRECKLAND PRINT LTD</t>
  </si>
  <si>
    <t>NEW 125</t>
  </si>
  <si>
    <t>Supplier Terms: Events Perfect Maint/Support</t>
  </si>
  <si>
    <t>Manages Events booking and work orders for the Events team at ETH &amp; GTH Named User License,Core Software &amp; CRM,Inventory Module,Rest API Module</t>
  </si>
  <si>
    <t>Priava Services (Uk) Ltd</t>
  </si>
  <si>
    <t>Sean Ding (AU - Sydney) &lt;sean.ding@priava.com&gt;</t>
  </si>
  <si>
    <t>PRIAVA Services (UK) Ltd</t>
  </si>
  <si>
    <t>NEW 126</t>
  </si>
  <si>
    <t>Solarwinds Annual Maintenance</t>
  </si>
  <si>
    <t>1 x SolarWinds Virtualization Manager VM64 (up to 64 sockets) - Annual Maintenance Renewal 1 x SolarWinds Web Performance Monitor WPM20 (up to 20 [recordings x locations])-Annual Maintenance 4 x SolarWinds Database Performance Analyzer per SQL Server, MySQL, Oracle SE, or PostgreSQL Instance (1 to 4 licenses)-Annual Maintenance Renewal 1 x SolarWinds Network Performance Monitor SLX (unlimited elements-Standard Polling Throughput)-Annual Maintenance Renewal 1 x SolarWinds Server &amp; Application Monitor ALX (unlimited monitors-Standard Polling Throughput)-Annual Maintenance Renewal Free Remote Training Free Orion Health Check</t>
  </si>
  <si>
    <t>Prosperon Networks Ltd</t>
  </si>
  <si>
    <t>Carol Sanchez &lt;carol.sanchez@prosperon.co.uk&gt; Tel: +44 (0) 190 334 0993</t>
  </si>
  <si>
    <t>NEW 127</t>
  </si>
  <si>
    <t>Quote QUO9965 - IPAM - SolarWinds IP Address Manager IP16000 (up to 16384 IPs) - 3 years contract - Licenses with 3-years Maintenance - period 30/06/2022 to 30/10/2025:</t>
  </si>
  <si>
    <t>NEW 128</t>
  </si>
  <si>
    <t>Earthlight, Aurora, Cluster</t>
  </si>
  <si>
    <t>Earthlight, Aurora and Cluster Annual Licence, Maintenance and Support</t>
  </si>
  <si>
    <t>Statmap Ltd</t>
  </si>
  <si>
    <t>Regeneration &amp; Growth Climate Change</t>
  </si>
  <si>
    <t>Magdalena Kolenda &lt;magdalena@statmap.co.uk&gt;</t>
  </si>
  <si>
    <t>STATMAP LTD</t>
  </si>
  <si>
    <t>NEW 129</t>
  </si>
  <si>
    <t>Gazetteer Management Service Licence, Maintenance &amp; Support (now includes ABP)</t>
  </si>
  <si>
    <t>Replacement of old iManage system (LLPG) from Aligned Assets with full hosted maintained by StatMap GMS one. Annual maintenance for GMS software priced £11,500.00 + implementation and training for £1850</t>
  </si>
  <si>
    <t>NEW 13</t>
  </si>
  <si>
    <t>EC1557 Condition Works 2023</t>
  </si>
  <si>
    <t>Roof Replacement (Phase 1) at Little Ealing Primary School</t>
  </si>
  <si>
    <t>NEW 130</t>
  </si>
  <si>
    <t>eVO Street Naming and Numbering Module</t>
  </si>
  <si>
    <t>Annual Licence, Maintenance and Support</t>
  </si>
  <si>
    <t>NEW 131</t>
  </si>
  <si>
    <t>Software capital charge for security purposes complete the works in relation to Civica Opayo switch over</t>
  </si>
  <si>
    <t>Agenda for Registration Service - Support Charges £2,000.00 Agenda for Registration Service - Hosting Fee £4,900.00</t>
  </si>
  <si>
    <t>Stopford Information Systems Limited</t>
  </si>
  <si>
    <t>emma.mccloskey@stopford.com; elaine.hadfield@stopford.com</t>
  </si>
  <si>
    <t>STOPFORD INFORMATION SYSTEMS LIMITED</t>
  </si>
  <si>
    <t>NEW 132</t>
  </si>
  <si>
    <t>Caspar Hosted</t>
  </si>
  <si>
    <t>Business Support &amp; Integrated Comissioning</t>
  </si>
  <si>
    <t>Larry Morgan &lt;Larry.Morgan@trojanconsultants.com&gt; 01527 882255</t>
  </si>
  <si>
    <t>NEW 133</t>
  </si>
  <si>
    <t>Implementation of Financial Planning &amp; Analysis Tool</t>
  </si>
  <si>
    <t>Unit4 Business Software Limited</t>
  </si>
  <si>
    <t>Richard Ludlow &lt;Richard.Ludlow@unit4.com&gt; M: +44 7810 658972</t>
  </si>
  <si>
    <t>NEW 134</t>
  </si>
  <si>
    <t>Supplier Terms: Business World Maintenance</t>
  </si>
  <si>
    <t>As per contract name - should include Making Tax Digital S &amp; M as per Finance Programme</t>
  </si>
  <si>
    <t>Tariq Shakoor &lt;Tariq.Shakoor@unit4.com&gt; M +44 7775 720197</t>
  </si>
  <si>
    <t>NEW 135</t>
  </si>
  <si>
    <t>AD Manager Plus and AD Audit Plus</t>
  </si>
  <si>
    <t>Quote INV-021289: ManageEngine AD Audit Plus Professional tool/ 2-years subscription licence fee (covers period 15/11/2024 to 14/11/2026) priced £9,820.00 + ManageEngine AD Manager Plus 2- year subscription for 1 Domain (Unrestricted Objects) with 3 help desk Technician (covers period 15/11/2024 to 14/11/2026) priced £4,680.00</t>
  </si>
  <si>
    <t>AR UK &lt;ar.uk@eu.zohocorp.com&gt;</t>
  </si>
  <si>
    <t>NEW 136</t>
  </si>
  <si>
    <t>EALCCN0108 - Replacement of EOL Switches - Year 1</t>
  </si>
  <si>
    <t>charlotte.tindall@bt.com Tel: 0331 6275641 or 07483 948937</t>
  </si>
  <si>
    <t>NEW 137</t>
  </si>
  <si>
    <t>Supplier Terms: Quote LBOFE_210824_q1_ji. 1 yr renewal 29/9/24-29/9/25 Keyscape Multi user</t>
  </si>
  <si>
    <t>Quote LBOFE_210824_q1_ji. 1 yr renewal 29/9/24-29/9/25 Keyscape Multi user</t>
  </si>
  <si>
    <t>Cadspec Limited</t>
  </si>
  <si>
    <t>Jason Isherwood- Jason.Isherwood@Cadspec.co.uk 01905 458000 x163 | 07974 092981</t>
  </si>
  <si>
    <t>CADSPEC LIMITED</t>
  </si>
  <si>
    <t>NEW 138</t>
  </si>
  <si>
    <t>G- Cloud 14 RM1557.14: Provision of event management software</t>
  </si>
  <si>
    <t>Manages Events booking and work orders for the Events team at ETH &amp; GTH Named User License, Core Software &amp; CRM,Inventory Module, Rest API Module</t>
  </si>
  <si>
    <t>Ross Cox ross.cox@dispace.co 07519098299</t>
  </si>
  <si>
    <t>NEW 139</t>
  </si>
  <si>
    <t>G- Cloud 14 RM1557.13 e- Payment, Cash Receipting and Income Management System</t>
  </si>
  <si>
    <t>HeyCentric complete Income Management and Web Payment Solution system annual support and management. HeyCentric Income Manager (IM) £72,000 HeyCentric Web Payments £12,000 HeyCentric Mid &amp; End Call Telephony £20,000 (based on 3000 calls per month)** HeyCentric IVR Telephony £15,000 (based on 2500 calls per month)** HeyCentric Pay by Link £6000 Discounted to zero annual cost if ordered in conjunction with all above products.</t>
  </si>
  <si>
    <t>Heycentric Limited</t>
  </si>
  <si>
    <t>Name: Gareth Ennis Email: Gareth.ennis@heycentric.com Phone: 07718 648280</t>
  </si>
  <si>
    <t>HeyCentric Limited</t>
  </si>
  <si>
    <t>NEW 14</t>
  </si>
  <si>
    <t>EC1560 Condition Works 2023</t>
  </si>
  <si>
    <t>Replacement of AC Units and Lighting at North Ealing Primary School</t>
  </si>
  <si>
    <t>NEW 140</t>
  </si>
  <si>
    <t>Supplier Terms: Unit4 Enterprise Resource Planning</t>
  </si>
  <si>
    <t>Hosting, Support &amp; Maintenance</t>
  </si>
  <si>
    <t>NEW 142</t>
  </si>
  <si>
    <t>Provision of Support Services for People Living with HIV (Health and Wellbeing)</t>
  </si>
  <si>
    <t>HIV Support Services</t>
  </si>
  <si>
    <t>Living Well International CIC</t>
  </si>
  <si>
    <t>Simon Jones</t>
  </si>
  <si>
    <t>simon@livingwellcic.com</t>
  </si>
  <si>
    <t>NEW 143</t>
  </si>
  <si>
    <t>London Sexual Health E Service Clinical (Contract and procurement led by Corporation of City of London on behalf of London Councils)</t>
  </si>
  <si>
    <t>London Sexual Health E Service</t>
  </si>
  <si>
    <t>City of London</t>
  </si>
  <si>
    <t>The City of London holds the contract and information for London Councils</t>
  </si>
  <si>
    <t>SHL ( Commissioning City of London)</t>
  </si>
  <si>
    <t>sexualhealth@cityoflondon.gov.uk</t>
  </si>
  <si>
    <t>NEW 144</t>
  </si>
  <si>
    <t>London HIV Prevention</t>
  </si>
  <si>
    <t>London Borough of Lambeth</t>
  </si>
  <si>
    <t>Lambeth Council holds the contract and information for London Councils</t>
  </si>
  <si>
    <t>London HIV Prevention Programme -Lambeth Council</t>
  </si>
  <si>
    <t>Adanna Davis Programme Support Officer adavis3@lambeth.gov.uk</t>
  </si>
  <si>
    <t>LONDON BOROUGH OF LAMBETH - GENERAL ACCOUNT</t>
  </si>
  <si>
    <t>NEW 145</t>
  </si>
  <si>
    <t>LNWHT - Integrated Sexual Health Services (Mandated)</t>
  </si>
  <si>
    <t>Statutory Integrated Sexual Health Services</t>
  </si>
  <si>
    <t>Leonie Thompson</t>
  </si>
  <si>
    <t>leoniethompson@nhs.net</t>
  </si>
  <si>
    <t>NEW 146</t>
  </si>
  <si>
    <t>Open-Access Mandated Sexual Health and contraception Clinical Services</t>
  </si>
  <si>
    <t>Statutory Open Access Integrated Sexual Health Services</t>
  </si>
  <si>
    <t>NHS Sexual Health Services across London (Managed by host authorities)</t>
  </si>
  <si>
    <t>Various</t>
  </si>
  <si>
    <t>Variuos</t>
  </si>
  <si>
    <t>Held by responsible London commissioner lead authorities</t>
  </si>
  <si>
    <t>Various (32 Authorities included in LSHP)</t>
  </si>
  <si>
    <t>NHS NWL ICB</t>
  </si>
  <si>
    <t>NEW 147</t>
  </si>
  <si>
    <t>NHS Health Checks</t>
  </si>
  <si>
    <t>Doing health checks for anyone who is not having any existing long term conditions (Age 40-74 years old)</t>
  </si>
  <si>
    <t>GP Practices in Ealing</t>
  </si>
  <si>
    <t>Nhs Health Checks</t>
  </si>
  <si>
    <t>NEW 148</t>
  </si>
  <si>
    <t>NEW 149</t>
  </si>
  <si>
    <t>Provision of 0-19 Healthy Child Programme Service</t>
  </si>
  <si>
    <t>0-19 Healthy child mandatory services which includes school nursing and health visiting</t>
  </si>
  <si>
    <t>Central Lon Community Healthcare NHS Trust</t>
  </si>
  <si>
    <t>Vaishnavee Madden, Louise Taylor, Ann-Marie Smith</t>
  </si>
  <si>
    <t>Children and Adults</t>
  </si>
  <si>
    <t>Maria Spanou</t>
  </si>
  <si>
    <t>maria.spanou@nhs.net</t>
  </si>
  <si>
    <t>NEW 15</t>
  </si>
  <si>
    <t>EC1506 Condition Works 2022</t>
  </si>
  <si>
    <t>Lighting Replacement in B01 at The Ellen Wilkinson School for Girls</t>
  </si>
  <si>
    <t>NEW 150</t>
  </si>
  <si>
    <t>Child Weight Management - Part of Provision of 0-19 Healthy Child Programme Service</t>
  </si>
  <si>
    <t>Child Weight Management Programme</t>
  </si>
  <si>
    <t>Garry Hitching</t>
  </si>
  <si>
    <t>sara.mcguigan@nhs.net ghitching@nhs.net</t>
  </si>
  <si>
    <t>NEW 151</t>
  </si>
  <si>
    <t>MOPAC VRU (Tier 2 Alcohol &amp; Drug Young People's worker)</t>
  </si>
  <si>
    <t>Grant funding from MOPAC via Safer Communities to pay for a young people's Tier 2 worker in the yp SM service, EASY</t>
  </si>
  <si>
    <t>Drugs and Alcohol</t>
  </si>
  <si>
    <t>Initially for 3 years and then the grant has been extended for a further 3 years.</t>
  </si>
  <si>
    <t>Contract will be between Safer Communities and CGL. Public Health contract monitor the activity and the finances are transferred from Safer Communities to Public Health</t>
  </si>
  <si>
    <t>Geena Virid</t>
  </si>
  <si>
    <t>geena.virdi@cgl.org.uk</t>
  </si>
  <si>
    <t>NEW 152</t>
  </si>
  <si>
    <t>Datrig (Drug &amp; Alcohol Recovery &amp; Improvement Grant) the SSMTRG component</t>
  </si>
  <si>
    <t>£3,297,223</t>
  </si>
  <si>
    <t>Gold</t>
  </si>
  <si>
    <t>For Publication</t>
  </si>
  <si>
    <t>Geena Virdi</t>
  </si>
  <si>
    <t>NEW 153</t>
  </si>
  <si>
    <t>Equinox Substance Misuse Service - Core Service</t>
  </si>
  <si>
    <t>Supportive Accommodation for residents experience homelessness and substance misuse concerns</t>
  </si>
  <si>
    <t>Lee Yelden</t>
  </si>
  <si>
    <t>Anjela Henry</t>
  </si>
  <si>
    <t>anjela.henry@socialinterestgroup.org.uk</t>
  </si>
  <si>
    <t>NEW 154</t>
  </si>
  <si>
    <t>Provision of Adult and Young People Community Drug and Alcohol Treatment Services</t>
  </si>
  <si>
    <t>Final contract extension of the RISE &amp; EASY core contract - the plus 2 option on the April 2020 contract.</t>
  </si>
  <si>
    <t>NEW 155</t>
  </si>
  <si>
    <t>Rough Sleepers Drugs &amp; Alcohol Team (RSDAT)</t>
  </si>
  <si>
    <t>Drugs &amp; Alcohol assertive outreach engagement team to engage people experiencing rough sleeping or homelessness into treatment for substance misuse</t>
  </si>
  <si>
    <t>NEW 156</t>
  </si>
  <si>
    <t>Provision of Tuberculosis Awareness Programme</t>
  </si>
  <si>
    <t>Raise awareness of TB within Ealing residents, particularly those from key at-risk groups to help reduce the incidence and spread of TB cases within Ealing.</t>
  </si>
  <si>
    <t>Tb Awareness</t>
  </si>
  <si>
    <t>NEW 157</t>
  </si>
  <si>
    <t>Targeted programme to Increase uptake of Immunisations</t>
  </si>
  <si>
    <t>Targeted programme to Increase uptake of Immunisations (Dtap, and IPV, MMR, FLU/COVID) through outreach, community ambassadors and coproduction amongst vulnerable population</t>
  </si>
  <si>
    <t>Adults and Social Care</t>
  </si>
  <si>
    <t>Na</t>
  </si>
  <si>
    <t>NEW 158</t>
  </si>
  <si>
    <t>NEW 159</t>
  </si>
  <si>
    <t>Various (14 suppliers)</t>
  </si>
  <si>
    <t>Provision of OFSTED Registered Residential Family Assessment Centres providing accommodation, assessments and advice</t>
  </si>
  <si>
    <t>DPS Pan London Residential Family Assessment Framework</t>
  </si>
  <si>
    <t>Suzanne Toomer</t>
  </si>
  <si>
    <t>C0156</t>
  </si>
  <si>
    <t>various</t>
  </si>
  <si>
    <t>NEW 16</t>
  </si>
  <si>
    <t>EC1526 Condition Works 2023</t>
  </si>
  <si>
    <t>Phase 1 Roof Replacement at Allenby Primary School (Roofs 1, 2, &amp; 3)</t>
  </si>
  <si>
    <t>NEW 160</t>
  </si>
  <si>
    <t>Sexual health E-Service</t>
  </si>
  <si>
    <t>Sexual Health</t>
  </si>
  <si>
    <t>Sexual health</t>
  </si>
  <si>
    <t>Open tender</t>
  </si>
  <si>
    <t>NEW 161</t>
  </si>
  <si>
    <t>NEW 162</t>
  </si>
  <si>
    <t>Housing first</t>
  </si>
  <si>
    <t>NEW 163</t>
  </si>
  <si>
    <t>NEW 164</t>
  </si>
  <si>
    <t>NEW 165</t>
  </si>
  <si>
    <t>A2Dominion</t>
  </si>
  <si>
    <t>Support Provision for 13 units of supported accommodation</t>
  </si>
  <si>
    <t>A2DOMINION</t>
  </si>
  <si>
    <t>NEW 17</t>
  </si>
  <si>
    <t>EC1525 Condition Works 2023</t>
  </si>
  <si>
    <t>Phase 1 Boiler Replacement at Allenby Primary School</t>
  </si>
  <si>
    <t>B-A-R Electrical And Mechanical</t>
  </si>
  <si>
    <t>NEW 18</t>
  </si>
  <si>
    <t>EC1541 Condition Works 2023</t>
  </si>
  <si>
    <t>Lower Building Roof Replacement (Phase 3 of 3) at Drayton Green Primary Sc</t>
  </si>
  <si>
    <t>NEW 19</t>
  </si>
  <si>
    <t>EC1538 Condition Works 2023</t>
  </si>
  <si>
    <t>Electrical Switchgear and Sub Board Replacement at Dairy Meadow Primary Sc</t>
  </si>
  <si>
    <t>NEW 2</t>
  </si>
  <si>
    <t>Leisure management contract for golf facilities</t>
  </si>
  <si>
    <t>NEW 20</t>
  </si>
  <si>
    <t>EC1524/1576 Condition Works 2023</t>
  </si>
  <si>
    <t>Repairs to Defective Drainage at Wolf Fields and St Mark's Primary School</t>
  </si>
  <si>
    <t>NEW 21</t>
  </si>
  <si>
    <t>EC1583 Condition Works 2023</t>
  </si>
  <si>
    <t>Coston PS - Replacement of Failed Water Heaters in Wood Building</t>
  </si>
  <si>
    <t>NEW 22</t>
  </si>
  <si>
    <t>EC1547 Condition Works 2023</t>
  </si>
  <si>
    <t>Replacement of Lower Fascia at Grange Primary School</t>
  </si>
  <si>
    <t>NEW 23</t>
  </si>
  <si>
    <t>EC1578 Condition Works 2023</t>
  </si>
  <si>
    <t>Replacement Boiler in Autism Unit at Mandeville School</t>
  </si>
  <si>
    <t>NEW 24</t>
  </si>
  <si>
    <t>EC1534 Condition Works 2023</t>
  </si>
  <si>
    <t>WC Replacements in Wood and Blount Buildings at Coston Primary School</t>
  </si>
  <si>
    <t>NEW 25</t>
  </si>
  <si>
    <t>EC1553 Condition Works 2023</t>
  </si>
  <si>
    <t>Fire Separation Works at Horsenden Primary School</t>
  </si>
  <si>
    <t>NEW 26</t>
  </si>
  <si>
    <t>EC1552 Condition Works 2023</t>
  </si>
  <si>
    <t>Resolution to Chronic Damp Issues in Various Areas at Horsenden Primary Sc</t>
  </si>
  <si>
    <t>NEW 27</t>
  </si>
  <si>
    <t>EC1516 Salix 2022 Programme</t>
  </si>
  <si>
    <t>Replacement of Boilers with Air Source Heat Pump Hybrid Boiler System and</t>
  </si>
  <si>
    <t>NEW 28</t>
  </si>
  <si>
    <t>EC1476 Salix 2022 Programme</t>
  </si>
  <si>
    <t>Replacement Boilers with Heat Pump Hybrid and Solar Panels</t>
  </si>
  <si>
    <t>NEW 29</t>
  </si>
  <si>
    <t>EC1517 Salix 2022 Programme</t>
  </si>
  <si>
    <t>NEW 3</t>
  </si>
  <si>
    <t>EC1580 Condition Works 2023</t>
  </si>
  <si>
    <t>Horsenden PS - Replacement Pool Ventilation and Hall Heating</t>
  </si>
  <si>
    <t>NEW 30</t>
  </si>
  <si>
    <t>EC1484 Salix 2022 Programme</t>
  </si>
  <si>
    <t>Main Building Replacement Boilers with Heat Pump Hybrid and Solar Panels (</t>
  </si>
  <si>
    <t>NEW 31</t>
  </si>
  <si>
    <t>EC1501 Salix 2022 Programme</t>
  </si>
  <si>
    <t>Replacement Boilers with Heat Pump Hybrid and Solar Panels at Selborne Pri</t>
  </si>
  <si>
    <t>NEW 32</t>
  </si>
  <si>
    <t>EC1488 Salix 2022 Programme</t>
  </si>
  <si>
    <t>Replacement Boilers with Heat Pump Hybrid and Solar Panels at EWSFG</t>
  </si>
  <si>
    <t>NEW 33</t>
  </si>
  <si>
    <t>EC1285 6th Form Expansion at Villiers High School</t>
  </si>
  <si>
    <t>Phase 1 Development of Villiers High School</t>
  </si>
  <si>
    <t>NEW 34</t>
  </si>
  <si>
    <t>EC1494 John Chilton Works at Wood End plus Infant School conversion</t>
  </si>
  <si>
    <t>Phase 3A - Consolidation to Primary Setting</t>
  </si>
  <si>
    <t>NEW 35</t>
  </si>
  <si>
    <t>Phase 1A - Conversion of Wood End Academy site for John Chilton School</t>
  </si>
  <si>
    <t>NEW 36</t>
  </si>
  <si>
    <t>EC1465 Redevelopment of St Ann's School</t>
  </si>
  <si>
    <t>Expansion of St Ann's School to Provide Additional Spaces - Phase 2</t>
  </si>
  <si>
    <t>NEW 37</t>
  </si>
  <si>
    <t>Expansion of St Ann's School to Provide Additional Spaces - Phase 1</t>
  </si>
  <si>
    <t>NEW 38</t>
  </si>
  <si>
    <t>EC1573 Condition Works 2023</t>
  </si>
  <si>
    <t>B01 Window Replacement (Phase 1) at Villiers High School</t>
  </si>
  <si>
    <t>Hazlemere Commercial</t>
  </si>
  <si>
    <t>HAZELMERE CONSULTING</t>
  </si>
  <si>
    <t>NEW 39</t>
  </si>
  <si>
    <t>Phase 2 - Modifying Space from Primary to Secondary at John Chilton School</t>
  </si>
  <si>
    <t>NEW 4</t>
  </si>
  <si>
    <t>EC1562 Condition Works 2023</t>
  </si>
  <si>
    <t>Fire Separation Works at North Primary School</t>
  </si>
  <si>
    <t>NEW 40</t>
  </si>
  <si>
    <t>EC1467 Condition Works 2022</t>
  </si>
  <si>
    <t>Boiler Replacement at Belvue School</t>
  </si>
  <si>
    <t>NEW 41</t>
  </si>
  <si>
    <t>EC1586 Condition Works 2023</t>
  </si>
  <si>
    <t>Victoria Boiler Replacement at West Acton Primary School</t>
  </si>
  <si>
    <t>NEW 42</t>
  </si>
  <si>
    <t>EC1549 Condition Works 2023</t>
  </si>
  <si>
    <t>Boiler and Emitter Replacements at Greenfields Children's Centre</t>
  </si>
  <si>
    <t>NEW 43</t>
  </si>
  <si>
    <t>EC1527 Condition Works 2023</t>
  </si>
  <si>
    <t>Fire Door Replacement at Allenby Primary School</t>
  </si>
  <si>
    <t>NEW 44</t>
  </si>
  <si>
    <t>EC1542 Condition Works 2023</t>
  </si>
  <si>
    <t>Structural Repairs to South and Nursery Store Boundary Wall at Drayton Gre</t>
  </si>
  <si>
    <t>NEW 45</t>
  </si>
  <si>
    <t>EC1532 Condition Works 2023</t>
  </si>
  <si>
    <t>Replacement Controls and Faulty Rad Valves in the Talbot Road Building of</t>
  </si>
  <si>
    <t>NEW 46</t>
  </si>
  <si>
    <t>eLearning</t>
  </si>
  <si>
    <t>LMS and catalogue of eLearning</t>
  </si>
  <si>
    <t>NEW 47</t>
  </si>
  <si>
    <t>EC1539 Condition Works 2023</t>
  </si>
  <si>
    <t>Fire Door Replacement at Derwentwater Primary School</t>
  </si>
  <si>
    <t>NEW 48</t>
  </si>
  <si>
    <t>EC1546 Condition Works 2023</t>
  </si>
  <si>
    <t>Fire Door Replacement at Elthorne Park High School</t>
  </si>
  <si>
    <t>NEW 49</t>
  </si>
  <si>
    <t>EC1529 Condition Works 2023</t>
  </si>
  <si>
    <t>Fire Door and Fire Alarm Replacement at Blair Peach Primary School</t>
  </si>
  <si>
    <t>NEW 5</t>
  </si>
  <si>
    <t>EC1510 ARP Expansion at Havelock Primary School</t>
  </si>
  <si>
    <t>ARP Expansion at Havelock Primary School 2022</t>
  </si>
  <si>
    <t>NEW 50</t>
  </si>
  <si>
    <t>EC1480 Condition Works 2022</t>
  </si>
  <si>
    <t>Improvements to Fire Escape Stairs and Adjacent Glazing at Montpelier Prim</t>
  </si>
  <si>
    <t>NEW 51</t>
  </si>
  <si>
    <t>EC1504 Condition Works 2022</t>
  </si>
  <si>
    <t>Fire Door Replacement at Durdans Park Primary School</t>
  </si>
  <si>
    <t>NEW 52</t>
  </si>
  <si>
    <t>EC1559 Condition Works 2023</t>
  </si>
  <si>
    <t>WC Refurbishment at North Ealing Primary School</t>
  </si>
  <si>
    <t>NEW 53</t>
  </si>
  <si>
    <t>EC1489 Condition Works 2022</t>
  </si>
  <si>
    <t>Fire Shutter Installation for Kitchen Servery at Viking Primary School</t>
  </si>
  <si>
    <t>NEW 54</t>
  </si>
  <si>
    <t>EC1563 Condition Works 2023</t>
  </si>
  <si>
    <t>Additional Drainage Works at Oaklands Primary School</t>
  </si>
  <si>
    <t>NEW 55</t>
  </si>
  <si>
    <t>EC1575 Condition Works 2023</t>
  </si>
  <si>
    <t>Fire Doors, Fire Alarm and Health and Safety Works at Wolf Fields Primary</t>
  </si>
  <si>
    <t>NEW 56</t>
  </si>
  <si>
    <t>EC1537 Condition Works 2023</t>
  </si>
  <si>
    <t>Structural Works at Coston Primary School</t>
  </si>
  <si>
    <t>NEW 57</t>
  </si>
  <si>
    <t>EC1481 Condition Works 2022</t>
  </si>
  <si>
    <t>Fire Door Improvements to KS1 Building at North Ealing Primary School</t>
  </si>
  <si>
    <t>NEW 58</t>
  </si>
  <si>
    <t>Quote LBEaling_AM_hosting _090622.docx - AccsMap on the Cloud 4 Years contract</t>
  </si>
  <si>
    <t>Recharged to Joseph Fenwick Cost Centre 139120. AccsMap is a powerful map-based road collision system which enables data to be viewed and interrogated on a map background so it can be analysed. Whether it is analysing specific sites, looking at regional trends, or carrying out comparative studies, AccsMap will provide the information needed to make knowledgeable decisions about road safety. - Provides full STATS 21 validation with Department for Transport exports and the justification of safety camera sites. - Powerful query and reporting routines take the analysis of collision data to the next level. - AccsMap has a comprehensive set of analytical tools, including routing and cluster identification which are coupled with the ability to share information with partners and members of the public.</t>
  </si>
  <si>
    <t>Buchanan Computing</t>
  </si>
  <si>
    <t>Gurdeep Singh &amp; Darren Bestley</t>
  </si>
  <si>
    <t>BUCHANAN COMPUTING LIMITED</t>
  </si>
  <si>
    <t>NEW 59</t>
  </si>
  <si>
    <t>Nbs (Aka Riba)</t>
  </si>
  <si>
    <t>Lauren North &amp; Guy Lindahn</t>
  </si>
  <si>
    <t>NEW 6</t>
  </si>
  <si>
    <t>EC1491 Condition Works 2022</t>
  </si>
  <si>
    <t>Boiler and Heater Replacement in Willmott Dixon Building at West Acton Pri</t>
  </si>
  <si>
    <t>NEW 60</t>
  </si>
  <si>
    <t>CCS DAS RM3821 - Social Care Case Management System- Multiple Services</t>
  </si>
  <si>
    <t>1) Mosaic Support &amp; Maintenance 2) Hosting 500 Concurrent Users 3) Abacus S &amp; M 4) CM Interface 5) CM2000</t>
  </si>
  <si>
    <t>Adults Operations</t>
  </si>
  <si>
    <t>Caroline Green &lt;Caroline.Green@theaccessgroup.com&gt;</t>
  </si>
  <si>
    <t>NEW 61</t>
  </si>
  <si>
    <t>The Access Pay Confirmation of Payee (CoP) Service</t>
  </si>
  <si>
    <t>The Access Pay CoP service allows the end user to perform a single or bulk beneficiary account check to validate that the name of the person or organisation, the account number and sort code they are using, matches the account details held by the beneficiary’s bank. The purpose of this service is to help detect, prevent, and disrupt authorised push payment fraud and other financial crime. A breakdown of the licence requirement for the 5 authorised users is as follows: • Account Name Verification (up to 2,000 checks per annum) • 5x Users and MFA / Annual Subscription</t>
  </si>
  <si>
    <t>Access Systems (Uk) Ltd T/A Accesspay</t>
  </si>
  <si>
    <t>alek.modro@accesspay.com</t>
  </si>
  <si>
    <t>ACCESS SYSTEMS (UK) LTD T/A ACCESSPAY</t>
  </si>
  <si>
    <t>NEW 62</t>
  </si>
  <si>
    <t>Supplier Terms: SAP BO Suite</t>
  </si>
  <si>
    <t>BO Suite User License (x5) BO Suite CS License (x3) BO Support (x1)</t>
  </si>
  <si>
    <t>Acuma Solutions Ltd</t>
  </si>
  <si>
    <t>Mark Williams &lt;mark_williams@acuma.co.uk&gt; Main Tel: +44 (0)161 241 4036 Mob: 07970 222 263</t>
  </si>
  <si>
    <t>ACUMA SOLUTIONS LTD</t>
  </si>
  <si>
    <t>NEW 63</t>
  </si>
  <si>
    <t>Supplier Terms: Staffplan Roster Support &amp; Maintenance</t>
  </si>
  <si>
    <t>Support and Maintenance 01/07/2024-30/06/2025 for: 1) TeleConfirmation - QTY 1 - £921.93 2) StaffPlan Roster Named User - QTY 11 - £6528.98 3) StaffPlan Roster - additional concurrent annual support - QTY - 9</t>
  </si>
  <si>
    <t>Timor.Khan@oneadvanced.com</t>
  </si>
  <si>
    <t>NEW 64</t>
  </si>
  <si>
    <t>EALCCN0063 Zscaler</t>
  </si>
  <si>
    <t>Deployment of Zscaler Cloud Internet Access to increase internet security to enable the Council’s workforce to work from home safely during the COVID-19 lockdown</t>
  </si>
  <si>
    <t>NEW 65</t>
  </si>
  <si>
    <t>The Mayor and Burgessess of The Royal Borough of Kensington-Extend LOT 4 Services</t>
  </si>
  <si>
    <t>Extension of Westminster Framework</t>
  </si>
  <si>
    <t>NEW 66</t>
  </si>
  <si>
    <t>EALCCN0079&amp; 79a Netcall Liberty Converse</t>
  </si>
  <si>
    <t>EALCCN0079- Netcall implementation and first year annual re-occurring cost 2021-22 (year 1). EALCCN0079a- Year 1- Netcall connect subscription + 125 agent shifts, rotas &amp; adherence + 125 quality management</t>
  </si>
  <si>
    <t>NEW 67</t>
  </si>
  <si>
    <t>EALCCN0064 Future Network</t>
  </si>
  <si>
    <t>The Councils Network</t>
  </si>
  <si>
    <t>NEW 68</t>
  </si>
  <si>
    <t>EALCCN00122: Multiple Services Extension till 27/03/2026</t>
  </si>
  <si>
    <t>1) EALCCN0067* (EE_Mobile) 2) EALCCN0064* (Future Network): EALCCN0002, EALCCN0008, EALCCN0030, EALCCN0031, EALCCN0064, EALCCN0083a, EALCCN0084, EALCCN0085, EALCCN0087, EALCCN0091, EALCCN0092 3) EALCCN0079* (Netcall MS Teams):EALCCN0020, EALCCN0023, EALCCN0036, EALCCN0048, EALCCN0072, EALCCN0079, EALCCN0079a</t>
  </si>
  <si>
    <t>NEW 69</t>
  </si>
  <si>
    <t>EALCCN0073 ISE Replacement</t>
  </si>
  <si>
    <t>Extension to EALCCN0064 Future Network. To upgrade LB of Ealing’s Identity Services Engine. Install two new ISE appliances with supported 2.7 code. Replicate the existing configuration and add wired port authentication policies. To enable a basic policy which permits access to authorised corporate devices and denies access to all other endpoints.</t>
  </si>
  <si>
    <t>NEW 7</t>
  </si>
  <si>
    <t>EC1531 Condition Works 2023</t>
  </si>
  <si>
    <t>Roof Replacement (Phase 3 of 3) at Castlebar School</t>
  </si>
  <si>
    <t>NEW 70</t>
  </si>
  <si>
    <t>EALCCN0081 ZPA</t>
  </si>
  <si>
    <t>Citrix VPN Replacement</t>
  </si>
  <si>
    <t>NEW 71</t>
  </si>
  <si>
    <t>EALCCN0082 - Internet Proact Link</t>
  </si>
  <si>
    <t>EALCCN0082 - Internet Proact Link - from Y3 onwards</t>
  </si>
  <si>
    <t>NEW 72</t>
  </si>
  <si>
    <t>EALCCN0164 - Optimisation fo Call Routing</t>
  </si>
  <si>
    <t>This CCN is for BT to to migrate from the existing DC SBCs to the BT Voice Calling with Microsoft Teams service (3700 licences/per user) due to call quality issues with Netcall due to: • Packet loss between BT One Voice SIP UK and the AudioCodes Session Border Controller (SBC’s) in the LBoE DCs • Packet loss between MS Teams and the AudioCodes SBCs</t>
  </si>
  <si>
    <t>NEW 73</t>
  </si>
  <si>
    <t>EALCCN0085a - LBE058 Perivale BTnet SDWAN Service Year 3</t>
  </si>
  <si>
    <t>NEW 74</t>
  </si>
  <si>
    <t>EALCCN0192 - 9 Sheltered Housing Sites Joining LBE SD-WAN</t>
  </si>
  <si>
    <t>NEW 75</t>
  </si>
  <si>
    <t>EALCCN0189a - Additional Netcall Licence Co-term/ cover for period between 10th April 2024 - 11th August 2024</t>
  </si>
  <si>
    <t>NEW 76</t>
  </si>
  <si>
    <t>AccsMap is a powerful map-based road collision system which enables data to be viewed and interrogated on a map background so it can be analysed. Whether it is analysing specific sites, looking at regional trends, or carrying out comparative studies, AccsMap will provide the information needed to make knowledgeable decisions about road safety. - Provides full STATS 21 validation with Department for Transport exports and the justification of safety camera sites. - Powerful query and reporting routines take the analysis of collision data to the next level. - AccsMap has a comprehensive set of analytical tools, including routing and cluster identification which are coupled with the ability to share information with partners and members of the public.</t>
  </si>
  <si>
    <t>Buchanan Computing Limited</t>
  </si>
  <si>
    <t>Umberto Musico &lt;Umberto.Musico@BuchananComputing.co.uk&gt; 020 8846 3220</t>
  </si>
  <si>
    <t>NEW 77</t>
  </si>
  <si>
    <t>CCS RM6068 Lot 3 Aggrgrated Competition: NFC 151 Adobe Pro ELTA enterprise licencing subscription</t>
  </si>
  <si>
    <t>Councils Adobe Licences- 1) Acrobat Pro DC (431), All Apps (14), Single Apps (34) Each year there is a true up fee should original quantities be surpassed.</t>
  </si>
  <si>
    <t>BytesCCS@bytes.co.uk</t>
  </si>
  <si>
    <t>NEW 78</t>
  </si>
  <si>
    <t>TOAD for Oracle XPERT edition per seat maintenance renewal pack X 3</t>
  </si>
  <si>
    <t>Unit Price- £14.21</t>
  </si>
  <si>
    <t>sajid.ahmed@scc.com 07976 013 969</t>
  </si>
  <si>
    <t>NEW 79</t>
  </si>
  <si>
    <t>RFQ: Mimecast Enhanced Security and full protection from targeted threats</t>
  </si>
  <si>
    <t>1)Mimecast S1 - Quantity of 4000 priced £65,960.00 2) Advanced BEC Protection for Cybergraph - Quantity of 4000 priced £0.00 3)Add On - Large File Send (Per User) - Quantity of 50 priced £1690.50 4) Advanced Support - Quantity of 1 priced &amp; 6,842.40</t>
  </si>
  <si>
    <t>Daniel Oviawe &lt;doviawe@mimecast.com&gt; m: +44 7908668498</t>
  </si>
  <si>
    <t>NEW 8</t>
  </si>
  <si>
    <t>EC1540 Condition Works 2023</t>
  </si>
  <si>
    <t>Reception Block and Junior Canteen Boiler Replacement at Derwentwater Prim</t>
  </si>
  <si>
    <t>NEW 80</t>
  </si>
  <si>
    <t>Supplier Terms: AutoCad Licences - Highways, Surveying</t>
  </si>
  <si>
    <t>Named user subscipton switched from named user 1) AEC Collection Qty 5 2) AutoCAD Qty 4 3) Autocad LT Qty 22.</t>
  </si>
  <si>
    <t>NEW 81</t>
  </si>
  <si>
    <t>Supplier Terms: AEC Collection (switched from network) - £650 x QTY 9 = £7,150</t>
  </si>
  <si>
    <t>Switched to 11 named user licence as phasing out network licences on a 2.1 price basis in 2023-24</t>
  </si>
  <si>
    <t>NEW 82</t>
  </si>
  <si>
    <t>KCS Framework Y20023 Direct Award for Open Housing</t>
  </si>
  <si>
    <t>Capita Property And Infrastructure Limited</t>
  </si>
  <si>
    <t>Goad, Dan (Capita Public Service) &lt;Dan.Goad@capita.com&gt; Mobile: 07851 245455</t>
  </si>
  <si>
    <t>CAPITA PROPERTY AND INFRASTRUCTURE LIMITED</t>
  </si>
  <si>
    <t>NEW 83</t>
  </si>
  <si>
    <t>NHS Shared Business Service: SBS/19/AB/WAB/9411): Nutanix Hardware and Support for 6 Hosts</t>
  </si>
  <si>
    <t>Hardware Licences &amp; Support</t>
  </si>
  <si>
    <t>Anil Patel &lt;a.patel3@uk.cdw.com&gt; Mobile: 07824017912</t>
  </si>
  <si>
    <t>NEW 84</t>
  </si>
  <si>
    <t>Fortinet</t>
  </si>
  <si>
    <t>Fortinet firewall antivirus protection- network security solution that protects network from unwanted traffic</t>
  </si>
  <si>
    <t>NEW 85</t>
  </si>
  <si>
    <t>RFQ : Citrix Hardware Support</t>
  </si>
  <si>
    <t>Citrix Hardware Perpertual Maintenance x2</t>
  </si>
  <si>
    <t>Karen Soriano k.soriano@uk.cdw.com</t>
  </si>
  <si>
    <t>NEW 86</t>
  </si>
  <si>
    <t>CCS RM3821 Icon CCN: 3 Multi Factor Authentication Device</t>
  </si>
  <si>
    <t>Yearly device payment linked to ICON</t>
  </si>
  <si>
    <t>Wes Johnson &lt;Wes.Johnson@civica.co.uk&gt; T: 07866 568805 M: 07866 568805</t>
  </si>
  <si>
    <t>NEW 87</t>
  </si>
  <si>
    <t>CCS RM3821 Direct Award Call of Contract Ref: S&amp;M Mvue, CRM Embed, Share, Unlimited Connectors, Non- Prod Environment 1) Embed Licence Term (5 Years Upfront 01/02/2022- 31/01/2027)- £86,348.64 RM3821 Call of Contract Ref: S&amp;M Mvue, CRM Embed, Share, Unlimited Connectors, Non- Prod Environment 1 ) Support &amp; Maintenance 01/02/2022- 31/01/2023: a. MultiVue core software, including; i. three (3) environments (1x Production and 2x non-production) ii. Unlimited data source connectors b. Share software module (previously known as Chroma) c. Embed software module (previously known as Auris)</t>
  </si>
  <si>
    <t>Visionware Ltd</t>
  </si>
  <si>
    <t>Ross McIntosh &lt;ross.mcintosh@civica.co.uk&gt; T: 07950 254100 M: 07950 254100</t>
  </si>
  <si>
    <t>VISIONWARE LTD</t>
  </si>
  <si>
    <t>NEW 88</t>
  </si>
  <si>
    <t>Digital Mapping for the A-Z Geographers Map Ealing</t>
  </si>
  <si>
    <t>1. 3-year licence for up to 5 concurrent users of A-Z Streets covering the London Borough of Ealing - GBP (£) 425 plus VAT per annum. 2. 1-year WMS/WMTS licence for A-Z Streets covering the London Borough of Ealing - GBP (£) 750 plus VAT 3. 3-year internet licence for A-Z Streets covering the London Borough of Ealing - GBP (£) 200 plus VAT per annum</t>
  </si>
  <si>
    <t>Geographers` A-Z Map Company Ltd</t>
  </si>
  <si>
    <t>Allen, John &lt;John.Allen@HarperCollins.co.uk</t>
  </si>
  <si>
    <t>GEOGRAPHERS` A-Z MAP COMPANY LTD</t>
  </si>
  <si>
    <t>NEW 89</t>
  </si>
  <si>
    <t>CCS RM1069 CHDC OPP 125- Datacentre Hosting fee &amp; power charges including framework fee</t>
  </si>
  <si>
    <t>Gemma Jeffries GJeffries@crownhostingdc.co.uk</t>
  </si>
  <si>
    <t>NEW 9</t>
  </si>
  <si>
    <t>EC1556 Condition Works 2023</t>
  </si>
  <si>
    <t>Lighting Replacement at Lady Margaret Primary School</t>
  </si>
  <si>
    <t>NEW 90</t>
  </si>
  <si>
    <t>SSL Certificates &amp; Wildcards</t>
  </si>
  <si>
    <t>Zahier Isaacs Commercial Sales Representative +44 203 788 7741 opt. 3 Ext. 212289</t>
  </si>
  <si>
    <t>NEW 91</t>
  </si>
  <si>
    <t>Renewal of SSL Certificates for our websites. 1 year subscription with support. Secure Site OV x 25 units</t>
  </si>
  <si>
    <t>NEW 92</t>
  </si>
  <si>
    <t>Extended support for physical servers in PH</t>
  </si>
  <si>
    <t>Epaton Limited</t>
  </si>
  <si>
    <t>NEW 93</t>
  </si>
  <si>
    <t>Timemaster</t>
  </si>
  <si>
    <t>Timesheet, expenses and project management software. 40 Licences (Rental and Maintenance)</t>
  </si>
  <si>
    <t>Equisys Timemaster Ltd</t>
  </si>
  <si>
    <t>Carole Bailly &lt;carole.bailly@equisys.com&gt; T +44 (0)20 7203 4102</t>
  </si>
  <si>
    <t>EQUISYS TIMEMASTER LTD</t>
  </si>
  <si>
    <t>NEW 94</t>
  </si>
  <si>
    <t>Supplier Terms: Citizen Plus Service - Includes 12000 searches</t>
  </si>
  <si>
    <t>Finance search used by Housing Demand and Revenues</t>
  </si>
  <si>
    <t>Revenues &amp; Payments</t>
  </si>
  <si>
    <t>Cole, Neil &lt;Neil.Cole@experian.com&gt; Tel: 07890 043931</t>
  </si>
  <si>
    <t>NEW 95</t>
  </si>
  <si>
    <t>Supplier Terms: 1) 250- Faronics Deep Freeze Ultimate Subscription License 2) 250- Faronics Cloud Anti Virus for Deep Freeze Subscription License 3) One off Five Days Professional Services</t>
  </si>
  <si>
    <t>Libraries Project P1077 1) Faronics Cloud Deep Freeze Ultimate Subscription License - 250 2) Faronics Cloud Anti-Virus for Deep Freeze Subscription License - 250 3) One off Professional Services - 5 days</t>
  </si>
  <si>
    <t>Leon Mannion, lmannion@faronics.eu, Tel: 01344 888992</t>
  </si>
  <si>
    <t>NEW 96</t>
  </si>
  <si>
    <t>Halo IT Service Management Tool</t>
  </si>
  <si>
    <t>• Fully hosted and integrated IT Service Management Tool including project professional services (implementation) and ongoing support &amp; maintenance • 80 Named User Licences and 30 Concurrent Licences • ITSM processes and functional requirements: o Incident, Service Request and Catalogue Man-agement - Self Service Portal o Change Management o Problem Management o Knowledge Management o Service Level Management o Workflow and Automation o IT Asset Management o Monitoring o Analytics and Reporting (including dashboards) o Integrations</t>
  </si>
  <si>
    <t>Title: Customer Success Manager Name: John Adams Email: john.adams@imaginehalo.com Phone: +44 (0) 1449 833 111</t>
  </si>
  <si>
    <t>NEW 97</t>
  </si>
  <si>
    <t>OJ20072023-OJ: • Globalscape EFT Perpetual License Cost (Modules - SFTP, FTPS &amp; HTTPS) £14,700 • Globalscape Annual Support &amp; Maintenance (Modules - SFTP, FTPS &amp; HTTPS) £2,900 covers period 1/10/2023 to 30/09/2024 • 2 Days Vendor Consultancy for Installation £,3000</t>
  </si>
  <si>
    <t>OJ20072023-OJ: • Globalscape EFT Perpetual License Cost (Modules - SFTP, FTPS &amp; HTTPS) £14,700 • Globalscape Annual Support &amp; Maintenance (Modules - SFTP, FTPS &amp; HTTPS) £2,900 covers period 1/10/2023 to 30/09/2024 • 2 Days Vendor Consultancy for Installation £,3000 Add on service part year 24/25 contract Quote NL20240328. Additional Licences: Enterprise Actions, Folder Monitor, Timer Event Module Coterm Standard Support to 30th September 2024 including 1st and 2nd Line provided by HANDD for above licence</t>
  </si>
  <si>
    <t>Handd Business Slutions Limited</t>
  </si>
  <si>
    <t>NEW 98</t>
  </si>
  <si>
    <t>iManage - Information held alongside your LSG data, including elements such as highway authority, footways, private roads and carriageways. Geostore - It provides a dynamic centralised repository for spatial and non-spatial data. It simplifies the administration, management and the import/ publishing of that data, allowing it to be easily integrated into both desktop and browser-based applications. Imanage LLPG - iManage is a Gazetteer Management System (GMS) used exclusively within the public sector and is the core product within the Symphony Suite of software solutions. It has been designed to provide a local authority with the tools to easily create and maintain a BS7666 compliant Land &amp; Property Gazetteer whilst adhering to national data standards at all times</t>
  </si>
  <si>
    <t>Aligned Assets</t>
  </si>
  <si>
    <t>Laura Boxall T-01483 717950 laura.boxall@aligned-assets.co.uk</t>
  </si>
  <si>
    <t>ALIGNED ASSETS</t>
  </si>
  <si>
    <t>NEW 99</t>
  </si>
  <si>
    <t>Supplier Terms: CMS, XFP Support Basic Tier- Non- Hosted, Development Server Annual Support (for CMS)</t>
  </si>
  <si>
    <t>CMS Support, XFP Support, Development Server Annual Support (for CMS)</t>
  </si>
  <si>
    <t>Jadu Creative Limited</t>
  </si>
  <si>
    <t>dave.wardrop@jadu.co.uk</t>
  </si>
  <si>
    <t>JADU CREATIVE LIMITED</t>
  </si>
  <si>
    <t>Hestia Support Services</t>
  </si>
  <si>
    <t>Support services contract (Cabinet-approved 2024, direct award).</t>
  </si>
  <si>
    <t>Hestia</t>
  </si>
  <si>
    <t>Expired</t>
  </si>
  <si>
    <t>Childrens &amp; Adults</t>
  </si>
  <si>
    <t>Transactional</t>
  </si>
  <si>
    <t>Bronze</t>
  </si>
  <si>
    <t>PID</t>
  </si>
  <si>
    <t>Category_Proclass_L1</t>
  </si>
  <si>
    <t>Category_Proclass_L2</t>
  </si>
  <si>
    <t>SUP</t>
  </si>
  <si>
    <t>Category1</t>
  </si>
  <si>
    <t>Category2</t>
  </si>
  <si>
    <t>Hospitality &amp; Events</t>
  </si>
  <si>
    <t>(Multiple Items)</t>
  </si>
  <si>
    <t>Contract Id</t>
  </si>
  <si>
    <t>100</t>
  </si>
  <si>
    <t xml:space="preserve"> </t>
  </si>
  <si>
    <t>1004</t>
  </si>
  <si>
    <t>(blank)</t>
  </si>
  <si>
    <t>1005</t>
  </si>
  <si>
    <t>1006</t>
  </si>
  <si>
    <t>1008</t>
  </si>
  <si>
    <t>1009</t>
  </si>
  <si>
    <t>101</t>
  </si>
  <si>
    <t>1011</t>
  </si>
  <si>
    <t>102</t>
  </si>
  <si>
    <t>1091</t>
  </si>
  <si>
    <t>112</t>
  </si>
  <si>
    <t>116</t>
  </si>
  <si>
    <t>1186</t>
  </si>
  <si>
    <t>1188</t>
  </si>
  <si>
    <t>120</t>
  </si>
  <si>
    <t>1202</t>
  </si>
  <si>
    <t>1220</t>
  </si>
  <si>
    <t>1229</t>
  </si>
  <si>
    <t>1243</t>
  </si>
  <si>
    <t>1262</t>
  </si>
  <si>
    <t>1267</t>
  </si>
  <si>
    <t>1310</t>
  </si>
  <si>
    <t>1314</t>
  </si>
  <si>
    <t>1316</t>
  </si>
  <si>
    <t>1317</t>
  </si>
  <si>
    <t>1318</t>
  </si>
  <si>
    <t>1319</t>
  </si>
  <si>
    <t>1320</t>
  </si>
  <si>
    <t>1321</t>
  </si>
  <si>
    <t>1322</t>
  </si>
  <si>
    <t>1323</t>
  </si>
  <si>
    <t>1326</t>
  </si>
  <si>
    <t>1327</t>
  </si>
  <si>
    <t>133</t>
  </si>
  <si>
    <t>1337</t>
  </si>
  <si>
    <t>1338</t>
  </si>
  <si>
    <t>1339</t>
  </si>
  <si>
    <t>1340</t>
  </si>
  <si>
    <t>1341</t>
  </si>
  <si>
    <t>1342</t>
  </si>
  <si>
    <t>1344</t>
  </si>
  <si>
    <t>1363</t>
  </si>
  <si>
    <t>142</t>
  </si>
  <si>
    <t>1452</t>
  </si>
  <si>
    <t>1483</t>
  </si>
  <si>
    <t>1484</t>
  </si>
  <si>
    <t>1485</t>
  </si>
  <si>
    <t>1486</t>
  </si>
  <si>
    <t>161</t>
  </si>
  <si>
    <t>1621</t>
  </si>
  <si>
    <t>165</t>
  </si>
  <si>
    <t>168</t>
  </si>
  <si>
    <t>1694</t>
  </si>
  <si>
    <t>1729</t>
  </si>
  <si>
    <t>175</t>
  </si>
  <si>
    <t>1762</t>
  </si>
  <si>
    <t>1780</t>
  </si>
  <si>
    <t>1782</t>
  </si>
  <si>
    <t>184</t>
  </si>
  <si>
    <t>1885</t>
  </si>
  <si>
    <t>190</t>
  </si>
  <si>
    <t>1901</t>
  </si>
  <si>
    <t>1946</t>
  </si>
  <si>
    <t>1952</t>
  </si>
  <si>
    <t>1955</t>
  </si>
  <si>
    <t>2019</t>
  </si>
  <si>
    <t>2025</t>
  </si>
  <si>
    <t>2041</t>
  </si>
  <si>
    <t>2042</t>
  </si>
  <si>
    <t>2043</t>
  </si>
  <si>
    <t>2046</t>
  </si>
  <si>
    <t>2049</t>
  </si>
  <si>
    <t>2052</t>
  </si>
  <si>
    <t>206</t>
  </si>
  <si>
    <t>2066</t>
  </si>
  <si>
    <t>2098</t>
  </si>
  <si>
    <t>2112</t>
  </si>
  <si>
    <t>2118</t>
  </si>
  <si>
    <t>2126</t>
  </si>
  <si>
    <t>2135</t>
  </si>
  <si>
    <t>2150</t>
  </si>
  <si>
    <t>2151</t>
  </si>
  <si>
    <t>2160</t>
  </si>
  <si>
    <t>2161</t>
  </si>
  <si>
    <t>2163</t>
  </si>
  <si>
    <t>2166</t>
  </si>
  <si>
    <t>2172</t>
  </si>
  <si>
    <t>2175</t>
  </si>
  <si>
    <t>2181</t>
  </si>
  <si>
    <t>2191</t>
  </si>
  <si>
    <t>2192</t>
  </si>
  <si>
    <t>2195</t>
  </si>
  <si>
    <t>2201</t>
  </si>
  <si>
    <t>2209</t>
  </si>
  <si>
    <t>2212</t>
  </si>
  <si>
    <t>2219</t>
  </si>
  <si>
    <t>2247</t>
  </si>
  <si>
    <t>2255</t>
  </si>
  <si>
    <t>2261</t>
  </si>
  <si>
    <t>2266</t>
  </si>
  <si>
    <t>2271</t>
  </si>
  <si>
    <t>2279</t>
  </si>
  <si>
    <t>2280</t>
  </si>
  <si>
    <t>2281</t>
  </si>
  <si>
    <t>2282</t>
  </si>
  <si>
    <t>2287</t>
  </si>
  <si>
    <t>23</t>
  </si>
  <si>
    <t>2320</t>
  </si>
  <si>
    <t>2322</t>
  </si>
  <si>
    <t>2324</t>
  </si>
  <si>
    <t>2328</t>
  </si>
  <si>
    <t>2329</t>
  </si>
  <si>
    <t>2352</t>
  </si>
  <si>
    <t>2356</t>
  </si>
  <si>
    <t>2357</t>
  </si>
  <si>
    <t>2358</t>
  </si>
  <si>
    <t>2360</t>
  </si>
  <si>
    <t>2365</t>
  </si>
  <si>
    <t>2372</t>
  </si>
  <si>
    <t>2376</t>
  </si>
  <si>
    <t>2379</t>
  </si>
  <si>
    <t>2381</t>
  </si>
  <si>
    <t>2389</t>
  </si>
  <si>
    <t>2402</t>
  </si>
  <si>
    <t>2404</t>
  </si>
  <si>
    <t>2409</t>
  </si>
  <si>
    <t>3066370</t>
  </si>
  <si>
    <t>2410</t>
  </si>
  <si>
    <t>6437691</t>
  </si>
  <si>
    <t>2411</t>
  </si>
  <si>
    <t>1434157</t>
  </si>
  <si>
    <t>2420</t>
  </si>
  <si>
    <t>13893586</t>
  </si>
  <si>
    <t>2421</t>
  </si>
  <si>
    <t>3557716</t>
  </si>
  <si>
    <t>2422</t>
  </si>
  <si>
    <t>34590176</t>
  </si>
  <si>
    <t>2423</t>
  </si>
  <si>
    <t>12789200</t>
  </si>
  <si>
    <t>2424</t>
  </si>
  <si>
    <t>9360902</t>
  </si>
  <si>
    <t>2425</t>
  </si>
  <si>
    <t>2631112</t>
  </si>
  <si>
    <t>2428</t>
  </si>
  <si>
    <t>6999176</t>
  </si>
  <si>
    <t>2435</t>
  </si>
  <si>
    <t>2437</t>
  </si>
  <si>
    <t>8490888</t>
  </si>
  <si>
    <t>2438</t>
  </si>
  <si>
    <t>3082042</t>
  </si>
  <si>
    <t>2439</t>
  </si>
  <si>
    <t>2444</t>
  </si>
  <si>
    <t>8172039</t>
  </si>
  <si>
    <t>2445</t>
  </si>
  <si>
    <t>5055453</t>
  </si>
  <si>
    <t>2449</t>
  </si>
  <si>
    <t>1264300</t>
  </si>
  <si>
    <t>2451</t>
  </si>
  <si>
    <t>2459</t>
  </si>
  <si>
    <t>4565578</t>
  </si>
  <si>
    <t>2461</t>
  </si>
  <si>
    <t>5505245</t>
  </si>
  <si>
    <t>2465</t>
  </si>
  <si>
    <t>1507274</t>
  </si>
  <si>
    <t>2466</t>
  </si>
  <si>
    <t>2470</t>
  </si>
  <si>
    <t>11813676</t>
  </si>
  <si>
    <t>2472</t>
  </si>
  <si>
    <t>12445943</t>
  </si>
  <si>
    <t>2474</t>
  </si>
  <si>
    <t>2227962</t>
  </si>
  <si>
    <t>2489</t>
  </si>
  <si>
    <t>11804306</t>
  </si>
  <si>
    <t>249</t>
  </si>
  <si>
    <t>2494</t>
  </si>
  <si>
    <t>2078429</t>
  </si>
  <si>
    <t>2496</t>
  </si>
  <si>
    <t>4732398</t>
  </si>
  <si>
    <t>2498</t>
  </si>
  <si>
    <t>1878835</t>
  </si>
  <si>
    <t>251</t>
  </si>
  <si>
    <t>2520</t>
  </si>
  <si>
    <t>1289659</t>
  </si>
  <si>
    <t>2521</t>
  </si>
  <si>
    <t>519868</t>
  </si>
  <si>
    <t>2524</t>
  </si>
  <si>
    <t>7585710</t>
  </si>
  <si>
    <t>2525</t>
  </si>
  <si>
    <t>3794455</t>
  </si>
  <si>
    <t>2527</t>
  </si>
  <si>
    <t>1763135</t>
  </si>
  <si>
    <t>2528</t>
  </si>
  <si>
    <t>751804</t>
  </si>
  <si>
    <t>2529</t>
  </si>
  <si>
    <t>431173</t>
  </si>
  <si>
    <t>253</t>
  </si>
  <si>
    <t>2534</t>
  </si>
  <si>
    <t>977770</t>
  </si>
  <si>
    <t>2537</t>
  </si>
  <si>
    <t>1658752</t>
  </si>
  <si>
    <t>254</t>
  </si>
  <si>
    <t>2540</t>
  </si>
  <si>
    <t>3912605</t>
  </si>
  <si>
    <t>2542</t>
  </si>
  <si>
    <t>4930959</t>
  </si>
  <si>
    <t>2546</t>
  </si>
  <si>
    <t>2547</t>
  </si>
  <si>
    <t>3751561</t>
  </si>
  <si>
    <t>2551</t>
  </si>
  <si>
    <t>3165621</t>
  </si>
  <si>
    <t>2556</t>
  </si>
  <si>
    <t>8300609</t>
  </si>
  <si>
    <t>2559</t>
  </si>
  <si>
    <t>868187</t>
  </si>
  <si>
    <t>2565</t>
  </si>
  <si>
    <t>4632279</t>
  </si>
  <si>
    <t>2566</t>
  </si>
  <si>
    <t>3305359</t>
  </si>
  <si>
    <t>2567</t>
  </si>
  <si>
    <t>5233487</t>
  </si>
  <si>
    <t>2568</t>
  </si>
  <si>
    <t>8613357</t>
  </si>
  <si>
    <t>2572</t>
  </si>
  <si>
    <t>8652156</t>
  </si>
  <si>
    <t>2579</t>
  </si>
  <si>
    <t>2581</t>
  </si>
  <si>
    <t>2582</t>
  </si>
  <si>
    <t>2583</t>
  </si>
  <si>
    <t>4930757</t>
  </si>
  <si>
    <t>2593</t>
  </si>
  <si>
    <t>1383511</t>
  </si>
  <si>
    <t>2594</t>
  </si>
  <si>
    <t>2595</t>
  </si>
  <si>
    <t>3173707</t>
  </si>
  <si>
    <t>2597</t>
  </si>
  <si>
    <t>1172466</t>
  </si>
  <si>
    <t>2609</t>
  </si>
  <si>
    <t>9960328</t>
  </si>
  <si>
    <t>2610</t>
  </si>
  <si>
    <t>5124413</t>
  </si>
  <si>
    <t>2615</t>
  </si>
  <si>
    <t>1398011</t>
  </si>
  <si>
    <t>2625</t>
  </si>
  <si>
    <t>13949735</t>
  </si>
  <si>
    <t>2626</t>
  </si>
  <si>
    <t>2627</t>
  </si>
  <si>
    <t>7866357</t>
  </si>
  <si>
    <t>2628</t>
  </si>
  <si>
    <t>2629</t>
  </si>
  <si>
    <t>9140054</t>
  </si>
  <si>
    <t>2630</t>
  </si>
  <si>
    <t>9906583</t>
  </si>
  <si>
    <t>2652</t>
  </si>
  <si>
    <t>11875450</t>
  </si>
  <si>
    <t>2665</t>
  </si>
  <si>
    <t>15300664</t>
  </si>
  <si>
    <t>2669</t>
  </si>
  <si>
    <t>2892561</t>
  </si>
  <si>
    <t>2671</t>
  </si>
  <si>
    <t>7412300</t>
  </si>
  <si>
    <t>2672</t>
  </si>
  <si>
    <t>7229248</t>
  </si>
  <si>
    <t>2673</t>
  </si>
  <si>
    <t>11887278</t>
  </si>
  <si>
    <t>2674</t>
  </si>
  <si>
    <t>6835794</t>
  </si>
  <si>
    <t>2677</t>
  </si>
  <si>
    <t>2863196</t>
  </si>
  <si>
    <t>2679</t>
  </si>
  <si>
    <t>7123875</t>
  </si>
  <si>
    <t>2689</t>
  </si>
  <si>
    <t>1071058</t>
  </si>
  <si>
    <t>2693</t>
  </si>
  <si>
    <t>2697</t>
  </si>
  <si>
    <t>257947</t>
  </si>
  <si>
    <t>2700</t>
  </si>
  <si>
    <t>4717223</t>
  </si>
  <si>
    <t>2717</t>
  </si>
  <si>
    <t>2719</t>
  </si>
  <si>
    <t>7280719</t>
  </si>
  <si>
    <t>2721</t>
  </si>
  <si>
    <t>1245540</t>
  </si>
  <si>
    <t>2725</t>
  </si>
  <si>
    <t>12613207</t>
  </si>
  <si>
    <t>2730</t>
  </si>
  <si>
    <t>1687073</t>
  </si>
  <si>
    <t>2732</t>
  </si>
  <si>
    <t>5622569</t>
  </si>
  <si>
    <t>2733</t>
  </si>
  <si>
    <t>8817286</t>
  </si>
  <si>
    <t>2734</t>
  </si>
  <si>
    <t>2735</t>
  </si>
  <si>
    <t>1754778</t>
  </si>
  <si>
    <t>2736</t>
  </si>
  <si>
    <t>11424601</t>
  </si>
  <si>
    <t>2745</t>
  </si>
  <si>
    <t>2748</t>
  </si>
  <si>
    <t>2750</t>
  </si>
  <si>
    <t>11329697</t>
  </si>
  <si>
    <t>2751</t>
  </si>
  <si>
    <t>5256574</t>
  </si>
  <si>
    <t>2752</t>
  </si>
  <si>
    <t>6105117</t>
  </si>
  <si>
    <t>2754</t>
  </si>
  <si>
    <t>14654842</t>
  </si>
  <si>
    <t>2755</t>
  </si>
  <si>
    <t>14247835</t>
  </si>
  <si>
    <t>2756</t>
  </si>
  <si>
    <t>9634057</t>
  </si>
  <si>
    <t>2758</t>
  </si>
  <si>
    <t>2759</t>
  </si>
  <si>
    <t>2760</t>
  </si>
  <si>
    <t>9814453</t>
  </si>
  <si>
    <t>2761</t>
  </si>
  <si>
    <t>9142875</t>
  </si>
  <si>
    <t>2763</t>
  </si>
  <si>
    <t>15233293</t>
  </si>
  <si>
    <t>2765</t>
  </si>
  <si>
    <t>3442572</t>
  </si>
  <si>
    <t>2770</t>
  </si>
  <si>
    <t>3759195</t>
  </si>
  <si>
    <t>2772</t>
  </si>
  <si>
    <t>10553178</t>
  </si>
  <si>
    <t>2773</t>
  </si>
  <si>
    <t>800684</t>
  </si>
  <si>
    <t>2776</t>
  </si>
  <si>
    <t>7872885</t>
  </si>
  <si>
    <t>2778</t>
  </si>
  <si>
    <t>2779</t>
  </si>
  <si>
    <t>4819897</t>
  </si>
  <si>
    <t>2780</t>
  </si>
  <si>
    <t>6070057</t>
  </si>
  <si>
    <t>2783</t>
  </si>
  <si>
    <t>1193799</t>
  </si>
  <si>
    <t>2788</t>
  </si>
  <si>
    <t>1221175</t>
  </si>
  <si>
    <t>2789</t>
  </si>
  <si>
    <t>2790</t>
  </si>
  <si>
    <t>2791</t>
  </si>
  <si>
    <t>11951780</t>
  </si>
  <si>
    <t>2795</t>
  </si>
  <si>
    <t>8575838</t>
  </si>
  <si>
    <t>2797</t>
  </si>
  <si>
    <t>15238360</t>
  </si>
  <si>
    <t>2802</t>
  </si>
  <si>
    <t>7042993</t>
  </si>
  <si>
    <t>2804</t>
  </si>
  <si>
    <t>272855</t>
  </si>
  <si>
    <t>2805</t>
  </si>
  <si>
    <t>15994368</t>
  </si>
  <si>
    <t>2806</t>
  </si>
  <si>
    <t>4348343</t>
  </si>
  <si>
    <t>2808</t>
  </si>
  <si>
    <t>2810</t>
  </si>
  <si>
    <t>15833026</t>
  </si>
  <si>
    <t>2811</t>
  </si>
  <si>
    <t>6416552004</t>
  </si>
  <si>
    <t>2812</t>
  </si>
  <si>
    <t>2572947</t>
  </si>
  <si>
    <t>2813</t>
  </si>
  <si>
    <t>2823</t>
  </si>
  <si>
    <t>2827</t>
  </si>
  <si>
    <t>15336152</t>
  </si>
  <si>
    <t>2828</t>
  </si>
  <si>
    <t>10228384</t>
  </si>
  <si>
    <t>2829</t>
  </si>
  <si>
    <t>12147936</t>
  </si>
  <si>
    <t>2833</t>
  </si>
  <si>
    <t>11785230</t>
  </si>
  <si>
    <t>2834</t>
  </si>
  <si>
    <t>8434196</t>
  </si>
  <si>
    <t>2836</t>
  </si>
  <si>
    <t>2837</t>
  </si>
  <si>
    <t>2843</t>
  </si>
  <si>
    <t>5365266</t>
  </si>
  <si>
    <t>2844</t>
  </si>
  <si>
    <t>157345</t>
  </si>
  <si>
    <t>2845</t>
  </si>
  <si>
    <t>13832867</t>
  </si>
  <si>
    <t>2850</t>
  </si>
  <si>
    <t>9013639</t>
  </si>
  <si>
    <t>2852</t>
  </si>
  <si>
    <t>2853</t>
  </si>
  <si>
    <t>2957870</t>
  </si>
  <si>
    <t>2854</t>
  </si>
  <si>
    <t>2855</t>
  </si>
  <si>
    <t>2857</t>
  </si>
  <si>
    <t>2859</t>
  </si>
  <si>
    <t>5488040951</t>
  </si>
  <si>
    <t>2864</t>
  </si>
  <si>
    <t>15305258</t>
  </si>
  <si>
    <t>2874</t>
  </si>
  <si>
    <t>11454201</t>
  </si>
  <si>
    <t>2875</t>
  </si>
  <si>
    <t>2343760</t>
  </si>
  <si>
    <t>2879</t>
  </si>
  <si>
    <t>879113792</t>
  </si>
  <si>
    <t>2882</t>
  </si>
  <si>
    <t>2560839</t>
  </si>
  <si>
    <t>2883</t>
  </si>
  <si>
    <t>14024607</t>
  </si>
  <si>
    <t>2884</t>
  </si>
  <si>
    <t>7575624</t>
  </si>
  <si>
    <t>2887</t>
  </si>
  <si>
    <t>10175523</t>
  </si>
  <si>
    <t>2888</t>
  </si>
  <si>
    <t>706180661</t>
  </si>
  <si>
    <t>2890</t>
  </si>
  <si>
    <t>530446</t>
  </si>
  <si>
    <t>2895</t>
  </si>
  <si>
    <t>12769749</t>
  </si>
  <si>
    <t>2898</t>
  </si>
  <si>
    <t>2899</t>
  </si>
  <si>
    <t>7723151</t>
  </si>
  <si>
    <t>2900</t>
  </si>
  <si>
    <t>2901</t>
  </si>
  <si>
    <t>7348288</t>
  </si>
  <si>
    <t>2902</t>
  </si>
  <si>
    <t>6176090</t>
  </si>
  <si>
    <t>2903</t>
  </si>
  <si>
    <t>2904</t>
  </si>
  <si>
    <t>216947249</t>
  </si>
  <si>
    <t>2905</t>
  </si>
  <si>
    <t>2906</t>
  </si>
  <si>
    <t>666583393</t>
  </si>
  <si>
    <t>2907</t>
  </si>
  <si>
    <t>2908</t>
  </si>
  <si>
    <t>218591255</t>
  </si>
  <si>
    <t>2909</t>
  </si>
  <si>
    <t>4838377</t>
  </si>
  <si>
    <t>2911</t>
  </si>
  <si>
    <t>222492286</t>
  </si>
  <si>
    <t>2912</t>
  </si>
  <si>
    <t>204269191</t>
  </si>
  <si>
    <t>2916</t>
  </si>
  <si>
    <t>2918</t>
  </si>
  <si>
    <t>14502122</t>
  </si>
  <si>
    <t>2919</t>
  </si>
  <si>
    <t>222430807</t>
  </si>
  <si>
    <t>2920</t>
  </si>
  <si>
    <t>120021205</t>
  </si>
  <si>
    <t>2921</t>
  </si>
  <si>
    <t>1100692</t>
  </si>
  <si>
    <t>2922</t>
  </si>
  <si>
    <t>11815745</t>
  </si>
  <si>
    <t>2923</t>
  </si>
  <si>
    <t>2924</t>
  </si>
  <si>
    <t>2927</t>
  </si>
  <si>
    <t>1101296</t>
  </si>
  <si>
    <t>2928</t>
  </si>
  <si>
    <t>1179564</t>
  </si>
  <si>
    <t>2929</t>
  </si>
  <si>
    <t>12920661</t>
  </si>
  <si>
    <t>2933</t>
  </si>
  <si>
    <t>2935</t>
  </si>
  <si>
    <t>268566413</t>
  </si>
  <si>
    <t>2948</t>
  </si>
  <si>
    <t>488961</t>
  </si>
  <si>
    <t>2960</t>
  </si>
  <si>
    <t>3915827</t>
  </si>
  <si>
    <t>2961</t>
  </si>
  <si>
    <t>4470201</t>
  </si>
  <si>
    <t>2967</t>
  </si>
  <si>
    <t>5549717</t>
  </si>
  <si>
    <t>2968</t>
  </si>
  <si>
    <t>2969</t>
  </si>
  <si>
    <t>2970</t>
  </si>
  <si>
    <t>7491853</t>
  </si>
  <si>
    <t>2971</t>
  </si>
  <si>
    <t>988751</t>
  </si>
  <si>
    <t>2972</t>
  </si>
  <si>
    <t>2975</t>
  </si>
  <si>
    <t>2976</t>
  </si>
  <si>
    <t>16291219</t>
  </si>
  <si>
    <t>2977</t>
  </si>
  <si>
    <t>7034159</t>
  </si>
  <si>
    <t>2978</t>
  </si>
  <si>
    <t>3510785</t>
  </si>
  <si>
    <t>2980</t>
  </si>
  <si>
    <t>2981</t>
  </si>
  <si>
    <t>5413680</t>
  </si>
  <si>
    <t>2985</t>
  </si>
  <si>
    <t>2988</t>
  </si>
  <si>
    <t>2994</t>
  </si>
  <si>
    <t>6552314</t>
  </si>
  <si>
    <t>3006</t>
  </si>
  <si>
    <t>9657650</t>
  </si>
  <si>
    <t>3009</t>
  </si>
  <si>
    <t>11266835</t>
  </si>
  <si>
    <t>3011</t>
  </si>
  <si>
    <t>3024</t>
  </si>
  <si>
    <t>8693251</t>
  </si>
  <si>
    <t>3033</t>
  </si>
  <si>
    <t>8343748</t>
  </si>
  <si>
    <t>3040</t>
  </si>
  <si>
    <t>13359394</t>
  </si>
  <si>
    <t>3066</t>
  </si>
  <si>
    <t>5296423</t>
  </si>
  <si>
    <t>3068</t>
  </si>
  <si>
    <t>908021</t>
  </si>
  <si>
    <t>3071</t>
  </si>
  <si>
    <t>11904686</t>
  </si>
  <si>
    <t>3079</t>
  </si>
  <si>
    <t>11846422</t>
  </si>
  <si>
    <t>3081</t>
  </si>
  <si>
    <t>5214658</t>
  </si>
  <si>
    <t>3084</t>
  </si>
  <si>
    <t>3085</t>
  </si>
  <si>
    <t>3093</t>
  </si>
  <si>
    <t>610299</t>
  </si>
  <si>
    <t>3109</t>
  </si>
  <si>
    <t>1189799</t>
  </si>
  <si>
    <t>3170</t>
  </si>
  <si>
    <t>3186</t>
  </si>
  <si>
    <t>16130320</t>
  </si>
  <si>
    <t>3189</t>
  </si>
  <si>
    <t>3190</t>
  </si>
  <si>
    <t>3191</t>
  </si>
  <si>
    <t>4261980</t>
  </si>
  <si>
    <t>3192</t>
  </si>
  <si>
    <t>3193</t>
  </si>
  <si>
    <t>331</t>
  </si>
  <si>
    <t>332</t>
  </si>
  <si>
    <t>381</t>
  </si>
  <si>
    <t>406</t>
  </si>
  <si>
    <t>445</t>
  </si>
  <si>
    <t>446</t>
  </si>
  <si>
    <t>447</t>
  </si>
  <si>
    <t>488</t>
  </si>
  <si>
    <t>537</t>
  </si>
  <si>
    <t>574</t>
  </si>
  <si>
    <t>59</t>
  </si>
  <si>
    <t>60</t>
  </si>
  <si>
    <t>606</t>
  </si>
  <si>
    <t>607</t>
  </si>
  <si>
    <t>623</t>
  </si>
  <si>
    <t>634</t>
  </si>
  <si>
    <t>649</t>
  </si>
  <si>
    <t>672</t>
  </si>
  <si>
    <t>716</t>
  </si>
  <si>
    <t>725</t>
  </si>
  <si>
    <t>782</t>
  </si>
  <si>
    <t>783</t>
  </si>
  <si>
    <t>806</t>
  </si>
  <si>
    <t>809</t>
  </si>
  <si>
    <t>827</t>
  </si>
  <si>
    <t>838</t>
  </si>
  <si>
    <t>839</t>
  </si>
  <si>
    <t>840</t>
  </si>
  <si>
    <t>841</t>
  </si>
  <si>
    <t>865</t>
  </si>
  <si>
    <t>873</t>
  </si>
  <si>
    <t>89</t>
  </si>
  <si>
    <t>893</t>
  </si>
  <si>
    <t>916</t>
  </si>
  <si>
    <t>919</t>
  </si>
  <si>
    <t>925</t>
  </si>
  <si>
    <t>927</t>
  </si>
  <si>
    <t>934</t>
  </si>
  <si>
    <t>957</t>
  </si>
  <si>
    <t>975</t>
  </si>
  <si>
    <t>988</t>
  </si>
  <si>
    <t>1079327</t>
  </si>
  <si>
    <t>296694</t>
  </si>
  <si>
    <t>2492</t>
  </si>
  <si>
    <t>1330804</t>
  </si>
  <si>
    <t>2549</t>
  </si>
  <si>
    <t>199841</t>
  </si>
  <si>
    <t>2550</t>
  </si>
  <si>
    <t>14447302</t>
  </si>
  <si>
    <t>2563</t>
  </si>
  <si>
    <t>9685863</t>
  </si>
  <si>
    <t>2573</t>
  </si>
  <si>
    <t>1991637</t>
  </si>
  <si>
    <t>2631</t>
  </si>
  <si>
    <t>1845415</t>
  </si>
  <si>
    <t>2632</t>
  </si>
  <si>
    <t>1593442</t>
  </si>
  <si>
    <t>2633</t>
  </si>
  <si>
    <t>14348737</t>
  </si>
  <si>
    <t>2636</t>
  </si>
  <si>
    <t>1425565</t>
  </si>
  <si>
    <t>2637</t>
  </si>
  <si>
    <t>1650851</t>
  </si>
  <si>
    <t>2638</t>
  </si>
  <si>
    <t>9276931</t>
  </si>
  <si>
    <t>2662</t>
  </si>
  <si>
    <t>5057066</t>
  </si>
  <si>
    <t>2666</t>
  </si>
  <si>
    <t>6875015</t>
  </si>
  <si>
    <t>2685</t>
  </si>
  <si>
    <t>3507491</t>
  </si>
  <si>
    <t>2687</t>
  </si>
  <si>
    <t>9348640</t>
  </si>
  <si>
    <t>2695</t>
  </si>
  <si>
    <t>14276472</t>
  </si>
  <si>
    <t>2699</t>
  </si>
  <si>
    <t>3593826</t>
  </si>
  <si>
    <t>2720</t>
  </si>
  <si>
    <t>4006349</t>
  </si>
  <si>
    <t>2729</t>
  </si>
  <si>
    <t>2746</t>
  </si>
  <si>
    <t>10947253</t>
  </si>
  <si>
    <t>2747</t>
  </si>
  <si>
    <t>12188113</t>
  </si>
  <si>
    <t>2796</t>
  </si>
  <si>
    <t>4443331</t>
  </si>
  <si>
    <t>2803</t>
  </si>
  <si>
    <t>2680212</t>
  </si>
  <si>
    <t>2851</t>
  </si>
  <si>
    <t>4933080</t>
  </si>
  <si>
    <t>2858</t>
  </si>
  <si>
    <t>16054438</t>
  </si>
  <si>
    <t>2870</t>
  </si>
  <si>
    <t>2871</t>
  </si>
  <si>
    <t>15804736</t>
  </si>
  <si>
    <t>2896</t>
  </si>
  <si>
    <t>2897</t>
  </si>
  <si>
    <t>7568726</t>
  </si>
  <si>
    <t>2910</t>
  </si>
  <si>
    <t>2938</t>
  </si>
  <si>
    <t>350921</t>
  </si>
  <si>
    <t>2949</t>
  </si>
  <si>
    <t>12136927</t>
  </si>
  <si>
    <t>2951</t>
  </si>
  <si>
    <t>2982</t>
  </si>
  <si>
    <t>2989</t>
  </si>
  <si>
    <t>2992</t>
  </si>
  <si>
    <t>15082046</t>
  </si>
  <si>
    <t>2998</t>
  </si>
  <si>
    <t>6133356</t>
  </si>
  <si>
    <t>2999</t>
  </si>
  <si>
    <t>14449818</t>
  </si>
  <si>
    <t>3012</t>
  </si>
  <si>
    <t>3014</t>
  </si>
  <si>
    <t>3015</t>
  </si>
  <si>
    <t>3017</t>
  </si>
  <si>
    <t>12932974</t>
  </si>
  <si>
    <t>3018</t>
  </si>
  <si>
    <t>2745298</t>
  </si>
  <si>
    <t>3019</t>
  </si>
  <si>
    <t>5086231</t>
  </si>
  <si>
    <t>3020</t>
  </si>
  <si>
    <t>2498901</t>
  </si>
  <si>
    <t>3021</t>
  </si>
  <si>
    <t>3025</t>
  </si>
  <si>
    <t>2983151</t>
  </si>
  <si>
    <t>3026</t>
  </si>
  <si>
    <t>3059</t>
  </si>
  <si>
    <t>3190863</t>
  </si>
  <si>
    <t>3060</t>
  </si>
  <si>
    <t>3061</t>
  </si>
  <si>
    <t>1067145</t>
  </si>
  <si>
    <t>3065</t>
  </si>
  <si>
    <t>3067</t>
  </si>
  <si>
    <t>12898265</t>
  </si>
  <si>
    <t>3083</t>
  </si>
  <si>
    <t>13418757</t>
  </si>
  <si>
    <t>3089</t>
  </si>
  <si>
    <t>3091</t>
  </si>
  <si>
    <t>5419529</t>
  </si>
  <si>
    <t>3112</t>
  </si>
  <si>
    <t>641132</t>
  </si>
  <si>
    <t>3184</t>
  </si>
  <si>
    <t>4462536267</t>
  </si>
  <si>
    <t>2436</t>
  </si>
  <si>
    <t>2454</t>
  </si>
  <si>
    <t>14564477</t>
  </si>
  <si>
    <t>2561</t>
  </si>
  <si>
    <t>1624297</t>
  </si>
  <si>
    <t>2562</t>
  </si>
  <si>
    <t>2081330</t>
  </si>
  <si>
    <t>2872</t>
  </si>
  <si>
    <t>2891</t>
  </si>
  <si>
    <t>8625090</t>
  </si>
  <si>
    <t>2947</t>
  </si>
  <si>
    <t>9535144</t>
  </si>
  <si>
    <t>2952</t>
  </si>
  <si>
    <t>3052</t>
  </si>
  <si>
    <t>0</t>
  </si>
  <si>
    <t>3053</t>
  </si>
  <si>
    <t>3054</t>
  </si>
  <si>
    <t>2725771</t>
  </si>
  <si>
    <t>3074</t>
  </si>
  <si>
    <t>3088</t>
  </si>
  <si>
    <t>1027</t>
  </si>
  <si>
    <t>1060</t>
  </si>
  <si>
    <t>1066</t>
  </si>
  <si>
    <t>1076</t>
  </si>
  <si>
    <t>1077</t>
  </si>
  <si>
    <t>1101</t>
  </si>
  <si>
    <t>1111</t>
  </si>
  <si>
    <t>1331</t>
  </si>
  <si>
    <t>1332</t>
  </si>
  <si>
    <t>1333</t>
  </si>
  <si>
    <t>138</t>
  </si>
  <si>
    <t>139</t>
  </si>
  <si>
    <t>1597</t>
  </si>
  <si>
    <t>1638</t>
  </si>
  <si>
    <t>1640</t>
  </si>
  <si>
    <t>1699</t>
  </si>
  <si>
    <t>1769</t>
  </si>
  <si>
    <t>1778</t>
  </si>
  <si>
    <t>1779</t>
  </si>
  <si>
    <t>1947</t>
  </si>
  <si>
    <t>2190</t>
  </si>
  <si>
    <t>2467</t>
  </si>
  <si>
    <t>8268809</t>
  </si>
  <si>
    <t>2480</t>
  </si>
  <si>
    <t>2483</t>
  </si>
  <si>
    <t>138397479</t>
  </si>
  <si>
    <t>2493</t>
  </si>
  <si>
    <t>9378204</t>
  </si>
  <si>
    <t>2495</t>
  </si>
  <si>
    <t>2500</t>
  </si>
  <si>
    <t>8978709</t>
  </si>
  <si>
    <t>2513</t>
  </si>
  <si>
    <t>5346845</t>
  </si>
  <si>
    <t>2775</t>
  </si>
  <si>
    <t>6491411</t>
  </si>
  <si>
    <t>2809</t>
  </si>
  <si>
    <t>6508410</t>
  </si>
  <si>
    <t>2892</t>
  </si>
  <si>
    <t>699765</t>
  </si>
  <si>
    <t>307</t>
  </si>
  <si>
    <t>3092</t>
  </si>
  <si>
    <t>7037576</t>
  </si>
  <si>
    <t>3096</t>
  </si>
  <si>
    <t>1141788</t>
  </si>
  <si>
    <t>3106</t>
  </si>
  <si>
    <t>3107</t>
  </si>
  <si>
    <t>3108</t>
  </si>
  <si>
    <t>4082871</t>
  </si>
  <si>
    <t>3129</t>
  </si>
  <si>
    <t>16121478</t>
  </si>
  <si>
    <t>3133</t>
  </si>
  <si>
    <t>3136</t>
  </si>
  <si>
    <t>3965479</t>
  </si>
  <si>
    <t>3167</t>
  </si>
  <si>
    <t>3169</t>
  </si>
  <si>
    <t>1520021</t>
  </si>
  <si>
    <t>3171</t>
  </si>
  <si>
    <t>3172</t>
  </si>
  <si>
    <t>2144613</t>
  </si>
  <si>
    <t>3173</t>
  </si>
  <si>
    <t>9120239</t>
  </si>
  <si>
    <t>3175</t>
  </si>
  <si>
    <t>2328401</t>
  </si>
  <si>
    <t>3176</t>
  </si>
  <si>
    <t>9979170</t>
  </si>
  <si>
    <t>3177</t>
  </si>
  <si>
    <t>3178</t>
  </si>
  <si>
    <t>6263424</t>
  </si>
  <si>
    <t>3182</t>
  </si>
  <si>
    <t>4578183</t>
  </si>
  <si>
    <t>3194</t>
  </si>
  <si>
    <t>3196</t>
  </si>
  <si>
    <t>3198</t>
  </si>
  <si>
    <t>3199</t>
  </si>
  <si>
    <t>4176965</t>
  </si>
  <si>
    <t>3203</t>
  </si>
  <si>
    <t>8473898</t>
  </si>
  <si>
    <t>3204</t>
  </si>
  <si>
    <t>16205035</t>
  </si>
  <si>
    <t>3205</t>
  </si>
  <si>
    <t>2154099</t>
  </si>
  <si>
    <t>3209</t>
  </si>
  <si>
    <t>3210</t>
  </si>
  <si>
    <t>6369088</t>
  </si>
  <si>
    <t>3211</t>
  </si>
  <si>
    <t>14609956</t>
  </si>
  <si>
    <t>3218</t>
  </si>
  <si>
    <t>1800000</t>
  </si>
  <si>
    <t>3223</t>
  </si>
  <si>
    <t>11754008</t>
  </si>
  <si>
    <t>3226</t>
  </si>
  <si>
    <t>342</t>
  </si>
  <si>
    <t>414</t>
  </si>
  <si>
    <t>436</t>
  </si>
  <si>
    <t>483</t>
  </si>
  <si>
    <t>661</t>
  </si>
  <si>
    <t>707</t>
  </si>
  <si>
    <t>762</t>
  </si>
  <si>
    <t>794</t>
  </si>
  <si>
    <t>795</t>
  </si>
  <si>
    <t>800</t>
  </si>
  <si>
    <t>857</t>
  </si>
  <si>
    <t>906</t>
  </si>
  <si>
    <t>918</t>
  </si>
  <si>
    <t>938</t>
  </si>
  <si>
    <t>989</t>
  </si>
  <si>
    <t>1000</t>
  </si>
  <si>
    <t>1033</t>
  </si>
  <si>
    <t>1034</t>
  </si>
  <si>
    <t>1035</t>
  </si>
  <si>
    <t>1036</t>
  </si>
  <si>
    <t>1040</t>
  </si>
  <si>
    <t>1049</t>
  </si>
  <si>
    <t>1050</t>
  </si>
  <si>
    <t>1054</t>
  </si>
  <si>
    <t>1089</t>
  </si>
  <si>
    <t>1090</t>
  </si>
  <si>
    <t>1102</t>
  </si>
  <si>
    <t>1103</t>
  </si>
  <si>
    <t>1104</t>
  </si>
  <si>
    <t>1131</t>
  </si>
  <si>
    <t>1158</t>
  </si>
  <si>
    <t>1159</t>
  </si>
  <si>
    <t>1160</t>
  </si>
  <si>
    <t>1228</t>
  </si>
  <si>
    <t>1235</t>
  </si>
  <si>
    <t>1236</t>
  </si>
  <si>
    <t>1241</t>
  </si>
  <si>
    <t>1247</t>
  </si>
  <si>
    <t>1248</t>
  </si>
  <si>
    <t>1273</t>
  </si>
  <si>
    <t>1274</t>
  </si>
  <si>
    <t>1281</t>
  </si>
  <si>
    <t>1289</t>
  </si>
  <si>
    <t>1290</t>
  </si>
  <si>
    <t>1291</t>
  </si>
  <si>
    <t>1292</t>
  </si>
  <si>
    <t>1293</t>
  </si>
  <si>
    <t>1294</t>
  </si>
  <si>
    <t>1295</t>
  </si>
  <si>
    <t>1296</t>
  </si>
  <si>
    <t>1297</t>
  </si>
  <si>
    <t>1300</t>
  </si>
  <si>
    <t>1304</t>
  </si>
  <si>
    <t>1328</t>
  </si>
  <si>
    <t>1329</t>
  </si>
  <si>
    <t>1412</t>
  </si>
  <si>
    <t>1578</t>
  </si>
  <si>
    <t>2105</t>
  </si>
  <si>
    <t>2417</t>
  </si>
  <si>
    <t>7536183</t>
  </si>
  <si>
    <t>2433</t>
  </si>
  <si>
    <t>11379215</t>
  </si>
  <si>
    <t>2448</t>
  </si>
  <si>
    <t>7010258</t>
  </si>
  <si>
    <t>2450</t>
  </si>
  <si>
    <t>7324482</t>
  </si>
  <si>
    <t>2484</t>
  </si>
  <si>
    <t>2485</t>
  </si>
  <si>
    <t>5122960</t>
  </si>
  <si>
    <t>2486</t>
  </si>
  <si>
    <t>3775703</t>
  </si>
  <si>
    <t>2569</t>
  </si>
  <si>
    <t>2590</t>
  </si>
  <si>
    <t>10909215</t>
  </si>
  <si>
    <t>2591</t>
  </si>
  <si>
    <t>2656</t>
  </si>
  <si>
    <t>2657</t>
  </si>
  <si>
    <t>2668</t>
  </si>
  <si>
    <t>2680</t>
  </si>
  <si>
    <t>2681</t>
  </si>
  <si>
    <t>6354163</t>
  </si>
  <si>
    <t>2722</t>
  </si>
  <si>
    <t>5296195</t>
  </si>
  <si>
    <t>2723</t>
  </si>
  <si>
    <t>2726</t>
  </si>
  <si>
    <t>11425669</t>
  </si>
  <si>
    <t>2727</t>
  </si>
  <si>
    <t>5571239</t>
  </si>
  <si>
    <t>2771</t>
  </si>
  <si>
    <t>2774</t>
  </si>
  <si>
    <t>2798</t>
  </si>
  <si>
    <t>2799</t>
  </si>
  <si>
    <t>2807</t>
  </si>
  <si>
    <t>8466743</t>
  </si>
  <si>
    <t>2835</t>
  </si>
  <si>
    <t>2860</t>
  </si>
  <si>
    <t>2861</t>
  </si>
  <si>
    <t>2862</t>
  </si>
  <si>
    <t>12063320</t>
  </si>
  <si>
    <t>2863</t>
  </si>
  <si>
    <t>8439359</t>
  </si>
  <si>
    <t>288</t>
  </si>
  <si>
    <t>2886</t>
  </si>
  <si>
    <t>289</t>
  </si>
  <si>
    <t>2915</t>
  </si>
  <si>
    <t>10743387</t>
  </si>
  <si>
    <t>297</t>
  </si>
  <si>
    <t>2983</t>
  </si>
  <si>
    <t>11923778</t>
  </si>
  <si>
    <t>299</t>
  </si>
  <si>
    <t>300</t>
  </si>
  <si>
    <t>3174</t>
  </si>
  <si>
    <t>9892966</t>
  </si>
  <si>
    <t>3195</t>
  </si>
  <si>
    <t>340</t>
  </si>
  <si>
    <t>346</t>
  </si>
  <si>
    <t>374</t>
  </si>
  <si>
    <t>399</t>
  </si>
  <si>
    <t>404</t>
  </si>
  <si>
    <t>422</t>
  </si>
  <si>
    <t>424</t>
  </si>
  <si>
    <t>459</t>
  </si>
  <si>
    <t>485</t>
  </si>
  <si>
    <t>499</t>
  </si>
  <si>
    <t>551</t>
  </si>
  <si>
    <t>553</t>
  </si>
  <si>
    <t>554</t>
  </si>
  <si>
    <t>609</t>
  </si>
  <si>
    <t>620</t>
  </si>
  <si>
    <t>631</t>
  </si>
  <si>
    <t>632</t>
  </si>
  <si>
    <t>633</t>
  </si>
  <si>
    <t>658</t>
  </si>
  <si>
    <t>659</t>
  </si>
  <si>
    <t>660</t>
  </si>
  <si>
    <t>710</t>
  </si>
  <si>
    <t>711</t>
  </si>
  <si>
    <t>712</t>
  </si>
  <si>
    <t>713</t>
  </si>
  <si>
    <t>714</t>
  </si>
  <si>
    <t>722</t>
  </si>
  <si>
    <t>724</t>
  </si>
  <si>
    <t>740</t>
  </si>
  <si>
    <t>741</t>
  </si>
  <si>
    <t>742</t>
  </si>
  <si>
    <t>745</t>
  </si>
  <si>
    <t>748</t>
  </si>
  <si>
    <t>749</t>
  </si>
  <si>
    <t>750</t>
  </si>
  <si>
    <t>751</t>
  </si>
  <si>
    <t>752</t>
  </si>
  <si>
    <t>765</t>
  </si>
  <si>
    <t>805</t>
  </si>
  <si>
    <t>828</t>
  </si>
  <si>
    <t>842</t>
  </si>
  <si>
    <t>843</t>
  </si>
  <si>
    <t>882</t>
  </si>
  <si>
    <t>945</t>
  </si>
  <si>
    <t>946</t>
  </si>
  <si>
    <t>985</t>
  </si>
  <si>
    <t>986</t>
  </si>
  <si>
    <t>999</t>
  </si>
  <si>
    <t>3235</t>
  </si>
  <si>
    <t>4932868</t>
  </si>
  <si>
    <t>3245</t>
  </si>
  <si>
    <t>12429043</t>
  </si>
  <si>
    <t>3246</t>
  </si>
  <si>
    <t>3248</t>
  </si>
  <si>
    <t>3819220</t>
  </si>
  <si>
    <t>3249</t>
  </si>
  <si>
    <t>4155659</t>
  </si>
  <si>
    <t>3250</t>
  </si>
  <si>
    <t>3251</t>
  </si>
  <si>
    <t>3253</t>
  </si>
  <si>
    <t>3255</t>
  </si>
  <si>
    <t>3259</t>
  </si>
  <si>
    <t>3261</t>
  </si>
  <si>
    <t>7306136</t>
  </si>
  <si>
    <t>3265</t>
  </si>
  <si>
    <t>5021588</t>
  </si>
  <si>
    <t>3266</t>
  </si>
  <si>
    <t>15334213</t>
  </si>
  <si>
    <t>3269</t>
  </si>
  <si>
    <t>6677800</t>
  </si>
  <si>
    <t>3270</t>
  </si>
  <si>
    <t>3236982</t>
  </si>
  <si>
    <t>3277</t>
  </si>
  <si>
    <t>3278</t>
  </si>
  <si>
    <t>3279</t>
  </si>
  <si>
    <t>10689523</t>
  </si>
  <si>
    <t>3280</t>
  </si>
  <si>
    <t>557725</t>
  </si>
  <si>
    <t>3281</t>
  </si>
  <si>
    <t>11736074</t>
  </si>
  <si>
    <t>3283</t>
  </si>
  <si>
    <t>3284</t>
  </si>
  <si>
    <t>10887479</t>
  </si>
  <si>
    <t>3285</t>
  </si>
  <si>
    <t>3286</t>
  </si>
  <si>
    <t>8205295</t>
  </si>
  <si>
    <t>3288</t>
  </si>
  <si>
    <t>3291</t>
  </si>
  <si>
    <t>3295</t>
  </si>
  <si>
    <t>3296</t>
  </si>
  <si>
    <t>6375477</t>
  </si>
  <si>
    <t>3297</t>
  </si>
  <si>
    <t>3298</t>
  </si>
  <si>
    <t>1158402</t>
  </si>
  <si>
    <t>1149085</t>
  </si>
  <si>
    <t>1154672</t>
  </si>
  <si>
    <t>1010187</t>
  </si>
  <si>
    <t>1076630</t>
  </si>
  <si>
    <t>3301</t>
  </si>
  <si>
    <t>3302</t>
  </si>
  <si>
    <t>3303</t>
  </si>
  <si>
    <t>4472867</t>
  </si>
  <si>
    <t>3304</t>
  </si>
  <si>
    <t>4556054</t>
  </si>
  <si>
    <t>3305</t>
  </si>
  <si>
    <t>340609</t>
  </si>
  <si>
    <t>3307</t>
  </si>
  <si>
    <t>2605138</t>
  </si>
  <si>
    <t>3309</t>
  </si>
  <si>
    <t>3312</t>
  </si>
  <si>
    <t>8109403</t>
  </si>
  <si>
    <t>3313</t>
  </si>
  <si>
    <t>7553730</t>
  </si>
  <si>
    <t>3314</t>
  </si>
  <si>
    <t>2310700</t>
  </si>
  <si>
    <t>3316</t>
  </si>
  <si>
    <t>4724725</t>
  </si>
  <si>
    <t>3317</t>
  </si>
  <si>
    <t>3191937</t>
  </si>
  <si>
    <t>3318</t>
  </si>
  <si>
    <t>6928755</t>
  </si>
  <si>
    <t>3319</t>
  </si>
  <si>
    <t>10575465</t>
  </si>
  <si>
    <t>3323</t>
  </si>
  <si>
    <t>4157398</t>
  </si>
  <si>
    <t>3324</t>
  </si>
  <si>
    <t>391957</t>
  </si>
  <si>
    <t>3338</t>
  </si>
  <si>
    <t>3339</t>
  </si>
  <si>
    <t>3341</t>
  </si>
  <si>
    <t>5972910</t>
  </si>
  <si>
    <t>3342</t>
  </si>
  <si>
    <t>3345</t>
  </si>
  <si>
    <t>2608669</t>
  </si>
  <si>
    <t>3347</t>
  </si>
  <si>
    <t>2307211</t>
  </si>
  <si>
    <t>3348</t>
  </si>
  <si>
    <t>4465125</t>
  </si>
  <si>
    <t>3349</t>
  </si>
  <si>
    <t>14511364</t>
  </si>
  <si>
    <t>3350</t>
  </si>
  <si>
    <t>3352</t>
  </si>
  <si>
    <t>14917885</t>
  </si>
  <si>
    <t>3354</t>
  </si>
  <si>
    <t>6334612</t>
  </si>
  <si>
    <t>3355</t>
  </si>
  <si>
    <t>410236</t>
  </si>
  <si>
    <t>3356</t>
  </si>
  <si>
    <t>10100118</t>
  </si>
  <si>
    <t>3357</t>
  </si>
  <si>
    <t>6455400</t>
  </si>
  <si>
    <t>3358</t>
  </si>
  <si>
    <t>3359</t>
  </si>
  <si>
    <t>3362259</t>
  </si>
  <si>
    <t>3361</t>
  </si>
  <si>
    <t>9845834</t>
  </si>
  <si>
    <t>3362</t>
  </si>
  <si>
    <t>3363</t>
  </si>
  <si>
    <t>3364</t>
  </si>
  <si>
    <t>3365</t>
  </si>
  <si>
    <t>306371</t>
  </si>
  <si>
    <t>3366</t>
  </si>
  <si>
    <t>3054901</t>
  </si>
  <si>
    <t>3368</t>
  </si>
  <si>
    <t>16705821</t>
  </si>
  <si>
    <t>3374</t>
  </si>
  <si>
    <t>5620693</t>
  </si>
  <si>
    <t>3375</t>
  </si>
  <si>
    <t>456215301</t>
  </si>
  <si>
    <t>3380</t>
  </si>
  <si>
    <t>3381</t>
  </si>
  <si>
    <t>5660104</t>
  </si>
  <si>
    <t>3382</t>
  </si>
  <si>
    <t>9015700</t>
  </si>
  <si>
    <t>3384</t>
  </si>
  <si>
    <t>2426302</t>
  </si>
  <si>
    <t>3390</t>
  </si>
  <si>
    <t>10958787</t>
  </si>
  <si>
    <t>3391</t>
  </si>
  <si>
    <t>3392</t>
  </si>
  <si>
    <t>3395</t>
  </si>
  <si>
    <t>3396</t>
  </si>
  <si>
    <t>8817223</t>
  </si>
  <si>
    <t>3398</t>
  </si>
  <si>
    <t>10389519</t>
  </si>
  <si>
    <t>3401</t>
  </si>
  <si>
    <t>5873377</t>
  </si>
  <si>
    <t>3403</t>
  </si>
  <si>
    <t>2186996</t>
  </si>
  <si>
    <t>3404</t>
  </si>
  <si>
    <t>3405</t>
  </si>
  <si>
    <t>2656370</t>
  </si>
  <si>
    <t>3406</t>
  </si>
  <si>
    <t>3410</t>
  </si>
  <si>
    <t>9976600</t>
  </si>
  <si>
    <t>3411</t>
  </si>
  <si>
    <t>7805321</t>
  </si>
  <si>
    <t>3413</t>
  </si>
  <si>
    <t>3414</t>
  </si>
  <si>
    <t>1006630</t>
  </si>
  <si>
    <t>3420</t>
  </si>
  <si>
    <t>7593087</t>
  </si>
  <si>
    <t>3422</t>
  </si>
  <si>
    <t>2299747</t>
  </si>
  <si>
    <t>3423</t>
  </si>
  <si>
    <t>2521225</t>
  </si>
  <si>
    <t>3424</t>
  </si>
  <si>
    <t>14890404</t>
  </si>
  <si>
    <t>3425</t>
  </si>
  <si>
    <t>6409298</t>
  </si>
  <si>
    <t>3427</t>
  </si>
  <si>
    <t>3626025</t>
  </si>
  <si>
    <t>3434</t>
  </si>
  <si>
    <t>7333734</t>
  </si>
  <si>
    <t>3436</t>
  </si>
  <si>
    <t>2924619</t>
  </si>
  <si>
    <t>3442</t>
  </si>
  <si>
    <t>8091906</t>
  </si>
  <si>
    <t>3443</t>
  </si>
  <si>
    <t>3444</t>
  </si>
  <si>
    <t>4168225</t>
  </si>
  <si>
    <t>3446</t>
  </si>
  <si>
    <t>2067793</t>
  </si>
  <si>
    <t>3447</t>
  </si>
  <si>
    <t>3450</t>
  </si>
  <si>
    <t>3452</t>
  </si>
  <si>
    <t>3453</t>
  </si>
  <si>
    <t>3460</t>
  </si>
  <si>
    <t>3462</t>
  </si>
  <si>
    <t>4094290</t>
  </si>
  <si>
    <t>3465</t>
  </si>
  <si>
    <t>12886030</t>
  </si>
  <si>
    <t>3466</t>
  </si>
  <si>
    <t>1960584</t>
  </si>
  <si>
    <t>3469</t>
  </si>
  <si>
    <t>1633333</t>
  </si>
  <si>
    <t>3474</t>
  </si>
  <si>
    <t>593232</t>
  </si>
  <si>
    <t>3477</t>
  </si>
  <si>
    <t>5308344</t>
  </si>
  <si>
    <t>3478</t>
  </si>
  <si>
    <t>533562</t>
  </si>
  <si>
    <t>3479</t>
  </si>
  <si>
    <t>3481</t>
  </si>
  <si>
    <t>3482</t>
  </si>
  <si>
    <t>3740408</t>
  </si>
  <si>
    <t>3484</t>
  </si>
  <si>
    <t>3485</t>
  </si>
  <si>
    <t>3486</t>
  </si>
  <si>
    <t>3487</t>
  </si>
  <si>
    <t>10645023</t>
  </si>
  <si>
    <t>3488</t>
  </si>
  <si>
    <t>3489</t>
  </si>
  <si>
    <t>3490</t>
  </si>
  <si>
    <t>3491</t>
  </si>
  <si>
    <t>8762493</t>
  </si>
  <si>
    <t>3492</t>
  </si>
  <si>
    <t>9946763</t>
  </si>
  <si>
    <t>3493</t>
  </si>
  <si>
    <t>3494</t>
  </si>
  <si>
    <t>3495</t>
  </si>
  <si>
    <t>16650468</t>
  </si>
  <si>
    <t>3496</t>
  </si>
  <si>
    <t>3497</t>
  </si>
  <si>
    <t>8791965</t>
  </si>
  <si>
    <t>3498</t>
  </si>
  <si>
    <t>3502</t>
  </si>
  <si>
    <t>8995928</t>
  </si>
  <si>
    <t>3503</t>
  </si>
  <si>
    <t>7395212</t>
  </si>
  <si>
    <t>3505</t>
  </si>
  <si>
    <t>12024061</t>
  </si>
  <si>
    <t>3507</t>
  </si>
  <si>
    <t>3262</t>
  </si>
  <si>
    <t>3194408</t>
  </si>
  <si>
    <t>3292</t>
  </si>
  <si>
    <t>9380297</t>
  </si>
  <si>
    <t>2351</t>
  </si>
  <si>
    <t>2570</t>
  </si>
  <si>
    <t>2878</t>
  </si>
  <si>
    <t>3510</t>
  </si>
  <si>
    <t>3511</t>
  </si>
  <si>
    <t>8481995</t>
  </si>
  <si>
    <t>3512</t>
  </si>
  <si>
    <t>3513</t>
  </si>
  <si>
    <t>9301473</t>
  </si>
  <si>
    <t>3514</t>
  </si>
  <si>
    <t>10854657</t>
  </si>
  <si>
    <t>3515</t>
  </si>
  <si>
    <t>12288528</t>
  </si>
  <si>
    <t>3518</t>
  </si>
  <si>
    <t>3520</t>
  </si>
  <si>
    <t>3521</t>
  </si>
  <si>
    <t>3525</t>
  </si>
  <si>
    <t>1335526</t>
  </si>
  <si>
    <t>3529</t>
  </si>
  <si>
    <t>1864009</t>
  </si>
  <si>
    <t>3530</t>
  </si>
  <si>
    <t>2804208</t>
  </si>
  <si>
    <t>3532</t>
  </si>
  <si>
    <t>7320317</t>
  </si>
  <si>
    <t>3535</t>
  </si>
  <si>
    <t>8940440</t>
  </si>
  <si>
    <t>3536</t>
  </si>
  <si>
    <t>3537</t>
  </si>
  <si>
    <t>7464046</t>
  </si>
  <si>
    <t>3539</t>
  </si>
  <si>
    <t>4906088</t>
  </si>
  <si>
    <t>3542</t>
  </si>
  <si>
    <t>3544</t>
  </si>
  <si>
    <t>10693401</t>
  </si>
  <si>
    <t>3548</t>
  </si>
  <si>
    <t>12579062</t>
  </si>
  <si>
    <t>3551</t>
  </si>
  <si>
    <t>3228894</t>
  </si>
  <si>
    <t>3554</t>
  </si>
  <si>
    <t>11702852</t>
  </si>
  <si>
    <t>3556</t>
  </si>
  <si>
    <t>5169780</t>
  </si>
  <si>
    <t>3559</t>
  </si>
  <si>
    <t>5602833</t>
  </si>
  <si>
    <t>3560</t>
  </si>
  <si>
    <t>5384799</t>
  </si>
  <si>
    <t>3562</t>
  </si>
  <si>
    <t>5586971</t>
  </si>
  <si>
    <t>3563</t>
  </si>
  <si>
    <t>13043434</t>
  </si>
  <si>
    <t>898</t>
  </si>
  <si>
    <t>909</t>
  </si>
  <si>
    <t>958</t>
  </si>
  <si>
    <t>960</t>
  </si>
  <si>
    <t>962</t>
  </si>
  <si>
    <t>971</t>
  </si>
  <si>
    <t>3564</t>
  </si>
  <si>
    <t>2652033</t>
  </si>
  <si>
    <t>3567</t>
  </si>
  <si>
    <t>3570</t>
  </si>
  <si>
    <t>1198026</t>
  </si>
  <si>
    <t>3571</t>
  </si>
  <si>
    <t>7448253</t>
  </si>
  <si>
    <t>3572</t>
  </si>
  <si>
    <t>7416549954</t>
  </si>
  <si>
    <t>3573</t>
  </si>
  <si>
    <t>3574</t>
  </si>
  <si>
    <t>7461865</t>
  </si>
  <si>
    <t>3575</t>
  </si>
  <si>
    <t>6265874</t>
  </si>
  <si>
    <t>3577</t>
  </si>
  <si>
    <t>10959272</t>
  </si>
  <si>
    <t>3578</t>
  </si>
  <si>
    <t>202004464</t>
  </si>
  <si>
    <t>3579</t>
  </si>
  <si>
    <t>6907710</t>
  </si>
  <si>
    <t>3580</t>
  </si>
  <si>
    <t>2266016</t>
  </si>
  <si>
    <t>3581</t>
  </si>
  <si>
    <t>3585</t>
  </si>
  <si>
    <t>13635347</t>
  </si>
  <si>
    <t>3587</t>
  </si>
  <si>
    <t>5048098</t>
  </si>
  <si>
    <t>3589</t>
  </si>
  <si>
    <t>20097219</t>
  </si>
  <si>
    <t>3590</t>
  </si>
  <si>
    <t>6569668</t>
  </si>
  <si>
    <t>3591</t>
  </si>
  <si>
    <t>3595</t>
  </si>
  <si>
    <t>3597</t>
  </si>
  <si>
    <t>16303494</t>
  </si>
  <si>
    <t>3598</t>
  </si>
  <si>
    <t>3601</t>
  </si>
  <si>
    <t>4464660</t>
  </si>
  <si>
    <t>3603</t>
  </si>
  <si>
    <t>13425399</t>
  </si>
  <si>
    <t>3605</t>
  </si>
  <si>
    <t>3606</t>
  </si>
  <si>
    <t>11385132</t>
  </si>
  <si>
    <t>3607</t>
  </si>
  <si>
    <t>7933854</t>
  </si>
  <si>
    <t>3610</t>
  </si>
  <si>
    <t>8968673</t>
  </si>
  <si>
    <t>3613</t>
  </si>
  <si>
    <t>7097820</t>
  </si>
  <si>
    <t>3614</t>
  </si>
  <si>
    <t>7747149</t>
  </si>
  <si>
    <t>3615</t>
  </si>
  <si>
    <t>3616</t>
  </si>
  <si>
    <t>4932371</t>
  </si>
  <si>
    <t>3618</t>
  </si>
  <si>
    <t>3619</t>
  </si>
  <si>
    <t>3620</t>
  </si>
  <si>
    <t>11014517</t>
  </si>
  <si>
    <t>3621</t>
  </si>
  <si>
    <t>7021392</t>
  </si>
  <si>
    <t>3623</t>
  </si>
  <si>
    <t>3630</t>
  </si>
  <si>
    <t>8676977</t>
  </si>
  <si>
    <t>3631</t>
  </si>
  <si>
    <t>3637</t>
  </si>
  <si>
    <t>3642</t>
  </si>
  <si>
    <t>10204714</t>
  </si>
  <si>
    <t>3644</t>
  </si>
  <si>
    <t>5531073</t>
  </si>
  <si>
    <t>3645</t>
  </si>
  <si>
    <t>3549438</t>
  </si>
  <si>
    <t>3650</t>
  </si>
  <si>
    <t>3654</t>
  </si>
  <si>
    <t>9852737</t>
  </si>
  <si>
    <t>3656</t>
  </si>
  <si>
    <t>14237060</t>
  </si>
  <si>
    <t>3659</t>
  </si>
  <si>
    <t>3664</t>
  </si>
  <si>
    <t>5316036</t>
  </si>
  <si>
    <t>3666</t>
  </si>
  <si>
    <t>2095600</t>
  </si>
  <si>
    <t>3670</t>
  </si>
  <si>
    <t>8556755</t>
  </si>
  <si>
    <t>3671</t>
  </si>
  <si>
    <t>3673</t>
  </si>
  <si>
    <t>8333305</t>
  </si>
  <si>
    <t>3674</t>
  </si>
  <si>
    <t>16742489</t>
  </si>
  <si>
    <t>3676</t>
  </si>
  <si>
    <t>3677</t>
  </si>
  <si>
    <t>3678</t>
  </si>
  <si>
    <t>3679</t>
  </si>
  <si>
    <t>5664987</t>
  </si>
  <si>
    <t>3685</t>
  </si>
  <si>
    <t>10379974</t>
  </si>
  <si>
    <t>3687</t>
  </si>
  <si>
    <t>3632081</t>
  </si>
  <si>
    <t>3692</t>
  </si>
  <si>
    <t>3698</t>
  </si>
  <si>
    <t>4313826</t>
  </si>
  <si>
    <t>3699</t>
  </si>
  <si>
    <t>16223076</t>
  </si>
  <si>
    <t>3701</t>
  </si>
  <si>
    <t>3704</t>
  </si>
  <si>
    <t>3705</t>
  </si>
  <si>
    <t>3706</t>
  </si>
  <si>
    <t>364848850</t>
  </si>
  <si>
    <t>3707</t>
  </si>
  <si>
    <t>197035</t>
  </si>
  <si>
    <t>3711</t>
  </si>
  <si>
    <t>1959704</t>
  </si>
  <si>
    <t>3713</t>
  </si>
  <si>
    <t>1189</t>
  </si>
  <si>
    <t>2021</t>
  </si>
  <si>
    <t>86</t>
  </si>
  <si>
    <t>Grand Total</t>
  </si>
  <si>
    <t>Resource Planning</t>
  </si>
  <si>
    <t>Team Structure L2 (Category)</t>
  </si>
  <si>
    <t>DirSvc_Key</t>
  </si>
  <si>
    <t>Team_Structure_L1_Lookup</t>
  </si>
  <si>
    <t>&gt;5M</t>
  </si>
  <si>
    <t>&gt;2M</t>
  </si>
  <si>
    <t>Temp &amp; Agency Staffing</t>
  </si>
  <si>
    <t>Adults &amp; Public Health||Adult Mental Health</t>
  </si>
  <si>
    <t>Silver</t>
  </si>
  <si>
    <t>&gt;=500K - 5M</t>
  </si>
  <si>
    <t>&gt;100K - 2M</t>
  </si>
  <si>
    <t>Consultants &amp; Advisors</t>
  </si>
  <si>
    <t>Adults &amp; Public Health||Adult Mental Health Substance Misuse Team</t>
  </si>
  <si>
    <t>&gt;30K - &lt;500K</t>
  </si>
  <si>
    <t>&gt;30K - &lt;100K</t>
  </si>
  <si>
    <t>Advertising Services</t>
  </si>
  <si>
    <t>Adults &amp; Public Health||Adult Senior Management Team</t>
  </si>
  <si>
    <t>&lt;30K</t>
  </si>
  <si>
    <t>Financial Services</t>
  </si>
  <si>
    <t>Adults &amp; Public Health||Adult Social Care</t>
  </si>
  <si>
    <t>Design, Marketing &amp; Print</t>
  </si>
  <si>
    <t>Adults &amp; Public Health||Adult Substance Misuse Team</t>
  </si>
  <si>
    <t>Adults &amp; Public Health||Adult Support</t>
  </si>
  <si>
    <t>Office Supplies</t>
  </si>
  <si>
    <t>Adults &amp; Public Health||Adult Support Services</t>
  </si>
  <si>
    <t>Cleaning, Catering</t>
  </si>
  <si>
    <t>Adults &amp; Public Health||Adults</t>
  </si>
  <si>
    <t>Waste, Utilities</t>
  </si>
  <si>
    <t>Adults &amp; Public Health||Adults Commissioning</t>
  </si>
  <si>
    <t>Furniture, FM - Soft</t>
  </si>
  <si>
    <t>Adults &amp; Public Health||Adults Mental Health</t>
  </si>
  <si>
    <t>Security services</t>
  </si>
  <si>
    <t>Adults &amp; Public Health||Adults Mental Health/Substance Misuse Team</t>
  </si>
  <si>
    <t>Translation</t>
  </si>
  <si>
    <t>Adults &amp; Public Health||Adults Operations</t>
  </si>
  <si>
    <t>Adults &amp; Public Health||Adults Placement Team</t>
  </si>
  <si>
    <t>Children &amp; Adults</t>
  </si>
  <si>
    <t>Residential &amp; Nursing Care</t>
  </si>
  <si>
    <t>Adults &amp; Public Health||Adults Senior Management Team</t>
  </si>
  <si>
    <t>Supported Living</t>
  </si>
  <si>
    <t>Adults &amp; Public Health||Adults Services</t>
  </si>
  <si>
    <t>Adults &amp; Public Health||Adults and Social Care</t>
  </si>
  <si>
    <t>Community Health Services</t>
  </si>
  <si>
    <t>Adults &amp; Public Health||Business Support &amp; Integrated Comissioning</t>
  </si>
  <si>
    <t>Day care</t>
  </si>
  <si>
    <t>Adults &amp; Public Health||Children and Adults</t>
  </si>
  <si>
    <t>Health Visitors</t>
  </si>
  <si>
    <t>Adults &amp; Public Health||Client Financial Affairs Team</t>
  </si>
  <si>
    <t>School Nursing</t>
  </si>
  <si>
    <t>Adults &amp; Public Health||Commissioning</t>
  </si>
  <si>
    <t>CAMHS</t>
  </si>
  <si>
    <t>Adults &amp; Public Health||Commissioning &amp; Use of Resources</t>
  </si>
  <si>
    <t>Adults &amp; Public Health||Commissioning and Use of Resources</t>
  </si>
  <si>
    <t>Adults &amp; Public Health||Customer Services</t>
  </si>
  <si>
    <t>Adults &amp; Public Health||Deprivation of Liberty Adult Social Services</t>
  </si>
  <si>
    <t>Adults &amp; Public Health||Deprivation of Liberty, Older Persons(adults)</t>
  </si>
  <si>
    <t>Construction &amp; Estates</t>
  </si>
  <si>
    <t>Building works, repairs &amp; maintenance</t>
  </si>
  <si>
    <t>Adults &amp; Public Health||Deprivation of Liberty. Older Persons (adults)</t>
  </si>
  <si>
    <t>M&amp;E repairs &amp; maintenance</t>
  </si>
  <si>
    <t>Adults &amp; Public Health||Dols Adult Social Services</t>
  </si>
  <si>
    <t>Building materials</t>
  </si>
  <si>
    <t>Adults &amp; Public Health||Drugs and Alcohol</t>
  </si>
  <si>
    <t>Adults &amp; Public Health||Fgm</t>
  </si>
  <si>
    <t>Built Environment</t>
  </si>
  <si>
    <t>Adults &amp; Public Health||Integrated Commissioning</t>
  </si>
  <si>
    <t>Adults &amp; Public Health||Nhs Health Checks</t>
  </si>
  <si>
    <t>Professional Services</t>
  </si>
  <si>
    <t>Adults &amp; Public Health||Occupational Therapy Service</t>
  </si>
  <si>
    <t>Adults &amp; Public Health||Older Persons Social Services</t>
  </si>
  <si>
    <t>Property Agents</t>
  </si>
  <si>
    <t>Adults &amp; Public Health||Older Persons Social Services (adults)</t>
  </si>
  <si>
    <t>Landscapes</t>
  </si>
  <si>
    <t>Adults &amp; Public Health||Public Health</t>
  </si>
  <si>
    <t>Construction</t>
  </si>
  <si>
    <t>Adults &amp; Public Health||Safeguarding Adult Board</t>
  </si>
  <si>
    <t>FM - Hard</t>
  </si>
  <si>
    <t>Adults &amp; Public Health||Safeguarding Adults Board</t>
  </si>
  <si>
    <t>Adults &amp; Public Health||Social Care</t>
  </si>
  <si>
    <t>Adults &amp; Public Health||Stop Smoking</t>
  </si>
  <si>
    <t>Adults &amp; Public Health||Stop Smoking Service</t>
  </si>
  <si>
    <t>Adults &amp; Public Health||Substance Misuse Team, Mental Health</t>
  </si>
  <si>
    <t>Adults &amp; Public Health||Tb Awareness</t>
  </si>
  <si>
    <t>Children||Adopt London</t>
  </si>
  <si>
    <t>Children||Adopt London West</t>
  </si>
  <si>
    <t>Children||Bursarial Services</t>
  </si>
  <si>
    <t>Children||Children &amp; Families</t>
  </si>
  <si>
    <t>Children||Children &amp; Families (Social Inclusion)</t>
  </si>
  <si>
    <t>Children||Children &amp;Families</t>
  </si>
  <si>
    <t>Children||Children and Families</t>
  </si>
  <si>
    <t>Children||Children in Care</t>
  </si>
  <si>
    <t>Children||Children with Disabilties</t>
  </si>
  <si>
    <t>Children||Children's</t>
  </si>
  <si>
    <t>Children||Children's Centres</t>
  </si>
  <si>
    <t>Children||Children's Commissioning</t>
  </si>
  <si>
    <t>Children||Children's Social Care Training</t>
  </si>
  <si>
    <t>Children||Childrens Social Services</t>
  </si>
  <si>
    <t>Children||Childrens and Families</t>
  </si>
  <si>
    <t>Children||Childrens' Housing Support Team &amp; Unaccompanied Minors</t>
  </si>
  <si>
    <t>Children||Client Financial Affairs</t>
  </si>
  <si>
    <t>Children||Connect</t>
  </si>
  <si>
    <t>Children||Connected Person Team</t>
  </si>
  <si>
    <t>Children||Contact Service</t>
  </si>
  <si>
    <t>Children||Court Team</t>
  </si>
  <si>
    <t>Children||Disabilities</t>
  </si>
  <si>
    <t>Children||Dols</t>
  </si>
  <si>
    <t>Children||ELP</t>
  </si>
  <si>
    <t>Children||Ealing Alternative Provision (eap)</t>
  </si>
  <si>
    <t>Children||Ealing Early Years Quality Partnership</t>
  </si>
  <si>
    <t>Children||Ealing Education Centre</t>
  </si>
  <si>
    <t>Children||Ealing Education Centre - ELP</t>
  </si>
  <si>
    <t>Children||Ealing Learning Partnership</t>
  </si>
  <si>
    <t>Children||Ealing Learning Partnership (elp)</t>
  </si>
  <si>
    <t>Children||Ealing Learning Partnership / Social Care Training</t>
  </si>
  <si>
    <t>Children||Ealing Learning Partnership/Ealing Music Service</t>
  </si>
  <si>
    <t>Children||Ealing Music Service</t>
  </si>
  <si>
    <t>Children||Ealing Primary Centre</t>
  </si>
  <si>
    <t>Children||Ealing Substance Misuse Team</t>
  </si>
  <si>
    <t>Children||Ealing Virtual School for Children Looked After</t>
  </si>
  <si>
    <t>Children||Early Help and Prevention</t>
  </si>
  <si>
    <t>Children||Early Start SEND and Inclusion</t>
  </si>
  <si>
    <t>Children||Early Years Childcare &amp; Safe</t>
  </si>
  <si>
    <t>Children||Escan</t>
  </si>
  <si>
    <t>Children||Family Information Service</t>
  </si>
  <si>
    <t>Children||Fostering Recruitment Team</t>
  </si>
  <si>
    <t>Children||Gnp</t>
  </si>
  <si>
    <t>Children||Greener Ealing Ltd</t>
  </si>
  <si>
    <t>Children||Hanwell Children's Centre and others</t>
  </si>
  <si>
    <t>Children||Housing Support Team</t>
  </si>
  <si>
    <t>Children||Integrated Commissioning</t>
  </si>
  <si>
    <t>Children||Integrated Youth Service</t>
  </si>
  <si>
    <t>Children||Lac</t>
  </si>
  <si>
    <t>Children||Leaving Care</t>
  </si>
  <si>
    <t>Children||Leaving Care Team</t>
  </si>
  <si>
    <t>Children||Looked After Children</t>
  </si>
  <si>
    <t>Children||Mast - Children's Services</t>
  </si>
  <si>
    <t>Children||Mental Health</t>
  </si>
  <si>
    <t>Children||Occupational Therapy Service</t>
  </si>
  <si>
    <t>Children||Planning, Resources and Service Development</t>
  </si>
  <si>
    <t>Children||Projects Delivery Unit</t>
  </si>
  <si>
    <t>Children||Property Services</t>
  </si>
  <si>
    <t>Children||Pupil Support Services</t>
  </si>
  <si>
    <t>Children||SEN Invoicing</t>
  </si>
  <si>
    <t>Children||SEN Transport</t>
  </si>
  <si>
    <t>Children||SEND Services</t>
  </si>
  <si>
    <t>Children||SEND and Inclusion</t>
  </si>
  <si>
    <t>Children||Safeguarding</t>
  </si>
  <si>
    <t>Children||Safeguarding Children Partnership</t>
  </si>
  <si>
    <t>Children||Schools Planning and Resources</t>
  </si>
  <si>
    <t>Children||Schools Property</t>
  </si>
  <si>
    <t>Children||Schools, Planning &amp; Resources</t>
  </si>
  <si>
    <t>Children||Senior Management Team</t>
  </si>
  <si>
    <t>Children||Social Care</t>
  </si>
  <si>
    <t>Children||Social Care Training</t>
  </si>
  <si>
    <t>Children||Social Inclusion</t>
  </si>
  <si>
    <t>Children||Special Education Needs</t>
  </si>
  <si>
    <t>Children||Special Education Needs Assessment Service</t>
  </si>
  <si>
    <t>Children||Substance Misuse</t>
  </si>
  <si>
    <t>Children||Transport</t>
  </si>
  <si>
    <t>Children||Transport Hub</t>
  </si>
  <si>
    <t>Children||Virtual School</t>
  </si>
  <si>
    <t>Children||Voluntary Sector Grants</t>
  </si>
  <si>
    <t>Children||West London Alliance</t>
  </si>
  <si>
    <t>Children||senior leadership team</t>
  </si>
  <si>
    <t>Economy &amp; Sustainability||</t>
  </si>
  <si>
    <t>Corporate</t>
  </si>
  <si>
    <t>Economy &amp; Sustainability||Adult Learning and Skills</t>
  </si>
  <si>
    <t>Economy &amp; Sustainability||Apprentices - Place</t>
  </si>
  <si>
    <t>Economy &amp; Sustainability||Area Regeneration and Economic Renewal</t>
  </si>
  <si>
    <t>Economy &amp; Sustainability||Arts &amp; Culture</t>
  </si>
  <si>
    <t>Economy &amp; Sustainability||Arts Heritage and Libraries</t>
  </si>
  <si>
    <t>Economy &amp; Sustainability||Arts and Culture</t>
  </si>
  <si>
    <t>Economy &amp; Sustainability||Arts, Heritage and Libraries</t>
  </si>
  <si>
    <t>Economy &amp; Sustainability||Arts, Leisure and Libraries</t>
  </si>
  <si>
    <t>Economy &amp; Sustainability||Arts, Leisure and Parks</t>
  </si>
  <si>
    <t>Economy &amp; Sustainability||Blrp</t>
  </si>
  <si>
    <t>Economy &amp; Sustainability||Building Control &amp; Surveying</t>
  </si>
  <si>
    <t>Economy &amp; Sustainability||Climate Action</t>
  </si>
  <si>
    <t>Economy &amp; Sustainability||Climate Action &amp; Sustainability</t>
  </si>
  <si>
    <t>Economy &amp; Sustainability||Climate Action and Sustainability</t>
  </si>
  <si>
    <t>Economy &amp; Sustainability||Climate Action and Sustainability Team</t>
  </si>
  <si>
    <t>Economy &amp; Sustainability||Community Centres and Libraries</t>
  </si>
  <si>
    <t>Economy &amp; Sustainability||Culture and Libraries</t>
  </si>
  <si>
    <t>Economy &amp; Sustainability||Development</t>
  </si>
  <si>
    <t>Economy &amp; Sustainability||Development Team</t>
  </si>
  <si>
    <t>Economy &amp; Sustainability||Director</t>
  </si>
  <si>
    <t>Economy &amp; Sustainability||Economic Growth</t>
  </si>
  <si>
    <t>Economy &amp; Sustainability||Economy &amp; Sustainability</t>
  </si>
  <si>
    <t>Economy &amp; Sustainability||Economy &amp; Sustainability Directorate</t>
  </si>
  <si>
    <t>Economy &amp; Sustainability||Employment &amp; Skills</t>
  </si>
  <si>
    <t>Economy &amp; Sustainability||Employment, Enterprise and Apprenticeships</t>
  </si>
  <si>
    <t>Economy &amp; Sustainability||Employment, Skills and Adult Learning Team</t>
  </si>
  <si>
    <t>Economy &amp; Sustainability||Good for Ealing</t>
  </si>
  <si>
    <t>Economy &amp; Sustainability||Hanwell Zoo</t>
  </si>
  <si>
    <t>Economy &amp; Sustainability||Hostels Team</t>
  </si>
  <si>
    <t>Economy &amp; Sustainability||Housing</t>
  </si>
  <si>
    <t>Economy &amp; Sustainability||Housing Delivery</t>
  </si>
  <si>
    <t>Economy &amp; Sustainability||Housing Development</t>
  </si>
  <si>
    <t>Economy &amp; Sustainability||Housing Development &amp; Regeneration</t>
  </si>
  <si>
    <t>Economy &amp; Sustainability||Housing Development and Regeneration</t>
  </si>
  <si>
    <t>Economy &amp; Sustainability||Housing Regeneration and Development</t>
  </si>
  <si>
    <t>Economy &amp; Sustainability||Lbe</t>
  </si>
  <si>
    <t>Economy &amp; Sustainability||Leisure</t>
  </si>
  <si>
    <t>Economy &amp; Sustainability||Leisure Parks</t>
  </si>
  <si>
    <t>Economy &amp; Sustainability||Leisure Services (trees)</t>
  </si>
  <si>
    <t>Economy &amp; Sustainability||Leisure and Parks</t>
  </si>
  <si>
    <t>Economy &amp; Sustainability||Lesiure/ Libraries</t>
  </si>
  <si>
    <t>Economy &amp; Sustainability||Libraries, Archives and Community Centres</t>
  </si>
  <si>
    <t>Economy &amp; Sustainability||Libraries, Archives, and Community Centres</t>
  </si>
  <si>
    <t>Economy &amp; Sustainability||Libraries, Archives. Local Studies &amp; Community Centres</t>
  </si>
  <si>
    <t>Economy &amp; Sustainability||Major Projects</t>
  </si>
  <si>
    <t>Economy &amp; Sustainability||PDU</t>
  </si>
  <si>
    <t>Economy &amp; Sustainability||PRS Licensing</t>
  </si>
  <si>
    <t>Economy &amp; Sustainability||Parking Services</t>
  </si>
  <si>
    <t>Economy &amp; Sustainability||Parks</t>
  </si>
  <si>
    <t>Economy &amp; Sustainability||Parks and Leisure</t>
  </si>
  <si>
    <t>Economy &amp; Sustainability||Parks and Leisure, Community Development</t>
  </si>
  <si>
    <t>Economy &amp; Sustainability||Planning</t>
  </si>
  <si>
    <t>Economy &amp; Sustainability||Planning Services</t>
  </si>
  <si>
    <t>Economy &amp; Sustainability||Planning and Building Control</t>
  </si>
  <si>
    <t>Economy &amp; Sustainability||Planning, Design &amp; Sustainability</t>
  </si>
  <si>
    <t>Economy &amp; Sustainability||Project Delivery Unit</t>
  </si>
  <si>
    <t>Economy &amp; Sustainability||Projects Delivery Unit</t>
  </si>
  <si>
    <t>Economy &amp; Sustainability||Regen &amp; Housing</t>
  </si>
  <si>
    <t>Economy &amp; Sustainability||Regeneration</t>
  </si>
  <si>
    <t>Economy &amp; Sustainability||Regeneration &amp; Growth Climate Change</t>
  </si>
  <si>
    <t>Economy &amp; Sustainability||Regeneration Investment and Jobs</t>
  </si>
  <si>
    <t>Economy &amp; Sustainability||Regeneration, Economy &amp; Skills</t>
  </si>
  <si>
    <t>Economy &amp; Sustainability||Regeneration, Economy and Skills</t>
  </si>
  <si>
    <t>Economy &amp; Sustainability||Regeneration, Investment &amp; Jobs</t>
  </si>
  <si>
    <t>Economy &amp; Sustainability||Regeneration, Investment and Jobs</t>
  </si>
  <si>
    <t>Economy &amp; Sustainability||Sustainability</t>
  </si>
  <si>
    <t>Economy &amp; Sustainability||Tree Service</t>
  </si>
  <si>
    <t>Economy &amp; Sustainability||Trees</t>
  </si>
  <si>
    <t>Economy &amp; Sustainability||West London Alliance</t>
  </si>
  <si>
    <t>Economy &amp; Sustainability||Wla</t>
  </si>
  <si>
    <t>Economy &amp; Sustainability||Work Ealing</t>
  </si>
  <si>
    <t>GEL||Greener Ealing</t>
  </si>
  <si>
    <t>GEL||Greener Ealing Ltd</t>
  </si>
  <si>
    <t>GEL||Street Services</t>
  </si>
  <si>
    <t>Housing &amp; Environment||</t>
  </si>
  <si>
    <t>Housing &amp; Environment||Adult Learning</t>
  </si>
  <si>
    <t>Housing &amp; Environment||Adult Learning Service</t>
  </si>
  <si>
    <t>Housing &amp; Environment||Allocations</t>
  </si>
  <si>
    <t>Housing &amp; Environment||Apprentices</t>
  </si>
  <si>
    <t>Housing &amp; Environment||Apprentices - Place</t>
  </si>
  <si>
    <t>Housing &amp; Environment||Apprenticeships - Place</t>
  </si>
  <si>
    <t>Housing &amp; Environment||Area Regen</t>
  </si>
  <si>
    <t>Housing &amp; Environment||Area Regeneration</t>
  </si>
  <si>
    <t>Housing &amp; Environment||Arears Recoveries</t>
  </si>
  <si>
    <t>Housing &amp; Environment||Arts Heritage and Libraries</t>
  </si>
  <si>
    <t>Housing &amp; Environment||Arts Libraries &amp; Heritage</t>
  </si>
  <si>
    <t>Housing &amp; Environment||Arts and Culture</t>
  </si>
  <si>
    <t>Housing &amp; Environment||Arts and Libraries</t>
  </si>
  <si>
    <t>Housing &amp; Environment||Arts, Heritage and Libraries</t>
  </si>
  <si>
    <t>Housing &amp; Environment||Asset &amp; Investment</t>
  </si>
  <si>
    <t>Housing &amp; Environment||Asset &amp; Investment Team</t>
  </si>
  <si>
    <t>Housing &amp; Environment||Asset &amp; Manaegement Team</t>
  </si>
  <si>
    <t>Housing &amp; Environment||Asset Investment</t>
  </si>
  <si>
    <t>Housing &amp; Environment||Asset Investment Team</t>
  </si>
  <si>
    <t>Housing &amp; Environment||Asset Management</t>
  </si>
  <si>
    <t>Housing &amp; Environment||Asset Management - Capital</t>
  </si>
  <si>
    <t>Housing &amp; Environment||Asset Management - Capital Works</t>
  </si>
  <si>
    <t>Housing &amp; Environment||Asset Management - Housing Environment Directorate</t>
  </si>
  <si>
    <t>Housing &amp; Environment||Assets</t>
  </si>
  <si>
    <t>Housing &amp; Environment||Assets / Building Safety</t>
  </si>
  <si>
    <t>Housing &amp; Environment||Assets / Building Safety Team</t>
  </si>
  <si>
    <t>Housing &amp; Environment||Assets and Property</t>
  </si>
  <si>
    <t>Housing &amp; Environment||Assets and Property Services Planned Works and Maintenance Team</t>
  </si>
  <si>
    <t>Housing &amp; Environment||Benefits</t>
  </si>
  <si>
    <t>Housing &amp; Environment||Blrp</t>
  </si>
  <si>
    <t>Housing &amp; Environment||Broadway Living</t>
  </si>
  <si>
    <t>Housing &amp; Environment||Broadway Living Rp</t>
  </si>
  <si>
    <t>Housing &amp; Environment||Building Control</t>
  </si>
  <si>
    <t>Housing &amp; Environment||Building Safety</t>
  </si>
  <si>
    <t>Housing &amp; Environment||Building Safety &amp; Compliance</t>
  </si>
  <si>
    <t>Housing &amp; Environment||Building Safety Team</t>
  </si>
  <si>
    <t>Housing &amp; Environment||Business Development &amp; Service Improvement</t>
  </si>
  <si>
    <t>Housing &amp; Environment||Business Growth &amp; Investment</t>
  </si>
  <si>
    <t>Housing &amp; Environment||Business Support Team</t>
  </si>
  <si>
    <t>Housing &amp; Environment||Business Support and Service Improvement</t>
  </si>
  <si>
    <t>Housing &amp; Environment||Business and Service Improvement</t>
  </si>
  <si>
    <t>Housing &amp; Environment||CCTV</t>
  </si>
  <si>
    <t>Housing &amp; Environment||CCTV &amp; Parking Services</t>
  </si>
  <si>
    <t>Housing &amp; Environment||Capital</t>
  </si>
  <si>
    <t>Housing &amp; Environment||Capital &amp; Planned Works</t>
  </si>
  <si>
    <t>Housing &amp; Environment||Capital Asset Management</t>
  </si>
  <si>
    <t>Housing &amp; Environment||Capital Assets</t>
  </si>
  <si>
    <t>Housing &amp; Environment||Capital Investment Programme</t>
  </si>
  <si>
    <t>Housing &amp; Environment||Capital Works</t>
  </si>
  <si>
    <t>Housing &amp; Environment||Careline</t>
  </si>
  <si>
    <t>Housing &amp; Environment||Central Rents</t>
  </si>
  <si>
    <t>Housing &amp; Environment||Climate Action &amp; Sustainability</t>
  </si>
  <si>
    <t>Housing &amp; Environment||Climate Action &amp; Sustainability Team</t>
  </si>
  <si>
    <t>Housing &amp; Environment||Climate Action and Economic Growth</t>
  </si>
  <si>
    <t>Housing &amp; Environment||Climate Action and Sustainability</t>
  </si>
  <si>
    <t>Housing &amp; Environment||Climate Action and Sustainability Manager</t>
  </si>
  <si>
    <t>Housing &amp; Environment||Climate and Sustainability</t>
  </si>
  <si>
    <t>Housing &amp; Environment||Commercial Development</t>
  </si>
  <si>
    <t>Housing &amp; Environment||Community Centres and Libraries</t>
  </si>
  <si>
    <t>Housing &amp; Environment||Community Development (parks)</t>
  </si>
  <si>
    <t>Housing &amp; Environment||Community Engagement</t>
  </si>
  <si>
    <t>Housing &amp; Environment||Community Management</t>
  </si>
  <si>
    <t>Housing &amp; Environment||Community Parks and Leisure</t>
  </si>
  <si>
    <t>Housing &amp; Environment||Community Safety</t>
  </si>
  <si>
    <t>Housing &amp; Environment||Community Safety (noise)</t>
  </si>
  <si>
    <t>Housing &amp; Environment||Community Safety - Prevent</t>
  </si>
  <si>
    <t>Housing &amp; Environment||Community Safety - Prevent Programme</t>
  </si>
  <si>
    <t>Housing &amp; Environment||Compliance</t>
  </si>
  <si>
    <t>Housing &amp; Environment||Compliance / Asset Management</t>
  </si>
  <si>
    <t>Housing &amp; Environment||Copley Close</t>
  </si>
  <si>
    <t>Housing &amp; Environment||Copley Close - Regen</t>
  </si>
  <si>
    <t>Housing &amp; Environment||Copley Close - Regen Project</t>
  </si>
  <si>
    <t>Housing &amp; Environment||Copley Close - Regeneration</t>
  </si>
  <si>
    <t>Housing &amp; Environment||Corporate Resources</t>
  </si>
  <si>
    <t>Housing &amp; Environment||Council Wide</t>
  </si>
  <si>
    <t>Housing &amp; Environment||Customer Services</t>
  </si>
  <si>
    <t>Housing &amp; Environment||Development</t>
  </si>
  <si>
    <t>Housing &amp; Environment||Disrepair</t>
  </si>
  <si>
    <t>Housing &amp; Environment||Ealing Adult Learning</t>
  </si>
  <si>
    <t>Housing &amp; Environment||Ealing Alternative Provision (eap)</t>
  </si>
  <si>
    <t>Housing &amp; Environment||Ealing in London, Property &amp; Regen</t>
  </si>
  <si>
    <t>Housing &amp; Environment||Economic Growth</t>
  </si>
  <si>
    <t>Housing &amp; Environment||Economic Growth, Area Regeneration</t>
  </si>
  <si>
    <t>Housing &amp; Environment||Economic Regeneration</t>
  </si>
  <si>
    <t>Housing &amp; Environment||Employment &amp; Skills</t>
  </si>
  <si>
    <t>Housing &amp; Environment||Employment Learning &amp; Skills</t>
  </si>
  <si>
    <t>Housing &amp; Environment||Environment</t>
  </si>
  <si>
    <t>Housing &amp; Environment||Environmental Protection</t>
  </si>
  <si>
    <t>Housing &amp; Environment||Equalities &amp; Engagement</t>
  </si>
  <si>
    <t>Housing &amp; Environment||Estate Services</t>
  </si>
  <si>
    <t>Housing &amp; Environment||Estate Services/Asset &amp; Investment Team</t>
  </si>
  <si>
    <t>Housing &amp; Environment||Festival and Events</t>
  </si>
  <si>
    <t>Housing &amp; Environment||Festivals &amp; Events</t>
  </si>
  <si>
    <t>Housing &amp; Environment||Festivals and Events</t>
  </si>
  <si>
    <t>Housing &amp; Environment||Fire Safety</t>
  </si>
  <si>
    <t>Housing &amp; Environment||Food Safety</t>
  </si>
  <si>
    <t>Housing &amp; Environment||Good for Ealing</t>
  </si>
  <si>
    <t>Housing &amp; Environment||Greener Ealing Ltd</t>
  </si>
  <si>
    <t>Housing &amp; Environment||Growth &amp; Sustainability</t>
  </si>
  <si>
    <t>Housing &amp; Environment||Highways</t>
  </si>
  <si>
    <t>Housing &amp; Environment||Highways Management</t>
  </si>
  <si>
    <t>Housing &amp; Environment||Home Ownership Services</t>
  </si>
  <si>
    <t>Housing &amp; Environment||Home Ownership Services &amp; Housing Regeneration</t>
  </si>
  <si>
    <t>Housing &amp; Environment||Homelessness</t>
  </si>
  <si>
    <t>Housing &amp; Environment||Hostels</t>
  </si>
  <si>
    <t>Housing &amp; Environment||Hostels Service</t>
  </si>
  <si>
    <t>Housing &amp; Environment||Houisng &amp; Employment Skills</t>
  </si>
  <si>
    <t>Housing &amp; Environment||Housing</t>
  </si>
  <si>
    <t>Housing &amp; Environment||Housing &amp; Environment</t>
  </si>
  <si>
    <t>Housing &amp; Environment||Housing &amp; Regeneration</t>
  </si>
  <si>
    <t>Housing &amp; Environment||Housing &amp; Regeneration - Copley Close</t>
  </si>
  <si>
    <t>Housing &amp; Environment||Housing , Compliance Team</t>
  </si>
  <si>
    <t>Housing &amp; Environment||Housing Asset Management</t>
  </si>
  <si>
    <t>Housing &amp; Environment||Housing Assets</t>
  </si>
  <si>
    <t>Housing &amp; Environment||Housing Assets &amp; Property</t>
  </si>
  <si>
    <t>Housing &amp; Environment||Housing Delivery</t>
  </si>
  <si>
    <t>Housing &amp; Environment||Housing Demand</t>
  </si>
  <si>
    <t>Housing &amp; Environment||Housing Development</t>
  </si>
  <si>
    <t>Housing &amp; Environment||Housing Hubs</t>
  </si>
  <si>
    <t>Housing &amp; Environment||Housing M&amp;E</t>
  </si>
  <si>
    <t>Housing &amp; Environment||Housing Management</t>
  </si>
  <si>
    <t>Housing &amp; Environment||Housing Policy and Startegy</t>
  </si>
  <si>
    <t>Housing &amp; Environment||Housing Property &amp; Assets</t>
  </si>
  <si>
    <t>Housing &amp; Environment||Housing Property &amp; Assets - Voids Team</t>
  </si>
  <si>
    <t>Housing &amp; Environment||Housing Property &amp; Assets -Repairs and Maintenance</t>
  </si>
  <si>
    <t>Housing &amp; Environment||Housing Regeneration</t>
  </si>
  <si>
    <t>Housing &amp; Environment||Housing Repairs &amp; Adaptations</t>
  </si>
  <si>
    <t>Housing &amp; Environment||Housing Repairs &amp; Maintenance</t>
  </si>
  <si>
    <t>Housing &amp; Environment||Housing Solutions</t>
  </si>
  <si>
    <t>Housing &amp; Environment||Housing Supply</t>
  </si>
  <si>
    <t>Housing &amp; Environment||Housing Supply Team</t>
  </si>
  <si>
    <t>Housing &amp; Environment||Housing and Asset Management</t>
  </si>
  <si>
    <t>Housing &amp; Environment||Housing and Regen</t>
  </si>
  <si>
    <t>Housing &amp; Environment||Housing, Property, and Service Delivery</t>
  </si>
  <si>
    <t>Housing &amp; Environment||ICT</t>
  </si>
  <si>
    <t>Housing &amp; Environment||Joint Between Housing Assets &amp; Property and Property Services</t>
  </si>
  <si>
    <t>Housing &amp; Environment||Landlord Services</t>
  </si>
  <si>
    <t>Housing &amp; Environment||Landlord Services and Housing Regen</t>
  </si>
  <si>
    <t>Housing &amp; Environment||Latco</t>
  </si>
  <si>
    <t>Housing &amp; Environment||Leisure</t>
  </si>
  <si>
    <t>Housing &amp; Environment||Leisure -Trees</t>
  </si>
  <si>
    <t>Housing &amp; Environment||Leisure Services (parks)</t>
  </si>
  <si>
    <t>Housing &amp; Environment||Libraries</t>
  </si>
  <si>
    <t>Housing &amp; Environment||Licensing</t>
  </si>
  <si>
    <t>Housing &amp; Environment||Lift Management</t>
  </si>
  <si>
    <t>Housing &amp; Environment||M&amp;E</t>
  </si>
  <si>
    <t>Housing &amp; Environment||Major Projects</t>
  </si>
  <si>
    <t>Housing &amp; Environment||Major Projects &amp; Development</t>
  </si>
  <si>
    <t>Housing &amp; Environment||Major Projects and Development</t>
  </si>
  <si>
    <t>Housing &amp; Environment||Mechanical &amp; Engineering Team</t>
  </si>
  <si>
    <t>Housing &amp; Environment||New Business</t>
  </si>
  <si>
    <t>Housing &amp; Environment||PRS Licensing</t>
  </si>
  <si>
    <t>Housing &amp; Environment||PRS Licensing &amp; Employment &amp; Skills</t>
  </si>
  <si>
    <t>Housing &amp; Environment||Parking</t>
  </si>
  <si>
    <t>Housing &amp; Environment||Parking Service</t>
  </si>
  <si>
    <t>Housing &amp; Environment||Parking Services</t>
  </si>
  <si>
    <t>Housing &amp; Environment||Parks</t>
  </si>
  <si>
    <t>Housing &amp; Environment||Parks Operations (chris Welsh)</t>
  </si>
  <si>
    <t>Housing &amp; Environment||Parks and Highways</t>
  </si>
  <si>
    <t>Housing &amp; Environment||Parks and Leisure</t>
  </si>
  <si>
    <t>Housing &amp; Environment||Parks and Leisure (part of Place: Community Development)</t>
  </si>
  <si>
    <t>Housing &amp; Environment||Pest Control</t>
  </si>
  <si>
    <t>Housing &amp; Environment||Place</t>
  </si>
  <si>
    <t>Housing &amp; Environment||Place - Apprentces</t>
  </si>
  <si>
    <t>Housing &amp; Environment||Place - Apprentices</t>
  </si>
  <si>
    <t>Housing &amp; Environment||Place - Apprenticeships</t>
  </si>
  <si>
    <t>Housing &amp; Environment||Place - Economic Growth</t>
  </si>
  <si>
    <t>Housing &amp; Environment||Place - Pollution</t>
  </si>
  <si>
    <t>Housing &amp; Environment||Place - Refugees</t>
  </si>
  <si>
    <t>Housing &amp; Environment||Place -Apprenticeships</t>
  </si>
  <si>
    <t>Housing &amp; Environment||Place Delivery</t>
  </si>
  <si>
    <t>Housing &amp; Environment||Place- Housing Demand</t>
  </si>
  <si>
    <t>Housing &amp; Environment||Planned Works &amp; Maintenance</t>
  </si>
  <si>
    <t>Housing &amp; Environment||Planning</t>
  </si>
  <si>
    <t>Housing &amp; Environment||Planning - Section 106</t>
  </si>
  <si>
    <t>Housing &amp; Environment||Planning Enforcement</t>
  </si>
  <si>
    <t>Housing &amp; Environment||Planning Services</t>
  </si>
  <si>
    <t>Housing &amp; Environment||Planning and Regeneration</t>
  </si>
  <si>
    <t>Housing &amp; Environment||Planning/Legal</t>
  </si>
  <si>
    <t>Housing &amp; Environment||Pollution Technical</t>
  </si>
  <si>
    <t>Housing &amp; Environment||Prevent</t>
  </si>
  <si>
    <t>Housing &amp; Environment||Prevent - Community Safety</t>
  </si>
  <si>
    <t>Housing &amp; Environment||Private Housing</t>
  </si>
  <si>
    <t>Housing &amp; Environment||Private Sector Housing</t>
  </si>
  <si>
    <t>Housing &amp; Environment||Projects Delivery Unit</t>
  </si>
  <si>
    <t>Housing &amp; Environment||Property &amp; Regen</t>
  </si>
  <si>
    <t>Housing &amp; Environment||Property Regulation</t>
  </si>
  <si>
    <t>Housing &amp; Environment||Property Regulation - Place</t>
  </si>
  <si>
    <t>Housing &amp; Environment||Property Safety</t>
  </si>
  <si>
    <t>Housing &amp; Environment||Recruitment Costs for Ad Building Control</t>
  </si>
  <si>
    <t>Housing &amp; Environment||Refugees</t>
  </si>
  <si>
    <t>Housing &amp; Environment||Regen</t>
  </si>
  <si>
    <t>Housing &amp; Environment||Regen &amp; Housing</t>
  </si>
  <si>
    <t>Housing &amp; Environment||Regen and Housing</t>
  </si>
  <si>
    <t>Housing &amp; Environment||Regen and Planning</t>
  </si>
  <si>
    <t>Housing &amp; Environment||Regeneration</t>
  </si>
  <si>
    <t>Housing &amp; Environment||Regeneration &amp; Housing</t>
  </si>
  <si>
    <t>Housing &amp; Environment||Regeneration &amp; Planning</t>
  </si>
  <si>
    <t>Housing &amp; Environment||Regeneration - Copley</t>
  </si>
  <si>
    <t>Housing &amp; Environment||Regeneration and Housing</t>
  </si>
  <si>
    <t>Housing &amp; Environment||Regeneration and Planning</t>
  </si>
  <si>
    <t>Housing &amp; Environment||Registrars</t>
  </si>
  <si>
    <t>Housing &amp; Environment||Regulatory Services</t>
  </si>
  <si>
    <t>Housing &amp; Environment||Repairs</t>
  </si>
  <si>
    <t>Housing &amp; Environment||Repairs &amp; Maintenance</t>
  </si>
  <si>
    <t>Housing &amp; Environment||Repairs &amp; Voids</t>
  </si>
  <si>
    <t>Housing &amp; Environment||Repairs and Maintenance</t>
  </si>
  <si>
    <t>Housing &amp; Environment||Repairs and Maintenance (voids)</t>
  </si>
  <si>
    <t>Housing &amp; Environment||Resettlement Team</t>
  </si>
  <si>
    <t>Housing &amp; Environment||Resident Services</t>
  </si>
  <si>
    <t>Housing &amp; Environment||Responsive Repairs &amp; Maintenance</t>
  </si>
  <si>
    <t>Housing &amp; Environment||Safer Communities</t>
  </si>
  <si>
    <t>Housing &amp; Environment||School Travel</t>
  </si>
  <si>
    <t>Housing &amp; Environment||Service Charge</t>
  </si>
  <si>
    <t>Housing &amp; Environment||Slt</t>
  </si>
  <si>
    <t>Housing &amp; Environment||Southall Town Hall</t>
  </si>
  <si>
    <t>Housing &amp; Environment||Strategic</t>
  </si>
  <si>
    <t>Housing &amp; Environment||Strategic Planning</t>
  </si>
  <si>
    <t>Housing &amp; Environment||Strategic Priority &amp; Investment</t>
  </si>
  <si>
    <t>Housing &amp; Environment||Strategic Property</t>
  </si>
  <si>
    <t>Housing &amp; Environment||Strategic Property &amp; Investment</t>
  </si>
  <si>
    <t>Housing &amp; Environment||Street Service</t>
  </si>
  <si>
    <t>Housing &amp; Environment||Street Services</t>
  </si>
  <si>
    <t>Housing &amp; Environment||Streets</t>
  </si>
  <si>
    <t>Housing &amp; Environment||Streets &amp; Direct Services</t>
  </si>
  <si>
    <t>Housing &amp; Environment||Surveying Services</t>
  </si>
  <si>
    <t>Housing &amp; Environment||Sustainability</t>
  </si>
  <si>
    <t>Housing &amp; Environment||Temporary Accommodation</t>
  </si>
  <si>
    <t>Housing &amp; Environment||Town Planning</t>
  </si>
  <si>
    <t>Housing &amp; Environment||Trading Standards</t>
  </si>
  <si>
    <t>Housing &amp; Environment||Transport</t>
  </si>
  <si>
    <t>Housing &amp; Environment||Transport Planning</t>
  </si>
  <si>
    <t>Housing &amp; Environment||Transport Planning Service</t>
  </si>
  <si>
    <t>Housing &amp; Environment||Transport Projects and Policy Team</t>
  </si>
  <si>
    <t>Housing &amp; Environment||Transport, Highways &amp; Parking</t>
  </si>
  <si>
    <t>Housing &amp; Environment||Tree Service</t>
  </si>
  <si>
    <t>Housing &amp; Environment||Voids &amp; Repairs</t>
  </si>
  <si>
    <t>Housing &amp; Environment||Waste and Recycling</t>
  </si>
  <si>
    <t>Resources||Accounts Payable Team</t>
  </si>
  <si>
    <t>Resources||Adult Social Care Collection</t>
  </si>
  <si>
    <t>Resources||All</t>
  </si>
  <si>
    <t>Resources||Audit &amp; Investigations</t>
  </si>
  <si>
    <t>Resources||Business Support Hub and Corporate Resources Spoke</t>
  </si>
  <si>
    <t>Resources||Change and Transformation</t>
  </si>
  <si>
    <t>Resources||Commercial &amp; Procurement</t>
  </si>
  <si>
    <t>Resources||Commercial &amp; Procurement Hub</t>
  </si>
  <si>
    <t>Resources||Commercial Hub</t>
  </si>
  <si>
    <t>Resources||Communications</t>
  </si>
  <si>
    <t>Resources||Corporate Finance</t>
  </si>
  <si>
    <t>Resources||Corporate Health &amp; Safety</t>
  </si>
  <si>
    <t>Resources||Corporate Health and Safety</t>
  </si>
  <si>
    <t>Resources||Customer &amp; Transactional Services</t>
  </si>
  <si>
    <t>Resources||Customer Services</t>
  </si>
  <si>
    <t>Resources||Customer and Transactional Services</t>
  </si>
  <si>
    <t>Resources||Democratic Services</t>
  </si>
  <si>
    <t>Resources||Digital &amp; ICT</t>
  </si>
  <si>
    <t>Resources||Digital and ICT</t>
  </si>
  <si>
    <t>Resources||Elections</t>
  </si>
  <si>
    <t>Resources||Facilities Management</t>
  </si>
  <si>
    <t>Resources||Finance</t>
  </si>
  <si>
    <t>Resources||Finance, Treasury</t>
  </si>
  <si>
    <t>Resources||Financial Assessments</t>
  </si>
  <si>
    <t>Resources||Fleet</t>
  </si>
  <si>
    <t>Resources||Fleet Management</t>
  </si>
  <si>
    <t>Resources||HR</t>
  </si>
  <si>
    <t>Resources||HR &amp; OD</t>
  </si>
  <si>
    <t>Resources||HR &amp; Payroll</t>
  </si>
  <si>
    <t>Resources||HR Shared Service Centre - Occupational Health</t>
  </si>
  <si>
    <t>Resources||HR and OD</t>
  </si>
  <si>
    <t>Resources||Health and Safety</t>
  </si>
  <si>
    <t>Resources||Home Ownership Services</t>
  </si>
  <si>
    <t>Resources||Hospitality and Events</t>
  </si>
  <si>
    <t>Resources||Hr&amp;od</t>
  </si>
  <si>
    <t>Resources||ICT</t>
  </si>
  <si>
    <t>Resources||ICT &amp; Data Management</t>
  </si>
  <si>
    <t>Resources||ICT &amp; Property Services</t>
  </si>
  <si>
    <t>Resources||ICT Commercial</t>
  </si>
  <si>
    <t>Resources||ICT and Property Services</t>
  </si>
  <si>
    <t>Resources||Insurance</t>
  </si>
  <si>
    <t>Resources||Invoice Processing</t>
  </si>
  <si>
    <t>Resources||Lcal Tax and Accounts Receivable</t>
  </si>
  <si>
    <t>Resources||Legal</t>
  </si>
  <si>
    <t>Resources||Legal Property &amp; Regulatory</t>
  </si>
  <si>
    <t>Resources||Legal Service</t>
  </si>
  <si>
    <t>Resources||Legal Services</t>
  </si>
  <si>
    <t>Resources||Legal Social Care and Education</t>
  </si>
  <si>
    <t>Resources||Legal and Democratic Services</t>
  </si>
  <si>
    <t>Resources||Local Tax &amp; Accounts Receivable</t>
  </si>
  <si>
    <t>Resources||Local Tax and Accounts Receivable</t>
  </si>
  <si>
    <t>Resources||Local Tax and Ar</t>
  </si>
  <si>
    <t>Resources||Marketing &amp; Communications</t>
  </si>
  <si>
    <t>Resources||Marketing and Communications</t>
  </si>
  <si>
    <t>Resources||Post, Print &amp; Distribution</t>
  </si>
  <si>
    <t>Resources||Post, Print &amp; Document Solutions</t>
  </si>
  <si>
    <t>Resources||Project Management Office</t>
  </si>
  <si>
    <t>Resources||Property Services</t>
  </si>
  <si>
    <t>Resources||Registrars</t>
  </si>
  <si>
    <t>Resources||Revenues &amp; Payments</t>
  </si>
  <si>
    <t>Resources||Revenues and Payments</t>
  </si>
  <si>
    <t>Resources||Schools Performance</t>
  </si>
  <si>
    <t>Resources||Security</t>
  </si>
  <si>
    <t>Resources||Security &amp; Estate Services ( Cleaning)</t>
  </si>
  <si>
    <t>Resources||Strategic Property &amp; Investment</t>
  </si>
  <si>
    <t>Resources||Street Services</t>
  </si>
  <si>
    <t>Strategy &amp; Change||Borough of Sanctuary</t>
  </si>
  <si>
    <t>Strategy &amp; Change||Change and Transformation</t>
  </si>
  <si>
    <t>Strategy &amp; Change||Chief Executive's Office</t>
  </si>
  <si>
    <t>Strategy &amp; Change||Commissioning Alliance</t>
  </si>
  <si>
    <t>Strategy &amp; Change||Communications</t>
  </si>
  <si>
    <t>Strategy &amp; Change||Connected Communities</t>
  </si>
  <si>
    <t>Strategy &amp; Change||Cost of Living</t>
  </si>
  <si>
    <t>Strategy &amp; Change||Ealing Virtual School, Behaviour, Strategy and Inclusion</t>
  </si>
  <si>
    <t>Strategy &amp; Change||Equalities and Engagement</t>
  </si>
  <si>
    <t>Strategy &amp; Change||Film Office</t>
  </si>
  <si>
    <t>Strategy &amp; Change||Future Ealing Pmo Team - Strategy &amp; Engagement</t>
  </si>
  <si>
    <t>Strategy &amp; Change||HR</t>
  </si>
  <si>
    <t>Strategy &amp; Change||HR &amp; OD</t>
  </si>
  <si>
    <t>Strategy &amp; Change||HR &amp; Organisational Development</t>
  </si>
  <si>
    <t>Strategy &amp; Change||HR and OD</t>
  </si>
  <si>
    <t>Strategy &amp; Change||Hdrc Ealing</t>
  </si>
  <si>
    <t>Strategy &amp; Change||ICT and Information Data Management</t>
  </si>
  <si>
    <t>Strategy &amp; Change||Research and Insight</t>
  </si>
  <si>
    <t>Strategy &amp; Change||Schools</t>
  </si>
  <si>
    <t>Strategy &amp; Change||Strategy &amp; Change</t>
  </si>
  <si>
    <t>Strategy &amp; Change||Strategy &amp; Engagement</t>
  </si>
  <si>
    <t>Strategy &amp; Change||Strategy &amp; Performance</t>
  </si>
  <si>
    <t>Strategy &amp; Change||Strategy and Change</t>
  </si>
  <si>
    <t>Strategy &amp; Change||Strategy and Engagement</t>
  </si>
  <si>
    <t>Strategy &amp; Change||Strategy and Engagement, But to Be Delivered in Customer Ervices and Finance</t>
  </si>
  <si>
    <t>Strategy &amp; Change||Strategy and Performance</t>
  </si>
  <si>
    <t>Strategy &amp; Change||Strategy, Performance &amp; Intelligence</t>
  </si>
  <si>
    <t>Strategy &amp; Change||Transformation</t>
  </si>
  <si>
    <t>Strategy &amp; Change||West London Alliance</t>
  </si>
  <si>
    <t>Strategy &amp; Change||Wla</t>
  </si>
  <si>
    <t>Strategy &amp; Change||Workforce and OD</t>
  </si>
  <si>
    <t>Strategy &amp; Change||Workforce and Organisational Development</t>
  </si>
  <si>
    <t>Strategy &amp; Change||Workforce and Organisational Development Department</t>
  </si>
  <si>
    <t>WLA||West London Alliance</t>
  </si>
  <si>
    <t>REDACTED</t>
  </si>
  <si>
    <t>Commissioned by Ealing Safeguarding Adult Board to undertake a Safeguarding Adult Review (SAR).</t>
  </si>
  <si>
    <t xml:space="preserve">Lucy Floyer has been commissioned by the Ealing Learning Partnership </t>
  </si>
  <si>
    <t>LA MODISTA WILL BE RUNNING 35 2-HOUR SEWING WORKSHOPS FOR AFGHAN REFUGEES FROM JUNE 2025 TO JUNE 2026.</t>
  </si>
  <si>
    <t>KLM CONSULTANCY</t>
  </si>
  <si>
    <t>Independent reviewer who will undertake a Child Safeguarding Practice Review regarding Child 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</si>
</sst>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quot;£&quot;#,##0"/>
    <numFmt numFmtId="165" formatCode="_-[$£-809]* #,##0.00_-;\-[$£-809]* #,##0.00_-;_-[$£-809]* &quot;-&quot;??_-;_-@_-"/>
    <numFmt numFmtId="166" formatCode="\£#,##0;\(\£#,##0\);\-"/>
  </numFmts>
  <fonts count="26" x14ac:knownFonts="1">
    <font>
      <sz val="12"/>
      <name val="Calibri"/>
    </font>
    <font>
      <sz val="8"/>
      <name val="Calibri"/>
      <family val="2"/>
    </font>
    <font>
      <sz val="12"/>
      <name val="Calibri"/>
      <family val="2"/>
    </font>
    <font>
      <b/>
      <sz val="12"/>
      <name val="Calibri"/>
      <family val="2"/>
    </font>
    <font>
      <sz val="12"/>
      <color theme="1"/>
      <name val="Calibri"/>
      <family val="2"/>
    </font>
    <font>
      <u/>
      <sz val="12"/>
      <color theme="10"/>
      <name val="Calibri"/>
      <family val="2"/>
    </font>
    <font>
      <sz val="11"/>
      <name val="Aptos Narrow"/>
      <family val="2"/>
    </font>
    <font>
      <sz val="11"/>
      <name val="Aptos Narrow"/>
      <family val="2"/>
    </font>
    <font>
      <u/>
      <sz val="11"/>
      <color theme="10"/>
      <name val="Calibri"/>
      <family val="2"/>
      <scheme val="minor"/>
    </font>
    <font>
      <b/>
      <sz val="12"/>
      <color theme="0"/>
      <name val="Calibri"/>
      <family val="2"/>
    </font>
    <font>
      <sz val="12"/>
      <name val="Calibri"/>
      <family val="2"/>
    </font>
    <font>
      <sz val="11"/>
      <name val="Aptos Narrow"/>
      <family val="2"/>
    </font>
    <font>
      <sz val="12"/>
      <color theme="0"/>
      <name val="Segoe UI Semibold"/>
      <family val="2"/>
    </font>
    <font>
      <sz val="12"/>
      <color theme="1"/>
      <name val="Calibri"/>
      <family val="2"/>
      <scheme val="minor"/>
    </font>
    <font>
      <strike/>
      <sz val="12"/>
      <color theme="1"/>
      <name val="Calibri"/>
      <family val="2"/>
      <scheme val="minor"/>
    </font>
    <font>
      <sz val="11"/>
      <name val="Arial"/>
      <family val="2"/>
      <charset val="1"/>
    </font>
    <font>
      <sz val="11"/>
      <color rgb="FF000000"/>
      <name val="Aptos Narrow"/>
      <family val="2"/>
    </font>
    <font>
      <b/>
      <sz val="12"/>
      <color rgb="FFFFFFFF"/>
      <name val="Calibri"/>
    </font>
    <font>
      <i/>
      <sz val="12"/>
      <color rgb="FF595959"/>
      <name val="Calibri"/>
      <family val="2"/>
      <scheme val="minor"/>
    </font>
    <font>
      <i/>
      <sz val="11"/>
      <color rgb="FF595959"/>
      <name val="Arial"/>
      <family val="2"/>
      <charset val="1"/>
    </font>
    <font>
      <i/>
      <sz val="12"/>
      <color rgb="FF595959"/>
      <name val="Calibri"/>
    </font>
    <font>
      <b/>
      <sz val="12"/>
      <name val="Calibri"/>
    </font>
    <font>
      <i/>
      <sz val="12"/>
      <color rgb="FF595959"/>
      <name val="Aptos Narrow"/>
      <family val="2"/>
    </font>
    <font>
      <i/>
      <sz val="12"/>
      <name val="Calibri"/>
      <family val="2"/>
      <scheme val="minor"/>
    </font>
    <font>
      <i/>
      <sz val="12"/>
      <name val="Calibri"/>
      <family val="2"/>
    </font>
    <font>
      <sz val="12"/>
      <color rgb="FF242424"/>
      <name val="Calibri"/>
      <family val="2"/>
    </font>
  </fonts>
  <fills count="1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rgb="FFFFCC66"/>
        <bgColor indexed="64"/>
      </patternFill>
    </fill>
    <fill>
      <patternFill patternType="solid">
        <fgColor theme="9" tint="0.39997558519241921"/>
        <bgColor indexed="64"/>
      </patternFill>
    </fill>
    <fill>
      <patternFill patternType="solid">
        <fgColor theme="4" tint="0.79998168889431442"/>
        <bgColor theme="4" tint="0.79998168889431442"/>
      </patternFill>
    </fill>
    <fill>
      <patternFill patternType="solid">
        <fgColor theme="4"/>
        <bgColor theme="4"/>
      </patternFill>
    </fill>
    <fill>
      <patternFill patternType="solid">
        <fgColor theme="4" tint="0.59999389629810485"/>
        <bgColor theme="4" tint="0.59999389629810485"/>
      </patternFill>
    </fill>
    <fill>
      <patternFill patternType="solid">
        <fgColor rgb="FFFFFF00"/>
        <bgColor indexed="64"/>
      </patternFill>
    </fill>
    <fill>
      <patternFill patternType="solid">
        <fgColor rgb="FF1F4E78"/>
        <bgColor indexed="64"/>
      </patternFill>
    </fill>
    <fill>
      <patternFill patternType="solid">
        <fgColor rgb="FFD9D9D9"/>
        <bgColor indexed="64"/>
      </patternFill>
    </fill>
    <fill>
      <patternFill patternType="solid">
        <fgColor rgb="FF808080"/>
        <bgColor indexed="64"/>
      </patternFill>
    </fill>
    <fill>
      <patternFill patternType="solid">
        <fgColor theme="0"/>
        <bgColor indexed="64"/>
      </patternFill>
    </fill>
    <fill>
      <patternFill patternType="solid">
        <fgColor theme="4" tint="0.59999389629810485"/>
        <bgColor indexed="64"/>
      </patternFill>
    </fill>
    <fill>
      <patternFill patternType="solid">
        <fgColor theme="3"/>
        <bgColor indexed="64"/>
      </patternFill>
    </fill>
  </fills>
  <borders count="12">
    <border>
      <left/>
      <right/>
      <top/>
      <bottom/>
      <diagonal/>
    </border>
    <border>
      <left style="thin">
        <color theme="0"/>
      </left>
      <right/>
      <top style="thin">
        <color theme="0"/>
      </top>
      <bottom/>
      <diagonal/>
    </border>
    <border>
      <left style="thin">
        <color theme="0"/>
      </left>
      <right/>
      <top/>
      <bottom/>
      <diagonal/>
    </border>
    <border>
      <left/>
      <right/>
      <top style="thick">
        <color theme="0"/>
      </top>
      <bottom/>
      <diagonal/>
    </border>
    <border>
      <left style="thin">
        <color theme="0"/>
      </left>
      <right/>
      <top style="thick">
        <color theme="0"/>
      </top>
      <bottom/>
      <diagonal/>
    </border>
    <border>
      <left/>
      <right/>
      <top style="thin">
        <color theme="0"/>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indexed="64"/>
      </right>
      <top style="thin">
        <color indexed="64"/>
      </top>
      <bottom style="thin">
        <color indexed="64"/>
      </bottom>
      <diagonal/>
    </border>
    <border>
      <left style="thin">
        <color theme="0"/>
      </left>
      <right style="thin">
        <color theme="0"/>
      </right>
      <top style="thin">
        <color theme="0"/>
      </top>
      <bottom/>
      <diagonal/>
    </border>
    <border>
      <left style="thin">
        <color theme="0"/>
      </left>
      <right style="thin">
        <color theme="0"/>
      </right>
      <top/>
      <bottom/>
      <diagonal/>
    </border>
  </borders>
  <cellStyleXfs count="9">
    <xf numFmtId="0" fontId="0" fillId="0" borderId="0"/>
    <xf numFmtId="0" fontId="2" fillId="0" borderId="0"/>
    <xf numFmtId="0" fontId="2" fillId="0" borderId="0"/>
    <xf numFmtId="0" fontId="5" fillId="0" borderId="0" applyNumberFormat="0" applyFill="0" applyBorder="0" applyAlignment="0" applyProtection="0"/>
    <xf numFmtId="0" fontId="6" fillId="0" borderId="0"/>
    <xf numFmtId="0" fontId="7" fillId="0" borderId="0"/>
    <xf numFmtId="0" fontId="8" fillId="0" borderId="0" applyNumberFormat="0" applyFill="0" applyBorder="0" applyAlignment="0" applyProtection="0"/>
    <xf numFmtId="43" fontId="10" fillId="0" borderId="0" applyFont="0" applyFill="0" applyBorder="0" applyAlignment="0" applyProtection="0"/>
    <xf numFmtId="0" fontId="11" fillId="0" borderId="0"/>
  </cellStyleXfs>
  <cellXfs count="137">
    <xf numFmtId="0" fontId="0" fillId="0" borderId="0" xfId="0"/>
    <xf numFmtId="14" fontId="0" fillId="0" borderId="0" xfId="0" applyNumberFormat="1"/>
    <xf numFmtId="0" fontId="2" fillId="0" borderId="0" xfId="0" applyFont="1"/>
    <xf numFmtId="0" fontId="0" fillId="0" borderId="0" xfId="0" applyAlignment="1">
      <alignment horizontal="left"/>
    </xf>
    <xf numFmtId="164" fontId="0" fillId="0" borderId="0" xfId="0" applyNumberFormat="1"/>
    <xf numFmtId="0" fontId="0" fillId="0" borderId="0" xfId="0" pivotButton="1"/>
    <xf numFmtId="0" fontId="0" fillId="0" borderId="0" xfId="0" applyAlignment="1">
      <alignment wrapText="1"/>
    </xf>
    <xf numFmtId="0" fontId="0" fillId="0" borderId="0" xfId="0" pivotButton="1" applyAlignment="1">
      <alignment wrapText="1"/>
    </xf>
    <xf numFmtId="0" fontId="0" fillId="0" borderId="0" xfId="0" applyAlignment="1">
      <alignment horizontal="left" wrapText="1"/>
    </xf>
    <xf numFmtId="0" fontId="2" fillId="0" borderId="0" xfId="0" applyFont="1" applyAlignment="1">
      <alignment horizontal="left"/>
    </xf>
    <xf numFmtId="0" fontId="3" fillId="3" borderId="0" xfId="0" applyFont="1" applyFill="1" applyAlignment="1">
      <alignment horizontal="left"/>
    </xf>
    <xf numFmtId="0" fontId="3" fillId="0" borderId="0" xfId="0" applyFont="1" applyAlignment="1">
      <alignment horizontal="left"/>
    </xf>
    <xf numFmtId="0" fontId="2" fillId="4" borderId="0" xfId="0" applyFont="1" applyFill="1" applyAlignment="1">
      <alignment horizontal="left"/>
    </xf>
    <xf numFmtId="0" fontId="2" fillId="2" borderId="0" xfId="0" applyFont="1" applyFill="1" applyAlignment="1">
      <alignment horizontal="left"/>
    </xf>
    <xf numFmtId="0" fontId="2" fillId="5" borderId="0" xfId="0" applyFont="1" applyFill="1" applyAlignment="1">
      <alignment horizontal="left"/>
    </xf>
    <xf numFmtId="0" fontId="4" fillId="8" borderId="1" xfId="0" applyFont="1" applyFill="1" applyBorder="1"/>
    <xf numFmtId="0" fontId="0" fillId="9" borderId="0" xfId="0" applyFill="1"/>
    <xf numFmtId="0" fontId="9" fillId="7" borderId="0" xfId="0" applyFont="1" applyFill="1"/>
    <xf numFmtId="0" fontId="9" fillId="7" borderId="2" xfId="0" applyFont="1" applyFill="1" applyBorder="1"/>
    <xf numFmtId="0" fontId="4" fillId="8" borderId="3" xfId="0" applyFont="1" applyFill="1" applyBorder="1"/>
    <xf numFmtId="0" fontId="4" fillId="8" borderId="4" xfId="0" applyFont="1" applyFill="1" applyBorder="1"/>
    <xf numFmtId="0" fontId="4" fillId="6" borderId="5" xfId="0" applyFont="1" applyFill="1" applyBorder="1"/>
    <xf numFmtId="0" fontId="4" fillId="6" borderId="1" xfId="0" applyFont="1" applyFill="1" applyBorder="1"/>
    <xf numFmtId="0" fontId="4" fillId="8" borderId="5" xfId="0" applyFont="1" applyFill="1" applyBorder="1"/>
    <xf numFmtId="0" fontId="13" fillId="0" borderId="0" xfId="0" applyFont="1" applyAlignment="1" applyProtection="1">
      <alignment horizontal="left"/>
      <protection locked="0"/>
    </xf>
    <xf numFmtId="14" fontId="13" fillId="0" borderId="0" xfId="0" applyNumberFormat="1" applyFont="1" applyAlignment="1" applyProtection="1">
      <alignment horizontal="left"/>
      <protection locked="0"/>
    </xf>
    <xf numFmtId="164" fontId="13" fillId="0" borderId="0" xfId="0" applyNumberFormat="1" applyFont="1" applyAlignment="1" applyProtection="1">
      <alignment horizontal="left"/>
      <protection locked="0"/>
    </xf>
    <xf numFmtId="0" fontId="13" fillId="0" borderId="0" xfId="0" applyFont="1" applyAlignment="1" applyProtection="1">
      <alignment horizontal="left" vertical="center"/>
      <protection locked="0"/>
    </xf>
    <xf numFmtId="0" fontId="13" fillId="0" borderId="0" xfId="0" applyFont="1" applyAlignment="1" applyProtection="1">
      <alignment horizontal="left" vertical="top"/>
      <protection locked="0"/>
    </xf>
    <xf numFmtId="0" fontId="13" fillId="0" borderId="0" xfId="1" applyFont="1" applyAlignment="1" applyProtection="1">
      <alignment horizontal="left" vertical="center"/>
      <protection locked="0"/>
    </xf>
    <xf numFmtId="0" fontId="13" fillId="0" borderId="0" xfId="3" applyFont="1" applyFill="1" applyBorder="1" applyAlignment="1" applyProtection="1">
      <alignment horizontal="left"/>
      <protection locked="0"/>
    </xf>
    <xf numFmtId="0" fontId="13" fillId="0" borderId="0" xfId="1" applyFont="1" applyAlignment="1" applyProtection="1">
      <alignment horizontal="left"/>
      <protection locked="0"/>
    </xf>
    <xf numFmtId="1" fontId="13" fillId="0" borderId="0" xfId="0" applyNumberFormat="1" applyFont="1" applyAlignment="1" applyProtection="1">
      <alignment horizontal="left"/>
      <protection locked="0"/>
    </xf>
    <xf numFmtId="164" fontId="13" fillId="0" borderId="0" xfId="0" applyNumberFormat="1" applyFont="1" applyAlignment="1" applyProtection="1">
      <alignment horizontal="left" vertical="center"/>
      <protection locked="0"/>
    </xf>
    <xf numFmtId="14" fontId="13" fillId="0" borderId="0" xfId="1" applyNumberFormat="1" applyFont="1" applyAlignment="1" applyProtection="1">
      <alignment horizontal="left"/>
      <protection locked="0"/>
    </xf>
    <xf numFmtId="164" fontId="13" fillId="0" borderId="0" xfId="1" applyNumberFormat="1" applyFont="1" applyAlignment="1" applyProtection="1">
      <alignment horizontal="left"/>
      <protection locked="0"/>
    </xf>
    <xf numFmtId="14" fontId="13" fillId="0" borderId="0" xfId="0" applyNumberFormat="1" applyFont="1" applyAlignment="1" applyProtection="1">
      <alignment horizontal="right"/>
      <protection locked="0"/>
    </xf>
    <xf numFmtId="14" fontId="13" fillId="0" borderId="7" xfId="0" applyNumberFormat="1" applyFont="1" applyBorder="1" applyAlignment="1" applyProtection="1">
      <alignment horizontal="left"/>
      <protection locked="0"/>
    </xf>
    <xf numFmtId="0" fontId="13" fillId="0" borderId="7" xfId="0" applyFont="1" applyBorder="1" applyAlignment="1" applyProtection="1">
      <alignment horizontal="left"/>
      <protection locked="0"/>
    </xf>
    <xf numFmtId="0" fontId="13" fillId="0" borderId="7" xfId="0" applyFont="1" applyBorder="1" applyAlignment="1" applyProtection="1">
      <alignment horizontal="left" vertical="center"/>
      <protection locked="0"/>
    </xf>
    <xf numFmtId="0" fontId="13" fillId="0" borderId="0" xfId="3" applyFont="1" applyFill="1" applyBorder="1" applyAlignment="1" applyProtection="1">
      <alignment horizontal="left" vertical="top"/>
      <protection locked="0"/>
    </xf>
    <xf numFmtId="49" fontId="13" fillId="0" borderId="0" xfId="0" applyNumberFormat="1" applyFont="1" applyAlignment="1" applyProtection="1">
      <alignment horizontal="left" vertical="center"/>
      <protection locked="0"/>
    </xf>
    <xf numFmtId="14" fontId="13" fillId="0" borderId="0" xfId="0" applyNumberFormat="1" applyFont="1" applyAlignment="1" applyProtection="1">
      <alignment horizontal="left" vertical="center"/>
      <protection locked="0"/>
    </xf>
    <xf numFmtId="0" fontId="13" fillId="0" borderId="0" xfId="0" applyFont="1" applyAlignment="1" applyProtection="1">
      <alignment horizontal="left" vertical="top" readingOrder="1"/>
      <protection locked="0"/>
    </xf>
    <xf numFmtId="14" fontId="13" fillId="0" borderId="0" xfId="0" applyNumberFormat="1" applyFont="1" applyAlignment="1" applyProtection="1">
      <alignment horizontal="left" vertical="top"/>
      <protection locked="0"/>
    </xf>
    <xf numFmtId="0" fontId="13" fillId="0" borderId="0" xfId="3" applyFont="1" applyFill="1" applyBorder="1" applyAlignment="1" applyProtection="1">
      <alignment horizontal="left" vertical="center"/>
      <protection locked="0"/>
    </xf>
    <xf numFmtId="164" fontId="0" fillId="0" borderId="0" xfId="0" applyNumberFormat="1" applyAlignment="1">
      <alignment horizontal="left"/>
    </xf>
    <xf numFmtId="0" fontId="12" fillId="0" borderId="0" xfId="0" applyFont="1" applyAlignment="1">
      <alignment vertical="center" wrapText="1"/>
    </xf>
    <xf numFmtId="1" fontId="13" fillId="0" borderId="0" xfId="1" applyNumberFormat="1" applyFont="1" applyAlignment="1" applyProtection="1">
      <alignment horizontal="left"/>
      <protection locked="0"/>
    </xf>
    <xf numFmtId="0" fontId="13" fillId="0" borderId="0" xfId="0" applyFont="1" applyAlignment="1" applyProtection="1">
      <alignment horizontal="center"/>
      <protection locked="0"/>
    </xf>
    <xf numFmtId="43" fontId="13" fillId="0" borderId="0" xfId="7" applyFont="1" applyFill="1" applyBorder="1" applyAlignment="1" applyProtection="1">
      <alignment horizontal="left"/>
      <protection locked="0"/>
    </xf>
    <xf numFmtId="1" fontId="13" fillId="0" borderId="0" xfId="0" applyNumberFormat="1" applyFont="1" applyAlignment="1" applyProtection="1">
      <alignment horizontal="left" vertical="top"/>
      <protection locked="0"/>
    </xf>
    <xf numFmtId="0" fontId="13" fillId="0" borderId="0" xfId="7" applyNumberFormat="1" applyFont="1" applyFill="1" applyBorder="1" applyAlignment="1" applyProtection="1">
      <alignment horizontal="left"/>
      <protection locked="0"/>
    </xf>
    <xf numFmtId="0" fontId="13" fillId="0" borderId="6" xfId="0" applyFont="1" applyBorder="1" applyAlignment="1" applyProtection="1">
      <alignment horizontal="left"/>
      <protection locked="0"/>
    </xf>
    <xf numFmtId="1" fontId="13" fillId="0" borderId="7" xfId="0" applyNumberFormat="1" applyFont="1" applyBorder="1" applyAlignment="1" applyProtection="1">
      <alignment horizontal="left"/>
      <protection locked="0"/>
    </xf>
    <xf numFmtId="3" fontId="13" fillId="0" borderId="0" xfId="0" applyNumberFormat="1" applyFont="1" applyAlignment="1" applyProtection="1">
      <alignment horizontal="left"/>
      <protection locked="0"/>
    </xf>
    <xf numFmtId="43" fontId="13" fillId="0" borderId="0" xfId="7" applyFont="1" applyFill="1" applyBorder="1" applyAlignment="1" applyProtection="1">
      <protection locked="0"/>
    </xf>
    <xf numFmtId="0" fontId="13" fillId="0" borderId="10" xfId="0" applyFont="1" applyBorder="1" applyAlignment="1" applyProtection="1">
      <alignment horizontal="left"/>
      <protection locked="0"/>
    </xf>
    <xf numFmtId="14" fontId="13" fillId="0" borderId="10" xfId="0" applyNumberFormat="1" applyFont="1" applyBorder="1" applyAlignment="1" applyProtection="1">
      <alignment horizontal="left"/>
      <protection locked="0"/>
    </xf>
    <xf numFmtId="1" fontId="13" fillId="0" borderId="10" xfId="0" applyNumberFormat="1" applyFont="1" applyBorder="1" applyAlignment="1" applyProtection="1">
      <alignment horizontal="left"/>
      <protection locked="0"/>
    </xf>
    <xf numFmtId="0" fontId="13" fillId="9" borderId="0" xfId="0" applyFont="1" applyFill="1" applyAlignment="1" applyProtection="1">
      <alignment horizontal="left"/>
      <protection locked="0"/>
    </xf>
    <xf numFmtId="164" fontId="13" fillId="9" borderId="0" xfId="0" applyNumberFormat="1" applyFont="1" applyFill="1" applyAlignment="1" applyProtection="1">
      <alignment horizontal="left"/>
      <protection locked="0"/>
    </xf>
    <xf numFmtId="165" fontId="0" fillId="0" borderId="0" xfId="0" applyNumberFormat="1"/>
    <xf numFmtId="4" fontId="13" fillId="0" borderId="0" xfId="0" applyNumberFormat="1" applyFont="1" applyAlignment="1" applyProtection="1">
      <alignment horizontal="left"/>
      <protection locked="0"/>
    </xf>
    <xf numFmtId="0" fontId="13" fillId="0" borderId="11" xfId="0" applyFont="1" applyBorder="1" applyAlignment="1" applyProtection="1">
      <alignment horizontal="left"/>
      <protection locked="0"/>
    </xf>
    <xf numFmtId="166" fontId="13" fillId="0" borderId="0" xfId="0" applyNumberFormat="1" applyFont="1" applyAlignment="1" applyProtection="1">
      <alignment horizontal="left"/>
      <protection locked="0"/>
    </xf>
    <xf numFmtId="166" fontId="0" fillId="0" borderId="0" xfId="0" applyNumberFormat="1"/>
    <xf numFmtId="166" fontId="13" fillId="0" borderId="6" xfId="0" applyNumberFormat="1" applyFont="1" applyBorder="1" applyAlignment="1" applyProtection="1">
      <alignment horizontal="left"/>
      <protection locked="0"/>
    </xf>
    <xf numFmtId="166" fontId="13" fillId="0" borderId="0" xfId="0" applyNumberFormat="1" applyFont="1" applyAlignment="1" applyProtection="1">
      <alignment horizontal="left" vertical="center"/>
      <protection locked="0"/>
    </xf>
    <xf numFmtId="166" fontId="13" fillId="0" borderId="0" xfId="1" applyNumberFormat="1" applyFont="1" applyAlignment="1" applyProtection="1">
      <alignment horizontal="left"/>
      <protection locked="0"/>
    </xf>
    <xf numFmtId="166" fontId="13" fillId="0" borderId="7" xfId="0" applyNumberFormat="1" applyFont="1" applyBorder="1" applyAlignment="1" applyProtection="1">
      <alignment horizontal="left" vertical="center"/>
      <protection locked="0"/>
    </xf>
    <xf numFmtId="166" fontId="13" fillId="0" borderId="0" xfId="0" applyNumberFormat="1" applyFont="1" applyAlignment="1" applyProtection="1">
      <alignment horizontal="left" vertical="top"/>
      <protection locked="0"/>
    </xf>
    <xf numFmtId="166" fontId="13" fillId="0" borderId="10" xfId="0" applyNumberFormat="1" applyFont="1" applyBorder="1" applyAlignment="1" applyProtection="1">
      <alignment horizontal="left"/>
      <protection locked="0"/>
    </xf>
    <xf numFmtId="166" fontId="13" fillId="0" borderId="7" xfId="0" applyNumberFormat="1" applyFont="1" applyBorder="1" applyAlignment="1" applyProtection="1">
      <alignment horizontal="left"/>
      <protection locked="0"/>
    </xf>
    <xf numFmtId="0" fontId="13" fillId="6" borderId="10" xfId="0" applyFont="1" applyFill="1" applyBorder="1" applyAlignment="1" applyProtection="1">
      <alignment horizontal="left" vertical="center"/>
      <protection locked="0"/>
    </xf>
    <xf numFmtId="0" fontId="13" fillId="0" borderId="8" xfId="0" applyFont="1" applyBorder="1" applyAlignment="1" applyProtection="1">
      <alignment horizontal="left"/>
      <protection locked="0"/>
    </xf>
    <xf numFmtId="0" fontId="13" fillId="0" borderId="1" xfId="0" applyFont="1" applyBorder="1" applyAlignment="1" applyProtection="1">
      <alignment horizontal="left"/>
      <protection locked="0"/>
    </xf>
    <xf numFmtId="0" fontId="18" fillId="11" borderId="0" xfId="0" applyFont="1" applyFill="1" applyAlignment="1">
      <alignment horizontal="left"/>
    </xf>
    <xf numFmtId="0" fontId="18" fillId="11" borderId="0" xfId="1" applyFont="1" applyFill="1" applyAlignment="1">
      <alignment horizontal="left"/>
    </xf>
    <xf numFmtId="0" fontId="18" fillId="11" borderId="10" xfId="0" applyFont="1" applyFill="1" applyBorder="1" applyAlignment="1">
      <alignment horizontal="left"/>
    </xf>
    <xf numFmtId="0" fontId="18" fillId="11" borderId="7" xfId="0" applyFont="1" applyFill="1" applyBorder="1" applyAlignment="1">
      <alignment horizontal="left"/>
    </xf>
    <xf numFmtId="14" fontId="18" fillId="11" borderId="0" xfId="0" applyNumberFormat="1" applyFont="1" applyFill="1" applyAlignment="1">
      <alignment horizontal="left"/>
    </xf>
    <xf numFmtId="14" fontId="18" fillId="11" borderId="7" xfId="0" applyNumberFormat="1" applyFont="1" applyFill="1" applyBorder="1" applyAlignment="1">
      <alignment horizontal="left"/>
    </xf>
    <xf numFmtId="14" fontId="18" fillId="11" borderId="10" xfId="0" applyNumberFormat="1" applyFont="1" applyFill="1" applyBorder="1" applyAlignment="1">
      <alignment horizontal="left"/>
    </xf>
    <xf numFmtId="166" fontId="18" fillId="11" borderId="0" xfId="0" applyNumberFormat="1" applyFont="1" applyFill="1" applyAlignment="1">
      <alignment horizontal="left"/>
    </xf>
    <xf numFmtId="166" fontId="18" fillId="11" borderId="9" xfId="0" applyNumberFormat="1" applyFont="1" applyFill="1" applyBorder="1" applyAlignment="1">
      <alignment horizontal="left"/>
    </xf>
    <xf numFmtId="166" fontId="18" fillId="11" borderId="10" xfId="0" applyNumberFormat="1" applyFont="1" applyFill="1" applyBorder="1" applyAlignment="1">
      <alignment horizontal="left"/>
    </xf>
    <xf numFmtId="166" fontId="18" fillId="11" borderId="7" xfId="0" applyNumberFormat="1" applyFont="1" applyFill="1" applyBorder="1" applyAlignment="1">
      <alignment horizontal="left"/>
    </xf>
    <xf numFmtId="164" fontId="18" fillId="11" borderId="0" xfId="0" applyNumberFormat="1" applyFont="1" applyFill="1" applyAlignment="1">
      <alignment horizontal="left"/>
    </xf>
    <xf numFmtId="1" fontId="18" fillId="11" borderId="0" xfId="0" applyNumberFormat="1" applyFont="1" applyFill="1" applyAlignment="1">
      <alignment horizontal="left"/>
    </xf>
    <xf numFmtId="1" fontId="18" fillId="11" borderId="7" xfId="0" applyNumberFormat="1" applyFont="1" applyFill="1" applyBorder="1" applyAlignment="1">
      <alignment horizontal="left"/>
    </xf>
    <xf numFmtId="1" fontId="18" fillId="11" borderId="10" xfId="0" applyNumberFormat="1" applyFont="1" applyFill="1" applyBorder="1" applyAlignment="1">
      <alignment horizontal="left"/>
    </xf>
    <xf numFmtId="0" fontId="17" fillId="10" borderId="0" xfId="0" applyFont="1" applyFill="1" applyAlignment="1" applyProtection="1">
      <alignment vertical="center" wrapText="1"/>
      <protection locked="0"/>
    </xf>
    <xf numFmtId="0" fontId="17" fillId="10" borderId="0" xfId="0" applyFont="1" applyFill="1" applyAlignment="1" applyProtection="1">
      <alignment horizontal="left" vertical="center" wrapText="1"/>
      <protection locked="0"/>
    </xf>
    <xf numFmtId="0" fontId="17" fillId="12" borderId="0" xfId="0" applyFont="1" applyFill="1" applyAlignment="1">
      <alignment vertical="center" wrapText="1"/>
    </xf>
    <xf numFmtId="165" fontId="17" fillId="12" borderId="0" xfId="0" applyNumberFormat="1" applyFont="1" applyFill="1" applyAlignment="1">
      <alignment vertical="center" wrapText="1"/>
    </xf>
    <xf numFmtId="0" fontId="21" fillId="0" borderId="0" xfId="0" applyFont="1"/>
    <xf numFmtId="0" fontId="13" fillId="0" borderId="0" xfId="0" quotePrefix="1" applyFont="1" applyAlignment="1" applyProtection="1">
      <alignment horizontal="left"/>
      <protection locked="0"/>
    </xf>
    <xf numFmtId="166" fontId="20" fillId="11" borderId="0" xfId="0" applyNumberFormat="1" applyFont="1" applyFill="1" applyAlignment="1">
      <alignment horizontal="left"/>
    </xf>
    <xf numFmtId="166" fontId="20" fillId="11" borderId="7" xfId="0" applyNumberFormat="1" applyFont="1" applyFill="1" applyBorder="1" applyAlignment="1">
      <alignment horizontal="left"/>
    </xf>
    <xf numFmtId="166" fontId="22" fillId="11" borderId="0" xfId="0" applyNumberFormat="1" applyFont="1" applyFill="1" applyAlignment="1">
      <alignment horizontal="left"/>
    </xf>
    <xf numFmtId="0" fontId="13" fillId="0" borderId="0" xfId="0" applyFont="1" applyProtection="1">
      <protection locked="0"/>
    </xf>
    <xf numFmtId="0" fontId="19" fillId="11" borderId="0" xfId="0" applyFont="1" applyFill="1"/>
    <xf numFmtId="0" fontId="15" fillId="0" borderId="0" xfId="0" applyFont="1" applyProtection="1">
      <protection locked="0"/>
    </xf>
    <xf numFmtId="166" fontId="0" fillId="0" borderId="0" xfId="0" applyNumberFormat="1" applyProtection="1">
      <protection locked="0"/>
    </xf>
    <xf numFmtId="0" fontId="14" fillId="0" borderId="0" xfId="0" applyFont="1" applyProtection="1">
      <protection locked="0"/>
    </xf>
    <xf numFmtId="0" fontId="13" fillId="8" borderId="7" xfId="0" applyFont="1" applyFill="1" applyBorder="1" applyProtection="1">
      <protection locked="0"/>
    </xf>
    <xf numFmtId="0" fontId="13" fillId="6" borderId="7" xfId="0" applyFont="1" applyFill="1" applyBorder="1" applyProtection="1">
      <protection locked="0"/>
    </xf>
    <xf numFmtId="0" fontId="18" fillId="11" borderId="0" xfId="0" applyFont="1" applyFill="1"/>
    <xf numFmtId="14" fontId="13" fillId="0" borderId="0" xfId="0" applyNumberFormat="1" applyFont="1" applyProtection="1">
      <protection locked="0"/>
    </xf>
    <xf numFmtId="0" fontId="0" fillId="9" borderId="0" xfId="0" applyFill="1" applyProtection="1">
      <protection locked="0"/>
    </xf>
    <xf numFmtId="0" fontId="0" fillId="0" borderId="0" xfId="0" applyProtection="1">
      <protection locked="0"/>
    </xf>
    <xf numFmtId="14" fontId="0" fillId="9" borderId="0" xfId="0" applyNumberFormat="1" applyFill="1" applyProtection="1">
      <protection locked="0"/>
    </xf>
    <xf numFmtId="0" fontId="13" fillId="9" borderId="0" xfId="0" applyFont="1" applyFill="1" applyProtection="1">
      <protection locked="0"/>
    </xf>
    <xf numFmtId="14" fontId="0" fillId="0" borderId="0" xfId="0" applyNumberFormat="1" applyProtection="1">
      <protection locked="0"/>
    </xf>
    <xf numFmtId="0" fontId="13" fillId="0" borderId="10" xfId="0" applyFont="1" applyBorder="1" applyProtection="1">
      <protection locked="0"/>
    </xf>
    <xf numFmtId="166" fontId="16" fillId="0" borderId="0" xfId="0" applyNumberFormat="1" applyFont="1" applyProtection="1">
      <protection locked="0"/>
    </xf>
    <xf numFmtId="0" fontId="13" fillId="0" borderId="7" xfId="0" applyFont="1" applyBorder="1" applyProtection="1">
      <protection locked="0"/>
    </xf>
    <xf numFmtId="166" fontId="0" fillId="0" borderId="7" xfId="0" applyNumberFormat="1" applyBorder="1" applyProtection="1">
      <protection locked="0"/>
    </xf>
    <xf numFmtId="14" fontId="17" fillId="10" borderId="0" xfId="0" applyNumberFormat="1" applyFont="1" applyFill="1" applyAlignment="1" applyProtection="1">
      <alignment horizontal="left" vertical="center" wrapText="1"/>
      <protection locked="0"/>
    </xf>
    <xf numFmtId="14" fontId="17" fillId="12" borderId="0" xfId="0" applyNumberFormat="1" applyFont="1" applyFill="1" applyAlignment="1">
      <alignment horizontal="left" vertical="center" wrapText="1"/>
    </xf>
    <xf numFmtId="14" fontId="0" fillId="0" borderId="0" xfId="0" applyNumberFormat="1" applyAlignment="1" applyProtection="1">
      <alignment horizontal="left"/>
      <protection locked="0"/>
    </xf>
    <xf numFmtId="14" fontId="0" fillId="0" borderId="0" xfId="0" applyNumberFormat="1" applyAlignment="1">
      <alignment horizontal="left"/>
    </xf>
    <xf numFmtId="166" fontId="0" fillId="0" borderId="0" xfId="0" applyNumberFormat="1" applyAlignment="1" applyProtection="1">
      <alignment horizontal="left"/>
      <protection locked="0"/>
    </xf>
    <xf numFmtId="0" fontId="0" fillId="14" borderId="0" xfId="0" applyFill="1" applyProtection="1">
      <protection locked="0"/>
    </xf>
    <xf numFmtId="14" fontId="0" fillId="14" borderId="0" xfId="0" applyNumberFormat="1" applyFill="1" applyAlignment="1" applyProtection="1">
      <alignment horizontal="left"/>
      <protection locked="0"/>
    </xf>
    <xf numFmtId="0" fontId="13" fillId="3" borderId="0" xfId="0" applyFont="1" applyFill="1" applyAlignment="1" applyProtection="1">
      <alignment horizontal="left"/>
      <protection locked="0"/>
    </xf>
    <xf numFmtId="0" fontId="13" fillId="3" borderId="0" xfId="0" applyFont="1" applyFill="1" applyAlignment="1" applyProtection="1">
      <alignment horizontal="left" vertical="center"/>
      <protection locked="0"/>
    </xf>
    <xf numFmtId="14" fontId="13" fillId="3" borderId="0" xfId="0" applyNumberFormat="1" applyFont="1" applyFill="1" applyAlignment="1" applyProtection="1">
      <alignment horizontal="left"/>
      <protection locked="0"/>
    </xf>
    <xf numFmtId="165" fontId="17" fillId="15" borderId="0" xfId="0" applyNumberFormat="1" applyFont="1" applyFill="1" applyAlignment="1">
      <alignment vertical="center" wrapText="1"/>
    </xf>
    <xf numFmtId="166" fontId="23" fillId="3" borderId="0" xfId="0" applyNumberFormat="1" applyFont="1" applyFill="1" applyAlignment="1">
      <alignment horizontal="left"/>
    </xf>
    <xf numFmtId="166" fontId="24" fillId="3" borderId="0" xfId="0" applyNumberFormat="1" applyFont="1" applyFill="1" applyAlignment="1">
      <alignment horizontal="left"/>
    </xf>
    <xf numFmtId="0" fontId="0" fillId="13" borderId="0" xfId="0" applyFill="1"/>
    <xf numFmtId="164" fontId="23" fillId="3" borderId="0" xfId="0" applyNumberFormat="1" applyFont="1" applyFill="1" applyAlignment="1">
      <alignment horizontal="left"/>
    </xf>
    <xf numFmtId="166" fontId="23" fillId="3" borderId="7" xfId="0" applyNumberFormat="1" applyFont="1" applyFill="1" applyBorder="1" applyAlignment="1">
      <alignment horizontal="left"/>
    </xf>
    <xf numFmtId="0" fontId="25" fillId="0" borderId="0" xfId="0" applyFont="1"/>
    <xf numFmtId="0" fontId="2" fillId="0" borderId="0" xfId="0" applyFont="1" applyProtection="1">
      <protection locked="0"/>
    </xf>
  </cellXfs>
  <cellStyles count="9">
    <cellStyle name="Comma" xfId="7" builtinId="3"/>
    <cellStyle name="Hyperlink" xfId="3" builtinId="8"/>
    <cellStyle name="Hyperlink 3" xfId="6" xr:uid="{23612608-C265-4C11-998A-0C38C990CF32}"/>
    <cellStyle name="Normal" xfId="0" builtinId="0"/>
    <cellStyle name="Normal 2" xfId="1" xr:uid="{1872B352-9FC3-4DE7-B9FF-0A5E6B976273}"/>
    <cellStyle name="Normal 3" xfId="2" xr:uid="{9DABF910-655B-4049-A19E-987901A154F3}"/>
    <cellStyle name="Normal 4" xfId="4" xr:uid="{29C4925E-A0E8-48F7-B963-395146005852}"/>
    <cellStyle name="Normal 5" xfId="5" xr:uid="{9EBCB5EA-BB40-4786-BFD6-0C0EC96CB19E}"/>
    <cellStyle name="Normal 6" xfId="8" xr:uid="{B5FA9D6C-15A8-427E-A645-FEE53106D433}"/>
  </cellStyles>
  <dxfs count="806">
    <dxf>
      <fill>
        <patternFill>
          <bgColor theme="8" tint="0.39994506668294322"/>
        </patternFill>
      </fill>
    </dxf>
    <dxf>
      <font>
        <color rgb="FF9C0006"/>
      </font>
      <fill>
        <patternFill>
          <bgColor rgb="FFFFC7CE"/>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6" tint="0.59996337778862885"/>
        </patternFill>
      </fill>
    </dxf>
    <dxf>
      <fill>
        <patternFill>
          <bgColor theme="5" tint="0.59996337778862885"/>
        </patternFill>
      </fill>
    </dxf>
    <dxf>
      <fill>
        <patternFill>
          <bgColor theme="9" tint="0.39994506668294322"/>
        </patternFill>
      </fill>
    </dxf>
    <dxf>
      <fill>
        <patternFill>
          <bgColor theme="6" tint="0.59996337778862885"/>
        </patternFill>
      </fill>
    </dxf>
    <dxf>
      <fill>
        <patternFill>
          <bgColor theme="5" tint="0.59996337778862885"/>
        </patternFill>
      </fill>
    </dxf>
    <dxf>
      <font>
        <color rgb="FF9C0006"/>
      </font>
      <fill>
        <patternFill>
          <bgColor rgb="FFFFC7CE"/>
        </patternFill>
      </fill>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numFmt numFmtId="19" formatCode="dd/mm/yyyy"/>
    </dxf>
    <dxf>
      <alignment horizontal="left"/>
    </dxf>
    <dxf>
      <alignment wrapText="1"/>
    </dxf>
    <dxf>
      <alignment wrapText="1"/>
    </dxf>
    <dxf>
      <alignment wrapText="1"/>
    </dxf>
    <dxf>
      <alignment wrapText="1"/>
    </dxf>
    <dxf>
      <alignment wrapText="1"/>
    </dxf>
    <dxf>
      <alignment wrapText="1"/>
    </dxf>
    <dxf>
      <alignment horizontal="center"/>
    </dxf>
    <dxf>
      <alignment wrapText="1"/>
    </dxf>
    <dxf>
      <alignment wrapText="1"/>
    </dxf>
    <dxf>
      <font>
        <b val="0"/>
        <i val="0"/>
        <strike val="0"/>
        <outline val="0"/>
        <shadow val="0"/>
        <u val="none"/>
        <vertAlign val="baseline"/>
        <sz val="12"/>
        <color theme="1"/>
        <name val="Calibri"/>
        <family val="2"/>
        <scheme val="minor"/>
      </font>
      <numFmt numFmtId="0" formatCode="General"/>
      <fill>
        <patternFill patternType="none">
          <fgColor indexed="64"/>
          <bgColor auto="1"/>
        </patternFill>
      </fill>
      <alignment horizontal="left" textRotation="0" wrapText="0" indent="0" justifyLastLine="0" shrinkToFit="0"/>
      <protection locked="0" hidden="0"/>
    </dxf>
    <dxf>
      <font>
        <b val="0"/>
        <i/>
        <strike val="0"/>
        <outline val="0"/>
        <shadow val="0"/>
        <u val="none"/>
        <vertAlign val="baseline"/>
        <sz val="12"/>
        <color rgb="FF595959"/>
        <name val="Calibri"/>
        <family val="2"/>
        <scheme val="minor"/>
      </font>
      <numFmt numFmtId="1" formatCode="0"/>
      <fill>
        <patternFill patternType="solid">
          <fgColor indexed="64"/>
          <bgColor rgb="FFD9D9D9"/>
        </patternFill>
      </fill>
      <alignment horizontal="left" textRotation="0" wrapText="0" indent="0" justifyLastLine="0" shrinkToFit="0"/>
      <protection locked="1" hidden="0"/>
    </dxf>
    <dxf>
      <font>
        <b val="0"/>
        <i val="0"/>
        <strike val="0"/>
        <outline val="0"/>
        <shadow val="0"/>
        <u val="none"/>
        <vertAlign val="baseline"/>
        <sz val="12"/>
        <color theme="1"/>
        <name val="Calibri"/>
        <family val="2"/>
        <scheme val="minor"/>
      </font>
      <fill>
        <patternFill patternType="none">
          <fgColor indexed="64"/>
          <bgColor auto="1"/>
        </patternFill>
      </fill>
      <alignment horizontal="left" textRotation="0" wrapText="0" indent="0" justifyLastLine="0" shrinkToFit="0"/>
      <protection locked="0" hidden="0"/>
    </dxf>
    <dxf>
      <font>
        <b val="0"/>
        <i val="0"/>
        <strike val="0"/>
        <outline val="0"/>
        <shadow val="0"/>
        <u val="none"/>
        <vertAlign val="baseline"/>
        <sz val="12"/>
        <color theme="1"/>
        <name val="Calibri"/>
        <family val="2"/>
        <scheme val="minor"/>
      </font>
      <fill>
        <patternFill patternType="none">
          <fgColor indexed="64"/>
          <bgColor auto="1"/>
        </patternFill>
      </fill>
      <alignment horizontal="left" textRotation="0" wrapText="0" indent="0" justifyLastLine="0" shrinkToFit="0"/>
      <protection locked="0" hidden="0"/>
    </dxf>
    <dxf>
      <font>
        <b val="0"/>
        <i val="0"/>
        <strike val="0"/>
        <outline val="0"/>
        <shadow val="0"/>
        <u val="none"/>
        <vertAlign val="baseline"/>
        <sz val="12"/>
        <color theme="1"/>
        <name val="Calibri"/>
        <family val="2"/>
        <scheme val="minor"/>
      </font>
      <fill>
        <patternFill patternType="none">
          <fgColor indexed="64"/>
          <bgColor auto="1"/>
        </patternFill>
      </fill>
      <alignment horizontal="left" textRotation="0" wrapText="0" indent="0" justifyLastLine="0" shrinkToFit="0"/>
      <protection locked="0" hidden="0"/>
    </dxf>
    <dxf>
      <font>
        <b val="0"/>
        <i val="0"/>
        <strike val="0"/>
        <outline val="0"/>
        <shadow val="0"/>
        <u val="none"/>
        <vertAlign val="baseline"/>
        <sz val="12"/>
        <color theme="1"/>
        <name val="Calibri"/>
        <family val="2"/>
        <scheme val="minor"/>
      </font>
      <fill>
        <patternFill patternType="none">
          <fgColor indexed="64"/>
          <bgColor auto="1"/>
        </patternFill>
      </fill>
      <alignment horizontal="left" textRotation="0" wrapText="0" indent="0" justifyLastLine="0" shrinkToFit="0"/>
      <protection locked="0" hidden="0"/>
    </dxf>
    <dxf>
      <font>
        <b val="0"/>
        <i val="0"/>
        <strike val="0"/>
        <outline val="0"/>
        <shadow val="0"/>
        <u val="none"/>
        <vertAlign val="baseline"/>
        <sz val="12"/>
        <color theme="1"/>
        <name val="Calibri"/>
        <family val="2"/>
        <scheme val="minor"/>
      </font>
      <fill>
        <patternFill patternType="none">
          <fgColor indexed="64"/>
          <bgColor auto="1"/>
        </patternFill>
      </fill>
      <alignment horizontal="left" textRotation="0" wrapText="0" indent="0" justifyLastLine="0" shrinkToFit="0"/>
      <protection locked="0" hidden="0"/>
    </dxf>
    <dxf>
      <font>
        <b val="0"/>
        <i val="0"/>
        <strike val="0"/>
        <outline val="0"/>
        <shadow val="0"/>
        <u val="none"/>
        <vertAlign val="baseline"/>
        <sz val="12"/>
        <color theme="1"/>
        <name val="Calibri"/>
        <family val="2"/>
        <scheme val="minor"/>
      </font>
      <fill>
        <patternFill patternType="none">
          <fgColor indexed="64"/>
          <bgColor auto="1"/>
        </patternFill>
      </fill>
      <alignment horizontal="left" textRotation="0" wrapText="0" indent="0" justifyLastLine="0" shrinkToFit="0"/>
      <protection locked="0" hidden="0"/>
    </dxf>
    <dxf>
      <font>
        <b val="0"/>
        <i val="0"/>
        <strike val="0"/>
        <outline val="0"/>
        <shadow val="0"/>
        <u val="none"/>
        <vertAlign val="baseline"/>
        <sz val="12"/>
        <color theme="1"/>
        <name val="Calibri"/>
        <family val="2"/>
        <scheme val="minor"/>
      </font>
      <fill>
        <patternFill patternType="none">
          <fgColor indexed="64"/>
          <bgColor auto="1"/>
        </patternFill>
      </fill>
      <alignment horizontal="left" textRotation="0" wrapText="0" indent="0" justifyLastLine="0" shrinkToFit="0"/>
      <protection locked="0" hidden="0"/>
    </dxf>
    <dxf>
      <font>
        <b val="0"/>
        <i val="0"/>
        <strike val="0"/>
        <outline val="0"/>
        <shadow val="0"/>
        <u val="none"/>
        <vertAlign val="baseline"/>
        <sz val="12"/>
        <color theme="1"/>
        <name val="Calibri"/>
        <family val="2"/>
        <scheme val="minor"/>
      </font>
      <fill>
        <patternFill patternType="none">
          <fgColor indexed="64"/>
          <bgColor auto="1"/>
        </patternFill>
      </fill>
      <alignment horizontal="left" textRotation="0" wrapText="0" indent="0" justifyLastLine="0" shrinkToFit="0"/>
      <protection locked="0" hidden="0"/>
    </dxf>
    <dxf>
      <font>
        <b val="0"/>
        <i val="0"/>
        <strike val="0"/>
        <outline val="0"/>
        <shadow val="0"/>
        <u val="none"/>
        <vertAlign val="baseline"/>
        <sz val="12"/>
        <color theme="1"/>
        <name val="Calibri"/>
        <family val="2"/>
        <scheme val="minor"/>
      </font>
      <fill>
        <patternFill patternType="none">
          <fgColor indexed="64"/>
          <bgColor auto="1"/>
        </patternFill>
      </fill>
      <alignment horizontal="left" textRotation="0" wrapText="0" indent="0" justifyLastLine="0" shrinkToFit="0"/>
      <protection locked="0" hidden="0"/>
    </dxf>
    <dxf>
      <font>
        <b val="0"/>
        <i val="0"/>
        <strike val="0"/>
        <outline val="0"/>
        <shadow val="0"/>
        <u val="none"/>
        <vertAlign val="baseline"/>
        <sz val="12"/>
        <color theme="1"/>
        <name val="Calibri"/>
        <family val="2"/>
        <scheme val="minor"/>
      </font>
      <fill>
        <patternFill patternType="none">
          <fgColor indexed="64"/>
          <bgColor auto="1"/>
        </patternFill>
      </fill>
      <alignment horizontal="left" textRotation="0" wrapText="0" indent="0" justifyLastLine="0" shrinkToFit="0"/>
      <protection locked="0" hidden="0"/>
    </dxf>
    <dxf>
      <font>
        <b val="0"/>
        <i val="0"/>
        <strike val="0"/>
        <outline val="0"/>
        <shadow val="0"/>
        <u val="none"/>
        <vertAlign val="baseline"/>
        <sz val="12"/>
        <color theme="1"/>
        <name val="Calibri"/>
        <family val="2"/>
        <scheme val="minor"/>
      </font>
      <fill>
        <patternFill patternType="none">
          <fgColor indexed="64"/>
          <bgColor auto="1"/>
        </patternFill>
      </fill>
      <alignment horizontal="left" textRotation="0" wrapText="0" indent="0" justifyLastLine="0" shrinkToFit="0"/>
      <protection locked="0" hidden="0"/>
    </dxf>
    <dxf>
      <font>
        <b val="0"/>
        <i val="0"/>
        <strike val="0"/>
        <outline val="0"/>
        <shadow val="0"/>
        <u val="none"/>
        <vertAlign val="baseline"/>
        <sz val="12"/>
        <color theme="1"/>
        <name val="Calibri"/>
        <family val="2"/>
        <scheme val="minor"/>
      </font>
      <fill>
        <patternFill patternType="none">
          <fgColor indexed="64"/>
          <bgColor auto="1"/>
        </patternFill>
      </fill>
      <alignment horizontal="left" textRotation="0" wrapText="0" indent="0" justifyLastLine="0" shrinkToFit="0"/>
      <protection locked="0" hidden="0"/>
    </dxf>
    <dxf>
      <font>
        <b val="0"/>
        <i val="0"/>
        <strike val="0"/>
        <outline val="0"/>
        <shadow val="0"/>
        <u val="none"/>
        <vertAlign val="baseline"/>
        <sz val="12"/>
        <color theme="1"/>
        <name val="Calibri"/>
        <family val="2"/>
        <scheme val="minor"/>
      </font>
      <fill>
        <patternFill patternType="none">
          <fgColor indexed="64"/>
          <bgColor auto="1"/>
        </patternFill>
      </fill>
      <alignment horizontal="left" textRotation="0" wrapText="0" indent="0" justifyLastLine="0" shrinkToFit="0"/>
      <protection locked="0" hidden="0"/>
    </dxf>
    <dxf>
      <font>
        <b val="0"/>
        <i val="0"/>
        <strike val="0"/>
        <outline val="0"/>
        <shadow val="0"/>
        <u val="none"/>
        <vertAlign val="baseline"/>
        <sz val="12"/>
        <color theme="1"/>
        <name val="Calibri"/>
        <family val="2"/>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outline val="0"/>
        <shadow val="0"/>
        <u val="none"/>
        <vertAlign val="baseline"/>
        <sz val="12"/>
        <color theme="1"/>
        <name val="Calibri"/>
        <family val="2"/>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outline val="0"/>
        <shadow val="0"/>
        <u val="none"/>
        <vertAlign val="baseline"/>
        <sz val="12"/>
        <color theme="1"/>
        <name val="Calibri"/>
        <family val="2"/>
        <scheme val="minor"/>
      </font>
      <numFmt numFmtId="19" formatCode="dd/mm/yyyy"/>
      <fill>
        <patternFill patternType="none">
          <fgColor indexed="64"/>
          <bgColor indexed="65"/>
        </patternFill>
      </fill>
      <alignment horizontal="left" vertical="bottom" textRotation="0" wrapText="0" indent="0" justifyLastLine="0" shrinkToFit="0" readingOrder="0"/>
      <protection locked="0" hidden="0"/>
    </dxf>
    <dxf>
      <font>
        <b val="0"/>
        <i val="0"/>
        <strike val="0"/>
        <outline val="0"/>
        <shadow val="0"/>
        <u val="none"/>
        <vertAlign val="baseline"/>
        <sz val="12"/>
        <color theme="1"/>
        <name val="Calibri"/>
        <family val="2"/>
        <scheme val="minor"/>
      </font>
      <fill>
        <patternFill patternType="none">
          <fgColor indexed="64"/>
          <bgColor auto="1"/>
        </patternFill>
      </fill>
      <alignment horizontal="left" textRotation="0" wrapText="0" indent="0" justifyLastLine="0" shrinkToFit="0"/>
      <protection locked="0" hidden="0"/>
    </dxf>
    <dxf>
      <font>
        <b val="0"/>
        <i val="0"/>
        <strike val="0"/>
        <outline val="0"/>
        <shadow val="0"/>
        <u val="none"/>
        <vertAlign val="baseline"/>
        <sz val="12"/>
        <color theme="1"/>
        <name val="Calibri"/>
        <family val="2"/>
        <scheme val="minor"/>
      </font>
      <numFmt numFmtId="1" formatCode="0"/>
      <fill>
        <patternFill patternType="none">
          <fgColor indexed="64"/>
          <bgColor auto="1"/>
        </patternFill>
      </fill>
      <alignment horizontal="left" textRotation="0" wrapText="0" indent="0" justifyLastLine="0" shrinkToFit="0"/>
      <protection locked="0" hidden="0"/>
    </dxf>
    <dxf>
      <font>
        <b val="0"/>
        <i val="0"/>
        <strike val="0"/>
        <outline val="0"/>
        <shadow val="0"/>
        <u val="none"/>
        <vertAlign val="baseline"/>
        <sz val="12"/>
        <color theme="1"/>
        <name val="Calibri"/>
        <family val="2"/>
        <scheme val="minor"/>
      </font>
      <fill>
        <patternFill patternType="none">
          <fgColor indexed="64"/>
          <bgColor indexed="65"/>
        </patternFill>
      </fill>
      <alignment horizontal="left" vertical="bottom" textRotation="0" wrapText="0" indent="0" justifyLastLine="0" shrinkToFit="0" readingOrder="0"/>
      <protection locked="0" hidden="0"/>
    </dxf>
    <dxf>
      <font>
        <b val="0"/>
        <i/>
        <strike val="0"/>
        <outline val="0"/>
        <shadow val="0"/>
        <u val="none"/>
        <vertAlign val="baseline"/>
        <sz val="12"/>
        <color rgb="FF595959"/>
        <name val="Calibri"/>
        <family val="2"/>
        <scheme val="minor"/>
      </font>
      <numFmt numFmtId="0" formatCode="General"/>
      <fill>
        <patternFill patternType="solid">
          <fgColor indexed="64"/>
          <bgColor rgb="FFD9D9D9"/>
        </patternFill>
      </fill>
      <alignment horizontal="left" vertical="bottom" textRotation="0" wrapText="0" indent="0" justifyLastLine="0" shrinkToFit="0" readingOrder="0"/>
      <protection locked="1" hidden="0"/>
    </dxf>
    <dxf>
      <font>
        <b val="0"/>
        <i/>
        <strike val="0"/>
        <condense val="0"/>
        <extend val="0"/>
        <outline val="0"/>
        <shadow val="0"/>
        <u val="none"/>
        <vertAlign val="baseline"/>
        <sz val="12"/>
        <color rgb="FF595959"/>
        <name val="Calibri"/>
        <family val="2"/>
        <scheme val="minor"/>
      </font>
      <numFmt numFmtId="0" formatCode="General"/>
      <fill>
        <patternFill patternType="solid">
          <fgColor indexed="64"/>
          <bgColor rgb="FFD9D9D9"/>
        </patternFill>
      </fill>
      <alignment horizontal="left" vertical="bottom" textRotation="0" wrapText="0" indent="0" justifyLastLine="0" shrinkToFit="0" readingOrder="0"/>
      <protection locked="1" hidden="0"/>
    </dxf>
    <dxf>
      <font>
        <b val="0"/>
        <i/>
        <strike val="0"/>
        <outline val="0"/>
        <shadow val="0"/>
        <u val="none"/>
        <vertAlign val="baseline"/>
        <sz val="12"/>
        <color rgb="FF595959"/>
        <name val="Calibri"/>
        <family val="2"/>
        <scheme val="minor"/>
      </font>
      <numFmt numFmtId="0" formatCode="General"/>
      <fill>
        <patternFill patternType="solid">
          <fgColor indexed="64"/>
          <bgColor rgb="FFD9D9D9"/>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bottom" textRotation="0" wrapText="0" indent="0" justifyLastLine="0" shrinkToFit="0" readingOrder="0"/>
      <protection locked="0" hidden="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bottom" textRotation="0" wrapText="0" indent="0" justifyLastLine="0" shrinkToFit="0" readingOrder="0"/>
      <protection locked="0" hidden="0"/>
    </dxf>
    <dxf>
      <font>
        <b val="0"/>
        <i val="0"/>
        <strike val="0"/>
        <outline val="0"/>
        <shadow val="0"/>
        <u val="none"/>
        <vertAlign val="baseline"/>
        <sz val="12"/>
        <color theme="1"/>
        <name val="Calibri"/>
        <family val="2"/>
        <scheme val="minor"/>
      </font>
      <numFmt numFmtId="164" formatCode="&quot;£&quot;#,##0"/>
      <fill>
        <patternFill patternType="none">
          <fgColor indexed="64"/>
          <bgColor indexed="65"/>
        </patternFill>
      </fill>
      <alignment horizontal="left" vertical="bottom" textRotation="0" wrapText="0" indent="0" justifyLastLine="0" shrinkToFit="0" readingOrder="0"/>
      <protection locked="0" hidden="0"/>
    </dxf>
    <dxf>
      <font>
        <b val="0"/>
        <i/>
        <strike val="0"/>
        <outline val="0"/>
        <shadow val="0"/>
        <u val="none"/>
        <vertAlign val="baseline"/>
        <sz val="12"/>
        <color rgb="FF595959"/>
        <name val="Calibri"/>
        <family val="2"/>
        <scheme val="minor"/>
      </font>
      <numFmt numFmtId="164" formatCode="&quot;£&quot;#,##0"/>
      <fill>
        <patternFill patternType="solid">
          <fgColor indexed="64"/>
          <bgColor rgb="FFD9D9D9"/>
        </patternFill>
      </fill>
      <alignment horizontal="left" vertical="bottom" textRotation="0" wrapText="0" indent="0" justifyLastLine="0" shrinkToFit="0" readingOrder="0"/>
      <protection locked="1" hidden="0"/>
    </dxf>
    <dxf>
      <font>
        <b val="0"/>
        <i/>
        <strike val="0"/>
        <outline val="0"/>
        <shadow val="0"/>
        <u val="none"/>
        <vertAlign val="baseline"/>
        <sz val="12"/>
        <color rgb="FF595959"/>
        <name val="Calibri"/>
        <family val="2"/>
        <scheme val="minor"/>
      </font>
      <numFmt numFmtId="164" formatCode="&quot;£&quot;#,##0"/>
      <fill>
        <patternFill patternType="solid">
          <fgColor indexed="64"/>
          <bgColor rgb="FFD9D9D9"/>
        </patternFill>
      </fill>
      <alignment horizontal="left" vertical="bottom" textRotation="0" wrapText="0" indent="0" justifyLastLine="0" shrinkToFit="0" readingOrder="0"/>
      <protection locked="1" hidden="0"/>
    </dxf>
    <dxf>
      <font>
        <b val="0"/>
        <i val="0"/>
        <strike val="0"/>
        <outline val="0"/>
        <shadow val="0"/>
        <u val="none"/>
        <vertAlign val="baseline"/>
        <sz val="12"/>
        <color theme="1"/>
        <name val="Calibri"/>
        <family val="2"/>
        <scheme val="minor"/>
      </font>
      <numFmt numFmtId="3" formatCode="#,##0"/>
      <fill>
        <patternFill patternType="none">
          <fgColor indexed="64"/>
          <bgColor auto="1"/>
        </patternFill>
      </fill>
      <alignment horizontal="left" textRotation="0" wrapText="0" indent="0" justifyLastLine="0" shrinkToFit="0" readingOrder="0"/>
      <protection locked="0" hidden="0"/>
    </dxf>
    <dxf>
      <font>
        <b val="0"/>
        <i/>
        <strike val="0"/>
        <outline val="0"/>
        <shadow val="0"/>
        <u val="none"/>
        <vertAlign val="baseline"/>
        <sz val="12"/>
        <color rgb="FF595959"/>
        <name val="Calibri"/>
        <family val="2"/>
        <scheme val="minor"/>
      </font>
      <numFmt numFmtId="19" formatCode="dd/mm/yyyy"/>
      <fill>
        <patternFill patternType="solid">
          <fgColor indexed="64"/>
          <bgColor rgb="FFD9D9D9"/>
        </patternFill>
      </fill>
      <alignment horizontal="left" vertical="bottom" textRotation="0" wrapText="0" indent="0" justifyLastLine="0" shrinkToFit="0" readingOrder="0"/>
      <protection locked="1" hidden="0"/>
    </dxf>
    <dxf>
      <font>
        <b val="0"/>
        <i/>
        <strike val="0"/>
        <outline val="0"/>
        <shadow val="0"/>
        <u val="none"/>
        <vertAlign val="baseline"/>
        <sz val="12"/>
        <color rgb="FF595959"/>
        <name val="Calibri"/>
        <family val="2"/>
        <scheme val="minor"/>
      </font>
      <numFmt numFmtId="19" formatCode="dd/mm/yyyy"/>
      <fill>
        <patternFill patternType="solid">
          <fgColor indexed="64"/>
          <bgColor rgb="FFD9D9D9"/>
        </patternFill>
      </fill>
      <alignment horizontal="left" vertical="bottom" textRotation="0" wrapText="0" indent="0" justifyLastLine="0" shrinkToFit="0" readingOrder="0"/>
      <protection locked="1" hidden="0"/>
    </dxf>
    <dxf>
      <font>
        <b val="0"/>
        <i/>
        <strike val="0"/>
        <outline val="0"/>
        <shadow val="0"/>
        <u val="none"/>
        <vertAlign val="baseline"/>
        <sz val="12"/>
        <color rgb="FF595959"/>
        <name val="Calibri"/>
        <family val="2"/>
        <scheme val="minor"/>
      </font>
      <numFmt numFmtId="19" formatCode="dd/mm/yyyy"/>
      <fill>
        <patternFill patternType="solid">
          <fgColor indexed="64"/>
          <bgColor rgb="FFD9D9D9"/>
        </patternFill>
      </fill>
      <alignment horizontal="left" vertical="bottom" textRotation="0" wrapText="0" indent="0" justifyLastLine="0" shrinkToFit="0" readingOrder="0"/>
      <protection locked="1" hidden="0"/>
    </dxf>
    <dxf>
      <font>
        <b val="0"/>
        <i val="0"/>
        <strike val="0"/>
        <outline val="0"/>
        <shadow val="0"/>
        <u val="none"/>
        <vertAlign val="baseline"/>
        <sz val="12"/>
        <color theme="1"/>
        <name val="Calibri"/>
        <family val="2"/>
        <scheme val="minor"/>
      </font>
      <numFmt numFmtId="19" formatCode="dd/mm/yyyy"/>
      <fill>
        <patternFill patternType="none">
          <fgColor indexed="64"/>
          <bgColor auto="1"/>
        </patternFill>
      </fill>
      <alignment horizontal="left" textRotation="0" wrapText="0" indent="0" justifyLastLine="0" shrinkToFit="0"/>
      <protection locked="0" hidden="0"/>
    </dxf>
    <dxf>
      <font>
        <b val="0"/>
        <i val="0"/>
        <strike val="0"/>
        <outline val="0"/>
        <shadow val="0"/>
        <u val="none"/>
        <vertAlign val="baseline"/>
        <sz val="12"/>
        <color theme="1"/>
        <name val="Calibri"/>
        <family val="2"/>
        <scheme val="minor"/>
      </font>
      <numFmt numFmtId="19" formatCode="dd/mm/yyyy"/>
      <fill>
        <patternFill patternType="none">
          <fgColor indexed="64"/>
          <bgColor auto="1"/>
        </patternFill>
      </fill>
      <alignment horizontal="left" textRotation="0" wrapText="0" indent="0" justifyLastLine="0" shrinkToFit="0"/>
      <protection locked="0" hidden="0"/>
    </dxf>
    <dxf>
      <font>
        <b val="0"/>
        <i val="0"/>
        <strike val="0"/>
        <outline val="0"/>
        <shadow val="0"/>
        <u val="none"/>
        <vertAlign val="baseline"/>
        <sz val="12"/>
        <color theme="1"/>
        <name val="Calibri"/>
        <family val="2"/>
        <scheme val="minor"/>
      </font>
      <fill>
        <patternFill patternType="none">
          <fgColor indexed="64"/>
          <bgColor indexed="65"/>
        </patternFill>
      </fill>
      <alignment horizontal="left" vertical="center" textRotation="0" wrapText="0" indent="0" justifyLastLine="0" shrinkToFit="0" readingOrder="0"/>
      <protection locked="0" hidden="0"/>
    </dxf>
    <dxf>
      <font>
        <b val="0"/>
        <i val="0"/>
        <strike val="0"/>
        <outline val="0"/>
        <shadow val="0"/>
        <u val="none"/>
        <vertAlign val="baseline"/>
        <sz val="12"/>
        <color theme="1"/>
        <name val="Calibri"/>
        <family val="2"/>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outline val="0"/>
        <shadow val="0"/>
        <u val="none"/>
        <vertAlign val="baseline"/>
        <sz val="12"/>
        <color theme="1"/>
        <name val="Calibri"/>
        <family val="2"/>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outline val="0"/>
        <shadow val="0"/>
        <u val="none"/>
        <vertAlign val="baseline"/>
        <sz val="12"/>
        <color theme="1"/>
        <name val="Calibri"/>
        <family val="2"/>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outline val="0"/>
        <shadow val="0"/>
        <u val="none"/>
        <vertAlign val="baseline"/>
        <sz val="12"/>
        <color theme="1"/>
        <name val="Calibri"/>
        <family val="2"/>
        <scheme val="minor"/>
      </font>
      <fill>
        <patternFill patternType="none">
          <fgColor indexed="64"/>
          <bgColor indexed="65"/>
        </patternFill>
      </fill>
      <alignment horizontal="left" vertical="center" textRotation="0" wrapText="0" indent="0" justifyLastLine="0" shrinkToFit="0" readingOrder="0"/>
      <protection locked="0" hidden="0"/>
    </dxf>
    <dxf>
      <font>
        <b val="0"/>
        <i/>
        <strike val="0"/>
        <condense val="0"/>
        <extend val="0"/>
        <outline val="0"/>
        <shadow val="0"/>
        <u val="none"/>
        <vertAlign val="baseline"/>
        <sz val="12"/>
        <color rgb="FF595959"/>
        <name val="Calibri"/>
        <family val="2"/>
        <scheme val="minor"/>
      </font>
      <numFmt numFmtId="0" formatCode="General"/>
      <fill>
        <patternFill patternType="solid">
          <fgColor indexed="64"/>
          <bgColor rgb="FFD9D9D9"/>
        </patternFill>
      </fill>
      <alignment horizontal="left" vertical="bottom" textRotation="0" wrapText="0" indent="0" justifyLastLine="0" shrinkToFit="0" readingOrder="0"/>
      <protection locked="1" hidden="0"/>
    </dxf>
    <dxf>
      <font>
        <b val="0"/>
        <i val="0"/>
        <strike val="0"/>
        <outline val="0"/>
        <shadow val="0"/>
        <u val="none"/>
        <vertAlign val="baseline"/>
        <sz val="12"/>
        <color theme="1"/>
        <name val="Calibri"/>
        <family val="2"/>
        <scheme val="minor"/>
      </font>
      <fill>
        <patternFill patternType="none">
          <fgColor indexed="64"/>
          <bgColor indexed="65"/>
        </patternFill>
      </fill>
      <alignment horizontal="left" vertical="center" textRotation="0" wrapText="0" indent="0" justifyLastLine="0" shrinkToFit="0" readingOrder="0"/>
      <protection locked="0" hidden="0"/>
    </dxf>
    <dxf>
      <font>
        <b val="0"/>
        <i val="0"/>
        <strike val="0"/>
        <outline val="0"/>
        <shadow val="0"/>
        <u val="none"/>
        <vertAlign val="baseline"/>
        <sz val="12"/>
        <color theme="1"/>
        <name val="Calibri"/>
        <family val="2"/>
        <scheme val="minor"/>
      </font>
      <fill>
        <patternFill patternType="none">
          <fgColor indexed="64"/>
          <bgColor indexed="65"/>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left" vertical="bottom" textRotation="0" wrapText="0" indent="0" justifyLastLine="0" shrinkToFit="0" readingOrder="0"/>
      <protection locked="0" hidden="0"/>
    </dxf>
    <dxf>
      <font>
        <b val="0"/>
        <i val="0"/>
        <strike val="0"/>
        <outline val="0"/>
        <shadow val="0"/>
        <u val="none"/>
        <vertAlign val="baseline"/>
        <sz val="12"/>
        <color theme="1"/>
        <name val="Calibri"/>
        <family val="2"/>
        <scheme val="minor"/>
      </font>
      <fill>
        <patternFill patternType="none">
          <fgColor indexed="64"/>
          <bgColor auto="1"/>
        </patternFill>
      </fill>
      <alignment horizontal="left" textRotation="0" wrapText="0" indent="0" justifyLastLine="0" shrinkToFit="0"/>
      <protection locked="0" hidden="0"/>
    </dxf>
    <dxf>
      <font>
        <b val="0"/>
        <i val="0"/>
        <strike val="0"/>
        <outline val="0"/>
        <shadow val="0"/>
        <u val="none"/>
        <vertAlign val="baseline"/>
        <sz val="12"/>
        <color theme="1"/>
        <name val="Calibri"/>
        <family val="2"/>
        <scheme val="minor"/>
      </font>
      <fill>
        <patternFill patternType="none">
          <fgColor indexed="64"/>
          <bgColor auto="1"/>
        </patternFill>
      </fill>
      <alignment horizontal="left" textRotation="0" wrapText="0" indent="0" justifyLastLine="0" shrinkToFit="0"/>
      <protection locked="0" hidden="0"/>
    </dxf>
    <dxf>
      <font>
        <strike val="0"/>
        <outline val="0"/>
        <shadow val="0"/>
        <u val="none"/>
        <vertAlign val="baseline"/>
        <sz val="12"/>
        <color theme="0"/>
        <name val="Segoe UI Semibold"/>
        <family val="2"/>
        <scheme val="none"/>
      </font>
      <alignment horizontal="general" vertical="center" textRotation="0" wrapText="1" indent="0" justifyLastLine="0" shrinkToFit="0" readingOrder="0"/>
      <protection locked="0" hidden="0"/>
    </dxf>
    <dxf>
      <font>
        <b val="0"/>
        <i/>
        <strike val="0"/>
        <outline val="0"/>
        <shadow val="0"/>
        <u val="none"/>
        <vertAlign val="baseline"/>
        <sz val="12"/>
        <color rgb="FF595959"/>
        <name val="Calibri"/>
        <family val="2"/>
        <scheme val="minor"/>
      </font>
      <numFmt numFmtId="1" formatCode="0"/>
      <fill>
        <patternFill patternType="solid">
          <fgColor indexed="64"/>
          <bgColor rgb="FFD9D9D9"/>
        </patternFill>
      </fill>
      <alignment horizontal="left" textRotation="0" wrapText="0" indent="0" justifyLastLine="0" shrinkToFit="0"/>
      <protection locked="1" hidden="0"/>
    </dxf>
    <dxf>
      <font>
        <b val="0"/>
        <i val="0"/>
        <strike val="0"/>
        <outline val="0"/>
        <shadow val="0"/>
        <u val="none"/>
        <vertAlign val="baseline"/>
        <sz val="12"/>
        <color theme="1"/>
        <name val="Calibri"/>
        <family val="2"/>
        <scheme val="minor"/>
      </font>
      <fill>
        <patternFill patternType="none">
          <fgColor indexed="64"/>
          <bgColor auto="1"/>
        </patternFill>
      </fill>
      <alignment horizontal="left" textRotation="0" wrapText="0" indent="0" justifyLastLine="0" shrinkToFit="0"/>
      <protection locked="0" hidden="0"/>
    </dxf>
    <dxf>
      <font>
        <b val="0"/>
        <i val="0"/>
        <strike val="0"/>
        <outline val="0"/>
        <shadow val="0"/>
        <u val="none"/>
        <vertAlign val="baseline"/>
        <sz val="12"/>
        <color theme="1"/>
        <name val="Calibri"/>
        <family val="2"/>
        <scheme val="minor"/>
      </font>
      <fill>
        <patternFill patternType="none">
          <fgColor indexed="64"/>
          <bgColor auto="1"/>
        </patternFill>
      </fill>
      <alignment horizontal="left" textRotation="0" wrapText="0" indent="0" justifyLastLine="0" shrinkToFit="0"/>
      <protection locked="0" hidden="0"/>
    </dxf>
    <dxf>
      <font>
        <b val="0"/>
        <i val="0"/>
        <strike val="0"/>
        <outline val="0"/>
        <shadow val="0"/>
        <u val="none"/>
        <vertAlign val="baseline"/>
        <sz val="12"/>
        <color theme="1"/>
        <name val="Calibri"/>
        <family val="2"/>
        <scheme val="minor"/>
      </font>
      <numFmt numFmtId="1" formatCode="0"/>
      <fill>
        <patternFill patternType="none">
          <fgColor indexed="64"/>
          <bgColor auto="1"/>
        </patternFill>
      </fill>
      <alignment horizontal="left" textRotation="0" wrapText="0" indent="0" justifyLastLine="0" shrinkToFit="0"/>
      <protection locked="0" hidden="0"/>
    </dxf>
    <dxf>
      <font>
        <b val="0"/>
        <i/>
        <strike val="0"/>
        <outline val="0"/>
        <shadow val="0"/>
        <u val="none"/>
        <vertAlign val="baseline"/>
        <sz val="12"/>
        <color rgb="FF595959"/>
        <name val="Calibri"/>
        <family val="2"/>
        <scheme val="minor"/>
      </font>
      <numFmt numFmtId="0" formatCode="General"/>
      <fill>
        <patternFill patternType="solid">
          <fgColor indexed="64"/>
          <bgColor rgb="FFD9D9D9"/>
        </patternFill>
      </fill>
      <alignment horizontal="left" vertical="bottom" textRotation="0" wrapText="0" indent="0" justifyLastLine="0" shrinkToFit="0" readingOrder="0"/>
      <protection locked="1" hidden="0"/>
    </dxf>
    <dxf>
      <font>
        <b val="0"/>
        <i/>
        <strike val="0"/>
        <outline val="0"/>
        <shadow val="0"/>
        <u val="none"/>
        <vertAlign val="baseline"/>
        <sz val="12"/>
        <color auto="1"/>
        <name val="Calibri"/>
        <scheme val="minor"/>
      </font>
      <numFmt numFmtId="164" formatCode="&quot;£&quot;#,##0"/>
      <fill>
        <patternFill patternType="solid">
          <fgColor indexed="64"/>
          <bgColor theme="4" tint="0.79998168889431442"/>
        </patternFill>
      </fill>
      <alignment horizontal="left" vertical="bottom" textRotation="0" wrapText="0" indent="0" justifyLastLine="0" shrinkToFit="0" readingOrder="0"/>
      <protection locked="1" hidden="0"/>
    </dxf>
    <dxf>
      <font>
        <b val="0"/>
        <i val="0"/>
        <strike val="0"/>
        <outline val="0"/>
        <shadow val="0"/>
        <u val="none"/>
        <vertAlign val="baseline"/>
        <sz val="12"/>
        <color theme="1"/>
        <name val="Calibri"/>
        <family val="2"/>
        <scheme val="minor"/>
      </font>
      <numFmt numFmtId="3" formatCode="#,##0"/>
      <fill>
        <patternFill patternType="none">
          <fgColor indexed="64"/>
          <bgColor auto="1"/>
        </patternFill>
      </fill>
      <alignment horizontal="left" textRotation="0" wrapText="0" indent="0" justifyLastLine="0" shrinkToFit="0" readingOrder="0"/>
      <protection locked="0" hidden="0"/>
    </dxf>
    <dxf>
      <font>
        <b val="0"/>
        <i/>
        <strike val="0"/>
        <outline val="0"/>
        <shadow val="0"/>
        <u val="none"/>
        <vertAlign val="baseline"/>
        <sz val="12"/>
        <color rgb="FF595959"/>
        <name val="Calibri"/>
        <family val="2"/>
        <scheme val="minor"/>
      </font>
      <numFmt numFmtId="19" formatCode="dd/mm/yyyy"/>
      <fill>
        <patternFill patternType="solid">
          <fgColor indexed="64"/>
          <bgColor rgb="FFD9D9D9"/>
        </patternFill>
      </fill>
      <alignment horizontal="left" vertical="bottom" textRotation="0" wrapText="0" indent="0" justifyLastLine="0" shrinkToFit="0" readingOrder="0"/>
      <protection locked="1" hidden="0"/>
    </dxf>
    <dxf>
      <font>
        <b val="0"/>
        <i/>
        <strike val="0"/>
        <outline val="0"/>
        <shadow val="0"/>
        <u val="none"/>
        <vertAlign val="baseline"/>
        <sz val="12"/>
        <color rgb="FF595959"/>
        <name val="Calibri"/>
        <family val="2"/>
        <scheme val="minor"/>
      </font>
      <numFmt numFmtId="19" formatCode="dd/mm/yyyy"/>
      <fill>
        <patternFill patternType="solid">
          <fgColor indexed="64"/>
          <bgColor rgb="FFD9D9D9"/>
        </patternFill>
      </fill>
      <alignment horizontal="left" vertical="bottom" textRotation="0" wrapText="0" indent="0" justifyLastLine="0" shrinkToFit="0" readingOrder="0"/>
      <protection locked="1" hidden="0"/>
    </dxf>
    <dxf>
      <font>
        <b val="0"/>
        <i/>
        <strike val="0"/>
        <outline val="0"/>
        <shadow val="0"/>
        <u val="none"/>
        <vertAlign val="baseline"/>
        <sz val="12"/>
        <color rgb="FF595959"/>
        <name val="Calibri"/>
        <family val="2"/>
        <scheme val="minor"/>
      </font>
      <numFmt numFmtId="19" formatCode="dd/mm/yyyy"/>
      <fill>
        <patternFill patternType="solid">
          <fgColor indexed="64"/>
          <bgColor rgb="FFD9D9D9"/>
        </patternFill>
      </fill>
      <alignment horizontal="left" vertical="bottom" textRotation="0" wrapText="0" indent="0" justifyLastLine="0" shrinkToFit="0" readingOrder="0"/>
      <protection locked="1" hidden="0"/>
    </dxf>
    <dxf>
      <font>
        <b val="0"/>
        <i val="0"/>
        <strike val="0"/>
        <outline val="0"/>
        <shadow val="0"/>
        <u val="none"/>
        <vertAlign val="baseline"/>
        <sz val="12"/>
        <color theme="1"/>
        <name val="Calibri"/>
        <family val="2"/>
        <scheme val="minor"/>
      </font>
      <numFmt numFmtId="19" formatCode="dd/mm/yyyy"/>
      <fill>
        <patternFill patternType="none">
          <fgColor indexed="64"/>
          <bgColor auto="1"/>
        </patternFill>
      </fill>
      <alignment horizontal="left" textRotation="0" wrapText="0" indent="0" justifyLastLine="0" shrinkToFit="0" readingOrder="0"/>
      <protection locked="0" hidden="0"/>
    </dxf>
    <dxf>
      <font>
        <b val="0"/>
        <i val="0"/>
        <strike val="0"/>
        <outline val="0"/>
        <shadow val="0"/>
        <u val="none"/>
        <vertAlign val="baseline"/>
        <sz val="12"/>
        <color theme="1"/>
        <name val="Calibri"/>
        <family val="2"/>
        <scheme val="minor"/>
      </font>
      <numFmt numFmtId="19" formatCode="dd/mm/yyyy"/>
      <fill>
        <patternFill patternType="none">
          <fgColor indexed="64"/>
          <bgColor auto="1"/>
        </patternFill>
      </fill>
      <alignment horizontal="left" textRotation="0" wrapText="0" indent="0" justifyLastLine="0" shrinkToFit="0" readingOrder="0"/>
      <protection locked="0" hidden="0"/>
    </dxf>
    <dxf>
      <font>
        <b val="0"/>
        <i val="0"/>
        <strike val="0"/>
        <outline val="0"/>
        <shadow val="0"/>
        <u val="none"/>
        <vertAlign val="baseline"/>
        <sz val="12"/>
        <color theme="1"/>
        <name val="Calibri"/>
        <family val="2"/>
        <scheme val="minor"/>
      </font>
      <fill>
        <patternFill patternType="none">
          <fgColor indexed="64"/>
          <bgColor indexed="65"/>
        </patternFill>
      </fill>
      <alignment horizontal="left" vertical="center" textRotation="0" wrapText="0" indent="0" justifyLastLine="0" shrinkToFit="0" readingOrder="0"/>
      <protection locked="0" hidden="0"/>
    </dxf>
    <dxf>
      <font>
        <b val="0"/>
        <i val="0"/>
        <strike val="0"/>
        <outline val="0"/>
        <shadow val="0"/>
        <u val="none"/>
        <vertAlign val="baseline"/>
        <sz val="12"/>
        <color theme="1"/>
        <name val="Calibri"/>
        <family val="2"/>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outline val="0"/>
        <shadow val="0"/>
        <u val="none"/>
        <vertAlign val="baseline"/>
        <sz val="12"/>
        <color theme="1"/>
        <name val="Calibri"/>
        <family val="2"/>
        <scheme val="minor"/>
      </font>
      <fill>
        <patternFill patternType="none">
          <fgColor indexed="64"/>
          <bgColor indexed="65"/>
        </patternFill>
      </fill>
      <alignment horizontal="left" vertical="center" textRotation="0" wrapText="0" indent="0" justifyLastLine="0" shrinkToFit="0" readingOrder="0"/>
      <protection locked="0" hidden="0"/>
    </dxf>
    <dxf>
      <font>
        <b val="0"/>
        <i val="0"/>
        <strike val="0"/>
        <outline val="0"/>
        <shadow val="0"/>
        <u val="none"/>
        <vertAlign val="baseline"/>
        <sz val="12"/>
        <color theme="1"/>
        <name val="Calibri"/>
        <family val="2"/>
        <scheme val="minor"/>
      </font>
      <fill>
        <patternFill patternType="none">
          <fgColor indexed="64"/>
          <bgColor indexed="65"/>
        </patternFill>
      </fill>
      <alignment horizontal="left" vertical="center" textRotation="0" wrapText="0" indent="0" justifyLastLine="0" shrinkToFit="0" readingOrder="0"/>
      <protection locked="0" hidden="0"/>
    </dxf>
    <dxf>
      <font>
        <b val="0"/>
        <i val="0"/>
        <strike val="0"/>
        <outline val="0"/>
        <shadow val="0"/>
        <u val="none"/>
        <vertAlign val="baseline"/>
        <sz val="12"/>
        <color theme="1"/>
        <name val="Calibri"/>
        <family val="2"/>
        <scheme val="minor"/>
      </font>
      <fill>
        <patternFill patternType="none">
          <fgColor indexed="64"/>
          <bgColor indexed="65"/>
        </patternFill>
      </fill>
      <alignment horizontal="left" vertical="center" textRotation="0" wrapText="0" indent="0" justifyLastLine="0" shrinkToFit="0" readingOrder="0"/>
      <protection locked="0" hidden="0"/>
    </dxf>
    <dxf>
      <font>
        <b val="0"/>
        <i val="0"/>
        <strike val="0"/>
        <outline val="0"/>
        <shadow val="0"/>
        <u val="none"/>
        <vertAlign val="baseline"/>
        <sz val="12"/>
        <color theme="1"/>
        <name val="Calibri"/>
        <family val="2"/>
        <scheme val="minor"/>
      </font>
      <fill>
        <patternFill patternType="none">
          <fgColor indexed="64"/>
          <bgColor auto="1"/>
        </patternFill>
      </fill>
      <alignment horizontal="left" textRotation="0" wrapText="0" indent="0" justifyLastLine="0" shrinkToFit="0"/>
      <protection locked="0" hidden="0"/>
    </dxf>
    <dxf>
      <font>
        <b val="0"/>
        <i val="0"/>
        <strike val="0"/>
        <outline val="0"/>
        <shadow val="0"/>
        <u val="none"/>
        <vertAlign val="baseline"/>
        <sz val="12"/>
        <color rgb="FF000000"/>
        <name val="Calibri"/>
        <family val="2"/>
        <scheme val="none"/>
      </font>
      <fill>
        <patternFill patternType="none">
          <fgColor rgb="FF000000"/>
          <bgColor auto="1"/>
        </patternFill>
      </fill>
      <alignment horizontal="left" textRotation="0" wrapText="0" indent="0" justifyLastLine="0" shrinkToFit="0"/>
      <protection locked="0" hidden="0"/>
    </dxf>
    <dxf>
      <font>
        <strike val="0"/>
        <outline val="0"/>
        <shadow val="0"/>
        <u val="none"/>
        <vertAlign val="baseline"/>
        <sz val="12"/>
        <color theme="0"/>
        <name val="Segoe UI Semibold"/>
        <family val="2"/>
        <scheme val="none"/>
      </font>
      <alignment horizontal="general" vertical="center" textRotation="0" wrapText="1" indent="0" justifyLastLine="0" shrinkToFit="0" readingOrder="0"/>
      <protection locked="0" hidden="0"/>
    </dxf>
  </dxfs>
  <tableStyles count="0" defaultTableStyle="TableStyleMedium9" defaultPivotStyle="PivotStyleMedium4"/>
  <colors>
    <mruColors>
      <color rgb="FFFFCC66"/>
      <color rgb="FFFFCCFF"/>
      <color rgb="FFE3E05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powerPivotData" Target="model/item.data"/><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sheetMetadata" Target="metadata.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styles" Target="styles.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connections" Target="connections.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Jordan Ismain" id="{276C932A-41A9-46A3-8D50-DE2BB3ED88A6}" userId="9ec4a5f46d1ff2dd" providerId="Windows Live"/>
</personList>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ordan Ismain" refreshedDate="46175.664879282405" backgroundQuery="1" createdVersion="8" refreshedVersion="8" minRefreshableVersion="3" recordCount="0" supportSubquery="1" supportAdvancedDrill="1" xr:uid="{20835AEF-38E2-48B6-9E98-1B7292B506F3}">
  <cacheSource type="external" connectionId="1"/>
  <cacheFields count="20">
    <cacheField name="[Table1].[Expiry Buckets].[Expiry Buckets]" caption="Expiry Buckets" numFmtId="0" hierarchy="15" level="1">
      <sharedItems containsSemiMixedTypes="0" containsNonDate="0" containsString="0"/>
    </cacheField>
    <cacheField name="[Table1].[Directorate].[Directorate]" caption="Directorate" numFmtId="0" hierarchy="9" level="1">
      <sharedItems containsSemiMixedTypes="0" containsNonDate="0" containsString="0"/>
    </cacheField>
    <cacheField name="[Table1].[Contract ID].[Contract ID]" caption="Contract ID" numFmtId="0" level="1">
      <sharedItems count="1018">
        <s v="100"/>
        <s v="1000"/>
        <s v="1004"/>
        <s v="1005"/>
        <s v="1006"/>
        <s v="1008"/>
        <s v="1009"/>
        <s v="101"/>
        <s v="1011"/>
        <s v="102"/>
        <s v="1027"/>
        <s v="1033"/>
        <s v="1034"/>
        <s v="1035"/>
        <s v="1036"/>
        <s v="1040"/>
        <s v="1049"/>
        <s v="1050"/>
        <s v="1054"/>
        <s v="1060"/>
        <s v="1066"/>
        <s v="1076"/>
        <s v="1077"/>
        <s v="1089"/>
        <s v="1090"/>
        <s v="1091"/>
        <s v="1101"/>
        <s v="1102"/>
        <s v="1103"/>
        <s v="1104"/>
        <s v="1111"/>
        <s v="112"/>
        <s v="1131"/>
        <s v="1158"/>
        <s v="1159"/>
        <s v="116"/>
        <s v="1160"/>
        <s v="1186"/>
        <s v="1188"/>
        <s v="1189"/>
        <s v="120"/>
        <s v="1202"/>
        <s v="1220"/>
        <s v="1228"/>
        <s v="1229"/>
        <s v="1235"/>
        <s v="1236"/>
        <s v="1241"/>
        <s v="1243"/>
        <s v="1247"/>
        <s v="1248"/>
        <s v="1262"/>
        <s v="1267"/>
        <s v="1273"/>
        <s v="1274"/>
        <s v="1281"/>
        <s v="1289"/>
        <s v="1290"/>
        <s v="1291"/>
        <s v="1292"/>
        <s v="1293"/>
        <s v="1294"/>
        <s v="1295"/>
        <s v="1296"/>
        <s v="1297"/>
        <s v="1300"/>
        <s v="1304"/>
        <s v="1310"/>
        <s v="1314"/>
        <s v="1316"/>
        <s v="1317"/>
        <s v="1318"/>
        <s v="1319"/>
        <s v="1320"/>
        <s v="1321"/>
        <s v="1322"/>
        <s v="1323"/>
        <s v="1326"/>
        <s v="1327"/>
        <s v="1328"/>
        <s v="1329"/>
        <s v="133"/>
        <s v="1331"/>
        <s v="1332"/>
        <s v="1333"/>
        <s v="1337"/>
        <s v="1338"/>
        <s v="1339"/>
        <s v="1340"/>
        <s v="1341"/>
        <s v="1342"/>
        <s v="1344"/>
        <s v="1363"/>
        <s v="138"/>
        <s v="139"/>
        <s v="1412"/>
        <s v="142"/>
        <s v="1452"/>
        <s v="1483"/>
        <s v="1483a"/>
        <s v="1484"/>
        <s v="1485"/>
        <s v="1486"/>
        <s v="1578"/>
        <s v="1597"/>
        <s v="161"/>
        <s v="1621"/>
        <s v="1638"/>
        <s v="1640"/>
        <s v="165"/>
        <s v="168"/>
        <s v="1694"/>
        <s v="1699"/>
        <s v="1729"/>
        <s v="175"/>
        <s v="1762"/>
        <s v="1769"/>
        <s v="1778"/>
        <s v="1779"/>
        <s v="1780"/>
        <s v="1782"/>
        <s v="184"/>
        <s v="1885"/>
        <s v="190"/>
        <s v="1901"/>
        <s v="1946"/>
        <s v="1947"/>
        <s v="1952"/>
        <s v="1955"/>
        <s v="2019"/>
        <s v="2021"/>
        <s v="2025"/>
        <s v="2041"/>
        <s v="2042"/>
        <s v="2043"/>
        <s v="2046"/>
        <s v="2049"/>
        <s v="2052"/>
        <s v="206"/>
        <s v="2066"/>
        <s v="2098"/>
        <s v="2105"/>
        <s v="2112"/>
        <s v="2118"/>
        <s v="2126"/>
        <s v="2135"/>
        <s v="2150"/>
        <s v="2151"/>
        <s v="2160"/>
        <s v="2161"/>
        <s v="2163"/>
        <s v="2166"/>
        <s v="2172"/>
        <s v="2175"/>
        <s v="2181"/>
        <s v="2190"/>
        <s v="2191"/>
        <s v="2192"/>
        <s v="2195"/>
        <s v="2201"/>
        <s v="2209"/>
        <s v="2212"/>
        <s v="2219"/>
        <s v="2247"/>
        <s v="2255"/>
        <s v="2261"/>
        <s v="2266"/>
        <s v="2271"/>
        <s v="2279"/>
        <s v="2280"/>
        <s v="2281"/>
        <s v="2282"/>
        <s v="2287"/>
        <s v="23"/>
        <s v="2320"/>
        <s v="2322"/>
        <s v="2324"/>
        <s v="2328"/>
        <s v="2329"/>
        <s v="2351"/>
        <s v="2352"/>
        <s v="2356"/>
        <s v="2357"/>
        <s v="2358"/>
        <s v="2360"/>
        <s v="2365"/>
        <s v="2372"/>
        <s v="2376"/>
        <s v="2379"/>
        <s v="2381"/>
        <s v="2389"/>
        <s v="2402"/>
        <s v="2404"/>
        <s v="2409"/>
        <s v="2410"/>
        <s v="2411"/>
        <s v="2417"/>
        <s v="2420"/>
        <s v="2421"/>
        <s v="2422"/>
        <s v="2423"/>
        <s v="2424"/>
        <s v="2425"/>
        <s v="2428"/>
        <s v="2433"/>
        <s v="2435"/>
        <s v="2436"/>
        <s v="2437"/>
        <s v="2438"/>
        <s v="2439"/>
        <s v="2444"/>
        <s v="2445"/>
        <s v="2448"/>
        <s v="2449"/>
        <s v="2450"/>
        <s v="2451"/>
        <s v="2454"/>
        <s v="2459"/>
        <s v="2461"/>
        <s v="2465"/>
        <s v="2466"/>
        <s v="2467"/>
        <s v="2470"/>
        <s v="2472"/>
        <s v="2474"/>
        <s v="2480"/>
        <s v="2483"/>
        <s v="2484"/>
        <s v="2485"/>
        <s v="2486"/>
        <s v="2489"/>
        <s v="249"/>
        <s v="2492"/>
        <s v="2493"/>
        <s v="2494"/>
        <s v="2495"/>
        <s v="2496"/>
        <s v="2498"/>
        <s v="2500"/>
        <s v="251"/>
        <s v="2513"/>
        <s v="2520"/>
        <s v="2521"/>
        <s v="2524"/>
        <s v="2525"/>
        <s v="2527"/>
        <s v="2528"/>
        <s v="2529"/>
        <s v="253"/>
        <s v="2534"/>
        <s v="2537"/>
        <s v="254"/>
        <s v="2540"/>
        <s v="2542"/>
        <s v="2546"/>
        <s v="2547"/>
        <s v="2549"/>
        <s v="2550"/>
        <s v="2551"/>
        <s v="2556"/>
        <s v="2559"/>
        <s v="2561"/>
        <s v="2562"/>
        <s v="2563"/>
        <s v="2565"/>
        <s v="2566"/>
        <s v="2567"/>
        <s v="2568"/>
        <s v="2569"/>
        <s v="2570"/>
        <s v="2572"/>
        <s v="2573"/>
        <s v="2579"/>
        <s v="2581"/>
        <s v="2582"/>
        <s v="2583"/>
        <s v="2590"/>
        <s v="2591"/>
        <s v="2593"/>
        <s v="2594"/>
        <s v="2595"/>
        <s v="2597"/>
        <s v="2609"/>
        <s v="2610"/>
        <s v="2615"/>
        <s v="2625"/>
        <s v="2626"/>
        <s v="2627"/>
        <s v="2628"/>
        <s v="2629"/>
        <s v="2630"/>
        <s v="2631"/>
        <s v="2632"/>
        <s v="2633"/>
        <s v="2636"/>
        <s v="2637"/>
        <s v="2638"/>
        <s v="2652"/>
        <s v="2656"/>
        <s v="2657"/>
        <s v="2662"/>
        <s v="2665"/>
        <s v="2666"/>
        <s v="2668"/>
        <s v="2669"/>
        <s v="2671"/>
        <s v="2672"/>
        <s v="2673"/>
        <s v="2674"/>
        <s v="2677"/>
        <s v="2679"/>
        <s v="2680"/>
        <s v="2681"/>
        <s v="2685"/>
        <s v="2687"/>
        <s v="2689"/>
        <s v="2693"/>
        <s v="2695"/>
        <s v="2697"/>
        <s v="2699"/>
        <s v="2700"/>
        <s v="2717"/>
        <s v="2719"/>
        <s v="2720"/>
        <s v="2721"/>
        <s v="2722"/>
        <s v="2723"/>
        <s v="2725"/>
        <s v="2726"/>
        <s v="2727"/>
        <s v="2729"/>
        <s v="2730"/>
        <s v="2732"/>
        <s v="2733"/>
        <s v="2734"/>
        <s v="2735"/>
        <s v="2736"/>
        <s v="2745"/>
        <s v="2746"/>
        <s v="2747"/>
        <s v="2748"/>
        <s v="2750"/>
        <s v="2751"/>
        <s v="2752"/>
        <s v="2754"/>
        <s v="2755"/>
        <s v="2756"/>
        <s v="2758"/>
        <s v="2759"/>
        <s v="2760"/>
        <s v="2761"/>
        <s v="2763"/>
        <s v="2765"/>
        <s v="2770"/>
        <s v="2771"/>
        <s v="2772"/>
        <s v="2773"/>
        <s v="2774"/>
        <s v="2775"/>
        <s v="2776"/>
        <s v="2778"/>
        <s v="2779"/>
        <s v="2780"/>
        <s v="2783"/>
        <s v="2788"/>
        <s v="2789"/>
        <s v="2790"/>
        <s v="2791"/>
        <s v="2795"/>
        <s v="2796"/>
        <s v="2797"/>
        <s v="2798"/>
        <s v="2799"/>
        <s v="2802"/>
        <s v="2803"/>
        <s v="2804"/>
        <s v="2805"/>
        <s v="2806"/>
        <s v="2807"/>
        <s v="2808"/>
        <s v="2809"/>
        <s v="2810"/>
        <s v="2811"/>
        <s v="2812"/>
        <s v="2813"/>
        <s v="2823"/>
        <s v="2827"/>
        <s v="2828"/>
        <s v="2829"/>
        <s v="2833"/>
        <s v="2834"/>
        <s v="2835"/>
        <s v="2836"/>
        <s v="2837"/>
        <s v="2843"/>
        <s v="2844"/>
        <s v="2845"/>
        <s v="2850"/>
        <s v="2851"/>
        <s v="2852"/>
        <s v="2853"/>
        <s v="2854"/>
        <s v="2855"/>
        <s v="2857"/>
        <s v="2858"/>
        <s v="2859"/>
        <s v="2860"/>
        <s v="2861"/>
        <s v="2862"/>
        <s v="2863"/>
        <s v="2864"/>
        <s v="2870"/>
        <s v="2871"/>
        <s v="2872"/>
        <s v="2874"/>
        <s v="2875"/>
        <s v="2878"/>
        <s v="2879"/>
        <s v="288"/>
        <s v="2882"/>
        <s v="2883"/>
        <s v="2884"/>
        <s v="2886"/>
        <s v="2887"/>
        <s v="2888"/>
        <s v="289"/>
        <s v="2890"/>
        <s v="2891"/>
        <s v="2892"/>
        <s v="2895"/>
        <s v="2896"/>
        <s v="2897"/>
        <s v="2898"/>
        <s v="2899"/>
        <s v="2900"/>
        <s v="2901"/>
        <s v="2902"/>
        <s v="2903"/>
        <s v="2904"/>
        <s v="2905"/>
        <s v="2906"/>
        <s v="2907"/>
        <s v="2908"/>
        <s v="2909"/>
        <s v="2910"/>
        <s v="2911"/>
        <s v="2912"/>
        <s v="2915"/>
        <s v="2916"/>
        <s v="2918"/>
        <s v="2919"/>
        <s v="2920"/>
        <s v="2921"/>
        <s v="2922"/>
        <s v="2923"/>
        <s v="2924"/>
        <s v="2927"/>
        <s v="2928"/>
        <s v="2929"/>
        <s v="2933"/>
        <s v="2935"/>
        <s v="2938"/>
        <s v="2947"/>
        <s v="2948"/>
        <s v="2949"/>
        <s v="2951"/>
        <s v="2952"/>
        <s v="2960"/>
        <s v="2961"/>
        <s v="2967"/>
        <s v="2968"/>
        <s v="2969"/>
        <s v="297"/>
        <s v="2970"/>
        <s v="2971"/>
        <s v="2972"/>
        <s v="2975"/>
        <s v="2976"/>
        <s v="2977"/>
        <s v="2978"/>
        <s v="2980"/>
        <s v="2981"/>
        <s v="2982"/>
        <s v="2983"/>
        <s v="2985"/>
        <s v="2988"/>
        <s v="2989"/>
        <s v="299"/>
        <s v="2992"/>
        <s v="2994"/>
        <s v="2998"/>
        <s v="2999"/>
        <s v="300"/>
        <s v="3006"/>
        <s v="3009"/>
        <s v="3011"/>
        <s v="3012"/>
        <s v="3014"/>
        <s v="3015"/>
        <s v="3017"/>
        <s v="3018"/>
        <s v="3019"/>
        <s v="3020"/>
        <s v="3021"/>
        <s v="3024"/>
        <s v="3025"/>
        <s v="3026"/>
        <s v="3033"/>
        <s v="3040"/>
        <s v="3052"/>
        <s v="3053"/>
        <s v="3054"/>
        <s v="3059"/>
        <s v="3060"/>
        <s v="3061"/>
        <s v="3065"/>
        <s v="3066"/>
        <s v="3067"/>
        <s v="3068"/>
        <s v="307"/>
        <s v="3071"/>
        <s v="3074"/>
        <s v="3079"/>
        <s v="3081"/>
        <s v="3083"/>
        <s v="3084"/>
        <s v="3085"/>
        <s v="3088"/>
        <s v="3089"/>
        <s v="3091"/>
        <s v="3092"/>
        <s v="3093"/>
        <s v="3096"/>
        <s v="3106"/>
        <s v="3107"/>
        <s v="3108"/>
        <s v="3109"/>
        <s v="3112"/>
        <s v="3129"/>
        <s v="3133"/>
        <s v="3136"/>
        <s v="3167"/>
        <s v="3169"/>
        <s v="3170"/>
        <s v="3171"/>
        <s v="3172"/>
        <s v="3173"/>
        <s v="3174"/>
        <s v="3175"/>
        <s v="3176"/>
        <s v="3177"/>
        <s v="3178"/>
        <s v="3182"/>
        <s v="3184"/>
        <s v="3186"/>
        <s v="3189"/>
        <s v="3190"/>
        <s v="3191"/>
        <s v="3192"/>
        <s v="3193"/>
        <s v="3194"/>
        <s v="3195"/>
        <s v="3196"/>
        <s v="3198"/>
        <s v="3199"/>
        <s v="3203"/>
        <s v="3204"/>
        <s v="3205"/>
        <s v="3209"/>
        <s v="3210"/>
        <s v="3211"/>
        <s v="3218"/>
        <s v="3223"/>
        <s v="3226"/>
        <s v="3235"/>
        <s v="3245"/>
        <s v="3246"/>
        <s v="3248"/>
        <s v="3249"/>
        <s v="3250"/>
        <s v="3251"/>
        <s v="3253"/>
        <s v="3255"/>
        <s v="3259"/>
        <s v="3261"/>
        <s v="3262"/>
        <s v="3265"/>
        <s v="3266"/>
        <s v="3269"/>
        <s v="3270"/>
        <s v="3277"/>
        <s v="3278"/>
        <s v="3279"/>
        <s v="3280"/>
        <s v="3281"/>
        <s v="3283"/>
        <s v="3284"/>
        <s v="3285"/>
        <s v="3286"/>
        <s v="3288"/>
        <s v="3291"/>
        <s v="3292"/>
        <s v="3295"/>
        <s v="3296"/>
        <s v="3297"/>
        <s v="3298"/>
        <s v="3301"/>
        <s v="3302"/>
        <s v="3303"/>
        <s v="3304"/>
        <s v="3305"/>
        <s v="3307"/>
        <s v="3309"/>
        <s v="331"/>
        <s v="3312"/>
        <s v="3313"/>
        <s v="3314"/>
        <s v="3316"/>
        <s v="3317"/>
        <s v="3318"/>
        <s v="3319"/>
        <s v="332"/>
        <s v="3323"/>
        <s v="3324"/>
        <s v="3338"/>
        <s v="3339"/>
        <s v="3341"/>
        <s v="3342"/>
        <s v="3345"/>
        <s v="3347"/>
        <s v="3348"/>
        <s v="3349"/>
        <s v="3350"/>
        <s v="3352"/>
        <s v="3354"/>
        <s v="3355"/>
        <s v="3356"/>
        <s v="3357"/>
        <s v="3358"/>
        <s v="3359"/>
        <s v="3361"/>
        <s v="3362"/>
        <s v="3363"/>
        <s v="3364"/>
        <s v="3365"/>
        <s v="3366"/>
        <s v="3368"/>
        <s v="3374"/>
        <s v="3375"/>
        <s v="3380"/>
        <s v="3381"/>
        <s v="3382"/>
        <s v="3384"/>
        <s v="3390"/>
        <s v="3391"/>
        <s v="3392"/>
        <s v="3395"/>
        <s v="3396"/>
        <s v="3398"/>
        <s v="340"/>
        <s v="3401"/>
        <s v="3403"/>
        <s v="3404"/>
        <s v="3405"/>
        <s v="3406"/>
        <s v="3410"/>
        <s v="3411"/>
        <s v="3413"/>
        <s v="3414"/>
        <s v="342"/>
        <s v="3420"/>
        <s v="3422"/>
        <s v="3423"/>
        <s v="3424"/>
        <s v="3425"/>
        <s v="3427"/>
        <s v="3434"/>
        <s v="3436"/>
        <s v="3442"/>
        <s v="3443"/>
        <s v="3444"/>
        <s v="3446"/>
        <s v="3447"/>
        <s v="3450"/>
        <s v="3452"/>
        <s v="3453"/>
        <s v="346"/>
        <s v="3460"/>
        <s v="3462"/>
        <s v="3465"/>
        <s v="3466"/>
        <s v="3469"/>
        <s v="3474"/>
        <s v="3477"/>
        <s v="3478"/>
        <s v="3479"/>
        <s v="3481"/>
        <s v="3482"/>
        <s v="3484"/>
        <s v="3485"/>
        <s v="3486"/>
        <s v="3487"/>
        <s v="3488"/>
        <s v="3489"/>
        <s v="3490"/>
        <s v="3491"/>
        <s v="3492"/>
        <s v="3493"/>
        <s v="3494"/>
        <s v="3495"/>
        <s v="3496"/>
        <s v="3497"/>
        <s v="3498"/>
        <s v="3502"/>
        <s v="3503"/>
        <s v="3505"/>
        <s v="3507"/>
        <s v="3507a"/>
        <s v="3510"/>
        <s v="3511"/>
        <s v="3512"/>
        <s v="3513"/>
        <s v="3514"/>
        <s v="3515"/>
        <s v="3518"/>
        <s v="3520"/>
        <s v="3521"/>
        <s v="3525"/>
        <s v="3529"/>
        <s v="3530"/>
        <s v="3532"/>
        <s v="3535"/>
        <s v="3536"/>
        <s v="3537"/>
        <s v="3539"/>
        <s v="3542"/>
        <s v="3544"/>
        <s v="3548"/>
        <s v="3551"/>
        <s v="3554"/>
        <s v="3556"/>
        <s v="3559"/>
        <s v="3560"/>
        <s v="3562"/>
        <s v="3563"/>
        <s v="3564"/>
        <s v="3567"/>
        <s v="3570"/>
        <s v="3571"/>
        <s v="3572"/>
        <s v="3573"/>
        <s v="3574"/>
        <s v="3575"/>
        <s v="3577"/>
        <s v="3578"/>
        <s v="3579"/>
        <s v="3580"/>
        <s v="3581"/>
        <s v="3585"/>
        <s v="3587"/>
        <s v="3589"/>
        <s v="3590"/>
        <s v="3591"/>
        <s v="3595"/>
        <s v="3597"/>
        <s v="3598"/>
        <s v="3601"/>
        <s v="3603"/>
        <s v="3605"/>
        <s v="3606"/>
        <s v="3607"/>
        <s v="3610"/>
        <s v="3613"/>
        <s v="3614"/>
        <s v="3615"/>
        <s v="3616"/>
        <s v="3618"/>
        <s v="3619"/>
        <s v="3620"/>
        <s v="3621"/>
        <s v="3623"/>
        <s v="3630"/>
        <s v="3631"/>
        <s v="3637"/>
        <s v="3642"/>
        <s v="3644"/>
        <s v="3645"/>
        <s v="3650"/>
        <s v="3654"/>
        <s v="3656"/>
        <s v="3659"/>
        <s v="3664"/>
        <s v="3666"/>
        <s v="3670"/>
        <s v="3671"/>
        <s v="3673"/>
        <s v="3674"/>
        <s v="3676"/>
        <s v="3677"/>
        <s v="3678"/>
        <s v="3679"/>
        <s v="3685"/>
        <s v="3687"/>
        <s v="3692"/>
        <s v="3698"/>
        <s v="3699"/>
        <s v="3701"/>
        <s v="3704"/>
        <s v="3705"/>
        <s v="3706"/>
        <s v="3707"/>
        <s v="3711"/>
        <s v="3713"/>
        <s v="374"/>
        <s v="381"/>
        <s v="399"/>
        <s v="404"/>
        <s v="406"/>
        <s v="414"/>
        <s v="422"/>
        <s v="424"/>
        <s v="436"/>
        <s v="445"/>
        <s v="446"/>
        <s v="447"/>
        <s v="459"/>
        <s v="483"/>
        <s v="485"/>
        <s v="488"/>
        <s v="499"/>
        <s v="537"/>
        <s v="551"/>
        <s v="553"/>
        <s v="554"/>
        <s v="574"/>
        <s v="59"/>
        <s v="60"/>
        <s v="606"/>
        <s v="607"/>
        <s v="609"/>
        <s v="620"/>
        <s v="623"/>
        <s v="631"/>
        <s v="632"/>
        <s v="633"/>
        <s v="634"/>
        <s v="649"/>
        <s v="658"/>
        <s v="659"/>
        <s v="660"/>
        <s v="661"/>
        <s v="672"/>
        <s v="707"/>
        <s v="710"/>
        <s v="711"/>
        <s v="712"/>
        <s v="713"/>
        <s v="714"/>
        <s v="716"/>
        <s v="722"/>
        <s v="724"/>
        <s v="725"/>
        <s v="740"/>
        <s v="741"/>
        <s v="742"/>
        <s v="745"/>
        <s v="748"/>
        <s v="749"/>
        <s v="750"/>
        <s v="751"/>
        <s v="752"/>
        <s v="762"/>
        <s v="765"/>
        <s v="782"/>
        <s v="783"/>
        <s v="794"/>
        <s v="795"/>
        <s v="800"/>
        <s v="805"/>
        <s v="806"/>
        <s v="809"/>
        <s v="827"/>
        <s v="828"/>
        <s v="838"/>
        <s v="839"/>
        <s v="840"/>
        <s v="841"/>
        <s v="842"/>
        <s v="843"/>
        <s v="857"/>
        <s v="86"/>
        <s v="865"/>
        <s v="873"/>
        <s v="882"/>
        <s v="89"/>
        <s v="893"/>
        <s v="898"/>
        <s v="906"/>
        <s v="909"/>
        <s v="916"/>
        <s v="918"/>
        <s v="919"/>
        <s v="925"/>
        <s v="927"/>
        <s v="934"/>
        <s v="938"/>
        <s v="945"/>
        <s v="946"/>
        <s v="957"/>
        <s v="958"/>
        <s v="960"/>
        <s v="962"/>
        <s v="971"/>
        <s v="975"/>
        <s v="985"/>
        <s v="986"/>
        <s v="988"/>
        <s v="989"/>
        <s v="999"/>
        <s v="AP 001"/>
        <s v="AP 002"/>
        <s v="AP 003"/>
        <s v="AP 004"/>
        <s v="AP 005"/>
        <s v="AP 006"/>
        <s v="AP 007"/>
        <s v="AP 008"/>
        <s v="AP 009"/>
        <s v="AP 010"/>
        <s v="AP 011"/>
        <s v="AP 013"/>
        <s v="Manual 1"/>
        <s v="Manual 2"/>
        <s v="Manual 4"/>
        <s v="Manual 6"/>
        <s v="Manual 8"/>
        <s v="NEW 107"/>
        <s v="NEW 108"/>
        <s v="NEW 112"/>
        <s v="NEW 114"/>
        <s v="NEW 115"/>
        <s v="NEW 116"/>
        <s v="NEW 117"/>
        <s v="NEW 119"/>
        <s v="NEW 121"/>
        <s v="NEW 135"/>
        <s v="NEW 136"/>
        <s v="NEW 138"/>
        <s v="NEW 139"/>
        <s v="NEW 140"/>
        <s v="NEW 142"/>
        <s v="NEW 143"/>
        <s v="NEW 144"/>
        <s v="NEW 145"/>
        <s v="NEW 147"/>
        <s v="NEW 148"/>
        <s v="NEW 151"/>
        <s v="NEW 153"/>
        <s v="NEW 154"/>
        <s v="NEW 156"/>
        <s v="NEW 157"/>
        <s v="NEW 159"/>
        <s v="NEW 160"/>
        <s v="NEW 161"/>
        <s v="NEW 162"/>
        <s v="NEW 163"/>
        <s v="NEW 164"/>
        <s v="NEW 165"/>
        <s v="NEW 33"/>
        <s v="NEW 46"/>
        <s v="NEW 60"/>
        <s v="NEW 62"/>
        <s v="NEW 69"/>
        <s v="NEW 71"/>
        <s v="NEW 72"/>
        <s v="NEW 73"/>
        <s v="NEW 74"/>
        <s v="NEW 75"/>
        <s v="NEW 78"/>
        <s v="NEW 82"/>
        <s v="NEW 83"/>
        <s v="NEW 87"/>
        <s v="NEW 88"/>
        <s v="NEW 89"/>
        <s v="NEW 90"/>
        <s v="NEW 96"/>
        <s v="2045" u="1"/>
        <s v="2099" u="1"/>
        <s v="2786" u="1"/>
        <s v="2815" u="1"/>
        <s v="2824" u="1"/>
        <s v="2830" u="1"/>
        <s v="2877" u="1"/>
        <s v="2945" u="1"/>
        <s v="3125" u="1"/>
        <s v="3340" u="1"/>
        <s v="3343" u="1"/>
        <s v="3459" u="1"/>
        <s v="3461" u="1"/>
        <s v="3541" u="1"/>
        <s v="3555" u="1"/>
        <s v="3576" u="1"/>
        <s v="3629" u="1"/>
        <s v="3639" u="1"/>
        <s v="3648" u="1"/>
        <s v="3658" u="1"/>
        <s v="3660" u="1"/>
        <s v="3661" u="1"/>
        <s v="3680" u="1"/>
        <s v="3681" u="1"/>
        <s v="3682" u="1"/>
        <s v="3683" u="1"/>
        <s v="3684" u="1"/>
        <s v="3697" u="1"/>
        <s v="Manual 3" u="1"/>
        <s v="Manual 5" u="1"/>
        <s v="Manual 9" u="1"/>
        <s v="NEW 158" u="1"/>
      </sharedItems>
    </cacheField>
    <cacheField name="[Table1].[Service Area].[Service Area]" caption="Service Area" numFmtId="0" hierarchy="10" level="1">
      <sharedItems containsBlank="1" count="183">
        <s v="Leisure"/>
        <s v="Legal"/>
        <s v="Climate and Sustainability"/>
        <s v="Childrens Social Services"/>
        <s v="Escan"/>
        <s v="Strategic Property &amp; Investment"/>
        <s v="Safeguarding Children Partnership"/>
        <s v="Children and Families"/>
        <s v="Children's Centres"/>
        <s v="Communications"/>
        <s v="Mechanical &amp; Engineering Team"/>
        <s v="Arts Heritage and Libraries"/>
        <s v="Housing Development"/>
        <s v="Parking Services"/>
        <s v="Asset Investment"/>
        <s v="Arts, Heritage and Libraries"/>
        <s v="ICT Commercial"/>
        <s v="Housing Demand"/>
        <s v="Insurance"/>
        <s v="Family Information Service"/>
        <s v="Adults"/>
        <s v="Projects Delivery Unit"/>
        <s v="Place Delivery"/>
        <s v="Repairs &amp; Maintenance"/>
        <s v="Ealing Music Service"/>
        <s v="HR &amp; OD"/>
        <s v="Asset Investment Team"/>
        <s v="Arts and Culture"/>
        <s v="Asset Management"/>
        <s v="Legal Services"/>
        <s v="Adopt London West"/>
        <s v="Highways"/>
        <s v="M&amp;E"/>
        <s v="Transport Planning"/>
        <s v="Mast - Children's Services"/>
        <s v="Public Health"/>
        <s v="Schools Planning and Resources"/>
        <s v="Marketing and Communications"/>
        <s v="Greener Ealing Ltd"/>
        <s v="Planning"/>
        <s v="Transport Planning Service"/>
        <s v="Adult Support Services"/>
        <s v="Children's Social Care Training"/>
        <s v="Adult Mental Health"/>
        <s v="Strategic Property"/>
        <s v="HR and OD"/>
        <s v="West London Alliance"/>
        <s v="ICT &amp; Property Services"/>
        <s v="SEN Transport"/>
        <s v="ICT"/>
        <s v="Pest Control"/>
        <s v="HR"/>
        <s v="Tree Service"/>
        <s v="Landlord Services"/>
        <s v="Hostels Team"/>
        <s v="Arears Recoveries"/>
        <s v="Climate Action and Sustainability Team"/>
        <s v="Fleet Management"/>
        <s v="Customer and Transactional Services"/>
        <s v="Post, Print &amp; Distribution"/>
        <s v="Ealing Learning Partnership (elp)"/>
        <s v="Commissioning &amp; Use of Resources"/>
        <s v="Post, Print &amp; Document Solutions"/>
        <s v="Hanwell Zoo"/>
        <s v="Streets"/>
        <s v="Property Services"/>
        <s v="Leisure Services (trees)"/>
        <s v="All"/>
        <s v="Children with Disabilties"/>
        <s v="Schools Property"/>
        <s v="Repairs"/>
        <s v="Hostels Service"/>
        <s v="Integrated Youth Service"/>
        <s v="Corporate Finance"/>
        <s v="Capital"/>
        <s v="Lac"/>
        <s v="Schools"/>
        <s v="Virtual School"/>
        <s v="Adult Learning and Skills"/>
        <s v="Street Services"/>
        <s v="Community Centres and Libraries"/>
        <s v="Arts &amp; Culture"/>
        <s v="Revenues and Payments"/>
        <s v="Commissioning Alliance"/>
        <s v="Substance Misuse Team, Mental Health"/>
        <s v="Cost of Living"/>
        <s v="Adult Social Care"/>
        <s v="Senior Management Team"/>
        <s v="Housing"/>
        <s v="Commercial Hub"/>
        <s v="Housing Regeneration"/>
        <s v="Connected Person Team"/>
        <s v="Hospitality and Events"/>
        <s v="Planning, Resources and Service Development"/>
        <s v="SEND Services"/>
        <s v="Trees"/>
        <s v="Asset Management - Housing Environment Directorate"/>
        <s v="Research and Insight"/>
        <s v="Finance"/>
        <s v="Housing Development &amp; Regeneration"/>
        <s v="Occupational Therapy Service"/>
        <s v="Registrars"/>
        <s v="Adult Social Care Collection"/>
        <s v="Libraries, Archives and Community Centres"/>
        <s v="Court Team"/>
        <s v="Children in Care"/>
        <s v="Home Ownership Services"/>
        <s v="Trading Standards"/>
        <s v="Refugees"/>
        <s v="Libraries, Archives, and Community Centres"/>
        <s v="Repairs &amp; Voids"/>
        <s v="Local Tax and Accounts Receivable"/>
        <s v="Home Ownership Services &amp; Housing Regeneration"/>
        <s v="Social Inclusion"/>
        <s v="Digital and ICT"/>
        <s v="Equalities and Engagement"/>
        <s v="Financial Assessments"/>
        <s v="Workforce and Organisational Development"/>
        <s v="Workforce and Organisational Development Department"/>
        <s v="Housing Development and Regeneration"/>
        <s v="Regeneration, Economy &amp; Skills"/>
        <s v="Parks"/>
        <s v="Wla"/>
        <s v="Customer Services"/>
        <s v="Film Office"/>
        <s v="Community Safety"/>
        <s v="Hdrc Ealing"/>
        <s v="Housing Regeneration and Development"/>
        <s v="Place- Housing Demand"/>
        <s v="Sustainability"/>
        <s v="PRS Licensing"/>
        <s v="Building Safety &amp; Compliance"/>
        <s v="Regeneration, Economy and Skills"/>
        <s v="Early Start SEND and Inclusion"/>
        <s v="Strategy &amp; Change"/>
        <s v="HR &amp; Payroll"/>
        <s v="Compliance"/>
        <s v="Regeneration"/>
        <s v="Security"/>
        <s v="Children &amp; Families"/>
        <s v="Connect"/>
        <s v="Work Ealing"/>
        <s v="Housing Management"/>
        <s v="Stop Smoking"/>
        <s v="ICT and Information Data Management"/>
        <s v="Commissioning and Use of Resources"/>
        <s v="Economic Regeneration"/>
        <s v="Change and Transformation"/>
        <s v="Private Housing"/>
        <s v="PDU"/>
        <s v="Housing &amp; Environment"/>
        <s v="SEND and Inclusion"/>
        <s v="Democratic Services"/>
        <s v="Capital Assets"/>
        <s v="Building Control"/>
        <s v="Adopt London"/>
        <s v="Parking Service"/>
        <s v="Legal Service"/>
        <s v="Special Education Needs Assessment Service"/>
        <s v="Legal Property &amp; Regulatory"/>
        <s v="Legal Social Care and Education"/>
        <s v="Place"/>
        <s v="Repairs and Maintenance"/>
        <s v="Parking"/>
        <s v="Elections"/>
        <s v="Ealing Primary Centre"/>
        <s v="Business Support and Service Improvement"/>
        <s v="Schools Performance"/>
        <s v="Greener Ealing"/>
        <s v="Adults Placement Team"/>
        <s v="Mental Health"/>
        <s v="Social Care"/>
        <s v="Commissioning"/>
        <s v="Nhs Health Checks"/>
        <s v="Stop Smoking Service"/>
        <s v="Drugs and Alcohol"/>
        <s v="Tb Awareness"/>
        <s v="Adults and Social Care"/>
        <s v="Sexual Health"/>
        <s v="Adults Operations"/>
        <s v="Project Delivery Unit" u="1"/>
        <s v="Borough of Sanctuary" u="1"/>
        <m u="1"/>
      </sharedItems>
    </cacheField>
    <cacheField name="[Table1].[Duplicate / Unique].[Duplicate / Unique]" caption="Duplicate / Unique" numFmtId="0" hierarchy="2" level="1">
      <sharedItems containsBlank="1" count="3">
        <s v="Duplicate"/>
        <m/>
        <s v="Unique"/>
      </sharedItems>
    </cacheField>
    <cacheField name="[Table1].[Brief Description].[Brief Description]" caption="Brief Description" numFmtId="0" hierarchy="4" level="1">
      <sharedItems containsBlank="1" count="848" longText="1">
        <s v="To remove of all Basal Growth suckers from all tree species, this contract covers 2/3rds of our annual programme."/>
        <s v="Barrister used for legal matters required by court"/>
        <s v="The amount can start from £300, this amount may vary depending on the invoices we receive. The invoices come from this supplier at various times due to the fact that we do not know about some of these invoices as they are selected by a contractor which at the end, Ealing Council is responsible for."/>
        <s v="The amount can start from £1000, this amount may vary depending on the invoices we receive. The invoices come from this supplier at various times due to the fact that we do not know about some of these invoices as they are selected by a contractor which at the end, Ealing Council is responsible for."/>
        <s v="The amount can start from £3000, this amount may vary depending on the invoices we receive. The invoices come from this supplier at various times due to the fact that we do not know about some of these invoices as they are selected by a contractor which at the end, Ealing Council is responsible for."/>
        <s v="To plant and establish trees across the borough, first 700 trees planted annually."/>
        <s v="To plant and establish young trees across the borough, this contract is only utilised if planting more than 700 trees annually."/>
        <s v="Residential Family Assessment Centre"/>
        <s v="Barrister used for legal matters requested by court"/>
        <s v="Barristers chambers used for legal matters required by court"/>
        <s v="Barrister for legal matters required by court"/>
        <s v="Barrister required by court for legal matters"/>
        <s v="Psychiatrist used for legal matters, required by court"/>
        <s v="Psychiatrist for Legal matters required by court."/>
        <s v="Tory will be carrying out coding of interviews that are done as part of a social worker assessment for Ealing Council."/>
        <s v="To provide security services (Guardians) at the old Acton Town Library"/>
        <s v="Ealing contribution to the provision of the NW London Child Death Review process"/>
        <s v="Provision of refuge and aid for women"/>
        <s v="Barrister needed for legal matters required by court"/>
        <s v="Barrister needed for legal matters required by court."/>
        <s v="provision of speech and language therapy for reception aged children requiring this under their Early Health and Care plans."/>
        <s v="THE SUPPLIER MR H RAPAL IS SUPPORTING THE COUNCIL RESPONSE TO COVID-19 BY PRODUCING RADIO ADVERTS IN PUNJABI."/>
        <s v="Psychologist required for legal matters"/>
        <s v="Toxicologist required for legal matters by court"/>
        <s v="independent Social worker for legal matters required by court"/>
        <s v="Children Contact Centre that supports with supervised contact for families."/>
        <s v="Impartial information advice and support service"/>
        <s v="transcriptions required for legal by court"/>
        <s v="Central chambers account required for legal matters requested by court"/>
        <s v="Counselling services required for a legal matter by court"/>
        <s v="Provision of communal electrics - rewiring, emergency lighting upgrades, urgency works for laterals, lateral surveys."/>
        <s v="Barrister required for legal matters by court"/>
        <s v="To supply screens to meet health and safety obligations and / or to enable events and elections to take place"/>
        <s v="To provide Employers Agent and Cost Consultancy/Quantity Surveyor services on the Lexden &amp; Steyne Road residential development."/>
        <s v="On and off street enforcement officers, CCTV enforcement including cash collection and P&amp;D maintenance."/>
        <s v="Voids major refurbishments, extensions and conversions"/>
        <s v="Rachel Kolsky will give talks and run events for Ealing Libraries"/>
        <s v="Making connections work provides speakers who give talks on motivational topics at events run by Ealing Libraries"/>
        <s v="Bundling system for court bundles"/>
        <s v="This Crown Commercial Framework (RM6167) - Nominet UK is the only supplier. Previously we used Vodafone to supply 3 services for Government Commercial Function (GCF) - (a cross-government network procuring or supporting the procurement of goods and services for the government) for p2p, email relay and public DNS. Our arrangement with Vodaphone ended last year and Crown Commercial Services had announced all buyers to re- procure the services again with the new supplier Nominet UK (winning supplier of goods)."/>
        <s v="Solicitor used to pay costs"/>
        <s v="Solicitor used to recoup costs"/>
        <s v="Vendor required for settlement payments owed by the council"/>
        <s v="Minor Voids - Lot 2 (temporary accommodation) for works for new properties acquired under Phase 2 of the TA Purchase Scheme (£0.960m), and for annual estimated works to service the existing temporary accommodation properties (£0.050m) . Awarded to 2 suppliers over a course of a maximum of 5 years (18+18+2). The value is for"/>
        <s v="Solicitors required for Legal Setllements"/>
        <s v="Vendor required for settlement payments"/>
        <s v="Ealing signed an access agreement from 17th June 2021 to call-off from LB H&amp;F's framework (DPV) for 16+ Accommodation and Support"/>
        <s v="Loss adjuster for insurance claims"/>
        <s v="Solicitor for settlement payments"/>
        <s v="Supplier for settlement payments"/>
        <s v="TO MAKE GRANT PAYMENTS FOR THE DELIVERY OF HAF PROVISION"/>
        <s v="TO MAKE GRANT PAYMENTS FOR THE DELIVERY OF HAD PROVISION"/>
        <s v="TO MAKE PAYMENTS FOR THE DELIVERY OF FOOD PROVISIONS AS PART OF THE HAF PROGRAMME"/>
        <s v="Providing Adults Social Care training"/>
        <s v="The Intrepid Collective are a firm of consultants who have been engaged by Jan de Schynkel the Arts and Culture Manager to run food markets and cultural activation events for Ealing"/>
        <s v="For the five-year period commencing 1st of August 2021 - Ealing Schools Catering Consortium"/>
        <s v="British Cycling cycle skills courses"/>
        <s v="Membership organisation providing road safety support, advice and training. Facilitator of collaborative social media campaigns."/>
        <s v="Membership organisation providing support, advice and training for road safety."/>
        <s v="Managing the RSGB Academy that provides training for road safety."/>
        <s v="Supplier of conference services and training to Road Safety GB, conference and event places are booked through Stennik"/>
        <s v="Membership organisation providing support, advice and training on active and sustainable travel."/>
        <s v="Ziptales is an online resource which is subscribed to by Ealing Libraries. Leaning Materials Ltd run and provide the resource"/>
        <s v="A project to evaluate and conserve Ealing's Martinware collection"/>
        <s v="Gillian Spragg will give talks and run events for Ealing Libraries"/>
        <s v="Vendor needed for settlement payments"/>
        <s v="Expert required for legal matters, requested by court"/>
        <s v="providing Telecommunications facilities and an Emergency Call Answering &amp; Message Relay Service out of normal business hours and during normal business hours at times required (Out of Hours Service) by Ealing Council"/>
        <s v="Provision of uniform."/>
        <s v="Branded goods."/>
        <s v="Providing training courses."/>
        <s v="Offsite Storage for Musical Instruments (EMS has been using Big yellow for several years on a Sundry Supplier/Annual Contract basis. Move towards 6 monthly contracts for flexibility requires formal supplier contract registration)."/>
        <s v="Music Education Services"/>
        <s v="On-demand support for music instrument deliveries and collections to schools"/>
        <s v="For instrument procurement by Ealing parents under the Assisted Instrument Purchase Scheme,"/>
        <s v="Surveillance services for insurance cases"/>
        <s v="Computerised Job Evaluation System to record and store date relating to Greater London Provincial Council Job Evaluation Scheme"/>
        <s v="Assistance to employee's on different matters"/>
        <s v="To make payments for the provision of a centralised booking system."/>
        <s v="provide the following borough-wide services to Council owned properties, Mechanical contracts: Domestic Heating Installations - comprehensive gas safety testing, maintenance with call-outs, improvements and renewals. District Heating and Communal Water Systems, Water Hygiene management, Fire Fighting Installations and Equipment, Laundry Installations and Building Management Systems (BMS) - comprehensive maintenance with call-outs. Hot and Cold Water Systems, Boiler Plant and associated BMS - improvements &amp; renewals."/>
        <s v="They are being engaged to supply specialist event equipment and services for Ealing"/>
        <s v="JCT Measured Term Contracts to CLM Fire Proofing Limited and Trail Services UK Limited for delivery of Fire Stopping works."/>
        <s v="Planned External Refurbishment Works on Council Housing. Works will comprise of fencing, paths, boundary walls, roof and window replacements and works to facades, communal decorations externally and internally, minor structural works and external fire safety works. Planned Externals Works as per planned Capital programme. The Contracts will be for a period of five years, with an option to extend the term for a period or periods not exceeding five years at an estimated aggregate value of up to £5.0m per annum for the three providers. The cost to deliver Planned External Refurbishment Works to assets owned and managed by Ealing Council will be funded from the HRA 30 year Planned Capital Investment Programme. In preparation for the procurement of this contract various options were appraised, the Whole House Model approach was adopted, the Whole House Model approach means that all necessary works are completed to each individual asset/block/estate as part of the same programme, with the risk moderated by appointing three providers as opposed to a single provider, the approach (approved by both the Joint Contracts Board (JCB) in October 2019 and Cabinet in January 2020) was to appoint three providers and to split the contracts into three geographical areas (East, North and West) to align with the overall Housing strategy."/>
        <s v="Vendor required for legal settlement payments"/>
        <s v="Providing therapeutic support to Adoptive families"/>
        <s v="Footways and Carriageways works arising from improvement to be made to highway networks"/>
        <s v="to provide a borough wide service to continue the Council’s programme for the replacement of life expired passenger lifts, responsive repairs, plan preventative maintenance and statutory inspections and testing. The service will be provided within our residential communal blocks, sheltered housing, community centres, corporate buildings and domestic properties owned and managed by Ealing Council."/>
        <s v="Provision and Maintenance of Street Lighting and Illuminated Traffic Signs"/>
        <s v="Vivacity Labs will supply traffic monitoring equipment and data for permanent traffic count sites on Ealing's road network."/>
        <s v="Refuge Accommodation Provider"/>
        <s v="Contract held and managed by the City of London - on behalf of London councils. Mandated open access sexual health service. The London e-service is part of the wider London Sexual Health system, including legal agreements with clinical providers to divert appropriate patients as well as public access through internet. Demand led service and budget adjusted accordingly. value for 2023/24 - £526,926 for clinical Activity. Please note that Sexual Health Services are essential and mandated services."/>
        <s v="To work on various arts and cultural events for Ealing"/>
        <s v="Transport Management Information System: Purpose built, home to school transport management system with user-specific apps and integrated vehicle &amp; user records. The technology enables automated route planning, real time tracking of journeys, resource management and financial/ activity reporting."/>
        <s v="ALEX STURROCK IS BEING COMMISSIONED TO TAKE PHOTOGRAPHS ON BEHALF OF EALING COUNCIL FOR USE IN COUNCIL PROMOTIONAL, NEWS, RESEARCH AND/OR EDUCATIONAL PURPOSES IN PRINTED PUBLICATIONS OR ON THE WEBSITE OR INTRANET."/>
        <s v="MICKEY LEE MEDIAMIXER T/A MEDIAMIXER NEW MEDIA IS BEING COMMISSIONED TO TAKE PHOTOGRAPHS ON BEHALF OF EALING COUNCIL FOR USE IN COUNCIL PROMOTIONAL, NEWS, RESEARCH AND/OR EDUCATIONAL PURPOSES IN PRINTED PUBLICATIONS OR ON THE WEBSITE OR INTRANET."/>
        <s v="Lease of Vehicles"/>
        <s v="To provide a bespoke Planning obligations monitoring system. The costs are first invoice : £32,812 of which £22,312 is for the purchase of the software (capital) and then a second invoice for £10,500 for the first years maintenance (revenue) They will then invoice the Council each year for £14k for on going maintenance (revenue). Contract, signed Officer's Decision &amp; CPR form attached."/>
        <s v="Contract for NHS Health checks."/>
        <s v="The Floow provide transport and traffic data across the whole borough. This is a trial of a new service and therefore there is no savings target or savings delivered currently. This is a new type of traffic data and the Floow and unique in the market in that they are they only company who can provide this data."/>
        <s v="Short Breaks Service for Adults and Young People 16-18 with Learning Disabilities and Complex Needs"/>
        <s v="Providing Falls Prevention Training for Adults Social Care"/>
        <s v="Providing Dementia training for adult social care"/>
        <s v="Mental Health Stepdown supported living placement"/>
        <s v="Residential (Surveying) Services (Buy Backs, Right to Buy, Lease Extensions, etc) - services are provided to the Housing and Regeneration Teams"/>
        <s v="Managed Training Services Provider for Corporate Learning and Development, including Health and Safety Provision"/>
        <s v="The contract provides Valuation Services covering the annual capital valuation of the Council’s property portfolio (general fund and housing) plus reinstatement costs where requested. The contract also allows for ad-hoc instructions."/>
        <s v="Provision of community equipment to meet assessed needs through NHS and social care, including Telecare"/>
        <s v="Ongoing continuation of annual ESCROW for Careplace code from Social Care Network with additional option for code validation"/>
        <s v="1) Mosaic Support &amp; Maintenance 2) Hosting of Mosaic- 500 Concurrent Users 3) Abacus Support &amp; Maintenance 4) CM2000 Interface 5) CM2000"/>
        <s v="&quot;Councils Adobe Licences- 1) Acrobat Pro DC (431), 2) All Apps (14), 3) Single Apps (34) Each year there is a true up fee should original quantities be surpassed"/>
        <s v="1. MultiVue Embed software term license 2. The following are included on a perpetual basis provided in a previous contract a. MultiVue core software, including; i. three (3) environments (1x Production and 2x non-production) ii. Unlimited data source connectors b. Share software module (previously known as Chroma)"/>
        <s v="1) SaaS Citizens Access 2) Cloud for Revs and Bens + Document Management 3) Support and Maintenance of Revs and Bens, Document Management 4) Risk Based Verification"/>
        <s v="Finance System- Civica Pay"/>
        <s v="Contract for the delivery of Unit4 Financial Planning &amp; Analysis (“FP&amp;A), implementation and other associated services."/>
        <s v="Mandated open access clinical sexual health services accessed by Ealing residents across London. Ealing participates in the London Sexual Health Programme - 31 boroughs are included in contracts with London Sexual Health Providers . Contract monitoring is provided by sub-regional host borough commissioners. Various start dates in 2017/18. Legal framework is an inter-authority agreement setting out London councils contractual principles. Oversight of all London contracts provided by City of London on behalf of London Councils. City have advised legal implications of sharing contracts when no direct contract relationships. Borough-level performance issues are raised directly with providers, with responsible London Commissioners and with City of London. Patients move around the London sexual health system and the system has recently undertaken complex re-design resulting is considerable savings for London Councils. Ealing Finance have confirmed the outturn financial figures to be used as estimate of costs. Please note that Sexual Health Services are essential and mandated services. For 2023/24 the Total Value £1,351,560 made up from £1,318,520 for London Sexual Health trusts and providers and £33,040 for Out of London trusts and providers - Budget value will change every year"/>
        <s v="School provision"/>
        <s v="Transport by Bournemouth Council for a LAC child"/>
        <s v="Expert needed for legal matters"/>
        <s v="Refurbishment to works Boys Toilet and new cubicles to Girls Toilets at Coston Primary School"/>
        <s v="Fleet servicing / bodywork / repairs"/>
        <s v="Health &amp; Safety provider who ensure that the client stays compliant with legislation and required guidance."/>
        <s v="NEW CONTRACT TO PROVIDE PEST CONTROL AND OTHER DEPTS (?) BESPOKE COMMERCIAL VEHICLE RENTALS INCLUDING LIVERY, RACKING &amp; BEACONS. SEPARATE BANK ACCOUNT TO ENTERPRISE CAR CLUB &amp; ENTERPRISE RENT-A-CAR, DETAILS AVAILABLE FROM DANIEL MCKEOWN. CONTRACT TOTAL IS AN ESTIMATE FROM HIM."/>
        <s v="Specialist training for ESCP."/>
        <s v="Specialist training for ESCP course."/>
        <s v="Provision of Planned Preventative Maintenance and Reactive Maintenance for Mechanical Services"/>
        <s v="Provision of Planned Preventative Maintenance and Reactive Maintenance for Electrical Services"/>
        <s v="Provision of Planned Preventative Maintenance and Reactive Maintenance for Water Safety"/>
        <s v="Purchase of Software - Providing social media integration with dynamics 365"/>
        <s v="In Technology Group Limited is the specialist recruitment company. HR will be using In Technology Group Limited while recruiting people to Ealing Council."/>
        <s v="Pruning and removing trees mostly on Highway sites in the West wards."/>
        <s v="To deliver the London Borough of Culture bid"/>
        <s v="The purchase of a digital EHCP audit tool to support the local authority in improving the quality of education, health and care plans"/>
        <s v="The proposed resource, DigitAll, offers their services as a self-employed grantor at competitive rates. Additionally, DigitAll already provides the digital inclusion program in three West and NWL ICS boroughs and has agreements in place to obtain free devices and free data packages, whose value would exceed the value of the grant."/>
        <s v="3 year contract (with two year extension option) to undertake annual and rolling transactional resident satisfaction surveys for tenants and leaseholders of LBE."/>
        <s v="GURNELL LEISURE CENTRE Professional services for RIBA Stage 2 delivery of HOUSING, RESIDENTIAL / MASTERPLAN &amp; PROJECT WIDE elements"/>
        <s v="Contract for the delivery of HaloITSM IT Service Management Solution (including hosting, support, maintenance, licences), cloud based service desk, implementation and other associated services."/>
        <s v="UTILITY BILLS FOR ASPECT HOUSE AND OTHER SERVICE CHARGES"/>
        <s v="Parking handheld devices"/>
        <s v="Transport for a LAC child"/>
        <s v="This agreement offers data centre colocation facilities (racks, rack spaces and rooms) exclusively for public sector organisations and arms length bodies. Services include: - rack/space colocation 4kW to 30kW per rack for Official - private rooms from 500kW for Official - private rooms from 200kW for Secret or Top Secret - low energy price per kWh, with ultra-low facility wastage - smart hands for escorting or simple tasks - data cabling to enable connectivity - optical network connectivity between sites"/>
        <s v="Provision of Compliance Software"/>
        <s v="G-Cloud 13 Call-Off Contract"/>
        <s v="The current CPD/ LMS system has been decommissioned and we have to procure a new LMS system to take its place. This will support CPD for children's services including school-based professionals. This provider works with a high number of LA's in this field."/>
        <s v="PARKING ENFORCEMENT VEHICLES"/>
        <s v="Delivery of fuel poverty reduction service for Ealing residents. Providing telephone energy advice line, energy consultations, small energy efficiency measures."/>
        <s v="Providing 5 ANPR hardware units &amp; Software maintenance cover, training, etc. This was approved by the GEL Board."/>
        <s v="Providing parking stationery, pcn rolls, suspension signs, etc. Approved by Andrew/ Abigail"/>
        <s v="Blue badge fraud investigation for the new parking contract"/>
        <s v="Fleet vehicle tyres"/>
        <s v="Provision of routine and planned maintenance of highways, gully emptying, road marking, minor works to highway structures including out of hours emergency callout works and winter maintenance"/>
        <s v="Temporary staff cover"/>
        <s v="Provision of operations management system"/>
        <s v="Greener Ealing are providing the environmental services for London Borough of Ealing Council"/>
        <s v="automation of processes for benefits and financial assessments"/>
        <s v="Provider of specialised Plant for Greener Ealing to use at the Greenford HWRC site."/>
        <s v="The provision for Stop Smoking service for Mental Health and Pregnant Women"/>
        <s v="Provision of NHS Health Checks - various 76 GP Practices"/>
        <s v="Provision of operations management system for GM"/>
        <s v="Company cars lease"/>
        <s v="Mandated open access sexual health service. Contract lead by Ealing, Harrow and Brent Councils, ONWL sub-region on behalf of London Councils. Ealing Council is the lead commissioner for 2018 and 2021, Harrow 2019, Brent 2020,. ONWL Councils lead on rotation. Part of London Sexual Health programme. This includes integration with London e-service, new London tariff payments and standardised terms and conditions and quality, with some local variation based on need. All London Tariffs publicly available on pathway analytics website. For 2021/22 Ealing as part of ONWL have moved to a BLOCK payments, which aligns with most of London, as per government guidance during COVID 19. Please note that Sexual Health Services are essential health services and required to function within government guidance for COVID 19, as with many other services these services have been significantly impacted and led to a severe backlog for complex issues. Ealing, Harrow and Brent Council intend to extend this contract, as the priority is to ensure stability across the system and access for residents. The London Sexual Health programme will be collaborating on plans for stability for this year and future planning. For 2023/24 baselines Baseline Agreed with Commissioners in 29 September 2023 £2,037,125.49 made up form £1,939,302.49 for in clinic activity and £97,823 for Primary Care"/>
        <s v="HIV Support Services (Health and Wellbeing) in Ealing"/>
        <s v="Contract for outbound mail. Part of this is recharged. Some of this is covered by the central budget."/>
        <s v="Nutanix Licences &amp; Support for Crown Hosting Data Centre"/>
        <s v="Venue used yearly for Family School Partnership Awards Ceremony"/>
        <s v="Client Money &amp; Case Management Solution for Deputies &amp; Appointees."/>
        <s v="Recycling sacks"/>
        <s v="Stock Condition Surveys Contract - 5 Year Contract"/>
        <s v="&quot;Supplier will provide us with Mopeds and Motorbikes. These items are required for our new Parking Contract. GEL carried out market analysis using local authority framework TPPL as well independent suppliers, Yamah well respected supplier of Mopeds and Motorbikes offered best value for money with service backup to match. &quot;"/>
        <s v="After extensive market research, the BPA were found to be the only supplier who can provide Parking information and Training within this field. The BPA is a not-for-profit membership association representing the UK’s parking and mobility sector.Training is provided comes with a full suit of Training Modules on a Elearning basis which is sustancially competitive. The BPA's reliabilty is demonstrated by its over 770 corporate members including local government, commercial providers, parking system operators, consultants, and academics. In addition to this the BPA have a have a separate membership structure for over 650 individuals and a range of benefits to support their professional development."/>
        <s v="Toners for printers, not available through Banner"/>
        <s v="Providing design and marketing help, both online and printed. Looking after website."/>
        <s v="Short/medium term vehicle hire"/>
        <s v="Expert required for legal matters"/>
        <s v="IT Recycler - used to dispose of obsolete IT equipment"/>
        <s v="Provider of music service management software for teacher timetabling, school billing, register and reports and instrument hire data to be used by Ealing Music Service."/>
        <s v="Accountancy, budget and processes support specialising in Music education. Supplier will provide support for Ealing Music Service"/>
        <s v="Transportation and specialist removal service for moving musical instruments. To be used by Ealing Music Service to move instruments between schools and the services instrument store."/>
        <s v="All Star a member of the Logistics UK organisation have been chosen as a supplier to provide parking enforcement fuel cards, the reason for selecting All star was the comparison with current supplier shell, Card Charges, usage and costs with All Star are more competitive than the same service with Shell. another supplier BP were considered but fuel station coverage in GEL operating region was very restricted"/>
        <s v="Direct award through GCloud"/>
        <s v="Structural Monitoring of the building during construction works on adjacent site"/>
        <s v="CareCubed is a price benchmarking tool to assist adults and children's service negotiate high-cost placement fees with providers"/>
        <s v="Refuse sacks and recycling bags"/>
        <s v="Framework Provider for Main Works Contract Builds - Golf Links Phase 3"/>
        <s v="This is a school that we pay funding to in relation to a looked after child"/>
        <s v="Providing uniforms and parking clothes with logo. Supplier is currently working with other councils around England."/>
        <s v="Contract for Managed Print Services, including provision of relevant equipment such as Multifunctional (combined printer/ copier/ scanner) devices and associated services such as hybrid mail."/>
        <s v="This is a division of our claims handling for our liability insurers. Links to contract for casualty insurance April 2020."/>
        <s v="Property Insurance for the council"/>
        <s v="Specialist animal and reptile life support, humidifiers and UV installer and supplier"/>
        <s v="As they are a training provider that Ealing ICT use"/>
        <s v="Architectural services for George Street"/>
        <s v="The above contract is for insurance cover for the following areas, using (Risk Management Partners Ltd) but invoiced via our broker Marsh Ltd. School Journey Combined Liability Professional Indemnity Medical Malpractice Computer Officials Indemnity Crime Terrorism Engineering Inspections Engineering Insurance"/>
        <s v="This is the councils Motor Insurance provider, tendered with the other lines of insurance in April 2020"/>
        <s v="Nursery for young person"/>
        <s v="ADVERTISING AND MARKETING SERVICES FOR THE FOSTERING RECRUITMENT TEAM."/>
        <s v="To facilitate contact session with children and families"/>
        <s v="GM service, temporary staff, marketing and commas"/>
        <s v="Nursery for young person in care"/>
        <s v="providing Family Support Worker"/>
        <s v="The supply of a Library of Things service in Ealing Broadway Shopping Centre. A service whereby residents and non-residents can borrow items rather than buying new. Establishing a library of things in the borough is a target to achieve in the council's climate and ecological strategy."/>
        <s v="Service Contract for Brentside , Ravenor, Gifford and Down Manor Schools"/>
        <s v="James Coles and Sons (Nurseries) Ltd supply excellent quality tree stock that meets our high standards and bio-security requirements. Sourcing trees (quotations) from a range of nurseries enables Ealing Council to obtain the best market price for a particular species each year."/>
        <s v="nursery"/>
        <s v="Software which enables the council to use intelligent automated insertion, MailMark services and efficient batch processing of individual requests."/>
        <s v="language services"/>
        <s v="Fleet Vehicle body work repairs"/>
        <s v="Fleet vehicle breakdown cover"/>
        <s v="provide expert witness family proceedings /pre-proceedings psychological assessments"/>
        <s v="Operating Contract - FM contract below this between Seafort and Mitie. For Greenford HS, Acton HS &amp; Featherstone HS."/>
        <s v="Family support and supervision"/>
        <s v="This supply is a multi service provider. Who provide parts for numerous vehicle types and kit. E.g. Engine, Filtration, compressed air system, braking, body, Cab and chassis. Yes, they very reliable. A little more expensive as they are not the direct supplier for some parts. The communication is good. This is based on quotations with suppliers."/>
        <s v="They have a wide range of grounds services they provide. They can provide Mower, Chainsaws, hedge cutters, strimmer's etc. they also provide parts for tractors and other heavy machinery. Yes they are reliable. For the service they provide their price is good. They provided quick response times. based on quotation"/>
        <s v="Catering services provided at various locations"/>
        <s v="We have multiple Dennis vehicle's which require parts directly from supplier. They design and manufacture refuse collection vehicles, with a reputation for supplying quality products that meet expectations. The price is relatively good considering that they are direct supplier. We have decided on this supplier after looking into all quotation we received."/>
        <s v="They diagnose, repair and installing commercial and private vehicle electrical and computer regulated systems. They also provide a call out service. They have been in operation for nearly 40 years, illustrating reliable attributes. Based on quotations"/>
        <s v="Supplies, Manufactures and services a wide range of Municipal vehicles and systems including refuse collection bodies, lifting devices and road sweepers. They provide parts for the bodies of HGV' and they provide services to Public and private sectors. Based on quotations"/>
        <s v="Supplies a huge amount of machinery, from garden mowers to chainsaws. They also provide services for agricultural, construction and professional ground care machinery."/>
        <s v="Approval of Interpreters - already approved by P &amp; C"/>
        <s v="This company fits, replace and repairs all our vehicle tyres in the fleet. They provide and efficient call out service which come same in day within a few hours. They provide tyres, wheel alinment and their price is good. Their communication is good, easy to get in contact with."/>
        <s v="This Supplier provide our tacho inspection/Services. They have been from our previous contract and we would like to continue using their survives. Based on quotation collected by the team"/>
        <s v="25year Service Provision at Dormers Wells High School. (Underlying FM agreement exists.)"/>
        <s v="They are a company that aids other companies in regard to making sure they are operating full compliant and give suggestions on how to improve their day to day operations."/>
        <s v="This supplier manufactures, blends and distributes oil, lubricants and greases. They are specialist in this field, providing services for over 25 years. Based on quotations collected by the team"/>
        <s v="To secure a venue for the Employment Expo, facilitating connections between job seekers and employers."/>
        <s v="This supplier focuses on Hydaulic cylinders, pumps and Accumulators. They also repair the RAMs on the vehicles, which is a major aspect of the vehicles. Based on quotations"/>
        <s v="We are in possession of 6 Sweepers. Bucher specialise in the servicing and repairs of these sweepers. They are a crucial supplier in terms of turnaround time of repairs on sweepers. based on quotations"/>
        <s v="They supplier parts and service to HGV Mercedes dustcart. We have 37 Merc dustcarts meaning, it is paramount that we have AGS as a supplier to ensure optimal service."/>
        <s v="Wood End Infants School to primary phase 3B"/>
        <s v="GEL have decided to use a new system to monitor; Driver daily checks, defects, repairs and shock monitoring in regard to parts in the work shop. This platform will also be where we generate our weekly/monthly reports."/>
        <s v="This supplier specialise in Grounds itemds and parts. They focus on Maunfacturing cricket rollers which are vital for the Grounds department, in regard to Storts fields maintenance"/>
        <s v="Microsoft Unified Support Services"/>
        <s v="Support and Maintenance for OHMS, Total Mobile"/>
        <s v="Rahul was brought on board to backfill for a BI post. The BI system expert we were recruiting for the FTE post did not pass his on-boarding checks. So we would have been left with only 1 BI staff member due to leave.be"/>
        <s v="Provision of security services to the Council's hostel stock, which provides accommodation to homeless households over a number of scattered sites"/>
        <s v="Business World and banking workflow connector"/>
        <s v="Learning Curve Group are a committed provider of high-quality Careers Education, Information, Advice, and Guidance (CEIAG) that empowers learners to make informed decisions about their future career paths. This also includes Apprenticeships which are offered to candidates with our business. The on-course check-ins are regular with the team including the progressions available after the course. This also included regular interactions with the business as well as further and higher education providers.-This is proven reliability."/>
        <s v="&quot;Our general rule of thumb is to obtain least 3 contractors, from different sized companies. This gave us enough scope to get an accurate idea of what is reasonable for our project. Spectrum Signs are traditional signwriting specialists, established in 1988 with nearly 30 years’ experience in hand painted They cover London and the surrounding areas and have worked locally. They offer a full service, from design through to delivery and fitting, as well as an onsite signwriting and gilding service using own scaffolding that complies to regulations whilst being market competitive.&quot;"/>
        <s v="Room Hire"/>
        <s v="Redmark Contractors"/>
        <s v="This company collects and recycles used oil and other fluids used on vehicles. This company is essential as we routinely maintenance change the filters and oils on all the vehicles on the fleet."/>
        <s v="2nd repairs, disrepair and voids term contractor"/>
        <s v="This contract is for the provision of Hostel Security in London Borough of Ealing. Ealing Council has appointed MPD FM Ltd as experienced security providers who can contribute to a safe environment and achieve positive outcomes for residents."/>
        <s v="Mental Health Training in first aid to improve mental of the nation; focusing on providing the support to the workplace and letting the organisation to look after their employees."/>
        <s v="External Audit Contract supplied via PSAA"/>
        <s v="This is a agency company which provide us with engineers when needs. This is crucial to ensure the full service at the workshop"/>
        <s v="Expert required for legal services"/>
        <s v="Construction Consultancy Services for M&amp;E Works at Gleneagles"/>
        <s v="Construction Consultancy Services for M&amp;E Works at Rutherford"/>
        <s v="This Supplier repairs all our Loler inspection defects, as well as repairing any tail lift issues with have on our vehicles."/>
        <s v="This supplier provides us with hired van and cars for the workshop."/>
        <s v="This supplier provides the services of repairing air conditioning, climate control and heating systems, in the vehicles in the fleet"/>
        <s v="This supplier provides us with a diagnostics machine, which cover all the vehicles in the fleet (including grounds Ransmones and Kubotas. This machine will also get frequent updates through our software subscription with them"/>
        <s v="To facilitate supervised contact session for Ealing Families"/>
        <s v="To facilitate contact sessions with children and families"/>
        <s v="To provide therapeutic support for adopted children"/>
        <s v="This supplier performs our MOTs - We have over 100 vehicles in our fleet and need to have access to multiple MOT test centres."/>
        <s v="This company suppliers us with Bulk deliveries of Adblue which is required in all vehicles on the fleet. They also have very good rates per litre for Adblue"/>
        <s v="This supplier provides us with the service of DPF cleaning for all our vehicles on the fleet - this is essential to to reduce breakdowns and vehicle lifespan."/>
        <s v="This is hire company which provide vehicles for hire, additional we can also procure vehicles as well from them. Their rates are very competitive, beating some of our current hire companies"/>
        <s v="Glovelord are a local company which can offer bespoke service and keep our vehile downtime to a minimum, this helps to deliver frontline services on time and saves on hire costs to replace vehicles"/>
        <s v="This supplier provides us with parts for the all the grounds mowers with have on the fleet. They also aid in some repairs where third party assistance is required."/>
        <s v="Supply special Educational Psychologist"/>
        <s v="Supplier needed for legal matters"/>
        <s v="PSDS Phase 3C - Project Management, Project Coordination and Technical Advice of the Public Sector Decarbonisation Scheme"/>
        <s v="Therapy Services"/>
        <s v="Fleet Clear specialises in cycle lights for HGV vehicles - You cannot get the right componements from anywhere else. If purchased by a different suppplier, a mark-up price will be given as they went through fleet clear to procure. Purchasing direct from them will be cost effective in the long run."/>
        <s v="Will registry service required for legal matters"/>
        <s v="Fleet vehicle glass replacement"/>
        <s v="InVentry is the number one fully integrated sign in solution for safeguarding and managing School Visitors, Pupils and Staff. Designed for the education sector, the InVentry visitor sign-in system allows you to accurately monitor who is in your building at any time."/>
        <s v="to facilitate supervised contact sessions with children and families."/>
        <s v="The Single Homeless Prevention Service secures sustainable housing outcomes for external non-priority homeless people who do not meet the 'priority need' criteria under homeless legislation. This service is essential for the effective operation of the frontline Housing Solutions Service, as it increases the capacity of in-house officers to focus on preventing and relieving homelessness for those in priority need, who would otherwise be owed costly accommodation duties."/>
        <s v="Attendance, Attainment &amp; ePEP Services"/>
        <s v="Door entry contract"/>
        <s v="Construction of Spaceshade Max Canopy - freestanding as part of redevelopment"/>
        <s v="ISW required for legal matters"/>
        <s v="Medical service organisations. Providing medical examination"/>
        <s v="This Supplier provides us with the services of vehicle recovery - We have over 150 vehicles on the fleet, if one was to breakdown and could not be fixed at location. J &amp; A Recovery would be called in to recovery the vehicle back to the depot workshop"/>
        <s v="To facilitate supervised contact session."/>
        <s v="This is a contract for service commissioned via the Ealing Matrix Framework and GEL has demonstrated due process."/>
        <s v="Data &amp; Research project. Initial Research of the Ealing demographics. Data collection of Learn Ealing. Skills Research on Skills for OPDC"/>
        <s v="Contract to enforce against low level environmental crimes like littering and fly tipping"/>
        <s v="For the supply and maintenance of Evac Chairs and related equipment at Southall Dominion Centre and Library"/>
        <s v="Printing company"/>
        <s v="Bacs and Direct Debit collection licence software to convert the payment run output file into the correct format to be transferred to the bank."/>
        <s v="Provides additional specialised support to young person in leaving care team."/>
        <s v="The system is a key tool for finding placements for adults and children who access social services. It offers, placement finding, contracting and data analysis of placement activity. - Secure value for money; merging two contracts into one - Secure continuity of service of the Care Place tool for stakeholders which is not possible with out a tender process following the notice of the existing supplier."/>
        <s v="They are leading global supplier of used JCB machinery. We offer a wide selection of high-quality, pre-owned JCB equipment, renowned for reliability and performance."/>
        <s v="Supplier required for legal matters"/>
        <s v="&quot;EnviroAwards are a CIWM (WAMITAB) approved training provider and assessment centre which are able to deliver a range of regulated qualifications ranging from level 1 RQF (entry level) to level 4 RQF (COTC/OCC). Through the education and training services they provide, training that ensures competence in the workplace and to promote environmental sustainability. They are also an approved provider to deliver regulated qualifications nationwide ranging from Mobile plant, Waste and Environmental Management and Health &amp; Safety. Communication is via on site activities and regular meetings.&quot;"/>
        <s v="To make payments for training services."/>
        <s v="OFFERS ADDRESS LIST MANAGEMENT SOLUTIONS THAT PROVIDE ADDRESS AND BANKING DATE TO EVERYDAY APPLICATIONS."/>
        <s v="Local employee provides services. LGV Driver Training within our business Very reliable, consistently good in quality or performance; able to be trusted Knowledgeable with a renound reputation"/>
        <s v="Rospa is appointed safety playground inspectors and long term supplier working closely with Ealing Council."/>
        <s v="Blink are leaders in their field for employee communications. Blink are already supporting hundreds of thousands frontline workers, lowering frontline attrition by 25% in many businesses. While many attempts have been made, the frontline still live in a world of manual processes and chaotic paperwork, without the tools, processes and information they need to realize their true potential. Blink built an app that each user opens an average of 7 times a day, transforming the opportunity for leaders to engage. Connection changes everything."/>
        <s v="Komfort Services is a leading UK Construction Company with over 30 years’ experience and a successful track record for delivering projects with superior quality and results from conception to completion providing a one stop shop for your business needs. Who works with the public, government and private sector and are the preferred suppliers of CBRE, Bouygues Energies and Services, IBM to name a few and are proud to have a multi-million-pound project portfolio."/>
        <s v="This Supplier is a multi service provider, who provide parts for numerous vehicle type - E.g. Engines, Filtration, compressed air system, braking, pads, In-Cab and chassis. Reason why we want to use this supplier is due to it competitive prices and stock availability."/>
        <s v="Based in Uxbridge. Deal with any make and model of private, commercial and trade vehicles - screens"/>
        <s v="Consultants to deliver the West London Waste Plan (WLWP)."/>
        <s v="SUPPLIER OF SPORTS COACHES FOR ACTIVITIES WITH YOUNG PEOPLE AGED 11-19"/>
        <s v="Support, maintenance, hosting and licencing for ICT Application for Cash Receipting, e- Payment and Income Management Solution"/>
        <s v="SPECIALIST ANALYTICAL WRITING AND OFFENDING BEHAVIOUR MODEL TRAINING FOR STAFF IN YOUTH OFFENDING"/>
        <s v="Engagement activity for the NPRI programme"/>
        <s v="The ramps in the workshop need servicing every year. This would mean that this supplier wouldn't be regularly used but they are imperative for the production in the workshop."/>
        <s v="SEN Transport Provider within AAT DPS"/>
        <s v="Azure managed services, capability as a service and delivery of a Power BI portal"/>
        <s v="This supplier specialises in industrial resin flooring solution that meets the highest standards of durability, safety, and hygiene. They provide seamless surfaces tailored to our specific needs."/>
        <s v="Supplier required by court for legal matters"/>
        <s v="Acquisition of 29 flats for discharge of clients from temporary accommodation"/>
        <s v="Manage the grant application and awarding process for both year 1 (2024-2025) and year 2 (2025-2026) of the Ealing Roots and Wings programme."/>
        <s v="Service to create easy read documents for Ealing Council"/>
        <s v="Hall hire for Let's Go Southall activities"/>
        <s v="This is a agency company which provide us with engineers when needs. This is crucial to ensure the full service at the workshop."/>
        <s v="This supplier provides a system where we can track all drivers licenses and CPCs, and keep an up to date record to ensure all drivers for GEL are compliant."/>
        <s v="PROVIDER OF DRIVER MEDICALS"/>
        <s v="Centre for ADHD and Autism Support will be running training sessions on ADHD and Autism awareness for Community Champions, volunteers in the Public Health team"/>
        <s v="To facilitate supervised contact sessions with families"/>
        <s v="Software to improve operational efficiency, reduce costs, and support sustainability initiatives. EasyRoute will integrate with the current WhiteSpace platform and is expected to deliver a return on investment (ROI) in the first year. Key benefits include significant fuel savings, reduced vehicle wear and tear, and optimised crew utilisation."/>
        <s v="Komfort Services is a leading UK Construction Company with over 30 years’ experience and a successful track record for delivering projects with superior quality and results from conception to completion providing a one stop shop for business needs. They work with the public, government and private sector and are the preferred suppliers of CBRE, Bouygues Energies and Services, IBM to name a few and are proud to have a multi-million-pound project portfolio. We are utilising them for the refurbishment works in the Workshop"/>
        <s v="Alternative Provision offering Mechanics course catering for 14-16 years olds (closest in provision in distance offering this service)"/>
        <s v="Training for Race Equality Education Programme"/>
        <s v="VMS is providing us with hire vehicles (short and long-term) use this in case of vehicle breakdown, new starter, replacement, accident damage, or project work. VMS has a wide range of vehicles suitable for business needs. Provider is reliable and has a good turnover of vehicles and response time."/>
        <s v="Fully residential care home for substance misuse rehabilitation, short term."/>
        <s v="Data platform that will help us identify residents in Ealing who can benefit from extra support to enable them to live more independent lives."/>
        <s v="GEL to procure parts supplier and continue to maintain and repair the 200 fleet of vehicles, GEL to secure parts supplier which can source parts from anywhere in the market at short notice as well stock parts in Ealing Workshop on behalf of GEL at their own cost (Impress stock)- With limited number of suppliers on the local authority frameworks, GEL will explore reputable independent national suppliers as well as the framework suppliers to achieve best result"/>
        <s v="Micro-business that was created to purchase eCLIPS licences from administration. This follow on from the previous supplier ID24637. They offer access to the eCLIPS website, which is an essential resource used by all our PAs in schools. This access is part of our Service Level Agreements (SLAs) with the schools, ensuring that they have the tools they need to support their work effectively."/>
        <s v="VPG Sensors, weighing solutions and measurement system, deliver the highest level of accuracy in regard calibrating our HGV vehicles. They are well renouned and provide good quality service"/>
        <s v="Intensive community support for complex needs clients, dual diagnosis of mental health and substance misuse, together with physical health needs. Support will also include all other areas of identified needs, including housing, education/employment, family support, etc."/>
        <s v="J Potter provides window repairs which occur when strimming and mowing grass. He is a sole trader and local."/>
        <s v="The Accessible Digital Documents Company Ltd providing accessible design training"/>
        <s v="To facilitate contact sessions with Ealing's children &amp; families"/>
        <s v="Training delivery for Race Equality Education Programme"/>
        <s v="This is a 3-year contract to provide low level environmental enforcement services."/>
        <s v="NTH Solutions will be providing access to mental health eLearn modules for teachers and support staff based in Ealing schools."/>
        <s v="This is a consultation company we pay funding to for for looked after child"/>
        <s v="Annual subscription for learning activities, resources, activities for workforce, and professional development"/>
        <s v="Contract for Clerk of Works Services Related to the JCT Build Contract at the Steyne Estate"/>
        <s v="Service delivery for education race equality programme"/>
        <s v="Provision of a Vendor Neutral Service Framework"/>
        <s v="To support ELP annual conferences"/>
        <s v="Insurance Solicitors (settlement of claims) via GB our claims handler."/>
        <s v="This is an activity (Drama ) we pay funding to for for looked after child"/>
        <s v="We have chosen this supplier for the provision of hire and related services for our fleet"/>
        <s v="Products for the improvement, maintenance and construction of sports, amenity and landscape areas for GEL."/>
        <s v="To provide photography and video related services"/>
        <s v="Company that creates custom clothing for Music Service"/>
        <s v="Tree Monitoring Services Copley 3"/>
        <s v="Supplying all types of fencing, gates, barriers and bollards."/>
        <s v="To cover fees for independent work"/>
        <s v="Delivery of race equity training for the ELP and wider LA team"/>
        <s v="Independent reviewing officer for legal services"/>
        <s v="Art Therapy"/>
        <s v="Consultancy services for GEL"/>
        <s v="To cover for Adult Health assessments"/>
        <s v="Switch is a venue management and event booking software and includes implementation, hosting, support and maintenance. Switch is cloud based and fully configurable managing every aspect of conferencing, meetings and facilities hire operations."/>
        <s v="Synergy is the case management system for Children’s Education and Performance Management, Early Years and Special Educational Needs (SEN) payments to schools, nurseries, carers and early years providers. It also supports business administration for school admissions, exclusions, Special Educational Needs (SEN) and processes for other services such as Family Information Service (FIS), SAFE, Children Centres and other non-statutory elements such as Community Benefits."/>
        <s v="Room rent"/>
        <s v="To cover Adult health assessment"/>
        <s v="Spot SEN school placements - day school and residential school suppliers; and college and residential college suppliers"/>
        <s v="Parking services - Pay and Display maintenance"/>
        <s v="Supplier services provided to the following: 90020 - Support activities to performing arts events."/>
        <s v="FUTURE OF LONDON HAVE BEEN PAID AS A SUNDRY SUPPLIER BY PLANNING IN THE PAST, BUT AS WLA HAVE JUST PAID AN INVOICE TO THEM FOR CHIEF EXECS AS A SUNDRY , THEY NEED TO BE SET UP AS A SUPPLIER ON BW IN ORDER TO PAY THE ATTACHED MEMBERSHIP INVOICE AND FUTURE INVOICES COUNCIL-WIDE."/>
        <s v="Provision of training sessions."/>
        <s v="Supply of Cleaning and Janitorial Supplies for use by property services"/>
        <s v="Spot SEN school and college placements (day and residential)"/>
        <s v="CSG is a leading UK waste management company. As waste specialists, they help householders and organisations nationwide by offering a complete variety of services ranging from waste collection through to treatment, recovery and disposal of countless waste streams. At CSG, they been helping businesses, industry and the public sector for over eighty years, supplying innovative and cost-effective industrial and commercial waste management solutions. they have inhouse specialist environmental consultants, chemists, engineers and drivers are highly experienced and are qualified to offer safe, professional and sustainable waste removal, treatment and disposal services to our organisation. They can tailor specialised solutions to the requirements specific our organisation and offer all the support we need to ensure our waste systems and facilities remain in perfect working order. Should anything go wrong, we can be confident that their team of professionals will available 24/7 to get everything back on track."/>
        <s v="Lots 6,7 and 8 concern the removal of basal growth from council trees, the Lots are aligned geographically as east, central and west wards respectively. This contract was the result of an open tender process."/>
        <s v="RE:- 40 Arnold Road, Northolt, Middx, UB5 5TB Thank you for your instruction to carry out a Structural visual inspection at the above property. We confirm or Brief, Observations, Conclusions and Recommendations as follows:- 1.00 BRIEF 1.01 Our Instruction was to attend site to carry out a structural visual inspection of internal structural cracking at the above property and to report upon our findings. The property was visited on Friday 30th September 2022 when record photographs and site notes taken. No intrusive opening up or exposing of the main structure or its foundations was carried out during our visit. 2.00 OBSERVATIONS General 2.01 The property is a Grd floor 1 bed flat located at the eastern end of a purpose built 3 storey residential block comprising 15No. flats with 5No. flats per floor."/>
        <s v="Provider of peer researcher training to grant awardees of the Ealing Roots and Wings grant programme for black-led community organisations."/>
        <s v="Reveal Media are the supplier of our body worn cameras for the Parking Enforcement contract. We require additional support of the hardware and software of equipment already purchased"/>
        <s v="&quot;JG Pest Control is a family-run, friendly pest control business designed to suit the needs of our customers by offering pest control services throughout the UK. their vast experience and inventive use of a variety of tried-and-tested resources has enabled us to help thousands of customers who have tried the giants and one-man bands and found them lacking in expertise. They take pride in providing their customers with perfect service and aftercare - from homes and businesses to large commercial clients, we approach every job with our trademark quick response and attention to detail. JG Pest Control has grown to become the leading supplier of pest control services in the South-East and surrounding areas, and is now available to customers in the Midlands and North-West regions. JG is capable of providing reliability with the quickest response and the best value for money pest removal service throughout the country. From bedbug eradication to mice and rodent extermination, including bird and fox control and deterrence, JG leaves no aspect of pest control uncovered.&quot;"/>
        <s v="This contract is for our corporate consultation and engagement platform, which allows creation of online surveys and events for public consultation"/>
        <s v="To be able to make Pupil Premium funding payments to the school"/>
        <s v="To be able to make Pupil Premium funding payments to the school."/>
        <s v="To make PPG funding payments."/>
        <s v="To make PPG payments"/>
        <s v="Court hire for Let's Go Southall Activities"/>
        <s v="To make PPG payments."/>
        <s v="Providing Services For Schools FGM projects"/>
        <s v="To make PPG payments to school"/>
        <s v="To make PPG payments to the school."/>
        <s v="To facilitate contact sessions for Ealing family"/>
        <s v="Lucy Floyer has been commissioned by the Ealing Learning Partnership (in place of Fiona Vettiankal) who has withdrawn her services due to personal circumstances) to look at national best practice in Literacy alongside current practices in Ealing schools and to share approaches that could support the development of all ELP schools."/>
        <s v="They supply us with the parts and service for the for the automatic transmissions on all our refuse trucks. They are the main agents in the country, depending on the breakdown."/>
        <s v="The supplier provides parking enforcement back office software for Ealing Council"/>
        <s v="This company fits, replace and repairs all our vehicle tyres in the fleet. They provide an efficient call out service which comes on the same day within a few hours. They provide tyres, wheel alignment and their price is good. Their communication is good and are easy to get in contact with."/>
        <s v="to pay for legal fees"/>
        <s v="Provide monthly posters roughly 6 posters and news letters on ad hoc basis."/>
        <s v="Annual Pro Plan Subscription. Qty 22."/>
        <s v="Fiting, replacement and repairs all our vehicle tyres in the fleet. They provide and efficient call out service which come same in day within a few hours. They provide tyres, wheel alignment and their price is good. Their communication is good, easy to get in contact with."/>
        <s v="Contract to pay annual membership subscription to JAG UK (Joint Authorities Group), which represents Highway Authorities at National Groups and provides advice and support"/>
        <s v="Contract to provide banking services to the council"/>
        <s v="Admiral Scaffolding were originally employed by the Principal Contractor to erect the scaffolding for the two apartment blocks that were being built out. SMCP is a stalled site and termination of the FFA occurred on the 20th Feb 2025, which entailed that Ealing Council was able take possession of the site from the Developer. The scaffolding remains on site and will continue to remain on site to enable intrusive surveys to be carried which will then form the basis of the Cabinet report regarding various options for this site. In the meantime Ealing Council is now responsible for the scaffolding hire costs weekly Health &amp; Safety checks, which is a mandatory requirement for scaffoldings"/>
        <s v="Reveals commitment has always been to lead the way through innovation. They have transformed the way body camera evidence is captured and managed to protect those on both sides of the lens. Reveals advanced technology is adopted by police, leading security organisations, healthcare professionals and flagship retailers, and they are continuing to grow into new industries. We remain the market leader in body-worn camera solutions and digital evidence management software with the most advanced systems in the world."/>
        <s v="To re-activate this supplier (28624). Provision of specialist equipment and adaptations for people with disabilities"/>
        <s v="Independent accommodation for young persons"/>
        <s v="AUTOMANIA GARAGE SERVICES GROUP LIMITED"/>
        <s v="Providing parts for our vehicles."/>
        <s v="To make PPG payments for Ealing students who attend the school"/>
        <s v="To make PPG payments to school."/>
        <s v="Delivering Commercial Support Services, while strengthening procurement operations through a structured approach"/>
        <s v="10 K incubator funding for the innovation projects - including fair chance. 10k Advocacy proposal - for desktop analysis, interviews and specification recommendations"/>
        <s v="We are seeking proposals for the procurement of a comprehensive diary system to support scheduling, appointment management, and supports all the varied processes associated with the registration of births &amp; deaths, the management of ceremonies, including citizenship cere-monies, and the tracking of stock and fulfilment of certificate copy requests. A system that of-fers the advanced functionality needed to reduce administrative burdens and streamline the end-to-end processes of the registration service which can be amended and updated locally in real time."/>
        <s v="Provision of parts for our workshop"/>
        <s v="They supply us with the parts and service for the for the automatic transmissions on all our refuse trucks.they are the main agents in the country"/>
        <s v="Provision of Sales and Marketing services regarding the selling of 16 Shared Ownership apartments at Buckingham Avenue, Perivale UB6 7RA."/>
        <s v="Trophy seller and engraver that sell specialist music trophies used for Ealing Music Service competitions and events."/>
        <s v="A contract to ensure the council’s properties are clean and safe and property assets meet Health and Safety standards, this would include the provision of female hygiene services, nappy bins and in some places sharps bins."/>
        <s v="Housing Benefit Grant Return audit for financial year 2025/26"/>
        <s v="Spot children's residential care services"/>
        <s v="To facilitate family contact session - family time"/>
        <s v="Remit Training is one of the largest and most successful training providers in the UK. We offer a wide range of nationally recognised qualifications, in a variety of sectors including Automotive, Business, Healthcare, Hospitality and IT."/>
        <s v="proof of concept pilot agreement and the spend is under £5k - ASC debt collection"/>
        <s v="Spot independent foster care agencies"/>
        <s v="Ground Maintenance Equipment"/>
        <s v="ALL AGES SEN TRANSPORT ON NEW DPS FRAMEWORK"/>
        <s v="&quot;To comply with the regulations, a ‘Lead Energy Assessor’ will need to conduct an ESOS Assessment to: Measure your total energy consumption for buildings, industrial processes, and transport Identify areas of significant energy consumption, accounting for at least 90% of your total energy consumption Identify cost-effective energy efficiency recommendations for areas of significant energy consumption. Report compliance to the Environment Agency&quot;"/>
        <s v="Askews are the main supplier of library bookstock"/>
        <s v="Bolinda is a supplier of l and electronic ebooks and eaudio books"/>
        <s v="Provider of the software to run the library management system"/>
        <s v="Provision of pest control at Southall Dominion Centre and Library. Provision of equipment and regular checking and monitoring"/>
        <s v="GM Equipment's"/>
        <s v="Provision of computers and related equipment to run library management system"/>
        <s v="EnviroAwards are a CIWM (WAMITAB) approved training provider and assessment centre which are able to deliver a range of regulated qualifications ranging from level 1 RQF (entry level) to level 4 RQF (COTC/OCC).Through the education and training services they provide, and have a clear goal in mind, to shape the future by ensuring competence in the workplace and to promote environmental sustainability. Enviroawards are approved to deliver regulated qualifications nationwide ranging from Mobile plant, Waste and Environmental Management and Health &amp; Safety. All of their training is delivered by qualified staff who hold teaching, assessment and internal quality assurance qualifications."/>
        <s v="Booking for Taxi with female escort for looked after child"/>
        <s v="Provision of electronic versions of newspapers and magazines"/>
        <s v="Jubilee Gardens Library is based in Jubilee Gardens Health Centre. Ealing rents the library space and is charged rent and service charges for doing so"/>
        <s v="Ealing rents the property at 143-145 Pitshanger Lane for use as the premises for Pitshanger Library"/>
        <s v="Food Vehicle Lessor"/>
        <s v="To cover fees for adult health assessment"/>
        <s v="Venue hire for contact with CIC children with family"/>
        <s v="Venue hire for Family group conferences"/>
        <s v="PressReader provides access to electronic versions of a wide range of newspapers, periodicals, and magazines from all over the world"/>
        <s v="Playground &amp; fitness equipment inspection, maintenance, and replacement along with surfacing as required by Greener Ealing"/>
        <s v="Chiswick Park Cars Ltd provides a transport taxi service for Employee Rehana Sheikh. The taxi supplier was recommended by Access to Work who have been funding the service since 2009 due to medical grounds agreed by management. The transport taxi service was formally known as Beaharr Ltd operating as Monarch Cars. The company has now gone through a name change to Chiswick Park Cars. Therefore a new supplier set up as been advised. Housing and Regen are charging the service and it is being cross charges by HR Corporate Resources."/>
        <s v="Working across education, film, youth creative development and to co-ordinate events."/>
        <s v="Venue hire for contact for CIC children to attend contact with family"/>
        <s v="Dynamic tuition provider dedicated to empowering children and young people academically and personally, including Youth Work Engagement."/>
        <s v="SPECIALIST OFFICE &amp; FURNITURE SUPPLIER"/>
        <s v="To Deliver and produce bespoke health and safety training including, HAVS Awareness and Route Risk assessments, plus consultancy for training including SWOT analysis for induction."/>
        <s v="BSI and Green Audit Consultant"/>
        <s v="CTSI NEED TO BE SET UP AS A SUPPLIER FOR THE TRADING STANDARDS ANNUAL MEMBERSHIP FEE PLUS ANY TRAINING COURSES FOR OFFICERS."/>
        <s v="Accommodation based support for rough sleepers"/>
        <s v="MR PADDA IS A LANDLORD UNDER THE COUNCIL'S REFUGEE RESETTLEMENT SCHEME. HE RECEIVES A ONE-OFF INCENTIVE PAYMENT AND THEN MONTHLY RENT FOR VARIOUS PROPERTIES ACROSS THE BOROUGH. UNTIL NOW HE HAS BEEN PAID BY PAYMENT REQUEST BUT NOW NEEDS TO BE SET UP AS A SUPPLIER ON BW."/>
        <s v="Spotler Ltd (Business World supplier ID 10001121) provides the Mail+ email marketing platform that we use to send all of the council's key email communications, including the weekly Around Ealing Extra, and key information from council services, such as renewal of garden waste collection services. The company was formerly known as Pure360 and the council previously had a long-term contract with it. This one is a new contract for 25-26, on new terms, for 12 months, and under the new company name and using its newest platform"/>
        <s v="Graphic Design and Marketing Support"/>
        <s v="Grounds training - provider"/>
        <s v="Responsive repairs and maintenance contract on a 2+2 basis. Tendered via Fusion 21 framework."/>
        <s v="The provision of catalogue records and related data for items on the library management system"/>
        <s v="Collection HQ provides evidence based data on the performance of library stock and tools to monitor and enhance its usage"/>
        <s v="The provision of library shelving and furniture to Ealing Libraries"/>
        <s v="Installation of domestic stairlifts, tendered via PfH framework"/>
        <s v="books purchase for conferences"/>
        <s v="New Gen Ealing CIC runs an annual festival -The new Gen Festival - aimed at, and run by, youth"/>
        <s v="Insurance for GEL"/>
        <s v="EC1465-St Ann's school W7 3JP Phase 3 of expansion - structural engineers"/>
        <s v="Komfort Services to provide refurbishment services for the yard office"/>
        <s v="New ARP facility"/>
        <s v="Kitchen expansion &amp; refurbishment works"/>
        <s v="Roof replacement"/>
        <s v="Health and Safety and CDM advisor role for Condition Works 2025 programme of works"/>
        <s v="Only local place for CLASS V MOT test to the Depot"/>
        <s v="Software Support for Weighbridge via telephone/email/remote access"/>
        <s v="To facilitate family contact for Ealing€™s families"/>
        <s v="Bulk fuel supplier"/>
        <s v="Specialise in remote Loler inspections for workshops and vehicle fleets. Provide mobile and MOT calibration of workshop equipment. Calibrate a host of precision tools and measuring equipment including torque wrenches, air pressure and DTI gauges, micrometers, scales and many more. VOSAs requirement for MOT bay calibration is every six months"/>
        <s v="Storytelling programme delivery to young people to enable them to develop story telling skills and create their own stories. The programme develops self-esteem, confidence and a variety of oracy skills."/>
        <s v="Social media management software - enables the posting and monitoring of social media in one place"/>
        <s v="Extension of the existing contract for an additional 1 year allowed for in the JCT MTC"/>
        <s v="Business Rates Contract - to undertake review of the rateable values attributed to Ealing Council’s non-domestic properties by the Valuation Office Agency (VOA) as part of their 2023 assessment, in particular where the Council is liable for Business Rates e.g. schools, car parks, office space, sports centres."/>
        <s v="Estate Management services that cover the council’s commercial portfolio and leased property."/>
        <s v="The Residential Surveying Services contract covers valuations for Right To Buy (RTB), buy backs, shared ownership and staircasing as well as sales of land."/>
        <s v="To facilitate contact, supervision for Ealing’s families."/>
        <s v="Calibration and servicing of 1 x Weighbridge, 1 x DD2050 Driver Terminal &amp; 2 barriers with 1 cali- bration and 1 service visit per year. In addition, Software support for the software operating the terminal and weighing operations (WinWeigh Software)."/>
        <s v="ICT 365 Installation support service"/>
        <s v="Supply of fuel tanks, pumps and fuel management, plus maintenance and support."/>
        <s v="Vortex have been chosen to supply specialist requirement of Waste drivers for GEL, Vortex have managed to find candidates with good level of copetence with immediate effect, price supplied is competitive in the market, communication levels have been prompt and professional"/>
        <s v="The new contract will enable local and wide area network connectivity and line rental for broadband provision between Ealing Council (the council) sites, the data centre, hosted software providers, the internet and cloud providers. It will provide adequate bandwidth and reliability to support the required traffic with appropriate security requirements such as firewalls and cloud proxy to protect the council from malware and other threats. • fully managed WAN service under Lot 1a: Inter Site Connectivity (Wider Area Network) / Data Access Services • fully managed or co-managed LAN service under Lot 2a: Intra Site Connectivity (Local Area Network) / Local Connectivity Services • outbound telephony service under Lot 4b: Digital Communication Services (Unified Communications) • inbound telephony service under Lot 4d: Inbound Telephony Services"/>
        <s v="AUTHORISED DISTRIBUTOR AND PROUD PARTNER OF THE BIGBELLY SMART WASTE MANAGEMENT SYSTEM Specialised Bigbelly bin bags - Black Liners Box of 100 - 20 boxes at £22.94 each - Total of £458.80 + VAT and Pallet delivery at £85 + VAT. Smart Max Compactor bin for purchase at £4,200 or Rental at £85 per bin per month .Time frame is 5-7 working days from the date received the PO for bags and 3-4 weeks for bins."/>
        <s v="Reimbursement for time spent as co-chair of Ealing Sanctuary Forum 2025-6 and grant towards activities provided for Refugee week 2025"/>
        <s v="Provides analytics and quality assurance on the council website."/>
        <s v="This Officer Decision seeks approval to appoint Peira Consulting to deliver an independent feasibility study on the viability of a borough-owned LoRaWAN network for the West London Alliance (WLA). The study will assess technical, commercial, and governance options for low-power wireless connectivity across WLA boroughs, and will inform future investment decisions in digital infrastructure."/>
        <s v="Website search provider"/>
        <s v="Press queries management tool also know as Vuelio."/>
        <s v="distribution of vouchers under HSF scheme"/>
        <s v="Employee Assistance Programme (EAP) services to corporate employees and schools who decide to purchase the services."/>
        <s v="Database for storing GLPCJES Grade 1 to 18 role profiles and job evaluation scores."/>
        <s v="A nurse led absence management service for recording sickness absence and providing nurse led advice to employees absent from work due to sickness absence."/>
        <s v="Contract for the provision of a HR IT and payroll system to pay circa 16,500 people"/>
        <s v="Fleet Vehicle Hire"/>
        <s v="Short Term Refuse Vehicle Hire"/>
        <s v="Expert for legal matters"/>
        <s v="To provide tuition to Ealing's students"/>
        <s v="Consultant to support updating of Employers requirements and procedures for Housing Development"/>
        <s v="Expert Witness Surveys for Disrepair cases and Human Habitation Assessments"/>
        <s v="As GEL are not in agreement with Adecco, We have chosen this Recruitment Services for GEL drivers as they provide reliable drivers with years of experience."/>
        <s v="This Supplier specialises in cycle lights &amp; safety systems for HGV vehicles - You cannot get the right components from anywhere else. If purchased by a different supplier, a high mark-up price will be given. The same systems are in our existing fleet and therefore only this supplier can be used for the newer fleet."/>
        <s v="Manufacturer of street sweepers &amp; parts being supplied via NRG leasing"/>
        <s v="Specialist supplier of Lances, Hilite and Cleaner. No competitive quotes are available from other suppliers as this is the only company that supplies the products."/>
        <s v="Consultancy services - Coaching for GEL Finance Director"/>
        <s v="we are the building safety regulator and not a supplier of goods or services. The invoices we issue are for charges relating to the building safety regulations and these charges are raised under the terms of Building Safety (Regulator’s Charges) Regulations 2023 and for HSE to recover its costs in carrying out its statutory function. The company is not a customer of HSE but is a Duty Holder under the above Regulations and as such has a legal obligation in relation to building safety. Therefore ours is not a normal customer/supplier relationship."/>
        <s v="To provide independent social work."/>
        <s v="Agency supply of new Contract Support Officers for GEL - GEL are not in contract with Adecco"/>
        <s v="To provide panel support for adoption services"/>
        <s v="The Council seeks a qualified pest control provider to deliver a comprehensive rodent eradication and control plan."/>
        <s v="The course is complete in that it will give all attendees the skills, knowledge and confidence on completion to work in the role that they are trained for. The bespoke element includes, not just the training required for the certification, but additional training relating to the way in which you wish enforcement to be carried out, including policies, practices and any local variations."/>
        <s v="TO SUPPLY FIRE EXTINGUISHER SERVICING AND REFILL/REPLACEMENTS AS REQUIRED, SAFETY SIGNAGE, PAT TESTING AND OTHER FIRE RELATED PRODUCTS SUCH AS FIRE RISK ASSESSMENTS ETC"/>
        <s v="Supply, service and spare parts for agricultural and ground care machinery"/>
        <s v="DA via Procurement Hub framework, for NPV modelling software, support, and licences. £54,500 yr1, £75,500 over 3 years."/>
        <s v="Sourcing trees from a range of nurseries enables Ealing Council to obtain the best market price for a particular species each year. Wyevale Nurseries supply excellent quality tree stock that meets our bio-security requirements."/>
        <s v="Baseline evaluation of impact of employment support on NHS resource usage"/>
        <s v="Crowdfunding product suite and activation services to support delivery of Transform Your Space (2018-2019), Future Ealing Fund (2021) and Ealing Together Fund (2022-2024). Not needed since August 2024"/>
        <s v="Bespoke supplier as they are the only ones that can provide assistance with there equipment and technology that are already in GEL fleet vehicles. Logistics, supporting Greener Ealing in utilising advanced vision techniques to support transport operations through real-time monitoring, object detection, and vehicle tracking."/>
        <s v="provision of BSL translation"/>
        <s v="Online software to process filming invoices and licences"/>
        <s v="Contract to design and maintain film office website"/>
        <s v="To provide independent social work"/>
        <s v="Arboricultural Services provide a professional contractor for surveying the Councils OPM infested trees and a percentage of the routine street tree surveying programme. This contractor has proven his skills and knowledge in recent years and annual price comparisons have shown Arboricultural Services to be the cheapest."/>
        <s v="Genuine new &amp; used parts, as well as agricultural, golf &amp; grass and plant machinery from 6 branches across Central &amp; Southern England"/>
        <s v="Specialist supplier to provide a comprehensive service designed to support businesses in managing their fleet, including tacho downloads, O licence reports and help for transport related issues and Fleet inspections only for existing GEL fleet."/>
        <s v="The provision of maintenance and minor works. Contract consists of executed JCT MTC dated 16/7/25 and Deed of Variation dated 3/9/25. These include the tender documentation submitted, the pricing model and scope of works."/>
        <s v="Service provided to Educational Psychology Service"/>
        <s v="This supplier takes our HGV vehicles for MOT - This is cost effective than to have an engineer take them"/>
        <s v="Cleaning products/machinery for all Transport fleet"/>
        <s v="SOUTH BANK ENTERPRISES LIMITED NEEDS TO BE SET UP IN ORDER FOR TWO OFFICERS TO TAKE THE IOA DIPLOMA IN ACOUSTICS &amp; NOISE CONTROL AND ANY FUTURE TRAINING COURSES"/>
        <s v="HDRC Ealing contract"/>
        <s v="To facilitate family contact sessions for Ealing’s families."/>
        <s v="robust evaluation of the programme - to understand the benefits and barriers to supporting people with MSK, through a holistic health &amp; wellbeing approach, back into work."/>
        <s v="Supplier for Bin liners"/>
        <s v="Street Cleansing Tools (Brooms, Brushes, Shovels, Scrapers, Litter Pickers etc) and Graffiti Removal equipment, cloths and paint brushes etc). The Supplier is very reliable, with good quality items at a good price"/>
        <s v="Community Infrastructure Levy (CIL) Examination for Planning"/>
        <s v="Coaching"/>
        <s v="3RD PARTY ASSURANCE SERVICES FOR ASSETT MANAGEMENT COMPLIANCE AND BUILDING SAFETY RELATED ACTIVITIES"/>
        <s v="BOHSA will help to facilitate the process of the Training Course for health and safety with the client i.e. ensure all delegates have the pre requisites to attend the course"/>
        <s v="Parking Enforcement uniforms/PPE"/>
        <s v="Providing Legal services for Special Guardianship for families in Children services"/>
        <s v="Grant funded from NIHR. Approved by Cabinet in Nov 2023."/>
        <s v="Grant funded by NIHR to deliver services for HDRC Ealing"/>
        <s v="The work is for upgrading the Council’s Finance system, Business World, and then migrating the system to the Cloud."/>
        <s v="Consultancy services - Simpler Recycling and Waste Site Redevelopment"/>
        <s v="Company Secretary services"/>
        <s v="Annual Conference Venue - Headteachers and Deputy Headteachers The Crowne Plaza Gerrards Cross was selected to host the annual leadership conferences for headteachers and deputy headteachers. Six venues were considered, with three visited in person. The Crowne Plaza was chosen based on its competitive pricing and comprehensive offer."/>
        <s v="Acquisition of 110 new homes at Acton Gardens phase 9.5 from Acton Gardens LLP"/>
        <s v="Online educational resources"/>
        <s v="Safe and secure storage of ASHP unit for up to 12 months, to be charged on a rolling monthly"/>
        <s v="Payment of service charge for purchased property for use as temporary accommodation"/>
        <s v="License to access statistical data platform on businesses"/>
        <s v="Dennis Eagle vehicles spare parts, fleet maintenance and training, back up supplies"/>
        <s v="1yr extension of existing contract. Not a tender but marked as direct award below as there is no option for 'n/a'"/>
        <s v="Cloud based compliance software provided by true compliance"/>
        <s v="We need to set EDF Energy Customers Ltd up as a supplier on Agresso as we sometimes acquire properties who have EDF as their existing energy supplier before we move them on to our corporate energy contract or redevelop/demolish the building and need to pay the energy invoices for those properties. There is no contract or contract value as it is ad hoc when we acquire these properties. This is to fulfil the business need to be able to pay EDF for such energy supply when such acquisitions occur."/>
        <s v="Specialised consultancy company that has carried out service reviews on the waste sector"/>
        <s v="NFP Call-Off Contract for Phase 2 of lift refurbs"/>
        <s v="Solicitor required for legal services"/>
        <s v="FINANCIAL PENALTY NOTICE CASE WORK FOR PRS LICENSING TO RECOVER FEES FROM UNLICENSED LANDLORDS. ROLLING CONTRACT THAT RENEWS EVERY 3 MONTHS (?) FIRST TWO INVOICES FOR AUG &amp; SEPT 2025 ARE AWAITING PAYMENT. ESTIMATED COSTS £3K PER YEAR."/>
        <s v="BSI is the UK's National Standards Body (NSB). BSI Assurance UK provides assessment and certification services to help organizations demonstrate compliance with international standards."/>
        <s v="County Pumps is one of the UK’s leading specialists in fuel dispensing systems, including installations, repairs, emergency breakdown and fuel monitoring systems. County Pumps installs a wide range of products from basic hand fuel dispensing pumps to sophisticated commercial fuel dispensing systems with fuel management."/>
        <s v="Domestic &amp; Commercial Heating servicing, reactive repairs, installations and improvements"/>
        <s v="L.A. Training will be providing specific training to Ealing Foster Carers"/>
        <s v="Website for HDRC Ealing"/>
        <s v="Ealing provides an umbrella contract (&quot;the overarching agreement&quot;) under which London Boroughs may consume this service. Current users include Barnet, Hammersmith and Fulham and Barking and Dagenham"/>
        <s v="Valuation services contract for accounting valuations and reinstatement valuations"/>
        <s v="FINGERPRINT DRUG SCREENING &amp; ALCOHOL TESTING"/>
        <s v="This contract is for the management and minor repairs to garages owned by Ealing Council. The letting of them are managed by SPS."/>
        <s v="UK Organisation which aims to persuade employers to pay a Living wage"/>
        <s v="Purchase of Print Room Session Sponsorship Package for one day event on 16th September 2026"/>
        <s v="Contract staff workers (lift &amp; shift)"/>
        <s v="Professional Tax Advisors"/>
        <s v="Secondary bulk fuel supplier"/>
        <s v="This supplier does our MOTs for out fleet, this supplier is essential as we have over 100 vehicle's in the fleet. They also provide other maintenance services"/>
        <s v="Joining fee for Ealing to join The Association of Safeguarding Partners (TASP)"/>
        <s v="Running workshops for parents and children using photography and art materials."/>
        <s v="Scottish &amp; Southern Electricity Networks are the power distribution network in the south of England. They undertake all electricity supply connections and disconnections in this region and are the sole provider."/>
        <s v="This specialist Harmful Sexual Behaviour provider. To provide bespoke specialist intervention and consultancy for a young person with complex needs."/>
        <s v="New Electricity Connection"/>
        <s v="Sarah is an independent reviewer who will undertake a Child Safeguarding Practice Review regarding Child J."/>
        <s v="Design for new park/wetland creation"/>
        <s v="Developing and embedding principles of participation &amp; co production that meet the needs and aspirations of all partners. Improving our cycle of engagement events and communications with parents/carers. Support for parents to play an active and valued role in their child’s/young person’s education and development: giving families a voice."/>
        <s v="Agency Resources - an agency worker contract - to provide agency workers for work that needs to be undertaken at, and for, council business"/>
        <s v="Providing training services for grounds, equipment use, mower training and more."/>
        <s v="EICR testing and remedial works and services"/>
        <s v="Lift refurbishment works at Paddington Court"/>
        <s v="Service, repair and installation of Solar PV equipment"/>
        <s v="Lightning Protection and Life Safety Systems maintenance and repair - run as a RFQ mini-comp"/>
        <s v="Provision of artistic installation and sculpture at Dominion Centre &amp; Library Courtyard, Southall."/>
        <s v="To provide artistic installations to Hayes Gate Bridge, Southall Broadway, UB4 0HD (adjacent to Bankside)"/>
        <s v="Provision of Public Art to Norwood Road Bridge/Grand Union Canal, Norwood Rd, Southall UB2 4JB"/>
        <s v="Installation of artwork to Merrick Road footbridge internal side walls, Merrick Road, Southall, London UB2 4AU"/>
        <s v="Provision of Videography Services for the Destination Southall Public Art Project"/>
        <s v="Providing art installation to Destination Southall Public Art Project Site 6 : Southall Broadway - Pavement &amp; environs of 118-122 The Broadway"/>
        <s v="Provision of artwork to Destination Southall Public Art Site 2A - Coffee Van Courtyard, South Road, Southall, UB2 4AA (or as determined by Ealing Council)"/>
        <s v="Responses to council premises during out of hours in the event of a Fire or Intruder Alarm activation."/>
        <s v="The person will be providing essential training for Housing Solutions Teams, 3x2 days courses and 4x1 day courses."/>
        <s v="Recruitment services for GEL Drivers. As GEL are not in agreement with Adecco, We have chosen this Recruitment Services for GEL drivers as they provide reliable drivers with years of experience."/>
        <s v="Specialist Clinical Health and Work Support services for the WLA as agreed in the RFQ"/>
        <s v="GEL are not in contract with Adecco - agency supply of new contracts support officers for GEL"/>
        <s v="Contractor to deliver scooter training in Ealing schools"/>
        <s v="Variation in partnership agreement: As part of our the HDRC Ealing programme related to workstream 3 Measuring Evaluation and Learning, we are requesting to pay additional funds of £37,661.40 year 3 and £37,661.40 in year 4. This will be for 0.4 FTE to support the evaluation activities of Workstream 3: Action and Evaluation. Staff will be supporting the developmental evaluation, as guided by the HDRC Measurement, Evaluation and Learning Plan. This will include measurement of key indicators, analysing learning logs and co-producing learning"/>
        <s v="DBT Sessions for Ealing looked after children"/>
        <s v="PROVISION OF FIRE RISK ASSESSMENT SURVEYS FOR COUNCIL HOUSING PROPERTIES"/>
        <s v="Robotics process automation to automate processes within benefits and financial assessments"/>
        <s v="Hospital based support work"/>
        <s v="LA MODISTA WILL BE RUNNING 35 2-HOUR SEWING WORKSHOPS FOR AFGHAN REFUGEES FROM JUNE 2025 TO JUNE 2026. THEIR FIRST INVOICE WAS PAID AS A SUNDRY SUPPLIER, BUT NOW THEY NEED TO BE SET UP AS A SUPPLIER IN ORDER TO PAY THE ATTACHED INVOICE. THIS IS FUNDED BY THE HOME OFFICE."/>
        <s v="Fire Risk Assessments for corporate buildings and other buildings for which Property Services is responsible"/>
        <s v="Komfort Services to provide refurbishment services for GEL Acton Depot"/>
        <s v="COLLECTION OF OIL FROM THE HWRC SITE"/>
        <s v="Supplier is providing GDPR compliant contact details of business decision makers (direct contact emails or phone numbers)"/>
        <s v="Hanlon CRM system"/>
        <s v="Service and maintenance of heating and hot water system at Garden Court"/>
        <s v="Outsourced creative design work"/>
        <s v="Proving stop smoking services to Ealing residents"/>
        <s v="Traynor &amp; Son Electrical Ltd needs to be setup as a CIS supplier, works were originally completed on a sundry supplier PO."/>
        <s v="The services include carrying out retrofit consultancy activities related to the Project for properties managed by the Client, with detailed property lists to be provided prior to Orders being issued."/>
        <s v="Delivery of Return-to-Work Multidisciplinary Team providing integrated MSK and employment support for working patients. Scope includes: rapid 5-day assessment, tailored physiotherapy within vocational rehabilitation, workplace assessments, employer engagement, 6-month post-RTW support"/>
        <s v="GEL External Audit Services"/>
        <s v="Supplier setup required for the creation of new websites for Local Offer, Family Information Service and HAF Teams."/>
        <s v="Provision of secure physical storage arrangements for up to 35,000 boxes at the start (with significant reductions anticipated) over a 5 year period with the option to extend a further two years in agreement by both parties. • Secure collection and record keeping of incoming new or retrieved documents and records • Secure storage of documents and records • Retrieval of documents and records • Secure transportation of documents and records, including preparation for despatch • Document maintenance • Secure destruction of documents and records"/>
        <s v="to appoint an external local youth organisation to run three NEET Programmes as part of the Youth Integration Network (YIN) workstream. This work forms part of the pan-London Youth Guarantee Trailblazer (Led by the GLA) which seeks to transform the way young people young people who are not in education, employment or training (NEET) are supported across the capital."/>
        <s v="Washroom, healthcare, floorcare hygiene"/>
        <s v="Skills Boot Camp - Provision of Skills in High Voltage Electric Vehicle Systems and Refrigerant Handling"/>
        <s v="Professional internal and external Window and Canopy cleaning at the Castlebar school"/>
        <s v="Business Support services in relations to leasing and treasury"/>
        <s v="To make payment of student placements on the Insight2Uni course provided by Insight Education for sixth form students attending Ealing schools"/>
        <s v="Groundworks taking place at Racecourse Estate for installation of bin stores. Kerbing and concrete bases."/>
        <s v="Taxi company - taken over Manor Wheels"/>
        <s v="Spotler Ltd (Business World supplier ID 10001121) already provides the Mail+ email marketing platform that we use to send all of the council's key email communications, including the weekly Around Ealing Extra, and key information from council services, such as renewal of garden waste collection services. This is a new contract for the next 12-24 months, after a quotation process."/>
        <s v="To reach our annual income targets, the communications team needs advertising sales expertise that doesn't exist within the council, to help finance the council's Around Ealing channels (including magazine and website) for communicating with residents of the borough. The company will only take commission from each successfully concluded sale for Around Ealing, and therefore won't be directly paid by the council."/>
        <s v="Non Contractual - Ad hoc supplier - To supply Ealing's Parking Permit Paper and Parking Voucher"/>
        <s v="An online platform for creating and publishing digital magazines and documents, which Ealing Council’s communications team can use for: • the Around Ealing team to create and publish the digital version of Around Ealing magazine and other related publications • the Ealing Design team to create and publish other council documents, re-ports and similar, as commissioned by council services. We have used Page Tiger for these purposes since 2023. This contract is a fresh one."/>
        <s v="subscription based support for CS transformation, analysts and industry research"/>
        <s v="The council makes a capital funding contribution of £137,000 to One Portal Way Ltd, a company wholly owned by Imperial College London (‘Imperial’), towards the delivery of the life sciences and innovation sector employment and skills hub in North Acton. Ealing Council is working on this project alongside its partners Imperial and the Old Oak and Park Royal Development Corporation (‘OPDC’). Imperial are the lead client for the project, and their delivery entity One Portal Way Ltd will be responsible for the delivery, operation and maintenance of the hub. The funding contribution would come from the UK Shared Prosperity Fund (‘UKSPF’) and is required in order to deliver outputs and outcomes that Ealing Council committed to in its application for UKSPF funding."/>
        <s v="Works to Address Gaps Below Corridor Fire Doors at Selborne Primary School"/>
        <s v="On-going construction &amp; surfacing."/>
        <s v="Employee communication tool."/>
        <s v="Grounds Service - Amethyst Horticulture are a supplier of plants and flowers"/>
        <s v="PROVIDE OF HEALTH, SAFETY, ENVIRONMENTAL AND COMPLIANCE INTELLIGENCE SOFTWARE PLATFORM"/>
        <s v="Reineta's is a local supplier who provides catering for our Ealing events"/>
        <s v="Trainee experts required for legal services"/>
        <s v="To facilitate family contact session for Ealing families"/>
        <s v="To be able to made PPG payment/s to the school."/>
        <s v="EGO provides a decommison service to us where they destroy or repurpose kit taken from out container. Any kit kit with data is wiped and a WEEE certificate is provided as proof. They also provide a rebate for kit that is able to be repurposed."/>
        <s v="Providing specific training to Ealing Children and Families Services Staff"/>
        <s v="Consultancy used to delivery EalingBetter Days Project•Deliver improved outcomes for service users •Deliver significant cost avoidance due to an improved day opportunity services •Maximise the use of Council assets and release the Acton site for wider regeneration •Improve the utilisation of in-ho"/>
        <s v="Southall Economic Vision and Placemaking delivery"/>
        <s v="Training/Course for Mental Health First Aid"/>
        <s v="Recruitment services for GEL Drivers. As GEL are not in agreement with Adecco, We have chosen this Recruitment Services for GEL drivers as they provide reliable drivers with years of experience"/>
        <s v="Ealing Council seeks to enter an Innovation Partnership with a partner who is either an academic institution or an individual working in academia specialising in social innovation and service design."/>
        <s v="Outsourced design work"/>
        <s v="LYNDHURST HEATING CARRIED OUT WORKS IN DEFAULT AT 111E DORMERS WELLS LANE, SOUTHALL AND THEIR CALL OUT FEE WAS PAID AS A SUNDRY SUPPLIER. THEY NOW NEED TO BE SET UP AS A SUPPLIER TO PAY SUBSEQUENT INVOICES FOR WORK ON THAT PROPERTY, AND ANY OTHER WID WORK THAT THEY ARE REQUIRED TO DO IN FUTURE BY PRIVATE HOUSING. THE PROPERTY OWNER WILL BE BILLED FOR THIS WORK."/>
        <s v="Production of a ten year Business Plan for the West London Regional Park, alongside a Governance Review"/>
        <s v="The supplier will be providing cash collection for parking services."/>
        <s v="Review of governance and assurance arrangements in housing to develop and further embed 3 lines of defence"/>
        <s v="Web hosting The appointed supplier will be required to oversee: • Site design • Bespoke directory (custom fields, search) • Interactive map (Google maps based, linked content) • Site build (all pages) • Admin costs (incl. feedback meetings)"/>
        <s v="This RFQ seeks a supplier to deliver a two-stage commission for a UKSPF-funded project, focusing first on strategic brand definition (including a stakeholder workshop and naming development) and potentially informing a second stage of graphic design. The total budget is £8,600 + VAT, with clear requirements on approach, experience, value for money, and compliance with council procurement, reporting, and contractual standards."/>
        <s v="Family Support and Outreach Co-Production Service for Ealing Families with SEND"/>
        <s v="Ealing Schools Catering Consortium (ESCC) Tender Support"/>
        <s v="Supply and maintenance of AV equipment on the ground floor of Perceval House"/>
        <s v="Secure transport provider to move looked after children."/>
        <s v="Matrix Milestone Works Order value of £490,000, with Zapcarbon Contract value of £475,300 (Matrix works order minus levy)"/>
        <s v="supply music activities for young people"/>
        <s v="Matrix Milestone Works Order value of £259,138.00, with Jackson's Contract value of £246,181.10 (Matrix works order minus levy)"/>
        <s v="External Consultation for technical checking"/>
        <s v="Venue to be used for training purposes"/>
        <s v="Structural Engineering Consultants to prepare a full, design-led, tender-ready remediation package for the external steel staircases and associated steelwork at: 1. Southfield Lodge, Southfield Road, Chiswick, London, W4 5LD 2. Westfield Lodge, 60 Westfields Road, Acton, London, W3 0AR 3. Rosebank Court, Rosebank Way, Acton, London, W3 6TT"/>
        <s v="Pest Control PPM and Management for ESCC"/>
        <s v="Provide face to face training to front line staff."/>
        <s v="Provision of PA23 related procurement training &amp; documentation"/>
        <s v="EICR surveys and remedial works"/>
        <s v="supplier of paints and painting equipment"/>
        <s v="Specialist Suppler to conduct LEQ surveys using methodology that is in line with the former National Indicator 195 survey methods. We would manage the full LEQ surveying process from transect selection and survey planning through to the analysis and reporting of results"/>
        <s v="Extension of the existing contract for a 1 year allowed for in the JCT MTC"/>
        <s v="Translation service for Legal Social Care and Education"/>
        <s v="Affinity for Business were set up when the non-domestic water market deregulated on 01/04/2017 and Affinity Water business customers were transferred to Affinity for Business. Not a contract as such as the supplies were automatically transferred over."/>
        <s v="Independent Social Worker used in Legal Social Care and Education matters"/>
        <s v="Marston's will be collecting outstanding debts in relation to Penalty Charge Notices for Parking Services"/>
        <s v="Provides on-demand cloud computing platforms on a need and pay as you go basis."/>
        <s v="Legal advise on immigration and family Law in India"/>
        <s v="To purchase equipment for LB Ealing pupils with sensory impairment."/>
        <s v="To pay for education placements for LB Ealing SEN pupils."/>
        <s v="For the purpose of paying high needs top-up for Ealing resident SEN pupils attending Barnhill Community High."/>
        <s v="Tom Tom Telematics product and installation"/>
        <s v="For the purpose of paying SEN High Needs Top-Up for Ealing pupil(s) with EHCP attending education setting."/>
        <s v="Fleet management software"/>
        <s v="New translation service for Legal Social Care and Education matters"/>
        <s v="This is a supplier that provide semi-independent accommodation to young people that are presenting with safeguarding risks, especially for young people known to MAST Adolescent Team. There are a number of outstanding invoices where making a one off payment will not be the relevant method, and also the supplier may be considered again for young people in future. For this reason the supplier is being set up."/>
        <s v="new supplier for Land referencing advice"/>
        <s v="Enforcement of blue badge misuse."/>
        <s v="Independent Social worker for Guardian Training"/>
        <s v="Provider of specialist building works carried out under the Disabled Facilities Grant an HRA Budget for Council Housing Adaptations for the vulnerable disabled clients of Ealing borough"/>
        <s v="New expert for Social Care &amp; Education matters - Court requested"/>
        <s v="Independent Social Worker"/>
        <s v="Expert Witness company for Legal Social Care an Education"/>
        <s v="RE: The provision of Housing Responsive Repairs &amp; Maintenance Service (Lots 1a (East Ward) and 1b (West Ward)) (Contract ref. 2052) to be carried out in the London Borough of Ealing (the Works)"/>
        <s v="provider of local Healthwatch service"/>
        <s v="provision of local carer support service."/>
        <s v="To allow Ealing Libraries to run and participate in reading and literacy events run / facilitated by Apples and Snakes"/>
        <s v="To leach and lead the Ealing Libraries choirs"/>
        <s v="A print company. Parking is ordering visitor vouchers/special permit paper from this company."/>
        <s v="New supplier set up"/>
        <s v="EMS contract"/>
        <s v="New Solicitor for Legal advice"/>
        <s v="new Barrister / Solicitors for legal matters"/>
        <s v="Translation and interpreting for legal matters"/>
        <s v="Municipal Mutual Insurance is an insurance company no longer trading and subject to Scheme of Arrangement (a form of Court approved insolvency run-off). Where an invoice is sent to the London Borough it is for a recovery of a proportion of paid insurance claims."/>
        <s v="Provides cleaning, caretaking, maintenance and reception cover"/>
        <s v="Forensic Pathologist"/>
        <s v="Independent Social Worker, Consultant and intergrative psychotherapist"/>
        <s v="Psyciatrist"/>
        <s v="Dataphone installation/maintenance"/>
        <s v="First Aid Cover Ltd to provide first aid at cycling festivals."/>
        <s v="Providing transport for an Ealing AC child who is living in Lincoln"/>
        <s v="UK Translation Services - Court ordered translation service"/>
        <s v="Barristers Chambers - Central Fees account"/>
        <s v="Barrister Central Fees account"/>
        <s v="Barristers Central Fees Account"/>
        <s v="The Schools Energy Co-op installed and maintains solar panels on several Ealing schools. Electricity generated by the solar panels and consumed by the School will be charged to the School at rate that is lower than they currently pay. The Co-op will invoice the School quarterly for its consumption. We aim to fix this price for the duration of the arrangement (i.e. for 20 years). Electricity prices are anticipated to increase each year so the benefit to the School will increase each year. Our contract with SEC is for 20 years (cost per month is about £45, contract value is for full 20 years). This contract is for the recharging of electricity to the schools only (not the panels themselves)."/>
        <s v="Barristers Chambers to be set up and paid into a central account"/>
        <s v="Springboard Services Ltd - Parenting Assessments"/>
        <s v="Rollapaluza Events Ltd are currently a supplier setup under Rollapaluza but have changed their name. We use this company frequently to provide static bikes for cycling festivals."/>
        <s v="Central account for Barristers payments"/>
        <s v="Centralised account for barristers chambers"/>
        <s v="Clinical Psychotherapeutics and neuropsychology for legal matters"/>
        <s v="Five Paper Chambers central account"/>
        <s v="Central account for barristers chambers"/>
        <s v="5 Pump Court Chambers central account"/>
        <s v="Five St Andrews Hill central accounts"/>
        <s v="Fleet Street centralised account"/>
        <s v="DDP and Clinical Psychology Therapeutic Intervention, Training and Supervision will be providing specific training to Ealing Children's Services staff"/>
        <s v="Field Court Chambers central barristers account"/>
        <s v="The provision of a Community Managed Library at Northfields Library"/>
        <s v="Provision of a Community Managed Library at Perivale Library"/>
        <s v="CPD Certification Service membership fees for renewal of Nell Blane (MECC Co-ordinator) for 5 Public Health Awareness Courses"/>
        <s v="Telecare service- previous supplier was taken over by new company."/>
        <s v="Existing supplier (24950 on business world) organisational change meant it became a new company."/>
        <s v="Teleconferencing experts for Legal matters"/>
        <s v="Provision of IELTS online courses and resources previously supplied by Clarity Language Consultants"/>
        <s v="Provision of a Community Managed Library at Hanwell Library"/>
        <s v="Provision of Waste &amp; Recycling Collection, Street Cleaning, Grounds Maintenance, Burials and Associated Services"/>
        <s v="Payments of savings into child ISA Account"/>
        <s v="To lease vehicles for Greener Ealing"/>
        <s v="To leave vehicles for Greener Ealing"/>
        <s v="DNA testing for legal matters"/>
        <s v="Legal costing"/>
        <s v="Storage provider for a Mental Health service users belongings"/>
        <s v="pfi arrangement where Ealing Care Alliance re built and developed four care homes for 100% use of LBE Adult service placements for older people. care contract is sub contracted currently to Optivo. also included in PFI agreement was the development of resource centres at three of the care homes on ground floor space for use of LBE and WLMHT for older people services. also office space located at three of the care homes for use of LBE and WLMHT"/>
        <s v="We have eight people counters in Ealing Libraries to collect data on library usage. They are supplied, managed and serviced by Axiomatic"/>
        <s v="Provider of specialist building works carried out under the Disabled Facilities Grant and HRA budget for Council Housing Adaptations for vulnerable disabled clients of Ealing Borough"/>
        <s v="Consultant Clinical Psychologist"/>
        <s v="Tree operations throughout the Borough."/>
        <s v="Appointment of Mechanical and Electrical Consultant for High Lane Regeneration Project"/>
        <s v="The supplier will be providing therapeutic support"/>
        <s v="Toddlers nursery provider."/>
        <s v="Ealing's integrated drug and alcohol treatment service for adults and young people delivering clinical, psychosocial and peer support services Contract Value - £3,353,211 CGL - RISE DAAT - £120,000 from PH Grant Supplement Grant Activity - 1,176,110 Rough Sleepers Drugs &amp; Alcohol Team - (£750,000 from RSDAT Grant) - Grant Description - from Central government to deliver interventions for people in the criminal justice system with Drug and Alcohol needs. GRANT Start Date - 01/04/2021 GRANT End Date - 30/06/2022"/>
        <s v="Interpreting service for languages not offered by our regular supplier, e.g. Krio language"/>
        <s v="Dynamic Purchasing System for All Age Transport"/>
        <s v="This is in order to set up an imprest account for our claims handlers as part of the ZM motor insurance contract, proceeded via OJEU in April 2020."/>
        <s v="To raise awareness of TB prevention - Total contract value is £240,000. Yearly value is £48,000"/>
        <s v="Real (High Lane) Limited is a contractor appointed for High Lane Regeneration Project"/>
        <s v="Estate Agents providing accommodation to CwD families"/>
        <s v="THE CANTERBURY PSYCHOLOGICAL CLINIC - Court ordered"/>
        <s v="4 Paper Buildings client account - Barristers chambers for legal - Barristers are used for Court"/>
        <s v="Provision of facilities and services to allow users of Ealing Libraries to make cashless payments and / or pay remotely"/>
        <s v="The Children and Adolescent Mental Health service (CAMHS) is the provision of Tier 2 Mental Health services to bring about positive change for Ealing children and families and help support children and young people to achieve their optimum emotional health and well-being."/>
        <s v="Residential Short Breaks and Respite Services"/>
        <s v="Independent Travel Training service"/>
        <s v="Parenting courses for men"/>
        <s v="Adults and children's advocacy"/>
        <s v="Expert required for legal matters requested by court"/>
        <s v="Experts required for legal matters requested by Court"/>
        <s v="Courses and consulting in written communication. Training company"/>
        <s v="THE SUPPLIER JONATHAN WRIGHT IS PROVIDING WEB DEVELOPMENT SUPPORT TO TWO WEBSITES. ONE BEING THE WEBSITE SUPPORTING THE COUNCIL RESPONSE TO COVID-19."/>
        <s v="Barristers required by court for legal matters"/>
        <s v="Domiciliary care services"/>
        <s v="Mental health accommodation service"/>
        <s v="Domiciliary care, extra-care, day services, floating support"/>
        <s v="Hospital discharge service"/>
        <s v="Healthwatch service"/>
        <s v="Carers support service"/>
        <s v="Provision of 4 x care homes for older people"/>
        <s v="Short-break respite care service"/>
        <s v="Health Complaint Advocacy Service"/>
        <s v="Advocacy Service"/>
        <s v="Price benchmarking tool"/>
        <s v="Supply, distribution and collection of community equipment"/>
        <s v="Academic partnership to provide support for evaluating the health inequalities transformation funded programmes."/>
        <s v="Providing technical support to Local Authorities using the Care Place system"/>
        <s v="Mini-block contract for Independent Mental Health Advocacy (IMHA)"/>
        <s v="West London Strategic Employment Support Contract"/>
        <s v="LBE’s current Nutanix kit is running the Hyper-V virtualization layer and the backups have been configured using MABS for BAU/daily backups. For Offsite backups, Proact’s Commvault solution is being used. As part of P1160A Nutanix refresh, LBE has decided to move away from Hyper-V and use Nutanix’s native virtualization platform Acropolis. Since Acropolis does not support MABS, there is a need to move to a new solution for backups. After evaluation of backup solutions in the market, LBE have finalized to implement Rubrik backup solution. Rubrik backups will replace both MABS and Proact. LBE have expressed that they prefer Microland to partner with Epaton/ADP on behalf of LBE to implement Rubrik. Microland partnership with Epaton/ADP will be a back to- back contract to LBE. This CCN is to capture Microland’s partnership with Epaton/ADP and implementation of Rubrik backup solution."/>
        <s v="Microsoft Unified Support Services- replaced Microsoft Premier Futures Support Services (previously provided by De Lage)"/>
        <s v="As per contract name"/>
        <s v="As per contract name- Change Control to main DAS contract"/>
        <s v="Change Control 2 :Encryption at Rest for Revenues and Benefits servers"/>
        <s v="This agreement provides Public Services Network (PSN) Domain Name Server (DNS) services that reconcile website names and their underlying IP addresses and allow the government and the wider public sector to send digital information securely. The PSN is the government’s high-performance network, which helps public sector organisations work together to share information and resources and reduce duplication. A DNS maintains a directory of website names (known as domain names), for example, crowncommercial.gov.uk, and translates them into IP (Internet Protocol) addresses. This is necessary because computers and machines don’t understand website names and need an IP address to access a website."/>
        <s v="D365 Customer Insights Attach Sub priced £8,662.20/item Qty: 1 D365 Customer Insights Journeys T3 Interacted People Sub Add-on priced £4,331.16 Qty: 5 D365 Team Members Sub Per User priced £69.36/item Qty: 7 D365 Customer Service Sub Per User priced £576.00/item Qty:405 D365 Sales Attach Sub to D365 Base SKU Per User priced £173.16 Qty:1 Power Pages Auth Users T2 Sub (100 Units 100 User/Site/Mo Min) priced £324.84 Qty:10 Power Pages Anonymous Users T2 Sub (20 Units 500 User/Site/Mo Min) priced £162.48 Qty: 5 SQLSvrEntCore ALNG LicSAPk MVL 2Lic CoreLic priced £2,647.62/item Qty: 22 SQLSvrStdCore ALNG LicSAPk MVL 2Lic CoreLic priced £690.39/item Qty:118"/>
        <s v="Microsoft Enterprise Subscription 01/10/2024 - 30/09/2025 Year 1 of KCS Contract: M365 E5 From SA ShrdSvr ALNG SubsVL MVL PerUsr (Original)priced £300.73/item Qty: 3499 M365 E5 ShrdSvr ALNG SubsVL MVL PerUsr (Original) priced £343.92/item. Qty:281 M365 F3 FUSL Sub Per User priced £55.56/item Qty:125 M365 F5 Security + Compliance Sub Add-on priced £109.32/item Qty: 125 Exchange Online P2 SU Exchange Online Kiosk Per User priced £41.52/item. Qty:20 O365 E1 Existing Customer Sub Per User priced £61.08/item Qty: 1 Win OLS Activation User Sub Add-on E5 - free of charge - Qty: 3780 Azure prepayment priced £972.96/item Qty:6 ProjOnlnEssntls ShrdSvr ALNG SubsVL MVL PerUsr priced £51.60/item Qty: 1 Project Plan3 Shared All Lng Subs VL MVL Per User priced £220.92/item Qty: 76 ProjectPlan5 ShrdSvr ALNG SubsVL MVL PerUsr priced £404.88/item Qty: 1 Teams Rooms Pro Sub Per Device priced £346.44/item Qty: 51 Teams Phone Standard Sub Per User priced £58.92/item Qty: 1 Teams Shared Devices Sub Per Device priced £58.92/item Qty: 71 VisioPlan2 ShrdSvr ALNG SubsVL MVL PerUsr priced £110.40/item Qty:20 VisioPro ALNG LicSAPk MVL priced £172.10/item Qty: 1 Visual EntSubMSDN ALNG LicSAPk MVL priced £1,604.42/item Qty:3 O365 Extra File Storage Sub Add-on Extra Storage 1 GB priced £1.80/item Qty:7400 WinRmtDsktpSrvcsCAL ALNG SubsVL MVL PerUsr priced £29.52/item Qty: 1454 Power Apps Per App Sub 1 App or Portal priced £43.20/item Qty: 13 Power Apps Plan Sub Per User priced £173.16/item Qty: 1 Viva Workplace Analytics &amp; Employee Feedback Sub Per User priced £54.00/item Qty: 1 Entra ID P2 Sub Per User priced £81.60/item Qty: 20 Defender Identity Sub Per User priced £50.40/item Qty: 10 Visual Studio Professional MSDN priced £343/item Qty: 2"/>
        <s v="Quote INV-021289: ManageEngine AD Audit Plus Professional tool/ 2-years subscription licence fee (covers period 15/11/2024 to 14/11/2026) priced £9,820.00 + ManageEngine AD Manager Plus 2- year subscription for 1 Domain (Unrestricted Objects) with 3 help desk Technician (covers period 15/11/2024 to 14/11/2026) priced £4,680.00"/>
        <m/>
        <s v="Manages Events booking and work orders for the Events team at ETH &amp; GTH Named User License, Core Software &amp; CRM,Inventory Module, Rest API Module"/>
        <s v="HeyCentric complete Income Management and Web Payment Solution system annual support and management. HeyCentric Income Manager (IM) £72,000 HeyCentric Web Payments £12,000 HeyCentric Mid &amp; End Call Telephony £20,000 (based on 3000 calls per month)** HeyCentric IVR Telephony £15,000 (based on 2500 calls per month)** HeyCentric Pay by Link £6000 Discounted to zero annual cost if ordered in conjunction with all above products."/>
        <s v="Hosting, Support &amp; Maintenance"/>
        <s v="HIV Support Services"/>
        <s v="London Sexual Health E Service"/>
        <s v="London HIV Prevention"/>
        <s v="Statutory Integrated Sexual Health Services"/>
        <s v="Doing health checks for anyone who is not having any existing long term conditions (Age 40-74 years old)"/>
        <s v="Grant funding from MOPAC via Safer Communities to pay for a young people's Tier 2 worker in the yp SM service, EASY"/>
        <s v="Supportive Accommodation for residents experience homelessness and substance misuse concerns"/>
        <s v="Final contract extension of the RISE &amp; EASY core contract - the plus 2 option on the April 2020 contract."/>
        <s v="Raise awareness of TB within Ealing residents, particularly those from key at-risk groups to help reduce the incidence and spread of TB cases within Ealing."/>
        <s v="Targeted programme to Increase uptake of Immunisations (Dtap, and IPV, MMR, FLU/COVID) through outreach, community ambassadors and coproduction amongst vulnerable population"/>
        <s v="Provision of OFSTED Registered Residential Family Assessment Centres providing accommodation, assessments and advice"/>
        <s v="London Sexual Health E Service Clinical (Contract and procurement led by Corporation of City of London on behalf of London Councils)"/>
        <s v="A Healthy Child Programme (HCP) service for ages 0-19 years, which is a public health programme starting during pregnancy and continuing throughout the early years and school life of children and young people. Whilst recognising the contribution of other partners, most elements require clinical expertise and knowledge that can only be provided through services led and provided by the public health nursing workforce, i.e. health visiting and school nursing teams."/>
        <s v="Accommodation based and floating support services for single homeless people with support needs. Contract covers 2 services."/>
        <s v="To provide an outreach service for rough sleepers in Ealing"/>
        <s v="Assessment, support, and identifcation and facilitation of appropriate move on for rough sleepers/preventon of rough sleeping customers placed durng the COVID-19 pandemic"/>
        <s v="Support Provision for 13 units of supported accommodation"/>
        <s v="Phase 1 Development of Villiers High School"/>
        <s v="LMS and catalogue of eLearning"/>
        <s v="1) Mosaic Support &amp; Maintenance 2) Hosting 500 Concurrent Users 3) Abacus S &amp; M 4) CM Interface 5) CM2000"/>
        <s v="BO Suite User License (x5) BO Suite CS License (x3) BO Support (x1)"/>
        <s v="Extension to EALCCN0064 Future Network. To upgrade LB of Ealing’s Identity Services Engine. Install two new ISE appliances with supported 2.7 code. Replicate the existing configuration and add wired port authentication policies. To enable a basic policy which permits access to authorised corporate devices and denies access to all other endpoints."/>
        <s v="EALCCN0082 - Internet Proact Link - from Y3 onwards"/>
        <s v="This CCN is for BT to to migrate from the existing DC SBCs to the BT Voice Calling with Microsoft Teams service (3700 licences/per user) due to call quality issues with Netcall due to: • Packet loss between BT One Voice SIP UK and the AudioCodes Session Border Controller (SBC’s) in the LBoE DCs • Packet loss between MS Teams and the AudioCodes SBCs"/>
        <s v="Unit Price- £14.21"/>
        <s v="Hardware Licences &amp; Support"/>
        <s v="1. 3-year licence for up to 5 concurrent users of A-Z Streets covering the London Borough of Ealing - GBP (£) 425 plus VAT per annum. 2. 1-year WMS/WMTS licence for A-Z Streets covering the London Borough of Ealing - GBP (£) 750 plus VAT 3. 3-year internet licence for A-Z Streets covering the London Borough of Ealing - GBP (£) 200 plus VAT per annum"/>
        <s v="SSL Certificates &amp; Wildcards"/>
        <s v="• Fully hosted and integrated IT Service Management Tool including project professional services (implementation) and ongoing support &amp; maintenance • 80 Named User Licences and 30 Concurrent Licences • ITSM processes and functional requirements: o Incident, Service Request and Catalogue Man-agement - Self Service Portal o Change Management o Problem Management o Knowledge Management o Service Level Management o Workflow and Automation o IT Asset Management o Monitoring o Analytics and Reporting (including dashboards) o Integrations"/>
        <s v="Managed Infrastructure Services, Application Management Services, Cloud Support Services, Project Management Services, Managed Desktop Services, Managed Operating Systems Services, Managed Network &amp; Security Services, Managed Database Services &amp; MS Dynamics 365 Services" u="1"/>
        <s v="Contract for all ages SEN transport on the new DPS framework" u="1"/>
        <s v="ALL AGES SEN TRANSPORT FOR THE NEW DPS FRAMEWORK" u="1"/>
        <s v="Auditing, Monitoring and Consultancy Support for the Ealing Schools Catering Consortium" u="1"/>
        <s v="Office space renovation works" u="1"/>
        <s v="We use this supplier to provide MOT’s on all 2axles, 3.5t and below vehs and tyres. MOT’s are 50 and tyre prices can vary on the size of the tyre, most common tyre for the vans are £90." u="1"/>
        <s v="Providing manned security services for security events and support cover across the borough" u="1"/>
        <s v="Glovelord are a local company which can offer bespoke service and keep our fleet downtime to a minimum, this helps to deliver frontline services on time and saves on hire costs to replace vehicles" u="1"/>
        <s v="They supply us with the parts and service for the for the automatic transmissions on all our refuse trucks. They are the main agents in the country" u="1"/>
        <s v="HR IT &amp;Payroll system" u="1"/>
        <s v="The manufacture and supply of the following Parking and enforcement products. Penalty Charge Bags Penalty Charge Rolls Pay &amp; Display Parking Tickets Parking Suspension Signs Parking Suspension Sign labels Pocket Notebooks" u="1"/>
        <s v="Targeted therapeutic interventions for male asylum seekers accommodated in hotel settings" u="1"/>
        <s v="Instatement of LIVE Feed from CMS Camera Solution for GEL FLEET - LIVE Streaming and Historical Downloads" u="1"/>
        <s v="Services and goods for playground areas" u="1"/>
        <s v="EcoOnline developed our user-friendly digital software that improves health and safety reporting in the workplace, while ensuring compliance. We know that with knowledge and technology it is possible for EcoOnline to wrap itself around our business needs. EcoOnline are engaging and intuitive in Safety and Operations software that transforms the way we monitor, report and measure health, safety, governance and learning in our company, reducing risks, increasing compliance, and saving lives. EcoOnline are committed to making us happy about using their products and services. Their goal is to help our business to become healthier, safer, and more efficient in handling their EHS tasks, making EcoOnline a reliable company. Market leaders - A brief comparable exercise across different brands/ price checks from various previders including considering reviews and ratings, this gave us an insight into the quality of the product, which deems favourable." u="1"/>
        <s v="PROFESSIONAL BODY FOR THE WASTE MANAGEMENT INDUSTRY IN THE UK" u="1"/>
        <s v="Provider of playground equipment, supplies and servicing" u="1"/>
        <s v="Household Support fund grant - distribution of HSF" u="1"/>
        <s v="To raise awareness of FGM in communities, schools and health professionals" u="1"/>
      </sharedItems>
    </cacheField>
    <cacheField name="[Table1].[Active / Inactive].[Active / Inactive]" caption="Active / Inactive" numFmtId="0" hierarchy="1" level="1">
      <sharedItems containsBlank="1" count="3">
        <m/>
        <s v="Active"/>
        <s v="Inactive"/>
      </sharedItems>
    </cacheField>
    <cacheField name="[Table1].[Status].[Status]" caption="Status" numFmtId="0" hierarchy="29" level="1">
      <sharedItems containsSemiMixedTypes="0" containsNonDate="0" containsString="0"/>
    </cacheField>
    <cacheField name="[Table1].[Contract Type].[Contract Type]" caption="Contract Type" numFmtId="0" hierarchy="37" level="1">
      <sharedItems containsSemiMixedTypes="0" containsNonDate="0" containsString="0"/>
    </cacheField>
    <cacheField name="[Table1].[Tier].[Tier]" caption="Tier" numFmtId="0" hierarchy="18" level="1">
      <sharedItems containsSemiMixedTypes="0" containsNonDate="0" containsString="0"/>
    </cacheField>
    <cacheField name="[Table1].[Funding Source].[Funding Source]" caption="Funding Source" numFmtId="0" hierarchy="19" level="1">
      <sharedItems containsSemiMixedTypes="0" containsNonDate="0" containsString="0"/>
    </cacheField>
    <cacheField name="[Table1].[End date plus Extension].[End date plus Extension]" caption="End date plus Extension" numFmtId="0" hierarchy="13" level="1">
      <sharedItems containsNonDate="0" containsDate="1" containsString="0" containsBlank="1" minDate="2026-06-02T00:00:00" maxDate="3026-02-18T00:00:00" count="419">
        <d v="2028-09-14T00:00:00"/>
        <m/>
        <d v="2030-12-31T00:00:00"/>
        <d v="2026-12-31T00:00:00"/>
        <d v="2031-12-31T00:00:00"/>
        <d v="2028-05-31T00:00:00"/>
        <d v="2027-05-03T00:00:00"/>
        <d v="2026-09-30T00:00:00"/>
        <d v="2029-03-31T00:00:00"/>
        <d v="2026-10-15T00:00:00"/>
        <d v="2027-05-17T00:00:00"/>
        <d v="2027-06-03T00:00:00"/>
        <d v="2027-01-31T00:00:00"/>
        <d v="2026-06-30T00:00:00"/>
        <d v="2028-03-31T00:00:00"/>
        <d v="2026-07-14T00:00:00"/>
        <d v="2027-08-08T00:00:00"/>
        <d v="2027-07-01T00:00:00"/>
        <d v="2028-07-31T00:00:00"/>
        <d v="2028-08-31T00:00:00"/>
        <d v="2026-08-01T00:00:00"/>
        <d v="2026-08-31T00:00:00"/>
        <d v="2026-09-15T00:00:00"/>
        <d v="2027-03-28T00:00:00"/>
        <d v="2027-07-19T00:00:00"/>
        <d v="2029-04-30T00:00:00"/>
        <d v="2026-10-31T00:00:00"/>
        <d v="2026-12-01T00:00:00"/>
        <d v="2031-11-01T00:00:00"/>
        <d v="2027-04-10T00:00:00"/>
        <d v="2027-02-03T00:00:00"/>
        <d v="2030-07-30T00:00:00"/>
        <d v="2027-06-30T00:00:00"/>
        <d v="2028-07-01T00:00:00"/>
        <d v="2030-08-15T00:00:00"/>
        <d v="2027-07-31T00:00:00"/>
        <d v="2030-07-31T00:00:00"/>
        <d v="2027-12-08T00:00:00"/>
        <d v="2028-02-06T00:00:00"/>
        <d v="2027-02-27T00:00:00"/>
        <d v="2030-03-31T00:00:00"/>
        <d v="2027-04-08T00:00:00"/>
        <d v="2029-12-13T00:00:00"/>
        <d v="2027-03-31T00:00:00"/>
        <d v="2028-02-28T00:00:00"/>
        <d v="2027-05-10T00:00:00"/>
        <d v="2028-05-26T00:00:00"/>
        <d v="2026-06-06T00:00:00"/>
        <d v="2027-06-15T00:00:00"/>
        <d v="2027-03-16T00:00:00"/>
        <d v="2027-09-30T00:00:00"/>
        <d v="2028-09-28T00:00:00"/>
        <d v="2026-07-01T00:00:00"/>
        <d v="2032-01-29T00:00:00"/>
        <d v="2028-08-08T00:00:00"/>
        <d v="2026-06-13T00:00:00"/>
        <d v="2028-09-04T00:00:00"/>
        <d v="3026-02-17T00:00:00"/>
        <d v="2028-09-17T00:00:00"/>
        <d v="2027-08-31T00:00:00"/>
        <d v="2029-12-31T00:00:00"/>
        <d v="2027-02-22T00:00:00"/>
        <d v="2026-10-01T00:00:00"/>
        <d v="2027-10-30T00:00:00"/>
        <d v="2028-11-01T00:00:00"/>
        <d v="2026-11-02T00:00:00"/>
        <d v="2027-03-11T00:00:00"/>
        <d v="2027-07-02T00:00:00"/>
        <d v="2028-09-15T00:00:00"/>
        <d v="2030-07-04T00:00:00"/>
        <d v="2027-11-30T00:00:00"/>
        <d v="2029-07-31T00:00:00"/>
        <d v="2027-12-17T00:00:00"/>
        <d v="2027-12-11T00:00:00"/>
        <d v="2026-09-13T00:00:00"/>
        <d v="2028-05-09T00:00:00"/>
        <d v="2026-12-18T00:00:00"/>
        <d v="2026-11-29T00:00:00"/>
        <d v="2028-01-07T00:00:00"/>
        <d v="2028-10-01T00:00:00"/>
        <d v="2027-01-24T00:00:00"/>
        <d v="2028-01-18T00:00:00"/>
        <d v="2027-02-01T00:00:00"/>
        <d v="2029-02-06T00:00:00"/>
        <d v="2029-02-07T00:00:00"/>
        <d v="2028-02-07T00:00:00"/>
        <d v="2027-02-11T00:00:00"/>
        <d v="2030-10-13T00:00:00"/>
        <d v="2027-02-13T00:00:00"/>
        <d v="2028-02-18T00:00:00"/>
        <d v="2027-03-23T00:00:00"/>
        <d v="2028-02-22T00:00:00"/>
        <d v="2027-02-24T00:00:00"/>
        <d v="2031-03-31T00:00:00"/>
        <d v="2030-02-14T00:00:00"/>
        <d v="2028-09-30T00:00:00"/>
        <d v="2028-03-01T00:00:00"/>
        <d v="2027-09-21T00:00:00"/>
        <d v="2028-03-14T00:00:00"/>
        <d v="2027-06-28T00:00:00"/>
        <d v="2028-05-14T00:00:00"/>
        <d v="2031-08-23T00:00:00"/>
        <d v="2039-05-01T00:00:00"/>
        <d v="2030-04-03T00:00:00"/>
        <d v="2029-11-03T00:00:00"/>
        <d v="2034-11-02T00:00:00"/>
        <d v="2027-04-30T00:00:00"/>
        <d v="2027-05-01T00:00:00"/>
        <d v="2027-05-07T00:00:00"/>
        <d v="2027-05-08T00:00:00"/>
        <d v="2038-03-31T00:00:00"/>
        <d v="2027-05-12T00:00:00"/>
        <d v="2027-05-13T00:00:00"/>
        <d v="2026-06-12T00:00:00"/>
        <d v="2027-05-16T00:00:00"/>
        <d v="2027-05-20T00:00:00"/>
        <d v="2029-05-27T00:00:00"/>
        <d v="2027-05-27T00:00:00"/>
        <d v="2028-02-21T00:00:00"/>
        <d v="2027-05-28T00:00:00"/>
        <d v="2031-06-15T00:00:00"/>
        <d v="2026-06-02T00:00:00"/>
        <d v="2027-06-02T00:00:00"/>
        <d v="2028-05-24T00:00:00"/>
        <d v="2029-06-10T00:00:00"/>
        <d v="2026-06-11T00:00:00"/>
        <d v="2027-06-12T00:00:00"/>
        <d v="2031-02-17T00:00:00"/>
        <d v="2026-06-20T00:00:00"/>
        <d v="2027-06-23T00:00:00"/>
        <d v="2027-06-24T00:00:00"/>
        <d v="2027-06-26T00:00:00"/>
        <d v="2027-06-27T00:00:00"/>
        <d v="2027-01-04T00:00:00"/>
        <d v="2029-07-11T00:00:00"/>
        <d v="2028-07-24T00:00:00"/>
        <d v="2026-07-23T00:00:00"/>
        <d v="2029-07-19T00:00:00"/>
        <d v="2030-08-06T00:00:00"/>
        <d v="2026-07-31T00:00:00"/>
        <d v="2026-08-13T00:00:00"/>
        <d v="2026-08-20T00:00:00"/>
        <d v="2027-08-20T00:00:00"/>
        <d v="2027-02-28T00:00:00"/>
        <d v="2029-06-30T00:00:00"/>
        <d v="2029-09-03T00:00:00"/>
        <d v="2035-09-05T00:00:00"/>
        <d v="2026-09-17T00:00:00"/>
        <d v="2027-09-18T00:00:00"/>
        <d v="2026-09-19T00:00:00"/>
        <d v="2026-09-23T00:00:00"/>
        <d v="2026-09-24T00:00:00"/>
        <d v="2026-09-25T00:00:00"/>
        <d v="2027-09-25T00:00:00"/>
        <d v="2026-10-03T00:00:00"/>
        <d v="2026-10-02T00:00:00"/>
        <d v="2030-02-28T00:00:00"/>
        <d v="2026-10-06T00:00:00"/>
        <d v="2029-09-15T00:00:00"/>
        <d v="2031-09-30T00:00:00"/>
        <d v="2026-10-09T00:00:00"/>
        <d v="2028-10-03T00:00:00"/>
        <d v="2026-10-17T00:00:00"/>
        <d v="2026-10-23T00:00:00"/>
        <d v="2026-10-08T00:00:00"/>
        <d v="2027-06-01T00:00:00"/>
        <d v="2026-10-28T00:00:00"/>
        <d v="2027-10-28T00:00:00"/>
        <d v="2026-11-30T00:00:00"/>
        <d v="2027-05-14T00:00:00"/>
        <d v="2026-11-11T00:00:00"/>
        <d v="2026-11-12T00:00:00"/>
        <d v="2026-07-26T00:00:00"/>
        <d v="2027-11-14T00:00:00"/>
        <d v="2026-11-01T00:00:00"/>
        <d v="2027-11-22T00:00:00"/>
        <d v="2027-11-19T00:00:00"/>
        <d v="2026-11-20T00:00:00"/>
        <d v="2026-11-19T00:00:00"/>
        <d v="2028-11-20T00:00:00"/>
        <d v="2027-12-31T00:00:00"/>
        <d v="2028-11-26T00:00:00"/>
        <d v="2029-12-02T00:00:00"/>
        <d v="2027-12-01T00:00:00"/>
        <d v="2028-12-03T00:00:00"/>
        <d v="2027-12-05T00:00:00"/>
        <d v="2026-12-15T00:00:00"/>
        <d v="2027-12-09T00:00:00"/>
        <d v="2027-12-16T00:00:00"/>
        <d v="2026-12-03T00:00:00"/>
        <d v="2026-12-10T00:00:00"/>
        <d v="2027-12-15T00:00:00"/>
        <d v="2026-12-13T00:00:00"/>
        <d v="2031-08-18T00:00:00"/>
        <d v="2026-12-20T00:00:00"/>
        <d v="2027-01-05T00:00:00"/>
        <d v="2027-01-02T00:00:00"/>
        <d v="2030-03-30T00:00:00"/>
        <d v="2027-01-14T00:00:00"/>
        <d v="2027-01-19T00:00:00"/>
        <d v="2027-01-15T00:00:00"/>
        <d v="2027-01-25T00:00:00"/>
        <d v="2038-06-11T00:00:00"/>
        <d v="2028-01-28T00:00:00"/>
        <d v="2029-02-03T00:00:00"/>
        <d v="2027-07-30T00:00:00"/>
        <d v="2028-01-31T00:00:00"/>
        <d v="2028-02-01T00:00:00"/>
        <d v="2028-02-04T00:00:00"/>
        <d v="2026-08-05T00:00:00"/>
        <d v="2027-08-06T00:00:00"/>
        <d v="2026-08-10T00:00:00"/>
        <d v="2027-08-13T00:00:00"/>
        <d v="2027-02-10T00:00:00"/>
        <d v="2028-02-11T00:00:00"/>
        <d v="2027-02-16T00:00:00"/>
        <d v="2027-02-20T00:00:00"/>
        <d v="2027-03-01T00:00:00"/>
        <d v="2034-03-31T00:00:00"/>
        <d v="2040-03-31T00:00:00"/>
        <d v="2032-07-31T00:00:00"/>
        <d v="2027-01-03T00:00:00"/>
        <d v="2028-03-16T00:00:00"/>
        <d v="2030-03-16T00:00:00"/>
        <d v="2028-03-17T00:00:00"/>
        <d v="2027-03-19T00:00:00"/>
        <d v="2028-09-19T00:00:00"/>
        <d v="2028-03-19T00:00:00"/>
        <d v="2029-04-05T00:00:00"/>
        <d v="2027-10-01T00:00:00"/>
        <d v="2027-04-01T00:00:00"/>
        <d v="2027-05-02T00:00:00"/>
        <d v="2031-07-31T00:00:00"/>
        <d v="2028-04-08T00:00:00"/>
        <d v="2027-04-09T00:00:00"/>
        <d v="2029-04-01T00:00:00"/>
        <d v="2030-04-06T00:00:00"/>
        <d v="2028-04-10T00:00:00"/>
        <d v="2029-04-15T00:00:00"/>
        <d v="2030-04-01T00:00:00"/>
        <d v="2028-06-30T00:00:00"/>
        <d v="2027-04-28T00:00:00"/>
        <d v="2027-04-29T00:00:00"/>
        <d v="2027-05-11T00:00:00"/>
        <d v="2027-05-18T00:00:00"/>
        <d v="2028-05-12T00:00:00"/>
        <d v="2029-05-31T00:00:00"/>
        <d v="2028-05-25T00:00:00"/>
        <d v="2027-06-04T00:00:00"/>
        <d v="2029-05-21T00:00:00"/>
        <d v="2029-05-30T00:00:00"/>
        <d v="2032-06-30T00:00:00"/>
        <d v="2028-06-02T00:00:00"/>
        <d v="2026-06-15T00:00:00"/>
        <d v="2026-09-01T00:00:00"/>
        <d v="2107-02-20T00:00:00"/>
        <d v="2028-06-18T00:00:00"/>
        <d v="2026-07-05T00:00:00"/>
        <d v="2027-12-22T00:00:00"/>
        <d v="2031-06-30T00:00:00"/>
        <d v="2028-06-22T00:00:00"/>
        <d v="2026-09-07T00:00:00"/>
        <d v="2027-06-05T00:00:00"/>
        <d v="2027-12-10T00:00:00"/>
        <d v="2028-01-10T00:00:00"/>
        <d v="2028-07-07T00:00:00"/>
        <d v="2027-07-09T00:00:00"/>
        <d v="2028-07-10T00:00:00"/>
        <d v="2031-03-27T00:00:00"/>
        <d v="2028-07-16T00:00:00"/>
        <d v="2026-07-24T00:00:00"/>
        <d v="2027-07-15T00:00:00"/>
        <d v="2027-06-06T00:00:00"/>
        <d v="2027-03-24T00:00:00"/>
        <d v="2027-12-30T00:00:00"/>
        <d v="2026-06-22T00:00:00"/>
        <d v="2026-08-03T00:00:00"/>
        <d v="2028-08-07T00:00:00"/>
        <d v="2028-08-05T00:00:00"/>
        <d v="2028-08-06T00:00:00"/>
        <d v="2028-08-12T00:00:00"/>
        <d v="2026-08-17T00:00:00"/>
        <d v="2027-08-18T00:00:00"/>
        <d v="2028-08-19T00:00:00"/>
        <d v="2027-08-19T00:00:00"/>
        <d v="2026-08-08T00:00:00"/>
        <d v="2027-08-26T00:00:00"/>
        <d v="2028-08-25T00:00:00"/>
        <d v="2030-08-31T00:00:00"/>
        <d v="2028-08-28T00:00:00"/>
        <d v="2027-08-07T00:00:00"/>
        <d v="2027-08-28T00:00:00"/>
        <d v="2028-09-01T00:00:00"/>
        <d v="2027-09-01T00:00:00"/>
        <d v="2035-07-13T00:00:00"/>
        <d v="2030-09-06T00:00:00"/>
        <d v="2028-09-03T00:00:00"/>
        <d v="2028-03-30T00:00:00"/>
        <d v="2028-09-10T00:00:00"/>
        <d v="2026-09-14T00:00:00"/>
        <d v="2026-06-14T00:00:00"/>
        <d v="2027-09-14T00:00:00"/>
        <d v="2028-09-18T00:00:00"/>
        <d v="2027-09-19T00:00:00"/>
        <d v="2027-12-12T00:00:00"/>
        <d v="2027-03-30T00:00:00"/>
        <d v="2028-07-28T00:00:00"/>
        <d v="2029-09-24T00:00:00"/>
        <d v="2026-09-27T00:00:00"/>
        <d v="2026-09-29T00:00:00"/>
        <d v="2030-09-30T00:00:00"/>
        <d v="2027-10-31T00:00:00"/>
        <d v="2027-10-07T00:00:00"/>
        <d v="2028-10-14T00:00:00"/>
        <d v="2028-12-02T00:00:00"/>
        <d v="2034-09-30T00:00:00"/>
        <d v="2030-06-30T00:00:00"/>
        <d v="2028-10-22T00:00:00"/>
        <d v="2029-11-29T00:00:00"/>
        <d v="2028-11-30T00:00:00"/>
        <d v="2026-09-16T00:00:00"/>
        <d v="2028-11-02T00:00:00"/>
        <d v="2029-11-04T00:00:00"/>
        <d v="2030-11-05T00:00:00"/>
        <d v="2027-11-17T00:00:00"/>
        <d v="2028-10-31T00:00:00"/>
        <d v="2032-01-08T00:00:00"/>
        <d v="2027-11-20T00:00:00"/>
        <d v="2027-11-23T00:00:00"/>
        <d v="2026-08-11T00:00:00"/>
        <d v="2026-07-11T00:00:00"/>
        <d v="2026-07-17T00:00:00"/>
        <d v="2026-07-18T00:00:00"/>
        <d v="2027-02-04T00:00:00"/>
        <d v="2027-12-02T00:00:00"/>
        <d v="2027-12-03T00:00:00"/>
        <d v="2027-12-07T00:00:00"/>
        <d v="2029-12-12T00:00:00"/>
        <d v="2028-12-18T00:00:00"/>
        <d v="2026-12-17T00:00:00"/>
        <d v="2027-10-27T00:00:00"/>
        <d v="2030-01-03T00:00:00"/>
        <d v="2033-03-04T00:00:00"/>
        <d v="2028-04-23T00:00:00"/>
        <d v="2029-01-20T00:00:00"/>
        <d v="2029-01-21T00:00:00"/>
        <d v="2028-01-22T00:00:00"/>
        <d v="2029-01-28T00:00:00"/>
        <d v="2027-01-22T00:00:00"/>
        <d v="2030-01-28T00:00:00"/>
        <d v="2028-02-03T00:00:00"/>
        <d v="2026-10-04T00:00:00"/>
        <d v="2026-11-06T00:00:00"/>
        <d v="2028-02-09T00:00:00"/>
        <d v="2029-02-10T00:00:00"/>
        <d v="2028-02-12T00:00:00"/>
        <d v="2028-02-23T00:00:00"/>
        <d v="2029-02-15T00:00:00"/>
        <d v="2029-02-16T00:00:00"/>
        <d v="2028-02-16T00:00:00"/>
        <d v="2088-12-02T00:00:00"/>
        <d v="2030-03-01T00:00:00"/>
        <d v="2028-02-19T00:00:00"/>
        <d v="2028-02-26T00:00:00"/>
        <d v="2026-06-03T00:00:00"/>
        <d v="2026-07-10T00:00:00"/>
        <d v="2029-03-01T00:00:00"/>
        <d v="2029-03-03T00:00:00"/>
        <d v="2028-03-02T00:00:00"/>
        <d v="2028-03-08T00:00:00"/>
        <d v="2026-12-16T00:00:00"/>
        <d v="2029-04-16T00:00:00"/>
        <d v="2026-08-09T00:00:00"/>
        <d v="2031-02-28T00:00:00"/>
        <d v="2030-03-12T00:00:00"/>
        <d v="2028-04-12T00:00:00"/>
        <d v="2026-07-02T00:00:00"/>
        <d v="2028-04-14T00:00:00"/>
        <d v="2027-02-05T00:00:00"/>
        <d v="2028-04-21T00:00:00"/>
        <d v="2026-08-30T00:00:00"/>
        <d v="2028-04-30T00:00:00"/>
        <d v="2027-05-04T00:00:00"/>
        <d v="2028-05-06T00:00:00"/>
        <d v="2027-03-06T00:00:00"/>
        <d v="2030-06-01T00:00:00"/>
        <d v="2029-04-25T00:00:00"/>
        <d v="2027-06-08T00:00:00"/>
        <d v="2026-07-07T00:00:00"/>
        <d v="2026-09-02T00:00:00"/>
        <d v="2027-04-02T00:00:00"/>
        <d v="2027-11-04T00:00:00"/>
        <d v="2027-09-03T00:00:00"/>
        <d v="2026-11-07T00:00:00"/>
        <d v="2034-09-01T00:00:00"/>
        <d v="2040-01-31T00:00:00"/>
        <d v="2027-01-01T00:00:00"/>
        <d v="2039-09-21T00:00:00"/>
        <d v="2027-02-21T00:00:00"/>
        <d v="2029-03-19T00:00:00"/>
        <d v="2035-10-01T00:00:00"/>
        <d v="2027-08-03T00:00:00"/>
        <d v="2028-04-01T00:00:00"/>
        <d v="2027-08-02T00:00:00"/>
        <d v="2028-10-07T00:00:00"/>
        <d v="2028-10-18T00:00:00"/>
        <d v="2028-03-21T00:00:00"/>
        <d v="2037-03-20T00:00:00"/>
        <d v="2033-07-31T00:00:00"/>
        <d v="2035-03-31T00:00:00"/>
        <d v="2026-11-14T00:00:00"/>
        <d v="2028-03-23T00:00:00"/>
        <d v="2029-03-27T00:00:00"/>
        <d v="2033-03-31T00:00:00"/>
        <d v="2027-10-17T00:00:00"/>
        <d v="2026-08-15T00:00:00"/>
        <d v="2027-12-13T00:00:00"/>
        <d v="2026-12-14T00:00:00"/>
        <d v="2026-09-04T00:00:00"/>
      </sharedItems>
    </cacheField>
    <cacheField name="[Table1].[Start Date].[Start Date]" caption="Start Date" numFmtId="0" hierarchy="11" level="1">
      <sharedItems containsNonDate="0" containsDate="1" containsString="0" containsBlank="1" minDate="2001-08-01T00:00:00" maxDate="2026-07-02T00:00:00" count="531">
        <d v="2016-09-15T00:00:00"/>
        <d v="2020-12-07T00:00:00"/>
        <d v="2020-12-09T00:00:00"/>
        <d v="2020-12-10T00:00:00"/>
        <d v="2020-07-09T00:00:00"/>
        <d v="2021-01-12T00:00:00"/>
        <d v="2021-01-13T00:00:00"/>
        <d v="2021-01-27T00:00:00"/>
        <d v="2021-01-28T00:00:00"/>
        <d v="2021-02-02T00:00:00"/>
        <d v="2021-01-04T00:00:00"/>
        <d v="2020-04-01T00:00:00"/>
        <d v="2020-11-02T00:00:00"/>
        <d v="2021-02-17T00:00:00"/>
        <d v="2021-01-01T00:00:00"/>
        <d v="2021-02-25T00:00:00"/>
        <d v="2021-03-01T00:00:00"/>
        <d v="2020-10-24T00:00:00"/>
        <d v="2024-01-01T00:00:00"/>
        <d v="2021-03-23T00:00:00"/>
        <d v="2021-03-31T00:00:00"/>
        <d v="2016-06-01T00:00:00"/>
        <d v="2021-05-03T00:00:00"/>
        <d v="2021-02-01T00:00:00"/>
        <d v="2019-04-01T00:00:00"/>
        <d v="2015-10-15T00:00:00"/>
        <d v="2021-05-17T00:00:00"/>
        <d v="2021-06-03T00:00:00"/>
        <d v="2021-06-01T00:00:00"/>
        <d v="2021-01-31T00:00:00"/>
        <d v="2021-06-10T00:00:00"/>
        <d v="2021-06-17T00:00:00"/>
        <d v="2021-06-21T00:00:00"/>
        <d v="2021-06-23T00:00:00"/>
        <d v="2021-06-25T00:00:00"/>
        <d v="2021-07-13T00:00:00"/>
        <d v="2021-07-20T00:00:00"/>
        <d v="2021-07-01T00:00:00"/>
        <d v="2021-08-09T00:00:00"/>
        <d v="2021-08-01T00:00:00"/>
        <d v="2021-09-01T00:00:00"/>
        <d v="2021-08-18T00:00:00"/>
        <d v="2021-08-19T00:00:00"/>
        <d v="2013-03-09T00:00:00"/>
        <d v="2021-08-20T00:00:00"/>
        <d v="2022-04-14T00:00:00"/>
        <d v="2021-09-15T00:00:00"/>
        <d v="2012-03-01T00:00:00"/>
        <d v="2012-02-01T00:00:00"/>
        <d v="2021-11-01T00:00:00"/>
        <d v="2016-05-01T00:00:00"/>
        <d v="2021-11-09T00:00:00"/>
        <d v="2021-12-01T00:00:00"/>
        <d v="2022-02-25T00:00:00"/>
        <d v="2022-03-17T00:00:00"/>
        <d v="2017-09-01T00:00:00"/>
        <d v="2022-04-11T00:00:00"/>
        <d v="2022-05-01T00:00:00"/>
        <d v="2022-05-06T00:00:00"/>
        <d v="2019-02-04T00:00:00"/>
        <d v="2005-08-01T00:00:00"/>
        <d v="2022-07-01T00:00:00"/>
        <d v="2022-06-20T00:00:00"/>
        <d v="2017-08-15T00:00:00"/>
        <d v="2022-08-01T00:00:00"/>
        <d v="2022-09-01T00:00:00"/>
        <d v="2022-08-17T00:00:00"/>
        <d v="2022-08-18T00:00:00"/>
        <d v="2020-09-18T00:00:00"/>
        <d v="2023-04-01T00:00:00"/>
        <d v="2022-11-01T00:00:00"/>
        <d v="2018-08-01T00:00:00"/>
        <d v="2022-12-09T00:00:00"/>
        <d v="2023-02-07T00:00:00"/>
        <d v="2022-12-01T00:00:00"/>
        <d v="2020-07-01T00:00:00"/>
        <d v="2023-02-27T00:00:00"/>
        <d v="2023-04-09T00:00:00"/>
        <d v="2022-12-14T00:00:00"/>
        <d v="2022-02-01T00:00:00"/>
        <d v="2022-04-01T00:00:00"/>
        <d v="2019-09-30T00:00:00"/>
        <d v="2023-05-03T00:00:00"/>
        <d v="2023-05-26T00:00:00"/>
        <d v="2023-06-06T00:00:00"/>
        <d v="2023-06-08T00:00:00"/>
        <d v="2023-05-15T00:00:00"/>
        <d v="2023-06-19T00:00:00"/>
        <d v="2023-03-16T00:00:00"/>
        <d v="2023-07-17T00:00:00"/>
        <d v="2023-10-01T00:00:00"/>
        <d v="2023-09-29T00:00:00"/>
        <d v="2023-07-01T00:00:00"/>
        <d v="2023-01-30T00:00:00"/>
        <d v="2023-08-08T00:00:00"/>
        <d v="2023-10-23T00:00:00"/>
        <d v="2023-10-02T00:00:00"/>
        <d v="2023-09-01T00:00:00"/>
        <d v="2023-06-13T00:00:00"/>
        <d v="2023-09-05T00:00:00"/>
        <d v="2023-02-17T00:00:00"/>
        <d v="2023-09-18T00:00:00"/>
        <d v="2023-02-23T00:00:00"/>
        <d v="2023-09-04T00:00:00"/>
        <d v="2023-10-31T00:00:00"/>
        <d v="2023-11-03T00:00:00"/>
        <d v="2024-04-01T00:00:00"/>
        <d v="2023-03-11T00:00:00"/>
        <d v="2023-07-03T00:00:00"/>
        <d v="2023-09-16T00:00:00"/>
        <d v="2020-07-05T00:00:00"/>
        <d v="2023-12-01T00:00:00"/>
        <d v="2021-01-08T00:00:00"/>
        <d v="2023-12-18T00:00:00"/>
        <d v="2023-12-12T00:00:00"/>
        <d v="2017-08-01T00:00:00"/>
        <d v="2021-09-14T00:00:00"/>
        <d v="2023-05-10T00:00:00"/>
        <d v="2022-11-30T00:00:00"/>
        <d v="2024-01-08T00:00:00"/>
        <d v="2024-01-17T00:00:00"/>
        <d v="2024-01-25T00:00:00"/>
        <d v="2024-01-18T00:00:00"/>
        <d v="2024-02-01T00:00:00"/>
        <d v="2024-02-06T00:00:00"/>
        <d v="2024-02-07T00:00:00"/>
        <d v="2024-03-01T00:00:00"/>
        <d v="2024-02-12T00:00:00"/>
        <d v="2024-02-13T00:00:00"/>
        <d v="2024-02-19T00:00:00"/>
        <d v="2022-03-23T00:00:00"/>
        <d v="2024-02-22T00:00:00"/>
        <d v="2024-02-25T00:00:00"/>
        <d v="2024-02-27T00:00:00"/>
        <d v="2024-02-29T00:00:00"/>
        <d v="2024-03-06T00:00:00"/>
        <d v="2024-03-11T00:00:00"/>
        <d v="2024-03-14T00:00:00"/>
        <d v="2024-03-15T00:00:00"/>
        <d v="2024-03-27T00:00:00"/>
        <d v="2024-05-14T00:00:00"/>
        <d v="2002-12-18T00:00:00"/>
        <d v="2024-05-01T00:00:00"/>
        <d v="2024-04-04T00:00:00"/>
        <d v="2024-04-05T00:00:00"/>
        <d v="2024-04-03T00:00:00"/>
        <d v="2024-04-15T00:00:00"/>
        <d v="2005-07-05T00:00:00"/>
        <d v="2024-06-12T00:00:00"/>
        <d v="2024-05-02T00:00:00"/>
        <d v="2018-09-02T00:00:00"/>
        <d v="2024-05-08T00:00:00"/>
        <d v="2024-05-09T00:00:00"/>
        <d v="2010-12-15T00:00:00"/>
        <d v="2024-05-13T00:00:00"/>
        <d v="2024-05-17T00:00:00"/>
        <d v="2024-05-21T00:00:00"/>
        <d v="2024-05-15T00:00:00"/>
        <d v="2024-05-28T00:00:00"/>
        <d v="2024-04-22T00:00:00"/>
        <d v="2024-05-29T00:00:00"/>
        <d v="2024-06-16T00:00:00"/>
        <d v="2024-09-01T00:00:00"/>
        <d v="2024-06-03T00:00:00"/>
        <d v="2024-05-23T00:00:00"/>
        <d v="2024-06-10T00:00:00"/>
        <d v="2024-06-13T00:00:00"/>
        <d v="2024-06-17T00:00:00"/>
        <d v="2024-06-19T00:00:00"/>
        <d v="2024-06-20T00:00:00"/>
        <d v="2024-06-24T00:00:00"/>
        <d v="2024-06-25T00:00:00"/>
        <d v="2024-06-27T00:00:00"/>
        <d v="2024-07-02T00:00:00"/>
        <d v="2024-07-03T00:00:00"/>
        <d v="2024-07-11T00:00:00"/>
        <d v="2024-07-12T00:00:00"/>
        <d v="2024-06-07T00:00:00"/>
        <d v="2024-07-24T00:00:00"/>
        <d v="2024-07-25T00:00:00"/>
        <d v="2024-07-19T00:00:00"/>
        <d v="2024-09-02T00:00:00"/>
        <d v="2024-07-30T00:00:00"/>
        <d v="2024-08-07T00:00:00"/>
        <d v="2024-08-01T00:00:00"/>
        <d v="2024-07-01T00:00:00"/>
        <d v="2024-08-14T00:00:00"/>
        <d v="2024-08-16T00:00:00"/>
        <d v="2024-08-21T00:00:00"/>
        <d v="2024-08-22T00:00:00"/>
        <d v="2024-09-03T00:00:00"/>
        <d v="2024-09-06T00:00:00"/>
        <d v="2024-10-01T00:00:00"/>
        <d v="2024-09-17T00:00:00"/>
        <d v="2024-09-15T00:00:00"/>
        <d v="2024-09-19T00:00:00"/>
        <d v="2024-09-20T00:00:00"/>
        <d v="2024-09-23T00:00:00"/>
        <d v="2024-09-24T00:00:00"/>
        <d v="2024-09-25T00:00:00"/>
        <d v="2024-09-26T00:00:00"/>
        <d v="2024-10-03T00:00:00"/>
        <d v="2024-10-07T00:00:00"/>
        <d v="2024-10-09T00:00:00"/>
        <d v="2024-10-16T00:00:00"/>
        <d v="2024-10-10T00:00:00"/>
        <d v="2024-10-18T00:00:00"/>
        <d v="2024-10-21T00:00:00"/>
        <d v="2024-10-23T00:00:00"/>
        <d v="2024-10-24T00:00:00"/>
        <d v="2024-10-25T00:00:00"/>
        <d v="2024-10-29T00:00:00"/>
        <d v="2024-11-10T00:00:00"/>
        <d v="2024-11-12T00:00:00"/>
        <d v="2024-11-13T00:00:00"/>
        <d v="2025-09-01T00:00:00"/>
        <d v="2024-11-15T00:00:00"/>
        <d v="2024-11-01T00:00:00"/>
        <d v="2024-11-18T00:00:00"/>
        <d v="2024-11-23T00:00:00"/>
        <d v="2024-11-20T00:00:00"/>
        <d v="2024-11-21T00:00:00"/>
        <d v="2025-01-06T00:00:00"/>
        <d v="2024-11-26T00:00:00"/>
        <d v="2024-12-01T00:00:00"/>
        <d v="2024-11-29T00:00:00"/>
        <d v="2024-12-02T00:00:00"/>
        <d v="2024-12-03T00:00:00"/>
        <d v="2024-12-06T00:00:00"/>
        <d v="2024-12-16T00:00:00"/>
        <d v="2024-12-09T00:00:00"/>
        <d v="2024-12-05T00:00:00"/>
        <d v="2024-12-11T00:00:00"/>
        <d v="2024-12-13T00:00:00"/>
        <d v="2024-12-18T00:00:00"/>
        <d v="2024-12-20T00:00:00"/>
        <d v="2025-01-02T00:00:00"/>
        <d v="2025-03-24T00:00:00"/>
        <d v="2025-04-01T00:00:00"/>
        <d v="2025-01-01T00:00:00"/>
        <d v="2025-01-14T00:00:00"/>
        <d v="2018-04-01T00:00:00"/>
        <d v="2025-01-20T00:00:00"/>
        <d v="2025-01-16T00:00:00"/>
        <d v="2025-01-26T00:00:00"/>
        <d v="2013-05-01T00:00:00"/>
        <d v="2023-06-12T00:00:00"/>
        <d v="2022-06-06T00:00:00"/>
        <d v="2025-02-03T00:00:00"/>
        <d v="2025-01-29T00:00:00"/>
        <d v="2025-01-30T00:00:00"/>
        <d v="2025-01-31T00:00:00"/>
        <d v="2025-02-05T00:00:00"/>
        <d v="2025-02-06T00:00:00"/>
        <d v="2025-02-07T00:00:00"/>
        <d v="2025-02-10T00:00:00"/>
        <d v="2025-02-11T00:00:00"/>
        <d v="2025-02-12T00:00:00"/>
        <d v="2025-02-17T00:00:00"/>
        <d v="2025-02-20T00:00:00"/>
        <d v="2025-03-01T00:00:00"/>
        <d v="2025-03-03T00:00:00"/>
        <d v="2025-03-05T00:00:00"/>
        <d v="2025-03-17T00:00:00"/>
        <d v="2025-03-13T00:00:00"/>
        <d v="2025-03-14T00:00:00"/>
        <d v="2025-03-18T00:00:00"/>
        <d v="2025-03-19T00:00:00"/>
        <d v="2025-03-20T00:00:00"/>
        <d v="2023-10-16T00:00:00"/>
        <d v="2025-03-21T00:00:00"/>
        <d v="2025-04-05T00:00:00"/>
        <d v="2026-07-01T00:00:00"/>
        <d v="2025-04-02T00:00:00"/>
        <d v="2025-05-01T00:00:00"/>
        <d v="2025-04-09T00:00:00"/>
        <d v="2025-04-10T00:00:00"/>
        <d v="2025-04-11T00:00:00"/>
        <d v="2025-04-07T00:00:00"/>
        <d v="2025-04-15T00:00:00"/>
        <d v="2025-04-25T00:00:00"/>
        <d v="2025-07-01T00:00:00"/>
        <d v="2025-04-28T00:00:00"/>
        <d v="2025-04-29T00:00:00"/>
        <d v="2001-08-01T00:00:00"/>
        <d v="2025-05-07T00:00:00"/>
        <d v="2019-01-07T00:00:00"/>
        <d v="2025-05-12T00:00:00"/>
        <d v="2025-05-19T00:00:00"/>
        <d v="2025-05-13T00:00:00"/>
        <d v="2025-05-26T00:00:00"/>
        <d v="2025-05-15T00:00:00"/>
        <d v="2023-06-05T00:00:00"/>
        <d v="2025-05-21T00:00:00"/>
        <d v="2025-05-22T00:00:00"/>
        <d v="2025-05-30T00:00:00"/>
        <d v="2025-06-02T00:00:00"/>
        <d v="2025-06-16T00:00:00"/>
        <d v="2025-06-12T00:00:00"/>
        <d v="2025-06-13T00:00:00"/>
        <d v="2025-06-17T00:00:00"/>
        <d v="2025-06-18T00:00:00"/>
        <d v="2025-06-19T00:00:00"/>
        <d v="2025-07-06T00:00:00"/>
        <d v="2025-06-20T00:00:00"/>
        <d v="2025-06-23T00:00:00"/>
        <d v="2025-06-24T00:00:00"/>
        <d v="2025-06-27T00:00:00"/>
        <d v="2025-07-02T00:00:00"/>
        <d v="2025-09-08T00:00:00"/>
        <d v="2025-06-05T00:00:00"/>
        <d v="2024-12-10T00:00:00"/>
        <d v="2025-07-08T00:00:00"/>
        <d v="2025-07-10T00:00:00"/>
        <d v="2025-07-11T00:00:00"/>
        <d v="2026-03-28T00:00:00"/>
        <d v="2025-07-17T00:00:00"/>
        <d v="2025-06-15T00:00:00"/>
        <d v="2017-09-30T00:00:00"/>
        <d v="2025-07-24T00:00:00"/>
        <d v="2021-07-15T00:00:00"/>
        <d v="2021-12-31T00:00:00"/>
        <d v="2025-08-01T00:00:00"/>
        <d v="2025-07-30T00:00:00"/>
        <d v="2025-07-31T00:00:00"/>
        <d v="2025-08-04T00:00:00"/>
        <d v="2025-08-06T00:00:00"/>
        <d v="2025-08-07T00:00:00"/>
        <d v="2025-08-13T00:00:00"/>
        <d v="2025-08-18T00:00:00"/>
        <d v="2025-08-19T00:00:00"/>
        <d v="2025-08-20T00:00:00"/>
        <d v="2025-08-21T00:00:00"/>
        <d v="2025-08-08T00:00:00"/>
        <d v="2025-08-27T00:00:00"/>
        <d v="2025-08-26T00:00:00"/>
        <d v="2025-08-28T00:00:00"/>
        <d v="2025-08-29T00:00:00"/>
        <d v="2020-01-01T00:00:00"/>
        <d v="2020-11-27T00:00:00"/>
        <d v="2025-09-02T00:00:00"/>
        <d v="2025-07-14T00:00:00"/>
        <d v="2025-09-04T00:00:00"/>
        <d v="2025-09-05T00:00:00"/>
        <d v="2025-09-09T00:00:00"/>
        <d v="2025-09-11T00:00:00"/>
        <d v="2025-09-15T00:00:00"/>
        <d v="2025-09-19T00:00:00"/>
        <d v="2025-10-01T00:00:00"/>
        <d v="2025-09-23T00:00:00"/>
        <d v="2025-09-26T00:00:00"/>
        <d v="2025-09-25T00:00:00"/>
        <d v="2025-09-29T00:00:00"/>
        <d v="2025-11-01T00:00:00"/>
        <d v="2019-02-05T00:00:00"/>
        <d v="2025-10-07T00:00:00"/>
        <d v="2025-10-08T00:00:00"/>
        <d v="2025-10-09T00:00:00"/>
        <d v="2025-10-15T00:00:00"/>
        <d v="2025-12-03T00:00:00"/>
        <d v="2018-11-27T00:00:00"/>
        <d v="2025-10-23T00:00:00"/>
        <d v="2021-11-29T00:00:00"/>
        <d v="2025-12-01T00:00:00"/>
        <d v="2025-10-31T00:00:00"/>
        <d v="2025-11-03T00:00:00"/>
        <d v="2025-12-04T00:00:00"/>
        <d v="2025-11-05T00:00:00"/>
        <d v="2025-11-06T00:00:00"/>
        <d v="2019-11-27T00:00:00"/>
        <d v="2019-02-13T00:00:00"/>
        <d v="2025-11-14T00:00:00"/>
        <d v="2026-03-02T00:00:00"/>
        <d v="2025-11-17T00:00:00"/>
        <d v="2025-11-24T00:00:00"/>
        <d v="2026-01-09T00:00:00"/>
        <d v="2025-11-21T00:00:00"/>
        <d v="2025-11-11T00:00:00"/>
        <d v="2025-10-12T00:00:00"/>
        <d v="2025-12-02T00:00:00"/>
        <d v="2025-09-22T00:00:00"/>
        <d v="2026-01-01T00:00:00"/>
        <d v="2025-12-08T00:00:00"/>
        <d v="2025-12-10T00:00:00"/>
        <d v="2025-12-12T00:00:00"/>
        <d v="2025-12-17T00:00:00"/>
        <d v="2025-12-19T00:00:00"/>
        <d v="2025-12-18T00:00:00"/>
        <d v="2025-10-27T00:00:00"/>
        <d v="2026-01-12T00:00:00"/>
        <d v="2026-01-08T00:00:00"/>
        <d v="2026-02-01T00:00:00"/>
        <d v="2026-01-16T00:00:00"/>
        <d v="2026-03-05T00:00:00"/>
        <d v="2026-01-19T00:00:00"/>
        <d v="2025-04-24T00:00:00"/>
        <d v="2026-01-21T00:00:00"/>
        <d v="2026-01-22T00:00:00"/>
        <d v="2026-01-23T00:00:00"/>
        <d v="2026-01-28T00:00:00"/>
        <d v="2026-04-01T00:00:00"/>
        <d v="2026-02-02T00:00:00"/>
        <d v="2026-02-04T00:00:00"/>
        <d v="2026-02-09T00:00:00"/>
        <d v="2026-02-06T00:00:00"/>
        <d v="2026-02-10T00:00:00"/>
        <d v="2026-02-11T00:00:00"/>
        <d v="2026-02-12T00:00:00"/>
        <d v="2026-02-13T00:00:00"/>
        <d v="2026-02-24T00:00:00"/>
        <d v="2026-02-16T00:00:00"/>
        <d v="2026-02-17T00:00:00"/>
        <d v="2026-02-18T00:00:00"/>
        <d v="2026-02-19T00:00:00"/>
        <d v="2026-02-20T00:00:00"/>
        <d v="2026-02-23T00:00:00"/>
        <d v="2026-02-26T00:00:00"/>
        <d v="2025-06-03T00:00:00"/>
        <d v="2026-03-04T00:00:00"/>
        <d v="2026-03-03T00:00:00"/>
        <d v="2026-03-09T00:00:00"/>
        <d v="2026-03-16T00:00:00"/>
        <d v="2026-04-17T00:00:00"/>
        <d v="2026-03-23T00:00:00"/>
        <d v="2026-02-27T00:00:00"/>
        <d v="2026-03-13T00:00:00"/>
        <d v="2026-04-10T00:00:00"/>
        <d v="2026-04-13T00:00:00"/>
        <d v="2026-06-05T00:00:00"/>
        <d v="2026-04-15T00:00:00"/>
        <d v="2026-04-22T00:00:00"/>
        <d v="2026-04-24T00:00:00"/>
        <d v="2026-04-27T00:00:00"/>
        <d v="2026-05-01T00:00:00"/>
        <d v="2026-05-05T00:00:00"/>
        <d v="2026-05-07T00:00:00"/>
        <d v="2026-03-07T00:00:00"/>
        <d v="2019-03-20T00:00:00"/>
        <d v="2017-04-01T00:00:00"/>
        <d v="2019-04-08T00:00:00"/>
        <d v="2019-04-17T00:00:00"/>
        <d v="2019-04-25T00:00:00"/>
        <d v="2019-05-07T00:00:00"/>
        <d v="2019-05-01T00:00:00"/>
        <d v="2019-05-15T00:00:00"/>
        <d v="2019-05-20T00:00:00"/>
        <d v="2019-06-07T00:00:00"/>
        <d v="2019-06-08T00:00:00"/>
        <d v="2019-06-10T00:00:00"/>
        <d v="2019-06-17T00:00:00"/>
        <d v="2019-07-10T00:00:00"/>
        <d v="2019-07-15T00:00:00"/>
        <d v="2019-07-01T00:00:00"/>
        <d v="2019-07-30T00:00:00"/>
        <d v="2019-09-02T00:00:00"/>
        <d v="2019-09-24T00:00:00"/>
        <d v="2019-09-25T00:00:00"/>
        <d v="2019-10-01T00:00:00"/>
        <d v="2022-04-03T00:00:00"/>
        <d v="2019-11-04T00:00:00"/>
        <d v="2019-09-10T00:00:00"/>
        <d v="2019-11-07T00:00:00"/>
        <d v="2019-11-20T00:00:00"/>
        <d v="2019-11-01T00:00:00"/>
        <d v="2019-11-22T00:00:00"/>
        <d v="2015-11-01T00:00:00"/>
        <d v="2019-11-13T00:00:00"/>
        <d v="2019-12-18T00:00:00"/>
        <d v="2019-12-20T00:00:00"/>
        <d v="2020-07-29T00:00:00"/>
        <d v="2020-01-16T00:00:00"/>
        <d v="2020-02-14T00:00:00"/>
        <d v="2020-02-17T00:00:00"/>
        <d v="2019-09-21T00:00:00"/>
        <d v="2020-02-19T00:00:00"/>
        <d v="2020-02-21T00:00:00"/>
        <d v="2020-03-06T00:00:00"/>
        <d v="2020-03-17T00:00:00"/>
        <d v="2020-04-09T00:00:00"/>
        <d v="2020-04-29T00:00:00"/>
        <d v="2020-04-30T00:00:00"/>
        <d v="2020-05-06T00:00:00"/>
        <d v="2020-03-19T00:00:00"/>
        <d v="2020-06-18T00:00:00"/>
        <d v="2020-06-19T00:00:00"/>
        <d v="2005-03-31T00:00:00"/>
        <d v="2020-07-15T00:00:00"/>
        <d v="2020-08-03T00:00:00"/>
        <d v="2020-08-10T00:00:00"/>
        <d v="2016-04-01T00:00:00"/>
        <d v="2020-08-01T00:00:00"/>
        <d v="2022-08-28T00:00:00"/>
        <d v="2020-09-01T00:00:00"/>
        <d v="2020-08-24T00:00:00"/>
        <d v="2020-10-07T00:00:00"/>
        <d v="2020-10-19T00:00:00"/>
        <d v="2020-06-01T00:00:00"/>
        <d v="2020-10-27T00:00:00"/>
        <d v="2020-11-08T00:00:00"/>
        <d v="2020-12-01T00:00:00"/>
        <d v="2020-11-09T00:00:00"/>
        <d v="2020-11-20T00:00:00"/>
        <d v="2020-11-25T00:00:00"/>
        <d v="2021-12-15T00:00:00"/>
        <d v="2022-04-20T00:00:00"/>
        <d v="2022-04-10T00:00:00"/>
        <d v="2021-04-01T00:00:00"/>
        <d v="2022-01-06T00:00:00"/>
        <d v="2025-01-07T00:00:00"/>
        <d v="2023-06-21T00:00:00"/>
        <d v="2022-07-27T00:00:00"/>
        <d v="2022-10-01T00:00:00"/>
        <d v="2025-02-01T00:00:00"/>
        <m/>
        <d v="2025-03-28T00:00:00"/>
        <d v="2023-10-18T00:00:00"/>
        <d v="2023-11-15T00:00:00"/>
        <d v="2023-12-15T00:00:00"/>
        <d v="2022-06-01T00:00:00" u="1"/>
        <d v="2023-05-31T00:00:00" u="1"/>
        <d v="2025-05-29T00:00:00" u="1"/>
        <d v="2025-12-31T00:00:00" u="1"/>
        <d v="2026-03-12T00:00:00" u="1"/>
        <d v="2026-03-20T00:00:00" u="1"/>
        <d v="2026-03-30T00:00:00" u="1"/>
        <d v="2026-01-07T00:00:00" u="1"/>
        <d v="2026-04-07T00:00:00" u="1"/>
        <d v="2026-04-16T00:00:00" u="1"/>
        <d v="2026-04-20T00:00:00" u="1"/>
        <d v="2026-04-23T00:00:00" u="1"/>
        <d v="2025-01-08T00:00:00" u="1"/>
      </sharedItems>
    </cacheField>
    <cacheField name="[Table1].[Contract Manager].[Contract Manager]" caption="Contract Manager" numFmtId="0" hierarchy="7" level="1">
      <sharedItems count="1">
        <s v="Andrew Scully"/>
      </sharedItems>
    </cacheField>
    <cacheField name="[Table1].[Option to Extend].[Option to Extend]" caption="Option to Extend" numFmtId="0" hierarchy="22" level="1">
      <sharedItems count="2">
        <s v="Yes"/>
        <s v="No"/>
      </sharedItems>
    </cacheField>
    <cacheField name="[Table1].[Expiry Status].[Expiry Status]" caption="Expiry Status" numFmtId="0" hierarchy="14" level="1">
      <sharedItems containsSemiMixedTypes="0" containsNonDate="0" containsString="0"/>
    </cacheField>
    <cacheField name="[Table1].[Small, Medium Enterprise].[Small, Medium Enterprise]" caption="Small, Medium Enterprise" numFmtId="0" hierarchy="32" level="1">
      <sharedItems containsBlank="1" count="4">
        <m/>
        <s v="No"/>
        <s v="Yes"/>
        <s v="N/A"/>
      </sharedItems>
    </cacheField>
    <cacheField name="[Table1].[Voluntary / Community Sector].[Voluntary / Community Sector]" caption="Voluntary / Community Sector" numFmtId="0" hierarchy="33" level="1">
      <sharedItems containsBlank="1" count="4">
        <s v="Yes"/>
        <s v="No"/>
        <m/>
        <s v="N/A"/>
      </sharedItems>
    </cacheField>
    <cacheField name="[Table1].[Company Registration Number].[Company Registration Number]" caption="Company Registration Number" numFmtId="0" hierarchy="34" level="1">
      <sharedItems containsBlank="1" count="477">
        <m/>
        <s v="No"/>
        <s v="Yes"/>
        <s v="3066370"/>
        <s v="6437691"/>
        <s v="1434157"/>
        <s v="7536183"/>
        <s v="13893586"/>
        <s v="3557716"/>
        <s v="34590176"/>
        <s v="12789200"/>
        <s v="9360902"/>
        <s v="2631112"/>
        <s v="6999176"/>
        <s v="11379215"/>
        <s v="NI060102"/>
        <s v="8490888"/>
        <s v="3082042"/>
        <s v="18195R"/>
        <s v="8172039"/>
        <s v="5055453"/>
        <s v="7010258"/>
        <s v="1264300"/>
        <s v="7324482"/>
        <s v="BR000105"/>
        <s v="14564477"/>
        <s v="4565578"/>
        <s v="5505245"/>
        <s v="1507274"/>
        <s v="8268809"/>
        <s v="11813676"/>
        <s v="12445943"/>
        <s v="2227962"/>
        <s v="EY536606"/>
        <s v="138397479"/>
        <s v="5122960"/>
        <s v="3775703"/>
        <s v="11804306"/>
        <s v="1330804"/>
        <s v="9378204"/>
        <s v="2078429"/>
        <s v="Freelance Interpreter"/>
        <s v="4732398"/>
        <s v="1878835"/>
        <s v="8978709"/>
        <s v="5346845"/>
        <s v="1289659"/>
        <s v="519868"/>
        <s v="7585710"/>
        <s v="3794455"/>
        <s v="1763135"/>
        <s v="751804"/>
        <s v="431173"/>
        <s v="977770"/>
        <s v="1658752"/>
        <s v="3912605"/>
        <s v="4930959"/>
        <s v="N/A"/>
        <s v="3751561"/>
        <s v="199841"/>
        <s v="14447302"/>
        <s v="3165621"/>
        <s v="8300609"/>
        <s v="868187"/>
        <s v="1624297"/>
        <s v="2081330"/>
        <s v="9685863"/>
        <s v="4632279"/>
        <s v="3305359"/>
        <s v="5233487"/>
        <s v="8613357"/>
        <s v="8652156"/>
        <s v="1991637"/>
        <s v="OC308299"/>
        <s v="4930757"/>
        <s v="10909215"/>
        <s v="1383511"/>
        <s v="3173707"/>
        <s v="1172466"/>
        <s v="9960328"/>
        <s v="5124413"/>
        <s v="1398011"/>
        <s v="13949735"/>
        <s v="7866357"/>
        <s v="9140054"/>
        <s v="9906583"/>
        <s v="1845415"/>
        <s v="1593442"/>
        <s v="14348737"/>
        <s v="1425565"/>
        <s v="1650851"/>
        <s v="9276931"/>
        <s v="11875450"/>
        <s v="5057066"/>
        <s v="15300664"/>
        <s v="6875015"/>
        <s v="2892561"/>
        <s v="7412300"/>
        <s v="7229248"/>
        <s v="11887278"/>
        <s v="6835794"/>
        <s v="2863196"/>
        <s v="7123875"/>
        <s v="6354163"/>
        <s v="3507491"/>
        <s v="9348640"/>
        <s v="1071058"/>
        <s v="14276472"/>
        <s v="257947"/>
        <s v="3593826"/>
        <s v="4717223"/>
        <s v="7280719"/>
        <s v="4006349"/>
        <s v="1245540"/>
        <s v="5296195"/>
        <s v="12613207"/>
        <s v="11425669"/>
        <s v="5571239"/>
        <s v="087072C"/>
        <s v="1687073"/>
        <s v="5622569"/>
        <s v="8817286"/>
        <s v="-"/>
        <s v="1754778"/>
        <s v="11424601"/>
        <s v="OC373183"/>
        <s v="10947253"/>
        <s v="12188113"/>
        <s v="11329697"/>
        <s v="5256574"/>
        <s v="6105117"/>
        <s v="14654842"/>
        <s v="14247835"/>
        <s v="9634057"/>
        <s v="9814453"/>
        <s v="9142875"/>
        <s v="15233293"/>
        <s v="3442572"/>
        <s v="3759195"/>
        <s v="10553178"/>
        <s v="800684"/>
        <s v="6491411"/>
        <s v="7872885"/>
        <s v="4819897"/>
        <s v="6070057"/>
        <s v="1193799"/>
        <s v="1221175"/>
        <s v="SC201416"/>
        <s v="11951780"/>
        <s v="8575838"/>
        <s v="4443331"/>
        <s v="15238360"/>
        <s v="7042993"/>
        <s v="2680212"/>
        <s v="272855"/>
        <s v="15994368"/>
        <s v="4348343"/>
        <s v="8466743"/>
        <s v="6508410"/>
        <s v="15833026"/>
        <s v="6416552004"/>
        <s v="2572947"/>
        <s v="OC419412"/>
        <s v="OC393618"/>
        <s v="15336152"/>
        <s v="10228384"/>
        <s v="12147936"/>
        <s v="11785230"/>
        <s v="8434196"/>
        <s v="OC317852"/>
        <s v="na"/>
        <s v="5365266"/>
        <s v="157345"/>
        <s v="13832867"/>
        <s v="9013639"/>
        <s v="4933080"/>
        <s v="2957870"/>
        <s v="16054438"/>
        <s v="5488040951"/>
        <s v="12063320"/>
        <s v="8439359"/>
        <s v="15305258"/>
        <s v="SC152230"/>
        <s v="15804736"/>
        <s v="879113792"/>
        <s v="11454201"/>
        <s v="2343760"/>
        <s v="5296423"/>
        <s v="2560839"/>
        <s v="14024607"/>
        <s v="7575624"/>
        <s v="10175523"/>
        <s v="706180661"/>
        <s v="530446"/>
        <s v="8625090"/>
        <s v="699765"/>
        <s v="12769749"/>
        <s v="4470201"/>
        <s v="7568726"/>
        <s v="BE 0638.901.287"/>
        <s v="7723151"/>
        <s v="222 806976"/>
        <s v="7348288"/>
        <s v="6176090"/>
        <s v="220 670890"/>
        <s v="216947249"/>
        <s v="SC084747"/>
        <s v="666583393"/>
        <s v="222 430807"/>
        <s v="218591255"/>
        <s v="4838377"/>
        <s v="SC611537"/>
        <s v="222492286"/>
        <s v="204269191"/>
        <s v="10743387"/>
        <s v="14502122"/>
        <s v="222430807"/>
        <s v="120021205"/>
        <s v="1100692"/>
        <s v="11815745"/>
        <s v="214 527 877"/>
        <s v="1101296"/>
        <s v="1179564"/>
        <s v="12920661"/>
        <s v="268566413"/>
        <s v="350921"/>
        <s v="9535144"/>
        <s v="488961"/>
        <s v="12136927"/>
        <s v="OC359627"/>
        <s v="3915827"/>
        <s v="5549717"/>
        <s v="7491853"/>
        <s v="988751"/>
        <s v="GB 214 527 877"/>
        <s v="246-5464-47"/>
        <s v="16291219"/>
        <s v="7034159"/>
        <s v="3510785"/>
        <s v="5413680"/>
        <s v="OC301687"/>
        <s v="11923778"/>
        <s v="746 60 10"/>
        <s v="OC301540"/>
        <s v="15082046"/>
        <s v="6552314"/>
        <s v="6133356"/>
        <s v="14449818"/>
        <s v="9657650"/>
        <s v="11266835"/>
        <s v="12932974"/>
        <s v="2745298"/>
        <s v="5086231"/>
        <s v="2498901"/>
        <s v="301044,"/>
        <s v="8693251"/>
        <s v="2983151"/>
        <s v="8343748"/>
        <s v="13359394"/>
        <s v="0"/>
        <s v="2725771"/>
        <s v="3190863"/>
        <s v="E85127"/>
        <s v="1067145"/>
        <s v="12898265"/>
        <s v="908021"/>
        <s v="11904686"/>
        <s v="11846422"/>
        <s v="5214658"/>
        <s v="13418757"/>
        <s v="RC000879"/>
        <s v="8225808)"/>
        <s v="5419529"/>
        <s v="7037576"/>
        <s v="610299"/>
        <s v="1141788"/>
        <s v="Scotland 154602"/>
        <s v="Scotland (297736)"/>
        <s v="4082871"/>
        <s v="1189799"/>
        <s v="641132"/>
        <s v="16121478"/>
        <s v="3965479"/>
        <s v="1520021"/>
        <s v="2144613"/>
        <s v="9120239"/>
        <s v="9892966"/>
        <s v="2328401"/>
        <s v="9979170"/>
        <s v="6263424"/>
        <s v="4578183"/>
        <s v="4462536267"/>
        <s v="16130320"/>
        <s v="4261980"/>
        <s v="OC339470"/>
        <s v="OC304417"/>
        <s v="4176965"/>
        <s v="8473898"/>
        <s v="16205035"/>
        <s v="2154099"/>
        <s v="GB 434 530 809"/>
        <s v="6369088"/>
        <s v="14609956"/>
        <s v="1800000"/>
        <s v="11754008"/>
        <s v="Registered Charity Number 1203945"/>
        <s v="4932868"/>
        <s v="12429043"/>
        <s v="Not known"/>
        <s v="3819220"/>
        <s v="4155659"/>
        <s v="7306136"/>
        <s v="3194408"/>
        <s v="5021588"/>
        <s v="15334213"/>
        <s v="6677800"/>
        <s v="3236982"/>
        <s v="10689523"/>
        <s v="557725"/>
        <s v="11736074"/>
        <s v="10887479"/>
        <s v="8205295"/>
        <s v="9380297"/>
        <s v="6375477"/>
        <s v="4472867"/>
        <s v="4556054"/>
        <s v="340609"/>
        <s v="2605138"/>
        <s v="8109403"/>
        <s v="7553730"/>
        <s v="2310700"/>
        <s v="4724725"/>
        <s v="3191937"/>
        <s v="6928755"/>
        <s v="10575465"/>
        <s v="4157398"/>
        <s v="391957"/>
        <s v="5972910"/>
        <s v="2608669"/>
        <s v="2307211"/>
        <s v="4465125"/>
        <s v="14511364"/>
        <s v="14917885"/>
        <s v="6334612"/>
        <s v="410236"/>
        <s v="10100118"/>
        <s v="6455400"/>
        <s v="3362259"/>
        <s v="9845834"/>
        <s v="RC000330"/>
        <s v="306371"/>
        <s v="3054901"/>
        <s v="16705821"/>
        <s v="5620693"/>
        <s v="456215301"/>
        <s v="OC351063"/>
        <s v="5660104"/>
        <s v="9015700"/>
        <s v="2426302"/>
        <s v="10958787"/>
        <s v="03456399)"/>
        <s v="8817223"/>
        <s v="10389519"/>
        <s v="5873377"/>
        <s v="2186996"/>
        <s v="2656370"/>
        <s v="OC342432"/>
        <s v="9976600"/>
        <s v="7805321"/>
        <s v="1006630"/>
        <s v="7593087"/>
        <s v="2299747"/>
        <s v="2521225"/>
        <s v="14890404"/>
        <s v="6409298"/>
        <s v="3626025"/>
        <s v="7333734"/>
        <s v="2924619"/>
        <s v="8091906"/>
        <s v="OC303525"/>
        <s v="4168225"/>
        <s v="2067793"/>
        <s v="4094290"/>
        <s v="12886030"/>
        <s v="1960584"/>
        <s v="1633333"/>
        <s v="593232"/>
        <s v="5308344"/>
        <s v="533562"/>
        <s v="3740408"/>
        <s v="10645023"/>
        <s v="Sole Trader"/>
        <s v="8762493"/>
        <s v="9946763"/>
        <s v="15933855832K"/>
        <s v="16650468"/>
        <s v="8791965"/>
        <s v="8995928"/>
        <s v="7395212"/>
        <s v="12024061"/>
        <s v="8481995"/>
        <s v="9301473"/>
        <s v="10854657"/>
        <s v="12288528"/>
        <s v="OC360955"/>
        <s v="1335526"/>
        <s v="1864009"/>
        <s v="2804208"/>
        <s v="7320317"/>
        <s v="8940440"/>
        <s v="7464046"/>
        <s v="4906088"/>
        <s v="10693401"/>
        <s v="12579062"/>
        <s v="3228894"/>
        <s v="11702852"/>
        <s v="5169780"/>
        <s v="5602833"/>
        <s v="5384799"/>
        <s v="5586971"/>
        <s v="13043434"/>
        <s v="2652033"/>
        <s v="1198026"/>
        <s v="7448253"/>
        <s v="7416549954"/>
        <s v="7461865"/>
        <s v="6265874"/>
        <s v="10959272"/>
        <s v="202004464"/>
        <s v="6907710"/>
        <s v="2266016"/>
        <s v="13635347"/>
        <s v="5048098"/>
        <s v="20097219"/>
        <s v="6569668"/>
        <s v="CE004940"/>
        <s v="16303494"/>
        <s v="4464660"/>
        <s v="13425399"/>
        <s v="11385132"/>
        <s v="7933854"/>
        <s v="8968673"/>
        <s v="7097820"/>
        <s v="7747149"/>
        <s v="4932371"/>
        <s v="45493 85657"/>
        <s v="27566R"/>
        <s v="11014517"/>
        <s v="7021392"/>
        <s v="8676977"/>
        <s v="10204714"/>
        <s v="5531073"/>
        <s v="3549438"/>
        <s v="9852737"/>
        <s v="14237060"/>
        <s v="GB749384682"/>
        <s v="5316036"/>
        <s v="2095600"/>
        <s v="8556755"/>
        <s v="8333305"/>
        <s v="16742489"/>
        <s v="5664987"/>
        <s v="10379974"/>
        <s v="3632081"/>
        <s v="4313826"/>
        <s v="16223076"/>
        <s v="364848850"/>
        <s v="197035"/>
        <s v="1959704"/>
        <s v="1158402"/>
        <s v="1149085"/>
        <s v="1154672"/>
        <s v="1010187"/>
        <s v="1076630"/>
        <s v="1079327"/>
        <s v="296694"/>
        <s v="various"/>
      </sharedItems>
    </cacheField>
    <cacheField name="[Table1].[Non-Tendered Supplier Set Up].[Non-Tendered Supplier Set Up]" caption="Non-Tendered Supplier Set Up" numFmtId="0" hierarchy="35" level="1">
      <sharedItems containsBlank="1" count="5">
        <s v="No"/>
        <s v="Yes"/>
        <m/>
        <s v="NA"/>
        <s v="various"/>
      </sharedItems>
    </cacheField>
  </cacheFields>
  <cacheHierarchies count="61">
    <cacheHierarchy uniqueName="[Table1].[Contract ID]" caption="Contract ID" attribute="1" defaultMemberUniqueName="[Table1].[Contract ID].[All]" allUniqueName="[Table1].[Contract ID].[All]" dimensionUniqueName="[Table1]" displayFolder="" count="2" memberValueDatatype="130" unbalanced="0">
      <fieldsUsage count="2">
        <fieldUsage x="-1"/>
        <fieldUsage x="2"/>
      </fieldsUsage>
    </cacheHierarchy>
    <cacheHierarchy uniqueName="[Table1].[Active / Inactive]" caption="Active / Inactive" attribute="1" defaultMemberUniqueName="[Table1].[Active / Inactive].[All]" allUniqueName="[Table1].[Active / Inactive].[All]" dimensionUniqueName="[Table1]" displayFolder="" count="2" memberValueDatatype="130" unbalanced="0">
      <fieldsUsage count="2">
        <fieldUsage x="-1"/>
        <fieldUsage x="6"/>
      </fieldsUsage>
    </cacheHierarchy>
    <cacheHierarchy uniqueName="[Table1].[Duplicate / Unique]" caption="Duplicate / Unique" attribute="1" defaultMemberUniqueName="[Table1].[Duplicate / Unique].[All]" allUniqueName="[Table1].[Duplicate / Unique].[All]" dimensionUniqueName="[Table1]" displayFolder="" count="2" memberValueDatatype="130" unbalanced="0">
      <fieldsUsage count="2">
        <fieldUsage x="-1"/>
        <fieldUsage x="4"/>
      </fieldsUsage>
    </cacheHierarchy>
    <cacheHierarchy uniqueName="[Table1].[Contract Title]" caption="Contract Title" attribute="1" defaultMemberUniqueName="[Table1].[Contract Title].[All]" allUniqueName="[Table1].[Contract Title].[All]" dimensionUniqueName="[Table1]" displayFolder="" count="0" memberValueDatatype="130" unbalanced="0"/>
    <cacheHierarchy uniqueName="[Table1].[Brief Description]" caption="Brief Description" attribute="1" defaultMemberUniqueName="[Table1].[Brief Description].[All]" allUniqueName="[Table1].[Brief Description].[All]" dimensionUniqueName="[Table1]" displayFolder="" count="2" memberValueDatatype="130" unbalanced="0">
      <fieldsUsage count="2">
        <fieldUsage x="-1"/>
        <fieldUsage x="5"/>
      </fieldsUsage>
    </cacheHierarchy>
    <cacheHierarchy uniqueName="[Table1].[Parent Supplier Name]" caption="Parent Supplier Name" attribute="1" defaultMemberUniqueName="[Table1].[Parent Supplier Name].[All]" allUniqueName="[Table1].[Parent Supplier Name].[All]" dimensionUniqueName="[Table1]" displayFolder="" count="0" memberValueDatatype="130" unbalanced="0"/>
    <cacheHierarchy uniqueName="[Table1].[Supplier Name]" caption="Supplier Name" attribute="1" defaultMemberUniqueName="[Table1].[Supplier Name].[All]" allUniqueName="[Table1].[Supplier Name].[All]" dimensionUniqueName="[Table1]" displayFolder="" count="0" memberValueDatatype="130" unbalanced="0"/>
    <cacheHierarchy uniqueName="[Table1].[Contract Manager]" caption="Contract Manager" attribute="1" defaultMemberUniqueName="[Table1].[Contract Manager].[All]" allUniqueName="[Table1].[Contract Manager].[All]" dimensionUniqueName="[Table1]" displayFolder="" count="2" memberValueDatatype="130" unbalanced="0">
      <fieldsUsage count="2">
        <fieldUsage x="-1"/>
        <fieldUsage x="13"/>
      </fieldsUsage>
    </cacheHierarchy>
    <cacheHierarchy uniqueName="[Table1].[Requester Name]" caption="Requester Name" attribute="1" defaultMemberUniqueName="[Table1].[Requester Name].[All]" allUniqueName="[Table1].[Requester Name].[All]" dimensionUniqueName="[Table1]" displayFolder="" count="0" memberValueDatatype="130" unbalanced="0"/>
    <cacheHierarchy uniqueName="[Table1].[Directorate]" caption="Directorate" attribute="1" defaultMemberUniqueName="[Table1].[Directorate].[All]" allUniqueName="[Table1].[Directorate].[All]" dimensionUniqueName="[Table1]" displayFolder="" count="2" memberValueDatatype="130" unbalanced="0">
      <fieldsUsage count="2">
        <fieldUsage x="-1"/>
        <fieldUsage x="1"/>
      </fieldsUsage>
    </cacheHierarchy>
    <cacheHierarchy uniqueName="[Table1].[Service Area]" caption="Service Area" attribute="1" defaultMemberUniqueName="[Table1].[Service Area].[All]" allUniqueName="[Table1].[Service Area].[All]" dimensionUniqueName="[Table1]" displayFolder="" count="2" memberValueDatatype="130" unbalanced="0">
      <fieldsUsage count="2">
        <fieldUsage x="-1"/>
        <fieldUsage x="3"/>
      </fieldsUsage>
    </cacheHierarchy>
    <cacheHierarchy uniqueName="[Table1].[Start Date]" caption="Start Date" attribute="1" time="1" defaultMemberUniqueName="[Table1].[Start Date].[All]" allUniqueName="[Table1].[Start Date].[All]" dimensionUniqueName="[Table1]" displayFolder="" count="2" memberValueDatatype="7" unbalanced="0">
      <fieldsUsage count="2">
        <fieldUsage x="-1"/>
        <fieldUsage x="12"/>
      </fieldsUsage>
    </cacheHierarchy>
    <cacheHierarchy uniqueName="[Table1].[End Date]" caption="End Date" attribute="1" time="1" defaultMemberUniqueName="[Table1].[End Date].[All]" allUniqueName="[Table1].[End Date].[All]" dimensionUniqueName="[Table1]" displayFolder="" count="0" memberValueDatatype="7" unbalanced="0"/>
    <cacheHierarchy uniqueName="[Table1].[End date plus Extension]" caption="End date plus Extension" attribute="1" time="1" defaultMemberUniqueName="[Table1].[End date plus Extension].[All]" allUniqueName="[Table1].[End date plus Extension].[All]" dimensionUniqueName="[Table1]" displayFolder="" count="2" memberValueDatatype="7" unbalanced="0">
      <fieldsUsage count="2">
        <fieldUsage x="-1"/>
        <fieldUsage x="11"/>
      </fieldsUsage>
    </cacheHierarchy>
    <cacheHierarchy uniqueName="[Table1].[Expiry Status]" caption="Expiry Status" attribute="1" defaultMemberUniqueName="[Table1].[Expiry Status].[All]" allUniqueName="[Table1].[Expiry Status].[All]" dimensionUniqueName="[Table1]" displayFolder="" count="2" memberValueDatatype="130" unbalanced="0">
      <fieldsUsage count="2">
        <fieldUsage x="-1"/>
        <fieldUsage x="15"/>
      </fieldsUsage>
    </cacheHierarchy>
    <cacheHierarchy uniqueName="[Table1].[Expiry Buckets]" caption="Expiry Buckets" attribute="1" defaultMemberUniqueName="[Table1].[Expiry Buckets].[All]" allUniqueName="[Table1].[Expiry Buckets].[All]" dimensionUniqueName="[Table1]" displayFolder="" count="2" memberValueDatatype="130" unbalanced="0">
      <fieldsUsage count="2">
        <fieldUsage x="-1"/>
        <fieldUsage x="0"/>
      </fieldsUsage>
    </cacheHierarchy>
    <cacheHierarchy uniqueName="[Table1].[Annual Contract Value]" caption="Annual Contract Value" attribute="1" defaultMemberUniqueName="[Table1].[Annual Contract Value].[All]" allUniqueName="[Table1].[Annual Contract Value].[All]" dimensionUniqueName="[Table1]" displayFolder="" count="0" memberValueDatatype="130" unbalanced="0"/>
    <cacheHierarchy uniqueName="[Table1].[Total Contract Value]" caption="Total Contract Value" attribute="1" defaultMemberUniqueName="[Table1].[Total Contract Value].[All]" allUniqueName="[Table1].[Total Contract Value].[All]" dimensionUniqueName="[Table1]" displayFolder="" count="0" memberValueDatatype="130" unbalanced="0"/>
    <cacheHierarchy uniqueName="[Table1].[Tier]" caption="Tier" attribute="1" defaultMemberUniqueName="[Table1].[Tier].[All]" allUniqueName="[Table1].[Tier].[All]" dimensionUniqueName="[Table1]" displayFolder="" count="2" memberValueDatatype="130" unbalanced="0">
      <fieldsUsage count="2">
        <fieldUsage x="-1"/>
        <fieldUsage x="9"/>
      </fieldsUsage>
    </cacheHierarchy>
    <cacheHierarchy uniqueName="[Table1].[Funding Source]" caption="Funding Source" attribute="1" defaultMemberUniqueName="[Table1].[Funding Source].[All]" allUniqueName="[Table1].[Funding Source].[All]" dimensionUniqueName="[Table1]" displayFolder="" count="2" memberValueDatatype="130" unbalanced="0">
      <fieldsUsage count="2">
        <fieldUsage x="-1"/>
        <fieldUsage x="10"/>
      </fieldsUsage>
    </cacheHierarchy>
    <cacheHierarchy uniqueName="[Table1].[Proclass Category L1]" caption="Proclass Category L1" attribute="1" defaultMemberUniqueName="[Table1].[Proclass Category L1].[All]" allUniqueName="[Table1].[Proclass Category L1].[All]" dimensionUniqueName="[Table1]" displayFolder="" count="0" memberValueDatatype="130" unbalanced="0"/>
    <cacheHierarchy uniqueName="[Table1].[Proclass Category L2]" caption="Proclass Category L2" attribute="1" defaultMemberUniqueName="[Table1].[Proclass Category L2].[All]" allUniqueName="[Table1].[Proclass Category L2].[All]" dimensionUniqueName="[Table1]" displayFolder="" count="0" memberValueDatatype="130" unbalanced="0"/>
    <cacheHierarchy uniqueName="[Table1].[Option to Extend]" caption="Option to Extend" attribute="1" defaultMemberUniqueName="[Table1].[Option to Extend].[All]" allUniqueName="[Table1].[Option to Extend].[All]" dimensionUniqueName="[Table1]" displayFolder="" count="2" memberValueDatatype="130" unbalanced="0">
      <fieldsUsage count="2">
        <fieldUsage x="-1"/>
        <fieldUsage x="14"/>
      </fieldsUsage>
    </cacheHierarchy>
    <cacheHierarchy uniqueName="[Table1].[Team Structure L1]" caption="Team Structure L1" attribute="1" defaultMemberUniqueName="[Table1].[Team Structure L1].[All]" allUniqueName="[Table1].[Team Structure L1].[All]" dimensionUniqueName="[Table1]" displayFolder="" count="0" memberValueDatatype="130" unbalanced="0"/>
    <cacheHierarchy uniqueName="[Table1].[Resource Planning Categories]" caption="Resource Planning Categories" attribute="1" defaultMemberUniqueName="[Table1].[Resource Planning Categories].[All]" allUniqueName="[Table1].[Resource Planning Categories].[All]" dimensionUniqueName="[Table1]" displayFolder="" count="0" memberValueDatatype="130" unbalanced="0"/>
    <cacheHierarchy uniqueName="[Table1].[Recurring Contract or Non-Recurring]" caption="Recurring Contract or Non-Recurring" attribute="1" defaultMemberUniqueName="[Table1].[Recurring Contract or Non-Recurring].[All]" allUniqueName="[Table1].[Recurring Contract or Non-Recurring].[All]" dimensionUniqueName="[Table1]" displayFolder="" count="0" memberValueDatatype="130" unbalanced="0"/>
    <cacheHierarchy uniqueName="[Table1].[Contract Period (Months)]" caption="Contract Period (Months)" attribute="1" defaultMemberUniqueName="[Table1].[Contract Period (Months)].[All]" allUniqueName="[Table1].[Contract Period (Months)].[All]" dimensionUniqueName="[Table1]" displayFolder="" count="0" memberValueDatatype="130" unbalanced="0"/>
    <cacheHierarchy uniqueName="[Table1].[Option to Extend (Months)]" caption="Option to Extend (Months)" attribute="1" defaultMemberUniqueName="[Table1].[Option to Extend (Months)].[All]" allUniqueName="[Table1].[Option to Extend (Months)].[All]" dimensionUniqueName="[Table1]" displayFolder="" count="0" memberValueDatatype="130" unbalanced="0"/>
    <cacheHierarchy uniqueName="[Table1].[Created Date]" caption="Created Date" attribute="1" time="1" defaultMemberUniqueName="[Table1].[Created Date].[All]" allUniqueName="[Table1].[Created Date].[All]" dimensionUniqueName="[Table1]" displayFolder="" count="0" memberValueDatatype="7" unbalanced="0"/>
    <cacheHierarchy uniqueName="[Table1].[Status]" caption="Status" attribute="1" defaultMemberUniqueName="[Table1].[Status].[All]" allUniqueName="[Table1].[Status].[All]" dimensionUniqueName="[Table1]" displayFolder="" count="2" memberValueDatatype="130" unbalanced="0">
      <fieldsUsage count="2">
        <fieldUsage x="-1"/>
        <fieldUsage x="7"/>
      </fieldsUsage>
    </cacheHierarchy>
    <cacheHierarchy uniqueName="[Table1].[Project Tracker Ref. No.]" caption="Project Tracker Ref. No." attribute="1" defaultMemberUniqueName="[Table1].[Project Tracker Ref. No.].[All]" allUniqueName="[Table1].[Project Tracker Ref. No.].[All]" dimensionUniqueName="[Table1]" displayFolder="" count="0" memberValueDatatype="130" unbalanced="0"/>
    <cacheHierarchy uniqueName="[Table1].[Local Supplier]" caption="Local Supplier" attribute="1" defaultMemberUniqueName="[Table1].[Local Supplier].[All]" allUniqueName="[Table1].[Local Supplier].[All]" dimensionUniqueName="[Table1]" displayFolder="" count="0" memberValueDatatype="130" unbalanced="0"/>
    <cacheHierarchy uniqueName="[Table1].[Small, Medium Enterprise]" caption="Small, Medium Enterprise" attribute="1" defaultMemberUniqueName="[Table1].[Small, Medium Enterprise].[All]" allUniqueName="[Table1].[Small, Medium Enterprise].[All]" dimensionUniqueName="[Table1]" displayFolder="" count="2" memberValueDatatype="130" unbalanced="0">
      <fieldsUsage count="2">
        <fieldUsage x="-1"/>
        <fieldUsage x="16"/>
      </fieldsUsage>
    </cacheHierarchy>
    <cacheHierarchy uniqueName="[Table1].[Voluntary / Community Sector]" caption="Voluntary / Community Sector" attribute="1" defaultMemberUniqueName="[Table1].[Voluntary / Community Sector].[All]" allUniqueName="[Table1].[Voluntary / Community Sector].[All]" dimensionUniqueName="[Table1]" displayFolder="" count="2" memberValueDatatype="130" unbalanced="0">
      <fieldsUsage count="2">
        <fieldUsage x="-1"/>
        <fieldUsage x="17"/>
      </fieldsUsage>
    </cacheHierarchy>
    <cacheHierarchy uniqueName="[Table1].[Company Registration Number]" caption="Company Registration Number" attribute="1" defaultMemberUniqueName="[Table1].[Company Registration Number].[All]" allUniqueName="[Table1].[Company Registration Number].[All]" dimensionUniqueName="[Table1]" displayFolder="" count="2" memberValueDatatype="130" unbalanced="0">
      <fieldsUsage count="2">
        <fieldUsage x="-1"/>
        <fieldUsage x="18"/>
      </fieldsUsage>
    </cacheHierarchy>
    <cacheHierarchy uniqueName="[Table1].[Non-Tendered Supplier Set Up]" caption="Non-Tendered Supplier Set Up" attribute="1" defaultMemberUniqueName="[Table1].[Non-Tendered Supplier Set Up].[All]" allUniqueName="[Table1].[Non-Tendered Supplier Set Up].[All]" dimensionUniqueName="[Table1]" displayFolder="" count="2" memberValueDatatype="130" unbalanced="0">
      <fieldsUsage count="2">
        <fieldUsage x="-1"/>
        <fieldUsage x="19"/>
      </fieldsUsage>
    </cacheHierarchy>
    <cacheHierarchy uniqueName="[Table1].[Procurement Process Used]" caption="Procurement Process Used" attribute="1" defaultMemberUniqueName="[Table1].[Procurement Process Used].[All]" allUniqueName="[Table1].[Procurement Process Used].[All]" dimensionUniqueName="[Table1]" displayFolder="" count="0" memberValueDatatype="130" unbalanced="0"/>
    <cacheHierarchy uniqueName="[Table1].[Contract Type]" caption="Contract Type" attribute="1" defaultMemberUniqueName="[Table1].[Contract Type].[All]" allUniqueName="[Table1].[Contract Type].[All]" dimensionUniqueName="[Table1]" displayFolder="" count="2" memberValueDatatype="130" unbalanced="0">
      <fieldsUsage count="2">
        <fieldUsage x="-1"/>
        <fieldUsage x="8"/>
      </fieldsUsage>
    </cacheHierarchy>
    <cacheHierarchy uniqueName="[Table1].[Open to other Organisations]" caption="Open to other Organisations" attribute="1" defaultMemberUniqueName="[Table1].[Open to other Organisations].[All]" allUniqueName="[Table1].[Open to other Organisations].[All]" dimensionUniqueName="[Table1]" displayFolder="" count="0" memberValueDatatype="130" unbalanced="0"/>
    <cacheHierarchy uniqueName="[Table1].[Real Living Wage (RLW)]" caption="Real Living Wage (RLW)" attribute="1" defaultMemberUniqueName="[Table1].[Real Living Wage (RLW)].[All]" allUniqueName="[Table1].[Real Living Wage (RLW)].[All]" dimensionUniqueName="[Table1]" displayFolder="" count="0" memberValueDatatype="130" unbalanced="0"/>
    <cacheHierarchy uniqueName="[Table1].[Number of Apprenticeships]" caption="Number of Apprenticeships" attribute="1" defaultMemberUniqueName="[Table1].[Number of Apprenticeships].[All]" allUniqueName="[Table1].[Number of Apprenticeships].[All]" dimensionUniqueName="[Table1]" displayFolder="" count="0" memberValueDatatype="130" unbalanced="0"/>
    <cacheHierarchy uniqueName="[Table1].[If answered No or N/A for RLW please provide comments]" caption="If answered No or N/A for RLW please provide comments" attribute="1" defaultMemberUniqueName="[Table1].[If answered No or N/A for RLW please provide comments].[All]" allUniqueName="[Table1].[If answered No or N/A for RLW please provide comments].[All]" dimensionUniqueName="[Table1]" displayFolder="" count="0" memberValueDatatype="130" unbalanced="0"/>
    <cacheHierarchy uniqueName="[Table1].[Supplier Account Manager Name]" caption="Supplier Account Manager Name" attribute="1" defaultMemberUniqueName="[Table1].[Supplier Account Manager Name].[All]" allUniqueName="[Table1].[Supplier Account Manager Name].[All]" dimensionUniqueName="[Table1]" displayFolder="" count="0" memberValueDatatype="130" unbalanced="0"/>
    <cacheHierarchy uniqueName="[Table1].[Supplier Account Manager Email Address]" caption="Supplier Account Manager Email Address" attribute="1" defaultMemberUniqueName="[Table1].[Supplier Account Manager Email Address].[All]" allUniqueName="[Table1].[Supplier Account Manager Email Address].[All]" dimensionUniqueName="[Table1]" displayFolder="" count="0" memberValueDatatype="130" unbalanced="0"/>
    <cacheHierarchy uniqueName="[Table1].[Contract Length plus Extension (Months)]" caption="Contract Length plus Extension (Months)" attribute="1" defaultMemberUniqueName="[Table1].[Contract Length plus Extension (Months)].[All]" allUniqueName="[Table1].[Contract Length plus Extension (Months)].[All]" dimensionUniqueName="[Table1]" displayFolder="" count="0" memberValueDatatype="20" unbalanced="0"/>
    <cacheHierarchy uniqueName="[Table1].[Agresso Supplier Name]" caption="Agresso Supplier Name" attribute="1" defaultMemberUniqueName="[Table1].[Agresso Supplier Name].[All]" allUniqueName="[Table1].[Agresso Supplier Name].[All]" dimensionUniqueName="[Table1]" displayFolder="" count="0" memberValueDatatype="130" unbalanced="0"/>
    <cacheHierarchy uniqueName="[Table1].[Start Date (Year)]" caption="Start Date (Year)" attribute="1" defaultMemberUniqueName="[Table1].[Start Date (Year)].[All]" allUniqueName="[Table1].[Start Date (Year)].[All]" dimensionUniqueName="[Table1]" displayFolder="" count="0" memberValueDatatype="130" unbalanced="0"/>
    <cacheHierarchy uniqueName="[Table1].[Start Date (Quarter)]" caption="Start Date (Quarter)" attribute="1" defaultMemberUniqueName="[Table1].[Start Date (Quarter)].[All]" allUniqueName="[Table1].[Start Date (Quarter)].[All]" dimensionUniqueName="[Table1]" displayFolder="" count="0" memberValueDatatype="130" unbalanced="0"/>
    <cacheHierarchy uniqueName="[Table1].[Start Date (Month)]" caption="Start Date (Month)" attribute="1" defaultMemberUniqueName="[Table1].[Start Date (Month)].[All]" allUniqueName="[Table1].[Start Date (Month)].[All]" dimensionUniqueName="[Table1]" displayFolder="" count="0" memberValueDatatype="130" unbalanced="0"/>
    <cacheHierarchy uniqueName="[Table1].[Created (Year)]" caption="Created (Year)" attribute="1" defaultMemberUniqueName="[Table1].[Created (Year)].[All]" allUniqueName="[Table1].[Created (Year)].[All]" dimensionUniqueName="[Table1]" displayFolder="" count="0" memberValueDatatype="20" unbalanced="0"/>
    <cacheHierarchy uniqueName="[Table1].[Start Date (Month Index)]" caption="Start Date (Month Index)" attribute="1" defaultMemberUniqueName="[Table1].[Start Date (Month Index)].[All]" allUniqueName="[Table1].[Start Date (Month Index)].[All]" dimensionUniqueName="[Table1]" displayFolder="" count="0" memberValueDatatype="20" unbalanced="0" hidden="1"/>
    <cacheHierarchy uniqueName="[Measures].[__XL_Count Table1]" caption="__XL_Count Table1" measure="1" displayFolder="" measureGroup="Table1" count="0" hidden="1"/>
    <cacheHierarchy uniqueName="[Measures].[__No measures defined]" caption="__No measures defined" measure="1" displayFolder="" count="0" hidden="1"/>
    <cacheHierarchy uniqueName="[Measures].[Count of Total Contract Value]" caption="Count of Total Contract Value" measure="1" displayFolder="" measureGroup="Table1" count="0" hidden="1">
      <extLst>
        <ext xmlns:x15="http://schemas.microsoft.com/office/spreadsheetml/2010/11/main" uri="{B97F6D7D-B522-45F9-BDA1-12C45D357490}">
          <x15:cacheHierarchy aggregatedColumn="17"/>
        </ext>
      </extLst>
    </cacheHierarchy>
    <cacheHierarchy uniqueName="[Measures].[Count of Expiry Buckets]" caption="Count of Expiry Buckets" measure="1" displayFolder="" measureGroup="Table1" count="0" hidden="1">
      <extLst>
        <ext xmlns:x15="http://schemas.microsoft.com/office/spreadsheetml/2010/11/main" uri="{B97F6D7D-B522-45F9-BDA1-12C45D357490}">
          <x15:cacheHierarchy aggregatedColumn="15"/>
        </ext>
      </extLst>
    </cacheHierarchy>
    <cacheHierarchy uniqueName="[Measures].[Count of Supplier Account Manager Email Address]" caption="Count of Supplier Account Manager Email Address" measure="1" displayFolder="" measureGroup="Table1" count="0" hidden="1">
      <extLst>
        <ext xmlns:x15="http://schemas.microsoft.com/office/spreadsheetml/2010/11/main" uri="{B97F6D7D-B522-45F9-BDA1-12C45D357490}">
          <x15:cacheHierarchy aggregatedColumn="43"/>
        </ext>
      </extLst>
    </cacheHierarchy>
    <cacheHierarchy uniqueName="[Measures].[Count of Contract Manager]" caption="Count of Contract Manager" measure="1" displayFolder="" measureGroup="Table1" count="0" hidden="1">
      <extLst>
        <ext xmlns:x15="http://schemas.microsoft.com/office/spreadsheetml/2010/11/main" uri="{B97F6D7D-B522-45F9-BDA1-12C45D357490}">
          <x15:cacheHierarchy aggregatedColumn="7"/>
        </ext>
      </extLst>
    </cacheHierarchy>
    <cacheHierarchy uniqueName="[Measures].[Distinct Count of Contract Manager]" caption="Distinct Count of Contract Manager" measure="1" displayFolder="" measureGroup="Table1" count="0" hidden="1">
      <extLst>
        <ext xmlns:x15="http://schemas.microsoft.com/office/spreadsheetml/2010/11/main" uri="{B97F6D7D-B522-45F9-BDA1-12C45D357490}">
          <x15:cacheHierarchy aggregatedColumn="7"/>
        </ext>
      </extLst>
    </cacheHierarchy>
    <cacheHierarchy uniqueName="[Measures].[Count of Annual Contract Value]" caption="Count of Annual Contract Value" measure="1" displayFolder="" measureGroup="Table1" count="0" hidden="1">
      <extLst>
        <ext xmlns:x15="http://schemas.microsoft.com/office/spreadsheetml/2010/11/main" uri="{B97F6D7D-B522-45F9-BDA1-12C45D357490}">
          <x15:cacheHierarchy aggregatedColumn="16"/>
        </ext>
      </extLst>
    </cacheHierarchy>
    <cacheHierarchy uniqueName="[Measures].[Count of Contract ID]" caption="Count of Contract ID" measure="1" displayFolder="" measureGroup="Table1" count="0" hidden="1">
      <extLst>
        <ext xmlns:x15="http://schemas.microsoft.com/office/spreadsheetml/2010/11/main" uri="{B97F6D7D-B522-45F9-BDA1-12C45D357490}">
          <x15:cacheHierarchy aggregatedColumn="0"/>
        </ext>
      </extLst>
    </cacheHierarchy>
    <cacheHierarchy uniqueName="[Measures].[Distinct Count of Contract ID]" caption="Distinct Count of Contract ID" measure="1" displayFolder="" measureGroup="Table1" count="0" hidden="1">
      <extLst>
        <ext xmlns:x15="http://schemas.microsoft.com/office/spreadsheetml/2010/11/main" uri="{B97F6D7D-B522-45F9-BDA1-12C45D357490}">
          <x15:cacheHierarchy aggregatedColumn="0"/>
        </ext>
      </extLst>
    </cacheHierarchy>
  </cacheHierarchies>
  <kpis count="0"/>
  <dimensions count="2">
    <dimension measure="1" name="Measures" uniqueName="[Measures]" caption="Measures"/>
    <dimension name="Table1" uniqueName="[Table1]" caption="Table1"/>
  </dimensions>
  <measureGroups count="1">
    <measureGroup name="Table1" caption="Table1"/>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4E61747-E0F4-48FD-BCF6-83C66C7339B6}" name="PivotTable1" cacheId="0" applyNumberFormats="0" applyBorderFormats="0" applyFontFormats="0" applyPatternFormats="0" applyAlignmentFormats="0" applyWidthHeightFormats="1" dataCaption="Values" updatedVersion="8" minRefreshableVersion="3" subtotalHiddenItems="1" itemPrintTitles="1" createdVersion="8" indent="0" compact="0" compactData="0" multipleFieldFilters="0">
  <location ref="A11:L998" firstHeaderRow="1" firstDataRow="1" firstDataCol="12" rowPageCount="7" colPageCount="1"/>
  <pivotFields count="20">
    <pivotField axis="axisPage" compact="0" allDrilled="1" outline="0" subtotalTop="0" showAll="0" dataSourceSort="1" defaultSubtotal="0" defaultAttributeDrillState="1">
      <extLst>
        <ext xmlns:x14="http://schemas.microsoft.com/office/spreadsheetml/2009/9/main" uri="{2946ED86-A175-432a-8AC1-64E0C546D7DE}">
          <x14:pivotField fillDownLabels="1"/>
        </ext>
      </extLst>
    </pivotField>
    <pivotField axis="axisPage" compact="0" allDrilled="1" outline="0" subtotalTop="0" showAll="0" dataSourceSort="1" defaultSubtotal="0" defaultAttributeDrillState="1">
      <extLst>
        <ext xmlns:x14="http://schemas.microsoft.com/office/spreadsheetml/2009/9/main" uri="{2946ED86-A175-432a-8AC1-64E0C546D7DE}">
          <x14:pivotField fillDownLabels="1"/>
        </ext>
      </extLst>
    </pivotField>
    <pivotField name="Contract Id" axis="axisRow" compact="0" allDrilled="1" outline="0" subtotalTop="0" showAll="0" defaultSubtotal="0" defaultAttributeDrillState="1">
      <items count="1018">
        <item x="0"/>
        <item x="2"/>
        <item x="3"/>
        <item x="4"/>
        <item x="5"/>
        <item x="6"/>
        <item x="7"/>
        <item x="8"/>
        <item x="9"/>
        <item x="25"/>
        <item x="31"/>
        <item x="35"/>
        <item x="37"/>
        <item x="38"/>
        <item x="40"/>
        <item x="41"/>
        <item x="42"/>
        <item x="44"/>
        <item x="48"/>
        <item x="51"/>
        <item x="52"/>
        <item x="67"/>
        <item x="68"/>
        <item x="69"/>
        <item x="70"/>
        <item x="71"/>
        <item x="72"/>
        <item x="73"/>
        <item x="74"/>
        <item x="75"/>
        <item x="76"/>
        <item x="77"/>
        <item x="78"/>
        <item x="81"/>
        <item x="85"/>
        <item x="86"/>
        <item x="87"/>
        <item x="88"/>
        <item x="89"/>
        <item x="90"/>
        <item x="91"/>
        <item x="92"/>
        <item x="96"/>
        <item x="97"/>
        <item x="98"/>
        <item x="100"/>
        <item x="101"/>
        <item x="102"/>
        <item x="105"/>
        <item x="106"/>
        <item x="109"/>
        <item x="110"/>
        <item x="111"/>
        <item x="113"/>
        <item x="114"/>
        <item x="115"/>
        <item x="119"/>
        <item x="120"/>
        <item x="121"/>
        <item x="122"/>
        <item x="123"/>
        <item x="124"/>
        <item x="125"/>
        <item x="127"/>
        <item x="128"/>
        <item x="129"/>
        <item x="131"/>
        <item x="132"/>
        <item x="133"/>
        <item x="134"/>
        <item x="986"/>
        <item x="135"/>
        <item x="136"/>
        <item x="137"/>
        <item x="138"/>
        <item x="139"/>
        <item x="140"/>
        <item x="987"/>
        <item x="142"/>
        <item x="143"/>
        <item x="144"/>
        <item x="145"/>
        <item x="146"/>
        <item x="147"/>
        <item x="148"/>
        <item x="149"/>
        <item x="150"/>
        <item x="151"/>
        <item x="152"/>
        <item x="153"/>
        <item x="154"/>
        <item x="156"/>
        <item x="157"/>
        <item x="158"/>
        <item x="159"/>
        <item x="160"/>
        <item x="161"/>
        <item x="162"/>
        <item x="163"/>
        <item x="164"/>
        <item x="165"/>
        <item x="166"/>
        <item x="167"/>
        <item x="168"/>
        <item x="169"/>
        <item x="170"/>
        <item x="171"/>
        <item x="172"/>
        <item x="173"/>
        <item x="174"/>
        <item x="175"/>
        <item x="176"/>
        <item x="177"/>
        <item x="178"/>
        <item x="180"/>
        <item x="181"/>
        <item x="182"/>
        <item x="183"/>
        <item x="184"/>
        <item x="185"/>
        <item x="186"/>
        <item x="187"/>
        <item x="188"/>
        <item x="189"/>
        <item x="190"/>
        <item x="191"/>
        <item x="192"/>
        <item x="193"/>
        <item x="194"/>
        <item x="195"/>
        <item x="197"/>
        <item x="198"/>
        <item x="199"/>
        <item x="200"/>
        <item x="201"/>
        <item x="202"/>
        <item x="203"/>
        <item x="205"/>
        <item x="207"/>
        <item x="208"/>
        <item x="209"/>
        <item x="210"/>
        <item x="211"/>
        <item x="213"/>
        <item x="215"/>
        <item x="217"/>
        <item x="218"/>
        <item x="219"/>
        <item x="220"/>
        <item x="222"/>
        <item x="223"/>
        <item x="224"/>
        <item x="230"/>
        <item x="231"/>
        <item x="234"/>
        <item x="236"/>
        <item x="237"/>
        <item x="239"/>
        <item x="241"/>
        <item x="242"/>
        <item x="243"/>
        <item x="244"/>
        <item x="245"/>
        <item x="246"/>
        <item x="247"/>
        <item x="248"/>
        <item x="249"/>
        <item x="250"/>
        <item x="251"/>
        <item x="252"/>
        <item x="253"/>
        <item x="254"/>
        <item x="255"/>
        <item x="258"/>
        <item x="259"/>
        <item x="260"/>
        <item x="264"/>
        <item x="265"/>
        <item x="266"/>
        <item x="267"/>
        <item x="270"/>
        <item x="272"/>
        <item x="273"/>
        <item x="274"/>
        <item x="275"/>
        <item x="278"/>
        <item x="279"/>
        <item x="280"/>
        <item x="281"/>
        <item x="282"/>
        <item x="283"/>
        <item x="284"/>
        <item x="285"/>
        <item x="286"/>
        <item x="287"/>
        <item x="288"/>
        <item x="289"/>
        <item x="290"/>
        <item x="297"/>
        <item x="301"/>
        <item x="304"/>
        <item x="305"/>
        <item x="306"/>
        <item x="307"/>
        <item x="308"/>
        <item x="309"/>
        <item x="310"/>
        <item x="315"/>
        <item x="316"/>
        <item x="318"/>
        <item x="320"/>
        <item x="321"/>
        <item x="322"/>
        <item x="324"/>
        <item x="327"/>
        <item x="331"/>
        <item x="332"/>
        <item x="333"/>
        <item x="334"/>
        <item x="335"/>
        <item x="336"/>
        <item x="337"/>
        <item x="340"/>
        <item x="341"/>
        <item x="342"/>
        <item x="343"/>
        <item x="344"/>
        <item x="345"/>
        <item x="346"/>
        <item x="347"/>
        <item x="348"/>
        <item x="349"/>
        <item x="350"/>
        <item x="351"/>
        <item x="352"/>
        <item x="353"/>
        <item x="355"/>
        <item x="356"/>
        <item x="359"/>
        <item x="360"/>
        <item x="361"/>
        <item x="362"/>
        <item x="363"/>
        <item x="988"/>
        <item x="364"/>
        <item x="365"/>
        <item x="366"/>
        <item x="367"/>
        <item x="368"/>
        <item x="370"/>
        <item x="373"/>
        <item x="375"/>
        <item x="376"/>
        <item x="377"/>
        <item x="379"/>
        <item x="381"/>
        <item x="382"/>
        <item x="383"/>
        <item x="384"/>
        <item x="989"/>
        <item x="385"/>
        <item x="990"/>
        <item x="386"/>
        <item x="387"/>
        <item x="388"/>
        <item x="991"/>
        <item x="389"/>
        <item x="390"/>
        <item x="392"/>
        <item x="393"/>
        <item x="394"/>
        <item x="395"/>
        <item x="396"/>
        <item x="397"/>
        <item x="399"/>
        <item x="400"/>
        <item x="401"/>
        <item x="402"/>
        <item x="403"/>
        <item x="405"/>
        <item x="410"/>
        <item x="414"/>
        <item x="415"/>
        <item x="992"/>
        <item x="417"/>
        <item x="419"/>
        <item x="420"/>
        <item x="421"/>
        <item x="423"/>
        <item x="424"/>
        <item x="426"/>
        <item x="429"/>
        <item x="432"/>
        <item x="433"/>
        <item x="434"/>
        <item x="435"/>
        <item x="436"/>
        <item x="437"/>
        <item x="438"/>
        <item x="439"/>
        <item x="440"/>
        <item x="441"/>
        <item x="442"/>
        <item x="443"/>
        <item x="445"/>
        <item x="446"/>
        <item x="448"/>
        <item x="449"/>
        <item x="450"/>
        <item x="451"/>
        <item x="452"/>
        <item x="453"/>
        <item x="454"/>
        <item x="455"/>
        <item x="456"/>
        <item x="457"/>
        <item x="458"/>
        <item x="459"/>
        <item x="460"/>
        <item x="993"/>
        <item x="463"/>
        <item x="467"/>
        <item x="468"/>
        <item x="469"/>
        <item x="470"/>
        <item x="471"/>
        <item x="473"/>
        <item x="474"/>
        <item x="475"/>
        <item x="476"/>
        <item x="477"/>
        <item x="478"/>
        <item x="479"/>
        <item x="480"/>
        <item x="481"/>
        <item x="484"/>
        <item x="485"/>
        <item x="489"/>
        <item x="493"/>
        <item x="494"/>
        <item x="495"/>
        <item x="504"/>
        <item x="507"/>
        <item x="508"/>
        <item x="516"/>
        <item x="518"/>
        <item x="520"/>
        <item x="522"/>
        <item x="523"/>
        <item x="525"/>
        <item x="526"/>
        <item x="531"/>
        <item x="536"/>
        <item x="543"/>
        <item x="554"/>
        <item x="555"/>
        <item x="556"/>
        <item x="557"/>
        <item x="558"/>
        <item x="559"/>
        <item x="613"/>
        <item x="621"/>
        <item x="814"/>
        <item x="817"/>
        <item x="822"/>
        <item x="823"/>
        <item x="824"/>
        <item x="828"/>
        <item x="830"/>
        <item x="834"/>
        <item x="835"/>
        <item x="836"/>
        <item x="837"/>
        <item x="838"/>
        <item x="841"/>
        <item x="845"/>
        <item x="846"/>
        <item x="851"/>
        <item x="858"/>
        <item x="861"/>
        <item x="873"/>
        <item x="874"/>
        <item x="879"/>
        <item x="880"/>
        <item x="881"/>
        <item x="883"/>
        <item x="884"/>
        <item x="885"/>
        <item x="886"/>
        <item x="891"/>
        <item x="892"/>
        <item x="894"/>
        <item x="895"/>
        <item x="899"/>
        <item x="901"/>
        <item x="902"/>
        <item x="903"/>
        <item x="904"/>
        <item x="908"/>
        <item x="913"/>
        <item x="916"/>
        <item x="950"/>
        <item x="951"/>
        <item x="952"/>
        <item x="953"/>
        <item x="954"/>
        <item x="955"/>
        <item x="956"/>
        <item x="957"/>
        <item x="958"/>
        <item x="959"/>
        <item x="960"/>
        <item x="232"/>
        <item x="256"/>
        <item x="257"/>
        <item x="263"/>
        <item x="271"/>
        <item x="291"/>
        <item x="292"/>
        <item x="293"/>
        <item x="294"/>
        <item x="295"/>
        <item x="296"/>
        <item x="300"/>
        <item x="302"/>
        <item x="313"/>
        <item x="314"/>
        <item x="317"/>
        <item x="319"/>
        <item x="323"/>
        <item x="330"/>
        <item x="338"/>
        <item x="339"/>
        <item x="369"/>
        <item x="374"/>
        <item x="398"/>
        <item x="404"/>
        <item x="411"/>
        <item x="412"/>
        <item x="430"/>
        <item x="431"/>
        <item x="444"/>
        <item x="461"/>
        <item x="464"/>
        <item x="465"/>
        <item x="482"/>
        <item x="486"/>
        <item x="488"/>
        <item x="490"/>
        <item x="491"/>
        <item x="496"/>
        <item x="497"/>
        <item x="498"/>
        <item x="499"/>
        <item x="500"/>
        <item x="501"/>
        <item x="502"/>
        <item x="503"/>
        <item x="505"/>
        <item x="506"/>
        <item x="512"/>
        <item x="513"/>
        <item x="514"/>
        <item x="515"/>
        <item x="517"/>
        <item x="524"/>
        <item x="528"/>
        <item x="529"/>
        <item x="537"/>
        <item x="553"/>
        <item x="206"/>
        <item x="216"/>
        <item x="261"/>
        <item x="262"/>
        <item x="413"/>
        <item x="427"/>
        <item x="462"/>
        <item x="466"/>
        <item x="509"/>
        <item x="510"/>
        <item x="511"/>
        <item x="521"/>
        <item x="527"/>
        <item x="10"/>
        <item x="19"/>
        <item x="20"/>
        <item x="21"/>
        <item x="22"/>
        <item x="26"/>
        <item x="30"/>
        <item x="82"/>
        <item x="83"/>
        <item x="84"/>
        <item x="93"/>
        <item x="94"/>
        <item x="104"/>
        <item x="107"/>
        <item x="108"/>
        <item x="112"/>
        <item x="116"/>
        <item x="117"/>
        <item x="118"/>
        <item x="126"/>
        <item x="155"/>
        <item x="221"/>
        <item x="225"/>
        <item x="226"/>
        <item x="233"/>
        <item x="235"/>
        <item x="238"/>
        <item x="240"/>
        <item x="358"/>
        <item x="380"/>
        <item x="428"/>
        <item x="519"/>
        <item x="530"/>
        <item x="532"/>
        <item x="533"/>
        <item x="534"/>
        <item x="535"/>
        <item x="994"/>
        <item x="538"/>
        <item x="539"/>
        <item x="540"/>
        <item x="541"/>
        <item x="542"/>
        <item x="544"/>
        <item x="545"/>
        <item x="546"/>
        <item x="548"/>
        <item x="549"/>
        <item x="550"/>
        <item x="551"/>
        <item x="552"/>
        <item x="560"/>
        <item x="562"/>
        <item x="563"/>
        <item x="564"/>
        <item x="565"/>
        <item x="566"/>
        <item x="567"/>
        <item x="568"/>
        <item x="569"/>
        <item x="570"/>
        <item x="571"/>
        <item x="572"/>
        <item x="573"/>
        <item x="669"/>
        <item x="818"/>
        <item x="821"/>
        <item x="826"/>
        <item x="850"/>
        <item x="852"/>
        <item x="871"/>
        <item x="875"/>
        <item x="876"/>
        <item x="877"/>
        <item x="889"/>
        <item x="897"/>
        <item x="900"/>
        <item x="905"/>
        <item x="917"/>
        <item x="1"/>
        <item x="11"/>
        <item x="12"/>
        <item x="13"/>
        <item x="14"/>
        <item x="15"/>
        <item x="16"/>
        <item x="17"/>
        <item x="18"/>
        <item x="23"/>
        <item x="24"/>
        <item x="27"/>
        <item x="28"/>
        <item x="29"/>
        <item x="32"/>
        <item x="33"/>
        <item x="34"/>
        <item x="36"/>
        <item x="43"/>
        <item x="45"/>
        <item x="46"/>
        <item x="47"/>
        <item x="49"/>
        <item x="50"/>
        <item x="53"/>
        <item x="54"/>
        <item x="55"/>
        <item x="56"/>
        <item x="57"/>
        <item x="58"/>
        <item x="59"/>
        <item x="60"/>
        <item x="61"/>
        <item x="62"/>
        <item x="63"/>
        <item x="64"/>
        <item x="65"/>
        <item x="66"/>
        <item x="79"/>
        <item x="80"/>
        <item x="95"/>
        <item x="103"/>
        <item x="141"/>
        <item x="196"/>
        <item x="204"/>
        <item x="212"/>
        <item x="214"/>
        <item x="227"/>
        <item x="228"/>
        <item x="229"/>
        <item x="268"/>
        <item x="276"/>
        <item x="277"/>
        <item x="298"/>
        <item x="299"/>
        <item x="303"/>
        <item x="311"/>
        <item x="312"/>
        <item x="325"/>
        <item x="326"/>
        <item x="328"/>
        <item x="329"/>
        <item x="354"/>
        <item x="357"/>
        <item x="371"/>
        <item x="372"/>
        <item x="378"/>
        <item x="391"/>
        <item x="406"/>
        <item x="407"/>
        <item x="408"/>
        <item x="409"/>
        <item x="418"/>
        <item x="422"/>
        <item x="425"/>
        <item x="447"/>
        <item x="472"/>
        <item x="483"/>
        <item x="487"/>
        <item x="492"/>
        <item x="547"/>
        <item x="561"/>
        <item x="659"/>
        <item x="686"/>
        <item x="813"/>
        <item x="815"/>
        <item x="816"/>
        <item x="819"/>
        <item x="820"/>
        <item x="825"/>
        <item x="827"/>
        <item x="829"/>
        <item x="831"/>
        <item x="832"/>
        <item x="833"/>
        <item x="839"/>
        <item x="840"/>
        <item x="842"/>
        <item x="843"/>
        <item x="844"/>
        <item x="847"/>
        <item x="848"/>
        <item x="849"/>
        <item x="853"/>
        <item x="854"/>
        <item x="855"/>
        <item x="856"/>
        <item x="857"/>
        <item x="859"/>
        <item x="860"/>
        <item x="862"/>
        <item x="863"/>
        <item x="864"/>
        <item x="865"/>
        <item x="866"/>
        <item x="867"/>
        <item x="868"/>
        <item x="869"/>
        <item x="870"/>
        <item x="872"/>
        <item x="878"/>
        <item x="882"/>
        <item x="887"/>
        <item x="888"/>
        <item x="893"/>
        <item x="906"/>
        <item x="907"/>
        <item x="914"/>
        <item x="915"/>
        <item x="918"/>
        <item x="936"/>
        <item x="937"/>
        <item x="938"/>
        <item x="939"/>
        <item x="940"/>
        <item x="941"/>
        <item x="942"/>
        <item x="943"/>
        <item x="944"/>
        <item x="945"/>
        <item x="946"/>
        <item x="947"/>
        <item x="948"/>
        <item x="949"/>
        <item x="968"/>
        <item x="969"/>
        <item x="970"/>
        <item x="971"/>
        <item x="972"/>
        <item x="973"/>
        <item x="974"/>
        <item x="975"/>
        <item x="976"/>
        <item x="977"/>
        <item x="978"/>
        <item x="979"/>
        <item x="980"/>
        <item x="981"/>
        <item x="982"/>
        <item x="983"/>
        <item x="984"/>
        <item x="985"/>
        <item x="574"/>
        <item x="575"/>
        <item x="576"/>
        <item x="577"/>
        <item x="578"/>
        <item x="579"/>
        <item x="580"/>
        <item x="581"/>
        <item x="582"/>
        <item x="583"/>
        <item x="584"/>
        <item x="586"/>
        <item x="587"/>
        <item x="588"/>
        <item x="589"/>
        <item x="590"/>
        <item x="591"/>
        <item x="592"/>
        <item x="593"/>
        <item x="594"/>
        <item x="595"/>
        <item x="596"/>
        <item x="597"/>
        <item x="598"/>
        <item x="599"/>
        <item x="600"/>
        <item x="602"/>
        <item x="603"/>
        <item x="604"/>
        <item x="605"/>
        <item x="919"/>
        <item x="920"/>
        <item x="921"/>
        <item x="922"/>
        <item x="923"/>
        <item x="924"/>
        <item x="925"/>
        <item x="926"/>
        <item x="927"/>
        <item x="928"/>
        <item x="929"/>
        <item x="930"/>
        <item x="606"/>
        <item x="607"/>
        <item x="608"/>
        <item x="609"/>
        <item x="610"/>
        <item x="611"/>
        <item x="612"/>
        <item x="614"/>
        <item x="615"/>
        <item x="616"/>
        <item x="617"/>
        <item x="618"/>
        <item x="619"/>
        <item x="620"/>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60"/>
        <item x="661"/>
        <item x="662"/>
        <item x="663"/>
        <item x="664"/>
        <item x="931"/>
        <item x="1015"/>
        <item x="934"/>
        <item x="935"/>
        <item x="1016"/>
        <item x="665"/>
        <item x="666"/>
        <item x="667"/>
        <item x="668"/>
        <item x="670"/>
        <item x="671"/>
        <item x="672"/>
        <item x="673"/>
        <item x="674"/>
        <item x="675"/>
        <item x="676"/>
        <item x="677"/>
        <item x="678"/>
        <item x="679"/>
        <item x="680"/>
        <item x="681"/>
        <item x="682"/>
        <item x="683"/>
        <item x="684"/>
        <item x="685"/>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585"/>
        <item x="601"/>
        <item x="995"/>
        <item x="996"/>
        <item x="997"/>
        <item x="998"/>
        <item x="932"/>
        <item x="1014"/>
        <item x="179"/>
        <item x="269"/>
        <item x="416"/>
        <item x="718"/>
        <item x="719"/>
        <item x="720"/>
        <item x="721"/>
        <item x="722"/>
        <item x="723"/>
        <item x="724"/>
        <item x="725"/>
        <item x="726"/>
        <item x="727"/>
        <item x="728"/>
        <item x="729"/>
        <item x="730"/>
        <item x="731"/>
        <item x="732"/>
        <item x="733"/>
        <item x="734"/>
        <item x="999"/>
        <item x="735"/>
        <item x="736"/>
        <item x="737"/>
        <item x="738"/>
        <item x="739"/>
        <item x="1000"/>
        <item x="740"/>
        <item x="741"/>
        <item x="742"/>
        <item x="743"/>
        <item x="744"/>
        <item x="896"/>
        <item x="898"/>
        <item x="909"/>
        <item x="910"/>
        <item x="911"/>
        <item x="912"/>
        <item x="745"/>
        <item x="746"/>
        <item x="747"/>
        <item x="748"/>
        <item x="749"/>
        <item x="750"/>
        <item x="751"/>
        <item x="752"/>
        <item x="1001"/>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1002"/>
        <item x="781"/>
        <item x="782"/>
        <item x="783"/>
        <item x="1003"/>
        <item x="784"/>
        <item x="785"/>
        <item x="786"/>
        <item x="1004"/>
        <item x="787"/>
        <item x="788"/>
        <item x="789"/>
        <item x="1005"/>
        <item x="790"/>
        <item x="1006"/>
        <item x="1007"/>
        <item x="1017"/>
        <item x="961"/>
        <item x="962"/>
        <item x="963"/>
        <item x="99"/>
        <item x="717"/>
        <item x="791"/>
        <item x="792"/>
        <item x="793"/>
        <item x="794"/>
        <item x="795"/>
        <item x="796"/>
        <item x="797"/>
        <item x="798"/>
        <item x="799"/>
        <item x="800"/>
        <item x="1008"/>
        <item x="1009"/>
        <item x="1010"/>
        <item x="1011"/>
        <item x="1012"/>
        <item x="801"/>
        <item x="802"/>
        <item x="803"/>
        <item x="1013"/>
        <item x="804"/>
        <item x="805"/>
        <item x="806"/>
        <item x="807"/>
        <item x="808"/>
        <item x="809"/>
        <item x="810"/>
        <item x="811"/>
        <item x="812"/>
        <item x="964"/>
        <item x="965"/>
        <item x="967"/>
        <item x="39"/>
        <item x="130"/>
        <item x="890"/>
        <item x="933"/>
        <item x="966"/>
      </items>
      <extLst>
        <ext xmlns:x14="http://schemas.microsoft.com/office/spreadsheetml/2009/9/main" uri="{2946ED86-A175-432a-8AC1-64E0C546D7DE}">
          <x14:pivotField fillDownLabels="1"/>
        </ext>
      </extLst>
    </pivotField>
    <pivotField axis="axisRow" compact="0" allDrilled="1" outline="0" subtotalTop="0" showAll="0" sortType="ascending" dataSourceSort="1" defaultSubtotal="0" defaultAttributeDrillState="1">
      <items count="183">
        <item n=" " x="182"/>
        <item x="155"/>
        <item x="30"/>
        <item x="78"/>
        <item x="43"/>
        <item x="86"/>
        <item x="102"/>
        <item x="41"/>
        <item x="20"/>
        <item x="177"/>
        <item x="179"/>
        <item x="169"/>
        <item x="67"/>
        <item x="55"/>
        <item x="81"/>
        <item x="27"/>
        <item x="11"/>
        <item x="15"/>
        <item x="14"/>
        <item x="26"/>
        <item x="28"/>
        <item x="96"/>
        <item x="181"/>
        <item x="154"/>
        <item x="131"/>
        <item x="166"/>
        <item x="74"/>
        <item x="153"/>
        <item x="147"/>
        <item x="139"/>
        <item x="7"/>
        <item x="105"/>
        <item x="68"/>
        <item x="8"/>
        <item x="42"/>
        <item x="3"/>
        <item x="56"/>
        <item x="2"/>
        <item x="89"/>
        <item x="172"/>
        <item x="61"/>
        <item x="83"/>
        <item x="145"/>
        <item x="9"/>
        <item x="80"/>
        <item x="125"/>
        <item x="136"/>
        <item x="140"/>
        <item x="91"/>
        <item x="73"/>
        <item x="85"/>
        <item x="104"/>
        <item x="58"/>
        <item x="123"/>
        <item x="152"/>
        <item x="114"/>
        <item x="175"/>
        <item x="60"/>
        <item x="24"/>
        <item x="165"/>
        <item x="133"/>
        <item x="146"/>
        <item x="164"/>
        <item x="115"/>
        <item x="4"/>
        <item x="19"/>
        <item x="124"/>
        <item x="98"/>
        <item x="116"/>
        <item x="57"/>
        <item x="168"/>
        <item x="38"/>
        <item x="63"/>
        <item x="126"/>
        <item x="31"/>
        <item x="106"/>
        <item x="112"/>
        <item x="92"/>
        <item x="71"/>
        <item x="54"/>
        <item x="88"/>
        <item x="150"/>
        <item x="17"/>
        <item x="12"/>
        <item x="99"/>
        <item x="119"/>
        <item x="142"/>
        <item x="90"/>
        <item x="127"/>
        <item x="51"/>
        <item x="25"/>
        <item x="135"/>
        <item x="45"/>
        <item x="49"/>
        <item x="47"/>
        <item x="144"/>
        <item x="16"/>
        <item x="18"/>
        <item x="72"/>
        <item x="75"/>
        <item x="53"/>
        <item x="1"/>
        <item x="159"/>
        <item x="157"/>
        <item x="29"/>
        <item x="160"/>
        <item x="0"/>
        <item x="66"/>
        <item x="103"/>
        <item x="109"/>
        <item x="111"/>
        <item x="32"/>
        <item x="37"/>
        <item x="34"/>
        <item x="10"/>
        <item x="170"/>
        <item x="173"/>
        <item x="100"/>
        <item x="163"/>
        <item x="156"/>
        <item x="13"/>
        <item x="121"/>
        <item x="149"/>
        <item x="50"/>
        <item x="161"/>
        <item x="22"/>
        <item x="128"/>
        <item x="39"/>
        <item x="93"/>
        <item x="59"/>
        <item x="62"/>
        <item x="148"/>
        <item x="180"/>
        <item x="21"/>
        <item x="65"/>
        <item x="130"/>
        <item x="35"/>
        <item x="108"/>
        <item x="137"/>
        <item x="120"/>
        <item x="132"/>
        <item x="101"/>
        <item x="70"/>
        <item x="23"/>
        <item x="110"/>
        <item x="162"/>
        <item x="97"/>
        <item x="82"/>
        <item x="6"/>
        <item x="76"/>
        <item x="167"/>
        <item x="36"/>
        <item x="69"/>
        <item x="138"/>
        <item x="48"/>
        <item x="151"/>
        <item x="94"/>
        <item x="87"/>
        <item x="178"/>
        <item x="171"/>
        <item x="113"/>
        <item x="158"/>
        <item x="143"/>
        <item x="174"/>
        <item x="44"/>
        <item x="5"/>
        <item x="134"/>
        <item x="79"/>
        <item x="64"/>
        <item x="84"/>
        <item x="129"/>
        <item x="176"/>
        <item x="107"/>
        <item x="33"/>
        <item x="40"/>
        <item x="52"/>
        <item x="95"/>
        <item x="77"/>
        <item x="46"/>
        <item x="122"/>
        <item x="141"/>
        <item x="117"/>
        <item x="118"/>
      </items>
      <extLst>
        <ext xmlns:x14="http://schemas.microsoft.com/office/spreadsheetml/2009/9/main" uri="{2946ED86-A175-432a-8AC1-64E0C546D7DE}">
          <x14:pivotField fillDownLabels="1"/>
        </ext>
      </extLst>
    </pivotField>
    <pivotField axis="axisRow" compact="0" allDrilled="1" outline="0" subtotalTop="0" showAll="0" dataSourceSort="1" defaultSubtotal="0" defaultAttributeDrillState="1">
      <items count="3">
        <item x="0"/>
        <item x="1"/>
        <item x="2"/>
      </items>
      <extLst>
        <ext xmlns:x14="http://schemas.microsoft.com/office/spreadsheetml/2009/9/main" uri="{2946ED86-A175-432a-8AC1-64E0C546D7DE}">
          <x14:pivotField fillDownLabels="1"/>
        </ext>
      </extLst>
    </pivotField>
    <pivotField axis="axisRow" compact="0" allDrilled="1" outline="0" subtotalTop="0" showAll="0" dataSourceSort="1" defaultSubtotal="0" defaultAttributeDrillState="1">
      <items count="8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n=" "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s>
      <extLst>
        <ext xmlns:x14="http://schemas.microsoft.com/office/spreadsheetml/2009/9/main" uri="{2946ED86-A175-432a-8AC1-64E0C546D7DE}">
          <x14:pivotField fillDownLabels="1"/>
        </ext>
      </extLst>
    </pivotField>
    <pivotField axis="axisRow" compact="0" allDrilled="1" outline="0" subtotalTop="0" showAll="0" dataSourceSort="1" defaultSubtotal="0" defaultAttributeDrillState="1">
      <items count="3">
        <item n=" " x="0"/>
        <item x="1"/>
        <item x="2"/>
      </items>
      <extLst>
        <ext xmlns:x14="http://schemas.microsoft.com/office/spreadsheetml/2009/9/main" uri="{2946ED86-A175-432a-8AC1-64E0C546D7DE}">
          <x14:pivotField fillDownLabels="1"/>
        </ext>
      </extLst>
    </pivotField>
    <pivotField axis="axisPage" compact="0" allDrilled="1" outline="0" subtotalTop="0" showAll="0" dataSourceSort="1" defaultSubtotal="0" defaultAttributeDrillState="1">
      <extLst>
        <ext xmlns:x14="http://schemas.microsoft.com/office/spreadsheetml/2009/9/main" uri="{2946ED86-A175-432a-8AC1-64E0C546D7DE}">
          <x14:pivotField fillDownLabels="1"/>
        </ext>
      </extLst>
    </pivotField>
    <pivotField axis="axisPage" compact="0" allDrilled="1" outline="0" subtotalTop="0" showAll="0" dataSourceSort="1" defaultSubtotal="0" defaultAttributeDrillState="1">
      <extLst>
        <ext xmlns:x14="http://schemas.microsoft.com/office/spreadsheetml/2009/9/main" uri="{2946ED86-A175-432a-8AC1-64E0C546D7DE}">
          <x14:pivotField fillDownLabels="1"/>
        </ext>
      </extLst>
    </pivotField>
    <pivotField axis="axisPage" compact="0" allDrilled="1" outline="0" subtotalTop="0" showAll="0" dataSourceSort="1" defaultSubtotal="0" defaultAttributeDrillState="1">
      <extLst>
        <ext xmlns:x14="http://schemas.microsoft.com/office/spreadsheetml/2009/9/main" uri="{2946ED86-A175-432a-8AC1-64E0C546D7DE}">
          <x14:pivotField fillDownLabels="1"/>
        </ext>
      </extLst>
    </pivotField>
    <pivotField axis="axisPage" compact="0" allDrilled="1" outline="0" subtotalTop="0" showAll="0" dataSourceSort="1" defaultSubtotal="0" defaultAttributeDrillState="1">
      <extLst>
        <ext xmlns:x14="http://schemas.microsoft.com/office/spreadsheetml/2009/9/main" uri="{2946ED86-A175-432a-8AC1-64E0C546D7DE}">
          <x14:pivotField fillDownLabels="1"/>
        </ext>
      </extLst>
    </pivotField>
    <pivotField name="End Date" axis="axisRow" compact="0" allDrilled="1" outline="0" subtotalTop="0" showAll="0" dataSourceSort="1" defaultSubtotal="0" defaultAttributeDrillState="1">
      <items count="41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s>
      <extLst>
        <ext xmlns:x14="http://schemas.microsoft.com/office/spreadsheetml/2009/9/main" uri="{2946ED86-A175-432a-8AC1-64E0C546D7DE}">
          <x14:pivotField fillDownLabels="1"/>
        </ext>
      </extLst>
    </pivotField>
    <pivotField axis="axisRow" compact="0" allDrilled="1" outline="0" subtotalTop="0" showAll="0" dataSourceSort="1" defaultSubtotal="0" defaultAttributeDrillState="1">
      <items count="53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n=" " x="513"/>
        <item x="514"/>
        <item x="515"/>
        <item x="516"/>
        <item x="517"/>
        <item x="518"/>
        <item x="519"/>
        <item x="520"/>
        <item x="521"/>
        <item x="522"/>
        <item x="523"/>
        <item x="524"/>
        <item x="525"/>
        <item x="526"/>
        <item x="527"/>
        <item x="528"/>
        <item x="529"/>
        <item x="530"/>
      </items>
      <extLst>
        <ext xmlns:x14="http://schemas.microsoft.com/office/spreadsheetml/2009/9/main" uri="{2946ED86-A175-432a-8AC1-64E0C546D7DE}">
          <x14:pivotField fillDownLabels="1"/>
        </ext>
      </extLst>
    </pivotField>
    <pivotField name="Contract Manager" compact="0" allDrilled="1" outline="0" subtotalTop="0" showAll="0" dataSourceSort="1" defaultSubtotal="0" defaultAttributeDrillState="1">
      <items count="1">
        <item s="1" x="0"/>
      </items>
      <extLst>
        <ext xmlns:x14="http://schemas.microsoft.com/office/spreadsheetml/2009/9/main" uri="{2946ED86-A175-432a-8AC1-64E0C546D7DE}">
          <x14:pivotField fillDownLabels="1"/>
        </ext>
      </extLst>
    </pivotField>
    <pivotField axis="axisRow" compact="0" allDrilled="1" outline="0" subtotalTop="0" showAll="0" dataSourceSort="1" defaultSubtotal="0" defaultAttributeDrillState="1">
      <items count="2">
        <item x="0"/>
        <item x="1"/>
      </items>
      <extLst>
        <ext xmlns:x14="http://schemas.microsoft.com/office/spreadsheetml/2009/9/main" uri="{2946ED86-A175-432a-8AC1-64E0C546D7DE}">
          <x14:pivotField fillDownLabels="1"/>
        </ext>
      </extLst>
    </pivotField>
    <pivotField axis="axisPage" compact="0" allDrilled="1" outline="0" subtotalTop="0" showAll="0" dataSourceSort="1" defaultSubtotal="0" defaultAttributeDrillState="1">
      <extLst>
        <ext xmlns:x14="http://schemas.microsoft.com/office/spreadsheetml/2009/9/main" uri="{2946ED86-A175-432a-8AC1-64E0C546D7DE}">
          <x14:pivotField fillDownLabels="1"/>
        </ext>
      </extLst>
    </pivotField>
    <pivotField axis="axisRow" compact="0" allDrilled="1" outline="0" subtotalTop="0" showAll="0" dataSourceSort="1" defaultSubtotal="0" defaultAttributeDrillState="1">
      <items count="4">
        <item n=" " x="0"/>
        <item x="1"/>
        <item x="2"/>
        <item x="3"/>
      </items>
      <extLst>
        <ext xmlns:x14="http://schemas.microsoft.com/office/spreadsheetml/2009/9/main" uri="{2946ED86-A175-432a-8AC1-64E0C546D7DE}">
          <x14:pivotField fillDownLabels="1"/>
        </ext>
      </extLst>
    </pivotField>
    <pivotField axis="axisRow" compact="0" allDrilled="1" outline="0" subtotalTop="0" showAll="0" defaultSubtotal="0" defaultAttributeDrillState="1">
      <items count="4">
        <item x="0"/>
        <item x="1"/>
        <item n=" " x="2"/>
        <item x="3"/>
      </items>
      <extLst>
        <ext xmlns:x14="http://schemas.microsoft.com/office/spreadsheetml/2009/9/main" uri="{2946ED86-A175-432a-8AC1-64E0C546D7DE}">
          <x14:pivotField fillDownLabels="1"/>
        </ext>
      </extLst>
    </pivotField>
    <pivotField axis="axisRow" compact="0" allDrilled="1" outline="0" subtotalTop="0" showAll="0" dataSourceSort="1" defaultSubtotal="0" defaultAttributeDrillState="1">
      <items count="477">
        <item n=" "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s>
      <extLst>
        <ext xmlns:x14="http://schemas.microsoft.com/office/spreadsheetml/2009/9/main" uri="{2946ED86-A175-432a-8AC1-64E0C546D7DE}">
          <x14:pivotField fillDownLabels="1"/>
        </ext>
      </extLst>
    </pivotField>
    <pivotField axis="axisRow" compact="0" allDrilled="1" outline="0" subtotalTop="0" showAll="0" dataSourceSort="1" defaultSubtotal="0" defaultAttributeDrillState="1">
      <items count="5">
        <item x="0"/>
        <item x="1"/>
        <item n=" " x="2"/>
        <item x="3"/>
        <item x="4"/>
      </items>
      <extLst>
        <ext xmlns:x14="http://schemas.microsoft.com/office/spreadsheetml/2009/9/main" uri="{2946ED86-A175-432a-8AC1-64E0C546D7DE}">
          <x14:pivotField fillDownLabels="1"/>
        </ext>
      </extLst>
    </pivotField>
  </pivotFields>
  <rowFields count="12">
    <field x="2"/>
    <field x="3"/>
    <field x="6"/>
    <field x="4"/>
    <field x="5"/>
    <field x="12"/>
    <field x="11"/>
    <field x="14"/>
    <field x="16"/>
    <field x="17"/>
    <field x="18"/>
    <field x="19"/>
  </rowFields>
  <rowItems count="987">
    <i>
      <x/>
      <x v="106"/>
      <x/>
      <x/>
      <x/>
      <x/>
      <x/>
      <x/>
      <x/>
      <x/>
      <x/>
      <x/>
    </i>
    <i>
      <x v="1"/>
      <x v="37"/>
      <x v="1"/>
      <x v="1"/>
      <x v="2"/>
      <x v="2"/>
      <x v="2"/>
      <x v="1"/>
      <x/>
      <x v="1"/>
      <x/>
      <x/>
    </i>
    <i>
      <x v="2"/>
      <x v="37"/>
      <x v="1"/>
      <x v="1"/>
      <x v="3"/>
      <x v="2"/>
      <x v="2"/>
      <x v="1"/>
      <x/>
      <x v="1"/>
      <x/>
      <x/>
    </i>
    <i>
      <x v="3"/>
      <x v="37"/>
      <x v="1"/>
      <x v="1"/>
      <x v="4"/>
      <x v="2"/>
      <x v="2"/>
      <x v="1"/>
      <x/>
      <x v="1"/>
      <x/>
      <x/>
    </i>
    <i>
      <x v="4"/>
      <x v="37"/>
      <x v="1"/>
      <x v="1"/>
      <x v="2"/>
      <x v="2"/>
      <x v="2"/>
      <x v="1"/>
      <x/>
      <x v="1"/>
      <x/>
      <x/>
    </i>
    <i>
      <x v="5"/>
      <x v="37"/>
      <x v="1"/>
      <x v="1"/>
      <x v="2"/>
      <x v="2"/>
      <x v="2"/>
      <x v="1"/>
      <x/>
      <x v="1"/>
      <x/>
      <x/>
    </i>
    <i>
      <x v="6"/>
      <x v="106"/>
      <x/>
      <x/>
      <x v="5"/>
      <x/>
      <x/>
      <x/>
      <x/>
      <x/>
      <x/>
      <x/>
    </i>
    <i>
      <x v="7"/>
      <x v="37"/>
      <x v="1"/>
      <x v="1"/>
      <x v="2"/>
      <x v="3"/>
      <x v="2"/>
      <x v="1"/>
      <x/>
      <x v="1"/>
      <x/>
      <x/>
    </i>
    <i>
      <x v="8"/>
      <x v="106"/>
      <x/>
      <x/>
      <x v="6"/>
      <x/>
      <x/>
      <x/>
      <x/>
      <x/>
      <x/>
      <x/>
    </i>
    <i>
      <x v="9"/>
      <x v="33"/>
      <x v="1"/>
      <x v="1"/>
      <x v="20"/>
      <x v="14"/>
      <x v="3"/>
      <x v="1"/>
      <x/>
      <x/>
      <x/>
      <x/>
    </i>
    <i>
      <x v="10"/>
      <x v="64"/>
      <x/>
      <x/>
      <x v="26"/>
      <x v="18"/>
      <x v="4"/>
      <x/>
      <x/>
      <x/>
      <x/>
      <x v="1"/>
    </i>
    <i>
      <x v="11"/>
      <x v="114"/>
      <x/>
      <x/>
      <x v="30"/>
      <x v="21"/>
      <x v="5"/>
      <x/>
      <x/>
      <x v="1"/>
      <x/>
      <x/>
    </i>
    <i>
      <x v="12"/>
      <x v="16"/>
      <x v="1"/>
      <x/>
      <x v="32"/>
      <x v="22"/>
      <x v="6"/>
      <x/>
      <x/>
      <x v="1"/>
      <x/>
      <x/>
    </i>
    <i>
      <x v="13"/>
      <x v="83"/>
      <x v="1"/>
      <x/>
      <x v="33"/>
      <x v="23"/>
      <x v="7"/>
      <x/>
      <x/>
      <x v="1"/>
      <x/>
      <x/>
    </i>
    <i>
      <x v="14"/>
      <x v="18"/>
      <x v="1"/>
      <x v="1"/>
      <x v="35"/>
      <x v="25"/>
      <x v="9"/>
      <x/>
      <x/>
      <x v="1"/>
      <x/>
      <x/>
    </i>
    <i>
      <x v="15"/>
      <x v="17"/>
      <x v="1"/>
      <x v="1"/>
      <x v="36"/>
      <x v="26"/>
      <x v="10"/>
      <x/>
      <x/>
      <x v="1"/>
      <x/>
      <x/>
    </i>
    <i>
      <x v="16"/>
      <x v="17"/>
      <x v="1"/>
      <x v="1"/>
      <x v="37"/>
      <x v="27"/>
      <x v="11"/>
      <x/>
      <x/>
      <x v="1"/>
      <x/>
      <x/>
    </i>
    <i>
      <x v="17"/>
      <x v="96"/>
      <x v="1"/>
      <x/>
      <x v="39"/>
      <x v="29"/>
      <x v="12"/>
      <x/>
      <x/>
      <x v="1"/>
      <x/>
      <x/>
    </i>
    <i>
      <x v="18"/>
      <x v="82"/>
      <x v="1"/>
      <x v="1"/>
      <x v="43"/>
      <x v="32"/>
      <x v="13"/>
      <x/>
      <x/>
      <x/>
      <x/>
      <x/>
    </i>
    <i>
      <x v="19"/>
      <x v="35"/>
      <x v="1"/>
      <x v="1"/>
      <x v="46"/>
      <x v="11"/>
      <x v="14"/>
      <x/>
      <x/>
      <x/>
      <x/>
      <x v="1"/>
    </i>
    <i>
      <x v="20"/>
      <x v="97"/>
      <x v="1"/>
      <x v="1"/>
      <x v="47"/>
      <x v="35"/>
      <x v="15"/>
      <x v="1"/>
      <x/>
      <x v="1"/>
      <x/>
      <x/>
    </i>
    <i>
      <x v="21"/>
      <x v="8"/>
      <x v="1"/>
      <x/>
      <x v="53"/>
      <x v="38"/>
      <x v="16"/>
      <x/>
      <x/>
      <x/>
      <x/>
      <x/>
    </i>
    <i>
      <x v="22"/>
      <x v="17"/>
      <x v="1"/>
      <x v="1"/>
      <x v="54"/>
      <x v="37"/>
      <x v="17"/>
      <x/>
      <x/>
      <x v="1"/>
      <x/>
      <x/>
    </i>
    <i>
      <x v="23"/>
      <x v="133"/>
      <x v="1"/>
      <x v="1"/>
      <x v="55"/>
      <x v="39"/>
      <x v="18"/>
      <x/>
      <x/>
      <x/>
      <x/>
      <x/>
    </i>
    <i>
      <x v="24"/>
      <x v="125"/>
      <x v="1"/>
      <x v="1"/>
      <x v="56"/>
      <x v="40"/>
      <x v="19"/>
      <x/>
      <x/>
      <x v="1"/>
      <x/>
      <x v="1"/>
    </i>
    <i>
      <x v="25"/>
      <x v="125"/>
      <x v="1"/>
      <x v="1"/>
      <x v="57"/>
      <x v="40"/>
      <x v="19"/>
      <x/>
      <x/>
      <x v="1"/>
      <x/>
      <x v="1"/>
    </i>
    <i>
      <x v="26"/>
      <x v="125"/>
      <x v="2"/>
      <x/>
      <x v="58"/>
      <x v="40"/>
      <x v="19"/>
      <x/>
      <x/>
      <x v="1"/>
      <x/>
      <x v="1"/>
    </i>
    <i>
      <x v="27"/>
      <x v="125"/>
      <x v="1"/>
      <x/>
      <x v="59"/>
      <x v="40"/>
      <x v="19"/>
      <x/>
      <x/>
      <x v="1"/>
      <x/>
      <x v="1"/>
    </i>
    <i>
      <x v="28"/>
      <x v="125"/>
      <x v="1"/>
      <x v="1"/>
      <x v="60"/>
      <x v="40"/>
      <x v="19"/>
      <x/>
      <x/>
      <x v="1"/>
      <x/>
      <x/>
    </i>
    <i>
      <x v="29"/>
      <x v="125"/>
      <x v="1"/>
      <x v="1"/>
      <x v="61"/>
      <x v="40"/>
      <x v="19"/>
      <x/>
      <x/>
      <x v="1"/>
      <x/>
      <x v="1"/>
    </i>
    <i>
      <x v="30"/>
      <x v="17"/>
      <x v="1"/>
      <x v="1"/>
      <x v="62"/>
      <x v="39"/>
      <x v="20"/>
      <x/>
      <x/>
      <x v="1"/>
      <x/>
      <x/>
    </i>
    <i>
      <x v="31"/>
      <x v="17"/>
      <x v="1"/>
      <x v="1"/>
      <x v="63"/>
      <x v="41"/>
      <x v="17"/>
      <x/>
      <x/>
      <x v="1"/>
      <x/>
      <x/>
    </i>
    <i>
      <x v="32"/>
      <x v="17"/>
      <x v="1"/>
      <x v="1"/>
      <x v="64"/>
      <x v="42"/>
      <x v="20"/>
      <x/>
      <x/>
      <x/>
      <x/>
      <x/>
    </i>
    <i>
      <x v="33"/>
      <x v="143"/>
      <x v="1"/>
      <x v="1"/>
      <x v="67"/>
      <x v="43"/>
      <x v="21"/>
      <x/>
      <x/>
      <x v="1"/>
      <x/>
      <x/>
    </i>
    <i>
      <x v="34"/>
      <x v="58"/>
      <x v="1"/>
      <x v="1"/>
      <x v="71"/>
      <x v="40"/>
      <x v="19"/>
      <x/>
      <x/>
      <x/>
      <x/>
      <x/>
    </i>
    <i>
      <x v="35"/>
      <x v="58"/>
      <x v="1"/>
      <x/>
      <x v="72"/>
      <x v="40"/>
      <x v="21"/>
      <x v="1"/>
      <x/>
      <x/>
      <x/>
      <x/>
    </i>
    <i>
      <x v="36"/>
      <x v="58"/>
      <x v="1"/>
      <x v="1"/>
      <x v="72"/>
      <x v="40"/>
      <x v="21"/>
      <x v="1"/>
      <x/>
      <x/>
      <x/>
      <x/>
    </i>
    <i>
      <x v="37"/>
      <x v="58"/>
      <x v="1"/>
      <x/>
      <x v="72"/>
      <x v="40"/>
      <x v="21"/>
      <x v="1"/>
      <x/>
      <x/>
      <x/>
      <x/>
    </i>
    <i>
      <x v="38"/>
      <x v="58"/>
      <x v="1"/>
      <x v="1"/>
      <x v="72"/>
      <x v="40"/>
      <x v="21"/>
      <x v="1"/>
      <x/>
      <x/>
      <x/>
      <x/>
    </i>
    <i>
      <x v="39"/>
      <x v="58"/>
      <x v="1"/>
      <x v="1"/>
      <x v="73"/>
      <x v="40"/>
      <x v="21"/>
      <x v="1"/>
      <x/>
      <x/>
      <x/>
      <x/>
    </i>
    <i>
      <x v="40"/>
      <x v="58"/>
      <x v="1"/>
      <x v="1"/>
      <x v="74"/>
      <x v="40"/>
      <x v="21"/>
      <x v="1"/>
      <x/>
      <x/>
      <x/>
      <x/>
    </i>
    <i>
      <x v="41"/>
      <x v="97"/>
      <x v="1"/>
      <x v="1"/>
      <x v="75"/>
      <x v="46"/>
      <x v="22"/>
      <x v="1"/>
      <x/>
      <x v="1"/>
      <x/>
      <x/>
    </i>
    <i>
      <x v="42"/>
      <x v="19"/>
      <x/>
      <x/>
      <x v="79"/>
      <x v="50"/>
      <x v="25"/>
      <x/>
      <x/>
      <x v="1"/>
      <x/>
      <x/>
    </i>
    <i>
      <x v="43"/>
      <x v="15"/>
      <x v="1"/>
      <x v="1"/>
      <x v="80"/>
      <x v="51"/>
      <x v="26"/>
      <x/>
      <x/>
      <x v="1"/>
      <x/>
      <x/>
    </i>
    <i>
      <x v="44"/>
      <x v="20"/>
      <x v="1"/>
      <x/>
      <x v="81"/>
      <x v="52"/>
      <x v="27"/>
      <x/>
      <x/>
      <x v="1"/>
      <x/>
      <x/>
    </i>
    <i>
      <x v="45"/>
      <x v="20"/>
      <x v="1"/>
      <x/>
      <x v="82"/>
      <x v="49"/>
      <x v="28"/>
      <x/>
      <x/>
      <x v="1"/>
      <x/>
      <x/>
    </i>
    <i>
      <x v="46"/>
      <x v="20"/>
      <x v="1"/>
      <x/>
      <x v="82"/>
      <x v="49"/>
      <x v="28"/>
      <x/>
      <x/>
      <x/>
      <x/>
      <x/>
    </i>
    <i>
      <x v="47"/>
      <x v="20"/>
      <x v="1"/>
      <x v="1"/>
      <x v="82"/>
      <x v="49"/>
      <x v="28"/>
      <x/>
      <x/>
      <x/>
      <x/>
      <x/>
    </i>
    <i>
      <x v="48"/>
      <x v="74"/>
      <x/>
      <x/>
      <x v="85"/>
      <x v="55"/>
      <x v="21"/>
      <x/>
      <x/>
      <x/>
      <x/>
      <x/>
    </i>
    <i>
      <x v="49"/>
      <x v="8"/>
      <x v="1"/>
      <x v="1"/>
      <x v="53"/>
      <x v="56"/>
      <x v="29"/>
      <x/>
      <x/>
      <x/>
      <x/>
      <x/>
    </i>
    <i>
      <x v="50"/>
      <x v="111"/>
      <x v="1"/>
      <x v="1"/>
      <x v="86"/>
      <x v="59"/>
      <x v="30"/>
      <x/>
      <x/>
      <x v="1"/>
      <x/>
      <x/>
    </i>
    <i>
      <x v="51"/>
      <x v="74"/>
      <x v="1"/>
      <x v="1"/>
      <x v="87"/>
      <x v="60"/>
      <x v="31"/>
      <x v="1"/>
      <x/>
      <x/>
      <x/>
      <x/>
    </i>
    <i>
      <x v="52"/>
      <x v="173"/>
      <x v="1"/>
      <x v="1"/>
      <x v="88"/>
      <x v="61"/>
      <x v="32"/>
      <x v="1"/>
      <x/>
      <x v="1"/>
      <x/>
      <x/>
    </i>
    <i>
      <x v="53"/>
      <x v="8"/>
      <x v="1"/>
      <x v="1"/>
      <x v="53"/>
      <x v="61"/>
      <x v="33"/>
      <x/>
      <x/>
      <x v="1"/>
      <x/>
      <x/>
    </i>
    <i>
      <x v="54"/>
      <x v="136"/>
      <x v="1"/>
      <x/>
      <x v="90"/>
      <x v="63"/>
      <x v="34"/>
      <x/>
      <x/>
      <x v="1"/>
      <x/>
      <x/>
    </i>
    <i>
      <x v="55"/>
      <x v="15"/>
      <x v="1"/>
      <x v="1"/>
      <x v="91"/>
      <x v="64"/>
      <x v="35"/>
      <x/>
      <x/>
      <x/>
      <x/>
      <x/>
    </i>
    <i>
      <x v="56"/>
      <x v="71"/>
      <x v="1"/>
      <x v="1"/>
      <x v="95"/>
      <x v="68"/>
      <x v="36"/>
      <x/>
      <x/>
      <x v="1"/>
      <x/>
      <x/>
    </i>
    <i>
      <x v="57"/>
      <x v="127"/>
      <x v="1"/>
      <x v="1"/>
      <x v="96"/>
      <x v="65"/>
      <x v="21"/>
      <x/>
      <x/>
      <x v="1"/>
      <x/>
      <x/>
    </i>
    <i>
      <x v="58"/>
      <x v="136"/>
      <x v="1"/>
      <x v="1"/>
      <x v="97"/>
      <x v="69"/>
      <x v="8"/>
      <x/>
      <x/>
      <x/>
      <x/>
      <x/>
    </i>
    <i>
      <x v="59"/>
      <x v="174"/>
      <x v="1"/>
      <x v="1"/>
      <x v="98"/>
      <x v="70"/>
      <x v="26"/>
      <x/>
      <x/>
      <x v="1"/>
      <x/>
      <x/>
    </i>
    <i>
      <x v="60"/>
      <x v="7"/>
      <x v="1"/>
      <x/>
      <x v="99"/>
      <x v="71"/>
      <x v="18"/>
      <x/>
      <x/>
      <x/>
      <x/>
      <x v="1"/>
    </i>
    <i>
      <x v="61"/>
      <x v="34"/>
      <x v="1"/>
      <x v="1"/>
      <x v="100"/>
      <x v="72"/>
      <x v="37"/>
      <x/>
      <x/>
      <x/>
      <x/>
      <x/>
    </i>
    <i>
      <x v="62"/>
      <x v="34"/>
      <x v="1"/>
      <x v="1"/>
      <x v="101"/>
      <x v="73"/>
      <x v="38"/>
      <x/>
      <x/>
      <x/>
      <x/>
      <x/>
    </i>
    <i>
      <x v="63"/>
      <x v="164"/>
      <x v="1"/>
      <x/>
      <x v="103"/>
      <x v="75"/>
      <x v="32"/>
      <x/>
      <x/>
      <x v="1"/>
      <x/>
      <x/>
    </i>
    <i>
      <x v="64"/>
      <x v="92"/>
      <x v="1"/>
      <x/>
      <x v="104"/>
      <x v="76"/>
      <x v="39"/>
      <x/>
      <x/>
      <x v="1"/>
      <x v="2"/>
      <x/>
    </i>
    <i>
      <x v="65"/>
      <x v="164"/>
      <x v="1"/>
      <x v="1"/>
      <x v="105"/>
      <x v="75"/>
      <x v="32"/>
      <x/>
      <x/>
      <x v="1"/>
      <x/>
      <x/>
    </i>
    <i>
      <x v="66"/>
      <x v="178"/>
      <x v="1"/>
      <x v="1"/>
      <x v="107"/>
      <x v="77"/>
      <x v="41"/>
      <x/>
      <x/>
      <x v="1"/>
      <x/>
      <x/>
    </i>
    <i>
      <x v="67"/>
      <x v="94"/>
      <x v="1"/>
      <x/>
      <x v="108"/>
      <x v="78"/>
      <x v="42"/>
      <x/>
      <x/>
      <x v="1"/>
      <x/>
      <x/>
    </i>
    <i>
      <x v="68"/>
      <x v="94"/>
      <x v="1"/>
      <x/>
      <x v="109"/>
      <x v="69"/>
      <x v="43"/>
      <x/>
      <x/>
      <x v="1"/>
      <x/>
      <x/>
    </i>
    <i>
      <x v="69"/>
      <x v="94"/>
      <x v="1"/>
      <x/>
      <x v="110"/>
      <x v="79"/>
      <x v="43"/>
      <x/>
      <x/>
      <x v="1"/>
      <x/>
      <x/>
    </i>
    <i>
      <x v="71"/>
      <x v="94"/>
      <x v="1"/>
      <x/>
      <x v="111"/>
      <x v="80"/>
      <x v="8"/>
      <x/>
      <x/>
      <x v="1"/>
      <x/>
      <x/>
    </i>
    <i>
      <x v="72"/>
      <x v="94"/>
      <x v="1"/>
      <x/>
      <x v="112"/>
      <x v="81"/>
      <x v="44"/>
      <x/>
      <x/>
      <x v="1"/>
      <x/>
      <x/>
    </i>
    <i>
      <x v="73"/>
      <x v="94"/>
      <x v="1"/>
      <x/>
      <x v="113"/>
      <x v="70"/>
      <x v="26"/>
      <x/>
      <x/>
      <x v="1"/>
      <x/>
      <x/>
    </i>
    <i>
      <x v="74"/>
      <x v="136"/>
      <x v="1"/>
      <x v="1"/>
      <x v="114"/>
      <x v="71"/>
      <x v="43"/>
      <x/>
      <x/>
      <x v="1"/>
      <x/>
      <x/>
    </i>
    <i>
      <x v="75"/>
      <x v="30"/>
      <x v="1"/>
      <x/>
      <x v="115"/>
      <x v="82"/>
      <x v="45"/>
      <x/>
      <x/>
      <x v="1"/>
      <x/>
      <x/>
    </i>
    <i>
      <x v="76"/>
      <x v="154"/>
      <x v="1"/>
      <x v="1"/>
      <x v="116"/>
      <x v="83"/>
      <x v="46"/>
      <x/>
      <x/>
      <x v="1"/>
      <x/>
      <x v="1"/>
    </i>
    <i>
      <x v="78"/>
      <x v="133"/>
      <x v="1"/>
      <x/>
      <x v="118"/>
      <x v="85"/>
      <x v="47"/>
      <x/>
      <x/>
      <x/>
      <x/>
      <x/>
    </i>
    <i>
      <x v="79"/>
      <x v="93"/>
      <x v="1"/>
      <x v="1"/>
      <x v="119"/>
      <x v="86"/>
      <x v="48"/>
      <x/>
      <x/>
      <x/>
      <x/>
      <x/>
    </i>
    <i>
      <x v="80"/>
      <x v="71"/>
      <x v="1"/>
      <x/>
      <x v="120"/>
      <x v="87"/>
      <x v="12"/>
      <x v="1"/>
      <x/>
      <x/>
      <x/>
      <x/>
    </i>
    <i>
      <x v="81"/>
      <x v="123"/>
      <x v="1"/>
      <x v="1"/>
      <x v="121"/>
      <x v="88"/>
      <x v="49"/>
      <x/>
      <x/>
      <x/>
      <x/>
      <x/>
    </i>
    <i>
      <x v="82"/>
      <x v="30"/>
      <x v="1"/>
      <x v="1"/>
      <x v="122"/>
      <x v="89"/>
      <x v="14"/>
      <x/>
      <x/>
      <x/>
      <x/>
      <x/>
    </i>
    <i>
      <x v="83"/>
      <x v="30"/>
      <x v="1"/>
      <x v="1"/>
      <x v="123"/>
      <x v="89"/>
      <x v="14"/>
      <x/>
      <x/>
      <x/>
      <x/>
      <x/>
    </i>
    <i>
      <x v="84"/>
      <x v="94"/>
      <x v="1"/>
      <x/>
      <x v="124"/>
      <x v="90"/>
      <x v="50"/>
      <x/>
      <x/>
      <x v="1"/>
      <x/>
      <x/>
    </i>
    <i>
      <x v="85"/>
      <x v="94"/>
      <x v="1"/>
      <x/>
      <x v="125"/>
      <x v="90"/>
      <x v="50"/>
      <x/>
      <x/>
      <x v="1"/>
      <x/>
      <x/>
    </i>
    <i>
      <x v="86"/>
      <x v="94"/>
      <x v="1"/>
      <x/>
      <x v="126"/>
      <x v="90"/>
      <x v="50"/>
      <x/>
      <x/>
      <x v="1"/>
      <x/>
      <x/>
    </i>
    <i>
      <x v="87"/>
      <x v="93"/>
      <x v="1"/>
      <x v="1"/>
      <x v="127"/>
      <x v="91"/>
      <x v="51"/>
      <x v="1"/>
      <x/>
      <x v="1"/>
      <x/>
      <x/>
    </i>
    <i>
      <x v="88"/>
      <x v="89"/>
      <x v="1"/>
      <x v="1"/>
      <x v="128"/>
      <x v="92"/>
      <x v="52"/>
      <x v="1"/>
      <x/>
      <x v="1"/>
      <x v="2"/>
      <x/>
    </i>
    <i>
      <x v="89"/>
      <x v="175"/>
      <x v="1"/>
      <x v="1"/>
      <x v="129"/>
      <x v="93"/>
      <x v="53"/>
      <x/>
      <x/>
      <x/>
      <x/>
      <x/>
    </i>
    <i>
      <x v="90"/>
      <x v="15"/>
      <x v="1"/>
      <x/>
      <x v="130"/>
      <x v="94"/>
      <x v="54"/>
      <x/>
      <x/>
      <x v="1"/>
      <x/>
      <x/>
    </i>
    <i>
      <x v="91"/>
      <x v="178"/>
      <x v="1"/>
      <x v="1"/>
      <x v="132"/>
      <x v="96"/>
      <x v="7"/>
      <x/>
      <x/>
      <x/>
      <x/>
      <x v="1"/>
    </i>
    <i>
      <x v="92"/>
      <x v="100"/>
      <x v="1"/>
      <x v="1"/>
      <x v="133"/>
      <x v="97"/>
      <x v="19"/>
      <x/>
      <x/>
      <x v="1"/>
      <x/>
      <x/>
    </i>
    <i>
      <x v="93"/>
      <x v="133"/>
      <x v="1"/>
      <x/>
      <x v="134"/>
      <x v="98"/>
      <x v="55"/>
      <x/>
      <x/>
      <x/>
      <x/>
      <x/>
    </i>
    <i>
      <x v="94"/>
      <x v="94"/>
      <x v="1"/>
      <x/>
      <x v="135"/>
      <x v="99"/>
      <x v="56"/>
      <x/>
      <x/>
      <x v="1"/>
      <x/>
      <x/>
    </i>
    <i>
      <x v="95"/>
      <x v="79"/>
      <x v="1"/>
      <x v="1"/>
      <x v="136"/>
      <x v="100"/>
      <x v="57"/>
      <x/>
      <x/>
      <x/>
      <x/>
      <x/>
    </i>
    <i>
      <x v="96"/>
      <x v="71"/>
      <x v="1"/>
      <x v="1"/>
      <x v="137"/>
      <x v="101"/>
      <x v="58"/>
      <x/>
      <x/>
      <x v="1"/>
      <x/>
      <x/>
    </i>
    <i>
      <x v="97"/>
      <x v="154"/>
      <x v="1"/>
      <x v="1"/>
      <x v="138"/>
      <x v="65"/>
      <x v="59"/>
      <x/>
      <x/>
      <x v="1"/>
      <x/>
      <x v="1"/>
    </i>
    <i>
      <x v="98"/>
      <x v="94"/>
      <x v="1"/>
      <x/>
      <x v="139"/>
      <x v="18"/>
      <x v="60"/>
      <x v="1"/>
      <x/>
      <x v="1"/>
      <x/>
      <x/>
    </i>
    <i>
      <x v="99"/>
      <x v="20"/>
      <x v="1"/>
      <x/>
      <x v="140"/>
      <x v="102"/>
      <x v="61"/>
      <x/>
      <x/>
      <x/>
      <x/>
      <x/>
    </i>
    <i>
      <x v="100"/>
      <x v="13"/>
      <x v="1"/>
      <x v="1"/>
      <x v="141"/>
      <x v="96"/>
      <x v="62"/>
      <x/>
      <x/>
      <x v="1"/>
      <x/>
      <x/>
    </i>
    <i>
      <x v="101"/>
      <x v="58"/>
      <x v="1"/>
      <x v="1"/>
      <x v="142"/>
      <x v="103"/>
      <x v="56"/>
      <x/>
      <x/>
      <x v="1"/>
      <x/>
      <x/>
    </i>
    <i>
      <x v="102"/>
      <x v="71"/>
      <x v="1"/>
      <x/>
      <x v="143"/>
      <x v="104"/>
      <x v="63"/>
      <x v="1"/>
      <x/>
      <x/>
      <x/>
      <x/>
    </i>
    <i>
      <x v="103"/>
      <x v="36"/>
      <x v="1"/>
      <x v="1"/>
      <x v="144"/>
      <x v="97"/>
      <x v="21"/>
      <x/>
      <x/>
      <x/>
      <x/>
      <x v="1"/>
    </i>
    <i>
      <x v="104"/>
      <x v="71"/>
      <x v="1"/>
      <x v="1"/>
      <x v="145"/>
      <x v="105"/>
      <x v="64"/>
      <x v="1"/>
      <x/>
      <x v="1"/>
      <x/>
      <x/>
    </i>
    <i>
      <x v="105"/>
      <x v="71"/>
      <x v="1"/>
      <x v="1"/>
      <x v="146"/>
      <x v="105"/>
      <x v="65"/>
      <x/>
      <x/>
      <x v="1"/>
      <x/>
      <x/>
    </i>
    <i>
      <x v="106"/>
      <x v="71"/>
      <x v="1"/>
      <x/>
      <x v="147"/>
      <x v="106"/>
      <x v="43"/>
      <x v="1"/>
      <x/>
      <x v="1"/>
      <x/>
      <x/>
    </i>
    <i>
      <x v="107"/>
      <x v="69"/>
      <x v="1"/>
      <x v="1"/>
      <x v="148"/>
      <x v="107"/>
      <x v="66"/>
      <x v="1"/>
      <x/>
      <x v="1"/>
      <x/>
      <x/>
    </i>
    <i>
      <x v="108"/>
      <x v="74"/>
      <x/>
      <x/>
      <x v="149"/>
      <x v="55"/>
      <x v="21"/>
      <x/>
      <x/>
      <x/>
      <x/>
      <x/>
    </i>
    <i>
      <x v="109"/>
      <x v="71"/>
      <x v="1"/>
      <x/>
      <x v="150"/>
      <x v="108"/>
      <x v="67"/>
      <x/>
      <x/>
      <x/>
      <x/>
      <x/>
    </i>
    <i>
      <x v="110"/>
      <x v="71"/>
      <x v="1"/>
      <x/>
      <x v="151"/>
      <x v="109"/>
      <x v="68"/>
      <x/>
      <x/>
      <x/>
      <x/>
      <x/>
    </i>
    <i>
      <x v="111"/>
      <x v="71"/>
      <x v="1"/>
      <x/>
      <x v="152"/>
      <x v="110"/>
      <x v="69"/>
      <x/>
      <x/>
      <x/>
      <x/>
      <x/>
    </i>
    <i>
      <x v="112"/>
      <x v="52"/>
      <x v="1"/>
      <x v="1"/>
      <x v="153"/>
      <x v="111"/>
      <x v="70"/>
      <x/>
      <x/>
      <x/>
      <x/>
      <x/>
    </i>
    <i>
      <x v="113"/>
      <x v="71"/>
      <x v="1"/>
      <x/>
      <x v="154"/>
      <x v="112"/>
      <x v="71"/>
      <x/>
      <x/>
      <x v="1"/>
      <x/>
      <x/>
    </i>
    <i>
      <x v="114"/>
      <x v="136"/>
      <x v="1"/>
      <x v="1"/>
      <x v="156"/>
      <x v="69"/>
      <x v="14"/>
      <x v="1"/>
      <x/>
      <x/>
      <x/>
      <x/>
    </i>
    <i>
      <x v="115"/>
      <x v="71"/>
      <x v="1"/>
      <x/>
      <x v="157"/>
      <x v="113"/>
      <x v="72"/>
      <x/>
      <x/>
      <x/>
      <x/>
      <x/>
    </i>
    <i>
      <x v="116"/>
      <x v="71"/>
      <x v="1"/>
      <x/>
      <x v="158"/>
      <x v="114"/>
      <x v="73"/>
      <x v="1"/>
      <x/>
      <x/>
      <x/>
      <x/>
    </i>
    <i>
      <x v="117"/>
      <x v="136"/>
      <x v="1"/>
      <x/>
      <x v="159"/>
      <x v="115"/>
      <x v="20"/>
      <x/>
      <x/>
      <x/>
      <x/>
      <x/>
    </i>
    <i>
      <x v="118"/>
      <x v="136"/>
      <x v="1"/>
      <x/>
      <x v="160"/>
      <x v="106"/>
      <x v="8"/>
      <x/>
      <x/>
      <x/>
      <x/>
      <x v="1"/>
    </i>
    <i>
      <x v="119"/>
      <x v="129"/>
      <x v="1"/>
      <x/>
      <x v="161"/>
      <x v="116"/>
      <x v="74"/>
      <x/>
      <x/>
      <x v="1"/>
      <x/>
      <x/>
    </i>
    <i>
      <x v="120"/>
      <x v="94"/>
      <x v="1"/>
      <x/>
      <x v="162"/>
      <x v="117"/>
      <x v="75"/>
      <x v="1"/>
      <x/>
      <x v="1"/>
      <x/>
      <x/>
    </i>
    <i>
      <x v="121"/>
      <x v="57"/>
      <x v="1"/>
      <x v="1"/>
      <x v="163"/>
      <x v="113"/>
      <x v="76"/>
      <x/>
      <x/>
      <x/>
      <x/>
      <x/>
    </i>
    <i>
      <x v="122"/>
      <x v="94"/>
      <x v="1"/>
      <x/>
      <x v="164"/>
      <x v="118"/>
      <x v="77"/>
      <x/>
      <x/>
      <x v="1"/>
      <x/>
      <x/>
    </i>
    <i>
      <x v="123"/>
      <x v="71"/>
      <x v="1"/>
      <x/>
      <x v="165"/>
      <x v="119"/>
      <x v="78"/>
      <x/>
      <x/>
      <x v="1"/>
      <x/>
      <x/>
    </i>
    <i>
      <x v="124"/>
      <x v="20"/>
      <x v="1"/>
      <x v="1"/>
      <x v="166"/>
      <x v="96"/>
      <x v="79"/>
      <x v="1"/>
      <x/>
      <x v="1"/>
      <x/>
      <x/>
    </i>
    <i>
      <x v="125"/>
      <x v="71"/>
      <x v="1"/>
      <x v="1"/>
      <x v="167"/>
      <x v="120"/>
      <x v="27"/>
      <x v="1"/>
      <x/>
      <x v="1"/>
      <x/>
      <x/>
    </i>
    <i>
      <x v="126"/>
      <x v="71"/>
      <x v="1"/>
      <x v="1"/>
      <x v="168"/>
      <x v="121"/>
      <x v="80"/>
      <x v="1"/>
      <x/>
      <x v="1"/>
      <x/>
      <x/>
    </i>
    <i>
      <x v="127"/>
      <x v="96"/>
      <x v="1"/>
      <x v="1"/>
      <x v="169"/>
      <x v="122"/>
      <x v="81"/>
      <x/>
      <x v="1"/>
      <x v="1"/>
      <x v="3"/>
      <x v="1"/>
    </i>
    <i>
      <x v="128"/>
      <x v="71"/>
      <x v="1"/>
      <x v="1"/>
      <x v="170"/>
      <x v="123"/>
      <x v="82"/>
      <x v="1"/>
      <x v="2"/>
      <x v="1"/>
      <x v="4"/>
      <x/>
    </i>
    <i>
      <x v="129"/>
      <x v="71"/>
      <x v="1"/>
      <x/>
      <x v="171"/>
      <x v="123"/>
      <x v="12"/>
      <x v="1"/>
      <x v="2"/>
      <x v="1"/>
      <x v="5"/>
      <x/>
    </i>
    <i>
      <x v="130"/>
      <x v="58"/>
      <x v="1"/>
      <x/>
      <x v="72"/>
      <x v="124"/>
      <x v="83"/>
      <x v="1"/>
      <x v="2"/>
      <x v="1"/>
      <x v="7"/>
      <x v="1"/>
    </i>
    <i>
      <x v="131"/>
      <x v="93"/>
      <x v="1"/>
      <x v="1"/>
      <x v="173"/>
      <x v="125"/>
      <x v="84"/>
      <x/>
      <x v="2"/>
      <x v="1"/>
      <x v="8"/>
      <x v="1"/>
    </i>
    <i>
      <x v="132"/>
      <x v="58"/>
      <x v="1"/>
      <x/>
      <x v="174"/>
      <x v="125"/>
      <x v="85"/>
      <x v="1"/>
      <x v="2"/>
      <x v="1"/>
      <x v="9"/>
      <x/>
    </i>
    <i>
      <x v="133"/>
      <x v="58"/>
      <x v="1"/>
      <x v="1"/>
      <x v="175"/>
      <x v="125"/>
      <x v="85"/>
      <x v="1"/>
      <x v="2"/>
      <x v="1"/>
      <x v="10"/>
      <x/>
    </i>
    <i>
      <x v="134"/>
      <x v="58"/>
      <x v="1"/>
      <x v="1"/>
      <x v="176"/>
      <x v="125"/>
      <x v="85"/>
      <x v="1"/>
      <x v="2"/>
      <x v="1"/>
      <x v="11"/>
      <x/>
    </i>
    <i>
      <x v="135"/>
      <x v="71"/>
      <x v="1"/>
      <x v="1"/>
      <x v="177"/>
      <x v="126"/>
      <x v="43"/>
      <x v="1"/>
      <x v="2"/>
      <x v="1"/>
      <x v="12"/>
      <x/>
    </i>
    <i>
      <x v="136"/>
      <x v="71"/>
      <x v="1"/>
      <x/>
      <x v="171"/>
      <x v="127"/>
      <x v="86"/>
      <x v="1"/>
      <x v="2"/>
      <x v="1"/>
      <x v="13"/>
      <x/>
    </i>
    <i>
      <x v="137"/>
      <x v="92"/>
      <x v="1"/>
      <x/>
      <x v="178"/>
      <x v="106"/>
      <x v="14"/>
      <x/>
      <x v="1"/>
      <x v="1"/>
      <x v="15"/>
      <x v="1"/>
    </i>
    <i>
      <x v="138"/>
      <x v="40"/>
      <x v="1"/>
      <x/>
      <x v="180"/>
      <x v="123"/>
      <x v="12"/>
      <x v="1"/>
      <x v="1"/>
      <x/>
      <x v="16"/>
      <x v="1"/>
    </i>
    <i>
      <x v="139"/>
      <x v="71"/>
      <x v="1"/>
      <x/>
      <x v="181"/>
      <x v="129"/>
      <x v="89"/>
      <x/>
      <x v="2"/>
      <x v="1"/>
      <x v="17"/>
      <x/>
    </i>
    <i>
      <x v="140"/>
      <x v="83"/>
      <x v="1"/>
      <x v="1"/>
      <x v="182"/>
      <x v="130"/>
      <x v="90"/>
      <x v="1"/>
      <x v="1"/>
      <x v="1"/>
      <x v="18"/>
      <x v="1"/>
    </i>
    <i>
      <x v="141"/>
      <x v="30"/>
      <x v="1"/>
      <x/>
      <x v="183"/>
      <x v="131"/>
      <x v="91"/>
      <x/>
      <x v="2"/>
      <x/>
      <x v="19"/>
      <x v="1"/>
    </i>
    <i>
      <x v="142"/>
      <x v="71"/>
      <x v="1"/>
      <x v="1"/>
      <x v="184"/>
      <x v="132"/>
      <x v="92"/>
      <x/>
      <x v="2"/>
      <x v="1"/>
      <x v="20"/>
      <x/>
    </i>
    <i>
      <x v="143"/>
      <x v="130"/>
      <x v="1"/>
      <x v="1"/>
      <x v="185"/>
      <x v="106"/>
      <x v="93"/>
      <x/>
      <x v="1"/>
      <x v="1"/>
      <x v="22"/>
      <x/>
    </i>
    <i>
      <x v="144"/>
      <x v="97"/>
      <x v="1"/>
      <x/>
      <x v="187"/>
      <x v="90"/>
      <x v="95"/>
      <x/>
      <x v="1"/>
      <x v="1"/>
      <x v="24"/>
      <x/>
    </i>
    <i>
      <x v="145"/>
      <x v="93"/>
      <x v="1"/>
      <x v="1"/>
      <x v="189"/>
      <x v="135"/>
      <x v="96"/>
      <x/>
      <x v="2"/>
      <x v="1"/>
      <x v="26"/>
      <x v="1"/>
    </i>
    <i>
      <x v="146"/>
      <x v="83"/>
      <x v="1"/>
      <x v="1"/>
      <x v="190"/>
      <x v="136"/>
      <x v="97"/>
      <x/>
      <x v="2"/>
      <x v="1"/>
      <x v="27"/>
      <x/>
    </i>
    <i>
      <x v="147"/>
      <x v="97"/>
      <x v="1"/>
      <x v="1"/>
      <x v="191"/>
      <x v="11"/>
      <x v="7"/>
      <x/>
      <x v="1"/>
      <x v="1"/>
      <x v="28"/>
      <x/>
    </i>
    <i>
      <x v="148"/>
      <x v="97"/>
      <x v="1"/>
      <x/>
      <x v="192"/>
      <x v="11"/>
      <x v="7"/>
      <x/>
      <x v="1"/>
      <x v="1"/>
      <x v="24"/>
      <x/>
    </i>
    <i>
      <x v="149"/>
      <x v="30"/>
      <x v="1"/>
      <x v="1"/>
      <x v="194"/>
      <x v="137"/>
      <x v="98"/>
      <x/>
      <x v="2"/>
      <x v="1"/>
      <x v="30"/>
      <x/>
    </i>
    <i>
      <x v="150"/>
      <x v="30"/>
      <x v="1"/>
      <x v="1"/>
      <x v="195"/>
      <x v="138"/>
      <x v="99"/>
      <x/>
      <x v="2"/>
      <x v="1"/>
      <x v="31"/>
      <x v="1"/>
    </i>
    <i>
      <x v="151"/>
      <x v="71"/>
      <x v="1"/>
      <x/>
      <x v="196"/>
      <x v="106"/>
      <x v="8"/>
      <x/>
      <x v="2"/>
      <x v="1"/>
      <x v="32"/>
      <x/>
    </i>
    <i>
      <x v="152"/>
      <x v="168"/>
      <x v="1"/>
      <x v="1"/>
      <x v="199"/>
      <x v="140"/>
      <x v="100"/>
      <x/>
      <x v="2"/>
      <x v="1"/>
      <x v="37"/>
      <x/>
    </i>
    <i>
      <x v="153"/>
      <x v="134"/>
      <x v="1"/>
      <x v="1"/>
      <x v="200"/>
      <x v="141"/>
      <x v="101"/>
      <x v="1"/>
      <x/>
      <x v="1"/>
      <x/>
      <x/>
    </i>
    <i>
      <x v="154"/>
      <x v="130"/>
      <x v="1"/>
      <x v="1"/>
      <x v="203"/>
      <x v="106"/>
      <x v="14"/>
      <x v="1"/>
      <x v="2"/>
      <x v="1"/>
      <x v="40"/>
      <x v="1"/>
    </i>
    <i>
      <x v="155"/>
      <x v="12"/>
      <x v="1"/>
      <x v="1"/>
      <x v="205"/>
      <x v="145"/>
      <x v="103"/>
      <x/>
      <x v="1"/>
      <x v="1"/>
      <x v="42"/>
      <x v="1"/>
    </i>
    <i>
      <x v="156"/>
      <x v="12"/>
      <x v="1"/>
      <x v="1"/>
      <x v="206"/>
      <x v="105"/>
      <x v="104"/>
      <x/>
      <x v="1"/>
      <x v="1"/>
      <x v="43"/>
      <x v="1"/>
    </i>
    <i>
      <x v="157"/>
      <x v="134"/>
      <x v="1"/>
      <x v="1"/>
      <x v="208"/>
      <x v="147"/>
      <x v="105"/>
      <x v="1"/>
      <x/>
      <x v="1"/>
      <x/>
      <x/>
    </i>
    <i>
      <x v="158"/>
      <x v="71"/>
      <x v="1"/>
      <x v="1"/>
      <x v="210"/>
      <x v="142"/>
      <x v="106"/>
      <x v="1"/>
      <x v="2"/>
      <x v="1"/>
      <x v="46"/>
      <x/>
    </i>
    <i>
      <x v="159"/>
      <x v="71"/>
      <x v="1"/>
      <x v="1"/>
      <x v="211"/>
      <x v="142"/>
      <x v="106"/>
      <x v="1"/>
      <x v="2"/>
      <x v="1"/>
      <x v="47"/>
      <x/>
    </i>
    <i>
      <x v="160"/>
      <x v="178"/>
      <x v="1"/>
      <x v="1"/>
      <x v="212"/>
      <x v="148"/>
      <x v="43"/>
      <x/>
      <x v="2"/>
      <x v="1"/>
      <x v="48"/>
      <x/>
    </i>
    <i>
      <x v="161"/>
      <x v="71"/>
      <x v="1"/>
      <x/>
      <x v="213"/>
      <x v="142"/>
      <x v="106"/>
      <x v="1"/>
      <x v="2"/>
      <x v="1"/>
      <x v="49"/>
      <x/>
    </i>
    <i>
      <x v="162"/>
      <x v="71"/>
      <x v="1"/>
      <x v="1"/>
      <x v="214"/>
      <x v="149"/>
      <x v="107"/>
      <x v="1"/>
      <x v="2"/>
      <x v="1"/>
      <x v="50"/>
      <x/>
    </i>
    <i>
      <x v="163"/>
      <x v="71"/>
      <x v="1"/>
      <x/>
      <x v="215"/>
      <x v="149"/>
      <x v="107"/>
      <x v="1"/>
      <x v="2"/>
      <x v="1"/>
      <x v="51"/>
      <x/>
    </i>
    <i>
      <x v="164"/>
      <x v="71"/>
      <x v="1"/>
      <x/>
      <x v="216"/>
      <x v="149"/>
      <x v="107"/>
      <x v="1"/>
      <x v="2"/>
      <x v="1"/>
      <x v="52"/>
      <x/>
    </i>
    <i>
      <x v="165"/>
      <x v="32"/>
      <x v="1"/>
      <x v="1"/>
      <x v="217"/>
      <x v="150"/>
      <x v="35"/>
      <x/>
      <x/>
      <x v="1"/>
      <x/>
      <x/>
    </i>
    <i>
      <x v="166"/>
      <x v="71"/>
      <x v="1"/>
      <x v="1"/>
      <x v="218"/>
      <x v="151"/>
      <x v="108"/>
      <x v="1"/>
      <x v="2"/>
      <x v="1"/>
      <x v="53"/>
      <x/>
    </i>
    <i>
      <x v="167"/>
      <x v="71"/>
      <x v="1"/>
      <x v="1"/>
      <x v="219"/>
      <x v="152"/>
      <x v="109"/>
      <x v="1"/>
      <x v="2"/>
      <x v="1"/>
      <x v="54"/>
      <x/>
    </i>
    <i>
      <x v="168"/>
      <x v="134"/>
      <x v="1"/>
      <x v="1"/>
      <x v="220"/>
      <x v="153"/>
      <x v="110"/>
      <x v="1"/>
      <x/>
      <x v="1"/>
      <x/>
      <x/>
    </i>
    <i>
      <x v="169"/>
      <x v="71"/>
      <x v="1"/>
      <x/>
      <x v="221"/>
      <x v="154"/>
      <x v="111"/>
      <x v="1"/>
      <x v="2"/>
      <x v="1"/>
      <x v="55"/>
      <x/>
    </i>
    <i>
      <x v="170"/>
      <x v="71"/>
      <x v="1"/>
      <x v="1"/>
      <x v="222"/>
      <x v="140"/>
      <x v="112"/>
      <x v="1"/>
      <x v="2"/>
      <x v="1"/>
      <x v="56"/>
      <x/>
    </i>
    <i>
      <x v="171"/>
      <x v="178"/>
      <x v="1"/>
      <x v="1"/>
      <x v="223"/>
      <x v="148"/>
      <x v="113"/>
      <x/>
      <x v="2"/>
      <x/>
      <x v="57"/>
      <x v="1"/>
    </i>
    <i>
      <x v="172"/>
      <x v="71"/>
      <x v="1"/>
      <x v="1"/>
      <x v="224"/>
      <x v="155"/>
      <x v="114"/>
      <x v="1"/>
      <x v="2"/>
      <x v="1"/>
      <x v="58"/>
      <x/>
    </i>
    <i>
      <x v="173"/>
      <x v="152"/>
      <x v="1"/>
      <x/>
      <x v="227"/>
      <x v="157"/>
      <x v="21"/>
      <x v="1"/>
      <x v="2"/>
      <x v="1"/>
      <x v="61"/>
      <x/>
    </i>
    <i>
      <x v="174"/>
      <x v="71"/>
      <x v="1"/>
      <x v="1"/>
      <x v="228"/>
      <x v="158"/>
      <x v="116"/>
      <x v="1"/>
      <x v="2"/>
      <x v="1"/>
      <x v="62"/>
      <x/>
    </i>
    <i>
      <x v="175"/>
      <x v="71"/>
      <x v="1"/>
      <x v="1"/>
      <x v="229"/>
      <x v="158"/>
      <x v="117"/>
      <x v="1"/>
      <x v="2"/>
      <x v="1"/>
      <x v="63"/>
      <x/>
    </i>
    <i>
      <x v="176"/>
      <x v="82"/>
      <x v="1"/>
      <x/>
      <x v="233"/>
      <x v="161"/>
      <x v="120"/>
      <x/>
      <x v="2"/>
      <x v="1"/>
      <x v="67"/>
      <x/>
    </i>
    <i>
      <x v="177"/>
      <x v="71"/>
      <x v="1"/>
      <x/>
      <x v="234"/>
      <x v="162"/>
      <x v="59"/>
      <x v="1"/>
      <x v="2"/>
      <x v="1"/>
      <x v="68"/>
      <x/>
    </i>
    <i>
      <x v="178"/>
      <x v="71"/>
      <x v="1"/>
      <x/>
      <x v="235"/>
      <x v="163"/>
      <x v="121"/>
      <x v="1"/>
      <x v="2"/>
      <x v="1"/>
      <x v="69"/>
      <x/>
    </i>
    <i>
      <x v="179"/>
      <x v="71"/>
      <x v="1"/>
      <x/>
      <x v="236"/>
      <x v="163"/>
      <x v="121"/>
      <x v="1"/>
      <x v="2"/>
      <x v="1"/>
      <x v="70"/>
      <x/>
    </i>
    <i>
      <x v="180"/>
      <x v="71"/>
      <x v="1"/>
      <x v="1"/>
      <x v="239"/>
      <x v="163"/>
      <x v="122"/>
      <x v="1"/>
      <x v="2"/>
      <x v="1"/>
      <x v="71"/>
      <x/>
    </i>
    <i>
      <x v="181"/>
      <x v="78"/>
      <x v="1"/>
      <x/>
      <x v="241"/>
      <x v="165"/>
      <x v="124"/>
      <x/>
      <x v="2"/>
      <x v="1"/>
      <x v="67"/>
      <x/>
    </i>
    <i>
      <x v="182"/>
      <x v="98"/>
      <x v="1"/>
      <x v="1"/>
      <x v="242"/>
      <x v="148"/>
      <x v="125"/>
      <x/>
      <x v="2"/>
      <x v="1"/>
      <x v="57"/>
      <x v="1"/>
    </i>
    <i>
      <x v="183"/>
      <x v="49"/>
      <x v="1"/>
      <x v="1"/>
      <x v="243"/>
      <x v="69"/>
      <x v="95"/>
      <x v="1"/>
      <x v="1"/>
      <x v="1"/>
      <x v="73"/>
      <x v="1"/>
    </i>
    <i>
      <x v="184"/>
      <x v="71"/>
      <x v="1"/>
      <x/>
      <x v="244"/>
      <x v="166"/>
      <x v="126"/>
      <x v="1"/>
      <x v="2"/>
      <x v="1"/>
      <x v="74"/>
      <x/>
    </i>
    <i>
      <x v="185"/>
      <x v="26"/>
      <x v="1"/>
      <x/>
      <x v="246"/>
      <x v="169"/>
      <x v="128"/>
      <x v="1"/>
      <x v="2"/>
      <x v="1"/>
      <x v="76"/>
      <x/>
    </i>
    <i>
      <x v="186"/>
      <x v="26"/>
      <x v="1"/>
      <x/>
      <x v="247"/>
      <x v="169"/>
      <x v="128"/>
      <x v="1"/>
      <x v="2"/>
      <x v="1"/>
      <x v="76"/>
      <x/>
    </i>
    <i>
      <x v="187"/>
      <x v="71"/>
      <x v="1"/>
      <x v="1"/>
      <x v="248"/>
      <x v="170"/>
      <x v="129"/>
      <x v="1"/>
      <x v="2"/>
      <x v="1"/>
      <x v="77"/>
      <x/>
    </i>
    <i>
      <x v="188"/>
      <x v="71"/>
      <x v="1"/>
      <x/>
      <x v="249"/>
      <x v="171"/>
      <x v="130"/>
      <x v="1"/>
      <x v="2"/>
      <x v="1"/>
      <x v="78"/>
      <x/>
    </i>
    <i>
      <x v="189"/>
      <x v="71"/>
      <x v="1"/>
      <x v="1"/>
      <x v="250"/>
      <x v="172"/>
      <x v="131"/>
      <x v="1"/>
      <x v="2"/>
      <x v="1"/>
      <x v="79"/>
      <x/>
    </i>
    <i>
      <x v="190"/>
      <x v="71"/>
      <x v="1"/>
      <x v="1"/>
      <x v="251"/>
      <x v="172"/>
      <x v="131"/>
      <x v="1"/>
      <x v="2"/>
      <x v="1"/>
      <x v="80"/>
      <x/>
    </i>
    <i>
      <x v="191"/>
      <x v="30"/>
      <x v="1"/>
      <x v="1"/>
      <x v="252"/>
      <x v="172"/>
      <x v="132"/>
      <x/>
      <x v="2"/>
      <x v="1"/>
      <x v="81"/>
      <x/>
    </i>
    <i>
      <x v="192"/>
      <x v="30"/>
      <x v="1"/>
      <x v="1"/>
      <x v="253"/>
      <x v="173"/>
      <x v="133"/>
      <x/>
      <x v="2"/>
      <x v="1"/>
      <x v="82"/>
      <x v="1"/>
    </i>
    <i>
      <x v="193"/>
      <x v="2"/>
      <x v="1"/>
      <x v="1"/>
      <x v="254"/>
      <x v="173"/>
      <x v="52"/>
      <x/>
      <x v="2"/>
      <x v="1"/>
      <x v="57"/>
      <x/>
    </i>
    <i>
      <x v="194"/>
      <x v="2"/>
      <x v="1"/>
      <x v="1"/>
      <x v="254"/>
      <x v="173"/>
      <x v="52"/>
      <x/>
      <x v="2"/>
      <x v="1"/>
      <x v="83"/>
      <x/>
    </i>
    <i>
      <x v="195"/>
      <x v="2"/>
      <x v="1"/>
      <x v="1"/>
      <x v="254"/>
      <x v="173"/>
      <x v="52"/>
      <x/>
      <x v="2"/>
      <x v="1"/>
      <x v="57"/>
      <x/>
    </i>
    <i>
      <x v="196"/>
      <x v="2"/>
      <x v="1"/>
      <x v="1"/>
      <x v="254"/>
      <x v="173"/>
      <x v="52"/>
      <x/>
      <x v="2"/>
      <x v="1"/>
      <x v="84"/>
      <x/>
    </i>
    <i>
      <x v="197"/>
      <x v="2"/>
      <x v="1"/>
      <x v="1"/>
      <x v="254"/>
      <x v="173"/>
      <x v="52"/>
      <x/>
      <x v="2"/>
      <x v="1"/>
      <x v="85"/>
      <x/>
    </i>
    <i>
      <x v="198"/>
      <x v="64"/>
      <x v="1"/>
      <x v="1"/>
      <x v="261"/>
      <x v="175"/>
      <x v="134"/>
      <x/>
      <x v="2"/>
      <x v="1"/>
      <x v="92"/>
      <x v="1"/>
    </i>
    <i>
      <x v="199"/>
      <x v="99"/>
      <x v="1"/>
      <x v="1"/>
      <x v="264"/>
      <x v="178"/>
      <x v="135"/>
      <x/>
      <x v="2"/>
      <x v="1"/>
      <x v="94"/>
      <x v="1"/>
    </i>
    <i>
      <x v="200"/>
      <x v="12"/>
      <x v="1"/>
      <x v="1"/>
      <x v="267"/>
      <x v="180"/>
      <x v="137"/>
      <x/>
      <x v="1"/>
      <x v="1"/>
      <x v="96"/>
      <x v="1"/>
    </i>
    <i>
      <x v="201"/>
      <x v="149"/>
      <x v="1"/>
      <x v="1"/>
      <x v="268"/>
      <x v="181"/>
      <x v="19"/>
      <x/>
      <x v="2"/>
      <x v="1"/>
      <x v="97"/>
      <x v="1"/>
    </i>
    <i>
      <x v="202"/>
      <x v="30"/>
      <x v="1"/>
      <x v="1"/>
      <x v="269"/>
      <x v="182"/>
      <x v="82"/>
      <x/>
      <x v="2"/>
      <x v="1"/>
      <x v="98"/>
      <x v="1"/>
    </i>
    <i>
      <x v="203"/>
      <x v="82"/>
      <x v="1"/>
      <x/>
      <x v="270"/>
      <x v="183"/>
      <x v="138"/>
      <x/>
      <x v="1"/>
      <x v="1"/>
      <x v="99"/>
      <x/>
    </i>
    <i>
      <x v="204"/>
      <x v="177"/>
      <x v="1"/>
      <x v="1"/>
      <x v="271"/>
      <x v="184"/>
      <x v="139"/>
      <x/>
      <x v="2"/>
      <x v="1"/>
      <x v="100"/>
      <x v="1"/>
    </i>
    <i>
      <x v="205"/>
      <x v="142"/>
      <x v="1"/>
      <x/>
      <x v="272"/>
      <x v="185"/>
      <x v="139"/>
      <x/>
      <x v="2"/>
      <x v="1"/>
      <x v="101"/>
      <x/>
    </i>
    <i>
      <x v="206"/>
      <x v="98"/>
      <x v="1"/>
      <x v="1"/>
      <x v="273"/>
      <x v="186"/>
      <x v="140"/>
      <x/>
      <x v="2"/>
      <x v="1"/>
      <x v="102"/>
      <x v="1"/>
    </i>
    <i>
      <x v="207"/>
      <x v="30"/>
      <x v="1"/>
      <x v="1"/>
      <x v="277"/>
      <x v="189"/>
      <x v="143"/>
      <x/>
      <x v="2"/>
      <x v="1"/>
      <x v="106"/>
      <x v="1"/>
    </i>
    <i>
      <x v="208"/>
      <x v="71"/>
      <x v="1"/>
      <x/>
      <x v="278"/>
      <x v="162"/>
      <x v="21"/>
      <x/>
      <x v="2"/>
      <x v="1"/>
      <x v="32"/>
      <x/>
    </i>
    <i>
      <x v="209"/>
      <x v="167"/>
      <x v="1"/>
      <x/>
      <x v="280"/>
      <x v="185"/>
      <x v="144"/>
      <x/>
      <x v="1"/>
      <x v="1"/>
      <x v="108"/>
      <x/>
    </i>
    <i>
      <x v="210"/>
      <x v="14"/>
      <x v="1"/>
      <x v="1"/>
      <x v="282"/>
      <x v="191"/>
      <x v="146"/>
      <x/>
      <x v="1"/>
      <x v="1"/>
      <x v="110"/>
      <x v="1"/>
    </i>
    <i>
      <x v="211"/>
      <x v="147"/>
      <x v="1"/>
      <x/>
      <x v="283"/>
      <x v="192"/>
      <x v="7"/>
      <x v="1"/>
      <x v="2"/>
      <x v="1"/>
      <x v="68"/>
      <x/>
    </i>
    <i>
      <x v="212"/>
      <x v="30"/>
      <x v="1"/>
      <x v="1"/>
      <x v="284"/>
      <x v="193"/>
      <x v="147"/>
      <x/>
      <x v="2"/>
      <x v="1"/>
      <x v="111"/>
      <x v="1"/>
    </i>
    <i>
      <x v="213"/>
      <x v="71"/>
      <x v="1"/>
      <x/>
      <x v="286"/>
      <x v="195"/>
      <x v="148"/>
      <x v="1"/>
      <x v="2"/>
      <x v="1"/>
      <x v="113"/>
      <x/>
    </i>
    <i>
      <x v="214"/>
      <x v="71"/>
      <x v="1"/>
      <x/>
      <x v="288"/>
      <x v="196"/>
      <x v="149"/>
      <x v="1"/>
      <x v="2"/>
      <x v="1"/>
      <x v="115"/>
      <x/>
    </i>
    <i>
      <x v="215"/>
      <x v="71"/>
      <x v="1"/>
      <x/>
      <x v="291"/>
      <x v="199"/>
      <x v="151"/>
      <x v="1"/>
      <x v="2"/>
      <x v="1"/>
      <x v="119"/>
      <x/>
    </i>
    <i>
      <x v="216"/>
      <x v="71"/>
      <x v="1"/>
      <x/>
      <x v="292"/>
      <x v="199"/>
      <x v="151"/>
      <x v="1"/>
      <x v="2"/>
      <x v="1"/>
      <x v="120"/>
      <x/>
    </i>
    <i>
      <x v="217"/>
      <x v="71"/>
      <x v="1"/>
      <x/>
      <x v="293"/>
      <x v="199"/>
      <x v="151"/>
      <x v="1"/>
      <x v="2"/>
      <x v="1"/>
      <x v="121"/>
      <x/>
    </i>
    <i>
      <x v="218"/>
      <x v="71"/>
      <x v="1"/>
      <x/>
      <x v="294"/>
      <x v="200"/>
      <x v="152"/>
      <x v="1"/>
      <x v="2"/>
      <x v="1"/>
      <x v="122"/>
      <x/>
    </i>
    <i>
      <x v="219"/>
      <x v="71"/>
      <x v="1"/>
      <x v="1"/>
      <x v="295"/>
      <x v="200"/>
      <x v="153"/>
      <x v="1"/>
      <x v="2"/>
      <x v="1"/>
      <x v="123"/>
      <x/>
    </i>
    <i>
      <x v="220"/>
      <x v="71"/>
      <x v="1"/>
      <x v="1"/>
      <x v="296"/>
      <x v="200"/>
      <x v="153"/>
      <x v="1"/>
      <x v="2"/>
      <x v="1"/>
      <x v="124"/>
      <x/>
    </i>
    <i>
      <x v="221"/>
      <x v="178"/>
      <x v="1"/>
      <x v="1"/>
      <x v="297"/>
      <x v="201"/>
      <x v="154"/>
      <x v="1"/>
      <x v="1"/>
      <x v="1"/>
      <x v="125"/>
      <x/>
    </i>
    <i>
      <x v="222"/>
      <x v="98"/>
      <x v="1"/>
      <x v="1"/>
      <x v="300"/>
      <x v="202"/>
      <x v="157"/>
      <x/>
      <x v="2"/>
      <x v="1"/>
      <x v="57"/>
      <x v="1"/>
    </i>
    <i>
      <x v="223"/>
      <x v="74"/>
      <x v="1"/>
      <x v="1"/>
      <x v="301"/>
      <x v="203"/>
      <x v="43"/>
      <x/>
      <x v="2"/>
      <x v="1"/>
      <x v="128"/>
      <x v="1"/>
    </i>
    <i>
      <x v="224"/>
      <x v="71"/>
      <x v="1"/>
      <x v="1"/>
      <x v="302"/>
      <x v="204"/>
      <x v="158"/>
      <x/>
      <x v="2"/>
      <x v="1"/>
      <x v="129"/>
      <x v="1"/>
    </i>
    <i>
      <x v="225"/>
      <x v="151"/>
      <x v="1"/>
      <x/>
      <x v="303"/>
      <x v="184"/>
      <x v="159"/>
      <x/>
      <x v="2"/>
      <x v="1"/>
      <x v="130"/>
      <x v="1"/>
    </i>
    <i>
      <x v="226"/>
      <x v="151"/>
      <x v="1"/>
      <x v="1"/>
      <x v="303"/>
      <x v="184"/>
      <x v="159"/>
      <x/>
      <x v="2"/>
      <x v="1"/>
      <x v="131"/>
      <x v="1"/>
    </i>
    <i>
      <x v="227"/>
      <x v="151"/>
      <x v="1"/>
      <x v="1"/>
      <x v="303"/>
      <x v="184"/>
      <x v="159"/>
      <x/>
      <x v="2"/>
      <x v="1"/>
      <x v="132"/>
      <x v="1"/>
    </i>
    <i>
      <x v="228"/>
      <x v="151"/>
      <x v="1"/>
      <x v="1"/>
      <x v="303"/>
      <x v="184"/>
      <x v="159"/>
      <x/>
      <x v="2"/>
      <x v="1"/>
      <x v="133"/>
      <x v="1"/>
    </i>
    <i>
      <x v="229"/>
      <x v="2"/>
      <x v="1"/>
      <x v="1"/>
      <x v="254"/>
      <x v="205"/>
      <x v="160"/>
      <x/>
      <x v="2"/>
      <x v="1"/>
      <x v="57"/>
      <x/>
    </i>
    <i>
      <x v="230"/>
      <x v="2"/>
      <x v="1"/>
      <x v="1"/>
      <x v="254"/>
      <x v="205"/>
      <x v="160"/>
      <x/>
      <x v="2"/>
      <x v="1"/>
      <x v="57"/>
      <x/>
    </i>
    <i>
      <x v="231"/>
      <x v="2"/>
      <x v="1"/>
      <x v="1"/>
      <x v="254"/>
      <x v="205"/>
      <x v="160"/>
      <x/>
      <x v="2"/>
      <x v="1"/>
      <x v="134"/>
      <x/>
    </i>
    <i>
      <x v="232"/>
      <x v="2"/>
      <x v="1"/>
      <x v="1"/>
      <x v="254"/>
      <x v="205"/>
      <x v="160"/>
      <x/>
      <x v="2"/>
      <x v="1"/>
      <x v="135"/>
      <x/>
    </i>
    <i>
      <x v="233"/>
      <x v="2"/>
      <x v="1"/>
      <x v="1"/>
      <x v="254"/>
      <x v="205"/>
      <x v="160"/>
      <x/>
      <x v="2"/>
      <x v="1"/>
      <x v="136"/>
      <x/>
    </i>
    <i>
      <x v="234"/>
      <x v="41"/>
      <x v="1"/>
      <x/>
      <x v="304"/>
      <x v="201"/>
      <x v="161"/>
      <x/>
      <x v="2"/>
      <x v="1"/>
      <x v="137"/>
      <x/>
    </i>
    <i>
      <x v="235"/>
      <x v="71"/>
      <x v="1"/>
      <x v="1"/>
      <x v="305"/>
      <x v="206"/>
      <x v="162"/>
      <x v="1"/>
      <x v="2"/>
      <x v="1"/>
      <x v="138"/>
      <x v="1"/>
    </i>
    <i>
      <x v="236"/>
      <x v="82"/>
      <x v="1"/>
      <x v="1"/>
      <x v="307"/>
      <x v="208"/>
      <x v="163"/>
      <x v="1"/>
      <x v="2"/>
      <x v="1"/>
      <x v="139"/>
      <x v="1"/>
    </i>
    <i>
      <x v="237"/>
      <x v="136"/>
      <x v="1"/>
      <x v="1"/>
      <x v="308"/>
      <x v="203"/>
      <x v="164"/>
      <x v="1"/>
      <x v="2"/>
      <x/>
      <x v="140"/>
      <x/>
    </i>
    <i>
      <x v="238"/>
      <x v="106"/>
      <x v="1"/>
      <x v="1"/>
      <x v="310"/>
      <x v="210"/>
      <x v="165"/>
      <x/>
      <x v="2"/>
      <x/>
      <x v="142"/>
      <x v="1"/>
    </i>
    <i>
      <x v="239"/>
      <x v="71"/>
      <x v="1"/>
      <x/>
      <x v="311"/>
      <x v="211"/>
      <x v="166"/>
      <x v="1"/>
      <x v="2"/>
      <x v="1"/>
      <x v="74"/>
      <x/>
    </i>
    <i>
      <x v="240"/>
      <x v="71"/>
      <x v="1"/>
      <x v="1"/>
      <x v="312"/>
      <x v="211"/>
      <x v="166"/>
      <x v="1"/>
      <x v="2"/>
      <x v="1"/>
      <x v="143"/>
      <x v="1"/>
    </i>
    <i>
      <x v="241"/>
      <x v="71"/>
      <x v="1"/>
      <x/>
      <x v="313"/>
      <x v="211"/>
      <x v="167"/>
      <x v="1"/>
      <x v="2"/>
      <x v="1"/>
      <x v="144"/>
      <x v="1"/>
    </i>
    <i>
      <x v="242"/>
      <x v="136"/>
      <x v="1"/>
      <x v="1"/>
      <x v="314"/>
      <x v="212"/>
      <x v="168"/>
      <x/>
      <x v="2"/>
      <x/>
      <x v="145"/>
      <x v="1"/>
    </i>
    <i>
      <x v="244"/>
      <x v="30"/>
      <x v="1"/>
      <x v="1"/>
      <x v="315"/>
      <x v="213"/>
      <x v="169"/>
      <x/>
      <x v="2"/>
      <x v="1"/>
      <x v="146"/>
      <x v="1"/>
    </i>
    <i>
      <x v="245"/>
      <x v="71"/>
      <x v="1"/>
      <x v="1"/>
      <x v="316"/>
      <x v="213"/>
      <x v="170"/>
      <x v="1"/>
      <x v="2"/>
      <x v="1"/>
      <x v="147"/>
      <x v="1"/>
    </i>
    <i>
      <x v="246"/>
      <x v="71"/>
      <x v="1"/>
      <x/>
      <x v="317"/>
      <x v="214"/>
      <x v="171"/>
      <x v="1"/>
      <x v="2"/>
      <x v="1"/>
      <x/>
      <x v="1"/>
    </i>
    <i>
      <x v="247"/>
      <x v="30"/>
      <x v="1"/>
      <x v="1"/>
      <x v="318"/>
      <x v="215"/>
      <x v="172"/>
      <x v="1"/>
      <x v="2"/>
      <x v="1"/>
      <x v="148"/>
      <x v="1"/>
    </i>
    <i>
      <x v="248"/>
      <x v="57"/>
      <x v="1"/>
      <x v="1"/>
      <x v="319"/>
      <x v="214"/>
      <x v="143"/>
      <x/>
      <x v="2"/>
      <x v="1"/>
      <x v="149"/>
      <x/>
    </i>
    <i>
      <x v="249"/>
      <x v="169"/>
      <x v="1"/>
      <x v="1"/>
      <x v="321"/>
      <x v="217"/>
      <x v="174"/>
      <x/>
      <x v="2"/>
      <x/>
      <x v="151"/>
      <x v="1"/>
    </i>
    <i>
      <x v="250"/>
      <x v="50"/>
      <x v="1"/>
      <x v="1"/>
      <x v="322"/>
      <x v="219"/>
      <x v="175"/>
      <x/>
      <x v="2"/>
      <x v="1"/>
      <x v="152"/>
      <x/>
    </i>
    <i>
      <x v="251"/>
      <x v="57"/>
      <x v="1"/>
      <x v="1"/>
      <x v="319"/>
      <x v="220"/>
      <x v="177"/>
      <x v="1"/>
      <x v="2"/>
      <x v="1"/>
      <x v="154"/>
      <x/>
    </i>
    <i>
      <x v="252"/>
      <x v="98"/>
      <x v="1"/>
      <x v="1"/>
      <x v="324"/>
      <x v="220"/>
      <x v="178"/>
      <x/>
      <x v="2"/>
      <x v="1"/>
      <x v="155"/>
      <x v="1"/>
    </i>
    <i>
      <x v="253"/>
      <x v="71"/>
      <x v="1"/>
      <x v="1"/>
      <x v="325"/>
      <x v="220"/>
      <x v="176"/>
      <x v="1"/>
      <x v="2"/>
      <x v="1"/>
      <x v="156"/>
      <x v="1"/>
    </i>
    <i>
      <x v="254"/>
      <x v="71"/>
      <x v="1"/>
      <x/>
      <x v="327"/>
      <x v="220"/>
      <x v="176"/>
      <x v="1"/>
      <x v="2"/>
      <x v="1"/>
      <x/>
      <x v="1"/>
    </i>
    <i>
      <x v="255"/>
      <x v="30"/>
      <x v="1"/>
      <x v="1"/>
      <x v="329"/>
      <x v="221"/>
      <x v="32"/>
      <x/>
      <x v="2"/>
      <x v="1"/>
      <x v="159"/>
      <x v="1"/>
    </i>
    <i>
      <x v="256"/>
      <x v="57"/>
      <x v="1"/>
      <x v="1"/>
      <x v="330"/>
      <x v="221"/>
      <x v="21"/>
      <x v="1"/>
      <x v="2"/>
      <x v="1"/>
      <x v="160"/>
      <x/>
    </i>
    <i>
      <x v="257"/>
      <x v="167"/>
      <x v="1"/>
      <x/>
      <x v="331"/>
      <x v="185"/>
      <x v="144"/>
      <x/>
      <x v="1"/>
      <x v="1"/>
      <x v="161"/>
      <x/>
    </i>
    <i>
      <x v="258"/>
      <x v="57"/>
      <x v="1"/>
      <x v="1"/>
      <x v="332"/>
      <x v="222"/>
      <x v="180"/>
      <x/>
      <x v="2"/>
      <x v="1"/>
      <x v="162"/>
      <x v="1"/>
    </i>
    <i>
      <x v="260"/>
      <x v="30"/>
      <x v="1"/>
      <x v="1"/>
      <x v="333"/>
      <x v="223"/>
      <x v="181"/>
      <x/>
      <x v="1"/>
      <x v="1"/>
      <x v="163"/>
      <x v="1"/>
    </i>
    <i>
      <x v="262"/>
      <x v="157"/>
      <x v="1"/>
      <x v="1"/>
      <x v="334"/>
      <x v="224"/>
      <x v="27"/>
      <x/>
      <x v="2"/>
      <x/>
      <x v="164"/>
      <x v="1"/>
    </i>
    <i>
      <x v="263"/>
      <x v="80"/>
      <x v="1"/>
      <x v="1"/>
      <x v="335"/>
      <x v="203"/>
      <x v="151"/>
      <x v="1"/>
      <x v="1"/>
      <x v="1"/>
      <x v="165"/>
      <x/>
    </i>
    <i>
      <x v="264"/>
      <x v="57"/>
      <x v="1"/>
      <x v="1"/>
      <x v="336"/>
      <x v="225"/>
      <x v="139"/>
      <x v="1"/>
      <x v="2"/>
      <x v="1"/>
      <x v="166"/>
      <x/>
    </i>
    <i>
      <x v="266"/>
      <x v="38"/>
      <x v="1"/>
      <x v="1"/>
      <x v="337"/>
      <x v="40"/>
      <x v="59"/>
      <x/>
      <x v="1"/>
      <x v="1"/>
      <x v="167"/>
      <x v="1"/>
    </i>
    <i>
      <x v="267"/>
      <x v="57"/>
      <x v="1"/>
      <x v="1"/>
      <x v="338"/>
      <x v="226"/>
      <x v="121"/>
      <x/>
      <x v="1"/>
      <x v="1"/>
      <x v="168"/>
      <x/>
    </i>
    <i>
      <x v="268"/>
      <x v="71"/>
      <x v="1"/>
      <x v="1"/>
      <x v="295"/>
      <x v="226"/>
      <x v="183"/>
      <x v="1"/>
      <x v="2"/>
      <x v="1"/>
      <x v="123"/>
      <x/>
    </i>
    <i>
      <x v="269"/>
      <x v="30"/>
      <x v="1"/>
      <x v="1"/>
      <x v="340"/>
      <x v="227"/>
      <x v="184"/>
      <x/>
      <x v="2"/>
      <x/>
      <x v="170"/>
      <x v="1"/>
    </i>
    <i>
      <x v="270"/>
      <x v="71"/>
      <x v="1"/>
      <x v="1"/>
      <x v="341"/>
      <x v="228"/>
      <x v="185"/>
      <x v="1"/>
      <x v="2"/>
      <x v="1"/>
      <x v="171"/>
      <x v="1"/>
    </i>
    <i>
      <x v="271"/>
      <x v="71"/>
      <x v="1"/>
      <x/>
      <x v="342"/>
      <x v="229"/>
      <x v="186"/>
      <x v="1"/>
      <x v="2"/>
      <x v="1"/>
      <x v="172"/>
      <x v="1"/>
    </i>
    <i>
      <x v="272"/>
      <x v="71"/>
      <x v="1"/>
      <x v="1"/>
      <x v="343"/>
      <x v="230"/>
      <x v="187"/>
      <x v="1"/>
      <x v="2"/>
      <x v="1"/>
      <x v="173"/>
      <x v="1"/>
    </i>
    <i>
      <x v="273"/>
      <x v="58"/>
      <x v="1"/>
      <x v="1"/>
      <x v="344"/>
      <x v="229"/>
      <x v="188"/>
      <x/>
      <x v="2"/>
      <x v="1"/>
      <x v="174"/>
      <x/>
    </i>
    <i>
      <x v="274"/>
      <x v="2"/>
      <x v="1"/>
      <x v="1"/>
      <x v="254"/>
      <x v="232"/>
      <x v="190"/>
      <x/>
      <x v="2"/>
      <x v="1"/>
      <x v="57"/>
      <x/>
    </i>
    <i>
      <x v="275"/>
      <x v="71"/>
      <x v="1"/>
      <x/>
      <x v="346"/>
      <x v="229"/>
      <x v="191"/>
      <x v="1"/>
      <x v="2"/>
      <x v="1"/>
      <x v="176"/>
      <x v="1"/>
    </i>
    <i>
      <x v="276"/>
      <x v="2"/>
      <x v="1"/>
      <x v="1"/>
      <x v="254"/>
      <x v="232"/>
      <x v="190"/>
      <x/>
      <x v="2"/>
      <x v="1"/>
      <x v="57"/>
      <x/>
    </i>
    <i>
      <x v="277"/>
      <x v="2"/>
      <x v="1"/>
      <x v="1"/>
      <x v="254"/>
      <x v="232"/>
      <x v="190"/>
      <x/>
      <x v="2"/>
      <x v="1"/>
      <x v="57"/>
      <x/>
    </i>
    <i>
      <x v="278"/>
      <x v="2"/>
      <x v="1"/>
      <x v="1"/>
      <x v="254"/>
      <x v="232"/>
      <x v="190"/>
      <x/>
      <x v="2"/>
      <x v="1"/>
      <x v="57"/>
      <x/>
    </i>
    <i>
      <x v="279"/>
      <x v="57"/>
      <x v="1"/>
      <x v="1"/>
      <x v="348"/>
      <x v="233"/>
      <x v="21"/>
      <x v="1"/>
      <x v="2"/>
      <x v="1"/>
      <x v="178"/>
      <x/>
    </i>
    <i>
      <x v="280"/>
      <x v="57"/>
      <x v="1"/>
      <x v="1"/>
      <x v="348"/>
      <x v="234"/>
      <x v="21"/>
      <x v="1"/>
      <x v="2"/>
      <x v="1"/>
      <x v="181"/>
      <x/>
    </i>
    <i>
      <x v="281"/>
      <x v="77"/>
      <x v="1"/>
      <x v="1"/>
      <x v="353"/>
      <x v="237"/>
      <x v="197"/>
      <x/>
      <x v="1"/>
      <x v="1"/>
      <x v="185"/>
      <x/>
    </i>
    <i>
      <x v="282"/>
      <x v="128"/>
      <x v="1"/>
      <x v="1"/>
      <x v="354"/>
      <x v="238"/>
      <x v="40"/>
      <x/>
      <x v="1"/>
      <x v="1"/>
      <x v="186"/>
      <x/>
    </i>
    <i>
      <x v="284"/>
      <x v="48"/>
      <x v="1"/>
      <x/>
      <x v="356"/>
      <x v="240"/>
      <x v="198"/>
      <x/>
      <x v="2"/>
      <x v="1"/>
      <x v="184"/>
      <x v="1"/>
    </i>
    <i>
      <x v="285"/>
      <x v="71"/>
      <x v="1"/>
      <x/>
      <x v="358"/>
      <x v="242"/>
      <x v="199"/>
      <x v="1"/>
      <x v="2"/>
      <x v="1"/>
      <x v="188"/>
      <x v="1"/>
    </i>
    <i>
      <x v="286"/>
      <x v="98"/>
      <x v="1"/>
      <x v="1"/>
      <x v="359"/>
      <x v="243"/>
      <x v="200"/>
      <x/>
      <x v="2"/>
      <x v="1"/>
      <x v="189"/>
      <x v="1"/>
    </i>
    <i>
      <x v="287"/>
      <x v="127"/>
      <x v="1"/>
      <x/>
      <x v="360"/>
      <x v="239"/>
      <x v="143"/>
      <x/>
      <x v="2"/>
      <x/>
      <x v="190"/>
      <x v="1"/>
    </i>
    <i>
      <x v="288"/>
      <x v="80"/>
      <x v="1"/>
      <x v="1"/>
      <x v="361"/>
      <x v="244"/>
      <x v="201"/>
      <x/>
      <x v="1"/>
      <x v="1"/>
      <x v="191"/>
      <x v="1"/>
    </i>
    <i>
      <x v="289"/>
      <x v="94"/>
      <x v="1"/>
      <x/>
      <x v="362"/>
      <x v="238"/>
      <x v="8"/>
      <x v="1"/>
      <x v="1"/>
      <x v="1"/>
      <x v="192"/>
      <x/>
    </i>
    <i>
      <x v="290"/>
      <x v="71"/>
      <x v="1"/>
      <x/>
      <x v="364"/>
      <x v="224"/>
      <x v="27"/>
      <x v="1"/>
      <x v="2"/>
      <x v="1"/>
      <x v="193"/>
      <x/>
    </i>
    <i>
      <x v="291"/>
      <x v="136"/>
      <x v="1"/>
      <x/>
      <x v="367"/>
      <x v="248"/>
      <x v="30"/>
      <x v="1"/>
      <x v="2"/>
      <x/>
      <x v="196"/>
      <x/>
    </i>
    <i>
      <x v="292"/>
      <x v="146"/>
      <x v="1"/>
      <x v="1"/>
      <x v="370"/>
      <x v="248"/>
      <x v="204"/>
      <x/>
      <x v="2"/>
      <x v="1"/>
      <x v="199"/>
      <x v="1"/>
    </i>
    <i>
      <x v="293"/>
      <x v="30"/>
      <x v="1"/>
      <x v="1"/>
      <x v="371"/>
      <x v="250"/>
      <x v="205"/>
      <x/>
      <x v="2"/>
      <x v="1"/>
      <x v="200"/>
      <x v="1"/>
    </i>
    <i>
      <x v="294"/>
      <x v="30"/>
      <x v="1"/>
      <x v="1"/>
      <x v="372"/>
      <x v="250"/>
      <x v="205"/>
      <x/>
      <x v="2"/>
      <x v="1"/>
      <x v="201"/>
      <x v="1"/>
    </i>
    <i>
      <x v="295"/>
      <x v="30"/>
      <x v="1"/>
      <x v="1"/>
      <x v="372"/>
      <x v="250"/>
      <x v="205"/>
      <x/>
      <x v="2"/>
      <x v="1"/>
      <x v="202"/>
      <x v="1"/>
    </i>
    <i>
      <x v="296"/>
      <x v="30"/>
      <x v="1"/>
      <x v="1"/>
      <x v="372"/>
      <x v="250"/>
      <x v="205"/>
      <x/>
      <x v="2"/>
      <x v="1"/>
      <x v="203"/>
      <x v="1"/>
    </i>
    <i>
      <x v="297"/>
      <x v="30"/>
      <x v="1"/>
      <x v="1"/>
      <x v="372"/>
      <x v="250"/>
      <x v="205"/>
      <x/>
      <x v="2"/>
      <x v="1"/>
      <x v="204"/>
      <x v="1"/>
    </i>
    <i>
      <x v="298"/>
      <x v="30"/>
      <x v="1"/>
      <x v="1"/>
      <x v="372"/>
      <x v="250"/>
      <x v="205"/>
      <x/>
      <x v="2"/>
      <x v="1"/>
      <x v="205"/>
      <x v="1"/>
    </i>
    <i>
      <x v="299"/>
      <x v="30"/>
      <x v="1"/>
      <x v="1"/>
      <x v="372"/>
      <x v="250"/>
      <x v="205"/>
      <x/>
      <x v="2"/>
      <x v="1"/>
      <x v="206"/>
      <x v="1"/>
    </i>
    <i>
      <x v="300"/>
      <x v="30"/>
      <x v="1"/>
      <x v="1"/>
      <x v="373"/>
      <x v="250"/>
      <x v="205"/>
      <x/>
      <x v="2"/>
      <x v="1"/>
      <x v="207"/>
      <x v="1"/>
    </i>
    <i>
      <x v="301"/>
      <x v="30"/>
      <x v="1"/>
      <x/>
      <x v="374"/>
      <x v="250"/>
      <x v="205"/>
      <x/>
      <x v="2"/>
      <x v="1"/>
      <x v="208"/>
      <x v="1"/>
    </i>
    <i>
      <x v="302"/>
      <x v="30"/>
      <x v="1"/>
      <x v="1"/>
      <x v="374"/>
      <x v="250"/>
      <x v="205"/>
      <x/>
      <x v="2"/>
      <x v="1"/>
      <x v="209"/>
      <x v="1"/>
    </i>
    <i>
      <x v="303"/>
      <x v="71"/>
      <x v="1"/>
      <x v="1"/>
      <x v="260"/>
      <x v="251"/>
      <x v="206"/>
      <x v="1"/>
      <x v="2"/>
      <x v="1"/>
      <x v="210"/>
      <x v="1"/>
    </i>
    <i>
      <x v="304"/>
      <x v="30"/>
      <x v="1"/>
      <x v="1"/>
      <x v="374"/>
      <x v="251"/>
      <x v="35"/>
      <x/>
      <x v="2"/>
      <x v="1"/>
      <x v="212"/>
      <x v="1"/>
    </i>
    <i>
      <x v="305"/>
      <x v="30"/>
      <x v="1"/>
      <x v="1"/>
      <x v="376"/>
      <x v="251"/>
      <x v="35"/>
      <x/>
      <x v="2"/>
      <x v="1"/>
      <x v="213"/>
      <x v="1"/>
    </i>
    <i>
      <x v="306"/>
      <x v="71"/>
      <x v="1"/>
      <x v="1"/>
      <x v="260"/>
      <x v="252"/>
      <x v="208"/>
      <x v="1"/>
      <x v="2"/>
      <x v="1"/>
      <x v="210"/>
      <x v="1"/>
    </i>
    <i>
      <x v="307"/>
      <x v="57"/>
      <x v="1"/>
      <x v="1"/>
      <x v="377"/>
      <x v="252"/>
      <x v="209"/>
      <x/>
      <x v="1"/>
      <x v="1"/>
      <x v="215"/>
      <x/>
    </i>
    <i>
      <x v="308"/>
      <x v="30"/>
      <x v="1"/>
      <x/>
      <x v="378"/>
      <x v="253"/>
      <x v="210"/>
      <x/>
      <x v="2"/>
      <x v="1"/>
      <x v="216"/>
      <x v="1"/>
    </i>
    <i>
      <x v="309"/>
      <x v="30"/>
      <x v="1"/>
      <x v="1"/>
      <x v="379"/>
      <x v="253"/>
      <x v="210"/>
      <x/>
      <x v="2"/>
      <x v="1"/>
      <x v="217"/>
      <x v="1"/>
    </i>
    <i>
      <x v="310"/>
      <x v="30"/>
      <x v="1"/>
      <x v="1"/>
      <x v="379"/>
      <x v="253"/>
      <x v="210"/>
      <x/>
      <x v="2"/>
      <x v="1"/>
      <x v="218"/>
      <x v="1"/>
    </i>
    <i>
      <x v="311"/>
      <x v="30"/>
      <x v="1"/>
      <x v="1"/>
      <x v="380"/>
      <x v="253"/>
      <x v="210"/>
      <x/>
      <x v="2"/>
      <x v="1"/>
      <x v="219"/>
      <x v="1"/>
    </i>
    <i>
      <x v="312"/>
      <x v="30"/>
      <x v="1"/>
      <x/>
      <x v="378"/>
      <x v="254"/>
      <x v="16"/>
      <x/>
      <x v="2"/>
      <x v="1"/>
      <x v="220"/>
      <x/>
    </i>
    <i>
      <x v="313"/>
      <x v="57"/>
      <x v="1"/>
      <x v="1"/>
      <x v="381"/>
      <x v="255"/>
      <x v="211"/>
      <x/>
      <x v="1"/>
      <x v="1"/>
      <x/>
      <x/>
    </i>
    <i>
      <x v="314"/>
      <x v="30"/>
      <x v="1"/>
      <x/>
      <x v="378"/>
      <x v="256"/>
      <x v="212"/>
      <x/>
      <x v="2"/>
      <x v="1"/>
      <x v="221"/>
      <x v="1"/>
    </i>
    <i>
      <x v="315"/>
      <x v="71"/>
      <x v="1"/>
      <x v="1"/>
      <x v="382"/>
      <x v="256"/>
      <x v="213"/>
      <x v="1"/>
      <x v="2"/>
      <x v="1"/>
      <x v="222"/>
      <x v="1"/>
    </i>
    <i>
      <x v="316"/>
      <x v="71"/>
      <x v="1"/>
      <x/>
      <x v="383"/>
      <x v="257"/>
      <x v="214"/>
      <x v="1"/>
      <x v="2"/>
      <x v="1"/>
      <x v="223"/>
      <x v="1"/>
    </i>
    <i>
      <x v="317"/>
      <x v="71"/>
      <x v="1"/>
      <x v="1"/>
      <x v="384"/>
      <x v="258"/>
      <x v="215"/>
      <x v="1"/>
      <x v="2"/>
      <x v="1"/>
      <x v="53"/>
      <x v="1"/>
    </i>
    <i>
      <x v="318"/>
      <x v="48"/>
      <x v="1"/>
      <x v="1"/>
      <x v="385"/>
      <x v="259"/>
      <x v="216"/>
      <x/>
      <x v="2"/>
      <x v="1"/>
      <x v="224"/>
      <x v="1"/>
    </i>
    <i>
      <x v="320"/>
      <x v="71"/>
      <x v="1"/>
      <x v="1"/>
      <x v="388"/>
      <x v="260"/>
      <x v="143"/>
      <x v="1"/>
      <x v="2"/>
      <x v="1"/>
      <x v="227"/>
      <x v="1"/>
    </i>
    <i>
      <x v="321"/>
      <x v="84"/>
      <x v="1"/>
      <x/>
      <x v="391"/>
      <x v="259"/>
      <x v="221"/>
      <x/>
      <x v="2"/>
      <x v="1"/>
      <x v="230"/>
      <x v="1"/>
    </i>
    <i>
      <x v="322"/>
      <x v="71"/>
      <x v="1"/>
      <x v="1"/>
      <x v="392"/>
      <x v="263"/>
      <x v="222"/>
      <x v="1"/>
      <x v="2"/>
      <x v="1"/>
      <x v="197"/>
      <x v="1"/>
    </i>
    <i>
      <x v="323"/>
      <x v="117"/>
      <x v="1"/>
      <x/>
      <x v="393"/>
      <x v="264"/>
      <x v="14"/>
      <x/>
      <x v="2"/>
      <x v="1"/>
      <x v="231"/>
      <x v="1"/>
    </i>
    <i>
      <x v="324"/>
      <x v="71"/>
      <x v="1"/>
      <x v="1"/>
      <x v="244"/>
      <x v="263"/>
      <x v="223"/>
      <x/>
      <x v="2"/>
      <x v="1"/>
      <x v="74"/>
      <x v="1"/>
    </i>
    <i>
      <x v="325"/>
      <x v="71"/>
      <x v="1"/>
      <x v="1"/>
      <x v="215"/>
      <x v="263"/>
      <x v="223"/>
      <x/>
      <x v="2"/>
      <x v="1"/>
      <x v="51"/>
      <x v="1"/>
    </i>
    <i>
      <x v="326"/>
      <x v="71"/>
      <x v="1"/>
      <x v="1"/>
      <x v="395"/>
      <x v="263"/>
      <x v="223"/>
      <x/>
      <x v="2"/>
      <x v="1"/>
      <x v="232"/>
      <x v="1"/>
    </i>
    <i>
      <x v="327"/>
      <x v="71"/>
      <x v="1"/>
      <x v="1"/>
      <x v="396"/>
      <x v="263"/>
      <x v="223"/>
      <x/>
      <x v="2"/>
      <x v="1"/>
      <x v="233"/>
      <x v="1"/>
    </i>
    <i>
      <x v="328"/>
      <x v="30"/>
      <x v="1"/>
      <x/>
      <x v="397"/>
      <x v="265"/>
      <x v="50"/>
      <x/>
      <x v="2"/>
      <x v="1"/>
      <x v="234"/>
      <x v="1"/>
    </i>
    <i>
      <x v="329"/>
      <x v="30"/>
      <x v="1"/>
      <x v="1"/>
      <x v="398"/>
      <x v="266"/>
      <x v="50"/>
      <x/>
      <x v="2"/>
      <x v="1"/>
      <x v="235"/>
      <x v="1"/>
    </i>
    <i>
      <x v="330"/>
      <x v="71"/>
      <x v="1"/>
      <x v="1"/>
      <x v="399"/>
      <x v="266"/>
      <x v="224"/>
      <x/>
      <x v="2"/>
      <x v="1"/>
      <x v="236"/>
      <x v="1"/>
    </i>
    <i>
      <x v="331"/>
      <x v="64"/>
      <x v="1"/>
      <x/>
      <x v="400"/>
      <x v="267"/>
      <x v="225"/>
      <x/>
      <x v="2"/>
      <x v="1"/>
      <x v="237"/>
      <x v="1"/>
    </i>
    <i>
      <x v="332"/>
      <x v="141"/>
      <x v="1"/>
      <x v="1"/>
      <x v="401"/>
      <x v="267"/>
      <x v="226"/>
      <x/>
      <x v="2"/>
      <x v="1"/>
      <x v="238"/>
      <x v="1"/>
    </i>
    <i>
      <x v="333"/>
      <x v="71"/>
      <x v="1"/>
      <x v="1"/>
      <x v="402"/>
      <x v="268"/>
      <x v="227"/>
      <x v="1"/>
      <x v="2"/>
      <x v="1"/>
      <x v="57"/>
      <x v="1"/>
    </i>
    <i>
      <x v="334"/>
      <x v="71"/>
      <x v="1"/>
      <x v="1"/>
      <x v="403"/>
      <x v="268"/>
      <x v="225"/>
      <x v="1"/>
      <x v="2"/>
      <x v="1"/>
      <x v="239"/>
      <x v="1"/>
    </i>
    <i>
      <x v="335"/>
      <x v="58"/>
      <x v="1"/>
      <x v="1"/>
      <x v="405"/>
      <x v="271"/>
      <x v="228"/>
      <x/>
      <x v="2"/>
      <x v="1"/>
      <x v="242"/>
      <x/>
    </i>
    <i>
      <x v="336"/>
      <x v="134"/>
      <x v="1"/>
      <x/>
      <x v="406"/>
      <x v="238"/>
      <x v="8"/>
      <x/>
      <x v="1"/>
      <x v="1"/>
      <x/>
      <x/>
    </i>
    <i>
      <x v="337"/>
      <x v="71"/>
      <x v="1"/>
      <x v="1"/>
      <x v="410"/>
      <x v="273"/>
      <x v="230"/>
      <x v="1"/>
      <x v="2"/>
      <x v="1"/>
      <x v="245"/>
      <x/>
    </i>
    <i>
      <x v="338"/>
      <x v="71"/>
      <x v="1"/>
      <x v="1"/>
      <x v="413"/>
      <x v="238"/>
      <x v="40"/>
      <x/>
      <x v="2"/>
      <x v="1"/>
      <x v="248"/>
      <x v="1"/>
    </i>
    <i>
      <x v="339"/>
      <x v="154"/>
      <x v="1"/>
      <x/>
      <x v="414"/>
      <x v="184"/>
      <x v="232"/>
      <x/>
      <x v="2"/>
      <x v="1"/>
      <x v="249"/>
      <x/>
    </i>
    <i>
      <x v="340"/>
      <x v="71"/>
      <x v="1"/>
      <x v="1"/>
      <x v="402"/>
      <x v="275"/>
      <x v="233"/>
      <x v="1"/>
      <x v="2"/>
      <x v="1"/>
      <x v="57"/>
      <x v="1"/>
    </i>
    <i>
      <x v="341"/>
      <x v="71"/>
      <x v="1"/>
      <x v="1"/>
      <x v="420"/>
      <x v="278"/>
      <x v="236"/>
      <x/>
      <x v="2"/>
      <x v="1"/>
      <x v="255"/>
      <x v="1"/>
    </i>
    <i>
      <x v="342"/>
      <x v="30"/>
      <x v="1"/>
      <x v="1"/>
      <x v="423"/>
      <x v="279"/>
      <x v="238"/>
      <x/>
      <x v="2"/>
      <x/>
      <x v="257"/>
      <x v="1"/>
    </i>
    <i>
      <x v="343"/>
      <x v="154"/>
      <x v="1"/>
      <x v="1"/>
      <x v="414"/>
      <x v="184"/>
      <x v="232"/>
      <x/>
      <x v="2"/>
      <x v="1"/>
      <x v="258"/>
      <x/>
    </i>
    <i>
      <x v="344"/>
      <x v="31"/>
      <x v="1"/>
      <x/>
      <x v="430"/>
      <x v="274"/>
      <x v="107"/>
      <x/>
      <x v="2"/>
      <x/>
      <x v="187"/>
      <x v="1"/>
    </i>
    <i>
      <x v="345"/>
      <x v="71"/>
      <x v="1"/>
      <x/>
      <x v="432"/>
      <x v="285"/>
      <x v="108"/>
      <x v="1"/>
      <x v="2"/>
      <x v="1"/>
      <x v="265"/>
      <x v="1"/>
    </i>
    <i>
      <x v="346"/>
      <x v="98"/>
      <x v="1"/>
      <x v="1"/>
      <x v="434"/>
      <x v="285"/>
      <x v="43"/>
      <x/>
      <x v="2"/>
      <x/>
      <x v="266"/>
      <x v="1"/>
    </i>
    <i>
      <x v="347"/>
      <x v="98"/>
      <x v="1"/>
      <x v="1"/>
      <x v="436"/>
      <x v="287"/>
      <x v="243"/>
      <x/>
      <x v="2"/>
      <x/>
      <x v="267"/>
      <x v="1"/>
    </i>
    <i>
      <x v="348"/>
      <x v="71"/>
      <x v="1"/>
      <x v="1"/>
      <x v="437"/>
      <x v="288"/>
      <x v="244"/>
      <x v="1"/>
      <x v="2"/>
      <x v="1"/>
      <x v="268"/>
      <x v="1"/>
    </i>
    <i>
      <x v="349"/>
      <x v="71"/>
      <x v="1"/>
      <x v="1"/>
      <x v="439"/>
      <x v="288"/>
      <x v="244"/>
      <x v="1"/>
      <x v="2"/>
      <x v="1"/>
      <x v="57"/>
      <x v="1"/>
    </i>
    <i>
      <x v="350"/>
      <x v="172"/>
      <x v="1"/>
      <x v="1"/>
      <x v="440"/>
      <x v="238"/>
      <x v="8"/>
      <x/>
      <x v="2"/>
      <x/>
      <x v="270"/>
      <x v="1"/>
    </i>
    <i>
      <x v="351"/>
      <x v="71"/>
      <x v="1"/>
      <x v="1"/>
      <x v="445"/>
      <x v="291"/>
      <x v="169"/>
      <x v="1"/>
      <x v="2"/>
      <x v="1"/>
      <x v="274"/>
      <x/>
    </i>
    <i>
      <x v="352"/>
      <x v="144"/>
      <x v="1"/>
      <x v="1"/>
      <x v="450"/>
      <x v="274"/>
      <x v="106"/>
      <x/>
      <x v="1"/>
      <x v="1"/>
      <x v="279"/>
      <x/>
    </i>
    <i>
      <x v="353"/>
      <x v="2"/>
      <x v="1"/>
      <x v="1"/>
      <x v="254"/>
      <x v="299"/>
      <x v="126"/>
      <x/>
      <x v="2"/>
      <x v="1"/>
      <x v="57"/>
      <x/>
    </i>
    <i>
      <x v="354"/>
      <x v="98"/>
      <x v="1"/>
      <x v="1"/>
      <x v="465"/>
      <x v="307"/>
      <x v="131"/>
      <x/>
      <x v="2"/>
      <x/>
      <x v="292"/>
      <x v="1"/>
    </i>
    <i>
      <x v="355"/>
      <x v="2"/>
      <x v="1"/>
      <x v="1"/>
      <x v="254"/>
      <x v="308"/>
      <x v="17"/>
      <x/>
      <x v="2"/>
      <x v="1"/>
      <x v="57"/>
      <x/>
    </i>
    <i>
      <x v="356"/>
      <x v="2"/>
      <x v="1"/>
      <x v="1"/>
      <x v="254"/>
      <x v="308"/>
      <x v="17"/>
      <x/>
      <x v="2"/>
      <x v="1"/>
      <x v="57"/>
      <x/>
    </i>
    <i>
      <x v="357"/>
      <x v="2"/>
      <x v="1"/>
      <x v="1"/>
      <x v="254"/>
      <x v="308"/>
      <x v="17"/>
      <x/>
      <x v="2"/>
      <x v="1"/>
      <x v="293"/>
      <x/>
    </i>
    <i>
      <x v="358"/>
      <x v="2"/>
      <x v="1"/>
      <x v="1"/>
      <x v="254"/>
      <x v="308"/>
      <x v="17"/>
      <x/>
      <x v="2"/>
      <x v="1"/>
      <x v="57"/>
      <x/>
    </i>
    <i>
      <x v="359"/>
      <x v="2"/>
      <x v="1"/>
      <x v="1"/>
      <x v="254"/>
      <x v="308"/>
      <x v="17"/>
      <x/>
      <x v="2"/>
      <x v="1"/>
      <x v="57"/>
      <x/>
    </i>
    <i>
      <x v="360"/>
      <x v="121"/>
      <x v="1"/>
      <x v="1"/>
      <x v="508"/>
      <x v="40"/>
      <x v="288"/>
      <x v="1"/>
      <x/>
      <x v="1"/>
      <x/>
      <x/>
    </i>
    <i>
      <x v="361"/>
      <x v="121"/>
      <x v="1"/>
      <x v="1"/>
      <x v="516"/>
      <x v="40"/>
      <x v="288"/>
      <x v="1"/>
      <x/>
      <x/>
      <x/>
      <x/>
    </i>
    <i>
      <x v="362"/>
      <x v="170"/>
      <x v="1"/>
      <x v="1"/>
      <x v="671"/>
      <x v="438"/>
      <x v="43"/>
      <x v="1"/>
      <x/>
      <x v="1"/>
      <x/>
      <x/>
    </i>
    <i>
      <x v="363"/>
      <x v="94"/>
      <x v="1"/>
      <x v="1"/>
      <x v="674"/>
      <x v="441"/>
      <x v="386"/>
      <x/>
      <x/>
      <x v="1"/>
      <x/>
      <x/>
    </i>
    <i>
      <x v="364"/>
      <x v="94"/>
      <x v="1"/>
      <x v="1"/>
      <x v="679"/>
      <x v="446"/>
      <x v="27"/>
      <x/>
      <x/>
      <x v="1"/>
      <x/>
      <x/>
    </i>
    <i>
      <x v="365"/>
      <x v="64"/>
      <x v="1"/>
      <x v="1"/>
      <x v="680"/>
      <x v="447"/>
      <x v="387"/>
      <x/>
      <x/>
      <x v="1"/>
      <x/>
      <x/>
    </i>
    <i>
      <x v="366"/>
      <x v="94"/>
      <x v="1"/>
      <x v="1"/>
      <x v="681"/>
      <x v="448"/>
      <x v="388"/>
      <x/>
      <x/>
      <x v="1"/>
      <x/>
      <x/>
    </i>
    <i>
      <x v="367"/>
      <x v="119"/>
      <x v="1"/>
      <x/>
      <x v="685"/>
      <x v="452"/>
      <x v="17"/>
      <x/>
      <x/>
      <x/>
      <x/>
      <x/>
    </i>
    <i>
      <x v="368"/>
      <x v="124"/>
      <x v="1"/>
      <x v="1"/>
      <x v="687"/>
      <x v="454"/>
      <x v="389"/>
      <x/>
      <x/>
      <x/>
      <x/>
      <x/>
    </i>
    <i>
      <x v="369"/>
      <x v="145"/>
      <x v="1"/>
      <x v="1"/>
      <x v="691"/>
      <x v="457"/>
      <x v="7"/>
      <x/>
      <x/>
      <x v="1"/>
      <x/>
      <x/>
    </i>
    <i>
      <x v="370"/>
      <x v="7"/>
      <x/>
      <x/>
      <x v="692"/>
      <x v="80"/>
      <x v="43"/>
      <x/>
      <x/>
      <x/>
      <x/>
      <x v="1"/>
    </i>
    <i>
      <x v="371"/>
      <x v="7"/>
      <x/>
      <x/>
      <x v="693"/>
      <x v="458"/>
      <x v="390"/>
      <x/>
      <x/>
      <x/>
      <x/>
      <x v="1"/>
    </i>
    <i>
      <x v="372"/>
      <x v="17"/>
      <x v="1"/>
      <x v="1"/>
      <x v="694"/>
      <x v="459"/>
      <x v="391"/>
      <x/>
      <x/>
      <x v="1"/>
      <x/>
      <x/>
    </i>
    <i>
      <x v="373"/>
      <x v="17"/>
      <x v="1"/>
      <x v="1"/>
      <x v="695"/>
      <x v="460"/>
      <x v="392"/>
      <x/>
      <x/>
      <x v="1"/>
      <x/>
      <x/>
    </i>
    <i>
      <x v="374"/>
      <x v="62"/>
      <x v="1"/>
      <x/>
      <x v="698"/>
      <x v="463"/>
      <x v="26"/>
      <x/>
      <x/>
      <x v="1"/>
      <x/>
      <x/>
    </i>
    <i>
      <x v="375"/>
      <x v="67"/>
      <x v="1"/>
      <x v="1"/>
      <x v="702"/>
      <x v="465"/>
      <x v="394"/>
      <x/>
      <x/>
      <x v="1"/>
      <x/>
      <x/>
    </i>
    <i>
      <x v="376"/>
      <x v="33"/>
      <x v="1"/>
      <x v="1"/>
      <x v="703"/>
      <x v="466"/>
      <x v="395"/>
      <x/>
      <x/>
      <x/>
      <x/>
      <x/>
    </i>
    <i>
      <x v="377"/>
      <x v="173"/>
      <x v="1"/>
      <x v="1"/>
      <x v="708"/>
      <x v="470"/>
      <x v="396"/>
      <x/>
      <x/>
      <x/>
      <x/>
      <x/>
    </i>
    <i>
      <x v="378"/>
      <x v="170"/>
      <x v="1"/>
      <x v="1"/>
      <x v="714"/>
      <x v="473"/>
      <x v="397"/>
      <x v="1"/>
      <x/>
      <x v="1"/>
      <x/>
      <x v="1"/>
    </i>
    <i>
      <x v="379"/>
      <x v="174"/>
      <x v="1"/>
      <x v="1"/>
      <x v="717"/>
      <x v="475"/>
      <x v="398"/>
      <x/>
      <x/>
      <x/>
      <x/>
      <x/>
    </i>
    <i>
      <x v="380"/>
      <x v="17"/>
      <x v="1"/>
      <x v="1"/>
      <x v="728"/>
      <x v="11"/>
      <x v="230"/>
      <x/>
      <x/>
      <x/>
      <x/>
      <x v="1"/>
    </i>
    <i>
      <x v="381"/>
      <x v="17"/>
      <x v="1"/>
      <x v="1"/>
      <x v="729"/>
      <x v="11"/>
      <x v="230"/>
      <x/>
      <x/>
      <x/>
      <x/>
      <x v="1"/>
    </i>
    <i>
      <x v="382"/>
      <x v="17"/>
      <x v="1"/>
      <x v="1"/>
      <x v="734"/>
      <x v="482"/>
      <x v="399"/>
      <x/>
      <x/>
      <x v="1"/>
      <x/>
      <x/>
    </i>
    <i>
      <x v="383"/>
      <x v="17"/>
      <x v="1"/>
      <x/>
      <x v="735"/>
      <x v="11"/>
      <x v="230"/>
      <x/>
      <x/>
      <x/>
      <x/>
      <x v="1"/>
    </i>
    <i>
      <x v="384"/>
      <x v="167"/>
      <x v="1"/>
      <x/>
      <x v="736"/>
      <x v="110"/>
      <x v="40"/>
      <x/>
      <x/>
      <x/>
      <x/>
      <x/>
    </i>
    <i>
      <x v="385"/>
      <x v="70"/>
      <x v="1"/>
      <x v="1"/>
      <x v="738"/>
      <x v="483"/>
      <x v="95"/>
      <x/>
      <x/>
      <x v="1"/>
      <x/>
      <x/>
    </i>
    <i>
      <x v="386"/>
      <x v="70"/>
      <x v="1"/>
      <x v="1"/>
      <x v="739"/>
      <x v="483"/>
      <x v="95"/>
      <x/>
      <x/>
      <x v="1"/>
      <x/>
      <x/>
    </i>
    <i>
      <x v="387"/>
      <x v="70"/>
      <x v="1"/>
      <x v="1"/>
      <x v="738"/>
      <x v="483"/>
      <x v="95"/>
      <x/>
      <x/>
      <x v="1"/>
      <x/>
      <x/>
    </i>
    <i>
      <x v="388"/>
      <x v="70"/>
      <x v="1"/>
      <x v="1"/>
      <x v="738"/>
      <x v="483"/>
      <x v="95"/>
      <x/>
      <x/>
      <x v="1"/>
      <x/>
      <x/>
    </i>
    <i>
      <x v="389"/>
      <x v="17"/>
      <x v="1"/>
      <x v="1"/>
      <x v="744"/>
      <x v="486"/>
      <x v="139"/>
      <x/>
      <x/>
      <x v="1"/>
      <x/>
      <x/>
    </i>
    <i>
      <x v="390"/>
      <x v="124"/>
      <x v="1"/>
      <x v="1"/>
      <x v="745"/>
      <x v="487"/>
      <x v="401"/>
      <x/>
      <x/>
      <x/>
      <x/>
      <x/>
    </i>
    <i>
      <x v="391"/>
      <x v="106"/>
      <x/>
      <x/>
      <x v="747"/>
      <x v="489"/>
      <x v="14"/>
      <x/>
      <x/>
      <x v="1"/>
      <x/>
      <x/>
    </i>
    <i>
      <x v="392"/>
      <x v="83"/>
      <x v="1"/>
      <x v="1"/>
      <x v="748"/>
      <x v="490"/>
      <x v="402"/>
      <x/>
      <x/>
      <x v="1"/>
      <x/>
      <x/>
    </i>
    <i>
      <x v="393"/>
      <x v="136"/>
      <x v="1"/>
      <x/>
      <x v="751"/>
      <x v="11"/>
      <x v="43"/>
      <x/>
      <x/>
      <x/>
      <x/>
      <x v="1"/>
    </i>
    <i>
      <x v="394"/>
      <x v="154"/>
      <x v="1"/>
      <x v="1"/>
      <x v="753"/>
      <x v="487"/>
      <x v="403"/>
      <x/>
      <x/>
      <x v="1"/>
      <x/>
      <x v="1"/>
    </i>
    <i>
      <x v="395"/>
      <x v="97"/>
      <x v="1"/>
      <x/>
      <x v="754"/>
      <x v="494"/>
      <x v="404"/>
      <x/>
      <x/>
      <x v="1"/>
      <x/>
      <x/>
    </i>
    <i>
      <x v="396"/>
      <x v="136"/>
      <x v="1"/>
      <x/>
      <x v="755"/>
      <x v="90"/>
      <x v="95"/>
      <x/>
      <x/>
      <x/>
      <x/>
      <x/>
    </i>
    <i>
      <x v="397"/>
      <x v="83"/>
      <x v="1"/>
      <x v="1"/>
      <x v="756"/>
      <x v="495"/>
      <x v="405"/>
      <x/>
      <x/>
      <x v="1"/>
      <x/>
      <x/>
    </i>
    <i>
      <x v="398"/>
      <x v="17"/>
      <x v="1"/>
      <x v="1"/>
      <x v="760"/>
      <x v="498"/>
      <x v="168"/>
      <x/>
      <x/>
      <x v="1"/>
      <x/>
      <x/>
    </i>
    <i>
      <x v="399"/>
      <x v="159"/>
      <x v="1"/>
      <x v="1"/>
      <x v="765"/>
      <x v="11"/>
      <x v="40"/>
      <x/>
      <x/>
      <x v="1"/>
      <x/>
      <x v="1"/>
    </i>
    <i>
      <x v="400"/>
      <x v="124"/>
      <x v="1"/>
      <x v="1"/>
      <x v="768"/>
      <x v="502"/>
      <x v="396"/>
      <x/>
      <x/>
      <x/>
      <x/>
      <x/>
    </i>
    <i>
      <x v="401"/>
      <x v="136"/>
      <x v="1"/>
      <x/>
      <x v="800"/>
      <x v="106"/>
      <x v="8"/>
      <x/>
      <x v="2"/>
      <x/>
      <x v="170"/>
      <x/>
    </i>
    <i>
      <x v="402"/>
      <x v="136"/>
      <x v="1"/>
      <x/>
      <x v="801"/>
      <x v="63"/>
      <x v="34"/>
      <x/>
      <x v="1"/>
      <x v="1"/>
      <x v="170"/>
      <x/>
    </i>
    <i>
      <x v="403"/>
      <x v="136"/>
      <x v="1"/>
      <x v="1"/>
      <x v="802"/>
      <x v="238"/>
      <x v="43"/>
      <x v="1"/>
      <x v="1"/>
      <x/>
      <x v="170"/>
      <x/>
    </i>
    <i>
      <x v="404"/>
      <x v="136"/>
      <x v="1"/>
      <x/>
      <x v="803"/>
      <x v="115"/>
      <x v="36"/>
      <x/>
      <x v="1"/>
      <x v="1"/>
      <x v="170"/>
      <x/>
    </i>
    <i>
      <x v="405"/>
      <x v="116"/>
      <x v="1"/>
      <x v="1"/>
      <x v="804"/>
      <x v="69"/>
      <x v="413"/>
      <x/>
      <x v="3"/>
      <x v="3"/>
      <x v="170"/>
      <x v="3"/>
    </i>
    <i>
      <x v="406"/>
      <x v="163"/>
      <x v="1"/>
      <x/>
      <x v="609"/>
      <x v="238"/>
      <x v="8"/>
      <x/>
      <x v="3"/>
      <x v="1"/>
      <x v="170"/>
      <x/>
    </i>
    <i>
      <x v="407"/>
      <x v="56"/>
      <x v="1"/>
      <x/>
      <x v="805"/>
      <x v="80"/>
      <x v="14"/>
      <x v="1"/>
      <x v="1"/>
      <x/>
      <x v="474"/>
      <x v="2"/>
    </i>
    <i>
      <x v="408"/>
      <x v="56"/>
      <x v="1"/>
      <x/>
      <x v="806"/>
      <x v="238"/>
      <x v="43"/>
      <x v="1"/>
      <x v="1"/>
      <x/>
      <x v="475"/>
      <x v="2"/>
    </i>
    <i>
      <x v="409"/>
      <x v="56"/>
      <x v="1"/>
      <x/>
      <x v="807"/>
      <x v="238"/>
      <x v="43"/>
      <x v="1"/>
      <x v="1"/>
      <x/>
      <x v="474"/>
      <x v="2"/>
    </i>
    <i>
      <x v="410"/>
      <x v="171"/>
      <x v="1"/>
      <x/>
      <x v="808"/>
      <x v="90"/>
      <x v="95"/>
      <x/>
      <x v="1"/>
      <x v="1"/>
      <x/>
      <x/>
    </i>
    <i>
      <x v="411"/>
      <x v="9"/>
      <x v="1"/>
      <x/>
      <x v="809"/>
      <x v="178"/>
      <x v="139"/>
      <x/>
      <x v="1"/>
      <x v="1"/>
      <x/>
      <x v="2"/>
    </i>
    <i>
      <x v="412"/>
      <x v="107"/>
      <x v="1"/>
      <x v="1"/>
      <x v="201"/>
      <x v="142"/>
      <x v="102"/>
      <x/>
      <x v="1"/>
      <x v="1"/>
      <x v="38"/>
      <x v="1"/>
    </i>
    <i>
      <x v="413"/>
      <x v="71"/>
      <x v="1"/>
      <x v="1"/>
      <x v="225"/>
      <x v="156"/>
      <x v="115"/>
      <x v="1"/>
      <x v="2"/>
      <x/>
      <x v="59"/>
      <x/>
    </i>
    <i>
      <x v="414"/>
      <x v="71"/>
      <x v="1"/>
      <x v="1"/>
      <x v="226"/>
      <x v="156"/>
      <x v="115"/>
      <x v="1"/>
      <x v="2"/>
      <x v="1"/>
      <x v="60"/>
      <x/>
    </i>
    <i>
      <x v="415"/>
      <x v="94"/>
      <x v="1"/>
      <x/>
      <x v="232"/>
      <x v="160"/>
      <x v="119"/>
      <x/>
      <x v="2"/>
      <x v="1"/>
      <x v="66"/>
      <x v="1"/>
    </i>
    <i>
      <x v="416"/>
      <x v="142"/>
      <x v="1"/>
      <x/>
      <x v="240"/>
      <x v="164"/>
      <x v="123"/>
      <x/>
      <x v="2"/>
      <x v="1"/>
      <x v="72"/>
      <x/>
    </i>
    <i>
      <x v="417"/>
      <x v="71"/>
      <x v="1"/>
      <x v="1"/>
      <x v="255"/>
      <x v="174"/>
      <x v="67"/>
      <x v="1"/>
      <x v="2"/>
      <x v="1"/>
      <x v="86"/>
      <x/>
    </i>
    <i>
      <x v="418"/>
      <x v="71"/>
      <x v="1"/>
      <x v="1"/>
      <x v="256"/>
      <x v="174"/>
      <x v="67"/>
      <x v="1"/>
      <x v="2"/>
      <x v="1"/>
      <x v="87"/>
      <x/>
    </i>
    <i>
      <x v="419"/>
      <x v="71"/>
      <x v="1"/>
      <x v="1"/>
      <x v="257"/>
      <x v="174"/>
      <x v="67"/>
      <x v="1"/>
      <x v="2"/>
      <x v="1"/>
      <x v="88"/>
      <x/>
    </i>
    <i>
      <x v="420"/>
      <x v="71"/>
      <x v="1"/>
      <x v="1"/>
      <x v="258"/>
      <x v="174"/>
      <x v="67"/>
      <x v="1"/>
      <x v="2"/>
      <x v="1"/>
      <x v="89"/>
      <x/>
    </i>
    <i>
      <x v="421"/>
      <x v="71"/>
      <x v="1"/>
      <x v="1"/>
      <x v="259"/>
      <x v="174"/>
      <x v="67"/>
      <x v="1"/>
      <x v="2"/>
      <x v="1"/>
      <x v="90"/>
      <x/>
    </i>
    <i>
      <x v="422"/>
      <x v="71"/>
      <x v="1"/>
      <x v="1"/>
      <x v="260"/>
      <x v="174"/>
      <x v="67"/>
      <x v="1"/>
      <x v="2"/>
      <x v="1"/>
      <x v="91"/>
      <x/>
    </i>
    <i>
      <x v="423"/>
      <x v="133"/>
      <x v="1"/>
      <x/>
      <x v="263"/>
      <x v="177"/>
      <x v="21"/>
      <x v="1"/>
      <x v="2"/>
      <x v="1"/>
      <x v="93"/>
      <x/>
    </i>
    <i>
      <x v="424"/>
      <x v="71"/>
      <x v="1"/>
      <x v="1"/>
      <x v="265"/>
      <x v="178"/>
      <x v="136"/>
      <x v="1"/>
      <x v="2"/>
      <x v="1"/>
      <x v="95"/>
      <x/>
    </i>
    <i>
      <x v="425"/>
      <x v="71"/>
      <x v="1"/>
      <x/>
      <x v="275"/>
      <x v="188"/>
      <x v="141"/>
      <x v="1"/>
      <x v="2"/>
      <x v="1"/>
      <x v="104"/>
      <x/>
    </i>
    <i>
      <x v="426"/>
      <x v="71"/>
      <x v="1"/>
      <x v="1"/>
      <x v="276"/>
      <x v="188"/>
      <x v="142"/>
      <x v="1"/>
      <x v="2"/>
      <x v="1"/>
      <x v="105"/>
      <x/>
    </i>
    <i>
      <x v="427"/>
      <x v="3"/>
      <x v="1"/>
      <x/>
      <x v="279"/>
      <x v="184"/>
      <x v="139"/>
      <x/>
      <x v="2"/>
      <x v="1"/>
      <x v="107"/>
      <x v="1"/>
    </i>
    <i>
      <x v="428"/>
      <x v="44"/>
      <x v="1"/>
      <x v="1"/>
      <x v="281"/>
      <x v="190"/>
      <x v="145"/>
      <x/>
      <x v="1"/>
      <x v="1"/>
      <x v="109"/>
      <x v="1"/>
    </i>
    <i>
      <x v="429"/>
      <x v="178"/>
      <x v="1"/>
      <x v="1"/>
      <x v="285"/>
      <x v="194"/>
      <x v="22"/>
      <x v="1"/>
      <x v="2"/>
      <x/>
      <x v="112"/>
      <x/>
    </i>
    <i>
      <x v="430"/>
      <x v="71"/>
      <x v="1"/>
      <x/>
      <x v="290"/>
      <x v="198"/>
      <x v="150"/>
      <x v="1"/>
      <x v="2"/>
      <x v="1"/>
      <x v="118"/>
      <x/>
    </i>
    <i>
      <x v="431"/>
      <x v="98"/>
      <x v="1"/>
      <x v="1"/>
      <x v="298"/>
      <x v="201"/>
      <x v="155"/>
      <x/>
      <x v="2"/>
      <x v="1"/>
      <x v="126"/>
      <x v="1"/>
    </i>
    <i>
      <x v="432"/>
      <x v="93"/>
      <x v="1"/>
      <x/>
      <x v="299"/>
      <x v="192"/>
      <x v="156"/>
      <x/>
      <x v="2"/>
      <x v="1"/>
      <x v="127"/>
      <x/>
    </i>
    <i>
      <x v="433"/>
      <x v="71"/>
      <x v="1"/>
      <x/>
      <x v="320"/>
      <x v="216"/>
      <x v="173"/>
      <x v="1"/>
      <x v="2"/>
      <x v="1"/>
      <x v="150"/>
      <x v="1"/>
    </i>
    <i>
      <x v="434"/>
      <x v="71"/>
      <x v="1"/>
      <x v="1"/>
      <x v="323"/>
      <x v="220"/>
      <x v="176"/>
      <x v="1"/>
      <x v="2"/>
      <x v="1"/>
      <x v="153"/>
      <x v="1"/>
    </i>
    <i>
      <x v="435"/>
      <x v="87"/>
      <x v="1"/>
      <x v="1"/>
      <x v="345"/>
      <x v="231"/>
      <x v="189"/>
      <x v="1"/>
      <x v="2"/>
      <x v="1"/>
      <x v="175"/>
      <x v="1"/>
    </i>
    <i>
      <x v="436"/>
      <x v="48"/>
      <x v="1"/>
      <x/>
      <x v="347"/>
      <x v="233"/>
      <x v="192"/>
      <x/>
      <x v="2"/>
      <x v="1"/>
      <x v="177"/>
      <x v="1"/>
    </i>
    <i>
      <x v="437"/>
      <x v="30"/>
      <x v="1"/>
      <x v="1"/>
      <x v="350"/>
      <x v="235"/>
      <x v="194"/>
      <x v="1"/>
      <x v="1"/>
      <x v="1"/>
      <x v="182"/>
      <x/>
    </i>
    <i>
      <x v="438"/>
      <x v="71"/>
      <x v="1"/>
      <x v="1"/>
      <x v="351"/>
      <x v="222"/>
      <x v="195"/>
      <x v="1"/>
      <x v="2"/>
      <x v="1"/>
      <x v="183"/>
      <x v="1"/>
    </i>
    <i>
      <x v="439"/>
      <x v="71"/>
      <x v="1"/>
      <x/>
      <x v="368"/>
      <x v="249"/>
      <x v="203"/>
      <x v="1"/>
      <x v="2"/>
      <x v="1"/>
      <x v="197"/>
      <x v="1"/>
    </i>
    <i>
      <x v="440"/>
      <x v="71"/>
      <x v="1"/>
      <x v="1"/>
      <x v="369"/>
      <x v="249"/>
      <x v="203"/>
      <x v="1"/>
      <x v="2"/>
      <x v="1"/>
      <x v="198"/>
      <x v="1"/>
    </i>
    <i>
      <x v="441"/>
      <x v="106"/>
      <x v="1"/>
      <x v="1"/>
      <x v="375"/>
      <x v="251"/>
      <x v="207"/>
      <x/>
      <x v="2"/>
      <x v="1"/>
      <x v="211"/>
      <x v="1"/>
    </i>
    <i>
      <x v="442"/>
      <x v="71"/>
      <x v="1"/>
      <x v="1"/>
      <x v="386"/>
      <x v="260"/>
      <x v="44"/>
      <x v="1"/>
      <x v="2"/>
      <x v="1"/>
      <x v="225"/>
      <x v="1"/>
    </i>
    <i>
      <x v="443"/>
      <x v="120"/>
      <x v="1"/>
      <x/>
      <x v="34"/>
      <x v="106"/>
      <x v="218"/>
      <x/>
      <x v="2"/>
      <x v="1"/>
      <x v="228"/>
      <x/>
    </i>
    <i>
      <x v="444"/>
      <x v="74"/>
      <x v="1"/>
      <x v="1"/>
      <x v="389"/>
      <x v="262"/>
      <x v="219"/>
      <x/>
      <x v="1"/>
      <x v="1"/>
      <x v="229"/>
      <x v="1"/>
    </i>
    <i>
      <x v="445"/>
      <x v="83"/>
      <x v="1"/>
      <x/>
      <x v="404"/>
      <x v="269"/>
      <x v="162"/>
      <x/>
      <x v="2"/>
      <x v="1"/>
      <x v="240"/>
      <x v="1"/>
    </i>
    <i>
      <x v="446"/>
      <x v="67"/>
      <x v="1"/>
      <x v="1"/>
      <x v="407"/>
      <x v="272"/>
      <x v="168"/>
      <x v="1"/>
      <x v="1"/>
      <x v="1"/>
      <x v="243"/>
      <x v="1"/>
    </i>
    <i>
      <x v="447"/>
      <x v="30"/>
      <x v="1"/>
      <x/>
      <x v="409"/>
      <x v="238"/>
      <x v="229"/>
      <x/>
      <x v="2"/>
      <x v="1"/>
      <x v="244"/>
      <x/>
    </i>
    <i>
      <x v="448"/>
      <x v="6"/>
      <x v="1"/>
      <x v="1"/>
      <x v="411"/>
      <x v="274"/>
      <x v="231"/>
      <x/>
      <x v="2"/>
      <x v="1"/>
      <x v="246"/>
      <x v="1"/>
    </i>
    <i>
      <x v="449"/>
      <x v="6"/>
      <x v="1"/>
      <x v="1"/>
      <x v="411"/>
      <x v="274"/>
      <x v="231"/>
      <x/>
      <x v="2"/>
      <x v="1"/>
      <x v="247"/>
      <x v="1"/>
    </i>
    <i>
      <x v="450"/>
      <x v="2"/>
      <x v="1"/>
      <x/>
      <x v="254"/>
      <x v="275"/>
      <x v="41"/>
      <x/>
      <x v="2"/>
      <x v="1"/>
      <x v="57"/>
      <x/>
    </i>
    <i>
      <x v="451"/>
      <x v="2"/>
      <x v="1"/>
      <x v="1"/>
      <x v="254"/>
      <x v="275"/>
      <x v="41"/>
      <x/>
      <x v="2"/>
      <x v="1"/>
      <x v="57"/>
      <x/>
    </i>
    <i>
      <x v="452"/>
      <x v="2"/>
      <x v="1"/>
      <x v="1"/>
      <x v="254"/>
      <x v="275"/>
      <x v="41"/>
      <x/>
      <x v="2"/>
      <x v="1"/>
      <x v="57"/>
      <x/>
    </i>
    <i>
      <x v="453"/>
      <x v="71"/>
      <x v="1"/>
      <x v="1"/>
      <x v="415"/>
      <x v="276"/>
      <x v="234"/>
      <x v="1"/>
      <x v="2"/>
      <x v="1"/>
      <x v="250"/>
      <x/>
    </i>
    <i>
      <x v="454"/>
      <x v="108"/>
      <x v="1"/>
      <x v="1"/>
      <x v="416"/>
      <x v="277"/>
      <x v="235"/>
      <x/>
      <x v="1"/>
      <x v="1"/>
      <x v="251"/>
      <x/>
    </i>
    <i>
      <x v="455"/>
      <x v="108"/>
      <x v="1"/>
      <x v="1"/>
      <x v="417"/>
      <x v="277"/>
      <x v="235"/>
      <x/>
      <x v="1"/>
      <x v="1"/>
      <x v="252"/>
      <x v="1"/>
    </i>
    <i>
      <x v="456"/>
      <x v="108"/>
      <x v="1"/>
      <x/>
      <x v="418"/>
      <x v="277"/>
      <x v="235"/>
      <x/>
      <x v="1"/>
      <x v="1"/>
      <x v="253"/>
      <x v="1"/>
    </i>
    <i>
      <x v="457"/>
      <x v="108"/>
      <x v="1"/>
      <x v="1"/>
      <x v="419"/>
      <x v="277"/>
      <x v="235"/>
      <x/>
      <x v="1"/>
      <x v="1"/>
      <x v="254"/>
      <x v="1"/>
    </i>
    <i>
      <x v="458"/>
      <x v="108"/>
      <x v="1"/>
      <x v="1"/>
      <x v="421"/>
      <x v="277"/>
      <x v="235"/>
      <x/>
      <x v="1"/>
      <x v="1"/>
      <x v="256"/>
      <x v="1"/>
    </i>
    <i>
      <x v="459"/>
      <x v="71"/>
      <x v="1"/>
      <x v="1"/>
      <x v="422"/>
      <x v="277"/>
      <x v="237"/>
      <x v="1"/>
      <x v="2"/>
      <x v="1"/>
      <x v="115"/>
      <x v="1"/>
    </i>
    <i>
      <x v="460"/>
      <x v="71"/>
      <x v="1"/>
      <x v="1"/>
      <x v="427"/>
      <x v="281"/>
      <x v="240"/>
      <x/>
      <x v="2"/>
      <x v="1"/>
      <x v="261"/>
      <x v="1"/>
    </i>
    <i>
      <x v="461"/>
      <x v="48"/>
      <x v="1"/>
      <x v="1"/>
      <x v="428"/>
      <x v="282"/>
      <x v="241"/>
      <x/>
      <x v="2"/>
      <x v="1"/>
      <x v="262"/>
      <x v="1"/>
    </i>
    <i>
      <x v="462"/>
      <x v="51"/>
      <x v="2"/>
      <x/>
      <x v="429"/>
      <x v="283"/>
      <x v="242"/>
      <x/>
      <x v="2"/>
      <x/>
      <x v="263"/>
      <x v="1"/>
    </i>
    <i>
      <x v="463"/>
      <x v="154"/>
      <x v="1"/>
      <x/>
      <x v="414"/>
      <x v="284"/>
      <x v="232"/>
      <x/>
      <x v="2"/>
      <x v="1"/>
      <x v="249"/>
      <x/>
    </i>
    <i>
      <x v="464"/>
      <x v="108"/>
      <x v="1"/>
      <x v="1"/>
      <x v="431"/>
      <x v="274"/>
      <x v="235"/>
      <x/>
      <x v="1"/>
      <x v="1"/>
      <x v="264"/>
      <x v="1"/>
    </i>
    <i>
      <x v="465"/>
      <x v="71"/>
      <x v="1"/>
      <x v="1"/>
      <x v="438"/>
      <x v="289"/>
      <x v="245"/>
      <x v="1"/>
      <x v="2"/>
      <x/>
      <x v="269"/>
      <x v="1"/>
    </i>
    <i>
      <x v="466"/>
      <x v="137"/>
      <x v="1"/>
      <x v="1"/>
      <x v="442"/>
      <x v="274"/>
      <x v="246"/>
      <x/>
      <x v="2"/>
      <x/>
      <x v="57"/>
      <x v="1"/>
    </i>
    <i>
      <x v="467"/>
      <x v="43"/>
      <x v="1"/>
      <x v="1"/>
      <x v="443"/>
      <x v="238"/>
      <x v="43"/>
      <x/>
      <x v="1"/>
      <x v="1"/>
      <x v="272"/>
      <x v="1"/>
    </i>
    <i>
      <x v="468"/>
      <x v="57"/>
      <x v="1"/>
      <x v="1"/>
      <x v="451"/>
      <x v="294"/>
      <x v="175"/>
      <x/>
      <x v="1"/>
      <x v="1"/>
      <x v="280"/>
      <x/>
    </i>
    <i>
      <x v="469"/>
      <x v="57"/>
      <x v="1"/>
      <x/>
      <x v="319"/>
      <x v="306"/>
      <x v="130"/>
      <x v="1"/>
      <x v="2"/>
      <x v="1"/>
      <x v="291"/>
      <x/>
    </i>
    <i>
      <x v="470"/>
      <x v="20"/>
      <x v="1"/>
      <x v="1"/>
      <x v="179"/>
      <x v="128"/>
      <x v="88"/>
      <x v="1"/>
      <x v="2"/>
      <x v="1"/>
      <x/>
      <x v="1"/>
    </i>
    <i>
      <x v="471"/>
      <x v="72"/>
      <x v="1"/>
      <x v="1"/>
      <x v="188"/>
      <x v="134"/>
      <x v="44"/>
      <x/>
      <x v="2"/>
      <x v="1"/>
      <x v="25"/>
      <x v="1"/>
    </i>
    <i>
      <x v="472"/>
      <x v="94"/>
      <x v="1"/>
      <x/>
      <x v="230"/>
      <x v="159"/>
      <x v="118"/>
      <x/>
      <x v="1"/>
      <x v="1"/>
      <x v="64"/>
      <x v="1"/>
    </i>
    <i>
      <x v="473"/>
      <x v="94"/>
      <x v="1"/>
      <x/>
      <x v="231"/>
      <x v="106"/>
      <x v="14"/>
      <x/>
      <x v="1"/>
      <x v="1"/>
      <x v="65"/>
      <x v="1"/>
    </i>
    <i>
      <x v="474"/>
      <x v="48"/>
      <x v="1"/>
      <x/>
      <x v="352"/>
      <x v="236"/>
      <x v="196"/>
      <x/>
      <x v="2"/>
      <x v="1"/>
      <x v="184"/>
      <x v="1"/>
    </i>
    <i>
      <x v="475"/>
      <x v="176"/>
      <x v="1"/>
      <x/>
      <x v="365"/>
      <x v="246"/>
      <x v="202"/>
      <x/>
      <x v="2"/>
      <x v="1"/>
      <x v="194"/>
      <x/>
    </i>
    <i>
      <x v="476"/>
      <x v="93"/>
      <x v="1"/>
      <x/>
      <x v="387"/>
      <x v="261"/>
      <x v="217"/>
      <x/>
      <x v="1"/>
      <x v="1"/>
      <x v="226"/>
      <x v="1"/>
    </i>
    <i>
      <x v="477"/>
      <x v="67"/>
      <x v="1"/>
      <x v="1"/>
      <x v="390"/>
      <x v="184"/>
      <x v="220"/>
      <x/>
      <x v="1"/>
      <x v="1"/>
      <x/>
      <x v="1"/>
    </i>
    <i>
      <x v="478"/>
      <x v="108"/>
      <x v="1"/>
      <x v="1"/>
      <x v="424"/>
      <x v="280"/>
      <x v="239"/>
      <x/>
      <x v="1"/>
      <x v="1"/>
      <x v="259"/>
      <x/>
    </i>
    <i>
      <x v="479"/>
      <x v="108"/>
      <x v="1"/>
      <x v="1"/>
      <x v="425"/>
      <x v="280"/>
      <x v="235"/>
      <x/>
      <x v="1"/>
      <x v="1"/>
      <x v="259"/>
      <x v="1"/>
    </i>
    <i>
      <x v="480"/>
      <x v="108"/>
      <x v="1"/>
      <x v="1"/>
      <x v="426"/>
      <x v="280"/>
      <x v="235"/>
      <x/>
      <x v="2"/>
      <x v="1"/>
      <x v="260"/>
      <x v="1"/>
    </i>
    <i>
      <x v="481"/>
      <x v="51"/>
      <x v="1"/>
      <x/>
      <x v="435"/>
      <x v="285"/>
      <x v="108"/>
      <x/>
      <x v="2"/>
      <x/>
      <x v="263"/>
      <x v="1"/>
    </i>
    <i>
      <x v="482"/>
      <x v="82"/>
      <x v="1"/>
      <x v="2"/>
      <x v="441"/>
      <x v="238"/>
      <x v="14"/>
      <x v="1"/>
      <x v="2"/>
      <x/>
      <x v="271"/>
      <x v="1"/>
    </i>
    <i>
      <x v="483"/>
      <x v="35"/>
      <x/>
      <x/>
      <x v="7"/>
      <x v="4"/>
      <x v="1"/>
      <x v="1"/>
      <x/>
      <x v="1"/>
      <x/>
      <x v="1"/>
    </i>
    <i>
      <x v="484"/>
      <x v="64"/>
      <x/>
      <x v="1"/>
      <x v="14"/>
      <x v="9"/>
      <x v="1"/>
      <x/>
      <x/>
      <x v="1"/>
      <x/>
      <x/>
    </i>
    <i>
      <x v="485"/>
      <x v="165"/>
      <x/>
      <x v="1"/>
      <x v="15"/>
      <x v="10"/>
      <x v="1"/>
      <x/>
      <x/>
      <x v="1"/>
      <x/>
      <x/>
    </i>
    <i>
      <x v="486"/>
      <x v="148"/>
      <x/>
      <x v="1"/>
      <x v="16"/>
      <x v="11"/>
      <x v="1"/>
      <x/>
      <x/>
      <x/>
      <x/>
      <x/>
    </i>
    <i>
      <x v="487"/>
      <x v="30"/>
      <x/>
      <x v="1"/>
      <x v="17"/>
      <x v="12"/>
      <x v="1"/>
      <x v="1"/>
      <x/>
      <x v="1"/>
      <x/>
      <x v="1"/>
    </i>
    <i>
      <x v="488"/>
      <x v="43"/>
      <x/>
      <x v="1"/>
      <x v="21"/>
      <x v="15"/>
      <x v="1"/>
      <x/>
      <x/>
      <x/>
      <x/>
      <x/>
    </i>
    <i>
      <x v="489"/>
      <x v="30"/>
      <x/>
      <x v="1"/>
      <x v="25"/>
      <x v="17"/>
      <x v="1"/>
      <x v="1"/>
      <x/>
      <x v="1"/>
      <x/>
      <x v="1"/>
    </i>
    <i>
      <x v="490"/>
      <x v="106"/>
      <x/>
      <x v="1"/>
      <x v="68"/>
      <x v="44"/>
      <x v="1"/>
      <x v="1"/>
      <x/>
      <x/>
      <x/>
      <x/>
    </i>
    <i>
      <x v="491"/>
      <x v="106"/>
      <x/>
      <x v="1"/>
      <x v="69"/>
      <x v="44"/>
      <x v="1"/>
      <x v="1"/>
      <x/>
      <x v="1"/>
      <x/>
      <x/>
    </i>
    <i>
      <x v="492"/>
      <x v="106"/>
      <x/>
      <x v="1"/>
      <x v="70"/>
      <x v="45"/>
      <x v="1"/>
      <x/>
      <x/>
      <x v="1"/>
      <x/>
      <x/>
    </i>
    <i>
      <x v="493"/>
      <x v="90"/>
      <x v="1"/>
      <x v="1"/>
      <x v="76"/>
      <x v="47"/>
      <x v="23"/>
      <x v="1"/>
      <x/>
      <x v="1"/>
      <x v="1"/>
      <x/>
    </i>
    <i>
      <x v="494"/>
      <x v="90"/>
      <x/>
      <x/>
      <x v="77"/>
      <x v="48"/>
      <x v="24"/>
      <x/>
      <x/>
      <x/>
      <x v="1"/>
      <x/>
    </i>
    <i>
      <x v="495"/>
      <x v="2"/>
      <x/>
      <x v="1"/>
      <x v="84"/>
      <x v="54"/>
      <x v="1"/>
      <x/>
      <x/>
      <x/>
      <x/>
      <x/>
    </i>
    <i>
      <x v="496"/>
      <x v="2"/>
      <x/>
      <x/>
      <x v="84"/>
      <x v="57"/>
      <x v="1"/>
      <x/>
      <x/>
      <x v="1"/>
      <x/>
      <x/>
    </i>
    <i>
      <x v="497"/>
      <x v="2"/>
      <x/>
      <x v="1"/>
      <x v="84"/>
      <x v="58"/>
      <x v="1"/>
      <x/>
      <x/>
      <x v="1"/>
      <x/>
      <x/>
    </i>
    <i>
      <x v="498"/>
      <x v="113"/>
      <x/>
      <x v="1"/>
      <x v="89"/>
      <x v="62"/>
      <x v="1"/>
      <x/>
      <x/>
      <x/>
      <x/>
      <x/>
    </i>
    <i>
      <x v="499"/>
      <x v="151"/>
      <x/>
      <x v="1"/>
      <x v="92"/>
      <x v="65"/>
      <x v="1"/>
      <x/>
      <x/>
      <x v="1"/>
      <x/>
      <x/>
    </i>
    <i>
      <x v="500"/>
      <x v="112"/>
      <x/>
      <x v="1"/>
      <x v="93"/>
      <x v="66"/>
      <x v="1"/>
      <x/>
      <x/>
      <x/>
      <x/>
      <x/>
    </i>
    <i>
      <x v="501"/>
      <x v="112"/>
      <x/>
      <x v="1"/>
      <x v="94"/>
      <x v="67"/>
      <x v="1"/>
      <x/>
      <x/>
      <x/>
      <x/>
      <x/>
    </i>
    <i>
      <x v="502"/>
      <x v="4"/>
      <x/>
      <x v="1"/>
      <x v="102"/>
      <x v="74"/>
      <x v="1"/>
      <x/>
      <x/>
      <x/>
      <x/>
      <x/>
    </i>
    <i>
      <x v="503"/>
      <x v="35"/>
      <x/>
      <x v="1"/>
      <x v="131"/>
      <x v="95"/>
      <x v="1"/>
      <x v="1"/>
      <x/>
      <x v="1"/>
      <x/>
      <x/>
    </i>
    <i>
      <x v="504"/>
      <x v="30"/>
      <x/>
      <x v="1"/>
      <x v="193"/>
      <x v="129"/>
      <x v="1"/>
      <x/>
      <x v="2"/>
      <x/>
      <x v="29"/>
      <x/>
    </i>
    <i>
      <x v="505"/>
      <x v="30"/>
      <x/>
      <x v="1"/>
      <x v="197"/>
      <x v="126"/>
      <x v="1"/>
      <x/>
      <x v="2"/>
      <x/>
      <x v="33"/>
      <x/>
    </i>
    <i>
      <x v="506"/>
      <x v="30"/>
      <x/>
      <x v="1"/>
      <x v="198"/>
      <x v="126"/>
      <x v="1"/>
      <x/>
      <x v="2"/>
      <x v="1"/>
      <x v="34"/>
      <x/>
    </i>
    <i>
      <x v="507"/>
      <x v="30"/>
      <x/>
      <x v="1"/>
      <x v="202"/>
      <x v="143"/>
      <x v="1"/>
      <x/>
      <x v="2"/>
      <x/>
      <x v="39"/>
      <x/>
    </i>
    <i>
      <x v="508"/>
      <x v="35"/>
      <x/>
      <x v="1"/>
      <x v="204"/>
      <x v="144"/>
      <x v="1"/>
      <x/>
      <x v="2"/>
      <x/>
      <x v="41"/>
      <x/>
    </i>
    <i>
      <x v="509"/>
      <x v="30"/>
      <x/>
      <x v="1"/>
      <x v="207"/>
      <x v="146"/>
      <x v="1"/>
      <x/>
      <x v="2"/>
      <x/>
      <x v="44"/>
      <x/>
    </i>
    <i>
      <x v="510"/>
      <x v="35"/>
      <x/>
      <x/>
      <x v="209"/>
      <x v="106"/>
      <x v="1"/>
      <x/>
      <x v="2"/>
      <x/>
      <x v="45"/>
      <x/>
    </i>
    <i>
      <x v="511"/>
      <x v="43"/>
      <x/>
      <x v="1"/>
      <x v="309"/>
      <x v="209"/>
      <x v="1"/>
      <x v="1"/>
      <x v="2"/>
      <x v="1"/>
      <x v="141"/>
      <x/>
    </i>
    <i>
      <x v="512"/>
      <x v="43"/>
      <x/>
      <x v="1"/>
      <x v="328"/>
      <x v="221"/>
      <x v="1"/>
      <x v="1"/>
      <x v="2"/>
      <x v="1"/>
      <x v="158"/>
      <x/>
    </i>
    <i>
      <x v="513"/>
      <x v="21"/>
      <x/>
      <x v="1"/>
      <x v="366"/>
      <x v="247"/>
      <x v="1"/>
      <x/>
      <x v="2"/>
      <x v="1"/>
      <x v="195"/>
      <x/>
    </i>
    <i>
      <x v="514"/>
      <x v="75"/>
      <x/>
      <x v="1"/>
      <x v="433"/>
      <x v="286"/>
      <x v="1"/>
      <x v="1"/>
      <x/>
      <x/>
      <x/>
      <x/>
    </i>
    <i>
      <x v="515"/>
      <x v="71"/>
      <x v="1"/>
      <x/>
      <x v="444"/>
      <x v="290"/>
      <x v="247"/>
      <x v="1"/>
      <x v="2"/>
      <x v="1"/>
      <x v="273"/>
      <x/>
    </i>
    <i>
      <x v="516"/>
      <x v="143"/>
      <x v="1"/>
      <x/>
      <x v="446"/>
      <x v="292"/>
      <x v="248"/>
      <x/>
      <x v="1"/>
      <x v="1"/>
      <x v="275"/>
      <x/>
    </i>
    <i>
      <x v="517"/>
      <x v="108"/>
      <x v="1"/>
      <x v="1"/>
      <x v="447"/>
      <x v="293"/>
      <x v="249"/>
      <x/>
      <x v="1"/>
      <x v="1"/>
      <x v="276"/>
      <x v="1"/>
    </i>
    <i>
      <x v="518"/>
      <x v="109"/>
      <x v="1"/>
      <x v="1"/>
      <x v="448"/>
      <x v="293"/>
      <x v="249"/>
      <x/>
      <x v="1"/>
      <x v="1"/>
      <x v="277"/>
      <x v="1"/>
    </i>
    <i>
      <x v="519"/>
      <x v="108"/>
      <x v="1"/>
      <x v="1"/>
      <x v="449"/>
      <x v="293"/>
      <x v="249"/>
      <x/>
      <x v="1"/>
      <x v="1"/>
      <x v="278"/>
      <x v="1"/>
    </i>
    <i>
      <x v="521"/>
      <x v="15"/>
      <x v="1"/>
      <x v="1"/>
      <x v="452"/>
      <x v="295"/>
      <x v="250"/>
      <x/>
      <x v="2"/>
      <x/>
      <x v="281"/>
      <x v="1"/>
    </i>
    <i>
      <x v="522"/>
      <x v="71"/>
      <x v="1"/>
      <x/>
      <x v="453"/>
      <x v="281"/>
      <x v="251"/>
      <x/>
      <x v="1"/>
      <x v="1"/>
      <x v="24"/>
      <x v="1"/>
    </i>
    <i>
      <x v="523"/>
      <x v="151"/>
      <x v="1"/>
      <x/>
      <x v="454"/>
      <x v="296"/>
      <x v="252"/>
      <x v="1"/>
      <x v="2"/>
      <x v="1"/>
      <x v="282"/>
      <x v="1"/>
    </i>
    <i>
      <x v="524"/>
      <x v="71"/>
      <x v="1"/>
      <x/>
      <x v="455"/>
      <x v="297"/>
      <x v="253"/>
      <x v="1"/>
      <x v="2"/>
      <x v="1"/>
      <x v="259"/>
      <x v="1"/>
    </i>
    <i>
      <x v="525"/>
      <x v="151"/>
      <x v="1"/>
      <x/>
      <x v="456"/>
      <x v="298"/>
      <x v="254"/>
      <x v="1"/>
      <x v="2"/>
      <x v="1"/>
      <x v="283"/>
      <x/>
    </i>
    <i>
      <x v="526"/>
      <x v="151"/>
      <x v="1"/>
      <x/>
      <x v="457"/>
      <x v="299"/>
      <x v="254"/>
      <x v="1"/>
      <x v="2"/>
      <x v="1"/>
      <x v="61"/>
      <x/>
    </i>
    <i>
      <x v="527"/>
      <x v="151"/>
      <x v="1"/>
      <x/>
      <x v="458"/>
      <x v="300"/>
      <x v="254"/>
      <x v="1"/>
      <x v="2"/>
      <x v="1"/>
      <x v="284"/>
      <x/>
    </i>
    <i>
      <x v="528"/>
      <x v="151"/>
      <x v="1"/>
      <x v="1"/>
      <x v="459"/>
      <x v="301"/>
      <x v="254"/>
      <x v="1"/>
      <x v="2"/>
      <x v="1"/>
      <x v="285"/>
      <x v="1"/>
    </i>
    <i>
      <x v="529"/>
      <x v="71"/>
      <x v="1"/>
      <x v="1"/>
      <x v="460"/>
      <x v="302"/>
      <x v="256"/>
      <x v="1"/>
      <x v="2"/>
      <x v="1"/>
      <x v="287"/>
      <x v="1"/>
    </i>
    <i>
      <x v="530"/>
      <x v="71"/>
      <x v="1"/>
      <x/>
      <x v="461"/>
      <x v="303"/>
      <x v="257"/>
      <x v="1"/>
      <x v="2"/>
      <x v="1"/>
      <x v="288"/>
      <x v="1"/>
    </i>
    <i>
      <x v="531"/>
      <x v="30"/>
      <x v="1"/>
      <x/>
      <x v="462"/>
      <x v="304"/>
      <x v="258"/>
      <x/>
      <x v="2"/>
      <x v="1"/>
      <x v="244"/>
      <x/>
    </i>
    <i>
      <x v="532"/>
      <x v="71"/>
      <x v="1"/>
      <x v="1"/>
      <x v="463"/>
      <x v="281"/>
      <x v="259"/>
      <x/>
      <x v="1"/>
      <x v="1"/>
      <x v="289"/>
      <x v="1"/>
    </i>
    <i>
      <x v="533"/>
      <x v="71"/>
      <x v="1"/>
      <x v="1"/>
      <x v="464"/>
      <x v="305"/>
      <x v="260"/>
      <x v="1"/>
      <x v="2"/>
      <x v="1"/>
      <x v="290"/>
      <x v="1"/>
    </i>
    <i>
      <x v="534"/>
      <x v="43"/>
      <x v="1"/>
      <x v="1"/>
      <x v="466"/>
      <x v="309"/>
      <x v="261"/>
      <x v="1"/>
      <x v="2"/>
      <x v="1"/>
      <x v="259"/>
      <x v="1"/>
    </i>
    <i>
      <x v="535"/>
      <x v="110"/>
      <x v="1"/>
      <x v="1"/>
      <x v="468"/>
      <x v="311"/>
      <x v="263"/>
      <x/>
      <x v="1"/>
      <x v="1"/>
      <x v="294"/>
      <x/>
    </i>
    <i>
      <x v="536"/>
      <x v="165"/>
      <x v="1"/>
      <x/>
      <x v="469"/>
      <x v="281"/>
      <x v="251"/>
      <x/>
      <x v="1"/>
      <x v="1"/>
      <x v="295"/>
      <x/>
    </i>
    <i>
      <x v="537"/>
      <x v="76"/>
      <x v="1"/>
      <x/>
      <x v="470"/>
      <x v="281"/>
      <x v="251"/>
      <x/>
      <x v="1"/>
      <x v="1"/>
      <x v="296"/>
      <x/>
    </i>
    <i>
      <x v="538"/>
      <x v="30"/>
      <x v="1"/>
      <x v="1"/>
      <x v="471"/>
      <x v="312"/>
      <x v="264"/>
      <x/>
      <x v="2"/>
      <x v="1"/>
      <x v="297"/>
      <x v="1"/>
    </i>
    <i>
      <x v="539"/>
      <x v="71"/>
      <x v="1"/>
      <x v="1"/>
      <x v="291"/>
      <x v="312"/>
      <x v="265"/>
      <x v="1"/>
      <x v="2"/>
      <x v="1"/>
      <x v="298"/>
      <x/>
    </i>
    <i>
      <x v="540"/>
      <x v="71"/>
      <x v="1"/>
      <x/>
      <x v="472"/>
      <x v="312"/>
      <x v="265"/>
      <x v="1"/>
      <x v="2"/>
      <x v="1"/>
      <x v="299"/>
      <x v="1"/>
    </i>
    <i>
      <x v="541"/>
      <x v="160"/>
      <x v="1"/>
      <x v="1"/>
      <x v="473"/>
      <x v="313"/>
      <x v="266"/>
      <x/>
      <x v="2"/>
      <x v="1"/>
      <x v="300"/>
      <x/>
    </i>
    <i>
      <x v="542"/>
      <x v="71"/>
      <x v="1"/>
      <x/>
      <x v="474"/>
      <x v="314"/>
      <x v="267"/>
      <x v="1"/>
      <x v="2"/>
      <x v="1"/>
      <x v="301"/>
      <x v="1"/>
    </i>
    <i>
      <x v="543"/>
      <x v="71"/>
      <x v="1"/>
      <x v="1"/>
      <x v="475"/>
      <x v="314"/>
      <x v="267"/>
      <x v="1"/>
      <x v="2"/>
      <x v="1"/>
      <x v="302"/>
      <x v="1"/>
    </i>
    <i>
      <x v="544"/>
      <x v="55"/>
      <x v="1"/>
      <x v="1"/>
      <x v="476"/>
      <x v="315"/>
      <x v="268"/>
      <x/>
      <x v="1"/>
      <x v="1"/>
      <x v="303"/>
      <x/>
    </i>
    <i>
      <x v="545"/>
      <x v="71"/>
      <x v="1"/>
      <x v="1"/>
      <x v="477"/>
      <x v="316"/>
      <x v="269"/>
      <x v="1"/>
      <x v="2"/>
      <x v="1"/>
      <x v="304"/>
      <x v="1"/>
    </i>
    <i>
      <x v="546"/>
      <x v="63"/>
      <x v="1"/>
      <x v="1"/>
      <x v="478"/>
      <x v="317"/>
      <x v="240"/>
      <x/>
      <x v="2"/>
      <x/>
      <x v="305"/>
      <x v="1"/>
    </i>
    <i>
      <x v="547"/>
      <x v="30"/>
      <x/>
      <x v="1"/>
      <x v="557"/>
      <x v="360"/>
      <x v="1"/>
      <x v="1"/>
      <x/>
      <x v="1"/>
      <x/>
      <x/>
    </i>
    <i>
      <x v="548"/>
      <x v="103"/>
      <x/>
      <x v="1"/>
      <x v="675"/>
      <x v="442"/>
      <x v="1"/>
      <x/>
      <x/>
      <x v="1"/>
      <x/>
      <x/>
    </i>
    <i>
      <x v="549"/>
      <x v="161"/>
      <x/>
      <x v="1"/>
      <x v="678"/>
      <x v="445"/>
      <x v="1"/>
      <x/>
      <x/>
      <x v="1"/>
      <x/>
      <x/>
    </i>
    <i>
      <x v="550"/>
      <x v="35"/>
      <x/>
      <x v="1"/>
      <x v="683"/>
      <x v="450"/>
      <x v="1"/>
      <x/>
      <x/>
      <x v="1"/>
      <x/>
      <x/>
    </i>
    <i>
      <x v="551"/>
      <x v="59"/>
      <x/>
      <x v="1"/>
      <x v="707"/>
      <x v="469"/>
      <x v="1"/>
      <x/>
      <x/>
      <x/>
      <x/>
      <x/>
    </i>
    <i>
      <x v="552"/>
      <x v="154"/>
      <x/>
      <x v="1"/>
      <x v="709"/>
      <x v="471"/>
      <x v="1"/>
      <x/>
      <x/>
      <x/>
      <x/>
      <x v="1"/>
    </i>
    <i>
      <x v="553"/>
      <x v="30"/>
      <x/>
      <x v="1"/>
      <x v="726"/>
      <x v="11"/>
      <x v="1"/>
      <x v="1"/>
      <x/>
      <x v="1"/>
      <x/>
      <x/>
    </i>
    <i>
      <x v="554"/>
      <x v="136"/>
      <x/>
      <x v="1"/>
      <x v="730"/>
      <x v="479"/>
      <x v="1"/>
      <x/>
      <x/>
      <x/>
      <x/>
      <x/>
    </i>
    <i>
      <x v="555"/>
      <x v="25"/>
      <x/>
      <x v="1"/>
      <x v="731"/>
      <x v="480"/>
      <x v="1"/>
      <x v="1"/>
      <x/>
      <x v="1"/>
      <x/>
      <x/>
    </i>
    <i>
      <x v="556"/>
      <x v="150"/>
      <x/>
      <x v="1"/>
      <x v="732"/>
      <x v="11"/>
      <x v="1"/>
      <x/>
      <x/>
      <x/>
      <x/>
      <x/>
    </i>
    <i>
      <x v="557"/>
      <x v="11"/>
      <x/>
      <x v="1"/>
      <x v="742"/>
      <x v="480"/>
      <x v="1"/>
      <x/>
      <x/>
      <x v="1"/>
      <x/>
      <x/>
    </i>
    <i>
      <x v="558"/>
      <x v="35"/>
      <x/>
      <x v="1"/>
      <x v="750"/>
      <x v="492"/>
      <x v="1"/>
      <x v="1"/>
      <x/>
      <x v="1"/>
      <x/>
      <x/>
    </i>
    <i>
      <x v="559"/>
      <x v="113"/>
      <x/>
      <x v="1"/>
      <x v="752"/>
      <x v="493"/>
      <x v="1"/>
      <x v="1"/>
      <x/>
      <x v="1"/>
      <x/>
      <x/>
    </i>
    <i>
      <x v="560"/>
      <x v="32"/>
      <x/>
      <x v="1"/>
      <x v="757"/>
      <x v="496"/>
      <x v="1"/>
      <x v="1"/>
      <x/>
      <x/>
      <x/>
      <x/>
    </i>
    <i>
      <x v="561"/>
      <x v="43"/>
      <x/>
      <x v="1"/>
      <x v="769"/>
      <x v="502"/>
      <x v="1"/>
      <x/>
      <x/>
      <x v="1"/>
      <x/>
      <x/>
    </i>
    <i>
      <x v="562"/>
      <x v="101"/>
      <x/>
      <x v="1"/>
      <x v="1"/>
      <x v="1"/>
      <x v="1"/>
      <x/>
      <x/>
      <x/>
      <x/>
      <x/>
    </i>
    <i>
      <x v="563"/>
      <x v="101"/>
      <x/>
      <x v="1"/>
      <x v="1"/>
      <x v="5"/>
      <x v="1"/>
      <x/>
      <x/>
      <x/>
      <x/>
      <x/>
    </i>
    <i>
      <x v="564"/>
      <x v="101"/>
      <x/>
      <x v="1"/>
      <x v="8"/>
      <x v="5"/>
      <x v="1"/>
      <x/>
      <x/>
      <x/>
      <x/>
      <x/>
    </i>
    <i>
      <x v="565"/>
      <x v="101"/>
      <x/>
      <x v="1"/>
      <x v="8"/>
      <x v="5"/>
      <x v="1"/>
      <x/>
      <x/>
      <x/>
      <x/>
      <x/>
    </i>
    <i>
      <x v="566"/>
      <x v="101"/>
      <x/>
      <x v="1"/>
      <x v="9"/>
      <x v="5"/>
      <x v="1"/>
      <x/>
      <x/>
      <x/>
      <x/>
      <x/>
    </i>
    <i>
      <x v="567"/>
      <x v="101"/>
      <x/>
      <x v="1"/>
      <x v="10"/>
      <x v="6"/>
      <x v="1"/>
      <x/>
      <x/>
      <x/>
      <x/>
      <x/>
    </i>
    <i>
      <x v="568"/>
      <x v="101"/>
      <x/>
      <x v="1"/>
      <x v="11"/>
      <x v="7"/>
      <x v="1"/>
      <x/>
      <x/>
      <x/>
      <x/>
      <x/>
    </i>
    <i>
      <x v="569"/>
      <x v="101"/>
      <x/>
      <x v="1"/>
      <x v="12"/>
      <x v="7"/>
      <x v="1"/>
      <x/>
      <x/>
      <x/>
      <x/>
      <x/>
    </i>
    <i>
      <x v="570"/>
      <x v="101"/>
      <x/>
      <x v="1"/>
      <x v="13"/>
      <x v="8"/>
      <x v="1"/>
      <x/>
      <x/>
      <x v="1"/>
      <x/>
      <x/>
    </i>
    <i>
      <x v="571"/>
      <x v="101"/>
      <x/>
      <x v="1"/>
      <x v="18"/>
      <x v="13"/>
      <x v="1"/>
      <x/>
      <x/>
      <x/>
      <x/>
      <x/>
    </i>
    <i>
      <x v="572"/>
      <x v="101"/>
      <x/>
      <x v="1"/>
      <x v="19"/>
      <x v="13"/>
      <x v="1"/>
      <x/>
      <x/>
      <x/>
      <x/>
      <x/>
    </i>
    <i>
      <x v="573"/>
      <x v="101"/>
      <x/>
      <x v="1"/>
      <x v="22"/>
      <x v="16"/>
      <x v="1"/>
      <x/>
      <x/>
      <x v="1"/>
      <x/>
      <x/>
    </i>
    <i>
      <x v="574"/>
      <x v="101"/>
      <x/>
      <x v="1"/>
      <x v="23"/>
      <x v="16"/>
      <x v="1"/>
      <x/>
      <x/>
      <x v="1"/>
      <x/>
      <x/>
    </i>
    <i>
      <x v="575"/>
      <x v="101"/>
      <x/>
      <x v="1"/>
      <x v="24"/>
      <x v="16"/>
      <x v="1"/>
      <x/>
      <x/>
      <x v="1"/>
      <x/>
      <x/>
    </i>
    <i>
      <x v="576"/>
      <x v="101"/>
      <x/>
      <x v="1"/>
      <x v="27"/>
      <x v="19"/>
      <x v="1"/>
      <x/>
      <x/>
      <x v="1"/>
      <x/>
      <x/>
    </i>
    <i>
      <x v="577"/>
      <x v="101"/>
      <x/>
      <x v="1"/>
      <x v="28"/>
      <x v="20"/>
      <x v="1"/>
      <x/>
      <x/>
      <x/>
      <x/>
      <x/>
    </i>
    <i>
      <x v="578"/>
      <x v="101"/>
      <x/>
      <x v="1"/>
      <x v="29"/>
      <x v="20"/>
      <x v="1"/>
      <x/>
      <x/>
      <x v="1"/>
      <x/>
      <x/>
    </i>
    <i>
      <x v="579"/>
      <x v="101"/>
      <x/>
      <x/>
      <x v="31"/>
      <x v="20"/>
      <x v="1"/>
      <x/>
      <x/>
      <x/>
      <x/>
      <x/>
    </i>
    <i>
      <x v="580"/>
      <x v="101"/>
      <x/>
      <x v="1"/>
      <x v="38"/>
      <x v="28"/>
      <x v="1"/>
      <x/>
      <x/>
      <x v="1"/>
      <x/>
      <x/>
    </i>
    <i>
      <x v="581"/>
      <x v="101"/>
      <x/>
      <x v="1"/>
      <x v="40"/>
      <x v="30"/>
      <x v="1"/>
      <x/>
      <x/>
      <x v="1"/>
      <x/>
      <x/>
    </i>
    <i>
      <x v="582"/>
      <x v="101"/>
      <x/>
      <x v="1"/>
      <x v="41"/>
      <x v="30"/>
      <x v="1"/>
      <x/>
      <x/>
      <x v="1"/>
      <x/>
      <x/>
    </i>
    <i>
      <x v="583"/>
      <x v="101"/>
      <x/>
      <x v="1"/>
      <x v="42"/>
      <x v="31"/>
      <x v="1"/>
      <x/>
      <x/>
      <x v="1"/>
      <x/>
      <x/>
    </i>
    <i>
      <x v="584"/>
      <x v="101"/>
      <x/>
      <x v="1"/>
      <x v="44"/>
      <x v="33"/>
      <x v="1"/>
      <x/>
      <x/>
      <x v="1"/>
      <x/>
      <x/>
    </i>
    <i>
      <x v="585"/>
      <x v="101"/>
      <x/>
      <x v="1"/>
      <x v="45"/>
      <x v="34"/>
      <x v="1"/>
      <x/>
      <x/>
      <x v="1"/>
      <x/>
      <x/>
    </i>
    <i>
      <x v="586"/>
      <x v="101"/>
      <x/>
      <x v="1"/>
      <x v="48"/>
      <x v="36"/>
      <x v="1"/>
      <x/>
      <x/>
      <x/>
      <x/>
      <x/>
    </i>
    <i>
      <x v="587"/>
      <x v="101"/>
      <x/>
      <x v="1"/>
      <x v="49"/>
      <x v="36"/>
      <x v="1"/>
      <x/>
      <x/>
      <x/>
      <x/>
      <x/>
    </i>
    <i>
      <x v="588"/>
      <x v="65"/>
      <x/>
      <x v="1"/>
      <x v="50"/>
      <x v="37"/>
      <x v="1"/>
      <x/>
      <x/>
      <x/>
      <x/>
      <x v="1"/>
    </i>
    <i>
      <x v="589"/>
      <x v="65"/>
      <x/>
      <x v="1"/>
      <x v="50"/>
      <x v="37"/>
      <x v="1"/>
      <x/>
      <x/>
      <x/>
      <x/>
      <x v="1"/>
    </i>
    <i>
      <x v="590"/>
      <x v="65"/>
      <x/>
      <x v="1"/>
      <x v="50"/>
      <x v="37"/>
      <x v="1"/>
      <x/>
      <x/>
      <x/>
      <x/>
      <x v="1"/>
    </i>
    <i>
      <x v="591"/>
      <x v="65"/>
      <x/>
      <x v="1"/>
      <x v="50"/>
      <x v="37"/>
      <x v="1"/>
      <x/>
      <x/>
      <x/>
      <x/>
      <x v="1"/>
    </i>
    <i>
      <x v="592"/>
      <x v="65"/>
      <x/>
      <x v="1"/>
      <x v="50"/>
      <x v="37"/>
      <x v="1"/>
      <x/>
      <x/>
      <x/>
      <x/>
      <x v="1"/>
    </i>
    <i>
      <x v="593"/>
      <x v="65"/>
      <x/>
      <x v="1"/>
      <x v="50"/>
      <x v="37"/>
      <x v="1"/>
      <x/>
      <x/>
      <x/>
      <x/>
      <x v="1"/>
    </i>
    <i>
      <x v="594"/>
      <x v="65"/>
      <x/>
      <x v="1"/>
      <x v="50"/>
      <x v="37"/>
      <x v="1"/>
      <x/>
      <x/>
      <x/>
      <x/>
      <x v="1"/>
    </i>
    <i>
      <x v="595"/>
      <x v="65"/>
      <x/>
      <x v="1"/>
      <x v="50"/>
      <x v="37"/>
      <x v="1"/>
      <x/>
      <x/>
      <x/>
      <x/>
      <x v="1"/>
    </i>
    <i>
      <x v="596"/>
      <x v="65"/>
      <x/>
      <x v="1"/>
      <x v="51"/>
      <x v="37"/>
      <x v="1"/>
      <x/>
      <x/>
      <x/>
      <x/>
      <x v="1"/>
    </i>
    <i>
      <x v="597"/>
      <x v="65"/>
      <x/>
      <x v="1"/>
      <x v="50"/>
      <x v="37"/>
      <x v="1"/>
      <x/>
      <x/>
      <x/>
      <x/>
      <x v="1"/>
    </i>
    <i>
      <x v="598"/>
      <x v="65"/>
      <x/>
      <x v="1"/>
      <x v="52"/>
      <x v="37"/>
      <x v="1"/>
      <x/>
      <x/>
      <x v="1"/>
      <x/>
      <x v="1"/>
    </i>
    <i>
      <x v="599"/>
      <x v="65"/>
      <x/>
      <x v="1"/>
      <x v="52"/>
      <x v="37"/>
      <x v="1"/>
      <x/>
      <x/>
      <x/>
      <x/>
      <x v="1"/>
    </i>
    <i>
      <x v="600"/>
      <x v="101"/>
      <x/>
      <x v="1"/>
      <x v="65"/>
      <x v="42"/>
      <x v="1"/>
      <x/>
      <x/>
      <x v="1"/>
      <x/>
      <x/>
    </i>
    <i>
      <x v="601"/>
      <x v="101"/>
      <x/>
      <x v="1"/>
      <x v="66"/>
      <x v="42"/>
      <x v="1"/>
      <x/>
      <x/>
      <x v="1"/>
      <x/>
      <x/>
    </i>
    <i>
      <x v="602"/>
      <x v="65"/>
      <x/>
      <x v="1"/>
      <x v="78"/>
      <x v="49"/>
      <x v="1"/>
      <x v="1"/>
      <x/>
      <x v="1"/>
      <x/>
      <x/>
    </i>
    <i>
      <x v="603"/>
      <x v="104"/>
      <x/>
      <x v="1"/>
      <x v="83"/>
      <x v="53"/>
      <x v="1"/>
      <x v="1"/>
      <x/>
      <x v="1"/>
      <x/>
      <x/>
    </i>
    <i>
      <x v="604"/>
      <x v="101"/>
      <x/>
      <x v="1"/>
      <x v="117"/>
      <x v="84"/>
      <x v="1"/>
      <x/>
      <x/>
      <x v="1"/>
      <x/>
      <x/>
    </i>
    <i>
      <x v="605"/>
      <x v="101"/>
      <x/>
      <x v="1"/>
      <x v="172"/>
      <x v="123"/>
      <x v="1"/>
      <x/>
      <x v="2"/>
      <x v="1"/>
      <x v="6"/>
      <x v="1"/>
    </i>
    <i>
      <x v="606"/>
      <x v="101"/>
      <x v="1"/>
      <x v="1"/>
      <x v="172"/>
      <x v="128"/>
      <x v="87"/>
      <x/>
      <x v="2"/>
      <x v="1"/>
      <x v="14"/>
      <x v="1"/>
    </i>
    <i>
      <x v="607"/>
      <x v="101"/>
      <x/>
      <x v="1"/>
      <x v="172"/>
      <x v="133"/>
      <x v="1"/>
      <x/>
      <x v="2"/>
      <x v="1"/>
      <x v="21"/>
      <x v="1"/>
    </i>
    <i>
      <x v="608"/>
      <x v="97"/>
      <x v="1"/>
      <x v="1"/>
      <x v="186"/>
      <x v="131"/>
      <x v="94"/>
      <x v="1"/>
      <x v="1"/>
      <x v="1"/>
      <x v="23"/>
      <x v="1"/>
    </i>
    <i>
      <x v="609"/>
      <x v="101"/>
      <x/>
      <x v="1"/>
      <x v="172"/>
      <x v="139"/>
      <x v="1"/>
      <x/>
      <x v="1"/>
      <x v="1"/>
      <x/>
      <x v="1"/>
    </i>
    <i>
      <x v="610"/>
      <x v="101"/>
      <x/>
      <x v="1"/>
      <x v="172"/>
      <x v="139"/>
      <x v="1"/>
      <x/>
      <x v="1"/>
      <x v="1"/>
      <x v="35"/>
      <x/>
    </i>
    <i>
      <x v="611"/>
      <x v="101"/>
      <x/>
      <x v="1"/>
      <x v="172"/>
      <x v="139"/>
      <x v="1"/>
      <x/>
      <x v="1"/>
      <x v="1"/>
      <x v="36"/>
      <x/>
    </i>
    <i>
      <x v="612"/>
      <x v="35"/>
      <x/>
      <x v="1"/>
      <x v="237"/>
      <x v="163"/>
      <x v="1"/>
      <x/>
      <x v="2"/>
      <x/>
      <x/>
      <x/>
    </i>
    <i>
      <x v="613"/>
      <x v="101"/>
      <x v="1"/>
      <x v="1"/>
      <x v="245"/>
      <x v="167"/>
      <x v="127"/>
      <x/>
      <x v="1"/>
      <x v="1"/>
      <x v="75"/>
      <x/>
    </i>
    <i>
      <x v="614"/>
      <x v="101"/>
      <x/>
      <x v="1"/>
      <x v="172"/>
      <x v="168"/>
      <x v="1"/>
      <x/>
      <x v="1"/>
      <x v="1"/>
      <x/>
      <x/>
    </i>
    <i>
      <x v="615"/>
      <x v="101"/>
      <x/>
      <x/>
      <x v="262"/>
      <x v="176"/>
      <x v="1"/>
      <x/>
      <x v="2"/>
      <x v="1"/>
      <x/>
      <x v="1"/>
    </i>
    <i>
      <x v="616"/>
      <x v="101"/>
      <x/>
      <x v="1"/>
      <x v="262"/>
      <x v="176"/>
      <x v="1"/>
      <x/>
      <x v="1"/>
      <x v="1"/>
      <x/>
      <x/>
    </i>
    <i>
      <x v="617"/>
      <x v="101"/>
      <x/>
      <x v="1"/>
      <x v="266"/>
      <x v="179"/>
      <x v="1"/>
      <x/>
      <x v="2"/>
      <x v="1"/>
      <x/>
      <x/>
    </i>
    <i>
      <x v="618"/>
      <x v="101"/>
      <x/>
      <x v="1"/>
      <x v="274"/>
      <x v="187"/>
      <x v="1"/>
      <x/>
      <x v="2"/>
      <x v="1"/>
      <x/>
      <x/>
    </i>
    <i>
      <x v="619"/>
      <x v="101"/>
      <x/>
      <x v="1"/>
      <x v="172"/>
      <x v="187"/>
      <x v="1"/>
      <x/>
      <x v="1"/>
      <x v="1"/>
      <x v="103"/>
      <x/>
    </i>
    <i>
      <x v="620"/>
      <x v="101"/>
      <x v="2"/>
      <x/>
      <x v="287"/>
      <x v="196"/>
      <x v="1"/>
      <x/>
      <x v="1"/>
      <x v="1"/>
      <x v="114"/>
      <x v="1"/>
    </i>
    <i>
      <x v="621"/>
      <x v="101"/>
      <x/>
      <x v="1"/>
      <x v="172"/>
      <x v="196"/>
      <x v="1"/>
      <x/>
      <x v="1"/>
      <x v="1"/>
      <x/>
      <x v="1"/>
    </i>
    <i>
      <x v="622"/>
      <x v="65"/>
      <x/>
      <x v="1"/>
      <x v="289"/>
      <x v="197"/>
      <x v="1"/>
      <x v="1"/>
      <x v="2"/>
      <x v="1"/>
      <x v="116"/>
      <x v="1"/>
    </i>
    <i>
      <x v="623"/>
      <x v="101"/>
      <x/>
      <x v="1"/>
      <x v="172"/>
      <x v="198"/>
      <x v="1"/>
      <x/>
      <x v="1"/>
      <x v="1"/>
      <x v="117"/>
      <x v="1"/>
    </i>
    <i>
      <x v="624"/>
      <x v="101"/>
      <x/>
      <x v="1"/>
      <x v="306"/>
      <x v="207"/>
      <x v="1"/>
      <x/>
      <x v="2"/>
      <x v="1"/>
      <x/>
      <x v="1"/>
    </i>
    <i>
      <x v="625"/>
      <x v="101"/>
      <x/>
      <x v="1"/>
      <x v="172"/>
      <x v="208"/>
      <x v="1"/>
      <x/>
      <x v="1"/>
      <x v="1"/>
      <x/>
      <x v="1"/>
    </i>
    <i>
      <x v="626"/>
      <x v="101"/>
      <x/>
      <x v="1"/>
      <x v="172"/>
      <x v="218"/>
      <x v="1"/>
      <x/>
      <x v="2"/>
      <x v="1"/>
      <x/>
      <x v="1"/>
    </i>
    <i>
      <x v="627"/>
      <x v="101"/>
      <x/>
      <x v="1"/>
      <x v="172"/>
      <x v="218"/>
      <x v="1"/>
      <x/>
      <x v="1"/>
      <x v="1"/>
      <x/>
      <x v="1"/>
    </i>
    <i>
      <x v="628"/>
      <x v="5"/>
      <x v="1"/>
      <x v="1"/>
      <x v="326"/>
      <x v="220"/>
      <x v="179"/>
      <x/>
      <x v="2"/>
      <x/>
      <x v="157"/>
      <x/>
    </i>
    <i>
      <x v="629"/>
      <x v="97"/>
      <x v="1"/>
      <x v="1"/>
      <x v="339"/>
      <x v="226"/>
      <x v="182"/>
      <x v="1"/>
      <x v="1"/>
      <x v="1"/>
      <x v="169"/>
      <x v="1"/>
    </i>
    <i>
      <x v="630"/>
      <x v="101"/>
      <x v="1"/>
      <x/>
      <x v="349"/>
      <x v="229"/>
      <x v="1"/>
      <x/>
      <x v="2"/>
      <x v="1"/>
      <x/>
      <x v="1"/>
    </i>
    <i>
      <x v="631"/>
      <x v="101"/>
      <x/>
      <x v="1"/>
      <x v="172"/>
      <x v="234"/>
      <x v="1"/>
      <x/>
      <x v="2"/>
      <x v="1"/>
      <x/>
      <x v="1"/>
    </i>
    <i>
      <x v="632"/>
      <x v="101"/>
      <x v="1"/>
      <x v="1"/>
      <x v="172"/>
      <x v="234"/>
      <x v="193"/>
      <x/>
      <x v="2"/>
      <x v="1"/>
      <x v="179"/>
      <x v="1"/>
    </i>
    <i>
      <x v="633"/>
      <x v="101"/>
      <x/>
      <x v="1"/>
      <x v="172"/>
      <x v="234"/>
      <x v="1"/>
      <x/>
      <x v="1"/>
      <x v="1"/>
      <x v="180"/>
      <x/>
    </i>
    <i>
      <x v="634"/>
      <x v="156"/>
      <x/>
      <x v="1"/>
      <x v="357"/>
      <x v="241"/>
      <x v="1"/>
      <x v="1"/>
      <x/>
      <x v="1"/>
      <x/>
      <x v="1"/>
    </i>
    <i>
      <x v="635"/>
      <x v="101"/>
      <x/>
      <x v="1"/>
      <x v="172"/>
      <x v="242"/>
      <x v="1"/>
      <x/>
      <x v="2"/>
      <x v="1"/>
      <x/>
      <x v="1"/>
    </i>
    <i>
      <x v="636"/>
      <x v="156"/>
      <x/>
      <x v="1"/>
      <x v="363"/>
      <x v="245"/>
      <x v="1"/>
      <x v="1"/>
      <x/>
      <x v="1"/>
      <x/>
      <x v="1"/>
    </i>
    <i>
      <x v="637"/>
      <x v="101"/>
      <x/>
      <x v="1"/>
      <x v="172"/>
      <x v="252"/>
      <x v="1"/>
      <x/>
      <x v="1"/>
      <x v="1"/>
      <x v="214"/>
      <x v="1"/>
    </i>
    <i>
      <x v="638"/>
      <x v="99"/>
      <x/>
      <x v="1"/>
      <x v="394"/>
      <x v="241"/>
      <x v="1"/>
      <x v="1"/>
      <x/>
      <x v="1"/>
      <x/>
      <x v="1"/>
    </i>
    <i>
      <x v="639"/>
      <x v="101"/>
      <x/>
      <x v="1"/>
      <x v="172"/>
      <x v="270"/>
      <x v="1"/>
      <x/>
      <x v="2"/>
      <x v="1"/>
      <x v="241"/>
      <x v="1"/>
    </i>
    <i>
      <x v="640"/>
      <x v="99"/>
      <x/>
      <x v="1"/>
      <x v="408"/>
      <x v="241"/>
      <x v="1"/>
      <x v="1"/>
      <x/>
      <x v="1"/>
      <x/>
      <x v="1"/>
    </i>
    <i>
      <x v="641"/>
      <x v="99"/>
      <x/>
      <x v="1"/>
      <x v="412"/>
      <x v="241"/>
      <x v="1"/>
      <x v="1"/>
      <x/>
      <x v="1"/>
      <x/>
      <x v="1"/>
    </i>
    <i>
      <x v="642"/>
      <x v="101"/>
      <x v="1"/>
      <x v="1"/>
      <x v="172"/>
      <x v="302"/>
      <x v="255"/>
      <x/>
      <x v="1"/>
      <x v="1"/>
      <x v="286"/>
      <x v="1"/>
    </i>
    <i>
      <x v="643"/>
      <x v="143"/>
      <x v="1"/>
      <x/>
      <x v="467"/>
      <x v="310"/>
      <x v="262"/>
      <x/>
      <x v="1"/>
      <x v="1"/>
      <x v="275"/>
      <x/>
    </i>
    <i>
      <x v="644"/>
      <x v="170"/>
      <x/>
      <x v="1"/>
      <x v="549"/>
      <x v="354"/>
      <x v="1"/>
      <x v="1"/>
      <x/>
      <x v="1"/>
      <x/>
      <x/>
    </i>
    <i>
      <x v="645"/>
      <x v="170"/>
      <x/>
      <x v="1"/>
      <x v="571"/>
      <x v="370"/>
      <x v="1"/>
      <x v="1"/>
      <x/>
      <x v="1"/>
      <x/>
      <x/>
    </i>
    <i>
      <x v="646"/>
      <x v="104"/>
      <x/>
      <x v="1"/>
      <x v="670"/>
      <x v="437"/>
      <x v="1"/>
      <x v="1"/>
      <x/>
      <x/>
      <x/>
      <x/>
    </i>
    <i>
      <x v="647"/>
      <x v="101"/>
      <x/>
      <x v="1"/>
      <x v="672"/>
      <x v="439"/>
      <x v="1"/>
      <x/>
      <x/>
      <x/>
      <x/>
      <x/>
    </i>
    <i>
      <x v="648"/>
      <x v="119"/>
      <x v="1"/>
      <x v="1"/>
      <x v="673"/>
      <x v="440"/>
      <x v="385"/>
      <x/>
      <x/>
      <x v="1"/>
      <x/>
      <x/>
    </i>
    <i>
      <x v="649"/>
      <x v="161"/>
      <x/>
      <x v="1"/>
      <x v="676"/>
      <x v="443"/>
      <x v="1"/>
      <x/>
      <x/>
      <x v="1"/>
      <x/>
      <x/>
    </i>
    <i>
      <x v="650"/>
      <x v="161"/>
      <x/>
      <x v="1"/>
      <x v="677"/>
      <x v="444"/>
      <x v="1"/>
      <x/>
      <x/>
      <x v="1"/>
      <x/>
      <x/>
    </i>
    <i>
      <x v="651"/>
      <x v="101"/>
      <x/>
      <x v="1"/>
      <x v="682"/>
      <x v="449"/>
      <x v="1"/>
      <x/>
      <x/>
      <x/>
      <x/>
      <x/>
    </i>
    <i>
      <x v="652"/>
      <x v="102"/>
      <x/>
      <x v="1"/>
      <x v="684"/>
      <x v="451"/>
      <x v="1"/>
      <x/>
      <x/>
      <x/>
      <x/>
      <x/>
    </i>
    <i>
      <x v="653"/>
      <x v="105"/>
      <x/>
      <x v="1"/>
      <x v="686"/>
      <x v="453"/>
      <x v="1"/>
      <x/>
      <x/>
      <x/>
      <x/>
      <x/>
    </i>
    <i>
      <x v="654"/>
      <x v="101"/>
      <x/>
      <x v="1"/>
      <x v="688"/>
      <x v="455"/>
      <x v="1"/>
      <x/>
      <x/>
      <x/>
      <x/>
      <x/>
    </i>
    <i>
      <x v="655"/>
      <x v="101"/>
      <x v="2"/>
      <x/>
      <x v="689"/>
      <x v="456"/>
      <x v="1"/>
      <x/>
      <x/>
      <x/>
      <x/>
      <x/>
    </i>
    <i>
      <x v="656"/>
      <x v="101"/>
      <x/>
      <x v="1"/>
      <x v="690"/>
      <x v="456"/>
      <x v="1"/>
      <x/>
      <x/>
      <x/>
      <x/>
      <x/>
    </i>
    <i>
      <x v="657"/>
      <x v="118"/>
      <x v="1"/>
      <x v="1"/>
      <x v="696"/>
      <x v="461"/>
      <x v="393"/>
      <x/>
      <x/>
      <x v="1"/>
      <x/>
      <x/>
    </i>
    <i>
      <x v="658"/>
      <x v="101"/>
      <x/>
      <x v="1"/>
      <x v="697"/>
      <x v="462"/>
      <x v="1"/>
      <x/>
      <x/>
      <x/>
      <x/>
      <x/>
    </i>
    <i>
      <x v="659"/>
      <x v="101"/>
      <x/>
      <x v="1"/>
      <x v="699"/>
      <x v="464"/>
      <x v="1"/>
      <x/>
      <x/>
      <x v="1"/>
      <x/>
      <x/>
    </i>
    <i>
      <x v="660"/>
      <x v="101"/>
      <x/>
      <x v="1"/>
      <x v="700"/>
      <x v="464"/>
      <x v="1"/>
      <x/>
      <x/>
      <x/>
      <x/>
      <x/>
    </i>
    <i>
      <x v="661"/>
      <x v="101"/>
      <x/>
      <x v="1"/>
      <x v="701"/>
      <x v="464"/>
      <x v="1"/>
      <x/>
      <x/>
      <x/>
      <x/>
      <x/>
    </i>
    <i>
      <x v="662"/>
      <x v="101"/>
      <x/>
      <x v="1"/>
      <x v="704"/>
      <x v="467"/>
      <x v="1"/>
      <x/>
      <x/>
      <x/>
      <x/>
      <x/>
    </i>
    <i>
      <x v="663"/>
      <x v="101"/>
      <x/>
      <x v="1"/>
      <x v="705"/>
      <x v="468"/>
      <x v="1"/>
      <x/>
      <x/>
      <x/>
      <x/>
      <x/>
    </i>
    <i>
      <x v="664"/>
      <x v="101"/>
      <x/>
      <x v="1"/>
      <x v="706"/>
      <x v="468"/>
      <x v="1"/>
      <x/>
      <x/>
      <x/>
      <x/>
      <x/>
    </i>
    <i>
      <x v="665"/>
      <x v="101"/>
      <x/>
      <x v="1"/>
      <x v="710"/>
      <x v="472"/>
      <x v="1"/>
      <x/>
      <x/>
      <x v="1"/>
      <x/>
      <x/>
    </i>
    <i>
      <x v="666"/>
      <x v="101"/>
      <x/>
      <x v="1"/>
      <x v="711"/>
      <x v="472"/>
      <x v="1"/>
      <x/>
      <x/>
      <x/>
      <x/>
      <x/>
    </i>
    <i>
      <x v="667"/>
      <x v="101"/>
      <x/>
      <x v="1"/>
      <x v="712"/>
      <x v="472"/>
      <x v="1"/>
      <x/>
      <x/>
      <x/>
      <x/>
      <x/>
    </i>
    <i>
      <x v="668"/>
      <x v="101"/>
      <x/>
      <x v="1"/>
      <x v="713"/>
      <x v="472"/>
      <x v="1"/>
      <x/>
      <x/>
      <x/>
      <x/>
      <x/>
    </i>
    <i>
      <x v="669"/>
      <x v="101"/>
      <x/>
      <x v="1"/>
      <x v="713"/>
      <x v="472"/>
      <x v="1"/>
      <x/>
      <x/>
      <x/>
      <x/>
      <x/>
    </i>
    <i>
      <x v="670"/>
      <x v="101"/>
      <x/>
      <x/>
      <x v="715"/>
      <x v="474"/>
      <x v="1"/>
      <x/>
      <x/>
      <x/>
      <x/>
      <x/>
    </i>
    <i>
      <x v="671"/>
      <x v="101"/>
      <x/>
      <x v="1"/>
      <x v="716"/>
      <x v="475"/>
      <x v="1"/>
      <x/>
      <x/>
      <x/>
      <x/>
      <x/>
    </i>
    <i>
      <x v="672"/>
      <x v="101"/>
      <x/>
      <x v="1"/>
      <x v="718"/>
      <x v="476"/>
      <x v="1"/>
      <x/>
      <x/>
      <x/>
      <x/>
      <x/>
    </i>
    <i>
      <x v="673"/>
      <x v="101"/>
      <x/>
      <x v="1"/>
      <x v="719"/>
      <x v="476"/>
      <x v="1"/>
      <x v="1"/>
      <x/>
      <x/>
      <x/>
      <x/>
    </i>
    <i>
      <x v="674"/>
      <x v="101"/>
      <x/>
      <x v="1"/>
      <x v="719"/>
      <x v="476"/>
      <x v="1"/>
      <x v="1"/>
      <x/>
      <x/>
      <x/>
      <x/>
    </i>
    <i>
      <x v="675"/>
      <x v="101"/>
      <x/>
      <x v="1"/>
      <x v="720"/>
      <x v="476"/>
      <x v="1"/>
      <x v="1"/>
      <x/>
      <x/>
      <x/>
      <x/>
    </i>
    <i>
      <x v="676"/>
      <x v="101"/>
      <x/>
      <x v="1"/>
      <x v="721"/>
      <x v="477"/>
      <x v="1"/>
      <x/>
      <x/>
      <x/>
      <x/>
      <x/>
    </i>
    <i>
      <x v="677"/>
      <x v="101"/>
      <x/>
      <x v="1"/>
      <x v="722"/>
      <x v="477"/>
      <x v="1"/>
      <x/>
      <x/>
      <x/>
      <x/>
      <x/>
    </i>
    <i>
      <x v="678"/>
      <x v="101"/>
      <x/>
      <x v="1"/>
      <x v="723"/>
      <x v="477"/>
      <x v="1"/>
      <x/>
      <x/>
      <x/>
      <x/>
      <x/>
    </i>
    <i>
      <x v="679"/>
      <x v="101"/>
      <x/>
      <x v="1"/>
      <x v="724"/>
      <x v="477"/>
      <x v="1"/>
      <x/>
      <x/>
      <x/>
      <x/>
      <x/>
    </i>
    <i>
      <x v="680"/>
      <x v="101"/>
      <x/>
      <x v="1"/>
      <x v="725"/>
      <x v="477"/>
      <x v="1"/>
      <x/>
      <x/>
      <x/>
      <x/>
      <x/>
    </i>
    <i>
      <x v="681"/>
      <x v="101"/>
      <x/>
      <x v="1"/>
      <x v="727"/>
      <x v="478"/>
      <x v="1"/>
      <x/>
      <x/>
      <x/>
      <x/>
      <x/>
    </i>
    <i>
      <x v="682"/>
      <x v="101"/>
      <x/>
      <x v="1"/>
      <x v="733"/>
      <x v="481"/>
      <x v="1"/>
      <x/>
      <x/>
      <x v="1"/>
      <x/>
      <x/>
    </i>
    <i>
      <x v="683"/>
      <x v="31"/>
      <x v="1"/>
      <x v="1"/>
      <x v="737"/>
      <x v="11"/>
      <x v="40"/>
      <x v="1"/>
      <x/>
      <x v="1"/>
      <x/>
      <x v="1"/>
    </i>
    <i>
      <x v="684"/>
      <x v="101"/>
      <x/>
      <x v="1"/>
      <x v="740"/>
      <x v="484"/>
      <x v="1"/>
      <x/>
      <x/>
      <x/>
      <x/>
      <x/>
    </i>
    <i>
      <x v="685"/>
      <x v="101"/>
      <x/>
      <x v="1"/>
      <x v="741"/>
      <x v="484"/>
      <x v="1"/>
      <x/>
      <x/>
      <x v="1"/>
      <x/>
      <x/>
    </i>
    <i>
      <x v="686"/>
      <x v="101"/>
      <x/>
      <x v="1"/>
      <x v="746"/>
      <x v="488"/>
      <x v="1"/>
      <x/>
      <x/>
      <x/>
      <x/>
      <x/>
    </i>
    <i>
      <x v="687"/>
      <x v="101"/>
      <x/>
      <x v="1"/>
      <x v="758"/>
      <x v="497"/>
      <x v="1"/>
      <x/>
      <x/>
      <x v="1"/>
      <x/>
      <x/>
    </i>
    <i>
      <x v="688"/>
      <x v="101"/>
      <x/>
      <x v="1"/>
      <x v="759"/>
      <x v="497"/>
      <x v="1"/>
      <x/>
      <x/>
      <x/>
      <x/>
      <x/>
    </i>
    <i>
      <x v="689"/>
      <x v="101"/>
      <x/>
      <x v="1"/>
      <x v="766"/>
      <x v="501"/>
      <x v="1"/>
      <x/>
      <x/>
      <x v="1"/>
      <x/>
      <x/>
    </i>
    <i>
      <x v="690"/>
      <x v="101"/>
      <x/>
      <x v="1"/>
      <x v="767"/>
      <x v="501"/>
      <x v="1"/>
      <x/>
      <x/>
      <x v="1"/>
      <x/>
      <x/>
    </i>
    <i>
      <x v="691"/>
      <x v="101"/>
      <x/>
      <x v="1"/>
      <x v="770"/>
      <x v="1"/>
      <x v="1"/>
      <x/>
      <x/>
      <x/>
      <x/>
      <x/>
    </i>
    <i>
      <x v="692"/>
      <x v="94"/>
      <x v="1"/>
      <x/>
      <x v="787"/>
      <x v="509"/>
      <x v="128"/>
      <x v="1"/>
      <x/>
      <x v="2"/>
      <x/>
      <x v="2"/>
    </i>
    <i>
      <x v="693"/>
      <x v="94"/>
      <x v="1"/>
      <x/>
      <x v="788"/>
      <x v="131"/>
      <x v="398"/>
      <x v="1"/>
      <x/>
      <x v="2"/>
      <x/>
      <x v="2"/>
    </i>
    <i>
      <x v="694"/>
      <x v="94"/>
      <x v="1"/>
      <x/>
      <x v="789"/>
      <x v="80"/>
      <x v="43"/>
      <x v="1"/>
      <x/>
      <x v="2"/>
      <x/>
      <x v="2"/>
    </i>
    <i>
      <x v="695"/>
      <x v="94"/>
      <x v="1"/>
      <x/>
      <x v="790"/>
      <x v="510"/>
      <x v="43"/>
      <x v="1"/>
      <x/>
      <x v="2"/>
      <x/>
      <x v="2"/>
    </i>
    <i>
      <x v="696"/>
      <x v="94"/>
      <x v="1"/>
      <x/>
      <x v="789"/>
      <x v="511"/>
      <x v="43"/>
      <x v="1"/>
      <x/>
      <x v="2"/>
      <x/>
      <x v="2"/>
    </i>
    <i>
      <x v="697"/>
      <x v="94"/>
      <x v="1"/>
      <x/>
      <x v="791"/>
      <x v="192"/>
      <x v="43"/>
      <x v="1"/>
      <x/>
      <x v="2"/>
      <x/>
      <x v="2"/>
    </i>
    <i>
      <x v="698"/>
      <x v="94"/>
      <x v="1"/>
      <x/>
      <x v="792"/>
      <x v="512"/>
      <x v="12"/>
      <x v="1"/>
      <x/>
      <x v="2"/>
      <x/>
      <x v="2"/>
    </i>
    <i>
      <x v="699"/>
      <x v="94"/>
      <x v="1"/>
      <x/>
      <x v="793"/>
      <x v="192"/>
      <x v="50"/>
      <x v="1"/>
      <x/>
      <x v="2"/>
      <x/>
      <x v="2"/>
    </i>
    <i>
      <x v="700"/>
      <x v="94"/>
      <x v="1"/>
      <x/>
      <x v="794"/>
      <x v="192"/>
      <x v="50"/>
      <x v="1"/>
      <x/>
      <x v="2"/>
      <x/>
      <x v="2"/>
    </i>
    <i>
      <x v="701"/>
      <x v="94"/>
      <x v="1"/>
      <x v="1"/>
      <x v="795"/>
      <x v="216"/>
      <x v="410"/>
      <x v="1"/>
      <x/>
      <x v="2"/>
      <x/>
      <x v="2"/>
    </i>
    <i>
      <x v="702"/>
      <x v="94"/>
      <x/>
      <x/>
      <x v="796"/>
      <x v="513"/>
      <x v="1"/>
      <x v="1"/>
      <x/>
      <x v="2"/>
      <x/>
      <x v="2"/>
    </i>
    <i>
      <x v="703"/>
      <x v="94"/>
      <x v="1"/>
      <x v="1"/>
      <x v="797"/>
      <x v="237"/>
      <x v="411"/>
      <x v="1"/>
      <x/>
      <x v="2"/>
      <x/>
      <x v="2"/>
    </i>
    <i>
      <x v="704"/>
      <x v="67"/>
      <x v="1"/>
      <x/>
      <x v="798"/>
      <x v="512"/>
      <x v="206"/>
      <x v="1"/>
      <x/>
      <x v="2"/>
      <x/>
      <x v="2"/>
    </i>
    <i>
      <x v="705"/>
      <x v="67"/>
      <x v="1"/>
      <x/>
      <x v="799"/>
      <x v="514"/>
      <x v="412"/>
      <x v="1"/>
      <x/>
      <x v="2"/>
      <x/>
      <x v="2"/>
    </i>
    <i>
      <x v="706"/>
      <x v="152"/>
      <x v="1"/>
      <x/>
      <x v="817"/>
      <x v="516"/>
      <x v="9"/>
      <x v="1"/>
      <x/>
      <x v="2"/>
      <x/>
      <x v="2"/>
    </i>
    <i>
      <x v="707"/>
      <x v="92"/>
      <x v="1"/>
      <x/>
      <x v="818"/>
      <x v="106"/>
      <x v="14"/>
      <x/>
      <x/>
      <x v="2"/>
      <x/>
      <x v="2"/>
    </i>
    <i>
      <x v="708"/>
      <x v="10"/>
      <x v="1"/>
      <x/>
      <x v="819"/>
      <x v="78"/>
      <x v="416"/>
      <x v="1"/>
      <x/>
      <x v="2"/>
      <x/>
      <x v="2"/>
    </i>
    <i>
      <x v="709"/>
      <x v="94"/>
      <x v="1"/>
      <x v="1"/>
      <x v="820"/>
      <x v="239"/>
      <x v="3"/>
      <x v="1"/>
      <x/>
      <x v="2"/>
      <x/>
      <x v="2"/>
    </i>
    <i>
      <x v="710"/>
      <x v="94"/>
      <x/>
      <x/>
      <x v="821"/>
      <x v="41"/>
      <x v="1"/>
      <x v="1"/>
      <x/>
      <x v="2"/>
      <x/>
      <x v="2"/>
    </i>
    <i>
      <x v="711"/>
      <x v="94"/>
      <x/>
      <x/>
      <x v="822"/>
      <x v="513"/>
      <x v="1"/>
      <x v="1"/>
      <x/>
      <x v="2"/>
      <x/>
      <x v="2"/>
    </i>
    <i>
      <x v="712"/>
      <x v="94"/>
      <x v="1"/>
      <x/>
      <x v="823"/>
      <x v="517"/>
      <x v="417"/>
      <x v="1"/>
      <x/>
      <x v="2"/>
      <x/>
      <x v="2"/>
    </i>
    <i>
      <x v="713"/>
      <x v="94"/>
      <x/>
      <x/>
      <x v="796"/>
      <x v="513"/>
      <x v="1"/>
      <x v="1"/>
      <x/>
      <x v="2"/>
      <x/>
      <x v="2"/>
    </i>
    <i>
      <x v="714"/>
      <x v="94"/>
      <x/>
      <x/>
      <x v="796"/>
      <x v="513"/>
      <x v="1"/>
      <x v="1"/>
      <x/>
      <x v="2"/>
      <x/>
      <x v="2"/>
    </i>
    <i>
      <x v="715"/>
      <x v="94"/>
      <x/>
      <x/>
      <x v="796"/>
      <x v="513"/>
      <x v="1"/>
      <x v="1"/>
      <x/>
      <x v="2"/>
      <x/>
      <x v="2"/>
    </i>
    <i>
      <x v="716"/>
      <x v="94"/>
      <x v="1"/>
      <x/>
      <x v="824"/>
      <x v="185"/>
      <x v="32"/>
      <x v="1"/>
      <x/>
      <x v="2"/>
      <x/>
      <x v="2"/>
    </i>
    <i>
      <x v="717"/>
      <x v="83"/>
      <x v="1"/>
      <x v="1"/>
      <x v="231"/>
      <x v="106"/>
      <x v="43"/>
      <x v="1"/>
      <x/>
      <x v="2"/>
      <x/>
      <x v="2"/>
    </i>
    <i>
      <x v="718"/>
      <x v="94"/>
      <x v="1"/>
      <x/>
      <x v="825"/>
      <x v="117"/>
      <x v="75"/>
      <x v="1"/>
      <x/>
      <x v="2"/>
      <x/>
      <x v="2"/>
    </i>
    <i>
      <x v="719"/>
      <x v="94"/>
      <x v="1"/>
      <x v="1"/>
      <x v="789"/>
      <x v="79"/>
      <x v="12"/>
      <x v="1"/>
      <x/>
      <x v="2"/>
      <x/>
      <x v="2"/>
    </i>
    <i>
      <x v="720"/>
      <x v="94"/>
      <x/>
      <x v="1"/>
      <x v="826"/>
      <x v="513"/>
      <x v="1"/>
      <x v="1"/>
      <x/>
      <x v="2"/>
      <x/>
      <x v="2"/>
    </i>
    <i>
      <x v="721"/>
      <x v="94"/>
      <x v="1"/>
      <x/>
      <x v="139"/>
      <x v="18"/>
      <x v="2"/>
      <x v="1"/>
      <x/>
      <x v="2"/>
      <x/>
      <x v="2"/>
    </i>
    <i>
      <x v="722"/>
      <x v="94"/>
      <x v="1"/>
      <x v="1"/>
      <x v="827"/>
      <x v="246"/>
      <x v="125"/>
      <x v="1"/>
      <x/>
      <x v="2"/>
      <x/>
      <x v="2"/>
    </i>
    <i>
      <x v="723"/>
      <x v="94"/>
      <x v="1"/>
      <x/>
      <x v="828"/>
      <x v="99"/>
      <x v="418"/>
      <x v="1"/>
      <x/>
      <x v="2"/>
      <x/>
      <x v="2"/>
    </i>
    <i>
      <x v="724"/>
      <x v="43"/>
      <x v="1"/>
      <x/>
      <x v="479"/>
      <x v="318"/>
      <x v="50"/>
      <x/>
      <x v="1"/>
      <x v="1"/>
      <x v="306"/>
      <x v="1"/>
    </i>
    <i>
      <x v="725"/>
      <x v="178"/>
      <x v="1"/>
      <x v="1"/>
      <x v="480"/>
      <x v="319"/>
      <x v="270"/>
      <x v="1"/>
      <x v="2"/>
      <x/>
      <x v="307"/>
      <x/>
    </i>
    <i>
      <x v="726"/>
      <x v="43"/>
      <x/>
      <x v="1"/>
      <x v="481"/>
      <x v="55"/>
      <x v="1"/>
      <x v="1"/>
      <x v="1"/>
      <x v="1"/>
      <x v="308"/>
      <x v="1"/>
    </i>
    <i>
      <x v="727"/>
      <x v="43"/>
      <x v="1"/>
      <x/>
      <x v="482"/>
      <x v="320"/>
      <x v="271"/>
      <x/>
      <x v="1"/>
      <x v="1"/>
      <x v="309"/>
      <x v="1"/>
    </i>
    <i>
      <x v="728"/>
      <x v="68"/>
      <x v="1"/>
      <x/>
      <x v="483"/>
      <x v="303"/>
      <x v="26"/>
      <x v="1"/>
      <x v="2"/>
      <x v="1"/>
      <x v="310"/>
      <x v="1"/>
    </i>
    <i>
      <x v="729"/>
      <x v="181"/>
      <x v="1"/>
      <x v="1"/>
      <x v="484"/>
      <x v="69"/>
      <x v="272"/>
      <x/>
      <x v="1"/>
      <x v="1"/>
      <x v="308"/>
      <x/>
    </i>
    <i>
      <x v="730"/>
      <x v="181"/>
      <x v="1"/>
      <x v="1"/>
      <x v="485"/>
      <x v="80"/>
      <x v="43"/>
      <x v="1"/>
      <x v="2"/>
      <x v="1"/>
      <x v="308"/>
      <x/>
    </i>
    <i>
      <x v="731"/>
      <x v="182"/>
      <x v="1"/>
      <x v="1"/>
      <x v="486"/>
      <x v="238"/>
      <x v="273"/>
      <x/>
      <x v="1"/>
      <x v="1"/>
      <x v="308"/>
      <x/>
    </i>
    <i>
      <x v="732"/>
      <x v="182"/>
      <x v="1"/>
      <x v="1"/>
      <x v="487"/>
      <x v="321"/>
      <x v="274"/>
      <x/>
      <x v="1"/>
      <x v="1"/>
      <x v="308"/>
      <x/>
    </i>
    <i>
      <x v="733"/>
      <x v="71"/>
      <x v="1"/>
      <x v="1"/>
      <x v="488"/>
      <x v="322"/>
      <x v="71"/>
      <x/>
      <x v="1"/>
      <x v="1"/>
      <x v="171"/>
      <x v="1"/>
    </i>
    <i>
      <x v="734"/>
      <x v="71"/>
      <x v="1"/>
      <x v="1"/>
      <x v="489"/>
      <x v="322"/>
      <x v="71"/>
      <x/>
      <x v="1"/>
      <x v="1"/>
      <x v="311"/>
      <x v="1"/>
    </i>
    <i>
      <x v="735"/>
      <x v="30"/>
      <x v="1"/>
      <x v="1"/>
      <x v="491"/>
      <x v="324"/>
      <x v="206"/>
      <x/>
      <x v="2"/>
      <x v="1"/>
      <x v="313"/>
      <x v="1"/>
    </i>
    <i>
      <x v="736"/>
      <x v="85"/>
      <x v="1"/>
      <x/>
      <x v="492"/>
      <x v="322"/>
      <x v="275"/>
      <x/>
      <x v="1"/>
      <x v="1"/>
      <x v="314"/>
      <x/>
    </i>
    <i>
      <x v="737"/>
      <x v="20"/>
      <x v="1"/>
      <x v="1"/>
      <x v="493"/>
      <x v="325"/>
      <x v="276"/>
      <x v="1"/>
      <x v="1"/>
      <x v="1"/>
      <x v="315"/>
      <x/>
    </i>
    <i>
      <x v="738"/>
      <x v="71"/>
      <x v="1"/>
      <x v="1"/>
      <x v="494"/>
      <x v="326"/>
      <x v="277"/>
      <x v="1"/>
      <x v="2"/>
      <x v="1"/>
      <x v="316"/>
      <x v="1"/>
    </i>
    <i>
      <x v="739"/>
      <x v="71"/>
      <x v="1"/>
      <x v="1"/>
      <x v="495"/>
      <x v="326"/>
      <x v="278"/>
      <x v="1"/>
      <x v="2"/>
      <x v="1"/>
      <x v="95"/>
      <x v="1"/>
    </i>
    <i>
      <x v="740"/>
      <x v="71"/>
      <x v="1"/>
      <x v="1"/>
      <x v="342"/>
      <x v="327"/>
      <x v="279"/>
      <x v="1"/>
      <x v="2"/>
      <x v="1"/>
      <x v="172"/>
      <x v="1"/>
    </i>
    <i>
      <x v="741"/>
      <x v="154"/>
      <x v="1"/>
      <x v="1"/>
      <x v="414"/>
      <x v="184"/>
      <x v="232"/>
      <x/>
      <x v="2"/>
      <x v="1"/>
      <x v="317"/>
      <x/>
    </i>
    <i>
      <x v="742"/>
      <x v="71"/>
      <x v="1"/>
      <x v="1"/>
      <x v="496"/>
      <x v="328"/>
      <x v="280"/>
      <x v="1"/>
      <x v="2"/>
      <x v="1"/>
      <x v="318"/>
      <x v="1"/>
    </i>
    <i>
      <x v="743"/>
      <x v="154"/>
      <x v="1"/>
      <x v="1"/>
      <x v="414"/>
      <x v="184"/>
      <x v="232"/>
      <x/>
      <x v="2"/>
      <x v="1"/>
      <x v="319"/>
      <x/>
    </i>
    <i>
      <x v="744"/>
      <x v="154"/>
      <x v="1"/>
      <x v="1"/>
      <x v="414"/>
      <x v="184"/>
      <x v="232"/>
      <x/>
      <x v="2"/>
      <x v="1"/>
      <x v="258"/>
      <x/>
    </i>
    <i>
      <x v="745"/>
      <x v="71"/>
      <x v="1"/>
      <x v="1"/>
      <x v="497"/>
      <x v="328"/>
      <x v="280"/>
      <x v="1"/>
      <x v="2"/>
      <x v="1"/>
      <x v="320"/>
      <x v="1"/>
    </i>
    <i>
      <x v="746"/>
      <x v="154"/>
      <x v="1"/>
      <x v="1"/>
      <x v="414"/>
      <x v="184"/>
      <x v="232"/>
      <x/>
      <x v="2"/>
      <x v="1"/>
      <x v="317"/>
      <x/>
    </i>
    <i>
      <x v="747"/>
      <x v="71"/>
      <x v="1"/>
      <x v="1"/>
      <x v="498"/>
      <x v="329"/>
      <x v="281"/>
      <x v="1"/>
      <x v="1"/>
      <x v="1"/>
      <x v="321"/>
      <x v="1"/>
    </i>
    <i>
      <x v="748"/>
      <x v="20"/>
      <x/>
      <x v="1"/>
      <x v="499"/>
      <x v="239"/>
      <x v="1"/>
      <x/>
      <x v="1"/>
      <x v="1"/>
      <x v="57"/>
      <x/>
    </i>
    <i>
      <x v="749"/>
      <x v="154"/>
      <x v="1"/>
      <x v="1"/>
      <x v="414"/>
      <x v="184"/>
      <x v="232"/>
      <x/>
      <x v="2"/>
      <x v="1"/>
      <x v="319"/>
      <x/>
    </i>
    <i>
      <x v="750"/>
      <x v="2"/>
      <x v="1"/>
      <x v="1"/>
      <x v="500"/>
      <x v="330"/>
      <x v="282"/>
      <x/>
      <x v="2"/>
      <x v="1"/>
      <x v="57"/>
      <x/>
    </i>
    <i>
      <x v="751"/>
      <x v="71"/>
      <x v="1"/>
      <x v="1"/>
      <x v="501"/>
      <x v="331"/>
      <x v="283"/>
      <x v="1"/>
      <x v="2"/>
      <x v="1"/>
      <x v="323"/>
      <x/>
    </i>
    <i>
      <x v="752"/>
      <x v="2"/>
      <x v="1"/>
      <x v="1"/>
      <x v="502"/>
      <x v="331"/>
      <x v="284"/>
      <x/>
      <x v="2"/>
      <x v="1"/>
      <x v="57"/>
      <x/>
    </i>
    <i>
      <x v="753"/>
      <x v="2"/>
      <x v="1"/>
      <x v="1"/>
      <x v="502"/>
      <x v="331"/>
      <x v="284"/>
      <x/>
      <x v="2"/>
      <x v="1"/>
      <x v="57"/>
      <x/>
    </i>
    <i>
      <x v="754"/>
      <x v="7"/>
      <x v="1"/>
      <x/>
      <x v="771"/>
      <x v="503"/>
      <x v="217"/>
      <x/>
      <x v="1"/>
      <x v="1"/>
      <x v="122"/>
      <x v="1"/>
    </i>
    <i>
      <x v="755"/>
      <x v="7"/>
      <x v="1"/>
      <x/>
      <x v="771"/>
      <x v="6"/>
      <x v="217"/>
      <x/>
      <x v="1"/>
      <x v="1"/>
      <x v="122"/>
      <x v="1"/>
    </i>
    <i>
      <x v="756"/>
      <x v="7"/>
      <x v="1"/>
      <x v="1"/>
      <x v="772"/>
      <x v="238"/>
      <x v="14"/>
      <x/>
      <x v="2"/>
      <x/>
      <x v="469"/>
      <x v="1"/>
    </i>
    <i>
      <x v="757"/>
      <x v="7"/>
      <x v="1"/>
      <x v="1"/>
      <x v="773"/>
      <x v="238"/>
      <x v="8"/>
      <x v="1"/>
      <x/>
      <x v="1"/>
      <x/>
      <x/>
    </i>
    <i>
      <x v="758"/>
      <x v="7"/>
      <x v="1"/>
      <x/>
      <x v="774"/>
      <x v="238"/>
      <x v="406"/>
      <x/>
      <x v="1"/>
      <x/>
      <x v="470"/>
      <x v="1"/>
    </i>
    <i>
      <x v="759"/>
      <x v="7"/>
      <x v="1"/>
      <x/>
      <x v="775"/>
      <x v="504"/>
      <x v="8"/>
      <x/>
      <x v="2"/>
      <x/>
      <x v="471"/>
      <x/>
    </i>
    <i>
      <x v="760"/>
      <x v="7"/>
      <x v="1"/>
      <x/>
      <x v="776"/>
      <x v="505"/>
      <x v="8"/>
      <x/>
      <x v="2"/>
      <x/>
      <x v="471"/>
      <x/>
    </i>
    <i>
      <x v="761"/>
      <x v="7"/>
      <x v="1"/>
      <x/>
      <x v="777"/>
      <x v="485"/>
      <x v="407"/>
      <x/>
      <x v="1"/>
      <x v="1"/>
      <x/>
      <x/>
    </i>
    <i>
      <x v="762"/>
      <x v="7"/>
      <x v="1"/>
      <x/>
      <x v="778"/>
      <x v="71"/>
      <x v="408"/>
      <x/>
      <x v="1"/>
      <x/>
      <x v="472"/>
      <x v="1"/>
    </i>
    <i>
      <x v="763"/>
      <x v="7"/>
      <x v="1"/>
      <x/>
      <x v="779"/>
      <x v="506"/>
      <x v="14"/>
      <x/>
      <x v="2"/>
      <x/>
      <x v="473"/>
      <x/>
    </i>
    <i>
      <x v="764"/>
      <x v="7"/>
      <x v="1"/>
      <x v="1"/>
      <x v="780"/>
      <x v="281"/>
      <x v="316"/>
      <x/>
      <x v="2"/>
      <x/>
      <x/>
      <x/>
    </i>
    <i>
      <x v="765"/>
      <x v="8"/>
      <x v="1"/>
      <x/>
      <x v="781"/>
      <x v="123"/>
      <x v="12"/>
      <x v="1"/>
      <x v="2"/>
      <x v="1"/>
      <x/>
      <x v="1"/>
    </i>
    <i>
      <x v="766"/>
      <x v="2"/>
      <x v="1"/>
      <x v="1"/>
      <x v="502"/>
      <x v="332"/>
      <x v="142"/>
      <x/>
      <x v="2"/>
      <x v="1"/>
      <x v="57"/>
      <x/>
    </i>
    <i>
      <x v="767"/>
      <x v="139"/>
      <x v="1"/>
      <x v="1"/>
      <x v="503"/>
      <x v="333"/>
      <x v="285"/>
      <x v="1"/>
      <x v="1"/>
      <x v="1"/>
      <x v="72"/>
      <x/>
    </i>
    <i>
      <x v="768"/>
      <x v="71"/>
      <x v="1"/>
      <x v="1"/>
      <x v="504"/>
      <x v="215"/>
      <x v="19"/>
      <x v="1"/>
      <x v="2"/>
      <x v="1"/>
      <x v="324"/>
      <x/>
    </i>
    <i>
      <x v="769"/>
      <x v="71"/>
      <x v="1"/>
      <x v="1"/>
      <x v="505"/>
      <x v="334"/>
      <x v="286"/>
      <x v="1"/>
      <x v="2"/>
      <x v="1"/>
      <x v="325"/>
      <x/>
    </i>
    <i>
      <x v="770"/>
      <x v="71"/>
      <x v="1"/>
      <x v="1"/>
      <x v="506"/>
      <x v="335"/>
      <x v="287"/>
      <x v="1"/>
      <x v="2"/>
      <x v="1"/>
      <x v="326"/>
      <x/>
    </i>
    <i>
      <x v="771"/>
      <x v="20"/>
      <x v="1"/>
      <x v="1"/>
      <x v="507"/>
      <x v="331"/>
      <x v="283"/>
      <x v="1"/>
      <x v="1"/>
      <x v="1"/>
      <x v="327"/>
      <x/>
    </i>
    <i>
      <x v="772"/>
      <x v="2"/>
      <x v="1"/>
      <x v="1"/>
      <x v="502"/>
      <x v="334"/>
      <x v="286"/>
      <x/>
      <x v="2"/>
      <x v="1"/>
      <x v="57"/>
      <x/>
    </i>
    <i>
      <x v="773"/>
      <x v="179"/>
      <x v="1"/>
      <x v="1"/>
      <x v="509"/>
      <x v="336"/>
      <x v="43"/>
      <x/>
      <x v="2"/>
      <x v="1"/>
      <x v="328"/>
      <x/>
    </i>
    <i>
      <x v="774"/>
      <x v="63"/>
      <x v="1"/>
      <x v="1"/>
      <x v="510"/>
      <x v="71"/>
      <x v="71"/>
      <x/>
      <x v="2"/>
      <x v="1"/>
      <x v="329"/>
      <x v="1"/>
    </i>
    <i>
      <x v="775"/>
      <x v="71"/>
      <x v="1"/>
      <x v="1"/>
      <x v="511"/>
      <x v="337"/>
      <x v="289"/>
      <x v="1"/>
      <x v="2"/>
      <x v="1"/>
      <x v="330"/>
      <x v="1"/>
    </i>
    <i>
      <x v="776"/>
      <x v="53"/>
      <x v="1"/>
      <x v="1"/>
      <x v="512"/>
      <x v="333"/>
      <x v="290"/>
      <x/>
      <x v="2"/>
      <x v="1"/>
      <x v="331"/>
      <x v="1"/>
    </i>
    <i>
      <x v="777"/>
      <x v="66"/>
      <x/>
      <x v="1"/>
      <x v="513"/>
      <x v="338"/>
      <x v="1"/>
      <x/>
      <x v="2"/>
      <x v="1"/>
      <x v="332"/>
      <x v="1"/>
    </i>
    <i>
      <x v="778"/>
      <x v="66"/>
      <x/>
      <x v="1"/>
      <x v="514"/>
      <x v="339"/>
      <x v="1"/>
      <x/>
      <x v="2"/>
      <x v="1"/>
      <x v="333"/>
      <x v="1"/>
    </i>
    <i>
      <x v="779"/>
      <x v="2"/>
      <x v="1"/>
      <x v="1"/>
      <x v="515"/>
      <x v="337"/>
      <x v="291"/>
      <x/>
      <x v="2"/>
      <x v="1"/>
      <x v="334"/>
      <x/>
    </i>
    <i>
      <x v="780"/>
      <x v="71"/>
      <x v="1"/>
      <x v="1"/>
      <x v="517"/>
      <x v="340"/>
      <x v="292"/>
      <x v="1"/>
      <x v="2"/>
      <x v="1"/>
      <x v="335"/>
      <x v="1"/>
    </i>
    <i>
      <x v="781"/>
      <x v="71"/>
      <x v="1"/>
      <x v="1"/>
      <x v="518"/>
      <x v="340"/>
      <x v="292"/>
      <x v="1"/>
      <x v="2"/>
      <x v="1"/>
      <x v="336"/>
      <x v="1"/>
    </i>
    <i>
      <x v="782"/>
      <x v="2"/>
      <x v="1"/>
      <x v="1"/>
      <x v="502"/>
      <x v="340"/>
      <x v="293"/>
      <x/>
      <x v="2"/>
      <x v="1"/>
      <x v="57"/>
      <x/>
    </i>
    <i>
      <x v="783"/>
      <x v="20"/>
      <x v="1"/>
      <x v="1"/>
      <x v="519"/>
      <x v="341"/>
      <x v="294"/>
      <x/>
      <x v="1"/>
      <x v="1"/>
      <x v="275"/>
      <x/>
    </i>
    <i>
      <x v="784"/>
      <x v="64"/>
      <x v="1"/>
      <x v="1"/>
      <x v="520"/>
      <x v="342"/>
      <x v="295"/>
      <x/>
      <x v="2"/>
      <x v="1"/>
      <x v="337"/>
      <x/>
    </i>
    <i>
      <x v="785"/>
      <x v="71"/>
      <x v="1"/>
      <x v="1"/>
      <x v="521"/>
      <x v="342"/>
      <x v="296"/>
      <x v="1"/>
      <x v="2"/>
      <x v="1"/>
      <x v="57"/>
      <x v="1"/>
    </i>
    <i>
      <x v="786"/>
      <x v="71"/>
      <x v="1"/>
      <x v="1"/>
      <x v="522"/>
      <x v="343"/>
      <x v="56"/>
      <x v="1"/>
      <x v="2"/>
      <x v="1"/>
      <x v="338"/>
      <x v="1"/>
    </i>
    <i>
      <x v="787"/>
      <x v="45"/>
      <x v="1"/>
      <x v="1"/>
      <x v="523"/>
      <x v="215"/>
      <x v="50"/>
      <x/>
      <x v="2"/>
      <x/>
      <x v="339"/>
      <x v="1"/>
    </i>
    <i>
      <x v="788"/>
      <x v="73"/>
      <x v="1"/>
      <x v="1"/>
      <x v="524"/>
      <x v="106"/>
      <x v="14"/>
      <x/>
      <x v="1"/>
      <x v="1"/>
      <x v="340"/>
      <x v="1"/>
    </i>
    <i>
      <x v="789"/>
      <x v="30"/>
      <x v="1"/>
      <x v="1"/>
      <x v="525"/>
      <x v="344"/>
      <x v="297"/>
      <x/>
      <x v="2"/>
      <x v="1"/>
      <x v="341"/>
      <x/>
    </i>
    <i>
      <x v="790"/>
      <x v="178"/>
      <x v="1"/>
      <x v="1"/>
      <x v="526"/>
      <x v="322"/>
      <x v="180"/>
      <x/>
      <x v="2"/>
      <x v="1"/>
      <x v="57"/>
      <x/>
    </i>
    <i>
      <x v="791"/>
      <x v="154"/>
      <x v="1"/>
      <x v="1"/>
      <x v="414"/>
      <x v="184"/>
      <x v="232"/>
      <x/>
      <x v="2"/>
      <x v="1"/>
      <x v="342"/>
      <x/>
    </i>
    <i>
      <x v="792"/>
      <x v="71"/>
      <x v="1"/>
      <x v="1"/>
      <x v="527"/>
      <x v="345"/>
      <x v="298"/>
      <x v="1"/>
      <x v="2"/>
      <x v="1"/>
      <x v="343"/>
      <x v="1"/>
    </i>
    <i>
      <x v="793"/>
      <x v="71"/>
      <x v="1"/>
      <x v="1"/>
      <x v="528"/>
      <x v="346"/>
      <x v="299"/>
      <x v="1"/>
      <x v="2"/>
      <x v="1"/>
      <x v="344"/>
      <x v="1"/>
    </i>
    <i>
      <x v="794"/>
      <x v="127"/>
      <x v="1"/>
      <x v="1"/>
      <x v="529"/>
      <x v="215"/>
      <x v="7"/>
      <x v="1"/>
      <x v="2"/>
      <x v="1"/>
      <x v="345"/>
      <x/>
    </i>
    <i>
      <x v="795"/>
      <x v="80"/>
      <x v="1"/>
      <x v="1"/>
      <x v="530"/>
      <x v="346"/>
      <x v="300"/>
      <x v="1"/>
      <x v="2"/>
      <x v="1"/>
      <x v="346"/>
      <x/>
    </i>
    <i>
      <x v="796"/>
      <x v="2"/>
      <x v="1"/>
      <x v="1"/>
      <x v="515"/>
      <x v="346"/>
      <x v="301"/>
      <x/>
      <x v="2"/>
      <x v="1"/>
      <x v="1"/>
      <x/>
    </i>
    <i>
      <x v="797"/>
      <x v="20"/>
      <x v="1"/>
      <x v="1"/>
      <x v="531"/>
      <x v="346"/>
      <x v="21"/>
      <x v="1"/>
      <x v="1"/>
      <x v="1"/>
      <x v="347"/>
      <x v="1"/>
    </i>
    <i>
      <x v="798"/>
      <x v="71"/>
      <x v="1"/>
      <x v="1"/>
      <x v="532"/>
      <x v="347"/>
      <x v="302"/>
      <x v="1"/>
      <x v="2"/>
      <x v="1"/>
      <x v="348"/>
      <x v="1"/>
    </i>
    <i>
      <x v="799"/>
      <x v="71"/>
      <x v="1"/>
      <x v="1"/>
      <x v="533"/>
      <x v="347"/>
      <x v="302"/>
      <x v="1"/>
      <x v="2"/>
      <x v="1"/>
      <x v="20"/>
      <x/>
    </i>
    <i>
      <x v="800"/>
      <x v="30"/>
      <x v="1"/>
      <x v="1"/>
      <x v="534"/>
      <x v="347"/>
      <x v="303"/>
      <x v="1"/>
      <x v="1"/>
      <x v="1"/>
      <x v="57"/>
      <x/>
    </i>
    <i>
      <x v="801"/>
      <x v="73"/>
      <x v="1"/>
      <x v="1"/>
      <x v="535"/>
      <x v="18"/>
      <x v="60"/>
      <x/>
      <x v="1"/>
      <x v="1"/>
      <x v="349"/>
      <x v="1"/>
    </i>
    <i>
      <x v="802"/>
      <x v="73"/>
      <x v="1"/>
      <x v="1"/>
      <x v="536"/>
      <x v="18"/>
      <x v="60"/>
      <x/>
      <x v="1"/>
      <x v="1"/>
      <x v="350"/>
      <x v="1"/>
    </i>
    <i>
      <x v="803"/>
      <x v="93"/>
      <x v="1"/>
      <x v="1"/>
      <x v="537"/>
      <x v="348"/>
      <x v="3"/>
      <x v="1"/>
      <x v="2"/>
      <x v="1"/>
      <x v="351"/>
      <x v="1"/>
    </i>
    <i>
      <x v="804"/>
      <x v="71"/>
      <x v="1"/>
      <x v="1"/>
      <x v="538"/>
      <x v="348"/>
      <x v="7"/>
      <x v="1"/>
      <x v="1"/>
      <x v="1"/>
      <x v="352"/>
      <x v="1"/>
    </i>
    <i>
      <x v="805"/>
      <x v="71"/>
      <x v="1"/>
      <x v="1"/>
      <x v="539"/>
      <x v="233"/>
      <x v="304"/>
      <x v="1"/>
      <x v="1"/>
      <x v="1"/>
      <x v="353"/>
      <x v="1"/>
    </i>
    <i>
      <x v="806"/>
      <x v="57"/>
      <x v="1"/>
      <x v="1"/>
      <x v="540"/>
      <x v="349"/>
      <x v="305"/>
      <x/>
      <x v="2"/>
      <x/>
      <x v="354"/>
      <x/>
    </i>
    <i>
      <x v="807"/>
      <x v="88"/>
      <x v="1"/>
      <x v="1"/>
      <x v="541"/>
      <x v="350"/>
      <x v="306"/>
      <x/>
      <x v="1"/>
      <x v="1"/>
      <x v="355"/>
      <x v="1"/>
    </i>
    <i>
      <x v="808"/>
      <x v="160"/>
      <x v="1"/>
      <x v="1"/>
      <x v="542"/>
      <x v="351"/>
      <x v="307"/>
      <x/>
      <x v="2"/>
      <x v="1"/>
      <x v="356"/>
      <x/>
    </i>
    <i>
      <x v="809"/>
      <x v="133"/>
      <x v="1"/>
      <x v="1"/>
      <x v="543"/>
      <x v="349"/>
      <x v="151"/>
      <x v="1"/>
      <x v="1"/>
      <x v="1"/>
      <x v="357"/>
      <x v="1"/>
    </i>
    <i>
      <x v="810"/>
      <x v="126"/>
      <x v="1"/>
      <x v="1"/>
      <x v="544"/>
      <x v="350"/>
      <x v="308"/>
      <x v="1"/>
      <x v="2"/>
      <x v="1"/>
      <x v="358"/>
      <x v="1"/>
    </i>
    <i>
      <x v="811"/>
      <x v="139"/>
      <x v="1"/>
      <x v="1"/>
      <x v="545"/>
      <x v="352"/>
      <x v="309"/>
      <x v="1"/>
      <x v="2"/>
      <x v="1"/>
      <x v="359"/>
      <x v="1"/>
    </i>
    <i>
      <x v="812"/>
      <x v="71"/>
      <x v="1"/>
      <x v="1"/>
      <x v="546"/>
      <x v="348"/>
      <x v="310"/>
      <x/>
      <x v="1"/>
      <x v="1"/>
      <x v="49"/>
      <x v="1"/>
    </i>
    <i>
      <x v="813"/>
      <x v="2"/>
      <x v="1"/>
      <x v="1"/>
      <x v="515"/>
      <x v="348"/>
      <x v="50"/>
      <x/>
      <x v="2"/>
      <x v="1"/>
      <x v="1"/>
      <x/>
    </i>
    <i>
      <x v="814"/>
      <x v="26"/>
      <x v="1"/>
      <x v="1"/>
      <x v="547"/>
      <x v="346"/>
      <x v="299"/>
      <x v="1"/>
      <x v="1"/>
      <x v="1"/>
      <x v="360"/>
      <x/>
    </i>
    <i>
      <x v="815"/>
      <x v="26"/>
      <x v="1"/>
      <x v="1"/>
      <x v="547"/>
      <x v="346"/>
      <x v="299"/>
      <x v="1"/>
      <x v="1"/>
      <x v="1"/>
      <x v="361"/>
      <x/>
    </i>
    <i>
      <x v="816"/>
      <x v="20"/>
      <x v="1"/>
      <x v="1"/>
      <x v="548"/>
      <x v="353"/>
      <x v="311"/>
      <x v="1"/>
      <x v="2"/>
      <x v="1"/>
      <x v="362"/>
      <x v="1"/>
    </i>
    <i>
      <x v="817"/>
      <x v="71"/>
      <x v="1"/>
      <x v="1"/>
      <x v="550"/>
      <x v="355"/>
      <x v="157"/>
      <x v="1"/>
      <x v="1"/>
      <x v="1"/>
      <x v="363"/>
      <x v="1"/>
    </i>
    <i>
      <x v="818"/>
      <x v="26"/>
      <x v="1"/>
      <x v="1"/>
      <x v="551"/>
      <x v="355"/>
      <x v="139"/>
      <x v="1"/>
      <x v="1"/>
      <x v="1"/>
      <x v="364"/>
      <x/>
    </i>
    <i>
      <x v="819"/>
      <x v="2"/>
      <x v="1"/>
      <x v="1"/>
      <x v="500"/>
      <x v="356"/>
      <x v="312"/>
      <x/>
      <x v="2"/>
      <x v="1"/>
      <x v="57"/>
      <x/>
    </i>
    <i>
      <x v="820"/>
      <x v="104"/>
      <x/>
      <x v="1"/>
      <x v="245"/>
      <x v="357"/>
      <x v="1"/>
      <x/>
      <x v="2"/>
      <x v="1"/>
      <x v="365"/>
      <x v="1"/>
    </i>
    <i>
      <x v="821"/>
      <x v="104"/>
      <x/>
      <x v="1"/>
      <x v="552"/>
      <x v="357"/>
      <x v="1"/>
      <x/>
      <x v="2"/>
      <x v="1"/>
      <x v="366"/>
      <x v="1"/>
    </i>
    <i>
      <x v="822"/>
      <x v="39"/>
      <x v="1"/>
      <x v="1"/>
      <x v="782"/>
      <x v="322"/>
      <x v="18"/>
      <x/>
      <x v="1"/>
      <x v="1"/>
      <x/>
      <x v="1"/>
    </i>
    <i>
      <x v="824"/>
      <x v="7"/>
      <x v="1"/>
      <x v="1"/>
      <x v="785"/>
      <x v="508"/>
      <x v="385"/>
      <x/>
      <x v="2"/>
      <x/>
      <x/>
      <x v="2"/>
    </i>
    <i>
      <x v="825"/>
      <x v="178"/>
      <x v="1"/>
      <x v="1"/>
      <x v="786"/>
      <x v="238"/>
      <x v="409"/>
      <x/>
      <x/>
      <x v="2"/>
      <x/>
      <x v="2"/>
    </i>
    <i>
      <x v="827"/>
      <x v="135"/>
      <x v="1"/>
      <x v="1"/>
      <x v="553"/>
      <x v="170"/>
      <x v="130"/>
      <x/>
      <x v="2"/>
      <x v="1"/>
      <x v="367"/>
      <x v="1"/>
    </i>
    <i>
      <x v="828"/>
      <x v="71"/>
      <x v="1"/>
      <x v="1"/>
      <x v="554"/>
      <x v="358"/>
      <x v="313"/>
      <x v="1"/>
      <x v="1"/>
      <x v="1"/>
      <x v="368"/>
      <x v="1"/>
    </i>
    <i>
      <x v="829"/>
      <x v="71"/>
      <x v="1"/>
      <x v="1"/>
      <x v="555"/>
      <x v="359"/>
      <x v="314"/>
      <x v="1"/>
      <x v="2"/>
      <x v="1"/>
      <x v="57"/>
      <x v="1"/>
    </i>
    <i>
      <x v="830"/>
      <x v="24"/>
      <x v="1"/>
      <x v="1"/>
      <x v="556"/>
      <x v="322"/>
      <x v="35"/>
      <x v="1"/>
      <x v="1"/>
      <x v="1"/>
      <x v="369"/>
      <x/>
    </i>
    <i>
      <x v="831"/>
      <x v="73"/>
      <x v="1"/>
      <x v="1"/>
      <x v="558"/>
      <x v="348"/>
      <x v="50"/>
      <x/>
      <x v="2"/>
      <x v="1"/>
      <x v="370"/>
      <x/>
    </i>
    <i>
      <x v="832"/>
      <x v="52"/>
      <x v="1"/>
      <x v="1"/>
      <x v="559"/>
      <x v="348"/>
      <x v="315"/>
      <x/>
      <x v="1"/>
      <x v="1"/>
      <x v="371"/>
      <x/>
    </i>
    <i>
      <x v="833"/>
      <x v="67"/>
      <x v="1"/>
      <x v="1"/>
      <x v="560"/>
      <x v="281"/>
      <x v="316"/>
      <x/>
      <x v="1"/>
      <x v="1"/>
      <x v="372"/>
      <x/>
    </i>
    <i>
      <x v="834"/>
      <x v="154"/>
      <x v="1"/>
      <x v="1"/>
      <x v="414"/>
      <x v="184"/>
      <x v="232"/>
      <x/>
      <x v="2"/>
      <x v="1"/>
      <x v="373"/>
      <x/>
    </i>
    <i>
      <x v="835"/>
      <x v="71"/>
      <x v="1"/>
      <x v="1"/>
      <x v="561"/>
      <x v="361"/>
      <x v="317"/>
      <x v="1"/>
      <x v="2"/>
      <x v="1"/>
      <x v="374"/>
      <x/>
    </i>
    <i>
      <x v="836"/>
      <x v="100"/>
      <x v="1"/>
      <x v="1"/>
      <x v="562"/>
      <x v="362"/>
      <x v="318"/>
      <x/>
      <x v="2"/>
      <x v="1"/>
      <x v="375"/>
      <x/>
    </i>
    <i>
      <x v="837"/>
      <x v="71"/>
      <x v="1"/>
      <x v="1"/>
      <x v="563"/>
      <x v="363"/>
      <x v="319"/>
      <x v="1"/>
      <x v="1"/>
      <x v="1"/>
      <x v="376"/>
      <x v="1"/>
    </i>
    <i>
      <x v="838"/>
      <x v="140"/>
      <x v="1"/>
      <x v="1"/>
      <x v="564"/>
      <x v="364"/>
      <x v="320"/>
      <x v="1"/>
      <x v="2"/>
      <x v="1"/>
      <x v="377"/>
      <x/>
    </i>
    <i>
      <x v="839"/>
      <x v="134"/>
      <x v="1"/>
      <x v="1"/>
      <x v="565"/>
      <x v="365"/>
      <x v="321"/>
      <x/>
      <x v="2"/>
      <x v="1"/>
      <x v="378"/>
      <x/>
    </i>
    <i>
      <x v="840"/>
      <x v="71"/>
      <x v="1"/>
      <x v="1"/>
      <x v="566"/>
      <x v="366"/>
      <x v="184"/>
      <x v="1"/>
      <x v="1"/>
      <x v="1"/>
      <x v="379"/>
      <x v="1"/>
    </i>
    <i>
      <x v="841"/>
      <x v="71"/>
      <x v="1"/>
      <x v="1"/>
      <x v="567"/>
      <x v="367"/>
      <x v="322"/>
      <x/>
      <x v="1"/>
      <x v="1"/>
      <x v="380"/>
      <x v="1"/>
    </i>
    <i>
      <x v="842"/>
      <x v="71"/>
      <x v="1"/>
      <x v="1"/>
      <x v="568"/>
      <x v="367"/>
      <x v="322"/>
      <x/>
      <x v="1"/>
      <x v="1"/>
      <x v="381"/>
      <x v="1"/>
    </i>
    <i>
      <x v="843"/>
      <x v="30"/>
      <x v="1"/>
      <x v="1"/>
      <x v="569"/>
      <x v="367"/>
      <x v="323"/>
      <x/>
      <x v="2"/>
      <x v="1"/>
      <x v="57"/>
      <x/>
    </i>
    <i>
      <x v="844"/>
      <x v="60"/>
      <x/>
      <x v="1"/>
      <x v="570"/>
      <x v="368"/>
      <x v="1"/>
      <x/>
      <x v="2"/>
      <x v="1"/>
      <x v="57"/>
      <x v="1"/>
    </i>
    <i>
      <x v="845"/>
      <x v="166"/>
      <x v="1"/>
      <x v="1"/>
      <x v="514"/>
      <x v="369"/>
      <x v="8"/>
      <x/>
      <x v="2"/>
      <x v="1"/>
      <x v="333"/>
      <x v="1"/>
    </i>
    <i>
      <x v="846"/>
      <x v="66"/>
      <x v="1"/>
      <x v="1"/>
      <x v="513"/>
      <x v="338"/>
      <x v="8"/>
      <x/>
      <x v="2"/>
      <x v="1"/>
      <x v="332"/>
      <x v="1"/>
    </i>
    <i>
      <x v="847"/>
      <x v="98"/>
      <x v="1"/>
      <x v="1"/>
      <x v="572"/>
      <x v="371"/>
      <x v="43"/>
      <x/>
      <x v="2"/>
      <x v="1"/>
      <x v="57"/>
      <x v="1"/>
    </i>
    <i>
      <x v="848"/>
      <x v="151"/>
      <x v="1"/>
      <x v="1"/>
      <x v="573"/>
      <x v="372"/>
      <x v="180"/>
      <x v="1"/>
      <x v="1"/>
      <x v="1"/>
      <x v="382"/>
      <x v="1"/>
    </i>
    <i>
      <x v="849"/>
      <x v="30"/>
      <x v="1"/>
      <x v="1"/>
      <x v="574"/>
      <x v="373"/>
      <x v="324"/>
      <x/>
      <x v="2"/>
      <x v="1"/>
      <x v="383"/>
      <x/>
    </i>
    <i>
      <x v="850"/>
      <x v="121"/>
      <x v="1"/>
      <x v="1"/>
      <x v="575"/>
      <x v="374"/>
      <x v="139"/>
      <x v="1"/>
      <x v="2"/>
      <x v="1"/>
      <x v="384"/>
      <x/>
    </i>
    <i>
      <x v="851"/>
      <x v="156"/>
      <x v="1"/>
      <x v="1"/>
      <x v="576"/>
      <x v="365"/>
      <x v="325"/>
      <x v="1"/>
      <x v="1"/>
      <x/>
      <x v="385"/>
      <x/>
    </i>
    <i>
      <x v="852"/>
      <x v="91"/>
      <x v="1"/>
      <x v="1"/>
      <x v="577"/>
      <x v="375"/>
      <x v="326"/>
      <x/>
      <x v="1"/>
      <x v="1"/>
      <x v="386"/>
      <x/>
    </i>
    <i>
      <x v="853"/>
      <x v="71"/>
      <x v="1"/>
      <x v="1"/>
      <x v="578"/>
      <x v="376"/>
      <x v="179"/>
      <x v="1"/>
      <x v="2"/>
      <x v="1"/>
      <x v="387"/>
      <x/>
    </i>
    <i>
      <x v="854"/>
      <x v="46"/>
      <x v="1"/>
      <x v="1"/>
      <x v="579"/>
      <x v="376"/>
      <x v="168"/>
      <x v="1"/>
      <x v="1"/>
      <x v="1"/>
      <x v="388"/>
      <x/>
    </i>
    <i>
      <x v="855"/>
      <x v="26"/>
      <x v="1"/>
      <x v="1"/>
      <x v="580"/>
      <x v="363"/>
      <x v="13"/>
      <x v="1"/>
      <x v="1"/>
      <x v="1"/>
      <x v="364"/>
      <x/>
    </i>
    <i>
      <x v="856"/>
      <x v="2"/>
      <x v="1"/>
      <x v="1"/>
      <x v="254"/>
      <x v="376"/>
      <x v="327"/>
      <x/>
      <x v="2"/>
      <x v="1"/>
      <x v="57"/>
      <x/>
    </i>
    <i>
      <x v="857"/>
      <x v="46"/>
      <x v="1"/>
      <x v="1"/>
      <x v="581"/>
      <x v="363"/>
      <x v="70"/>
      <x/>
      <x v="1"/>
      <x v="1"/>
      <x v="389"/>
      <x/>
    </i>
    <i>
      <x v="858"/>
      <x v="46"/>
      <x v="1"/>
      <x v="1"/>
      <x v="582"/>
      <x v="374"/>
      <x v="328"/>
      <x v="1"/>
      <x v="1"/>
      <x v="1"/>
      <x v="101"/>
      <x/>
    </i>
    <i>
      <x v="859"/>
      <x v="138"/>
      <x v="1"/>
      <x v="1"/>
      <x v="583"/>
      <x v="377"/>
      <x v="329"/>
      <x/>
      <x v="2"/>
      <x v="1"/>
      <x v="57"/>
      <x/>
    </i>
    <i>
      <x v="860"/>
      <x v="138"/>
      <x v="1"/>
      <x v="1"/>
      <x v="584"/>
      <x v="377"/>
      <x v="330"/>
      <x/>
      <x v="2"/>
      <x v="1"/>
      <x v="57"/>
      <x/>
    </i>
    <i>
      <x v="861"/>
      <x v="138"/>
      <x v="1"/>
      <x v="1"/>
      <x v="585"/>
      <x v="377"/>
      <x v="330"/>
      <x/>
      <x v="2"/>
      <x v="1"/>
      <x v="390"/>
      <x/>
    </i>
    <i>
      <x v="862"/>
      <x v="138"/>
      <x v="1"/>
      <x v="1"/>
      <x v="586"/>
      <x v="377"/>
      <x v="330"/>
      <x/>
      <x v="2"/>
      <x v="1"/>
      <x v="57"/>
      <x/>
    </i>
    <i>
      <x v="863"/>
      <x v="138"/>
      <x v="1"/>
      <x v="1"/>
      <x v="587"/>
      <x v="373"/>
      <x v="331"/>
      <x/>
      <x v="2"/>
      <x v="1"/>
      <x v="391"/>
      <x/>
    </i>
    <i>
      <x v="864"/>
      <x v="138"/>
      <x v="1"/>
      <x v="1"/>
      <x v="588"/>
      <x v="377"/>
      <x v="330"/>
      <x/>
      <x v="2"/>
      <x v="1"/>
      <x v="391"/>
      <x/>
    </i>
    <i>
      <x v="865"/>
      <x v="138"/>
      <x v="1"/>
      <x v="1"/>
      <x v="589"/>
      <x v="373"/>
      <x v="332"/>
      <x/>
      <x v="2"/>
      <x v="1"/>
      <x v="392"/>
      <x/>
    </i>
    <i>
      <x v="866"/>
      <x v="153"/>
      <x v="1"/>
      <x v="1"/>
      <x v="590"/>
      <x v="353"/>
      <x v="26"/>
      <x v="1"/>
      <x v="2"/>
      <x v="1"/>
      <x v="393"/>
      <x/>
    </i>
    <i>
      <x v="867"/>
      <x v="82"/>
      <x v="1"/>
      <x v="1"/>
      <x v="591"/>
      <x v="378"/>
      <x v="333"/>
      <x/>
      <x v="2"/>
      <x v="1"/>
      <x v="394"/>
      <x/>
    </i>
    <i>
      <x v="868"/>
      <x v="71"/>
      <x v="1"/>
      <x v="1"/>
      <x v="592"/>
      <x v="379"/>
      <x v="183"/>
      <x v="1"/>
      <x v="2"/>
      <x v="1"/>
      <x v="316"/>
      <x v="1"/>
    </i>
    <i>
      <x v="869"/>
      <x v="178"/>
      <x v="1"/>
      <x v="1"/>
      <x v="593"/>
      <x v="380"/>
      <x v="7"/>
      <x/>
      <x v="2"/>
      <x v="1"/>
      <x v="395"/>
      <x/>
    </i>
    <i>
      <x v="870"/>
      <x v="71"/>
      <x v="1"/>
      <x v="1"/>
      <x v="594"/>
      <x v="359"/>
      <x v="334"/>
      <x v="1"/>
      <x v="2"/>
      <x v="1"/>
      <x v="323"/>
      <x/>
    </i>
    <i>
      <x v="871"/>
      <x v="173"/>
      <x v="1"/>
      <x v="1"/>
      <x v="595"/>
      <x v="381"/>
      <x v="183"/>
      <x v="1"/>
      <x v="2"/>
      <x v="1"/>
      <x v="396"/>
      <x v="1"/>
    </i>
    <i>
      <x v="872"/>
      <x v="2"/>
      <x v="1"/>
      <x v="1"/>
      <x v="254"/>
      <x v="366"/>
      <x v="335"/>
      <x/>
      <x v="2"/>
      <x v="1"/>
      <x v="57"/>
      <x/>
    </i>
    <i>
      <x v="873"/>
      <x v="2"/>
      <x v="1"/>
      <x v="1"/>
      <x v="254"/>
      <x v="382"/>
      <x v="336"/>
      <x/>
      <x v="2"/>
      <x v="1"/>
      <x v="397"/>
      <x/>
    </i>
    <i>
      <x v="874"/>
      <x v="2"/>
      <x v="1"/>
      <x v="1"/>
      <x v="254"/>
      <x v="382"/>
      <x v="336"/>
      <x/>
      <x v="2"/>
      <x v="1"/>
      <x v="398"/>
      <x/>
    </i>
    <i>
      <x v="875"/>
      <x v="2"/>
      <x v="1"/>
      <x v="1"/>
      <x v="254"/>
      <x v="382"/>
      <x v="336"/>
      <x/>
      <x v="2"/>
      <x v="1"/>
      <x v="399"/>
      <x/>
    </i>
    <i>
      <x v="876"/>
      <x v="2"/>
      <x v="1"/>
      <x v="1"/>
      <x v="254"/>
      <x v="382"/>
      <x v="336"/>
      <x/>
      <x v="2"/>
      <x v="1"/>
      <x v="57"/>
      <x/>
    </i>
    <i>
      <x v="877"/>
      <x v="101"/>
      <x/>
      <x v="1"/>
      <x v="490"/>
      <x v="323"/>
      <x v="1"/>
      <x/>
      <x v="2"/>
      <x v="1"/>
      <x v="312"/>
      <x v="1"/>
    </i>
    <i>
      <x v="878"/>
      <x v="101"/>
      <x/>
      <x v="1"/>
      <x v="490"/>
      <x v="330"/>
      <x v="1"/>
      <x/>
      <x v="2"/>
      <x v="1"/>
      <x v="322"/>
      <x v="1"/>
    </i>
    <i>
      <x v="883"/>
      <x v="136"/>
      <x v="1"/>
      <x v="1"/>
      <x v="783"/>
      <x v="337"/>
      <x v="26"/>
      <x v="1"/>
      <x v="1"/>
      <x v="1"/>
      <x/>
      <x v="2"/>
    </i>
    <i>
      <x v="885"/>
      <x v="136"/>
      <x/>
      <x/>
      <x v="155"/>
      <x v="106"/>
      <x v="13"/>
      <x/>
      <x/>
      <x/>
      <x/>
      <x/>
    </i>
    <i>
      <x v="886"/>
      <x v="35"/>
      <x/>
      <x v="1"/>
      <x v="238"/>
      <x v="163"/>
      <x v="1"/>
      <x/>
      <x v="1"/>
      <x/>
      <x/>
      <x/>
    </i>
    <i>
      <x v="887"/>
      <x v="30"/>
      <x v="1"/>
      <x/>
      <x v="355"/>
      <x v="239"/>
      <x v="3"/>
      <x/>
      <x v="1"/>
      <x/>
      <x v="187"/>
      <x/>
    </i>
    <i>
      <x v="888"/>
      <x v="73"/>
      <x v="1"/>
      <x v="1"/>
      <x v="596"/>
      <x v="18"/>
      <x v="60"/>
      <x/>
      <x v="1"/>
      <x v="1"/>
      <x v="349"/>
      <x v="1"/>
    </i>
    <i>
      <x v="889"/>
      <x v="2"/>
      <x v="1"/>
      <x v="1"/>
      <x v="254"/>
      <x v="383"/>
      <x v="187"/>
      <x/>
      <x v="2"/>
      <x v="1"/>
      <x v="400"/>
      <x/>
    </i>
    <i>
      <x v="890"/>
      <x v="29"/>
      <x v="1"/>
      <x v="1"/>
      <x v="597"/>
      <x v="383"/>
      <x v="263"/>
      <x v="1"/>
      <x v="1"/>
      <x v="1"/>
      <x v="57"/>
      <x v="1"/>
    </i>
    <i>
      <x v="891"/>
      <x v="20"/>
      <x v="1"/>
      <x v="1"/>
      <x v="598"/>
      <x v="382"/>
      <x v="336"/>
      <x/>
      <x v="2"/>
      <x v="1"/>
      <x v="401"/>
      <x/>
    </i>
    <i>
      <x v="892"/>
      <x v="68"/>
      <x v="1"/>
      <x v="1"/>
      <x v="599"/>
      <x v="363"/>
      <x v="70"/>
      <x/>
      <x v="2"/>
      <x v="1"/>
      <x v="402"/>
      <x v="1"/>
    </i>
    <i>
      <x v="893"/>
      <x v="47"/>
      <x v="1"/>
      <x v="1"/>
      <x v="600"/>
      <x v="384"/>
      <x v="337"/>
      <x/>
      <x v="1"/>
      <x v="1"/>
      <x v="403"/>
      <x/>
    </i>
    <i>
      <x v="894"/>
      <x v="137"/>
      <x v="1"/>
      <x v="1"/>
      <x v="601"/>
      <x v="310"/>
      <x v="13"/>
      <x v="1"/>
      <x v="2"/>
      <x/>
      <x v="57"/>
      <x v="1"/>
    </i>
    <i>
      <x v="895"/>
      <x v="134"/>
      <x v="1"/>
      <x v="1"/>
      <x v="602"/>
      <x v="363"/>
      <x v="70"/>
      <x v="1"/>
      <x v="1"/>
      <x v="1"/>
      <x v="404"/>
      <x/>
    </i>
    <i>
      <x v="896"/>
      <x v="71"/>
      <x v="1"/>
      <x v="1"/>
      <x v="603"/>
      <x v="385"/>
      <x v="76"/>
      <x v="1"/>
      <x v="2"/>
      <x v="1"/>
      <x v="57"/>
      <x v="1"/>
    </i>
    <i>
      <x v="897"/>
      <x v="71"/>
      <x v="1"/>
      <x v="1"/>
      <x v="604"/>
      <x v="386"/>
      <x v="338"/>
      <x v="1"/>
      <x v="2"/>
      <x v="1"/>
      <x v="405"/>
      <x v="1"/>
    </i>
    <i>
      <x v="898"/>
      <x v="139"/>
      <x v="1"/>
      <x v="1"/>
      <x v="605"/>
      <x v="385"/>
      <x v="339"/>
      <x v="1"/>
      <x v="2"/>
      <x v="1"/>
      <x v="406"/>
      <x/>
    </i>
    <i>
      <x v="899"/>
      <x v="180"/>
      <x v="1"/>
      <x v="1"/>
      <x v="606"/>
      <x v="387"/>
      <x v="7"/>
      <x/>
      <x v="2"/>
      <x v="1"/>
      <x v="407"/>
      <x v="1"/>
    </i>
    <i>
      <x v="900"/>
      <x v="26"/>
      <x v="1"/>
      <x v="1"/>
      <x v="607"/>
      <x v="348"/>
      <x v="7"/>
      <x v="1"/>
      <x v="1"/>
      <x v="1"/>
      <x v="408"/>
      <x/>
    </i>
    <i>
      <x v="901"/>
      <x v="86"/>
      <x v="1"/>
      <x v="1"/>
      <x v="608"/>
      <x v="388"/>
      <x v="340"/>
      <x/>
      <x v="2"/>
      <x v="1"/>
      <x v="409"/>
      <x v="1"/>
    </i>
    <i>
      <x v="902"/>
      <x v="162"/>
      <x v="1"/>
      <x v="1"/>
      <x v="609"/>
      <x v="238"/>
      <x v="8"/>
      <x/>
      <x v="1"/>
      <x v="1"/>
      <x v="170"/>
      <x/>
    </i>
    <i>
      <x v="903"/>
      <x v="106"/>
      <x v="1"/>
      <x v="1"/>
      <x v="610"/>
      <x v="389"/>
      <x v="341"/>
      <x/>
      <x v="2"/>
      <x v="1"/>
      <x v="410"/>
      <x v="1"/>
    </i>
    <i>
      <x v="904"/>
      <x v="20"/>
      <x v="1"/>
      <x v="1"/>
      <x v="611"/>
      <x v="322"/>
      <x v="139"/>
      <x v="1"/>
      <x v="1"/>
      <x v="1"/>
      <x v="411"/>
      <x/>
    </i>
    <i>
      <x v="906"/>
      <x v="101"/>
      <x/>
      <x v="1"/>
      <x v="490"/>
      <x v="390"/>
      <x v="1"/>
      <x/>
      <x v="2"/>
      <x v="1"/>
      <x v="57"/>
      <x v="1"/>
    </i>
    <i>
      <x v="907"/>
      <x v="101"/>
      <x/>
      <x v="1"/>
      <x v="490"/>
      <x v="390"/>
      <x v="1"/>
      <x/>
      <x v="2"/>
      <x v="1"/>
      <x v="412"/>
      <x v="1"/>
    </i>
    <i>
      <x v="908"/>
      <x v="178"/>
      <x v="1"/>
      <x v="1"/>
      <x v="612"/>
      <x v="309"/>
      <x v="7"/>
      <x/>
      <x v="1"/>
      <x v="1"/>
      <x v="413"/>
      <x/>
    </i>
    <i>
      <x v="909"/>
      <x v="71"/>
      <x v="1"/>
      <x v="1"/>
      <x v="613"/>
      <x v="391"/>
      <x v="43"/>
      <x v="1"/>
      <x v="2"/>
      <x v="1"/>
      <x v="414"/>
      <x v="1"/>
    </i>
    <i>
      <x v="910"/>
      <x v="30"/>
      <x/>
      <x v="1"/>
      <x v="614"/>
      <x v="392"/>
      <x v="1"/>
      <x/>
      <x v="2"/>
      <x v="1"/>
      <x v="415"/>
      <x v="1"/>
    </i>
    <i>
      <x v="912"/>
      <x v="55"/>
      <x v="1"/>
      <x v="1"/>
      <x v="615"/>
      <x v="393"/>
      <x v="342"/>
      <x/>
      <x v="1"/>
      <x v="1"/>
      <x v="416"/>
      <x/>
    </i>
    <i>
      <x v="913"/>
      <x v="178"/>
      <x v="1"/>
      <x v="1"/>
      <x v="616"/>
      <x v="394"/>
      <x v="199"/>
      <x v="1"/>
      <x v="2"/>
      <x/>
      <x v="417"/>
      <x v="1"/>
    </i>
    <i>
      <x v="914"/>
      <x v="71"/>
      <x v="1"/>
      <x v="1"/>
      <x v="617"/>
      <x v="395"/>
      <x v="343"/>
      <x v="1"/>
      <x v="2"/>
      <x v="1"/>
      <x v="418"/>
      <x v="1"/>
    </i>
    <i>
      <x v="915"/>
      <x v="71"/>
      <x v="1"/>
      <x v="1"/>
      <x v="618"/>
      <x v="396"/>
      <x v="344"/>
      <x v="1"/>
      <x v="2"/>
      <x v="1"/>
      <x v="419"/>
      <x/>
    </i>
    <i>
      <x v="916"/>
      <x v="71"/>
      <x v="1"/>
      <x v="1"/>
      <x v="619"/>
      <x v="396"/>
      <x v="344"/>
      <x v="1"/>
      <x v="2"/>
      <x v="1"/>
      <x v="420"/>
      <x/>
    </i>
    <i>
      <x v="917"/>
      <x v="115"/>
      <x/>
      <x v="1"/>
      <x v="749"/>
      <x v="491"/>
      <x v="291"/>
      <x/>
      <x/>
      <x/>
      <x/>
      <x/>
    </i>
    <i>
      <x v="918"/>
      <x v="35"/>
      <x v="2"/>
      <x/>
      <x v="7"/>
      <x v="4"/>
      <x v="1"/>
      <x v="1"/>
      <x/>
      <x v="1"/>
      <x/>
      <x v="1"/>
    </i>
    <i>
      <x v="919"/>
      <x v="115"/>
      <x/>
      <x/>
      <x v="761"/>
      <x v="80"/>
      <x v="43"/>
      <x/>
      <x/>
      <x/>
      <x/>
      <x/>
    </i>
    <i>
      <x v="920"/>
      <x v="30"/>
      <x v="1"/>
      <x v="1"/>
      <x v="762"/>
      <x v="487"/>
      <x v="310"/>
      <x/>
      <x/>
      <x/>
      <x/>
      <x v="1"/>
    </i>
    <i>
      <x v="921"/>
      <x v="30"/>
      <x v="1"/>
      <x v="1"/>
      <x v="763"/>
      <x v="499"/>
      <x v="168"/>
      <x/>
      <x/>
      <x v="1"/>
      <x/>
      <x/>
    </i>
    <i>
      <x v="922"/>
      <x v="35"/>
      <x/>
      <x v="1"/>
      <x v="764"/>
      <x v="500"/>
      <x v="1"/>
      <x v="1"/>
      <x/>
      <x/>
      <x/>
      <x/>
    </i>
    <i>
      <x v="923"/>
      <x v="71"/>
      <x/>
      <x v="1"/>
      <x v="620"/>
      <x v="397"/>
      <x v="345"/>
      <x v="1"/>
      <x v="2"/>
      <x v="1"/>
      <x v="421"/>
      <x v="1"/>
    </i>
    <i>
      <x v="924"/>
      <x v="2"/>
      <x/>
      <x v="1"/>
      <x v="254"/>
      <x v="398"/>
      <x v="346"/>
      <x/>
      <x v="2"/>
      <x v="1"/>
      <x v="400"/>
      <x/>
    </i>
    <i>
      <x v="925"/>
      <x v="57"/>
      <x/>
      <x v="1"/>
      <x v="621"/>
      <x v="399"/>
      <x v="347"/>
      <x/>
      <x v="2"/>
      <x/>
      <x v="422"/>
      <x/>
    </i>
    <i>
      <x v="926"/>
      <x v="20"/>
      <x/>
      <x v="1"/>
      <x v="622"/>
      <x v="397"/>
      <x v="348"/>
      <x v="1"/>
      <x v="1"/>
      <x v="1"/>
      <x v="423"/>
      <x/>
    </i>
    <i>
      <x v="927"/>
      <x v="47"/>
      <x/>
      <x v="1"/>
      <x v="623"/>
      <x v="399"/>
      <x v="349"/>
      <x/>
      <x v="2"/>
      <x v="1"/>
      <x v="424"/>
      <x/>
    </i>
    <i>
      <x v="928"/>
      <x v="43"/>
      <x/>
      <x v="1"/>
      <x v="624"/>
      <x v="400"/>
      <x v="14"/>
      <x/>
      <x v="1"/>
      <x v="1"/>
      <x v="272"/>
      <x/>
    </i>
    <i>
      <x v="929"/>
      <x v="43"/>
      <x/>
      <x v="1"/>
      <x v="625"/>
      <x v="400"/>
      <x v="14"/>
      <x/>
      <x v="2"/>
      <x v="1"/>
      <x v="425"/>
      <x/>
    </i>
    <i>
      <x v="930"/>
      <x v="154"/>
      <x/>
      <x v="1"/>
      <x v="414"/>
      <x v="184"/>
      <x v="232"/>
      <x/>
      <x v="2"/>
      <x v="1"/>
      <x v="426"/>
      <x/>
    </i>
    <i>
      <x v="932"/>
      <x v="120"/>
      <x/>
      <x v="1"/>
      <x v="626"/>
      <x v="363"/>
      <x v="82"/>
      <x v="1"/>
      <x v="2"/>
      <x v="1"/>
      <x v="427"/>
      <x v="1"/>
    </i>
    <i>
      <x v="933"/>
      <x v="2"/>
      <x/>
      <x v="1"/>
      <x v="254"/>
      <x v="401"/>
      <x v="207"/>
      <x/>
      <x v="2"/>
      <x v="1"/>
      <x v="428"/>
      <x/>
    </i>
    <i>
      <x v="934"/>
      <x v="43"/>
      <x/>
      <x v="1"/>
      <x v="627"/>
      <x v="400"/>
      <x v="14"/>
      <x/>
      <x v="2"/>
      <x v="1"/>
      <x v="429"/>
      <x/>
    </i>
    <i>
      <x v="935"/>
      <x v="53"/>
      <x/>
      <x v="1"/>
      <x v="628"/>
      <x v="381"/>
      <x v="14"/>
      <x v="1"/>
      <x v="1"/>
      <x v="1"/>
      <x v="430"/>
      <x/>
    </i>
    <i>
      <x v="936"/>
      <x v="2"/>
      <x/>
      <x v="1"/>
      <x v="254"/>
      <x v="402"/>
      <x v="350"/>
      <x/>
      <x v="2"/>
      <x v="1"/>
      <x v="57"/>
      <x/>
    </i>
    <i>
      <x v="937"/>
      <x v="138"/>
      <x/>
      <x v="1"/>
      <x v="629"/>
      <x v="403"/>
      <x v="351"/>
      <x v="1"/>
      <x v="2"/>
      <x v="1"/>
      <x v="431"/>
      <x/>
    </i>
    <i>
      <x v="938"/>
      <x v="133"/>
      <x/>
      <x v="1"/>
      <x v="630"/>
      <x v="404"/>
      <x v="352"/>
      <x v="1"/>
      <x v="1"/>
      <x v="1"/>
      <x v="432"/>
      <x v="1"/>
    </i>
    <i>
      <x v="939"/>
      <x v="2"/>
      <x/>
      <x v="1"/>
      <x v="254"/>
      <x v="405"/>
      <x v="353"/>
      <x/>
      <x v="2"/>
      <x v="1"/>
      <x v="433"/>
      <x/>
    </i>
    <i>
      <x v="940"/>
      <x v="71"/>
      <x/>
      <x v="1"/>
      <x v="631"/>
      <x v="406"/>
      <x v="354"/>
      <x v="1"/>
      <x v="2"/>
      <x v="1"/>
      <x v="434"/>
      <x v="1"/>
    </i>
    <i>
      <x v="941"/>
      <x v="2"/>
      <x/>
      <x v="1"/>
      <x v="254"/>
      <x v="407"/>
      <x v="214"/>
      <x/>
      <x v="2"/>
      <x v="1"/>
      <x v="57"/>
      <x/>
    </i>
    <i>
      <x v="942"/>
      <x v="2"/>
      <x/>
      <x v="1"/>
      <x v="254"/>
      <x v="408"/>
      <x v="355"/>
      <x/>
      <x v="2"/>
      <x v="1"/>
      <x v="435"/>
      <x/>
    </i>
    <i>
      <x v="943"/>
      <x v="2"/>
      <x/>
      <x v="1"/>
      <x v="254"/>
      <x v="409"/>
      <x v="356"/>
      <x/>
      <x v="2"/>
      <x v="1"/>
      <x v="436"/>
      <x/>
    </i>
    <i>
      <x v="944"/>
      <x v="71"/>
      <x/>
      <x v="1"/>
      <x v="632"/>
      <x v="410"/>
      <x v="357"/>
      <x v="1"/>
      <x v="2"/>
      <x v="1"/>
      <x v="121"/>
      <x v="1"/>
    </i>
    <i>
      <x v="945"/>
      <x v="71"/>
      <x/>
      <x v="1"/>
      <x v="633"/>
      <x v="411"/>
      <x v="358"/>
      <x v="1"/>
      <x v="1"/>
      <x/>
      <x v="437"/>
      <x v="1"/>
    </i>
    <i>
      <x v="946"/>
      <x v="71"/>
      <x/>
      <x v="1"/>
      <x v="634"/>
      <x v="411"/>
      <x v="358"/>
      <x v="1"/>
      <x v="2"/>
      <x/>
      <x v="438"/>
      <x v="1"/>
    </i>
    <i>
      <x v="947"/>
      <x v="2"/>
      <x/>
      <x v="1"/>
      <x v="254"/>
      <x v="411"/>
      <x v="359"/>
      <x/>
      <x v="2"/>
      <x v="1"/>
      <x v="57"/>
      <x/>
    </i>
    <i>
      <x v="948"/>
      <x v="138"/>
      <x/>
      <x v="1"/>
      <x v="635"/>
      <x v="412"/>
      <x v="180"/>
      <x/>
      <x v="2"/>
      <x/>
      <x v="439"/>
      <x/>
    </i>
    <i>
      <x v="949"/>
      <x v="101"/>
      <x/>
      <x v="1"/>
      <x v="636"/>
      <x v="412"/>
      <x v="360"/>
      <x/>
      <x v="2"/>
      <x v="1"/>
      <x v="440"/>
      <x v="1"/>
    </i>
    <i>
      <x v="950"/>
      <x v="2"/>
      <x/>
      <x v="1"/>
      <x v="254"/>
      <x v="413"/>
      <x v="89"/>
      <x/>
      <x v="2"/>
      <x v="1"/>
      <x v="441"/>
      <x/>
    </i>
    <i>
      <x v="951"/>
      <x v="29"/>
      <x/>
      <x v="1"/>
      <x v="637"/>
      <x v="413"/>
      <x v="361"/>
      <x/>
      <x v="2"/>
      <x v="1"/>
      <x v="442"/>
      <x/>
    </i>
    <i>
      <x v="952"/>
      <x v="29"/>
      <x/>
      <x v="1"/>
      <x v="638"/>
      <x v="413"/>
      <x v="289"/>
      <x/>
      <x v="2"/>
      <x v="1"/>
      <x v="443"/>
      <x v="1"/>
    </i>
    <i>
      <x v="953"/>
      <x v="2"/>
      <x/>
      <x v="1"/>
      <x v="254"/>
      <x v="414"/>
      <x v="362"/>
      <x/>
      <x v="2"/>
      <x v="1"/>
      <x v="57"/>
      <x/>
    </i>
    <i>
      <x v="954"/>
      <x v="95"/>
      <x/>
      <x v="1"/>
      <x v="639"/>
      <x v="415"/>
      <x v="356"/>
      <x/>
      <x v="2"/>
      <x v="1"/>
      <x v="444"/>
      <x/>
    </i>
    <i>
      <x v="955"/>
      <x v="30"/>
      <x/>
      <x v="1"/>
      <x v="640"/>
      <x v="416"/>
      <x v="363"/>
      <x/>
      <x v="2"/>
      <x v="1"/>
      <x v="445"/>
      <x/>
    </i>
    <i>
      <x v="956"/>
      <x v="42"/>
      <x/>
      <x v="1"/>
      <x v="641"/>
      <x v="417"/>
      <x v="364"/>
      <x v="1"/>
      <x v="1"/>
      <x v="1"/>
      <x v="446"/>
      <x/>
    </i>
    <i>
      <x v="957"/>
      <x v="61"/>
      <x/>
      <x v="1"/>
      <x v="642"/>
      <x v="416"/>
      <x v="365"/>
      <x v="1"/>
      <x v="1"/>
      <x v="1"/>
      <x v="447"/>
      <x/>
    </i>
    <i>
      <x v="958"/>
      <x v="71"/>
      <x/>
      <x v="1"/>
      <x v="643"/>
      <x v="372"/>
      <x v="366"/>
      <x v="1"/>
      <x v="2"/>
      <x v="1"/>
      <x v="448"/>
      <x/>
    </i>
    <i>
      <x v="959"/>
      <x v="71"/>
      <x/>
      <x v="1"/>
      <x v="644"/>
      <x v="418"/>
      <x v="367"/>
      <x v="1"/>
      <x v="2"/>
      <x v="1"/>
      <x v="316"/>
      <x v="1"/>
    </i>
    <i>
      <x v="961"/>
      <x v="28"/>
      <x/>
      <x v="1"/>
      <x v="645"/>
      <x v="419"/>
      <x v="368"/>
      <x/>
      <x v="2"/>
      <x v="1"/>
      <x v="449"/>
      <x v="1"/>
    </i>
    <i>
      <x v="962"/>
      <x v="2"/>
      <x/>
      <x v="1"/>
      <x v="254"/>
      <x v="420"/>
      <x v="369"/>
      <x/>
      <x v="2"/>
      <x v="1"/>
      <x v="57"/>
      <x/>
    </i>
    <i>
      <x v="963"/>
      <x v="86"/>
      <x/>
      <x v="1"/>
      <x v="646"/>
      <x v="388"/>
      <x v="340"/>
      <x/>
      <x v="2"/>
      <x v="1"/>
      <x v="409"/>
      <x v="1"/>
    </i>
    <i>
      <x v="965"/>
      <x v="131"/>
      <x/>
      <x v="1"/>
      <x v="647"/>
      <x v="391"/>
      <x v="43"/>
      <x v="1"/>
      <x v="2"/>
      <x v="1"/>
      <x v="450"/>
      <x v="1"/>
    </i>
    <i>
      <x v="966"/>
      <x v="122"/>
      <x/>
      <x v="1"/>
      <x v="648"/>
      <x v="421"/>
      <x v="370"/>
      <x/>
      <x v="2"/>
      <x v="1"/>
      <x v="451"/>
      <x/>
    </i>
    <i>
      <x v="967"/>
      <x v="71"/>
      <x/>
      <x v="1"/>
      <x v="649"/>
      <x v="422"/>
      <x v="371"/>
      <x v="1"/>
      <x v="2"/>
      <x v="1"/>
      <x v="452"/>
      <x v="1"/>
    </i>
    <i>
      <x v="969"/>
      <x v="81"/>
      <x/>
      <x v="1"/>
      <x v="650"/>
      <x v="423"/>
      <x v="365"/>
      <x v="1"/>
      <x v="2"/>
      <x v="1"/>
      <x v="57"/>
      <x/>
    </i>
    <i>
      <x v="970"/>
      <x v="139"/>
      <x/>
      <x v="1"/>
      <x v="651"/>
      <x v="381"/>
      <x v="52"/>
      <x v="1"/>
      <x v="2"/>
      <x v="1"/>
      <x v="453"/>
      <x v="1"/>
    </i>
    <i>
      <x v="971"/>
      <x v="139"/>
      <x/>
      <x v="1"/>
      <x v="652"/>
      <x v="403"/>
      <x v="372"/>
      <x v="1"/>
      <x v="2"/>
      <x v="1"/>
      <x v="454"/>
      <x v="1"/>
    </i>
    <i>
      <x v="973"/>
      <x v="155"/>
      <x/>
      <x v="1"/>
      <x v="653"/>
      <x v="400"/>
      <x v="8"/>
      <x v="1"/>
      <x v="1"/>
      <x/>
      <x v="455"/>
      <x v="1"/>
    </i>
    <i>
      <x v="977"/>
      <x v="178"/>
      <x v="1"/>
      <x v="1"/>
      <x v="810"/>
      <x v="515"/>
      <x v="414"/>
      <x/>
      <x v="2"/>
      <x/>
      <x v="476"/>
      <x v="4"/>
    </i>
    <i>
      <x v="978"/>
      <x v="158"/>
      <x v="1"/>
      <x v="1"/>
      <x v="811"/>
      <x v="63"/>
      <x v="415"/>
      <x/>
      <x/>
      <x v="1"/>
      <x/>
      <x/>
    </i>
    <i>
      <x v="979"/>
      <x v="30"/>
      <x v="1"/>
      <x v="1"/>
      <x v="812"/>
      <x v="348"/>
      <x v="3"/>
      <x v="1"/>
      <x/>
      <x/>
      <x/>
      <x/>
    </i>
    <i>
      <x v="980"/>
      <x v="20"/>
      <x v="1"/>
      <x v="1"/>
      <x v="81"/>
      <x v="52"/>
      <x v="27"/>
      <x/>
      <x/>
      <x v="1"/>
      <x/>
      <x/>
    </i>
    <i>
      <x v="981"/>
      <x v="2"/>
      <x v="1"/>
      <x v="1"/>
      <x v="254"/>
      <x v="382"/>
      <x v="336"/>
      <x/>
      <x v="2"/>
      <x v="1"/>
      <x v="57"/>
      <x/>
    </i>
    <i>
      <x v="982"/>
      <x v="133"/>
      <x/>
      <x v="1"/>
      <x v="654"/>
      <x v="400"/>
      <x v="62"/>
      <x v="1"/>
      <x v="1"/>
      <x v="1"/>
      <x v="456"/>
      <x/>
    </i>
    <i>
      <x v="983"/>
      <x v="54"/>
      <x/>
      <x v="1"/>
      <x v="655"/>
      <x v="424"/>
      <x v="373"/>
      <x/>
      <x v="2"/>
      <x v="1"/>
      <x v="457"/>
      <x/>
    </i>
    <i>
      <x v="984"/>
      <x v="47"/>
      <x/>
      <x v="1"/>
      <x v="656"/>
      <x v="425"/>
      <x v="374"/>
      <x/>
      <x v="1"/>
      <x v="1"/>
      <x v="458"/>
      <x/>
    </i>
    <i>
      <x v="985"/>
      <x v="101"/>
      <x/>
      <x v="1"/>
      <x v="490"/>
      <x v="426"/>
      <x v="1"/>
      <x/>
      <x v="2"/>
      <x v="1"/>
      <x v="57"/>
      <x v="1"/>
    </i>
    <i>
      <x v="986"/>
      <x v="142"/>
      <x/>
      <x v="1"/>
      <x v="657"/>
      <x v="400"/>
      <x v="14"/>
      <x v="1"/>
      <x v="1"/>
      <x v="1"/>
      <x v="459"/>
      <x/>
    </i>
    <i>
      <x v="987"/>
      <x v="98"/>
      <x/>
      <x v="1"/>
      <x v="658"/>
      <x v="427"/>
      <x v="375"/>
      <x/>
      <x v="2"/>
      <x/>
      <x v="460"/>
      <x v="1"/>
    </i>
    <i>
      <x v="988"/>
      <x v="142"/>
      <x/>
      <x v="1"/>
      <x v="467"/>
      <x v="428"/>
      <x v="248"/>
      <x v="1"/>
      <x v="1"/>
      <x v="1"/>
      <x v="275"/>
      <x/>
    </i>
    <i>
      <x v="989"/>
      <x v="27"/>
      <x/>
      <x v="1"/>
      <x v="659"/>
      <x v="427"/>
      <x v="376"/>
      <x v="1"/>
      <x v="1"/>
      <x v="1"/>
      <x v="364"/>
      <x/>
    </i>
    <i>
      <x v="990"/>
      <x v="23"/>
      <x/>
      <x v="1"/>
      <x v="660"/>
      <x v="429"/>
      <x v="9"/>
      <x v="1"/>
      <x v="2"/>
      <x v="1"/>
      <x v="57"/>
      <x/>
    </i>
    <i>
      <x v="991"/>
      <x v="1"/>
      <x/>
      <x v="1"/>
      <x v="661"/>
      <x v="429"/>
      <x v="377"/>
      <x/>
      <x v="2"/>
      <x v="1"/>
      <x v="461"/>
      <x/>
    </i>
    <i>
      <x v="997"/>
      <x v="20"/>
      <x/>
      <x v="1"/>
      <x v="662"/>
      <x v="430"/>
      <x v="305"/>
      <x/>
      <x v="2"/>
      <x v="1"/>
      <x v="462"/>
      <x v="1"/>
    </i>
    <i>
      <x v="998"/>
      <x v="133"/>
      <x/>
      <x v="1"/>
      <x v="663"/>
      <x v="404"/>
      <x v="378"/>
      <x v="1"/>
      <x v="1"/>
      <x v="1"/>
      <x v="463"/>
      <x v="1"/>
    </i>
    <i>
      <x v="999"/>
      <x v="2"/>
      <x/>
      <x v="1"/>
      <x v="254"/>
      <x v="430"/>
      <x v="379"/>
      <x/>
      <x v="2"/>
      <x v="1"/>
      <x v="57"/>
      <x/>
    </i>
    <i>
      <x v="1001"/>
      <x v="82"/>
      <x/>
      <x v="1"/>
      <x v="664"/>
      <x v="400"/>
      <x v="380"/>
      <x/>
      <x v="2"/>
      <x/>
      <x v="464"/>
      <x v="1"/>
    </i>
    <i>
      <x v="1002"/>
      <x v="38"/>
      <x/>
      <x v="1"/>
      <x v="665"/>
      <x v="253"/>
      <x v="3"/>
      <x v="1"/>
      <x v="2"/>
      <x v="1"/>
      <x v="465"/>
      <x/>
    </i>
    <i>
      <x v="1003"/>
      <x v="2"/>
      <x/>
      <x v="1"/>
      <x v="254"/>
      <x v="431"/>
      <x v="343"/>
      <x/>
      <x v="2"/>
      <x v="1"/>
      <x v="57"/>
      <x/>
    </i>
    <i>
      <x v="1004"/>
      <x v="46"/>
      <x/>
      <x v="1"/>
      <x v="666"/>
      <x v="432"/>
      <x v="106"/>
      <x v="1"/>
      <x v="1"/>
      <x v="1"/>
      <x v="388"/>
      <x/>
    </i>
    <i>
      <x v="1005"/>
      <x v="2"/>
      <x/>
      <x v="1"/>
      <x v="254"/>
      <x v="433"/>
      <x v="381"/>
      <x/>
      <x v="2"/>
      <x v="1"/>
      <x v="57"/>
      <x/>
    </i>
    <i>
      <x v="1006"/>
      <x v="23"/>
      <x/>
      <x v="1"/>
      <x v="660"/>
      <x v="433"/>
      <x v="62"/>
      <x v="1"/>
      <x v="2"/>
      <x v="1"/>
      <x v="466"/>
      <x/>
    </i>
    <i>
      <x v="1007"/>
      <x v="71"/>
      <x/>
      <x v="1"/>
      <x v="667"/>
      <x v="434"/>
      <x v="382"/>
      <x v="1"/>
      <x v="2"/>
      <x v="1"/>
      <x v="467"/>
      <x v="1"/>
    </i>
    <i>
      <x v="1008"/>
      <x v="71"/>
      <x/>
      <x v="1"/>
      <x v="668"/>
      <x v="435"/>
      <x v="383"/>
      <x v="1"/>
      <x v="2"/>
      <x v="1"/>
      <x v="468"/>
      <x v="1"/>
    </i>
    <i>
      <x v="1009"/>
      <x v="142"/>
      <x/>
      <x v="1"/>
      <x v="669"/>
      <x v="436"/>
      <x v="384"/>
      <x v="1"/>
      <x v="1"/>
      <x v="1"/>
      <x v="72"/>
      <x/>
    </i>
    <i>
      <x v="1010"/>
      <x v="82"/>
      <x v="1"/>
      <x v="2"/>
      <x v="813"/>
      <x v="348"/>
      <x v="50"/>
      <x v="1"/>
      <x/>
      <x/>
      <x/>
      <x v="1"/>
    </i>
    <i>
      <x v="1011"/>
      <x v="82"/>
      <x v="1"/>
      <x v="2"/>
      <x v="814"/>
      <x v="348"/>
      <x v="50"/>
      <x v="1"/>
      <x/>
      <x/>
      <x/>
      <x v="1"/>
    </i>
    <i>
      <x v="1012"/>
      <x v="82"/>
      <x v="1"/>
      <x v="2"/>
      <x v="816"/>
      <x v="11"/>
      <x v="43"/>
      <x v="1"/>
      <x/>
      <x v="1"/>
      <x/>
      <x v="1"/>
    </i>
    <i>
      <x v="1013"/>
      <x v="120"/>
      <x v="2"/>
      <x v="1"/>
      <x v="34"/>
      <x v="24"/>
      <x v="8"/>
      <x/>
      <x/>
      <x/>
      <x/>
      <x/>
    </i>
    <i>
      <x v="1014"/>
      <x v="7"/>
      <x v="2"/>
      <x v="1"/>
      <x v="106"/>
      <x v="69"/>
      <x v="40"/>
      <x/>
      <x/>
      <x/>
      <x/>
      <x/>
    </i>
    <i>
      <x v="1015"/>
      <x v="7"/>
      <x v="2"/>
      <x/>
      <x v="743"/>
      <x v="485"/>
      <x v="400"/>
      <x v="1"/>
      <x/>
      <x/>
      <x/>
      <x v="1"/>
    </i>
    <i>
      <x v="1016"/>
      <x v="178"/>
      <x/>
      <x v="1"/>
      <x v="784"/>
      <x v="507"/>
      <x v="168"/>
      <x/>
      <x/>
      <x v="2"/>
      <x/>
      <x v="2"/>
    </i>
    <i>
      <x v="1017"/>
      <x v="82"/>
      <x v="1"/>
      <x v="2"/>
      <x v="815"/>
      <x v="400"/>
      <x v="50"/>
      <x v="1"/>
      <x/>
      <x v="1"/>
      <x/>
      <x v="1"/>
    </i>
    <i t="grand">
      <x/>
    </i>
  </rowItems>
  <pageFields count="7">
    <pageField fld="1" hier="9" name="[Table1].[Directorate].[All]" cap="All"/>
    <pageField fld="15" hier="14" name="[Table1].[Expiry Status].&amp;[Live]" cap="Live"/>
    <pageField fld="0" hier="15" name="[Table1].[Expiry Buckets].[All]" cap="All"/>
    <pageField fld="7" hier="29" name="[Table1].[Status].&amp;[Approved]" cap="Approved"/>
    <pageField fld="8" hier="37" name="[Table1].[Contract Type].&amp;" cap=""/>
    <pageField fld="9" hier="18" name="[Table1].[Tier].[All]" cap="All"/>
    <pageField fld="10" hier="19" name="[Table1].[Funding Source].[All]" cap="All"/>
  </pageFields>
  <formats count="726">
    <format dxfId="737">
      <pivotArea dataOnly="0" labelOnly="1" outline="0" fieldPosition="0">
        <references count="1">
          <reference field="1" count="0"/>
        </references>
      </pivotArea>
    </format>
    <format dxfId="736">
      <pivotArea dataOnly="0" labelOnly="1" grandCol="1" outline="0" fieldPosition="0"/>
    </format>
    <format dxfId="735">
      <pivotArea outline="0" fieldPosition="0">
        <references count="1">
          <reference field="1" count="0" selected="0"/>
        </references>
      </pivotArea>
    </format>
    <format dxfId="734">
      <pivotArea field="2" type="button" dataOnly="0" labelOnly="1" outline="0" axis="axisRow" fieldPosition="0"/>
    </format>
    <format dxfId="733">
      <pivotArea field="1" type="button" dataOnly="0" labelOnly="1" outline="0" axis="axisPage" fieldPosition="0"/>
    </format>
    <format dxfId="732">
      <pivotArea field="3" type="button" dataOnly="0" labelOnly="1" outline="0" axis="axisRow" fieldPosition="1"/>
    </format>
    <format dxfId="731">
      <pivotArea field="4" type="button" dataOnly="0" labelOnly="1" outline="0" axis="axisRow" fieldPosition="3"/>
    </format>
    <format dxfId="730">
      <pivotArea field="5" type="button" dataOnly="0" labelOnly="1" outline="0" axis="axisRow" fieldPosition="4"/>
    </format>
    <format dxfId="729">
      <pivotArea field="6" type="button" dataOnly="0" labelOnly="1" outline="0" axis="axisRow" fieldPosition="2"/>
    </format>
    <format dxfId="728">
      <pivotArea dataOnly="0" labelOnly="1" outline="0" fieldPosition="0">
        <references count="1">
          <reference field="1" count="0"/>
        </references>
      </pivotArea>
    </format>
    <format dxfId="727">
      <pivotArea dataOnly="0" labelOnly="1" outline="0" fieldPosition="0">
        <references count="6">
          <reference field="2" count="1" selected="0">
            <x v="0"/>
          </reference>
          <reference field="3" count="1" selected="0">
            <x v="106"/>
          </reference>
          <reference field="4" count="1" selected="0">
            <x v="0"/>
          </reference>
          <reference field="5" count="1" selected="0">
            <x v="0"/>
          </reference>
          <reference field="6" count="1" selected="0">
            <x v="0"/>
          </reference>
          <reference field="12" count="1">
            <x v="0"/>
          </reference>
        </references>
      </pivotArea>
    </format>
    <format dxfId="726">
      <pivotArea dataOnly="0" labelOnly="1" outline="0" fieldPosition="0">
        <references count="6">
          <reference field="2" count="1" selected="0">
            <x v="1"/>
          </reference>
          <reference field="3" count="1" selected="0">
            <x v="37"/>
          </reference>
          <reference field="4" count="1" selected="0">
            <x v="1"/>
          </reference>
          <reference field="5" count="1" selected="0">
            <x v="2"/>
          </reference>
          <reference field="6" count="1" selected="0">
            <x v="1"/>
          </reference>
          <reference field="12" count="1">
            <x v="2"/>
          </reference>
        </references>
      </pivotArea>
    </format>
    <format dxfId="725">
      <pivotArea dataOnly="0" labelOnly="1" outline="0" fieldPosition="0">
        <references count="6">
          <reference field="2" count="1" selected="0">
            <x v="6"/>
          </reference>
          <reference field="3" count="1" selected="0">
            <x v="106"/>
          </reference>
          <reference field="4" count="1" selected="0">
            <x v="0"/>
          </reference>
          <reference field="5" count="1" selected="0">
            <x v="5"/>
          </reference>
          <reference field="6" count="1" selected="0">
            <x v="0"/>
          </reference>
          <reference field="12" count="1">
            <x v="0"/>
          </reference>
        </references>
      </pivotArea>
    </format>
    <format dxfId="724">
      <pivotArea dataOnly="0" labelOnly="1" outline="0" fieldPosition="0">
        <references count="6">
          <reference field="2" count="1" selected="0">
            <x v="7"/>
          </reference>
          <reference field="3" count="1" selected="0">
            <x v="37"/>
          </reference>
          <reference field="4" count="1" selected="0">
            <x v="1"/>
          </reference>
          <reference field="5" count="1" selected="0">
            <x v="2"/>
          </reference>
          <reference field="6" count="1" selected="0">
            <x v="1"/>
          </reference>
          <reference field="12" count="1">
            <x v="3"/>
          </reference>
        </references>
      </pivotArea>
    </format>
    <format dxfId="723">
      <pivotArea dataOnly="0" labelOnly="1" outline="0" fieldPosition="0">
        <references count="6">
          <reference field="2" count="1" selected="0">
            <x v="8"/>
          </reference>
          <reference field="3" count="1" selected="0">
            <x v="106"/>
          </reference>
          <reference field="4" count="1" selected="0">
            <x v="0"/>
          </reference>
          <reference field="5" count="1" selected="0">
            <x v="6"/>
          </reference>
          <reference field="6" count="1" selected="0">
            <x v="0"/>
          </reference>
          <reference field="12" count="1">
            <x v="0"/>
          </reference>
        </references>
      </pivotArea>
    </format>
    <format dxfId="722">
      <pivotArea dataOnly="0" labelOnly="1" outline="0" fieldPosition="0">
        <references count="6">
          <reference field="2" count="1" selected="0">
            <x v="9"/>
          </reference>
          <reference field="3" count="1" selected="0">
            <x v="33"/>
          </reference>
          <reference field="4" count="1" selected="0">
            <x v="1"/>
          </reference>
          <reference field="5" count="1" selected="0">
            <x v="20"/>
          </reference>
          <reference field="6" count="1" selected="0">
            <x v="1"/>
          </reference>
          <reference field="12" count="1">
            <x v="14"/>
          </reference>
        </references>
      </pivotArea>
    </format>
    <format dxfId="721">
      <pivotArea dataOnly="0" labelOnly="1" outline="0" fieldPosition="0">
        <references count="6">
          <reference field="2" count="1" selected="0">
            <x v="10"/>
          </reference>
          <reference field="3" count="1" selected="0">
            <x v="1048832"/>
          </reference>
          <reference field="4" count="1" selected="0">
            <x v="0"/>
          </reference>
          <reference field="5" count="1" selected="0">
            <x v="26"/>
          </reference>
          <reference field="6" count="1" selected="0">
            <x v="0"/>
          </reference>
          <reference field="12" count="1">
            <x v="18"/>
          </reference>
        </references>
      </pivotArea>
    </format>
    <format dxfId="720">
      <pivotArea dataOnly="0" labelOnly="1" outline="0" fieldPosition="0">
        <references count="6">
          <reference field="2" count="1" selected="0">
            <x v="11"/>
          </reference>
          <reference field="3" count="1" selected="0">
            <x v="114"/>
          </reference>
          <reference field="4" count="1" selected="0">
            <x v="0"/>
          </reference>
          <reference field="5" count="1" selected="0">
            <x v="30"/>
          </reference>
          <reference field="6" count="1" selected="0">
            <x v="0"/>
          </reference>
          <reference field="12" count="1">
            <x v="21"/>
          </reference>
        </references>
      </pivotArea>
    </format>
    <format dxfId="719">
      <pivotArea dataOnly="0" labelOnly="1" outline="0" fieldPosition="0">
        <references count="6">
          <reference field="2" count="1" selected="0">
            <x v="12"/>
          </reference>
          <reference field="3" count="1" selected="0">
            <x v="16"/>
          </reference>
          <reference field="4" count="1" selected="0">
            <x v="0"/>
          </reference>
          <reference field="5" count="1" selected="0">
            <x v="32"/>
          </reference>
          <reference field="6" count="1" selected="0">
            <x v="1"/>
          </reference>
          <reference field="12" count="1">
            <x v="22"/>
          </reference>
        </references>
      </pivotArea>
    </format>
    <format dxfId="718">
      <pivotArea dataOnly="0" labelOnly="1" outline="0" fieldPosition="0">
        <references count="6">
          <reference field="2" count="1" selected="0">
            <x v="13"/>
          </reference>
          <reference field="3" count="1" selected="0">
            <x v="83"/>
          </reference>
          <reference field="4" count="1" selected="0">
            <x v="0"/>
          </reference>
          <reference field="5" count="1" selected="0">
            <x v="33"/>
          </reference>
          <reference field="6" count="1" selected="0">
            <x v="1"/>
          </reference>
          <reference field="12" count="1">
            <x v="23"/>
          </reference>
        </references>
      </pivotArea>
    </format>
    <format dxfId="717">
      <pivotArea dataOnly="0" labelOnly="1" outline="0" fieldPosition="0">
        <references count="6">
          <reference field="2" count="1" selected="0">
            <x v="14"/>
          </reference>
          <reference field="3" count="1" selected="0">
            <x v="18"/>
          </reference>
          <reference field="4" count="1" selected="0">
            <x v="1"/>
          </reference>
          <reference field="5" count="1" selected="0">
            <x v="35"/>
          </reference>
          <reference field="6" count="1" selected="0">
            <x v="1"/>
          </reference>
          <reference field="12" count="1">
            <x v="25"/>
          </reference>
        </references>
      </pivotArea>
    </format>
    <format dxfId="716">
      <pivotArea dataOnly="0" labelOnly="1" outline="0" fieldPosition="0">
        <references count="6">
          <reference field="2" count="1" selected="0">
            <x v="15"/>
          </reference>
          <reference field="3" count="1" selected="0">
            <x v="17"/>
          </reference>
          <reference field="4" count="1" selected="0">
            <x v="1"/>
          </reference>
          <reference field="5" count="1" selected="0">
            <x v="36"/>
          </reference>
          <reference field="6" count="1" selected="0">
            <x v="1"/>
          </reference>
          <reference field="12" count="1">
            <x v="26"/>
          </reference>
        </references>
      </pivotArea>
    </format>
    <format dxfId="715">
      <pivotArea dataOnly="0" labelOnly="1" outline="0" fieldPosition="0">
        <references count="6">
          <reference field="2" count="1" selected="0">
            <x v="16"/>
          </reference>
          <reference field="3" count="1" selected="0">
            <x v="17"/>
          </reference>
          <reference field="4" count="1" selected="0">
            <x v="1"/>
          </reference>
          <reference field="5" count="1" selected="0">
            <x v="37"/>
          </reference>
          <reference field="6" count="1" selected="0">
            <x v="1"/>
          </reference>
          <reference field="12" count="1">
            <x v="27"/>
          </reference>
        </references>
      </pivotArea>
    </format>
    <format dxfId="714">
      <pivotArea dataOnly="0" labelOnly="1" outline="0" fieldPosition="0">
        <references count="6">
          <reference field="2" count="1" selected="0">
            <x v="19"/>
          </reference>
          <reference field="3" count="1" selected="0">
            <x v="35"/>
          </reference>
          <reference field="4" count="1" selected="0">
            <x v="1"/>
          </reference>
          <reference field="5" count="1" selected="0">
            <x v="46"/>
          </reference>
          <reference field="6" count="1" selected="0">
            <x v="1"/>
          </reference>
          <reference field="12" count="1">
            <x v="11"/>
          </reference>
        </references>
      </pivotArea>
    </format>
    <format dxfId="713">
      <pivotArea dataOnly="0" labelOnly="1" outline="0" fieldPosition="0">
        <references count="6">
          <reference field="2" count="1" selected="0">
            <x v="20"/>
          </reference>
          <reference field="3" count="1" selected="0">
            <x v="97"/>
          </reference>
          <reference field="4" count="1" selected="0">
            <x v="1"/>
          </reference>
          <reference field="5" count="1" selected="0">
            <x v="47"/>
          </reference>
          <reference field="6" count="1" selected="0">
            <x v="1"/>
          </reference>
          <reference field="12" count="1">
            <x v="35"/>
          </reference>
        </references>
      </pivotArea>
    </format>
    <format dxfId="712">
      <pivotArea dataOnly="0" labelOnly="1" outline="0" fieldPosition="0">
        <references count="6">
          <reference field="2" count="1" selected="0">
            <x v="21"/>
          </reference>
          <reference field="3" count="1" selected="0">
            <x v="8"/>
          </reference>
          <reference field="4" count="1" selected="0">
            <x v="0"/>
          </reference>
          <reference field="5" count="1" selected="0">
            <x v="53"/>
          </reference>
          <reference field="6" count="1" selected="0">
            <x v="1"/>
          </reference>
          <reference field="12" count="1">
            <x v="38"/>
          </reference>
        </references>
      </pivotArea>
    </format>
    <format dxfId="711">
      <pivotArea dataOnly="0" labelOnly="1" outline="0" fieldPosition="0">
        <references count="6">
          <reference field="2" count="1" selected="0">
            <x v="22"/>
          </reference>
          <reference field="3" count="1" selected="0">
            <x v="17"/>
          </reference>
          <reference field="4" count="1" selected="0">
            <x v="1"/>
          </reference>
          <reference field="5" count="1" selected="0">
            <x v="54"/>
          </reference>
          <reference field="6" count="1" selected="0">
            <x v="1"/>
          </reference>
          <reference field="12" count="1">
            <x v="37"/>
          </reference>
        </references>
      </pivotArea>
    </format>
    <format dxfId="710">
      <pivotArea dataOnly="0" labelOnly="1" outline="0" fieldPosition="0">
        <references count="6">
          <reference field="2" count="1" selected="0">
            <x v="23"/>
          </reference>
          <reference field="3" count="1" selected="0">
            <x v="133"/>
          </reference>
          <reference field="4" count="1" selected="0">
            <x v="1"/>
          </reference>
          <reference field="5" count="1" selected="0">
            <x v="55"/>
          </reference>
          <reference field="6" count="1" selected="0">
            <x v="1"/>
          </reference>
          <reference field="12" count="1">
            <x v="39"/>
          </reference>
        </references>
      </pivotArea>
    </format>
    <format dxfId="709">
      <pivotArea dataOnly="0" labelOnly="1" outline="0" fieldPosition="0">
        <references count="6">
          <reference field="2" count="1" selected="0">
            <x v="24"/>
          </reference>
          <reference field="3" count="1" selected="0">
            <x v="125"/>
          </reference>
          <reference field="4" count="1" selected="0">
            <x v="1"/>
          </reference>
          <reference field="5" count="1" selected="0">
            <x v="56"/>
          </reference>
          <reference field="6" count="1" selected="0">
            <x v="1"/>
          </reference>
          <reference field="12" count="1">
            <x v="40"/>
          </reference>
        </references>
      </pivotArea>
    </format>
    <format dxfId="708">
      <pivotArea dataOnly="0" labelOnly="1" outline="0" fieldPosition="0">
        <references count="6">
          <reference field="2" count="1" selected="0">
            <x v="31"/>
          </reference>
          <reference field="3" count="1" selected="0">
            <x v="17"/>
          </reference>
          <reference field="4" count="1" selected="0">
            <x v="1"/>
          </reference>
          <reference field="5" count="1" selected="0">
            <x v="63"/>
          </reference>
          <reference field="6" count="1" selected="0">
            <x v="1"/>
          </reference>
          <reference field="12" count="1">
            <x v="41"/>
          </reference>
        </references>
      </pivotArea>
    </format>
    <format dxfId="707">
      <pivotArea dataOnly="0" labelOnly="1" outline="0" fieldPosition="0">
        <references count="6">
          <reference field="2" count="1" selected="0">
            <x v="32"/>
          </reference>
          <reference field="3" count="1" selected="0">
            <x v="17"/>
          </reference>
          <reference field="4" count="1" selected="0">
            <x v="1"/>
          </reference>
          <reference field="5" count="1" selected="0">
            <x v="64"/>
          </reference>
          <reference field="6" count="1" selected="0">
            <x v="1"/>
          </reference>
          <reference field="12" count="1">
            <x v="42"/>
          </reference>
        </references>
      </pivotArea>
    </format>
    <format dxfId="706">
      <pivotArea dataOnly="0" labelOnly="1" outline="0" fieldPosition="0">
        <references count="6">
          <reference field="2" count="1" selected="0">
            <x v="33"/>
          </reference>
          <reference field="3" count="1" selected="0">
            <x v="143"/>
          </reference>
          <reference field="4" count="1" selected="0">
            <x v="1"/>
          </reference>
          <reference field="5" count="1" selected="0">
            <x v="67"/>
          </reference>
          <reference field="6" count="1" selected="0">
            <x v="1"/>
          </reference>
          <reference field="12" count="1">
            <x v="43"/>
          </reference>
        </references>
      </pivotArea>
    </format>
    <format dxfId="705">
      <pivotArea dataOnly="0" labelOnly="1" outline="0" fieldPosition="0">
        <references count="6">
          <reference field="2" count="1" selected="0">
            <x v="34"/>
          </reference>
          <reference field="3" count="1" selected="0">
            <x v="58"/>
          </reference>
          <reference field="4" count="1" selected="0">
            <x v="1"/>
          </reference>
          <reference field="5" count="1" selected="0">
            <x v="71"/>
          </reference>
          <reference field="6" count="1" selected="0">
            <x v="1"/>
          </reference>
          <reference field="12" count="1">
            <x v="40"/>
          </reference>
        </references>
      </pivotArea>
    </format>
    <format dxfId="704">
      <pivotArea dataOnly="0" labelOnly="1" outline="0" fieldPosition="0">
        <references count="6">
          <reference field="2" count="1" selected="0">
            <x v="41"/>
          </reference>
          <reference field="3" count="1" selected="0">
            <x v="97"/>
          </reference>
          <reference field="4" count="1" selected="0">
            <x v="1"/>
          </reference>
          <reference field="5" count="1" selected="0">
            <x v="75"/>
          </reference>
          <reference field="6" count="1" selected="0">
            <x v="1"/>
          </reference>
          <reference field="12" count="1">
            <x v="46"/>
          </reference>
        </references>
      </pivotArea>
    </format>
    <format dxfId="703">
      <pivotArea dataOnly="0" labelOnly="1" outline="0" fieldPosition="0">
        <references count="6">
          <reference field="2" count="1" selected="0">
            <x v="43"/>
          </reference>
          <reference field="3" count="1" selected="0">
            <x v="15"/>
          </reference>
          <reference field="4" count="1" selected="0">
            <x v="1"/>
          </reference>
          <reference field="5" count="1" selected="0">
            <x v="80"/>
          </reference>
          <reference field="6" count="1" selected="0">
            <x v="1"/>
          </reference>
          <reference field="12" count="1">
            <x v="51"/>
          </reference>
        </references>
      </pivotArea>
    </format>
    <format dxfId="702">
      <pivotArea dataOnly="0" labelOnly="1" outline="0" fieldPosition="0">
        <references count="6">
          <reference field="2" count="1" selected="0">
            <x v="44"/>
          </reference>
          <reference field="3" count="1" selected="0">
            <x v="20"/>
          </reference>
          <reference field="4" count="1" selected="0">
            <x v="0"/>
          </reference>
          <reference field="5" count="1" selected="0">
            <x v="81"/>
          </reference>
          <reference field="6" count="1" selected="0">
            <x v="1"/>
          </reference>
          <reference field="12" count="1">
            <x v="52"/>
          </reference>
        </references>
      </pivotArea>
    </format>
    <format dxfId="701">
      <pivotArea dataOnly="0" labelOnly="1" outline="0" fieldPosition="0">
        <references count="6">
          <reference field="2" count="1" selected="0">
            <x v="45"/>
          </reference>
          <reference field="3" count="1" selected="0">
            <x v="20"/>
          </reference>
          <reference field="4" count="1" selected="0">
            <x v="0"/>
          </reference>
          <reference field="5" count="1" selected="0">
            <x v="82"/>
          </reference>
          <reference field="6" count="1" selected="0">
            <x v="1"/>
          </reference>
          <reference field="12" count="1">
            <x v="49"/>
          </reference>
        </references>
      </pivotArea>
    </format>
    <format dxfId="700">
      <pivotArea dataOnly="0" labelOnly="1" outline="0" fieldPosition="0">
        <references count="6">
          <reference field="2" count="1" selected="0">
            <x v="48"/>
          </reference>
          <reference field="3" count="1" selected="0">
            <x v="74"/>
          </reference>
          <reference field="4" count="1" selected="0">
            <x v="0"/>
          </reference>
          <reference field="5" count="1" selected="0">
            <x v="85"/>
          </reference>
          <reference field="6" count="1" selected="0">
            <x v="0"/>
          </reference>
          <reference field="12" count="1">
            <x v="55"/>
          </reference>
        </references>
      </pivotArea>
    </format>
    <format dxfId="699">
      <pivotArea dataOnly="0" labelOnly="1" outline="0" fieldPosition="0">
        <references count="6">
          <reference field="2" count="1" selected="0">
            <x v="49"/>
          </reference>
          <reference field="3" count="1" selected="0">
            <x v="8"/>
          </reference>
          <reference field="4" count="1" selected="0">
            <x v="1"/>
          </reference>
          <reference field="5" count="1" selected="0">
            <x v="53"/>
          </reference>
          <reference field="6" count="1" selected="0">
            <x v="1"/>
          </reference>
          <reference field="12" count="1">
            <x v="56"/>
          </reference>
        </references>
      </pivotArea>
    </format>
    <format dxfId="698">
      <pivotArea dataOnly="0" labelOnly="1" outline="0" fieldPosition="0">
        <references count="6">
          <reference field="2" count="1" selected="0">
            <x v="51"/>
          </reference>
          <reference field="3" count="1" selected="0">
            <x v="74"/>
          </reference>
          <reference field="4" count="1" selected="0">
            <x v="1"/>
          </reference>
          <reference field="5" count="1" selected="0">
            <x v="87"/>
          </reference>
          <reference field="6" count="1" selected="0">
            <x v="1"/>
          </reference>
          <reference field="12" count="1">
            <x v="60"/>
          </reference>
        </references>
      </pivotArea>
    </format>
    <format dxfId="697">
      <pivotArea dataOnly="0" labelOnly="1" outline="0" fieldPosition="0">
        <references count="6">
          <reference field="2" count="1" selected="0">
            <x v="52"/>
          </reference>
          <reference field="3" count="1" selected="0">
            <x v="173"/>
          </reference>
          <reference field="4" count="1" selected="0">
            <x v="1"/>
          </reference>
          <reference field="5" count="1" selected="0">
            <x v="88"/>
          </reference>
          <reference field="6" count="1" selected="0">
            <x v="1"/>
          </reference>
          <reference field="12" count="1">
            <x v="61"/>
          </reference>
        </references>
      </pivotArea>
    </format>
    <format dxfId="696">
      <pivotArea dataOnly="0" labelOnly="1" outline="0" fieldPosition="0">
        <references count="6">
          <reference field="2" count="1" selected="0">
            <x v="54"/>
          </reference>
          <reference field="3" count="1" selected="0">
            <x v="136"/>
          </reference>
          <reference field="4" count="1" selected="0">
            <x v="0"/>
          </reference>
          <reference field="5" count="1" selected="0">
            <x v="90"/>
          </reference>
          <reference field="6" count="1" selected="0">
            <x v="1"/>
          </reference>
          <reference field="12" count="1">
            <x v="63"/>
          </reference>
        </references>
      </pivotArea>
    </format>
    <format dxfId="695">
      <pivotArea dataOnly="0" labelOnly="1" outline="0" fieldPosition="0">
        <references count="6">
          <reference field="2" count="1" selected="0">
            <x v="55"/>
          </reference>
          <reference field="3" count="1" selected="0">
            <x v="15"/>
          </reference>
          <reference field="4" count="1" selected="0">
            <x v="1"/>
          </reference>
          <reference field="5" count="1" selected="0">
            <x v="91"/>
          </reference>
          <reference field="6" count="1" selected="0">
            <x v="1"/>
          </reference>
          <reference field="12" count="1">
            <x v="64"/>
          </reference>
        </references>
      </pivotArea>
    </format>
    <format dxfId="694">
      <pivotArea dataOnly="0" labelOnly="1" outline="0" fieldPosition="0">
        <references count="6">
          <reference field="2" count="1" selected="0">
            <x v="56"/>
          </reference>
          <reference field="3" count="1" selected="0">
            <x v="1048832"/>
          </reference>
          <reference field="4" count="1" selected="0">
            <x v="1"/>
          </reference>
          <reference field="5" count="1" selected="0">
            <x v="95"/>
          </reference>
          <reference field="6" count="1" selected="0">
            <x v="1"/>
          </reference>
          <reference field="12" count="1">
            <x v="68"/>
          </reference>
        </references>
      </pivotArea>
    </format>
    <format dxfId="693">
      <pivotArea dataOnly="0" labelOnly="1" outline="0" fieldPosition="0">
        <references count="6">
          <reference field="2" count="1" selected="0">
            <x v="58"/>
          </reference>
          <reference field="3" count="1" selected="0">
            <x v="136"/>
          </reference>
          <reference field="4" count="1" selected="0">
            <x v="1"/>
          </reference>
          <reference field="5" count="1" selected="0">
            <x v="97"/>
          </reference>
          <reference field="6" count="1" selected="0">
            <x v="1"/>
          </reference>
          <reference field="12" count="1">
            <x v="69"/>
          </reference>
        </references>
      </pivotArea>
    </format>
    <format dxfId="692">
      <pivotArea dataOnly="0" labelOnly="1" outline="0" fieldPosition="0">
        <references count="6">
          <reference field="2" count="1" selected="0">
            <x v="59"/>
          </reference>
          <reference field="3" count="1" selected="0">
            <x v="174"/>
          </reference>
          <reference field="4" count="1" selected="0">
            <x v="1"/>
          </reference>
          <reference field="5" count="1" selected="0">
            <x v="98"/>
          </reference>
          <reference field="6" count="1" selected="0">
            <x v="1"/>
          </reference>
          <reference field="12" count="1">
            <x v="70"/>
          </reference>
        </references>
      </pivotArea>
    </format>
    <format dxfId="691">
      <pivotArea dataOnly="0" labelOnly="1" outline="0" fieldPosition="0">
        <references count="6">
          <reference field="2" count="1" selected="0">
            <x v="60"/>
          </reference>
          <reference field="3" count="1" selected="0">
            <x v="7"/>
          </reference>
          <reference field="4" count="1" selected="0">
            <x v="0"/>
          </reference>
          <reference field="5" count="1" selected="0">
            <x v="99"/>
          </reference>
          <reference field="6" count="1" selected="0">
            <x v="1"/>
          </reference>
          <reference field="12" count="1">
            <x v="71"/>
          </reference>
        </references>
      </pivotArea>
    </format>
    <format dxfId="690">
      <pivotArea dataOnly="0" labelOnly="1" outline="0" fieldPosition="0">
        <references count="6">
          <reference field="2" count="1" selected="0">
            <x v="61"/>
          </reference>
          <reference field="3" count="1" selected="0">
            <x v="34"/>
          </reference>
          <reference field="4" count="1" selected="0">
            <x v="1"/>
          </reference>
          <reference field="5" count="1" selected="0">
            <x v="100"/>
          </reference>
          <reference field="6" count="1" selected="0">
            <x v="1"/>
          </reference>
          <reference field="12" count="1">
            <x v="72"/>
          </reference>
        </references>
      </pivotArea>
    </format>
    <format dxfId="689">
      <pivotArea dataOnly="0" labelOnly="1" outline="0" fieldPosition="0">
        <references count="6">
          <reference field="2" count="1" selected="0">
            <x v="62"/>
          </reference>
          <reference field="3" count="1" selected="0">
            <x v="34"/>
          </reference>
          <reference field="4" count="1" selected="0">
            <x v="1"/>
          </reference>
          <reference field="5" count="1" selected="0">
            <x v="101"/>
          </reference>
          <reference field="6" count="1" selected="0">
            <x v="1"/>
          </reference>
          <reference field="12" count="1">
            <x v="73"/>
          </reference>
        </references>
      </pivotArea>
    </format>
    <format dxfId="688">
      <pivotArea dataOnly="0" labelOnly="1" outline="0" fieldPosition="0">
        <references count="6">
          <reference field="2" count="1" selected="0">
            <x v="64"/>
          </reference>
          <reference field="3" count="1" selected="0">
            <x v="92"/>
          </reference>
          <reference field="4" count="1" selected="0">
            <x v="0"/>
          </reference>
          <reference field="5" count="1" selected="0">
            <x v="104"/>
          </reference>
          <reference field="6" count="1" selected="0">
            <x v="1"/>
          </reference>
          <reference field="12" count="1">
            <x v="76"/>
          </reference>
        </references>
      </pivotArea>
    </format>
    <format dxfId="687">
      <pivotArea dataOnly="0" labelOnly="1" outline="0" fieldPosition="0">
        <references count="6">
          <reference field="2" count="1" selected="0">
            <x v="65"/>
          </reference>
          <reference field="3" count="1" selected="0">
            <x v="164"/>
          </reference>
          <reference field="4" count="1" selected="0">
            <x v="1"/>
          </reference>
          <reference field="5" count="1" selected="0">
            <x v="105"/>
          </reference>
          <reference field="6" count="1" selected="0">
            <x v="1"/>
          </reference>
          <reference field="12" count="1">
            <x v="75"/>
          </reference>
        </references>
      </pivotArea>
    </format>
    <format dxfId="686">
      <pivotArea dataOnly="0" labelOnly="1" outline="0" fieldPosition="0">
        <references count="6">
          <reference field="2" count="1" selected="0">
            <x v="66"/>
          </reference>
          <reference field="3" count="1" selected="0">
            <x v="178"/>
          </reference>
          <reference field="4" count="1" selected="0">
            <x v="1"/>
          </reference>
          <reference field="5" count="1" selected="0">
            <x v="107"/>
          </reference>
          <reference field="6" count="1" selected="0">
            <x v="1"/>
          </reference>
          <reference field="12" count="1">
            <x v="77"/>
          </reference>
        </references>
      </pivotArea>
    </format>
    <format dxfId="685">
      <pivotArea dataOnly="0" labelOnly="1" outline="0" fieldPosition="0">
        <references count="6">
          <reference field="2" count="1" selected="0">
            <x v="67"/>
          </reference>
          <reference field="3" count="1" selected="0">
            <x v="94"/>
          </reference>
          <reference field="4" count="1" selected="0">
            <x v="0"/>
          </reference>
          <reference field="5" count="1" selected="0">
            <x v="108"/>
          </reference>
          <reference field="6" count="1" selected="0">
            <x v="1"/>
          </reference>
          <reference field="12" count="1">
            <x v="78"/>
          </reference>
        </references>
      </pivotArea>
    </format>
    <format dxfId="684">
      <pivotArea dataOnly="0" labelOnly="1" outline="0" fieldPosition="0">
        <references count="6">
          <reference field="2" count="1" selected="0">
            <x v="68"/>
          </reference>
          <reference field="3" count="1" selected="0">
            <x v="94"/>
          </reference>
          <reference field="4" count="1" selected="0">
            <x v="0"/>
          </reference>
          <reference field="5" count="1" selected="0">
            <x v="109"/>
          </reference>
          <reference field="6" count="1" selected="0">
            <x v="1"/>
          </reference>
          <reference field="12" count="1">
            <x v="69"/>
          </reference>
        </references>
      </pivotArea>
    </format>
    <format dxfId="683">
      <pivotArea dataOnly="0" labelOnly="1" outline="0" fieldPosition="0">
        <references count="6">
          <reference field="2" count="1" selected="0">
            <x v="69"/>
          </reference>
          <reference field="3" count="1" selected="0">
            <x v="94"/>
          </reference>
          <reference field="4" count="1" selected="0">
            <x v="0"/>
          </reference>
          <reference field="5" count="1" selected="0">
            <x v="110"/>
          </reference>
          <reference field="6" count="1" selected="0">
            <x v="1"/>
          </reference>
          <reference field="12" count="1">
            <x v="79"/>
          </reference>
        </references>
      </pivotArea>
    </format>
    <format dxfId="682">
      <pivotArea dataOnly="0" labelOnly="1" outline="0" fieldPosition="0">
        <references count="6">
          <reference field="2" count="1" selected="0">
            <x v="70"/>
          </reference>
          <reference field="3" count="1" selected="0">
            <x v="94"/>
          </reference>
          <reference field="4" count="1" selected="0">
            <x v="0"/>
          </reference>
          <reference field="5" count="1" selected="0">
            <x v="829"/>
          </reference>
          <reference field="6" count="1" selected="0">
            <x v="1"/>
          </reference>
          <reference field="12" count="1">
            <x v="518"/>
          </reference>
        </references>
      </pivotArea>
    </format>
    <format dxfId="681">
      <pivotArea dataOnly="0" labelOnly="1" outline="0" fieldPosition="0">
        <references count="6">
          <reference field="2" count="1" selected="0">
            <x v="71"/>
          </reference>
          <reference field="3" count="1" selected="0">
            <x v="94"/>
          </reference>
          <reference field="4" count="1" selected="0">
            <x v="0"/>
          </reference>
          <reference field="5" count="1" selected="0">
            <x v="111"/>
          </reference>
          <reference field="6" count="1" selected="0">
            <x v="1"/>
          </reference>
          <reference field="12" count="1">
            <x v="80"/>
          </reference>
        </references>
      </pivotArea>
    </format>
    <format dxfId="680">
      <pivotArea dataOnly="0" labelOnly="1" outline="0" fieldPosition="0">
        <references count="6">
          <reference field="2" count="1" selected="0">
            <x v="72"/>
          </reference>
          <reference field="3" count="1" selected="0">
            <x v="94"/>
          </reference>
          <reference field="4" count="1" selected="0">
            <x v="0"/>
          </reference>
          <reference field="5" count="1" selected="0">
            <x v="112"/>
          </reference>
          <reference field="6" count="1" selected="0">
            <x v="1"/>
          </reference>
          <reference field="12" count="1">
            <x v="81"/>
          </reference>
        </references>
      </pivotArea>
    </format>
    <format dxfId="679">
      <pivotArea dataOnly="0" labelOnly="1" outline="0" fieldPosition="0">
        <references count="6">
          <reference field="2" count="1" selected="0">
            <x v="73"/>
          </reference>
          <reference field="3" count="1" selected="0">
            <x v="94"/>
          </reference>
          <reference field="4" count="1" selected="0">
            <x v="0"/>
          </reference>
          <reference field="5" count="1" selected="0">
            <x v="113"/>
          </reference>
          <reference field="6" count="1" selected="0">
            <x v="1"/>
          </reference>
          <reference field="12" count="1">
            <x v="70"/>
          </reference>
        </references>
      </pivotArea>
    </format>
    <format dxfId="678">
      <pivotArea dataOnly="0" labelOnly="1" outline="0" fieldPosition="0">
        <references count="6">
          <reference field="2" count="1" selected="0">
            <x v="75"/>
          </reference>
          <reference field="3" count="1" selected="0">
            <x v="30"/>
          </reference>
          <reference field="4" count="1" selected="0">
            <x v="0"/>
          </reference>
          <reference field="5" count="1" selected="0">
            <x v="115"/>
          </reference>
          <reference field="6" count="1" selected="0">
            <x v="1"/>
          </reference>
          <reference field="12" count="1">
            <x v="82"/>
          </reference>
        </references>
      </pivotArea>
    </format>
    <format dxfId="677">
      <pivotArea dataOnly="0" labelOnly="1" outline="0" fieldPosition="0">
        <references count="6">
          <reference field="2" count="1" selected="0">
            <x v="76"/>
          </reference>
          <reference field="3" count="1" selected="0">
            <x v="154"/>
          </reference>
          <reference field="4" count="1" selected="0">
            <x v="1"/>
          </reference>
          <reference field="5" count="1" selected="0">
            <x v="116"/>
          </reference>
          <reference field="6" count="1" selected="0">
            <x v="1"/>
          </reference>
          <reference field="12" count="1">
            <x v="83"/>
          </reference>
        </references>
      </pivotArea>
    </format>
    <format dxfId="676">
      <pivotArea dataOnly="0" labelOnly="1" outline="0" fieldPosition="0">
        <references count="6">
          <reference field="2" count="1" selected="0">
            <x v="78"/>
          </reference>
          <reference field="3" count="1" selected="0">
            <x v="133"/>
          </reference>
          <reference field="4" count="1" selected="0">
            <x v="0"/>
          </reference>
          <reference field="5" count="1" selected="0">
            <x v="118"/>
          </reference>
          <reference field="6" count="1" selected="0">
            <x v="1"/>
          </reference>
          <reference field="12" count="1">
            <x v="85"/>
          </reference>
        </references>
      </pivotArea>
    </format>
    <format dxfId="675">
      <pivotArea dataOnly="0" labelOnly="1" outline="0" fieldPosition="0">
        <references count="6">
          <reference field="2" count="1" selected="0">
            <x v="79"/>
          </reference>
          <reference field="3" count="1" selected="0">
            <x v="93"/>
          </reference>
          <reference field="4" count="1" selected="0">
            <x v="1"/>
          </reference>
          <reference field="5" count="1" selected="0">
            <x v="119"/>
          </reference>
          <reference field="6" count="1" selected="0">
            <x v="1"/>
          </reference>
          <reference field="12" count="1">
            <x v="86"/>
          </reference>
        </references>
      </pivotArea>
    </format>
    <format dxfId="674">
      <pivotArea dataOnly="0" labelOnly="1" outline="0" fieldPosition="0">
        <references count="6">
          <reference field="2" count="1" selected="0">
            <x v="80"/>
          </reference>
          <reference field="3" count="1" selected="0">
            <x v="71"/>
          </reference>
          <reference field="4" count="1" selected="0">
            <x v="0"/>
          </reference>
          <reference field="5" count="1" selected="0">
            <x v="120"/>
          </reference>
          <reference field="6" count="1" selected="0">
            <x v="1"/>
          </reference>
          <reference field="12" count="1">
            <x v="87"/>
          </reference>
        </references>
      </pivotArea>
    </format>
    <format dxfId="673">
      <pivotArea dataOnly="0" labelOnly="1" outline="0" fieldPosition="0">
        <references count="6">
          <reference field="2" count="1" selected="0">
            <x v="82"/>
          </reference>
          <reference field="3" count="1" selected="0">
            <x v="30"/>
          </reference>
          <reference field="4" count="1" selected="0">
            <x v="1"/>
          </reference>
          <reference field="5" count="1" selected="0">
            <x v="122"/>
          </reference>
          <reference field="6" count="1" selected="0">
            <x v="1"/>
          </reference>
          <reference field="12" count="1">
            <x v="89"/>
          </reference>
        </references>
      </pivotArea>
    </format>
    <format dxfId="672">
      <pivotArea dataOnly="0" labelOnly="1" outline="0" fieldPosition="0">
        <references count="6">
          <reference field="2" count="1" selected="0">
            <x v="84"/>
          </reference>
          <reference field="3" count="1" selected="0">
            <x v="94"/>
          </reference>
          <reference field="4" count="1" selected="0">
            <x v="0"/>
          </reference>
          <reference field="5" count="1" selected="0">
            <x v="124"/>
          </reference>
          <reference field="6" count="1" selected="0">
            <x v="1"/>
          </reference>
          <reference field="12" count="1">
            <x v="90"/>
          </reference>
        </references>
      </pivotArea>
    </format>
    <format dxfId="671">
      <pivotArea dataOnly="0" labelOnly="1" outline="0" fieldPosition="0">
        <references count="6">
          <reference field="2" count="1" selected="0">
            <x v="89"/>
          </reference>
          <reference field="3" count="1" selected="0">
            <x v="175"/>
          </reference>
          <reference field="4" count="1" selected="0">
            <x v="1"/>
          </reference>
          <reference field="5" count="1" selected="0">
            <x v="129"/>
          </reference>
          <reference field="6" count="1" selected="0">
            <x v="1"/>
          </reference>
          <reference field="12" count="1">
            <x v="93"/>
          </reference>
        </references>
      </pivotArea>
    </format>
    <format dxfId="670">
      <pivotArea dataOnly="0" labelOnly="1" outline="0" fieldPosition="0">
        <references count="6">
          <reference field="2" count="1" selected="0">
            <x v="90"/>
          </reference>
          <reference field="3" count="1" selected="0">
            <x v="15"/>
          </reference>
          <reference field="4" count="1" selected="0">
            <x v="0"/>
          </reference>
          <reference field="5" count="1" selected="0">
            <x v="130"/>
          </reference>
          <reference field="6" count="1" selected="0">
            <x v="1"/>
          </reference>
          <reference field="12" count="1">
            <x v="94"/>
          </reference>
        </references>
      </pivotArea>
    </format>
    <format dxfId="669">
      <pivotArea dataOnly="0" labelOnly="1" outline="0" fieldPosition="0">
        <references count="6">
          <reference field="2" count="1" selected="0">
            <x v="91"/>
          </reference>
          <reference field="3" count="1" selected="0">
            <x v="178"/>
          </reference>
          <reference field="4" count="1" selected="0">
            <x v="1"/>
          </reference>
          <reference field="5" count="1" selected="0">
            <x v="132"/>
          </reference>
          <reference field="6" count="1" selected="0">
            <x v="1"/>
          </reference>
          <reference field="12" count="1">
            <x v="96"/>
          </reference>
        </references>
      </pivotArea>
    </format>
    <format dxfId="668">
      <pivotArea dataOnly="0" labelOnly="1" outline="0" fieldPosition="0">
        <references count="6">
          <reference field="2" count="1" selected="0">
            <x v="92"/>
          </reference>
          <reference field="3" count="1" selected="0">
            <x v="100"/>
          </reference>
          <reference field="4" count="1" selected="0">
            <x v="1"/>
          </reference>
          <reference field="5" count="1" selected="0">
            <x v="133"/>
          </reference>
          <reference field="6" count="1" selected="0">
            <x v="1"/>
          </reference>
          <reference field="12" count="1">
            <x v="97"/>
          </reference>
        </references>
      </pivotArea>
    </format>
    <format dxfId="667">
      <pivotArea dataOnly="0" labelOnly="1" outline="0" fieldPosition="0">
        <references count="6">
          <reference field="2" count="1" selected="0">
            <x v="93"/>
          </reference>
          <reference field="3" count="1" selected="0">
            <x v="133"/>
          </reference>
          <reference field="4" count="1" selected="0">
            <x v="0"/>
          </reference>
          <reference field="5" count="1" selected="0">
            <x v="134"/>
          </reference>
          <reference field="6" count="1" selected="0">
            <x v="1"/>
          </reference>
          <reference field="12" count="1">
            <x v="98"/>
          </reference>
        </references>
      </pivotArea>
    </format>
    <format dxfId="666">
      <pivotArea dataOnly="0" labelOnly="1" outline="0" fieldPosition="0">
        <references count="6">
          <reference field="2" count="1" selected="0">
            <x v="95"/>
          </reference>
          <reference field="3" count="1" selected="0">
            <x v="1048832"/>
          </reference>
          <reference field="4" count="1" selected="0">
            <x v="1"/>
          </reference>
          <reference field="5" count="1" selected="0">
            <x v="136"/>
          </reference>
          <reference field="6" count="1" selected="0">
            <x v="1"/>
          </reference>
          <reference field="12" count="1">
            <x v="100"/>
          </reference>
        </references>
      </pivotArea>
    </format>
    <format dxfId="665">
      <pivotArea dataOnly="0" labelOnly="1" outline="0" fieldPosition="0">
        <references count="6">
          <reference field="2" count="1" selected="0">
            <x v="96"/>
          </reference>
          <reference field="3" count="1" selected="0">
            <x v="71"/>
          </reference>
          <reference field="4" count="1" selected="0">
            <x v="1"/>
          </reference>
          <reference field="5" count="1" selected="0">
            <x v="137"/>
          </reference>
          <reference field="6" count="1" selected="0">
            <x v="1"/>
          </reference>
          <reference field="12" count="1">
            <x v="101"/>
          </reference>
        </references>
      </pivotArea>
    </format>
    <format dxfId="664">
      <pivotArea dataOnly="0" labelOnly="1" outline="0" fieldPosition="0">
        <references count="6">
          <reference field="2" count="1" selected="0">
            <x v="97"/>
          </reference>
          <reference field="3" count="1" selected="0">
            <x v="154"/>
          </reference>
          <reference field="4" count="1" selected="0">
            <x v="1"/>
          </reference>
          <reference field="5" count="1" selected="0">
            <x v="138"/>
          </reference>
          <reference field="6" count="1" selected="0">
            <x v="1"/>
          </reference>
          <reference field="12" count="1">
            <x v="65"/>
          </reference>
        </references>
      </pivotArea>
    </format>
    <format dxfId="663">
      <pivotArea dataOnly="0" labelOnly="1" outline="0" fieldPosition="0">
        <references count="6">
          <reference field="2" count="1" selected="0">
            <x v="99"/>
          </reference>
          <reference field="3" count="1" selected="0">
            <x v="20"/>
          </reference>
          <reference field="4" count="1" selected="0">
            <x v="0"/>
          </reference>
          <reference field="5" count="1" selected="0">
            <x v="140"/>
          </reference>
          <reference field="6" count="1" selected="0">
            <x v="1"/>
          </reference>
          <reference field="12" count="1">
            <x v="102"/>
          </reference>
        </references>
      </pivotArea>
    </format>
    <format dxfId="662">
      <pivotArea dataOnly="0" labelOnly="1" outline="0" fieldPosition="0">
        <references count="6">
          <reference field="2" count="1" selected="0">
            <x v="100"/>
          </reference>
          <reference field="3" count="1" selected="0">
            <x v="1048832"/>
          </reference>
          <reference field="4" count="1" selected="0">
            <x v="1"/>
          </reference>
          <reference field="5" count="1" selected="0">
            <x v="141"/>
          </reference>
          <reference field="6" count="1" selected="0">
            <x v="1"/>
          </reference>
          <reference field="12" count="1">
            <x v="96"/>
          </reference>
        </references>
      </pivotArea>
    </format>
    <format dxfId="661">
      <pivotArea dataOnly="0" labelOnly="1" outline="0" fieldPosition="0">
        <references count="6">
          <reference field="2" count="1" selected="0">
            <x v="101"/>
          </reference>
          <reference field="3" count="1" selected="0">
            <x v="58"/>
          </reference>
          <reference field="4" count="1" selected="0">
            <x v="1"/>
          </reference>
          <reference field="5" count="1" selected="0">
            <x v="142"/>
          </reference>
          <reference field="6" count="1" selected="0">
            <x v="1"/>
          </reference>
          <reference field="12" count="1">
            <x v="103"/>
          </reference>
        </references>
      </pivotArea>
    </format>
    <format dxfId="660">
      <pivotArea dataOnly="0" labelOnly="1" outline="0" fieldPosition="0">
        <references count="6">
          <reference field="2" count="1" selected="0">
            <x v="102"/>
          </reference>
          <reference field="3" count="1" selected="0">
            <x v="71"/>
          </reference>
          <reference field="4" count="1" selected="0">
            <x v="0"/>
          </reference>
          <reference field="5" count="1" selected="0">
            <x v="143"/>
          </reference>
          <reference field="6" count="1" selected="0">
            <x v="1"/>
          </reference>
          <reference field="12" count="1">
            <x v="104"/>
          </reference>
        </references>
      </pivotArea>
    </format>
    <format dxfId="659">
      <pivotArea dataOnly="0" labelOnly="1" outline="0" fieldPosition="0">
        <references count="6">
          <reference field="2" count="1" selected="0">
            <x v="103"/>
          </reference>
          <reference field="3" count="1" selected="0">
            <x v="36"/>
          </reference>
          <reference field="4" count="1" selected="0">
            <x v="1"/>
          </reference>
          <reference field="5" count="1" selected="0">
            <x v="144"/>
          </reference>
          <reference field="6" count="1" selected="0">
            <x v="1"/>
          </reference>
          <reference field="12" count="1">
            <x v="97"/>
          </reference>
        </references>
      </pivotArea>
    </format>
    <format dxfId="658">
      <pivotArea dataOnly="0" labelOnly="1" outline="0" fieldPosition="0">
        <references count="6">
          <reference field="2" count="1" selected="0">
            <x v="104"/>
          </reference>
          <reference field="3" count="1" selected="0">
            <x v="71"/>
          </reference>
          <reference field="4" count="1" selected="0">
            <x v="1"/>
          </reference>
          <reference field="5" count="1" selected="0">
            <x v="145"/>
          </reference>
          <reference field="6" count="1" selected="0">
            <x v="1"/>
          </reference>
          <reference field="12" count="1">
            <x v="105"/>
          </reference>
        </references>
      </pivotArea>
    </format>
    <format dxfId="657">
      <pivotArea dataOnly="0" labelOnly="1" outline="0" fieldPosition="0">
        <references count="6">
          <reference field="2" count="1" selected="0">
            <x v="106"/>
          </reference>
          <reference field="3" count="1" selected="0">
            <x v="71"/>
          </reference>
          <reference field="4" count="1" selected="0">
            <x v="0"/>
          </reference>
          <reference field="5" count="1" selected="0">
            <x v="147"/>
          </reference>
          <reference field="6" count="1" selected="0">
            <x v="1"/>
          </reference>
          <reference field="12" count="1">
            <x v="106"/>
          </reference>
        </references>
      </pivotArea>
    </format>
    <format dxfId="656">
      <pivotArea dataOnly="0" labelOnly="1" outline="0" fieldPosition="0">
        <references count="6">
          <reference field="2" count="1" selected="0">
            <x v="107"/>
          </reference>
          <reference field="3" count="1" selected="0">
            <x v="69"/>
          </reference>
          <reference field="4" count="1" selected="0">
            <x v="1"/>
          </reference>
          <reference field="5" count="1" selected="0">
            <x v="148"/>
          </reference>
          <reference field="6" count="1" selected="0">
            <x v="1"/>
          </reference>
          <reference field="12" count="1">
            <x v="107"/>
          </reference>
        </references>
      </pivotArea>
    </format>
    <format dxfId="655">
      <pivotArea dataOnly="0" labelOnly="1" outline="0" fieldPosition="0">
        <references count="6">
          <reference field="2" count="1" selected="0">
            <x v="108"/>
          </reference>
          <reference field="3" count="1" selected="0">
            <x v="74"/>
          </reference>
          <reference field="4" count="1" selected="0">
            <x v="0"/>
          </reference>
          <reference field="5" count="1" selected="0">
            <x v="149"/>
          </reference>
          <reference field="6" count="1" selected="0">
            <x v="0"/>
          </reference>
          <reference field="12" count="1">
            <x v="55"/>
          </reference>
        </references>
      </pivotArea>
    </format>
    <format dxfId="654">
      <pivotArea dataOnly="0" labelOnly="1" outline="0" fieldPosition="0">
        <references count="6">
          <reference field="2" count="1" selected="0">
            <x v="109"/>
          </reference>
          <reference field="3" count="1" selected="0">
            <x v="71"/>
          </reference>
          <reference field="4" count="1" selected="0">
            <x v="0"/>
          </reference>
          <reference field="5" count="1" selected="0">
            <x v="150"/>
          </reference>
          <reference field="6" count="1" selected="0">
            <x v="1"/>
          </reference>
          <reference field="12" count="1">
            <x v="108"/>
          </reference>
        </references>
      </pivotArea>
    </format>
    <format dxfId="653">
      <pivotArea dataOnly="0" labelOnly="1" outline="0" fieldPosition="0">
        <references count="6">
          <reference field="2" count="1" selected="0">
            <x v="110"/>
          </reference>
          <reference field="3" count="1" selected="0">
            <x v="71"/>
          </reference>
          <reference field="4" count="1" selected="0">
            <x v="0"/>
          </reference>
          <reference field="5" count="1" selected="0">
            <x v="151"/>
          </reference>
          <reference field="6" count="1" selected="0">
            <x v="1"/>
          </reference>
          <reference field="12" count="1">
            <x v="109"/>
          </reference>
        </references>
      </pivotArea>
    </format>
    <format dxfId="652">
      <pivotArea dataOnly="0" labelOnly="1" outline="0" fieldPosition="0">
        <references count="6">
          <reference field="2" count="1" selected="0">
            <x v="111"/>
          </reference>
          <reference field="3" count="1" selected="0">
            <x v="71"/>
          </reference>
          <reference field="4" count="1" selected="0">
            <x v="0"/>
          </reference>
          <reference field="5" count="1" selected="0">
            <x v="152"/>
          </reference>
          <reference field="6" count="1" selected="0">
            <x v="1"/>
          </reference>
          <reference field="12" count="1">
            <x v="110"/>
          </reference>
        </references>
      </pivotArea>
    </format>
    <format dxfId="651">
      <pivotArea dataOnly="0" labelOnly="1" outline="0" fieldPosition="0">
        <references count="6">
          <reference field="2" count="1" selected="0">
            <x v="112"/>
          </reference>
          <reference field="3" count="1" selected="0">
            <x v="52"/>
          </reference>
          <reference field="4" count="1" selected="0">
            <x v="1"/>
          </reference>
          <reference field="5" count="1" selected="0">
            <x v="153"/>
          </reference>
          <reference field="6" count="1" selected="0">
            <x v="1"/>
          </reference>
          <reference field="12" count="1">
            <x v="111"/>
          </reference>
        </references>
      </pivotArea>
    </format>
    <format dxfId="650">
      <pivotArea dataOnly="0" labelOnly="1" outline="0" fieldPosition="0">
        <references count="6">
          <reference field="2" count="1" selected="0">
            <x v="114"/>
          </reference>
          <reference field="3" count="1" selected="0">
            <x v="136"/>
          </reference>
          <reference field="4" count="1" selected="0">
            <x v="1"/>
          </reference>
          <reference field="5" count="1" selected="0">
            <x v="156"/>
          </reference>
          <reference field="6" count="1" selected="0">
            <x v="1"/>
          </reference>
          <reference field="12" count="1">
            <x v="69"/>
          </reference>
        </references>
      </pivotArea>
    </format>
    <format dxfId="649">
      <pivotArea dataOnly="0" labelOnly="1" outline="0" fieldPosition="0">
        <references count="6">
          <reference field="2" count="1" selected="0">
            <x v="115"/>
          </reference>
          <reference field="3" count="1" selected="0">
            <x v="71"/>
          </reference>
          <reference field="4" count="1" selected="0">
            <x v="0"/>
          </reference>
          <reference field="5" count="1" selected="0">
            <x v="157"/>
          </reference>
          <reference field="6" count="1" selected="0">
            <x v="1"/>
          </reference>
          <reference field="12" count="1">
            <x v="113"/>
          </reference>
        </references>
      </pivotArea>
    </format>
    <format dxfId="648">
      <pivotArea dataOnly="0" labelOnly="1" outline="0" fieldPosition="0">
        <references count="6">
          <reference field="2" count="1" selected="0">
            <x v="116"/>
          </reference>
          <reference field="3" count="1" selected="0">
            <x v="71"/>
          </reference>
          <reference field="4" count="1" selected="0">
            <x v="0"/>
          </reference>
          <reference field="5" count="1" selected="0">
            <x v="158"/>
          </reference>
          <reference field="6" count="1" selected="0">
            <x v="1"/>
          </reference>
          <reference field="12" count="1">
            <x v="114"/>
          </reference>
        </references>
      </pivotArea>
    </format>
    <format dxfId="647">
      <pivotArea dataOnly="0" labelOnly="1" outline="0" fieldPosition="0">
        <references count="6">
          <reference field="2" count="1" selected="0">
            <x v="118"/>
          </reference>
          <reference field="3" count="1" selected="0">
            <x v="136"/>
          </reference>
          <reference field="4" count="1" selected="0">
            <x v="0"/>
          </reference>
          <reference field="5" count="1" selected="0">
            <x v="160"/>
          </reference>
          <reference field="6" count="1" selected="0">
            <x v="1"/>
          </reference>
          <reference field="12" count="1">
            <x v="106"/>
          </reference>
        </references>
      </pivotArea>
    </format>
    <format dxfId="646">
      <pivotArea dataOnly="0" labelOnly="1" outline="0" fieldPosition="0">
        <references count="6">
          <reference field="2" count="1" selected="0">
            <x v="119"/>
          </reference>
          <reference field="3" count="1" selected="0">
            <x v="129"/>
          </reference>
          <reference field="4" count="1" selected="0">
            <x v="0"/>
          </reference>
          <reference field="5" count="1" selected="0">
            <x v="161"/>
          </reference>
          <reference field="6" count="1" selected="0">
            <x v="1"/>
          </reference>
          <reference field="12" count="1">
            <x v="116"/>
          </reference>
        </references>
      </pivotArea>
    </format>
    <format dxfId="645">
      <pivotArea dataOnly="0" labelOnly="1" outline="0" fieldPosition="0">
        <references count="6">
          <reference field="2" count="1" selected="0">
            <x v="120"/>
          </reference>
          <reference field="3" count="1" selected="0">
            <x v="94"/>
          </reference>
          <reference field="4" count="1" selected="0">
            <x v="0"/>
          </reference>
          <reference field="5" count="1" selected="0">
            <x v="162"/>
          </reference>
          <reference field="6" count="1" selected="0">
            <x v="1"/>
          </reference>
          <reference field="12" count="1">
            <x v="117"/>
          </reference>
        </references>
      </pivotArea>
    </format>
    <format dxfId="644">
      <pivotArea dataOnly="0" labelOnly="1" outline="0" fieldPosition="0">
        <references count="6">
          <reference field="2" count="1" selected="0">
            <x v="121"/>
          </reference>
          <reference field="3" count="1" selected="0">
            <x v="1048832"/>
          </reference>
          <reference field="4" count="1" selected="0">
            <x v="1"/>
          </reference>
          <reference field="5" count="1" selected="0">
            <x v="163"/>
          </reference>
          <reference field="6" count="1" selected="0">
            <x v="1"/>
          </reference>
          <reference field="12" count="1">
            <x v="113"/>
          </reference>
        </references>
      </pivotArea>
    </format>
    <format dxfId="643">
      <pivotArea dataOnly="0" labelOnly="1" outline="0" fieldPosition="0">
        <references count="6">
          <reference field="2" count="1" selected="0">
            <x v="122"/>
          </reference>
          <reference field="3" count="1" selected="0">
            <x v="94"/>
          </reference>
          <reference field="4" count="1" selected="0">
            <x v="0"/>
          </reference>
          <reference field="5" count="1" selected="0">
            <x v="164"/>
          </reference>
          <reference field="6" count="1" selected="0">
            <x v="1"/>
          </reference>
          <reference field="12" count="1">
            <x v="118"/>
          </reference>
        </references>
      </pivotArea>
    </format>
    <format dxfId="642">
      <pivotArea dataOnly="0" labelOnly="1" outline="0" fieldPosition="0">
        <references count="6">
          <reference field="2" count="1" selected="0">
            <x v="123"/>
          </reference>
          <reference field="3" count="1" selected="0">
            <x v="71"/>
          </reference>
          <reference field="4" count="1" selected="0">
            <x v="0"/>
          </reference>
          <reference field="5" count="1" selected="0">
            <x v="165"/>
          </reference>
          <reference field="6" count="1" selected="0">
            <x v="1"/>
          </reference>
          <reference field="12" count="1">
            <x v="119"/>
          </reference>
        </references>
      </pivotArea>
    </format>
    <format dxfId="641">
      <pivotArea dataOnly="0" labelOnly="1" outline="0" fieldPosition="0">
        <references count="6">
          <reference field="2" count="1" selected="0">
            <x v="124"/>
          </reference>
          <reference field="3" count="1" selected="0">
            <x v="20"/>
          </reference>
          <reference field="4" count="1" selected="0">
            <x v="1"/>
          </reference>
          <reference field="5" count="1" selected="0">
            <x v="166"/>
          </reference>
          <reference field="6" count="1" selected="0">
            <x v="1"/>
          </reference>
          <reference field="12" count="1">
            <x v="96"/>
          </reference>
        </references>
      </pivotArea>
    </format>
    <format dxfId="640">
      <pivotArea dataOnly="0" labelOnly="1" outline="0" fieldPosition="0">
        <references count="6">
          <reference field="2" count="1" selected="0">
            <x v="125"/>
          </reference>
          <reference field="3" count="1" selected="0">
            <x v="71"/>
          </reference>
          <reference field="4" count="1" selected="0">
            <x v="1"/>
          </reference>
          <reference field="5" count="1" selected="0">
            <x v="167"/>
          </reference>
          <reference field="6" count="1" selected="0">
            <x v="1"/>
          </reference>
          <reference field="12" count="1">
            <x v="120"/>
          </reference>
        </references>
      </pivotArea>
    </format>
    <format dxfId="639">
      <pivotArea dataOnly="0" labelOnly="1" outline="0" fieldPosition="0">
        <references count="6">
          <reference field="2" count="1" selected="0">
            <x v="126"/>
          </reference>
          <reference field="3" count="1" selected="0">
            <x v="71"/>
          </reference>
          <reference field="4" count="1" selected="0">
            <x v="1"/>
          </reference>
          <reference field="5" count="1" selected="0">
            <x v="168"/>
          </reference>
          <reference field="6" count="1" selected="0">
            <x v="1"/>
          </reference>
          <reference field="12" count="1">
            <x v="121"/>
          </reference>
        </references>
      </pivotArea>
    </format>
    <format dxfId="638">
      <pivotArea dataOnly="0" labelOnly="1" outline="0" fieldPosition="0">
        <references count="6">
          <reference field="2" count="1" selected="0">
            <x v="127"/>
          </reference>
          <reference field="3" count="1" selected="0">
            <x v="96"/>
          </reference>
          <reference field="4" count="1" selected="0">
            <x v="1"/>
          </reference>
          <reference field="5" count="1" selected="0">
            <x v="169"/>
          </reference>
          <reference field="6" count="1" selected="0">
            <x v="1"/>
          </reference>
          <reference field="12" count="1">
            <x v="122"/>
          </reference>
        </references>
      </pivotArea>
    </format>
    <format dxfId="637">
      <pivotArea dataOnly="0" labelOnly="1" outline="0" fieldPosition="0">
        <references count="6">
          <reference field="2" count="1" selected="0">
            <x v="128"/>
          </reference>
          <reference field="3" count="1" selected="0">
            <x v="71"/>
          </reference>
          <reference field="4" count="1" selected="0">
            <x v="1"/>
          </reference>
          <reference field="5" count="1" selected="0">
            <x v="170"/>
          </reference>
          <reference field="6" count="1" selected="0">
            <x v="1"/>
          </reference>
          <reference field="12" count="1">
            <x v="123"/>
          </reference>
        </references>
      </pivotArea>
    </format>
    <format dxfId="636">
      <pivotArea dataOnly="0" labelOnly="1" outline="0" fieldPosition="0">
        <references count="6">
          <reference field="2" count="1" selected="0">
            <x v="130"/>
          </reference>
          <reference field="3" count="1" selected="0">
            <x v="58"/>
          </reference>
          <reference field="4" count="1" selected="0">
            <x v="0"/>
          </reference>
          <reference field="5" count="1" selected="0">
            <x v="72"/>
          </reference>
          <reference field="6" count="1" selected="0">
            <x v="1"/>
          </reference>
          <reference field="12" count="1">
            <x v="124"/>
          </reference>
        </references>
      </pivotArea>
    </format>
    <format dxfId="635">
      <pivotArea dataOnly="0" labelOnly="1" outline="0" fieldPosition="0">
        <references count="6">
          <reference field="2" count="1" selected="0">
            <x v="131"/>
          </reference>
          <reference field="3" count="1" selected="0">
            <x v="93"/>
          </reference>
          <reference field="4" count="1" selected="0">
            <x v="1"/>
          </reference>
          <reference field="5" count="1" selected="0">
            <x v="173"/>
          </reference>
          <reference field="6" count="1" selected="0">
            <x v="1"/>
          </reference>
          <reference field="12" count="1">
            <x v="125"/>
          </reference>
        </references>
      </pivotArea>
    </format>
    <format dxfId="634">
      <pivotArea dataOnly="0" labelOnly="1" outline="0" fieldPosition="0">
        <references count="6">
          <reference field="2" count="1" selected="0">
            <x v="135"/>
          </reference>
          <reference field="3" count="1" selected="0">
            <x v="71"/>
          </reference>
          <reference field="4" count="1" selected="0">
            <x v="1"/>
          </reference>
          <reference field="5" count="1" selected="0">
            <x v="177"/>
          </reference>
          <reference field="6" count="1" selected="0">
            <x v="1"/>
          </reference>
          <reference field="12" count="1">
            <x v="126"/>
          </reference>
        </references>
      </pivotArea>
    </format>
    <format dxfId="633">
      <pivotArea dataOnly="0" labelOnly="1" outline="0" fieldPosition="0">
        <references count="6">
          <reference field="2" count="1" selected="0">
            <x v="136"/>
          </reference>
          <reference field="3" count="1" selected="0">
            <x v="71"/>
          </reference>
          <reference field="4" count="1" selected="0">
            <x v="0"/>
          </reference>
          <reference field="5" count="1" selected="0">
            <x v="171"/>
          </reference>
          <reference field="6" count="1" selected="0">
            <x v="1"/>
          </reference>
          <reference field="12" count="1">
            <x v="127"/>
          </reference>
        </references>
      </pivotArea>
    </format>
    <format dxfId="632">
      <pivotArea dataOnly="0" labelOnly="1" outline="0" fieldPosition="0">
        <references count="6">
          <reference field="2" count="1" selected="0">
            <x v="137"/>
          </reference>
          <reference field="3" count="1" selected="0">
            <x v="92"/>
          </reference>
          <reference field="4" count="1" selected="0">
            <x v="0"/>
          </reference>
          <reference field="5" count="1" selected="0">
            <x v="178"/>
          </reference>
          <reference field="6" count="1" selected="0">
            <x v="1"/>
          </reference>
          <reference field="12" count="1">
            <x v="106"/>
          </reference>
        </references>
      </pivotArea>
    </format>
    <format dxfId="631">
      <pivotArea dataOnly="0" labelOnly="1" outline="0" fieldPosition="0">
        <references count="6">
          <reference field="2" count="1" selected="0">
            <x v="138"/>
          </reference>
          <reference field="3" count="1" selected="0">
            <x v="40"/>
          </reference>
          <reference field="4" count="1" selected="0">
            <x v="0"/>
          </reference>
          <reference field="5" count="1" selected="0">
            <x v="180"/>
          </reference>
          <reference field="6" count="1" selected="0">
            <x v="1"/>
          </reference>
          <reference field="12" count="1">
            <x v="123"/>
          </reference>
        </references>
      </pivotArea>
    </format>
    <format dxfId="630">
      <pivotArea dataOnly="0" labelOnly="1" outline="0" fieldPosition="0">
        <references count="6">
          <reference field="2" count="1" selected="0">
            <x v="139"/>
          </reference>
          <reference field="3" count="1" selected="0">
            <x v="71"/>
          </reference>
          <reference field="4" count="1" selected="0">
            <x v="0"/>
          </reference>
          <reference field="5" count="1" selected="0">
            <x v="181"/>
          </reference>
          <reference field="6" count="1" selected="0">
            <x v="1"/>
          </reference>
          <reference field="12" count="1">
            <x v="129"/>
          </reference>
        </references>
      </pivotArea>
    </format>
    <format dxfId="629">
      <pivotArea dataOnly="0" labelOnly="1" outline="0" fieldPosition="0">
        <references count="6">
          <reference field="2" count="1" selected="0">
            <x v="140"/>
          </reference>
          <reference field="3" count="1" selected="0">
            <x v="83"/>
          </reference>
          <reference field="4" count="1" selected="0">
            <x v="1"/>
          </reference>
          <reference field="5" count="1" selected="0">
            <x v="182"/>
          </reference>
          <reference field="6" count="1" selected="0">
            <x v="1"/>
          </reference>
          <reference field="12" count="1">
            <x v="130"/>
          </reference>
        </references>
      </pivotArea>
    </format>
    <format dxfId="628">
      <pivotArea dataOnly="0" labelOnly="1" outline="0" fieldPosition="0">
        <references count="6">
          <reference field="2" count="1" selected="0">
            <x v="141"/>
          </reference>
          <reference field="3" count="1" selected="0">
            <x v="30"/>
          </reference>
          <reference field="4" count="1" selected="0">
            <x v="0"/>
          </reference>
          <reference field="5" count="1" selected="0">
            <x v="183"/>
          </reference>
          <reference field="6" count="1" selected="0">
            <x v="1"/>
          </reference>
          <reference field="12" count="1">
            <x v="131"/>
          </reference>
        </references>
      </pivotArea>
    </format>
    <format dxfId="627">
      <pivotArea dataOnly="0" labelOnly="1" outline="0" fieldPosition="0">
        <references count="6">
          <reference field="2" count="1" selected="0">
            <x v="142"/>
          </reference>
          <reference field="3" count="1" selected="0">
            <x v="71"/>
          </reference>
          <reference field="4" count="1" selected="0">
            <x v="1"/>
          </reference>
          <reference field="5" count="1" selected="0">
            <x v="184"/>
          </reference>
          <reference field="6" count="1" selected="0">
            <x v="1"/>
          </reference>
          <reference field="12" count="1">
            <x v="132"/>
          </reference>
        </references>
      </pivotArea>
    </format>
    <format dxfId="626">
      <pivotArea dataOnly="0" labelOnly="1" outline="0" fieldPosition="0">
        <references count="6">
          <reference field="2" count="1" selected="0">
            <x v="143"/>
          </reference>
          <reference field="3" count="1" selected="0">
            <x v="130"/>
          </reference>
          <reference field="4" count="1" selected="0">
            <x v="1"/>
          </reference>
          <reference field="5" count="1" selected="0">
            <x v="185"/>
          </reference>
          <reference field="6" count="1" selected="0">
            <x v="1"/>
          </reference>
          <reference field="12" count="1">
            <x v="106"/>
          </reference>
        </references>
      </pivotArea>
    </format>
    <format dxfId="625">
      <pivotArea dataOnly="0" labelOnly="1" outline="0" fieldPosition="0">
        <references count="6">
          <reference field="2" count="1" selected="0">
            <x v="144"/>
          </reference>
          <reference field="3" count="1" selected="0">
            <x v="97"/>
          </reference>
          <reference field="4" count="1" selected="0">
            <x v="0"/>
          </reference>
          <reference field="5" count="1" selected="0">
            <x v="187"/>
          </reference>
          <reference field="6" count="1" selected="0">
            <x v="1"/>
          </reference>
          <reference field="12" count="1">
            <x v="90"/>
          </reference>
        </references>
      </pivotArea>
    </format>
    <format dxfId="624">
      <pivotArea dataOnly="0" labelOnly="1" outline="0" fieldPosition="0">
        <references count="6">
          <reference field="2" count="1" selected="0">
            <x v="145"/>
          </reference>
          <reference field="3" count="1" selected="0">
            <x v="93"/>
          </reference>
          <reference field="4" count="1" selected="0">
            <x v="1"/>
          </reference>
          <reference field="5" count="1" selected="0">
            <x v="189"/>
          </reference>
          <reference field="6" count="1" selected="0">
            <x v="1"/>
          </reference>
          <reference field="12" count="1">
            <x v="135"/>
          </reference>
        </references>
      </pivotArea>
    </format>
    <format dxfId="623">
      <pivotArea dataOnly="0" labelOnly="1" outline="0" fieldPosition="0">
        <references count="6">
          <reference field="2" count="1" selected="0">
            <x v="146"/>
          </reference>
          <reference field="3" count="1" selected="0">
            <x v="83"/>
          </reference>
          <reference field="4" count="1" selected="0">
            <x v="1"/>
          </reference>
          <reference field="5" count="1" selected="0">
            <x v="190"/>
          </reference>
          <reference field="6" count="1" selected="0">
            <x v="1"/>
          </reference>
          <reference field="12" count="1">
            <x v="136"/>
          </reference>
        </references>
      </pivotArea>
    </format>
    <format dxfId="622">
      <pivotArea dataOnly="0" labelOnly="1" outline="0" fieldPosition="0">
        <references count="6">
          <reference field="2" count="1" selected="0">
            <x v="147"/>
          </reference>
          <reference field="3" count="1" selected="0">
            <x v="97"/>
          </reference>
          <reference field="4" count="1" selected="0">
            <x v="1"/>
          </reference>
          <reference field="5" count="1" selected="0">
            <x v="191"/>
          </reference>
          <reference field="6" count="1" selected="0">
            <x v="1"/>
          </reference>
          <reference field="12" count="1">
            <x v="11"/>
          </reference>
        </references>
      </pivotArea>
    </format>
    <format dxfId="621">
      <pivotArea dataOnly="0" labelOnly="1" outline="0" fieldPosition="0">
        <references count="6">
          <reference field="2" count="1" selected="0">
            <x v="149"/>
          </reference>
          <reference field="3" count="1" selected="0">
            <x v="30"/>
          </reference>
          <reference field="4" count="1" selected="0">
            <x v="1"/>
          </reference>
          <reference field="5" count="1" selected="0">
            <x v="194"/>
          </reference>
          <reference field="6" count="1" selected="0">
            <x v="1"/>
          </reference>
          <reference field="12" count="1">
            <x v="137"/>
          </reference>
        </references>
      </pivotArea>
    </format>
    <format dxfId="620">
      <pivotArea dataOnly="0" labelOnly="1" outline="0" fieldPosition="0">
        <references count="6">
          <reference field="2" count="1" selected="0">
            <x v="150"/>
          </reference>
          <reference field="3" count="1" selected="0">
            <x v="30"/>
          </reference>
          <reference field="4" count="1" selected="0">
            <x v="1"/>
          </reference>
          <reference field="5" count="1" selected="0">
            <x v="195"/>
          </reference>
          <reference field="6" count="1" selected="0">
            <x v="1"/>
          </reference>
          <reference field="12" count="1">
            <x v="138"/>
          </reference>
        </references>
      </pivotArea>
    </format>
    <format dxfId="619">
      <pivotArea dataOnly="0" labelOnly="1" outline="0" fieldPosition="0">
        <references count="6">
          <reference field="2" count="1" selected="0">
            <x v="151"/>
          </reference>
          <reference field="3" count="1" selected="0">
            <x v="71"/>
          </reference>
          <reference field="4" count="1" selected="0">
            <x v="0"/>
          </reference>
          <reference field="5" count="1" selected="0">
            <x v="196"/>
          </reference>
          <reference field="6" count="1" selected="0">
            <x v="1"/>
          </reference>
          <reference field="12" count="1">
            <x v="106"/>
          </reference>
        </references>
      </pivotArea>
    </format>
    <format dxfId="618">
      <pivotArea dataOnly="0" labelOnly="1" outline="0" fieldPosition="0">
        <references count="6">
          <reference field="2" count="1" selected="0">
            <x v="153"/>
          </reference>
          <reference field="3" count="1" selected="0">
            <x v="134"/>
          </reference>
          <reference field="4" count="1" selected="0">
            <x v="1"/>
          </reference>
          <reference field="5" count="1" selected="0">
            <x v="200"/>
          </reference>
          <reference field="6" count="1" selected="0">
            <x v="1"/>
          </reference>
          <reference field="12" count="1">
            <x v="141"/>
          </reference>
        </references>
      </pivotArea>
    </format>
    <format dxfId="617">
      <pivotArea dataOnly="0" labelOnly="1" outline="0" fieldPosition="0">
        <references count="6">
          <reference field="2" count="1" selected="0">
            <x v="154"/>
          </reference>
          <reference field="3" count="1" selected="0">
            <x v="130"/>
          </reference>
          <reference field="4" count="1" selected="0">
            <x v="1"/>
          </reference>
          <reference field="5" count="1" selected="0">
            <x v="203"/>
          </reference>
          <reference field="6" count="1" selected="0">
            <x v="1"/>
          </reference>
          <reference field="12" count="1">
            <x v="106"/>
          </reference>
        </references>
      </pivotArea>
    </format>
    <format dxfId="616">
      <pivotArea dataOnly="0" labelOnly="1" outline="0" fieldPosition="0">
        <references count="6">
          <reference field="2" count="1" selected="0">
            <x v="155"/>
          </reference>
          <reference field="3" count="1" selected="0">
            <x v="12"/>
          </reference>
          <reference field="4" count="1" selected="0">
            <x v="1"/>
          </reference>
          <reference field="5" count="1" selected="0">
            <x v="205"/>
          </reference>
          <reference field="6" count="1" selected="0">
            <x v="1"/>
          </reference>
          <reference field="12" count="1">
            <x v="145"/>
          </reference>
        </references>
      </pivotArea>
    </format>
    <format dxfId="615">
      <pivotArea dataOnly="0" labelOnly="1" outline="0" fieldPosition="0">
        <references count="6">
          <reference field="2" count="1" selected="0">
            <x v="156"/>
          </reference>
          <reference field="3" count="1" selected="0">
            <x v="12"/>
          </reference>
          <reference field="4" count="1" selected="0">
            <x v="1"/>
          </reference>
          <reference field="5" count="1" selected="0">
            <x v="206"/>
          </reference>
          <reference field="6" count="1" selected="0">
            <x v="1"/>
          </reference>
          <reference field="12" count="1">
            <x v="105"/>
          </reference>
        </references>
      </pivotArea>
    </format>
    <format dxfId="614">
      <pivotArea dataOnly="0" labelOnly="1" outline="0" fieldPosition="0">
        <references count="6">
          <reference field="2" count="1" selected="0">
            <x v="158"/>
          </reference>
          <reference field="3" count="1" selected="0">
            <x v="71"/>
          </reference>
          <reference field="4" count="1" selected="0">
            <x v="1"/>
          </reference>
          <reference field="5" count="1" selected="0">
            <x v="210"/>
          </reference>
          <reference field="6" count="1" selected="0">
            <x v="1"/>
          </reference>
          <reference field="12" count="1">
            <x v="142"/>
          </reference>
        </references>
      </pivotArea>
    </format>
    <format dxfId="613">
      <pivotArea dataOnly="0" labelOnly="1" outline="0" fieldPosition="0">
        <references count="6">
          <reference field="2" count="1" selected="0">
            <x v="160"/>
          </reference>
          <reference field="3" count="1" selected="0">
            <x v="178"/>
          </reference>
          <reference field="4" count="1" selected="0">
            <x v="1"/>
          </reference>
          <reference field="5" count="1" selected="0">
            <x v="212"/>
          </reference>
          <reference field="6" count="1" selected="0">
            <x v="1"/>
          </reference>
          <reference field="12" count="1">
            <x v="148"/>
          </reference>
        </references>
      </pivotArea>
    </format>
    <format dxfId="612">
      <pivotArea dataOnly="0" labelOnly="1" outline="0" fieldPosition="0">
        <references count="6">
          <reference field="2" count="1" selected="0">
            <x v="161"/>
          </reference>
          <reference field="3" count="1" selected="0">
            <x v="71"/>
          </reference>
          <reference field="4" count="1" selected="0">
            <x v="0"/>
          </reference>
          <reference field="5" count="1" selected="0">
            <x v="213"/>
          </reference>
          <reference field="6" count="1" selected="0">
            <x v="1"/>
          </reference>
          <reference field="12" count="1">
            <x v="142"/>
          </reference>
        </references>
      </pivotArea>
    </format>
    <format dxfId="611">
      <pivotArea dataOnly="0" labelOnly="1" outline="0" fieldPosition="0">
        <references count="6">
          <reference field="2" count="1" selected="0">
            <x v="162"/>
          </reference>
          <reference field="3" count="1" selected="0">
            <x v="71"/>
          </reference>
          <reference field="4" count="1" selected="0">
            <x v="1"/>
          </reference>
          <reference field="5" count="1" selected="0">
            <x v="214"/>
          </reference>
          <reference field="6" count="1" selected="0">
            <x v="1"/>
          </reference>
          <reference field="12" count="1">
            <x v="149"/>
          </reference>
        </references>
      </pivotArea>
    </format>
    <format dxfId="610">
      <pivotArea dataOnly="0" labelOnly="1" outline="0" fieldPosition="0">
        <references count="6">
          <reference field="2" count="1" selected="0">
            <x v="165"/>
          </reference>
          <reference field="3" count="1" selected="0">
            <x v="32"/>
          </reference>
          <reference field="4" count="1" selected="0">
            <x v="1"/>
          </reference>
          <reference field="5" count="1" selected="0">
            <x v="217"/>
          </reference>
          <reference field="6" count="1" selected="0">
            <x v="1"/>
          </reference>
          <reference field="12" count="1">
            <x v="150"/>
          </reference>
        </references>
      </pivotArea>
    </format>
    <format dxfId="609">
      <pivotArea dataOnly="0" labelOnly="1" outline="0" fieldPosition="0">
        <references count="6">
          <reference field="2" count="1" selected="0">
            <x v="166"/>
          </reference>
          <reference field="3" count="1" selected="0">
            <x v="71"/>
          </reference>
          <reference field="4" count="1" selected="0">
            <x v="1"/>
          </reference>
          <reference field="5" count="1" selected="0">
            <x v="218"/>
          </reference>
          <reference field="6" count="1" selected="0">
            <x v="1"/>
          </reference>
          <reference field="12" count="1">
            <x v="151"/>
          </reference>
        </references>
      </pivotArea>
    </format>
    <format dxfId="608">
      <pivotArea dataOnly="0" labelOnly="1" outline="0" fieldPosition="0">
        <references count="6">
          <reference field="2" count="1" selected="0">
            <x v="167"/>
          </reference>
          <reference field="3" count="1" selected="0">
            <x v="71"/>
          </reference>
          <reference field="4" count="1" selected="0">
            <x v="1"/>
          </reference>
          <reference field="5" count="1" selected="0">
            <x v="219"/>
          </reference>
          <reference field="6" count="1" selected="0">
            <x v="1"/>
          </reference>
          <reference field="12" count="1">
            <x v="152"/>
          </reference>
        </references>
      </pivotArea>
    </format>
    <format dxfId="607">
      <pivotArea dataOnly="0" labelOnly="1" outline="0" fieldPosition="0">
        <references count="6">
          <reference field="2" count="1" selected="0">
            <x v="169"/>
          </reference>
          <reference field="3" count="1" selected="0">
            <x v="71"/>
          </reference>
          <reference field="4" count="1" selected="0">
            <x v="0"/>
          </reference>
          <reference field="5" count="1" selected="0">
            <x v="221"/>
          </reference>
          <reference field="6" count="1" selected="0">
            <x v="1"/>
          </reference>
          <reference field="12" count="1">
            <x v="154"/>
          </reference>
        </references>
      </pivotArea>
    </format>
    <format dxfId="606">
      <pivotArea dataOnly="0" labelOnly="1" outline="0" fieldPosition="0">
        <references count="6">
          <reference field="2" count="1" selected="0">
            <x v="170"/>
          </reference>
          <reference field="3" count="1" selected="0">
            <x v="71"/>
          </reference>
          <reference field="4" count="1" selected="0">
            <x v="1"/>
          </reference>
          <reference field="5" count="1" selected="0">
            <x v="222"/>
          </reference>
          <reference field="6" count="1" selected="0">
            <x v="1"/>
          </reference>
          <reference field="12" count="1">
            <x v="140"/>
          </reference>
        </references>
      </pivotArea>
    </format>
    <format dxfId="605">
      <pivotArea dataOnly="0" labelOnly="1" outline="0" fieldPosition="0">
        <references count="6">
          <reference field="2" count="1" selected="0">
            <x v="171"/>
          </reference>
          <reference field="3" count="1" selected="0">
            <x v="178"/>
          </reference>
          <reference field="4" count="1" selected="0">
            <x v="1"/>
          </reference>
          <reference field="5" count="1" selected="0">
            <x v="223"/>
          </reference>
          <reference field="6" count="1" selected="0">
            <x v="1"/>
          </reference>
          <reference field="12" count="1">
            <x v="148"/>
          </reference>
        </references>
      </pivotArea>
    </format>
    <format dxfId="604">
      <pivotArea dataOnly="0" labelOnly="1" outline="0" fieldPosition="0">
        <references count="6">
          <reference field="2" count="1" selected="0">
            <x v="172"/>
          </reference>
          <reference field="3" count="1" selected="0">
            <x v="71"/>
          </reference>
          <reference field="4" count="1" selected="0">
            <x v="1"/>
          </reference>
          <reference field="5" count="1" selected="0">
            <x v="224"/>
          </reference>
          <reference field="6" count="1" selected="0">
            <x v="1"/>
          </reference>
          <reference field="12" count="1">
            <x v="155"/>
          </reference>
        </references>
      </pivotArea>
    </format>
    <format dxfId="603">
      <pivotArea dataOnly="0" labelOnly="1" outline="0" fieldPosition="0">
        <references count="6">
          <reference field="2" count="1" selected="0">
            <x v="173"/>
          </reference>
          <reference field="3" count="1" selected="0">
            <x v="152"/>
          </reference>
          <reference field="4" count="1" selected="0">
            <x v="0"/>
          </reference>
          <reference field="5" count="1" selected="0">
            <x v="227"/>
          </reference>
          <reference field="6" count="1" selected="0">
            <x v="1"/>
          </reference>
          <reference field="12" count="1">
            <x v="157"/>
          </reference>
        </references>
      </pivotArea>
    </format>
    <format dxfId="602">
      <pivotArea dataOnly="0" labelOnly="1" outline="0" fieldPosition="0">
        <references count="6">
          <reference field="2" count="1" selected="0">
            <x v="174"/>
          </reference>
          <reference field="3" count="1" selected="0">
            <x v="71"/>
          </reference>
          <reference field="4" count="1" selected="0">
            <x v="1"/>
          </reference>
          <reference field="5" count="1" selected="0">
            <x v="228"/>
          </reference>
          <reference field="6" count="1" selected="0">
            <x v="1"/>
          </reference>
          <reference field="12" count="1">
            <x v="158"/>
          </reference>
        </references>
      </pivotArea>
    </format>
    <format dxfId="601">
      <pivotArea dataOnly="0" labelOnly="1" outline="0" fieldPosition="0">
        <references count="6">
          <reference field="2" count="1" selected="0">
            <x v="176"/>
          </reference>
          <reference field="3" count="1" selected="0">
            <x v="82"/>
          </reference>
          <reference field="4" count="1" selected="0">
            <x v="0"/>
          </reference>
          <reference field="5" count="1" selected="0">
            <x v="233"/>
          </reference>
          <reference field="6" count="1" selected="0">
            <x v="1"/>
          </reference>
          <reference field="12" count="1">
            <x v="161"/>
          </reference>
        </references>
      </pivotArea>
    </format>
    <format dxfId="600">
      <pivotArea dataOnly="0" labelOnly="1" outline="0" fieldPosition="0">
        <references count="6">
          <reference field="2" count="1" selected="0">
            <x v="177"/>
          </reference>
          <reference field="3" count="1" selected="0">
            <x v="71"/>
          </reference>
          <reference field="4" count="1" selected="0">
            <x v="0"/>
          </reference>
          <reference field="5" count="1" selected="0">
            <x v="234"/>
          </reference>
          <reference field="6" count="1" selected="0">
            <x v="1"/>
          </reference>
          <reference field="12" count="1">
            <x v="162"/>
          </reference>
        </references>
      </pivotArea>
    </format>
    <format dxfId="599">
      <pivotArea dataOnly="0" labelOnly="1" outline="0" fieldPosition="0">
        <references count="6">
          <reference field="2" count="1" selected="0">
            <x v="178"/>
          </reference>
          <reference field="3" count="1" selected="0">
            <x v="71"/>
          </reference>
          <reference field="4" count="1" selected="0">
            <x v="0"/>
          </reference>
          <reference field="5" count="1" selected="0">
            <x v="235"/>
          </reference>
          <reference field="6" count="1" selected="0">
            <x v="1"/>
          </reference>
          <reference field="12" count="1">
            <x v="163"/>
          </reference>
        </references>
      </pivotArea>
    </format>
    <format dxfId="598">
      <pivotArea dataOnly="0" labelOnly="1" outline="0" fieldPosition="0">
        <references count="6">
          <reference field="2" count="1" selected="0">
            <x v="181"/>
          </reference>
          <reference field="3" count="1" selected="0">
            <x v="78"/>
          </reference>
          <reference field="4" count="1" selected="0">
            <x v="0"/>
          </reference>
          <reference field="5" count="1" selected="0">
            <x v="241"/>
          </reference>
          <reference field="6" count="1" selected="0">
            <x v="1"/>
          </reference>
          <reference field="12" count="1">
            <x v="165"/>
          </reference>
        </references>
      </pivotArea>
    </format>
    <format dxfId="597">
      <pivotArea dataOnly="0" labelOnly="1" outline="0" fieldPosition="0">
        <references count="6">
          <reference field="2" count="1" selected="0">
            <x v="182"/>
          </reference>
          <reference field="3" count="1" selected="0">
            <x v="98"/>
          </reference>
          <reference field="4" count="1" selected="0">
            <x v="1"/>
          </reference>
          <reference field="5" count="1" selected="0">
            <x v="242"/>
          </reference>
          <reference field="6" count="1" selected="0">
            <x v="1"/>
          </reference>
          <reference field="12" count="1">
            <x v="148"/>
          </reference>
        </references>
      </pivotArea>
    </format>
    <format dxfId="596">
      <pivotArea dataOnly="0" labelOnly="1" outline="0" fieldPosition="0">
        <references count="6">
          <reference field="2" count="1" selected="0">
            <x v="183"/>
          </reference>
          <reference field="3" count="1" selected="0">
            <x v="49"/>
          </reference>
          <reference field="4" count="1" selected="0">
            <x v="1"/>
          </reference>
          <reference field="5" count="1" selected="0">
            <x v="243"/>
          </reference>
          <reference field="6" count="1" selected="0">
            <x v="1"/>
          </reference>
          <reference field="12" count="1">
            <x v="69"/>
          </reference>
        </references>
      </pivotArea>
    </format>
    <format dxfId="595">
      <pivotArea dataOnly="0" labelOnly="1" outline="0" fieldPosition="0">
        <references count="6">
          <reference field="2" count="1" selected="0">
            <x v="184"/>
          </reference>
          <reference field="3" count="1" selected="0">
            <x v="71"/>
          </reference>
          <reference field="4" count="1" selected="0">
            <x v="0"/>
          </reference>
          <reference field="5" count="1" selected="0">
            <x v="244"/>
          </reference>
          <reference field="6" count="1" selected="0">
            <x v="1"/>
          </reference>
          <reference field="12" count="1">
            <x v="166"/>
          </reference>
        </references>
      </pivotArea>
    </format>
    <format dxfId="594">
      <pivotArea dataOnly="0" labelOnly="1" outline="0" fieldPosition="0">
        <references count="6">
          <reference field="2" count="1" selected="0">
            <x v="185"/>
          </reference>
          <reference field="3" count="1" selected="0">
            <x v="26"/>
          </reference>
          <reference field="4" count="1" selected="0">
            <x v="0"/>
          </reference>
          <reference field="5" count="1" selected="0">
            <x v="246"/>
          </reference>
          <reference field="6" count="1" selected="0">
            <x v="1"/>
          </reference>
          <reference field="12" count="1">
            <x v="169"/>
          </reference>
        </references>
      </pivotArea>
    </format>
    <format dxfId="593">
      <pivotArea dataOnly="0" labelOnly="1" outline="0" fieldPosition="0">
        <references count="6">
          <reference field="2" count="1" selected="0">
            <x v="187"/>
          </reference>
          <reference field="3" count="1" selected="0">
            <x v="71"/>
          </reference>
          <reference field="4" count="1" selected="0">
            <x v="1"/>
          </reference>
          <reference field="5" count="1" selected="0">
            <x v="248"/>
          </reference>
          <reference field="6" count="1" selected="0">
            <x v="1"/>
          </reference>
          <reference field="12" count="1">
            <x v="170"/>
          </reference>
        </references>
      </pivotArea>
    </format>
    <format dxfId="592">
      <pivotArea dataOnly="0" labelOnly="1" outline="0" fieldPosition="0">
        <references count="6">
          <reference field="2" count="1" selected="0">
            <x v="188"/>
          </reference>
          <reference field="3" count="1" selected="0">
            <x v="71"/>
          </reference>
          <reference field="4" count="1" selected="0">
            <x v="0"/>
          </reference>
          <reference field="5" count="1" selected="0">
            <x v="249"/>
          </reference>
          <reference field="6" count="1" selected="0">
            <x v="1"/>
          </reference>
          <reference field="12" count="1">
            <x v="171"/>
          </reference>
        </references>
      </pivotArea>
    </format>
    <format dxfId="591">
      <pivotArea dataOnly="0" labelOnly="1" outline="0" fieldPosition="0">
        <references count="6">
          <reference field="2" count="1" selected="0">
            <x v="189"/>
          </reference>
          <reference field="3" count="1" selected="0">
            <x v="71"/>
          </reference>
          <reference field="4" count="1" selected="0">
            <x v="1"/>
          </reference>
          <reference field="5" count="1" selected="0">
            <x v="250"/>
          </reference>
          <reference field="6" count="1" selected="0">
            <x v="1"/>
          </reference>
          <reference field="12" count="1">
            <x v="172"/>
          </reference>
        </references>
      </pivotArea>
    </format>
    <format dxfId="590">
      <pivotArea dataOnly="0" labelOnly="1" outline="0" fieldPosition="0">
        <references count="6">
          <reference field="2" count="1" selected="0">
            <x v="192"/>
          </reference>
          <reference field="3" count="1" selected="0">
            <x v="30"/>
          </reference>
          <reference field="4" count="1" selected="0">
            <x v="1"/>
          </reference>
          <reference field="5" count="1" selected="0">
            <x v="253"/>
          </reference>
          <reference field="6" count="1" selected="0">
            <x v="1"/>
          </reference>
          <reference field="12" count="1">
            <x v="173"/>
          </reference>
        </references>
      </pivotArea>
    </format>
    <format dxfId="589">
      <pivotArea dataOnly="0" labelOnly="1" outline="0" fieldPosition="0">
        <references count="6">
          <reference field="2" count="1" selected="0">
            <x v="198"/>
          </reference>
          <reference field="3" count="1" selected="0">
            <x v="1048832"/>
          </reference>
          <reference field="4" count="1" selected="0">
            <x v="1"/>
          </reference>
          <reference field="5" count="1" selected="0">
            <x v="261"/>
          </reference>
          <reference field="6" count="1" selected="0">
            <x v="1"/>
          </reference>
          <reference field="12" count="1">
            <x v="175"/>
          </reference>
        </references>
      </pivotArea>
    </format>
    <format dxfId="588">
      <pivotArea dataOnly="0" labelOnly="1" outline="0" fieldPosition="0">
        <references count="6">
          <reference field="2" count="1" selected="0">
            <x v="199"/>
          </reference>
          <reference field="3" count="1" selected="0">
            <x v="1048832"/>
          </reference>
          <reference field="4" count="1" selected="0">
            <x v="1"/>
          </reference>
          <reference field="5" count="1" selected="0">
            <x v="264"/>
          </reference>
          <reference field="6" count="1" selected="0">
            <x v="1"/>
          </reference>
          <reference field="12" count="1">
            <x v="178"/>
          </reference>
        </references>
      </pivotArea>
    </format>
    <format dxfId="587">
      <pivotArea dataOnly="0" labelOnly="1" outline="0" fieldPosition="0">
        <references count="6">
          <reference field="2" count="1" selected="0">
            <x v="200"/>
          </reference>
          <reference field="3" count="1" selected="0">
            <x v="12"/>
          </reference>
          <reference field="4" count="1" selected="0">
            <x v="1"/>
          </reference>
          <reference field="5" count="1" selected="0">
            <x v="267"/>
          </reference>
          <reference field="6" count="1" selected="0">
            <x v="1"/>
          </reference>
          <reference field="12" count="1">
            <x v="180"/>
          </reference>
        </references>
      </pivotArea>
    </format>
    <format dxfId="586">
      <pivotArea dataOnly="0" labelOnly="1" outline="0" fieldPosition="0">
        <references count="6">
          <reference field="2" count="1" selected="0">
            <x v="201"/>
          </reference>
          <reference field="3" count="1" selected="0">
            <x v="149"/>
          </reference>
          <reference field="4" count="1" selected="0">
            <x v="1"/>
          </reference>
          <reference field="5" count="1" selected="0">
            <x v="268"/>
          </reference>
          <reference field="6" count="1" selected="0">
            <x v="1"/>
          </reference>
          <reference field="12" count="1">
            <x v="181"/>
          </reference>
        </references>
      </pivotArea>
    </format>
    <format dxfId="585">
      <pivotArea dataOnly="0" labelOnly="1" outline="0" fieldPosition="0">
        <references count="6">
          <reference field="2" count="1" selected="0">
            <x v="202"/>
          </reference>
          <reference field="3" count="1" selected="0">
            <x v="30"/>
          </reference>
          <reference field="4" count="1" selected="0">
            <x v="1"/>
          </reference>
          <reference field="5" count="1" selected="0">
            <x v="269"/>
          </reference>
          <reference field="6" count="1" selected="0">
            <x v="1"/>
          </reference>
          <reference field="12" count="1">
            <x v="182"/>
          </reference>
        </references>
      </pivotArea>
    </format>
    <format dxfId="584">
      <pivotArea dataOnly="0" labelOnly="1" outline="0" fieldPosition="0">
        <references count="6">
          <reference field="2" count="1" selected="0">
            <x v="203"/>
          </reference>
          <reference field="3" count="1" selected="0">
            <x v="82"/>
          </reference>
          <reference field="4" count="1" selected="0">
            <x v="0"/>
          </reference>
          <reference field="5" count="1" selected="0">
            <x v="270"/>
          </reference>
          <reference field="6" count="1" selected="0">
            <x v="1"/>
          </reference>
          <reference field="12" count="1">
            <x v="183"/>
          </reference>
        </references>
      </pivotArea>
    </format>
    <format dxfId="583">
      <pivotArea dataOnly="0" labelOnly="1" outline="0" fieldPosition="0">
        <references count="6">
          <reference field="2" count="1" selected="0">
            <x v="204"/>
          </reference>
          <reference field="3" count="1" selected="0">
            <x v="1048832"/>
          </reference>
          <reference field="4" count="1" selected="0">
            <x v="1"/>
          </reference>
          <reference field="5" count="1" selected="0">
            <x v="271"/>
          </reference>
          <reference field="6" count="1" selected="0">
            <x v="1"/>
          </reference>
          <reference field="12" count="1">
            <x v="184"/>
          </reference>
        </references>
      </pivotArea>
    </format>
    <format dxfId="582">
      <pivotArea dataOnly="0" labelOnly="1" outline="0" fieldPosition="0">
        <references count="6">
          <reference field="2" count="1" selected="0">
            <x v="205"/>
          </reference>
          <reference field="3" count="1" selected="0">
            <x v="142"/>
          </reference>
          <reference field="4" count="1" selected="0">
            <x v="0"/>
          </reference>
          <reference field="5" count="1" selected="0">
            <x v="272"/>
          </reference>
          <reference field="6" count="1" selected="0">
            <x v="1"/>
          </reference>
          <reference field="12" count="1">
            <x v="185"/>
          </reference>
        </references>
      </pivotArea>
    </format>
    <format dxfId="581">
      <pivotArea dataOnly="0" labelOnly="1" outline="0" fieldPosition="0">
        <references count="6">
          <reference field="2" count="1" selected="0">
            <x v="206"/>
          </reference>
          <reference field="3" count="1" selected="0">
            <x v="98"/>
          </reference>
          <reference field="4" count="1" selected="0">
            <x v="1"/>
          </reference>
          <reference field="5" count="1" selected="0">
            <x v="273"/>
          </reference>
          <reference field="6" count="1" selected="0">
            <x v="1"/>
          </reference>
          <reference field="12" count="1">
            <x v="186"/>
          </reference>
        </references>
      </pivotArea>
    </format>
    <format dxfId="580">
      <pivotArea dataOnly="0" labelOnly="1" outline="0" fieldPosition="0">
        <references count="6">
          <reference field="2" count="1" selected="0">
            <x v="207"/>
          </reference>
          <reference field="3" count="1" selected="0">
            <x v="30"/>
          </reference>
          <reference field="4" count="1" selected="0">
            <x v="1"/>
          </reference>
          <reference field="5" count="1" selected="0">
            <x v="277"/>
          </reference>
          <reference field="6" count="1" selected="0">
            <x v="1"/>
          </reference>
          <reference field="12" count="1">
            <x v="189"/>
          </reference>
        </references>
      </pivotArea>
    </format>
    <format dxfId="579">
      <pivotArea dataOnly="0" labelOnly="1" outline="0" fieldPosition="0">
        <references count="6">
          <reference field="2" count="1" selected="0">
            <x v="209"/>
          </reference>
          <reference field="3" count="1" selected="0">
            <x v="167"/>
          </reference>
          <reference field="4" count="1" selected="0">
            <x v="0"/>
          </reference>
          <reference field="5" count="1" selected="0">
            <x v="280"/>
          </reference>
          <reference field="6" count="1" selected="0">
            <x v="1"/>
          </reference>
          <reference field="12" count="1">
            <x v="185"/>
          </reference>
        </references>
      </pivotArea>
    </format>
    <format dxfId="578">
      <pivotArea dataOnly="0" labelOnly="1" outline="0" fieldPosition="0">
        <references count="6">
          <reference field="2" count="1" selected="0">
            <x v="210"/>
          </reference>
          <reference field="3" count="1" selected="0">
            <x v="14"/>
          </reference>
          <reference field="4" count="1" selected="0">
            <x v="1"/>
          </reference>
          <reference field="5" count="1" selected="0">
            <x v="282"/>
          </reference>
          <reference field="6" count="1" selected="0">
            <x v="1"/>
          </reference>
          <reference field="12" count="1">
            <x v="191"/>
          </reference>
        </references>
      </pivotArea>
    </format>
    <format dxfId="577">
      <pivotArea dataOnly="0" labelOnly="1" outline="0" fieldPosition="0">
        <references count="6">
          <reference field="2" count="1" selected="0">
            <x v="211"/>
          </reference>
          <reference field="3" count="1" selected="0">
            <x v="1048832"/>
          </reference>
          <reference field="4" count="1" selected="0">
            <x v="0"/>
          </reference>
          <reference field="5" count="1" selected="0">
            <x v="283"/>
          </reference>
          <reference field="6" count="1" selected="0">
            <x v="1"/>
          </reference>
          <reference field="12" count="1">
            <x v="192"/>
          </reference>
        </references>
      </pivotArea>
    </format>
    <format dxfId="576">
      <pivotArea dataOnly="0" labelOnly="1" outline="0" fieldPosition="0">
        <references count="6">
          <reference field="2" count="1" selected="0">
            <x v="212"/>
          </reference>
          <reference field="3" count="1" selected="0">
            <x v="30"/>
          </reference>
          <reference field="4" count="1" selected="0">
            <x v="1"/>
          </reference>
          <reference field="5" count="1" selected="0">
            <x v="284"/>
          </reference>
          <reference field="6" count="1" selected="0">
            <x v="1"/>
          </reference>
          <reference field="12" count="1">
            <x v="193"/>
          </reference>
        </references>
      </pivotArea>
    </format>
    <format dxfId="575">
      <pivotArea dataOnly="0" labelOnly="1" outline="0" fieldPosition="0">
        <references count="6">
          <reference field="2" count="1" selected="0">
            <x v="213"/>
          </reference>
          <reference field="3" count="1" selected="0">
            <x v="71"/>
          </reference>
          <reference field="4" count="1" selected="0">
            <x v="0"/>
          </reference>
          <reference field="5" count="1" selected="0">
            <x v="286"/>
          </reference>
          <reference field="6" count="1" selected="0">
            <x v="1"/>
          </reference>
          <reference field="12" count="1">
            <x v="195"/>
          </reference>
        </references>
      </pivotArea>
    </format>
    <format dxfId="574">
      <pivotArea dataOnly="0" labelOnly="1" outline="0" fieldPosition="0">
        <references count="6">
          <reference field="2" count="1" selected="0">
            <x v="214"/>
          </reference>
          <reference field="3" count="1" selected="0">
            <x v="71"/>
          </reference>
          <reference field="4" count="1" selected="0">
            <x v="0"/>
          </reference>
          <reference field="5" count="1" selected="0">
            <x v="288"/>
          </reference>
          <reference field="6" count="1" selected="0">
            <x v="1"/>
          </reference>
          <reference field="12" count="1">
            <x v="196"/>
          </reference>
        </references>
      </pivotArea>
    </format>
    <format dxfId="573">
      <pivotArea dataOnly="0" labelOnly="1" outline="0" fieldPosition="0">
        <references count="6">
          <reference field="2" count="1" selected="0">
            <x v="218"/>
          </reference>
          <reference field="3" count="1" selected="0">
            <x v="71"/>
          </reference>
          <reference field="4" count="1" selected="0">
            <x v="0"/>
          </reference>
          <reference field="5" count="1" selected="0">
            <x v="294"/>
          </reference>
          <reference field="6" count="1" selected="0">
            <x v="1"/>
          </reference>
          <reference field="12" count="1">
            <x v="200"/>
          </reference>
        </references>
      </pivotArea>
    </format>
    <format dxfId="572">
      <pivotArea dataOnly="0" labelOnly="1" outline="0" fieldPosition="0">
        <references count="6">
          <reference field="2" count="1" selected="0">
            <x v="221"/>
          </reference>
          <reference field="3" count="1" selected="0">
            <x v="178"/>
          </reference>
          <reference field="4" count="1" selected="0">
            <x v="1"/>
          </reference>
          <reference field="5" count="1" selected="0">
            <x v="297"/>
          </reference>
          <reference field="6" count="1" selected="0">
            <x v="1"/>
          </reference>
          <reference field="12" count="1">
            <x v="201"/>
          </reference>
        </references>
      </pivotArea>
    </format>
    <format dxfId="571">
      <pivotArea dataOnly="0" labelOnly="1" outline="0" fieldPosition="0">
        <references count="6">
          <reference field="2" count="1" selected="0">
            <x v="222"/>
          </reference>
          <reference field="3" count="1" selected="0">
            <x v="98"/>
          </reference>
          <reference field="4" count="1" selected="0">
            <x v="1"/>
          </reference>
          <reference field="5" count="1" selected="0">
            <x v="300"/>
          </reference>
          <reference field="6" count="1" selected="0">
            <x v="1"/>
          </reference>
          <reference field="12" count="1">
            <x v="202"/>
          </reference>
        </references>
      </pivotArea>
    </format>
    <format dxfId="570">
      <pivotArea dataOnly="0" labelOnly="1" outline="0" fieldPosition="0">
        <references count="6">
          <reference field="2" count="1" selected="0">
            <x v="223"/>
          </reference>
          <reference field="3" count="1" selected="0">
            <x v="74"/>
          </reference>
          <reference field="4" count="1" selected="0">
            <x v="1"/>
          </reference>
          <reference field="5" count="1" selected="0">
            <x v="301"/>
          </reference>
          <reference field="6" count="1" selected="0">
            <x v="1"/>
          </reference>
          <reference field="12" count="1">
            <x v="203"/>
          </reference>
        </references>
      </pivotArea>
    </format>
    <format dxfId="569">
      <pivotArea dataOnly="0" labelOnly="1" outline="0" fieldPosition="0">
        <references count="6">
          <reference field="2" count="1" selected="0">
            <x v="224"/>
          </reference>
          <reference field="3" count="1" selected="0">
            <x v="71"/>
          </reference>
          <reference field="4" count="1" selected="0">
            <x v="1"/>
          </reference>
          <reference field="5" count="1" selected="0">
            <x v="302"/>
          </reference>
          <reference field="6" count="1" selected="0">
            <x v="1"/>
          </reference>
          <reference field="12" count="1">
            <x v="204"/>
          </reference>
        </references>
      </pivotArea>
    </format>
    <format dxfId="568">
      <pivotArea dataOnly="0" labelOnly="1" outline="0" fieldPosition="0">
        <references count="6">
          <reference field="2" count="1" selected="0">
            <x v="225"/>
          </reference>
          <reference field="3" count="1" selected="0">
            <x v="151"/>
          </reference>
          <reference field="4" count="1" selected="0">
            <x v="0"/>
          </reference>
          <reference field="5" count="1" selected="0">
            <x v="303"/>
          </reference>
          <reference field="6" count="1" selected="0">
            <x v="1"/>
          </reference>
          <reference field="12" count="1">
            <x v="184"/>
          </reference>
        </references>
      </pivotArea>
    </format>
    <format dxfId="567">
      <pivotArea dataOnly="0" labelOnly="1" outline="0" fieldPosition="0">
        <references count="6">
          <reference field="2" count="1" selected="0">
            <x v="229"/>
          </reference>
          <reference field="3" count="1" selected="0">
            <x v="2"/>
          </reference>
          <reference field="4" count="1" selected="0">
            <x v="1"/>
          </reference>
          <reference field="5" count="1" selected="0">
            <x v="254"/>
          </reference>
          <reference field="6" count="1" selected="0">
            <x v="1"/>
          </reference>
          <reference field="12" count="1">
            <x v="205"/>
          </reference>
        </references>
      </pivotArea>
    </format>
    <format dxfId="566">
      <pivotArea dataOnly="0" labelOnly="1" outline="0" fieldPosition="0">
        <references count="6">
          <reference field="2" count="1" selected="0">
            <x v="234"/>
          </reference>
          <reference field="3" count="1" selected="0">
            <x v="41"/>
          </reference>
          <reference field="4" count="1" selected="0">
            <x v="0"/>
          </reference>
          <reference field="5" count="1" selected="0">
            <x v="304"/>
          </reference>
          <reference field="6" count="1" selected="0">
            <x v="1"/>
          </reference>
          <reference field="12" count="1">
            <x v="201"/>
          </reference>
        </references>
      </pivotArea>
    </format>
    <format dxfId="565">
      <pivotArea dataOnly="0" labelOnly="1" outline="0" fieldPosition="0">
        <references count="6">
          <reference field="2" count="1" selected="0">
            <x v="235"/>
          </reference>
          <reference field="3" count="1" selected="0">
            <x v="71"/>
          </reference>
          <reference field="4" count="1" selected="0">
            <x v="1"/>
          </reference>
          <reference field="5" count="1" selected="0">
            <x v="305"/>
          </reference>
          <reference field="6" count="1" selected="0">
            <x v="1"/>
          </reference>
          <reference field="12" count="1">
            <x v="206"/>
          </reference>
        </references>
      </pivotArea>
    </format>
    <format dxfId="564">
      <pivotArea dataOnly="0" labelOnly="1" outline="0" fieldPosition="0">
        <references count="6">
          <reference field="2" count="1" selected="0">
            <x v="236"/>
          </reference>
          <reference field="3" count="1" selected="0">
            <x v="82"/>
          </reference>
          <reference field="4" count="1" selected="0">
            <x v="1"/>
          </reference>
          <reference field="5" count="1" selected="0">
            <x v="307"/>
          </reference>
          <reference field="6" count="1" selected="0">
            <x v="1"/>
          </reference>
          <reference field="12" count="1">
            <x v="208"/>
          </reference>
        </references>
      </pivotArea>
    </format>
    <format dxfId="563">
      <pivotArea dataOnly="0" labelOnly="1" outline="0" fieldPosition="0">
        <references count="6">
          <reference field="2" count="1" selected="0">
            <x v="237"/>
          </reference>
          <reference field="3" count="1" selected="0">
            <x v="136"/>
          </reference>
          <reference field="4" count="1" selected="0">
            <x v="1"/>
          </reference>
          <reference field="5" count="1" selected="0">
            <x v="308"/>
          </reference>
          <reference field="6" count="1" selected="0">
            <x v="1"/>
          </reference>
          <reference field="12" count="1">
            <x v="203"/>
          </reference>
        </references>
      </pivotArea>
    </format>
    <format dxfId="562">
      <pivotArea dataOnly="0" labelOnly="1" outline="0" fieldPosition="0">
        <references count="6">
          <reference field="2" count="1" selected="0">
            <x v="238"/>
          </reference>
          <reference field="3" count="1" selected="0">
            <x v="106"/>
          </reference>
          <reference field="4" count="1" selected="0">
            <x v="1"/>
          </reference>
          <reference field="5" count="1" selected="0">
            <x v="310"/>
          </reference>
          <reference field="6" count="1" selected="0">
            <x v="1"/>
          </reference>
          <reference field="12" count="1">
            <x v="210"/>
          </reference>
        </references>
      </pivotArea>
    </format>
    <format dxfId="561">
      <pivotArea dataOnly="0" labelOnly="1" outline="0" fieldPosition="0">
        <references count="6">
          <reference field="2" count="1" selected="0">
            <x v="239"/>
          </reference>
          <reference field="3" count="1" selected="0">
            <x v="71"/>
          </reference>
          <reference field="4" count="1" selected="0">
            <x v="0"/>
          </reference>
          <reference field="5" count="1" selected="0">
            <x v="311"/>
          </reference>
          <reference field="6" count="1" selected="0">
            <x v="1"/>
          </reference>
          <reference field="12" count="1">
            <x v="211"/>
          </reference>
        </references>
      </pivotArea>
    </format>
    <format dxfId="560">
      <pivotArea dataOnly="0" labelOnly="1" outline="0" fieldPosition="0">
        <references count="6">
          <reference field="2" count="1" selected="0">
            <x v="242"/>
          </reference>
          <reference field="3" count="1" selected="0">
            <x v="136"/>
          </reference>
          <reference field="4" count="1" selected="0">
            <x v="1"/>
          </reference>
          <reference field="5" count="1" selected="0">
            <x v="314"/>
          </reference>
          <reference field="6" count="1" selected="0">
            <x v="1"/>
          </reference>
          <reference field="12" count="1">
            <x v="212"/>
          </reference>
        </references>
      </pivotArea>
    </format>
    <format dxfId="559">
      <pivotArea dataOnly="0" labelOnly="1" outline="0" fieldPosition="0">
        <references count="6">
          <reference field="2" count="1" selected="0">
            <x v="243"/>
          </reference>
          <reference field="3" count="1" selected="0">
            <x v="154"/>
          </reference>
          <reference field="4" count="1" selected="0">
            <x v="1"/>
          </reference>
          <reference field="5" count="1" selected="0">
            <x v="830"/>
          </reference>
          <reference field="6" count="1" selected="0">
            <x v="1"/>
          </reference>
          <reference field="12" count="1">
            <x v="184"/>
          </reference>
        </references>
      </pivotArea>
    </format>
    <format dxfId="558">
      <pivotArea dataOnly="0" labelOnly="1" outline="0" fieldPosition="0">
        <references count="6">
          <reference field="2" count="1" selected="0">
            <x v="244"/>
          </reference>
          <reference field="3" count="1" selected="0">
            <x v="30"/>
          </reference>
          <reference field="4" count="1" selected="0">
            <x v="1"/>
          </reference>
          <reference field="5" count="1" selected="0">
            <x v="315"/>
          </reference>
          <reference field="6" count="1" selected="0">
            <x v="1"/>
          </reference>
          <reference field="12" count="1">
            <x v="213"/>
          </reference>
        </references>
      </pivotArea>
    </format>
    <format dxfId="557">
      <pivotArea dataOnly="0" labelOnly="1" outline="0" fieldPosition="0">
        <references count="6">
          <reference field="2" count="1" selected="0">
            <x v="248"/>
          </reference>
          <reference field="3" count="1" selected="0">
            <x v="1048832"/>
          </reference>
          <reference field="4" count="1" selected="0">
            <x v="1"/>
          </reference>
          <reference field="5" count="1" selected="0">
            <x v="319"/>
          </reference>
          <reference field="6" count="1" selected="0">
            <x v="1"/>
          </reference>
          <reference field="12" count="1">
            <x v="214"/>
          </reference>
        </references>
      </pivotArea>
    </format>
    <format dxfId="556">
      <pivotArea dataOnly="0" labelOnly="1" outline="0" fieldPosition="0">
        <references count="6">
          <reference field="2" count="1" selected="0">
            <x v="249"/>
          </reference>
          <reference field="3" count="1" selected="0">
            <x v="169"/>
          </reference>
          <reference field="4" count="1" selected="0">
            <x v="1"/>
          </reference>
          <reference field="5" count="1" selected="0">
            <x v="321"/>
          </reference>
          <reference field="6" count="1" selected="0">
            <x v="1"/>
          </reference>
          <reference field="12" count="1">
            <x v="217"/>
          </reference>
        </references>
      </pivotArea>
    </format>
    <format dxfId="555">
      <pivotArea dataOnly="0" labelOnly="1" outline="0" fieldPosition="0">
        <references count="6">
          <reference field="2" count="1" selected="0">
            <x v="250"/>
          </reference>
          <reference field="3" count="1" selected="0">
            <x v="50"/>
          </reference>
          <reference field="4" count="1" selected="0">
            <x v="1"/>
          </reference>
          <reference field="5" count="1" selected="0">
            <x v="322"/>
          </reference>
          <reference field="6" count="1" selected="0">
            <x v="1"/>
          </reference>
          <reference field="12" count="1">
            <x v="219"/>
          </reference>
        </references>
      </pivotArea>
    </format>
    <format dxfId="554">
      <pivotArea dataOnly="0" labelOnly="1" outline="0" fieldPosition="0">
        <references count="6">
          <reference field="2" count="1" selected="0">
            <x v="251"/>
          </reference>
          <reference field="3" count="1" selected="0">
            <x v="1048832"/>
          </reference>
          <reference field="4" count="1" selected="0">
            <x v="1"/>
          </reference>
          <reference field="5" count="1" selected="0">
            <x v="319"/>
          </reference>
          <reference field="6" count="1" selected="0">
            <x v="1"/>
          </reference>
          <reference field="12" count="1">
            <x v="220"/>
          </reference>
        </references>
      </pivotArea>
    </format>
    <format dxfId="553">
      <pivotArea dataOnly="0" labelOnly="1" outline="0" fieldPosition="0">
        <references count="6">
          <reference field="2" count="1" selected="0">
            <x v="255"/>
          </reference>
          <reference field="3" count="1" selected="0">
            <x v="30"/>
          </reference>
          <reference field="4" count="1" selected="0">
            <x v="1"/>
          </reference>
          <reference field="5" count="1" selected="0">
            <x v="329"/>
          </reference>
          <reference field="6" count="1" selected="0">
            <x v="1"/>
          </reference>
          <reference field="12" count="1">
            <x v="221"/>
          </reference>
        </references>
      </pivotArea>
    </format>
    <format dxfId="552">
      <pivotArea dataOnly="0" labelOnly="1" outline="0" fieldPosition="0">
        <references count="6">
          <reference field="2" count="1" selected="0">
            <x v="257"/>
          </reference>
          <reference field="3" count="1" selected="0">
            <x v="167"/>
          </reference>
          <reference field="4" count="1" selected="0">
            <x v="0"/>
          </reference>
          <reference field="5" count="1" selected="0">
            <x v="331"/>
          </reference>
          <reference field="6" count="1" selected="0">
            <x v="1"/>
          </reference>
          <reference field="12" count="1">
            <x v="185"/>
          </reference>
        </references>
      </pivotArea>
    </format>
    <format dxfId="551">
      <pivotArea dataOnly="0" labelOnly="1" outline="0" fieldPosition="0">
        <references count="6">
          <reference field="2" count="1" selected="0">
            <x v="258"/>
          </reference>
          <reference field="3" count="1" selected="0">
            <x v="1048832"/>
          </reference>
          <reference field="4" count="1" selected="0">
            <x v="1"/>
          </reference>
          <reference field="5" count="1" selected="0">
            <x v="332"/>
          </reference>
          <reference field="6" count="1" selected="0">
            <x v="1"/>
          </reference>
          <reference field="12" count="1">
            <x v="222"/>
          </reference>
        </references>
      </pivotArea>
    </format>
    <format dxfId="550">
      <pivotArea dataOnly="0" labelOnly="1" outline="0" fieldPosition="0">
        <references count="6">
          <reference field="2" count="1" selected="0">
            <x v="259"/>
          </reference>
          <reference field="3" count="1" selected="0">
            <x v="154"/>
          </reference>
          <reference field="4" count="1" selected="0">
            <x v="1"/>
          </reference>
          <reference field="5" count="1" selected="0">
            <x v="830"/>
          </reference>
          <reference field="6" count="1" selected="0">
            <x v="1"/>
          </reference>
          <reference field="12" count="1">
            <x v="184"/>
          </reference>
        </references>
      </pivotArea>
    </format>
    <format dxfId="549">
      <pivotArea dataOnly="0" labelOnly="1" outline="0" fieldPosition="0">
        <references count="6">
          <reference field="2" count="1" selected="0">
            <x v="260"/>
          </reference>
          <reference field="3" count="1" selected="0">
            <x v="30"/>
          </reference>
          <reference field="4" count="1" selected="0">
            <x v="1"/>
          </reference>
          <reference field="5" count="1" selected="0">
            <x v="333"/>
          </reference>
          <reference field="6" count="1" selected="0">
            <x v="1"/>
          </reference>
          <reference field="12" count="1">
            <x v="223"/>
          </reference>
        </references>
      </pivotArea>
    </format>
    <format dxfId="548">
      <pivotArea dataOnly="0" labelOnly="1" outline="0" fieldPosition="0">
        <references count="6">
          <reference field="2" count="1" selected="0">
            <x v="261"/>
          </reference>
          <reference field="3" count="1" selected="0">
            <x v="154"/>
          </reference>
          <reference field="4" count="1" selected="0">
            <x v="1"/>
          </reference>
          <reference field="5" count="1" selected="0">
            <x v="831"/>
          </reference>
          <reference field="6" count="1" selected="0">
            <x v="1"/>
          </reference>
          <reference field="12" count="1">
            <x v="184"/>
          </reference>
        </references>
      </pivotArea>
    </format>
    <format dxfId="547">
      <pivotArea dataOnly="0" labelOnly="1" outline="0" fieldPosition="0">
        <references count="6">
          <reference field="2" count="1" selected="0">
            <x v="262"/>
          </reference>
          <reference field="3" count="1" selected="0">
            <x v="1048832"/>
          </reference>
          <reference field="4" count="1" selected="0">
            <x v="1"/>
          </reference>
          <reference field="5" count="1" selected="0">
            <x v="334"/>
          </reference>
          <reference field="6" count="1" selected="0">
            <x v="1"/>
          </reference>
          <reference field="12" count="1">
            <x v="224"/>
          </reference>
        </references>
      </pivotArea>
    </format>
    <format dxfId="546">
      <pivotArea dataOnly="0" labelOnly="1" outline="0" fieldPosition="0">
        <references count="6">
          <reference field="2" count="1" selected="0">
            <x v="263"/>
          </reference>
          <reference field="3" count="1" selected="0">
            <x v="1048832"/>
          </reference>
          <reference field="4" count="1" selected="0">
            <x v="1"/>
          </reference>
          <reference field="5" count="1" selected="0">
            <x v="335"/>
          </reference>
          <reference field="6" count="1" selected="0">
            <x v="1"/>
          </reference>
          <reference field="12" count="1">
            <x v="203"/>
          </reference>
        </references>
      </pivotArea>
    </format>
    <format dxfId="545">
      <pivotArea dataOnly="0" labelOnly="1" outline="0" fieldPosition="0">
        <references count="6">
          <reference field="2" count="1" selected="0">
            <x v="264"/>
          </reference>
          <reference field="3" count="1" selected="0">
            <x v="1048832"/>
          </reference>
          <reference field="4" count="1" selected="0">
            <x v="1"/>
          </reference>
          <reference field="5" count="1" selected="0">
            <x v="336"/>
          </reference>
          <reference field="6" count="1" selected="0">
            <x v="1"/>
          </reference>
          <reference field="12" count="1">
            <x v="225"/>
          </reference>
        </references>
      </pivotArea>
    </format>
    <format dxfId="544">
      <pivotArea dataOnly="0" labelOnly="1" outline="0" fieldPosition="0">
        <references count="6">
          <reference field="2" count="1" selected="0">
            <x v="265"/>
          </reference>
          <reference field="3" count="1" selected="0">
            <x v="154"/>
          </reference>
          <reference field="4" count="1" selected="0">
            <x v="1"/>
          </reference>
          <reference field="5" count="1" selected="0">
            <x v="414"/>
          </reference>
          <reference field="6" count="1" selected="0">
            <x v="1"/>
          </reference>
          <reference field="12" count="1">
            <x v="184"/>
          </reference>
        </references>
      </pivotArea>
    </format>
    <format dxfId="543">
      <pivotArea dataOnly="0" labelOnly="1" outline="0" fieldPosition="0">
        <references count="6">
          <reference field="2" count="1" selected="0">
            <x v="266"/>
          </reference>
          <reference field="3" count="1" selected="0">
            <x v="38"/>
          </reference>
          <reference field="4" count="1" selected="0">
            <x v="1"/>
          </reference>
          <reference field="5" count="1" selected="0">
            <x v="337"/>
          </reference>
          <reference field="6" count="1" selected="0">
            <x v="1"/>
          </reference>
          <reference field="12" count="1">
            <x v="40"/>
          </reference>
        </references>
      </pivotArea>
    </format>
    <format dxfId="542">
      <pivotArea dataOnly="0" labelOnly="1" outline="0" fieldPosition="0">
        <references count="6">
          <reference field="2" count="1" selected="0">
            <x v="267"/>
          </reference>
          <reference field="3" count="1" selected="0">
            <x v="1048832"/>
          </reference>
          <reference field="4" count="1" selected="0">
            <x v="1"/>
          </reference>
          <reference field="5" count="1" selected="0">
            <x v="338"/>
          </reference>
          <reference field="6" count="1" selected="0">
            <x v="1"/>
          </reference>
          <reference field="12" count="1">
            <x v="226"/>
          </reference>
        </references>
      </pivotArea>
    </format>
    <format dxfId="541">
      <pivotArea dataOnly="0" labelOnly="1" outline="0" fieldPosition="0">
        <references count="6">
          <reference field="2" count="1" selected="0">
            <x v="269"/>
          </reference>
          <reference field="3" count="1" selected="0">
            <x v="30"/>
          </reference>
          <reference field="4" count="1" selected="0">
            <x v="1"/>
          </reference>
          <reference field="5" count="1" selected="0">
            <x v="340"/>
          </reference>
          <reference field="6" count="1" selected="0">
            <x v="1"/>
          </reference>
          <reference field="12" count="1">
            <x v="227"/>
          </reference>
        </references>
      </pivotArea>
    </format>
    <format dxfId="540">
      <pivotArea dataOnly="0" labelOnly="1" outline="0" fieldPosition="0">
        <references count="6">
          <reference field="2" count="1" selected="0">
            <x v="270"/>
          </reference>
          <reference field="3" count="1" selected="0">
            <x v="71"/>
          </reference>
          <reference field="4" count="1" selected="0">
            <x v="1"/>
          </reference>
          <reference field="5" count="1" selected="0">
            <x v="341"/>
          </reference>
          <reference field="6" count="1" selected="0">
            <x v="1"/>
          </reference>
          <reference field="12" count="1">
            <x v="228"/>
          </reference>
        </references>
      </pivotArea>
    </format>
    <format dxfId="539">
      <pivotArea dataOnly="0" labelOnly="1" outline="0" fieldPosition="0">
        <references count="6">
          <reference field="2" count="1" selected="0">
            <x v="271"/>
          </reference>
          <reference field="3" count="1" selected="0">
            <x v="71"/>
          </reference>
          <reference field="4" count="1" selected="0">
            <x v="0"/>
          </reference>
          <reference field="5" count="1" selected="0">
            <x v="342"/>
          </reference>
          <reference field="6" count="1" selected="0">
            <x v="1"/>
          </reference>
          <reference field="12" count="1">
            <x v="229"/>
          </reference>
        </references>
      </pivotArea>
    </format>
    <format dxfId="538">
      <pivotArea dataOnly="0" labelOnly="1" outline="0" fieldPosition="0">
        <references count="6">
          <reference field="2" count="1" selected="0">
            <x v="272"/>
          </reference>
          <reference field="3" count="1" selected="0">
            <x v="71"/>
          </reference>
          <reference field="4" count="1" selected="0">
            <x v="1"/>
          </reference>
          <reference field="5" count="1" selected="0">
            <x v="343"/>
          </reference>
          <reference field="6" count="1" selected="0">
            <x v="1"/>
          </reference>
          <reference field="12" count="1">
            <x v="230"/>
          </reference>
        </references>
      </pivotArea>
    </format>
    <format dxfId="537">
      <pivotArea dataOnly="0" labelOnly="1" outline="0" fieldPosition="0">
        <references count="6">
          <reference field="2" count="1" selected="0">
            <x v="273"/>
          </reference>
          <reference field="3" count="1" selected="0">
            <x v="58"/>
          </reference>
          <reference field="4" count="1" selected="0">
            <x v="1"/>
          </reference>
          <reference field="5" count="1" selected="0">
            <x v="344"/>
          </reference>
          <reference field="6" count="1" selected="0">
            <x v="1"/>
          </reference>
          <reference field="12" count="1">
            <x v="229"/>
          </reference>
        </references>
      </pivotArea>
    </format>
    <format dxfId="536">
      <pivotArea dataOnly="0" labelOnly="1" outline="0" fieldPosition="0">
        <references count="6">
          <reference field="2" count="1" selected="0">
            <x v="274"/>
          </reference>
          <reference field="3" count="1" selected="0">
            <x v="2"/>
          </reference>
          <reference field="4" count="1" selected="0">
            <x v="1"/>
          </reference>
          <reference field="5" count="1" selected="0">
            <x v="254"/>
          </reference>
          <reference field="6" count="1" selected="0">
            <x v="1"/>
          </reference>
          <reference field="12" count="1">
            <x v="232"/>
          </reference>
        </references>
      </pivotArea>
    </format>
    <format dxfId="535">
      <pivotArea dataOnly="0" labelOnly="1" outline="0" fieldPosition="0">
        <references count="6">
          <reference field="2" count="1" selected="0">
            <x v="275"/>
          </reference>
          <reference field="3" count="1" selected="0">
            <x v="71"/>
          </reference>
          <reference field="4" count="1" selected="0">
            <x v="0"/>
          </reference>
          <reference field="5" count="1" selected="0">
            <x v="346"/>
          </reference>
          <reference field="6" count="1" selected="0">
            <x v="1"/>
          </reference>
          <reference field="12" count="1">
            <x v="229"/>
          </reference>
        </references>
      </pivotArea>
    </format>
    <format dxfId="534">
      <pivotArea dataOnly="0" labelOnly="1" outline="0" fieldPosition="0">
        <references count="6">
          <reference field="2" count="1" selected="0">
            <x v="276"/>
          </reference>
          <reference field="3" count="1" selected="0">
            <x v="2"/>
          </reference>
          <reference field="4" count="1" selected="0">
            <x v="1"/>
          </reference>
          <reference field="5" count="1" selected="0">
            <x v="254"/>
          </reference>
          <reference field="6" count="1" selected="0">
            <x v="1"/>
          </reference>
          <reference field="12" count="1">
            <x v="232"/>
          </reference>
        </references>
      </pivotArea>
    </format>
    <format dxfId="533">
      <pivotArea dataOnly="0" labelOnly="1" outline="0" fieldPosition="0">
        <references count="6">
          <reference field="2" count="1" selected="0">
            <x v="279"/>
          </reference>
          <reference field="3" count="1" selected="0">
            <x v="1048832"/>
          </reference>
          <reference field="4" count="1" selected="0">
            <x v="1"/>
          </reference>
          <reference field="5" count="1" selected="0">
            <x v="348"/>
          </reference>
          <reference field="6" count="1" selected="0">
            <x v="1"/>
          </reference>
          <reference field="12" count="1">
            <x v="233"/>
          </reference>
        </references>
      </pivotArea>
    </format>
    <format dxfId="532">
      <pivotArea dataOnly="0" labelOnly="1" outline="0" fieldPosition="0">
        <references count="6">
          <reference field="2" count="1" selected="0">
            <x v="280"/>
          </reference>
          <reference field="3" count="1" selected="0">
            <x v="1048832"/>
          </reference>
          <reference field="4" count="1" selected="0">
            <x v="1"/>
          </reference>
          <reference field="5" count="1" selected="0">
            <x v="348"/>
          </reference>
          <reference field="6" count="1" selected="0">
            <x v="1"/>
          </reference>
          <reference field="12" count="1">
            <x v="234"/>
          </reference>
        </references>
      </pivotArea>
    </format>
    <format dxfId="531">
      <pivotArea dataOnly="0" labelOnly="1" outline="0" fieldPosition="0">
        <references count="6">
          <reference field="2" count="1" selected="0">
            <x v="282"/>
          </reference>
          <reference field="3" count="1" selected="0">
            <x v="128"/>
          </reference>
          <reference field="4" count="1" selected="0">
            <x v="1"/>
          </reference>
          <reference field="5" count="1" selected="0">
            <x v="354"/>
          </reference>
          <reference field="6" count="1" selected="0">
            <x v="1"/>
          </reference>
          <reference field="12" count="1">
            <x v="238"/>
          </reference>
        </references>
      </pivotArea>
    </format>
    <format dxfId="530">
      <pivotArea dataOnly="0" labelOnly="1" outline="0" fieldPosition="0">
        <references count="6">
          <reference field="2" count="1" selected="0">
            <x v="283"/>
          </reference>
          <reference field="3" count="1" selected="0">
            <x v="154"/>
          </reference>
          <reference field="4" count="1" selected="0">
            <x v="0"/>
          </reference>
          <reference field="5" count="1" selected="0">
            <x v="414"/>
          </reference>
          <reference field="6" count="1" selected="0">
            <x v="1"/>
          </reference>
          <reference field="12" count="1">
            <x v="184"/>
          </reference>
        </references>
      </pivotArea>
    </format>
    <format dxfId="529">
      <pivotArea dataOnly="0" labelOnly="1" outline="0" fieldPosition="0">
        <references count="6">
          <reference field="2" count="1" selected="0">
            <x v="284"/>
          </reference>
          <reference field="3" count="1" selected="0">
            <x v="48"/>
          </reference>
          <reference field="4" count="1" selected="0">
            <x v="0"/>
          </reference>
          <reference field="5" count="1" selected="0">
            <x v="356"/>
          </reference>
          <reference field="6" count="1" selected="0">
            <x v="1"/>
          </reference>
          <reference field="12" count="1">
            <x v="240"/>
          </reference>
        </references>
      </pivotArea>
    </format>
    <format dxfId="528">
      <pivotArea dataOnly="0" labelOnly="1" outline="0" fieldPosition="0">
        <references count="6">
          <reference field="2" count="1" selected="0">
            <x v="285"/>
          </reference>
          <reference field="3" count="1" selected="0">
            <x v="71"/>
          </reference>
          <reference field="4" count="1" selected="0">
            <x v="0"/>
          </reference>
          <reference field="5" count="1" selected="0">
            <x v="358"/>
          </reference>
          <reference field="6" count="1" selected="0">
            <x v="1"/>
          </reference>
          <reference field="12" count="1">
            <x v="242"/>
          </reference>
        </references>
      </pivotArea>
    </format>
    <format dxfId="527">
      <pivotArea dataOnly="0" labelOnly="1" outline="0" fieldPosition="0">
        <references count="6">
          <reference field="2" count="1" selected="0">
            <x v="286"/>
          </reference>
          <reference field="3" count="1" selected="0">
            <x v="98"/>
          </reference>
          <reference field="4" count="1" selected="0">
            <x v="1"/>
          </reference>
          <reference field="5" count="1" selected="0">
            <x v="359"/>
          </reference>
          <reference field="6" count="1" selected="0">
            <x v="1"/>
          </reference>
          <reference field="12" count="1">
            <x v="243"/>
          </reference>
        </references>
      </pivotArea>
    </format>
    <format dxfId="526">
      <pivotArea dataOnly="0" labelOnly="1" outline="0" fieldPosition="0">
        <references count="6">
          <reference field="2" count="1" selected="0">
            <x v="287"/>
          </reference>
          <reference field="3" count="1" selected="0">
            <x v="1048832"/>
          </reference>
          <reference field="4" count="1" selected="0">
            <x v="0"/>
          </reference>
          <reference field="5" count="1" selected="0">
            <x v="360"/>
          </reference>
          <reference field="6" count="1" selected="0">
            <x v="1"/>
          </reference>
          <reference field="12" count="1">
            <x v="239"/>
          </reference>
        </references>
      </pivotArea>
    </format>
    <format dxfId="525">
      <pivotArea dataOnly="0" labelOnly="1" outline="0" fieldPosition="0">
        <references count="6">
          <reference field="2" count="1" selected="0">
            <x v="288"/>
          </reference>
          <reference field="3" count="1" selected="0">
            <x v="1048832"/>
          </reference>
          <reference field="4" count="1" selected="0">
            <x v="1"/>
          </reference>
          <reference field="5" count="1" selected="0">
            <x v="361"/>
          </reference>
          <reference field="6" count="1" selected="0">
            <x v="1"/>
          </reference>
          <reference field="12" count="1">
            <x v="244"/>
          </reference>
        </references>
      </pivotArea>
    </format>
    <format dxfId="524">
      <pivotArea dataOnly="0" labelOnly="1" outline="0" fieldPosition="0">
        <references count="6">
          <reference field="2" count="1" selected="0">
            <x v="289"/>
          </reference>
          <reference field="3" count="1" selected="0">
            <x v="94"/>
          </reference>
          <reference field="4" count="1" selected="0">
            <x v="0"/>
          </reference>
          <reference field="5" count="1" selected="0">
            <x v="362"/>
          </reference>
          <reference field="6" count="1" selected="0">
            <x v="1"/>
          </reference>
          <reference field="12" count="1">
            <x v="238"/>
          </reference>
        </references>
      </pivotArea>
    </format>
    <format dxfId="523">
      <pivotArea dataOnly="0" labelOnly="1" outline="0" fieldPosition="0">
        <references count="6">
          <reference field="2" count="1" selected="0">
            <x v="290"/>
          </reference>
          <reference field="3" count="1" selected="0">
            <x v="71"/>
          </reference>
          <reference field="4" count="1" selected="0">
            <x v="0"/>
          </reference>
          <reference field="5" count="1" selected="0">
            <x v="364"/>
          </reference>
          <reference field="6" count="1" selected="0">
            <x v="1"/>
          </reference>
          <reference field="12" count="1">
            <x v="224"/>
          </reference>
        </references>
      </pivotArea>
    </format>
    <format dxfId="522">
      <pivotArea dataOnly="0" labelOnly="1" outline="0" fieldPosition="0">
        <references count="6">
          <reference field="2" count="1" selected="0">
            <x v="291"/>
          </reference>
          <reference field="3" count="1" selected="0">
            <x v="136"/>
          </reference>
          <reference field="4" count="1" selected="0">
            <x v="0"/>
          </reference>
          <reference field="5" count="1" selected="0">
            <x v="367"/>
          </reference>
          <reference field="6" count="1" selected="0">
            <x v="1"/>
          </reference>
          <reference field="12" count="1">
            <x v="248"/>
          </reference>
        </references>
      </pivotArea>
    </format>
    <format dxfId="521">
      <pivotArea dataOnly="0" labelOnly="1" outline="0" fieldPosition="0">
        <references count="6">
          <reference field="2" count="1" selected="0">
            <x v="293"/>
          </reference>
          <reference field="3" count="1" selected="0">
            <x v="30"/>
          </reference>
          <reference field="4" count="1" selected="0">
            <x v="1"/>
          </reference>
          <reference field="5" count="1" selected="0">
            <x v="371"/>
          </reference>
          <reference field="6" count="1" selected="0">
            <x v="1"/>
          </reference>
          <reference field="12" count="1">
            <x v="250"/>
          </reference>
        </references>
      </pivotArea>
    </format>
    <format dxfId="520">
      <pivotArea dataOnly="0" labelOnly="1" outline="0" fieldPosition="0">
        <references count="6">
          <reference field="2" count="1" selected="0">
            <x v="303"/>
          </reference>
          <reference field="3" count="1" selected="0">
            <x v="71"/>
          </reference>
          <reference field="4" count="1" selected="0">
            <x v="1"/>
          </reference>
          <reference field="5" count="1" selected="0">
            <x v="260"/>
          </reference>
          <reference field="6" count="1" selected="0">
            <x v="1"/>
          </reference>
          <reference field="12" count="1">
            <x v="251"/>
          </reference>
        </references>
      </pivotArea>
    </format>
    <format dxfId="519">
      <pivotArea dataOnly="0" labelOnly="1" outline="0" fieldPosition="0">
        <references count="6">
          <reference field="2" count="1" selected="0">
            <x v="306"/>
          </reference>
          <reference field="3" count="1" selected="0">
            <x v="71"/>
          </reference>
          <reference field="4" count="1" selected="0">
            <x v="1"/>
          </reference>
          <reference field="5" count="1" selected="0">
            <x v="260"/>
          </reference>
          <reference field="6" count="1" selected="0">
            <x v="1"/>
          </reference>
          <reference field="12" count="1">
            <x v="252"/>
          </reference>
        </references>
      </pivotArea>
    </format>
    <format dxfId="518">
      <pivotArea dataOnly="0" labelOnly="1" outline="0" fieldPosition="0">
        <references count="6">
          <reference field="2" count="1" selected="0">
            <x v="308"/>
          </reference>
          <reference field="3" count="1" selected="0">
            <x v="30"/>
          </reference>
          <reference field="4" count="1" selected="0">
            <x v="0"/>
          </reference>
          <reference field="5" count="1" selected="0">
            <x v="378"/>
          </reference>
          <reference field="6" count="1" selected="0">
            <x v="1"/>
          </reference>
          <reference field="12" count="1">
            <x v="253"/>
          </reference>
        </references>
      </pivotArea>
    </format>
    <format dxfId="517">
      <pivotArea dataOnly="0" labelOnly="1" outline="0" fieldPosition="0">
        <references count="6">
          <reference field="2" count="1" selected="0">
            <x v="312"/>
          </reference>
          <reference field="3" count="1" selected="0">
            <x v="30"/>
          </reference>
          <reference field="4" count="1" selected="0">
            <x v="0"/>
          </reference>
          <reference field="5" count="1" selected="0">
            <x v="378"/>
          </reference>
          <reference field="6" count="1" selected="0">
            <x v="1"/>
          </reference>
          <reference field="12" count="1">
            <x v="254"/>
          </reference>
        </references>
      </pivotArea>
    </format>
    <format dxfId="516">
      <pivotArea dataOnly="0" labelOnly="1" outline="0" fieldPosition="0">
        <references count="6">
          <reference field="2" count="1" selected="0">
            <x v="313"/>
          </reference>
          <reference field="3" count="1" selected="0">
            <x v="1048832"/>
          </reference>
          <reference field="4" count="1" selected="0">
            <x v="1"/>
          </reference>
          <reference field="5" count="1" selected="0">
            <x v="381"/>
          </reference>
          <reference field="6" count="1" selected="0">
            <x v="1"/>
          </reference>
          <reference field="12" count="1">
            <x v="255"/>
          </reference>
        </references>
      </pivotArea>
    </format>
    <format dxfId="515">
      <pivotArea dataOnly="0" labelOnly="1" outline="0" fieldPosition="0">
        <references count="6">
          <reference field="2" count="1" selected="0">
            <x v="314"/>
          </reference>
          <reference field="3" count="1" selected="0">
            <x v="30"/>
          </reference>
          <reference field="4" count="1" selected="0">
            <x v="0"/>
          </reference>
          <reference field="5" count="1" selected="0">
            <x v="378"/>
          </reference>
          <reference field="6" count="1" selected="0">
            <x v="1"/>
          </reference>
          <reference field="12" count="1">
            <x v="256"/>
          </reference>
        </references>
      </pivotArea>
    </format>
    <format dxfId="514">
      <pivotArea dataOnly="0" labelOnly="1" outline="0" fieldPosition="0">
        <references count="6">
          <reference field="2" count="1" selected="0">
            <x v="316"/>
          </reference>
          <reference field="3" count="1" selected="0">
            <x v="71"/>
          </reference>
          <reference field="4" count="1" selected="0">
            <x v="0"/>
          </reference>
          <reference field="5" count="1" selected="0">
            <x v="383"/>
          </reference>
          <reference field="6" count="1" selected="0">
            <x v="1"/>
          </reference>
          <reference field="12" count="1">
            <x v="257"/>
          </reference>
        </references>
      </pivotArea>
    </format>
    <format dxfId="513">
      <pivotArea dataOnly="0" labelOnly="1" outline="0" fieldPosition="0">
        <references count="6">
          <reference field="2" count="1" selected="0">
            <x v="317"/>
          </reference>
          <reference field="3" count="1" selected="0">
            <x v="71"/>
          </reference>
          <reference field="4" count="1" selected="0">
            <x v="1"/>
          </reference>
          <reference field="5" count="1" selected="0">
            <x v="384"/>
          </reference>
          <reference field="6" count="1" selected="0">
            <x v="1"/>
          </reference>
          <reference field="12" count="1">
            <x v="258"/>
          </reference>
        </references>
      </pivotArea>
    </format>
    <format dxfId="512">
      <pivotArea dataOnly="0" labelOnly="1" outline="0" fieldPosition="0">
        <references count="6">
          <reference field="2" count="1" selected="0">
            <x v="318"/>
          </reference>
          <reference field="3" count="1" selected="0">
            <x v="48"/>
          </reference>
          <reference field="4" count="1" selected="0">
            <x v="1"/>
          </reference>
          <reference field="5" count="1" selected="0">
            <x v="385"/>
          </reference>
          <reference field="6" count="1" selected="0">
            <x v="1"/>
          </reference>
          <reference field="12" count="1">
            <x v="259"/>
          </reference>
        </references>
      </pivotArea>
    </format>
    <format dxfId="511">
      <pivotArea dataOnly="0" labelOnly="1" outline="0" fieldPosition="0">
        <references count="6">
          <reference field="2" count="1" selected="0">
            <x v="319"/>
          </reference>
          <reference field="3" count="1" selected="0">
            <x v="154"/>
          </reference>
          <reference field="4" count="1" selected="0">
            <x v="1"/>
          </reference>
          <reference field="5" count="1" selected="0">
            <x v="414"/>
          </reference>
          <reference field="6" count="1" selected="0">
            <x v="1"/>
          </reference>
          <reference field="12" count="1">
            <x v="184"/>
          </reference>
        </references>
      </pivotArea>
    </format>
    <format dxfId="510">
      <pivotArea dataOnly="0" labelOnly="1" outline="0" fieldPosition="0">
        <references count="6">
          <reference field="2" count="1" selected="0">
            <x v="320"/>
          </reference>
          <reference field="3" count="1" selected="0">
            <x v="71"/>
          </reference>
          <reference field="4" count="1" selected="0">
            <x v="1"/>
          </reference>
          <reference field="5" count="1" selected="0">
            <x v="388"/>
          </reference>
          <reference field="6" count="1" selected="0">
            <x v="1"/>
          </reference>
          <reference field="12" count="1">
            <x v="260"/>
          </reference>
        </references>
      </pivotArea>
    </format>
    <format dxfId="509">
      <pivotArea dataOnly="0" labelOnly="1" outline="0" fieldPosition="0">
        <references count="6">
          <reference field="2" count="1" selected="0">
            <x v="322"/>
          </reference>
          <reference field="3" count="1" selected="0">
            <x v="71"/>
          </reference>
          <reference field="4" count="1" selected="0">
            <x v="1"/>
          </reference>
          <reference field="5" count="1" selected="0">
            <x v="392"/>
          </reference>
          <reference field="6" count="1" selected="0">
            <x v="1"/>
          </reference>
          <reference field="12" count="1">
            <x v="263"/>
          </reference>
        </references>
      </pivotArea>
    </format>
    <format dxfId="508">
      <pivotArea dataOnly="0" labelOnly="1" outline="0" fieldPosition="0">
        <references count="6">
          <reference field="2" count="1" selected="0">
            <x v="323"/>
          </reference>
          <reference field="3" count="1" selected="0">
            <x v="117"/>
          </reference>
          <reference field="4" count="1" selected="0">
            <x v="0"/>
          </reference>
          <reference field="5" count="1" selected="0">
            <x v="393"/>
          </reference>
          <reference field="6" count="1" selected="0">
            <x v="1"/>
          </reference>
          <reference field="12" count="1">
            <x v="264"/>
          </reference>
        </references>
      </pivotArea>
    </format>
    <format dxfId="507">
      <pivotArea dataOnly="0" labelOnly="1" outline="0" fieldPosition="0">
        <references count="6">
          <reference field="2" count="1" selected="0">
            <x v="324"/>
          </reference>
          <reference field="3" count="1" selected="0">
            <x v="71"/>
          </reference>
          <reference field="4" count="1" selected="0">
            <x v="1"/>
          </reference>
          <reference field="5" count="1" selected="0">
            <x v="244"/>
          </reference>
          <reference field="6" count="1" selected="0">
            <x v="1"/>
          </reference>
          <reference field="12" count="1">
            <x v="263"/>
          </reference>
        </references>
      </pivotArea>
    </format>
    <format dxfId="506">
      <pivotArea dataOnly="0" labelOnly="1" outline="0" fieldPosition="0">
        <references count="6">
          <reference field="2" count="1" selected="0">
            <x v="331"/>
          </reference>
          <reference field="3" count="1" selected="0">
            <x v="1048832"/>
          </reference>
          <reference field="4" count="1" selected="0">
            <x v="0"/>
          </reference>
          <reference field="5" count="1" selected="0">
            <x v="400"/>
          </reference>
          <reference field="6" count="1" selected="0">
            <x v="1"/>
          </reference>
          <reference field="12" count="1">
            <x v="267"/>
          </reference>
        </references>
      </pivotArea>
    </format>
    <format dxfId="505">
      <pivotArea dataOnly="0" labelOnly="1" outline="0" fieldPosition="0">
        <references count="6">
          <reference field="2" count="1" selected="0">
            <x v="333"/>
          </reference>
          <reference field="3" count="1" selected="0">
            <x v="71"/>
          </reference>
          <reference field="4" count="1" selected="0">
            <x v="1"/>
          </reference>
          <reference field="5" count="1" selected="0">
            <x v="402"/>
          </reference>
          <reference field="6" count="1" selected="0">
            <x v="1"/>
          </reference>
          <reference field="12" count="1">
            <x v="268"/>
          </reference>
        </references>
      </pivotArea>
    </format>
    <format dxfId="504">
      <pivotArea dataOnly="0" labelOnly="1" outline="0" fieldPosition="0">
        <references count="6">
          <reference field="2" count="1" selected="0">
            <x v="335"/>
          </reference>
          <reference field="3" count="1" selected="0">
            <x v="58"/>
          </reference>
          <reference field="4" count="1" selected="0">
            <x v="1"/>
          </reference>
          <reference field="5" count="1" selected="0">
            <x v="405"/>
          </reference>
          <reference field="6" count="1" selected="0">
            <x v="1"/>
          </reference>
          <reference field="12" count="1">
            <x v="271"/>
          </reference>
        </references>
      </pivotArea>
    </format>
    <format dxfId="503">
      <pivotArea dataOnly="0" labelOnly="1" outline="0" fieldPosition="0">
        <references count="6">
          <reference field="2" count="1" selected="0">
            <x v="336"/>
          </reference>
          <reference field="3" count="1" selected="0">
            <x v="134"/>
          </reference>
          <reference field="4" count="1" selected="0">
            <x v="0"/>
          </reference>
          <reference field="5" count="1" selected="0">
            <x v="406"/>
          </reference>
          <reference field="6" count="1" selected="0">
            <x v="1"/>
          </reference>
          <reference field="12" count="1">
            <x v="238"/>
          </reference>
        </references>
      </pivotArea>
    </format>
    <format dxfId="502">
      <pivotArea dataOnly="0" labelOnly="1" outline="0" fieldPosition="0">
        <references count="6">
          <reference field="2" count="1" selected="0">
            <x v="337"/>
          </reference>
          <reference field="3" count="1" selected="0">
            <x v="71"/>
          </reference>
          <reference field="4" count="1" selected="0">
            <x v="1"/>
          </reference>
          <reference field="5" count="1" selected="0">
            <x v="410"/>
          </reference>
          <reference field="6" count="1" selected="0">
            <x v="1"/>
          </reference>
          <reference field="12" count="1">
            <x v="273"/>
          </reference>
        </references>
      </pivotArea>
    </format>
    <format dxfId="501">
      <pivotArea dataOnly="0" labelOnly="1" outline="0" fieldPosition="0">
        <references count="6">
          <reference field="2" count="1" selected="0">
            <x v="338"/>
          </reference>
          <reference field="3" count="1" selected="0">
            <x v="71"/>
          </reference>
          <reference field="4" count="1" selected="0">
            <x v="1"/>
          </reference>
          <reference field="5" count="1" selected="0">
            <x v="413"/>
          </reference>
          <reference field="6" count="1" selected="0">
            <x v="1"/>
          </reference>
          <reference field="12" count="1">
            <x v="238"/>
          </reference>
        </references>
      </pivotArea>
    </format>
    <format dxfId="500">
      <pivotArea dataOnly="0" labelOnly="1" outline="0" fieldPosition="0">
        <references count="6">
          <reference field="2" count="1" selected="0">
            <x v="339"/>
          </reference>
          <reference field="3" count="1" selected="0">
            <x v="154"/>
          </reference>
          <reference field="4" count="1" selected="0">
            <x v="0"/>
          </reference>
          <reference field="5" count="1" selected="0">
            <x v="414"/>
          </reference>
          <reference field="6" count="1" selected="0">
            <x v="1"/>
          </reference>
          <reference field="12" count="1">
            <x v="184"/>
          </reference>
        </references>
      </pivotArea>
    </format>
    <format dxfId="499">
      <pivotArea dataOnly="0" labelOnly="1" outline="0" fieldPosition="0">
        <references count="6">
          <reference field="2" count="1" selected="0">
            <x v="340"/>
          </reference>
          <reference field="3" count="1" selected="0">
            <x v="71"/>
          </reference>
          <reference field="4" count="1" selected="0">
            <x v="1"/>
          </reference>
          <reference field="5" count="1" selected="0">
            <x v="402"/>
          </reference>
          <reference field="6" count="1" selected="0">
            <x v="1"/>
          </reference>
          <reference field="12" count="1">
            <x v="275"/>
          </reference>
        </references>
      </pivotArea>
    </format>
    <format dxfId="498">
      <pivotArea dataOnly="0" labelOnly="1" outline="0" fieldPosition="0">
        <references count="6">
          <reference field="2" count="1" selected="0">
            <x v="341"/>
          </reference>
          <reference field="3" count="1" selected="0">
            <x v="71"/>
          </reference>
          <reference field="4" count="1" selected="0">
            <x v="1"/>
          </reference>
          <reference field="5" count="1" selected="0">
            <x v="420"/>
          </reference>
          <reference field="6" count="1" selected="0">
            <x v="1"/>
          </reference>
          <reference field="12" count="1">
            <x v="278"/>
          </reference>
        </references>
      </pivotArea>
    </format>
    <format dxfId="497">
      <pivotArea dataOnly="0" labelOnly="1" outline="0" fieldPosition="0">
        <references count="6">
          <reference field="2" count="1" selected="0">
            <x v="342"/>
          </reference>
          <reference field="3" count="1" selected="0">
            <x v="30"/>
          </reference>
          <reference field="4" count="1" selected="0">
            <x v="1"/>
          </reference>
          <reference field="5" count="1" selected="0">
            <x v="423"/>
          </reference>
          <reference field="6" count="1" selected="0">
            <x v="1"/>
          </reference>
          <reference field="12" count="1">
            <x v="279"/>
          </reference>
        </references>
      </pivotArea>
    </format>
    <format dxfId="496">
      <pivotArea dataOnly="0" labelOnly="1" outline="0" fieldPosition="0">
        <references count="6">
          <reference field="2" count="1" selected="0">
            <x v="343"/>
          </reference>
          <reference field="3" count="1" selected="0">
            <x v="154"/>
          </reference>
          <reference field="4" count="1" selected="0">
            <x v="1"/>
          </reference>
          <reference field="5" count="1" selected="0">
            <x v="414"/>
          </reference>
          <reference field="6" count="1" selected="0">
            <x v="1"/>
          </reference>
          <reference field="12" count="1">
            <x v="184"/>
          </reference>
        </references>
      </pivotArea>
    </format>
    <format dxfId="495">
      <pivotArea dataOnly="0" labelOnly="1" outline="0" fieldPosition="0">
        <references count="6">
          <reference field="2" count="1" selected="0">
            <x v="344"/>
          </reference>
          <reference field="3" count="1" selected="0">
            <x v="31"/>
          </reference>
          <reference field="4" count="1" selected="0">
            <x v="0"/>
          </reference>
          <reference field="5" count="1" selected="0">
            <x v="430"/>
          </reference>
          <reference field="6" count="1" selected="0">
            <x v="1"/>
          </reference>
          <reference field="12" count="1">
            <x v="274"/>
          </reference>
        </references>
      </pivotArea>
    </format>
    <format dxfId="494">
      <pivotArea dataOnly="0" labelOnly="1" outline="0" fieldPosition="0">
        <references count="6">
          <reference field="2" count="1" selected="0">
            <x v="345"/>
          </reference>
          <reference field="3" count="1" selected="0">
            <x v="71"/>
          </reference>
          <reference field="4" count="1" selected="0">
            <x v="0"/>
          </reference>
          <reference field="5" count="1" selected="0">
            <x v="432"/>
          </reference>
          <reference field="6" count="1" selected="0">
            <x v="1"/>
          </reference>
          <reference field="12" count="1">
            <x v="285"/>
          </reference>
        </references>
      </pivotArea>
    </format>
    <format dxfId="493">
      <pivotArea dataOnly="0" labelOnly="1" outline="0" fieldPosition="0">
        <references count="6">
          <reference field="2" count="1" selected="0">
            <x v="347"/>
          </reference>
          <reference field="3" count="1" selected="0">
            <x v="98"/>
          </reference>
          <reference field="4" count="1" selected="0">
            <x v="1"/>
          </reference>
          <reference field="5" count="1" selected="0">
            <x v="436"/>
          </reference>
          <reference field="6" count="1" selected="0">
            <x v="1"/>
          </reference>
          <reference field="12" count="1">
            <x v="287"/>
          </reference>
        </references>
      </pivotArea>
    </format>
    <format dxfId="492">
      <pivotArea dataOnly="0" labelOnly="1" outline="0" fieldPosition="0">
        <references count="6">
          <reference field="2" count="1" selected="0">
            <x v="348"/>
          </reference>
          <reference field="3" count="1" selected="0">
            <x v="71"/>
          </reference>
          <reference field="4" count="1" selected="0">
            <x v="1"/>
          </reference>
          <reference field="5" count="1" selected="0">
            <x v="437"/>
          </reference>
          <reference field="6" count="1" selected="0">
            <x v="1"/>
          </reference>
          <reference field="12" count="1">
            <x v="288"/>
          </reference>
        </references>
      </pivotArea>
    </format>
    <format dxfId="491">
      <pivotArea dataOnly="0" labelOnly="1" outline="0" fieldPosition="0">
        <references count="6">
          <reference field="2" count="1" selected="0">
            <x v="350"/>
          </reference>
          <reference field="3" count="1" selected="0">
            <x v="1048832"/>
          </reference>
          <reference field="4" count="1" selected="0">
            <x v="1"/>
          </reference>
          <reference field="5" count="1" selected="0">
            <x v="440"/>
          </reference>
          <reference field="6" count="1" selected="0">
            <x v="1"/>
          </reference>
          <reference field="12" count="1">
            <x v="238"/>
          </reference>
        </references>
      </pivotArea>
    </format>
    <format dxfId="490">
      <pivotArea dataOnly="0" labelOnly="1" outline="0" fieldPosition="0">
        <references count="6">
          <reference field="2" count="1" selected="0">
            <x v="351"/>
          </reference>
          <reference field="3" count="1" selected="0">
            <x v="71"/>
          </reference>
          <reference field="4" count="1" selected="0">
            <x v="1"/>
          </reference>
          <reference field="5" count="1" selected="0">
            <x v="445"/>
          </reference>
          <reference field="6" count="1" selected="0">
            <x v="1"/>
          </reference>
          <reference field="12" count="1">
            <x v="291"/>
          </reference>
        </references>
      </pivotArea>
    </format>
    <format dxfId="489">
      <pivotArea dataOnly="0" labelOnly="1" outline="0" fieldPosition="0">
        <references count="6">
          <reference field="2" count="1" selected="0">
            <x v="352"/>
          </reference>
          <reference field="3" count="1" selected="0">
            <x v="144"/>
          </reference>
          <reference field="4" count="1" selected="0">
            <x v="1"/>
          </reference>
          <reference field="5" count="1" selected="0">
            <x v="450"/>
          </reference>
          <reference field="6" count="1" selected="0">
            <x v="1"/>
          </reference>
          <reference field="12" count="1">
            <x v="274"/>
          </reference>
        </references>
      </pivotArea>
    </format>
    <format dxfId="488">
      <pivotArea dataOnly="0" labelOnly="1" outline="0" fieldPosition="0">
        <references count="6">
          <reference field="2" count="1" selected="0">
            <x v="353"/>
          </reference>
          <reference field="3" count="1" selected="0">
            <x v="2"/>
          </reference>
          <reference field="4" count="1" selected="0">
            <x v="1"/>
          </reference>
          <reference field="5" count="1" selected="0">
            <x v="254"/>
          </reference>
          <reference field="6" count="1" selected="0">
            <x v="1"/>
          </reference>
          <reference field="12" count="1">
            <x v="299"/>
          </reference>
        </references>
      </pivotArea>
    </format>
    <format dxfId="487">
      <pivotArea dataOnly="0" labelOnly="1" outline="0" fieldPosition="0">
        <references count="6">
          <reference field="2" count="1" selected="0">
            <x v="354"/>
          </reference>
          <reference field="3" count="1" selected="0">
            <x v="98"/>
          </reference>
          <reference field="4" count="1" selected="0">
            <x v="1"/>
          </reference>
          <reference field="5" count="1" selected="0">
            <x v="465"/>
          </reference>
          <reference field="6" count="1" selected="0">
            <x v="1"/>
          </reference>
          <reference field="12" count="1">
            <x v="307"/>
          </reference>
        </references>
      </pivotArea>
    </format>
    <format dxfId="486">
      <pivotArea dataOnly="0" labelOnly="1" outline="0" fieldPosition="0">
        <references count="6">
          <reference field="2" count="1" selected="0">
            <x v="355"/>
          </reference>
          <reference field="3" count="1" selected="0">
            <x v="2"/>
          </reference>
          <reference field="4" count="1" selected="0">
            <x v="1"/>
          </reference>
          <reference field="5" count="1" selected="0">
            <x v="254"/>
          </reference>
          <reference field="6" count="1" selected="0">
            <x v="1"/>
          </reference>
          <reference field="12" count="1">
            <x v="308"/>
          </reference>
        </references>
      </pivotArea>
    </format>
    <format dxfId="485">
      <pivotArea dataOnly="0" labelOnly="1" outline="0" fieldPosition="0">
        <references count="6">
          <reference field="2" count="1" selected="0">
            <x v="360"/>
          </reference>
          <reference field="3" count="1" selected="0">
            <x v="121"/>
          </reference>
          <reference field="4" count="1" selected="0">
            <x v="1"/>
          </reference>
          <reference field="5" count="1" selected="0">
            <x v="508"/>
          </reference>
          <reference field="6" count="1" selected="0">
            <x v="1"/>
          </reference>
          <reference field="12" count="1">
            <x v="40"/>
          </reference>
        </references>
      </pivotArea>
    </format>
    <format dxfId="484">
      <pivotArea dataOnly="0" labelOnly="1" outline="0" fieldPosition="0">
        <references count="6">
          <reference field="2" count="1" selected="0">
            <x v="362"/>
          </reference>
          <reference field="3" count="1" selected="0">
            <x v="170"/>
          </reference>
          <reference field="4" count="1" selected="0">
            <x v="1"/>
          </reference>
          <reference field="5" count="1" selected="0">
            <x v="671"/>
          </reference>
          <reference field="6" count="1" selected="0">
            <x v="1"/>
          </reference>
          <reference field="12" count="1">
            <x v="438"/>
          </reference>
        </references>
      </pivotArea>
    </format>
    <format dxfId="483">
      <pivotArea dataOnly="0" labelOnly="1" outline="0" fieldPosition="0">
        <references count="6">
          <reference field="2" count="1" selected="0">
            <x v="363"/>
          </reference>
          <reference field="3" count="1" selected="0">
            <x v="94"/>
          </reference>
          <reference field="4" count="1" selected="0">
            <x v="1"/>
          </reference>
          <reference field="5" count="1" selected="0">
            <x v="674"/>
          </reference>
          <reference field="6" count="1" selected="0">
            <x v="1"/>
          </reference>
          <reference field="12" count="1">
            <x v="441"/>
          </reference>
        </references>
      </pivotArea>
    </format>
    <format dxfId="482">
      <pivotArea dataOnly="0" labelOnly="1" outline="0" fieldPosition="0">
        <references count="6">
          <reference field="2" count="1" selected="0">
            <x v="364"/>
          </reference>
          <reference field="3" count="1" selected="0">
            <x v="94"/>
          </reference>
          <reference field="4" count="1" selected="0">
            <x v="1"/>
          </reference>
          <reference field="5" count="1" selected="0">
            <x v="679"/>
          </reference>
          <reference field="6" count="1" selected="0">
            <x v="1"/>
          </reference>
          <reference field="12" count="1">
            <x v="446"/>
          </reference>
        </references>
      </pivotArea>
    </format>
    <format dxfId="481">
      <pivotArea dataOnly="0" labelOnly="1" outline="0" fieldPosition="0">
        <references count="6">
          <reference field="2" count="1" selected="0">
            <x v="365"/>
          </reference>
          <reference field="3" count="1" selected="0">
            <x v="1048832"/>
          </reference>
          <reference field="4" count="1" selected="0">
            <x v="1"/>
          </reference>
          <reference field="5" count="1" selected="0">
            <x v="680"/>
          </reference>
          <reference field="6" count="1" selected="0">
            <x v="1"/>
          </reference>
          <reference field="12" count="1">
            <x v="447"/>
          </reference>
        </references>
      </pivotArea>
    </format>
    <format dxfId="480">
      <pivotArea dataOnly="0" labelOnly="1" outline="0" fieldPosition="0">
        <references count="6">
          <reference field="2" count="1" selected="0">
            <x v="366"/>
          </reference>
          <reference field="3" count="1" selected="0">
            <x v="94"/>
          </reference>
          <reference field="4" count="1" selected="0">
            <x v="1"/>
          </reference>
          <reference field="5" count="1" selected="0">
            <x v="681"/>
          </reference>
          <reference field="6" count="1" selected="0">
            <x v="1"/>
          </reference>
          <reference field="12" count="1">
            <x v="448"/>
          </reference>
        </references>
      </pivotArea>
    </format>
    <format dxfId="479">
      <pivotArea dataOnly="0" labelOnly="1" outline="0" fieldPosition="0">
        <references count="6">
          <reference field="2" count="1" selected="0">
            <x v="367"/>
          </reference>
          <reference field="3" count="1" selected="0">
            <x v="119"/>
          </reference>
          <reference field="4" count="1" selected="0">
            <x v="0"/>
          </reference>
          <reference field="5" count="1" selected="0">
            <x v="685"/>
          </reference>
          <reference field="6" count="1" selected="0">
            <x v="1"/>
          </reference>
          <reference field="12" count="1">
            <x v="452"/>
          </reference>
        </references>
      </pivotArea>
    </format>
    <format dxfId="478">
      <pivotArea dataOnly="0" labelOnly="1" outline="0" fieldPosition="0">
        <references count="6">
          <reference field="2" count="1" selected="0">
            <x v="368"/>
          </reference>
          <reference field="3" count="1" selected="0">
            <x v="1048832"/>
          </reference>
          <reference field="4" count="1" selected="0">
            <x v="1"/>
          </reference>
          <reference field="5" count="1" selected="0">
            <x v="687"/>
          </reference>
          <reference field="6" count="1" selected="0">
            <x v="1"/>
          </reference>
          <reference field="12" count="1">
            <x v="454"/>
          </reference>
        </references>
      </pivotArea>
    </format>
    <format dxfId="477">
      <pivotArea dataOnly="0" labelOnly="1" outline="0" fieldPosition="0">
        <references count="6">
          <reference field="2" count="1" selected="0">
            <x v="369"/>
          </reference>
          <reference field="3" count="1" selected="0">
            <x v="145"/>
          </reference>
          <reference field="4" count="1" selected="0">
            <x v="1"/>
          </reference>
          <reference field="5" count="1" selected="0">
            <x v="691"/>
          </reference>
          <reference field="6" count="1" selected="0">
            <x v="1"/>
          </reference>
          <reference field="12" count="1">
            <x v="457"/>
          </reference>
        </references>
      </pivotArea>
    </format>
    <format dxfId="476">
      <pivotArea dataOnly="0" labelOnly="1" outline="0" fieldPosition="0">
        <references count="6">
          <reference field="2" count="1" selected="0">
            <x v="370"/>
          </reference>
          <reference field="3" count="1" selected="0">
            <x v="7"/>
          </reference>
          <reference field="4" count="1" selected="0">
            <x v="0"/>
          </reference>
          <reference field="5" count="1" selected="0">
            <x v="692"/>
          </reference>
          <reference field="6" count="1" selected="0">
            <x v="0"/>
          </reference>
          <reference field="12" count="1">
            <x v="80"/>
          </reference>
        </references>
      </pivotArea>
    </format>
    <format dxfId="475">
      <pivotArea dataOnly="0" labelOnly="1" outline="0" fieldPosition="0">
        <references count="6">
          <reference field="2" count="1" selected="0">
            <x v="371"/>
          </reference>
          <reference field="3" count="1" selected="0">
            <x v="7"/>
          </reference>
          <reference field="4" count="1" selected="0">
            <x v="0"/>
          </reference>
          <reference field="5" count="1" selected="0">
            <x v="693"/>
          </reference>
          <reference field="6" count="1" selected="0">
            <x v="0"/>
          </reference>
          <reference field="12" count="1">
            <x v="458"/>
          </reference>
        </references>
      </pivotArea>
    </format>
    <format dxfId="474">
      <pivotArea dataOnly="0" labelOnly="1" outline="0" fieldPosition="0">
        <references count="6">
          <reference field="2" count="1" selected="0">
            <x v="372"/>
          </reference>
          <reference field="3" count="1" selected="0">
            <x v="17"/>
          </reference>
          <reference field="4" count="1" selected="0">
            <x v="1"/>
          </reference>
          <reference field="5" count="1" selected="0">
            <x v="694"/>
          </reference>
          <reference field="6" count="1" selected="0">
            <x v="1"/>
          </reference>
          <reference field="12" count="1">
            <x v="459"/>
          </reference>
        </references>
      </pivotArea>
    </format>
    <format dxfId="473">
      <pivotArea dataOnly="0" labelOnly="1" outline="0" fieldPosition="0">
        <references count="6">
          <reference field="2" count="1" selected="0">
            <x v="373"/>
          </reference>
          <reference field="3" count="1" selected="0">
            <x v="17"/>
          </reference>
          <reference field="4" count="1" selected="0">
            <x v="1"/>
          </reference>
          <reference field="5" count="1" selected="0">
            <x v="695"/>
          </reference>
          <reference field="6" count="1" selected="0">
            <x v="1"/>
          </reference>
          <reference field="12" count="1">
            <x v="460"/>
          </reference>
        </references>
      </pivotArea>
    </format>
    <format dxfId="472">
      <pivotArea dataOnly="0" labelOnly="1" outline="0" fieldPosition="0">
        <references count="6">
          <reference field="2" count="1" selected="0">
            <x v="374"/>
          </reference>
          <reference field="3" count="1" selected="0">
            <x v="62"/>
          </reference>
          <reference field="4" count="1" selected="0">
            <x v="0"/>
          </reference>
          <reference field="5" count="1" selected="0">
            <x v="698"/>
          </reference>
          <reference field="6" count="1" selected="0">
            <x v="1"/>
          </reference>
          <reference field="12" count="1">
            <x v="463"/>
          </reference>
        </references>
      </pivotArea>
    </format>
    <format dxfId="471">
      <pivotArea dataOnly="0" labelOnly="1" outline="0" fieldPosition="0">
        <references count="6">
          <reference field="2" count="1" selected="0">
            <x v="375"/>
          </reference>
          <reference field="3" count="1" selected="0">
            <x v="67"/>
          </reference>
          <reference field="4" count="1" selected="0">
            <x v="1"/>
          </reference>
          <reference field="5" count="1" selected="0">
            <x v="702"/>
          </reference>
          <reference field="6" count="1" selected="0">
            <x v="1"/>
          </reference>
          <reference field="12" count="1">
            <x v="465"/>
          </reference>
        </references>
      </pivotArea>
    </format>
    <format dxfId="470">
      <pivotArea dataOnly="0" labelOnly="1" outline="0" fieldPosition="0">
        <references count="6">
          <reference field="2" count="1" selected="0">
            <x v="376"/>
          </reference>
          <reference field="3" count="1" selected="0">
            <x v="33"/>
          </reference>
          <reference field="4" count="1" selected="0">
            <x v="1"/>
          </reference>
          <reference field="5" count="1" selected="0">
            <x v="703"/>
          </reference>
          <reference field="6" count="1" selected="0">
            <x v="1"/>
          </reference>
          <reference field="12" count="1">
            <x v="466"/>
          </reference>
        </references>
      </pivotArea>
    </format>
    <format dxfId="469">
      <pivotArea dataOnly="0" labelOnly="1" outline="0" fieldPosition="0">
        <references count="6">
          <reference field="2" count="1" selected="0">
            <x v="377"/>
          </reference>
          <reference field="3" count="1" selected="0">
            <x v="173"/>
          </reference>
          <reference field="4" count="1" selected="0">
            <x v="1"/>
          </reference>
          <reference field="5" count="1" selected="0">
            <x v="708"/>
          </reference>
          <reference field="6" count="1" selected="0">
            <x v="1"/>
          </reference>
          <reference field="12" count="1">
            <x v="470"/>
          </reference>
        </references>
      </pivotArea>
    </format>
    <format dxfId="468">
      <pivotArea dataOnly="0" labelOnly="1" outline="0" fieldPosition="0">
        <references count="6">
          <reference field="2" count="1" selected="0">
            <x v="378"/>
          </reference>
          <reference field="3" count="1" selected="0">
            <x v="170"/>
          </reference>
          <reference field="4" count="1" selected="0">
            <x v="1"/>
          </reference>
          <reference field="5" count="1" selected="0">
            <x v="714"/>
          </reference>
          <reference field="6" count="1" selected="0">
            <x v="1"/>
          </reference>
          <reference field="12" count="1">
            <x v="473"/>
          </reference>
        </references>
      </pivotArea>
    </format>
    <format dxfId="467">
      <pivotArea dataOnly="0" labelOnly="1" outline="0" fieldPosition="0">
        <references count="6">
          <reference field="2" count="1" selected="0">
            <x v="379"/>
          </reference>
          <reference field="3" count="1" selected="0">
            <x v="174"/>
          </reference>
          <reference field="4" count="1" selected="0">
            <x v="1"/>
          </reference>
          <reference field="5" count="1" selected="0">
            <x v="717"/>
          </reference>
          <reference field="6" count="1" selected="0">
            <x v="1"/>
          </reference>
          <reference field="12" count="1">
            <x v="475"/>
          </reference>
        </references>
      </pivotArea>
    </format>
    <format dxfId="466">
      <pivotArea dataOnly="0" labelOnly="1" outline="0" fieldPosition="0">
        <references count="6">
          <reference field="2" count="1" selected="0">
            <x v="380"/>
          </reference>
          <reference field="3" count="1" selected="0">
            <x v="17"/>
          </reference>
          <reference field="4" count="1" selected="0">
            <x v="1"/>
          </reference>
          <reference field="5" count="1" selected="0">
            <x v="728"/>
          </reference>
          <reference field="6" count="1" selected="0">
            <x v="1"/>
          </reference>
          <reference field="12" count="1">
            <x v="11"/>
          </reference>
        </references>
      </pivotArea>
    </format>
    <format dxfId="465">
      <pivotArea dataOnly="0" labelOnly="1" outline="0" fieldPosition="0">
        <references count="6">
          <reference field="2" count="1" selected="0">
            <x v="382"/>
          </reference>
          <reference field="3" count="1" selected="0">
            <x v="17"/>
          </reference>
          <reference field="4" count="1" selected="0">
            <x v="1"/>
          </reference>
          <reference field="5" count="1" selected="0">
            <x v="734"/>
          </reference>
          <reference field="6" count="1" selected="0">
            <x v="1"/>
          </reference>
          <reference field="12" count="1">
            <x v="482"/>
          </reference>
        </references>
      </pivotArea>
    </format>
    <format dxfId="464">
      <pivotArea dataOnly="0" labelOnly="1" outline="0" fieldPosition="0">
        <references count="6">
          <reference field="2" count="1" selected="0">
            <x v="384"/>
          </reference>
          <reference field="3" count="1" selected="0">
            <x v="167"/>
          </reference>
          <reference field="4" count="1" selected="0">
            <x v="0"/>
          </reference>
          <reference field="5" count="1" selected="0">
            <x v="736"/>
          </reference>
          <reference field="6" count="1" selected="0">
            <x v="1"/>
          </reference>
          <reference field="12" count="1">
            <x v="110"/>
          </reference>
        </references>
      </pivotArea>
    </format>
    <format dxfId="463">
      <pivotArea dataOnly="0" labelOnly="1" outline="0" fieldPosition="0">
        <references count="6">
          <reference field="2" count="1" selected="0">
            <x v="385"/>
          </reference>
          <reference field="3" count="1" selected="0">
            <x v="70"/>
          </reference>
          <reference field="4" count="1" selected="0">
            <x v="1"/>
          </reference>
          <reference field="5" count="1" selected="0">
            <x v="738"/>
          </reference>
          <reference field="6" count="1" selected="0">
            <x v="1"/>
          </reference>
          <reference field="12" count="1">
            <x v="483"/>
          </reference>
        </references>
      </pivotArea>
    </format>
    <format dxfId="462">
      <pivotArea dataOnly="0" labelOnly="1" outline="0" fieldPosition="0">
        <references count="6">
          <reference field="2" count="1" selected="0">
            <x v="389"/>
          </reference>
          <reference field="3" count="1" selected="0">
            <x v="17"/>
          </reference>
          <reference field="4" count="1" selected="0">
            <x v="1"/>
          </reference>
          <reference field="5" count="1" selected="0">
            <x v="744"/>
          </reference>
          <reference field="6" count="1" selected="0">
            <x v="1"/>
          </reference>
          <reference field="12" count="1">
            <x v="486"/>
          </reference>
        </references>
      </pivotArea>
    </format>
    <format dxfId="461">
      <pivotArea dataOnly="0" labelOnly="1" outline="0" fieldPosition="0">
        <references count="6">
          <reference field="2" count="1" selected="0">
            <x v="390"/>
          </reference>
          <reference field="3" count="1" selected="0">
            <x v="1048832"/>
          </reference>
          <reference field="4" count="1" selected="0">
            <x v="1"/>
          </reference>
          <reference field="5" count="1" selected="0">
            <x v="745"/>
          </reference>
          <reference field="6" count="1" selected="0">
            <x v="1"/>
          </reference>
          <reference field="12" count="1">
            <x v="487"/>
          </reference>
        </references>
      </pivotArea>
    </format>
    <format dxfId="460">
      <pivotArea dataOnly="0" labelOnly="1" outline="0" fieldPosition="0">
        <references count="6">
          <reference field="2" count="1" selected="0">
            <x v="391"/>
          </reference>
          <reference field="3" count="1" selected="0">
            <x v="106"/>
          </reference>
          <reference field="4" count="1" selected="0">
            <x v="0"/>
          </reference>
          <reference field="5" count="1" selected="0">
            <x v="747"/>
          </reference>
          <reference field="6" count="1" selected="0">
            <x v="0"/>
          </reference>
          <reference field="12" count="1">
            <x v="489"/>
          </reference>
        </references>
      </pivotArea>
    </format>
    <format dxfId="459">
      <pivotArea dataOnly="0" labelOnly="1" outline="0" fieldPosition="0">
        <references count="6">
          <reference field="2" count="1" selected="0">
            <x v="392"/>
          </reference>
          <reference field="3" count="1" selected="0">
            <x v="83"/>
          </reference>
          <reference field="4" count="1" selected="0">
            <x v="1"/>
          </reference>
          <reference field="5" count="1" selected="0">
            <x v="748"/>
          </reference>
          <reference field="6" count="1" selected="0">
            <x v="1"/>
          </reference>
          <reference field="12" count="1">
            <x v="490"/>
          </reference>
        </references>
      </pivotArea>
    </format>
    <format dxfId="458">
      <pivotArea dataOnly="0" labelOnly="1" outline="0" fieldPosition="0">
        <references count="6">
          <reference field="2" count="1" selected="0">
            <x v="394"/>
          </reference>
          <reference field="3" count="1" selected="0">
            <x v="154"/>
          </reference>
          <reference field="4" count="1" selected="0">
            <x v="1"/>
          </reference>
          <reference field="5" count="1" selected="0">
            <x v="753"/>
          </reference>
          <reference field="6" count="1" selected="0">
            <x v="1"/>
          </reference>
          <reference field="12" count="1">
            <x v="487"/>
          </reference>
        </references>
      </pivotArea>
    </format>
    <format dxfId="457">
      <pivotArea dataOnly="0" labelOnly="1" outline="0" fieldPosition="0">
        <references count="6">
          <reference field="2" count="1" selected="0">
            <x v="395"/>
          </reference>
          <reference field="3" count="1" selected="0">
            <x v="97"/>
          </reference>
          <reference field="4" count="1" selected="0">
            <x v="0"/>
          </reference>
          <reference field="5" count="1" selected="0">
            <x v="754"/>
          </reference>
          <reference field="6" count="1" selected="0">
            <x v="1"/>
          </reference>
          <reference field="12" count="1">
            <x v="494"/>
          </reference>
        </references>
      </pivotArea>
    </format>
    <format dxfId="456">
      <pivotArea dataOnly="0" labelOnly="1" outline="0" fieldPosition="0">
        <references count="6">
          <reference field="2" count="1" selected="0">
            <x v="396"/>
          </reference>
          <reference field="3" count="1" selected="0">
            <x v="136"/>
          </reference>
          <reference field="4" count="1" selected="0">
            <x v="0"/>
          </reference>
          <reference field="5" count="1" selected="0">
            <x v="755"/>
          </reference>
          <reference field="6" count="1" selected="0">
            <x v="1"/>
          </reference>
          <reference field="12" count="1">
            <x v="90"/>
          </reference>
        </references>
      </pivotArea>
    </format>
    <format dxfId="455">
      <pivotArea dataOnly="0" labelOnly="1" outline="0" fieldPosition="0">
        <references count="6">
          <reference field="2" count="1" selected="0">
            <x v="397"/>
          </reference>
          <reference field="3" count="1" selected="0">
            <x v="83"/>
          </reference>
          <reference field="4" count="1" selected="0">
            <x v="1"/>
          </reference>
          <reference field="5" count="1" selected="0">
            <x v="756"/>
          </reference>
          <reference field="6" count="1" selected="0">
            <x v="1"/>
          </reference>
          <reference field="12" count="1">
            <x v="495"/>
          </reference>
        </references>
      </pivotArea>
    </format>
    <format dxfId="454">
      <pivotArea dataOnly="0" labelOnly="1" outline="0" fieldPosition="0">
        <references count="6">
          <reference field="2" count="1" selected="0">
            <x v="398"/>
          </reference>
          <reference field="3" count="1" selected="0">
            <x v="17"/>
          </reference>
          <reference field="4" count="1" selected="0">
            <x v="1"/>
          </reference>
          <reference field="5" count="1" selected="0">
            <x v="760"/>
          </reference>
          <reference field="6" count="1" selected="0">
            <x v="1"/>
          </reference>
          <reference field="12" count="1">
            <x v="498"/>
          </reference>
        </references>
      </pivotArea>
    </format>
    <format dxfId="453">
      <pivotArea dataOnly="0" labelOnly="1" outline="0" fieldPosition="0">
        <references count="6">
          <reference field="2" count="1" selected="0">
            <x v="399"/>
          </reference>
          <reference field="3" count="1" selected="0">
            <x v="1048832"/>
          </reference>
          <reference field="4" count="1" selected="0">
            <x v="1"/>
          </reference>
          <reference field="5" count="1" selected="0">
            <x v="765"/>
          </reference>
          <reference field="6" count="1" selected="0">
            <x v="1"/>
          </reference>
          <reference field="12" count="1">
            <x v="11"/>
          </reference>
        </references>
      </pivotArea>
    </format>
    <format dxfId="452">
      <pivotArea dataOnly="0" labelOnly="1" outline="0" fieldPosition="0">
        <references count="6">
          <reference field="2" count="1" selected="0">
            <x v="400"/>
          </reference>
          <reference field="3" count="1" selected="0">
            <x v="1048832"/>
          </reference>
          <reference field="4" count="1" selected="0">
            <x v="1"/>
          </reference>
          <reference field="5" count="1" selected="0">
            <x v="768"/>
          </reference>
          <reference field="6" count="1" selected="0">
            <x v="1"/>
          </reference>
          <reference field="12" count="1">
            <x v="502"/>
          </reference>
        </references>
      </pivotArea>
    </format>
    <format dxfId="451">
      <pivotArea dataOnly="0" labelOnly="1" outline="0" fieldPosition="0">
        <references count="6">
          <reference field="2" count="1" selected="0">
            <x v="401"/>
          </reference>
          <reference field="3" count="1" selected="0">
            <x v="136"/>
          </reference>
          <reference field="4" count="1" selected="0">
            <x v="0"/>
          </reference>
          <reference field="5" count="1" selected="0">
            <x v="800"/>
          </reference>
          <reference field="6" count="1" selected="0">
            <x v="1"/>
          </reference>
          <reference field="12" count="1">
            <x v="106"/>
          </reference>
        </references>
      </pivotArea>
    </format>
    <format dxfId="450">
      <pivotArea dataOnly="0" labelOnly="1" outline="0" fieldPosition="0">
        <references count="6">
          <reference field="2" count="1" selected="0">
            <x v="403"/>
          </reference>
          <reference field="3" count="1" selected="0">
            <x v="136"/>
          </reference>
          <reference field="4" count="1" selected="0">
            <x v="1"/>
          </reference>
          <reference field="5" count="1" selected="0">
            <x v="802"/>
          </reference>
          <reference field="6" count="1" selected="0">
            <x v="1"/>
          </reference>
          <reference field="12" count="1">
            <x v="238"/>
          </reference>
        </references>
      </pivotArea>
    </format>
    <format dxfId="449">
      <pivotArea dataOnly="0" labelOnly="1" outline="0" fieldPosition="0">
        <references count="6">
          <reference field="2" count="1" selected="0">
            <x v="404"/>
          </reference>
          <reference field="3" count="1" selected="0">
            <x v="136"/>
          </reference>
          <reference field="4" count="1" selected="0">
            <x v="0"/>
          </reference>
          <reference field="5" count="1" selected="0">
            <x v="803"/>
          </reference>
          <reference field="6" count="1" selected="0">
            <x v="1"/>
          </reference>
          <reference field="12" count="1">
            <x v="115"/>
          </reference>
        </references>
      </pivotArea>
    </format>
    <format dxfId="448">
      <pivotArea dataOnly="0" labelOnly="1" outline="0" fieldPosition="0">
        <references count="6">
          <reference field="2" count="1" selected="0">
            <x v="405"/>
          </reference>
          <reference field="3" count="1" selected="0">
            <x v="1048832"/>
          </reference>
          <reference field="4" count="1" selected="0">
            <x v="1"/>
          </reference>
          <reference field="5" count="1" selected="0">
            <x v="804"/>
          </reference>
          <reference field="6" count="1" selected="0">
            <x v="1"/>
          </reference>
          <reference field="12" count="1">
            <x v="69"/>
          </reference>
        </references>
      </pivotArea>
    </format>
    <format dxfId="447">
      <pivotArea dataOnly="0" labelOnly="1" outline="0" fieldPosition="0">
        <references count="6">
          <reference field="2" count="1" selected="0">
            <x v="406"/>
          </reference>
          <reference field="3" count="1" selected="0">
            <x v="163"/>
          </reference>
          <reference field="4" count="1" selected="0">
            <x v="0"/>
          </reference>
          <reference field="5" count="1" selected="0">
            <x v="609"/>
          </reference>
          <reference field="6" count="1" selected="0">
            <x v="1"/>
          </reference>
          <reference field="12" count="1">
            <x v="238"/>
          </reference>
        </references>
      </pivotArea>
    </format>
    <format dxfId="446">
      <pivotArea dataOnly="0" labelOnly="1" outline="0" fieldPosition="0">
        <references count="6">
          <reference field="2" count="1" selected="0">
            <x v="407"/>
          </reference>
          <reference field="3" count="1" selected="0">
            <x v="56"/>
          </reference>
          <reference field="4" count="1" selected="0">
            <x v="0"/>
          </reference>
          <reference field="5" count="1" selected="0">
            <x v="805"/>
          </reference>
          <reference field="6" count="1" selected="0">
            <x v="1"/>
          </reference>
          <reference field="12" count="1">
            <x v="80"/>
          </reference>
        </references>
      </pivotArea>
    </format>
    <format dxfId="445">
      <pivotArea dataOnly="0" labelOnly="1" outline="0" fieldPosition="0">
        <references count="6">
          <reference field="2" count="1" selected="0">
            <x v="408"/>
          </reference>
          <reference field="3" count="1" selected="0">
            <x v="1048832"/>
          </reference>
          <reference field="4" count="1" selected="0">
            <x v="0"/>
          </reference>
          <reference field="5" count="1" selected="0">
            <x v="806"/>
          </reference>
          <reference field="6" count="1" selected="0">
            <x v="1"/>
          </reference>
          <reference field="12" count="1">
            <x v="238"/>
          </reference>
        </references>
      </pivotArea>
    </format>
    <format dxfId="444">
      <pivotArea dataOnly="0" labelOnly="1" outline="0" fieldPosition="0">
        <references count="6">
          <reference field="2" count="1" selected="0">
            <x v="410"/>
          </reference>
          <reference field="3" count="1" selected="0">
            <x v="1048832"/>
          </reference>
          <reference field="4" count="1" selected="0">
            <x v="0"/>
          </reference>
          <reference field="5" count="1" selected="0">
            <x v="808"/>
          </reference>
          <reference field="6" count="1" selected="0">
            <x v="1"/>
          </reference>
          <reference field="12" count="1">
            <x v="90"/>
          </reference>
        </references>
      </pivotArea>
    </format>
    <format dxfId="443">
      <pivotArea dataOnly="0" labelOnly="1" outline="0" fieldPosition="0">
        <references count="6">
          <reference field="2" count="1" selected="0">
            <x v="411"/>
          </reference>
          <reference field="3" count="1" selected="0">
            <x v="9"/>
          </reference>
          <reference field="4" count="1" selected="0">
            <x v="0"/>
          </reference>
          <reference field="5" count="1" selected="0">
            <x v="809"/>
          </reference>
          <reference field="6" count="1" selected="0">
            <x v="1"/>
          </reference>
          <reference field="12" count="1">
            <x v="178"/>
          </reference>
        </references>
      </pivotArea>
    </format>
    <format dxfId="442">
      <pivotArea dataOnly="0" labelOnly="1" outline="0" fieldPosition="0">
        <references count="6">
          <reference field="2" count="1" selected="0">
            <x v="412"/>
          </reference>
          <reference field="3" count="1" selected="0">
            <x v="1048832"/>
          </reference>
          <reference field="4" count="1" selected="0">
            <x v="1"/>
          </reference>
          <reference field="5" count="1" selected="0">
            <x v="201"/>
          </reference>
          <reference field="6" count="1" selected="0">
            <x v="1"/>
          </reference>
          <reference field="12" count="1">
            <x v="142"/>
          </reference>
        </references>
      </pivotArea>
    </format>
    <format dxfId="441">
      <pivotArea dataOnly="0" labelOnly="1" outline="0" fieldPosition="0">
        <references count="6">
          <reference field="2" count="1" selected="0">
            <x v="415"/>
          </reference>
          <reference field="3" count="1" selected="0">
            <x v="94"/>
          </reference>
          <reference field="4" count="1" selected="0">
            <x v="0"/>
          </reference>
          <reference field="5" count="1" selected="0">
            <x v="232"/>
          </reference>
          <reference field="6" count="1" selected="0">
            <x v="1"/>
          </reference>
          <reference field="12" count="1">
            <x v="160"/>
          </reference>
        </references>
      </pivotArea>
    </format>
    <format dxfId="440">
      <pivotArea dataOnly="0" labelOnly="1" outline="0" fieldPosition="0">
        <references count="6">
          <reference field="2" count="1" selected="0">
            <x v="416"/>
          </reference>
          <reference field="3" count="1" selected="0">
            <x v="142"/>
          </reference>
          <reference field="4" count="1" selected="0">
            <x v="0"/>
          </reference>
          <reference field="5" count="1" selected="0">
            <x v="240"/>
          </reference>
          <reference field="6" count="1" selected="0">
            <x v="1"/>
          </reference>
          <reference field="12" count="1">
            <x v="164"/>
          </reference>
        </references>
      </pivotArea>
    </format>
    <format dxfId="439">
      <pivotArea dataOnly="0" labelOnly="1" outline="0" fieldPosition="0">
        <references count="6">
          <reference field="2" count="1" selected="0">
            <x v="417"/>
          </reference>
          <reference field="3" count="1" selected="0">
            <x v="71"/>
          </reference>
          <reference field="4" count="1" selected="0">
            <x v="1"/>
          </reference>
          <reference field="5" count="1" selected="0">
            <x v="255"/>
          </reference>
          <reference field="6" count="1" selected="0">
            <x v="1"/>
          </reference>
          <reference field="12" count="1">
            <x v="174"/>
          </reference>
        </references>
      </pivotArea>
    </format>
    <format dxfId="438">
      <pivotArea dataOnly="0" labelOnly="1" outline="0" fieldPosition="0">
        <references count="6">
          <reference field="2" count="1" selected="0">
            <x v="423"/>
          </reference>
          <reference field="3" count="1" selected="0">
            <x v="133"/>
          </reference>
          <reference field="4" count="1" selected="0">
            <x v="0"/>
          </reference>
          <reference field="5" count="1" selected="0">
            <x v="263"/>
          </reference>
          <reference field="6" count="1" selected="0">
            <x v="1"/>
          </reference>
          <reference field="12" count="1">
            <x v="177"/>
          </reference>
        </references>
      </pivotArea>
    </format>
    <format dxfId="437">
      <pivotArea dataOnly="0" labelOnly="1" outline="0" fieldPosition="0">
        <references count="6">
          <reference field="2" count="1" selected="0">
            <x v="424"/>
          </reference>
          <reference field="3" count="1" selected="0">
            <x v="71"/>
          </reference>
          <reference field="4" count="1" selected="0">
            <x v="1"/>
          </reference>
          <reference field="5" count="1" selected="0">
            <x v="265"/>
          </reference>
          <reference field="6" count="1" selected="0">
            <x v="1"/>
          </reference>
          <reference field="12" count="1">
            <x v="178"/>
          </reference>
        </references>
      </pivotArea>
    </format>
    <format dxfId="436">
      <pivotArea dataOnly="0" labelOnly="1" outline="0" fieldPosition="0">
        <references count="6">
          <reference field="2" count="1" selected="0">
            <x v="425"/>
          </reference>
          <reference field="3" count="1" selected="0">
            <x v="71"/>
          </reference>
          <reference field="4" count="1" selected="0">
            <x v="0"/>
          </reference>
          <reference field="5" count="1" selected="0">
            <x v="275"/>
          </reference>
          <reference field="6" count="1" selected="0">
            <x v="1"/>
          </reference>
          <reference field="12" count="1">
            <x v="188"/>
          </reference>
        </references>
      </pivotArea>
    </format>
    <format dxfId="435">
      <pivotArea dataOnly="0" labelOnly="1" outline="0" fieldPosition="0">
        <references count="6">
          <reference field="2" count="1" selected="0">
            <x v="427"/>
          </reference>
          <reference field="3" count="1" selected="0">
            <x v="1048832"/>
          </reference>
          <reference field="4" count="1" selected="0">
            <x v="0"/>
          </reference>
          <reference field="5" count="1" selected="0">
            <x v="279"/>
          </reference>
          <reference field="6" count="1" selected="0">
            <x v="1"/>
          </reference>
          <reference field="12" count="1">
            <x v="184"/>
          </reference>
        </references>
      </pivotArea>
    </format>
    <format dxfId="434">
      <pivotArea dataOnly="0" labelOnly="1" outline="0" fieldPosition="0">
        <references count="6">
          <reference field="2" count="1" selected="0">
            <x v="428"/>
          </reference>
          <reference field="3" count="1" selected="0">
            <x v="44"/>
          </reference>
          <reference field="4" count="1" selected="0">
            <x v="1"/>
          </reference>
          <reference field="5" count="1" selected="0">
            <x v="281"/>
          </reference>
          <reference field="6" count="1" selected="0">
            <x v="1"/>
          </reference>
          <reference field="12" count="1">
            <x v="190"/>
          </reference>
        </references>
      </pivotArea>
    </format>
    <format dxfId="433">
      <pivotArea dataOnly="0" labelOnly="1" outline="0" fieldPosition="0">
        <references count="6">
          <reference field="2" count="1" selected="0">
            <x v="429"/>
          </reference>
          <reference field="3" count="1" selected="0">
            <x v="178"/>
          </reference>
          <reference field="4" count="1" selected="0">
            <x v="1"/>
          </reference>
          <reference field="5" count="1" selected="0">
            <x v="285"/>
          </reference>
          <reference field="6" count="1" selected="0">
            <x v="1"/>
          </reference>
          <reference field="12" count="1">
            <x v="194"/>
          </reference>
        </references>
      </pivotArea>
    </format>
    <format dxfId="432">
      <pivotArea dataOnly="0" labelOnly="1" outline="0" fieldPosition="0">
        <references count="6">
          <reference field="2" count="1" selected="0">
            <x v="430"/>
          </reference>
          <reference field="3" count="1" selected="0">
            <x v="71"/>
          </reference>
          <reference field="4" count="1" selected="0">
            <x v="0"/>
          </reference>
          <reference field="5" count="1" selected="0">
            <x v="290"/>
          </reference>
          <reference field="6" count="1" selected="0">
            <x v="1"/>
          </reference>
          <reference field="12" count="1">
            <x v="198"/>
          </reference>
        </references>
      </pivotArea>
    </format>
    <format dxfId="431">
      <pivotArea dataOnly="0" labelOnly="1" outline="0" fieldPosition="0">
        <references count="6">
          <reference field="2" count="1" selected="0">
            <x v="431"/>
          </reference>
          <reference field="3" count="1" selected="0">
            <x v="98"/>
          </reference>
          <reference field="4" count="1" selected="0">
            <x v="1"/>
          </reference>
          <reference field="5" count="1" selected="0">
            <x v="298"/>
          </reference>
          <reference field="6" count="1" selected="0">
            <x v="1"/>
          </reference>
          <reference field="12" count="1">
            <x v="201"/>
          </reference>
        </references>
      </pivotArea>
    </format>
    <format dxfId="430">
      <pivotArea dataOnly="0" labelOnly="1" outline="0" fieldPosition="0">
        <references count="6">
          <reference field="2" count="1" selected="0">
            <x v="432"/>
          </reference>
          <reference field="3" count="1" selected="0">
            <x v="93"/>
          </reference>
          <reference field="4" count="1" selected="0">
            <x v="0"/>
          </reference>
          <reference field="5" count="1" selected="0">
            <x v="299"/>
          </reference>
          <reference field="6" count="1" selected="0">
            <x v="1"/>
          </reference>
          <reference field="12" count="1">
            <x v="192"/>
          </reference>
        </references>
      </pivotArea>
    </format>
    <format dxfId="429">
      <pivotArea dataOnly="0" labelOnly="1" outline="0" fieldPosition="0">
        <references count="6">
          <reference field="2" count="1" selected="0">
            <x v="433"/>
          </reference>
          <reference field="3" count="1" selected="0">
            <x v="71"/>
          </reference>
          <reference field="4" count="1" selected="0">
            <x v="0"/>
          </reference>
          <reference field="5" count="1" selected="0">
            <x v="320"/>
          </reference>
          <reference field="6" count="1" selected="0">
            <x v="1"/>
          </reference>
          <reference field="12" count="1">
            <x v="216"/>
          </reference>
        </references>
      </pivotArea>
    </format>
    <format dxfId="428">
      <pivotArea dataOnly="0" labelOnly="1" outline="0" fieldPosition="0">
        <references count="6">
          <reference field="2" count="1" selected="0">
            <x v="435"/>
          </reference>
          <reference field="3" count="1" selected="0">
            <x v="87"/>
          </reference>
          <reference field="4" count="1" selected="0">
            <x v="1"/>
          </reference>
          <reference field="5" count="1" selected="0">
            <x v="345"/>
          </reference>
          <reference field="6" count="1" selected="0">
            <x v="1"/>
          </reference>
          <reference field="12" count="1">
            <x v="231"/>
          </reference>
        </references>
      </pivotArea>
    </format>
    <format dxfId="427">
      <pivotArea dataOnly="0" labelOnly="1" outline="0" fieldPosition="0">
        <references count="6">
          <reference field="2" count="1" selected="0">
            <x v="436"/>
          </reference>
          <reference field="3" count="1" selected="0">
            <x v="48"/>
          </reference>
          <reference field="4" count="1" selected="0">
            <x v="0"/>
          </reference>
          <reference field="5" count="1" selected="0">
            <x v="347"/>
          </reference>
          <reference field="6" count="1" selected="0">
            <x v="1"/>
          </reference>
          <reference field="12" count="1">
            <x v="233"/>
          </reference>
        </references>
      </pivotArea>
    </format>
    <format dxfId="426">
      <pivotArea dataOnly="0" labelOnly="1" outline="0" fieldPosition="0">
        <references count="6">
          <reference field="2" count="1" selected="0">
            <x v="437"/>
          </reference>
          <reference field="3" count="1" selected="0">
            <x v="30"/>
          </reference>
          <reference field="4" count="1" selected="0">
            <x v="1"/>
          </reference>
          <reference field="5" count="1" selected="0">
            <x v="350"/>
          </reference>
          <reference field="6" count="1" selected="0">
            <x v="1"/>
          </reference>
          <reference field="12" count="1">
            <x v="235"/>
          </reference>
        </references>
      </pivotArea>
    </format>
    <format dxfId="425">
      <pivotArea dataOnly="0" labelOnly="1" outline="0" fieldPosition="0">
        <references count="6">
          <reference field="2" count="1" selected="0">
            <x v="438"/>
          </reference>
          <reference field="3" count="1" selected="0">
            <x v="71"/>
          </reference>
          <reference field="4" count="1" selected="0">
            <x v="1"/>
          </reference>
          <reference field="5" count="1" selected="0">
            <x v="351"/>
          </reference>
          <reference field="6" count="1" selected="0">
            <x v="1"/>
          </reference>
          <reference field="12" count="1">
            <x v="222"/>
          </reference>
        </references>
      </pivotArea>
    </format>
    <format dxfId="424">
      <pivotArea dataOnly="0" labelOnly="1" outline="0" fieldPosition="0">
        <references count="6">
          <reference field="2" count="1" selected="0">
            <x v="441"/>
          </reference>
          <reference field="3" count="1" selected="0">
            <x v="106"/>
          </reference>
          <reference field="4" count="1" selected="0">
            <x v="1"/>
          </reference>
          <reference field="5" count="1" selected="0">
            <x v="375"/>
          </reference>
          <reference field="6" count="1" selected="0">
            <x v="1"/>
          </reference>
          <reference field="12" count="1">
            <x v="251"/>
          </reference>
        </references>
      </pivotArea>
    </format>
    <format dxfId="423">
      <pivotArea dataOnly="0" labelOnly="1" outline="0" fieldPosition="0">
        <references count="6">
          <reference field="2" count="1" selected="0">
            <x v="442"/>
          </reference>
          <reference field="3" count="1" selected="0">
            <x v="71"/>
          </reference>
          <reference field="4" count="1" selected="0">
            <x v="1"/>
          </reference>
          <reference field="5" count="1" selected="0">
            <x v="386"/>
          </reference>
          <reference field="6" count="1" selected="0">
            <x v="1"/>
          </reference>
          <reference field="12" count="1">
            <x v="260"/>
          </reference>
        </references>
      </pivotArea>
    </format>
    <format dxfId="422">
      <pivotArea dataOnly="0" labelOnly="1" outline="0" fieldPosition="0">
        <references count="6">
          <reference field="2" count="1" selected="0">
            <x v="443"/>
          </reference>
          <reference field="3" count="1" selected="0">
            <x v="120"/>
          </reference>
          <reference field="4" count="1" selected="0">
            <x v="0"/>
          </reference>
          <reference field="5" count="1" selected="0">
            <x v="34"/>
          </reference>
          <reference field="6" count="1" selected="0">
            <x v="1"/>
          </reference>
          <reference field="12" count="1">
            <x v="106"/>
          </reference>
        </references>
      </pivotArea>
    </format>
    <format dxfId="421">
      <pivotArea dataOnly="0" labelOnly="1" outline="0" fieldPosition="0">
        <references count="6">
          <reference field="2" count="1" selected="0">
            <x v="444"/>
          </reference>
          <reference field="3" count="1" selected="0">
            <x v="74"/>
          </reference>
          <reference field="4" count="1" selected="0">
            <x v="1"/>
          </reference>
          <reference field="5" count="1" selected="0">
            <x v="389"/>
          </reference>
          <reference field="6" count="1" selected="0">
            <x v="1"/>
          </reference>
          <reference field="12" count="1">
            <x v="262"/>
          </reference>
        </references>
      </pivotArea>
    </format>
    <format dxfId="420">
      <pivotArea dataOnly="0" labelOnly="1" outline="0" fieldPosition="0">
        <references count="6">
          <reference field="2" count="1" selected="0">
            <x v="446"/>
          </reference>
          <reference field="3" count="1" selected="0">
            <x v="67"/>
          </reference>
          <reference field="4" count="1" selected="0">
            <x v="1"/>
          </reference>
          <reference field="5" count="1" selected="0">
            <x v="407"/>
          </reference>
          <reference field="6" count="1" selected="0">
            <x v="1"/>
          </reference>
          <reference field="12" count="1">
            <x v="272"/>
          </reference>
        </references>
      </pivotArea>
    </format>
    <format dxfId="419">
      <pivotArea dataOnly="0" labelOnly="1" outline="0" fieldPosition="0">
        <references count="6">
          <reference field="2" count="1" selected="0">
            <x v="447"/>
          </reference>
          <reference field="3" count="1" selected="0">
            <x v="30"/>
          </reference>
          <reference field="4" count="1" selected="0">
            <x v="0"/>
          </reference>
          <reference field="5" count="1" selected="0">
            <x v="409"/>
          </reference>
          <reference field="6" count="1" selected="0">
            <x v="1"/>
          </reference>
          <reference field="12" count="1">
            <x v="238"/>
          </reference>
        </references>
      </pivotArea>
    </format>
    <format dxfId="418">
      <pivotArea dataOnly="0" labelOnly="1" outline="0" fieldPosition="0">
        <references count="6">
          <reference field="2" count="1" selected="0">
            <x v="448"/>
          </reference>
          <reference field="3" count="1" selected="0">
            <x v="6"/>
          </reference>
          <reference field="4" count="1" selected="0">
            <x v="1"/>
          </reference>
          <reference field="5" count="1" selected="0">
            <x v="411"/>
          </reference>
          <reference field="6" count="1" selected="0">
            <x v="1"/>
          </reference>
          <reference field="12" count="1">
            <x v="274"/>
          </reference>
        </references>
      </pivotArea>
    </format>
    <format dxfId="417">
      <pivotArea dataOnly="0" labelOnly="1" outline="0" fieldPosition="0">
        <references count="6">
          <reference field="2" count="1" selected="0">
            <x v="450"/>
          </reference>
          <reference field="3" count="1" selected="0">
            <x v="2"/>
          </reference>
          <reference field="4" count="1" selected="0">
            <x v="0"/>
          </reference>
          <reference field="5" count="1" selected="0">
            <x v="254"/>
          </reference>
          <reference field="6" count="1" selected="0">
            <x v="1"/>
          </reference>
          <reference field="12" count="1">
            <x v="275"/>
          </reference>
        </references>
      </pivotArea>
    </format>
    <format dxfId="416">
      <pivotArea dataOnly="0" labelOnly="1" outline="0" fieldPosition="0">
        <references count="6">
          <reference field="2" count="1" selected="0">
            <x v="454"/>
          </reference>
          <reference field="3" count="1" selected="0">
            <x v="108"/>
          </reference>
          <reference field="4" count="1" selected="0">
            <x v="1"/>
          </reference>
          <reference field="5" count="1" selected="0">
            <x v="416"/>
          </reference>
          <reference field="6" count="1" selected="0">
            <x v="1"/>
          </reference>
          <reference field="12" count="1">
            <x v="277"/>
          </reference>
        </references>
      </pivotArea>
    </format>
    <format dxfId="415">
      <pivotArea dataOnly="0" labelOnly="1" outline="0" fieldPosition="0">
        <references count="6">
          <reference field="2" count="1" selected="0">
            <x v="460"/>
          </reference>
          <reference field="3" count="1" selected="0">
            <x v="71"/>
          </reference>
          <reference field="4" count="1" selected="0">
            <x v="1"/>
          </reference>
          <reference field="5" count="1" selected="0">
            <x v="427"/>
          </reference>
          <reference field="6" count="1" selected="0">
            <x v="1"/>
          </reference>
          <reference field="12" count="1">
            <x v="281"/>
          </reference>
        </references>
      </pivotArea>
    </format>
    <format dxfId="414">
      <pivotArea dataOnly="0" labelOnly="1" outline="0" fieldPosition="0">
        <references count="6">
          <reference field="2" count="1" selected="0">
            <x v="461"/>
          </reference>
          <reference field="3" count="1" selected="0">
            <x v="48"/>
          </reference>
          <reference field="4" count="1" selected="0">
            <x v="1"/>
          </reference>
          <reference field="5" count="1" selected="0">
            <x v="428"/>
          </reference>
          <reference field="6" count="1" selected="0">
            <x v="1"/>
          </reference>
          <reference field="12" count="1">
            <x v="282"/>
          </reference>
        </references>
      </pivotArea>
    </format>
    <format dxfId="413">
      <pivotArea dataOnly="0" labelOnly="1" outline="0" fieldPosition="0">
        <references count="6">
          <reference field="2" count="1" selected="0">
            <x v="462"/>
          </reference>
          <reference field="3" count="1" selected="0">
            <x v="51"/>
          </reference>
          <reference field="4" count="1" selected="0">
            <x v="0"/>
          </reference>
          <reference field="5" count="1" selected="0">
            <x v="429"/>
          </reference>
          <reference field="6" count="1" selected="0">
            <x v="2"/>
          </reference>
          <reference field="12" count="1">
            <x v="283"/>
          </reference>
        </references>
      </pivotArea>
    </format>
    <format dxfId="412">
      <pivotArea dataOnly="0" labelOnly="1" outline="0" fieldPosition="0">
        <references count="6">
          <reference field="2" count="1" selected="0">
            <x v="463"/>
          </reference>
          <reference field="3" count="1" selected="0">
            <x v="154"/>
          </reference>
          <reference field="4" count="1" selected="0">
            <x v="0"/>
          </reference>
          <reference field="5" count="1" selected="0">
            <x v="414"/>
          </reference>
          <reference field="6" count="1" selected="0">
            <x v="1"/>
          </reference>
          <reference field="12" count="1">
            <x v="284"/>
          </reference>
        </references>
      </pivotArea>
    </format>
    <format dxfId="411">
      <pivotArea dataOnly="0" labelOnly="1" outline="0" fieldPosition="0">
        <references count="6">
          <reference field="2" count="1" selected="0">
            <x v="464"/>
          </reference>
          <reference field="3" count="1" selected="0">
            <x v="108"/>
          </reference>
          <reference field="4" count="1" selected="0">
            <x v="1"/>
          </reference>
          <reference field="5" count="1" selected="0">
            <x v="431"/>
          </reference>
          <reference field="6" count="1" selected="0">
            <x v="1"/>
          </reference>
          <reference field="12" count="1">
            <x v="274"/>
          </reference>
        </references>
      </pivotArea>
    </format>
    <format dxfId="410">
      <pivotArea dataOnly="0" labelOnly="1" outline="0" fieldPosition="0">
        <references count="6">
          <reference field="2" count="1" selected="0">
            <x v="465"/>
          </reference>
          <reference field="3" count="1" selected="0">
            <x v="71"/>
          </reference>
          <reference field="4" count="1" selected="0">
            <x v="1"/>
          </reference>
          <reference field="5" count="1" selected="0">
            <x v="438"/>
          </reference>
          <reference field="6" count="1" selected="0">
            <x v="1"/>
          </reference>
          <reference field="12" count="1">
            <x v="289"/>
          </reference>
        </references>
      </pivotArea>
    </format>
    <format dxfId="409">
      <pivotArea dataOnly="0" labelOnly="1" outline="0" fieldPosition="0">
        <references count="6">
          <reference field="2" count="1" selected="0">
            <x v="467"/>
          </reference>
          <reference field="3" count="1" selected="0">
            <x v="1048832"/>
          </reference>
          <reference field="4" count="1" selected="0">
            <x v="1"/>
          </reference>
          <reference field="5" count="1" selected="0">
            <x v="443"/>
          </reference>
          <reference field="6" count="1" selected="0">
            <x v="1"/>
          </reference>
          <reference field="12" count="1">
            <x v="238"/>
          </reference>
        </references>
      </pivotArea>
    </format>
    <format dxfId="408">
      <pivotArea dataOnly="0" labelOnly="1" outline="0" fieldPosition="0">
        <references count="6">
          <reference field="2" count="1" selected="0">
            <x v="468"/>
          </reference>
          <reference field="3" count="1" selected="0">
            <x v="1048832"/>
          </reference>
          <reference field="4" count="1" selected="0">
            <x v="1"/>
          </reference>
          <reference field="5" count="1" selected="0">
            <x v="451"/>
          </reference>
          <reference field="6" count="1" selected="0">
            <x v="1"/>
          </reference>
          <reference field="12" count="1">
            <x v="294"/>
          </reference>
        </references>
      </pivotArea>
    </format>
    <format dxfId="407">
      <pivotArea dataOnly="0" labelOnly="1" outline="0" fieldPosition="0">
        <references count="6">
          <reference field="2" count="1" selected="0">
            <x v="469"/>
          </reference>
          <reference field="3" count="1" selected="0">
            <x v="1048832"/>
          </reference>
          <reference field="4" count="1" selected="0">
            <x v="0"/>
          </reference>
          <reference field="5" count="1" selected="0">
            <x v="319"/>
          </reference>
          <reference field="6" count="1" selected="0">
            <x v="1"/>
          </reference>
          <reference field="12" count="1">
            <x v="306"/>
          </reference>
        </references>
      </pivotArea>
    </format>
    <format dxfId="406">
      <pivotArea dataOnly="0" labelOnly="1" outline="0" fieldPosition="0">
        <references count="6">
          <reference field="2" count="1" selected="0">
            <x v="470"/>
          </reference>
          <reference field="3" count="1" selected="0">
            <x v="20"/>
          </reference>
          <reference field="4" count="1" selected="0">
            <x v="1"/>
          </reference>
          <reference field="5" count="1" selected="0">
            <x v="179"/>
          </reference>
          <reference field="6" count="1" selected="0">
            <x v="1"/>
          </reference>
          <reference field="12" count="1">
            <x v="128"/>
          </reference>
        </references>
      </pivotArea>
    </format>
    <format dxfId="405">
      <pivotArea dataOnly="0" labelOnly="1" outline="0" fieldPosition="0">
        <references count="6">
          <reference field="2" count="1" selected="0">
            <x v="471"/>
          </reference>
          <reference field="3" count="1" selected="0">
            <x v="72"/>
          </reference>
          <reference field="4" count="1" selected="0">
            <x v="1"/>
          </reference>
          <reference field="5" count="1" selected="0">
            <x v="188"/>
          </reference>
          <reference field="6" count="1" selected="0">
            <x v="1"/>
          </reference>
          <reference field="12" count="1">
            <x v="134"/>
          </reference>
        </references>
      </pivotArea>
    </format>
    <format dxfId="404">
      <pivotArea dataOnly="0" labelOnly="1" outline="0" fieldPosition="0">
        <references count="6">
          <reference field="2" count="1" selected="0">
            <x v="472"/>
          </reference>
          <reference field="3" count="1" selected="0">
            <x v="94"/>
          </reference>
          <reference field="4" count="1" selected="0">
            <x v="0"/>
          </reference>
          <reference field="5" count="1" selected="0">
            <x v="230"/>
          </reference>
          <reference field="6" count="1" selected="0">
            <x v="1"/>
          </reference>
          <reference field="12" count="1">
            <x v="159"/>
          </reference>
        </references>
      </pivotArea>
    </format>
    <format dxfId="403">
      <pivotArea dataOnly="0" labelOnly="1" outline="0" fieldPosition="0">
        <references count="6">
          <reference field="2" count="1" selected="0">
            <x v="473"/>
          </reference>
          <reference field="3" count="1" selected="0">
            <x v="94"/>
          </reference>
          <reference field="4" count="1" selected="0">
            <x v="0"/>
          </reference>
          <reference field="5" count="1" selected="0">
            <x v="231"/>
          </reference>
          <reference field="6" count="1" selected="0">
            <x v="1"/>
          </reference>
          <reference field="12" count="1">
            <x v="106"/>
          </reference>
        </references>
      </pivotArea>
    </format>
    <format dxfId="402">
      <pivotArea dataOnly="0" labelOnly="1" outline="0" fieldPosition="0">
        <references count="6">
          <reference field="2" count="1" selected="0">
            <x v="474"/>
          </reference>
          <reference field="3" count="1" selected="0">
            <x v="48"/>
          </reference>
          <reference field="4" count="1" selected="0">
            <x v="0"/>
          </reference>
          <reference field="5" count="1" selected="0">
            <x v="352"/>
          </reference>
          <reference field="6" count="1" selected="0">
            <x v="1"/>
          </reference>
          <reference field="12" count="1">
            <x v="236"/>
          </reference>
        </references>
      </pivotArea>
    </format>
    <format dxfId="401">
      <pivotArea dataOnly="0" labelOnly="1" outline="0" fieldPosition="0">
        <references count="6">
          <reference field="2" count="1" selected="0">
            <x v="475"/>
          </reference>
          <reference field="3" count="1" selected="0">
            <x v="176"/>
          </reference>
          <reference field="4" count="1" selected="0">
            <x v="0"/>
          </reference>
          <reference field="5" count="1" selected="0">
            <x v="365"/>
          </reference>
          <reference field="6" count="1" selected="0">
            <x v="1"/>
          </reference>
          <reference field="12" count="1">
            <x v="246"/>
          </reference>
        </references>
      </pivotArea>
    </format>
    <format dxfId="400">
      <pivotArea dataOnly="0" labelOnly="1" outline="0" fieldPosition="0">
        <references count="6">
          <reference field="2" count="1" selected="0">
            <x v="476"/>
          </reference>
          <reference field="3" count="1" selected="0">
            <x v="93"/>
          </reference>
          <reference field="4" count="1" selected="0">
            <x v="0"/>
          </reference>
          <reference field="5" count="1" selected="0">
            <x v="387"/>
          </reference>
          <reference field="6" count="1" selected="0">
            <x v="1"/>
          </reference>
          <reference field="12" count="1">
            <x v="261"/>
          </reference>
        </references>
      </pivotArea>
    </format>
    <format dxfId="399">
      <pivotArea dataOnly="0" labelOnly="1" outline="0" fieldPosition="0">
        <references count="6">
          <reference field="2" count="1" selected="0">
            <x v="477"/>
          </reference>
          <reference field="3" count="1" selected="0">
            <x v="67"/>
          </reference>
          <reference field="4" count="1" selected="0">
            <x v="1"/>
          </reference>
          <reference field="5" count="1" selected="0">
            <x v="390"/>
          </reference>
          <reference field="6" count="1" selected="0">
            <x v="1"/>
          </reference>
          <reference field="12" count="1">
            <x v="184"/>
          </reference>
        </references>
      </pivotArea>
    </format>
    <format dxfId="398">
      <pivotArea dataOnly="0" labelOnly="1" outline="0" fieldPosition="0">
        <references count="6">
          <reference field="2" count="1" selected="0">
            <x v="478"/>
          </reference>
          <reference field="3" count="1" selected="0">
            <x v="108"/>
          </reference>
          <reference field="4" count="1" selected="0">
            <x v="1"/>
          </reference>
          <reference field="5" count="1" selected="0">
            <x v="424"/>
          </reference>
          <reference field="6" count="1" selected="0">
            <x v="1"/>
          </reference>
          <reference field="12" count="1">
            <x v="280"/>
          </reference>
        </references>
      </pivotArea>
    </format>
    <format dxfId="397">
      <pivotArea dataOnly="0" labelOnly="1" outline="0" fieldPosition="0">
        <references count="6">
          <reference field="2" count="1" selected="0">
            <x v="482"/>
          </reference>
          <reference field="3" count="1" selected="0">
            <x v="82"/>
          </reference>
          <reference field="4" count="1" selected="0">
            <x v="2"/>
          </reference>
          <reference field="5" count="1" selected="0">
            <x v="441"/>
          </reference>
          <reference field="6" count="1" selected="0">
            <x v="1"/>
          </reference>
          <reference field="12" count="1">
            <x v="238"/>
          </reference>
        </references>
      </pivotArea>
    </format>
    <format dxfId="396">
      <pivotArea dataOnly="0" labelOnly="1" outline="0" fieldPosition="0">
        <references count="6">
          <reference field="2" count="1" selected="0">
            <x v="483"/>
          </reference>
          <reference field="3" count="1" selected="0">
            <x v="35"/>
          </reference>
          <reference field="4" count="1" selected="0">
            <x v="0"/>
          </reference>
          <reference field="5" count="1" selected="0">
            <x v="7"/>
          </reference>
          <reference field="6" count="1" selected="0">
            <x v="0"/>
          </reference>
          <reference field="12" count="1">
            <x v="4"/>
          </reference>
        </references>
      </pivotArea>
    </format>
    <format dxfId="395">
      <pivotArea dataOnly="0" labelOnly="1" outline="0" fieldPosition="0">
        <references count="6">
          <reference field="2" count="1" selected="0">
            <x v="484"/>
          </reference>
          <reference field="3" count="1" selected="0">
            <x v="1048832"/>
          </reference>
          <reference field="4" count="1" selected="0">
            <x v="1"/>
          </reference>
          <reference field="5" count="1" selected="0">
            <x v="14"/>
          </reference>
          <reference field="6" count="1" selected="0">
            <x v="0"/>
          </reference>
          <reference field="12" count="1">
            <x v="9"/>
          </reference>
        </references>
      </pivotArea>
    </format>
    <format dxfId="394">
      <pivotArea dataOnly="0" labelOnly="1" outline="0" fieldPosition="0">
        <references count="6">
          <reference field="2" count="1" selected="0">
            <x v="485"/>
          </reference>
          <reference field="3" count="1" selected="0">
            <x v="165"/>
          </reference>
          <reference field="4" count="1" selected="0">
            <x v="1"/>
          </reference>
          <reference field="5" count="1" selected="0">
            <x v="15"/>
          </reference>
          <reference field="6" count="1" selected="0">
            <x v="0"/>
          </reference>
          <reference field="12" count="1">
            <x v="10"/>
          </reference>
        </references>
      </pivotArea>
    </format>
    <format dxfId="393">
      <pivotArea dataOnly="0" labelOnly="1" outline="0" fieldPosition="0">
        <references count="6">
          <reference field="2" count="1" selected="0">
            <x v="486"/>
          </reference>
          <reference field="3" count="1" selected="0">
            <x v="148"/>
          </reference>
          <reference field="4" count="1" selected="0">
            <x v="1"/>
          </reference>
          <reference field="5" count="1" selected="0">
            <x v="16"/>
          </reference>
          <reference field="6" count="1" selected="0">
            <x v="0"/>
          </reference>
          <reference field="12" count="1">
            <x v="11"/>
          </reference>
        </references>
      </pivotArea>
    </format>
    <format dxfId="392">
      <pivotArea dataOnly="0" labelOnly="1" outline="0" fieldPosition="0">
        <references count="6">
          <reference field="2" count="1" selected="0">
            <x v="487"/>
          </reference>
          <reference field="3" count="1" selected="0">
            <x v="30"/>
          </reference>
          <reference field="4" count="1" selected="0">
            <x v="1"/>
          </reference>
          <reference field="5" count="1" selected="0">
            <x v="17"/>
          </reference>
          <reference field="6" count="1" selected="0">
            <x v="0"/>
          </reference>
          <reference field="12" count="1">
            <x v="12"/>
          </reference>
        </references>
      </pivotArea>
    </format>
    <format dxfId="391">
      <pivotArea dataOnly="0" labelOnly="1" outline="0" fieldPosition="0">
        <references count="6">
          <reference field="2" count="1" selected="0">
            <x v="488"/>
          </reference>
          <reference field="3" count="1" selected="0">
            <x v="1048832"/>
          </reference>
          <reference field="4" count="1" selected="0">
            <x v="1"/>
          </reference>
          <reference field="5" count="1" selected="0">
            <x v="21"/>
          </reference>
          <reference field="6" count="1" selected="0">
            <x v="0"/>
          </reference>
          <reference field="12" count="1">
            <x v="15"/>
          </reference>
        </references>
      </pivotArea>
    </format>
    <format dxfId="390">
      <pivotArea dataOnly="0" labelOnly="1" outline="0" fieldPosition="0">
        <references count="6">
          <reference field="2" count="1" selected="0">
            <x v="489"/>
          </reference>
          <reference field="3" count="1" selected="0">
            <x v="30"/>
          </reference>
          <reference field="4" count="1" selected="0">
            <x v="1"/>
          </reference>
          <reference field="5" count="1" selected="0">
            <x v="25"/>
          </reference>
          <reference field="6" count="1" selected="0">
            <x v="0"/>
          </reference>
          <reference field="12" count="1">
            <x v="17"/>
          </reference>
        </references>
      </pivotArea>
    </format>
    <format dxfId="389">
      <pivotArea dataOnly="0" labelOnly="1" outline="0" fieldPosition="0">
        <references count="6">
          <reference field="2" count="1" selected="0">
            <x v="490"/>
          </reference>
          <reference field="3" count="1" selected="0">
            <x v="106"/>
          </reference>
          <reference field="4" count="1" selected="0">
            <x v="1"/>
          </reference>
          <reference field="5" count="1" selected="0">
            <x v="68"/>
          </reference>
          <reference field="6" count="1" selected="0">
            <x v="0"/>
          </reference>
          <reference field="12" count="1">
            <x v="44"/>
          </reference>
        </references>
      </pivotArea>
    </format>
    <format dxfId="388">
      <pivotArea dataOnly="0" labelOnly="1" outline="0" fieldPosition="0">
        <references count="6">
          <reference field="2" count="1" selected="0">
            <x v="492"/>
          </reference>
          <reference field="3" count="1" selected="0">
            <x v="106"/>
          </reference>
          <reference field="4" count="1" selected="0">
            <x v="1"/>
          </reference>
          <reference field="5" count="1" selected="0">
            <x v="70"/>
          </reference>
          <reference field="6" count="1" selected="0">
            <x v="0"/>
          </reference>
          <reference field="12" count="1">
            <x v="45"/>
          </reference>
        </references>
      </pivotArea>
    </format>
    <format dxfId="387">
      <pivotArea dataOnly="0" labelOnly="1" outline="0" fieldPosition="0">
        <references count="6">
          <reference field="2" count="1" selected="0">
            <x v="493"/>
          </reference>
          <reference field="3" count="1" selected="0">
            <x v="90"/>
          </reference>
          <reference field="4" count="1" selected="0">
            <x v="1"/>
          </reference>
          <reference field="5" count="1" selected="0">
            <x v="76"/>
          </reference>
          <reference field="6" count="1" selected="0">
            <x v="1"/>
          </reference>
          <reference field="12" count="1">
            <x v="47"/>
          </reference>
        </references>
      </pivotArea>
    </format>
    <format dxfId="386">
      <pivotArea dataOnly="0" labelOnly="1" outline="0" fieldPosition="0">
        <references count="6">
          <reference field="2" count="1" selected="0">
            <x v="494"/>
          </reference>
          <reference field="3" count="1" selected="0">
            <x v="90"/>
          </reference>
          <reference field="4" count="1" selected="0">
            <x v="0"/>
          </reference>
          <reference field="5" count="1" selected="0">
            <x v="77"/>
          </reference>
          <reference field="6" count="1" selected="0">
            <x v="0"/>
          </reference>
          <reference field="12" count="1">
            <x v="48"/>
          </reference>
        </references>
      </pivotArea>
    </format>
    <format dxfId="385">
      <pivotArea dataOnly="0" labelOnly="1" outline="0" fieldPosition="0">
        <references count="6">
          <reference field="2" count="1" selected="0">
            <x v="495"/>
          </reference>
          <reference field="3" count="1" selected="0">
            <x v="2"/>
          </reference>
          <reference field="4" count="1" selected="0">
            <x v="1"/>
          </reference>
          <reference field="5" count="1" selected="0">
            <x v="84"/>
          </reference>
          <reference field="6" count="1" selected="0">
            <x v="0"/>
          </reference>
          <reference field="12" count="1">
            <x v="54"/>
          </reference>
        </references>
      </pivotArea>
    </format>
    <format dxfId="384">
      <pivotArea dataOnly="0" labelOnly="1" outline="0" fieldPosition="0">
        <references count="6">
          <reference field="2" count="1" selected="0">
            <x v="496"/>
          </reference>
          <reference field="3" count="1" selected="0">
            <x v="2"/>
          </reference>
          <reference field="4" count="1" selected="0">
            <x v="0"/>
          </reference>
          <reference field="5" count="1" selected="0">
            <x v="84"/>
          </reference>
          <reference field="6" count="1" selected="0">
            <x v="0"/>
          </reference>
          <reference field="12" count="1">
            <x v="57"/>
          </reference>
        </references>
      </pivotArea>
    </format>
    <format dxfId="383">
      <pivotArea dataOnly="0" labelOnly="1" outline="0" fieldPosition="0">
        <references count="6">
          <reference field="2" count="1" selected="0">
            <x v="497"/>
          </reference>
          <reference field="3" count="1" selected="0">
            <x v="2"/>
          </reference>
          <reference field="4" count="1" selected="0">
            <x v="1"/>
          </reference>
          <reference field="5" count="1" selected="0">
            <x v="84"/>
          </reference>
          <reference field="6" count="1" selected="0">
            <x v="0"/>
          </reference>
          <reference field="12" count="1">
            <x v="58"/>
          </reference>
        </references>
      </pivotArea>
    </format>
    <format dxfId="382">
      <pivotArea dataOnly="0" labelOnly="1" outline="0" fieldPosition="0">
        <references count="6">
          <reference field="2" count="1" selected="0">
            <x v="498"/>
          </reference>
          <reference field="3" count="1" selected="0">
            <x v="1048832"/>
          </reference>
          <reference field="4" count="1" selected="0">
            <x v="1"/>
          </reference>
          <reference field="5" count="1" selected="0">
            <x v="89"/>
          </reference>
          <reference field="6" count="1" selected="0">
            <x v="0"/>
          </reference>
          <reference field="12" count="1">
            <x v="62"/>
          </reference>
        </references>
      </pivotArea>
    </format>
    <format dxfId="381">
      <pivotArea dataOnly="0" labelOnly="1" outline="0" fieldPosition="0">
        <references count="6">
          <reference field="2" count="1" selected="0">
            <x v="499"/>
          </reference>
          <reference field="3" count="1" selected="0">
            <x v="151"/>
          </reference>
          <reference field="4" count="1" selected="0">
            <x v="1"/>
          </reference>
          <reference field="5" count="1" selected="0">
            <x v="92"/>
          </reference>
          <reference field="6" count="1" selected="0">
            <x v="0"/>
          </reference>
          <reference field="12" count="1">
            <x v="65"/>
          </reference>
        </references>
      </pivotArea>
    </format>
    <format dxfId="380">
      <pivotArea dataOnly="0" labelOnly="1" outline="0" fieldPosition="0">
        <references count="6">
          <reference field="2" count="1" selected="0">
            <x v="500"/>
          </reference>
          <reference field="3" count="1" selected="0">
            <x v="1048832"/>
          </reference>
          <reference field="4" count="1" selected="0">
            <x v="1"/>
          </reference>
          <reference field="5" count="1" selected="0">
            <x v="93"/>
          </reference>
          <reference field="6" count="1" selected="0">
            <x v="0"/>
          </reference>
          <reference field="12" count="1">
            <x v="66"/>
          </reference>
        </references>
      </pivotArea>
    </format>
    <format dxfId="379">
      <pivotArea dataOnly="0" labelOnly="1" outline="0" fieldPosition="0">
        <references count="6">
          <reference field="2" count="1" selected="0">
            <x v="501"/>
          </reference>
          <reference field="3" count="1" selected="0">
            <x v="1048832"/>
          </reference>
          <reference field="4" count="1" selected="0">
            <x v="1"/>
          </reference>
          <reference field="5" count="1" selected="0">
            <x v="94"/>
          </reference>
          <reference field="6" count="1" selected="0">
            <x v="0"/>
          </reference>
          <reference field="12" count="1">
            <x v="67"/>
          </reference>
        </references>
      </pivotArea>
    </format>
    <format dxfId="378">
      <pivotArea dataOnly="0" labelOnly="1" outline="0" fieldPosition="0">
        <references count="6">
          <reference field="2" count="1" selected="0">
            <x v="502"/>
          </reference>
          <reference field="3" count="1" selected="0">
            <x v="4"/>
          </reference>
          <reference field="4" count="1" selected="0">
            <x v="1"/>
          </reference>
          <reference field="5" count="1" selected="0">
            <x v="102"/>
          </reference>
          <reference field="6" count="1" selected="0">
            <x v="0"/>
          </reference>
          <reference field="12" count="1">
            <x v="74"/>
          </reference>
        </references>
      </pivotArea>
    </format>
    <format dxfId="377">
      <pivotArea dataOnly="0" labelOnly="1" outline="0" fieldPosition="0">
        <references count="6">
          <reference field="2" count="1" selected="0">
            <x v="503"/>
          </reference>
          <reference field="3" count="1" selected="0">
            <x v="35"/>
          </reference>
          <reference field="4" count="1" selected="0">
            <x v="1"/>
          </reference>
          <reference field="5" count="1" selected="0">
            <x v="131"/>
          </reference>
          <reference field="6" count="1" selected="0">
            <x v="0"/>
          </reference>
          <reference field="12" count="1">
            <x v="95"/>
          </reference>
        </references>
      </pivotArea>
    </format>
    <format dxfId="376">
      <pivotArea dataOnly="0" labelOnly="1" outline="0" fieldPosition="0">
        <references count="6">
          <reference field="2" count="1" selected="0">
            <x v="504"/>
          </reference>
          <reference field="3" count="1" selected="0">
            <x v="30"/>
          </reference>
          <reference field="4" count="1" selected="0">
            <x v="1"/>
          </reference>
          <reference field="5" count="1" selected="0">
            <x v="193"/>
          </reference>
          <reference field="6" count="1" selected="0">
            <x v="0"/>
          </reference>
          <reference field="12" count="1">
            <x v="129"/>
          </reference>
        </references>
      </pivotArea>
    </format>
    <format dxfId="375">
      <pivotArea dataOnly="0" labelOnly="1" outline="0" fieldPosition="0">
        <references count="6">
          <reference field="2" count="1" selected="0">
            <x v="505"/>
          </reference>
          <reference field="3" count="1" selected="0">
            <x v="30"/>
          </reference>
          <reference field="4" count="1" selected="0">
            <x v="1"/>
          </reference>
          <reference field="5" count="1" selected="0">
            <x v="197"/>
          </reference>
          <reference field="6" count="1" selected="0">
            <x v="0"/>
          </reference>
          <reference field="12" count="1">
            <x v="126"/>
          </reference>
        </references>
      </pivotArea>
    </format>
    <format dxfId="374">
      <pivotArea dataOnly="0" labelOnly="1" outline="0" fieldPosition="0">
        <references count="6">
          <reference field="2" count="1" selected="0">
            <x v="507"/>
          </reference>
          <reference field="3" count="1" selected="0">
            <x v="30"/>
          </reference>
          <reference field="4" count="1" selected="0">
            <x v="1"/>
          </reference>
          <reference field="5" count="1" selected="0">
            <x v="202"/>
          </reference>
          <reference field="6" count="1" selected="0">
            <x v="0"/>
          </reference>
          <reference field="12" count="1">
            <x v="143"/>
          </reference>
        </references>
      </pivotArea>
    </format>
    <format dxfId="373">
      <pivotArea dataOnly="0" labelOnly="1" outline="0" fieldPosition="0">
        <references count="6">
          <reference field="2" count="1" selected="0">
            <x v="508"/>
          </reference>
          <reference field="3" count="1" selected="0">
            <x v="35"/>
          </reference>
          <reference field="4" count="1" selected="0">
            <x v="1"/>
          </reference>
          <reference field="5" count="1" selected="0">
            <x v="204"/>
          </reference>
          <reference field="6" count="1" selected="0">
            <x v="0"/>
          </reference>
          <reference field="12" count="1">
            <x v="144"/>
          </reference>
        </references>
      </pivotArea>
    </format>
    <format dxfId="372">
      <pivotArea dataOnly="0" labelOnly="1" outline="0" fieldPosition="0">
        <references count="6">
          <reference field="2" count="1" selected="0">
            <x v="509"/>
          </reference>
          <reference field="3" count="1" selected="0">
            <x v="30"/>
          </reference>
          <reference field="4" count="1" selected="0">
            <x v="1"/>
          </reference>
          <reference field="5" count="1" selected="0">
            <x v="207"/>
          </reference>
          <reference field="6" count="1" selected="0">
            <x v="0"/>
          </reference>
          <reference field="12" count="1">
            <x v="146"/>
          </reference>
        </references>
      </pivotArea>
    </format>
    <format dxfId="371">
      <pivotArea dataOnly="0" labelOnly="1" outline="0" fieldPosition="0">
        <references count="6">
          <reference field="2" count="1" selected="0">
            <x v="510"/>
          </reference>
          <reference field="3" count="1" selected="0">
            <x v="35"/>
          </reference>
          <reference field="4" count="1" selected="0">
            <x v="0"/>
          </reference>
          <reference field="5" count="1" selected="0">
            <x v="209"/>
          </reference>
          <reference field="6" count="1" selected="0">
            <x v="0"/>
          </reference>
          <reference field="12" count="1">
            <x v="106"/>
          </reference>
        </references>
      </pivotArea>
    </format>
    <format dxfId="370">
      <pivotArea dataOnly="0" labelOnly="1" outline="0" fieldPosition="0">
        <references count="6">
          <reference field="2" count="1" selected="0">
            <x v="511"/>
          </reference>
          <reference field="3" count="1" selected="0">
            <x v="1048832"/>
          </reference>
          <reference field="4" count="1" selected="0">
            <x v="1"/>
          </reference>
          <reference field="5" count="1" selected="0">
            <x v="309"/>
          </reference>
          <reference field="6" count="1" selected="0">
            <x v="0"/>
          </reference>
          <reference field="12" count="1">
            <x v="209"/>
          </reference>
        </references>
      </pivotArea>
    </format>
    <format dxfId="369">
      <pivotArea dataOnly="0" labelOnly="1" outline="0" fieldPosition="0">
        <references count="6">
          <reference field="2" count="1" selected="0">
            <x v="513"/>
          </reference>
          <reference field="3" count="1" selected="0">
            <x v="21"/>
          </reference>
          <reference field="4" count="1" selected="0">
            <x v="1"/>
          </reference>
          <reference field="5" count="1" selected="0">
            <x v="366"/>
          </reference>
          <reference field="6" count="1" selected="0">
            <x v="0"/>
          </reference>
          <reference field="12" count="1">
            <x v="247"/>
          </reference>
        </references>
      </pivotArea>
    </format>
    <format dxfId="368">
      <pivotArea dataOnly="0" labelOnly="1" outline="0" fieldPosition="0">
        <references count="6">
          <reference field="2" count="1" selected="0">
            <x v="514"/>
          </reference>
          <reference field="3" count="1" selected="0">
            <x v="75"/>
          </reference>
          <reference field="4" count="1" selected="0">
            <x v="1"/>
          </reference>
          <reference field="5" count="1" selected="0">
            <x v="433"/>
          </reference>
          <reference field="6" count="1" selected="0">
            <x v="0"/>
          </reference>
          <reference field="12" count="1">
            <x v="286"/>
          </reference>
        </references>
      </pivotArea>
    </format>
    <format dxfId="367">
      <pivotArea dataOnly="0" labelOnly="1" outline="0" fieldPosition="0">
        <references count="6">
          <reference field="2" count="1" selected="0">
            <x v="515"/>
          </reference>
          <reference field="3" count="1" selected="0">
            <x v="71"/>
          </reference>
          <reference field="4" count="1" selected="0">
            <x v="0"/>
          </reference>
          <reference field="5" count="1" selected="0">
            <x v="444"/>
          </reference>
          <reference field="6" count="1" selected="0">
            <x v="1"/>
          </reference>
          <reference field="12" count="1">
            <x v="290"/>
          </reference>
        </references>
      </pivotArea>
    </format>
    <format dxfId="366">
      <pivotArea dataOnly="0" labelOnly="1" outline="0" fieldPosition="0">
        <references count="6">
          <reference field="2" count="1" selected="0">
            <x v="516"/>
          </reference>
          <reference field="3" count="1" selected="0">
            <x v="143"/>
          </reference>
          <reference field="4" count="1" selected="0">
            <x v="0"/>
          </reference>
          <reference field="5" count="1" selected="0">
            <x v="446"/>
          </reference>
          <reference field="6" count="1" selected="0">
            <x v="1"/>
          </reference>
          <reference field="12" count="1">
            <x v="292"/>
          </reference>
        </references>
      </pivotArea>
    </format>
    <format dxfId="365">
      <pivotArea dataOnly="0" labelOnly="1" outline="0" fieldPosition="0">
        <references count="6">
          <reference field="2" count="1" selected="0">
            <x v="517"/>
          </reference>
          <reference field="3" count="1" selected="0">
            <x v="108"/>
          </reference>
          <reference field="4" count="1" selected="0">
            <x v="1"/>
          </reference>
          <reference field="5" count="1" selected="0">
            <x v="447"/>
          </reference>
          <reference field="6" count="1" selected="0">
            <x v="1"/>
          </reference>
          <reference field="12" count="1">
            <x v="293"/>
          </reference>
        </references>
      </pivotArea>
    </format>
    <format dxfId="364">
      <pivotArea dataOnly="0" labelOnly="1" outline="0" fieldPosition="0">
        <references count="6">
          <reference field="2" count="1" selected="0">
            <x v="520"/>
          </reference>
          <reference field="3" count="1" selected="0">
            <x v="132"/>
          </reference>
          <reference field="4" count="1" selected="0">
            <x v="0"/>
          </reference>
          <reference field="5" count="1" selected="0">
            <x v="832"/>
          </reference>
          <reference field="6" count="1" selected="0">
            <x v="1"/>
          </reference>
          <reference field="12" count="1">
            <x v="520"/>
          </reference>
        </references>
      </pivotArea>
    </format>
    <format dxfId="363">
      <pivotArea dataOnly="0" labelOnly="1" outline="0" fieldPosition="0">
        <references count="6">
          <reference field="2" count="1" selected="0">
            <x v="522"/>
          </reference>
          <reference field="3" count="1" selected="0">
            <x v="71"/>
          </reference>
          <reference field="4" count="1" selected="0">
            <x v="0"/>
          </reference>
          <reference field="5" count="1" selected="0">
            <x v="453"/>
          </reference>
          <reference field="6" count="1" selected="0">
            <x v="1"/>
          </reference>
          <reference field="12" count="1">
            <x v="281"/>
          </reference>
        </references>
      </pivotArea>
    </format>
    <format dxfId="362">
      <pivotArea dataOnly="0" labelOnly="1" outline="0" fieldPosition="0">
        <references count="6">
          <reference field="2" count="1" selected="0">
            <x v="523"/>
          </reference>
          <reference field="3" count="1" selected="0">
            <x v="151"/>
          </reference>
          <reference field="4" count="1" selected="0">
            <x v="0"/>
          </reference>
          <reference field="5" count="1" selected="0">
            <x v="454"/>
          </reference>
          <reference field="6" count="1" selected="0">
            <x v="1"/>
          </reference>
          <reference field="12" count="1">
            <x v="296"/>
          </reference>
        </references>
      </pivotArea>
    </format>
    <format dxfId="361">
      <pivotArea dataOnly="0" labelOnly="1" outline="0" fieldPosition="0">
        <references count="6">
          <reference field="2" count="1" selected="0">
            <x v="524"/>
          </reference>
          <reference field="3" count="1" selected="0">
            <x v="71"/>
          </reference>
          <reference field="4" count="1" selected="0">
            <x v="0"/>
          </reference>
          <reference field="5" count="1" selected="0">
            <x v="455"/>
          </reference>
          <reference field="6" count="1" selected="0">
            <x v="1"/>
          </reference>
          <reference field="12" count="1">
            <x v="297"/>
          </reference>
        </references>
      </pivotArea>
    </format>
    <format dxfId="360">
      <pivotArea dataOnly="0" labelOnly="1" outline="0" fieldPosition="0">
        <references count="6">
          <reference field="2" count="1" selected="0">
            <x v="525"/>
          </reference>
          <reference field="3" count="1" selected="0">
            <x v="151"/>
          </reference>
          <reference field="4" count="1" selected="0">
            <x v="0"/>
          </reference>
          <reference field="5" count="1" selected="0">
            <x v="456"/>
          </reference>
          <reference field="6" count="1" selected="0">
            <x v="1"/>
          </reference>
          <reference field="12" count="1">
            <x v="298"/>
          </reference>
        </references>
      </pivotArea>
    </format>
    <format dxfId="359">
      <pivotArea dataOnly="0" labelOnly="1" outline="0" fieldPosition="0">
        <references count="6">
          <reference field="2" count="1" selected="0">
            <x v="526"/>
          </reference>
          <reference field="3" count="1" selected="0">
            <x v="151"/>
          </reference>
          <reference field="4" count="1" selected="0">
            <x v="0"/>
          </reference>
          <reference field="5" count="1" selected="0">
            <x v="457"/>
          </reference>
          <reference field="6" count="1" selected="0">
            <x v="1"/>
          </reference>
          <reference field="12" count="1">
            <x v="299"/>
          </reference>
        </references>
      </pivotArea>
    </format>
    <format dxfId="358">
      <pivotArea dataOnly="0" labelOnly="1" outline="0" fieldPosition="0">
        <references count="6">
          <reference field="2" count="1" selected="0">
            <x v="527"/>
          </reference>
          <reference field="3" count="1" selected="0">
            <x v="151"/>
          </reference>
          <reference field="4" count="1" selected="0">
            <x v="0"/>
          </reference>
          <reference field="5" count="1" selected="0">
            <x v="458"/>
          </reference>
          <reference field="6" count="1" selected="0">
            <x v="1"/>
          </reference>
          <reference field="12" count="1">
            <x v="300"/>
          </reference>
        </references>
      </pivotArea>
    </format>
    <format dxfId="357">
      <pivotArea dataOnly="0" labelOnly="1" outline="0" fieldPosition="0">
        <references count="6">
          <reference field="2" count="1" selected="0">
            <x v="528"/>
          </reference>
          <reference field="3" count="1" selected="0">
            <x v="151"/>
          </reference>
          <reference field="4" count="1" selected="0">
            <x v="1"/>
          </reference>
          <reference field="5" count="1" selected="0">
            <x v="459"/>
          </reference>
          <reference field="6" count="1" selected="0">
            <x v="1"/>
          </reference>
          <reference field="12" count="1">
            <x v="301"/>
          </reference>
        </references>
      </pivotArea>
    </format>
    <format dxfId="356">
      <pivotArea dataOnly="0" labelOnly="1" outline="0" fieldPosition="0">
        <references count="6">
          <reference field="2" count="1" selected="0">
            <x v="529"/>
          </reference>
          <reference field="3" count="1" selected="0">
            <x v="71"/>
          </reference>
          <reference field="4" count="1" selected="0">
            <x v="1"/>
          </reference>
          <reference field="5" count="1" selected="0">
            <x v="460"/>
          </reference>
          <reference field="6" count="1" selected="0">
            <x v="1"/>
          </reference>
          <reference field="12" count="1">
            <x v="302"/>
          </reference>
        </references>
      </pivotArea>
    </format>
    <format dxfId="355">
      <pivotArea dataOnly="0" labelOnly="1" outline="0" fieldPosition="0">
        <references count="6">
          <reference field="2" count="1" selected="0">
            <x v="530"/>
          </reference>
          <reference field="3" count="1" selected="0">
            <x v="71"/>
          </reference>
          <reference field="4" count="1" selected="0">
            <x v="0"/>
          </reference>
          <reference field="5" count="1" selected="0">
            <x v="461"/>
          </reference>
          <reference field="6" count="1" selected="0">
            <x v="1"/>
          </reference>
          <reference field="12" count="1">
            <x v="303"/>
          </reference>
        </references>
      </pivotArea>
    </format>
    <format dxfId="354">
      <pivotArea dataOnly="0" labelOnly="1" outline="0" fieldPosition="0">
        <references count="6">
          <reference field="2" count="1" selected="0">
            <x v="531"/>
          </reference>
          <reference field="3" count="1" selected="0">
            <x v="30"/>
          </reference>
          <reference field="4" count="1" selected="0">
            <x v="0"/>
          </reference>
          <reference field="5" count="1" selected="0">
            <x v="462"/>
          </reference>
          <reference field="6" count="1" selected="0">
            <x v="1"/>
          </reference>
          <reference field="12" count="1">
            <x v="304"/>
          </reference>
        </references>
      </pivotArea>
    </format>
    <format dxfId="353">
      <pivotArea dataOnly="0" labelOnly="1" outline="0" fieldPosition="0">
        <references count="6">
          <reference field="2" count="1" selected="0">
            <x v="532"/>
          </reference>
          <reference field="3" count="1" selected="0">
            <x v="71"/>
          </reference>
          <reference field="4" count="1" selected="0">
            <x v="1"/>
          </reference>
          <reference field="5" count="1" selected="0">
            <x v="463"/>
          </reference>
          <reference field="6" count="1" selected="0">
            <x v="1"/>
          </reference>
          <reference field="12" count="1">
            <x v="281"/>
          </reference>
        </references>
      </pivotArea>
    </format>
    <format dxfId="352">
      <pivotArea dataOnly="0" labelOnly="1" outline="0" fieldPosition="0">
        <references count="6">
          <reference field="2" count="1" selected="0">
            <x v="533"/>
          </reference>
          <reference field="3" count="1" selected="0">
            <x v="71"/>
          </reference>
          <reference field="4" count="1" selected="0">
            <x v="1"/>
          </reference>
          <reference field="5" count="1" selected="0">
            <x v="464"/>
          </reference>
          <reference field="6" count="1" selected="0">
            <x v="1"/>
          </reference>
          <reference field="12" count="1">
            <x v="305"/>
          </reference>
        </references>
      </pivotArea>
    </format>
    <format dxfId="351">
      <pivotArea dataOnly="0" labelOnly="1" outline="0" fieldPosition="0">
        <references count="6">
          <reference field="2" count="1" selected="0">
            <x v="534"/>
          </reference>
          <reference field="3" count="1" selected="0">
            <x v="1048832"/>
          </reference>
          <reference field="4" count="1" selected="0">
            <x v="1"/>
          </reference>
          <reference field="5" count="1" selected="0">
            <x v="466"/>
          </reference>
          <reference field="6" count="1" selected="0">
            <x v="1"/>
          </reference>
          <reference field="12" count="1">
            <x v="309"/>
          </reference>
        </references>
      </pivotArea>
    </format>
    <format dxfId="350">
      <pivotArea dataOnly="0" labelOnly="1" outline="0" fieldPosition="0">
        <references count="6">
          <reference field="2" count="1" selected="0">
            <x v="535"/>
          </reference>
          <reference field="3" count="1" selected="0">
            <x v="110"/>
          </reference>
          <reference field="4" count="1" selected="0">
            <x v="1"/>
          </reference>
          <reference field="5" count="1" selected="0">
            <x v="468"/>
          </reference>
          <reference field="6" count="1" selected="0">
            <x v="1"/>
          </reference>
          <reference field="12" count="1">
            <x v="311"/>
          </reference>
        </references>
      </pivotArea>
    </format>
    <format dxfId="349">
      <pivotArea dataOnly="0" labelOnly="1" outline="0" fieldPosition="0">
        <references count="6">
          <reference field="2" count="1" selected="0">
            <x v="536"/>
          </reference>
          <reference field="3" count="1" selected="0">
            <x v="165"/>
          </reference>
          <reference field="4" count="1" selected="0">
            <x v="0"/>
          </reference>
          <reference field="5" count="1" selected="0">
            <x v="469"/>
          </reference>
          <reference field="6" count="1" selected="0">
            <x v="1"/>
          </reference>
          <reference field="12" count="1">
            <x v="281"/>
          </reference>
        </references>
      </pivotArea>
    </format>
    <format dxfId="348">
      <pivotArea dataOnly="0" labelOnly="1" outline="0" fieldPosition="0">
        <references count="6">
          <reference field="2" count="1" selected="0">
            <x v="538"/>
          </reference>
          <reference field="3" count="1" selected="0">
            <x v="30"/>
          </reference>
          <reference field="4" count="1" selected="0">
            <x v="1"/>
          </reference>
          <reference field="5" count="1" selected="0">
            <x v="471"/>
          </reference>
          <reference field="6" count="1" selected="0">
            <x v="1"/>
          </reference>
          <reference field="12" count="1">
            <x v="312"/>
          </reference>
        </references>
      </pivotArea>
    </format>
    <format dxfId="347">
      <pivotArea dataOnly="0" labelOnly="1" outline="0" fieldPosition="0">
        <references count="6">
          <reference field="2" count="1" selected="0">
            <x v="541"/>
          </reference>
          <reference field="3" count="1" selected="0">
            <x v="160"/>
          </reference>
          <reference field="4" count="1" selected="0">
            <x v="1"/>
          </reference>
          <reference field="5" count="1" selected="0">
            <x v="473"/>
          </reference>
          <reference field="6" count="1" selected="0">
            <x v="1"/>
          </reference>
          <reference field="12" count="1">
            <x v="313"/>
          </reference>
        </references>
      </pivotArea>
    </format>
    <format dxfId="346">
      <pivotArea dataOnly="0" labelOnly="1" outline="0" fieldPosition="0">
        <references count="6">
          <reference field="2" count="1" selected="0">
            <x v="542"/>
          </reference>
          <reference field="3" count="1" selected="0">
            <x v="71"/>
          </reference>
          <reference field="4" count="1" selected="0">
            <x v="0"/>
          </reference>
          <reference field="5" count="1" selected="0">
            <x v="474"/>
          </reference>
          <reference field="6" count="1" selected="0">
            <x v="1"/>
          </reference>
          <reference field="12" count="1">
            <x v="314"/>
          </reference>
        </references>
      </pivotArea>
    </format>
    <format dxfId="345">
      <pivotArea dataOnly="0" labelOnly="1" outline="0" fieldPosition="0">
        <references count="6">
          <reference field="2" count="1" selected="0">
            <x v="546"/>
          </reference>
          <reference field="3" count="1" selected="0">
            <x v="63"/>
          </reference>
          <reference field="4" count="1" selected="0">
            <x v="1"/>
          </reference>
          <reference field="5" count="1" selected="0">
            <x v="478"/>
          </reference>
          <reference field="6" count="1" selected="0">
            <x v="1"/>
          </reference>
          <reference field="12" count="1">
            <x v="317"/>
          </reference>
        </references>
      </pivotArea>
    </format>
    <format dxfId="344">
      <pivotArea dataOnly="0" labelOnly="1" outline="0" fieldPosition="0">
        <references count="6">
          <reference field="2" count="1" selected="0">
            <x v="547"/>
          </reference>
          <reference field="3" count="1" selected="0">
            <x v="30"/>
          </reference>
          <reference field="4" count="1" selected="0">
            <x v="1"/>
          </reference>
          <reference field="5" count="1" selected="0">
            <x v="557"/>
          </reference>
          <reference field="6" count="1" selected="0">
            <x v="0"/>
          </reference>
          <reference field="12" count="1">
            <x v="360"/>
          </reference>
        </references>
      </pivotArea>
    </format>
    <format dxfId="343">
      <pivotArea dataOnly="0" labelOnly="1" outline="0" fieldPosition="0">
        <references count="6">
          <reference field="2" count="1" selected="0">
            <x v="548"/>
          </reference>
          <reference field="3" count="1" selected="0">
            <x v="103"/>
          </reference>
          <reference field="4" count="1" selected="0">
            <x v="1"/>
          </reference>
          <reference field="5" count="1" selected="0">
            <x v="675"/>
          </reference>
          <reference field="6" count="1" selected="0">
            <x v="0"/>
          </reference>
          <reference field="12" count="1">
            <x v="442"/>
          </reference>
        </references>
      </pivotArea>
    </format>
    <format dxfId="342">
      <pivotArea dataOnly="0" labelOnly="1" outline="0" fieldPosition="0">
        <references count="6">
          <reference field="2" count="1" selected="0">
            <x v="549"/>
          </reference>
          <reference field="3" count="1" selected="0">
            <x v="161"/>
          </reference>
          <reference field="4" count="1" selected="0">
            <x v="1"/>
          </reference>
          <reference field="5" count="1" selected="0">
            <x v="678"/>
          </reference>
          <reference field="6" count="1" selected="0">
            <x v="0"/>
          </reference>
          <reference field="12" count="1">
            <x v="445"/>
          </reference>
        </references>
      </pivotArea>
    </format>
    <format dxfId="341">
      <pivotArea dataOnly="0" labelOnly="1" outline="0" fieldPosition="0">
        <references count="6">
          <reference field="2" count="1" selected="0">
            <x v="550"/>
          </reference>
          <reference field="3" count="1" selected="0">
            <x v="35"/>
          </reference>
          <reference field="4" count="1" selected="0">
            <x v="1"/>
          </reference>
          <reference field="5" count="1" selected="0">
            <x v="683"/>
          </reference>
          <reference field="6" count="1" selected="0">
            <x v="0"/>
          </reference>
          <reference field="12" count="1">
            <x v="450"/>
          </reference>
        </references>
      </pivotArea>
    </format>
    <format dxfId="340">
      <pivotArea dataOnly="0" labelOnly="1" outline="0" fieldPosition="0">
        <references count="6">
          <reference field="2" count="1" selected="0">
            <x v="551"/>
          </reference>
          <reference field="3" count="1" selected="0">
            <x v="59"/>
          </reference>
          <reference field="4" count="1" selected="0">
            <x v="1"/>
          </reference>
          <reference field="5" count="1" selected="0">
            <x v="707"/>
          </reference>
          <reference field="6" count="1" selected="0">
            <x v="0"/>
          </reference>
          <reference field="12" count="1">
            <x v="469"/>
          </reference>
        </references>
      </pivotArea>
    </format>
    <format dxfId="339">
      <pivotArea dataOnly="0" labelOnly="1" outline="0" fieldPosition="0">
        <references count="6">
          <reference field="2" count="1" selected="0">
            <x v="552"/>
          </reference>
          <reference field="3" count="1" selected="0">
            <x v="154"/>
          </reference>
          <reference field="4" count="1" selected="0">
            <x v="1"/>
          </reference>
          <reference field="5" count="1" selected="0">
            <x v="709"/>
          </reference>
          <reference field="6" count="1" selected="0">
            <x v="0"/>
          </reference>
          <reference field="12" count="1">
            <x v="471"/>
          </reference>
        </references>
      </pivotArea>
    </format>
    <format dxfId="338">
      <pivotArea dataOnly="0" labelOnly="1" outline="0" fieldPosition="0">
        <references count="6">
          <reference field="2" count="1" selected="0">
            <x v="553"/>
          </reference>
          <reference field="3" count="1" selected="0">
            <x v="30"/>
          </reference>
          <reference field="4" count="1" selected="0">
            <x v="1"/>
          </reference>
          <reference field="5" count="1" selected="0">
            <x v="726"/>
          </reference>
          <reference field="6" count="1" selected="0">
            <x v="0"/>
          </reference>
          <reference field="12" count="1">
            <x v="11"/>
          </reference>
        </references>
      </pivotArea>
    </format>
    <format dxfId="337">
      <pivotArea dataOnly="0" labelOnly="1" outline="0" fieldPosition="0">
        <references count="6">
          <reference field="2" count="1" selected="0">
            <x v="554"/>
          </reference>
          <reference field="3" count="1" selected="0">
            <x v="136"/>
          </reference>
          <reference field="4" count="1" selected="0">
            <x v="1"/>
          </reference>
          <reference field="5" count="1" selected="0">
            <x v="730"/>
          </reference>
          <reference field="6" count="1" selected="0">
            <x v="0"/>
          </reference>
          <reference field="12" count="1">
            <x v="479"/>
          </reference>
        </references>
      </pivotArea>
    </format>
    <format dxfId="336">
      <pivotArea dataOnly="0" labelOnly="1" outline="0" fieldPosition="0">
        <references count="6">
          <reference field="2" count="1" selected="0">
            <x v="555"/>
          </reference>
          <reference field="3" count="1" selected="0">
            <x v="25"/>
          </reference>
          <reference field="4" count="1" selected="0">
            <x v="1"/>
          </reference>
          <reference field="5" count="1" selected="0">
            <x v="731"/>
          </reference>
          <reference field="6" count="1" selected="0">
            <x v="0"/>
          </reference>
          <reference field="12" count="1">
            <x v="480"/>
          </reference>
        </references>
      </pivotArea>
    </format>
    <format dxfId="335">
      <pivotArea dataOnly="0" labelOnly="1" outline="0" fieldPosition="0">
        <references count="6">
          <reference field="2" count="1" selected="0">
            <x v="556"/>
          </reference>
          <reference field="3" count="1" selected="0">
            <x v="150"/>
          </reference>
          <reference field="4" count="1" selected="0">
            <x v="1"/>
          </reference>
          <reference field="5" count="1" selected="0">
            <x v="732"/>
          </reference>
          <reference field="6" count="1" selected="0">
            <x v="0"/>
          </reference>
          <reference field="12" count="1">
            <x v="11"/>
          </reference>
        </references>
      </pivotArea>
    </format>
    <format dxfId="334">
      <pivotArea dataOnly="0" labelOnly="1" outline="0" fieldPosition="0">
        <references count="6">
          <reference field="2" count="1" selected="0">
            <x v="557"/>
          </reference>
          <reference field="3" count="1" selected="0">
            <x v="11"/>
          </reference>
          <reference field="4" count="1" selected="0">
            <x v="1"/>
          </reference>
          <reference field="5" count="1" selected="0">
            <x v="742"/>
          </reference>
          <reference field="6" count="1" selected="0">
            <x v="0"/>
          </reference>
          <reference field="12" count="1">
            <x v="480"/>
          </reference>
        </references>
      </pivotArea>
    </format>
    <format dxfId="333">
      <pivotArea dataOnly="0" labelOnly="1" outline="0" fieldPosition="0">
        <references count="6">
          <reference field="2" count="1" selected="0">
            <x v="558"/>
          </reference>
          <reference field="3" count="1" selected="0">
            <x v="35"/>
          </reference>
          <reference field="4" count="1" selected="0">
            <x v="1"/>
          </reference>
          <reference field="5" count="1" selected="0">
            <x v="750"/>
          </reference>
          <reference field="6" count="1" selected="0">
            <x v="0"/>
          </reference>
          <reference field="12" count="1">
            <x v="492"/>
          </reference>
        </references>
      </pivotArea>
    </format>
    <format dxfId="332">
      <pivotArea dataOnly="0" labelOnly="1" outline="0" fieldPosition="0">
        <references count="6">
          <reference field="2" count="1" selected="0">
            <x v="559"/>
          </reference>
          <reference field="3" count="1" selected="0">
            <x v="1048832"/>
          </reference>
          <reference field="4" count="1" selected="0">
            <x v="1"/>
          </reference>
          <reference field="5" count="1" selected="0">
            <x v="752"/>
          </reference>
          <reference field="6" count="1" selected="0">
            <x v="0"/>
          </reference>
          <reference field="12" count="1">
            <x v="493"/>
          </reference>
        </references>
      </pivotArea>
    </format>
    <format dxfId="331">
      <pivotArea dataOnly="0" labelOnly="1" outline="0" fieldPosition="0">
        <references count="6">
          <reference field="2" count="1" selected="0">
            <x v="560"/>
          </reference>
          <reference field="3" count="1" selected="0">
            <x v="32"/>
          </reference>
          <reference field="4" count="1" selected="0">
            <x v="1"/>
          </reference>
          <reference field="5" count="1" selected="0">
            <x v="757"/>
          </reference>
          <reference field="6" count="1" selected="0">
            <x v="0"/>
          </reference>
          <reference field="12" count="1">
            <x v="496"/>
          </reference>
        </references>
      </pivotArea>
    </format>
    <format dxfId="330">
      <pivotArea dataOnly="0" labelOnly="1" outline="0" fieldPosition="0">
        <references count="6">
          <reference field="2" count="1" selected="0">
            <x v="561"/>
          </reference>
          <reference field="3" count="1" selected="0">
            <x v="1048832"/>
          </reference>
          <reference field="4" count="1" selected="0">
            <x v="1"/>
          </reference>
          <reference field="5" count="1" selected="0">
            <x v="769"/>
          </reference>
          <reference field="6" count="1" selected="0">
            <x v="0"/>
          </reference>
          <reference field="12" count="1">
            <x v="502"/>
          </reference>
        </references>
      </pivotArea>
    </format>
    <format dxfId="329">
      <pivotArea dataOnly="0" labelOnly="1" outline="0" fieldPosition="0">
        <references count="6">
          <reference field="2" count="1" selected="0">
            <x v="562"/>
          </reference>
          <reference field="3" count="1" selected="0">
            <x v="101"/>
          </reference>
          <reference field="4" count="1" selected="0">
            <x v="1"/>
          </reference>
          <reference field="5" count="1" selected="0">
            <x v="1"/>
          </reference>
          <reference field="6" count="1" selected="0">
            <x v="0"/>
          </reference>
          <reference field="12" count="1">
            <x v="1"/>
          </reference>
        </references>
      </pivotArea>
    </format>
    <format dxfId="328">
      <pivotArea dataOnly="0" labelOnly="1" outline="0" fieldPosition="0">
        <references count="6">
          <reference field="2" count="1" selected="0">
            <x v="563"/>
          </reference>
          <reference field="3" count="1" selected="0">
            <x v="101"/>
          </reference>
          <reference field="4" count="1" selected="0">
            <x v="1"/>
          </reference>
          <reference field="5" count="1" selected="0">
            <x v="1"/>
          </reference>
          <reference field="6" count="1" selected="0">
            <x v="0"/>
          </reference>
          <reference field="12" count="1">
            <x v="5"/>
          </reference>
        </references>
      </pivotArea>
    </format>
    <format dxfId="327">
      <pivotArea dataOnly="0" labelOnly="1" outline="0" fieldPosition="0">
        <references count="6">
          <reference field="2" count="1" selected="0">
            <x v="567"/>
          </reference>
          <reference field="3" count="1" selected="0">
            <x v="101"/>
          </reference>
          <reference field="4" count="1" selected="0">
            <x v="1"/>
          </reference>
          <reference field="5" count="1" selected="0">
            <x v="10"/>
          </reference>
          <reference field="6" count="1" selected="0">
            <x v="0"/>
          </reference>
          <reference field="12" count="1">
            <x v="6"/>
          </reference>
        </references>
      </pivotArea>
    </format>
    <format dxfId="326">
      <pivotArea dataOnly="0" labelOnly="1" outline="0" fieldPosition="0">
        <references count="6">
          <reference field="2" count="1" selected="0">
            <x v="568"/>
          </reference>
          <reference field="3" count="1" selected="0">
            <x v="101"/>
          </reference>
          <reference field="4" count="1" selected="0">
            <x v="1"/>
          </reference>
          <reference field="5" count="1" selected="0">
            <x v="11"/>
          </reference>
          <reference field="6" count="1" selected="0">
            <x v="0"/>
          </reference>
          <reference field="12" count="1">
            <x v="7"/>
          </reference>
        </references>
      </pivotArea>
    </format>
    <format dxfId="325">
      <pivotArea dataOnly="0" labelOnly="1" outline="0" fieldPosition="0">
        <references count="6">
          <reference field="2" count="1" selected="0">
            <x v="570"/>
          </reference>
          <reference field="3" count="1" selected="0">
            <x v="101"/>
          </reference>
          <reference field="4" count="1" selected="0">
            <x v="1"/>
          </reference>
          <reference field="5" count="1" selected="0">
            <x v="13"/>
          </reference>
          <reference field="6" count="1" selected="0">
            <x v="0"/>
          </reference>
          <reference field="12" count="1">
            <x v="8"/>
          </reference>
        </references>
      </pivotArea>
    </format>
    <format dxfId="324">
      <pivotArea dataOnly="0" labelOnly="1" outline="0" fieldPosition="0">
        <references count="6">
          <reference field="2" count="1" selected="0">
            <x v="571"/>
          </reference>
          <reference field="3" count="1" selected="0">
            <x v="101"/>
          </reference>
          <reference field="4" count="1" selected="0">
            <x v="1"/>
          </reference>
          <reference field="5" count="1" selected="0">
            <x v="18"/>
          </reference>
          <reference field="6" count="1" selected="0">
            <x v="0"/>
          </reference>
          <reference field="12" count="1">
            <x v="13"/>
          </reference>
        </references>
      </pivotArea>
    </format>
    <format dxfId="323">
      <pivotArea dataOnly="0" labelOnly="1" outline="0" fieldPosition="0">
        <references count="6">
          <reference field="2" count="1" selected="0">
            <x v="573"/>
          </reference>
          <reference field="3" count="1" selected="0">
            <x v="101"/>
          </reference>
          <reference field="4" count="1" selected="0">
            <x v="1"/>
          </reference>
          <reference field="5" count="1" selected="0">
            <x v="22"/>
          </reference>
          <reference field="6" count="1" selected="0">
            <x v="0"/>
          </reference>
          <reference field="12" count="1">
            <x v="16"/>
          </reference>
        </references>
      </pivotArea>
    </format>
    <format dxfId="322">
      <pivotArea dataOnly="0" labelOnly="1" outline="0" fieldPosition="0">
        <references count="6">
          <reference field="2" count="1" selected="0">
            <x v="576"/>
          </reference>
          <reference field="3" count="1" selected="0">
            <x v="101"/>
          </reference>
          <reference field="4" count="1" selected="0">
            <x v="1"/>
          </reference>
          <reference field="5" count="1" selected="0">
            <x v="27"/>
          </reference>
          <reference field="6" count="1" selected="0">
            <x v="0"/>
          </reference>
          <reference field="12" count="1">
            <x v="19"/>
          </reference>
        </references>
      </pivotArea>
    </format>
    <format dxfId="321">
      <pivotArea dataOnly="0" labelOnly="1" outline="0" fieldPosition="0">
        <references count="6">
          <reference field="2" count="1" selected="0">
            <x v="577"/>
          </reference>
          <reference field="3" count="1" selected="0">
            <x v="101"/>
          </reference>
          <reference field="4" count="1" selected="0">
            <x v="1"/>
          </reference>
          <reference field="5" count="1" selected="0">
            <x v="28"/>
          </reference>
          <reference field="6" count="1" selected="0">
            <x v="0"/>
          </reference>
          <reference field="12" count="1">
            <x v="20"/>
          </reference>
        </references>
      </pivotArea>
    </format>
    <format dxfId="320">
      <pivotArea dataOnly="0" labelOnly="1" outline="0" fieldPosition="0">
        <references count="6">
          <reference field="2" count="1" selected="0">
            <x v="580"/>
          </reference>
          <reference field="3" count="1" selected="0">
            <x v="101"/>
          </reference>
          <reference field="4" count="1" selected="0">
            <x v="1"/>
          </reference>
          <reference field="5" count="1" selected="0">
            <x v="38"/>
          </reference>
          <reference field="6" count="1" selected="0">
            <x v="0"/>
          </reference>
          <reference field="12" count="1">
            <x v="28"/>
          </reference>
        </references>
      </pivotArea>
    </format>
    <format dxfId="319">
      <pivotArea dataOnly="0" labelOnly="1" outline="0" fieldPosition="0">
        <references count="6">
          <reference field="2" count="1" selected="0">
            <x v="581"/>
          </reference>
          <reference field="3" count="1" selected="0">
            <x v="101"/>
          </reference>
          <reference field="4" count="1" selected="0">
            <x v="1"/>
          </reference>
          <reference field="5" count="1" selected="0">
            <x v="40"/>
          </reference>
          <reference field="6" count="1" selected="0">
            <x v="0"/>
          </reference>
          <reference field="12" count="1">
            <x v="30"/>
          </reference>
        </references>
      </pivotArea>
    </format>
    <format dxfId="318">
      <pivotArea dataOnly="0" labelOnly="1" outline="0" fieldPosition="0">
        <references count="6">
          <reference field="2" count="1" selected="0">
            <x v="583"/>
          </reference>
          <reference field="3" count="1" selected="0">
            <x v="101"/>
          </reference>
          <reference field="4" count="1" selected="0">
            <x v="1"/>
          </reference>
          <reference field="5" count="1" selected="0">
            <x v="42"/>
          </reference>
          <reference field="6" count="1" selected="0">
            <x v="0"/>
          </reference>
          <reference field="12" count="1">
            <x v="31"/>
          </reference>
        </references>
      </pivotArea>
    </format>
    <format dxfId="317">
      <pivotArea dataOnly="0" labelOnly="1" outline="0" fieldPosition="0">
        <references count="6">
          <reference field="2" count="1" selected="0">
            <x v="584"/>
          </reference>
          <reference field="3" count="1" selected="0">
            <x v="101"/>
          </reference>
          <reference field="4" count="1" selected="0">
            <x v="1"/>
          </reference>
          <reference field="5" count="1" selected="0">
            <x v="44"/>
          </reference>
          <reference field="6" count="1" selected="0">
            <x v="0"/>
          </reference>
          <reference field="12" count="1">
            <x v="33"/>
          </reference>
        </references>
      </pivotArea>
    </format>
    <format dxfId="316">
      <pivotArea dataOnly="0" labelOnly="1" outline="0" fieldPosition="0">
        <references count="6">
          <reference field="2" count="1" selected="0">
            <x v="585"/>
          </reference>
          <reference field="3" count="1" selected="0">
            <x v="101"/>
          </reference>
          <reference field="4" count="1" selected="0">
            <x v="1"/>
          </reference>
          <reference field="5" count="1" selected="0">
            <x v="45"/>
          </reference>
          <reference field="6" count="1" selected="0">
            <x v="0"/>
          </reference>
          <reference field="12" count="1">
            <x v="34"/>
          </reference>
        </references>
      </pivotArea>
    </format>
    <format dxfId="315">
      <pivotArea dataOnly="0" labelOnly="1" outline="0" fieldPosition="0">
        <references count="6">
          <reference field="2" count="1" selected="0">
            <x v="586"/>
          </reference>
          <reference field="3" count="1" selected="0">
            <x v="101"/>
          </reference>
          <reference field="4" count="1" selected="0">
            <x v="1"/>
          </reference>
          <reference field="5" count="1" selected="0">
            <x v="48"/>
          </reference>
          <reference field="6" count="1" selected="0">
            <x v="0"/>
          </reference>
          <reference field="12" count="1">
            <x v="36"/>
          </reference>
        </references>
      </pivotArea>
    </format>
    <format dxfId="314">
      <pivotArea dataOnly="0" labelOnly="1" outline="0" fieldPosition="0">
        <references count="6">
          <reference field="2" count="1" selected="0">
            <x v="588"/>
          </reference>
          <reference field="3" count="1" selected="0">
            <x v="65"/>
          </reference>
          <reference field="4" count="1" selected="0">
            <x v="1"/>
          </reference>
          <reference field="5" count="1" selected="0">
            <x v="50"/>
          </reference>
          <reference field="6" count="1" selected="0">
            <x v="0"/>
          </reference>
          <reference field="12" count="1">
            <x v="37"/>
          </reference>
        </references>
      </pivotArea>
    </format>
    <format dxfId="313">
      <pivotArea dataOnly="0" labelOnly="1" outline="0" fieldPosition="0">
        <references count="6">
          <reference field="2" count="1" selected="0">
            <x v="600"/>
          </reference>
          <reference field="3" count="1" selected="0">
            <x v="101"/>
          </reference>
          <reference field="4" count="1" selected="0">
            <x v="1"/>
          </reference>
          <reference field="5" count="1" selected="0">
            <x v="65"/>
          </reference>
          <reference field="6" count="1" selected="0">
            <x v="0"/>
          </reference>
          <reference field="12" count="1">
            <x v="42"/>
          </reference>
        </references>
      </pivotArea>
    </format>
    <format dxfId="312">
      <pivotArea dataOnly="0" labelOnly="1" outline="0" fieldPosition="0">
        <references count="6">
          <reference field="2" count="1" selected="0">
            <x v="602"/>
          </reference>
          <reference field="3" count="1" selected="0">
            <x v="65"/>
          </reference>
          <reference field="4" count="1" selected="0">
            <x v="1"/>
          </reference>
          <reference field="5" count="1" selected="0">
            <x v="78"/>
          </reference>
          <reference field="6" count="1" selected="0">
            <x v="0"/>
          </reference>
          <reference field="12" count="1">
            <x v="49"/>
          </reference>
        </references>
      </pivotArea>
    </format>
    <format dxfId="311">
      <pivotArea dataOnly="0" labelOnly="1" outline="0" fieldPosition="0">
        <references count="6">
          <reference field="2" count="1" selected="0">
            <x v="603"/>
          </reference>
          <reference field="3" count="1" selected="0">
            <x v="104"/>
          </reference>
          <reference field="4" count="1" selected="0">
            <x v="1"/>
          </reference>
          <reference field="5" count="1" selected="0">
            <x v="83"/>
          </reference>
          <reference field="6" count="1" selected="0">
            <x v="0"/>
          </reference>
          <reference field="12" count="1">
            <x v="53"/>
          </reference>
        </references>
      </pivotArea>
    </format>
    <format dxfId="310">
      <pivotArea dataOnly="0" labelOnly="1" outline="0" fieldPosition="0">
        <references count="6">
          <reference field="2" count="1" selected="0">
            <x v="604"/>
          </reference>
          <reference field="3" count="1" selected="0">
            <x v="101"/>
          </reference>
          <reference field="4" count="1" selected="0">
            <x v="1"/>
          </reference>
          <reference field="5" count="1" selected="0">
            <x v="117"/>
          </reference>
          <reference field="6" count="1" selected="0">
            <x v="0"/>
          </reference>
          <reference field="12" count="1">
            <x v="84"/>
          </reference>
        </references>
      </pivotArea>
    </format>
    <format dxfId="309">
      <pivotArea dataOnly="0" labelOnly="1" outline="0" fieldPosition="0">
        <references count="6">
          <reference field="2" count="1" selected="0">
            <x v="605"/>
          </reference>
          <reference field="3" count="1" selected="0">
            <x v="101"/>
          </reference>
          <reference field="4" count="1" selected="0">
            <x v="1"/>
          </reference>
          <reference field="5" count="1" selected="0">
            <x v="172"/>
          </reference>
          <reference field="6" count="1" selected="0">
            <x v="0"/>
          </reference>
          <reference field="12" count="1">
            <x v="123"/>
          </reference>
        </references>
      </pivotArea>
    </format>
    <format dxfId="308">
      <pivotArea dataOnly="0" labelOnly="1" outline="0" fieldPosition="0">
        <references count="6">
          <reference field="2" count="1" selected="0">
            <x v="606"/>
          </reference>
          <reference field="3" count="1" selected="0">
            <x v="101"/>
          </reference>
          <reference field="4" count="1" selected="0">
            <x v="1"/>
          </reference>
          <reference field="5" count="1" selected="0">
            <x v="172"/>
          </reference>
          <reference field="6" count="1" selected="0">
            <x v="1"/>
          </reference>
          <reference field="12" count="1">
            <x v="128"/>
          </reference>
        </references>
      </pivotArea>
    </format>
    <format dxfId="307">
      <pivotArea dataOnly="0" labelOnly="1" outline="0" fieldPosition="0">
        <references count="6">
          <reference field="2" count="1" selected="0">
            <x v="607"/>
          </reference>
          <reference field="3" count="1" selected="0">
            <x v="101"/>
          </reference>
          <reference field="4" count="1" selected="0">
            <x v="1"/>
          </reference>
          <reference field="5" count="1" selected="0">
            <x v="172"/>
          </reference>
          <reference field="6" count="1" selected="0">
            <x v="0"/>
          </reference>
          <reference field="12" count="1">
            <x v="133"/>
          </reference>
        </references>
      </pivotArea>
    </format>
    <format dxfId="306">
      <pivotArea dataOnly="0" labelOnly="1" outline="0" fieldPosition="0">
        <references count="6">
          <reference field="2" count="1" selected="0">
            <x v="608"/>
          </reference>
          <reference field="3" count="1" selected="0">
            <x v="97"/>
          </reference>
          <reference field="4" count="1" selected="0">
            <x v="1"/>
          </reference>
          <reference field="5" count="1" selected="0">
            <x v="186"/>
          </reference>
          <reference field="6" count="1" selected="0">
            <x v="1"/>
          </reference>
          <reference field="12" count="1">
            <x v="131"/>
          </reference>
        </references>
      </pivotArea>
    </format>
    <format dxfId="305">
      <pivotArea dataOnly="0" labelOnly="1" outline="0" fieldPosition="0">
        <references count="6">
          <reference field="2" count="1" selected="0">
            <x v="609"/>
          </reference>
          <reference field="3" count="1" selected="0">
            <x v="101"/>
          </reference>
          <reference field="4" count="1" selected="0">
            <x v="1"/>
          </reference>
          <reference field="5" count="1" selected="0">
            <x v="172"/>
          </reference>
          <reference field="6" count="1" selected="0">
            <x v="0"/>
          </reference>
          <reference field="12" count="1">
            <x v="139"/>
          </reference>
        </references>
      </pivotArea>
    </format>
    <format dxfId="304">
      <pivotArea dataOnly="0" labelOnly="1" outline="0" fieldPosition="0">
        <references count="6">
          <reference field="2" count="1" selected="0">
            <x v="612"/>
          </reference>
          <reference field="3" count="1" selected="0">
            <x v="35"/>
          </reference>
          <reference field="4" count="1" selected="0">
            <x v="1"/>
          </reference>
          <reference field="5" count="1" selected="0">
            <x v="237"/>
          </reference>
          <reference field="6" count="1" selected="0">
            <x v="0"/>
          </reference>
          <reference field="12" count="1">
            <x v="163"/>
          </reference>
        </references>
      </pivotArea>
    </format>
    <format dxfId="303">
      <pivotArea dataOnly="0" labelOnly="1" outline="0" fieldPosition="0">
        <references count="6">
          <reference field="2" count="1" selected="0">
            <x v="613"/>
          </reference>
          <reference field="3" count="1" selected="0">
            <x v="101"/>
          </reference>
          <reference field="4" count="1" selected="0">
            <x v="1"/>
          </reference>
          <reference field="5" count="1" selected="0">
            <x v="245"/>
          </reference>
          <reference field="6" count="1" selected="0">
            <x v="1"/>
          </reference>
          <reference field="12" count="1">
            <x v="167"/>
          </reference>
        </references>
      </pivotArea>
    </format>
    <format dxfId="302">
      <pivotArea dataOnly="0" labelOnly="1" outline="0" fieldPosition="0">
        <references count="6">
          <reference field="2" count="1" selected="0">
            <x v="614"/>
          </reference>
          <reference field="3" count="1" selected="0">
            <x v="101"/>
          </reference>
          <reference field="4" count="1" selected="0">
            <x v="1"/>
          </reference>
          <reference field="5" count="1" selected="0">
            <x v="172"/>
          </reference>
          <reference field="6" count="1" selected="0">
            <x v="0"/>
          </reference>
          <reference field="12" count="1">
            <x v="168"/>
          </reference>
        </references>
      </pivotArea>
    </format>
    <format dxfId="301">
      <pivotArea dataOnly="0" labelOnly="1" outline="0" fieldPosition="0">
        <references count="6">
          <reference field="2" count="1" selected="0">
            <x v="615"/>
          </reference>
          <reference field="3" count="1" selected="0">
            <x v="101"/>
          </reference>
          <reference field="4" count="1" selected="0">
            <x v="0"/>
          </reference>
          <reference field="5" count="1" selected="0">
            <x v="262"/>
          </reference>
          <reference field="6" count="1" selected="0">
            <x v="0"/>
          </reference>
          <reference field="12" count="1">
            <x v="176"/>
          </reference>
        </references>
      </pivotArea>
    </format>
    <format dxfId="300">
      <pivotArea dataOnly="0" labelOnly="1" outline="0" fieldPosition="0">
        <references count="6">
          <reference field="2" count="1" selected="0">
            <x v="617"/>
          </reference>
          <reference field="3" count="1" selected="0">
            <x v="101"/>
          </reference>
          <reference field="4" count="1" selected="0">
            <x v="1"/>
          </reference>
          <reference field="5" count="1" selected="0">
            <x v="266"/>
          </reference>
          <reference field="6" count="1" selected="0">
            <x v="0"/>
          </reference>
          <reference field="12" count="1">
            <x v="179"/>
          </reference>
        </references>
      </pivotArea>
    </format>
    <format dxfId="299">
      <pivotArea dataOnly="0" labelOnly="1" outline="0" fieldPosition="0">
        <references count="6">
          <reference field="2" count="1" selected="0">
            <x v="618"/>
          </reference>
          <reference field="3" count="1" selected="0">
            <x v="101"/>
          </reference>
          <reference field="4" count="1" selected="0">
            <x v="1"/>
          </reference>
          <reference field="5" count="1" selected="0">
            <x v="274"/>
          </reference>
          <reference field="6" count="1" selected="0">
            <x v="0"/>
          </reference>
          <reference field="12" count="1">
            <x v="187"/>
          </reference>
        </references>
      </pivotArea>
    </format>
    <format dxfId="298">
      <pivotArea dataOnly="0" labelOnly="1" outline="0" fieldPosition="0">
        <references count="6">
          <reference field="2" count="1" selected="0">
            <x v="620"/>
          </reference>
          <reference field="3" count="1" selected="0">
            <x v="101"/>
          </reference>
          <reference field="4" count="1" selected="0">
            <x v="0"/>
          </reference>
          <reference field="5" count="1" selected="0">
            <x v="287"/>
          </reference>
          <reference field="6" count="1" selected="0">
            <x v="2"/>
          </reference>
          <reference field="12" count="1">
            <x v="196"/>
          </reference>
        </references>
      </pivotArea>
    </format>
    <format dxfId="297">
      <pivotArea dataOnly="0" labelOnly="1" outline="0" fieldPosition="0">
        <references count="6">
          <reference field="2" count="1" selected="0">
            <x v="622"/>
          </reference>
          <reference field="3" count="1" selected="0">
            <x v="65"/>
          </reference>
          <reference field="4" count="1" selected="0">
            <x v="1"/>
          </reference>
          <reference field="5" count="1" selected="0">
            <x v="289"/>
          </reference>
          <reference field="6" count="1" selected="0">
            <x v="0"/>
          </reference>
          <reference field="12" count="1">
            <x v="197"/>
          </reference>
        </references>
      </pivotArea>
    </format>
    <format dxfId="296">
      <pivotArea dataOnly="0" labelOnly="1" outline="0" fieldPosition="0">
        <references count="6">
          <reference field="2" count="1" selected="0">
            <x v="623"/>
          </reference>
          <reference field="3" count="1" selected="0">
            <x v="101"/>
          </reference>
          <reference field="4" count="1" selected="0">
            <x v="1"/>
          </reference>
          <reference field="5" count="1" selected="0">
            <x v="172"/>
          </reference>
          <reference field="6" count="1" selected="0">
            <x v="0"/>
          </reference>
          <reference field="12" count="1">
            <x v="198"/>
          </reference>
        </references>
      </pivotArea>
    </format>
    <format dxfId="295">
      <pivotArea dataOnly="0" labelOnly="1" outline="0" fieldPosition="0">
        <references count="6">
          <reference field="2" count="1" selected="0">
            <x v="624"/>
          </reference>
          <reference field="3" count="1" selected="0">
            <x v="101"/>
          </reference>
          <reference field="4" count="1" selected="0">
            <x v="1"/>
          </reference>
          <reference field="5" count="1" selected="0">
            <x v="306"/>
          </reference>
          <reference field="6" count="1" selected="0">
            <x v="0"/>
          </reference>
          <reference field="12" count="1">
            <x v="207"/>
          </reference>
        </references>
      </pivotArea>
    </format>
    <format dxfId="294">
      <pivotArea dataOnly="0" labelOnly="1" outline="0" fieldPosition="0">
        <references count="6">
          <reference field="2" count="1" selected="0">
            <x v="625"/>
          </reference>
          <reference field="3" count="1" selected="0">
            <x v="101"/>
          </reference>
          <reference field="4" count="1" selected="0">
            <x v="1"/>
          </reference>
          <reference field="5" count="1" selected="0">
            <x v="172"/>
          </reference>
          <reference field="6" count="1" selected="0">
            <x v="0"/>
          </reference>
          <reference field="12" count="1">
            <x v="208"/>
          </reference>
        </references>
      </pivotArea>
    </format>
    <format dxfId="293">
      <pivotArea dataOnly="0" labelOnly="1" outline="0" fieldPosition="0">
        <references count="6">
          <reference field="2" count="1" selected="0">
            <x v="626"/>
          </reference>
          <reference field="3" count="1" selected="0">
            <x v="101"/>
          </reference>
          <reference field="4" count="1" selected="0">
            <x v="1"/>
          </reference>
          <reference field="5" count="1" selected="0">
            <x v="172"/>
          </reference>
          <reference field="6" count="1" selected="0">
            <x v="0"/>
          </reference>
          <reference field="12" count="1">
            <x v="218"/>
          </reference>
        </references>
      </pivotArea>
    </format>
    <format dxfId="292">
      <pivotArea dataOnly="0" labelOnly="1" outline="0" fieldPosition="0">
        <references count="6">
          <reference field="2" count="1" selected="0">
            <x v="628"/>
          </reference>
          <reference field="3" count="1" selected="0">
            <x v="5"/>
          </reference>
          <reference field="4" count="1" selected="0">
            <x v="1"/>
          </reference>
          <reference field="5" count="1" selected="0">
            <x v="326"/>
          </reference>
          <reference field="6" count="1" selected="0">
            <x v="1"/>
          </reference>
          <reference field="12" count="1">
            <x v="220"/>
          </reference>
        </references>
      </pivotArea>
    </format>
    <format dxfId="291">
      <pivotArea dataOnly="0" labelOnly="1" outline="0" fieldPosition="0">
        <references count="6">
          <reference field="2" count="1" selected="0">
            <x v="629"/>
          </reference>
          <reference field="3" count="1" selected="0">
            <x v="97"/>
          </reference>
          <reference field="4" count="1" selected="0">
            <x v="1"/>
          </reference>
          <reference field="5" count="1" selected="0">
            <x v="339"/>
          </reference>
          <reference field="6" count="1" selected="0">
            <x v="1"/>
          </reference>
          <reference field="12" count="1">
            <x v="226"/>
          </reference>
        </references>
      </pivotArea>
    </format>
    <format dxfId="290">
      <pivotArea dataOnly="0" labelOnly="1" outline="0" fieldPosition="0">
        <references count="6">
          <reference field="2" count="1" selected="0">
            <x v="630"/>
          </reference>
          <reference field="3" count="1" selected="0">
            <x v="101"/>
          </reference>
          <reference field="4" count="1" selected="0">
            <x v="0"/>
          </reference>
          <reference field="5" count="1" selected="0">
            <x v="349"/>
          </reference>
          <reference field="6" count="1" selected="0">
            <x v="1"/>
          </reference>
          <reference field="12" count="1">
            <x v="229"/>
          </reference>
        </references>
      </pivotArea>
    </format>
    <format dxfId="289">
      <pivotArea dataOnly="0" labelOnly="1" outline="0" fieldPosition="0">
        <references count="6">
          <reference field="2" count="1" selected="0">
            <x v="631"/>
          </reference>
          <reference field="3" count="1" selected="0">
            <x v="101"/>
          </reference>
          <reference field="4" count="1" selected="0">
            <x v="1"/>
          </reference>
          <reference field="5" count="1" selected="0">
            <x v="172"/>
          </reference>
          <reference field="6" count="1" selected="0">
            <x v="0"/>
          </reference>
          <reference field="12" count="1">
            <x v="234"/>
          </reference>
        </references>
      </pivotArea>
    </format>
    <format dxfId="288">
      <pivotArea dataOnly="0" labelOnly="1" outline="0" fieldPosition="0">
        <references count="6">
          <reference field="2" count="1" selected="0">
            <x v="634"/>
          </reference>
          <reference field="3" count="1" selected="0">
            <x v="156"/>
          </reference>
          <reference field="4" count="1" selected="0">
            <x v="1"/>
          </reference>
          <reference field="5" count="1" selected="0">
            <x v="357"/>
          </reference>
          <reference field="6" count="1" selected="0">
            <x v="0"/>
          </reference>
          <reference field="12" count="1">
            <x v="241"/>
          </reference>
        </references>
      </pivotArea>
    </format>
    <format dxfId="287">
      <pivotArea dataOnly="0" labelOnly="1" outline="0" fieldPosition="0">
        <references count="6">
          <reference field="2" count="1" selected="0">
            <x v="635"/>
          </reference>
          <reference field="3" count="1" selected="0">
            <x v="101"/>
          </reference>
          <reference field="4" count="1" selected="0">
            <x v="1"/>
          </reference>
          <reference field="5" count="1" selected="0">
            <x v="172"/>
          </reference>
          <reference field="6" count="1" selected="0">
            <x v="0"/>
          </reference>
          <reference field="12" count="1">
            <x v="242"/>
          </reference>
        </references>
      </pivotArea>
    </format>
    <format dxfId="286">
      <pivotArea dataOnly="0" labelOnly="1" outline="0" fieldPosition="0">
        <references count="6">
          <reference field="2" count="1" selected="0">
            <x v="636"/>
          </reference>
          <reference field="3" count="1" selected="0">
            <x v="156"/>
          </reference>
          <reference field="4" count="1" selected="0">
            <x v="1"/>
          </reference>
          <reference field="5" count="1" selected="0">
            <x v="363"/>
          </reference>
          <reference field="6" count="1" selected="0">
            <x v="0"/>
          </reference>
          <reference field="12" count="1">
            <x v="245"/>
          </reference>
        </references>
      </pivotArea>
    </format>
    <format dxfId="285">
      <pivotArea dataOnly="0" labelOnly="1" outline="0" fieldPosition="0">
        <references count="6">
          <reference field="2" count="1" selected="0">
            <x v="637"/>
          </reference>
          <reference field="3" count="1" selected="0">
            <x v="101"/>
          </reference>
          <reference field="4" count="1" selected="0">
            <x v="1"/>
          </reference>
          <reference field="5" count="1" selected="0">
            <x v="172"/>
          </reference>
          <reference field="6" count="1" selected="0">
            <x v="0"/>
          </reference>
          <reference field="12" count="1">
            <x v="252"/>
          </reference>
        </references>
      </pivotArea>
    </format>
    <format dxfId="284">
      <pivotArea dataOnly="0" labelOnly="1" outline="0" fieldPosition="0">
        <references count="6">
          <reference field="2" count="1" selected="0">
            <x v="638"/>
          </reference>
          <reference field="3" count="1" selected="0">
            <x v="1048832"/>
          </reference>
          <reference field="4" count="1" selected="0">
            <x v="1"/>
          </reference>
          <reference field="5" count="1" selected="0">
            <x v="394"/>
          </reference>
          <reference field="6" count="1" selected="0">
            <x v="0"/>
          </reference>
          <reference field="12" count="1">
            <x v="241"/>
          </reference>
        </references>
      </pivotArea>
    </format>
    <format dxfId="283">
      <pivotArea dataOnly="0" labelOnly="1" outline="0" fieldPosition="0">
        <references count="6">
          <reference field="2" count="1" selected="0">
            <x v="639"/>
          </reference>
          <reference field="3" count="1" selected="0">
            <x v="101"/>
          </reference>
          <reference field="4" count="1" selected="0">
            <x v="1"/>
          </reference>
          <reference field="5" count="1" selected="0">
            <x v="172"/>
          </reference>
          <reference field="6" count="1" selected="0">
            <x v="0"/>
          </reference>
          <reference field="12" count="1">
            <x v="270"/>
          </reference>
        </references>
      </pivotArea>
    </format>
    <format dxfId="282">
      <pivotArea dataOnly="0" labelOnly="1" outline="0" fieldPosition="0">
        <references count="6">
          <reference field="2" count="1" selected="0">
            <x v="640"/>
          </reference>
          <reference field="3" count="1" selected="0">
            <x v="1048832"/>
          </reference>
          <reference field="4" count="1" selected="0">
            <x v="1"/>
          </reference>
          <reference field="5" count="1" selected="0">
            <x v="408"/>
          </reference>
          <reference field="6" count="1" selected="0">
            <x v="0"/>
          </reference>
          <reference field="12" count="1">
            <x v="241"/>
          </reference>
        </references>
      </pivotArea>
    </format>
    <format dxfId="281">
      <pivotArea dataOnly="0" labelOnly="1" outline="0" fieldPosition="0">
        <references count="6">
          <reference field="2" count="1" selected="0">
            <x v="642"/>
          </reference>
          <reference field="3" count="1" selected="0">
            <x v="101"/>
          </reference>
          <reference field="4" count="1" selected="0">
            <x v="1"/>
          </reference>
          <reference field="5" count="1" selected="0">
            <x v="172"/>
          </reference>
          <reference field="6" count="1" selected="0">
            <x v="1"/>
          </reference>
          <reference field="12" count="1">
            <x v="302"/>
          </reference>
        </references>
      </pivotArea>
    </format>
    <format dxfId="280">
      <pivotArea dataOnly="0" labelOnly="1" outline="0" fieldPosition="0">
        <references count="6">
          <reference field="2" count="1" selected="0">
            <x v="643"/>
          </reference>
          <reference field="3" count="1" selected="0">
            <x v="143"/>
          </reference>
          <reference field="4" count="1" selected="0">
            <x v="0"/>
          </reference>
          <reference field="5" count="1" selected="0">
            <x v="467"/>
          </reference>
          <reference field="6" count="1" selected="0">
            <x v="1"/>
          </reference>
          <reference field="12" count="1">
            <x v="310"/>
          </reference>
        </references>
      </pivotArea>
    </format>
    <format dxfId="279">
      <pivotArea dataOnly="0" labelOnly="1" outline="0" fieldPosition="0">
        <references count="6">
          <reference field="2" count="1" selected="0">
            <x v="644"/>
          </reference>
          <reference field="3" count="1" selected="0">
            <x v="170"/>
          </reference>
          <reference field="4" count="1" selected="0">
            <x v="1"/>
          </reference>
          <reference field="5" count="1" selected="0">
            <x v="549"/>
          </reference>
          <reference field="6" count="1" selected="0">
            <x v="0"/>
          </reference>
          <reference field="12" count="1">
            <x v="354"/>
          </reference>
        </references>
      </pivotArea>
    </format>
    <format dxfId="278">
      <pivotArea dataOnly="0" labelOnly="1" outline="0" fieldPosition="0">
        <references count="6">
          <reference field="2" count="1" selected="0">
            <x v="646"/>
          </reference>
          <reference field="3" count="1" selected="0">
            <x v="104"/>
          </reference>
          <reference field="4" count="1" selected="0">
            <x v="1"/>
          </reference>
          <reference field="5" count="1" selected="0">
            <x v="670"/>
          </reference>
          <reference field="6" count="1" selected="0">
            <x v="0"/>
          </reference>
          <reference field="12" count="1">
            <x v="437"/>
          </reference>
        </references>
      </pivotArea>
    </format>
    <format dxfId="277">
      <pivotArea dataOnly="0" labelOnly="1" outline="0" fieldPosition="0">
        <references count="6">
          <reference field="2" count="1" selected="0">
            <x v="647"/>
          </reference>
          <reference field="3" count="1" selected="0">
            <x v="101"/>
          </reference>
          <reference field="4" count="1" selected="0">
            <x v="1"/>
          </reference>
          <reference field="5" count="1" selected="0">
            <x v="672"/>
          </reference>
          <reference field="6" count="1" selected="0">
            <x v="0"/>
          </reference>
          <reference field="12" count="1">
            <x v="439"/>
          </reference>
        </references>
      </pivotArea>
    </format>
    <format dxfId="276">
      <pivotArea dataOnly="0" labelOnly="1" outline="0" fieldPosition="0">
        <references count="6">
          <reference field="2" count="1" selected="0">
            <x v="648"/>
          </reference>
          <reference field="3" count="1" selected="0">
            <x v="119"/>
          </reference>
          <reference field="4" count="1" selected="0">
            <x v="1"/>
          </reference>
          <reference field="5" count="1" selected="0">
            <x v="673"/>
          </reference>
          <reference field="6" count="1" selected="0">
            <x v="1"/>
          </reference>
          <reference field="12" count="1">
            <x v="440"/>
          </reference>
        </references>
      </pivotArea>
    </format>
    <format dxfId="275">
      <pivotArea dataOnly="0" labelOnly="1" outline="0" fieldPosition="0">
        <references count="6">
          <reference field="2" count="1" selected="0">
            <x v="649"/>
          </reference>
          <reference field="3" count="1" selected="0">
            <x v="161"/>
          </reference>
          <reference field="4" count="1" selected="0">
            <x v="1"/>
          </reference>
          <reference field="5" count="1" selected="0">
            <x v="676"/>
          </reference>
          <reference field="6" count="1" selected="0">
            <x v="0"/>
          </reference>
          <reference field="12" count="1">
            <x v="443"/>
          </reference>
        </references>
      </pivotArea>
    </format>
    <format dxfId="274">
      <pivotArea dataOnly="0" labelOnly="1" outline="0" fieldPosition="0">
        <references count="6">
          <reference field="2" count="1" selected="0">
            <x v="650"/>
          </reference>
          <reference field="3" count="1" selected="0">
            <x v="161"/>
          </reference>
          <reference field="4" count="1" selected="0">
            <x v="1"/>
          </reference>
          <reference field="5" count="1" selected="0">
            <x v="677"/>
          </reference>
          <reference field="6" count="1" selected="0">
            <x v="0"/>
          </reference>
          <reference field="12" count="1">
            <x v="444"/>
          </reference>
        </references>
      </pivotArea>
    </format>
    <format dxfId="273">
      <pivotArea dataOnly="0" labelOnly="1" outline="0" fieldPosition="0">
        <references count="6">
          <reference field="2" count="1" selected="0">
            <x v="651"/>
          </reference>
          <reference field="3" count="1" selected="0">
            <x v="101"/>
          </reference>
          <reference field="4" count="1" selected="0">
            <x v="1"/>
          </reference>
          <reference field="5" count="1" selected="0">
            <x v="682"/>
          </reference>
          <reference field="6" count="1" selected="0">
            <x v="0"/>
          </reference>
          <reference field="12" count="1">
            <x v="449"/>
          </reference>
        </references>
      </pivotArea>
    </format>
    <format dxfId="272">
      <pivotArea dataOnly="0" labelOnly="1" outline="0" fieldPosition="0">
        <references count="6">
          <reference field="2" count="1" selected="0">
            <x v="652"/>
          </reference>
          <reference field="3" count="1" selected="0">
            <x v="102"/>
          </reference>
          <reference field="4" count="1" selected="0">
            <x v="1"/>
          </reference>
          <reference field="5" count="1" selected="0">
            <x v="684"/>
          </reference>
          <reference field="6" count="1" selected="0">
            <x v="0"/>
          </reference>
          <reference field="12" count="1">
            <x v="451"/>
          </reference>
        </references>
      </pivotArea>
    </format>
    <format dxfId="271">
      <pivotArea dataOnly="0" labelOnly="1" outline="0" fieldPosition="0">
        <references count="6">
          <reference field="2" count="1" selected="0">
            <x v="653"/>
          </reference>
          <reference field="3" count="1" selected="0">
            <x v="105"/>
          </reference>
          <reference field="4" count="1" selected="0">
            <x v="1"/>
          </reference>
          <reference field="5" count="1" selected="0">
            <x v="686"/>
          </reference>
          <reference field="6" count="1" selected="0">
            <x v="0"/>
          </reference>
          <reference field="12" count="1">
            <x v="453"/>
          </reference>
        </references>
      </pivotArea>
    </format>
    <format dxfId="270">
      <pivotArea dataOnly="0" labelOnly="1" outline="0" fieldPosition="0">
        <references count="6">
          <reference field="2" count="1" selected="0">
            <x v="654"/>
          </reference>
          <reference field="3" count="1" selected="0">
            <x v="101"/>
          </reference>
          <reference field="4" count="1" selected="0">
            <x v="1"/>
          </reference>
          <reference field="5" count="1" selected="0">
            <x v="688"/>
          </reference>
          <reference field="6" count="1" selected="0">
            <x v="0"/>
          </reference>
          <reference field="12" count="1">
            <x v="455"/>
          </reference>
        </references>
      </pivotArea>
    </format>
    <format dxfId="269">
      <pivotArea dataOnly="0" labelOnly="1" outline="0" fieldPosition="0">
        <references count="6">
          <reference field="2" count="1" selected="0">
            <x v="655"/>
          </reference>
          <reference field="3" count="1" selected="0">
            <x v="101"/>
          </reference>
          <reference field="4" count="1" selected="0">
            <x v="0"/>
          </reference>
          <reference field="5" count="1" selected="0">
            <x v="689"/>
          </reference>
          <reference field="6" count="1" selected="0">
            <x v="2"/>
          </reference>
          <reference field="12" count="1">
            <x v="456"/>
          </reference>
        </references>
      </pivotArea>
    </format>
    <format dxfId="268">
      <pivotArea dataOnly="0" labelOnly="1" outline="0" fieldPosition="0">
        <references count="6">
          <reference field="2" count="1" selected="0">
            <x v="657"/>
          </reference>
          <reference field="3" count="1" selected="0">
            <x v="118"/>
          </reference>
          <reference field="4" count="1" selected="0">
            <x v="1"/>
          </reference>
          <reference field="5" count="1" selected="0">
            <x v="696"/>
          </reference>
          <reference field="6" count="1" selected="0">
            <x v="1"/>
          </reference>
          <reference field="12" count="1">
            <x v="461"/>
          </reference>
        </references>
      </pivotArea>
    </format>
    <format dxfId="267">
      <pivotArea dataOnly="0" labelOnly="1" outline="0" fieldPosition="0">
        <references count="6">
          <reference field="2" count="1" selected="0">
            <x v="658"/>
          </reference>
          <reference field="3" count="1" selected="0">
            <x v="101"/>
          </reference>
          <reference field="4" count="1" selected="0">
            <x v="1"/>
          </reference>
          <reference field="5" count="1" selected="0">
            <x v="697"/>
          </reference>
          <reference field="6" count="1" selected="0">
            <x v="0"/>
          </reference>
          <reference field="12" count="1">
            <x v="462"/>
          </reference>
        </references>
      </pivotArea>
    </format>
    <format dxfId="266">
      <pivotArea dataOnly="0" labelOnly="1" outline="0" fieldPosition="0">
        <references count="6">
          <reference field="2" count="1" selected="0">
            <x v="659"/>
          </reference>
          <reference field="3" count="1" selected="0">
            <x v="101"/>
          </reference>
          <reference field="4" count="1" selected="0">
            <x v="1"/>
          </reference>
          <reference field="5" count="1" selected="0">
            <x v="699"/>
          </reference>
          <reference field="6" count="1" selected="0">
            <x v="0"/>
          </reference>
          <reference field="12" count="1">
            <x v="464"/>
          </reference>
        </references>
      </pivotArea>
    </format>
    <format dxfId="265">
      <pivotArea dataOnly="0" labelOnly="1" outline="0" fieldPosition="0">
        <references count="6">
          <reference field="2" count="1" selected="0">
            <x v="662"/>
          </reference>
          <reference field="3" count="1" selected="0">
            <x v="101"/>
          </reference>
          <reference field="4" count="1" selected="0">
            <x v="1"/>
          </reference>
          <reference field="5" count="1" selected="0">
            <x v="704"/>
          </reference>
          <reference field="6" count="1" selected="0">
            <x v="0"/>
          </reference>
          <reference field="12" count="1">
            <x v="467"/>
          </reference>
        </references>
      </pivotArea>
    </format>
    <format dxfId="264">
      <pivotArea dataOnly="0" labelOnly="1" outline="0" fieldPosition="0">
        <references count="6">
          <reference field="2" count="1" selected="0">
            <x v="663"/>
          </reference>
          <reference field="3" count="1" selected="0">
            <x v="1048832"/>
          </reference>
          <reference field="4" count="1" selected="0">
            <x v="1"/>
          </reference>
          <reference field="5" count="1" selected="0">
            <x v="705"/>
          </reference>
          <reference field="6" count="1" selected="0">
            <x v="0"/>
          </reference>
          <reference field="12" count="1">
            <x v="468"/>
          </reference>
        </references>
      </pivotArea>
    </format>
    <format dxfId="263">
      <pivotArea dataOnly="0" labelOnly="1" outline="0" fieldPosition="0">
        <references count="6">
          <reference field="2" count="1" selected="0">
            <x v="670"/>
          </reference>
          <reference field="3" count="1" selected="0">
            <x v="101"/>
          </reference>
          <reference field="4" count="1" selected="0">
            <x v="0"/>
          </reference>
          <reference field="5" count="1" selected="0">
            <x v="715"/>
          </reference>
          <reference field="6" count="1" selected="0">
            <x v="0"/>
          </reference>
          <reference field="12" count="1">
            <x v="474"/>
          </reference>
        </references>
      </pivotArea>
    </format>
    <format dxfId="262">
      <pivotArea dataOnly="0" labelOnly="1" outline="0" fieldPosition="0">
        <references count="6">
          <reference field="2" count="1" selected="0">
            <x v="671"/>
          </reference>
          <reference field="3" count="1" selected="0">
            <x v="101"/>
          </reference>
          <reference field="4" count="1" selected="0">
            <x v="1"/>
          </reference>
          <reference field="5" count="1" selected="0">
            <x v="716"/>
          </reference>
          <reference field="6" count="1" selected="0">
            <x v="0"/>
          </reference>
          <reference field="12" count="1">
            <x v="475"/>
          </reference>
        </references>
      </pivotArea>
    </format>
    <format dxfId="261">
      <pivotArea dataOnly="0" labelOnly="1" outline="0" fieldPosition="0">
        <references count="6">
          <reference field="2" count="1" selected="0">
            <x v="672"/>
          </reference>
          <reference field="3" count="1" selected="0">
            <x v="101"/>
          </reference>
          <reference field="4" count="1" selected="0">
            <x v="1"/>
          </reference>
          <reference field="5" count="1" selected="0">
            <x v="718"/>
          </reference>
          <reference field="6" count="1" selected="0">
            <x v="0"/>
          </reference>
          <reference field="12" count="1">
            <x v="476"/>
          </reference>
        </references>
      </pivotArea>
    </format>
    <format dxfId="260">
      <pivotArea dataOnly="0" labelOnly="1" outline="0" fieldPosition="0">
        <references count="6">
          <reference field="2" count="1" selected="0">
            <x v="676"/>
          </reference>
          <reference field="3" count="1" selected="0">
            <x v="101"/>
          </reference>
          <reference field="4" count="1" selected="0">
            <x v="1"/>
          </reference>
          <reference field="5" count="1" selected="0">
            <x v="721"/>
          </reference>
          <reference field="6" count="1" selected="0">
            <x v="0"/>
          </reference>
          <reference field="12" count="1">
            <x v="477"/>
          </reference>
        </references>
      </pivotArea>
    </format>
    <format dxfId="259">
      <pivotArea dataOnly="0" labelOnly="1" outline="0" fieldPosition="0">
        <references count="6">
          <reference field="2" count="1" selected="0">
            <x v="681"/>
          </reference>
          <reference field="3" count="1" selected="0">
            <x v="101"/>
          </reference>
          <reference field="4" count="1" selected="0">
            <x v="1"/>
          </reference>
          <reference field="5" count="1" selected="0">
            <x v="727"/>
          </reference>
          <reference field="6" count="1" selected="0">
            <x v="0"/>
          </reference>
          <reference field="12" count="1">
            <x v="478"/>
          </reference>
        </references>
      </pivotArea>
    </format>
    <format dxfId="258">
      <pivotArea dataOnly="0" labelOnly="1" outline="0" fieldPosition="0">
        <references count="6">
          <reference field="2" count="1" selected="0">
            <x v="682"/>
          </reference>
          <reference field="3" count="1" selected="0">
            <x v="101"/>
          </reference>
          <reference field="4" count="1" selected="0">
            <x v="1"/>
          </reference>
          <reference field="5" count="1" selected="0">
            <x v="733"/>
          </reference>
          <reference field="6" count="1" selected="0">
            <x v="0"/>
          </reference>
          <reference field="12" count="1">
            <x v="481"/>
          </reference>
        </references>
      </pivotArea>
    </format>
    <format dxfId="257">
      <pivotArea dataOnly="0" labelOnly="1" outline="0" fieldPosition="0">
        <references count="6">
          <reference field="2" count="1" selected="0">
            <x v="683"/>
          </reference>
          <reference field="3" count="1" selected="0">
            <x v="31"/>
          </reference>
          <reference field="4" count="1" selected="0">
            <x v="1"/>
          </reference>
          <reference field="5" count="1" selected="0">
            <x v="737"/>
          </reference>
          <reference field="6" count="1" selected="0">
            <x v="1"/>
          </reference>
          <reference field="12" count="1">
            <x v="11"/>
          </reference>
        </references>
      </pivotArea>
    </format>
    <format dxfId="256">
      <pivotArea dataOnly="0" labelOnly="1" outline="0" fieldPosition="0">
        <references count="6">
          <reference field="2" count="1" selected="0">
            <x v="684"/>
          </reference>
          <reference field="3" count="1" selected="0">
            <x v="101"/>
          </reference>
          <reference field="4" count="1" selected="0">
            <x v="1"/>
          </reference>
          <reference field="5" count="1" selected="0">
            <x v="740"/>
          </reference>
          <reference field="6" count="1" selected="0">
            <x v="0"/>
          </reference>
          <reference field="12" count="1">
            <x v="484"/>
          </reference>
        </references>
      </pivotArea>
    </format>
    <format dxfId="255">
      <pivotArea dataOnly="0" labelOnly="1" outline="0" fieldPosition="0">
        <references count="6">
          <reference field="2" count="1" selected="0">
            <x v="686"/>
          </reference>
          <reference field="3" count="1" selected="0">
            <x v="101"/>
          </reference>
          <reference field="4" count="1" selected="0">
            <x v="1"/>
          </reference>
          <reference field="5" count="1" selected="0">
            <x v="746"/>
          </reference>
          <reference field="6" count="1" selected="0">
            <x v="0"/>
          </reference>
          <reference field="12" count="1">
            <x v="488"/>
          </reference>
        </references>
      </pivotArea>
    </format>
    <format dxfId="254">
      <pivotArea dataOnly="0" labelOnly="1" outline="0" fieldPosition="0">
        <references count="6">
          <reference field="2" count="1" selected="0">
            <x v="687"/>
          </reference>
          <reference field="3" count="1" selected="0">
            <x v="101"/>
          </reference>
          <reference field="4" count="1" selected="0">
            <x v="1"/>
          </reference>
          <reference field="5" count="1" selected="0">
            <x v="758"/>
          </reference>
          <reference field="6" count="1" selected="0">
            <x v="0"/>
          </reference>
          <reference field="12" count="1">
            <x v="497"/>
          </reference>
        </references>
      </pivotArea>
    </format>
    <format dxfId="253">
      <pivotArea dataOnly="0" labelOnly="1" outline="0" fieldPosition="0">
        <references count="6">
          <reference field="2" count="1" selected="0">
            <x v="689"/>
          </reference>
          <reference field="3" count="1" selected="0">
            <x v="101"/>
          </reference>
          <reference field="4" count="1" selected="0">
            <x v="1"/>
          </reference>
          <reference field="5" count="1" selected="0">
            <x v="766"/>
          </reference>
          <reference field="6" count="1" selected="0">
            <x v="0"/>
          </reference>
          <reference field="12" count="1">
            <x v="501"/>
          </reference>
        </references>
      </pivotArea>
    </format>
    <format dxfId="252">
      <pivotArea dataOnly="0" labelOnly="1" outline="0" fieldPosition="0">
        <references count="6">
          <reference field="2" count="1" selected="0">
            <x v="691"/>
          </reference>
          <reference field="3" count="1" selected="0">
            <x v="101"/>
          </reference>
          <reference field="4" count="1" selected="0">
            <x v="1"/>
          </reference>
          <reference field="5" count="1" selected="0">
            <x v="770"/>
          </reference>
          <reference field="6" count="1" selected="0">
            <x v="0"/>
          </reference>
          <reference field="12" count="1">
            <x v="1"/>
          </reference>
        </references>
      </pivotArea>
    </format>
    <format dxfId="251">
      <pivotArea dataOnly="0" labelOnly="1" outline="0" fieldPosition="0">
        <references count="6">
          <reference field="2" count="1" selected="0">
            <x v="693"/>
          </reference>
          <reference field="3" count="1" selected="0">
            <x v="94"/>
          </reference>
          <reference field="4" count="1" selected="0">
            <x v="0"/>
          </reference>
          <reference field="5" count="1" selected="0">
            <x v="788"/>
          </reference>
          <reference field="6" count="1" selected="0">
            <x v="1"/>
          </reference>
          <reference field="12" count="1">
            <x v="131"/>
          </reference>
        </references>
      </pivotArea>
    </format>
    <format dxfId="250">
      <pivotArea dataOnly="0" labelOnly="1" outline="0" fieldPosition="0">
        <references count="6">
          <reference field="2" count="1" selected="0">
            <x v="694"/>
          </reference>
          <reference field="3" count="1" selected="0">
            <x v="94"/>
          </reference>
          <reference field="4" count="1" selected="0">
            <x v="0"/>
          </reference>
          <reference field="5" count="1" selected="0">
            <x v="789"/>
          </reference>
          <reference field="6" count="1" selected="0">
            <x v="1"/>
          </reference>
          <reference field="12" count="1">
            <x v="80"/>
          </reference>
        </references>
      </pivotArea>
    </format>
    <format dxfId="249">
      <pivotArea dataOnly="0" labelOnly="1" outline="0" fieldPosition="0">
        <references count="6">
          <reference field="2" count="1" selected="0">
            <x v="695"/>
          </reference>
          <reference field="3" count="1" selected="0">
            <x v="94"/>
          </reference>
          <reference field="4" count="1" selected="0">
            <x v="0"/>
          </reference>
          <reference field="5" count="1" selected="0">
            <x v="790"/>
          </reference>
          <reference field="6" count="1" selected="0">
            <x v="1"/>
          </reference>
          <reference field="12" count="1">
            <x v="510"/>
          </reference>
        </references>
      </pivotArea>
    </format>
    <format dxfId="248">
      <pivotArea dataOnly="0" labelOnly="1" outline="0" fieldPosition="0">
        <references count="6">
          <reference field="2" count="1" selected="0">
            <x v="696"/>
          </reference>
          <reference field="3" count="1" selected="0">
            <x v="94"/>
          </reference>
          <reference field="4" count="1" selected="0">
            <x v="0"/>
          </reference>
          <reference field="5" count="1" selected="0">
            <x v="789"/>
          </reference>
          <reference field="6" count="1" selected="0">
            <x v="1"/>
          </reference>
          <reference field="12" count="1">
            <x v="511"/>
          </reference>
        </references>
      </pivotArea>
    </format>
    <format dxfId="247">
      <pivotArea dataOnly="0" labelOnly="1" outline="0" fieldPosition="0">
        <references count="6">
          <reference field="2" count="1" selected="0">
            <x v="697"/>
          </reference>
          <reference field="3" count="1" selected="0">
            <x v="94"/>
          </reference>
          <reference field="4" count="1" selected="0">
            <x v="0"/>
          </reference>
          <reference field="5" count="1" selected="0">
            <x v="791"/>
          </reference>
          <reference field="6" count="1" selected="0">
            <x v="1"/>
          </reference>
          <reference field="12" count="1">
            <x v="192"/>
          </reference>
        </references>
      </pivotArea>
    </format>
    <format dxfId="246">
      <pivotArea dataOnly="0" labelOnly="1" outline="0" fieldPosition="0">
        <references count="6">
          <reference field="2" count="1" selected="0">
            <x v="703"/>
          </reference>
          <reference field="3" count="1" selected="0">
            <x v="94"/>
          </reference>
          <reference field="4" count="1" selected="0">
            <x v="1"/>
          </reference>
          <reference field="5" count="1" selected="0">
            <x v="797"/>
          </reference>
          <reference field="6" count="1" selected="0">
            <x v="1"/>
          </reference>
          <reference field="12" count="1">
            <x v="237"/>
          </reference>
        </references>
      </pivotArea>
    </format>
    <format dxfId="245">
      <pivotArea dataOnly="0" labelOnly="1" outline="0" fieldPosition="0">
        <references count="6">
          <reference field="2" count="1" selected="0">
            <x v="705"/>
          </reference>
          <reference field="3" count="1" selected="0">
            <x v="67"/>
          </reference>
          <reference field="4" count="1" selected="0">
            <x v="0"/>
          </reference>
          <reference field="5" count="1" selected="0">
            <x v="799"/>
          </reference>
          <reference field="6" count="1" selected="0">
            <x v="1"/>
          </reference>
          <reference field="12" count="1">
            <x v="514"/>
          </reference>
        </references>
      </pivotArea>
    </format>
    <format dxfId="244">
      <pivotArea dataOnly="0" labelOnly="1" outline="0" fieldPosition="0">
        <references count="6">
          <reference field="2" count="1" selected="0">
            <x v="706"/>
          </reference>
          <reference field="3" count="1" selected="0">
            <x v="152"/>
          </reference>
          <reference field="4" count="1" selected="0">
            <x v="0"/>
          </reference>
          <reference field="5" count="1" selected="0">
            <x v="817"/>
          </reference>
          <reference field="6" count="1" selected="0">
            <x v="1"/>
          </reference>
          <reference field="12" count="1">
            <x v="516"/>
          </reference>
        </references>
      </pivotArea>
    </format>
    <format dxfId="243">
      <pivotArea dataOnly="0" labelOnly="1" outline="0" fieldPosition="0">
        <references count="6">
          <reference field="2" count="1" selected="0">
            <x v="707"/>
          </reference>
          <reference field="3" count="1" selected="0">
            <x v="92"/>
          </reference>
          <reference field="4" count="1" selected="0">
            <x v="0"/>
          </reference>
          <reference field="5" count="1" selected="0">
            <x v="818"/>
          </reference>
          <reference field="6" count="1" selected="0">
            <x v="1"/>
          </reference>
          <reference field="12" count="1">
            <x v="106"/>
          </reference>
        </references>
      </pivotArea>
    </format>
    <format dxfId="242">
      <pivotArea dataOnly="0" labelOnly="1" outline="0" fieldPosition="0">
        <references count="6">
          <reference field="2" count="1" selected="0">
            <x v="716"/>
          </reference>
          <reference field="3" count="1" selected="0">
            <x v="94"/>
          </reference>
          <reference field="4" count="1" selected="0">
            <x v="0"/>
          </reference>
          <reference field="5" count="1" selected="0">
            <x v="824"/>
          </reference>
          <reference field="6" count="1" selected="0">
            <x v="1"/>
          </reference>
          <reference field="12" count="1">
            <x v="185"/>
          </reference>
        </references>
      </pivotArea>
    </format>
    <format dxfId="241">
      <pivotArea dataOnly="0" labelOnly="1" outline="0" fieldPosition="0">
        <references count="6">
          <reference field="2" count="1" selected="0">
            <x v="717"/>
          </reference>
          <reference field="3" count="1" selected="0">
            <x v="83"/>
          </reference>
          <reference field="4" count="1" selected="0">
            <x v="1"/>
          </reference>
          <reference field="5" count="1" selected="0">
            <x v="231"/>
          </reference>
          <reference field="6" count="1" selected="0">
            <x v="1"/>
          </reference>
          <reference field="12" count="1">
            <x v="106"/>
          </reference>
        </references>
      </pivotArea>
    </format>
    <format dxfId="240">
      <pivotArea dataOnly="0" labelOnly="1" outline="0" fieldPosition="0">
        <references count="6">
          <reference field="2" count="1" selected="0">
            <x v="718"/>
          </reference>
          <reference field="3" count="1" selected="0">
            <x v="94"/>
          </reference>
          <reference field="4" count="1" selected="0">
            <x v="0"/>
          </reference>
          <reference field="5" count="1" selected="0">
            <x v="825"/>
          </reference>
          <reference field="6" count="1" selected="0">
            <x v="1"/>
          </reference>
          <reference field="12" count="1">
            <x v="117"/>
          </reference>
        </references>
      </pivotArea>
    </format>
    <format dxfId="239">
      <pivotArea dataOnly="0" labelOnly="1" outline="0" fieldPosition="0">
        <references count="6">
          <reference field="2" count="1" selected="0">
            <x v="719"/>
          </reference>
          <reference field="3" count="1" selected="0">
            <x v="94"/>
          </reference>
          <reference field="4" count="1" selected="0">
            <x v="1"/>
          </reference>
          <reference field="5" count="1" selected="0">
            <x v="789"/>
          </reference>
          <reference field="6" count="1" selected="0">
            <x v="1"/>
          </reference>
          <reference field="12" count="1">
            <x v="79"/>
          </reference>
        </references>
      </pivotArea>
    </format>
    <format dxfId="238">
      <pivotArea dataOnly="0" labelOnly="1" outline="0" fieldPosition="0">
        <references count="6">
          <reference field="2" count="1" selected="0">
            <x v="722"/>
          </reference>
          <reference field="3" count="1" selected="0">
            <x v="94"/>
          </reference>
          <reference field="4" count="1" selected="0">
            <x v="1"/>
          </reference>
          <reference field="5" count="1" selected="0">
            <x v="827"/>
          </reference>
          <reference field="6" count="1" selected="0">
            <x v="1"/>
          </reference>
          <reference field="12" count="1">
            <x v="246"/>
          </reference>
        </references>
      </pivotArea>
    </format>
    <format dxfId="237">
      <pivotArea dataOnly="0" labelOnly="1" outline="0" fieldPosition="0">
        <references count="6">
          <reference field="2" count="1" selected="0">
            <x v="724"/>
          </reference>
          <reference field="3" count="1" selected="0">
            <x v="1048832"/>
          </reference>
          <reference field="4" count="1" selected="0">
            <x v="0"/>
          </reference>
          <reference field="5" count="1" selected="0">
            <x v="479"/>
          </reference>
          <reference field="6" count="1" selected="0">
            <x v="1"/>
          </reference>
          <reference field="12" count="1">
            <x v="318"/>
          </reference>
        </references>
      </pivotArea>
    </format>
    <format dxfId="236">
      <pivotArea dataOnly="0" labelOnly="1" outline="0" fieldPosition="0">
        <references count="6">
          <reference field="2" count="1" selected="0">
            <x v="725"/>
          </reference>
          <reference field="3" count="1" selected="0">
            <x v="178"/>
          </reference>
          <reference field="4" count="1" selected="0">
            <x v="1"/>
          </reference>
          <reference field="5" count="1" selected="0">
            <x v="480"/>
          </reference>
          <reference field="6" count="1" selected="0">
            <x v="1"/>
          </reference>
          <reference field="12" count="1">
            <x v="319"/>
          </reference>
        </references>
      </pivotArea>
    </format>
    <format dxfId="235">
      <pivotArea dataOnly="0" labelOnly="1" outline="0" fieldPosition="0">
        <references count="6">
          <reference field="2" count="1" selected="0">
            <x v="726"/>
          </reference>
          <reference field="3" count="1" selected="0">
            <x v="1048832"/>
          </reference>
          <reference field="4" count="1" selected="0">
            <x v="1"/>
          </reference>
          <reference field="5" count="1" selected="0">
            <x v="481"/>
          </reference>
          <reference field="6" count="1" selected="0">
            <x v="0"/>
          </reference>
          <reference field="12" count="1">
            <x v="55"/>
          </reference>
        </references>
      </pivotArea>
    </format>
    <format dxfId="234">
      <pivotArea dataOnly="0" labelOnly="1" outline="0" fieldPosition="0">
        <references count="6">
          <reference field="2" count="1" selected="0">
            <x v="727"/>
          </reference>
          <reference field="3" count="1" selected="0">
            <x v="1048832"/>
          </reference>
          <reference field="4" count="1" selected="0">
            <x v="0"/>
          </reference>
          <reference field="5" count="1" selected="0">
            <x v="482"/>
          </reference>
          <reference field="6" count="1" selected="0">
            <x v="1"/>
          </reference>
          <reference field="12" count="1">
            <x v="320"/>
          </reference>
        </references>
      </pivotArea>
    </format>
    <format dxfId="233">
      <pivotArea dataOnly="0" labelOnly="1" outline="0" fieldPosition="0">
        <references count="6">
          <reference field="2" count="1" selected="0">
            <x v="728"/>
          </reference>
          <reference field="3" count="1" selected="0">
            <x v="68"/>
          </reference>
          <reference field="4" count="1" selected="0">
            <x v="0"/>
          </reference>
          <reference field="5" count="1" selected="0">
            <x v="483"/>
          </reference>
          <reference field="6" count="1" selected="0">
            <x v="1"/>
          </reference>
          <reference field="12" count="1">
            <x v="303"/>
          </reference>
        </references>
      </pivotArea>
    </format>
    <format dxfId="232">
      <pivotArea dataOnly="0" labelOnly="1" outline="0" fieldPosition="0">
        <references count="6">
          <reference field="2" count="1" selected="0">
            <x v="729"/>
          </reference>
          <reference field="3" count="1" selected="0">
            <x v="181"/>
          </reference>
          <reference field="4" count="1" selected="0">
            <x v="1"/>
          </reference>
          <reference field="5" count="1" selected="0">
            <x v="484"/>
          </reference>
          <reference field="6" count="1" selected="0">
            <x v="1"/>
          </reference>
          <reference field="12" count="1">
            <x v="69"/>
          </reference>
        </references>
      </pivotArea>
    </format>
    <format dxfId="231">
      <pivotArea dataOnly="0" labelOnly="1" outline="0" fieldPosition="0">
        <references count="6">
          <reference field="2" count="1" selected="0">
            <x v="730"/>
          </reference>
          <reference field="3" count="1" selected="0">
            <x v="181"/>
          </reference>
          <reference field="4" count="1" selected="0">
            <x v="1"/>
          </reference>
          <reference field="5" count="1" selected="0">
            <x v="485"/>
          </reference>
          <reference field="6" count="1" selected="0">
            <x v="1"/>
          </reference>
          <reference field="12" count="1">
            <x v="80"/>
          </reference>
        </references>
      </pivotArea>
    </format>
    <format dxfId="230">
      <pivotArea dataOnly="0" labelOnly="1" outline="0" fieldPosition="0">
        <references count="6">
          <reference field="2" count="1" selected="0">
            <x v="731"/>
          </reference>
          <reference field="3" count="1" selected="0">
            <x v="1048832"/>
          </reference>
          <reference field="4" count="1" selected="0">
            <x v="1"/>
          </reference>
          <reference field="5" count="1" selected="0">
            <x v="486"/>
          </reference>
          <reference field="6" count="1" selected="0">
            <x v="1"/>
          </reference>
          <reference field="12" count="1">
            <x v="238"/>
          </reference>
        </references>
      </pivotArea>
    </format>
    <format dxfId="229">
      <pivotArea dataOnly="0" labelOnly="1" outline="0" fieldPosition="0">
        <references count="6">
          <reference field="2" count="1" selected="0">
            <x v="732"/>
          </reference>
          <reference field="3" count="1" selected="0">
            <x v="1048832"/>
          </reference>
          <reference field="4" count="1" selected="0">
            <x v="1"/>
          </reference>
          <reference field="5" count="1" selected="0">
            <x v="487"/>
          </reference>
          <reference field="6" count="1" selected="0">
            <x v="1"/>
          </reference>
          <reference field="12" count="1">
            <x v="321"/>
          </reference>
        </references>
      </pivotArea>
    </format>
    <format dxfId="228">
      <pivotArea dataOnly="0" labelOnly="1" outline="0" fieldPosition="0">
        <references count="6">
          <reference field="2" count="1" selected="0">
            <x v="733"/>
          </reference>
          <reference field="3" count="1" selected="0">
            <x v="71"/>
          </reference>
          <reference field="4" count="1" selected="0">
            <x v="1"/>
          </reference>
          <reference field="5" count="1" selected="0">
            <x v="488"/>
          </reference>
          <reference field="6" count="1" selected="0">
            <x v="1"/>
          </reference>
          <reference field="12" count="1">
            <x v="322"/>
          </reference>
        </references>
      </pivotArea>
    </format>
    <format dxfId="227">
      <pivotArea dataOnly="0" labelOnly="1" outline="0" fieldPosition="0">
        <references count="6">
          <reference field="2" count="1" selected="0">
            <x v="735"/>
          </reference>
          <reference field="3" count="1" selected="0">
            <x v="30"/>
          </reference>
          <reference field="4" count="1" selected="0">
            <x v="1"/>
          </reference>
          <reference field="5" count="1" selected="0">
            <x v="491"/>
          </reference>
          <reference field="6" count="1" selected="0">
            <x v="1"/>
          </reference>
          <reference field="12" count="1">
            <x v="324"/>
          </reference>
        </references>
      </pivotArea>
    </format>
    <format dxfId="226">
      <pivotArea dataOnly="0" labelOnly="1" outline="0" fieldPosition="0">
        <references count="6">
          <reference field="2" count="1" selected="0">
            <x v="736"/>
          </reference>
          <reference field="3" count="1" selected="0">
            <x v="85"/>
          </reference>
          <reference field="4" count="1" selected="0">
            <x v="0"/>
          </reference>
          <reference field="5" count="1" selected="0">
            <x v="492"/>
          </reference>
          <reference field="6" count="1" selected="0">
            <x v="1"/>
          </reference>
          <reference field="12" count="1">
            <x v="322"/>
          </reference>
        </references>
      </pivotArea>
    </format>
    <format dxfId="225">
      <pivotArea dataOnly="0" labelOnly="1" outline="0" fieldPosition="0">
        <references count="6">
          <reference field="2" count="1" selected="0">
            <x v="737"/>
          </reference>
          <reference field="3" count="1" selected="0">
            <x v="20"/>
          </reference>
          <reference field="4" count="1" selected="0">
            <x v="1"/>
          </reference>
          <reference field="5" count="1" selected="0">
            <x v="493"/>
          </reference>
          <reference field="6" count="1" selected="0">
            <x v="1"/>
          </reference>
          <reference field="12" count="1">
            <x v="325"/>
          </reference>
        </references>
      </pivotArea>
    </format>
    <format dxfId="224">
      <pivotArea dataOnly="0" labelOnly="1" outline="0" fieldPosition="0">
        <references count="6">
          <reference field="2" count="1" selected="0">
            <x v="738"/>
          </reference>
          <reference field="3" count="1" selected="0">
            <x v="71"/>
          </reference>
          <reference field="4" count="1" selected="0">
            <x v="1"/>
          </reference>
          <reference field="5" count="1" selected="0">
            <x v="494"/>
          </reference>
          <reference field="6" count="1" selected="0">
            <x v="1"/>
          </reference>
          <reference field="12" count="1">
            <x v="326"/>
          </reference>
        </references>
      </pivotArea>
    </format>
    <format dxfId="223">
      <pivotArea dataOnly="0" labelOnly="1" outline="0" fieldPosition="0">
        <references count="6">
          <reference field="2" count="1" selected="0">
            <x v="740"/>
          </reference>
          <reference field="3" count="1" selected="0">
            <x v="71"/>
          </reference>
          <reference field="4" count="1" selected="0">
            <x v="1"/>
          </reference>
          <reference field="5" count="1" selected="0">
            <x v="342"/>
          </reference>
          <reference field="6" count="1" selected="0">
            <x v="1"/>
          </reference>
          <reference field="12" count="1">
            <x v="327"/>
          </reference>
        </references>
      </pivotArea>
    </format>
    <format dxfId="222">
      <pivotArea dataOnly="0" labelOnly="1" outline="0" fieldPosition="0">
        <references count="6">
          <reference field="2" count="1" selected="0">
            <x v="741"/>
          </reference>
          <reference field="3" count="1" selected="0">
            <x v="154"/>
          </reference>
          <reference field="4" count="1" selected="0">
            <x v="1"/>
          </reference>
          <reference field="5" count="1" selected="0">
            <x v="414"/>
          </reference>
          <reference field="6" count="1" selected="0">
            <x v="1"/>
          </reference>
          <reference field="12" count="1">
            <x v="184"/>
          </reference>
        </references>
      </pivotArea>
    </format>
    <format dxfId="221">
      <pivotArea dataOnly="0" labelOnly="1" outline="0" fieldPosition="0">
        <references count="6">
          <reference field="2" count="1" selected="0">
            <x v="742"/>
          </reference>
          <reference field="3" count="1" selected="0">
            <x v="71"/>
          </reference>
          <reference field="4" count="1" selected="0">
            <x v="1"/>
          </reference>
          <reference field="5" count="1" selected="0">
            <x v="496"/>
          </reference>
          <reference field="6" count="1" selected="0">
            <x v="1"/>
          </reference>
          <reference field="12" count="1">
            <x v="328"/>
          </reference>
        </references>
      </pivotArea>
    </format>
    <format dxfId="220">
      <pivotArea dataOnly="0" labelOnly="1" outline="0" fieldPosition="0">
        <references count="6">
          <reference field="2" count="1" selected="0">
            <x v="743"/>
          </reference>
          <reference field="3" count="1" selected="0">
            <x v="154"/>
          </reference>
          <reference field="4" count="1" selected="0">
            <x v="1"/>
          </reference>
          <reference field="5" count="1" selected="0">
            <x v="414"/>
          </reference>
          <reference field="6" count="1" selected="0">
            <x v="1"/>
          </reference>
          <reference field="12" count="1">
            <x v="184"/>
          </reference>
        </references>
      </pivotArea>
    </format>
    <format dxfId="219">
      <pivotArea dataOnly="0" labelOnly="1" outline="0" fieldPosition="0">
        <references count="6">
          <reference field="2" count="1" selected="0">
            <x v="745"/>
          </reference>
          <reference field="3" count="1" selected="0">
            <x v="71"/>
          </reference>
          <reference field="4" count="1" selected="0">
            <x v="1"/>
          </reference>
          <reference field="5" count="1" selected="0">
            <x v="497"/>
          </reference>
          <reference field="6" count="1" selected="0">
            <x v="1"/>
          </reference>
          <reference field="12" count="1">
            <x v="328"/>
          </reference>
        </references>
      </pivotArea>
    </format>
    <format dxfId="218">
      <pivotArea dataOnly="0" labelOnly="1" outline="0" fieldPosition="0">
        <references count="6">
          <reference field="2" count="1" selected="0">
            <x v="746"/>
          </reference>
          <reference field="3" count="1" selected="0">
            <x v="154"/>
          </reference>
          <reference field="4" count="1" selected="0">
            <x v="1"/>
          </reference>
          <reference field="5" count="1" selected="0">
            <x v="414"/>
          </reference>
          <reference field="6" count="1" selected="0">
            <x v="1"/>
          </reference>
          <reference field="12" count="1">
            <x v="184"/>
          </reference>
        </references>
      </pivotArea>
    </format>
    <format dxfId="217">
      <pivotArea dataOnly="0" labelOnly="1" outline="0" fieldPosition="0">
        <references count="6">
          <reference field="2" count="1" selected="0">
            <x v="747"/>
          </reference>
          <reference field="3" count="1" selected="0">
            <x v="71"/>
          </reference>
          <reference field="4" count="1" selected="0">
            <x v="1"/>
          </reference>
          <reference field="5" count="1" selected="0">
            <x v="498"/>
          </reference>
          <reference field="6" count="1" selected="0">
            <x v="1"/>
          </reference>
          <reference field="12" count="1">
            <x v="329"/>
          </reference>
        </references>
      </pivotArea>
    </format>
    <format dxfId="216">
      <pivotArea dataOnly="0" labelOnly="1" outline="0" fieldPosition="0">
        <references count="6">
          <reference field="2" count="1" selected="0">
            <x v="749"/>
          </reference>
          <reference field="3" count="1" selected="0">
            <x v="154"/>
          </reference>
          <reference field="4" count="1" selected="0">
            <x v="1"/>
          </reference>
          <reference field="5" count="1" selected="0">
            <x v="414"/>
          </reference>
          <reference field="6" count="1" selected="0">
            <x v="1"/>
          </reference>
          <reference field="12" count="1">
            <x v="184"/>
          </reference>
        </references>
      </pivotArea>
    </format>
    <format dxfId="215">
      <pivotArea dataOnly="0" labelOnly="1" outline="0" fieldPosition="0">
        <references count="6">
          <reference field="2" count="1" selected="0">
            <x v="750"/>
          </reference>
          <reference field="3" count="1" selected="0">
            <x v="2"/>
          </reference>
          <reference field="4" count="1" selected="0">
            <x v="1"/>
          </reference>
          <reference field="5" count="1" selected="0">
            <x v="500"/>
          </reference>
          <reference field="6" count="1" selected="0">
            <x v="1"/>
          </reference>
          <reference field="12" count="1">
            <x v="330"/>
          </reference>
        </references>
      </pivotArea>
    </format>
    <format dxfId="214">
      <pivotArea dataOnly="0" labelOnly="1" outline="0" fieldPosition="0">
        <references count="6">
          <reference field="2" count="1" selected="0">
            <x v="751"/>
          </reference>
          <reference field="3" count="1" selected="0">
            <x v="71"/>
          </reference>
          <reference field="4" count="1" selected="0">
            <x v="1"/>
          </reference>
          <reference field="5" count="1" selected="0">
            <x v="501"/>
          </reference>
          <reference field="6" count="1" selected="0">
            <x v="1"/>
          </reference>
          <reference field="12" count="1">
            <x v="331"/>
          </reference>
        </references>
      </pivotArea>
    </format>
    <format dxfId="213">
      <pivotArea dataOnly="0" labelOnly="1" outline="0" fieldPosition="0">
        <references count="6">
          <reference field="2" count="1" selected="0">
            <x v="754"/>
          </reference>
          <reference field="3" count="1" selected="0">
            <x v="7"/>
          </reference>
          <reference field="4" count="1" selected="0">
            <x v="0"/>
          </reference>
          <reference field="5" count="1" selected="0">
            <x v="771"/>
          </reference>
          <reference field="6" count="1" selected="0">
            <x v="1"/>
          </reference>
          <reference field="12" count="1">
            <x v="503"/>
          </reference>
        </references>
      </pivotArea>
    </format>
    <format dxfId="212">
      <pivotArea dataOnly="0" labelOnly="1" outline="0" fieldPosition="0">
        <references count="6">
          <reference field="2" count="1" selected="0">
            <x v="755"/>
          </reference>
          <reference field="3" count="1" selected="0">
            <x v="7"/>
          </reference>
          <reference field="4" count="1" selected="0">
            <x v="0"/>
          </reference>
          <reference field="5" count="1" selected="0">
            <x v="771"/>
          </reference>
          <reference field="6" count="1" selected="0">
            <x v="1"/>
          </reference>
          <reference field="12" count="1">
            <x v="6"/>
          </reference>
        </references>
      </pivotArea>
    </format>
    <format dxfId="211">
      <pivotArea dataOnly="0" labelOnly="1" outline="0" fieldPosition="0">
        <references count="6">
          <reference field="2" count="1" selected="0">
            <x v="756"/>
          </reference>
          <reference field="3" count="1" selected="0">
            <x v="7"/>
          </reference>
          <reference field="4" count="1" selected="0">
            <x v="1"/>
          </reference>
          <reference field="5" count="1" selected="0">
            <x v="772"/>
          </reference>
          <reference field="6" count="1" selected="0">
            <x v="1"/>
          </reference>
          <reference field="12" count="1">
            <x v="238"/>
          </reference>
        </references>
      </pivotArea>
    </format>
    <format dxfId="210">
      <pivotArea dataOnly="0" labelOnly="1" outline="0" fieldPosition="0">
        <references count="6">
          <reference field="2" count="1" selected="0">
            <x v="759"/>
          </reference>
          <reference field="3" count="1" selected="0">
            <x v="7"/>
          </reference>
          <reference field="4" count="1" selected="0">
            <x v="0"/>
          </reference>
          <reference field="5" count="1" selected="0">
            <x v="775"/>
          </reference>
          <reference field="6" count="1" selected="0">
            <x v="1"/>
          </reference>
          <reference field="12" count="1">
            <x v="504"/>
          </reference>
        </references>
      </pivotArea>
    </format>
    <format dxfId="209">
      <pivotArea dataOnly="0" labelOnly="1" outline="0" fieldPosition="0">
        <references count="6">
          <reference field="2" count="1" selected="0">
            <x v="760"/>
          </reference>
          <reference field="3" count="1" selected="0">
            <x v="7"/>
          </reference>
          <reference field="4" count="1" selected="0">
            <x v="0"/>
          </reference>
          <reference field="5" count="1" selected="0">
            <x v="776"/>
          </reference>
          <reference field="6" count="1" selected="0">
            <x v="1"/>
          </reference>
          <reference field="12" count="1">
            <x v="505"/>
          </reference>
        </references>
      </pivotArea>
    </format>
    <format dxfId="208">
      <pivotArea dataOnly="0" labelOnly="1" outline="0" fieldPosition="0">
        <references count="6">
          <reference field="2" count="1" selected="0">
            <x v="761"/>
          </reference>
          <reference field="3" count="1" selected="0">
            <x v="7"/>
          </reference>
          <reference field="4" count="1" selected="0">
            <x v="0"/>
          </reference>
          <reference field="5" count="1" selected="0">
            <x v="777"/>
          </reference>
          <reference field="6" count="1" selected="0">
            <x v="1"/>
          </reference>
          <reference field="12" count="1">
            <x v="485"/>
          </reference>
        </references>
      </pivotArea>
    </format>
    <format dxfId="207">
      <pivotArea dataOnly="0" labelOnly="1" outline="0" fieldPosition="0">
        <references count="6">
          <reference field="2" count="1" selected="0">
            <x v="762"/>
          </reference>
          <reference field="3" count="1" selected="0">
            <x v="7"/>
          </reference>
          <reference field="4" count="1" selected="0">
            <x v="0"/>
          </reference>
          <reference field="5" count="1" selected="0">
            <x v="778"/>
          </reference>
          <reference field="6" count="1" selected="0">
            <x v="1"/>
          </reference>
          <reference field="12" count="1">
            <x v="71"/>
          </reference>
        </references>
      </pivotArea>
    </format>
    <format dxfId="206">
      <pivotArea dataOnly="0" labelOnly="1" outline="0" fieldPosition="0">
        <references count="6">
          <reference field="2" count="1" selected="0">
            <x v="763"/>
          </reference>
          <reference field="3" count="1" selected="0">
            <x v="7"/>
          </reference>
          <reference field="4" count="1" selected="0">
            <x v="0"/>
          </reference>
          <reference field="5" count="1" selected="0">
            <x v="779"/>
          </reference>
          <reference field="6" count="1" selected="0">
            <x v="1"/>
          </reference>
          <reference field="12" count="1">
            <x v="506"/>
          </reference>
        </references>
      </pivotArea>
    </format>
    <format dxfId="205">
      <pivotArea dataOnly="0" labelOnly="1" outline="0" fieldPosition="0">
        <references count="6">
          <reference field="2" count="1" selected="0">
            <x v="764"/>
          </reference>
          <reference field="3" count="1" selected="0">
            <x v="7"/>
          </reference>
          <reference field="4" count="1" selected="0">
            <x v="1"/>
          </reference>
          <reference field="5" count="1" selected="0">
            <x v="780"/>
          </reference>
          <reference field="6" count="1" selected="0">
            <x v="1"/>
          </reference>
          <reference field="12" count="1">
            <x v="281"/>
          </reference>
        </references>
      </pivotArea>
    </format>
    <format dxfId="204">
      <pivotArea dataOnly="0" labelOnly="1" outline="0" fieldPosition="0">
        <references count="6">
          <reference field="2" count="1" selected="0">
            <x v="765"/>
          </reference>
          <reference field="3" count="1" selected="0">
            <x v="8"/>
          </reference>
          <reference field="4" count="1" selected="0">
            <x v="0"/>
          </reference>
          <reference field="5" count="1" selected="0">
            <x v="781"/>
          </reference>
          <reference field="6" count="1" selected="0">
            <x v="1"/>
          </reference>
          <reference field="12" count="1">
            <x v="123"/>
          </reference>
        </references>
      </pivotArea>
    </format>
    <format dxfId="203">
      <pivotArea dataOnly="0" labelOnly="1" outline="0" fieldPosition="0">
        <references count="6">
          <reference field="2" count="1" selected="0">
            <x v="766"/>
          </reference>
          <reference field="3" count="1" selected="0">
            <x v="2"/>
          </reference>
          <reference field="4" count="1" selected="0">
            <x v="1"/>
          </reference>
          <reference field="5" count="1" selected="0">
            <x v="502"/>
          </reference>
          <reference field="6" count="1" selected="0">
            <x v="1"/>
          </reference>
          <reference field="12" count="1">
            <x v="332"/>
          </reference>
        </references>
      </pivotArea>
    </format>
    <format dxfId="202">
      <pivotArea dataOnly="0" labelOnly="1" outline="0" fieldPosition="0">
        <references count="6">
          <reference field="2" count="1" selected="0">
            <x v="767"/>
          </reference>
          <reference field="3" count="1" selected="0">
            <x v="1048832"/>
          </reference>
          <reference field="4" count="1" selected="0">
            <x v="1"/>
          </reference>
          <reference field="5" count="1" selected="0">
            <x v="503"/>
          </reference>
          <reference field="6" count="1" selected="0">
            <x v="1"/>
          </reference>
          <reference field="12" count="1">
            <x v="333"/>
          </reference>
        </references>
      </pivotArea>
    </format>
    <format dxfId="201">
      <pivotArea dataOnly="0" labelOnly="1" outline="0" fieldPosition="0">
        <references count="6">
          <reference field="2" count="1" selected="0">
            <x v="769"/>
          </reference>
          <reference field="3" count="1" selected="0">
            <x v="71"/>
          </reference>
          <reference field="4" count="1" selected="0">
            <x v="1"/>
          </reference>
          <reference field="5" count="1" selected="0">
            <x v="505"/>
          </reference>
          <reference field="6" count="1" selected="0">
            <x v="1"/>
          </reference>
          <reference field="12" count="1">
            <x v="334"/>
          </reference>
        </references>
      </pivotArea>
    </format>
    <format dxfId="200">
      <pivotArea dataOnly="0" labelOnly="1" outline="0" fieldPosition="0">
        <references count="6">
          <reference field="2" count="1" selected="0">
            <x v="770"/>
          </reference>
          <reference field="3" count="1" selected="0">
            <x v="71"/>
          </reference>
          <reference field="4" count="1" selected="0">
            <x v="1"/>
          </reference>
          <reference field="5" count="1" selected="0">
            <x v="506"/>
          </reference>
          <reference field="6" count="1" selected="0">
            <x v="1"/>
          </reference>
          <reference field="12" count="1">
            <x v="335"/>
          </reference>
        </references>
      </pivotArea>
    </format>
    <format dxfId="199">
      <pivotArea dataOnly="0" labelOnly="1" outline="0" fieldPosition="0">
        <references count="6">
          <reference field="2" count="1" selected="0">
            <x v="771"/>
          </reference>
          <reference field="3" count="1" selected="0">
            <x v="20"/>
          </reference>
          <reference field="4" count="1" selected="0">
            <x v="1"/>
          </reference>
          <reference field="5" count="1" selected="0">
            <x v="507"/>
          </reference>
          <reference field="6" count="1" selected="0">
            <x v="1"/>
          </reference>
          <reference field="12" count="1">
            <x v="331"/>
          </reference>
        </references>
      </pivotArea>
    </format>
    <format dxfId="198">
      <pivotArea dataOnly="0" labelOnly="1" outline="0" fieldPosition="0">
        <references count="6">
          <reference field="2" count="1" selected="0">
            <x v="772"/>
          </reference>
          <reference field="3" count="1" selected="0">
            <x v="2"/>
          </reference>
          <reference field="4" count="1" selected="0">
            <x v="1"/>
          </reference>
          <reference field="5" count="1" selected="0">
            <x v="502"/>
          </reference>
          <reference field="6" count="1" selected="0">
            <x v="1"/>
          </reference>
          <reference field="12" count="1">
            <x v="334"/>
          </reference>
        </references>
      </pivotArea>
    </format>
    <format dxfId="197">
      <pivotArea dataOnly="0" labelOnly="1" outline="0" fieldPosition="0">
        <references count="6">
          <reference field="2" count="1" selected="0">
            <x v="773"/>
          </reference>
          <reference field="3" count="1" selected="0">
            <x v="1048832"/>
          </reference>
          <reference field="4" count="1" selected="0">
            <x v="1"/>
          </reference>
          <reference field="5" count="1" selected="0">
            <x v="509"/>
          </reference>
          <reference field="6" count="1" selected="0">
            <x v="1"/>
          </reference>
          <reference field="12" count="1">
            <x v="336"/>
          </reference>
        </references>
      </pivotArea>
    </format>
    <format dxfId="196">
      <pivotArea dataOnly="0" labelOnly="1" outline="0" fieldPosition="0">
        <references count="6">
          <reference field="2" count="1" selected="0">
            <x v="774"/>
          </reference>
          <reference field="3" count="1" selected="0">
            <x v="63"/>
          </reference>
          <reference field="4" count="1" selected="0">
            <x v="1"/>
          </reference>
          <reference field="5" count="1" selected="0">
            <x v="510"/>
          </reference>
          <reference field="6" count="1" selected="0">
            <x v="1"/>
          </reference>
          <reference field="12" count="1">
            <x v="71"/>
          </reference>
        </references>
      </pivotArea>
    </format>
    <format dxfId="195">
      <pivotArea dataOnly="0" labelOnly="1" outline="0" fieldPosition="0">
        <references count="6">
          <reference field="2" count="1" selected="0">
            <x v="775"/>
          </reference>
          <reference field="3" count="1" selected="0">
            <x v="71"/>
          </reference>
          <reference field="4" count="1" selected="0">
            <x v="1"/>
          </reference>
          <reference field="5" count="1" selected="0">
            <x v="511"/>
          </reference>
          <reference field="6" count="1" selected="0">
            <x v="1"/>
          </reference>
          <reference field="12" count="1">
            <x v="337"/>
          </reference>
        </references>
      </pivotArea>
    </format>
    <format dxfId="194">
      <pivotArea dataOnly="0" labelOnly="1" outline="0" fieldPosition="0">
        <references count="6">
          <reference field="2" count="1" selected="0">
            <x v="776"/>
          </reference>
          <reference field="3" count="1" selected="0">
            <x v="53"/>
          </reference>
          <reference field="4" count="1" selected="0">
            <x v="1"/>
          </reference>
          <reference field="5" count="1" selected="0">
            <x v="512"/>
          </reference>
          <reference field="6" count="1" selected="0">
            <x v="1"/>
          </reference>
          <reference field="12" count="1">
            <x v="333"/>
          </reference>
        </references>
      </pivotArea>
    </format>
    <format dxfId="193">
      <pivotArea dataOnly="0" labelOnly="1" outline="0" fieldPosition="0">
        <references count="6">
          <reference field="2" count="1" selected="0">
            <x v="777"/>
          </reference>
          <reference field="3" count="1" selected="0">
            <x v="66"/>
          </reference>
          <reference field="4" count="1" selected="0">
            <x v="1"/>
          </reference>
          <reference field="5" count="1" selected="0">
            <x v="513"/>
          </reference>
          <reference field="6" count="1" selected="0">
            <x v="0"/>
          </reference>
          <reference field="12" count="1">
            <x v="338"/>
          </reference>
        </references>
      </pivotArea>
    </format>
    <format dxfId="192">
      <pivotArea dataOnly="0" labelOnly="1" outline="0" fieldPosition="0">
        <references count="6">
          <reference field="2" count="1" selected="0">
            <x v="778"/>
          </reference>
          <reference field="3" count="1" selected="0">
            <x v="66"/>
          </reference>
          <reference field="4" count="1" selected="0">
            <x v="1"/>
          </reference>
          <reference field="5" count="1" selected="0">
            <x v="514"/>
          </reference>
          <reference field="6" count="1" selected="0">
            <x v="0"/>
          </reference>
          <reference field="12" count="1">
            <x v="339"/>
          </reference>
        </references>
      </pivotArea>
    </format>
    <format dxfId="191">
      <pivotArea dataOnly="0" labelOnly="1" outline="0" fieldPosition="0">
        <references count="6">
          <reference field="2" count="1" selected="0">
            <x v="779"/>
          </reference>
          <reference field="3" count="1" selected="0">
            <x v="2"/>
          </reference>
          <reference field="4" count="1" selected="0">
            <x v="1"/>
          </reference>
          <reference field="5" count="1" selected="0">
            <x v="515"/>
          </reference>
          <reference field="6" count="1" selected="0">
            <x v="1"/>
          </reference>
          <reference field="12" count="1">
            <x v="337"/>
          </reference>
        </references>
      </pivotArea>
    </format>
    <format dxfId="190">
      <pivotArea dataOnly="0" labelOnly="1" outline="0" fieldPosition="0">
        <references count="6">
          <reference field="2" count="1" selected="0">
            <x v="780"/>
          </reference>
          <reference field="3" count="1" selected="0">
            <x v="71"/>
          </reference>
          <reference field="4" count="1" selected="0">
            <x v="1"/>
          </reference>
          <reference field="5" count="1" selected="0">
            <x v="517"/>
          </reference>
          <reference field="6" count="1" selected="0">
            <x v="1"/>
          </reference>
          <reference field="12" count="1">
            <x v="340"/>
          </reference>
        </references>
      </pivotArea>
    </format>
    <format dxfId="189">
      <pivotArea dataOnly="0" labelOnly="1" outline="0" fieldPosition="0">
        <references count="6">
          <reference field="2" count="1" selected="0">
            <x v="783"/>
          </reference>
          <reference field="3" count="1" selected="0">
            <x v="20"/>
          </reference>
          <reference field="4" count="1" selected="0">
            <x v="1"/>
          </reference>
          <reference field="5" count="1" selected="0">
            <x v="519"/>
          </reference>
          <reference field="6" count="1" selected="0">
            <x v="1"/>
          </reference>
          <reference field="12" count="1">
            <x v="341"/>
          </reference>
        </references>
      </pivotArea>
    </format>
    <format dxfId="188">
      <pivotArea dataOnly="0" labelOnly="1" outline="0" fieldPosition="0">
        <references count="6">
          <reference field="2" count="1" selected="0">
            <x v="784"/>
          </reference>
          <reference field="3" count="1" selected="0">
            <x v="1048832"/>
          </reference>
          <reference field="4" count="1" selected="0">
            <x v="1"/>
          </reference>
          <reference field="5" count="1" selected="0">
            <x v="520"/>
          </reference>
          <reference field="6" count="1" selected="0">
            <x v="1"/>
          </reference>
          <reference field="12" count="1">
            <x v="342"/>
          </reference>
        </references>
      </pivotArea>
    </format>
    <format dxfId="187">
      <pivotArea dataOnly="0" labelOnly="1" outline="0" fieldPosition="0">
        <references count="6">
          <reference field="2" count="1" selected="0">
            <x v="786"/>
          </reference>
          <reference field="3" count="1" selected="0">
            <x v="71"/>
          </reference>
          <reference field="4" count="1" selected="0">
            <x v="1"/>
          </reference>
          <reference field="5" count="1" selected="0">
            <x v="522"/>
          </reference>
          <reference field="6" count="1" selected="0">
            <x v="1"/>
          </reference>
          <reference field="12" count="1">
            <x v="343"/>
          </reference>
        </references>
      </pivotArea>
    </format>
    <format dxfId="186">
      <pivotArea dataOnly="0" labelOnly="1" outline="0" fieldPosition="0">
        <references count="6">
          <reference field="2" count="1" selected="0">
            <x v="787"/>
          </reference>
          <reference field="3" count="1" selected="0">
            <x v="45"/>
          </reference>
          <reference field="4" count="1" selected="0">
            <x v="1"/>
          </reference>
          <reference field="5" count="1" selected="0">
            <x v="523"/>
          </reference>
          <reference field="6" count="1" selected="0">
            <x v="1"/>
          </reference>
          <reference field="12" count="1">
            <x v="215"/>
          </reference>
        </references>
      </pivotArea>
    </format>
    <format dxfId="185">
      <pivotArea dataOnly="0" labelOnly="1" outline="0" fieldPosition="0">
        <references count="6">
          <reference field="2" count="1" selected="0">
            <x v="788"/>
          </reference>
          <reference field="3" count="1" selected="0">
            <x v="1048832"/>
          </reference>
          <reference field="4" count="1" selected="0">
            <x v="1"/>
          </reference>
          <reference field="5" count="1" selected="0">
            <x v="524"/>
          </reference>
          <reference field="6" count="1" selected="0">
            <x v="1"/>
          </reference>
          <reference field="12" count="1">
            <x v="106"/>
          </reference>
        </references>
      </pivotArea>
    </format>
    <format dxfId="184">
      <pivotArea dataOnly="0" labelOnly="1" outline="0" fieldPosition="0">
        <references count="6">
          <reference field="2" count="1" selected="0">
            <x v="789"/>
          </reference>
          <reference field="3" count="1" selected="0">
            <x v="30"/>
          </reference>
          <reference field="4" count="1" selected="0">
            <x v="1"/>
          </reference>
          <reference field="5" count="1" selected="0">
            <x v="525"/>
          </reference>
          <reference field="6" count="1" selected="0">
            <x v="1"/>
          </reference>
          <reference field="12" count="1">
            <x v="344"/>
          </reference>
        </references>
      </pivotArea>
    </format>
    <format dxfId="183">
      <pivotArea dataOnly="0" labelOnly="1" outline="0" fieldPosition="0">
        <references count="6">
          <reference field="2" count="1" selected="0">
            <x v="791"/>
          </reference>
          <reference field="3" count="1" selected="0">
            <x v="154"/>
          </reference>
          <reference field="4" count="1" selected="0">
            <x v="1"/>
          </reference>
          <reference field="5" count="1" selected="0">
            <x v="414"/>
          </reference>
          <reference field="6" count="1" selected="0">
            <x v="1"/>
          </reference>
          <reference field="12" count="1">
            <x v="184"/>
          </reference>
        </references>
      </pivotArea>
    </format>
    <format dxfId="182">
      <pivotArea dataOnly="0" labelOnly="1" outline="0" fieldPosition="0">
        <references count="6">
          <reference field="2" count="1" selected="0">
            <x v="792"/>
          </reference>
          <reference field="3" count="1" selected="0">
            <x v="71"/>
          </reference>
          <reference field="4" count="1" selected="0">
            <x v="1"/>
          </reference>
          <reference field="5" count="1" selected="0">
            <x v="527"/>
          </reference>
          <reference field="6" count="1" selected="0">
            <x v="1"/>
          </reference>
          <reference field="12" count="1">
            <x v="345"/>
          </reference>
        </references>
      </pivotArea>
    </format>
    <format dxfId="181">
      <pivotArea dataOnly="0" labelOnly="1" outline="0" fieldPosition="0">
        <references count="6">
          <reference field="2" count="1" selected="0">
            <x v="794"/>
          </reference>
          <reference field="3" count="1" selected="0">
            <x v="1048832"/>
          </reference>
          <reference field="4" count="1" selected="0">
            <x v="1"/>
          </reference>
          <reference field="5" count="1" selected="0">
            <x v="529"/>
          </reference>
          <reference field="6" count="1" selected="0">
            <x v="1"/>
          </reference>
          <reference field="12" count="1">
            <x v="215"/>
          </reference>
        </references>
      </pivotArea>
    </format>
    <format dxfId="180">
      <pivotArea dataOnly="0" labelOnly="1" outline="0" fieldPosition="0">
        <references count="6">
          <reference field="2" count="1" selected="0">
            <x v="795"/>
          </reference>
          <reference field="3" count="1" selected="0">
            <x v="1048832"/>
          </reference>
          <reference field="4" count="1" selected="0">
            <x v="1"/>
          </reference>
          <reference field="5" count="1" selected="0">
            <x v="530"/>
          </reference>
          <reference field="6" count="1" selected="0">
            <x v="1"/>
          </reference>
          <reference field="12" count="1">
            <x v="346"/>
          </reference>
        </references>
      </pivotArea>
    </format>
    <format dxfId="179">
      <pivotArea dataOnly="0" labelOnly="1" outline="0" fieldPosition="0">
        <references count="6">
          <reference field="2" count="1" selected="0">
            <x v="798"/>
          </reference>
          <reference field="3" count="1" selected="0">
            <x v="71"/>
          </reference>
          <reference field="4" count="1" selected="0">
            <x v="1"/>
          </reference>
          <reference field="5" count="1" selected="0">
            <x v="532"/>
          </reference>
          <reference field="6" count="1" selected="0">
            <x v="1"/>
          </reference>
          <reference field="12" count="1">
            <x v="347"/>
          </reference>
        </references>
      </pivotArea>
    </format>
    <format dxfId="178">
      <pivotArea dataOnly="0" labelOnly="1" outline="0" fieldPosition="0">
        <references count="6">
          <reference field="2" count="1" selected="0">
            <x v="803"/>
          </reference>
          <reference field="3" count="1" selected="0">
            <x v="93"/>
          </reference>
          <reference field="4" count="1" selected="0">
            <x v="1"/>
          </reference>
          <reference field="5" count="1" selected="0">
            <x v="537"/>
          </reference>
          <reference field="6" count="1" selected="0">
            <x v="1"/>
          </reference>
          <reference field="12" count="1">
            <x v="348"/>
          </reference>
        </references>
      </pivotArea>
    </format>
    <format dxfId="177">
      <pivotArea dataOnly="0" labelOnly="1" outline="0" fieldPosition="0">
        <references count="6">
          <reference field="2" count="1" selected="0">
            <x v="805"/>
          </reference>
          <reference field="3" count="1" selected="0">
            <x v="71"/>
          </reference>
          <reference field="4" count="1" selected="0">
            <x v="1"/>
          </reference>
          <reference field="5" count="1" selected="0">
            <x v="539"/>
          </reference>
          <reference field="6" count="1" selected="0">
            <x v="1"/>
          </reference>
          <reference field="12" count="1">
            <x v="233"/>
          </reference>
        </references>
      </pivotArea>
    </format>
    <format dxfId="176">
      <pivotArea dataOnly="0" labelOnly="1" outline="0" fieldPosition="0">
        <references count="6">
          <reference field="2" count="1" selected="0">
            <x v="807"/>
          </reference>
          <reference field="3" count="1" selected="0">
            <x v="88"/>
          </reference>
          <reference field="4" count="1" selected="0">
            <x v="1"/>
          </reference>
          <reference field="5" count="1" selected="0">
            <x v="541"/>
          </reference>
          <reference field="6" count="1" selected="0">
            <x v="1"/>
          </reference>
          <reference field="12" count="1">
            <x v="350"/>
          </reference>
        </references>
      </pivotArea>
    </format>
    <format dxfId="175">
      <pivotArea dataOnly="0" labelOnly="1" outline="0" fieldPosition="0">
        <references count="6">
          <reference field="2" count="1" selected="0">
            <x v="808"/>
          </reference>
          <reference field="3" count="1" selected="0">
            <x v="160"/>
          </reference>
          <reference field="4" count="1" selected="0">
            <x v="1"/>
          </reference>
          <reference field="5" count="1" selected="0">
            <x v="542"/>
          </reference>
          <reference field="6" count="1" selected="0">
            <x v="1"/>
          </reference>
          <reference field="12" count="1">
            <x v="351"/>
          </reference>
        </references>
      </pivotArea>
    </format>
    <format dxfId="174">
      <pivotArea dataOnly="0" labelOnly="1" outline="0" fieldPosition="0">
        <references count="6">
          <reference field="2" count="1" selected="0">
            <x v="809"/>
          </reference>
          <reference field="3" count="1" selected="0">
            <x v="133"/>
          </reference>
          <reference field="4" count="1" selected="0">
            <x v="1"/>
          </reference>
          <reference field="5" count="1" selected="0">
            <x v="543"/>
          </reference>
          <reference field="6" count="1" selected="0">
            <x v="1"/>
          </reference>
          <reference field="12" count="1">
            <x v="349"/>
          </reference>
        </references>
      </pivotArea>
    </format>
    <format dxfId="173">
      <pivotArea dataOnly="0" labelOnly="1" outline="0" fieldPosition="0">
        <references count="6">
          <reference field="2" count="1" selected="0">
            <x v="810"/>
          </reference>
          <reference field="3" count="1" selected="0">
            <x v="126"/>
          </reference>
          <reference field="4" count="1" selected="0">
            <x v="1"/>
          </reference>
          <reference field="5" count="1" selected="0">
            <x v="544"/>
          </reference>
          <reference field="6" count="1" selected="0">
            <x v="1"/>
          </reference>
          <reference field="12" count="1">
            <x v="350"/>
          </reference>
        </references>
      </pivotArea>
    </format>
    <format dxfId="172">
      <pivotArea dataOnly="0" labelOnly="1" outline="0" fieldPosition="0">
        <references count="6">
          <reference field="2" count="1" selected="0">
            <x v="811"/>
          </reference>
          <reference field="3" count="1" selected="0">
            <x v="139"/>
          </reference>
          <reference field="4" count="1" selected="0">
            <x v="1"/>
          </reference>
          <reference field="5" count="1" selected="0">
            <x v="545"/>
          </reference>
          <reference field="6" count="1" selected="0">
            <x v="1"/>
          </reference>
          <reference field="12" count="1">
            <x v="352"/>
          </reference>
        </references>
      </pivotArea>
    </format>
    <format dxfId="171">
      <pivotArea dataOnly="0" labelOnly="1" outline="0" fieldPosition="0">
        <references count="6">
          <reference field="2" count="1" selected="0">
            <x v="812"/>
          </reference>
          <reference field="3" count="1" selected="0">
            <x v="71"/>
          </reference>
          <reference field="4" count="1" selected="0">
            <x v="1"/>
          </reference>
          <reference field="5" count="1" selected="0">
            <x v="546"/>
          </reference>
          <reference field="6" count="1" selected="0">
            <x v="1"/>
          </reference>
          <reference field="12" count="1">
            <x v="348"/>
          </reference>
        </references>
      </pivotArea>
    </format>
    <format dxfId="170">
      <pivotArea dataOnly="0" labelOnly="1" outline="0" fieldPosition="0">
        <references count="6">
          <reference field="2" count="1" selected="0">
            <x v="814"/>
          </reference>
          <reference field="3" count="1" selected="0">
            <x v="26"/>
          </reference>
          <reference field="4" count="1" selected="0">
            <x v="1"/>
          </reference>
          <reference field="5" count="1" selected="0">
            <x v="547"/>
          </reference>
          <reference field="6" count="1" selected="0">
            <x v="1"/>
          </reference>
          <reference field="12" count="1">
            <x v="346"/>
          </reference>
        </references>
      </pivotArea>
    </format>
    <format dxfId="169">
      <pivotArea dataOnly="0" labelOnly="1" outline="0" fieldPosition="0">
        <references count="6">
          <reference field="2" count="1" selected="0">
            <x v="816"/>
          </reference>
          <reference field="3" count="1" selected="0">
            <x v="20"/>
          </reference>
          <reference field="4" count="1" selected="0">
            <x v="1"/>
          </reference>
          <reference field="5" count="1" selected="0">
            <x v="548"/>
          </reference>
          <reference field="6" count="1" selected="0">
            <x v="1"/>
          </reference>
          <reference field="12" count="1">
            <x v="353"/>
          </reference>
        </references>
      </pivotArea>
    </format>
    <format dxfId="168">
      <pivotArea dataOnly="0" labelOnly="1" outline="0" fieldPosition="0">
        <references count="6">
          <reference field="2" count="1" selected="0">
            <x v="817"/>
          </reference>
          <reference field="3" count="1" selected="0">
            <x v="71"/>
          </reference>
          <reference field="4" count="1" selected="0">
            <x v="1"/>
          </reference>
          <reference field="5" count="1" selected="0">
            <x v="550"/>
          </reference>
          <reference field="6" count="1" selected="0">
            <x v="1"/>
          </reference>
          <reference field="12" count="1">
            <x v="355"/>
          </reference>
        </references>
      </pivotArea>
    </format>
    <format dxfId="167">
      <pivotArea dataOnly="0" labelOnly="1" outline="0" fieldPosition="0">
        <references count="6">
          <reference field="2" count="1" selected="0">
            <x v="819"/>
          </reference>
          <reference field="3" count="1" selected="0">
            <x v="2"/>
          </reference>
          <reference field="4" count="1" selected="0">
            <x v="1"/>
          </reference>
          <reference field="5" count="1" selected="0">
            <x v="500"/>
          </reference>
          <reference field="6" count="1" selected="0">
            <x v="1"/>
          </reference>
          <reference field="12" count="1">
            <x v="356"/>
          </reference>
        </references>
      </pivotArea>
    </format>
    <format dxfId="166">
      <pivotArea dataOnly="0" labelOnly="1" outline="0" fieldPosition="0">
        <references count="6">
          <reference field="2" count="1" selected="0">
            <x v="820"/>
          </reference>
          <reference field="3" count="1" selected="0">
            <x v="104"/>
          </reference>
          <reference field="4" count="1" selected="0">
            <x v="1"/>
          </reference>
          <reference field="5" count="1" selected="0">
            <x v="245"/>
          </reference>
          <reference field="6" count="1" selected="0">
            <x v="0"/>
          </reference>
          <reference field="12" count="1">
            <x v="357"/>
          </reference>
        </references>
      </pivotArea>
    </format>
    <format dxfId="165">
      <pivotArea dataOnly="0" labelOnly="1" outline="0" fieldPosition="0">
        <references count="6">
          <reference field="2" count="1" selected="0">
            <x v="822"/>
          </reference>
          <reference field="3" count="1" selected="0">
            <x v="39"/>
          </reference>
          <reference field="4" count="1" selected="0">
            <x v="1"/>
          </reference>
          <reference field="5" count="1" selected="0">
            <x v="782"/>
          </reference>
          <reference field="6" count="1" selected="0">
            <x v="1"/>
          </reference>
          <reference field="12" count="1">
            <x v="322"/>
          </reference>
        </references>
      </pivotArea>
    </format>
    <format dxfId="164">
      <pivotArea dataOnly="0" labelOnly="1" outline="0" fieldPosition="0">
        <references count="6">
          <reference field="2" count="1" selected="0">
            <x v="823"/>
          </reference>
          <reference field="3" count="1" selected="0">
            <x v="136"/>
          </reference>
          <reference field="4" count="1" selected="0">
            <x v="0"/>
          </reference>
          <reference field="5" count="1" selected="0">
            <x v="847"/>
          </reference>
          <reference field="6" count="1" selected="0">
            <x v="1"/>
          </reference>
          <reference field="12" count="1">
            <x v="499"/>
          </reference>
        </references>
      </pivotArea>
    </format>
    <format dxfId="163">
      <pivotArea dataOnly="0" labelOnly="1" outline="0" fieldPosition="0">
        <references count="6">
          <reference field="2" count="1" selected="0">
            <x v="824"/>
          </reference>
          <reference field="3" count="1" selected="0">
            <x v="7"/>
          </reference>
          <reference field="4" count="1" selected="0">
            <x v="1"/>
          </reference>
          <reference field="5" count="1" selected="0">
            <x v="785"/>
          </reference>
          <reference field="6" count="1" selected="0">
            <x v="1"/>
          </reference>
          <reference field="12" count="1">
            <x v="508"/>
          </reference>
        </references>
      </pivotArea>
    </format>
    <format dxfId="162">
      <pivotArea dataOnly="0" labelOnly="1" outline="0" fieldPosition="0">
        <references count="6">
          <reference field="2" count="1" selected="0">
            <x v="825"/>
          </reference>
          <reference field="3" count="1" selected="0">
            <x v="178"/>
          </reference>
          <reference field="4" count="1" selected="0">
            <x v="1"/>
          </reference>
          <reference field="5" count="1" selected="0">
            <x v="786"/>
          </reference>
          <reference field="6" count="1" selected="0">
            <x v="1"/>
          </reference>
          <reference field="12" count="1">
            <x v="238"/>
          </reference>
        </references>
      </pivotArea>
    </format>
    <format dxfId="161">
      <pivotArea dataOnly="0" labelOnly="1" outline="0" fieldPosition="0">
        <references count="6">
          <reference field="2" count="1" selected="0">
            <x v="826"/>
          </reference>
          <reference field="3" count="1" selected="0">
            <x v="1048832"/>
          </reference>
          <reference field="4" count="1" selected="0">
            <x v="0"/>
          </reference>
          <reference field="5" count="1" selected="0">
            <x v="847"/>
          </reference>
          <reference field="6" count="1" selected="0">
            <x v="2"/>
          </reference>
          <reference field="12" count="1">
            <x v="222"/>
          </reference>
        </references>
      </pivotArea>
    </format>
    <format dxfId="160">
      <pivotArea dataOnly="0" labelOnly="1" outline="0" fieldPosition="0">
        <references count="6">
          <reference field="2" count="1" selected="0">
            <x v="828"/>
          </reference>
          <reference field="3" count="1" selected="0">
            <x v="71"/>
          </reference>
          <reference field="4" count="1" selected="0">
            <x v="1"/>
          </reference>
          <reference field="5" count="1" selected="0">
            <x v="554"/>
          </reference>
          <reference field="6" count="1" selected="0">
            <x v="1"/>
          </reference>
          <reference field="12" count="1">
            <x v="358"/>
          </reference>
        </references>
      </pivotArea>
    </format>
    <format dxfId="159">
      <pivotArea dataOnly="0" labelOnly="1" outline="0" fieldPosition="0">
        <references count="6">
          <reference field="2" count="1" selected="0">
            <x v="829"/>
          </reference>
          <reference field="3" count="1" selected="0">
            <x v="71"/>
          </reference>
          <reference field="4" count="1" selected="0">
            <x v="1"/>
          </reference>
          <reference field="5" count="1" selected="0">
            <x v="555"/>
          </reference>
          <reference field="6" count="1" selected="0">
            <x v="1"/>
          </reference>
          <reference field="12" count="1">
            <x v="359"/>
          </reference>
        </references>
      </pivotArea>
    </format>
    <format dxfId="158">
      <pivotArea dataOnly="0" labelOnly="1" outline="0" fieldPosition="0">
        <references count="6">
          <reference field="2" count="1" selected="0">
            <x v="830"/>
          </reference>
          <reference field="3" count="1" selected="0">
            <x v="24"/>
          </reference>
          <reference field="4" count="1" selected="0">
            <x v="1"/>
          </reference>
          <reference field="5" count="1" selected="0">
            <x v="556"/>
          </reference>
          <reference field="6" count="1" selected="0">
            <x v="1"/>
          </reference>
          <reference field="12" count="1">
            <x v="322"/>
          </reference>
        </references>
      </pivotArea>
    </format>
    <format dxfId="157">
      <pivotArea dataOnly="0" labelOnly="1" outline="0" fieldPosition="0">
        <references count="6">
          <reference field="2" count="1" selected="0">
            <x v="831"/>
          </reference>
          <reference field="3" count="1" selected="0">
            <x v="1048832"/>
          </reference>
          <reference field="4" count="1" selected="0">
            <x v="1"/>
          </reference>
          <reference field="5" count="1" selected="0">
            <x v="558"/>
          </reference>
          <reference field="6" count="1" selected="0">
            <x v="1"/>
          </reference>
          <reference field="12" count="1">
            <x v="348"/>
          </reference>
        </references>
      </pivotArea>
    </format>
    <format dxfId="156">
      <pivotArea dataOnly="0" labelOnly="1" outline="0" fieldPosition="0">
        <references count="6">
          <reference field="2" count="1" selected="0">
            <x v="833"/>
          </reference>
          <reference field="3" count="1" selected="0">
            <x v="67"/>
          </reference>
          <reference field="4" count="1" selected="0">
            <x v="1"/>
          </reference>
          <reference field="5" count="1" selected="0">
            <x v="560"/>
          </reference>
          <reference field="6" count="1" selected="0">
            <x v="1"/>
          </reference>
          <reference field="12" count="1">
            <x v="281"/>
          </reference>
        </references>
      </pivotArea>
    </format>
    <format dxfId="155">
      <pivotArea dataOnly="0" labelOnly="1" outline="0" fieldPosition="0">
        <references count="6">
          <reference field="2" count="1" selected="0">
            <x v="834"/>
          </reference>
          <reference field="3" count="1" selected="0">
            <x v="154"/>
          </reference>
          <reference field="4" count="1" selected="0">
            <x v="1"/>
          </reference>
          <reference field="5" count="1" selected="0">
            <x v="414"/>
          </reference>
          <reference field="6" count="1" selected="0">
            <x v="1"/>
          </reference>
          <reference field="12" count="1">
            <x v="184"/>
          </reference>
        </references>
      </pivotArea>
    </format>
    <format dxfId="154">
      <pivotArea dataOnly="0" labelOnly="1" outline="0" fieldPosition="0">
        <references count="6">
          <reference field="2" count="1" selected="0">
            <x v="835"/>
          </reference>
          <reference field="3" count="1" selected="0">
            <x v="71"/>
          </reference>
          <reference field="4" count="1" selected="0">
            <x v="1"/>
          </reference>
          <reference field="5" count="1" selected="0">
            <x v="561"/>
          </reference>
          <reference field="6" count="1" selected="0">
            <x v="1"/>
          </reference>
          <reference field="12" count="1">
            <x v="361"/>
          </reference>
        </references>
      </pivotArea>
    </format>
    <format dxfId="153">
      <pivotArea dataOnly="0" labelOnly="1" outline="0" fieldPosition="0">
        <references count="6">
          <reference field="2" count="1" selected="0">
            <x v="836"/>
          </reference>
          <reference field="3" count="1" selected="0">
            <x v="100"/>
          </reference>
          <reference field="4" count="1" selected="0">
            <x v="1"/>
          </reference>
          <reference field="5" count="1" selected="0">
            <x v="562"/>
          </reference>
          <reference field="6" count="1" selected="0">
            <x v="1"/>
          </reference>
          <reference field="12" count="1">
            <x v="362"/>
          </reference>
        </references>
      </pivotArea>
    </format>
    <format dxfId="152">
      <pivotArea dataOnly="0" labelOnly="1" outline="0" fieldPosition="0">
        <references count="6">
          <reference field="2" count="1" selected="0">
            <x v="837"/>
          </reference>
          <reference field="3" count="1" selected="0">
            <x v="71"/>
          </reference>
          <reference field="4" count="1" selected="0">
            <x v="1"/>
          </reference>
          <reference field="5" count="1" selected="0">
            <x v="563"/>
          </reference>
          <reference field="6" count="1" selected="0">
            <x v="1"/>
          </reference>
          <reference field="12" count="1">
            <x v="363"/>
          </reference>
        </references>
      </pivotArea>
    </format>
    <format dxfId="151">
      <pivotArea dataOnly="0" labelOnly="1" outline="0" fieldPosition="0">
        <references count="6">
          <reference field="2" count="1" selected="0">
            <x v="838"/>
          </reference>
          <reference field="3" count="1" selected="0">
            <x v="140"/>
          </reference>
          <reference field="4" count="1" selected="0">
            <x v="1"/>
          </reference>
          <reference field="5" count="1" selected="0">
            <x v="564"/>
          </reference>
          <reference field="6" count="1" selected="0">
            <x v="1"/>
          </reference>
          <reference field="12" count="1">
            <x v="364"/>
          </reference>
        </references>
      </pivotArea>
    </format>
    <format dxfId="150">
      <pivotArea dataOnly="0" labelOnly="1" outline="0" fieldPosition="0">
        <references count="6">
          <reference field="2" count="1" selected="0">
            <x v="839"/>
          </reference>
          <reference field="3" count="1" selected="0">
            <x v="134"/>
          </reference>
          <reference field="4" count="1" selected="0">
            <x v="1"/>
          </reference>
          <reference field="5" count="1" selected="0">
            <x v="565"/>
          </reference>
          <reference field="6" count="1" selected="0">
            <x v="1"/>
          </reference>
          <reference field="12" count="1">
            <x v="365"/>
          </reference>
        </references>
      </pivotArea>
    </format>
    <format dxfId="149">
      <pivotArea dataOnly="0" labelOnly="1" outline="0" fieldPosition="0">
        <references count="6">
          <reference field="2" count="1" selected="0">
            <x v="840"/>
          </reference>
          <reference field="3" count="1" selected="0">
            <x v="71"/>
          </reference>
          <reference field="4" count="1" selected="0">
            <x v="1"/>
          </reference>
          <reference field="5" count="1" selected="0">
            <x v="566"/>
          </reference>
          <reference field="6" count="1" selected="0">
            <x v="1"/>
          </reference>
          <reference field="12" count="1">
            <x v="366"/>
          </reference>
        </references>
      </pivotArea>
    </format>
    <format dxfId="148">
      <pivotArea dataOnly="0" labelOnly="1" outline="0" fieldPosition="0">
        <references count="6">
          <reference field="2" count="1" selected="0">
            <x v="841"/>
          </reference>
          <reference field="3" count="1" selected="0">
            <x v="71"/>
          </reference>
          <reference field="4" count="1" selected="0">
            <x v="1"/>
          </reference>
          <reference field="5" count="1" selected="0">
            <x v="567"/>
          </reference>
          <reference field="6" count="1" selected="0">
            <x v="1"/>
          </reference>
          <reference field="12" count="1">
            <x v="367"/>
          </reference>
        </references>
      </pivotArea>
    </format>
    <format dxfId="147">
      <pivotArea dataOnly="0" labelOnly="1" outline="0" fieldPosition="0">
        <references count="6">
          <reference field="2" count="1" selected="0">
            <x v="844"/>
          </reference>
          <reference field="3" count="1" selected="0">
            <x v="60"/>
          </reference>
          <reference field="4" count="1" selected="0">
            <x v="1"/>
          </reference>
          <reference field="5" count="1" selected="0">
            <x v="570"/>
          </reference>
          <reference field="6" count="1" selected="0">
            <x v="0"/>
          </reference>
          <reference field="12" count="1">
            <x v="368"/>
          </reference>
        </references>
      </pivotArea>
    </format>
    <format dxfId="146">
      <pivotArea dataOnly="0" labelOnly="1" outline="0" fieldPosition="0">
        <references count="6">
          <reference field="2" count="1" selected="0">
            <x v="845"/>
          </reference>
          <reference field="3" count="1" selected="0">
            <x v="166"/>
          </reference>
          <reference field="4" count="1" selected="0">
            <x v="1"/>
          </reference>
          <reference field="5" count="1" selected="0">
            <x v="514"/>
          </reference>
          <reference field="6" count="1" selected="0">
            <x v="1"/>
          </reference>
          <reference field="12" count="1">
            <x v="369"/>
          </reference>
        </references>
      </pivotArea>
    </format>
    <format dxfId="145">
      <pivotArea dataOnly="0" labelOnly="1" outline="0" fieldPosition="0">
        <references count="6">
          <reference field="2" count="1" selected="0">
            <x v="846"/>
          </reference>
          <reference field="3" count="1" selected="0">
            <x v="66"/>
          </reference>
          <reference field="4" count="1" selected="0">
            <x v="1"/>
          </reference>
          <reference field="5" count="1" selected="0">
            <x v="513"/>
          </reference>
          <reference field="6" count="1" selected="0">
            <x v="1"/>
          </reference>
          <reference field="12" count="1">
            <x v="338"/>
          </reference>
        </references>
      </pivotArea>
    </format>
    <format dxfId="144">
      <pivotArea dataOnly="0" labelOnly="1" outline="0" fieldPosition="0">
        <references count="6">
          <reference field="2" count="1" selected="0">
            <x v="847"/>
          </reference>
          <reference field="3" count="1" selected="0">
            <x v="98"/>
          </reference>
          <reference field="4" count="1" selected="0">
            <x v="1"/>
          </reference>
          <reference field="5" count="1" selected="0">
            <x v="572"/>
          </reference>
          <reference field="6" count="1" selected="0">
            <x v="1"/>
          </reference>
          <reference field="12" count="1">
            <x v="371"/>
          </reference>
        </references>
      </pivotArea>
    </format>
    <format dxfId="143">
      <pivotArea dataOnly="0" labelOnly="1" outline="0" fieldPosition="0">
        <references count="6">
          <reference field="2" count="1" selected="0">
            <x v="848"/>
          </reference>
          <reference field="3" count="1" selected="0">
            <x v="151"/>
          </reference>
          <reference field="4" count="1" selected="0">
            <x v="1"/>
          </reference>
          <reference field="5" count="1" selected="0">
            <x v="573"/>
          </reference>
          <reference field="6" count="1" selected="0">
            <x v="1"/>
          </reference>
          <reference field="12" count="1">
            <x v="372"/>
          </reference>
        </references>
      </pivotArea>
    </format>
    <format dxfId="142">
      <pivotArea dataOnly="0" labelOnly="1" outline="0" fieldPosition="0">
        <references count="6">
          <reference field="2" count="1" selected="0">
            <x v="849"/>
          </reference>
          <reference field="3" count="1" selected="0">
            <x v="30"/>
          </reference>
          <reference field="4" count="1" selected="0">
            <x v="1"/>
          </reference>
          <reference field="5" count="1" selected="0">
            <x v="574"/>
          </reference>
          <reference field="6" count="1" selected="0">
            <x v="1"/>
          </reference>
          <reference field="12" count="1">
            <x v="373"/>
          </reference>
        </references>
      </pivotArea>
    </format>
    <format dxfId="141">
      <pivotArea dataOnly="0" labelOnly="1" outline="0" fieldPosition="0">
        <references count="6">
          <reference field="2" count="1" selected="0">
            <x v="850"/>
          </reference>
          <reference field="3" count="1" selected="0">
            <x v="121"/>
          </reference>
          <reference field="4" count="1" selected="0">
            <x v="1"/>
          </reference>
          <reference field="5" count="1" selected="0">
            <x v="575"/>
          </reference>
          <reference field="6" count="1" selected="0">
            <x v="1"/>
          </reference>
          <reference field="12" count="1">
            <x v="374"/>
          </reference>
        </references>
      </pivotArea>
    </format>
    <format dxfId="140">
      <pivotArea dataOnly="0" labelOnly="1" outline="0" fieldPosition="0">
        <references count="6">
          <reference field="2" count="1" selected="0">
            <x v="853"/>
          </reference>
          <reference field="3" count="1" selected="0">
            <x v="71"/>
          </reference>
          <reference field="4" count="1" selected="0">
            <x v="1"/>
          </reference>
          <reference field="5" count="1" selected="0">
            <x v="578"/>
          </reference>
          <reference field="6" count="1" selected="0">
            <x v="1"/>
          </reference>
          <reference field="12" count="1">
            <x v="376"/>
          </reference>
        </references>
      </pivotArea>
    </format>
    <format dxfId="139">
      <pivotArea dataOnly="0" labelOnly="1" outline="0" fieldPosition="0">
        <references count="6">
          <reference field="2" count="1" selected="0">
            <x v="855"/>
          </reference>
          <reference field="3" count="1" selected="0">
            <x v="26"/>
          </reference>
          <reference field="4" count="1" selected="0">
            <x v="1"/>
          </reference>
          <reference field="5" count="1" selected="0">
            <x v="580"/>
          </reference>
          <reference field="6" count="1" selected="0">
            <x v="1"/>
          </reference>
          <reference field="12" count="1">
            <x v="363"/>
          </reference>
        </references>
      </pivotArea>
    </format>
    <format dxfId="138">
      <pivotArea dataOnly="0" labelOnly="1" outline="0" fieldPosition="0">
        <references count="6">
          <reference field="2" count="1" selected="0">
            <x v="856"/>
          </reference>
          <reference field="3" count="1" selected="0">
            <x v="2"/>
          </reference>
          <reference field="4" count="1" selected="0">
            <x v="1"/>
          </reference>
          <reference field="5" count="1" selected="0">
            <x v="254"/>
          </reference>
          <reference field="6" count="1" selected="0">
            <x v="1"/>
          </reference>
          <reference field="12" count="1">
            <x v="376"/>
          </reference>
        </references>
      </pivotArea>
    </format>
    <format dxfId="137">
      <pivotArea dataOnly="0" labelOnly="1" outline="0" fieldPosition="0">
        <references count="6">
          <reference field="2" count="1" selected="0">
            <x v="857"/>
          </reference>
          <reference field="3" count="1" selected="0">
            <x v="46"/>
          </reference>
          <reference field="4" count="1" selected="0">
            <x v="1"/>
          </reference>
          <reference field="5" count="1" selected="0">
            <x v="581"/>
          </reference>
          <reference field="6" count="1" selected="0">
            <x v="1"/>
          </reference>
          <reference field="12" count="1">
            <x v="363"/>
          </reference>
        </references>
      </pivotArea>
    </format>
    <format dxfId="136">
      <pivotArea dataOnly="0" labelOnly="1" outline="0" fieldPosition="0">
        <references count="6">
          <reference field="2" count="1" selected="0">
            <x v="858"/>
          </reference>
          <reference field="3" count="1" selected="0">
            <x v="46"/>
          </reference>
          <reference field="4" count="1" selected="0">
            <x v="1"/>
          </reference>
          <reference field="5" count="1" selected="0">
            <x v="582"/>
          </reference>
          <reference field="6" count="1" selected="0">
            <x v="1"/>
          </reference>
          <reference field="12" count="1">
            <x v="374"/>
          </reference>
        </references>
      </pivotArea>
    </format>
    <format dxfId="135">
      <pivotArea dataOnly="0" labelOnly="1" outline="0" fieldPosition="0">
        <references count="6">
          <reference field="2" count="1" selected="0">
            <x v="859"/>
          </reference>
          <reference field="3" count="1" selected="0">
            <x v="138"/>
          </reference>
          <reference field="4" count="1" selected="0">
            <x v="1"/>
          </reference>
          <reference field="5" count="1" selected="0">
            <x v="583"/>
          </reference>
          <reference field="6" count="1" selected="0">
            <x v="1"/>
          </reference>
          <reference field="12" count="1">
            <x v="377"/>
          </reference>
        </references>
      </pivotArea>
    </format>
    <format dxfId="134">
      <pivotArea dataOnly="0" labelOnly="1" outline="0" fieldPosition="0">
        <references count="6">
          <reference field="2" count="1" selected="0">
            <x v="866"/>
          </reference>
          <reference field="3" count="1" selected="0">
            <x v="153"/>
          </reference>
          <reference field="4" count="1" selected="0">
            <x v="1"/>
          </reference>
          <reference field="5" count="1" selected="0">
            <x v="590"/>
          </reference>
          <reference field="6" count="1" selected="0">
            <x v="1"/>
          </reference>
          <reference field="12" count="1">
            <x v="353"/>
          </reference>
        </references>
      </pivotArea>
    </format>
    <format dxfId="133">
      <pivotArea dataOnly="0" labelOnly="1" outline="0" fieldPosition="0">
        <references count="6">
          <reference field="2" count="1" selected="0">
            <x v="867"/>
          </reference>
          <reference field="3" count="1" selected="0">
            <x v="82"/>
          </reference>
          <reference field="4" count="1" selected="0">
            <x v="1"/>
          </reference>
          <reference field="5" count="1" selected="0">
            <x v="591"/>
          </reference>
          <reference field="6" count="1" selected="0">
            <x v="1"/>
          </reference>
          <reference field="12" count="1">
            <x v="378"/>
          </reference>
        </references>
      </pivotArea>
    </format>
    <format dxfId="132">
      <pivotArea dataOnly="0" labelOnly="1" outline="0" fieldPosition="0">
        <references count="6">
          <reference field="2" count="1" selected="0">
            <x v="868"/>
          </reference>
          <reference field="3" count="1" selected="0">
            <x v="71"/>
          </reference>
          <reference field="4" count="1" selected="0">
            <x v="1"/>
          </reference>
          <reference field="5" count="1" selected="0">
            <x v="592"/>
          </reference>
          <reference field="6" count="1" selected="0">
            <x v="1"/>
          </reference>
          <reference field="12" count="1">
            <x v="379"/>
          </reference>
        </references>
      </pivotArea>
    </format>
    <format dxfId="131">
      <pivotArea dataOnly="0" labelOnly="1" outline="0" fieldPosition="0">
        <references count="6">
          <reference field="2" count="1" selected="0">
            <x v="869"/>
          </reference>
          <reference field="3" count="1" selected="0">
            <x v="178"/>
          </reference>
          <reference field="4" count="1" selected="0">
            <x v="1"/>
          </reference>
          <reference field="5" count="1" selected="0">
            <x v="593"/>
          </reference>
          <reference field="6" count="1" selected="0">
            <x v="1"/>
          </reference>
          <reference field="12" count="1">
            <x v="380"/>
          </reference>
        </references>
      </pivotArea>
    </format>
    <format dxfId="130">
      <pivotArea dataOnly="0" labelOnly="1" outline="0" fieldPosition="0">
        <references count="6">
          <reference field="2" count="1" selected="0">
            <x v="870"/>
          </reference>
          <reference field="3" count="1" selected="0">
            <x v="71"/>
          </reference>
          <reference field="4" count="1" selected="0">
            <x v="1"/>
          </reference>
          <reference field="5" count="1" selected="0">
            <x v="594"/>
          </reference>
          <reference field="6" count="1" selected="0">
            <x v="1"/>
          </reference>
          <reference field="12" count="1">
            <x v="359"/>
          </reference>
        </references>
      </pivotArea>
    </format>
    <format dxfId="129">
      <pivotArea dataOnly="0" labelOnly="1" outline="0" fieldPosition="0">
        <references count="6">
          <reference field="2" count="1" selected="0">
            <x v="871"/>
          </reference>
          <reference field="3" count="1" selected="0">
            <x v="173"/>
          </reference>
          <reference field="4" count="1" selected="0">
            <x v="1"/>
          </reference>
          <reference field="5" count="1" selected="0">
            <x v="595"/>
          </reference>
          <reference field="6" count="1" selected="0">
            <x v="1"/>
          </reference>
          <reference field="12" count="1">
            <x v="381"/>
          </reference>
        </references>
      </pivotArea>
    </format>
    <format dxfId="128">
      <pivotArea dataOnly="0" labelOnly="1" outline="0" fieldPosition="0">
        <references count="6">
          <reference field="2" count="1" selected="0">
            <x v="872"/>
          </reference>
          <reference field="3" count="1" selected="0">
            <x v="2"/>
          </reference>
          <reference field="4" count="1" selected="0">
            <x v="1"/>
          </reference>
          <reference field="5" count="1" selected="0">
            <x v="254"/>
          </reference>
          <reference field="6" count="1" selected="0">
            <x v="1"/>
          </reference>
          <reference field="12" count="1">
            <x v="366"/>
          </reference>
        </references>
      </pivotArea>
    </format>
    <format dxfId="127">
      <pivotArea dataOnly="0" labelOnly="1" outline="0" fieldPosition="0">
        <references count="6">
          <reference field="2" count="1" selected="0">
            <x v="873"/>
          </reference>
          <reference field="3" count="1" selected="0">
            <x v="2"/>
          </reference>
          <reference field="4" count="1" selected="0">
            <x v="1"/>
          </reference>
          <reference field="5" count="1" selected="0">
            <x v="254"/>
          </reference>
          <reference field="6" count="1" selected="0">
            <x v="1"/>
          </reference>
          <reference field="12" count="1">
            <x v="382"/>
          </reference>
        </references>
      </pivotArea>
    </format>
    <format dxfId="126">
      <pivotArea dataOnly="0" labelOnly="1" outline="0" fieldPosition="0">
        <references count="6">
          <reference field="2" count="1" selected="0">
            <x v="877"/>
          </reference>
          <reference field="3" count="1" selected="0">
            <x v="101"/>
          </reference>
          <reference field="4" count="1" selected="0">
            <x v="1"/>
          </reference>
          <reference field="5" count="1" selected="0">
            <x v="490"/>
          </reference>
          <reference field="6" count="1" selected="0">
            <x v="0"/>
          </reference>
          <reference field="12" count="1">
            <x v="323"/>
          </reference>
        </references>
      </pivotArea>
    </format>
    <format dxfId="125">
      <pivotArea dataOnly="0" labelOnly="1" outline="0" fieldPosition="0">
        <references count="6">
          <reference field="2" count="1" selected="0">
            <x v="878"/>
          </reference>
          <reference field="3" count="1" selected="0">
            <x v="101"/>
          </reference>
          <reference field="4" count="1" selected="0">
            <x v="1"/>
          </reference>
          <reference field="5" count="1" selected="0">
            <x v="490"/>
          </reference>
          <reference field="6" count="1" selected="0">
            <x v="0"/>
          </reference>
          <reference field="12" count="1">
            <x v="330"/>
          </reference>
        </references>
      </pivotArea>
    </format>
    <format dxfId="124">
      <pivotArea dataOnly="0" labelOnly="1" outline="0" fieldPosition="0">
        <references count="6">
          <reference field="2" count="1" selected="0">
            <x v="879"/>
          </reference>
          <reference field="3" count="1" selected="0">
            <x v="71"/>
          </reference>
          <reference field="4" count="1" selected="0">
            <x v="1"/>
          </reference>
          <reference field="5" count="1" selected="0">
            <x v="833"/>
          </reference>
          <reference field="6" count="1" selected="0">
            <x v="1"/>
          </reference>
          <reference field="12" count="1">
            <x v="343"/>
          </reference>
        </references>
      </pivotArea>
    </format>
    <format dxfId="123">
      <pivotArea dataOnly="0" labelOnly="1" outline="0" fieldPosition="0">
        <references count="6">
          <reference field="2" count="1" selected="0">
            <x v="880"/>
          </reference>
          <reference field="3" count="1" selected="0">
            <x v="71"/>
          </reference>
          <reference field="4" count="1" selected="0">
            <x v="1"/>
          </reference>
          <reference field="5" count="1" selected="0">
            <x v="834"/>
          </reference>
          <reference field="6" count="1" selected="0">
            <x v="1"/>
          </reference>
          <reference field="12" count="1">
            <x v="342"/>
          </reference>
        </references>
      </pivotArea>
    </format>
    <format dxfId="122">
      <pivotArea dataOnly="0" labelOnly="1" outline="0" fieldPosition="0">
        <references count="6">
          <reference field="2" count="1" selected="0">
            <x v="882"/>
          </reference>
          <reference field="3" count="1" selected="0">
            <x v="153"/>
          </reference>
          <reference field="4" count="1" selected="0">
            <x v="1"/>
          </reference>
          <reference field="5" count="1" selected="0">
            <x v="835"/>
          </reference>
          <reference field="6" count="1" selected="0">
            <x v="1"/>
          </reference>
          <reference field="12" count="1">
            <x v="224"/>
          </reference>
        </references>
      </pivotArea>
    </format>
    <format dxfId="121">
      <pivotArea dataOnly="0" labelOnly="1" outline="0" fieldPosition="0">
        <references count="6">
          <reference field="2" count="1" selected="0">
            <x v="883"/>
          </reference>
          <reference field="3" count="1" selected="0">
            <x v="136"/>
          </reference>
          <reference field="4" count="1" selected="0">
            <x v="1"/>
          </reference>
          <reference field="5" count="1" selected="0">
            <x v="783"/>
          </reference>
          <reference field="6" count="1" selected="0">
            <x v="1"/>
          </reference>
          <reference field="12" count="1">
            <x v="337"/>
          </reference>
        </references>
      </pivotArea>
    </format>
    <format dxfId="120">
      <pivotArea dataOnly="0" labelOnly="1" outline="0" fieldPosition="0">
        <references count="6">
          <reference field="2" count="1" selected="0">
            <x v="884"/>
          </reference>
          <reference field="3" count="1" selected="0">
            <x v="67"/>
          </reference>
          <reference field="4" count="1" selected="0">
            <x v="1"/>
          </reference>
          <reference field="5" count="1" selected="0">
            <x v="846"/>
          </reference>
          <reference field="6" count="1" selected="0">
            <x v="1"/>
          </reference>
          <reference field="12" count="1">
            <x v="530"/>
          </reference>
        </references>
      </pivotArea>
    </format>
    <format dxfId="119">
      <pivotArea dataOnly="0" labelOnly="1" outline="0" fieldPosition="0">
        <references count="6">
          <reference field="2" count="1" selected="0">
            <x v="885"/>
          </reference>
          <reference field="3" count="1" selected="0">
            <x v="136"/>
          </reference>
          <reference field="4" count="1" selected="0">
            <x v="0"/>
          </reference>
          <reference field="5" count="1" selected="0">
            <x v="155"/>
          </reference>
          <reference field="6" count="1" selected="0">
            <x v="0"/>
          </reference>
          <reference field="12" count="1">
            <x v="106"/>
          </reference>
        </references>
      </pivotArea>
    </format>
    <format dxfId="118">
      <pivotArea dataOnly="0" labelOnly="1" outline="0" fieldPosition="0">
        <references count="6">
          <reference field="2" count="1" selected="0">
            <x v="886"/>
          </reference>
          <reference field="3" count="1" selected="0">
            <x v="35"/>
          </reference>
          <reference field="4" count="1" selected="0">
            <x v="1"/>
          </reference>
          <reference field="5" count="1" selected="0">
            <x v="238"/>
          </reference>
          <reference field="6" count="1" selected="0">
            <x v="0"/>
          </reference>
          <reference field="12" count="1">
            <x v="163"/>
          </reference>
        </references>
      </pivotArea>
    </format>
    <format dxfId="117">
      <pivotArea dataOnly="0" labelOnly="1" outline="0" fieldPosition="0">
        <references count="6">
          <reference field="2" count="1" selected="0">
            <x v="887"/>
          </reference>
          <reference field="3" count="1" selected="0">
            <x v="30"/>
          </reference>
          <reference field="4" count="1" selected="0">
            <x v="0"/>
          </reference>
          <reference field="5" count="1" selected="0">
            <x v="355"/>
          </reference>
          <reference field="6" count="1" selected="0">
            <x v="1"/>
          </reference>
          <reference field="12" count="1">
            <x v="239"/>
          </reference>
        </references>
      </pivotArea>
    </format>
    <format dxfId="116">
      <pivotArea dataOnly="0" labelOnly="1" outline="0" fieldPosition="0">
        <references count="6">
          <reference field="2" count="1" selected="0">
            <x v="888"/>
          </reference>
          <reference field="3" count="1" selected="0">
            <x v="1048832"/>
          </reference>
          <reference field="4" count="1" selected="0">
            <x v="1"/>
          </reference>
          <reference field="5" count="1" selected="0">
            <x v="596"/>
          </reference>
          <reference field="6" count="1" selected="0">
            <x v="1"/>
          </reference>
          <reference field="12" count="1">
            <x v="18"/>
          </reference>
        </references>
      </pivotArea>
    </format>
    <format dxfId="115">
      <pivotArea dataOnly="0" labelOnly="1" outline="0" fieldPosition="0">
        <references count="6">
          <reference field="2" count="1" selected="0">
            <x v="889"/>
          </reference>
          <reference field="3" count="1" selected="0">
            <x v="2"/>
          </reference>
          <reference field="4" count="1" selected="0">
            <x v="1"/>
          </reference>
          <reference field="5" count="1" selected="0">
            <x v="254"/>
          </reference>
          <reference field="6" count="1" selected="0">
            <x v="1"/>
          </reference>
          <reference field="12" count="1">
            <x v="383"/>
          </reference>
        </references>
      </pivotArea>
    </format>
    <format dxfId="114">
      <pivotArea dataOnly="0" labelOnly="1" outline="0" fieldPosition="0">
        <references count="6">
          <reference field="2" count="1" selected="0">
            <x v="891"/>
          </reference>
          <reference field="3" count="1" selected="0">
            <x v="20"/>
          </reference>
          <reference field="4" count="1" selected="0">
            <x v="1"/>
          </reference>
          <reference field="5" count="1" selected="0">
            <x v="598"/>
          </reference>
          <reference field="6" count="1" selected="0">
            <x v="1"/>
          </reference>
          <reference field="12" count="1">
            <x v="382"/>
          </reference>
        </references>
      </pivotArea>
    </format>
    <format dxfId="113">
      <pivotArea dataOnly="0" labelOnly="1" outline="0" fieldPosition="0">
        <references count="6">
          <reference field="2" count="1" selected="0">
            <x v="892"/>
          </reference>
          <reference field="3" count="1" selected="0">
            <x v="68"/>
          </reference>
          <reference field="4" count="1" selected="0">
            <x v="1"/>
          </reference>
          <reference field="5" count="1" selected="0">
            <x v="599"/>
          </reference>
          <reference field="6" count="1" selected="0">
            <x v="1"/>
          </reference>
          <reference field="12" count="1">
            <x v="363"/>
          </reference>
        </references>
      </pivotArea>
    </format>
    <format dxfId="112">
      <pivotArea dataOnly="0" labelOnly="1" outline="0" fieldPosition="0">
        <references count="6">
          <reference field="2" count="1" selected="0">
            <x v="893"/>
          </reference>
          <reference field="3" count="1" selected="0">
            <x v="47"/>
          </reference>
          <reference field="4" count="1" selected="0">
            <x v="1"/>
          </reference>
          <reference field="5" count="1" selected="0">
            <x v="600"/>
          </reference>
          <reference field="6" count="1" selected="0">
            <x v="1"/>
          </reference>
          <reference field="12" count="1">
            <x v="384"/>
          </reference>
        </references>
      </pivotArea>
    </format>
    <format dxfId="111">
      <pivotArea dataOnly="0" labelOnly="1" outline="0" fieldPosition="0">
        <references count="6">
          <reference field="2" count="1" selected="0">
            <x v="894"/>
          </reference>
          <reference field="3" count="1" selected="0">
            <x v="137"/>
          </reference>
          <reference field="4" count="1" selected="0">
            <x v="1"/>
          </reference>
          <reference field="5" count="1" selected="0">
            <x v="601"/>
          </reference>
          <reference field="6" count="1" selected="0">
            <x v="1"/>
          </reference>
          <reference field="12" count="1">
            <x v="310"/>
          </reference>
        </references>
      </pivotArea>
    </format>
    <format dxfId="110">
      <pivotArea dataOnly="0" labelOnly="1" outline="0" fieldPosition="0">
        <references count="6">
          <reference field="2" count="1" selected="0">
            <x v="895"/>
          </reference>
          <reference field="3" count="1" selected="0">
            <x v="134"/>
          </reference>
          <reference field="4" count="1" selected="0">
            <x v="1"/>
          </reference>
          <reference field="5" count="1" selected="0">
            <x v="602"/>
          </reference>
          <reference field="6" count="1" selected="0">
            <x v="1"/>
          </reference>
          <reference field="12" count="1">
            <x v="363"/>
          </reference>
        </references>
      </pivotArea>
    </format>
    <format dxfId="109">
      <pivotArea dataOnly="0" labelOnly="1" outline="0" fieldPosition="0">
        <references count="6">
          <reference field="2" count="1" selected="0">
            <x v="896"/>
          </reference>
          <reference field="3" count="1" selected="0">
            <x v="71"/>
          </reference>
          <reference field="4" count="1" selected="0">
            <x v="1"/>
          </reference>
          <reference field="5" count="1" selected="0">
            <x v="603"/>
          </reference>
          <reference field="6" count="1" selected="0">
            <x v="1"/>
          </reference>
          <reference field="12" count="1">
            <x v="385"/>
          </reference>
        </references>
      </pivotArea>
    </format>
    <format dxfId="108">
      <pivotArea dataOnly="0" labelOnly="1" outline="0" fieldPosition="0">
        <references count="6">
          <reference field="2" count="1" selected="0">
            <x v="897"/>
          </reference>
          <reference field="3" count="1" selected="0">
            <x v="71"/>
          </reference>
          <reference field="4" count="1" selected="0">
            <x v="1"/>
          </reference>
          <reference field="5" count="1" selected="0">
            <x v="604"/>
          </reference>
          <reference field="6" count="1" selected="0">
            <x v="1"/>
          </reference>
          <reference field="12" count="1">
            <x v="386"/>
          </reference>
        </references>
      </pivotArea>
    </format>
    <format dxfId="107">
      <pivotArea dataOnly="0" labelOnly="1" outline="0" fieldPosition="0">
        <references count="6">
          <reference field="2" count="1" selected="0">
            <x v="898"/>
          </reference>
          <reference field="3" count="1" selected="0">
            <x v="139"/>
          </reference>
          <reference field="4" count="1" selected="0">
            <x v="1"/>
          </reference>
          <reference field="5" count="1" selected="0">
            <x v="605"/>
          </reference>
          <reference field="6" count="1" selected="0">
            <x v="1"/>
          </reference>
          <reference field="12" count="1">
            <x v="385"/>
          </reference>
        </references>
      </pivotArea>
    </format>
    <format dxfId="106">
      <pivotArea dataOnly="0" labelOnly="1" outline="0" fieldPosition="0">
        <references count="6">
          <reference field="2" count="1" selected="0">
            <x v="899"/>
          </reference>
          <reference field="3" count="1" selected="0">
            <x v="180"/>
          </reference>
          <reference field="4" count="1" selected="0">
            <x v="1"/>
          </reference>
          <reference field="5" count="1" selected="0">
            <x v="606"/>
          </reference>
          <reference field="6" count="1" selected="0">
            <x v="1"/>
          </reference>
          <reference field="12" count="1">
            <x v="387"/>
          </reference>
        </references>
      </pivotArea>
    </format>
    <format dxfId="105">
      <pivotArea dataOnly="0" labelOnly="1" outline="0" fieldPosition="0">
        <references count="6">
          <reference field="2" count="1" selected="0">
            <x v="900"/>
          </reference>
          <reference field="3" count="1" selected="0">
            <x v="26"/>
          </reference>
          <reference field="4" count="1" selected="0">
            <x v="1"/>
          </reference>
          <reference field="5" count="1" selected="0">
            <x v="607"/>
          </reference>
          <reference field="6" count="1" selected="0">
            <x v="1"/>
          </reference>
          <reference field="12" count="1">
            <x v="348"/>
          </reference>
        </references>
      </pivotArea>
    </format>
    <format dxfId="104">
      <pivotArea dataOnly="0" labelOnly="1" outline="0" fieldPosition="0">
        <references count="6">
          <reference field="2" count="1" selected="0">
            <x v="901"/>
          </reference>
          <reference field="3" count="1" selected="0">
            <x v="86"/>
          </reference>
          <reference field="4" count="1" selected="0">
            <x v="1"/>
          </reference>
          <reference field="5" count="1" selected="0">
            <x v="608"/>
          </reference>
          <reference field="6" count="1" selected="0">
            <x v="1"/>
          </reference>
          <reference field="12" count="1">
            <x v="388"/>
          </reference>
        </references>
      </pivotArea>
    </format>
    <format dxfId="103">
      <pivotArea dataOnly="0" labelOnly="1" outline="0" fieldPosition="0">
        <references count="6">
          <reference field="2" count="1" selected="0">
            <x v="902"/>
          </reference>
          <reference field="3" count="1" selected="0">
            <x v="162"/>
          </reference>
          <reference field="4" count="1" selected="0">
            <x v="1"/>
          </reference>
          <reference field="5" count="1" selected="0">
            <x v="609"/>
          </reference>
          <reference field="6" count="1" selected="0">
            <x v="1"/>
          </reference>
          <reference field="12" count="1">
            <x v="238"/>
          </reference>
        </references>
      </pivotArea>
    </format>
    <format dxfId="102">
      <pivotArea dataOnly="0" labelOnly="1" outline="0" fieldPosition="0">
        <references count="6">
          <reference field="2" count="1" selected="0">
            <x v="903"/>
          </reference>
          <reference field="3" count="1" selected="0">
            <x v="106"/>
          </reference>
          <reference field="4" count="1" selected="0">
            <x v="1"/>
          </reference>
          <reference field="5" count="1" selected="0">
            <x v="610"/>
          </reference>
          <reference field="6" count="1" selected="0">
            <x v="1"/>
          </reference>
          <reference field="12" count="1">
            <x v="389"/>
          </reference>
        </references>
      </pivotArea>
    </format>
    <format dxfId="101">
      <pivotArea dataOnly="0" labelOnly="1" outline="0" fieldPosition="0">
        <references count="6">
          <reference field="2" count="1" selected="0">
            <x v="904"/>
          </reference>
          <reference field="3" count="1" selected="0">
            <x v="20"/>
          </reference>
          <reference field="4" count="1" selected="0">
            <x v="1"/>
          </reference>
          <reference field="5" count="1" selected="0">
            <x v="611"/>
          </reference>
          <reference field="6" count="1" selected="0">
            <x v="1"/>
          </reference>
          <reference field="12" count="1">
            <x v="322"/>
          </reference>
        </references>
      </pivotArea>
    </format>
    <format dxfId="100">
      <pivotArea dataOnly="0" labelOnly="1" outline="0" fieldPosition="0">
        <references count="6">
          <reference field="2" count="1" selected="0">
            <x v="905"/>
          </reference>
          <reference field="3" count="1" selected="0">
            <x v="71"/>
          </reference>
          <reference field="4" count="1" selected="0">
            <x v="1"/>
          </reference>
          <reference field="5" count="1" selected="0">
            <x v="836"/>
          </reference>
          <reference field="6" count="1" selected="0">
            <x v="1"/>
          </reference>
          <reference field="12" count="1">
            <x v="390"/>
          </reference>
        </references>
      </pivotArea>
    </format>
    <format dxfId="99">
      <pivotArea dataOnly="0" labelOnly="1" outline="0" fieldPosition="0">
        <references count="6">
          <reference field="2" count="1" selected="0">
            <x v="908"/>
          </reference>
          <reference field="3" count="1" selected="0">
            <x v="178"/>
          </reference>
          <reference field="4" count="1" selected="0">
            <x v="1"/>
          </reference>
          <reference field="5" count="1" selected="0">
            <x v="612"/>
          </reference>
          <reference field="6" count="1" selected="0">
            <x v="1"/>
          </reference>
          <reference field="12" count="1">
            <x v="309"/>
          </reference>
        </references>
      </pivotArea>
    </format>
    <format dxfId="98">
      <pivotArea dataOnly="0" labelOnly="1" outline="0" fieldPosition="0">
        <references count="6">
          <reference field="2" count="1" selected="0">
            <x v="909"/>
          </reference>
          <reference field="3" count="1" selected="0">
            <x v="71"/>
          </reference>
          <reference field="4" count="1" selected="0">
            <x v="1"/>
          </reference>
          <reference field="5" count="1" selected="0">
            <x v="613"/>
          </reference>
          <reference field="6" count="1" selected="0">
            <x v="1"/>
          </reference>
          <reference field="12" count="1">
            <x v="391"/>
          </reference>
        </references>
      </pivotArea>
    </format>
    <format dxfId="97">
      <pivotArea dataOnly="0" labelOnly="1" outline="0" fieldPosition="0">
        <references count="6">
          <reference field="2" count="1" selected="0">
            <x v="910"/>
          </reference>
          <reference field="3" count="1" selected="0">
            <x v="30"/>
          </reference>
          <reference field="4" count="1" selected="0">
            <x v="1"/>
          </reference>
          <reference field="5" count="1" selected="0">
            <x v="614"/>
          </reference>
          <reference field="6" count="1" selected="0">
            <x v="0"/>
          </reference>
          <reference field="12" count="1">
            <x v="392"/>
          </reference>
        </references>
      </pivotArea>
    </format>
    <format dxfId="96">
      <pivotArea dataOnly="0" labelOnly="1" outline="0" fieldPosition="0">
        <references count="6">
          <reference field="2" count="1" selected="0">
            <x v="911"/>
          </reference>
          <reference field="3" count="1" selected="0">
            <x v="71"/>
          </reference>
          <reference field="4" count="1" selected="0">
            <x v="1"/>
          </reference>
          <reference field="5" count="1" selected="0">
            <x v="837"/>
          </reference>
          <reference field="6" count="1" selected="0">
            <x v="1"/>
          </reference>
          <reference field="12" count="1">
            <x v="394"/>
          </reference>
        </references>
      </pivotArea>
    </format>
    <format dxfId="95">
      <pivotArea dataOnly="0" labelOnly="1" outline="0" fieldPosition="0">
        <references count="6">
          <reference field="2" count="1" selected="0">
            <x v="913"/>
          </reference>
          <reference field="3" count="1" selected="0">
            <x v="178"/>
          </reference>
          <reference field="4" count="1" selected="0">
            <x v="1"/>
          </reference>
          <reference field="5" count="1" selected="0">
            <x v="616"/>
          </reference>
          <reference field="6" count="1" selected="0">
            <x v="1"/>
          </reference>
          <reference field="12" count="1">
            <x v="394"/>
          </reference>
        </references>
      </pivotArea>
    </format>
    <format dxfId="94">
      <pivotArea dataOnly="0" labelOnly="1" outline="0" fieldPosition="0">
        <references count="6">
          <reference field="2" count="1" selected="0">
            <x v="914"/>
          </reference>
          <reference field="3" count="1" selected="0">
            <x v="71"/>
          </reference>
          <reference field="4" count="1" selected="0">
            <x v="1"/>
          </reference>
          <reference field="5" count="1" selected="0">
            <x v="617"/>
          </reference>
          <reference field="6" count="1" selected="0">
            <x v="1"/>
          </reference>
          <reference field="12" count="1">
            <x v="395"/>
          </reference>
        </references>
      </pivotArea>
    </format>
    <format dxfId="93">
      <pivotArea dataOnly="0" labelOnly="1" outline="0" fieldPosition="0">
        <references count="6">
          <reference field="2" count="1" selected="0">
            <x v="917"/>
          </reference>
          <reference field="3" count="1" selected="0">
            <x v="115"/>
          </reference>
          <reference field="4" count="1" selected="0">
            <x v="1"/>
          </reference>
          <reference field="5" count="1" selected="0">
            <x v="749"/>
          </reference>
          <reference field="6" count="1" selected="0">
            <x v="0"/>
          </reference>
          <reference field="12" count="1">
            <x v="491"/>
          </reference>
        </references>
      </pivotArea>
    </format>
    <format dxfId="92">
      <pivotArea dataOnly="0" labelOnly="1" outline="0" fieldPosition="0">
        <references count="6">
          <reference field="2" count="1" selected="0">
            <x v="918"/>
          </reference>
          <reference field="3" count="1" selected="0">
            <x v="35"/>
          </reference>
          <reference field="4" count="1" selected="0">
            <x v="0"/>
          </reference>
          <reference field="5" count="1" selected="0">
            <x v="7"/>
          </reference>
          <reference field="6" count="1" selected="0">
            <x v="2"/>
          </reference>
          <reference field="12" count="1">
            <x v="4"/>
          </reference>
        </references>
      </pivotArea>
    </format>
    <format dxfId="91">
      <pivotArea dataOnly="0" labelOnly="1" outline="0" fieldPosition="0">
        <references count="6">
          <reference field="2" count="1" selected="0">
            <x v="919"/>
          </reference>
          <reference field="3" count="1" selected="0">
            <x v="115"/>
          </reference>
          <reference field="4" count="1" selected="0">
            <x v="0"/>
          </reference>
          <reference field="5" count="1" selected="0">
            <x v="761"/>
          </reference>
          <reference field="6" count="1" selected="0">
            <x v="0"/>
          </reference>
          <reference field="12" count="1">
            <x v="80"/>
          </reference>
        </references>
      </pivotArea>
    </format>
    <format dxfId="90">
      <pivotArea dataOnly="0" labelOnly="1" outline="0" fieldPosition="0">
        <references count="6">
          <reference field="2" count="1" selected="0">
            <x v="920"/>
          </reference>
          <reference field="3" count="1" selected="0">
            <x v="30"/>
          </reference>
          <reference field="4" count="1" selected="0">
            <x v="1"/>
          </reference>
          <reference field="5" count="1" selected="0">
            <x v="762"/>
          </reference>
          <reference field="6" count="1" selected="0">
            <x v="1"/>
          </reference>
          <reference field="12" count="1">
            <x v="487"/>
          </reference>
        </references>
      </pivotArea>
    </format>
    <format dxfId="89">
      <pivotArea dataOnly="0" labelOnly="1" outline="0" fieldPosition="0">
        <references count="6">
          <reference field="2" count="1" selected="0">
            <x v="921"/>
          </reference>
          <reference field="3" count="1" selected="0">
            <x v="30"/>
          </reference>
          <reference field="4" count="1" selected="0">
            <x v="1"/>
          </reference>
          <reference field="5" count="1" selected="0">
            <x v="763"/>
          </reference>
          <reference field="6" count="1" selected="0">
            <x v="1"/>
          </reference>
          <reference field="12" count="1">
            <x v="499"/>
          </reference>
        </references>
      </pivotArea>
    </format>
    <format dxfId="88">
      <pivotArea dataOnly="0" labelOnly="1" outline="0" fieldPosition="0">
        <references count="6">
          <reference field="2" count="1" selected="0">
            <x v="922"/>
          </reference>
          <reference field="3" count="1" selected="0">
            <x v="35"/>
          </reference>
          <reference field="4" count="1" selected="0">
            <x v="1"/>
          </reference>
          <reference field="5" count="1" selected="0">
            <x v="764"/>
          </reference>
          <reference field="6" count="1" selected="0">
            <x v="0"/>
          </reference>
          <reference field="12" count="1">
            <x v="500"/>
          </reference>
        </references>
      </pivotArea>
    </format>
    <format dxfId="87">
      <pivotArea dataOnly="0" labelOnly="1" outline="0" fieldPosition="0">
        <references count="6">
          <reference field="2" count="1" selected="0">
            <x v="923"/>
          </reference>
          <reference field="3" count="1" selected="0">
            <x v="71"/>
          </reference>
          <reference field="4" count="1" selected="0">
            <x v="1"/>
          </reference>
          <reference field="5" count="1" selected="0">
            <x v="620"/>
          </reference>
          <reference field="6" count="1" selected="0">
            <x v="0"/>
          </reference>
          <reference field="12" count="1">
            <x v="397"/>
          </reference>
        </references>
      </pivotArea>
    </format>
    <format dxfId="86">
      <pivotArea dataOnly="0" labelOnly="1" outline="0" fieldPosition="0">
        <references count="6">
          <reference field="2" count="1" selected="0">
            <x v="924"/>
          </reference>
          <reference field="3" count="1" selected="0">
            <x v="2"/>
          </reference>
          <reference field="4" count="1" selected="0">
            <x v="1"/>
          </reference>
          <reference field="5" count="1" selected="0">
            <x v="254"/>
          </reference>
          <reference field="6" count="1" selected="0">
            <x v="0"/>
          </reference>
          <reference field="12" count="1">
            <x v="398"/>
          </reference>
        </references>
      </pivotArea>
    </format>
    <format dxfId="85">
      <pivotArea dataOnly="0" labelOnly="1" outline="0" fieldPosition="0">
        <references count="6">
          <reference field="2" count="1" selected="0">
            <x v="925"/>
          </reference>
          <reference field="3" count="1" selected="0">
            <x v="1048832"/>
          </reference>
          <reference field="4" count="1" selected="0">
            <x v="1"/>
          </reference>
          <reference field="5" count="1" selected="0">
            <x v="621"/>
          </reference>
          <reference field="6" count="1" selected="0">
            <x v="0"/>
          </reference>
          <reference field="12" count="1">
            <x v="399"/>
          </reference>
        </references>
      </pivotArea>
    </format>
    <format dxfId="84">
      <pivotArea dataOnly="0" labelOnly="1" outline="0" fieldPosition="0">
        <references count="6">
          <reference field="2" count="1" selected="0">
            <x v="926"/>
          </reference>
          <reference field="3" count="1" selected="0">
            <x v="20"/>
          </reference>
          <reference field="4" count="1" selected="0">
            <x v="1"/>
          </reference>
          <reference field="5" count="1" selected="0">
            <x v="622"/>
          </reference>
          <reference field="6" count="1" selected="0">
            <x v="0"/>
          </reference>
          <reference field="12" count="1">
            <x v="397"/>
          </reference>
        </references>
      </pivotArea>
    </format>
    <format dxfId="83">
      <pivotArea dataOnly="0" labelOnly="1" outline="0" fieldPosition="0">
        <references count="6">
          <reference field="2" count="1" selected="0">
            <x v="927"/>
          </reference>
          <reference field="3" count="1" selected="0">
            <x v="47"/>
          </reference>
          <reference field="4" count="1" selected="0">
            <x v="1"/>
          </reference>
          <reference field="5" count="1" selected="0">
            <x v="623"/>
          </reference>
          <reference field="6" count="1" selected="0">
            <x v="0"/>
          </reference>
          <reference field="12" count="1">
            <x v="399"/>
          </reference>
        </references>
      </pivotArea>
    </format>
    <format dxfId="82">
      <pivotArea dataOnly="0" labelOnly="1" outline="0" fieldPosition="0">
        <references count="6">
          <reference field="2" count="1" selected="0">
            <x v="928"/>
          </reference>
          <reference field="3" count="1" selected="0">
            <x v="1048832"/>
          </reference>
          <reference field="4" count="1" selected="0">
            <x v="1"/>
          </reference>
          <reference field="5" count="1" selected="0">
            <x v="624"/>
          </reference>
          <reference field="6" count="1" selected="0">
            <x v="0"/>
          </reference>
          <reference field="12" count="1">
            <x v="400"/>
          </reference>
        </references>
      </pivotArea>
    </format>
    <format dxfId="81">
      <pivotArea dataOnly="0" labelOnly="1" outline="0" fieldPosition="0">
        <references count="6">
          <reference field="2" count="1" selected="0">
            <x v="930"/>
          </reference>
          <reference field="3" count="1" selected="0">
            <x v="154"/>
          </reference>
          <reference field="4" count="1" selected="0">
            <x v="1"/>
          </reference>
          <reference field="5" count="1" selected="0">
            <x v="414"/>
          </reference>
          <reference field="6" count="1" selected="0">
            <x v="0"/>
          </reference>
          <reference field="12" count="1">
            <x v="184"/>
          </reference>
        </references>
      </pivotArea>
    </format>
    <format dxfId="80">
      <pivotArea dataOnly="0" labelOnly="1" outline="0" fieldPosition="0">
        <references count="6">
          <reference field="2" count="1" selected="0">
            <x v="931"/>
          </reference>
          <reference field="3" count="1" selected="0">
            <x v="89"/>
          </reference>
          <reference field="4" count="1" selected="0">
            <x v="1"/>
          </reference>
          <reference field="5" count="1" selected="0">
            <x v="838"/>
          </reference>
          <reference field="6" count="1" selected="0">
            <x v="0"/>
          </reference>
          <reference field="12" count="1">
            <x v="521"/>
          </reference>
        </references>
      </pivotArea>
    </format>
    <format dxfId="79">
      <pivotArea dataOnly="0" labelOnly="1" outline="0" fieldPosition="0">
        <references count="6">
          <reference field="2" count="1" selected="0">
            <x v="932"/>
          </reference>
          <reference field="3" count="1" selected="0">
            <x v="120"/>
          </reference>
          <reference field="4" count="1" selected="0">
            <x v="1"/>
          </reference>
          <reference field="5" count="1" selected="0">
            <x v="626"/>
          </reference>
          <reference field="6" count="1" selected="0">
            <x v="0"/>
          </reference>
          <reference field="12" count="1">
            <x v="363"/>
          </reference>
        </references>
      </pivotArea>
    </format>
    <format dxfId="78">
      <pivotArea dataOnly="0" labelOnly="1" outline="0" fieldPosition="0">
        <references count="6">
          <reference field="2" count="1" selected="0">
            <x v="933"/>
          </reference>
          <reference field="3" count="1" selected="0">
            <x v="2"/>
          </reference>
          <reference field="4" count="1" selected="0">
            <x v="1"/>
          </reference>
          <reference field="5" count="1" selected="0">
            <x v="254"/>
          </reference>
          <reference field="6" count="1" selected="0">
            <x v="0"/>
          </reference>
          <reference field="12" count="1">
            <x v="401"/>
          </reference>
        </references>
      </pivotArea>
    </format>
    <format dxfId="77">
      <pivotArea dataOnly="0" labelOnly="1" outline="0" fieldPosition="0">
        <references count="6">
          <reference field="2" count="1" selected="0">
            <x v="935"/>
          </reference>
          <reference field="3" count="1" selected="0">
            <x v="53"/>
          </reference>
          <reference field="4" count="1" selected="0">
            <x v="1"/>
          </reference>
          <reference field="5" count="1" selected="0">
            <x v="628"/>
          </reference>
          <reference field="6" count="1" selected="0">
            <x v="0"/>
          </reference>
          <reference field="12" count="1">
            <x v="381"/>
          </reference>
        </references>
      </pivotArea>
    </format>
    <format dxfId="76">
      <pivotArea dataOnly="0" labelOnly="1" outline="0" fieldPosition="0">
        <references count="6">
          <reference field="2" count="1" selected="0">
            <x v="936"/>
          </reference>
          <reference field="3" count="1" selected="0">
            <x v="2"/>
          </reference>
          <reference field="4" count="1" selected="0">
            <x v="1"/>
          </reference>
          <reference field="5" count="1" selected="0">
            <x v="254"/>
          </reference>
          <reference field="6" count="1" selected="0">
            <x v="0"/>
          </reference>
          <reference field="12" count="1">
            <x v="402"/>
          </reference>
        </references>
      </pivotArea>
    </format>
    <format dxfId="75">
      <pivotArea dataOnly="0" labelOnly="1" outline="0" fieldPosition="0">
        <references count="6">
          <reference field="2" count="1" selected="0">
            <x v="938"/>
          </reference>
          <reference field="3" count="1" selected="0">
            <x v="133"/>
          </reference>
          <reference field="4" count="1" selected="0">
            <x v="1"/>
          </reference>
          <reference field="5" count="1" selected="0">
            <x v="630"/>
          </reference>
          <reference field="6" count="1" selected="0">
            <x v="0"/>
          </reference>
          <reference field="12" count="1">
            <x v="404"/>
          </reference>
        </references>
      </pivotArea>
    </format>
    <format dxfId="74">
      <pivotArea dataOnly="0" labelOnly="1" outline="0" fieldPosition="0">
        <references count="6">
          <reference field="2" count="1" selected="0">
            <x v="939"/>
          </reference>
          <reference field="3" count="1" selected="0">
            <x v="2"/>
          </reference>
          <reference field="4" count="1" selected="0">
            <x v="1"/>
          </reference>
          <reference field="5" count="1" selected="0">
            <x v="254"/>
          </reference>
          <reference field="6" count="1" selected="0">
            <x v="0"/>
          </reference>
          <reference field="12" count="1">
            <x v="405"/>
          </reference>
        </references>
      </pivotArea>
    </format>
    <format dxfId="73">
      <pivotArea dataOnly="0" labelOnly="1" outline="0" fieldPosition="0">
        <references count="6">
          <reference field="2" count="1" selected="0">
            <x v="940"/>
          </reference>
          <reference field="3" count="1" selected="0">
            <x v="71"/>
          </reference>
          <reference field="4" count="1" selected="0">
            <x v="1"/>
          </reference>
          <reference field="5" count="1" selected="0">
            <x v="631"/>
          </reference>
          <reference field="6" count="1" selected="0">
            <x v="0"/>
          </reference>
          <reference field="12" count="1">
            <x v="406"/>
          </reference>
        </references>
      </pivotArea>
    </format>
    <format dxfId="72">
      <pivotArea dataOnly="0" labelOnly="1" outline="0" fieldPosition="0">
        <references count="6">
          <reference field="2" count="1" selected="0">
            <x v="941"/>
          </reference>
          <reference field="3" count="1" selected="0">
            <x v="2"/>
          </reference>
          <reference field="4" count="1" selected="0">
            <x v="1"/>
          </reference>
          <reference field="5" count="1" selected="0">
            <x v="254"/>
          </reference>
          <reference field="6" count="1" selected="0">
            <x v="0"/>
          </reference>
          <reference field="12" count="1">
            <x v="407"/>
          </reference>
        </references>
      </pivotArea>
    </format>
    <format dxfId="71">
      <pivotArea dataOnly="0" labelOnly="1" outline="0" fieldPosition="0">
        <references count="6">
          <reference field="2" count="1" selected="0">
            <x v="942"/>
          </reference>
          <reference field="3" count="1" selected="0">
            <x v="2"/>
          </reference>
          <reference field="4" count="1" selected="0">
            <x v="1"/>
          </reference>
          <reference field="5" count="1" selected="0">
            <x v="254"/>
          </reference>
          <reference field="6" count="1" selected="0">
            <x v="0"/>
          </reference>
          <reference field="12" count="1">
            <x v="408"/>
          </reference>
        </references>
      </pivotArea>
    </format>
    <format dxfId="70">
      <pivotArea dataOnly="0" labelOnly="1" outline="0" fieldPosition="0">
        <references count="6">
          <reference field="2" count="1" selected="0">
            <x v="943"/>
          </reference>
          <reference field="3" count="1" selected="0">
            <x v="2"/>
          </reference>
          <reference field="4" count="1" selected="0">
            <x v="1"/>
          </reference>
          <reference field="5" count="1" selected="0">
            <x v="254"/>
          </reference>
          <reference field="6" count="1" selected="0">
            <x v="0"/>
          </reference>
          <reference field="12" count="1">
            <x v="409"/>
          </reference>
        </references>
      </pivotArea>
    </format>
    <format dxfId="69">
      <pivotArea dataOnly="0" labelOnly="1" outline="0" fieldPosition="0">
        <references count="6">
          <reference field="2" count="1" selected="0">
            <x v="944"/>
          </reference>
          <reference field="3" count="1" selected="0">
            <x v="71"/>
          </reference>
          <reference field="4" count="1" selected="0">
            <x v="1"/>
          </reference>
          <reference field="5" count="1" selected="0">
            <x v="632"/>
          </reference>
          <reference field="6" count="1" selected="0">
            <x v="0"/>
          </reference>
          <reference field="12" count="1">
            <x v="410"/>
          </reference>
        </references>
      </pivotArea>
    </format>
    <format dxfId="68">
      <pivotArea dataOnly="0" labelOnly="1" outline="0" fieldPosition="0">
        <references count="6">
          <reference field="2" count="1" selected="0">
            <x v="945"/>
          </reference>
          <reference field="3" count="1" selected="0">
            <x v="71"/>
          </reference>
          <reference field="4" count="1" selected="0">
            <x v="1"/>
          </reference>
          <reference field="5" count="1" selected="0">
            <x v="633"/>
          </reference>
          <reference field="6" count="1" selected="0">
            <x v="0"/>
          </reference>
          <reference field="12" count="1">
            <x v="411"/>
          </reference>
        </references>
      </pivotArea>
    </format>
    <format dxfId="67">
      <pivotArea dataOnly="0" labelOnly="1" outline="0" fieldPosition="0">
        <references count="6">
          <reference field="2" count="1" selected="0">
            <x v="948"/>
          </reference>
          <reference field="3" count="1" selected="0">
            <x v="138"/>
          </reference>
          <reference field="4" count="1" selected="0">
            <x v="1"/>
          </reference>
          <reference field="5" count="1" selected="0">
            <x v="635"/>
          </reference>
          <reference field="6" count="1" selected="0">
            <x v="0"/>
          </reference>
          <reference field="12" count="1">
            <x v="412"/>
          </reference>
        </references>
      </pivotArea>
    </format>
    <format dxfId="66">
      <pivotArea dataOnly="0" labelOnly="1" outline="0" fieldPosition="0">
        <references count="6">
          <reference field="2" count="1" selected="0">
            <x v="950"/>
          </reference>
          <reference field="3" count="1" selected="0">
            <x v="2"/>
          </reference>
          <reference field="4" count="1" selected="0">
            <x v="1"/>
          </reference>
          <reference field="5" count="1" selected="0">
            <x v="254"/>
          </reference>
          <reference field="6" count="1" selected="0">
            <x v="0"/>
          </reference>
          <reference field="12" count="1">
            <x v="413"/>
          </reference>
        </references>
      </pivotArea>
    </format>
    <format dxfId="65">
      <pivotArea dataOnly="0" labelOnly="1" outline="0" fieldPosition="0">
        <references count="6">
          <reference field="2" count="1" selected="0">
            <x v="953"/>
          </reference>
          <reference field="3" count="1" selected="0">
            <x v="2"/>
          </reference>
          <reference field="4" count="1" selected="0">
            <x v="1"/>
          </reference>
          <reference field="5" count="1" selected="0">
            <x v="254"/>
          </reference>
          <reference field="6" count="1" selected="0">
            <x v="0"/>
          </reference>
          <reference field="12" count="1">
            <x v="414"/>
          </reference>
        </references>
      </pivotArea>
    </format>
    <format dxfId="64">
      <pivotArea dataOnly="0" labelOnly="1" outline="0" fieldPosition="0">
        <references count="6">
          <reference field="2" count="1" selected="0">
            <x v="954"/>
          </reference>
          <reference field="3" count="1" selected="0">
            <x v="95"/>
          </reference>
          <reference field="4" count="1" selected="0">
            <x v="1"/>
          </reference>
          <reference field="5" count="1" selected="0">
            <x v="639"/>
          </reference>
          <reference field="6" count="1" selected="0">
            <x v="0"/>
          </reference>
          <reference field="12" count="1">
            <x v="415"/>
          </reference>
        </references>
      </pivotArea>
    </format>
    <format dxfId="63">
      <pivotArea dataOnly="0" labelOnly="1" outline="0" fieldPosition="0">
        <references count="6">
          <reference field="2" count="1" selected="0">
            <x v="955"/>
          </reference>
          <reference field="3" count="1" selected="0">
            <x v="30"/>
          </reference>
          <reference field="4" count="1" selected="0">
            <x v="1"/>
          </reference>
          <reference field="5" count="1" selected="0">
            <x v="640"/>
          </reference>
          <reference field="6" count="1" selected="0">
            <x v="0"/>
          </reference>
          <reference field="12" count="1">
            <x v="416"/>
          </reference>
        </references>
      </pivotArea>
    </format>
    <format dxfId="62">
      <pivotArea dataOnly="0" labelOnly="1" outline="0" fieldPosition="0">
        <references count="6">
          <reference field="2" count="1" selected="0">
            <x v="956"/>
          </reference>
          <reference field="3" count="1" selected="0">
            <x v="42"/>
          </reference>
          <reference field="4" count="1" selected="0">
            <x v="1"/>
          </reference>
          <reference field="5" count="1" selected="0">
            <x v="641"/>
          </reference>
          <reference field="6" count="1" selected="0">
            <x v="0"/>
          </reference>
          <reference field="12" count="1">
            <x v="417"/>
          </reference>
        </references>
      </pivotArea>
    </format>
    <format dxfId="61">
      <pivotArea dataOnly="0" labelOnly="1" outline="0" fieldPosition="0">
        <references count="6">
          <reference field="2" count="1" selected="0">
            <x v="957"/>
          </reference>
          <reference field="3" count="1" selected="0">
            <x v="61"/>
          </reference>
          <reference field="4" count="1" selected="0">
            <x v="1"/>
          </reference>
          <reference field="5" count="1" selected="0">
            <x v="642"/>
          </reference>
          <reference field="6" count="1" selected="0">
            <x v="0"/>
          </reference>
          <reference field="12" count="1">
            <x v="416"/>
          </reference>
        </references>
      </pivotArea>
    </format>
    <format dxfId="60">
      <pivotArea dataOnly="0" labelOnly="1" outline="0" fieldPosition="0">
        <references count="6">
          <reference field="2" count="1" selected="0">
            <x v="958"/>
          </reference>
          <reference field="3" count="1" selected="0">
            <x v="71"/>
          </reference>
          <reference field="4" count="1" selected="0">
            <x v="1"/>
          </reference>
          <reference field="5" count="1" selected="0">
            <x v="643"/>
          </reference>
          <reference field="6" count="1" selected="0">
            <x v="0"/>
          </reference>
          <reference field="12" count="1">
            <x v="372"/>
          </reference>
        </references>
      </pivotArea>
    </format>
    <format dxfId="59">
      <pivotArea dataOnly="0" labelOnly="1" outline="0" fieldPosition="0">
        <references count="6">
          <reference field="2" count="1" selected="0">
            <x v="959"/>
          </reference>
          <reference field="3" count="1" selected="0">
            <x v="71"/>
          </reference>
          <reference field="4" count="1" selected="0">
            <x v="1"/>
          </reference>
          <reference field="5" count="1" selected="0">
            <x v="644"/>
          </reference>
          <reference field="6" count="1" selected="0">
            <x v="0"/>
          </reference>
          <reference field="12" count="1">
            <x v="418"/>
          </reference>
        </references>
      </pivotArea>
    </format>
    <format dxfId="58">
      <pivotArea dataOnly="0" labelOnly="1" outline="0" fieldPosition="0">
        <references count="6">
          <reference field="2" count="1" selected="0">
            <x v="961"/>
          </reference>
          <reference field="3" count="1" selected="0">
            <x v="28"/>
          </reference>
          <reference field="4" count="1" selected="0">
            <x v="1"/>
          </reference>
          <reference field="5" count="1" selected="0">
            <x v="645"/>
          </reference>
          <reference field="6" count="1" selected="0">
            <x v="0"/>
          </reference>
          <reference field="12" count="1">
            <x v="419"/>
          </reference>
        </references>
      </pivotArea>
    </format>
    <format dxfId="57">
      <pivotArea dataOnly="0" labelOnly="1" outline="0" fieldPosition="0">
        <references count="6">
          <reference field="2" count="1" selected="0">
            <x v="962"/>
          </reference>
          <reference field="3" count="1" selected="0">
            <x v="2"/>
          </reference>
          <reference field="4" count="1" selected="0">
            <x v="1"/>
          </reference>
          <reference field="5" count="1" selected="0">
            <x v="254"/>
          </reference>
          <reference field="6" count="1" selected="0">
            <x v="0"/>
          </reference>
          <reference field="12" count="1">
            <x v="420"/>
          </reference>
        </references>
      </pivotArea>
    </format>
    <format dxfId="56">
      <pivotArea dataOnly="0" labelOnly="1" outline="0" fieldPosition="0">
        <references count="6">
          <reference field="2" count="1" selected="0">
            <x v="963"/>
          </reference>
          <reference field="3" count="1" selected="0">
            <x v="86"/>
          </reference>
          <reference field="4" count="1" selected="0">
            <x v="1"/>
          </reference>
          <reference field="5" count="1" selected="0">
            <x v="646"/>
          </reference>
          <reference field="6" count="1" selected="0">
            <x v="0"/>
          </reference>
          <reference field="12" count="1">
            <x v="388"/>
          </reference>
        </references>
      </pivotArea>
    </format>
    <format dxfId="55">
      <pivotArea dataOnly="0" labelOnly="1" outline="0" fieldPosition="0">
        <references count="6">
          <reference field="2" count="1" selected="0">
            <x v="965"/>
          </reference>
          <reference field="3" count="1" selected="0">
            <x v="1048832"/>
          </reference>
          <reference field="4" count="1" selected="0">
            <x v="1"/>
          </reference>
          <reference field="5" count="1" selected="0">
            <x v="647"/>
          </reference>
          <reference field="6" count="1" selected="0">
            <x v="0"/>
          </reference>
          <reference field="12" count="1">
            <x v="391"/>
          </reference>
        </references>
      </pivotArea>
    </format>
    <format dxfId="54">
      <pivotArea dataOnly="0" labelOnly="1" outline="0" fieldPosition="0">
        <references count="6">
          <reference field="2" count="1" selected="0">
            <x v="966"/>
          </reference>
          <reference field="3" count="1" selected="0">
            <x v="122"/>
          </reference>
          <reference field="4" count="1" selected="0">
            <x v="1"/>
          </reference>
          <reference field="5" count="1" selected="0">
            <x v="648"/>
          </reference>
          <reference field="6" count="1" selected="0">
            <x v="0"/>
          </reference>
          <reference field="12" count="1">
            <x v="421"/>
          </reference>
        </references>
      </pivotArea>
    </format>
    <format dxfId="53">
      <pivotArea dataOnly="0" labelOnly="1" outline="0" fieldPosition="0">
        <references count="6">
          <reference field="2" count="1" selected="0">
            <x v="967"/>
          </reference>
          <reference field="3" count="1" selected="0">
            <x v="71"/>
          </reference>
          <reference field="4" count="1" selected="0">
            <x v="1"/>
          </reference>
          <reference field="5" count="1" selected="0">
            <x v="649"/>
          </reference>
          <reference field="6" count="1" selected="0">
            <x v="0"/>
          </reference>
          <reference field="12" count="1">
            <x v="422"/>
          </reference>
        </references>
      </pivotArea>
    </format>
    <format dxfId="52">
      <pivotArea dataOnly="0" labelOnly="1" outline="0" fieldPosition="0">
        <references count="6">
          <reference field="2" count="1" selected="0">
            <x v="968"/>
          </reference>
          <reference field="3" count="1" selected="0">
            <x v="71"/>
          </reference>
          <reference field="4" count="1" selected="0">
            <x v="1"/>
          </reference>
          <reference field="5" count="1" selected="0">
            <x v="839"/>
          </reference>
          <reference field="6" count="1" selected="0">
            <x v="0"/>
          </reference>
          <reference field="12" count="1">
            <x v="523"/>
          </reference>
        </references>
      </pivotArea>
    </format>
    <format dxfId="51">
      <pivotArea dataOnly="0" labelOnly="1" outline="0" fieldPosition="0">
        <references count="6">
          <reference field="2" count="1" selected="0">
            <x v="969"/>
          </reference>
          <reference field="3" count="1" selected="0">
            <x v="81"/>
          </reference>
          <reference field="4" count="1" selected="0">
            <x v="1"/>
          </reference>
          <reference field="5" count="1" selected="0">
            <x v="650"/>
          </reference>
          <reference field="6" count="1" selected="0">
            <x v="0"/>
          </reference>
          <reference field="12" count="1">
            <x v="423"/>
          </reference>
        </references>
      </pivotArea>
    </format>
    <format dxfId="50">
      <pivotArea dataOnly="0" labelOnly="1" outline="0" fieldPosition="0">
        <references count="6">
          <reference field="2" count="1" selected="0">
            <x v="970"/>
          </reference>
          <reference field="3" count="1" selected="0">
            <x v="139"/>
          </reference>
          <reference field="4" count="1" selected="0">
            <x v="1"/>
          </reference>
          <reference field="5" count="1" selected="0">
            <x v="651"/>
          </reference>
          <reference field="6" count="1" selected="0">
            <x v="0"/>
          </reference>
          <reference field="12" count="1">
            <x v="381"/>
          </reference>
        </references>
      </pivotArea>
    </format>
    <format dxfId="49">
      <pivotArea dataOnly="0" labelOnly="1" outline="0" fieldPosition="0">
        <references count="6">
          <reference field="2" count="1" selected="0">
            <x v="971"/>
          </reference>
          <reference field="3" count="1" selected="0">
            <x v="139"/>
          </reference>
          <reference field="4" count="1" selected="0">
            <x v="1"/>
          </reference>
          <reference field="5" count="1" selected="0">
            <x v="652"/>
          </reference>
          <reference field="6" count="1" selected="0">
            <x v="0"/>
          </reference>
          <reference field="12" count="1">
            <x v="403"/>
          </reference>
        </references>
      </pivotArea>
    </format>
    <format dxfId="48">
      <pivotArea dataOnly="0" labelOnly="1" outline="0" fieldPosition="0">
        <references count="6">
          <reference field="2" count="1" selected="0">
            <x v="972"/>
          </reference>
          <reference field="3" count="1" selected="0">
            <x v="71"/>
          </reference>
          <reference field="4" count="1" selected="0">
            <x v="1"/>
          </reference>
          <reference field="5" count="1" selected="0">
            <x v="137"/>
          </reference>
          <reference field="6" count="1" selected="0">
            <x v="0"/>
          </reference>
          <reference field="12" count="1">
            <x v="524"/>
          </reference>
        </references>
      </pivotArea>
    </format>
    <format dxfId="47">
      <pivotArea dataOnly="0" labelOnly="1" outline="0" fieldPosition="0">
        <references count="6">
          <reference field="2" count="1" selected="0">
            <x v="973"/>
          </reference>
          <reference field="3" count="1" selected="0">
            <x v="155"/>
          </reference>
          <reference field="4" count="1" selected="0">
            <x v="1"/>
          </reference>
          <reference field="5" count="1" selected="0">
            <x v="653"/>
          </reference>
          <reference field="6" count="1" selected="0">
            <x v="0"/>
          </reference>
          <reference field="12" count="1">
            <x v="400"/>
          </reference>
        </references>
      </pivotArea>
    </format>
    <format dxfId="46">
      <pivotArea dataOnly="0" labelOnly="1" outline="0" fieldPosition="0">
        <references count="6">
          <reference field="2" count="1" selected="0">
            <x v="974"/>
          </reference>
          <reference field="3" count="1" selected="0">
            <x v="22"/>
          </reference>
          <reference field="4" count="1" selected="0">
            <x v="1"/>
          </reference>
          <reference field="5" count="1" selected="0">
            <x v="840"/>
          </reference>
          <reference field="6" count="1" selected="0">
            <x v="0"/>
          </reference>
          <reference field="12" count="1">
            <x v="525"/>
          </reference>
        </references>
      </pivotArea>
    </format>
    <format dxfId="45">
      <pivotArea dataOnly="0" labelOnly="1" outline="0" fieldPosition="0">
        <references count="6">
          <reference field="2" count="1" selected="0">
            <x v="975"/>
          </reference>
          <reference field="3" count="1" selected="0">
            <x v="71"/>
          </reference>
          <reference field="4" count="1" selected="0">
            <x v="1"/>
          </reference>
          <reference field="5" count="1" selected="0">
            <x v="399"/>
          </reference>
          <reference field="6" count="1" selected="0">
            <x v="0"/>
          </reference>
          <reference field="12" count="1">
            <x v="526"/>
          </reference>
        </references>
      </pivotArea>
    </format>
    <format dxfId="44">
      <pivotArea dataOnly="0" labelOnly="1" outline="0" fieldPosition="0">
        <references count="6">
          <reference field="2" count="1" selected="0">
            <x v="976"/>
          </reference>
          <reference field="3" count="1" selected="0">
            <x v="1048832"/>
          </reference>
          <reference field="4" count="1" selected="0">
            <x v="0"/>
          </reference>
          <reference field="5" count="1" selected="0">
            <x v="847"/>
          </reference>
          <reference field="6" count="1" selected="0">
            <x v="2"/>
          </reference>
          <reference field="12" count="1">
            <x v="499"/>
          </reference>
        </references>
      </pivotArea>
    </format>
    <format dxfId="43">
      <pivotArea dataOnly="0" labelOnly="1" outline="0" fieldPosition="0">
        <references count="6">
          <reference field="2" count="1" selected="0">
            <x v="977"/>
          </reference>
          <reference field="3" count="1" selected="0">
            <x v="178"/>
          </reference>
          <reference field="4" count="1" selected="0">
            <x v="1"/>
          </reference>
          <reference field="5" count="1" selected="0">
            <x v="810"/>
          </reference>
          <reference field="6" count="1" selected="0">
            <x v="1"/>
          </reference>
          <reference field="12" count="1">
            <x v="515"/>
          </reference>
        </references>
      </pivotArea>
    </format>
    <format dxfId="42">
      <pivotArea dataOnly="0" labelOnly="1" outline="0" fieldPosition="0">
        <references count="6">
          <reference field="2" count="1" selected="0">
            <x v="978"/>
          </reference>
          <reference field="3" count="1" selected="0">
            <x v="158"/>
          </reference>
          <reference field="4" count="1" selected="0">
            <x v="1"/>
          </reference>
          <reference field="5" count="1" selected="0">
            <x v="811"/>
          </reference>
          <reference field="6" count="1" selected="0">
            <x v="1"/>
          </reference>
          <reference field="12" count="1">
            <x v="63"/>
          </reference>
        </references>
      </pivotArea>
    </format>
    <format dxfId="41">
      <pivotArea dataOnly="0" labelOnly="1" outline="0" fieldPosition="0">
        <references count="6">
          <reference field="2" count="1" selected="0">
            <x v="979"/>
          </reference>
          <reference field="3" count="1" selected="0">
            <x v="30"/>
          </reference>
          <reference field="4" count="1" selected="0">
            <x v="1"/>
          </reference>
          <reference field="5" count="1" selected="0">
            <x v="812"/>
          </reference>
          <reference field="6" count="1" selected="0">
            <x v="1"/>
          </reference>
          <reference field="12" count="1">
            <x v="348"/>
          </reference>
        </references>
      </pivotArea>
    </format>
    <format dxfId="40">
      <pivotArea dataOnly="0" labelOnly="1" outline="0" fieldPosition="0">
        <references count="6">
          <reference field="2" count="1" selected="0">
            <x v="980"/>
          </reference>
          <reference field="3" count="1" selected="0">
            <x v="20"/>
          </reference>
          <reference field="4" count="1" selected="0">
            <x v="1"/>
          </reference>
          <reference field="5" count="1" selected="0">
            <x v="81"/>
          </reference>
          <reference field="6" count="1" selected="0">
            <x v="1"/>
          </reference>
          <reference field="12" count="1">
            <x v="52"/>
          </reference>
        </references>
      </pivotArea>
    </format>
    <format dxfId="39">
      <pivotArea dataOnly="0" labelOnly="1" outline="0" fieldPosition="0">
        <references count="6">
          <reference field="2" count="1" selected="0">
            <x v="981"/>
          </reference>
          <reference field="3" count="1" selected="0">
            <x v="2"/>
          </reference>
          <reference field="4" count="1" selected="0">
            <x v="1"/>
          </reference>
          <reference field="5" count="1" selected="0">
            <x v="254"/>
          </reference>
          <reference field="6" count="1" selected="0">
            <x v="1"/>
          </reference>
          <reference field="12" count="1">
            <x v="382"/>
          </reference>
        </references>
      </pivotArea>
    </format>
    <format dxfId="38">
      <pivotArea dataOnly="0" labelOnly="1" outline="0" fieldPosition="0">
        <references count="6">
          <reference field="2" count="1" selected="0">
            <x v="982"/>
          </reference>
          <reference field="3" count="1" selected="0">
            <x v="133"/>
          </reference>
          <reference field="4" count="1" selected="0">
            <x v="1"/>
          </reference>
          <reference field="5" count="1" selected="0">
            <x v="654"/>
          </reference>
          <reference field="6" count="1" selected="0">
            <x v="0"/>
          </reference>
          <reference field="12" count="1">
            <x v="400"/>
          </reference>
        </references>
      </pivotArea>
    </format>
    <format dxfId="37">
      <pivotArea dataOnly="0" labelOnly="1" outline="0" fieldPosition="0">
        <references count="6">
          <reference field="2" count="1" selected="0">
            <x v="983"/>
          </reference>
          <reference field="3" count="1" selected="0">
            <x v="54"/>
          </reference>
          <reference field="4" count="1" selected="0">
            <x v="1"/>
          </reference>
          <reference field="5" count="1" selected="0">
            <x v="655"/>
          </reference>
          <reference field="6" count="1" selected="0">
            <x v="0"/>
          </reference>
          <reference field="12" count="1">
            <x v="424"/>
          </reference>
        </references>
      </pivotArea>
    </format>
    <format dxfId="36">
      <pivotArea dataOnly="0" labelOnly="1" outline="0" fieldPosition="0">
        <references count="6">
          <reference field="2" count="1" selected="0">
            <x v="984"/>
          </reference>
          <reference field="3" count="1" selected="0">
            <x v="47"/>
          </reference>
          <reference field="4" count="1" selected="0">
            <x v="1"/>
          </reference>
          <reference field="5" count="1" selected="0">
            <x v="656"/>
          </reference>
          <reference field="6" count="1" selected="0">
            <x v="0"/>
          </reference>
          <reference field="12" count="1">
            <x v="425"/>
          </reference>
        </references>
      </pivotArea>
    </format>
    <format dxfId="35">
      <pivotArea dataOnly="0" labelOnly="1" outline="0" fieldPosition="0">
        <references count="6">
          <reference field="2" count="1" selected="0">
            <x v="985"/>
          </reference>
          <reference field="3" count="1" selected="0">
            <x v="101"/>
          </reference>
          <reference field="4" count="1" selected="0">
            <x v="1"/>
          </reference>
          <reference field="5" count="1" selected="0">
            <x v="490"/>
          </reference>
          <reference field="6" count="1" selected="0">
            <x v="0"/>
          </reference>
          <reference field="12" count="1">
            <x v="426"/>
          </reference>
        </references>
      </pivotArea>
    </format>
    <format dxfId="34">
      <pivotArea dataOnly="0" labelOnly="1" outline="0" fieldPosition="0">
        <references count="6">
          <reference field="2" count="1" selected="0">
            <x v="986"/>
          </reference>
          <reference field="3" count="1" selected="0">
            <x v="142"/>
          </reference>
          <reference field="4" count="1" selected="0">
            <x v="1"/>
          </reference>
          <reference field="5" count="1" selected="0">
            <x v="657"/>
          </reference>
          <reference field="6" count="1" selected="0">
            <x v="0"/>
          </reference>
          <reference field="12" count="1">
            <x v="400"/>
          </reference>
        </references>
      </pivotArea>
    </format>
    <format dxfId="33">
      <pivotArea dataOnly="0" labelOnly="1" outline="0" fieldPosition="0">
        <references count="6">
          <reference field="2" count="1" selected="0">
            <x v="987"/>
          </reference>
          <reference field="3" count="1" selected="0">
            <x v="98"/>
          </reference>
          <reference field="4" count="1" selected="0">
            <x v="1"/>
          </reference>
          <reference field="5" count="1" selected="0">
            <x v="658"/>
          </reference>
          <reference field="6" count="1" selected="0">
            <x v="0"/>
          </reference>
          <reference field="12" count="1">
            <x v="427"/>
          </reference>
        </references>
      </pivotArea>
    </format>
    <format dxfId="32">
      <pivotArea dataOnly="0" labelOnly="1" outline="0" fieldPosition="0">
        <references count="6">
          <reference field="2" count="1" selected="0">
            <x v="988"/>
          </reference>
          <reference field="3" count="1" selected="0">
            <x v="142"/>
          </reference>
          <reference field="4" count="1" selected="0">
            <x v="1"/>
          </reference>
          <reference field="5" count="1" selected="0">
            <x v="467"/>
          </reference>
          <reference field="6" count="1" selected="0">
            <x v="0"/>
          </reference>
          <reference field="12" count="1">
            <x v="428"/>
          </reference>
        </references>
      </pivotArea>
    </format>
    <format dxfId="31">
      <pivotArea dataOnly="0" labelOnly="1" outline="0" fieldPosition="0">
        <references count="6">
          <reference field="2" count="1" selected="0">
            <x v="989"/>
          </reference>
          <reference field="3" count="1" selected="0">
            <x v="27"/>
          </reference>
          <reference field="4" count="1" selected="0">
            <x v="1"/>
          </reference>
          <reference field="5" count="1" selected="0">
            <x v="659"/>
          </reference>
          <reference field="6" count="1" selected="0">
            <x v="0"/>
          </reference>
          <reference field="12" count="1">
            <x v="427"/>
          </reference>
        </references>
      </pivotArea>
    </format>
    <format dxfId="30">
      <pivotArea dataOnly="0" labelOnly="1" outline="0" fieldPosition="0">
        <references count="6">
          <reference field="2" count="1" selected="0">
            <x v="990"/>
          </reference>
          <reference field="3" count="1" selected="0">
            <x v="23"/>
          </reference>
          <reference field="4" count="1" selected="0">
            <x v="1"/>
          </reference>
          <reference field="5" count="1" selected="0">
            <x v="660"/>
          </reference>
          <reference field="6" count="1" selected="0">
            <x v="0"/>
          </reference>
          <reference field="12" count="1">
            <x v="429"/>
          </reference>
        </references>
      </pivotArea>
    </format>
    <format dxfId="29">
      <pivotArea dataOnly="0" labelOnly="1" outline="0" fieldPosition="0">
        <references count="6">
          <reference field="2" count="1" selected="0">
            <x v="992"/>
          </reference>
          <reference field="3" count="1" selected="0">
            <x v="71"/>
          </reference>
          <reference field="4" count="1" selected="0">
            <x v="1"/>
          </reference>
          <reference field="5" count="1" selected="0">
            <x v="841"/>
          </reference>
          <reference field="6" count="1" selected="0">
            <x v="0"/>
          </reference>
          <reference field="12" count="1">
            <x v="527"/>
          </reference>
        </references>
      </pivotArea>
    </format>
    <format dxfId="28">
      <pivotArea dataOnly="0" labelOnly="1" outline="0" fieldPosition="0">
        <references count="6">
          <reference field="2" count="1" selected="0">
            <x v="993"/>
          </reference>
          <reference field="3" count="1" selected="0">
            <x v="71"/>
          </reference>
          <reference field="4" count="1" selected="0">
            <x v="1"/>
          </reference>
          <reference field="5" count="1" selected="0">
            <x v="842"/>
          </reference>
          <reference field="6" count="1" selected="0">
            <x v="0"/>
          </reference>
          <reference field="12" count="1">
            <x v="528"/>
          </reference>
        </references>
      </pivotArea>
    </format>
    <format dxfId="27">
      <pivotArea dataOnly="0" labelOnly="1" outline="0" fieldPosition="0">
        <references count="6">
          <reference field="2" count="1" selected="0">
            <x v="995"/>
          </reference>
          <reference field="3" count="1" selected="0">
            <x v="71"/>
          </reference>
          <reference field="4" count="1" selected="0">
            <x v="1"/>
          </reference>
          <reference field="5" count="1" selected="0">
            <x v="843"/>
          </reference>
          <reference field="6" count="1" selected="0">
            <x v="0"/>
          </reference>
          <reference field="12" count="1">
            <x v="272"/>
          </reference>
        </references>
      </pivotArea>
    </format>
    <format dxfId="26">
      <pivotArea dataOnly="0" labelOnly="1" outline="0" fieldPosition="0">
        <references count="6">
          <reference field="2" count="1" selected="0">
            <x v="996"/>
          </reference>
          <reference field="3" count="1" selected="0">
            <x v="71"/>
          </reference>
          <reference field="4" count="1" selected="0">
            <x v="1"/>
          </reference>
          <reference field="5" count="1" selected="0">
            <x v="844"/>
          </reference>
          <reference field="6" count="1" selected="0">
            <x v="0"/>
          </reference>
          <reference field="12" count="1">
            <x v="527"/>
          </reference>
        </references>
      </pivotArea>
    </format>
    <format dxfId="25">
      <pivotArea dataOnly="0" labelOnly="1" outline="0" fieldPosition="0">
        <references count="6">
          <reference field="2" count="1" selected="0">
            <x v="997"/>
          </reference>
          <reference field="3" count="1" selected="0">
            <x v="20"/>
          </reference>
          <reference field="4" count="1" selected="0">
            <x v="1"/>
          </reference>
          <reference field="5" count="1" selected="0">
            <x v="662"/>
          </reference>
          <reference field="6" count="1" selected="0">
            <x v="0"/>
          </reference>
          <reference field="12" count="1">
            <x v="430"/>
          </reference>
        </references>
      </pivotArea>
    </format>
    <format dxfId="24">
      <pivotArea dataOnly="0" labelOnly="1" outline="0" fieldPosition="0">
        <references count="6">
          <reference field="2" count="1" selected="0">
            <x v="998"/>
          </reference>
          <reference field="3" count="1" selected="0">
            <x v="133"/>
          </reference>
          <reference field="4" count="1" selected="0">
            <x v="1"/>
          </reference>
          <reference field="5" count="1" selected="0">
            <x v="663"/>
          </reference>
          <reference field="6" count="1" selected="0">
            <x v="0"/>
          </reference>
          <reference field="12" count="1">
            <x v="404"/>
          </reference>
        </references>
      </pivotArea>
    </format>
    <format dxfId="23">
      <pivotArea dataOnly="0" labelOnly="1" outline="0" fieldPosition="0">
        <references count="6">
          <reference field="2" count="1" selected="0">
            <x v="999"/>
          </reference>
          <reference field="3" count="1" selected="0">
            <x v="2"/>
          </reference>
          <reference field="4" count="1" selected="0">
            <x v="1"/>
          </reference>
          <reference field="5" count="1" selected="0">
            <x v="254"/>
          </reference>
          <reference field="6" count="1" selected="0">
            <x v="0"/>
          </reference>
          <reference field="12" count="1">
            <x v="430"/>
          </reference>
        </references>
      </pivotArea>
    </format>
    <format dxfId="22">
      <pivotArea dataOnly="0" labelOnly="1" outline="0" fieldPosition="0">
        <references count="6">
          <reference field="2" count="1" selected="0">
            <x v="1000"/>
          </reference>
          <reference field="3" count="1" selected="0">
            <x v="71"/>
          </reference>
          <reference field="4" count="1" selected="0">
            <x v="1"/>
          </reference>
          <reference field="5" count="1" selected="0">
            <x v="845"/>
          </reference>
          <reference field="6" count="1" selected="0">
            <x v="0"/>
          </reference>
          <reference field="12" count="1">
            <x v="529"/>
          </reference>
        </references>
      </pivotArea>
    </format>
    <format dxfId="21">
      <pivotArea dataOnly="0" labelOnly="1" outline="0" fieldPosition="0">
        <references count="6">
          <reference field="2" count="1" selected="0">
            <x v="1001"/>
          </reference>
          <reference field="3" count="1" selected="0">
            <x v="82"/>
          </reference>
          <reference field="4" count="1" selected="0">
            <x v="1"/>
          </reference>
          <reference field="5" count="1" selected="0">
            <x v="664"/>
          </reference>
          <reference field="6" count="1" selected="0">
            <x v="0"/>
          </reference>
          <reference field="12" count="1">
            <x v="400"/>
          </reference>
        </references>
      </pivotArea>
    </format>
    <format dxfId="20">
      <pivotArea dataOnly="0" labelOnly="1" outline="0" fieldPosition="0">
        <references count="6">
          <reference field="2" count="1" selected="0">
            <x v="1002"/>
          </reference>
          <reference field="3" count="1" selected="0">
            <x v="38"/>
          </reference>
          <reference field="4" count="1" selected="0">
            <x v="1"/>
          </reference>
          <reference field="5" count="1" selected="0">
            <x v="665"/>
          </reference>
          <reference field="6" count="1" selected="0">
            <x v="0"/>
          </reference>
          <reference field="12" count="1">
            <x v="253"/>
          </reference>
        </references>
      </pivotArea>
    </format>
    <format dxfId="19">
      <pivotArea dataOnly="0" labelOnly="1" outline="0" fieldPosition="0">
        <references count="6">
          <reference field="2" count="1" selected="0">
            <x v="1003"/>
          </reference>
          <reference field="3" count="1" selected="0">
            <x v="2"/>
          </reference>
          <reference field="4" count="1" selected="0">
            <x v="1"/>
          </reference>
          <reference field="5" count="1" selected="0">
            <x v="254"/>
          </reference>
          <reference field="6" count="1" selected="0">
            <x v="0"/>
          </reference>
          <reference field="12" count="1">
            <x v="431"/>
          </reference>
        </references>
      </pivotArea>
    </format>
    <format dxfId="18">
      <pivotArea dataOnly="0" labelOnly="1" outline="0" fieldPosition="0">
        <references count="6">
          <reference field="2" count="1" selected="0">
            <x v="1004"/>
          </reference>
          <reference field="3" count="1" selected="0">
            <x v="46"/>
          </reference>
          <reference field="4" count="1" selected="0">
            <x v="1"/>
          </reference>
          <reference field="5" count="1" selected="0">
            <x v="666"/>
          </reference>
          <reference field="6" count="1" selected="0">
            <x v="0"/>
          </reference>
          <reference field="12" count="1">
            <x v="432"/>
          </reference>
        </references>
      </pivotArea>
    </format>
    <format dxfId="17">
      <pivotArea dataOnly="0" labelOnly="1" outline="0" fieldPosition="0">
        <references count="6">
          <reference field="2" count="1" selected="0">
            <x v="1005"/>
          </reference>
          <reference field="3" count="1" selected="0">
            <x v="2"/>
          </reference>
          <reference field="4" count="1" selected="0">
            <x v="1"/>
          </reference>
          <reference field="5" count="1" selected="0">
            <x v="254"/>
          </reference>
          <reference field="6" count="1" selected="0">
            <x v="0"/>
          </reference>
          <reference field="12" count="1">
            <x v="433"/>
          </reference>
        </references>
      </pivotArea>
    </format>
    <format dxfId="16">
      <pivotArea dataOnly="0" labelOnly="1" outline="0" fieldPosition="0">
        <references count="6">
          <reference field="2" count="1" selected="0">
            <x v="1007"/>
          </reference>
          <reference field="3" count="1" selected="0">
            <x v="71"/>
          </reference>
          <reference field="4" count="1" selected="0">
            <x v="1"/>
          </reference>
          <reference field="5" count="1" selected="0">
            <x v="667"/>
          </reference>
          <reference field="6" count="1" selected="0">
            <x v="0"/>
          </reference>
          <reference field="12" count="1">
            <x v="434"/>
          </reference>
        </references>
      </pivotArea>
    </format>
    <format dxfId="15">
      <pivotArea dataOnly="0" labelOnly="1" outline="0" fieldPosition="0">
        <references count="6">
          <reference field="2" count="1" selected="0">
            <x v="1008"/>
          </reference>
          <reference field="3" count="1" selected="0">
            <x v="71"/>
          </reference>
          <reference field="4" count="1" selected="0">
            <x v="1"/>
          </reference>
          <reference field="5" count="1" selected="0">
            <x v="668"/>
          </reference>
          <reference field="6" count="1" selected="0">
            <x v="0"/>
          </reference>
          <reference field="12" count="1">
            <x v="435"/>
          </reference>
        </references>
      </pivotArea>
    </format>
    <format dxfId="14">
      <pivotArea dataOnly="0" labelOnly="1" outline="0" fieldPosition="0">
        <references count="6">
          <reference field="2" count="1" selected="0">
            <x v="1009"/>
          </reference>
          <reference field="3" count="1" selected="0">
            <x v="142"/>
          </reference>
          <reference field="4" count="1" selected="0">
            <x v="1"/>
          </reference>
          <reference field="5" count="1" selected="0">
            <x v="669"/>
          </reference>
          <reference field="6" count="1" selected="0">
            <x v="0"/>
          </reference>
          <reference field="12" count="1">
            <x v="436"/>
          </reference>
        </references>
      </pivotArea>
    </format>
    <format dxfId="13">
      <pivotArea dataOnly="0" labelOnly="1" outline="0" fieldPosition="0">
        <references count="6">
          <reference field="2" count="1" selected="0">
            <x v="1010"/>
          </reference>
          <reference field="3" count="1" selected="0">
            <x v="82"/>
          </reference>
          <reference field="4" count="1" selected="0">
            <x v="2"/>
          </reference>
          <reference field="5" count="1" selected="0">
            <x v="813"/>
          </reference>
          <reference field="6" count="1" selected="0">
            <x v="1"/>
          </reference>
          <reference field="12" count="1">
            <x v="348"/>
          </reference>
        </references>
      </pivotArea>
    </format>
    <format dxfId="12">
      <pivotArea dataOnly="0" labelOnly="1" outline="0" fieldPosition="0">
        <references count="6">
          <reference field="2" count="1" selected="0">
            <x v="1012"/>
          </reference>
          <reference field="3" count="1" selected="0">
            <x v="82"/>
          </reference>
          <reference field="4" count="1" selected="0">
            <x v="2"/>
          </reference>
          <reference field="5" count="1" selected="0">
            <x v="816"/>
          </reference>
          <reference field="6" count="1" selected="0">
            <x v="1"/>
          </reference>
          <reference field="12" count="1">
            <x v="11"/>
          </reference>
        </references>
      </pivotArea>
    </format>
  </formats>
  <pivotHierarchies count="6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able1].[Expiry Status].&amp;[Live]"/>
      </members>
    </pivotHierarchy>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2" level="1">
        <member name="[Table1].[Status].&amp;[Approved]"/>
        <member name="[Table1].[Status].&amp;[Activated]"/>
      </members>
    </pivotHierarchy>
    <pivotHierarchy dragToData="1"/>
    <pivotHierarchy dragToData="1"/>
    <pivotHierarchy dragToData="1"/>
    <pivotHierarchy dragToData="1"/>
    <pivotHierarchy dragToData="1"/>
    <pivotHierarchy dragToData="1"/>
    <pivotHierarchy dragToData="1"/>
    <pivotHierarchy multipleItemSelectionAllowed="1" dragToData="1">
      <members count="14" level="1">
        <member name="[Table1].[Contract Type].&amp;"/>
        <member name=""/>
        <member name="[Table1].[Contract Type].&amp;[Goods]"/>
        <member name="[Table1].[Contract Type].&amp;[Grant]"/>
        <member name="[Table1].[Contract Type].&amp;[Works]"/>
        <member name="[Table1].[Contract Type].&amp;[Contract]"/>
        <member name="[Table1].[Contract Type].&amp;[Services]"/>
        <member name="[Table1].[Contract Type].&amp;[Framework]"/>
        <member name=""/>
        <member name=""/>
        <member name=""/>
        <member name="[Table1].[Contract Type].&amp;[Services Contract]"/>
        <member name=""/>
        <member name=""/>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Row="0" dragToCol="0" dragToPage="0" dragToData="1"/>
    <pivotHierarchy dragToData="1"/>
  </pivotHierarchies>
  <pivotTableStyleInfo name="PivotStyleLight16" showRowHeaders="0" showColHeaders="1" showRowStripes="0" showColStripes="0" showLastColumn="1"/>
  <rowHierarchiesUsage count="12">
    <rowHierarchyUsage hierarchyUsage="0"/>
    <rowHierarchyUsage hierarchyUsage="10"/>
    <rowHierarchyUsage hierarchyUsage="1"/>
    <rowHierarchyUsage hierarchyUsage="2"/>
    <rowHierarchyUsage hierarchyUsage="4"/>
    <rowHierarchyUsage hierarchyUsage="11"/>
    <rowHierarchyUsage hierarchyUsage="13"/>
    <rowHierarchyUsage hierarchyUsage="22"/>
    <rowHierarchyUsage hierarchyUsage="32"/>
    <rowHierarchyUsage hierarchyUsage="33"/>
    <rowHierarchyUsage hierarchyUsage="34"/>
    <rowHierarchyUsage hierarchyUsage="35"/>
  </rowHierarchiesUsage>
  <extLst>
    <ext xmlns:x14="http://schemas.microsoft.com/office/spreadsheetml/2009/9/main" uri="{962EF5D1-5CA2-4c93-8EF4-DBF5C05439D2}">
      <x14:pivotTableDefinition xmlns:xm="http://schemas.microsoft.com/office/excel/2006/main" fillDownLabelsDefault="1" calculatedMembersInFilters="1" hideValuesRow="1"/>
    </ext>
    <ext xmlns:x15="http://schemas.microsoft.com/office/spreadsheetml/2010/11/main" uri="{E67621CE-5B39-4880-91FE-76760E9C1902}">
      <x15:pivotTableUISettings sourceDataName="WorksheetConnection_Contracts Register ALL - 05-06-2024.xlsx!Table1">
        <x15:activeTabTopLevelEntity name="[Table1]"/>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8E9CB00-A363-4210-A0C1-5570DD16526D}" name="Table1" displayName="Table1" ref="A1:AT3721" totalsRowShown="0" headerRowDxfId="785" dataDxfId="784">
  <autoFilter ref="A1:AT3721" xr:uid="{98E9CB00-A363-4210-A0C1-5570DD16526D}"/>
  <tableColumns count="46">
    <tableColumn id="1" xr3:uid="{26E7E0B4-D03A-496B-A4F5-5FD8B0F8133B}" name="Contract ID" dataDxfId="783"/>
    <tableColumn id="40" xr3:uid="{EF54B49F-68C7-440E-B126-8BCA76349945}" name="Active / Inactive" dataDxfId="782"/>
    <tableColumn id="39" xr3:uid="{84D6FA41-59EC-4BE7-90DC-B677E798AAAC}" name="Duplicate / Unique" dataDxfId="781"/>
    <tableColumn id="8" xr3:uid="{AAA4DEB3-BF78-40D9-9E5F-6501B80567C3}" name="Contract Title" dataDxfId="780"/>
    <tableColumn id="11" xr3:uid="{BF0B9EEF-1CA0-4099-AD2A-7E41F2ACAE5B}" name="Brief Description" dataDxfId="779"/>
    <tableColumn id="42" xr3:uid="{92CA582C-12B2-4EF7-A296-F490D8C8A04B}" name="Parent Supplier Name" dataDxfId="778">
      <calculatedColumnFormula>IF(ISBLANK(Table1[[#This Row],[Agresso Supplier Name]]),Table1[[#This Row],[Supplier Name]],Table1[[#This Row],[Agresso Supplier Name]])</calculatedColumnFormula>
    </tableColumn>
    <tableColumn id="6" xr3:uid="{A82EB908-F1C6-45F5-9E05-9FC3BC3D907D}" name="Supplier Name" dataDxfId="777"/>
    <tableColumn id="7" xr3:uid="{24C21C90-5E58-4504-8035-5260242DA1B5}" name="Contract Manager" dataDxfId="776"/>
    <tableColumn id="3" xr3:uid="{3B0F962D-F784-4586-9F74-E0CE1F0292BF}" name="Requester Name" dataDxfId="775"/>
    <tableColumn id="13" xr3:uid="{671E22DA-7085-4611-96D9-89DFA5998F00}" name="Directorate" dataDxfId="774" dataCellStyle="Normal 2"/>
    <tableColumn id="14" xr3:uid="{B8A601A2-E428-4B86-8DBE-72BF87B6D025}" name="Service Area" dataDxfId="773"/>
    <tableColumn id="4" xr3:uid="{6D767441-F8DA-4E7E-8CFC-83BC83C456E8}" name="Start Date" dataDxfId="772"/>
    <tableColumn id="5" xr3:uid="{44C58A12-756F-4027-8675-0A6D7E15E908}" name="End Date" dataDxfId="771"/>
    <tableColumn id="30" xr3:uid="{B5D9D3F9-DE53-4F33-ABA1-EDE6B5D8AB74}" name="End date plus Extension" dataDxfId="770"/>
    <tableColumn id="31" xr3:uid="{BE22B2B0-5364-4C77-907F-B48EA7879F7D}" name="Expiry Status" dataDxfId="769"/>
    <tableColumn id="33" xr3:uid="{0CD66EC9-F926-48E8-8854-3BB6E84A71EF}" name="Expiry Buckets" dataDxfId="768"/>
    <tableColumn id="10" xr3:uid="{B6B6725C-3EE5-4FD8-A103-1EF5490CB2AD}" name="Annual Contract Value" dataDxfId="767"/>
    <tableColumn id="32" xr3:uid="{9978EA4C-29D9-42DB-A76B-5361F79B5117}" name="Total Contract Value" dataDxfId="766"/>
    <tableColumn id="35" xr3:uid="{3B3CD60B-1221-4C8C-9FFF-B972DDC2ABF0}" name="Tier" dataDxfId="765"/>
    <tableColumn id="36" xr3:uid="{C939C51D-D7B9-4D57-A23D-4C92E7B4C1B1}" name="Funding Source" dataDxfId="764"/>
    <tableColumn id="46" xr3:uid="{0F015691-B940-4CCD-8CC8-F4A2FAD4BF69}" name="Proclass Category L1" dataDxfId="763"/>
    <tableColumn id="45" xr3:uid="{6A16D8E8-A72A-4B63-8FFF-7E3CBBE816E4}" name="Proclass Category L2" dataDxfId="762"/>
    <tableColumn id="37" xr3:uid="{350CC065-55D3-4735-8C68-203EACC34283}" name="Option to Extend" dataDxfId="761">
      <calculatedColumnFormula>IF(Table1[[#This Row],[Option to Extend (Months)]]=0,"No","Yes")</calculatedColumnFormula>
    </tableColumn>
    <tableColumn id="34" xr3:uid="{7ACE6A41-BC86-4957-83EE-3D04988922B7}" name="Team Structure L1" dataDxfId="760">
      <calculatedColumnFormula>IF(OR(ISNUMBER(SEARCH("ICT",Table1[[#This Row],[Service Area]]))),"ICT",
IF(OR(Table1[[#This Row],[Directorate]]="GEL",Table1[[#This Row],[Directorate]]="Housing &amp; Environment",ISNUMBER(SEARCH("Property",Table1[[#This Row],[Service Area]]))),"Construction &amp; Estates",
IF(OR(Table1[[#This Row],[Directorate]]="Resources",Table1[[#This Row],[Directorate]]="Strategy &amp; Change",Table1[[#This Row],[Directorate]]="GEL",Table1[[#This Row],[Directorate]]="WLA",,Table1[[#This Row],[Directorate]]="Economy &amp; Sustainability"),"Corporate",
IF(OR(Table1[[#This Row],[Directorate]]="Adults &amp; Public Health",Table1[[#This Row],[Directorate]]="Children"),"Childrens &amp; Adults",""))))</calculatedColumnFormula>
    </tableColumn>
    <tableColumn id="41" xr3:uid="{C96CEB49-8972-49A4-B6AC-27DEEDDF870C}" name="Resource Planning Categories" dataDxfId="759">
      <calculatedColumnFormula>IF(Table1[[#This Row],[Total Contract Value]]&gt;2000000,"For Publication",IF(Table1[[#This Row],[Total Contract Value]]&gt;100000,"PID",IF(Table1[[#This Row],[Total Contract Value]]&gt;30000,"RFQ","Transactional")))</calculatedColumnFormula>
    </tableColumn>
    <tableColumn id="28" xr3:uid="{4B523F72-EDE7-4F95-9F7A-8C5A65C609D3}" name="Recurring Contract or Non-Recurring" dataDxfId="758"/>
    <tableColumn id="15" xr3:uid="{04A8D632-DA28-4760-89B2-61CCC91DD9FE}" name="Contract Period (Months)" dataDxfId="757"/>
    <tableColumn id="16" xr3:uid="{4944A850-D898-447C-AE8E-F167E0ED17F8}" name="Option to Extend (Months)" dataDxfId="756"/>
    <tableColumn id="2" xr3:uid="{C6B9B3F0-10BA-4130-B4E4-8A725E778FF5}" name="Created Date" dataDxfId="755"/>
    <tableColumn id="9" xr3:uid="{98E8E53D-D9FA-4A37-8797-A6DFC44E6193}" name="Status" dataDxfId="754"/>
    <tableColumn id="12" xr3:uid="{8D0D5550-9E37-4558-8E1A-D1ABBC1DD219}" name="Project Tracker Ref. No." dataDxfId="753"/>
    <tableColumn id="17" xr3:uid="{4F8377E8-0A40-49A2-9126-4581048300CD}" name="Local Supplier" dataDxfId="752"/>
    <tableColumn id="18" xr3:uid="{BC762271-2B5D-4C20-AEEF-0F4B92234433}" name="Small, Medium Enterprise" dataDxfId="751"/>
    <tableColumn id="19" xr3:uid="{16F095E7-A5BE-4251-B32A-1A9A04120085}" name="Voluntary / Community Sector" dataDxfId="750"/>
    <tableColumn id="20" xr3:uid="{12C59128-FAD2-4FAF-8672-479852B8751C}" name="Company Registration Number" dataDxfId="749"/>
    <tableColumn id="21" xr3:uid="{EB0D4ED1-73BF-4598-84BB-EDD41BE1858D}" name="Non-Tendered Supplier Set Up" dataDxfId="748"/>
    <tableColumn id="22" xr3:uid="{D897BC89-2712-4D51-AAEF-0A8DC284F328}" name="Procurement Process Used" dataDxfId="747"/>
    <tableColumn id="23" xr3:uid="{1FEB4591-71F6-4509-8457-355358F9C328}" name="Contract Type" dataDxfId="746"/>
    <tableColumn id="24" xr3:uid="{98C6E628-9E93-4A76-9237-43CD8DCAB14C}" name="Open to other Organisations" dataDxfId="745"/>
    <tableColumn id="25" xr3:uid="{11D9F871-8BB4-40D3-ABA9-6DD53F8B29FE}" name="Real Living Wage (RLW)" dataDxfId="744"/>
    <tableColumn id="26" xr3:uid="{8C8059AB-CE34-446F-9886-B84120A8C14B}" name="Number of Apprenticeships" dataDxfId="743"/>
    <tableColumn id="27" xr3:uid="{69F35D4A-9C24-4617-94F2-034F1F2A021C}" name="If answered No or N/A for RLW please provide comments" dataDxfId="742"/>
    <tableColumn id="44" xr3:uid="{1BD5E7C8-16A6-49F6-9E5A-3493212E4B8E}" name="Supplier Account Manager Name" dataDxfId="741"/>
    <tableColumn id="43" xr3:uid="{1E7BE4A0-E317-46C1-BDD6-36EA5004F360}" name="Supplier Account Manager Email Address" dataDxfId="740"/>
    <tableColumn id="29" xr3:uid="{EC1F4A90-A8DE-46D5-A15B-EC49240E55B6}" name="Contract Length plus Extension (Months)" dataDxfId="739">
      <calculatedColumnFormula>IFERROR(((DATEDIF(Table1[[#This Row],[Start Date]],Table1[[#This Row],[End Date]],"m"))+Table1[[#This Row],[Option to Extend (Months)]]),0)</calculatedColumnFormula>
    </tableColumn>
    <tableColumn id="38" xr3:uid="{1959A328-644E-481F-BC0C-B83C19234C16}" name="Agresso Supplier Name" dataDxfId="738"/>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FBA4294-765F-4B8E-9803-0A14FD1F2190}" name="Table15" displayName="Table15" ref="A1:R1227" totalsRowShown="0" headerRowDxfId="805" dataDxfId="804">
  <autoFilter ref="A1:R1227" xr:uid="{98E9CB00-A363-4210-A0C1-5570DD16526D}"/>
  <tableColumns count="18">
    <tableColumn id="1" xr3:uid="{E9D5851E-DF12-4D71-A794-5972CF6CBC7D}" name="Contract ID" dataDxfId="803"/>
    <tableColumn id="8" xr3:uid="{AC22A8CD-465F-4BF6-8B95-FEB6E3B11AA6}" name="Contract Title" dataDxfId="802"/>
    <tableColumn id="11" xr3:uid="{273C1DD1-43D4-41D4-A22F-E42D70CCE7D8}" name="Brief Description" dataDxfId="801"/>
    <tableColumn id="6" xr3:uid="{1917E7E5-BF51-4E54-886E-D570D8A0A32B}" name="Supplier Name" dataDxfId="800"/>
    <tableColumn id="13" xr3:uid="{53168870-905D-4B59-A1C8-ACD43FB04C92}" name="Directorate" dataDxfId="799" dataCellStyle="Normal 2"/>
    <tableColumn id="14" xr3:uid="{CE09AF04-B063-4817-97F2-18FE88D063A1}" name="Service Area" dataDxfId="798"/>
    <tableColumn id="4" xr3:uid="{39C4A129-291C-4CE7-8092-73F31E0D3DAF}" name="Start Date" dataDxfId="797"/>
    <tableColumn id="5" xr3:uid="{5C4C9EBD-F3FF-46C9-AFA1-82283A321510}" name="End Date" dataDxfId="796"/>
    <tableColumn id="30" xr3:uid="{4A1829AC-8BBD-4318-9C82-FFC51529FFCA}" name="End date plus Extension" dataDxfId="795">
      <calculatedColumnFormula>EDATE(H2,P2)</calculatedColumnFormula>
    </tableColumn>
    <tableColumn id="31" xr3:uid="{3F9EDB35-C479-404E-8372-1ABE30C2252C}" name="Expiry Status" dataDxfId="794"/>
    <tableColumn id="33" xr3:uid="{93C23C08-E764-4E79-A7BB-9E3C2878FC96}" name="Expiry Buckets" dataDxfId="793"/>
    <tableColumn id="10" xr3:uid="{BD4EBE56-F557-49AE-8020-52866FF231BE}" name="Annual Contract Value" dataDxfId="792"/>
    <tableColumn id="32" xr3:uid="{AFC46751-DD89-42D4-B688-E3EC9DC23705}" name="Total Contract Value" dataDxfId="791"/>
    <tableColumn id="37" xr3:uid="{DFFE73A8-C020-4F29-A156-05B3C06D49FD}" name="Option to Extend" dataDxfId="790">
      <calculatedColumnFormula>IF(Table15[[#This Row],[Option to Extend (Months)]]=0,"No","Yes")</calculatedColumnFormula>
    </tableColumn>
    <tableColumn id="15" xr3:uid="{F9EC043A-E0B4-45EE-976F-E73B412CA945}" name="Contract Period (Months)" dataDxfId="789"/>
    <tableColumn id="16" xr3:uid="{61DDD91D-D8EE-4345-A23E-FE65036100D3}" name="Option to Extend (Months)" dataDxfId="788"/>
    <tableColumn id="23" xr3:uid="{C29CE32D-B2C6-4935-8224-240A02331111}" name="Contract Type" dataDxfId="787"/>
    <tableColumn id="29" xr3:uid="{DE37C8BE-7A95-4791-8EC1-E13C12D72BD9}" name="Contract Length plus Extension (Months)" dataDxfId="786">
      <calculatedColumnFormula>IFERROR(((DATEDIF(Table15[[#This Row],[Start Date]],Table15[[#This Row],[End Date]],"m"))+Table15[[#This Row],[Option to Extend (Months)]]),0)</calculatedColumnFormula>
    </tableColumn>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08CB930-56A0-4594-A60F-6EDBC03B1A27}" name="Table24" displayName="Table24" ref="A1:B88" totalsRowShown="0">
  <autoFilter ref="A1:B88" xr:uid="{44CE0FC6-0918-415D-A019-1FA2FBD9A4B2}"/>
  <sortState xmlns:xlrd2="http://schemas.microsoft.com/office/spreadsheetml/2017/richdata2" ref="A2:B88">
    <sortCondition ref="A1:A88"/>
  </sortState>
  <tableColumns count="2">
    <tableColumn id="1" xr3:uid="{09924C28-EF58-4717-BE9C-FD4544F9CB08}" name="Category_Proclass_L1"/>
    <tableColumn id="2" xr3:uid="{2150AE8A-D9C3-433C-B027-D44EE6C35159}" name="Category_Proclass_L2"/>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1" dT="2026-06-02T14:34:48.73" personId="{276C932A-41A9-46A3-8D50-DE2BB3ED88A6}" id="{37D5E24D-9B4B-4494-AAFE-39F2A3625EA2}">
    <text>🔒 CALCULATED FIELD — do not edit.
This column auto-populates and is locked.
“Parent Supplier Name” is calculated from: Agresso Supplier Name (or Supplier Name if blank).</text>
  </threadedComment>
  <threadedComment ref="N1" dT="2026-06-02T14:34:48.74" personId="{276C932A-41A9-46A3-8D50-DE2BB3ED88A6}" id="{FF6CF3F2-0132-4816-8C53-A1E3E9880033}">
    <text>🔒 CALCULATED FIELD — do not edit.
This column auto-populates and is locked.
“End date plus Extension” is calculated from: End Date + Option to Extend (Months).</text>
  </threadedComment>
  <threadedComment ref="O1" dT="2026-06-02T14:34:48.74" personId="{276C932A-41A9-46A3-8D50-DE2BB3ED88A6}" id="{8956E1F5-8967-40BF-93A1-1C5A82199AED}">
    <text>🔒 CALCULATED FIELD — do not edit.
This column auto-populates and is locked.
“Expiry Status” is calculated from: End date plus Extension compared to today's date.</text>
  </threadedComment>
  <threadedComment ref="P1" dT="2026-06-02T14:34:48.74" personId="{276C932A-41A9-46A3-8D50-DE2BB3ED88A6}" id="{D4C8D47B-30DD-4F0D-A045-32DCCDAD5C24}">
    <text>🔒 CALCULATED FIELD — do not edit.
This column auto-populates and is locked.
“Expiry Buckets” is calculated from: Expiry Status + End date plus Extension compared to today's date.</text>
  </threadedComment>
  <threadedComment ref="R1" dT="2026-06-02T14:34:48.75" personId="{276C932A-41A9-46A3-8D50-DE2BB3ED88A6}" id="{B2963624-3C9F-4C66-A83E-18901AD7098C}">
    <text>🔒 CALCULATED FIELD — do not edit.
This column auto-populates and is locked.
“Total Contract Value” is calculated from: Annual Contract Value × Contract Length plus Extension (Months) ÷ 12.</text>
  </threadedComment>
  <threadedComment ref="S1" dT="2026-06-02T14:34:48.75" personId="{276C932A-41A9-46A3-8D50-DE2BB3ED88A6}" id="{0296B96D-F7A6-4F89-90D4-0AA3D0860A94}">
    <text>🔒 CALCULATED FIELD — do not edit.
This column auto-populates and is locked.
“Tier” is calculated from: Total Contract Value (Gold ≥ £5M, Silver ≥ £500K, Bronze &gt; £30K, else Transactional).</text>
  </threadedComment>
  <threadedComment ref="W1" dT="2026-06-02T14:34:48.75" personId="{276C932A-41A9-46A3-8D50-DE2BB3ED88A6}" id="{03000501-ED6E-4110-A45C-1C70700FD906}">
    <text>🔒 CALCULATED FIELD — do not edit.
This column auto-populates and is locked.
“Option to Extend” is calculated from: Option to Extend (Months): Yes if greater than 0, otherwise No.</text>
  </threadedComment>
  <threadedComment ref="X1" dT="2026-06-02T14:34:48.75" personId="{276C932A-41A9-46A3-8D50-DE2BB3ED88A6}" id="{86633C4E-A76C-413E-B345-FDBF7F4224B2}">
    <text>🔒 CALCULATED FIELD — do not edit.
This column auto-populates and is locked.
“Team Structure L1” is calculated from: Directorate and Service Area.</text>
  </threadedComment>
  <threadedComment ref="Y1" dT="2026-06-02T14:34:48.76" personId="{276C932A-41A9-46A3-8D50-DE2BB3ED88A6}" id="{BD5FB923-4AE5-48E2-9A18-186DFBE57403}">
    <text>🔒 CALCULATED FIELD — do not edit.
This column auto-populates and is locked.
“Resource Planning Categories” is calculated from: Total Contract Value (For Publication &gt; £2M, PID &gt; £100K, RFQ &gt; £30K, else Transactional).</text>
  </threadedComment>
  <threadedComment ref="AS1" dT="2026-06-02T14:34:48.76" personId="{276C932A-41A9-46A3-8D50-DE2BB3ED88A6}" id="{11725D9B-7788-47D8-BA55-C20E103A0376}">
    <text>🔒 CALCULATED FIELD — do not edit.
This column auto-populates and is locked.
“Contract Length plus Extension (Months)” is calculated from: Start Date, End Date and Option to Extend (Months).</text>
  </threadedComment>
</ThreadedComments>
</file>

<file path=xl/threadedComments/threadedComment2.xml><?xml version="1.0" encoding="utf-8"?>
<ThreadedComments xmlns="http://schemas.microsoft.com/office/spreadsheetml/2018/threadedcomments" xmlns:x="http://schemas.openxmlformats.org/spreadsheetml/2006/main">
  <threadedComment ref="I1" dT="2026-06-02T14:34:48.74" personId="{276C932A-41A9-46A3-8D50-DE2BB3ED88A6}" id="{56FF675A-B958-48A7-B82A-377E58C05B83}">
    <text>🔒 CALCULATED FIELD — do not edit.
This column auto-populates and is locked.
“End date plus Extension” is calculated from: End Date + Option to Extend (Months).</text>
  </threadedComment>
  <threadedComment ref="J1" dT="2026-06-02T14:34:48.74" personId="{276C932A-41A9-46A3-8D50-DE2BB3ED88A6}" id="{E28C7DA6-E0EA-40A2-8239-48D7AD17CA59}">
    <text>🔒 CALCULATED FIELD — do not edit.
This column auto-populates and is locked.
“Expiry Status” is calculated from: End date plus Extension compared to today's date.</text>
  </threadedComment>
  <threadedComment ref="K1" dT="2026-06-02T14:34:48.74" personId="{276C932A-41A9-46A3-8D50-DE2BB3ED88A6}" id="{EB5A799A-3F8B-4C24-A57B-F91CF5478458}">
    <text>🔒 CALCULATED FIELD — do not edit.
This column auto-populates and is locked.
“Expiry Buckets” is calculated from: Expiry Status + End date plus Extension compared to today's date.</text>
  </threadedComment>
  <threadedComment ref="M1" dT="2026-06-02T14:34:48.75" personId="{276C932A-41A9-46A3-8D50-DE2BB3ED88A6}" id="{12D16649-634B-47EE-B4CC-010B5A7CC6ED}">
    <text>🔒 CALCULATED FIELD — do not edit.
This column auto-populates and is locked.
“Total Contract Value” is calculated from: Annual Contract Value × Contract Length plus Extension (Months) ÷ 12.</text>
  </threadedComment>
  <threadedComment ref="N1" dT="2026-06-02T14:34:48.75" personId="{276C932A-41A9-46A3-8D50-DE2BB3ED88A6}" id="{A7D28EC9-9BDE-482B-9C47-8960C0593E64}">
    <text>🔒 CALCULATED FIELD — do not edit.
This column auto-populates and is locked.
“Option to Extend” is calculated from: Option to Extend (Months): Yes if greater than 0, otherwise No.</text>
  </threadedComment>
  <threadedComment ref="R1" dT="2026-06-02T14:34:48.76" personId="{276C932A-41A9-46A3-8D50-DE2BB3ED88A6}" id="{56D6C2AA-E194-4FFE-BD94-C420658452E9}">
    <text>🔒 CALCULATED FIELD — do not edit.
This column auto-populates and is locked.
“Contract Length plus Extension (Months)” is calculated from: Start Date, End Date and Option to Extend (Months).</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1456" row="6">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2C22D07-D156-4930-8DFF-96AE92337697}">
  <we:reference id="wa200009404" version="1.0.0.8" store="en-US" storeType="OMEX"/>
  <we:alternateReferences>
    <we:reference id="WA200009404" version="1.0.0.8" store="" storeType="OMEX"/>
  </we:alternateReferences>
  <we:properties>
    <we:property name="claude.fileId" value="&quot;0b954b3e-b549-4a2f-88be-1075a9e2eb80&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8" Type="http://schemas.openxmlformats.org/officeDocument/2006/relationships/hyperlink" Target="mailto:geena.virdi@cgl.org.uk" TargetMode="External"/><Relationship Id="rId13" Type="http://schemas.openxmlformats.org/officeDocument/2006/relationships/hyperlink" Target="mailto:prachi.soni@nhs.net" TargetMode="External"/><Relationship Id="rId18" Type="http://schemas.openxmlformats.org/officeDocument/2006/relationships/hyperlink" Target="mailto:mary@forwarduk.org.uk" TargetMode="External"/><Relationship Id="rId3" Type="http://schemas.openxmlformats.org/officeDocument/2006/relationships/hyperlink" Target="mailto:BytesCCS@bytes.co.uk" TargetMode="External"/><Relationship Id="rId21" Type="http://schemas.openxmlformats.org/officeDocument/2006/relationships/table" Target="../tables/table1.xml"/><Relationship Id="rId7" Type="http://schemas.openxmlformats.org/officeDocument/2006/relationships/hyperlink" Target="mailto:sexualhealth@cityoflondon.gov.uk" TargetMode="External"/><Relationship Id="rId12" Type="http://schemas.openxmlformats.org/officeDocument/2006/relationships/hyperlink" Target="mailto:geena.virdi@cgl.org.uk" TargetMode="External"/><Relationship Id="rId17" Type="http://schemas.openxmlformats.org/officeDocument/2006/relationships/hyperlink" Target="mailto:mary@forwarduk.org.uk" TargetMode="External"/><Relationship Id="rId2" Type="http://schemas.openxmlformats.org/officeDocument/2006/relationships/hyperlink" Target="mailto:Timor.Khan@oneadvanced.com" TargetMode="External"/><Relationship Id="rId16" Type="http://schemas.openxmlformats.org/officeDocument/2006/relationships/hyperlink" Target="mailto:geena.virdi@cgl.org.uk" TargetMode="External"/><Relationship Id="rId20" Type="http://schemas.openxmlformats.org/officeDocument/2006/relationships/vmlDrawing" Target="../drawings/vmlDrawing1.vml"/><Relationship Id="rId1" Type="http://schemas.openxmlformats.org/officeDocument/2006/relationships/hyperlink" Target="mailto:mat.clark@mottmac.com" TargetMode="External"/><Relationship Id="rId6" Type="http://schemas.openxmlformats.org/officeDocument/2006/relationships/hyperlink" Target="mailto:sexualhealth@cityoflondon.gov.uk" TargetMode="External"/><Relationship Id="rId11" Type="http://schemas.openxmlformats.org/officeDocument/2006/relationships/hyperlink" Target="mailto:maria.spanou@nhs.net" TargetMode="External"/><Relationship Id="rId5" Type="http://schemas.openxmlformats.org/officeDocument/2006/relationships/hyperlink" Target="mailto:leoniethompson@nhs.net" TargetMode="External"/><Relationship Id="rId15" Type="http://schemas.openxmlformats.org/officeDocument/2006/relationships/hyperlink" Target="mailto:anjela.henry@socialinterestgroup.org.uk" TargetMode="External"/><Relationship Id="rId23" Type="http://schemas.microsoft.com/office/2017/10/relationships/threadedComment" Target="../threadedComments/threadedComment1.xml"/><Relationship Id="rId10" Type="http://schemas.openxmlformats.org/officeDocument/2006/relationships/hyperlink" Target="mailto:maria.spanou@nhs.net" TargetMode="External"/><Relationship Id="rId19" Type="http://schemas.openxmlformats.org/officeDocument/2006/relationships/printerSettings" Target="../printerSettings/printerSettings1.bin"/><Relationship Id="rId4" Type="http://schemas.openxmlformats.org/officeDocument/2006/relationships/hyperlink" Target="mailto:simon@livingwellcic.com" TargetMode="External"/><Relationship Id="rId9" Type="http://schemas.openxmlformats.org/officeDocument/2006/relationships/hyperlink" Target="mailto:geena.virdi@cgl.org.uk" TargetMode="External"/><Relationship Id="rId14" Type="http://schemas.openxmlformats.org/officeDocument/2006/relationships/hyperlink" Target="mailto:mary@forwarduk.org.uk" TargetMode="External"/><Relationship Id="rId22"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39997558519241921"/>
  </sheetPr>
  <dimension ref="A1:BO3721"/>
  <sheetViews>
    <sheetView topLeftCell="AB1" zoomScale="60" zoomScaleNormal="60" workbookViewId="0">
      <pane ySplit="1" topLeftCell="A3691" activePane="bottomLeft" state="frozen"/>
      <selection activeCell="AI3734" sqref="AI3734"/>
      <selection pane="bottomLeft" activeCell="AI3734" sqref="AI3734"/>
    </sheetView>
  </sheetViews>
  <sheetFormatPr defaultColWidth="9" defaultRowHeight="15.75" x14ac:dyDescent="0.5"/>
  <cols>
    <col min="1" max="1" width="10.625" customWidth="1"/>
    <col min="2" max="2" width="10.75" bestFit="1" customWidth="1"/>
    <col min="3" max="3" width="13.75" bestFit="1" customWidth="1"/>
    <col min="4" max="4" width="74.625" customWidth="1"/>
    <col min="5" max="5" width="57.375" style="46" customWidth="1"/>
    <col min="6" max="6" width="23.625" bestFit="1" customWidth="1"/>
    <col min="7" max="7" width="43.375" customWidth="1"/>
    <col min="8" max="8" width="16.5" customWidth="1"/>
    <col min="9" max="9" width="15.625" bestFit="1" customWidth="1"/>
    <col min="10" max="10" width="18.5" customWidth="1"/>
    <col min="11" max="11" width="30.25" customWidth="1"/>
    <col min="12" max="12" width="11.5" customWidth="1"/>
    <col min="13" max="13" width="13.875" customWidth="1"/>
    <col min="14" max="14" width="16.25" customWidth="1"/>
    <col min="15" max="15" width="15.625" customWidth="1"/>
    <col min="16" max="16" width="24" customWidth="1"/>
    <col min="17" max="17" width="16.5" customWidth="1"/>
    <col min="18" max="18" width="15.375" style="62" customWidth="1"/>
    <col min="19" max="19" width="18.375" customWidth="1"/>
    <col min="20" max="20" width="14.25" customWidth="1"/>
    <col min="21" max="21" width="32.125" customWidth="1"/>
    <col min="22" max="22" width="18.25" customWidth="1"/>
    <col min="23" max="23" width="13" customWidth="1"/>
    <col min="24" max="24" width="24.5" customWidth="1"/>
    <col min="25" max="25" width="25.375" customWidth="1"/>
    <col min="26" max="26" width="26.5" customWidth="1"/>
    <col min="27" max="27" width="19.5" customWidth="1"/>
    <col min="28" max="28" width="15.875" customWidth="1"/>
    <col min="29" max="29" width="11.5" customWidth="1"/>
    <col min="31" max="31" width="18.375" customWidth="1"/>
    <col min="32" max="32" width="22" customWidth="1"/>
    <col min="33" max="33" width="25.125" customWidth="1"/>
    <col min="34" max="34" width="20.625" bestFit="1" customWidth="1"/>
    <col min="35" max="35" width="23.375" customWidth="1"/>
    <col min="36" max="36" width="19.875" customWidth="1"/>
    <col min="37" max="37" width="16.625" customWidth="1"/>
    <col min="38" max="38" width="13.125" customWidth="1"/>
    <col min="39" max="39" width="19.875" customWidth="1"/>
    <col min="40" max="40" width="19" style="6" customWidth="1"/>
    <col min="41" max="41" width="24.75" style="3" customWidth="1"/>
    <col min="42" max="42" width="30.125" customWidth="1"/>
    <col min="43" max="43" width="24" customWidth="1"/>
    <col min="44" max="44" width="31.125" customWidth="1"/>
    <col min="45" max="45" width="23.5" customWidth="1"/>
    <col min="46" max="46" width="64.125" customWidth="1"/>
    <col min="47" max="47" width="31.5" customWidth="1"/>
    <col min="48" max="48" width="27.625" customWidth="1"/>
    <col min="49" max="49" width="28" customWidth="1"/>
    <col min="50" max="50" width="27.5" customWidth="1"/>
    <col min="51" max="51" width="26.625" customWidth="1"/>
    <col min="52" max="52" width="24" customWidth="1"/>
    <col min="53" max="53" width="26" customWidth="1"/>
    <col min="61" max="61" width="30.125" customWidth="1"/>
    <col min="63" max="63" width="12" customWidth="1"/>
    <col min="64" max="64" width="10.625" bestFit="1" customWidth="1"/>
    <col min="65" max="65" width="22.875" style="1" customWidth="1"/>
    <col min="66" max="66" width="31.375" customWidth="1"/>
    <col min="67" max="67" width="16.875" style="4" customWidth="1"/>
    <col min="68" max="68" width="18.875" customWidth="1"/>
    <col min="69" max="69" width="16.125" customWidth="1"/>
    <col min="70" max="71" width="23.75" customWidth="1"/>
    <col min="72" max="72" width="53" customWidth="1"/>
    <col min="73" max="73" width="32.25" customWidth="1"/>
    <col min="74" max="74" width="54.375" customWidth="1"/>
    <col min="77" max="77" width="32.125" customWidth="1"/>
    <col min="79" max="79" width="43.875" customWidth="1"/>
  </cols>
  <sheetData>
    <row r="1" spans="1:46" s="47" customFormat="1" ht="42" customHeight="1" x14ac:dyDescent="0.5">
      <c r="A1" s="92" t="s">
        <v>0</v>
      </c>
      <c r="B1" s="92" t="s">
        <v>1</v>
      </c>
      <c r="C1" s="92" t="s">
        <v>2</v>
      </c>
      <c r="D1" s="92" t="s">
        <v>3</v>
      </c>
      <c r="E1" s="92" t="s">
        <v>4</v>
      </c>
      <c r="F1" s="94" t="s">
        <v>5</v>
      </c>
      <c r="G1" s="92" t="s">
        <v>6</v>
      </c>
      <c r="H1" s="92" t="s">
        <v>7</v>
      </c>
      <c r="I1" s="92" t="s">
        <v>8</v>
      </c>
      <c r="J1" s="92" t="s">
        <v>9</v>
      </c>
      <c r="K1" s="92" t="s">
        <v>10</v>
      </c>
      <c r="L1" s="92" t="s">
        <v>11</v>
      </c>
      <c r="M1" s="92" t="s">
        <v>12</v>
      </c>
      <c r="N1" s="94" t="s">
        <v>13</v>
      </c>
      <c r="O1" s="94" t="s">
        <v>14</v>
      </c>
      <c r="P1" s="94" t="s">
        <v>15</v>
      </c>
      <c r="Q1" s="93" t="s">
        <v>16</v>
      </c>
      <c r="R1" s="95" t="s">
        <v>17</v>
      </c>
      <c r="S1" s="94" t="s">
        <v>18</v>
      </c>
      <c r="T1" s="92" t="s">
        <v>20</v>
      </c>
      <c r="U1" s="92" t="s">
        <v>21</v>
      </c>
      <c r="V1" s="92" t="s">
        <v>22</v>
      </c>
      <c r="W1" s="94" t="s">
        <v>23</v>
      </c>
      <c r="X1" s="94" t="s">
        <v>24</v>
      </c>
      <c r="Y1" s="94" t="s">
        <v>25</v>
      </c>
      <c r="Z1" s="92" t="s">
        <v>26</v>
      </c>
      <c r="AA1" s="92" t="s">
        <v>27</v>
      </c>
      <c r="AB1" s="92" t="s">
        <v>28</v>
      </c>
      <c r="AC1" s="92" t="s">
        <v>29</v>
      </c>
      <c r="AD1" s="92" t="s">
        <v>30</v>
      </c>
      <c r="AE1" s="93" t="s">
        <v>31</v>
      </c>
      <c r="AF1" s="92" t="s">
        <v>32</v>
      </c>
      <c r="AG1" s="92" t="s">
        <v>33</v>
      </c>
      <c r="AH1" s="92" t="s">
        <v>34</v>
      </c>
      <c r="AI1" s="92" t="s">
        <v>35</v>
      </c>
      <c r="AJ1" s="92" t="s">
        <v>36</v>
      </c>
      <c r="AK1" s="92" t="s">
        <v>37</v>
      </c>
      <c r="AL1" s="92" t="s">
        <v>38</v>
      </c>
      <c r="AM1" s="92" t="s">
        <v>39</v>
      </c>
      <c r="AN1" s="92" t="s">
        <v>40</v>
      </c>
      <c r="AO1" s="92" t="s">
        <v>41</v>
      </c>
      <c r="AP1" s="92" t="s">
        <v>42</v>
      </c>
      <c r="AQ1" s="92" t="s">
        <v>43</v>
      </c>
      <c r="AR1" s="92" t="s">
        <v>44</v>
      </c>
      <c r="AS1" s="94" t="s">
        <v>45</v>
      </c>
      <c r="AT1" s="92" t="s">
        <v>46</v>
      </c>
    </row>
    <row r="2" spans="1:46" ht="15.75" customHeight="1" x14ac:dyDescent="0.5">
      <c r="A2" s="24">
        <v>14</v>
      </c>
      <c r="B2" s="24"/>
      <c r="C2" s="24"/>
      <c r="D2" s="27" t="s">
        <v>47</v>
      </c>
      <c r="E2" s="27" t="s">
        <v>48</v>
      </c>
      <c r="F2" s="77" t="str">
        <f t="shared" ref="F2:F65" si="0">IF(AT2&lt;&gt;"",AT2,G2)</f>
        <v>KENT COUNTY COUNCIL</v>
      </c>
      <c r="G2" s="27" t="s">
        <v>49</v>
      </c>
      <c r="H2" s="24" t="s">
        <v>50</v>
      </c>
      <c r="I2" s="24" t="s">
        <v>51</v>
      </c>
      <c r="J2" s="31" t="s">
        <v>52</v>
      </c>
      <c r="K2" s="27" t="s">
        <v>53</v>
      </c>
      <c r="L2" s="25">
        <v>44105</v>
      </c>
      <c r="M2" s="25">
        <v>45565</v>
      </c>
      <c r="N2" s="81">
        <f t="shared" ref="N2:N33" si="1">EDATE(M2,AB2)</f>
        <v>45565</v>
      </c>
      <c r="O2" s="81" t="str">
        <f t="shared" ref="O2:O33" ca="1" si="2">IF(N2&lt;TODAY(),"Expired","Live")</f>
        <v>Expired</v>
      </c>
      <c r="P2" s="81" t="str" cm="1">
        <f t="array" aca="1" ref="P2" ca="1">_xlfn.IFS((N2-TODAY())&gt;=547,"06 Expires over 18 months",(N2-TODAY())&gt;=365,"05 Expires in 18 months",(N2-TODAY())&gt;=183,"04 Expires in 12 months",(N2-TODAY())&gt;=92,"03 Expires in 6 months",(N2-TODAY())&gt;=31,"02 Expires in 3 months",(N2-TODAY())&gt;=0,"01 Expires in 30 days",(N2-TODAY())&gt;=-31,"01 Expired last 30 days",(N2-TODAY())&gt;=-92,"02 Expired last 3 months",(N2-TODAY())&gt;=-183,"03 Expired last 6 months",(N2-TODAY())&gt;=-365,"04 Expired last 12 months",(N2-TODAY())&gt;=-547,"05 Expired last 18 months",TRUE,"06 Expired over 18 months")</f>
        <v>06 Expired over 18 months</v>
      </c>
      <c r="Q2" s="65">
        <v>4400000</v>
      </c>
      <c r="R2" s="84">
        <f t="shared" ref="R2:R17" si="3">MAX(Q2,Q2*N(AS2)/12)</f>
        <v>17233333.333333332</v>
      </c>
      <c r="S2" s="88" t="str" cm="1">
        <f t="array" ref="S2">_xlfn.IFS(R2&gt;5000000,"Gold",R2&gt;=500000,"Silver",R2&gt;30000,"Bronze",TRUE,"Transactional")</f>
        <v>Gold</v>
      </c>
      <c r="T2" s="26" t="s">
        <v>54</v>
      </c>
      <c r="U2" s="101" t="s">
        <v>55</v>
      </c>
      <c r="V2" s="101" t="s">
        <v>56</v>
      </c>
      <c r="W2" s="77" t="str">
        <f t="shared" ref="W2:W65" si="4">IF(AB2&gt;0,"Yes","No")</f>
        <v>No</v>
      </c>
      <c r="X2" s="77" t="str">
        <f>IFERROR(_xlfn.XLOOKUP(J2&amp;"||"&amp;K2,'Mapping Ref.'!$J$2:$J$538,'Mapping Ref.'!$K$2:$K$538),"")</f>
        <v>Corporate</v>
      </c>
      <c r="Y2" s="77" t="str" cm="1">
        <f t="array" ref="Y2">_xlfn.IFS(R2&gt;2000000,"For Publication",R2&gt;100000,"PID",R2&gt;30000,"RFQ",TRUE,"Transactional")</f>
        <v>For Publication</v>
      </c>
      <c r="Z2" s="24" t="s">
        <v>57</v>
      </c>
      <c r="AA2" s="32">
        <v>48</v>
      </c>
      <c r="AB2" s="24">
        <v>0</v>
      </c>
      <c r="AC2" s="25">
        <v>43370</v>
      </c>
      <c r="AD2" s="24" t="s">
        <v>58</v>
      </c>
      <c r="AE2" s="24">
        <v>2066</v>
      </c>
      <c r="AF2" s="24" t="s">
        <v>59</v>
      </c>
      <c r="AG2" s="24"/>
      <c r="AH2" s="24" t="s">
        <v>60</v>
      </c>
      <c r="AI2" s="24"/>
      <c r="AJ2" s="24" t="s">
        <v>59</v>
      </c>
      <c r="AK2" s="24"/>
      <c r="AL2" s="24"/>
      <c r="AM2" s="24"/>
      <c r="AN2" s="24"/>
      <c r="AO2" s="24">
        <v>760000</v>
      </c>
      <c r="AP2" s="24" t="s">
        <v>59</v>
      </c>
      <c r="AQ2" s="24"/>
      <c r="AR2" s="24"/>
      <c r="AS2" s="89">
        <f t="shared" ref="AS2:AS33" si="5">DATEDIF(L2,N2,"m")</f>
        <v>47</v>
      </c>
      <c r="AT2" s="24" t="s">
        <v>61</v>
      </c>
    </row>
    <row r="3" spans="1:46" x14ac:dyDescent="0.5">
      <c r="A3" s="24">
        <v>15</v>
      </c>
      <c r="B3" s="24"/>
      <c r="C3" s="24"/>
      <c r="D3" s="27" t="s">
        <v>62</v>
      </c>
      <c r="E3" s="27" t="s">
        <v>63</v>
      </c>
      <c r="F3" s="77" t="str">
        <f t="shared" si="0"/>
        <v>Change, Grow, Live (Rise) (CGL)</v>
      </c>
      <c r="G3" s="27" t="s">
        <v>64</v>
      </c>
      <c r="H3" s="24" t="s">
        <v>65</v>
      </c>
      <c r="I3" s="24" t="s">
        <v>65</v>
      </c>
      <c r="J3" s="31" t="s">
        <v>66</v>
      </c>
      <c r="K3" s="27" t="s">
        <v>67</v>
      </c>
      <c r="L3" s="25">
        <v>40999</v>
      </c>
      <c r="M3" s="25">
        <v>43921</v>
      </c>
      <c r="N3" s="81">
        <f t="shared" si="1"/>
        <v>43921</v>
      </c>
      <c r="O3" s="81" t="str">
        <f t="shared" ca="1" si="2"/>
        <v>Expired</v>
      </c>
      <c r="P3" s="81" t="str" cm="1">
        <f t="array" aca="1" ref="P3" ca="1">_xlfn.IFS((N3-TODAY())&gt;=547,"06 Expires over 18 months",(N3-TODAY())&gt;=365,"05 Expires in 18 months",(N3-TODAY())&gt;=183,"04 Expires in 12 months",(N3-TODAY())&gt;=92,"03 Expires in 6 months",(N3-TODAY())&gt;=31,"02 Expires in 3 months",(N3-TODAY())&gt;=0,"01 Expires in 30 days",(N3-TODAY())&gt;=-31,"01 Expired last 30 days",(N3-TODAY())&gt;=-92,"02 Expired last 3 months",(N3-TODAY())&gt;=-183,"03 Expired last 6 months",(N3-TODAY())&gt;=-365,"04 Expired last 12 months",(N3-TODAY())&gt;=-547,"05 Expired last 18 months",TRUE,"06 Expired over 18 months")</f>
        <v>06 Expired over 18 months</v>
      </c>
      <c r="Q3" s="65">
        <v>3516866</v>
      </c>
      <c r="R3" s="84">
        <f t="shared" si="3"/>
        <v>28134928</v>
      </c>
      <c r="S3" s="88" t="str" cm="1">
        <f t="array" ref="S3">_xlfn.IFS(R3&gt;5000000,"Gold",R3&gt;=500000,"Silver",R3&gt;30000,"Bronze",TRUE,"Transactional")</f>
        <v>Gold</v>
      </c>
      <c r="T3" s="26" t="s">
        <v>68</v>
      </c>
      <c r="U3" s="101" t="s">
        <v>69</v>
      </c>
      <c r="V3" s="101" t="s">
        <v>70</v>
      </c>
      <c r="W3" s="77" t="str">
        <f t="shared" si="4"/>
        <v>No</v>
      </c>
      <c r="X3" s="77" t="str">
        <f>IFERROR(_xlfn.XLOOKUP(J3&amp;"||"&amp;K3,'Mapping Ref.'!$J$2:$J$538,'Mapping Ref.'!$K$2:$K$538),"")</f>
        <v>Childrens &amp; Adults</v>
      </c>
      <c r="Y3" s="77" t="str" cm="1">
        <f t="array" ref="Y3">_xlfn.IFS(R3&gt;2000000,"For Publication",R3&gt;100000,"PID",R3&gt;30000,"RFQ",TRUE,"Transactional")</f>
        <v>For Publication</v>
      </c>
      <c r="Z3" s="24" t="s">
        <v>71</v>
      </c>
      <c r="AA3" s="32">
        <v>96</v>
      </c>
      <c r="AB3" s="24">
        <v>0</v>
      </c>
      <c r="AC3" s="25">
        <v>43377</v>
      </c>
      <c r="AD3" s="24" t="s">
        <v>58</v>
      </c>
      <c r="AE3" s="24">
        <v>0</v>
      </c>
      <c r="AF3" s="24"/>
      <c r="AG3" s="24"/>
      <c r="AH3" s="24" t="s">
        <v>59</v>
      </c>
      <c r="AI3" s="24"/>
      <c r="AJ3" s="24" t="s">
        <v>59</v>
      </c>
      <c r="AK3" s="24"/>
      <c r="AL3" s="24"/>
      <c r="AM3" s="24"/>
      <c r="AN3" s="24"/>
      <c r="AO3" s="24"/>
      <c r="AP3" s="24" t="s">
        <v>59</v>
      </c>
      <c r="AQ3" s="24"/>
      <c r="AR3" s="24"/>
      <c r="AS3" s="89">
        <f t="shared" si="5"/>
        <v>96</v>
      </c>
      <c r="AT3" s="24"/>
    </row>
    <row r="4" spans="1:46" x14ac:dyDescent="0.5">
      <c r="A4" s="24">
        <v>16</v>
      </c>
      <c r="B4" s="24"/>
      <c r="C4" s="24"/>
      <c r="D4" s="27" t="s">
        <v>72</v>
      </c>
      <c r="E4" s="27" t="s">
        <v>73</v>
      </c>
      <c r="F4" s="77" t="str">
        <f t="shared" si="0"/>
        <v>Muliple</v>
      </c>
      <c r="G4" s="27" t="s">
        <v>74</v>
      </c>
      <c r="H4" s="24" t="s">
        <v>65</v>
      </c>
      <c r="I4" s="24" t="s">
        <v>65</v>
      </c>
      <c r="J4" s="31" t="s">
        <v>66</v>
      </c>
      <c r="K4" s="27" t="s">
        <v>67</v>
      </c>
      <c r="L4" s="25">
        <v>42828</v>
      </c>
      <c r="M4" s="25">
        <v>43921</v>
      </c>
      <c r="N4" s="81">
        <f t="shared" si="1"/>
        <v>44651</v>
      </c>
      <c r="O4" s="81" t="str">
        <f t="shared" ca="1" si="2"/>
        <v>Expired</v>
      </c>
      <c r="P4" s="81" t="str" cm="1">
        <f t="array" aca="1" ref="P4" ca="1">_xlfn.IFS((N4-TODAY())&gt;=547,"06 Expires over 18 months",(N4-TODAY())&gt;=365,"05 Expires in 18 months",(N4-TODAY())&gt;=183,"04 Expires in 12 months",(N4-TODAY())&gt;=92,"03 Expires in 6 months",(N4-TODAY())&gt;=31,"02 Expires in 3 months",(N4-TODAY())&gt;=0,"01 Expires in 30 days",(N4-TODAY())&gt;=-31,"01 Expired last 30 days",(N4-TODAY())&gt;=-92,"02 Expired last 3 months",(N4-TODAY())&gt;=-183,"03 Expired last 6 months",(N4-TODAY())&gt;=-365,"04 Expired last 12 months",(N4-TODAY())&gt;=-547,"05 Expired last 18 months",TRUE,"06 Expired over 18 months")</f>
        <v>06 Expired over 18 months</v>
      </c>
      <c r="Q4" s="65">
        <v>263655</v>
      </c>
      <c r="R4" s="84">
        <f t="shared" si="3"/>
        <v>1296303.75</v>
      </c>
      <c r="S4" s="88" t="str" cm="1">
        <f t="array" ref="S4">_xlfn.IFS(R4&gt;5000000,"Gold",R4&gt;=500000,"Silver",R4&gt;30000,"Bronze",TRUE,"Transactional")</f>
        <v>Silver</v>
      </c>
      <c r="T4" s="26" t="s">
        <v>54</v>
      </c>
      <c r="U4" s="101" t="s">
        <v>69</v>
      </c>
      <c r="V4" s="101" t="s">
        <v>75</v>
      </c>
      <c r="W4" s="77" t="str">
        <f t="shared" si="4"/>
        <v>Yes</v>
      </c>
      <c r="X4" s="77" t="str">
        <f>IFERROR(_xlfn.XLOOKUP(J4&amp;"||"&amp;K4,'Mapping Ref.'!$J$2:$J$538,'Mapping Ref.'!$K$2:$K$538),"")</f>
        <v>Childrens &amp; Adults</v>
      </c>
      <c r="Y4" s="77" t="str" cm="1">
        <f t="array" ref="Y4">_xlfn.IFS(R4&gt;2000000,"For Publication",R4&gt;100000,"PID",R4&gt;30000,"RFQ",TRUE,"Transactional")</f>
        <v>PID</v>
      </c>
      <c r="Z4" s="24" t="s">
        <v>76</v>
      </c>
      <c r="AA4" s="32">
        <v>36</v>
      </c>
      <c r="AB4" s="24">
        <v>24</v>
      </c>
      <c r="AC4" s="25">
        <v>43377</v>
      </c>
      <c r="AD4" s="24" t="s">
        <v>58</v>
      </c>
      <c r="AE4" s="24">
        <v>0</v>
      </c>
      <c r="AF4" s="24"/>
      <c r="AG4" s="24"/>
      <c r="AH4" s="24" t="s">
        <v>60</v>
      </c>
      <c r="AI4" s="24"/>
      <c r="AJ4" s="24" t="s">
        <v>59</v>
      </c>
      <c r="AK4" s="24"/>
      <c r="AL4" s="24"/>
      <c r="AM4" s="24"/>
      <c r="AN4" s="24"/>
      <c r="AO4" s="24"/>
      <c r="AP4" s="24" t="s">
        <v>59</v>
      </c>
      <c r="AQ4" s="24"/>
      <c r="AR4" s="24"/>
      <c r="AS4" s="89">
        <f t="shared" si="5"/>
        <v>59</v>
      </c>
      <c r="AT4" s="24"/>
    </row>
    <row r="5" spans="1:46" x14ac:dyDescent="0.5">
      <c r="A5" s="24">
        <v>17</v>
      </c>
      <c r="B5" s="24"/>
      <c r="C5" s="24" t="s">
        <v>77</v>
      </c>
      <c r="D5" s="27" t="s">
        <v>78</v>
      </c>
      <c r="E5" s="27" t="s">
        <v>79</v>
      </c>
      <c r="F5" s="77" t="str">
        <f t="shared" si="0"/>
        <v>CSN CARE LONDON - CSN CARE GROUP LIMITED T/A CAREWATCH</v>
      </c>
      <c r="G5" s="27" t="s">
        <v>80</v>
      </c>
      <c r="H5" s="24" t="s">
        <v>81</v>
      </c>
      <c r="I5" s="24" t="s">
        <v>82</v>
      </c>
      <c r="J5" s="31" t="s">
        <v>66</v>
      </c>
      <c r="K5" s="27" t="s">
        <v>83</v>
      </c>
      <c r="L5" s="25">
        <v>44615</v>
      </c>
      <c r="M5" s="25">
        <v>45710</v>
      </c>
      <c r="N5" s="81">
        <f t="shared" si="1"/>
        <v>45710</v>
      </c>
      <c r="O5" s="81" t="str">
        <f t="shared" ca="1" si="2"/>
        <v>Expired</v>
      </c>
      <c r="P5" s="81" t="str" cm="1">
        <f t="array" aca="1" ref="P5" ca="1">_xlfn.IFS((N5-TODAY())&gt;=547,"06 Expires over 18 months",(N5-TODAY())&gt;=365,"05 Expires in 18 months",(N5-TODAY())&gt;=183,"04 Expires in 12 months",(N5-TODAY())&gt;=92,"03 Expires in 6 months",(N5-TODAY())&gt;=31,"02 Expires in 3 months",(N5-TODAY())&gt;=0,"01 Expires in 30 days",(N5-TODAY())&gt;=-31,"01 Expired last 30 days",(N5-TODAY())&gt;=-92,"02 Expired last 3 months",(N5-TODAY())&gt;=-183,"03 Expired last 6 months",(N5-TODAY())&gt;=-365,"04 Expired last 12 months",(N5-TODAY())&gt;=-547,"05 Expired last 18 months",TRUE,"06 Expired over 18 months")</f>
        <v>06 Expired over 18 months</v>
      </c>
      <c r="Q5" s="65">
        <v>577000</v>
      </c>
      <c r="R5" s="84">
        <f t="shared" si="3"/>
        <v>1682916.6666666667</v>
      </c>
      <c r="S5" s="88" t="str" cm="1">
        <f t="array" ref="S5">_xlfn.IFS(R5&gt;5000000,"Gold",R5&gt;=500000,"Silver",R5&gt;30000,"Bronze",TRUE,"Transactional")</f>
        <v>Silver</v>
      </c>
      <c r="T5" s="26" t="s">
        <v>68</v>
      </c>
      <c r="U5" s="101" t="s">
        <v>84</v>
      </c>
      <c r="V5" s="101" t="s">
        <v>85</v>
      </c>
      <c r="W5" s="77" t="str">
        <f t="shared" si="4"/>
        <v>No</v>
      </c>
      <c r="X5" s="77" t="str">
        <f>IFERROR(_xlfn.XLOOKUP(J5&amp;"||"&amp;K5,'Mapping Ref.'!$J$2:$J$538,'Mapping Ref.'!$K$2:$K$538),"")</f>
        <v>Childrens &amp; Adults</v>
      </c>
      <c r="Y5" s="77" t="str" cm="1">
        <f t="array" ref="Y5">_xlfn.IFS(R5&gt;2000000,"For Publication",R5&gt;100000,"PID",R5&gt;30000,"RFQ",TRUE,"Transactional")</f>
        <v>PID</v>
      </c>
      <c r="Z5" s="24" t="s">
        <v>86</v>
      </c>
      <c r="AA5" s="32">
        <v>36</v>
      </c>
      <c r="AB5" s="24">
        <v>0</v>
      </c>
      <c r="AC5" s="25">
        <v>43377</v>
      </c>
      <c r="AD5" s="24" t="s">
        <v>58</v>
      </c>
      <c r="AE5" s="24">
        <v>0</v>
      </c>
      <c r="AF5" s="24"/>
      <c r="AG5" s="24"/>
      <c r="AH5" s="24" t="s">
        <v>59</v>
      </c>
      <c r="AI5" s="24"/>
      <c r="AJ5" s="24" t="s">
        <v>60</v>
      </c>
      <c r="AK5" s="24" t="s">
        <v>87</v>
      </c>
      <c r="AL5" s="24"/>
      <c r="AM5" s="24"/>
      <c r="AN5" s="24"/>
      <c r="AO5" s="24">
        <v>0</v>
      </c>
      <c r="AP5" s="24" t="s">
        <v>59</v>
      </c>
      <c r="AQ5" s="24"/>
      <c r="AR5" s="24"/>
      <c r="AS5" s="89">
        <f t="shared" si="5"/>
        <v>35</v>
      </c>
      <c r="AT5" s="24" t="s">
        <v>88</v>
      </c>
    </row>
    <row r="6" spans="1:46" x14ac:dyDescent="0.5">
      <c r="A6" s="24">
        <v>18</v>
      </c>
      <c r="B6" s="24"/>
      <c r="C6" s="24" t="s">
        <v>77</v>
      </c>
      <c r="D6" s="27" t="s">
        <v>89</v>
      </c>
      <c r="E6" s="27" t="s">
        <v>90</v>
      </c>
      <c r="F6" s="77" t="str">
        <f t="shared" si="0"/>
        <v>CSN CARE LONDON - CSN CARE GROUP LIMITED T/A CAREWATCH</v>
      </c>
      <c r="G6" s="27" t="s">
        <v>80</v>
      </c>
      <c r="H6" s="24" t="s">
        <v>81</v>
      </c>
      <c r="I6" s="24" t="s">
        <v>82</v>
      </c>
      <c r="J6" s="31" t="s">
        <v>66</v>
      </c>
      <c r="K6" s="27" t="s">
        <v>83</v>
      </c>
      <c r="L6" s="25">
        <v>44209</v>
      </c>
      <c r="M6" s="25">
        <v>45718</v>
      </c>
      <c r="N6" s="81">
        <f t="shared" si="1"/>
        <v>45718</v>
      </c>
      <c r="O6" s="81" t="str">
        <f t="shared" ca="1" si="2"/>
        <v>Expired</v>
      </c>
      <c r="P6" s="81" t="str" cm="1">
        <f t="array" aca="1" ref="P6" ca="1">_xlfn.IFS((N6-TODAY())&gt;=547,"06 Expires over 18 months",(N6-TODAY())&gt;=365,"05 Expires in 18 months",(N6-TODAY())&gt;=183,"04 Expires in 12 months",(N6-TODAY())&gt;=92,"03 Expires in 6 months",(N6-TODAY())&gt;=31,"02 Expires in 3 months",(N6-TODAY())&gt;=0,"01 Expires in 30 days",(N6-TODAY())&gt;=-31,"01 Expired last 30 days",(N6-TODAY())&gt;=-92,"02 Expired last 3 months",(N6-TODAY())&gt;=-183,"03 Expired last 6 months",(N6-TODAY())&gt;=-365,"04 Expired last 12 months",(N6-TODAY())&gt;=-547,"05 Expired last 18 months",TRUE,"06 Expired over 18 months")</f>
        <v>05 Expired last 18 months</v>
      </c>
      <c r="Q6" s="65">
        <v>775000</v>
      </c>
      <c r="R6" s="84">
        <f t="shared" si="3"/>
        <v>3164583.3333333335</v>
      </c>
      <c r="S6" s="88" t="str" cm="1">
        <f t="array" ref="S6">_xlfn.IFS(R6&gt;5000000,"Gold",R6&gt;=500000,"Silver",R6&gt;30000,"Bronze",TRUE,"Transactional")</f>
        <v>Silver</v>
      </c>
      <c r="T6" s="26" t="s">
        <v>68</v>
      </c>
      <c r="U6" s="101" t="s">
        <v>84</v>
      </c>
      <c r="V6" s="101" t="s">
        <v>85</v>
      </c>
      <c r="W6" s="77" t="str">
        <f t="shared" si="4"/>
        <v>No</v>
      </c>
      <c r="X6" s="77" t="str">
        <f>IFERROR(_xlfn.XLOOKUP(J6&amp;"||"&amp;K6,'Mapping Ref.'!$J$2:$J$538,'Mapping Ref.'!$K$2:$K$538),"")</f>
        <v>Childrens &amp; Adults</v>
      </c>
      <c r="Y6" s="77" t="str" cm="1">
        <f t="array" ref="Y6">_xlfn.IFS(R6&gt;2000000,"For Publication",R6&gt;100000,"PID",R6&gt;30000,"RFQ",TRUE,"Transactional")</f>
        <v>For Publication</v>
      </c>
      <c r="Z6" s="24" t="s">
        <v>86</v>
      </c>
      <c r="AA6" s="32">
        <v>48</v>
      </c>
      <c r="AB6" s="24">
        <v>0</v>
      </c>
      <c r="AC6" s="25">
        <v>43377</v>
      </c>
      <c r="AD6" s="24" t="s">
        <v>58</v>
      </c>
      <c r="AE6" s="24">
        <v>0</v>
      </c>
      <c r="AF6" s="24"/>
      <c r="AG6" s="24"/>
      <c r="AH6" s="24" t="s">
        <v>60</v>
      </c>
      <c r="AI6" s="24"/>
      <c r="AJ6" s="24" t="s">
        <v>60</v>
      </c>
      <c r="AK6" s="24" t="s">
        <v>91</v>
      </c>
      <c r="AL6" s="24"/>
      <c r="AM6" s="24"/>
      <c r="AN6" s="24"/>
      <c r="AO6" s="24">
        <v>0</v>
      </c>
      <c r="AP6" s="24" t="s">
        <v>59</v>
      </c>
      <c r="AQ6" s="24"/>
      <c r="AR6" s="24"/>
      <c r="AS6" s="89">
        <f t="shared" si="5"/>
        <v>49</v>
      </c>
      <c r="AT6" s="24" t="s">
        <v>88</v>
      </c>
    </row>
    <row r="7" spans="1:46" x14ac:dyDescent="0.5">
      <c r="A7" s="24">
        <v>19</v>
      </c>
      <c r="B7" s="24"/>
      <c r="C7" s="24"/>
      <c r="D7" s="27" t="s">
        <v>92</v>
      </c>
      <c r="E7" s="27" t="s">
        <v>93</v>
      </c>
      <c r="F7" s="77" t="str">
        <f t="shared" si="0"/>
        <v>Bmg Research Ltd</v>
      </c>
      <c r="G7" s="27" t="s">
        <v>94</v>
      </c>
      <c r="H7" s="24" t="s">
        <v>95</v>
      </c>
      <c r="I7" s="24" t="s">
        <v>96</v>
      </c>
      <c r="J7" s="31" t="s">
        <v>97</v>
      </c>
      <c r="K7" s="27" t="s">
        <v>98</v>
      </c>
      <c r="L7" s="25">
        <v>43367</v>
      </c>
      <c r="M7" s="25">
        <v>43731</v>
      </c>
      <c r="N7" s="81">
        <f t="shared" si="1"/>
        <v>44097</v>
      </c>
      <c r="O7" s="81" t="str">
        <f t="shared" ca="1" si="2"/>
        <v>Expired</v>
      </c>
      <c r="P7" s="81" t="str" cm="1">
        <f t="array" aca="1" ref="P7" ca="1">_xlfn.IFS((N7-TODAY())&gt;=547,"06 Expires over 18 months",(N7-TODAY())&gt;=365,"05 Expires in 18 months",(N7-TODAY())&gt;=183,"04 Expires in 12 months",(N7-TODAY())&gt;=92,"03 Expires in 6 months",(N7-TODAY())&gt;=31,"02 Expires in 3 months",(N7-TODAY())&gt;=0,"01 Expires in 30 days",(N7-TODAY())&gt;=-31,"01 Expired last 30 days",(N7-TODAY())&gt;=-92,"02 Expired last 3 months",(N7-TODAY())&gt;=-183,"03 Expired last 6 months",(N7-TODAY())&gt;=-365,"04 Expired last 12 months",(N7-TODAY())&gt;=-547,"05 Expired last 18 months",TRUE,"06 Expired over 18 months")</f>
        <v>06 Expired over 18 months</v>
      </c>
      <c r="Q7" s="65">
        <v>38000</v>
      </c>
      <c r="R7" s="84">
        <f t="shared" si="3"/>
        <v>72833.333333333328</v>
      </c>
      <c r="S7" s="88" t="str" cm="1">
        <f t="array" ref="S7">_xlfn.IFS(R7&gt;5000000,"Gold",R7&gt;=500000,"Silver",R7&gt;30000,"Bronze",TRUE,"Transactional")</f>
        <v>Bronze</v>
      </c>
      <c r="T7" s="26" t="s">
        <v>54</v>
      </c>
      <c r="U7" s="101" t="s">
        <v>99</v>
      </c>
      <c r="V7" s="101" t="s">
        <v>100</v>
      </c>
      <c r="W7" s="77" t="str">
        <f t="shared" si="4"/>
        <v>Yes</v>
      </c>
      <c r="X7" s="77" t="str">
        <f>IFERROR(_xlfn.XLOOKUP(J7&amp;"||"&amp;K7,'Mapping Ref.'!$J$2:$J$538,'Mapping Ref.'!$K$2:$K$538),"")</f>
        <v>Corporate</v>
      </c>
      <c r="Y7" s="77" t="str" cm="1">
        <f t="array" ref="Y7">_xlfn.IFS(R7&gt;2000000,"For Publication",R7&gt;100000,"PID",R7&gt;30000,"RFQ",TRUE,"Transactional")</f>
        <v>RFQ</v>
      </c>
      <c r="Z7" s="24" t="s">
        <v>101</v>
      </c>
      <c r="AA7" s="32">
        <v>12</v>
      </c>
      <c r="AB7" s="24">
        <v>12</v>
      </c>
      <c r="AC7" s="25">
        <v>43378</v>
      </c>
      <c r="AD7" s="24" t="s">
        <v>102</v>
      </c>
      <c r="AE7" s="24">
        <v>0</v>
      </c>
      <c r="AF7" s="24"/>
      <c r="AG7" s="24"/>
      <c r="AH7" s="24" t="s">
        <v>60</v>
      </c>
      <c r="AI7" s="24"/>
      <c r="AJ7" s="24" t="s">
        <v>60</v>
      </c>
      <c r="AK7" s="24"/>
      <c r="AL7" s="24"/>
      <c r="AM7" s="24"/>
      <c r="AN7" s="24"/>
      <c r="AO7" s="24">
        <v>0</v>
      </c>
      <c r="AP7" s="24" t="s">
        <v>60</v>
      </c>
      <c r="AQ7" s="24"/>
      <c r="AR7" s="24"/>
      <c r="AS7" s="89">
        <f t="shared" si="5"/>
        <v>23</v>
      </c>
      <c r="AT7" s="24"/>
    </row>
    <row r="8" spans="1:46" x14ac:dyDescent="0.5">
      <c r="A8" s="24">
        <v>20</v>
      </c>
      <c r="B8" s="24"/>
      <c r="C8" s="24" t="s">
        <v>77</v>
      </c>
      <c r="D8" s="27" t="s">
        <v>103</v>
      </c>
      <c r="E8" s="27" t="s">
        <v>104</v>
      </c>
      <c r="F8" s="77" t="str">
        <f t="shared" si="0"/>
        <v>DANNATT JOHNSON ARCHITECTS</v>
      </c>
      <c r="G8" s="27" t="s">
        <v>105</v>
      </c>
      <c r="H8" s="24" t="s">
        <v>106</v>
      </c>
      <c r="I8" s="24" t="s">
        <v>96</v>
      </c>
      <c r="J8" s="31" t="s">
        <v>107</v>
      </c>
      <c r="K8" s="27" t="s">
        <v>108</v>
      </c>
      <c r="L8" s="25">
        <v>43388</v>
      </c>
      <c r="M8" s="25">
        <v>43449</v>
      </c>
      <c r="N8" s="81">
        <f t="shared" si="1"/>
        <v>43449</v>
      </c>
      <c r="O8" s="81" t="str">
        <f t="shared" ca="1" si="2"/>
        <v>Expired</v>
      </c>
      <c r="P8" s="81" t="str" cm="1">
        <f t="array" aca="1" ref="P8" ca="1">_xlfn.IFS((N8-TODAY())&gt;=547,"06 Expires over 18 months",(N8-TODAY())&gt;=365,"05 Expires in 18 months",(N8-TODAY())&gt;=183,"04 Expires in 12 months",(N8-TODAY())&gt;=92,"03 Expires in 6 months",(N8-TODAY())&gt;=31,"02 Expires in 3 months",(N8-TODAY())&gt;=0,"01 Expires in 30 days",(N8-TODAY())&gt;=-31,"01 Expired last 30 days",(N8-TODAY())&gt;=-92,"02 Expired last 3 months",(N8-TODAY())&gt;=-183,"03 Expired last 6 months",(N8-TODAY())&gt;=-365,"04 Expired last 12 months",(N8-TODAY())&gt;=-547,"05 Expired last 18 months",TRUE,"06 Expired over 18 months")</f>
        <v>06 Expired over 18 months</v>
      </c>
      <c r="Q8" s="65">
        <v>19300</v>
      </c>
      <c r="R8" s="84">
        <f t="shared" si="3"/>
        <v>19300</v>
      </c>
      <c r="S8" s="88" t="str" cm="1">
        <f t="array" ref="S8">_xlfn.IFS(R8&gt;5000000,"Gold",R8&gt;=500000,"Silver",R8&gt;30000,"Bronze",TRUE,"Transactional")</f>
        <v>Transactional</v>
      </c>
      <c r="T8" s="26" t="s">
        <v>54</v>
      </c>
      <c r="U8" s="101" t="s">
        <v>109</v>
      </c>
      <c r="V8" s="101" t="s">
        <v>110</v>
      </c>
      <c r="W8" s="77" t="str">
        <f t="shared" si="4"/>
        <v>No</v>
      </c>
      <c r="X8" s="77" t="str">
        <f>IFERROR(_xlfn.XLOOKUP(J8&amp;"||"&amp;K8,'Mapping Ref.'!$J$2:$J$538,'Mapping Ref.'!$K$2:$K$538),"")</f>
        <v>Construction &amp; Estates</v>
      </c>
      <c r="Y8" s="77" t="str" cm="1">
        <f t="array" ref="Y8">_xlfn.IFS(R8&gt;2000000,"For Publication",R8&gt;100000,"PID",R8&gt;30000,"RFQ",TRUE,"Transactional")</f>
        <v>Transactional</v>
      </c>
      <c r="Z8" s="24" t="s">
        <v>101</v>
      </c>
      <c r="AA8" s="32">
        <v>3</v>
      </c>
      <c r="AB8" s="24">
        <v>0</v>
      </c>
      <c r="AC8" s="25">
        <v>43378</v>
      </c>
      <c r="AD8" s="24" t="s">
        <v>102</v>
      </c>
      <c r="AE8" s="24">
        <v>0</v>
      </c>
      <c r="AF8" s="24"/>
      <c r="AG8" s="24"/>
      <c r="AH8" s="24" t="s">
        <v>60</v>
      </c>
      <c r="AI8" s="24"/>
      <c r="AJ8" s="24" t="s">
        <v>60</v>
      </c>
      <c r="AK8" s="24" t="s">
        <v>111</v>
      </c>
      <c r="AL8" s="24"/>
      <c r="AM8" s="24"/>
      <c r="AN8" s="24"/>
      <c r="AO8" s="24">
        <v>0</v>
      </c>
      <c r="AP8" s="24" t="s">
        <v>60</v>
      </c>
      <c r="AQ8" s="24"/>
      <c r="AR8" s="24"/>
      <c r="AS8" s="89">
        <f t="shared" si="5"/>
        <v>2</v>
      </c>
      <c r="AT8" s="24" t="s">
        <v>112</v>
      </c>
    </row>
    <row r="9" spans="1:46" x14ac:dyDescent="0.5">
      <c r="A9" s="24">
        <v>21</v>
      </c>
      <c r="B9" s="24"/>
      <c r="C9" s="24" t="s">
        <v>77</v>
      </c>
      <c r="D9" s="27" t="s">
        <v>113</v>
      </c>
      <c r="E9" s="27" t="s">
        <v>114</v>
      </c>
      <c r="F9" s="77" t="str">
        <f t="shared" si="0"/>
        <v>DANNATT JOHNSON ARCHITECTS</v>
      </c>
      <c r="G9" s="27" t="s">
        <v>105</v>
      </c>
      <c r="H9" s="24" t="s">
        <v>106</v>
      </c>
      <c r="I9" s="24" t="s">
        <v>96</v>
      </c>
      <c r="J9" s="31" t="s">
        <v>107</v>
      </c>
      <c r="K9" s="27" t="s">
        <v>115</v>
      </c>
      <c r="L9" s="25">
        <v>43388</v>
      </c>
      <c r="M9" s="25">
        <v>43449</v>
      </c>
      <c r="N9" s="81">
        <f t="shared" si="1"/>
        <v>43449</v>
      </c>
      <c r="O9" s="81" t="str">
        <f t="shared" ca="1" si="2"/>
        <v>Expired</v>
      </c>
      <c r="P9" s="81" t="str" cm="1">
        <f t="array" aca="1" ref="P9" ca="1">_xlfn.IFS((N9-TODAY())&gt;=547,"06 Expires over 18 months",(N9-TODAY())&gt;=365,"05 Expires in 18 months",(N9-TODAY())&gt;=183,"04 Expires in 12 months",(N9-TODAY())&gt;=92,"03 Expires in 6 months",(N9-TODAY())&gt;=31,"02 Expires in 3 months",(N9-TODAY())&gt;=0,"01 Expires in 30 days",(N9-TODAY())&gt;=-31,"01 Expired last 30 days",(N9-TODAY())&gt;=-92,"02 Expired last 3 months",(N9-TODAY())&gt;=-183,"03 Expired last 6 months",(N9-TODAY())&gt;=-365,"04 Expired last 12 months",(N9-TODAY())&gt;=-547,"05 Expired last 18 months",TRUE,"06 Expired over 18 months")</f>
        <v>06 Expired over 18 months</v>
      </c>
      <c r="Q9" s="65">
        <v>19625</v>
      </c>
      <c r="R9" s="84">
        <f t="shared" si="3"/>
        <v>19625</v>
      </c>
      <c r="S9" s="88" t="str" cm="1">
        <f t="array" ref="S9">_xlfn.IFS(R9&gt;5000000,"Gold",R9&gt;=500000,"Silver",R9&gt;30000,"Bronze",TRUE,"Transactional")</f>
        <v>Transactional</v>
      </c>
      <c r="T9" s="26" t="s">
        <v>54</v>
      </c>
      <c r="U9" s="101" t="s">
        <v>116</v>
      </c>
      <c r="V9" s="101" t="s">
        <v>70</v>
      </c>
      <c r="W9" s="77" t="str">
        <f t="shared" si="4"/>
        <v>No</v>
      </c>
      <c r="X9" s="77" t="str">
        <f>IFERROR(_xlfn.XLOOKUP(J9&amp;"||"&amp;K9,'Mapping Ref.'!$J$2:$J$538,'Mapping Ref.'!$K$2:$K$538),"")</f>
        <v>Construction &amp; Estates</v>
      </c>
      <c r="Y9" s="77" t="str" cm="1">
        <f t="array" ref="Y9">_xlfn.IFS(R9&gt;2000000,"For Publication",R9&gt;100000,"PID",R9&gt;30000,"RFQ",TRUE,"Transactional")</f>
        <v>Transactional</v>
      </c>
      <c r="Z9" s="24" t="s">
        <v>101</v>
      </c>
      <c r="AA9" s="32">
        <v>3</v>
      </c>
      <c r="AB9" s="24">
        <v>0</v>
      </c>
      <c r="AC9" s="25">
        <v>43378</v>
      </c>
      <c r="AD9" s="24" t="s">
        <v>102</v>
      </c>
      <c r="AE9" s="24">
        <v>0</v>
      </c>
      <c r="AF9" s="24"/>
      <c r="AG9" s="24"/>
      <c r="AH9" s="24" t="s">
        <v>60</v>
      </c>
      <c r="AI9" s="24"/>
      <c r="AJ9" s="24" t="s">
        <v>60</v>
      </c>
      <c r="AK9" s="24" t="s">
        <v>111</v>
      </c>
      <c r="AL9" s="24"/>
      <c r="AM9" s="24"/>
      <c r="AN9" s="24"/>
      <c r="AO9" s="24">
        <v>0</v>
      </c>
      <c r="AP9" s="24" t="s">
        <v>60</v>
      </c>
      <c r="AQ9" s="24"/>
      <c r="AR9" s="24"/>
      <c r="AS9" s="89">
        <f t="shared" si="5"/>
        <v>2</v>
      </c>
      <c r="AT9" s="24" t="s">
        <v>112</v>
      </c>
    </row>
    <row r="10" spans="1:46" x14ac:dyDescent="0.5">
      <c r="A10" s="24">
        <v>23</v>
      </c>
      <c r="B10" s="24"/>
      <c r="C10" s="24" t="s">
        <v>77</v>
      </c>
      <c r="D10" s="27" t="s">
        <v>117</v>
      </c>
      <c r="E10" s="27" t="s">
        <v>118</v>
      </c>
      <c r="F10" s="77" t="str">
        <f t="shared" si="0"/>
        <v>MURRILL CONSTRUCTION LIMITED</v>
      </c>
      <c r="G10" s="27" t="s">
        <v>119</v>
      </c>
      <c r="H10" s="24" t="s">
        <v>120</v>
      </c>
      <c r="I10" s="24" t="s">
        <v>96</v>
      </c>
      <c r="J10" s="31" t="s">
        <v>107</v>
      </c>
      <c r="K10" s="27" t="s">
        <v>121</v>
      </c>
      <c r="L10" s="25">
        <v>42979</v>
      </c>
      <c r="M10" s="25">
        <v>44804</v>
      </c>
      <c r="N10" s="81">
        <f t="shared" si="1"/>
        <v>46265</v>
      </c>
      <c r="O10" s="81" t="str">
        <f t="shared" ca="1" si="2"/>
        <v>Live</v>
      </c>
      <c r="P10" s="81" t="str" cm="1">
        <f t="array" aca="1" ref="P10" ca="1">_xlfn.IFS((N10-TODAY())&gt;=547,"06 Expires over 18 months",(N10-TODAY())&gt;=365,"05 Expires in 18 months",(N10-TODAY())&gt;=183,"04 Expires in 12 months",(N10-TODAY())&gt;=92,"03 Expires in 6 months",(N10-TODAY())&gt;=31,"02 Expires in 3 months",(N10-TODAY())&gt;=0,"01 Expires in 30 days",(N10-TODAY())&gt;=-31,"01 Expired last 30 days",(N10-TODAY())&gt;=-92,"02 Expired last 3 months",(N10-TODAY())&gt;=-183,"03 Expired last 6 months",(N10-TODAY())&gt;=-365,"04 Expired last 12 months",(N10-TODAY())&gt;=-547,"05 Expired last 18 months",TRUE,"06 Expired over 18 months")</f>
        <v>01 Expires in 30 days</v>
      </c>
      <c r="Q10" s="65">
        <v>1000000</v>
      </c>
      <c r="R10" s="84">
        <f t="shared" si="3"/>
        <v>8916666.666666666</v>
      </c>
      <c r="S10" s="88" t="str" cm="1">
        <f t="array" ref="S10">_xlfn.IFS(R10&gt;5000000,"Gold",R10&gt;=500000,"Silver",R10&gt;30000,"Bronze",TRUE,"Transactional")</f>
        <v>Gold</v>
      </c>
      <c r="T10" s="26" t="s">
        <v>122</v>
      </c>
      <c r="U10" s="101" t="s">
        <v>123</v>
      </c>
      <c r="V10" s="101" t="s">
        <v>124</v>
      </c>
      <c r="W10" s="77" t="str">
        <f t="shared" si="4"/>
        <v>Yes</v>
      </c>
      <c r="X10" s="77" t="str">
        <f>IFERROR(_xlfn.XLOOKUP(J10&amp;"||"&amp;K10,'Mapping Ref.'!$J$2:$J$538,'Mapping Ref.'!$K$2:$K$538),"")</f>
        <v>Construction &amp; Estates</v>
      </c>
      <c r="Y10" s="77" t="str" cm="1">
        <f t="array" ref="Y10">_xlfn.IFS(R10&gt;2000000,"For Publication",R10&gt;100000,"PID",R10&gt;30000,"RFQ",TRUE,"Transactional")</f>
        <v>For Publication</v>
      </c>
      <c r="Z10" s="24" t="s">
        <v>71</v>
      </c>
      <c r="AA10" s="32">
        <v>60</v>
      </c>
      <c r="AB10" s="24">
        <v>48</v>
      </c>
      <c r="AC10" s="25">
        <v>43381</v>
      </c>
      <c r="AD10" s="24" t="s">
        <v>102</v>
      </c>
      <c r="AE10" s="24">
        <v>0</v>
      </c>
      <c r="AF10" s="24"/>
      <c r="AG10" s="24"/>
      <c r="AH10" s="24" t="s">
        <v>59</v>
      </c>
      <c r="AI10" s="24"/>
      <c r="AJ10" s="24" t="s">
        <v>60</v>
      </c>
      <c r="AK10" s="24"/>
      <c r="AL10" s="24"/>
      <c r="AM10" s="24"/>
      <c r="AN10" s="24"/>
      <c r="AO10" s="24">
        <v>0</v>
      </c>
      <c r="AP10" s="24" t="s">
        <v>59</v>
      </c>
      <c r="AQ10" s="24"/>
      <c r="AR10" s="24"/>
      <c r="AS10" s="89">
        <f t="shared" si="5"/>
        <v>107</v>
      </c>
      <c r="AT10" s="24" t="s">
        <v>125</v>
      </c>
    </row>
    <row r="11" spans="1:46" x14ac:dyDescent="0.5">
      <c r="A11" s="24">
        <v>24</v>
      </c>
      <c r="B11" s="24"/>
      <c r="C11" s="24"/>
      <c r="D11" s="27" t="s">
        <v>126</v>
      </c>
      <c r="E11" s="27" t="s">
        <v>127</v>
      </c>
      <c r="F11" s="77" t="str">
        <f t="shared" si="0"/>
        <v>AMEY PROPERTY SERVICES LTD</v>
      </c>
      <c r="G11" s="27" t="s">
        <v>128</v>
      </c>
      <c r="H11" s="24" t="s">
        <v>129</v>
      </c>
      <c r="I11" s="24" t="s">
        <v>96</v>
      </c>
      <c r="J11" s="31" t="s">
        <v>107</v>
      </c>
      <c r="K11" s="27" t="s">
        <v>130</v>
      </c>
      <c r="L11" s="25">
        <v>40912</v>
      </c>
      <c r="M11" s="25">
        <v>44012</v>
      </c>
      <c r="N11" s="81">
        <f t="shared" si="1"/>
        <v>44012</v>
      </c>
      <c r="O11" s="81" t="str">
        <f t="shared" ca="1" si="2"/>
        <v>Expired</v>
      </c>
      <c r="P11" s="81" t="str" cm="1">
        <f t="array" aca="1" ref="P11" ca="1">_xlfn.IFS((N11-TODAY())&gt;=547,"06 Expires over 18 months",(N11-TODAY())&gt;=365,"05 Expires in 18 months",(N11-TODAY())&gt;=183,"04 Expires in 12 months",(N11-TODAY())&gt;=92,"03 Expires in 6 months",(N11-TODAY())&gt;=31,"02 Expires in 3 months",(N11-TODAY())&gt;=0,"01 Expires in 30 days",(N11-TODAY())&gt;=-31,"01 Expired last 30 days",(N11-TODAY())&gt;=-92,"02 Expired last 3 months",(N11-TODAY())&gt;=-183,"03 Expired last 6 months",(N11-TODAY())&gt;=-365,"04 Expired last 12 months",(N11-TODAY())&gt;=-547,"05 Expired last 18 months",TRUE,"06 Expired over 18 months")</f>
        <v>06 Expired over 18 months</v>
      </c>
      <c r="Q11" s="65">
        <v>130000000</v>
      </c>
      <c r="R11" s="84">
        <f t="shared" si="3"/>
        <v>1094166666.6666667</v>
      </c>
      <c r="S11" s="88" t="str" cm="1">
        <f t="array" ref="S11">_xlfn.IFS(R11&gt;5000000,"Gold",R11&gt;=500000,"Silver",R11&gt;30000,"Bronze",TRUE,"Transactional")</f>
        <v>Gold</v>
      </c>
      <c r="T11" s="26" t="s">
        <v>54</v>
      </c>
      <c r="U11" s="101" t="s">
        <v>131</v>
      </c>
      <c r="V11" s="101" t="s">
        <v>132</v>
      </c>
      <c r="W11" s="77" t="str">
        <f t="shared" si="4"/>
        <v>No</v>
      </c>
      <c r="X11" s="77" t="str">
        <f>IFERROR(_xlfn.XLOOKUP(J11&amp;"||"&amp;K11,'Mapping Ref.'!$J$2:$J$538,'Mapping Ref.'!$K$2:$K$538),"")</f>
        <v>Construction &amp; Estates</v>
      </c>
      <c r="Y11" s="77" t="str" cm="1">
        <f t="array" ref="Y11">_xlfn.IFS(R11&gt;2000000,"For Publication",R11&gt;100000,"PID",R11&gt;30000,"RFQ",TRUE,"Transactional")</f>
        <v>For Publication</v>
      </c>
      <c r="Z11" s="24" t="s">
        <v>71</v>
      </c>
      <c r="AA11" s="32">
        <v>96</v>
      </c>
      <c r="AB11" s="24">
        <v>0</v>
      </c>
      <c r="AC11" s="25">
        <v>43381</v>
      </c>
      <c r="AD11" s="24" t="s">
        <v>102</v>
      </c>
      <c r="AE11" s="24">
        <v>0</v>
      </c>
      <c r="AF11" s="24"/>
      <c r="AG11" s="24"/>
      <c r="AH11" s="24" t="s">
        <v>60</v>
      </c>
      <c r="AI11" s="24"/>
      <c r="AJ11" s="24" t="s">
        <v>60</v>
      </c>
      <c r="AK11" s="24"/>
      <c r="AL11" s="24"/>
      <c r="AM11" s="24"/>
      <c r="AN11" s="24"/>
      <c r="AO11" s="24">
        <v>0</v>
      </c>
      <c r="AP11" s="24" t="s">
        <v>60</v>
      </c>
      <c r="AQ11" s="24"/>
      <c r="AR11" s="24"/>
      <c r="AS11" s="89">
        <f t="shared" si="5"/>
        <v>101</v>
      </c>
      <c r="AT11" s="24" t="s">
        <v>133</v>
      </c>
    </row>
    <row r="12" spans="1:46" x14ac:dyDescent="0.5">
      <c r="A12" s="24">
        <v>25</v>
      </c>
      <c r="B12" s="24"/>
      <c r="C12" s="24" t="s">
        <v>77</v>
      </c>
      <c r="D12" s="27" t="s">
        <v>134</v>
      </c>
      <c r="E12" s="27" t="s">
        <v>135</v>
      </c>
      <c r="F12" s="77" t="str">
        <f t="shared" si="0"/>
        <v>SDK (ENVIROMENTAL) LTD</v>
      </c>
      <c r="G12" s="27" t="s">
        <v>136</v>
      </c>
      <c r="H12" s="24" t="s">
        <v>129</v>
      </c>
      <c r="I12" s="24" t="s">
        <v>96</v>
      </c>
      <c r="J12" s="31" t="s">
        <v>107</v>
      </c>
      <c r="K12" s="27" t="s">
        <v>137</v>
      </c>
      <c r="L12" s="25">
        <v>43102</v>
      </c>
      <c r="M12" s="25">
        <v>44227</v>
      </c>
      <c r="N12" s="81">
        <f t="shared" si="1"/>
        <v>45322</v>
      </c>
      <c r="O12" s="81" t="str">
        <f t="shared" ca="1" si="2"/>
        <v>Expired</v>
      </c>
      <c r="P12" s="81" t="str" cm="1">
        <f t="array" aca="1" ref="P12" ca="1">_xlfn.IFS((N12-TODAY())&gt;=547,"06 Expires over 18 months",(N12-TODAY())&gt;=365,"05 Expires in 18 months",(N12-TODAY())&gt;=183,"04 Expires in 12 months",(N12-TODAY())&gt;=92,"03 Expires in 6 months",(N12-TODAY())&gt;=31,"02 Expires in 3 months",(N12-TODAY())&gt;=0,"01 Expires in 30 days",(N12-TODAY())&gt;=-31,"01 Expired last 30 days",(N12-TODAY())&gt;=-92,"02 Expired last 3 months",(N12-TODAY())&gt;=-183,"03 Expired last 6 months",(N12-TODAY())&gt;=-365,"04 Expired last 12 months",(N12-TODAY())&gt;=-547,"05 Expired last 18 months",TRUE,"06 Expired over 18 months")</f>
        <v>06 Expired over 18 months</v>
      </c>
      <c r="Q12" s="65">
        <v>38000</v>
      </c>
      <c r="R12" s="84">
        <f t="shared" si="3"/>
        <v>228000</v>
      </c>
      <c r="S12" s="88" t="str" cm="1">
        <f t="array" ref="S12">_xlfn.IFS(R12&gt;5000000,"Gold",R12&gt;=500000,"Silver",R12&gt;30000,"Bronze",TRUE,"Transactional")</f>
        <v>Bronze</v>
      </c>
      <c r="T12" s="26" t="s">
        <v>54</v>
      </c>
      <c r="U12" s="101" t="s">
        <v>116</v>
      </c>
      <c r="V12" s="101" t="s">
        <v>70</v>
      </c>
      <c r="W12" s="77" t="str">
        <f t="shared" si="4"/>
        <v>Yes</v>
      </c>
      <c r="X12" s="77" t="str">
        <f>IFERROR(_xlfn.XLOOKUP(J12&amp;"||"&amp;K12,'Mapping Ref.'!$J$2:$J$538,'Mapping Ref.'!$K$2:$K$538),"")</f>
        <v>Construction &amp; Estates</v>
      </c>
      <c r="Y12" s="77" t="str" cm="1">
        <f t="array" ref="Y12">_xlfn.IFS(R12&gt;2000000,"For Publication",R12&gt;100000,"PID",R12&gt;30000,"RFQ",TRUE,"Transactional")</f>
        <v>PID</v>
      </c>
      <c r="Z12" s="24" t="s">
        <v>71</v>
      </c>
      <c r="AA12" s="32">
        <v>36</v>
      </c>
      <c r="AB12" s="24">
        <v>36</v>
      </c>
      <c r="AC12" s="25">
        <v>43381</v>
      </c>
      <c r="AD12" s="24" t="s">
        <v>102</v>
      </c>
      <c r="AE12" s="24">
        <v>0</v>
      </c>
      <c r="AF12" s="24"/>
      <c r="AG12" s="24"/>
      <c r="AH12" s="24" t="s">
        <v>59</v>
      </c>
      <c r="AI12" s="24"/>
      <c r="AJ12" s="24" t="s">
        <v>60</v>
      </c>
      <c r="AK12" s="24"/>
      <c r="AL12" s="24"/>
      <c r="AM12" s="24"/>
      <c r="AN12" s="24"/>
      <c r="AO12" s="24">
        <v>0</v>
      </c>
      <c r="AP12" s="24" t="s">
        <v>60</v>
      </c>
      <c r="AQ12" s="24"/>
      <c r="AR12" s="24"/>
      <c r="AS12" s="89">
        <f t="shared" si="5"/>
        <v>72</v>
      </c>
      <c r="AT12" s="24" t="s">
        <v>138</v>
      </c>
    </row>
    <row r="13" spans="1:46" x14ac:dyDescent="0.5">
      <c r="A13" s="24">
        <v>26</v>
      </c>
      <c r="B13" s="24"/>
      <c r="C13" s="24"/>
      <c r="D13" s="27" t="s">
        <v>139</v>
      </c>
      <c r="E13" s="27" t="s">
        <v>140</v>
      </c>
      <c r="F13" s="77" t="str">
        <f t="shared" si="0"/>
        <v>M.P.M SPECIALIST SOLUTIONS LIMITED T/A MPM GRAFFITI-SOLUTIONS</v>
      </c>
      <c r="G13" s="27" t="s">
        <v>141</v>
      </c>
      <c r="H13" s="24" t="s">
        <v>129</v>
      </c>
      <c r="I13" s="24" t="s">
        <v>96</v>
      </c>
      <c r="J13" s="31" t="s">
        <v>107</v>
      </c>
      <c r="K13" s="27" t="s">
        <v>137</v>
      </c>
      <c r="L13" s="25">
        <v>42861</v>
      </c>
      <c r="M13" s="25">
        <v>43957</v>
      </c>
      <c r="N13" s="81">
        <f t="shared" si="1"/>
        <v>45052</v>
      </c>
      <c r="O13" s="81" t="str">
        <f t="shared" ca="1" si="2"/>
        <v>Expired</v>
      </c>
      <c r="P13" s="81" t="str" cm="1">
        <f t="array" aca="1" ref="P13" ca="1">_xlfn.IFS((N13-TODAY())&gt;=547,"06 Expires over 18 months",(N13-TODAY())&gt;=365,"05 Expires in 18 months",(N13-TODAY())&gt;=183,"04 Expires in 12 months",(N13-TODAY())&gt;=92,"03 Expires in 6 months",(N13-TODAY())&gt;=31,"02 Expires in 3 months",(N13-TODAY())&gt;=0,"01 Expires in 30 days",(N13-TODAY())&gt;=-31,"01 Expired last 30 days",(N13-TODAY())&gt;=-92,"02 Expired last 3 months",(N13-TODAY())&gt;=-183,"03 Expired last 6 months",(N13-TODAY())&gt;=-365,"04 Expired last 12 months",(N13-TODAY())&gt;=-547,"05 Expired last 18 months",TRUE,"06 Expired over 18 months")</f>
        <v>06 Expired over 18 months</v>
      </c>
      <c r="Q13" s="65">
        <v>141000</v>
      </c>
      <c r="R13" s="84">
        <f t="shared" si="3"/>
        <v>846000</v>
      </c>
      <c r="S13" s="88" t="str" cm="1">
        <f t="array" ref="S13">_xlfn.IFS(R13&gt;5000000,"Gold",R13&gt;=500000,"Silver",R13&gt;30000,"Bronze",TRUE,"Transactional")</f>
        <v>Silver</v>
      </c>
      <c r="T13" s="26" t="s">
        <v>54</v>
      </c>
      <c r="U13" s="101" t="s">
        <v>131</v>
      </c>
      <c r="V13" s="101" t="s">
        <v>132</v>
      </c>
      <c r="W13" s="77" t="str">
        <f t="shared" si="4"/>
        <v>Yes</v>
      </c>
      <c r="X13" s="77" t="str">
        <f>IFERROR(_xlfn.XLOOKUP(J13&amp;"||"&amp;K13,'Mapping Ref.'!$J$2:$J$538,'Mapping Ref.'!$K$2:$K$538),"")</f>
        <v>Construction &amp; Estates</v>
      </c>
      <c r="Y13" s="77" t="str" cm="1">
        <f t="array" ref="Y13">_xlfn.IFS(R13&gt;2000000,"For Publication",R13&gt;100000,"PID",R13&gt;30000,"RFQ",TRUE,"Transactional")</f>
        <v>PID</v>
      </c>
      <c r="Z13" s="24" t="s">
        <v>71</v>
      </c>
      <c r="AA13" s="32">
        <v>36</v>
      </c>
      <c r="AB13" s="24">
        <v>36</v>
      </c>
      <c r="AC13" s="25">
        <v>43381</v>
      </c>
      <c r="AD13" s="24" t="s">
        <v>102</v>
      </c>
      <c r="AE13" s="24">
        <v>0</v>
      </c>
      <c r="AF13" s="24"/>
      <c r="AG13" s="24"/>
      <c r="AH13" s="24" t="s">
        <v>60</v>
      </c>
      <c r="AI13" s="24"/>
      <c r="AJ13" s="24" t="s">
        <v>60</v>
      </c>
      <c r="AK13" s="24"/>
      <c r="AL13" s="24"/>
      <c r="AM13" s="24"/>
      <c r="AN13" s="24"/>
      <c r="AO13" s="24">
        <v>0</v>
      </c>
      <c r="AP13" s="24" t="s">
        <v>60</v>
      </c>
      <c r="AQ13" s="24"/>
      <c r="AR13" s="24"/>
      <c r="AS13" s="89">
        <f t="shared" si="5"/>
        <v>72</v>
      </c>
      <c r="AT13" s="24" t="s">
        <v>142</v>
      </c>
    </row>
    <row r="14" spans="1:46" x14ac:dyDescent="0.5">
      <c r="A14" s="24">
        <v>27</v>
      </c>
      <c r="B14" s="24"/>
      <c r="C14" s="24"/>
      <c r="D14" s="27" t="s">
        <v>143</v>
      </c>
      <c r="E14" s="27" t="s">
        <v>144</v>
      </c>
      <c r="F14" s="77" t="str">
        <f t="shared" si="0"/>
        <v>AXIELL ALM LIMITED</v>
      </c>
      <c r="G14" s="27" t="s">
        <v>145</v>
      </c>
      <c r="H14" s="24" t="s">
        <v>146</v>
      </c>
      <c r="I14" s="24" t="s">
        <v>146</v>
      </c>
      <c r="J14" s="31" t="s">
        <v>107</v>
      </c>
      <c r="K14" s="27" t="s">
        <v>147</v>
      </c>
      <c r="L14" s="25">
        <v>43191</v>
      </c>
      <c r="M14" s="25">
        <v>43555</v>
      </c>
      <c r="N14" s="81">
        <f t="shared" si="1"/>
        <v>43555</v>
      </c>
      <c r="O14" s="81" t="str">
        <f t="shared" ca="1" si="2"/>
        <v>Expired</v>
      </c>
      <c r="P14" s="81" t="str" cm="1">
        <f t="array" aca="1" ref="P14" ca="1">_xlfn.IFS((N14-TODAY())&gt;=547,"06 Expires over 18 months",(N14-TODAY())&gt;=365,"05 Expires in 18 months",(N14-TODAY())&gt;=183,"04 Expires in 12 months",(N14-TODAY())&gt;=92,"03 Expires in 6 months",(N14-TODAY())&gt;=31,"02 Expires in 3 months",(N14-TODAY())&gt;=0,"01 Expires in 30 days",(N14-TODAY())&gt;=-31,"01 Expired last 30 days",(N14-TODAY())&gt;=-92,"02 Expired last 3 months",(N14-TODAY())&gt;=-183,"03 Expired last 6 months",(N14-TODAY())&gt;=-365,"04 Expired last 12 months",(N14-TODAY())&gt;=-547,"05 Expired last 18 months",TRUE,"06 Expired over 18 months")</f>
        <v>06 Expired over 18 months</v>
      </c>
      <c r="Q14" s="65">
        <v>35000</v>
      </c>
      <c r="R14" s="84">
        <f t="shared" si="3"/>
        <v>35000</v>
      </c>
      <c r="S14" s="88" t="str" cm="1">
        <f t="array" ref="S14">_xlfn.IFS(R14&gt;5000000,"Gold",R14&gt;=500000,"Silver",R14&gt;30000,"Bronze",TRUE,"Transactional")</f>
        <v>Bronze</v>
      </c>
      <c r="T14" s="26" t="s">
        <v>54</v>
      </c>
      <c r="U14" s="101" t="s">
        <v>109</v>
      </c>
      <c r="V14" s="101" t="s">
        <v>148</v>
      </c>
      <c r="W14" s="77" t="str">
        <f t="shared" si="4"/>
        <v>No</v>
      </c>
      <c r="X14" s="77" t="str">
        <f>IFERROR(_xlfn.XLOOKUP(J14&amp;"||"&amp;K14,'Mapping Ref.'!$J$2:$J$538,'Mapping Ref.'!$K$2:$K$538),"")</f>
        <v>Construction &amp; Estates</v>
      </c>
      <c r="Y14" s="77" t="str" cm="1">
        <f t="array" ref="Y14">_xlfn.IFS(R14&gt;2000000,"For Publication",R14&gt;100000,"PID",R14&gt;30000,"RFQ",TRUE,"Transactional")</f>
        <v>RFQ</v>
      </c>
      <c r="Z14" s="24" t="s">
        <v>149</v>
      </c>
      <c r="AA14" s="32">
        <v>12</v>
      </c>
      <c r="AB14" s="24">
        <v>0</v>
      </c>
      <c r="AC14" s="25">
        <v>43381</v>
      </c>
      <c r="AD14" s="24" t="s">
        <v>150</v>
      </c>
      <c r="AE14" s="24">
        <v>0</v>
      </c>
      <c r="AF14" s="24"/>
      <c r="AG14" s="24"/>
      <c r="AH14" s="24" t="s">
        <v>60</v>
      </c>
      <c r="AI14" s="24"/>
      <c r="AJ14" s="24" t="s">
        <v>60</v>
      </c>
      <c r="AK14" s="24"/>
      <c r="AL14" s="24"/>
      <c r="AM14" s="24"/>
      <c r="AN14" s="24"/>
      <c r="AO14" s="24">
        <v>0</v>
      </c>
      <c r="AP14" s="24" t="s">
        <v>60</v>
      </c>
      <c r="AQ14" s="24"/>
      <c r="AR14" s="24"/>
      <c r="AS14" s="89">
        <f t="shared" si="5"/>
        <v>11</v>
      </c>
      <c r="AT14" s="24" t="s">
        <v>151</v>
      </c>
    </row>
    <row r="15" spans="1:46" x14ac:dyDescent="0.5">
      <c r="A15" s="24">
        <v>28</v>
      </c>
      <c r="B15" s="24"/>
      <c r="C15" s="24"/>
      <c r="D15" s="27" t="s">
        <v>152</v>
      </c>
      <c r="E15" s="27" t="s">
        <v>153</v>
      </c>
      <c r="F15" s="77" t="str">
        <f t="shared" si="0"/>
        <v>THE ABBEYFIELD LONDON POLISH SOCIETY</v>
      </c>
      <c r="G15" s="27" t="s">
        <v>154</v>
      </c>
      <c r="H15" s="24" t="s">
        <v>155</v>
      </c>
      <c r="I15" s="24" t="s">
        <v>155</v>
      </c>
      <c r="J15" s="31" t="s">
        <v>66</v>
      </c>
      <c r="K15" s="27" t="s">
        <v>156</v>
      </c>
      <c r="L15" s="25">
        <v>43191</v>
      </c>
      <c r="M15" s="25">
        <v>44286</v>
      </c>
      <c r="N15" s="81">
        <f t="shared" si="1"/>
        <v>44286</v>
      </c>
      <c r="O15" s="81" t="str">
        <f t="shared" ca="1" si="2"/>
        <v>Expired</v>
      </c>
      <c r="P15" s="81" t="str" cm="1">
        <f t="array" aca="1" ref="P15" ca="1">_xlfn.IFS((N15-TODAY())&gt;=547,"06 Expires over 18 months",(N15-TODAY())&gt;=365,"05 Expires in 18 months",(N15-TODAY())&gt;=183,"04 Expires in 12 months",(N15-TODAY())&gt;=92,"03 Expires in 6 months",(N15-TODAY())&gt;=31,"02 Expires in 3 months",(N15-TODAY())&gt;=0,"01 Expires in 30 days",(N15-TODAY())&gt;=-31,"01 Expired last 30 days",(N15-TODAY())&gt;=-92,"02 Expired last 3 months",(N15-TODAY())&gt;=-183,"03 Expired last 6 months",(N15-TODAY())&gt;=-365,"04 Expired last 12 months",(N15-TODAY())&gt;=-547,"05 Expired last 18 months",TRUE,"06 Expired over 18 months")</f>
        <v>06 Expired over 18 months</v>
      </c>
      <c r="Q15" s="65">
        <v>5459.36</v>
      </c>
      <c r="R15" s="84">
        <f t="shared" si="3"/>
        <v>15923.133333333331</v>
      </c>
      <c r="S15" s="88" t="str" cm="1">
        <f t="array" ref="S15">_xlfn.IFS(R15&gt;5000000,"Gold",R15&gt;=500000,"Silver",R15&gt;30000,"Bronze",TRUE,"Transactional")</f>
        <v>Transactional</v>
      </c>
      <c r="T15" s="26" t="s">
        <v>54</v>
      </c>
      <c r="U15" s="101" t="s">
        <v>84</v>
      </c>
      <c r="V15" s="101" t="s">
        <v>157</v>
      </c>
      <c r="W15" s="77" t="str">
        <f t="shared" si="4"/>
        <v>No</v>
      </c>
      <c r="X15" s="77" t="str">
        <f>IFERROR(_xlfn.XLOOKUP(J15&amp;"||"&amp;K15,'Mapping Ref.'!$J$2:$J$538,'Mapping Ref.'!$K$2:$K$538),"")</f>
        <v>Childrens &amp; Adults</v>
      </c>
      <c r="Y15" s="77" t="str" cm="1">
        <f t="array" ref="Y15">_xlfn.IFS(R15&gt;2000000,"For Publication",R15&gt;100000,"PID",R15&gt;30000,"RFQ",TRUE,"Transactional")</f>
        <v>Transactional</v>
      </c>
      <c r="Z15" s="24" t="s">
        <v>86</v>
      </c>
      <c r="AA15" s="32">
        <v>12</v>
      </c>
      <c r="AB15" s="24">
        <v>0</v>
      </c>
      <c r="AC15" s="25">
        <v>43382</v>
      </c>
      <c r="AD15" s="24" t="s">
        <v>58</v>
      </c>
      <c r="AE15" s="24">
        <v>0</v>
      </c>
      <c r="AF15" s="24"/>
      <c r="AG15" s="24"/>
      <c r="AH15" s="24" t="s">
        <v>59</v>
      </c>
      <c r="AI15" s="24"/>
      <c r="AJ15" s="24" t="s">
        <v>59</v>
      </c>
      <c r="AK15" s="24"/>
      <c r="AL15" s="24"/>
      <c r="AM15" s="24"/>
      <c r="AN15" s="24"/>
      <c r="AO15" s="24">
        <v>0</v>
      </c>
      <c r="AP15" s="24" t="s">
        <v>60</v>
      </c>
      <c r="AQ15" s="24"/>
      <c r="AR15" s="24"/>
      <c r="AS15" s="89">
        <f t="shared" si="5"/>
        <v>35</v>
      </c>
      <c r="AT15" s="24" t="s">
        <v>158</v>
      </c>
    </row>
    <row r="16" spans="1:46" x14ac:dyDescent="0.5">
      <c r="A16" s="24">
        <v>29</v>
      </c>
      <c r="B16" s="24"/>
      <c r="C16" s="24"/>
      <c r="D16" s="27" t="s">
        <v>159</v>
      </c>
      <c r="E16" s="27" t="s">
        <v>160</v>
      </c>
      <c r="F16" s="77" t="str">
        <f t="shared" si="0"/>
        <v>Central &amp; Cecil</v>
      </c>
      <c r="G16" s="27" t="s">
        <v>161</v>
      </c>
      <c r="H16" s="24" t="s">
        <v>155</v>
      </c>
      <c r="I16" s="24" t="s">
        <v>155</v>
      </c>
      <c r="J16" s="31" t="s">
        <v>66</v>
      </c>
      <c r="K16" s="27" t="s">
        <v>83</v>
      </c>
      <c r="L16" s="25">
        <v>43191</v>
      </c>
      <c r="M16" s="25">
        <v>44286</v>
      </c>
      <c r="N16" s="81">
        <f t="shared" si="1"/>
        <v>44286</v>
      </c>
      <c r="O16" s="81" t="str">
        <f t="shared" ca="1" si="2"/>
        <v>Expired</v>
      </c>
      <c r="P16" s="81" t="str" cm="1">
        <f t="array" aca="1" ref="P16" ca="1">_xlfn.IFS((N16-TODAY())&gt;=547,"06 Expires over 18 months",(N16-TODAY())&gt;=365,"05 Expires in 18 months",(N16-TODAY())&gt;=183,"04 Expires in 12 months",(N16-TODAY())&gt;=92,"03 Expires in 6 months",(N16-TODAY())&gt;=31,"02 Expires in 3 months",(N16-TODAY())&gt;=0,"01 Expires in 30 days",(N16-TODAY())&gt;=-31,"01 Expired last 30 days",(N16-TODAY())&gt;=-92,"02 Expired last 3 months",(N16-TODAY())&gt;=-183,"03 Expired last 6 months",(N16-TODAY())&gt;=-365,"04 Expired last 12 months",(N16-TODAY())&gt;=-547,"05 Expired last 18 months",TRUE,"06 Expired over 18 months")</f>
        <v>06 Expired over 18 months</v>
      </c>
      <c r="Q16" s="65">
        <v>60463.29</v>
      </c>
      <c r="R16" s="84">
        <f t="shared" si="3"/>
        <v>176351.26249999998</v>
      </c>
      <c r="S16" s="88" t="str" cm="1">
        <f t="array" ref="S16">_xlfn.IFS(R16&gt;5000000,"Gold",R16&gt;=500000,"Silver",R16&gt;30000,"Bronze",TRUE,"Transactional")</f>
        <v>Bronze</v>
      </c>
      <c r="T16" s="26" t="s">
        <v>54</v>
      </c>
      <c r="U16" s="101" t="s">
        <v>162</v>
      </c>
      <c r="V16" s="101" t="s">
        <v>163</v>
      </c>
      <c r="W16" s="77" t="str">
        <f t="shared" si="4"/>
        <v>No</v>
      </c>
      <c r="X16" s="77" t="str">
        <f>IFERROR(_xlfn.XLOOKUP(J16&amp;"||"&amp;K16,'Mapping Ref.'!$J$2:$J$538,'Mapping Ref.'!$K$2:$K$538),"")</f>
        <v>Childrens &amp; Adults</v>
      </c>
      <c r="Y16" s="77" t="str" cm="1">
        <f t="array" ref="Y16">_xlfn.IFS(R16&gt;2000000,"For Publication",R16&gt;100000,"PID",R16&gt;30000,"RFQ",TRUE,"Transactional")</f>
        <v>PID</v>
      </c>
      <c r="Z16" s="24" t="s">
        <v>86</v>
      </c>
      <c r="AA16" s="32">
        <v>12</v>
      </c>
      <c r="AB16" s="24">
        <v>0</v>
      </c>
      <c r="AC16" s="25">
        <v>43382</v>
      </c>
      <c r="AD16" s="24" t="s">
        <v>58</v>
      </c>
      <c r="AE16" s="24">
        <v>0</v>
      </c>
      <c r="AF16" s="24"/>
      <c r="AG16" s="24"/>
      <c r="AH16" s="24" t="s">
        <v>59</v>
      </c>
      <c r="AI16" s="24"/>
      <c r="AJ16" s="24" t="s">
        <v>59</v>
      </c>
      <c r="AK16" s="24"/>
      <c r="AL16" s="24"/>
      <c r="AM16" s="24"/>
      <c r="AN16" s="24"/>
      <c r="AO16" s="24">
        <v>0</v>
      </c>
      <c r="AP16" s="24" t="s">
        <v>60</v>
      </c>
      <c r="AQ16" s="24"/>
      <c r="AR16" s="24"/>
      <c r="AS16" s="89">
        <f t="shared" si="5"/>
        <v>35</v>
      </c>
      <c r="AT16" s="24" t="s">
        <v>164</v>
      </c>
    </row>
    <row r="17" spans="1:46" x14ac:dyDescent="0.5">
      <c r="A17" s="24">
        <v>30</v>
      </c>
      <c r="B17" s="24"/>
      <c r="C17" s="24"/>
      <c r="D17" s="27" t="s">
        <v>165</v>
      </c>
      <c r="E17" s="27" t="s">
        <v>166</v>
      </c>
      <c r="F17" s="77" t="str">
        <f t="shared" si="0"/>
        <v>CENTREPOINT NATIONWIDE LTD</v>
      </c>
      <c r="G17" s="27" t="s">
        <v>165</v>
      </c>
      <c r="H17" s="24" t="s">
        <v>155</v>
      </c>
      <c r="I17" s="24" t="s">
        <v>155</v>
      </c>
      <c r="J17" s="31" t="s">
        <v>66</v>
      </c>
      <c r="K17" s="27" t="s">
        <v>83</v>
      </c>
      <c r="L17" s="25">
        <v>42461</v>
      </c>
      <c r="M17" s="25">
        <v>44651</v>
      </c>
      <c r="N17" s="81">
        <f t="shared" si="1"/>
        <v>45382</v>
      </c>
      <c r="O17" s="81" t="str">
        <f t="shared" ca="1" si="2"/>
        <v>Expired</v>
      </c>
      <c r="P17" s="81" t="str" cm="1">
        <f t="array" aca="1" ref="P17" ca="1">_xlfn.IFS((N17-TODAY())&gt;=547,"06 Expires over 18 months",(N17-TODAY())&gt;=365,"05 Expires in 18 months",(N17-TODAY())&gt;=183,"04 Expires in 12 months",(N17-TODAY())&gt;=92,"03 Expires in 6 months",(N17-TODAY())&gt;=31,"02 Expires in 3 months",(N17-TODAY())&gt;=0,"01 Expires in 30 days",(N17-TODAY())&gt;=-31,"01 Expired last 30 days",(N17-TODAY())&gt;=-92,"02 Expired last 3 months",(N17-TODAY())&gt;=-183,"03 Expired last 6 months",(N17-TODAY())&gt;=-365,"04 Expired last 12 months",(N17-TODAY())&gt;=-547,"05 Expired last 18 months",TRUE,"06 Expired over 18 months")</f>
        <v>06 Expired over 18 months</v>
      </c>
      <c r="Q17" s="65">
        <v>213900</v>
      </c>
      <c r="R17" s="84">
        <f t="shared" si="3"/>
        <v>1693375</v>
      </c>
      <c r="S17" s="88" t="str" cm="1">
        <f t="array" ref="S17">_xlfn.IFS(R17&gt;5000000,"Gold",R17&gt;=500000,"Silver",R17&gt;30000,"Bronze",TRUE,"Transactional")</f>
        <v>Silver</v>
      </c>
      <c r="T17" s="26" t="s">
        <v>54</v>
      </c>
      <c r="U17" s="101" t="s">
        <v>84</v>
      </c>
      <c r="V17" s="101" t="s">
        <v>157</v>
      </c>
      <c r="W17" s="77" t="str">
        <f t="shared" si="4"/>
        <v>Yes</v>
      </c>
      <c r="X17" s="77" t="str">
        <f>IFERROR(_xlfn.XLOOKUP(J17&amp;"||"&amp;K17,'Mapping Ref.'!$J$2:$J$538,'Mapping Ref.'!$K$2:$K$538),"")</f>
        <v>Childrens &amp; Adults</v>
      </c>
      <c r="Y17" s="77" t="str" cm="1">
        <f t="array" ref="Y17">_xlfn.IFS(R17&gt;2000000,"For Publication",R17&gt;100000,"PID",R17&gt;30000,"RFQ",TRUE,"Transactional")</f>
        <v>PID</v>
      </c>
      <c r="Z17" s="24" t="s">
        <v>86</v>
      </c>
      <c r="AA17" s="32">
        <v>36</v>
      </c>
      <c r="AB17" s="24">
        <v>24</v>
      </c>
      <c r="AC17" s="25">
        <v>43382</v>
      </c>
      <c r="AD17" s="24" t="s">
        <v>58</v>
      </c>
      <c r="AE17" s="24">
        <v>0</v>
      </c>
      <c r="AF17" s="24"/>
      <c r="AG17" s="24"/>
      <c r="AH17" s="24" t="s">
        <v>59</v>
      </c>
      <c r="AI17" s="24"/>
      <c r="AJ17" s="24" t="s">
        <v>59</v>
      </c>
      <c r="AK17" s="24"/>
      <c r="AL17" s="24"/>
      <c r="AM17" s="24"/>
      <c r="AN17" s="24"/>
      <c r="AO17" s="24">
        <v>16470</v>
      </c>
      <c r="AP17" s="24" t="s">
        <v>60</v>
      </c>
      <c r="AQ17" s="24"/>
      <c r="AR17" s="24"/>
      <c r="AS17" s="89">
        <f t="shared" si="5"/>
        <v>95</v>
      </c>
      <c r="AT17" s="24" t="s">
        <v>167</v>
      </c>
    </row>
    <row r="18" spans="1:46" x14ac:dyDescent="0.5">
      <c r="A18" s="24">
        <v>31</v>
      </c>
      <c r="B18" s="24"/>
      <c r="C18" s="24"/>
      <c r="D18" s="27" t="s">
        <v>168</v>
      </c>
      <c r="E18" s="27" t="s">
        <v>169</v>
      </c>
      <c r="F18" s="77" t="str">
        <f t="shared" si="0"/>
        <v>AGILISYS LTD</v>
      </c>
      <c r="G18" s="27" t="s">
        <v>170</v>
      </c>
      <c r="H18" s="24" t="s">
        <v>171</v>
      </c>
      <c r="I18" s="24" t="s">
        <v>171</v>
      </c>
      <c r="J18" s="31" t="s">
        <v>107</v>
      </c>
      <c r="K18" s="27" t="s">
        <v>172</v>
      </c>
      <c r="L18" s="25">
        <v>42095</v>
      </c>
      <c r="M18" s="25">
        <v>43555</v>
      </c>
      <c r="N18" s="81">
        <f t="shared" si="1"/>
        <v>43555</v>
      </c>
      <c r="O18" s="81" t="str">
        <f t="shared" ca="1" si="2"/>
        <v>Expired</v>
      </c>
      <c r="P18" s="81" t="str" cm="1">
        <f t="array" aca="1" ref="P18" ca="1">_xlfn.IFS((N18-TODAY())&gt;=547,"06 Expires over 18 months",(N18-TODAY())&gt;=365,"05 Expires in 18 months",(N18-TODAY())&gt;=183,"04 Expires in 12 months",(N18-TODAY())&gt;=92,"03 Expires in 6 months",(N18-TODAY())&gt;=31,"02 Expires in 3 months",(N18-TODAY())&gt;=0,"01 Expires in 30 days",(N18-TODAY())&gt;=-31,"01 Expired last 30 days",(N18-TODAY())&gt;=-92,"02 Expired last 3 months",(N18-TODAY())&gt;=-183,"03 Expired last 6 months",(N18-TODAY())&gt;=-365,"04 Expired last 12 months",(N18-TODAY())&gt;=-547,"05 Expired last 18 months",TRUE,"06 Expired over 18 months")</f>
        <v>06 Expired over 18 months</v>
      </c>
      <c r="Q18" s="65"/>
      <c r="R18" s="84">
        <v>0</v>
      </c>
      <c r="S18" s="88" t="str" cm="1">
        <f t="array" ref="S18">_xlfn.IFS(R18&gt;5000000,"Gold",R18&gt;=500000,"Silver",R18&gt;30000,"Bronze",TRUE,"Transactional")</f>
        <v>Transactional</v>
      </c>
      <c r="T18" s="26" t="s">
        <v>54</v>
      </c>
      <c r="U18" s="101" t="s">
        <v>116</v>
      </c>
      <c r="V18" s="101" t="s">
        <v>70</v>
      </c>
      <c r="W18" s="77" t="str">
        <f t="shared" si="4"/>
        <v>No</v>
      </c>
      <c r="X18" s="77" t="str">
        <f>IFERROR(_xlfn.XLOOKUP(J18&amp;"||"&amp;K18,'Mapping Ref.'!$J$2:$J$538,'Mapping Ref.'!$K$2:$K$538),"")</f>
        <v>Construction &amp; Estates</v>
      </c>
      <c r="Y18" s="77" t="str" cm="1">
        <f t="array" ref="Y18">_xlfn.IFS(R18&gt;2000000,"For Publication",R18&gt;100000,"PID",R18&gt;30000,"RFQ",TRUE,"Transactional")</f>
        <v>Transactional</v>
      </c>
      <c r="Z18" s="24" t="s">
        <v>149</v>
      </c>
      <c r="AA18" s="32">
        <v>60</v>
      </c>
      <c r="AB18" s="24">
        <v>0</v>
      </c>
      <c r="AC18" s="25">
        <v>43382</v>
      </c>
      <c r="AD18" s="24" t="s">
        <v>102</v>
      </c>
      <c r="AE18" s="24">
        <v>0</v>
      </c>
      <c r="AF18" s="24"/>
      <c r="AG18" s="24"/>
      <c r="AH18" s="24" t="s">
        <v>60</v>
      </c>
      <c r="AI18" s="24"/>
      <c r="AJ18" s="24" t="s">
        <v>60</v>
      </c>
      <c r="AK18" s="24"/>
      <c r="AL18" s="24"/>
      <c r="AM18" s="24"/>
      <c r="AN18" s="24"/>
      <c r="AO18" s="24">
        <v>0</v>
      </c>
      <c r="AP18" s="24" t="s">
        <v>59</v>
      </c>
      <c r="AQ18" s="24"/>
      <c r="AR18" s="24"/>
      <c r="AS18" s="89">
        <f t="shared" si="5"/>
        <v>47</v>
      </c>
      <c r="AT18" s="24" t="s">
        <v>173</v>
      </c>
    </row>
    <row r="19" spans="1:46" x14ac:dyDescent="0.5">
      <c r="A19" s="24">
        <v>32</v>
      </c>
      <c r="B19" s="24"/>
      <c r="C19" s="24" t="s">
        <v>77</v>
      </c>
      <c r="D19" s="27" t="s">
        <v>174</v>
      </c>
      <c r="E19" s="27" t="s">
        <v>175</v>
      </c>
      <c r="F19" s="77" t="str">
        <f t="shared" si="0"/>
        <v>EACH COUNSELLING AND SUPPORT</v>
      </c>
      <c r="G19" s="27" t="s">
        <v>176</v>
      </c>
      <c r="H19" s="24" t="s">
        <v>155</v>
      </c>
      <c r="I19" s="24" t="s">
        <v>155</v>
      </c>
      <c r="J19" s="31" t="s">
        <v>66</v>
      </c>
      <c r="K19" s="27" t="s">
        <v>83</v>
      </c>
      <c r="L19" s="25">
        <v>43191</v>
      </c>
      <c r="M19" s="25">
        <v>44651</v>
      </c>
      <c r="N19" s="81">
        <f t="shared" si="1"/>
        <v>45382</v>
      </c>
      <c r="O19" s="81" t="str">
        <f t="shared" ca="1" si="2"/>
        <v>Expired</v>
      </c>
      <c r="P19" s="81" t="str" cm="1">
        <f t="array" aca="1" ref="P19" ca="1">_xlfn.IFS((N19-TODAY())&gt;=547,"06 Expires over 18 months",(N19-TODAY())&gt;=365,"05 Expires in 18 months",(N19-TODAY())&gt;=183,"04 Expires in 12 months",(N19-TODAY())&gt;=92,"03 Expires in 6 months",(N19-TODAY())&gt;=31,"02 Expires in 3 months",(N19-TODAY())&gt;=0,"01 Expires in 30 days",(N19-TODAY())&gt;=-31,"01 Expired last 30 days",(N19-TODAY())&gt;=-92,"02 Expired last 3 months",(N19-TODAY())&gt;=-183,"03 Expired last 6 months",(N19-TODAY())&gt;=-365,"04 Expired last 12 months",(N19-TODAY())&gt;=-547,"05 Expired last 18 months",TRUE,"06 Expired over 18 months")</f>
        <v>06 Expired over 18 months</v>
      </c>
      <c r="Q19" s="65">
        <v>186135</v>
      </c>
      <c r="R19" s="84">
        <f t="shared" ref="R19:R50" si="6">MAX(Q19,Q19*N(AS19)/12)</f>
        <v>1101298.75</v>
      </c>
      <c r="S19" s="88" t="str" cm="1">
        <f t="array" ref="S19">_xlfn.IFS(R19&gt;5000000,"Gold",R19&gt;=500000,"Silver",R19&gt;30000,"Bronze",TRUE,"Transactional")</f>
        <v>Silver</v>
      </c>
      <c r="T19" s="26" t="s">
        <v>54</v>
      </c>
      <c r="U19" s="101" t="s">
        <v>69</v>
      </c>
      <c r="V19" s="101" t="s">
        <v>177</v>
      </c>
      <c r="W19" s="77" t="str">
        <f t="shared" si="4"/>
        <v>Yes</v>
      </c>
      <c r="X19" s="77" t="str">
        <f>IFERROR(_xlfn.XLOOKUP(J19&amp;"||"&amp;K19,'Mapping Ref.'!$J$2:$J$538,'Mapping Ref.'!$K$2:$K$538),"")</f>
        <v>Childrens &amp; Adults</v>
      </c>
      <c r="Y19" s="77" t="str" cm="1">
        <f t="array" ref="Y19">_xlfn.IFS(R19&gt;2000000,"For Publication",R19&gt;100000,"PID",R19&gt;30000,"RFQ",TRUE,"Transactional")</f>
        <v>PID</v>
      </c>
      <c r="Z19" s="24" t="s">
        <v>86</v>
      </c>
      <c r="AA19" s="32">
        <v>36</v>
      </c>
      <c r="AB19" s="24">
        <v>24</v>
      </c>
      <c r="AC19" s="25">
        <v>43382</v>
      </c>
      <c r="AD19" s="24" t="s">
        <v>58</v>
      </c>
      <c r="AE19" s="24">
        <v>0</v>
      </c>
      <c r="AF19" s="24" t="s">
        <v>59</v>
      </c>
      <c r="AG19" s="24"/>
      <c r="AH19" s="24" t="s">
        <v>59</v>
      </c>
      <c r="AI19" s="24"/>
      <c r="AJ19" s="24" t="s">
        <v>59</v>
      </c>
      <c r="AK19" s="24"/>
      <c r="AL19" s="24"/>
      <c r="AM19" s="24"/>
      <c r="AN19" s="24"/>
      <c r="AO19" s="24">
        <v>20682</v>
      </c>
      <c r="AP19" s="24" t="s">
        <v>60</v>
      </c>
      <c r="AQ19" s="24"/>
      <c r="AR19" s="24"/>
      <c r="AS19" s="89">
        <f t="shared" si="5"/>
        <v>71</v>
      </c>
      <c r="AT19" s="24" t="s">
        <v>178</v>
      </c>
    </row>
    <row r="20" spans="1:46" x14ac:dyDescent="0.5">
      <c r="A20" s="24">
        <v>33</v>
      </c>
      <c r="B20" s="24"/>
      <c r="C20" s="24"/>
      <c r="D20" s="27" t="s">
        <v>179</v>
      </c>
      <c r="E20" s="27" t="s">
        <v>180</v>
      </c>
      <c r="F20" s="77" t="str">
        <f t="shared" si="0"/>
        <v>CAN DIGITAL SOLUTIONS LTD T/A COUNCIL ADVERTISING NETWORK</v>
      </c>
      <c r="G20" s="27" t="s">
        <v>181</v>
      </c>
      <c r="H20" s="24" t="s">
        <v>182</v>
      </c>
      <c r="I20" s="24" t="s">
        <v>96</v>
      </c>
      <c r="J20" s="31" t="s">
        <v>97</v>
      </c>
      <c r="K20" s="27" t="s">
        <v>183</v>
      </c>
      <c r="L20" s="25">
        <v>42095</v>
      </c>
      <c r="M20" s="25">
        <v>43555</v>
      </c>
      <c r="N20" s="81">
        <f t="shared" si="1"/>
        <v>43921</v>
      </c>
      <c r="O20" s="81" t="str">
        <f t="shared" ca="1" si="2"/>
        <v>Expired</v>
      </c>
      <c r="P20" s="81" t="str" cm="1">
        <f t="array" aca="1" ref="P20" ca="1">_xlfn.IFS((N20-TODAY())&gt;=547,"06 Expires over 18 months",(N20-TODAY())&gt;=365,"05 Expires in 18 months",(N20-TODAY())&gt;=183,"04 Expires in 12 months",(N20-TODAY())&gt;=92,"03 Expires in 6 months",(N20-TODAY())&gt;=31,"02 Expires in 3 months",(N20-TODAY())&gt;=0,"01 Expires in 30 days",(N20-TODAY())&gt;=-31,"01 Expired last 30 days",(N20-TODAY())&gt;=-92,"02 Expired last 3 months",(N20-TODAY())&gt;=-183,"03 Expired last 6 months",(N20-TODAY())&gt;=-365,"04 Expired last 12 months",(N20-TODAY())&gt;=-547,"05 Expired last 18 months",TRUE,"06 Expired over 18 months")</f>
        <v>06 Expired over 18 months</v>
      </c>
      <c r="Q20" s="65">
        <v>25000</v>
      </c>
      <c r="R20" s="84">
        <f t="shared" si="6"/>
        <v>122916.66666666667</v>
      </c>
      <c r="S20" s="88" t="str" cm="1">
        <f t="array" ref="S20">_xlfn.IFS(R20&gt;5000000,"Gold",R20&gt;=500000,"Silver",R20&gt;30000,"Bronze",TRUE,"Transactional")</f>
        <v>Bronze</v>
      </c>
      <c r="T20" s="26" t="s">
        <v>122</v>
      </c>
      <c r="U20" s="101" t="s">
        <v>99</v>
      </c>
      <c r="V20" s="101" t="s">
        <v>184</v>
      </c>
      <c r="W20" s="77" t="str">
        <f t="shared" si="4"/>
        <v>Yes</v>
      </c>
      <c r="X20" s="77" t="str">
        <f>IFERROR(_xlfn.XLOOKUP(J20&amp;"||"&amp;K20,'Mapping Ref.'!$J$2:$J$538,'Mapping Ref.'!$K$2:$K$538),"")</f>
        <v>Corporate</v>
      </c>
      <c r="Y20" s="77" t="str" cm="1">
        <f t="array" ref="Y20">_xlfn.IFS(R20&gt;2000000,"For Publication",R20&gt;100000,"PID",R20&gt;30000,"RFQ",TRUE,"Transactional")</f>
        <v>PID</v>
      </c>
      <c r="Z20" s="24" t="s">
        <v>71</v>
      </c>
      <c r="AA20" s="32">
        <v>12</v>
      </c>
      <c r="AB20" s="24">
        <v>12</v>
      </c>
      <c r="AC20" s="25">
        <v>43382</v>
      </c>
      <c r="AD20" s="24" t="s">
        <v>102</v>
      </c>
      <c r="AE20" s="24">
        <v>0</v>
      </c>
      <c r="AF20" s="24"/>
      <c r="AG20" s="24"/>
      <c r="AH20" s="24" t="s">
        <v>60</v>
      </c>
      <c r="AI20" s="24"/>
      <c r="AJ20" s="24" t="s">
        <v>60</v>
      </c>
      <c r="AK20" s="24"/>
      <c r="AL20" s="24"/>
      <c r="AM20" s="24"/>
      <c r="AN20" s="24"/>
      <c r="AO20" s="55">
        <v>25000</v>
      </c>
      <c r="AP20" s="24" t="s">
        <v>60</v>
      </c>
      <c r="AQ20" s="24"/>
      <c r="AR20" s="24"/>
      <c r="AS20" s="89">
        <f t="shared" si="5"/>
        <v>59</v>
      </c>
      <c r="AT20" s="24" t="s">
        <v>185</v>
      </c>
    </row>
    <row r="21" spans="1:46" x14ac:dyDescent="0.5">
      <c r="A21" s="24">
        <v>34</v>
      </c>
      <c r="B21" s="24"/>
      <c r="C21" s="24"/>
      <c r="D21" s="27" t="s">
        <v>186</v>
      </c>
      <c r="E21" s="27" t="s">
        <v>187</v>
      </c>
      <c r="F21" s="77" t="str">
        <f t="shared" si="0"/>
        <v>CRI</v>
      </c>
      <c r="G21" s="27" t="s">
        <v>188</v>
      </c>
      <c r="H21" s="24" t="s">
        <v>189</v>
      </c>
      <c r="I21" s="24" t="s">
        <v>189</v>
      </c>
      <c r="J21" s="31" t="s">
        <v>190</v>
      </c>
      <c r="K21" s="27" t="s">
        <v>191</v>
      </c>
      <c r="L21" s="25">
        <v>41000</v>
      </c>
      <c r="M21" s="25">
        <v>42094</v>
      </c>
      <c r="N21" s="81">
        <f t="shared" si="1"/>
        <v>42825</v>
      </c>
      <c r="O21" s="81" t="str">
        <f t="shared" ca="1" si="2"/>
        <v>Expired</v>
      </c>
      <c r="P21" s="81" t="str" cm="1">
        <f t="array" aca="1" ref="P21" ca="1">_xlfn.IFS((N21-TODAY())&gt;=547,"06 Expires over 18 months",(N21-TODAY())&gt;=365,"05 Expires in 18 months",(N21-TODAY())&gt;=183,"04 Expires in 12 months",(N21-TODAY())&gt;=92,"03 Expires in 6 months",(N21-TODAY())&gt;=31,"02 Expires in 3 months",(N21-TODAY())&gt;=0,"01 Expires in 30 days",(N21-TODAY())&gt;=-31,"01 Expired last 30 days",(N21-TODAY())&gt;=-92,"02 Expired last 3 months",(N21-TODAY())&gt;=-183,"03 Expired last 6 months",(N21-TODAY())&gt;=-365,"04 Expired last 12 months",(N21-TODAY())&gt;=-547,"05 Expired last 18 months",TRUE,"06 Expired over 18 months")</f>
        <v>06 Expired over 18 months</v>
      </c>
      <c r="Q21" s="65">
        <v>75000</v>
      </c>
      <c r="R21" s="84">
        <f t="shared" si="6"/>
        <v>368750</v>
      </c>
      <c r="S21" s="88" t="str" cm="1">
        <f t="array" ref="S21">_xlfn.IFS(R21&gt;5000000,"Gold",R21&gt;=500000,"Silver",R21&gt;30000,"Bronze",TRUE,"Transactional")</f>
        <v>Bronze</v>
      </c>
      <c r="T21" s="26" t="s">
        <v>54</v>
      </c>
      <c r="U21" s="101" t="s">
        <v>190</v>
      </c>
      <c r="V21" s="101" t="s">
        <v>192</v>
      </c>
      <c r="W21" s="77" t="str">
        <f t="shared" si="4"/>
        <v>Yes</v>
      </c>
      <c r="X21" s="77" t="str">
        <f>IFERROR(_xlfn.XLOOKUP(J21&amp;"||"&amp;K21,'Mapping Ref.'!$J$2:$J$538,'Mapping Ref.'!$K$2:$K$538),"")</f>
        <v>Childrens &amp; Adults</v>
      </c>
      <c r="Y21" s="77" t="str" cm="1">
        <f t="array" ref="Y21">_xlfn.IFS(R21&gt;2000000,"For Publication",R21&gt;100000,"PID",R21&gt;30000,"RFQ",TRUE,"Transactional")</f>
        <v>PID</v>
      </c>
      <c r="Z21" s="24" t="s">
        <v>71</v>
      </c>
      <c r="AA21" s="32">
        <v>36</v>
      </c>
      <c r="AB21" s="24">
        <v>24</v>
      </c>
      <c r="AC21" s="25">
        <v>43382</v>
      </c>
      <c r="AD21" s="24" t="s">
        <v>58</v>
      </c>
      <c r="AE21" s="24">
        <v>0</v>
      </c>
      <c r="AF21" s="24"/>
      <c r="AG21" s="24"/>
      <c r="AH21" s="24" t="s">
        <v>59</v>
      </c>
      <c r="AI21" s="24"/>
      <c r="AJ21" s="24" t="s">
        <v>59</v>
      </c>
      <c r="AK21" s="24"/>
      <c r="AL21" s="24"/>
      <c r="AM21" s="24"/>
      <c r="AN21" s="24"/>
      <c r="AO21" s="24"/>
      <c r="AP21" s="24" t="s">
        <v>59</v>
      </c>
      <c r="AQ21" s="24"/>
      <c r="AR21" s="24"/>
      <c r="AS21" s="89">
        <f t="shared" si="5"/>
        <v>59</v>
      </c>
      <c r="AT21" s="24" t="s">
        <v>193</v>
      </c>
    </row>
    <row r="22" spans="1:46" x14ac:dyDescent="0.5">
      <c r="A22" s="24">
        <v>35</v>
      </c>
      <c r="B22" s="24"/>
      <c r="C22" s="24" t="s">
        <v>77</v>
      </c>
      <c r="D22" s="27" t="s">
        <v>194</v>
      </c>
      <c r="E22" s="27" t="s">
        <v>160</v>
      </c>
      <c r="F22" s="77" t="str">
        <f t="shared" si="0"/>
        <v>EQUINOX CARE</v>
      </c>
      <c r="G22" s="27" t="s">
        <v>195</v>
      </c>
      <c r="H22" s="24" t="s">
        <v>155</v>
      </c>
      <c r="I22" s="24" t="s">
        <v>155</v>
      </c>
      <c r="J22" s="31" t="s">
        <v>66</v>
      </c>
      <c r="K22" s="27" t="s">
        <v>83</v>
      </c>
      <c r="L22" s="25">
        <v>42461</v>
      </c>
      <c r="M22" s="25">
        <v>44651</v>
      </c>
      <c r="N22" s="81">
        <f t="shared" si="1"/>
        <v>45382</v>
      </c>
      <c r="O22" s="81" t="str">
        <f t="shared" ca="1" si="2"/>
        <v>Expired</v>
      </c>
      <c r="P22" s="81" t="str" cm="1">
        <f t="array" aca="1" ref="P22" ca="1">_xlfn.IFS((N22-TODAY())&gt;=547,"06 Expires over 18 months",(N22-TODAY())&gt;=365,"05 Expires in 18 months",(N22-TODAY())&gt;=183,"04 Expires in 12 months",(N22-TODAY())&gt;=92,"03 Expires in 6 months",(N22-TODAY())&gt;=31,"02 Expires in 3 months",(N22-TODAY())&gt;=0,"01 Expires in 30 days",(N22-TODAY())&gt;=-31,"01 Expired last 30 days",(N22-TODAY())&gt;=-92,"02 Expired last 3 months",(N22-TODAY())&gt;=-183,"03 Expired last 6 months",(N22-TODAY())&gt;=-365,"04 Expired last 12 months",(N22-TODAY())&gt;=-547,"05 Expired last 18 months",TRUE,"06 Expired over 18 months")</f>
        <v>06 Expired over 18 months</v>
      </c>
      <c r="Q22" s="65">
        <v>375245</v>
      </c>
      <c r="R22" s="84">
        <f t="shared" si="6"/>
        <v>2970689.5833333335</v>
      </c>
      <c r="S22" s="88" t="str" cm="1">
        <f t="array" ref="S22">_xlfn.IFS(R22&gt;5000000,"Gold",R22&gt;=500000,"Silver",R22&gt;30000,"Bronze",TRUE,"Transactional")</f>
        <v>Silver</v>
      </c>
      <c r="T22" s="26" t="s">
        <v>54</v>
      </c>
      <c r="U22" s="101" t="s">
        <v>162</v>
      </c>
      <c r="V22" s="101" t="s">
        <v>163</v>
      </c>
      <c r="W22" s="77" t="str">
        <f t="shared" si="4"/>
        <v>Yes</v>
      </c>
      <c r="X22" s="77" t="str">
        <f>IFERROR(_xlfn.XLOOKUP(J22&amp;"||"&amp;K22,'Mapping Ref.'!$J$2:$J$538,'Mapping Ref.'!$K$2:$K$538),"")</f>
        <v>Childrens &amp; Adults</v>
      </c>
      <c r="Y22" s="77" t="str" cm="1">
        <f t="array" ref="Y22">_xlfn.IFS(R22&gt;2000000,"For Publication",R22&gt;100000,"PID",R22&gt;30000,"RFQ",TRUE,"Transactional")</f>
        <v>For Publication</v>
      </c>
      <c r="Z22" s="24" t="s">
        <v>86</v>
      </c>
      <c r="AA22" s="32">
        <v>36</v>
      </c>
      <c r="AB22" s="24">
        <v>24</v>
      </c>
      <c r="AC22" s="25">
        <v>43382</v>
      </c>
      <c r="AD22" s="24" t="s">
        <v>58</v>
      </c>
      <c r="AE22" s="24">
        <v>0</v>
      </c>
      <c r="AF22" s="24"/>
      <c r="AG22" s="24"/>
      <c r="AH22" s="24" t="s">
        <v>59</v>
      </c>
      <c r="AI22" s="24"/>
      <c r="AJ22" s="24" t="s">
        <v>59</v>
      </c>
      <c r="AK22" s="24"/>
      <c r="AL22" s="24"/>
      <c r="AM22" s="24"/>
      <c r="AN22" s="24"/>
      <c r="AO22" s="24">
        <v>32000</v>
      </c>
      <c r="AP22" s="24" t="s">
        <v>60</v>
      </c>
      <c r="AQ22" s="24"/>
      <c r="AR22" s="24"/>
      <c r="AS22" s="89">
        <f t="shared" si="5"/>
        <v>95</v>
      </c>
      <c r="AT22" s="24" t="s">
        <v>196</v>
      </c>
    </row>
    <row r="23" spans="1:46" x14ac:dyDescent="0.5">
      <c r="A23" s="24">
        <v>36</v>
      </c>
      <c r="B23" s="24"/>
      <c r="C23" s="24"/>
      <c r="D23" s="27" t="s">
        <v>197</v>
      </c>
      <c r="E23" s="27" t="s">
        <v>198</v>
      </c>
      <c r="F23" s="77" t="str">
        <f t="shared" si="0"/>
        <v>CLARITUM LIMITED</v>
      </c>
      <c r="G23" s="27" t="s">
        <v>197</v>
      </c>
      <c r="H23" s="24" t="s">
        <v>182</v>
      </c>
      <c r="I23" s="24" t="s">
        <v>96</v>
      </c>
      <c r="J23" s="31" t="s">
        <v>97</v>
      </c>
      <c r="K23" s="27" t="s">
        <v>183</v>
      </c>
      <c r="L23" s="25">
        <v>43151</v>
      </c>
      <c r="M23" s="25">
        <v>43515</v>
      </c>
      <c r="N23" s="81">
        <f t="shared" si="1"/>
        <v>43880</v>
      </c>
      <c r="O23" s="81" t="str">
        <f t="shared" ca="1" si="2"/>
        <v>Expired</v>
      </c>
      <c r="P23" s="81" t="str" cm="1">
        <f t="array" aca="1" ref="P23" ca="1">_xlfn.IFS((N23-TODAY())&gt;=547,"06 Expires over 18 months",(N23-TODAY())&gt;=365,"05 Expires in 18 months",(N23-TODAY())&gt;=183,"04 Expires in 12 months",(N23-TODAY())&gt;=92,"03 Expires in 6 months",(N23-TODAY())&gt;=31,"02 Expires in 3 months",(N23-TODAY())&gt;=0,"01 Expires in 30 days",(N23-TODAY())&gt;=-31,"01 Expired last 30 days",(N23-TODAY())&gt;=-92,"02 Expired last 3 months",(N23-TODAY())&gt;=-183,"03 Expired last 6 months",(N23-TODAY())&gt;=-365,"04 Expired last 12 months",(N23-TODAY())&gt;=-547,"05 Expired last 18 months",TRUE,"06 Expired over 18 months")</f>
        <v>06 Expired over 18 months</v>
      </c>
      <c r="Q23" s="65">
        <v>13524</v>
      </c>
      <c r="R23" s="84">
        <f t="shared" si="6"/>
        <v>25921</v>
      </c>
      <c r="S23" s="88" t="str" cm="1">
        <f t="array" ref="S23">_xlfn.IFS(R23&gt;5000000,"Gold",R23&gt;=500000,"Silver",R23&gt;30000,"Bronze",TRUE,"Transactional")</f>
        <v>Transactional</v>
      </c>
      <c r="T23" s="26" t="s">
        <v>54</v>
      </c>
      <c r="U23" s="101" t="s">
        <v>116</v>
      </c>
      <c r="V23" s="101" t="s">
        <v>70</v>
      </c>
      <c r="W23" s="77" t="str">
        <f t="shared" si="4"/>
        <v>Yes</v>
      </c>
      <c r="X23" s="77" t="str">
        <f>IFERROR(_xlfn.XLOOKUP(J23&amp;"||"&amp;K23,'Mapping Ref.'!$J$2:$J$538,'Mapping Ref.'!$K$2:$K$538),"")</f>
        <v>Corporate</v>
      </c>
      <c r="Y23" s="77" t="str" cm="1">
        <f t="array" ref="Y23">_xlfn.IFS(R23&gt;2000000,"For Publication",R23&gt;100000,"PID",R23&gt;30000,"RFQ",TRUE,"Transactional")</f>
        <v>Transactional</v>
      </c>
      <c r="Z23" s="24" t="s">
        <v>71</v>
      </c>
      <c r="AA23" s="32">
        <v>12</v>
      </c>
      <c r="AB23" s="24">
        <v>12</v>
      </c>
      <c r="AC23" s="25">
        <v>43382</v>
      </c>
      <c r="AD23" s="24" t="s">
        <v>102</v>
      </c>
      <c r="AE23" s="24">
        <v>0</v>
      </c>
      <c r="AF23" s="24"/>
      <c r="AG23" s="24"/>
      <c r="AH23" s="24" t="s">
        <v>60</v>
      </c>
      <c r="AI23" s="24"/>
      <c r="AJ23" s="24" t="s">
        <v>60</v>
      </c>
      <c r="AK23" s="24"/>
      <c r="AL23" s="24"/>
      <c r="AM23" s="24"/>
      <c r="AN23" s="24"/>
      <c r="AO23" s="24">
        <v>0</v>
      </c>
      <c r="AP23" s="24" t="s">
        <v>60</v>
      </c>
      <c r="AQ23" s="24"/>
      <c r="AR23" s="24"/>
      <c r="AS23" s="89">
        <f t="shared" si="5"/>
        <v>23</v>
      </c>
      <c r="AT23" s="24" t="s">
        <v>199</v>
      </c>
    </row>
    <row r="24" spans="1:46" x14ac:dyDescent="0.5">
      <c r="A24" s="24">
        <v>37</v>
      </c>
      <c r="B24" s="24"/>
      <c r="C24" s="24" t="s">
        <v>77</v>
      </c>
      <c r="D24" s="27" t="s">
        <v>200</v>
      </c>
      <c r="E24" s="27" t="s">
        <v>201</v>
      </c>
      <c r="F24" s="77" t="str">
        <f t="shared" si="0"/>
        <v>EQUINOX CARE</v>
      </c>
      <c r="G24" s="27" t="s">
        <v>195</v>
      </c>
      <c r="H24" s="24" t="s">
        <v>155</v>
      </c>
      <c r="I24" s="24" t="s">
        <v>155</v>
      </c>
      <c r="J24" s="31" t="s">
        <v>66</v>
      </c>
      <c r="K24" s="27" t="s">
        <v>83</v>
      </c>
      <c r="L24" s="25">
        <v>43191</v>
      </c>
      <c r="M24" s="25">
        <v>44651</v>
      </c>
      <c r="N24" s="81">
        <f t="shared" si="1"/>
        <v>45382</v>
      </c>
      <c r="O24" s="81" t="str">
        <f t="shared" ca="1" si="2"/>
        <v>Expired</v>
      </c>
      <c r="P24" s="81" t="str" cm="1">
        <f t="array" aca="1" ref="P24" ca="1">_xlfn.IFS((N24-TODAY())&gt;=547,"06 Expires over 18 months",(N24-TODAY())&gt;=365,"05 Expires in 18 months",(N24-TODAY())&gt;=183,"04 Expires in 12 months",(N24-TODAY())&gt;=92,"03 Expires in 6 months",(N24-TODAY())&gt;=31,"02 Expires in 3 months",(N24-TODAY())&gt;=0,"01 Expires in 30 days",(N24-TODAY())&gt;=-31,"01 Expired last 30 days",(N24-TODAY())&gt;=-92,"02 Expired last 3 months",(N24-TODAY())&gt;=-183,"03 Expired last 6 months",(N24-TODAY())&gt;=-365,"04 Expired last 12 months",(N24-TODAY())&gt;=-547,"05 Expired last 18 months",TRUE,"06 Expired over 18 months")</f>
        <v>06 Expired over 18 months</v>
      </c>
      <c r="Q24" s="65">
        <v>239702</v>
      </c>
      <c r="R24" s="84">
        <f t="shared" si="6"/>
        <v>1418236.8333333333</v>
      </c>
      <c r="S24" s="88" t="str" cm="1">
        <f t="array" ref="S24">_xlfn.IFS(R24&gt;5000000,"Gold",R24&gt;=500000,"Silver",R24&gt;30000,"Bronze",TRUE,"Transactional")</f>
        <v>Silver</v>
      </c>
      <c r="T24" s="26" t="s">
        <v>68</v>
      </c>
      <c r="U24" s="101" t="s">
        <v>84</v>
      </c>
      <c r="V24" s="101" t="s">
        <v>157</v>
      </c>
      <c r="W24" s="77" t="str">
        <f t="shared" si="4"/>
        <v>Yes</v>
      </c>
      <c r="X24" s="77" t="str">
        <f>IFERROR(_xlfn.XLOOKUP(J24&amp;"||"&amp;K24,'Mapping Ref.'!$J$2:$J$538,'Mapping Ref.'!$K$2:$K$538),"")</f>
        <v>Childrens &amp; Adults</v>
      </c>
      <c r="Y24" s="77" t="str" cm="1">
        <f t="array" ref="Y24">_xlfn.IFS(R24&gt;2000000,"For Publication",R24&gt;100000,"PID",R24&gt;30000,"RFQ",TRUE,"Transactional")</f>
        <v>PID</v>
      </c>
      <c r="Z24" s="24" t="s">
        <v>86</v>
      </c>
      <c r="AA24" s="32">
        <v>36</v>
      </c>
      <c r="AB24" s="24">
        <v>24</v>
      </c>
      <c r="AC24" s="25">
        <v>43382</v>
      </c>
      <c r="AD24" s="24" t="s">
        <v>58</v>
      </c>
      <c r="AE24" s="24">
        <v>0</v>
      </c>
      <c r="AF24" s="24"/>
      <c r="AG24" s="24"/>
      <c r="AH24" s="24" t="s">
        <v>59</v>
      </c>
      <c r="AI24" s="24"/>
      <c r="AJ24" s="24" t="s">
        <v>59</v>
      </c>
      <c r="AK24" s="24"/>
      <c r="AL24" s="24"/>
      <c r="AM24" s="24"/>
      <c r="AN24" s="24"/>
      <c r="AO24" s="24">
        <v>56435</v>
      </c>
      <c r="AP24" s="24" t="s">
        <v>60</v>
      </c>
      <c r="AQ24" s="24"/>
      <c r="AR24" s="24"/>
      <c r="AS24" s="89">
        <f t="shared" si="5"/>
        <v>71</v>
      </c>
      <c r="AT24" s="24" t="s">
        <v>196</v>
      </c>
    </row>
    <row r="25" spans="1:46" x14ac:dyDescent="0.5">
      <c r="A25" s="24">
        <v>38</v>
      </c>
      <c r="B25" s="24"/>
      <c r="C25" s="24" t="s">
        <v>77</v>
      </c>
      <c r="D25" s="27" t="s">
        <v>202</v>
      </c>
      <c r="E25" s="27" t="s">
        <v>203</v>
      </c>
      <c r="F25" s="77" t="str">
        <f t="shared" si="0"/>
        <v>EQUINOX CARE</v>
      </c>
      <c r="G25" s="27" t="s">
        <v>195</v>
      </c>
      <c r="H25" s="24" t="s">
        <v>155</v>
      </c>
      <c r="I25" s="24" t="s">
        <v>155</v>
      </c>
      <c r="J25" s="31" t="s">
        <v>66</v>
      </c>
      <c r="K25" s="27" t="s">
        <v>83</v>
      </c>
      <c r="L25" s="25">
        <v>43191</v>
      </c>
      <c r="M25" s="25">
        <v>44651</v>
      </c>
      <c r="N25" s="81">
        <f t="shared" si="1"/>
        <v>45382</v>
      </c>
      <c r="O25" s="81" t="str">
        <f t="shared" ca="1" si="2"/>
        <v>Expired</v>
      </c>
      <c r="P25" s="81" t="str" cm="1">
        <f t="array" aca="1" ref="P25" ca="1">_xlfn.IFS((N25-TODAY())&gt;=547,"06 Expires over 18 months",(N25-TODAY())&gt;=365,"05 Expires in 18 months",(N25-TODAY())&gt;=183,"04 Expires in 12 months",(N25-TODAY())&gt;=92,"03 Expires in 6 months",(N25-TODAY())&gt;=31,"02 Expires in 3 months",(N25-TODAY())&gt;=0,"01 Expires in 30 days",(N25-TODAY())&gt;=-31,"01 Expired last 30 days",(N25-TODAY())&gt;=-92,"02 Expired last 3 months",(N25-TODAY())&gt;=-183,"03 Expired last 6 months",(N25-TODAY())&gt;=-365,"04 Expired last 12 months",(N25-TODAY())&gt;=-547,"05 Expired last 18 months",TRUE,"06 Expired over 18 months")</f>
        <v>06 Expired over 18 months</v>
      </c>
      <c r="Q25" s="65">
        <v>46871.21</v>
      </c>
      <c r="R25" s="84">
        <f t="shared" si="6"/>
        <v>277321.32583333337</v>
      </c>
      <c r="S25" s="88" t="str" cm="1">
        <f t="array" ref="S25">_xlfn.IFS(R25&gt;5000000,"Gold",R25&gt;=500000,"Silver",R25&gt;30000,"Bronze",TRUE,"Transactional")</f>
        <v>Bronze</v>
      </c>
      <c r="T25" s="26" t="s">
        <v>54</v>
      </c>
      <c r="U25" s="101" t="s">
        <v>84</v>
      </c>
      <c r="V25" s="101" t="s">
        <v>204</v>
      </c>
      <c r="W25" s="77" t="str">
        <f t="shared" si="4"/>
        <v>Yes</v>
      </c>
      <c r="X25" s="77" t="str">
        <f>IFERROR(_xlfn.XLOOKUP(J25&amp;"||"&amp;K25,'Mapping Ref.'!$J$2:$J$538,'Mapping Ref.'!$K$2:$K$538),"")</f>
        <v>Childrens &amp; Adults</v>
      </c>
      <c r="Y25" s="77" t="str" cm="1">
        <f t="array" ref="Y25">_xlfn.IFS(R25&gt;2000000,"For Publication",R25&gt;100000,"PID",R25&gt;30000,"RFQ",TRUE,"Transactional")</f>
        <v>PID</v>
      </c>
      <c r="Z25" s="24" t="s">
        <v>86</v>
      </c>
      <c r="AA25" s="32">
        <v>36</v>
      </c>
      <c r="AB25" s="24">
        <v>24</v>
      </c>
      <c r="AC25" s="25">
        <v>43382</v>
      </c>
      <c r="AD25" s="24" t="s">
        <v>58</v>
      </c>
      <c r="AE25" s="24">
        <v>0</v>
      </c>
      <c r="AF25" s="24"/>
      <c r="AG25" s="24"/>
      <c r="AH25" s="24" t="s">
        <v>59</v>
      </c>
      <c r="AI25" s="24"/>
      <c r="AJ25" s="24" t="s">
        <v>59</v>
      </c>
      <c r="AK25" s="24"/>
      <c r="AL25" s="24"/>
      <c r="AM25" s="24"/>
      <c r="AN25" s="24"/>
      <c r="AO25" s="24">
        <v>0</v>
      </c>
      <c r="AP25" s="24" t="s">
        <v>60</v>
      </c>
      <c r="AQ25" s="24"/>
      <c r="AR25" s="24"/>
      <c r="AS25" s="89">
        <f t="shared" si="5"/>
        <v>71</v>
      </c>
      <c r="AT25" s="24" t="s">
        <v>196</v>
      </c>
    </row>
    <row r="26" spans="1:46" x14ac:dyDescent="0.5">
      <c r="A26" s="24">
        <v>39</v>
      </c>
      <c r="B26" s="24"/>
      <c r="C26" s="24"/>
      <c r="D26" s="27" t="s">
        <v>205</v>
      </c>
      <c r="E26" s="27" t="s">
        <v>206</v>
      </c>
      <c r="F26" s="77" t="str">
        <f t="shared" si="0"/>
        <v>HANOVER HOUSING ASSOCIATION</v>
      </c>
      <c r="G26" s="27" t="s">
        <v>207</v>
      </c>
      <c r="H26" s="24" t="s">
        <v>155</v>
      </c>
      <c r="I26" s="24" t="s">
        <v>155</v>
      </c>
      <c r="J26" s="31" t="s">
        <v>66</v>
      </c>
      <c r="K26" s="27" t="s">
        <v>83</v>
      </c>
      <c r="L26" s="25">
        <v>43191</v>
      </c>
      <c r="M26" s="25">
        <v>44286</v>
      </c>
      <c r="N26" s="81">
        <f t="shared" si="1"/>
        <v>44286</v>
      </c>
      <c r="O26" s="81" t="str">
        <f t="shared" ca="1" si="2"/>
        <v>Expired</v>
      </c>
      <c r="P26" s="81" t="str" cm="1">
        <f t="array" aca="1" ref="P26" ca="1">_xlfn.IFS((N26-TODAY())&gt;=547,"06 Expires over 18 months",(N26-TODAY())&gt;=365,"05 Expires in 18 months",(N26-TODAY())&gt;=183,"04 Expires in 12 months",(N26-TODAY())&gt;=92,"03 Expires in 6 months",(N26-TODAY())&gt;=31,"02 Expires in 3 months",(N26-TODAY())&gt;=0,"01 Expires in 30 days",(N26-TODAY())&gt;=-31,"01 Expired last 30 days",(N26-TODAY())&gt;=-92,"02 Expired last 3 months",(N26-TODAY())&gt;=-183,"03 Expired last 6 months",(N26-TODAY())&gt;=-365,"04 Expired last 12 months",(N26-TODAY())&gt;=-547,"05 Expired last 18 months",TRUE,"06 Expired over 18 months")</f>
        <v>06 Expired over 18 months</v>
      </c>
      <c r="Q26" s="65">
        <v>30349.75</v>
      </c>
      <c r="R26" s="84">
        <f t="shared" si="6"/>
        <v>88520.104166666672</v>
      </c>
      <c r="S26" s="88" t="str" cm="1">
        <f t="array" ref="S26">_xlfn.IFS(R26&gt;5000000,"Gold",R26&gt;=500000,"Silver",R26&gt;30000,"Bronze",TRUE,"Transactional")</f>
        <v>Bronze</v>
      </c>
      <c r="T26" s="26" t="s">
        <v>54</v>
      </c>
      <c r="U26" s="101" t="s">
        <v>208</v>
      </c>
      <c r="V26" s="101" t="s">
        <v>209</v>
      </c>
      <c r="W26" s="77" t="str">
        <f t="shared" si="4"/>
        <v>No</v>
      </c>
      <c r="X26" s="77" t="str">
        <f>IFERROR(_xlfn.XLOOKUP(J26&amp;"||"&amp;K26,'Mapping Ref.'!$J$2:$J$538,'Mapping Ref.'!$K$2:$K$538),"")</f>
        <v>Childrens &amp; Adults</v>
      </c>
      <c r="Y26" s="77" t="str" cm="1">
        <f t="array" ref="Y26">_xlfn.IFS(R26&gt;2000000,"For Publication",R26&gt;100000,"PID",R26&gt;30000,"RFQ",TRUE,"Transactional")</f>
        <v>RFQ</v>
      </c>
      <c r="Z26" s="24" t="s">
        <v>86</v>
      </c>
      <c r="AA26" s="32">
        <v>12</v>
      </c>
      <c r="AB26" s="24">
        <v>0</v>
      </c>
      <c r="AC26" s="25">
        <v>43382</v>
      </c>
      <c r="AD26" s="24" t="s">
        <v>58</v>
      </c>
      <c r="AE26" s="24">
        <v>0</v>
      </c>
      <c r="AF26" s="24"/>
      <c r="AG26" s="24"/>
      <c r="AH26" s="24" t="s">
        <v>59</v>
      </c>
      <c r="AI26" s="24"/>
      <c r="AJ26" s="24" t="s">
        <v>59</v>
      </c>
      <c r="AK26" s="24"/>
      <c r="AL26" s="24"/>
      <c r="AM26" s="24"/>
      <c r="AN26" s="24"/>
      <c r="AO26" s="24">
        <v>0</v>
      </c>
      <c r="AP26" s="24" t="s">
        <v>60</v>
      </c>
      <c r="AQ26" s="24"/>
      <c r="AR26" s="24"/>
      <c r="AS26" s="89">
        <f t="shared" si="5"/>
        <v>35</v>
      </c>
      <c r="AT26" s="24" t="s">
        <v>210</v>
      </c>
    </row>
    <row r="27" spans="1:46" x14ac:dyDescent="0.5">
      <c r="A27" s="24">
        <v>40</v>
      </c>
      <c r="B27" s="24"/>
      <c r="C27" s="24" t="s">
        <v>77</v>
      </c>
      <c r="D27" s="27" t="s">
        <v>211</v>
      </c>
      <c r="E27" s="27" t="s">
        <v>212</v>
      </c>
      <c r="F27" s="77" t="str">
        <f t="shared" si="0"/>
        <v>LONDON BOROUGH OF EALING</v>
      </c>
      <c r="G27" s="27" t="s">
        <v>213</v>
      </c>
      <c r="H27" s="24" t="s">
        <v>155</v>
      </c>
      <c r="I27" s="24" t="s">
        <v>155</v>
      </c>
      <c r="J27" s="31" t="s">
        <v>66</v>
      </c>
      <c r="K27" s="27" t="s">
        <v>83</v>
      </c>
      <c r="L27" s="25">
        <v>43191</v>
      </c>
      <c r="M27" s="25">
        <v>44286</v>
      </c>
      <c r="N27" s="81">
        <f t="shared" si="1"/>
        <v>44286</v>
      </c>
      <c r="O27" s="81" t="str">
        <f t="shared" ca="1" si="2"/>
        <v>Expired</v>
      </c>
      <c r="P27" s="81" t="str" cm="1">
        <f t="array" aca="1" ref="P27" ca="1">_xlfn.IFS((N27-TODAY())&gt;=547,"06 Expires over 18 months",(N27-TODAY())&gt;=365,"05 Expires in 18 months",(N27-TODAY())&gt;=183,"04 Expires in 12 months",(N27-TODAY())&gt;=92,"03 Expires in 6 months",(N27-TODAY())&gt;=31,"02 Expires in 3 months",(N27-TODAY())&gt;=0,"01 Expires in 30 days",(N27-TODAY())&gt;=-31,"01 Expired last 30 days",(N27-TODAY())&gt;=-92,"02 Expired last 3 months",(N27-TODAY())&gt;=-183,"03 Expired last 6 months",(N27-TODAY())&gt;=-365,"04 Expired last 12 months",(N27-TODAY())&gt;=-547,"05 Expired last 18 months",TRUE,"06 Expired over 18 months")</f>
        <v>06 Expired over 18 months</v>
      </c>
      <c r="Q27" s="65">
        <v>575319.84</v>
      </c>
      <c r="R27" s="84">
        <f t="shared" si="6"/>
        <v>1678016.2</v>
      </c>
      <c r="S27" s="88" t="str" cm="1">
        <f t="array" ref="S27">_xlfn.IFS(R27&gt;5000000,"Gold",R27&gt;=500000,"Silver",R27&gt;30000,"Bronze",TRUE,"Transactional")</f>
        <v>Silver</v>
      </c>
      <c r="T27" s="26" t="s">
        <v>54</v>
      </c>
      <c r="U27" s="101" t="s">
        <v>84</v>
      </c>
      <c r="V27" s="101" t="s">
        <v>214</v>
      </c>
      <c r="W27" s="77" t="str">
        <f t="shared" si="4"/>
        <v>No</v>
      </c>
      <c r="X27" s="77" t="str">
        <f>IFERROR(_xlfn.XLOOKUP(J27&amp;"||"&amp;K27,'Mapping Ref.'!$J$2:$J$538,'Mapping Ref.'!$K$2:$K$538),"")</f>
        <v>Childrens &amp; Adults</v>
      </c>
      <c r="Y27" s="77" t="str" cm="1">
        <f t="array" ref="Y27">_xlfn.IFS(R27&gt;2000000,"For Publication",R27&gt;100000,"PID",R27&gt;30000,"RFQ",TRUE,"Transactional")</f>
        <v>PID</v>
      </c>
      <c r="Z27" s="24" t="s">
        <v>86</v>
      </c>
      <c r="AA27" s="32">
        <v>12</v>
      </c>
      <c r="AB27" s="24">
        <v>0</v>
      </c>
      <c r="AC27" s="25">
        <v>43382</v>
      </c>
      <c r="AD27" s="24" t="s">
        <v>58</v>
      </c>
      <c r="AE27" s="24">
        <v>0</v>
      </c>
      <c r="AF27" s="24"/>
      <c r="AG27" s="24"/>
      <c r="AH27" s="24" t="s">
        <v>59</v>
      </c>
      <c r="AI27" s="24"/>
      <c r="AJ27" s="24" t="s">
        <v>60</v>
      </c>
      <c r="AK27" s="24" t="s">
        <v>215</v>
      </c>
      <c r="AL27" s="24"/>
      <c r="AM27" s="24"/>
      <c r="AN27" s="24"/>
      <c r="AO27" s="24">
        <v>0</v>
      </c>
      <c r="AP27" s="24" t="s">
        <v>60</v>
      </c>
      <c r="AQ27" s="24"/>
      <c r="AR27" s="24"/>
      <c r="AS27" s="89">
        <f t="shared" si="5"/>
        <v>35</v>
      </c>
      <c r="AT27" s="24" t="s">
        <v>216</v>
      </c>
    </row>
    <row r="28" spans="1:46" x14ac:dyDescent="0.5">
      <c r="A28" s="24">
        <v>41</v>
      </c>
      <c r="B28" s="24"/>
      <c r="C28" s="24" t="s">
        <v>77</v>
      </c>
      <c r="D28" s="27" t="s">
        <v>217</v>
      </c>
      <c r="E28" s="27" t="s">
        <v>218</v>
      </c>
      <c r="F28" s="77" t="str">
        <f t="shared" si="0"/>
        <v>HESTIA HOUSING AND SUPPORT</v>
      </c>
      <c r="G28" s="27" t="s">
        <v>219</v>
      </c>
      <c r="H28" s="24" t="s">
        <v>155</v>
      </c>
      <c r="I28" s="24" t="s">
        <v>155</v>
      </c>
      <c r="J28" s="31" t="s">
        <v>66</v>
      </c>
      <c r="K28" s="27" t="s">
        <v>83</v>
      </c>
      <c r="L28" s="25">
        <v>43191</v>
      </c>
      <c r="M28" s="25">
        <v>44651</v>
      </c>
      <c r="N28" s="81">
        <f t="shared" si="1"/>
        <v>45382</v>
      </c>
      <c r="O28" s="81" t="str">
        <f t="shared" ca="1" si="2"/>
        <v>Expired</v>
      </c>
      <c r="P28" s="81" t="str" cm="1">
        <f t="array" aca="1" ref="P28" ca="1">_xlfn.IFS((N28-TODAY())&gt;=547,"06 Expires over 18 months",(N28-TODAY())&gt;=365,"05 Expires in 18 months",(N28-TODAY())&gt;=183,"04 Expires in 12 months",(N28-TODAY())&gt;=92,"03 Expires in 6 months",(N28-TODAY())&gt;=31,"02 Expires in 3 months",(N28-TODAY())&gt;=0,"01 Expires in 30 days",(N28-TODAY())&gt;=-31,"01 Expired last 30 days",(N28-TODAY())&gt;=-92,"02 Expired last 3 months",(N28-TODAY())&gt;=-183,"03 Expired last 6 months",(N28-TODAY())&gt;=-365,"04 Expired last 12 months",(N28-TODAY())&gt;=-547,"05 Expired last 18 months",TRUE,"06 Expired over 18 months")</f>
        <v>06 Expired over 18 months</v>
      </c>
      <c r="Q28" s="65">
        <v>60513</v>
      </c>
      <c r="R28" s="84">
        <f t="shared" si="6"/>
        <v>358035.25</v>
      </c>
      <c r="S28" s="88" t="str" cm="1">
        <f t="array" ref="S28">_xlfn.IFS(R28&gt;5000000,"Gold",R28&gt;=500000,"Silver",R28&gt;30000,"Bronze",TRUE,"Transactional")</f>
        <v>Bronze</v>
      </c>
      <c r="T28" s="26" t="s">
        <v>54</v>
      </c>
      <c r="U28" s="101" t="s">
        <v>84</v>
      </c>
      <c r="V28" s="101" t="s">
        <v>204</v>
      </c>
      <c r="W28" s="77" t="str">
        <f t="shared" si="4"/>
        <v>Yes</v>
      </c>
      <c r="X28" s="77" t="str">
        <f>IFERROR(_xlfn.XLOOKUP(J28&amp;"||"&amp;K28,'Mapping Ref.'!$J$2:$J$538,'Mapping Ref.'!$K$2:$K$538),"")</f>
        <v>Childrens &amp; Adults</v>
      </c>
      <c r="Y28" s="77" t="str" cm="1">
        <f t="array" ref="Y28">_xlfn.IFS(R28&gt;2000000,"For Publication",R28&gt;100000,"PID",R28&gt;30000,"RFQ",TRUE,"Transactional")</f>
        <v>PID</v>
      </c>
      <c r="Z28" s="24" t="s">
        <v>86</v>
      </c>
      <c r="AA28" s="32">
        <v>36</v>
      </c>
      <c r="AB28" s="24">
        <v>24</v>
      </c>
      <c r="AC28" s="25">
        <v>43382</v>
      </c>
      <c r="AD28" s="24" t="s">
        <v>58</v>
      </c>
      <c r="AE28" s="24">
        <v>0</v>
      </c>
      <c r="AF28" s="24"/>
      <c r="AG28" s="24"/>
      <c r="AH28" s="24" t="s">
        <v>59</v>
      </c>
      <c r="AI28" s="24"/>
      <c r="AJ28" s="24" t="s">
        <v>59</v>
      </c>
      <c r="AK28" s="24"/>
      <c r="AL28" s="24"/>
      <c r="AM28" s="24"/>
      <c r="AN28" s="24"/>
      <c r="AO28" s="24">
        <v>0</v>
      </c>
      <c r="AP28" s="24" t="s">
        <v>60</v>
      </c>
      <c r="AQ28" s="24"/>
      <c r="AR28" s="24"/>
      <c r="AS28" s="89">
        <f t="shared" si="5"/>
        <v>71</v>
      </c>
      <c r="AT28" s="24" t="s">
        <v>220</v>
      </c>
    </row>
    <row r="29" spans="1:46" x14ac:dyDescent="0.5">
      <c r="A29" s="24">
        <v>42</v>
      </c>
      <c r="B29" s="24"/>
      <c r="C29" s="24" t="s">
        <v>77</v>
      </c>
      <c r="D29" s="27" t="s">
        <v>221</v>
      </c>
      <c r="E29" s="27" t="s">
        <v>222</v>
      </c>
      <c r="F29" s="77" t="str">
        <f t="shared" si="0"/>
        <v>HESTIA HOUSING AND SUPPORT</v>
      </c>
      <c r="G29" s="27" t="s">
        <v>219</v>
      </c>
      <c r="H29" s="24" t="s">
        <v>155</v>
      </c>
      <c r="I29" s="24" t="s">
        <v>155</v>
      </c>
      <c r="J29" s="31" t="s">
        <v>66</v>
      </c>
      <c r="K29" s="27" t="s">
        <v>83</v>
      </c>
      <c r="L29" s="25">
        <v>43191</v>
      </c>
      <c r="M29" s="25">
        <v>44651</v>
      </c>
      <c r="N29" s="81">
        <f t="shared" si="1"/>
        <v>45382</v>
      </c>
      <c r="O29" s="81" t="str">
        <f t="shared" ca="1" si="2"/>
        <v>Expired</v>
      </c>
      <c r="P29" s="81" t="str" cm="1">
        <f t="array" aca="1" ref="P29" ca="1">_xlfn.IFS((N29-TODAY())&gt;=547,"06 Expires over 18 months",(N29-TODAY())&gt;=365,"05 Expires in 18 months",(N29-TODAY())&gt;=183,"04 Expires in 12 months",(N29-TODAY())&gt;=92,"03 Expires in 6 months",(N29-TODAY())&gt;=31,"02 Expires in 3 months",(N29-TODAY())&gt;=0,"01 Expires in 30 days",(N29-TODAY())&gt;=-31,"01 Expired last 30 days",(N29-TODAY())&gt;=-92,"02 Expired last 3 months",(N29-TODAY())&gt;=-183,"03 Expired last 6 months",(N29-TODAY())&gt;=-365,"04 Expired last 12 months",(N29-TODAY())&gt;=-547,"05 Expired last 18 months",TRUE,"06 Expired over 18 months")</f>
        <v>06 Expired over 18 months</v>
      </c>
      <c r="Q29" s="65">
        <v>27976.62</v>
      </c>
      <c r="R29" s="84">
        <f t="shared" si="6"/>
        <v>165528.33499999999</v>
      </c>
      <c r="S29" s="88" t="str" cm="1">
        <f t="array" ref="S29">_xlfn.IFS(R29&gt;5000000,"Gold",R29&gt;=500000,"Silver",R29&gt;30000,"Bronze",TRUE,"Transactional")</f>
        <v>Bronze</v>
      </c>
      <c r="T29" s="26" t="s">
        <v>54</v>
      </c>
      <c r="U29" s="101" t="s">
        <v>84</v>
      </c>
      <c r="V29" s="101" t="s">
        <v>204</v>
      </c>
      <c r="W29" s="77" t="str">
        <f t="shared" si="4"/>
        <v>Yes</v>
      </c>
      <c r="X29" s="77" t="str">
        <f>IFERROR(_xlfn.XLOOKUP(J29&amp;"||"&amp;K29,'Mapping Ref.'!$J$2:$J$538,'Mapping Ref.'!$K$2:$K$538),"")</f>
        <v>Childrens &amp; Adults</v>
      </c>
      <c r="Y29" s="77" t="str" cm="1">
        <f t="array" ref="Y29">_xlfn.IFS(R29&gt;2000000,"For Publication",R29&gt;100000,"PID",R29&gt;30000,"RFQ",TRUE,"Transactional")</f>
        <v>PID</v>
      </c>
      <c r="Z29" s="24" t="s">
        <v>86</v>
      </c>
      <c r="AA29" s="32">
        <v>36</v>
      </c>
      <c r="AB29" s="24">
        <v>24</v>
      </c>
      <c r="AC29" s="25">
        <v>43382</v>
      </c>
      <c r="AD29" s="24" t="s">
        <v>58</v>
      </c>
      <c r="AE29" s="24">
        <v>0</v>
      </c>
      <c r="AF29" s="24"/>
      <c r="AG29" s="24"/>
      <c r="AH29" s="24" t="s">
        <v>59</v>
      </c>
      <c r="AI29" s="24"/>
      <c r="AJ29" s="24" t="s">
        <v>59</v>
      </c>
      <c r="AK29" s="24"/>
      <c r="AL29" s="24"/>
      <c r="AM29" s="24"/>
      <c r="AN29" s="24"/>
      <c r="AO29" s="24">
        <v>0</v>
      </c>
      <c r="AP29" s="24" t="s">
        <v>60</v>
      </c>
      <c r="AQ29" s="24"/>
      <c r="AR29" s="24"/>
      <c r="AS29" s="89">
        <f t="shared" si="5"/>
        <v>71</v>
      </c>
      <c r="AT29" s="24" t="s">
        <v>220</v>
      </c>
    </row>
    <row r="30" spans="1:46" x14ac:dyDescent="0.5">
      <c r="A30" s="24">
        <v>43</v>
      </c>
      <c r="B30" s="24"/>
      <c r="C30" s="24" t="s">
        <v>77</v>
      </c>
      <c r="D30" s="27" t="s">
        <v>223</v>
      </c>
      <c r="E30" s="27" t="s">
        <v>224</v>
      </c>
      <c r="F30" s="77" t="str">
        <f t="shared" si="0"/>
        <v>HESTIA HOUSING AND SUPPORT</v>
      </c>
      <c r="G30" s="27" t="s">
        <v>219</v>
      </c>
      <c r="H30" s="24" t="s">
        <v>155</v>
      </c>
      <c r="I30" s="24" t="s">
        <v>155</v>
      </c>
      <c r="J30" s="31" t="s">
        <v>66</v>
      </c>
      <c r="K30" s="27" t="s">
        <v>83</v>
      </c>
      <c r="L30" s="25">
        <v>43191</v>
      </c>
      <c r="M30" s="25">
        <v>44651</v>
      </c>
      <c r="N30" s="81">
        <f t="shared" si="1"/>
        <v>45382</v>
      </c>
      <c r="O30" s="81" t="str">
        <f t="shared" ca="1" si="2"/>
        <v>Expired</v>
      </c>
      <c r="P30" s="81" t="str" cm="1">
        <f t="array" aca="1" ref="P30" ca="1">_xlfn.IFS((N30-TODAY())&gt;=547,"06 Expires over 18 months",(N30-TODAY())&gt;=365,"05 Expires in 18 months",(N30-TODAY())&gt;=183,"04 Expires in 12 months",(N30-TODAY())&gt;=92,"03 Expires in 6 months",(N30-TODAY())&gt;=31,"02 Expires in 3 months",(N30-TODAY())&gt;=0,"01 Expires in 30 days",(N30-TODAY())&gt;=-31,"01 Expired last 30 days",(N30-TODAY())&gt;=-92,"02 Expired last 3 months",(N30-TODAY())&gt;=-183,"03 Expired last 6 months",(N30-TODAY())&gt;=-365,"04 Expired last 12 months",(N30-TODAY())&gt;=-547,"05 Expired last 18 months",TRUE,"06 Expired over 18 months")</f>
        <v>06 Expired over 18 months</v>
      </c>
      <c r="Q30" s="65">
        <v>182355</v>
      </c>
      <c r="R30" s="84">
        <f t="shared" si="6"/>
        <v>1078933.75</v>
      </c>
      <c r="S30" s="88" t="str" cm="1">
        <f t="array" ref="S30">_xlfn.IFS(R30&gt;5000000,"Gold",R30&gt;=500000,"Silver",R30&gt;30000,"Bronze",TRUE,"Transactional")</f>
        <v>Silver</v>
      </c>
      <c r="T30" s="26" t="s">
        <v>54</v>
      </c>
      <c r="U30" s="101" t="s">
        <v>84</v>
      </c>
      <c r="V30" s="101" t="s">
        <v>204</v>
      </c>
      <c r="W30" s="77" t="str">
        <f t="shared" si="4"/>
        <v>Yes</v>
      </c>
      <c r="X30" s="77" t="str">
        <f>IFERROR(_xlfn.XLOOKUP(J30&amp;"||"&amp;K30,'Mapping Ref.'!$J$2:$J$538,'Mapping Ref.'!$K$2:$K$538),"")</f>
        <v>Childrens &amp; Adults</v>
      </c>
      <c r="Y30" s="77" t="str" cm="1">
        <f t="array" ref="Y30">_xlfn.IFS(R30&gt;2000000,"For Publication",R30&gt;100000,"PID",R30&gt;30000,"RFQ",TRUE,"Transactional")</f>
        <v>PID</v>
      </c>
      <c r="Z30" s="24" t="s">
        <v>86</v>
      </c>
      <c r="AA30" s="32">
        <v>36</v>
      </c>
      <c r="AB30" s="24">
        <v>24</v>
      </c>
      <c r="AC30" s="25">
        <v>43382</v>
      </c>
      <c r="AD30" s="24" t="s">
        <v>58</v>
      </c>
      <c r="AE30" s="24">
        <v>0</v>
      </c>
      <c r="AF30" s="24"/>
      <c r="AG30" s="24"/>
      <c r="AH30" s="24" t="s">
        <v>59</v>
      </c>
      <c r="AI30" s="24"/>
      <c r="AJ30" s="24" t="s">
        <v>59</v>
      </c>
      <c r="AK30" s="24"/>
      <c r="AL30" s="24"/>
      <c r="AM30" s="24"/>
      <c r="AN30" s="24"/>
      <c r="AO30" s="24">
        <v>0</v>
      </c>
      <c r="AP30" s="24" t="s">
        <v>60</v>
      </c>
      <c r="AQ30" s="24"/>
      <c r="AR30" s="24"/>
      <c r="AS30" s="89">
        <f t="shared" si="5"/>
        <v>71</v>
      </c>
      <c r="AT30" s="24" t="s">
        <v>220</v>
      </c>
    </row>
    <row r="31" spans="1:46" x14ac:dyDescent="0.5">
      <c r="A31" s="24">
        <v>44</v>
      </c>
      <c r="B31" s="24"/>
      <c r="C31" s="24" t="s">
        <v>77</v>
      </c>
      <c r="D31" s="27" t="s">
        <v>225</v>
      </c>
      <c r="E31" s="27" t="s">
        <v>226</v>
      </c>
      <c r="F31" s="77" t="str">
        <f t="shared" si="0"/>
        <v>HESTIA HOUSING AND SUPPORT</v>
      </c>
      <c r="G31" s="27" t="s">
        <v>219</v>
      </c>
      <c r="H31" s="24" t="s">
        <v>155</v>
      </c>
      <c r="I31" s="24" t="s">
        <v>155</v>
      </c>
      <c r="J31" s="31" t="s">
        <v>66</v>
      </c>
      <c r="K31" s="27" t="s">
        <v>83</v>
      </c>
      <c r="L31" s="25">
        <v>43191</v>
      </c>
      <c r="M31" s="25">
        <v>44651</v>
      </c>
      <c r="N31" s="81">
        <f t="shared" si="1"/>
        <v>45382</v>
      </c>
      <c r="O31" s="81" t="str">
        <f t="shared" ca="1" si="2"/>
        <v>Expired</v>
      </c>
      <c r="P31" s="81" t="str" cm="1">
        <f t="array" aca="1" ref="P31" ca="1">_xlfn.IFS((N31-TODAY())&gt;=547,"06 Expires over 18 months",(N31-TODAY())&gt;=365,"05 Expires in 18 months",(N31-TODAY())&gt;=183,"04 Expires in 12 months",(N31-TODAY())&gt;=92,"03 Expires in 6 months",(N31-TODAY())&gt;=31,"02 Expires in 3 months",(N31-TODAY())&gt;=0,"01 Expires in 30 days",(N31-TODAY())&gt;=-31,"01 Expired last 30 days",(N31-TODAY())&gt;=-92,"02 Expired last 3 months",(N31-TODAY())&gt;=-183,"03 Expired last 6 months",(N31-TODAY())&gt;=-365,"04 Expired last 12 months",(N31-TODAY())&gt;=-547,"05 Expired last 18 months",TRUE,"06 Expired over 18 months")</f>
        <v>06 Expired over 18 months</v>
      </c>
      <c r="Q31" s="65">
        <v>63775</v>
      </c>
      <c r="R31" s="84">
        <f t="shared" si="6"/>
        <v>377335.41666666669</v>
      </c>
      <c r="S31" s="88" t="str" cm="1">
        <f t="array" ref="S31">_xlfn.IFS(R31&gt;5000000,"Gold",R31&gt;=500000,"Silver",R31&gt;30000,"Bronze",TRUE,"Transactional")</f>
        <v>Bronze</v>
      </c>
      <c r="T31" s="26" t="s">
        <v>54</v>
      </c>
      <c r="U31" s="101" t="s">
        <v>208</v>
      </c>
      <c r="V31" s="101" t="s">
        <v>209</v>
      </c>
      <c r="W31" s="77" t="str">
        <f t="shared" si="4"/>
        <v>Yes</v>
      </c>
      <c r="X31" s="77" t="str">
        <f>IFERROR(_xlfn.XLOOKUP(J31&amp;"||"&amp;K31,'Mapping Ref.'!$J$2:$J$538,'Mapping Ref.'!$K$2:$K$538),"")</f>
        <v>Childrens &amp; Adults</v>
      </c>
      <c r="Y31" s="77" t="str" cm="1">
        <f t="array" ref="Y31">_xlfn.IFS(R31&gt;2000000,"For Publication",R31&gt;100000,"PID",R31&gt;30000,"RFQ",TRUE,"Transactional")</f>
        <v>PID</v>
      </c>
      <c r="Z31" s="24" t="s">
        <v>86</v>
      </c>
      <c r="AA31" s="32">
        <v>36</v>
      </c>
      <c r="AB31" s="24">
        <v>24</v>
      </c>
      <c r="AC31" s="25">
        <v>43382</v>
      </c>
      <c r="AD31" s="24" t="s">
        <v>58</v>
      </c>
      <c r="AE31" s="24">
        <v>0</v>
      </c>
      <c r="AF31" s="24"/>
      <c r="AG31" s="24"/>
      <c r="AH31" s="24" t="s">
        <v>59</v>
      </c>
      <c r="AI31" s="24"/>
      <c r="AJ31" s="24" t="s">
        <v>59</v>
      </c>
      <c r="AK31" s="24"/>
      <c r="AL31" s="24"/>
      <c r="AM31" s="24"/>
      <c r="AN31" s="24"/>
      <c r="AO31" s="24">
        <v>0</v>
      </c>
      <c r="AP31" s="24" t="s">
        <v>60</v>
      </c>
      <c r="AQ31" s="24"/>
      <c r="AR31" s="24"/>
      <c r="AS31" s="89">
        <f t="shared" si="5"/>
        <v>71</v>
      </c>
      <c r="AT31" s="24" t="s">
        <v>220</v>
      </c>
    </row>
    <row r="32" spans="1:46" x14ac:dyDescent="0.5">
      <c r="A32" s="24">
        <v>45</v>
      </c>
      <c r="B32" s="24"/>
      <c r="C32" s="24" t="s">
        <v>77</v>
      </c>
      <c r="D32" s="27" t="s">
        <v>227</v>
      </c>
      <c r="E32" s="27" t="s">
        <v>228</v>
      </c>
      <c r="F32" s="77" t="str">
        <f t="shared" si="0"/>
        <v>HESTIA HOUSING AND SUPPORT</v>
      </c>
      <c r="G32" s="27" t="s">
        <v>219</v>
      </c>
      <c r="H32" s="24" t="s">
        <v>155</v>
      </c>
      <c r="I32" s="24" t="s">
        <v>155</v>
      </c>
      <c r="J32" s="31" t="s">
        <v>66</v>
      </c>
      <c r="K32" s="27" t="s">
        <v>83</v>
      </c>
      <c r="L32" s="25">
        <v>43191</v>
      </c>
      <c r="M32" s="25">
        <v>44651</v>
      </c>
      <c r="N32" s="81">
        <f t="shared" si="1"/>
        <v>45382</v>
      </c>
      <c r="O32" s="81" t="str">
        <f t="shared" ca="1" si="2"/>
        <v>Expired</v>
      </c>
      <c r="P32" s="81" t="str" cm="1">
        <f t="array" aca="1" ref="P32" ca="1">_xlfn.IFS((N32-TODAY())&gt;=547,"06 Expires over 18 months",(N32-TODAY())&gt;=365,"05 Expires in 18 months",(N32-TODAY())&gt;=183,"04 Expires in 12 months",(N32-TODAY())&gt;=92,"03 Expires in 6 months",(N32-TODAY())&gt;=31,"02 Expires in 3 months",(N32-TODAY())&gt;=0,"01 Expires in 30 days",(N32-TODAY())&gt;=-31,"01 Expired last 30 days",(N32-TODAY())&gt;=-92,"02 Expired last 3 months",(N32-TODAY())&gt;=-183,"03 Expired last 6 months",(N32-TODAY())&gt;=-365,"04 Expired last 12 months",(N32-TODAY())&gt;=-547,"05 Expired last 18 months",TRUE,"06 Expired over 18 months")</f>
        <v>06 Expired over 18 months</v>
      </c>
      <c r="Q32" s="65">
        <v>100562</v>
      </c>
      <c r="R32" s="84">
        <f t="shared" si="6"/>
        <v>594991.83333333337</v>
      </c>
      <c r="S32" s="88" t="str" cm="1">
        <f t="array" ref="S32">_xlfn.IFS(R32&gt;5000000,"Gold",R32&gt;=500000,"Silver",R32&gt;30000,"Bronze",TRUE,"Transactional")</f>
        <v>Silver</v>
      </c>
      <c r="T32" s="26" t="s">
        <v>54</v>
      </c>
      <c r="U32" s="101" t="s">
        <v>162</v>
      </c>
      <c r="V32" s="101" t="s">
        <v>163</v>
      </c>
      <c r="W32" s="77" t="str">
        <f t="shared" si="4"/>
        <v>Yes</v>
      </c>
      <c r="X32" s="77" t="str">
        <f>IFERROR(_xlfn.XLOOKUP(J32&amp;"||"&amp;K32,'Mapping Ref.'!$J$2:$J$538,'Mapping Ref.'!$K$2:$K$538),"")</f>
        <v>Childrens &amp; Adults</v>
      </c>
      <c r="Y32" s="77" t="str" cm="1">
        <f t="array" ref="Y32">_xlfn.IFS(R32&gt;2000000,"For Publication",R32&gt;100000,"PID",R32&gt;30000,"RFQ",TRUE,"Transactional")</f>
        <v>PID</v>
      </c>
      <c r="Z32" s="24" t="s">
        <v>86</v>
      </c>
      <c r="AA32" s="32">
        <v>36</v>
      </c>
      <c r="AB32" s="24">
        <v>24</v>
      </c>
      <c r="AC32" s="25">
        <v>43382</v>
      </c>
      <c r="AD32" s="24" t="s">
        <v>58</v>
      </c>
      <c r="AE32" s="24">
        <v>0</v>
      </c>
      <c r="AF32" s="24"/>
      <c r="AG32" s="24"/>
      <c r="AH32" s="24" t="s">
        <v>59</v>
      </c>
      <c r="AI32" s="24"/>
      <c r="AJ32" s="24" t="s">
        <v>59</v>
      </c>
      <c r="AK32" s="24"/>
      <c r="AL32" s="24"/>
      <c r="AM32" s="24"/>
      <c r="AN32" s="24"/>
      <c r="AO32" s="24">
        <v>9544</v>
      </c>
      <c r="AP32" s="24" t="s">
        <v>60</v>
      </c>
      <c r="AQ32" s="24"/>
      <c r="AR32" s="24"/>
      <c r="AS32" s="89">
        <f t="shared" si="5"/>
        <v>71</v>
      </c>
      <c r="AT32" s="24" t="s">
        <v>220</v>
      </c>
    </row>
    <row r="33" spans="1:46" x14ac:dyDescent="0.5">
      <c r="A33" s="24">
        <v>46</v>
      </c>
      <c r="B33" s="24"/>
      <c r="C33" s="24" t="s">
        <v>77</v>
      </c>
      <c r="D33" s="27" t="s">
        <v>229</v>
      </c>
      <c r="E33" s="27" t="s">
        <v>230</v>
      </c>
      <c r="F33" s="77" t="str">
        <f t="shared" si="0"/>
        <v>HESTIA HOUSING AND SUPPORT</v>
      </c>
      <c r="G33" s="27" t="s">
        <v>219</v>
      </c>
      <c r="H33" s="24" t="s">
        <v>155</v>
      </c>
      <c r="I33" s="24" t="s">
        <v>155</v>
      </c>
      <c r="J33" s="31" t="s">
        <v>66</v>
      </c>
      <c r="K33" s="27" t="s">
        <v>83</v>
      </c>
      <c r="L33" s="25">
        <v>43191</v>
      </c>
      <c r="M33" s="25">
        <v>44651</v>
      </c>
      <c r="N33" s="81">
        <f t="shared" si="1"/>
        <v>45382</v>
      </c>
      <c r="O33" s="81" t="str">
        <f t="shared" ca="1" si="2"/>
        <v>Expired</v>
      </c>
      <c r="P33" s="81" t="str" cm="1">
        <f t="array" aca="1" ref="P33" ca="1">_xlfn.IFS((N33-TODAY())&gt;=547,"06 Expires over 18 months",(N33-TODAY())&gt;=365,"05 Expires in 18 months",(N33-TODAY())&gt;=183,"04 Expires in 12 months",(N33-TODAY())&gt;=92,"03 Expires in 6 months",(N33-TODAY())&gt;=31,"02 Expires in 3 months",(N33-TODAY())&gt;=0,"01 Expires in 30 days",(N33-TODAY())&gt;=-31,"01 Expired last 30 days",(N33-TODAY())&gt;=-92,"02 Expired last 3 months",(N33-TODAY())&gt;=-183,"03 Expired last 6 months",(N33-TODAY())&gt;=-365,"04 Expired last 12 months",(N33-TODAY())&gt;=-547,"05 Expired last 18 months",TRUE,"06 Expired over 18 months")</f>
        <v>06 Expired over 18 months</v>
      </c>
      <c r="Q33" s="65">
        <v>54910</v>
      </c>
      <c r="R33" s="84">
        <f t="shared" si="6"/>
        <v>324884.16666666669</v>
      </c>
      <c r="S33" s="88" t="str" cm="1">
        <f t="array" ref="S33">_xlfn.IFS(R33&gt;5000000,"Gold",R33&gt;=500000,"Silver",R33&gt;30000,"Bronze",TRUE,"Transactional")</f>
        <v>Bronze</v>
      </c>
      <c r="T33" s="26" t="s">
        <v>54</v>
      </c>
      <c r="U33" s="101" t="s">
        <v>208</v>
      </c>
      <c r="V33" s="101" t="s">
        <v>209</v>
      </c>
      <c r="W33" s="77" t="str">
        <f t="shared" si="4"/>
        <v>Yes</v>
      </c>
      <c r="X33" s="77" t="str">
        <f>IFERROR(_xlfn.XLOOKUP(J33&amp;"||"&amp;K33,'Mapping Ref.'!$J$2:$J$538,'Mapping Ref.'!$K$2:$K$538),"")</f>
        <v>Childrens &amp; Adults</v>
      </c>
      <c r="Y33" s="77" t="str" cm="1">
        <f t="array" ref="Y33">_xlfn.IFS(R33&gt;2000000,"For Publication",R33&gt;100000,"PID",R33&gt;30000,"RFQ",TRUE,"Transactional")</f>
        <v>PID</v>
      </c>
      <c r="Z33" s="24" t="s">
        <v>86</v>
      </c>
      <c r="AA33" s="32">
        <v>36</v>
      </c>
      <c r="AB33" s="24">
        <v>24</v>
      </c>
      <c r="AC33" s="25">
        <v>43382</v>
      </c>
      <c r="AD33" s="24" t="s">
        <v>58</v>
      </c>
      <c r="AE33" s="24">
        <v>0</v>
      </c>
      <c r="AF33" s="24"/>
      <c r="AG33" s="24"/>
      <c r="AH33" s="24" t="s">
        <v>59</v>
      </c>
      <c r="AI33" s="24"/>
      <c r="AJ33" s="24" t="s">
        <v>59</v>
      </c>
      <c r="AK33" s="24"/>
      <c r="AL33" s="24"/>
      <c r="AM33" s="24"/>
      <c r="AN33" s="24"/>
      <c r="AO33" s="24">
        <v>0</v>
      </c>
      <c r="AP33" s="24" t="s">
        <v>60</v>
      </c>
      <c r="AQ33" s="24"/>
      <c r="AR33" s="24"/>
      <c r="AS33" s="89">
        <f t="shared" si="5"/>
        <v>71</v>
      </c>
      <c r="AT33" s="24" t="s">
        <v>220</v>
      </c>
    </row>
    <row r="34" spans="1:46" x14ac:dyDescent="0.5">
      <c r="A34" s="24">
        <v>47</v>
      </c>
      <c r="B34" s="24"/>
      <c r="C34" s="24" t="s">
        <v>77</v>
      </c>
      <c r="D34" s="27" t="s">
        <v>231</v>
      </c>
      <c r="E34" s="27" t="s">
        <v>232</v>
      </c>
      <c r="F34" s="77" t="str">
        <f t="shared" si="0"/>
        <v>HESTIA HOUSING AND SUPPORT</v>
      </c>
      <c r="G34" s="27" t="s">
        <v>219</v>
      </c>
      <c r="H34" s="24" t="s">
        <v>155</v>
      </c>
      <c r="I34" s="24" t="s">
        <v>155</v>
      </c>
      <c r="J34" s="31" t="s">
        <v>66</v>
      </c>
      <c r="K34" s="27" t="s">
        <v>83</v>
      </c>
      <c r="L34" s="25">
        <v>43191</v>
      </c>
      <c r="M34" s="25">
        <v>44651</v>
      </c>
      <c r="N34" s="81">
        <f t="shared" ref="N34:N65" si="7">EDATE(M34,AB34)</f>
        <v>45382</v>
      </c>
      <c r="O34" s="81" t="str">
        <f t="shared" ref="O34:O65" ca="1" si="8">IF(N34&lt;TODAY(),"Expired","Live")</f>
        <v>Expired</v>
      </c>
      <c r="P34" s="81" t="str" cm="1">
        <f t="array" aca="1" ref="P34" ca="1">_xlfn.IFS((N34-TODAY())&gt;=547,"06 Expires over 18 months",(N34-TODAY())&gt;=365,"05 Expires in 18 months",(N34-TODAY())&gt;=183,"04 Expires in 12 months",(N34-TODAY())&gt;=92,"03 Expires in 6 months",(N34-TODAY())&gt;=31,"02 Expires in 3 months",(N34-TODAY())&gt;=0,"01 Expires in 30 days",(N34-TODAY())&gt;=-31,"01 Expired last 30 days",(N34-TODAY())&gt;=-92,"02 Expired last 3 months",(N34-TODAY())&gt;=-183,"03 Expired last 6 months",(N34-TODAY())&gt;=-365,"04 Expired last 12 months",(N34-TODAY())&gt;=-547,"05 Expired last 18 months",TRUE,"06 Expired over 18 months")</f>
        <v>06 Expired over 18 months</v>
      </c>
      <c r="Q34" s="65">
        <v>301088</v>
      </c>
      <c r="R34" s="84">
        <f t="shared" si="6"/>
        <v>1781437.3333333333</v>
      </c>
      <c r="S34" s="88" t="str" cm="1">
        <f t="array" ref="S34">_xlfn.IFS(R34&gt;5000000,"Gold",R34&gt;=500000,"Silver",R34&gt;30000,"Bronze",TRUE,"Transactional")</f>
        <v>Silver</v>
      </c>
      <c r="T34" s="26" t="s">
        <v>68</v>
      </c>
      <c r="U34" s="101" t="s">
        <v>162</v>
      </c>
      <c r="V34" s="101" t="s">
        <v>163</v>
      </c>
      <c r="W34" s="77" t="str">
        <f t="shared" si="4"/>
        <v>Yes</v>
      </c>
      <c r="X34" s="77" t="str">
        <f>IFERROR(_xlfn.XLOOKUP(J34&amp;"||"&amp;K34,'Mapping Ref.'!$J$2:$J$538,'Mapping Ref.'!$K$2:$K$538),"")</f>
        <v>Childrens &amp; Adults</v>
      </c>
      <c r="Y34" s="77" t="str" cm="1">
        <f t="array" ref="Y34">_xlfn.IFS(R34&gt;2000000,"For Publication",R34&gt;100000,"PID",R34&gt;30000,"RFQ",TRUE,"Transactional")</f>
        <v>PID</v>
      </c>
      <c r="Z34" s="24" t="s">
        <v>86</v>
      </c>
      <c r="AA34" s="32">
        <v>36</v>
      </c>
      <c r="AB34" s="24">
        <v>24</v>
      </c>
      <c r="AC34" s="25">
        <v>43382</v>
      </c>
      <c r="AD34" s="24" t="s">
        <v>58</v>
      </c>
      <c r="AE34" s="24">
        <v>0</v>
      </c>
      <c r="AF34" s="24"/>
      <c r="AG34" s="24"/>
      <c r="AH34" s="24" t="s">
        <v>59</v>
      </c>
      <c r="AI34" s="24"/>
      <c r="AJ34" s="24" t="s">
        <v>59</v>
      </c>
      <c r="AK34" s="24"/>
      <c r="AL34" s="24"/>
      <c r="AM34" s="24"/>
      <c r="AN34" s="24"/>
      <c r="AO34" s="24">
        <v>0</v>
      </c>
      <c r="AP34" s="24" t="s">
        <v>60</v>
      </c>
      <c r="AQ34" s="24"/>
      <c r="AR34" s="24"/>
      <c r="AS34" s="89">
        <f t="shared" ref="AS34:AS65" si="9">DATEDIF(L34,N34,"m")</f>
        <v>71</v>
      </c>
      <c r="AT34" s="24" t="s">
        <v>220</v>
      </c>
    </row>
    <row r="35" spans="1:46" x14ac:dyDescent="0.5">
      <c r="A35" s="24">
        <v>48</v>
      </c>
      <c r="B35" s="24"/>
      <c r="C35" s="24" t="s">
        <v>77</v>
      </c>
      <c r="D35" s="27" t="s">
        <v>233</v>
      </c>
      <c r="E35" s="27" t="s">
        <v>234</v>
      </c>
      <c r="F35" s="77" t="str">
        <f t="shared" si="0"/>
        <v>ADECCO UK LTD</v>
      </c>
      <c r="G35" s="27" t="s">
        <v>233</v>
      </c>
      <c r="H35" s="24" t="s">
        <v>235</v>
      </c>
      <c r="I35" s="24" t="s">
        <v>96</v>
      </c>
      <c r="J35" s="31" t="s">
        <v>52</v>
      </c>
      <c r="K35" s="27" t="s">
        <v>236</v>
      </c>
      <c r="L35" s="25">
        <v>42744</v>
      </c>
      <c r="M35" s="25">
        <v>43839</v>
      </c>
      <c r="N35" s="81">
        <f t="shared" si="7"/>
        <v>44205</v>
      </c>
      <c r="O35" s="81" t="str">
        <f t="shared" ca="1" si="8"/>
        <v>Expired</v>
      </c>
      <c r="P35" s="81" t="str" cm="1">
        <f t="array" aca="1" ref="P35" ca="1">_xlfn.IFS((N35-TODAY())&gt;=547,"06 Expires over 18 months",(N35-TODAY())&gt;=365,"05 Expires in 18 months",(N35-TODAY())&gt;=183,"04 Expires in 12 months",(N35-TODAY())&gt;=92,"03 Expires in 6 months",(N35-TODAY())&gt;=31,"02 Expires in 3 months",(N35-TODAY())&gt;=0,"01 Expires in 30 days",(N35-TODAY())&gt;=-31,"01 Expired last 30 days",(N35-TODAY())&gt;=-92,"02 Expired last 3 months",(N35-TODAY())&gt;=-183,"03 Expired last 6 months",(N35-TODAY())&gt;=-365,"04 Expired last 12 months",(N35-TODAY())&gt;=-547,"05 Expired last 18 months",TRUE,"06 Expired over 18 months")</f>
        <v>06 Expired over 18 months</v>
      </c>
      <c r="Q35" s="65">
        <v>30000000</v>
      </c>
      <c r="R35" s="84">
        <f t="shared" si="6"/>
        <v>120000000</v>
      </c>
      <c r="S35" s="88" t="str" cm="1">
        <f t="array" ref="S35">_xlfn.IFS(R35&gt;5000000,"Gold",R35&gt;=500000,"Silver",R35&gt;30000,"Bronze",TRUE,"Transactional")</f>
        <v>Gold</v>
      </c>
      <c r="T35" s="26" t="s">
        <v>54</v>
      </c>
      <c r="U35" s="101" t="s">
        <v>237</v>
      </c>
      <c r="V35" s="101" t="s">
        <v>238</v>
      </c>
      <c r="W35" s="77" t="str">
        <f t="shared" si="4"/>
        <v>Yes</v>
      </c>
      <c r="X35" s="77" t="str">
        <f>IFERROR(_xlfn.XLOOKUP(J35&amp;"||"&amp;K35,'Mapping Ref.'!$J$2:$J$538,'Mapping Ref.'!$K$2:$K$538),"")</f>
        <v>Corporate</v>
      </c>
      <c r="Y35" s="77" t="str" cm="1">
        <f t="array" ref="Y35">_xlfn.IFS(R35&gt;2000000,"For Publication",R35&gt;100000,"PID",R35&gt;30000,"RFQ",TRUE,"Transactional")</f>
        <v>For Publication</v>
      </c>
      <c r="Z35" s="24" t="s">
        <v>149</v>
      </c>
      <c r="AA35" s="32">
        <v>36</v>
      </c>
      <c r="AB35" s="24">
        <v>12</v>
      </c>
      <c r="AC35" s="25">
        <v>43382</v>
      </c>
      <c r="AD35" s="24" t="s">
        <v>102</v>
      </c>
      <c r="AE35" s="24">
        <v>0</v>
      </c>
      <c r="AF35" s="24"/>
      <c r="AG35" s="24"/>
      <c r="AH35" s="24" t="s">
        <v>60</v>
      </c>
      <c r="AI35" s="24" t="s">
        <v>60</v>
      </c>
      <c r="AJ35" s="24" t="s">
        <v>60</v>
      </c>
      <c r="AK35" s="24"/>
      <c r="AL35" s="24"/>
      <c r="AM35" s="24"/>
      <c r="AN35" s="24"/>
      <c r="AO35" s="55">
        <v>234210</v>
      </c>
      <c r="AP35" s="24" t="s">
        <v>59</v>
      </c>
      <c r="AQ35" s="24"/>
      <c r="AR35" s="24"/>
      <c r="AS35" s="89">
        <f t="shared" si="9"/>
        <v>48</v>
      </c>
      <c r="AT35" s="24" t="s">
        <v>239</v>
      </c>
    </row>
    <row r="36" spans="1:46" x14ac:dyDescent="0.5">
      <c r="A36" s="24">
        <v>49</v>
      </c>
      <c r="B36" s="24"/>
      <c r="C36" s="24" t="s">
        <v>77</v>
      </c>
      <c r="D36" s="27" t="s">
        <v>240</v>
      </c>
      <c r="E36" s="27" t="s">
        <v>241</v>
      </c>
      <c r="F36" s="77" t="str">
        <f t="shared" si="0"/>
        <v>HESTIA HOUSING AND SUPPORT</v>
      </c>
      <c r="G36" s="27" t="s">
        <v>219</v>
      </c>
      <c r="H36" s="24" t="s">
        <v>155</v>
      </c>
      <c r="I36" s="24" t="s">
        <v>155</v>
      </c>
      <c r="J36" s="31" t="s">
        <v>66</v>
      </c>
      <c r="K36" s="27" t="s">
        <v>83</v>
      </c>
      <c r="L36" s="25">
        <v>43191</v>
      </c>
      <c r="M36" s="25">
        <v>44651</v>
      </c>
      <c r="N36" s="81">
        <f t="shared" si="7"/>
        <v>45382</v>
      </c>
      <c r="O36" s="81" t="str">
        <f t="shared" ca="1" si="8"/>
        <v>Expired</v>
      </c>
      <c r="P36" s="81" t="str" cm="1">
        <f t="array" aca="1" ref="P36" ca="1">_xlfn.IFS((N36-TODAY())&gt;=547,"06 Expires over 18 months",(N36-TODAY())&gt;=365,"05 Expires in 18 months",(N36-TODAY())&gt;=183,"04 Expires in 12 months",(N36-TODAY())&gt;=92,"03 Expires in 6 months",(N36-TODAY())&gt;=31,"02 Expires in 3 months",(N36-TODAY())&gt;=0,"01 Expires in 30 days",(N36-TODAY())&gt;=-31,"01 Expired last 30 days",(N36-TODAY())&gt;=-92,"02 Expired last 3 months",(N36-TODAY())&gt;=-183,"03 Expired last 6 months",(N36-TODAY())&gt;=-365,"04 Expired last 12 months",(N36-TODAY())&gt;=-547,"05 Expired last 18 months",TRUE,"06 Expired over 18 months")</f>
        <v>06 Expired over 18 months</v>
      </c>
      <c r="Q36" s="65">
        <v>96972.14</v>
      </c>
      <c r="R36" s="84">
        <f t="shared" si="6"/>
        <v>573751.82833333337</v>
      </c>
      <c r="S36" s="88" t="str" cm="1">
        <f t="array" ref="S36">_xlfn.IFS(R36&gt;5000000,"Gold",R36&gt;=500000,"Silver",R36&gt;30000,"Bronze",TRUE,"Transactional")</f>
        <v>Silver</v>
      </c>
      <c r="T36" s="26" t="s">
        <v>54</v>
      </c>
      <c r="U36" s="101" t="s">
        <v>84</v>
      </c>
      <c r="V36" s="101" t="s">
        <v>157</v>
      </c>
      <c r="W36" s="77" t="str">
        <f t="shared" si="4"/>
        <v>Yes</v>
      </c>
      <c r="X36" s="77" t="str">
        <f>IFERROR(_xlfn.XLOOKUP(J36&amp;"||"&amp;K36,'Mapping Ref.'!$J$2:$J$538,'Mapping Ref.'!$K$2:$K$538),"")</f>
        <v>Childrens &amp; Adults</v>
      </c>
      <c r="Y36" s="77" t="str" cm="1">
        <f t="array" ref="Y36">_xlfn.IFS(R36&gt;2000000,"For Publication",R36&gt;100000,"PID",R36&gt;30000,"RFQ",TRUE,"Transactional")</f>
        <v>PID</v>
      </c>
      <c r="Z36" s="24" t="s">
        <v>86</v>
      </c>
      <c r="AA36" s="32">
        <v>36</v>
      </c>
      <c r="AB36" s="24">
        <v>24</v>
      </c>
      <c r="AC36" s="25">
        <v>43382</v>
      </c>
      <c r="AD36" s="24" t="s">
        <v>58</v>
      </c>
      <c r="AE36" s="24">
        <v>0</v>
      </c>
      <c r="AF36" s="24"/>
      <c r="AG36" s="24"/>
      <c r="AH36" s="24" t="s">
        <v>59</v>
      </c>
      <c r="AI36" s="24"/>
      <c r="AJ36" s="24" t="s">
        <v>59</v>
      </c>
      <c r="AK36" s="24"/>
      <c r="AL36" s="24"/>
      <c r="AM36" s="24"/>
      <c r="AN36" s="24"/>
      <c r="AO36" s="24">
        <v>0</v>
      </c>
      <c r="AP36" s="24" t="s">
        <v>60</v>
      </c>
      <c r="AQ36" s="24"/>
      <c r="AR36" s="24"/>
      <c r="AS36" s="89">
        <f t="shared" si="9"/>
        <v>71</v>
      </c>
      <c r="AT36" s="24" t="s">
        <v>220</v>
      </c>
    </row>
    <row r="37" spans="1:46" x14ac:dyDescent="0.5">
      <c r="A37" s="24">
        <v>50</v>
      </c>
      <c r="B37" s="24"/>
      <c r="C37" s="24"/>
      <c r="D37" s="27" t="s">
        <v>242</v>
      </c>
      <c r="E37" s="27" t="s">
        <v>241</v>
      </c>
      <c r="F37" s="77" t="str">
        <f t="shared" si="0"/>
        <v>HOUSING FOR WOMEN</v>
      </c>
      <c r="G37" s="27" t="s">
        <v>243</v>
      </c>
      <c r="H37" s="24" t="s">
        <v>155</v>
      </c>
      <c r="I37" s="24" t="s">
        <v>155</v>
      </c>
      <c r="J37" s="31" t="s">
        <v>66</v>
      </c>
      <c r="K37" s="27" t="s">
        <v>83</v>
      </c>
      <c r="L37" s="25">
        <v>42461</v>
      </c>
      <c r="M37" s="25">
        <v>44651</v>
      </c>
      <c r="N37" s="81">
        <f t="shared" si="7"/>
        <v>45382</v>
      </c>
      <c r="O37" s="81" t="str">
        <f t="shared" ca="1" si="8"/>
        <v>Expired</v>
      </c>
      <c r="P37" s="81" t="str" cm="1">
        <f t="array" aca="1" ref="P37" ca="1">_xlfn.IFS((N37-TODAY())&gt;=547,"06 Expires over 18 months",(N37-TODAY())&gt;=365,"05 Expires in 18 months",(N37-TODAY())&gt;=183,"04 Expires in 12 months",(N37-TODAY())&gt;=92,"03 Expires in 6 months",(N37-TODAY())&gt;=31,"02 Expires in 3 months",(N37-TODAY())&gt;=0,"01 Expires in 30 days",(N37-TODAY())&gt;=-31,"01 Expired last 30 days",(N37-TODAY())&gt;=-92,"02 Expired last 3 months",(N37-TODAY())&gt;=-183,"03 Expired last 6 months",(N37-TODAY())&gt;=-365,"04 Expired last 12 months",(N37-TODAY())&gt;=-547,"05 Expired last 18 months",TRUE,"06 Expired over 18 months")</f>
        <v>06 Expired over 18 months</v>
      </c>
      <c r="Q37" s="65">
        <v>85150</v>
      </c>
      <c r="R37" s="84">
        <f t="shared" si="6"/>
        <v>674104.16666666663</v>
      </c>
      <c r="S37" s="88" t="str" cm="1">
        <f t="array" ref="S37">_xlfn.IFS(R37&gt;5000000,"Gold",R37&gt;=500000,"Silver",R37&gt;30000,"Bronze",TRUE,"Transactional")</f>
        <v>Silver</v>
      </c>
      <c r="T37" s="26" t="s">
        <v>54</v>
      </c>
      <c r="U37" s="101" t="s">
        <v>84</v>
      </c>
      <c r="V37" s="101" t="s">
        <v>157</v>
      </c>
      <c r="W37" s="77" t="str">
        <f t="shared" si="4"/>
        <v>Yes</v>
      </c>
      <c r="X37" s="77" t="str">
        <f>IFERROR(_xlfn.XLOOKUP(J37&amp;"||"&amp;K37,'Mapping Ref.'!$J$2:$J$538,'Mapping Ref.'!$K$2:$K$538),"")</f>
        <v>Childrens &amp; Adults</v>
      </c>
      <c r="Y37" s="77" t="str" cm="1">
        <f t="array" ref="Y37">_xlfn.IFS(R37&gt;2000000,"For Publication",R37&gt;100000,"PID",R37&gt;30000,"RFQ",TRUE,"Transactional")</f>
        <v>PID</v>
      </c>
      <c r="Z37" s="24" t="s">
        <v>86</v>
      </c>
      <c r="AA37" s="32">
        <v>36</v>
      </c>
      <c r="AB37" s="24">
        <v>24</v>
      </c>
      <c r="AC37" s="25">
        <v>43382</v>
      </c>
      <c r="AD37" s="24" t="s">
        <v>58</v>
      </c>
      <c r="AE37" s="24">
        <v>0</v>
      </c>
      <c r="AF37" s="24"/>
      <c r="AG37" s="24"/>
      <c r="AH37" s="24" t="s">
        <v>59</v>
      </c>
      <c r="AI37" s="24"/>
      <c r="AJ37" s="24" t="s">
        <v>59</v>
      </c>
      <c r="AK37" s="24"/>
      <c r="AL37" s="24"/>
      <c r="AM37" s="24"/>
      <c r="AN37" s="24"/>
      <c r="AO37" s="24">
        <v>9461</v>
      </c>
      <c r="AP37" s="24" t="s">
        <v>60</v>
      </c>
      <c r="AQ37" s="24"/>
      <c r="AR37" s="24"/>
      <c r="AS37" s="89">
        <f t="shared" si="9"/>
        <v>95</v>
      </c>
      <c r="AT37" s="24" t="s">
        <v>244</v>
      </c>
    </row>
    <row r="38" spans="1:46" x14ac:dyDescent="0.5">
      <c r="A38" s="24">
        <v>51</v>
      </c>
      <c r="B38" s="24"/>
      <c r="C38" s="24" t="s">
        <v>77</v>
      </c>
      <c r="D38" s="27" t="s">
        <v>245</v>
      </c>
      <c r="E38" s="27" t="s">
        <v>246</v>
      </c>
      <c r="F38" s="77" t="str">
        <f t="shared" si="0"/>
        <v>LONDON BOROUGH OF EALING</v>
      </c>
      <c r="G38" s="27" t="s">
        <v>213</v>
      </c>
      <c r="H38" s="24" t="s">
        <v>155</v>
      </c>
      <c r="I38" s="24" t="s">
        <v>155</v>
      </c>
      <c r="J38" s="31" t="s">
        <v>66</v>
      </c>
      <c r="K38" s="27" t="s">
        <v>83</v>
      </c>
      <c r="L38" s="25">
        <v>43191</v>
      </c>
      <c r="M38" s="25">
        <v>44286</v>
      </c>
      <c r="N38" s="81">
        <f t="shared" si="7"/>
        <v>44286</v>
      </c>
      <c r="O38" s="81" t="str">
        <f t="shared" ca="1" si="8"/>
        <v>Expired</v>
      </c>
      <c r="P38" s="81" t="str" cm="1">
        <f t="array" aca="1" ref="P38" ca="1">_xlfn.IFS((N38-TODAY())&gt;=547,"06 Expires over 18 months",(N38-TODAY())&gt;=365,"05 Expires in 18 months",(N38-TODAY())&gt;=183,"04 Expires in 12 months",(N38-TODAY())&gt;=92,"03 Expires in 6 months",(N38-TODAY())&gt;=31,"02 Expires in 3 months",(N38-TODAY())&gt;=0,"01 Expires in 30 days",(N38-TODAY())&gt;=-31,"01 Expired last 30 days",(N38-TODAY())&gt;=-92,"02 Expired last 3 months",(N38-TODAY())&gt;=-183,"03 Expired last 6 months",(N38-TODAY())&gt;=-365,"04 Expired last 12 months",(N38-TODAY())&gt;=-547,"05 Expired last 18 months",TRUE,"06 Expired over 18 months")</f>
        <v>06 Expired over 18 months</v>
      </c>
      <c r="Q38" s="65">
        <v>30003</v>
      </c>
      <c r="R38" s="84">
        <f t="shared" si="6"/>
        <v>87508.75</v>
      </c>
      <c r="S38" s="88" t="str" cm="1">
        <f t="array" ref="S38">_xlfn.IFS(R38&gt;5000000,"Gold",R38&gt;=500000,"Silver",R38&gt;30000,"Bronze",TRUE,"Transactional")</f>
        <v>Bronze</v>
      </c>
      <c r="T38" s="26" t="s">
        <v>54</v>
      </c>
      <c r="U38" s="101" t="s">
        <v>116</v>
      </c>
      <c r="V38" s="101" t="s">
        <v>70</v>
      </c>
      <c r="W38" s="77" t="str">
        <f t="shared" si="4"/>
        <v>No</v>
      </c>
      <c r="X38" s="77" t="str">
        <f>IFERROR(_xlfn.XLOOKUP(J38&amp;"||"&amp;K38,'Mapping Ref.'!$J$2:$J$538,'Mapping Ref.'!$K$2:$K$538),"")</f>
        <v>Childrens &amp; Adults</v>
      </c>
      <c r="Y38" s="77" t="str" cm="1">
        <f t="array" ref="Y38">_xlfn.IFS(R38&gt;2000000,"For Publication",R38&gt;100000,"PID",R38&gt;30000,"RFQ",TRUE,"Transactional")</f>
        <v>RFQ</v>
      </c>
      <c r="Z38" s="24" t="s">
        <v>86</v>
      </c>
      <c r="AA38" s="32">
        <v>12</v>
      </c>
      <c r="AB38" s="24">
        <v>0</v>
      </c>
      <c r="AC38" s="25">
        <v>43382</v>
      </c>
      <c r="AD38" s="24" t="s">
        <v>58</v>
      </c>
      <c r="AE38" s="24">
        <v>0</v>
      </c>
      <c r="AF38" s="24"/>
      <c r="AG38" s="24"/>
      <c r="AH38" s="24" t="s">
        <v>59</v>
      </c>
      <c r="AI38" s="24"/>
      <c r="AJ38" s="24" t="s">
        <v>60</v>
      </c>
      <c r="AK38" s="24" t="s">
        <v>215</v>
      </c>
      <c r="AL38" s="24"/>
      <c r="AM38" s="24"/>
      <c r="AN38" s="24"/>
      <c r="AO38" s="24">
        <v>0</v>
      </c>
      <c r="AP38" s="24" t="s">
        <v>60</v>
      </c>
      <c r="AQ38" s="24"/>
      <c r="AR38" s="24"/>
      <c r="AS38" s="89">
        <f t="shared" si="9"/>
        <v>35</v>
      </c>
      <c r="AT38" s="24" t="s">
        <v>216</v>
      </c>
    </row>
    <row r="39" spans="1:46" x14ac:dyDescent="0.5">
      <c r="A39" s="24">
        <v>52</v>
      </c>
      <c r="B39" s="24"/>
      <c r="C39" s="24" t="s">
        <v>77</v>
      </c>
      <c r="D39" s="27" t="s">
        <v>247</v>
      </c>
      <c r="E39" s="27" t="s">
        <v>160</v>
      </c>
      <c r="F39" s="77" t="str">
        <f t="shared" si="0"/>
        <v>LONDON BOROUGH OF EALING</v>
      </c>
      <c r="G39" s="27" t="s">
        <v>213</v>
      </c>
      <c r="H39" s="24" t="s">
        <v>155</v>
      </c>
      <c r="I39" s="24" t="s">
        <v>155</v>
      </c>
      <c r="J39" s="31" t="s">
        <v>66</v>
      </c>
      <c r="K39" s="27" t="s">
        <v>83</v>
      </c>
      <c r="L39" s="25">
        <v>43191</v>
      </c>
      <c r="M39" s="25">
        <v>44286</v>
      </c>
      <c r="N39" s="81">
        <f t="shared" si="7"/>
        <v>44286</v>
      </c>
      <c r="O39" s="81" t="str">
        <f t="shared" ca="1" si="8"/>
        <v>Expired</v>
      </c>
      <c r="P39" s="81" t="str" cm="1">
        <f t="array" aca="1" ref="P39" ca="1">_xlfn.IFS((N39-TODAY())&gt;=547,"06 Expires over 18 months",(N39-TODAY())&gt;=365,"05 Expires in 18 months",(N39-TODAY())&gt;=183,"04 Expires in 12 months",(N39-TODAY())&gt;=92,"03 Expires in 6 months",(N39-TODAY())&gt;=31,"02 Expires in 3 months",(N39-TODAY())&gt;=0,"01 Expires in 30 days",(N39-TODAY())&gt;=-31,"01 Expired last 30 days",(N39-TODAY())&gt;=-92,"02 Expired last 3 months",(N39-TODAY())&gt;=-183,"03 Expired last 6 months",(N39-TODAY())&gt;=-365,"04 Expired last 12 months",(N39-TODAY())&gt;=-547,"05 Expired last 18 months",TRUE,"06 Expired over 18 months")</f>
        <v>06 Expired over 18 months</v>
      </c>
      <c r="Q39" s="65">
        <v>281129.27</v>
      </c>
      <c r="R39" s="84">
        <f t="shared" si="6"/>
        <v>819960.37083333347</v>
      </c>
      <c r="S39" s="88" t="str" cm="1">
        <f t="array" ref="S39">_xlfn.IFS(R39&gt;5000000,"Gold",R39&gt;=500000,"Silver",R39&gt;30000,"Bronze",TRUE,"Transactional")</f>
        <v>Silver</v>
      </c>
      <c r="T39" s="26" t="s">
        <v>54</v>
      </c>
      <c r="U39" s="101" t="s">
        <v>162</v>
      </c>
      <c r="V39" s="101" t="s">
        <v>163</v>
      </c>
      <c r="W39" s="77" t="str">
        <f t="shared" si="4"/>
        <v>No</v>
      </c>
      <c r="X39" s="77" t="str">
        <f>IFERROR(_xlfn.XLOOKUP(J39&amp;"||"&amp;K39,'Mapping Ref.'!$J$2:$J$538,'Mapping Ref.'!$K$2:$K$538),"")</f>
        <v>Childrens &amp; Adults</v>
      </c>
      <c r="Y39" s="77" t="str" cm="1">
        <f t="array" ref="Y39">_xlfn.IFS(R39&gt;2000000,"For Publication",R39&gt;100000,"PID",R39&gt;30000,"RFQ",TRUE,"Transactional")</f>
        <v>PID</v>
      </c>
      <c r="Z39" s="24" t="s">
        <v>86</v>
      </c>
      <c r="AA39" s="32">
        <v>12</v>
      </c>
      <c r="AB39" s="24">
        <v>0</v>
      </c>
      <c r="AC39" s="25">
        <v>43382</v>
      </c>
      <c r="AD39" s="24" t="s">
        <v>58</v>
      </c>
      <c r="AE39" s="24">
        <v>0</v>
      </c>
      <c r="AF39" s="24"/>
      <c r="AG39" s="24"/>
      <c r="AH39" s="24" t="s">
        <v>59</v>
      </c>
      <c r="AI39" s="24"/>
      <c r="AJ39" s="24" t="s">
        <v>60</v>
      </c>
      <c r="AK39" s="24" t="s">
        <v>215</v>
      </c>
      <c r="AL39" s="24"/>
      <c r="AM39" s="24"/>
      <c r="AN39" s="24"/>
      <c r="AO39" s="24">
        <v>0</v>
      </c>
      <c r="AP39" s="24" t="s">
        <v>60</v>
      </c>
      <c r="AQ39" s="24"/>
      <c r="AR39" s="24"/>
      <c r="AS39" s="89">
        <f t="shared" si="9"/>
        <v>35</v>
      </c>
      <c r="AT39" s="24" t="s">
        <v>216</v>
      </c>
    </row>
    <row r="40" spans="1:46" x14ac:dyDescent="0.5">
      <c r="A40" s="24">
        <v>53</v>
      </c>
      <c r="B40" s="24"/>
      <c r="C40" s="24" t="s">
        <v>77</v>
      </c>
      <c r="D40" s="27" t="s">
        <v>248</v>
      </c>
      <c r="E40" s="27" t="s">
        <v>249</v>
      </c>
      <c r="F40" s="77" t="str">
        <f t="shared" si="0"/>
        <v>LONDON BOROUGH OF EALING</v>
      </c>
      <c r="G40" s="27" t="s">
        <v>213</v>
      </c>
      <c r="H40" s="24" t="s">
        <v>155</v>
      </c>
      <c r="I40" s="24" t="s">
        <v>155</v>
      </c>
      <c r="J40" s="31" t="s">
        <v>66</v>
      </c>
      <c r="K40" s="27" t="s">
        <v>83</v>
      </c>
      <c r="L40" s="25">
        <v>43191</v>
      </c>
      <c r="M40" s="25">
        <v>44286</v>
      </c>
      <c r="N40" s="81">
        <f t="shared" si="7"/>
        <v>44286</v>
      </c>
      <c r="O40" s="81" t="str">
        <f t="shared" ca="1" si="8"/>
        <v>Expired</v>
      </c>
      <c r="P40" s="81" t="str" cm="1">
        <f t="array" aca="1" ref="P40" ca="1">_xlfn.IFS((N40-TODAY())&gt;=547,"06 Expires over 18 months",(N40-TODAY())&gt;=365,"05 Expires in 18 months",(N40-TODAY())&gt;=183,"04 Expires in 12 months",(N40-TODAY())&gt;=92,"03 Expires in 6 months",(N40-TODAY())&gt;=31,"02 Expires in 3 months",(N40-TODAY())&gt;=0,"01 Expires in 30 days",(N40-TODAY())&gt;=-31,"01 Expired last 30 days",(N40-TODAY())&gt;=-92,"02 Expired last 3 months",(N40-TODAY())&gt;=-183,"03 Expired last 6 months",(N40-TODAY())&gt;=-365,"04 Expired last 12 months",(N40-TODAY())&gt;=-547,"05 Expired last 18 months",TRUE,"06 Expired over 18 months")</f>
        <v>06 Expired over 18 months</v>
      </c>
      <c r="Q40" s="65">
        <v>36211.15</v>
      </c>
      <c r="R40" s="84">
        <f t="shared" si="6"/>
        <v>105615.85416666667</v>
      </c>
      <c r="S40" s="88" t="str" cm="1">
        <f t="array" ref="S40">_xlfn.IFS(R40&gt;5000000,"Gold",R40&gt;=500000,"Silver",R40&gt;30000,"Bronze",TRUE,"Transactional")</f>
        <v>Bronze</v>
      </c>
      <c r="T40" s="26" t="s">
        <v>54</v>
      </c>
      <c r="U40" s="101" t="s">
        <v>208</v>
      </c>
      <c r="V40" s="101" t="s">
        <v>209</v>
      </c>
      <c r="W40" s="77" t="str">
        <f t="shared" si="4"/>
        <v>No</v>
      </c>
      <c r="X40" s="77" t="str">
        <f>IFERROR(_xlfn.XLOOKUP(J40&amp;"||"&amp;K40,'Mapping Ref.'!$J$2:$J$538,'Mapping Ref.'!$K$2:$K$538),"")</f>
        <v>Childrens &amp; Adults</v>
      </c>
      <c r="Y40" s="77" t="str" cm="1">
        <f t="array" ref="Y40">_xlfn.IFS(R40&gt;2000000,"For Publication",R40&gt;100000,"PID",R40&gt;30000,"RFQ",TRUE,"Transactional")</f>
        <v>PID</v>
      </c>
      <c r="Z40" s="24" t="s">
        <v>86</v>
      </c>
      <c r="AA40" s="32">
        <v>12</v>
      </c>
      <c r="AB40" s="24">
        <v>0</v>
      </c>
      <c r="AC40" s="25">
        <v>43382</v>
      </c>
      <c r="AD40" s="24" t="s">
        <v>58</v>
      </c>
      <c r="AE40" s="24">
        <v>0</v>
      </c>
      <c r="AF40" s="24"/>
      <c r="AG40" s="24"/>
      <c r="AH40" s="24" t="s">
        <v>59</v>
      </c>
      <c r="AI40" s="24"/>
      <c r="AJ40" s="24" t="s">
        <v>60</v>
      </c>
      <c r="AK40" s="24" t="s">
        <v>215</v>
      </c>
      <c r="AL40" s="24"/>
      <c r="AM40" s="24"/>
      <c r="AN40" s="24"/>
      <c r="AO40" s="24"/>
      <c r="AP40" s="24" t="s">
        <v>60</v>
      </c>
      <c r="AQ40" s="24"/>
      <c r="AR40" s="24"/>
      <c r="AS40" s="89">
        <f t="shared" si="9"/>
        <v>35</v>
      </c>
      <c r="AT40" s="24" t="s">
        <v>216</v>
      </c>
    </row>
    <row r="41" spans="1:46" x14ac:dyDescent="0.5">
      <c r="A41" s="24">
        <v>54</v>
      </c>
      <c r="B41" s="24"/>
      <c r="C41" s="24" t="s">
        <v>77</v>
      </c>
      <c r="D41" s="27" t="s">
        <v>250</v>
      </c>
      <c r="E41" s="27" t="s">
        <v>230</v>
      </c>
      <c r="F41" s="77" t="str">
        <f t="shared" si="0"/>
        <v>LONDON BOROUGH OF EALING</v>
      </c>
      <c r="G41" s="27" t="s">
        <v>213</v>
      </c>
      <c r="H41" s="24" t="s">
        <v>155</v>
      </c>
      <c r="I41" s="24" t="s">
        <v>155</v>
      </c>
      <c r="J41" s="31" t="s">
        <v>66</v>
      </c>
      <c r="K41" s="27" t="s">
        <v>83</v>
      </c>
      <c r="L41" s="25">
        <v>43191</v>
      </c>
      <c r="M41" s="25">
        <v>44286</v>
      </c>
      <c r="N41" s="81">
        <f t="shared" si="7"/>
        <v>44286</v>
      </c>
      <c r="O41" s="81" t="str">
        <f t="shared" ca="1" si="8"/>
        <v>Expired</v>
      </c>
      <c r="P41" s="81" t="str" cm="1">
        <f t="array" aca="1" ref="P41" ca="1">_xlfn.IFS((N41-TODAY())&gt;=547,"06 Expires over 18 months",(N41-TODAY())&gt;=365,"05 Expires in 18 months",(N41-TODAY())&gt;=183,"04 Expires in 12 months",(N41-TODAY())&gt;=92,"03 Expires in 6 months",(N41-TODAY())&gt;=31,"02 Expires in 3 months",(N41-TODAY())&gt;=0,"01 Expires in 30 days",(N41-TODAY())&gt;=-31,"01 Expired last 30 days",(N41-TODAY())&gt;=-92,"02 Expired last 3 months",(N41-TODAY())&gt;=-183,"03 Expired last 6 months",(N41-TODAY())&gt;=-365,"04 Expired last 12 months",(N41-TODAY())&gt;=-547,"05 Expired last 18 months",TRUE,"06 Expired over 18 months")</f>
        <v>06 Expired over 18 months</v>
      </c>
      <c r="Q41" s="65">
        <v>58172.66</v>
      </c>
      <c r="R41" s="84">
        <f t="shared" si="6"/>
        <v>169670.25833333333</v>
      </c>
      <c r="S41" s="88" t="str" cm="1">
        <f t="array" ref="S41">_xlfn.IFS(R41&gt;5000000,"Gold",R41&gt;=500000,"Silver",R41&gt;30000,"Bronze",TRUE,"Transactional")</f>
        <v>Bronze</v>
      </c>
      <c r="T41" s="26" t="s">
        <v>54</v>
      </c>
      <c r="U41" s="101" t="s">
        <v>208</v>
      </c>
      <c r="V41" s="101" t="s">
        <v>209</v>
      </c>
      <c r="W41" s="77" t="str">
        <f t="shared" si="4"/>
        <v>No</v>
      </c>
      <c r="X41" s="77" t="str">
        <f>IFERROR(_xlfn.XLOOKUP(J41&amp;"||"&amp;K41,'Mapping Ref.'!$J$2:$J$538,'Mapping Ref.'!$K$2:$K$538),"")</f>
        <v>Childrens &amp; Adults</v>
      </c>
      <c r="Y41" s="77" t="str" cm="1">
        <f t="array" ref="Y41">_xlfn.IFS(R41&gt;2000000,"For Publication",R41&gt;100000,"PID",R41&gt;30000,"RFQ",TRUE,"Transactional")</f>
        <v>PID</v>
      </c>
      <c r="Z41" s="24" t="s">
        <v>86</v>
      </c>
      <c r="AA41" s="32">
        <v>12</v>
      </c>
      <c r="AB41" s="24">
        <v>0</v>
      </c>
      <c r="AC41" s="25">
        <v>43382</v>
      </c>
      <c r="AD41" s="24" t="s">
        <v>58</v>
      </c>
      <c r="AE41" s="24">
        <v>0</v>
      </c>
      <c r="AF41" s="24"/>
      <c r="AG41" s="24"/>
      <c r="AH41" s="24" t="s">
        <v>59</v>
      </c>
      <c r="AI41" s="24"/>
      <c r="AJ41" s="24" t="s">
        <v>60</v>
      </c>
      <c r="AK41" s="24" t="s">
        <v>215</v>
      </c>
      <c r="AL41" s="24"/>
      <c r="AM41" s="24"/>
      <c r="AN41" s="24"/>
      <c r="AO41" s="24">
        <v>0</v>
      </c>
      <c r="AP41" s="24" t="s">
        <v>60</v>
      </c>
      <c r="AQ41" s="24"/>
      <c r="AR41" s="24"/>
      <c r="AS41" s="89">
        <f t="shared" si="9"/>
        <v>35</v>
      </c>
      <c r="AT41" s="24" t="s">
        <v>216</v>
      </c>
    </row>
    <row r="42" spans="1:46" x14ac:dyDescent="0.5">
      <c r="A42" s="24">
        <v>55</v>
      </c>
      <c r="B42" s="24"/>
      <c r="C42" s="24" t="s">
        <v>77</v>
      </c>
      <c r="D42" s="27" t="s">
        <v>251</v>
      </c>
      <c r="E42" s="27" t="s">
        <v>160</v>
      </c>
      <c r="F42" s="77" t="str">
        <f t="shared" si="0"/>
        <v>LONDON BOROUGH OF EALING</v>
      </c>
      <c r="G42" s="27" t="s">
        <v>213</v>
      </c>
      <c r="H42" s="24" t="s">
        <v>155</v>
      </c>
      <c r="I42" s="24" t="s">
        <v>155</v>
      </c>
      <c r="J42" s="31" t="s">
        <v>66</v>
      </c>
      <c r="K42" s="27" t="s">
        <v>83</v>
      </c>
      <c r="L42" s="25">
        <v>43191</v>
      </c>
      <c r="M42" s="25">
        <v>44286</v>
      </c>
      <c r="N42" s="81">
        <f t="shared" si="7"/>
        <v>44286</v>
      </c>
      <c r="O42" s="81" t="str">
        <f t="shared" ca="1" si="8"/>
        <v>Expired</v>
      </c>
      <c r="P42" s="81" t="str" cm="1">
        <f t="array" aca="1" ref="P42" ca="1">_xlfn.IFS((N42-TODAY())&gt;=547,"06 Expires over 18 months",(N42-TODAY())&gt;=365,"05 Expires in 18 months",(N42-TODAY())&gt;=183,"04 Expires in 12 months",(N42-TODAY())&gt;=92,"03 Expires in 6 months",(N42-TODAY())&gt;=31,"02 Expires in 3 months",(N42-TODAY())&gt;=0,"01 Expires in 30 days",(N42-TODAY())&gt;=-31,"01 Expired last 30 days",(N42-TODAY())&gt;=-92,"02 Expired last 3 months",(N42-TODAY())&gt;=-183,"03 Expired last 6 months",(N42-TODAY())&gt;=-365,"04 Expired last 12 months",(N42-TODAY())&gt;=-547,"05 Expired last 18 months",TRUE,"06 Expired over 18 months")</f>
        <v>06 Expired over 18 months</v>
      </c>
      <c r="Q42" s="65">
        <v>69276.990000000005</v>
      </c>
      <c r="R42" s="84">
        <f t="shared" si="6"/>
        <v>202057.88750000004</v>
      </c>
      <c r="S42" s="88" t="str" cm="1">
        <f t="array" ref="S42">_xlfn.IFS(R42&gt;5000000,"Gold",R42&gt;=500000,"Silver",R42&gt;30000,"Bronze",TRUE,"Transactional")</f>
        <v>Bronze</v>
      </c>
      <c r="T42" s="26" t="s">
        <v>54</v>
      </c>
      <c r="U42" s="101" t="s">
        <v>162</v>
      </c>
      <c r="V42" s="101" t="s">
        <v>163</v>
      </c>
      <c r="W42" s="77" t="str">
        <f t="shared" si="4"/>
        <v>No</v>
      </c>
      <c r="X42" s="77" t="str">
        <f>IFERROR(_xlfn.XLOOKUP(J42&amp;"||"&amp;K42,'Mapping Ref.'!$J$2:$J$538,'Mapping Ref.'!$K$2:$K$538),"")</f>
        <v>Childrens &amp; Adults</v>
      </c>
      <c r="Y42" s="77" t="str" cm="1">
        <f t="array" ref="Y42">_xlfn.IFS(R42&gt;2000000,"For Publication",R42&gt;100000,"PID",R42&gt;30000,"RFQ",TRUE,"Transactional")</f>
        <v>PID</v>
      </c>
      <c r="Z42" s="24" t="s">
        <v>86</v>
      </c>
      <c r="AA42" s="32">
        <v>12</v>
      </c>
      <c r="AB42" s="24">
        <v>0</v>
      </c>
      <c r="AC42" s="25">
        <v>43382</v>
      </c>
      <c r="AD42" s="24" t="s">
        <v>58</v>
      </c>
      <c r="AE42" s="24">
        <v>0</v>
      </c>
      <c r="AF42" s="24"/>
      <c r="AG42" s="24"/>
      <c r="AH42" s="24" t="s">
        <v>59</v>
      </c>
      <c r="AI42" s="24"/>
      <c r="AJ42" s="24" t="s">
        <v>60</v>
      </c>
      <c r="AK42" s="24" t="s">
        <v>215</v>
      </c>
      <c r="AL42" s="24"/>
      <c r="AM42" s="24"/>
      <c r="AN42" s="24"/>
      <c r="AO42" s="24">
        <v>0</v>
      </c>
      <c r="AP42" s="24" t="s">
        <v>60</v>
      </c>
      <c r="AQ42" s="24"/>
      <c r="AR42" s="24"/>
      <c r="AS42" s="89">
        <f t="shared" si="9"/>
        <v>35</v>
      </c>
      <c r="AT42" s="24" t="s">
        <v>216</v>
      </c>
    </row>
    <row r="43" spans="1:46" x14ac:dyDescent="0.5">
      <c r="A43" s="24">
        <v>56</v>
      </c>
      <c r="B43" s="24"/>
      <c r="C43" s="24"/>
      <c r="D43" s="27" t="s">
        <v>252</v>
      </c>
      <c r="E43" s="27" t="s">
        <v>160</v>
      </c>
      <c r="F43" s="77" t="str">
        <f t="shared" si="0"/>
        <v>LONDON CYRENIANS HOUSING LTD</v>
      </c>
      <c r="G43" s="27" t="s">
        <v>253</v>
      </c>
      <c r="H43" s="24" t="s">
        <v>155</v>
      </c>
      <c r="I43" s="24" t="s">
        <v>155</v>
      </c>
      <c r="J43" s="31" t="s">
        <v>66</v>
      </c>
      <c r="K43" s="27" t="s">
        <v>83</v>
      </c>
      <c r="L43" s="25">
        <v>42461</v>
      </c>
      <c r="M43" s="25">
        <v>44286</v>
      </c>
      <c r="N43" s="81">
        <f t="shared" si="7"/>
        <v>44286</v>
      </c>
      <c r="O43" s="81" t="str">
        <f t="shared" ca="1" si="8"/>
        <v>Expired</v>
      </c>
      <c r="P43" s="81" t="str" cm="1">
        <f t="array" aca="1" ref="P43" ca="1">_xlfn.IFS((N43-TODAY())&gt;=547,"06 Expires over 18 months",(N43-TODAY())&gt;=365,"05 Expires in 18 months",(N43-TODAY())&gt;=183,"04 Expires in 12 months",(N43-TODAY())&gt;=92,"03 Expires in 6 months",(N43-TODAY())&gt;=31,"02 Expires in 3 months",(N43-TODAY())&gt;=0,"01 Expires in 30 days",(N43-TODAY())&gt;=-31,"01 Expired last 30 days",(N43-TODAY())&gt;=-92,"02 Expired last 3 months",(N43-TODAY())&gt;=-183,"03 Expired last 6 months",(N43-TODAY())&gt;=-365,"04 Expired last 12 months",(N43-TODAY())&gt;=-547,"05 Expired last 18 months",TRUE,"06 Expired over 18 months")</f>
        <v>06 Expired over 18 months</v>
      </c>
      <c r="Q43" s="65">
        <v>137417.29</v>
      </c>
      <c r="R43" s="84">
        <f t="shared" si="6"/>
        <v>675635.00916666666</v>
      </c>
      <c r="S43" s="88" t="str" cm="1">
        <f t="array" ref="S43">_xlfn.IFS(R43&gt;5000000,"Gold",R43&gt;=500000,"Silver",R43&gt;30000,"Bronze",TRUE,"Transactional")</f>
        <v>Silver</v>
      </c>
      <c r="T43" s="26" t="s">
        <v>54</v>
      </c>
      <c r="U43" s="101" t="s">
        <v>162</v>
      </c>
      <c r="V43" s="101" t="s">
        <v>163</v>
      </c>
      <c r="W43" s="77" t="str">
        <f t="shared" si="4"/>
        <v>No</v>
      </c>
      <c r="X43" s="77" t="str">
        <f>IFERROR(_xlfn.XLOOKUP(J43&amp;"||"&amp;K43,'Mapping Ref.'!$J$2:$J$538,'Mapping Ref.'!$K$2:$K$538),"")</f>
        <v>Childrens &amp; Adults</v>
      </c>
      <c r="Y43" s="77" t="str" cm="1">
        <f t="array" ref="Y43">_xlfn.IFS(R43&gt;2000000,"For Publication",R43&gt;100000,"PID",R43&gt;30000,"RFQ",TRUE,"Transactional")</f>
        <v>PID</v>
      </c>
      <c r="Z43" s="24" t="s">
        <v>86</v>
      </c>
      <c r="AA43" s="32">
        <v>12</v>
      </c>
      <c r="AB43" s="24">
        <v>0</v>
      </c>
      <c r="AC43" s="25">
        <v>43382</v>
      </c>
      <c r="AD43" s="24" t="s">
        <v>58</v>
      </c>
      <c r="AE43" s="24">
        <v>0</v>
      </c>
      <c r="AF43" s="24"/>
      <c r="AG43" s="24"/>
      <c r="AH43" s="24" t="s">
        <v>59</v>
      </c>
      <c r="AI43" s="24"/>
      <c r="AJ43" s="24" t="s">
        <v>59</v>
      </c>
      <c r="AK43" s="24"/>
      <c r="AL43" s="24"/>
      <c r="AM43" s="24"/>
      <c r="AN43" s="24"/>
      <c r="AO43" s="24">
        <v>0</v>
      </c>
      <c r="AP43" s="24" t="s">
        <v>60</v>
      </c>
      <c r="AQ43" s="24"/>
      <c r="AR43" s="24"/>
      <c r="AS43" s="89">
        <f t="shared" si="9"/>
        <v>59</v>
      </c>
      <c r="AT43" s="24" t="s">
        <v>254</v>
      </c>
    </row>
    <row r="44" spans="1:46" x14ac:dyDescent="0.5">
      <c r="A44" s="24">
        <v>57</v>
      </c>
      <c r="B44" s="24"/>
      <c r="C44" s="24"/>
      <c r="D44" s="27" t="s">
        <v>255</v>
      </c>
      <c r="E44" s="27" t="s">
        <v>166</v>
      </c>
      <c r="F44" s="77" t="str">
        <f t="shared" si="0"/>
        <v>LOOK AHEAD HOUSING AND CARE LTD</v>
      </c>
      <c r="G44" s="27" t="s">
        <v>256</v>
      </c>
      <c r="H44" s="24" t="s">
        <v>155</v>
      </c>
      <c r="I44" s="24" t="s">
        <v>155</v>
      </c>
      <c r="J44" s="31" t="s">
        <v>66</v>
      </c>
      <c r="K44" s="27" t="s">
        <v>83</v>
      </c>
      <c r="L44" s="25">
        <v>42461</v>
      </c>
      <c r="M44" s="25">
        <v>43830</v>
      </c>
      <c r="N44" s="81">
        <f t="shared" si="7"/>
        <v>43830</v>
      </c>
      <c r="O44" s="81" t="str">
        <f t="shared" ca="1" si="8"/>
        <v>Expired</v>
      </c>
      <c r="P44" s="81" t="str" cm="1">
        <f t="array" aca="1" ref="P44" ca="1">_xlfn.IFS((N44-TODAY())&gt;=547,"06 Expires over 18 months",(N44-TODAY())&gt;=365,"05 Expires in 18 months",(N44-TODAY())&gt;=183,"04 Expires in 12 months",(N44-TODAY())&gt;=92,"03 Expires in 6 months",(N44-TODAY())&gt;=31,"02 Expires in 3 months",(N44-TODAY())&gt;=0,"01 Expires in 30 days",(N44-TODAY())&gt;=-31,"01 Expired last 30 days",(N44-TODAY())&gt;=-92,"02 Expired last 3 months",(N44-TODAY())&gt;=-183,"03 Expired last 6 months",(N44-TODAY())&gt;=-365,"04 Expired last 12 months",(N44-TODAY())&gt;=-547,"05 Expired last 18 months",TRUE,"06 Expired over 18 months")</f>
        <v>06 Expired over 18 months</v>
      </c>
      <c r="Q44" s="65">
        <v>29348</v>
      </c>
      <c r="R44" s="84">
        <f t="shared" si="6"/>
        <v>107609.33333333333</v>
      </c>
      <c r="S44" s="88" t="str" cm="1">
        <f t="array" ref="S44">_xlfn.IFS(R44&gt;5000000,"Gold",R44&gt;=500000,"Silver",R44&gt;30000,"Bronze",TRUE,"Transactional")</f>
        <v>Bronze</v>
      </c>
      <c r="T44" s="26" t="s">
        <v>54</v>
      </c>
      <c r="U44" s="101" t="s">
        <v>84</v>
      </c>
      <c r="V44" s="101" t="s">
        <v>157</v>
      </c>
      <c r="W44" s="77" t="str">
        <f t="shared" si="4"/>
        <v>No</v>
      </c>
      <c r="X44" s="77" t="str">
        <f>IFERROR(_xlfn.XLOOKUP(J44&amp;"||"&amp;K44,'Mapping Ref.'!$J$2:$J$538,'Mapping Ref.'!$K$2:$K$538),"")</f>
        <v>Childrens &amp; Adults</v>
      </c>
      <c r="Y44" s="77" t="str" cm="1">
        <f t="array" ref="Y44">_xlfn.IFS(R44&gt;2000000,"For Publication",R44&gt;100000,"PID",R44&gt;30000,"RFQ",TRUE,"Transactional")</f>
        <v>PID</v>
      </c>
      <c r="Z44" s="24" t="s">
        <v>86</v>
      </c>
      <c r="AA44" s="32">
        <v>12</v>
      </c>
      <c r="AB44" s="24">
        <v>0</v>
      </c>
      <c r="AC44" s="25">
        <v>43382</v>
      </c>
      <c r="AD44" s="24" t="s">
        <v>58</v>
      </c>
      <c r="AE44" s="24">
        <v>0</v>
      </c>
      <c r="AF44" s="24"/>
      <c r="AG44" s="24"/>
      <c r="AH44" s="24" t="s">
        <v>59</v>
      </c>
      <c r="AI44" s="24"/>
      <c r="AJ44" s="24" t="s">
        <v>59</v>
      </c>
      <c r="AK44" s="24"/>
      <c r="AL44" s="24"/>
      <c r="AM44" s="24"/>
      <c r="AN44" s="24"/>
      <c r="AO44" s="24">
        <v>0</v>
      </c>
      <c r="AP44" s="24" t="s">
        <v>60</v>
      </c>
      <c r="AQ44" s="24"/>
      <c r="AR44" s="24"/>
      <c r="AS44" s="89">
        <f t="shared" si="9"/>
        <v>44</v>
      </c>
      <c r="AT44" s="24" t="s">
        <v>257</v>
      </c>
    </row>
    <row r="45" spans="1:46" x14ac:dyDescent="0.5">
      <c r="A45" s="24">
        <v>58</v>
      </c>
      <c r="B45" s="24"/>
      <c r="C45" s="24"/>
      <c r="D45" s="27" t="s">
        <v>258</v>
      </c>
      <c r="E45" s="27" t="s">
        <v>259</v>
      </c>
      <c r="F45" s="77" t="str">
        <f t="shared" si="0"/>
        <v>MIDDLESEX ASSOC FOR THE BLIND</v>
      </c>
      <c r="G45" s="27" t="s">
        <v>260</v>
      </c>
      <c r="H45" s="24" t="s">
        <v>155</v>
      </c>
      <c r="I45" s="24" t="s">
        <v>155</v>
      </c>
      <c r="J45" s="31" t="s">
        <v>66</v>
      </c>
      <c r="K45" s="27" t="s">
        <v>83</v>
      </c>
      <c r="L45" s="25">
        <v>42461</v>
      </c>
      <c r="M45" s="25">
        <v>44651</v>
      </c>
      <c r="N45" s="81">
        <f t="shared" si="7"/>
        <v>45382</v>
      </c>
      <c r="O45" s="81" t="str">
        <f t="shared" ca="1" si="8"/>
        <v>Expired</v>
      </c>
      <c r="P45" s="81" t="str" cm="1">
        <f t="array" aca="1" ref="P45" ca="1">_xlfn.IFS((N45-TODAY())&gt;=547,"06 Expires over 18 months",(N45-TODAY())&gt;=365,"05 Expires in 18 months",(N45-TODAY())&gt;=183,"04 Expires in 12 months",(N45-TODAY())&gt;=92,"03 Expires in 6 months",(N45-TODAY())&gt;=31,"02 Expires in 3 months",(N45-TODAY())&gt;=0,"01 Expires in 30 days",(N45-TODAY())&gt;=-31,"01 Expired last 30 days",(N45-TODAY())&gt;=-92,"02 Expired last 3 months",(N45-TODAY())&gt;=-183,"03 Expired last 6 months",(N45-TODAY())&gt;=-365,"04 Expired last 12 months",(N45-TODAY())&gt;=-547,"05 Expired last 18 months",TRUE,"06 Expired over 18 months")</f>
        <v>06 Expired over 18 months</v>
      </c>
      <c r="Q45" s="65">
        <v>25522</v>
      </c>
      <c r="R45" s="84">
        <f t="shared" si="6"/>
        <v>202049.16666666666</v>
      </c>
      <c r="S45" s="88" t="str" cm="1">
        <f t="array" ref="S45">_xlfn.IFS(R45&gt;5000000,"Gold",R45&gt;=500000,"Silver",R45&gt;30000,"Bronze",TRUE,"Transactional")</f>
        <v>Bronze</v>
      </c>
      <c r="T45" s="26" t="s">
        <v>54</v>
      </c>
      <c r="U45" s="101" t="s">
        <v>84</v>
      </c>
      <c r="V45" s="101" t="s">
        <v>204</v>
      </c>
      <c r="W45" s="77" t="str">
        <f t="shared" si="4"/>
        <v>Yes</v>
      </c>
      <c r="X45" s="77" t="str">
        <f>IFERROR(_xlfn.XLOOKUP(J45&amp;"||"&amp;K45,'Mapping Ref.'!$J$2:$J$538,'Mapping Ref.'!$K$2:$K$538),"")</f>
        <v>Childrens &amp; Adults</v>
      </c>
      <c r="Y45" s="77" t="str" cm="1">
        <f t="array" ref="Y45">_xlfn.IFS(R45&gt;2000000,"For Publication",R45&gt;100000,"PID",R45&gt;30000,"RFQ",TRUE,"Transactional")</f>
        <v>PID</v>
      </c>
      <c r="Z45" s="24" t="s">
        <v>86</v>
      </c>
      <c r="AA45" s="32">
        <v>36</v>
      </c>
      <c r="AB45" s="24">
        <v>24</v>
      </c>
      <c r="AC45" s="25">
        <v>43382</v>
      </c>
      <c r="AD45" s="24" t="s">
        <v>58</v>
      </c>
      <c r="AE45" s="24">
        <v>0</v>
      </c>
      <c r="AF45" s="24"/>
      <c r="AG45" s="24"/>
      <c r="AH45" s="24" t="s">
        <v>59</v>
      </c>
      <c r="AI45" s="24"/>
      <c r="AJ45" s="24" t="s">
        <v>59</v>
      </c>
      <c r="AK45" s="24"/>
      <c r="AL45" s="24"/>
      <c r="AM45" s="24"/>
      <c r="AN45" s="24"/>
      <c r="AO45" s="24">
        <v>2000</v>
      </c>
      <c r="AP45" s="24" t="s">
        <v>60</v>
      </c>
      <c r="AQ45" s="24"/>
      <c r="AR45" s="24"/>
      <c r="AS45" s="89">
        <f t="shared" si="9"/>
        <v>95</v>
      </c>
      <c r="AT45" s="24" t="s">
        <v>261</v>
      </c>
    </row>
    <row r="46" spans="1:46" x14ac:dyDescent="0.5">
      <c r="A46" s="24">
        <v>59</v>
      </c>
      <c r="B46" s="24"/>
      <c r="C46" s="24" t="s">
        <v>77</v>
      </c>
      <c r="D46" s="27" t="s">
        <v>262</v>
      </c>
      <c r="E46" s="27" t="s">
        <v>263</v>
      </c>
      <c r="F46" s="77" t="str">
        <f t="shared" si="0"/>
        <v>YOUR VOICE IN HEALTH AND SOCIAL CARE</v>
      </c>
      <c r="G46" s="27" t="s">
        <v>264</v>
      </c>
      <c r="H46" s="24" t="s">
        <v>81</v>
      </c>
      <c r="I46" s="24" t="s">
        <v>82</v>
      </c>
      <c r="J46" s="31" t="s">
        <v>66</v>
      </c>
      <c r="K46" s="27" t="s">
        <v>83</v>
      </c>
      <c r="L46" s="25">
        <v>44652</v>
      </c>
      <c r="M46" s="25">
        <v>45747</v>
      </c>
      <c r="N46" s="81">
        <f t="shared" si="7"/>
        <v>46477</v>
      </c>
      <c r="O46" s="81" t="str">
        <f t="shared" ca="1" si="8"/>
        <v>Live</v>
      </c>
      <c r="P46" s="81" t="str" cm="1">
        <f t="array" aca="1" ref="P46" ca="1">_xlfn.IFS((N46-TODAY())&gt;=547,"06 Expires over 18 months",(N46-TODAY())&gt;=365,"05 Expires in 18 months",(N46-TODAY())&gt;=183,"04 Expires in 12 months",(N46-TODAY())&gt;=92,"03 Expires in 6 months",(N46-TODAY())&gt;=31,"02 Expires in 3 months",(N46-TODAY())&gt;=0,"01 Expires in 30 days",(N46-TODAY())&gt;=-31,"01 Expired last 30 days",(N46-TODAY())&gt;=-92,"02 Expired last 3 months",(N46-TODAY())&gt;=-183,"03 Expired last 6 months",(N46-TODAY())&gt;=-365,"04 Expired last 12 months",(N46-TODAY())&gt;=-547,"05 Expired last 18 months",TRUE,"06 Expired over 18 months")</f>
        <v>04 Expires in 12 months</v>
      </c>
      <c r="Q46" s="65">
        <v>140000</v>
      </c>
      <c r="R46" s="84">
        <f t="shared" si="6"/>
        <v>688333.33333333337</v>
      </c>
      <c r="S46" s="88" t="str" cm="1">
        <f t="array" ref="S46">_xlfn.IFS(R46&gt;5000000,"Gold",R46&gt;=500000,"Silver",R46&gt;30000,"Bronze",TRUE,"Transactional")</f>
        <v>Silver</v>
      </c>
      <c r="T46" s="26" t="s">
        <v>54</v>
      </c>
      <c r="U46" s="101" t="s">
        <v>69</v>
      </c>
      <c r="V46" s="101" t="s">
        <v>70</v>
      </c>
      <c r="W46" s="77" t="str">
        <f t="shared" si="4"/>
        <v>Yes</v>
      </c>
      <c r="X46" s="77" t="str">
        <f>IFERROR(_xlfn.XLOOKUP(J46&amp;"||"&amp;K46,'Mapping Ref.'!$J$2:$J$538,'Mapping Ref.'!$K$2:$K$538),"")</f>
        <v>Childrens &amp; Adults</v>
      </c>
      <c r="Y46" s="77" t="str" cm="1">
        <f t="array" ref="Y46">_xlfn.IFS(R46&gt;2000000,"For Publication",R46&gt;100000,"PID",R46&gt;30000,"RFQ",TRUE,"Transactional")</f>
        <v>PID</v>
      </c>
      <c r="Z46" s="24" t="s">
        <v>71</v>
      </c>
      <c r="AA46" s="32">
        <v>36</v>
      </c>
      <c r="AB46" s="24">
        <v>24</v>
      </c>
      <c r="AC46" s="25">
        <v>43382</v>
      </c>
      <c r="AD46" s="24" t="s">
        <v>58</v>
      </c>
      <c r="AE46" s="24">
        <v>1283</v>
      </c>
      <c r="AF46" s="24"/>
      <c r="AG46" s="24"/>
      <c r="AH46" s="24" t="s">
        <v>59</v>
      </c>
      <c r="AI46" s="24"/>
      <c r="AJ46" s="24" t="s">
        <v>59</v>
      </c>
      <c r="AK46" s="24"/>
      <c r="AL46" s="24"/>
      <c r="AM46" s="24"/>
      <c r="AN46" s="24"/>
      <c r="AO46" s="24">
        <v>0</v>
      </c>
      <c r="AP46" s="24" t="s">
        <v>59</v>
      </c>
      <c r="AQ46" s="24"/>
      <c r="AR46" s="24"/>
      <c r="AS46" s="89">
        <f t="shared" si="9"/>
        <v>59</v>
      </c>
      <c r="AT46" s="24" t="s">
        <v>265</v>
      </c>
    </row>
    <row r="47" spans="1:46" x14ac:dyDescent="0.5">
      <c r="A47" s="24">
        <v>60</v>
      </c>
      <c r="B47" s="24"/>
      <c r="C47" s="24" t="s">
        <v>77</v>
      </c>
      <c r="D47" s="27" t="s">
        <v>266</v>
      </c>
      <c r="E47" s="27" t="s">
        <v>267</v>
      </c>
      <c r="F47" s="77" t="str">
        <f t="shared" si="0"/>
        <v>YOUR VOICE IN HEALTH AND SOCIAL CARE</v>
      </c>
      <c r="G47" s="27" t="s">
        <v>264</v>
      </c>
      <c r="H47" s="24" t="s">
        <v>81</v>
      </c>
      <c r="I47" s="24" t="s">
        <v>82</v>
      </c>
      <c r="J47" s="31" t="s">
        <v>66</v>
      </c>
      <c r="K47" s="27" t="s">
        <v>83</v>
      </c>
      <c r="L47" s="25">
        <v>44654</v>
      </c>
      <c r="M47" s="25">
        <v>45749</v>
      </c>
      <c r="N47" s="81">
        <f t="shared" si="7"/>
        <v>46479</v>
      </c>
      <c r="O47" s="81" t="str">
        <f t="shared" ca="1" si="8"/>
        <v>Live</v>
      </c>
      <c r="P47" s="81" t="str" cm="1">
        <f t="array" aca="1" ref="P47" ca="1">_xlfn.IFS((N47-TODAY())&gt;=547,"06 Expires over 18 months",(N47-TODAY())&gt;=365,"05 Expires in 18 months",(N47-TODAY())&gt;=183,"04 Expires in 12 months",(N47-TODAY())&gt;=92,"03 Expires in 6 months",(N47-TODAY())&gt;=31,"02 Expires in 3 months",(N47-TODAY())&gt;=0,"01 Expires in 30 days",(N47-TODAY())&gt;=-31,"01 Expired last 30 days",(N47-TODAY())&gt;=-92,"02 Expired last 3 months",(N47-TODAY())&gt;=-183,"03 Expired last 6 months",(N47-TODAY())&gt;=-365,"04 Expired last 12 months",(N47-TODAY())&gt;=-547,"05 Expired last 18 months",TRUE,"06 Expired over 18 months")</f>
        <v>04 Expires in 12 months</v>
      </c>
      <c r="Q47" s="65">
        <v>100000</v>
      </c>
      <c r="R47" s="84">
        <f t="shared" si="6"/>
        <v>491666.66666666669</v>
      </c>
      <c r="S47" s="88" t="str" cm="1">
        <f t="array" ref="S47">_xlfn.IFS(R47&gt;5000000,"Gold",R47&gt;=500000,"Silver",R47&gt;30000,"Bronze",TRUE,"Transactional")</f>
        <v>Bronze</v>
      </c>
      <c r="T47" s="26" t="s">
        <v>54</v>
      </c>
      <c r="U47" s="101" t="s">
        <v>69</v>
      </c>
      <c r="V47" s="101" t="s">
        <v>67</v>
      </c>
      <c r="W47" s="77" t="str">
        <f t="shared" si="4"/>
        <v>Yes</v>
      </c>
      <c r="X47" s="77" t="str">
        <f>IFERROR(_xlfn.XLOOKUP(J47&amp;"||"&amp;K47,'Mapping Ref.'!$J$2:$J$538,'Mapping Ref.'!$K$2:$K$538),"")</f>
        <v>Childrens &amp; Adults</v>
      </c>
      <c r="Y47" s="77" t="str" cm="1">
        <f t="array" ref="Y47">_xlfn.IFS(R47&gt;2000000,"For Publication",R47&gt;100000,"PID",R47&gt;30000,"RFQ",TRUE,"Transactional")</f>
        <v>PID</v>
      </c>
      <c r="Z47" s="24" t="s">
        <v>71</v>
      </c>
      <c r="AA47" s="32">
        <v>36</v>
      </c>
      <c r="AB47" s="24">
        <v>24</v>
      </c>
      <c r="AC47" s="25">
        <v>43382</v>
      </c>
      <c r="AD47" s="24" t="s">
        <v>58</v>
      </c>
      <c r="AE47" s="24">
        <v>0</v>
      </c>
      <c r="AF47" s="24"/>
      <c r="AG47" s="24"/>
      <c r="AH47" s="24" t="s">
        <v>59</v>
      </c>
      <c r="AI47" s="24"/>
      <c r="AJ47" s="24" t="s">
        <v>59</v>
      </c>
      <c r="AK47" s="24"/>
      <c r="AL47" s="24"/>
      <c r="AM47" s="24"/>
      <c r="AN47" s="24"/>
      <c r="AO47" s="24">
        <v>0</v>
      </c>
      <c r="AP47" s="24" t="s">
        <v>59</v>
      </c>
      <c r="AQ47" s="24"/>
      <c r="AR47" s="24"/>
      <c r="AS47" s="89">
        <f t="shared" si="9"/>
        <v>59</v>
      </c>
      <c r="AT47" s="24" t="s">
        <v>265</v>
      </c>
    </row>
    <row r="48" spans="1:46" x14ac:dyDescent="0.5">
      <c r="A48" s="24">
        <v>62</v>
      </c>
      <c r="B48" s="24"/>
      <c r="C48" s="24" t="s">
        <v>77</v>
      </c>
      <c r="D48" s="27" t="s">
        <v>268</v>
      </c>
      <c r="E48" s="27" t="s">
        <v>269</v>
      </c>
      <c r="F48" s="77" t="str">
        <f t="shared" si="0"/>
        <v>ST MUNGOS HOUSING ASSOCIATION</v>
      </c>
      <c r="G48" s="27" t="s">
        <v>270</v>
      </c>
      <c r="H48" s="24" t="s">
        <v>271</v>
      </c>
      <c r="I48" s="24" t="s">
        <v>271</v>
      </c>
      <c r="J48" s="31" t="s">
        <v>66</v>
      </c>
      <c r="K48" s="27" t="s">
        <v>83</v>
      </c>
      <c r="L48" s="25">
        <v>43191</v>
      </c>
      <c r="M48" s="25">
        <v>44651</v>
      </c>
      <c r="N48" s="81">
        <f t="shared" si="7"/>
        <v>45382</v>
      </c>
      <c r="O48" s="81" t="str">
        <f t="shared" ca="1" si="8"/>
        <v>Expired</v>
      </c>
      <c r="P48" s="81" t="str" cm="1">
        <f t="array" aca="1" ref="P48" ca="1">_xlfn.IFS((N48-TODAY())&gt;=547,"06 Expires over 18 months",(N48-TODAY())&gt;=365,"05 Expires in 18 months",(N48-TODAY())&gt;=183,"04 Expires in 12 months",(N48-TODAY())&gt;=92,"03 Expires in 6 months",(N48-TODAY())&gt;=31,"02 Expires in 3 months",(N48-TODAY())&gt;=0,"01 Expires in 30 days",(N48-TODAY())&gt;=-31,"01 Expired last 30 days",(N48-TODAY())&gt;=-92,"02 Expired last 3 months",(N48-TODAY())&gt;=-183,"03 Expired last 6 months",(N48-TODAY())&gt;=-365,"04 Expired last 12 months",(N48-TODAY())&gt;=-547,"05 Expired last 18 months",TRUE,"06 Expired over 18 months")</f>
        <v>06 Expired over 18 months</v>
      </c>
      <c r="Q48" s="65">
        <v>207622</v>
      </c>
      <c r="R48" s="84">
        <f t="shared" si="6"/>
        <v>1228430.1666666667</v>
      </c>
      <c r="S48" s="88" t="str" cm="1">
        <f t="array" ref="S48">_xlfn.IFS(R48&gt;5000000,"Gold",R48&gt;=500000,"Silver",R48&gt;30000,"Bronze",TRUE,"Transactional")</f>
        <v>Silver</v>
      </c>
      <c r="T48" s="26" t="s">
        <v>54</v>
      </c>
      <c r="U48" s="101" t="s">
        <v>84</v>
      </c>
      <c r="V48" s="101" t="s">
        <v>204</v>
      </c>
      <c r="W48" s="77" t="str">
        <f t="shared" si="4"/>
        <v>Yes</v>
      </c>
      <c r="X48" s="77" t="str">
        <f>IFERROR(_xlfn.XLOOKUP(J48&amp;"||"&amp;K48,'Mapping Ref.'!$J$2:$J$538,'Mapping Ref.'!$K$2:$K$538),"")</f>
        <v>Childrens &amp; Adults</v>
      </c>
      <c r="Y48" s="77" t="str" cm="1">
        <f t="array" ref="Y48">_xlfn.IFS(R48&gt;2000000,"For Publication",R48&gt;100000,"PID",R48&gt;30000,"RFQ",TRUE,"Transactional")</f>
        <v>PID</v>
      </c>
      <c r="Z48" s="24" t="s">
        <v>86</v>
      </c>
      <c r="AA48" s="32">
        <v>36</v>
      </c>
      <c r="AB48" s="24">
        <v>24</v>
      </c>
      <c r="AC48" s="25">
        <v>43383</v>
      </c>
      <c r="AD48" s="24" t="s">
        <v>58</v>
      </c>
      <c r="AE48" s="24">
        <v>0</v>
      </c>
      <c r="AF48" s="24"/>
      <c r="AG48" s="24"/>
      <c r="AH48" s="24" t="s">
        <v>59</v>
      </c>
      <c r="AI48" s="24"/>
      <c r="AJ48" s="24" t="s">
        <v>59</v>
      </c>
      <c r="AK48" s="24"/>
      <c r="AL48" s="24"/>
      <c r="AM48" s="24"/>
      <c r="AN48" s="24"/>
      <c r="AO48" s="24">
        <v>0</v>
      </c>
      <c r="AP48" s="24" t="s">
        <v>60</v>
      </c>
      <c r="AQ48" s="24"/>
      <c r="AR48" s="24"/>
      <c r="AS48" s="89">
        <f t="shared" si="9"/>
        <v>71</v>
      </c>
      <c r="AT48" s="24" t="s">
        <v>272</v>
      </c>
    </row>
    <row r="49" spans="1:46" x14ac:dyDescent="0.5">
      <c r="A49" s="24">
        <v>63</v>
      </c>
      <c r="B49" s="24"/>
      <c r="C49" s="24" t="s">
        <v>77</v>
      </c>
      <c r="D49" s="27" t="s">
        <v>273</v>
      </c>
      <c r="E49" s="27" t="s">
        <v>274</v>
      </c>
      <c r="F49" s="77" t="str">
        <f t="shared" si="0"/>
        <v>ST MUNGOS HOUSING ASSOCIATION</v>
      </c>
      <c r="G49" s="27" t="s">
        <v>270</v>
      </c>
      <c r="H49" s="24" t="s">
        <v>271</v>
      </c>
      <c r="I49" s="24" t="s">
        <v>271</v>
      </c>
      <c r="J49" s="31" t="s">
        <v>66</v>
      </c>
      <c r="K49" s="27" t="s">
        <v>83</v>
      </c>
      <c r="L49" s="25">
        <v>43191</v>
      </c>
      <c r="M49" s="25">
        <v>44651</v>
      </c>
      <c r="N49" s="81">
        <f t="shared" si="7"/>
        <v>45382</v>
      </c>
      <c r="O49" s="81" t="str">
        <f t="shared" ca="1" si="8"/>
        <v>Expired</v>
      </c>
      <c r="P49" s="81" t="str" cm="1">
        <f t="array" aca="1" ref="P49" ca="1">_xlfn.IFS((N49-TODAY())&gt;=547,"06 Expires over 18 months",(N49-TODAY())&gt;=365,"05 Expires in 18 months",(N49-TODAY())&gt;=183,"04 Expires in 12 months",(N49-TODAY())&gt;=92,"03 Expires in 6 months",(N49-TODAY())&gt;=31,"02 Expires in 3 months",(N49-TODAY())&gt;=0,"01 Expires in 30 days",(N49-TODAY())&gt;=-31,"01 Expired last 30 days",(N49-TODAY())&gt;=-92,"02 Expired last 3 months",(N49-TODAY())&gt;=-183,"03 Expired last 6 months",(N49-TODAY())&gt;=-365,"04 Expired last 12 months",(N49-TODAY())&gt;=-547,"05 Expired last 18 months",TRUE,"06 Expired over 18 months")</f>
        <v>06 Expired over 18 months</v>
      </c>
      <c r="Q49" s="65">
        <v>277830</v>
      </c>
      <c r="R49" s="84">
        <f t="shared" si="6"/>
        <v>1643827.5</v>
      </c>
      <c r="S49" s="88" t="str" cm="1">
        <f t="array" ref="S49">_xlfn.IFS(R49&gt;5000000,"Gold",R49&gt;=500000,"Silver",R49&gt;30000,"Bronze",TRUE,"Transactional")</f>
        <v>Silver</v>
      </c>
      <c r="T49" s="26" t="s">
        <v>68</v>
      </c>
      <c r="U49" s="101" t="s">
        <v>84</v>
      </c>
      <c r="V49" s="101" t="s">
        <v>204</v>
      </c>
      <c r="W49" s="77" t="str">
        <f t="shared" si="4"/>
        <v>Yes</v>
      </c>
      <c r="X49" s="77" t="str">
        <f>IFERROR(_xlfn.XLOOKUP(J49&amp;"||"&amp;K49,'Mapping Ref.'!$J$2:$J$538,'Mapping Ref.'!$K$2:$K$538),"")</f>
        <v>Childrens &amp; Adults</v>
      </c>
      <c r="Y49" s="77" t="str" cm="1">
        <f t="array" ref="Y49">_xlfn.IFS(R49&gt;2000000,"For Publication",R49&gt;100000,"PID",R49&gt;30000,"RFQ",TRUE,"Transactional")</f>
        <v>PID</v>
      </c>
      <c r="Z49" s="24" t="s">
        <v>86</v>
      </c>
      <c r="AA49" s="32">
        <v>36</v>
      </c>
      <c r="AB49" s="24">
        <v>24</v>
      </c>
      <c r="AC49" s="25">
        <v>43383</v>
      </c>
      <c r="AD49" s="24" t="s">
        <v>58</v>
      </c>
      <c r="AE49" s="24">
        <v>0</v>
      </c>
      <c r="AF49" s="24"/>
      <c r="AG49" s="24"/>
      <c r="AH49" s="24" t="s">
        <v>59</v>
      </c>
      <c r="AI49" s="24"/>
      <c r="AJ49" s="24" t="s">
        <v>59</v>
      </c>
      <c r="AK49" s="24"/>
      <c r="AL49" s="24"/>
      <c r="AM49" s="24"/>
      <c r="AN49" s="24"/>
      <c r="AO49" s="24">
        <v>38240</v>
      </c>
      <c r="AP49" s="24" t="s">
        <v>60</v>
      </c>
      <c r="AQ49" s="24"/>
      <c r="AR49" s="24"/>
      <c r="AS49" s="89">
        <f t="shared" si="9"/>
        <v>71</v>
      </c>
      <c r="AT49" s="24" t="s">
        <v>272</v>
      </c>
    </row>
    <row r="50" spans="1:46" x14ac:dyDescent="0.5">
      <c r="A50" s="24">
        <v>64</v>
      </c>
      <c r="B50" s="24"/>
      <c r="C50" s="24" t="s">
        <v>77</v>
      </c>
      <c r="D50" s="27" t="s">
        <v>275</v>
      </c>
      <c r="E50" s="27" t="s">
        <v>276</v>
      </c>
      <c r="F50" s="77" t="str">
        <f t="shared" si="0"/>
        <v>SUPPORT FOR LIVING LTD</v>
      </c>
      <c r="G50" s="27" t="s">
        <v>277</v>
      </c>
      <c r="H50" s="24" t="s">
        <v>155</v>
      </c>
      <c r="I50" s="24" t="s">
        <v>155</v>
      </c>
      <c r="J50" s="31" t="s">
        <v>66</v>
      </c>
      <c r="K50" s="27" t="s">
        <v>83</v>
      </c>
      <c r="L50" s="25">
        <v>43191</v>
      </c>
      <c r="M50" s="25">
        <v>44286</v>
      </c>
      <c r="N50" s="81">
        <f t="shared" si="7"/>
        <v>44286</v>
      </c>
      <c r="O50" s="81" t="str">
        <f t="shared" ca="1" si="8"/>
        <v>Expired</v>
      </c>
      <c r="P50" s="81" t="str" cm="1">
        <f t="array" aca="1" ref="P50" ca="1">_xlfn.IFS((N50-TODAY())&gt;=547,"06 Expires over 18 months",(N50-TODAY())&gt;=365,"05 Expires in 18 months",(N50-TODAY())&gt;=183,"04 Expires in 12 months",(N50-TODAY())&gt;=92,"03 Expires in 6 months",(N50-TODAY())&gt;=31,"02 Expires in 3 months",(N50-TODAY())&gt;=0,"01 Expires in 30 days",(N50-TODAY())&gt;=-31,"01 Expired last 30 days",(N50-TODAY())&gt;=-92,"02 Expired last 3 months",(N50-TODAY())&gt;=-183,"03 Expired last 6 months",(N50-TODAY())&gt;=-365,"04 Expired last 12 months",(N50-TODAY())&gt;=-547,"05 Expired last 18 months",TRUE,"06 Expired over 18 months")</f>
        <v>06 Expired over 18 months</v>
      </c>
      <c r="Q50" s="65">
        <v>169799.02</v>
      </c>
      <c r="R50" s="84">
        <f t="shared" si="6"/>
        <v>495247.1416666666</v>
      </c>
      <c r="S50" s="88" t="str" cm="1">
        <f t="array" ref="S50">_xlfn.IFS(R50&gt;5000000,"Gold",R50&gt;=500000,"Silver",R50&gt;30000,"Bronze",TRUE,"Transactional")</f>
        <v>Bronze</v>
      </c>
      <c r="T50" s="26" t="s">
        <v>54</v>
      </c>
      <c r="U50" s="101" t="s">
        <v>84</v>
      </c>
      <c r="V50" s="101" t="s">
        <v>157</v>
      </c>
      <c r="W50" s="77" t="str">
        <f t="shared" si="4"/>
        <v>No</v>
      </c>
      <c r="X50" s="77" t="str">
        <f>IFERROR(_xlfn.XLOOKUP(J50&amp;"||"&amp;K50,'Mapping Ref.'!$J$2:$J$538,'Mapping Ref.'!$K$2:$K$538),"")</f>
        <v>Childrens &amp; Adults</v>
      </c>
      <c r="Y50" s="77" t="str" cm="1">
        <f t="array" ref="Y50">_xlfn.IFS(R50&gt;2000000,"For Publication",R50&gt;100000,"PID",R50&gt;30000,"RFQ",TRUE,"Transactional")</f>
        <v>PID</v>
      </c>
      <c r="Z50" s="24" t="s">
        <v>86</v>
      </c>
      <c r="AA50" s="32">
        <v>12</v>
      </c>
      <c r="AB50" s="24">
        <v>0</v>
      </c>
      <c r="AC50" s="25">
        <v>43383</v>
      </c>
      <c r="AD50" s="24" t="s">
        <v>58</v>
      </c>
      <c r="AE50" s="24">
        <v>0</v>
      </c>
      <c r="AF50" s="24"/>
      <c r="AG50" s="24"/>
      <c r="AH50" s="24" t="s">
        <v>59</v>
      </c>
      <c r="AI50" s="24"/>
      <c r="AJ50" s="24" t="s">
        <v>59</v>
      </c>
      <c r="AK50" s="24"/>
      <c r="AL50" s="24"/>
      <c r="AM50" s="24"/>
      <c r="AN50" s="24"/>
      <c r="AO50" s="24">
        <v>0</v>
      </c>
      <c r="AP50" s="24" t="s">
        <v>60</v>
      </c>
      <c r="AQ50" s="24"/>
      <c r="AR50" s="24"/>
      <c r="AS50" s="89">
        <f t="shared" si="9"/>
        <v>35</v>
      </c>
      <c r="AT50" s="24" t="s">
        <v>278</v>
      </c>
    </row>
    <row r="51" spans="1:46" x14ac:dyDescent="0.5">
      <c r="A51" s="24">
        <v>65</v>
      </c>
      <c r="B51" s="24"/>
      <c r="C51" s="24" t="s">
        <v>77</v>
      </c>
      <c r="D51" s="27" t="s">
        <v>279</v>
      </c>
      <c r="E51" s="27" t="s">
        <v>230</v>
      </c>
      <c r="F51" s="77" t="str">
        <f t="shared" si="0"/>
        <v>SUPPORT FOR LIVING LTD</v>
      </c>
      <c r="G51" s="27" t="s">
        <v>277</v>
      </c>
      <c r="H51" s="24" t="s">
        <v>155</v>
      </c>
      <c r="I51" s="24" t="s">
        <v>155</v>
      </c>
      <c r="J51" s="31" t="s">
        <v>66</v>
      </c>
      <c r="K51" s="27" t="s">
        <v>83</v>
      </c>
      <c r="L51" s="25">
        <v>42461</v>
      </c>
      <c r="M51" s="25">
        <v>44286</v>
      </c>
      <c r="N51" s="81">
        <f t="shared" si="7"/>
        <v>44286</v>
      </c>
      <c r="O51" s="81" t="str">
        <f t="shared" ca="1" si="8"/>
        <v>Expired</v>
      </c>
      <c r="P51" s="81" t="str" cm="1">
        <f t="array" aca="1" ref="P51" ca="1">_xlfn.IFS((N51-TODAY())&gt;=547,"06 Expires over 18 months",(N51-TODAY())&gt;=365,"05 Expires in 18 months",(N51-TODAY())&gt;=183,"04 Expires in 12 months",(N51-TODAY())&gt;=92,"03 Expires in 6 months",(N51-TODAY())&gt;=31,"02 Expires in 3 months",(N51-TODAY())&gt;=0,"01 Expires in 30 days",(N51-TODAY())&gt;=-31,"01 Expired last 30 days",(N51-TODAY())&gt;=-92,"02 Expired last 3 months",(N51-TODAY())&gt;=-183,"03 Expired last 6 months",(N51-TODAY())&gt;=-365,"04 Expired last 12 months",(N51-TODAY())&gt;=-547,"05 Expired last 18 months",TRUE,"06 Expired over 18 months")</f>
        <v>06 Expired over 18 months</v>
      </c>
      <c r="Q51" s="65">
        <v>28900.58</v>
      </c>
      <c r="R51" s="84">
        <f t="shared" ref="R51:R69" si="10">MAX(Q51,Q51*N(AS51)/12)</f>
        <v>142094.51833333334</v>
      </c>
      <c r="S51" s="88" t="str" cm="1">
        <f t="array" ref="S51">_xlfn.IFS(R51&gt;5000000,"Gold",R51&gt;=500000,"Silver",R51&gt;30000,"Bronze",TRUE,"Transactional")</f>
        <v>Bronze</v>
      </c>
      <c r="T51" s="26" t="s">
        <v>54</v>
      </c>
      <c r="U51" s="101" t="s">
        <v>116</v>
      </c>
      <c r="V51" s="101" t="s">
        <v>70</v>
      </c>
      <c r="W51" s="77" t="str">
        <f t="shared" si="4"/>
        <v>No</v>
      </c>
      <c r="X51" s="77" t="str">
        <f>IFERROR(_xlfn.XLOOKUP(J51&amp;"||"&amp;K51,'Mapping Ref.'!$J$2:$J$538,'Mapping Ref.'!$K$2:$K$538),"")</f>
        <v>Childrens &amp; Adults</v>
      </c>
      <c r="Y51" s="77" t="str" cm="1">
        <f t="array" ref="Y51">_xlfn.IFS(R51&gt;2000000,"For Publication",R51&gt;100000,"PID",R51&gt;30000,"RFQ",TRUE,"Transactional")</f>
        <v>PID</v>
      </c>
      <c r="Z51" s="24" t="s">
        <v>86</v>
      </c>
      <c r="AA51" s="32">
        <v>12</v>
      </c>
      <c r="AB51" s="24">
        <v>0</v>
      </c>
      <c r="AC51" s="25">
        <v>43383</v>
      </c>
      <c r="AD51" s="24" t="s">
        <v>58</v>
      </c>
      <c r="AE51" s="24">
        <v>0</v>
      </c>
      <c r="AF51" s="24"/>
      <c r="AG51" s="24"/>
      <c r="AH51" s="24" t="s">
        <v>59</v>
      </c>
      <c r="AI51" s="24"/>
      <c r="AJ51" s="24" t="s">
        <v>59</v>
      </c>
      <c r="AK51" s="24"/>
      <c r="AL51" s="24"/>
      <c r="AM51" s="24"/>
      <c r="AN51" s="24"/>
      <c r="AO51" s="24">
        <v>0</v>
      </c>
      <c r="AP51" s="24" t="s">
        <v>60</v>
      </c>
      <c r="AQ51" s="24"/>
      <c r="AR51" s="24"/>
      <c r="AS51" s="89">
        <f t="shared" si="9"/>
        <v>59</v>
      </c>
      <c r="AT51" s="24" t="s">
        <v>278</v>
      </c>
    </row>
    <row r="52" spans="1:46" x14ac:dyDescent="0.5">
      <c r="A52" s="24">
        <v>66</v>
      </c>
      <c r="B52" s="24"/>
      <c r="C52" s="24" t="s">
        <v>77</v>
      </c>
      <c r="D52" s="27" t="s">
        <v>280</v>
      </c>
      <c r="E52" s="27" t="s">
        <v>281</v>
      </c>
      <c r="F52" s="77" t="str">
        <f t="shared" si="0"/>
        <v>SUPPORT FOR LIVING LTD</v>
      </c>
      <c r="G52" s="27" t="s">
        <v>277</v>
      </c>
      <c r="H52" s="24" t="s">
        <v>155</v>
      </c>
      <c r="I52" s="24" t="s">
        <v>155</v>
      </c>
      <c r="J52" s="31" t="s">
        <v>66</v>
      </c>
      <c r="K52" s="27" t="s">
        <v>156</v>
      </c>
      <c r="L52" s="25">
        <v>43191</v>
      </c>
      <c r="M52" s="25">
        <v>43779</v>
      </c>
      <c r="N52" s="81">
        <f t="shared" si="7"/>
        <v>43779</v>
      </c>
      <c r="O52" s="81" t="str">
        <f t="shared" ca="1" si="8"/>
        <v>Expired</v>
      </c>
      <c r="P52" s="81" t="str" cm="1">
        <f t="array" aca="1" ref="P52" ca="1">_xlfn.IFS((N52-TODAY())&gt;=547,"06 Expires over 18 months",(N52-TODAY())&gt;=365,"05 Expires in 18 months",(N52-TODAY())&gt;=183,"04 Expires in 12 months",(N52-TODAY())&gt;=92,"03 Expires in 6 months",(N52-TODAY())&gt;=31,"02 Expires in 3 months",(N52-TODAY())&gt;=0,"01 Expires in 30 days",(N52-TODAY())&gt;=-31,"01 Expired last 30 days",(N52-TODAY())&gt;=-92,"02 Expired last 3 months",(N52-TODAY())&gt;=-183,"03 Expired last 6 months",(N52-TODAY())&gt;=-365,"04 Expired last 12 months",(N52-TODAY())&gt;=-547,"05 Expired last 18 months",TRUE,"06 Expired over 18 months")</f>
        <v>06 Expired over 18 months</v>
      </c>
      <c r="Q52" s="65">
        <v>22624.3</v>
      </c>
      <c r="R52" s="84">
        <f t="shared" si="10"/>
        <v>35821.808333333334</v>
      </c>
      <c r="S52" s="88" t="str" cm="1">
        <f t="array" ref="S52">_xlfn.IFS(R52&gt;5000000,"Gold",R52&gt;=500000,"Silver",R52&gt;30000,"Bronze",TRUE,"Transactional")</f>
        <v>Bronze</v>
      </c>
      <c r="T52" s="26" t="s">
        <v>54</v>
      </c>
      <c r="U52" s="101" t="s">
        <v>208</v>
      </c>
      <c r="V52" s="101" t="s">
        <v>209</v>
      </c>
      <c r="W52" s="77" t="str">
        <f t="shared" si="4"/>
        <v>No</v>
      </c>
      <c r="X52" s="77" t="str">
        <f>IFERROR(_xlfn.XLOOKUP(J52&amp;"||"&amp;K52,'Mapping Ref.'!$J$2:$J$538,'Mapping Ref.'!$K$2:$K$538),"")</f>
        <v>Childrens &amp; Adults</v>
      </c>
      <c r="Y52" s="77" t="str" cm="1">
        <f t="array" ref="Y52">_xlfn.IFS(R52&gt;2000000,"For Publication",R52&gt;100000,"PID",R52&gt;30000,"RFQ",TRUE,"Transactional")</f>
        <v>RFQ</v>
      </c>
      <c r="Z52" s="24" t="s">
        <v>86</v>
      </c>
      <c r="AA52" s="32">
        <v>12</v>
      </c>
      <c r="AB52" s="24">
        <v>0</v>
      </c>
      <c r="AC52" s="25">
        <v>43383</v>
      </c>
      <c r="AD52" s="24" t="s">
        <v>58</v>
      </c>
      <c r="AE52" s="24">
        <v>0</v>
      </c>
      <c r="AF52" s="24"/>
      <c r="AG52" s="24"/>
      <c r="AH52" s="24" t="s">
        <v>59</v>
      </c>
      <c r="AI52" s="24"/>
      <c r="AJ52" s="24" t="s">
        <v>59</v>
      </c>
      <c r="AK52" s="24"/>
      <c r="AL52" s="24"/>
      <c r="AM52" s="24"/>
      <c r="AN52" s="24"/>
      <c r="AO52" s="24">
        <v>0</v>
      </c>
      <c r="AP52" s="24" t="s">
        <v>60</v>
      </c>
      <c r="AQ52" s="24"/>
      <c r="AR52" s="24"/>
      <c r="AS52" s="89">
        <f t="shared" si="9"/>
        <v>19</v>
      </c>
      <c r="AT52" s="24" t="s">
        <v>278</v>
      </c>
    </row>
    <row r="53" spans="1:46" x14ac:dyDescent="0.5">
      <c r="A53" s="24">
        <v>67</v>
      </c>
      <c r="B53" s="24"/>
      <c r="C53" s="24" t="s">
        <v>77</v>
      </c>
      <c r="D53" s="27" t="s">
        <v>282</v>
      </c>
      <c r="E53" s="27" t="s">
        <v>283</v>
      </c>
      <c r="F53" s="77" t="str">
        <f t="shared" si="0"/>
        <v>SUPPORT FOR LIVING LTD</v>
      </c>
      <c r="G53" s="27" t="s">
        <v>277</v>
      </c>
      <c r="H53" s="24" t="s">
        <v>155</v>
      </c>
      <c r="I53" s="24" t="s">
        <v>155</v>
      </c>
      <c r="J53" s="31" t="s">
        <v>66</v>
      </c>
      <c r="K53" s="27" t="s">
        <v>83</v>
      </c>
      <c r="L53" s="25">
        <v>43191</v>
      </c>
      <c r="M53" s="25">
        <v>44286</v>
      </c>
      <c r="N53" s="81">
        <f t="shared" si="7"/>
        <v>44286</v>
      </c>
      <c r="O53" s="81" t="str">
        <f t="shared" ca="1" si="8"/>
        <v>Expired</v>
      </c>
      <c r="P53" s="81" t="str" cm="1">
        <f t="array" aca="1" ref="P53" ca="1">_xlfn.IFS((N53-TODAY())&gt;=547,"06 Expires over 18 months",(N53-TODAY())&gt;=365,"05 Expires in 18 months",(N53-TODAY())&gt;=183,"04 Expires in 12 months",(N53-TODAY())&gt;=92,"03 Expires in 6 months",(N53-TODAY())&gt;=31,"02 Expires in 3 months",(N53-TODAY())&gt;=0,"01 Expires in 30 days",(N53-TODAY())&gt;=-31,"01 Expired last 30 days",(N53-TODAY())&gt;=-92,"02 Expired last 3 months",(N53-TODAY())&gt;=-183,"03 Expired last 6 months",(N53-TODAY())&gt;=-365,"04 Expired last 12 months",(N53-TODAY())&gt;=-547,"05 Expired last 18 months",TRUE,"06 Expired over 18 months")</f>
        <v>06 Expired over 18 months</v>
      </c>
      <c r="Q53" s="65">
        <v>44422.59</v>
      </c>
      <c r="R53" s="84">
        <f t="shared" si="10"/>
        <v>129565.8875</v>
      </c>
      <c r="S53" s="88" t="str" cm="1">
        <f t="array" ref="S53">_xlfn.IFS(R53&gt;5000000,"Gold",R53&gt;=500000,"Silver",R53&gt;30000,"Bronze",TRUE,"Transactional")</f>
        <v>Bronze</v>
      </c>
      <c r="T53" s="26" t="s">
        <v>54</v>
      </c>
      <c r="U53" s="101" t="s">
        <v>84</v>
      </c>
      <c r="V53" s="101" t="s">
        <v>204</v>
      </c>
      <c r="W53" s="77" t="str">
        <f t="shared" si="4"/>
        <v>No</v>
      </c>
      <c r="X53" s="77" t="str">
        <f>IFERROR(_xlfn.XLOOKUP(J53&amp;"||"&amp;K53,'Mapping Ref.'!$J$2:$J$538,'Mapping Ref.'!$K$2:$K$538),"")</f>
        <v>Childrens &amp; Adults</v>
      </c>
      <c r="Y53" s="77" t="str" cm="1">
        <f t="array" ref="Y53">_xlfn.IFS(R53&gt;2000000,"For Publication",R53&gt;100000,"PID",R53&gt;30000,"RFQ",TRUE,"Transactional")</f>
        <v>PID</v>
      </c>
      <c r="Z53" s="24" t="s">
        <v>86</v>
      </c>
      <c r="AA53" s="32">
        <v>12</v>
      </c>
      <c r="AB53" s="24">
        <v>0</v>
      </c>
      <c r="AC53" s="25">
        <v>43383</v>
      </c>
      <c r="AD53" s="24" t="s">
        <v>58</v>
      </c>
      <c r="AE53" s="24">
        <v>0</v>
      </c>
      <c r="AF53" s="24"/>
      <c r="AG53" s="24"/>
      <c r="AH53" s="24" t="s">
        <v>59</v>
      </c>
      <c r="AI53" s="24"/>
      <c r="AJ53" s="24" t="s">
        <v>59</v>
      </c>
      <c r="AK53" s="24"/>
      <c r="AL53" s="24"/>
      <c r="AM53" s="24"/>
      <c r="AN53" s="24"/>
      <c r="AO53" s="24">
        <v>0</v>
      </c>
      <c r="AP53" s="24" t="s">
        <v>60</v>
      </c>
      <c r="AQ53" s="24"/>
      <c r="AR53" s="24"/>
      <c r="AS53" s="89">
        <f t="shared" si="9"/>
        <v>35</v>
      </c>
      <c r="AT53" s="24" t="s">
        <v>278</v>
      </c>
    </row>
    <row r="54" spans="1:46" x14ac:dyDescent="0.5">
      <c r="A54" s="24">
        <v>68</v>
      </c>
      <c r="B54" s="24"/>
      <c r="C54" s="24" t="s">
        <v>77</v>
      </c>
      <c r="D54" s="27" t="s">
        <v>284</v>
      </c>
      <c r="E54" s="27" t="s">
        <v>283</v>
      </c>
      <c r="F54" s="77" t="str">
        <f t="shared" si="0"/>
        <v>SUPPORT FOR LIVING LTD</v>
      </c>
      <c r="G54" s="27" t="s">
        <v>277</v>
      </c>
      <c r="H54" s="24" t="s">
        <v>155</v>
      </c>
      <c r="I54" s="24" t="s">
        <v>155</v>
      </c>
      <c r="J54" s="31" t="s">
        <v>66</v>
      </c>
      <c r="K54" s="27" t="s">
        <v>156</v>
      </c>
      <c r="L54" s="25">
        <v>43191</v>
      </c>
      <c r="M54" s="25">
        <v>44286</v>
      </c>
      <c r="N54" s="81">
        <f t="shared" si="7"/>
        <v>44286</v>
      </c>
      <c r="O54" s="81" t="str">
        <f t="shared" ca="1" si="8"/>
        <v>Expired</v>
      </c>
      <c r="P54" s="81" t="str" cm="1">
        <f t="array" aca="1" ref="P54" ca="1">_xlfn.IFS((N54-TODAY())&gt;=547,"06 Expires over 18 months",(N54-TODAY())&gt;=365,"05 Expires in 18 months",(N54-TODAY())&gt;=183,"04 Expires in 12 months",(N54-TODAY())&gt;=92,"03 Expires in 6 months",(N54-TODAY())&gt;=31,"02 Expires in 3 months",(N54-TODAY())&gt;=0,"01 Expires in 30 days",(N54-TODAY())&gt;=-31,"01 Expired last 30 days",(N54-TODAY())&gt;=-92,"02 Expired last 3 months",(N54-TODAY())&gt;=-183,"03 Expired last 6 months",(N54-TODAY())&gt;=-365,"04 Expired last 12 months",(N54-TODAY())&gt;=-547,"05 Expired last 18 months",TRUE,"06 Expired over 18 months")</f>
        <v>06 Expired over 18 months</v>
      </c>
      <c r="Q54" s="65">
        <v>19260.53</v>
      </c>
      <c r="R54" s="84">
        <f t="shared" si="10"/>
        <v>56176.54583333333</v>
      </c>
      <c r="S54" s="88" t="str" cm="1">
        <f t="array" ref="S54">_xlfn.IFS(R54&gt;5000000,"Gold",R54&gt;=500000,"Silver",R54&gt;30000,"Bronze",TRUE,"Transactional")</f>
        <v>Bronze</v>
      </c>
      <c r="T54" s="26" t="s">
        <v>54</v>
      </c>
      <c r="U54" s="101" t="s">
        <v>84</v>
      </c>
      <c r="V54" s="101" t="s">
        <v>204</v>
      </c>
      <c r="W54" s="77" t="str">
        <f t="shared" si="4"/>
        <v>No</v>
      </c>
      <c r="X54" s="77" t="str">
        <f>IFERROR(_xlfn.XLOOKUP(J54&amp;"||"&amp;K54,'Mapping Ref.'!$J$2:$J$538,'Mapping Ref.'!$K$2:$K$538),"")</f>
        <v>Childrens &amp; Adults</v>
      </c>
      <c r="Y54" s="77" t="str" cm="1">
        <f t="array" ref="Y54">_xlfn.IFS(R54&gt;2000000,"For Publication",R54&gt;100000,"PID",R54&gt;30000,"RFQ",TRUE,"Transactional")</f>
        <v>RFQ</v>
      </c>
      <c r="Z54" s="24" t="s">
        <v>86</v>
      </c>
      <c r="AA54" s="32">
        <v>12</v>
      </c>
      <c r="AB54" s="24">
        <v>0</v>
      </c>
      <c r="AC54" s="25">
        <v>43383</v>
      </c>
      <c r="AD54" s="24" t="s">
        <v>58</v>
      </c>
      <c r="AE54" s="24">
        <v>0</v>
      </c>
      <c r="AF54" s="24"/>
      <c r="AG54" s="24"/>
      <c r="AH54" s="24" t="s">
        <v>59</v>
      </c>
      <c r="AI54" s="24"/>
      <c r="AJ54" s="24" t="s">
        <v>59</v>
      </c>
      <c r="AK54" s="24"/>
      <c r="AL54" s="24"/>
      <c r="AM54" s="24"/>
      <c r="AN54" s="24"/>
      <c r="AO54" s="24">
        <v>0</v>
      </c>
      <c r="AP54" s="24" t="s">
        <v>60</v>
      </c>
      <c r="AQ54" s="24"/>
      <c r="AR54" s="24"/>
      <c r="AS54" s="89">
        <f t="shared" si="9"/>
        <v>35</v>
      </c>
      <c r="AT54" s="24" t="s">
        <v>278</v>
      </c>
    </row>
    <row r="55" spans="1:46" x14ac:dyDescent="0.5">
      <c r="A55" s="24">
        <v>69</v>
      </c>
      <c r="B55" s="24"/>
      <c r="C55" s="24" t="s">
        <v>77</v>
      </c>
      <c r="D55" s="27" t="s">
        <v>285</v>
      </c>
      <c r="E55" s="27" t="s">
        <v>283</v>
      </c>
      <c r="F55" s="77" t="str">
        <f t="shared" si="0"/>
        <v>SUPPORT FOR LIVING LTD</v>
      </c>
      <c r="G55" s="27" t="s">
        <v>277</v>
      </c>
      <c r="H55" s="24" t="s">
        <v>155</v>
      </c>
      <c r="I55" s="24" t="s">
        <v>155</v>
      </c>
      <c r="J55" s="31" t="s">
        <v>66</v>
      </c>
      <c r="K55" s="27" t="s">
        <v>83</v>
      </c>
      <c r="L55" s="25">
        <v>43191</v>
      </c>
      <c r="M55" s="25">
        <v>44286</v>
      </c>
      <c r="N55" s="81">
        <f t="shared" si="7"/>
        <v>44286</v>
      </c>
      <c r="O55" s="81" t="str">
        <f t="shared" ca="1" si="8"/>
        <v>Expired</v>
      </c>
      <c r="P55" s="81" t="str" cm="1">
        <f t="array" aca="1" ref="P55" ca="1">_xlfn.IFS((N55-TODAY())&gt;=547,"06 Expires over 18 months",(N55-TODAY())&gt;=365,"05 Expires in 18 months",(N55-TODAY())&gt;=183,"04 Expires in 12 months",(N55-TODAY())&gt;=92,"03 Expires in 6 months",(N55-TODAY())&gt;=31,"02 Expires in 3 months",(N55-TODAY())&gt;=0,"01 Expires in 30 days",(N55-TODAY())&gt;=-31,"01 Expired last 30 days",(N55-TODAY())&gt;=-92,"02 Expired last 3 months",(N55-TODAY())&gt;=-183,"03 Expired last 6 months",(N55-TODAY())&gt;=-365,"04 Expired last 12 months",(N55-TODAY())&gt;=-547,"05 Expired last 18 months",TRUE,"06 Expired over 18 months")</f>
        <v>06 Expired over 18 months</v>
      </c>
      <c r="Q55" s="65">
        <v>41355.54</v>
      </c>
      <c r="R55" s="84">
        <f t="shared" si="10"/>
        <v>120620.32500000001</v>
      </c>
      <c r="S55" s="88" t="str" cm="1">
        <f t="array" ref="S55">_xlfn.IFS(R55&gt;5000000,"Gold",R55&gt;=500000,"Silver",R55&gt;30000,"Bronze",TRUE,"Transactional")</f>
        <v>Bronze</v>
      </c>
      <c r="T55" s="26" t="s">
        <v>54</v>
      </c>
      <c r="U55" s="101" t="s">
        <v>84</v>
      </c>
      <c r="V55" s="101" t="s">
        <v>204</v>
      </c>
      <c r="W55" s="77" t="str">
        <f t="shared" si="4"/>
        <v>No</v>
      </c>
      <c r="X55" s="77" t="str">
        <f>IFERROR(_xlfn.XLOOKUP(J55&amp;"||"&amp;K55,'Mapping Ref.'!$J$2:$J$538,'Mapping Ref.'!$K$2:$K$538),"")</f>
        <v>Childrens &amp; Adults</v>
      </c>
      <c r="Y55" s="77" t="str" cm="1">
        <f t="array" ref="Y55">_xlfn.IFS(R55&gt;2000000,"For Publication",R55&gt;100000,"PID",R55&gt;30000,"RFQ",TRUE,"Transactional")</f>
        <v>PID</v>
      </c>
      <c r="Z55" s="24" t="s">
        <v>86</v>
      </c>
      <c r="AA55" s="32">
        <v>12</v>
      </c>
      <c r="AB55" s="24">
        <v>0</v>
      </c>
      <c r="AC55" s="25">
        <v>43383</v>
      </c>
      <c r="AD55" s="24" t="s">
        <v>58</v>
      </c>
      <c r="AE55" s="24">
        <v>0</v>
      </c>
      <c r="AF55" s="24"/>
      <c r="AG55" s="24"/>
      <c r="AH55" s="24" t="s">
        <v>59</v>
      </c>
      <c r="AI55" s="24"/>
      <c r="AJ55" s="24" t="s">
        <v>60</v>
      </c>
      <c r="AK55" s="24"/>
      <c r="AL55" s="24"/>
      <c r="AM55" s="24"/>
      <c r="AN55" s="24"/>
      <c r="AO55" s="24">
        <v>0</v>
      </c>
      <c r="AP55" s="24" t="s">
        <v>60</v>
      </c>
      <c r="AQ55" s="24"/>
      <c r="AR55" s="24"/>
      <c r="AS55" s="89">
        <f t="shared" si="9"/>
        <v>35</v>
      </c>
      <c r="AT55" s="24" t="s">
        <v>278</v>
      </c>
    </row>
    <row r="56" spans="1:46" x14ac:dyDescent="0.5">
      <c r="A56" s="24">
        <v>70</v>
      </c>
      <c r="B56" s="24"/>
      <c r="C56" s="24" t="s">
        <v>77</v>
      </c>
      <c r="D56" s="27" t="s">
        <v>286</v>
      </c>
      <c r="E56" s="24" t="s">
        <v>283</v>
      </c>
      <c r="F56" s="77" t="str">
        <f t="shared" si="0"/>
        <v>SUPPORT FOR LIVING LTD</v>
      </c>
      <c r="G56" s="27" t="s">
        <v>277</v>
      </c>
      <c r="H56" s="24" t="s">
        <v>155</v>
      </c>
      <c r="I56" s="24" t="s">
        <v>155</v>
      </c>
      <c r="J56" s="31" t="s">
        <v>66</v>
      </c>
      <c r="K56" s="27" t="s">
        <v>83</v>
      </c>
      <c r="L56" s="25">
        <v>43191</v>
      </c>
      <c r="M56" s="25">
        <v>44286</v>
      </c>
      <c r="N56" s="81">
        <f t="shared" si="7"/>
        <v>44286</v>
      </c>
      <c r="O56" s="81" t="str">
        <f t="shared" ca="1" si="8"/>
        <v>Expired</v>
      </c>
      <c r="P56" s="81" t="str" cm="1">
        <f t="array" aca="1" ref="P56" ca="1">_xlfn.IFS((N56-TODAY())&gt;=547,"06 Expires over 18 months",(N56-TODAY())&gt;=365,"05 Expires in 18 months",(N56-TODAY())&gt;=183,"04 Expires in 12 months",(N56-TODAY())&gt;=92,"03 Expires in 6 months",(N56-TODAY())&gt;=31,"02 Expires in 3 months",(N56-TODAY())&gt;=0,"01 Expires in 30 days",(N56-TODAY())&gt;=-31,"01 Expired last 30 days",(N56-TODAY())&gt;=-92,"02 Expired last 3 months",(N56-TODAY())&gt;=-183,"03 Expired last 6 months",(N56-TODAY())&gt;=-365,"04 Expired last 12 months",(N56-TODAY())&gt;=-547,"05 Expired last 18 months",TRUE,"06 Expired over 18 months")</f>
        <v>06 Expired over 18 months</v>
      </c>
      <c r="Q56" s="65">
        <v>26430.17</v>
      </c>
      <c r="R56" s="84">
        <f t="shared" si="10"/>
        <v>77087.995833333334</v>
      </c>
      <c r="S56" s="88" t="str" cm="1">
        <f t="array" ref="S56">_xlfn.IFS(R56&gt;5000000,"Gold",R56&gt;=500000,"Silver",R56&gt;30000,"Bronze",TRUE,"Transactional")</f>
        <v>Bronze</v>
      </c>
      <c r="T56" s="26" t="s">
        <v>54</v>
      </c>
      <c r="U56" s="101" t="s">
        <v>84</v>
      </c>
      <c r="V56" s="101" t="s">
        <v>204</v>
      </c>
      <c r="W56" s="77" t="str">
        <f t="shared" si="4"/>
        <v>No</v>
      </c>
      <c r="X56" s="77" t="str">
        <f>IFERROR(_xlfn.XLOOKUP(J56&amp;"||"&amp;K56,'Mapping Ref.'!$J$2:$J$538,'Mapping Ref.'!$K$2:$K$538),"")</f>
        <v>Childrens &amp; Adults</v>
      </c>
      <c r="Y56" s="77" t="str" cm="1">
        <f t="array" ref="Y56">_xlfn.IFS(R56&gt;2000000,"For Publication",R56&gt;100000,"PID",R56&gt;30000,"RFQ",TRUE,"Transactional")</f>
        <v>RFQ</v>
      </c>
      <c r="Z56" s="24" t="s">
        <v>86</v>
      </c>
      <c r="AA56" s="32">
        <v>12</v>
      </c>
      <c r="AB56" s="24">
        <v>0</v>
      </c>
      <c r="AC56" s="25">
        <v>43383</v>
      </c>
      <c r="AD56" s="24" t="s">
        <v>58</v>
      </c>
      <c r="AE56" s="24">
        <v>0</v>
      </c>
      <c r="AF56" s="24"/>
      <c r="AG56" s="24"/>
      <c r="AH56" s="24" t="s">
        <v>59</v>
      </c>
      <c r="AI56" s="24"/>
      <c r="AJ56" s="24" t="s">
        <v>59</v>
      </c>
      <c r="AK56" s="24"/>
      <c r="AL56" s="24"/>
      <c r="AM56" s="24"/>
      <c r="AN56" s="24"/>
      <c r="AO56" s="24">
        <v>0</v>
      </c>
      <c r="AP56" s="24" t="s">
        <v>60</v>
      </c>
      <c r="AQ56" s="24"/>
      <c r="AR56" s="24"/>
      <c r="AS56" s="89">
        <f t="shared" si="9"/>
        <v>35</v>
      </c>
      <c r="AT56" s="24" t="s">
        <v>278</v>
      </c>
    </row>
    <row r="57" spans="1:46" x14ac:dyDescent="0.5">
      <c r="A57" s="24">
        <v>71</v>
      </c>
      <c r="B57" s="24"/>
      <c r="C57" s="24"/>
      <c r="D57" s="27" t="s">
        <v>287</v>
      </c>
      <c r="E57" s="24" t="s">
        <v>276</v>
      </c>
      <c r="F57" s="77" t="str">
        <f t="shared" si="0"/>
        <v>UNITED RESPONSE</v>
      </c>
      <c r="G57" s="27" t="s">
        <v>288</v>
      </c>
      <c r="H57" s="24" t="s">
        <v>155</v>
      </c>
      <c r="I57" s="24" t="s">
        <v>155</v>
      </c>
      <c r="J57" s="31" t="s">
        <v>66</v>
      </c>
      <c r="K57" s="27" t="s">
        <v>83</v>
      </c>
      <c r="L57" s="25">
        <v>43191</v>
      </c>
      <c r="M57" s="25">
        <v>44286</v>
      </c>
      <c r="N57" s="81">
        <f t="shared" si="7"/>
        <v>44286</v>
      </c>
      <c r="O57" s="81" t="str">
        <f t="shared" ca="1" si="8"/>
        <v>Expired</v>
      </c>
      <c r="P57" s="81" t="str" cm="1">
        <f t="array" aca="1" ref="P57" ca="1">_xlfn.IFS((N57-TODAY())&gt;=547,"06 Expires over 18 months",(N57-TODAY())&gt;=365,"05 Expires in 18 months",(N57-TODAY())&gt;=183,"04 Expires in 12 months",(N57-TODAY())&gt;=92,"03 Expires in 6 months",(N57-TODAY())&gt;=31,"02 Expires in 3 months",(N57-TODAY())&gt;=0,"01 Expires in 30 days",(N57-TODAY())&gt;=-31,"01 Expired last 30 days",(N57-TODAY())&gt;=-92,"02 Expired last 3 months",(N57-TODAY())&gt;=-183,"03 Expired last 6 months",(N57-TODAY())&gt;=-365,"04 Expired last 12 months",(N57-TODAY())&gt;=-547,"05 Expired last 18 months",TRUE,"06 Expired over 18 months")</f>
        <v>06 Expired over 18 months</v>
      </c>
      <c r="Q57" s="65">
        <v>110939</v>
      </c>
      <c r="R57" s="84">
        <f t="shared" si="10"/>
        <v>323572.08333333331</v>
      </c>
      <c r="S57" s="88" t="str" cm="1">
        <f t="array" ref="S57">_xlfn.IFS(R57&gt;5000000,"Gold",R57&gt;=500000,"Silver",R57&gt;30000,"Bronze",TRUE,"Transactional")</f>
        <v>Bronze</v>
      </c>
      <c r="T57" s="26" t="s">
        <v>54</v>
      </c>
      <c r="U57" s="101" t="s">
        <v>116</v>
      </c>
      <c r="V57" s="101" t="s">
        <v>70</v>
      </c>
      <c r="W57" s="77" t="str">
        <f t="shared" si="4"/>
        <v>No</v>
      </c>
      <c r="X57" s="77" t="str">
        <f>IFERROR(_xlfn.XLOOKUP(J57&amp;"||"&amp;K57,'Mapping Ref.'!$J$2:$J$538,'Mapping Ref.'!$K$2:$K$538),"")</f>
        <v>Childrens &amp; Adults</v>
      </c>
      <c r="Y57" s="77" t="str" cm="1">
        <f t="array" ref="Y57">_xlfn.IFS(R57&gt;2000000,"For Publication",R57&gt;100000,"PID",R57&gt;30000,"RFQ",TRUE,"Transactional")</f>
        <v>PID</v>
      </c>
      <c r="Z57" s="24" t="s">
        <v>86</v>
      </c>
      <c r="AA57" s="32">
        <v>12</v>
      </c>
      <c r="AB57" s="24">
        <v>0</v>
      </c>
      <c r="AC57" s="25">
        <v>43383</v>
      </c>
      <c r="AD57" s="24" t="s">
        <v>58</v>
      </c>
      <c r="AE57" s="24">
        <v>0</v>
      </c>
      <c r="AF57" s="24"/>
      <c r="AG57" s="24"/>
      <c r="AH57" s="24" t="s">
        <v>59</v>
      </c>
      <c r="AI57" s="24"/>
      <c r="AJ57" s="24" t="s">
        <v>59</v>
      </c>
      <c r="AK57" s="24"/>
      <c r="AL57" s="24"/>
      <c r="AM57" s="24"/>
      <c r="AN57" s="24"/>
      <c r="AO57" s="24">
        <v>0</v>
      </c>
      <c r="AP57" s="24" t="s">
        <v>60</v>
      </c>
      <c r="AQ57" s="24"/>
      <c r="AR57" s="24"/>
      <c r="AS57" s="89">
        <f t="shared" si="9"/>
        <v>35</v>
      </c>
      <c r="AT57" s="24" t="s">
        <v>289</v>
      </c>
    </row>
    <row r="58" spans="1:46" x14ac:dyDescent="0.5">
      <c r="A58" s="24">
        <v>72</v>
      </c>
      <c r="B58" s="24"/>
      <c r="C58" s="24" t="s">
        <v>77</v>
      </c>
      <c r="D58" s="27" t="s">
        <v>290</v>
      </c>
      <c r="E58" s="24" t="s">
        <v>291</v>
      </c>
      <c r="F58" s="77" t="str">
        <f t="shared" si="0"/>
        <v>DRAYTON FENCING COMPANY</v>
      </c>
      <c r="G58" s="27" t="s">
        <v>292</v>
      </c>
      <c r="H58" s="24" t="s">
        <v>293</v>
      </c>
      <c r="I58" s="24" t="s">
        <v>293</v>
      </c>
      <c r="J58" s="31" t="s">
        <v>107</v>
      </c>
      <c r="K58" s="27" t="s">
        <v>294</v>
      </c>
      <c r="L58" s="25">
        <v>39823</v>
      </c>
      <c r="M58" s="25">
        <v>41728</v>
      </c>
      <c r="N58" s="81">
        <f t="shared" si="7"/>
        <v>42459</v>
      </c>
      <c r="O58" s="81" t="str">
        <f t="shared" ca="1" si="8"/>
        <v>Expired</v>
      </c>
      <c r="P58" s="81" t="str" cm="1">
        <f t="array" aca="1" ref="P58" ca="1">_xlfn.IFS((N58-TODAY())&gt;=547,"06 Expires over 18 months",(N58-TODAY())&gt;=365,"05 Expires in 18 months",(N58-TODAY())&gt;=183,"04 Expires in 12 months",(N58-TODAY())&gt;=92,"03 Expires in 6 months",(N58-TODAY())&gt;=31,"02 Expires in 3 months",(N58-TODAY())&gt;=0,"01 Expires in 30 days",(N58-TODAY())&gt;=-31,"01 Expired last 30 days",(N58-TODAY())&gt;=-92,"02 Expired last 3 months",(N58-TODAY())&gt;=-183,"03 Expired last 6 months",(N58-TODAY())&gt;=-365,"04 Expired last 12 months",(N58-TODAY())&gt;=-547,"05 Expired last 18 months",TRUE,"06 Expired over 18 months")</f>
        <v>06 Expired over 18 months</v>
      </c>
      <c r="Q58" s="65">
        <v>1360000</v>
      </c>
      <c r="R58" s="84">
        <f t="shared" si="10"/>
        <v>9746666.666666666</v>
      </c>
      <c r="S58" s="88" t="str" cm="1">
        <f t="array" ref="S58">_xlfn.IFS(R58&gt;5000000,"Gold",R58&gt;=500000,"Silver",R58&gt;30000,"Bronze",TRUE,"Transactional")</f>
        <v>Gold</v>
      </c>
      <c r="T58" s="26" t="s">
        <v>122</v>
      </c>
      <c r="U58" s="101" t="s">
        <v>123</v>
      </c>
      <c r="V58" s="101" t="s">
        <v>290</v>
      </c>
      <c r="W58" s="77" t="str">
        <f t="shared" si="4"/>
        <v>Yes</v>
      </c>
      <c r="X58" s="77" t="str">
        <f>IFERROR(_xlfn.XLOOKUP(J58&amp;"||"&amp;K58,'Mapping Ref.'!$J$2:$J$538,'Mapping Ref.'!$K$2:$K$538),"")</f>
        <v>Construction &amp; Estates</v>
      </c>
      <c r="Y58" s="77" t="str" cm="1">
        <f t="array" ref="Y58">_xlfn.IFS(R58&gt;2000000,"For Publication",R58&gt;100000,"PID",R58&gt;30000,"RFQ",TRUE,"Transactional")</f>
        <v>For Publication</v>
      </c>
      <c r="Z58" s="24" t="s">
        <v>71</v>
      </c>
      <c r="AA58" s="32">
        <v>54</v>
      </c>
      <c r="AB58" s="24">
        <v>24</v>
      </c>
      <c r="AC58" s="25">
        <v>43383</v>
      </c>
      <c r="AD58" s="24" t="s">
        <v>102</v>
      </c>
      <c r="AE58" s="24">
        <v>0</v>
      </c>
      <c r="AF58" s="24"/>
      <c r="AG58" s="24"/>
      <c r="AH58" s="24" t="s">
        <v>60</v>
      </c>
      <c r="AI58" s="24"/>
      <c r="AJ58" s="24" t="s">
        <v>60</v>
      </c>
      <c r="AK58" s="24"/>
      <c r="AL58" s="24"/>
      <c r="AM58" s="24"/>
      <c r="AN58" s="24"/>
      <c r="AO58" s="24">
        <v>0</v>
      </c>
      <c r="AP58" s="24" t="s">
        <v>59</v>
      </c>
      <c r="AQ58" s="24"/>
      <c r="AR58" s="24"/>
      <c r="AS58" s="89">
        <f t="shared" si="9"/>
        <v>86</v>
      </c>
      <c r="AT58" s="24" t="s">
        <v>295</v>
      </c>
    </row>
    <row r="59" spans="1:46" x14ac:dyDescent="0.5">
      <c r="A59" s="24">
        <v>73</v>
      </c>
      <c r="B59" s="24"/>
      <c r="C59" s="24" t="s">
        <v>77</v>
      </c>
      <c r="D59" s="27" t="s">
        <v>296</v>
      </c>
      <c r="E59" s="24" t="s">
        <v>297</v>
      </c>
      <c r="F59" s="77" t="str">
        <f t="shared" si="0"/>
        <v>WEST LONDON YMCA</v>
      </c>
      <c r="G59" s="27" t="s">
        <v>298</v>
      </c>
      <c r="H59" s="24" t="s">
        <v>155</v>
      </c>
      <c r="I59" s="24" t="s">
        <v>155</v>
      </c>
      <c r="J59" s="31" t="s">
        <v>66</v>
      </c>
      <c r="K59" s="27" t="s">
        <v>83</v>
      </c>
      <c r="L59" s="25">
        <v>42461</v>
      </c>
      <c r="M59" s="25">
        <v>44651</v>
      </c>
      <c r="N59" s="81">
        <f t="shared" si="7"/>
        <v>45382</v>
      </c>
      <c r="O59" s="81" t="str">
        <f t="shared" ca="1" si="8"/>
        <v>Expired</v>
      </c>
      <c r="P59" s="81" t="str" cm="1">
        <f t="array" aca="1" ref="P59" ca="1">_xlfn.IFS((N59-TODAY())&gt;=547,"06 Expires over 18 months",(N59-TODAY())&gt;=365,"05 Expires in 18 months",(N59-TODAY())&gt;=183,"04 Expires in 12 months",(N59-TODAY())&gt;=92,"03 Expires in 6 months",(N59-TODAY())&gt;=31,"02 Expires in 3 months",(N59-TODAY())&gt;=0,"01 Expires in 30 days",(N59-TODAY())&gt;=-31,"01 Expired last 30 days",(N59-TODAY())&gt;=-92,"02 Expired last 3 months",(N59-TODAY())&gt;=-183,"03 Expired last 6 months",(N59-TODAY())&gt;=-365,"04 Expired last 12 months",(N59-TODAY())&gt;=-547,"05 Expired last 18 months",TRUE,"06 Expired over 18 months")</f>
        <v>06 Expired over 18 months</v>
      </c>
      <c r="Q59" s="65">
        <v>532312</v>
      </c>
      <c r="R59" s="84">
        <f t="shared" si="10"/>
        <v>4214136.666666667</v>
      </c>
      <c r="S59" s="88" t="str" cm="1">
        <f t="array" ref="S59">_xlfn.IFS(R59&gt;5000000,"Gold",R59&gt;=500000,"Silver",R59&gt;30000,"Bronze",TRUE,"Transactional")</f>
        <v>Silver</v>
      </c>
      <c r="T59" s="26" t="s">
        <v>54</v>
      </c>
      <c r="U59" s="101" t="s">
        <v>84</v>
      </c>
      <c r="V59" s="101" t="s">
        <v>157</v>
      </c>
      <c r="W59" s="77" t="str">
        <f t="shared" si="4"/>
        <v>Yes</v>
      </c>
      <c r="X59" s="77" t="str">
        <f>IFERROR(_xlfn.XLOOKUP(J59&amp;"||"&amp;K59,'Mapping Ref.'!$J$2:$J$538,'Mapping Ref.'!$K$2:$K$538),"")</f>
        <v>Childrens &amp; Adults</v>
      </c>
      <c r="Y59" s="77" t="str" cm="1">
        <f t="array" ref="Y59">_xlfn.IFS(R59&gt;2000000,"For Publication",R59&gt;100000,"PID",R59&gt;30000,"RFQ",TRUE,"Transactional")</f>
        <v>For Publication</v>
      </c>
      <c r="Z59" s="24" t="s">
        <v>86</v>
      </c>
      <c r="AA59" s="32">
        <v>36</v>
      </c>
      <c r="AB59" s="24">
        <v>24</v>
      </c>
      <c r="AC59" s="25">
        <v>43383</v>
      </c>
      <c r="AD59" s="24" t="s">
        <v>58</v>
      </c>
      <c r="AE59" s="24">
        <v>0</v>
      </c>
      <c r="AF59" s="24"/>
      <c r="AG59" s="24"/>
      <c r="AH59" s="24" t="s">
        <v>59</v>
      </c>
      <c r="AI59" s="24"/>
      <c r="AJ59" s="24" t="s">
        <v>59</v>
      </c>
      <c r="AK59" s="24"/>
      <c r="AL59" s="24"/>
      <c r="AM59" s="24"/>
      <c r="AN59" s="24"/>
      <c r="AO59" s="24">
        <v>0</v>
      </c>
      <c r="AP59" s="24" t="s">
        <v>60</v>
      </c>
      <c r="AQ59" s="24"/>
      <c r="AR59" s="24"/>
      <c r="AS59" s="89">
        <f t="shared" si="9"/>
        <v>95</v>
      </c>
      <c r="AT59" s="24" t="s">
        <v>299</v>
      </c>
    </row>
    <row r="60" spans="1:46" x14ac:dyDescent="0.5">
      <c r="A60" s="24">
        <v>74</v>
      </c>
      <c r="B60" s="24"/>
      <c r="C60" s="24"/>
      <c r="D60" s="27" t="s">
        <v>300</v>
      </c>
      <c r="E60" s="24" t="s">
        <v>301</v>
      </c>
      <c r="F60" s="77" t="str">
        <f t="shared" si="0"/>
        <v>Askews &amp; Holts</v>
      </c>
      <c r="G60" s="27" t="s">
        <v>302</v>
      </c>
      <c r="H60" s="24" t="s">
        <v>146</v>
      </c>
      <c r="I60" s="24" t="s">
        <v>146</v>
      </c>
      <c r="J60" s="31" t="s">
        <v>107</v>
      </c>
      <c r="K60" s="27" t="s">
        <v>147</v>
      </c>
      <c r="L60" s="25">
        <v>43191</v>
      </c>
      <c r="M60" s="25">
        <v>43555</v>
      </c>
      <c r="N60" s="81">
        <f t="shared" si="7"/>
        <v>43921</v>
      </c>
      <c r="O60" s="81" t="str">
        <f t="shared" ca="1" si="8"/>
        <v>Expired</v>
      </c>
      <c r="P60" s="81" t="str" cm="1">
        <f t="array" aca="1" ref="P60" ca="1">_xlfn.IFS((N60-TODAY())&gt;=547,"06 Expires over 18 months",(N60-TODAY())&gt;=365,"05 Expires in 18 months",(N60-TODAY())&gt;=183,"04 Expires in 12 months",(N60-TODAY())&gt;=92,"03 Expires in 6 months",(N60-TODAY())&gt;=31,"02 Expires in 3 months",(N60-TODAY())&gt;=0,"01 Expires in 30 days",(N60-TODAY())&gt;=-31,"01 Expired last 30 days",(N60-TODAY())&gt;=-92,"02 Expired last 3 months",(N60-TODAY())&gt;=-183,"03 Expired last 6 months",(N60-TODAY())&gt;=-365,"04 Expired last 12 months",(N60-TODAY())&gt;=-547,"05 Expired last 18 months",TRUE,"06 Expired over 18 months")</f>
        <v>06 Expired over 18 months</v>
      </c>
      <c r="Q60" s="65">
        <v>122700</v>
      </c>
      <c r="R60" s="84">
        <f t="shared" si="10"/>
        <v>235175</v>
      </c>
      <c r="S60" s="88" t="str" cm="1">
        <f t="array" ref="S60">_xlfn.IFS(R60&gt;5000000,"Gold",R60&gt;=500000,"Silver",R60&gt;30000,"Bronze",TRUE,"Transactional")</f>
        <v>Bronze</v>
      </c>
      <c r="T60" s="26" t="s">
        <v>54</v>
      </c>
      <c r="U60" s="101" t="s">
        <v>116</v>
      </c>
      <c r="V60" s="101" t="s">
        <v>70</v>
      </c>
      <c r="W60" s="77" t="str">
        <f t="shared" si="4"/>
        <v>Yes</v>
      </c>
      <c r="X60" s="77" t="str">
        <f>IFERROR(_xlfn.XLOOKUP(J60&amp;"||"&amp;K60,'Mapping Ref.'!$J$2:$J$538,'Mapping Ref.'!$K$2:$K$538),"")</f>
        <v>Construction &amp; Estates</v>
      </c>
      <c r="Y60" s="77" t="str" cm="1">
        <f t="array" ref="Y60">_xlfn.IFS(R60&gt;2000000,"For Publication",R60&gt;100000,"PID",R60&gt;30000,"RFQ",TRUE,"Transactional")</f>
        <v>PID</v>
      </c>
      <c r="Z60" s="24" t="s">
        <v>303</v>
      </c>
      <c r="AA60" s="32">
        <v>12</v>
      </c>
      <c r="AB60" s="24">
        <v>12</v>
      </c>
      <c r="AC60" s="25">
        <v>43383</v>
      </c>
      <c r="AD60" s="24" t="s">
        <v>58</v>
      </c>
      <c r="AE60" s="24">
        <v>0</v>
      </c>
      <c r="AF60" s="24"/>
      <c r="AG60" s="24"/>
      <c r="AH60" s="24" t="s">
        <v>60</v>
      </c>
      <c r="AI60" s="24"/>
      <c r="AJ60" s="24" t="s">
        <v>60</v>
      </c>
      <c r="AK60" s="24"/>
      <c r="AL60" s="24"/>
      <c r="AM60" s="24"/>
      <c r="AN60" s="24"/>
      <c r="AO60" s="24">
        <v>0</v>
      </c>
      <c r="AP60" s="24" t="s">
        <v>59</v>
      </c>
      <c r="AQ60" s="24"/>
      <c r="AR60" s="24"/>
      <c r="AS60" s="89">
        <f t="shared" si="9"/>
        <v>23</v>
      </c>
      <c r="AT60" s="24"/>
    </row>
    <row r="61" spans="1:46" x14ac:dyDescent="0.5">
      <c r="A61" s="24">
        <v>75</v>
      </c>
      <c r="B61" s="24"/>
      <c r="C61" s="24" t="s">
        <v>77</v>
      </c>
      <c r="D61" s="27" t="s">
        <v>304</v>
      </c>
      <c r="E61" s="24" t="s">
        <v>305</v>
      </c>
      <c r="F61" s="77" t="str">
        <f t="shared" si="0"/>
        <v>WEST LONDON YMCA</v>
      </c>
      <c r="G61" s="27" t="s">
        <v>298</v>
      </c>
      <c r="H61" s="24" t="s">
        <v>155</v>
      </c>
      <c r="I61" s="24" t="s">
        <v>155</v>
      </c>
      <c r="J61" s="31" t="s">
        <v>66</v>
      </c>
      <c r="K61" s="27" t="s">
        <v>83</v>
      </c>
      <c r="L61" s="25">
        <v>42461</v>
      </c>
      <c r="M61" s="25">
        <v>44651</v>
      </c>
      <c r="N61" s="81">
        <f t="shared" si="7"/>
        <v>45382</v>
      </c>
      <c r="O61" s="81" t="str">
        <f t="shared" ca="1" si="8"/>
        <v>Expired</v>
      </c>
      <c r="P61" s="81" t="str" cm="1">
        <f t="array" aca="1" ref="P61" ca="1">_xlfn.IFS((N61-TODAY())&gt;=547,"06 Expires over 18 months",(N61-TODAY())&gt;=365,"05 Expires in 18 months",(N61-TODAY())&gt;=183,"04 Expires in 12 months",(N61-TODAY())&gt;=92,"03 Expires in 6 months",(N61-TODAY())&gt;=31,"02 Expires in 3 months",(N61-TODAY())&gt;=0,"01 Expires in 30 days",(N61-TODAY())&gt;=-31,"01 Expired last 30 days",(N61-TODAY())&gt;=-92,"02 Expired last 3 months",(N61-TODAY())&gt;=-183,"03 Expired last 6 months",(N61-TODAY())&gt;=-365,"04 Expired last 12 months",(N61-TODAY())&gt;=-547,"05 Expired last 18 months",TRUE,"06 Expired over 18 months")</f>
        <v>06 Expired over 18 months</v>
      </c>
      <c r="Q61" s="65">
        <v>35256</v>
      </c>
      <c r="R61" s="84">
        <f t="shared" si="10"/>
        <v>279110</v>
      </c>
      <c r="S61" s="88" t="str" cm="1">
        <f t="array" ref="S61">_xlfn.IFS(R61&gt;5000000,"Gold",R61&gt;=500000,"Silver",R61&gt;30000,"Bronze",TRUE,"Transactional")</f>
        <v>Bronze</v>
      </c>
      <c r="T61" s="26" t="s">
        <v>54</v>
      </c>
      <c r="U61" s="101" t="s">
        <v>84</v>
      </c>
      <c r="V61" s="101" t="s">
        <v>157</v>
      </c>
      <c r="W61" s="77" t="str">
        <f t="shared" si="4"/>
        <v>Yes</v>
      </c>
      <c r="X61" s="77" t="str">
        <f>IFERROR(_xlfn.XLOOKUP(J61&amp;"||"&amp;K61,'Mapping Ref.'!$J$2:$J$538,'Mapping Ref.'!$K$2:$K$538),"")</f>
        <v>Childrens &amp; Adults</v>
      </c>
      <c r="Y61" s="77" t="str" cm="1">
        <f t="array" ref="Y61">_xlfn.IFS(R61&gt;2000000,"For Publication",R61&gt;100000,"PID",R61&gt;30000,"RFQ",TRUE,"Transactional")</f>
        <v>PID</v>
      </c>
      <c r="Z61" s="24" t="s">
        <v>86</v>
      </c>
      <c r="AA61" s="32">
        <v>36</v>
      </c>
      <c r="AB61" s="24">
        <v>24</v>
      </c>
      <c r="AC61" s="25">
        <v>43383</v>
      </c>
      <c r="AD61" s="24" t="s">
        <v>58</v>
      </c>
      <c r="AE61" s="24">
        <v>0</v>
      </c>
      <c r="AF61" s="24"/>
      <c r="AG61" s="24"/>
      <c r="AH61" s="24" t="s">
        <v>59</v>
      </c>
      <c r="AI61" s="24"/>
      <c r="AJ61" s="24" t="s">
        <v>59</v>
      </c>
      <c r="AK61" s="24"/>
      <c r="AL61" s="24"/>
      <c r="AM61" s="24"/>
      <c r="AN61" s="24"/>
      <c r="AO61" s="24">
        <v>0</v>
      </c>
      <c r="AP61" s="24" t="s">
        <v>60</v>
      </c>
      <c r="AQ61" s="24"/>
      <c r="AR61" s="24"/>
      <c r="AS61" s="89">
        <f t="shared" si="9"/>
        <v>95</v>
      </c>
      <c r="AT61" s="24" t="s">
        <v>299</v>
      </c>
    </row>
    <row r="62" spans="1:46" x14ac:dyDescent="0.5">
      <c r="A62" s="24">
        <v>76</v>
      </c>
      <c r="B62" s="24"/>
      <c r="C62" s="24" t="s">
        <v>77</v>
      </c>
      <c r="D62" s="27" t="s">
        <v>306</v>
      </c>
      <c r="E62" s="24" t="s">
        <v>307</v>
      </c>
      <c r="F62" s="77" t="str">
        <f t="shared" si="0"/>
        <v>WEST LONDON YMCA</v>
      </c>
      <c r="G62" s="27" t="s">
        <v>298</v>
      </c>
      <c r="H62" s="24" t="s">
        <v>155</v>
      </c>
      <c r="I62" s="24" t="s">
        <v>155</v>
      </c>
      <c r="J62" s="31" t="s">
        <v>66</v>
      </c>
      <c r="K62" s="27" t="s">
        <v>83</v>
      </c>
      <c r="L62" s="25">
        <v>42461</v>
      </c>
      <c r="M62" s="25">
        <v>44651</v>
      </c>
      <c r="N62" s="81">
        <f t="shared" si="7"/>
        <v>45382</v>
      </c>
      <c r="O62" s="81" t="str">
        <f t="shared" ca="1" si="8"/>
        <v>Expired</v>
      </c>
      <c r="P62" s="81" t="str" cm="1">
        <f t="array" aca="1" ref="P62" ca="1">_xlfn.IFS((N62-TODAY())&gt;=547,"06 Expires over 18 months",(N62-TODAY())&gt;=365,"05 Expires in 18 months",(N62-TODAY())&gt;=183,"04 Expires in 12 months",(N62-TODAY())&gt;=92,"03 Expires in 6 months",(N62-TODAY())&gt;=31,"02 Expires in 3 months",(N62-TODAY())&gt;=0,"01 Expires in 30 days",(N62-TODAY())&gt;=-31,"01 Expired last 30 days",(N62-TODAY())&gt;=-92,"02 Expired last 3 months",(N62-TODAY())&gt;=-183,"03 Expired last 6 months",(N62-TODAY())&gt;=-365,"04 Expired last 12 months",(N62-TODAY())&gt;=-547,"05 Expired last 18 months",TRUE,"06 Expired over 18 months")</f>
        <v>06 Expired over 18 months</v>
      </c>
      <c r="Q62" s="65">
        <v>87196</v>
      </c>
      <c r="R62" s="84">
        <f t="shared" si="10"/>
        <v>690301.66666666663</v>
      </c>
      <c r="S62" s="88" t="str" cm="1">
        <f t="array" ref="S62">_xlfn.IFS(R62&gt;5000000,"Gold",R62&gt;=500000,"Silver",R62&gt;30000,"Bronze",TRUE,"Transactional")</f>
        <v>Silver</v>
      </c>
      <c r="T62" s="26" t="s">
        <v>54</v>
      </c>
      <c r="U62" s="101" t="s">
        <v>84</v>
      </c>
      <c r="V62" s="101" t="s">
        <v>204</v>
      </c>
      <c r="W62" s="77" t="str">
        <f t="shared" si="4"/>
        <v>Yes</v>
      </c>
      <c r="X62" s="77" t="str">
        <f>IFERROR(_xlfn.XLOOKUP(J62&amp;"||"&amp;K62,'Mapping Ref.'!$J$2:$J$538,'Mapping Ref.'!$K$2:$K$538),"")</f>
        <v>Childrens &amp; Adults</v>
      </c>
      <c r="Y62" s="77" t="str" cm="1">
        <f t="array" ref="Y62">_xlfn.IFS(R62&gt;2000000,"For Publication",R62&gt;100000,"PID",R62&gt;30000,"RFQ",TRUE,"Transactional")</f>
        <v>PID</v>
      </c>
      <c r="Z62" s="24" t="s">
        <v>86</v>
      </c>
      <c r="AA62" s="32">
        <v>36</v>
      </c>
      <c r="AB62" s="24">
        <v>24</v>
      </c>
      <c r="AC62" s="25">
        <v>43383</v>
      </c>
      <c r="AD62" s="24" t="s">
        <v>58</v>
      </c>
      <c r="AE62" s="24">
        <v>0</v>
      </c>
      <c r="AF62" s="24"/>
      <c r="AG62" s="24"/>
      <c r="AH62" s="24" t="s">
        <v>59</v>
      </c>
      <c r="AI62" s="24"/>
      <c r="AJ62" s="24" t="s">
        <v>59</v>
      </c>
      <c r="AK62" s="24"/>
      <c r="AL62" s="24"/>
      <c r="AM62" s="24"/>
      <c r="AN62" s="24"/>
      <c r="AO62" s="24">
        <v>10385</v>
      </c>
      <c r="AP62" s="24" t="s">
        <v>60</v>
      </c>
      <c r="AQ62" s="24"/>
      <c r="AR62" s="24"/>
      <c r="AS62" s="89">
        <f t="shared" si="9"/>
        <v>95</v>
      </c>
      <c r="AT62" s="24" t="s">
        <v>299</v>
      </c>
    </row>
    <row r="63" spans="1:46" x14ac:dyDescent="0.5">
      <c r="A63" s="24">
        <v>77</v>
      </c>
      <c r="B63" s="24"/>
      <c r="C63" s="24" t="s">
        <v>77</v>
      </c>
      <c r="D63" s="27" t="s">
        <v>308</v>
      </c>
      <c r="E63" s="24" t="s">
        <v>309</v>
      </c>
      <c r="F63" s="77" t="str">
        <f t="shared" si="0"/>
        <v>YARROW HOUSING LTD</v>
      </c>
      <c r="G63" s="27" t="s">
        <v>310</v>
      </c>
      <c r="H63" s="24" t="s">
        <v>155</v>
      </c>
      <c r="I63" s="24" t="s">
        <v>155</v>
      </c>
      <c r="J63" s="31" t="s">
        <v>66</v>
      </c>
      <c r="K63" s="27" t="s">
        <v>83</v>
      </c>
      <c r="L63" s="25">
        <v>43191</v>
      </c>
      <c r="M63" s="25">
        <v>44286</v>
      </c>
      <c r="N63" s="81">
        <f t="shared" si="7"/>
        <v>44286</v>
      </c>
      <c r="O63" s="81" t="str">
        <f t="shared" ca="1" si="8"/>
        <v>Expired</v>
      </c>
      <c r="P63" s="81" t="str" cm="1">
        <f t="array" aca="1" ref="P63" ca="1">_xlfn.IFS((N63-TODAY())&gt;=547,"06 Expires over 18 months",(N63-TODAY())&gt;=365,"05 Expires in 18 months",(N63-TODAY())&gt;=183,"04 Expires in 12 months",(N63-TODAY())&gt;=92,"03 Expires in 6 months",(N63-TODAY())&gt;=31,"02 Expires in 3 months",(N63-TODAY())&gt;=0,"01 Expires in 30 days",(N63-TODAY())&gt;=-31,"01 Expired last 30 days",(N63-TODAY())&gt;=-92,"02 Expired last 3 months",(N63-TODAY())&gt;=-183,"03 Expired last 6 months",(N63-TODAY())&gt;=-365,"04 Expired last 12 months",(N63-TODAY())&gt;=-547,"05 Expired last 18 months",TRUE,"06 Expired over 18 months")</f>
        <v>06 Expired over 18 months</v>
      </c>
      <c r="Q63" s="65">
        <v>36019.24</v>
      </c>
      <c r="R63" s="84">
        <f t="shared" si="10"/>
        <v>105056.11666666665</v>
      </c>
      <c r="S63" s="88" t="str" cm="1">
        <f t="array" ref="S63">_xlfn.IFS(R63&gt;5000000,"Gold",R63&gt;=500000,"Silver",R63&gt;30000,"Bronze",TRUE,"Transactional")</f>
        <v>Bronze</v>
      </c>
      <c r="T63" s="26" t="s">
        <v>54</v>
      </c>
      <c r="U63" s="101" t="s">
        <v>84</v>
      </c>
      <c r="V63" s="101" t="s">
        <v>204</v>
      </c>
      <c r="W63" s="77" t="str">
        <f t="shared" si="4"/>
        <v>No</v>
      </c>
      <c r="X63" s="77" t="str">
        <f>IFERROR(_xlfn.XLOOKUP(J63&amp;"||"&amp;K63,'Mapping Ref.'!$J$2:$J$538,'Mapping Ref.'!$K$2:$K$538),"")</f>
        <v>Childrens &amp; Adults</v>
      </c>
      <c r="Y63" s="77" t="str" cm="1">
        <f t="array" ref="Y63">_xlfn.IFS(R63&gt;2000000,"For Publication",R63&gt;100000,"PID",R63&gt;30000,"RFQ",TRUE,"Transactional")</f>
        <v>PID</v>
      </c>
      <c r="Z63" s="24" t="s">
        <v>86</v>
      </c>
      <c r="AA63" s="32">
        <v>12</v>
      </c>
      <c r="AB63" s="24">
        <v>0</v>
      </c>
      <c r="AC63" s="25">
        <v>43383</v>
      </c>
      <c r="AD63" s="24" t="s">
        <v>58</v>
      </c>
      <c r="AE63" s="24">
        <v>0</v>
      </c>
      <c r="AF63" s="24"/>
      <c r="AG63" s="24"/>
      <c r="AH63" s="24" t="s">
        <v>59</v>
      </c>
      <c r="AI63" s="24"/>
      <c r="AJ63" s="24" t="s">
        <v>59</v>
      </c>
      <c r="AK63" s="24"/>
      <c r="AL63" s="24"/>
      <c r="AM63" s="24"/>
      <c r="AN63" s="24"/>
      <c r="AO63" s="24">
        <v>0</v>
      </c>
      <c r="AP63" s="24" t="s">
        <v>60</v>
      </c>
      <c r="AQ63" s="24"/>
      <c r="AR63" s="24"/>
      <c r="AS63" s="89">
        <f t="shared" si="9"/>
        <v>35</v>
      </c>
      <c r="AT63" s="24" t="s">
        <v>311</v>
      </c>
    </row>
    <row r="64" spans="1:46" x14ac:dyDescent="0.5">
      <c r="A64" s="24">
        <v>78</v>
      </c>
      <c r="B64" s="24"/>
      <c r="C64" s="24"/>
      <c r="D64" s="27" t="s">
        <v>312</v>
      </c>
      <c r="E64" s="24" t="s">
        <v>313</v>
      </c>
      <c r="F64" s="77" t="str">
        <f t="shared" si="0"/>
        <v>Newham Council</v>
      </c>
      <c r="G64" s="27" t="s">
        <v>314</v>
      </c>
      <c r="H64" s="24" t="s">
        <v>146</v>
      </c>
      <c r="I64" s="24" t="s">
        <v>146</v>
      </c>
      <c r="J64" s="31" t="s">
        <v>107</v>
      </c>
      <c r="K64" s="27" t="s">
        <v>147</v>
      </c>
      <c r="L64" s="25">
        <v>43191</v>
      </c>
      <c r="M64" s="25">
        <v>43555</v>
      </c>
      <c r="N64" s="81">
        <f t="shared" si="7"/>
        <v>43921</v>
      </c>
      <c r="O64" s="81" t="str">
        <f t="shared" ca="1" si="8"/>
        <v>Expired</v>
      </c>
      <c r="P64" s="81" t="str" cm="1">
        <f t="array" aca="1" ref="P64" ca="1">_xlfn.IFS((N64-TODAY())&gt;=547,"06 Expires over 18 months",(N64-TODAY())&gt;=365,"05 Expires in 18 months",(N64-TODAY())&gt;=183,"04 Expires in 12 months",(N64-TODAY())&gt;=92,"03 Expires in 6 months",(N64-TODAY())&gt;=31,"02 Expires in 3 months",(N64-TODAY())&gt;=0,"01 Expires in 30 days",(N64-TODAY())&gt;=-31,"01 Expired last 30 days",(N64-TODAY())&gt;=-92,"02 Expired last 3 months",(N64-TODAY())&gt;=-183,"03 Expired last 6 months",(N64-TODAY())&gt;=-365,"04 Expired last 12 months",(N64-TODAY())&gt;=-547,"05 Expired last 18 months",TRUE,"06 Expired over 18 months")</f>
        <v>06 Expired over 18 months</v>
      </c>
      <c r="Q64" s="65">
        <v>35000</v>
      </c>
      <c r="R64" s="84">
        <f t="shared" si="10"/>
        <v>67083.333333333328</v>
      </c>
      <c r="S64" s="88" t="str" cm="1">
        <f t="array" ref="S64">_xlfn.IFS(R64&gt;5000000,"Gold",R64&gt;=500000,"Silver",R64&gt;30000,"Bronze",TRUE,"Transactional")</f>
        <v>Bronze</v>
      </c>
      <c r="T64" s="26" t="s">
        <v>54</v>
      </c>
      <c r="U64" s="101" t="s">
        <v>116</v>
      </c>
      <c r="V64" s="101" t="s">
        <v>70</v>
      </c>
      <c r="W64" s="77" t="str">
        <f t="shared" si="4"/>
        <v>Yes</v>
      </c>
      <c r="X64" s="77" t="str">
        <f>IFERROR(_xlfn.XLOOKUP(J64&amp;"||"&amp;K64,'Mapping Ref.'!$J$2:$J$538,'Mapping Ref.'!$K$2:$K$538),"")</f>
        <v>Construction &amp; Estates</v>
      </c>
      <c r="Y64" s="77" t="str" cm="1">
        <f t="array" ref="Y64">_xlfn.IFS(R64&gt;2000000,"For Publication",R64&gt;100000,"PID",R64&gt;30000,"RFQ",TRUE,"Transactional")</f>
        <v>RFQ</v>
      </c>
      <c r="Z64" s="24" t="s">
        <v>101</v>
      </c>
      <c r="AA64" s="32">
        <v>12</v>
      </c>
      <c r="AB64" s="24">
        <v>12</v>
      </c>
      <c r="AC64" s="25">
        <v>43383</v>
      </c>
      <c r="AD64" s="24" t="s">
        <v>102</v>
      </c>
      <c r="AE64" s="24">
        <v>0</v>
      </c>
      <c r="AF64" s="24"/>
      <c r="AG64" s="24"/>
      <c r="AH64" s="24" t="s">
        <v>60</v>
      </c>
      <c r="AI64" s="24"/>
      <c r="AJ64" s="24" t="s">
        <v>60</v>
      </c>
      <c r="AK64" s="24"/>
      <c r="AL64" s="24"/>
      <c r="AM64" s="24"/>
      <c r="AN64" s="24"/>
      <c r="AO64" s="24">
        <v>0</v>
      </c>
      <c r="AP64" s="24" t="s">
        <v>60</v>
      </c>
      <c r="AQ64" s="24"/>
      <c r="AR64" s="24"/>
      <c r="AS64" s="89">
        <f t="shared" si="9"/>
        <v>23</v>
      </c>
      <c r="AT64" s="24"/>
    </row>
    <row r="65" spans="1:46" x14ac:dyDescent="0.5">
      <c r="A65" s="24">
        <v>79</v>
      </c>
      <c r="B65" s="24"/>
      <c r="C65" s="24" t="s">
        <v>77</v>
      </c>
      <c r="D65" s="27" t="s">
        <v>315</v>
      </c>
      <c r="E65" s="24" t="s">
        <v>316</v>
      </c>
      <c r="F65" s="77" t="str">
        <f t="shared" si="0"/>
        <v>YARROW HOUSING LTD</v>
      </c>
      <c r="G65" s="27" t="s">
        <v>310</v>
      </c>
      <c r="H65" s="24" t="s">
        <v>155</v>
      </c>
      <c r="I65" s="24" t="s">
        <v>155</v>
      </c>
      <c r="J65" s="31" t="s">
        <v>66</v>
      </c>
      <c r="K65" s="27" t="s">
        <v>83</v>
      </c>
      <c r="L65" s="25">
        <v>43191</v>
      </c>
      <c r="M65" s="25">
        <v>44286</v>
      </c>
      <c r="N65" s="81">
        <f t="shared" si="7"/>
        <v>44286</v>
      </c>
      <c r="O65" s="81" t="str">
        <f t="shared" ca="1" si="8"/>
        <v>Expired</v>
      </c>
      <c r="P65" s="81" t="str" cm="1">
        <f t="array" aca="1" ref="P65" ca="1">_xlfn.IFS((N65-TODAY())&gt;=547,"06 Expires over 18 months",(N65-TODAY())&gt;=365,"05 Expires in 18 months",(N65-TODAY())&gt;=183,"04 Expires in 12 months",(N65-TODAY())&gt;=92,"03 Expires in 6 months",(N65-TODAY())&gt;=31,"02 Expires in 3 months",(N65-TODAY())&gt;=0,"01 Expires in 30 days",(N65-TODAY())&gt;=-31,"01 Expired last 30 days",(N65-TODAY())&gt;=-92,"02 Expired last 3 months",(N65-TODAY())&gt;=-183,"03 Expired last 6 months",(N65-TODAY())&gt;=-365,"04 Expired last 12 months",(N65-TODAY())&gt;=-547,"05 Expired last 18 months",TRUE,"06 Expired over 18 months")</f>
        <v>06 Expired over 18 months</v>
      </c>
      <c r="Q65" s="65">
        <v>148139.94</v>
      </c>
      <c r="R65" s="84">
        <f t="shared" si="10"/>
        <v>432074.82500000001</v>
      </c>
      <c r="S65" s="88" t="str" cm="1">
        <f t="array" ref="S65">_xlfn.IFS(R65&gt;5000000,"Gold",R65&gt;=500000,"Silver",R65&gt;30000,"Bronze",TRUE,"Transactional")</f>
        <v>Bronze</v>
      </c>
      <c r="T65" s="26" t="s">
        <v>54</v>
      </c>
      <c r="U65" s="101" t="s">
        <v>84</v>
      </c>
      <c r="V65" s="101" t="s">
        <v>204</v>
      </c>
      <c r="W65" s="77" t="str">
        <f t="shared" si="4"/>
        <v>No</v>
      </c>
      <c r="X65" s="77" t="str">
        <f>IFERROR(_xlfn.XLOOKUP(J65&amp;"||"&amp;K65,'Mapping Ref.'!$J$2:$J$538,'Mapping Ref.'!$K$2:$K$538),"")</f>
        <v>Childrens &amp; Adults</v>
      </c>
      <c r="Y65" s="77" t="str" cm="1">
        <f t="array" ref="Y65">_xlfn.IFS(R65&gt;2000000,"For Publication",R65&gt;100000,"PID",R65&gt;30000,"RFQ",TRUE,"Transactional")</f>
        <v>PID</v>
      </c>
      <c r="Z65" s="24" t="s">
        <v>86</v>
      </c>
      <c r="AA65" s="32">
        <v>12</v>
      </c>
      <c r="AB65" s="24">
        <v>0</v>
      </c>
      <c r="AC65" s="25">
        <v>43383</v>
      </c>
      <c r="AD65" s="24" t="s">
        <v>58</v>
      </c>
      <c r="AE65" s="24">
        <v>0</v>
      </c>
      <c r="AF65" s="24"/>
      <c r="AG65" s="24"/>
      <c r="AH65" s="24" t="s">
        <v>59</v>
      </c>
      <c r="AI65" s="24"/>
      <c r="AJ65" s="24" t="s">
        <v>59</v>
      </c>
      <c r="AK65" s="24"/>
      <c r="AL65" s="24"/>
      <c r="AM65" s="24"/>
      <c r="AN65" s="24"/>
      <c r="AO65" s="24">
        <v>0</v>
      </c>
      <c r="AP65" s="24" t="s">
        <v>60</v>
      </c>
      <c r="AQ65" s="24"/>
      <c r="AR65" s="24"/>
      <c r="AS65" s="89">
        <f t="shared" si="9"/>
        <v>35</v>
      </c>
      <c r="AT65" s="24" t="s">
        <v>311</v>
      </c>
    </row>
    <row r="66" spans="1:46" x14ac:dyDescent="0.5">
      <c r="A66" s="24">
        <v>80</v>
      </c>
      <c r="B66" s="24"/>
      <c r="C66" s="24" t="s">
        <v>77</v>
      </c>
      <c r="D66" s="27" t="s">
        <v>317</v>
      </c>
      <c r="E66" s="24" t="s">
        <v>309</v>
      </c>
      <c r="F66" s="77" t="str">
        <f t="shared" ref="F66:F129" si="11">IF(AT66&lt;&gt;"",AT66,G66)</f>
        <v>YARROW HOUSING LTD</v>
      </c>
      <c r="G66" s="27" t="s">
        <v>310</v>
      </c>
      <c r="H66" s="24" t="s">
        <v>155</v>
      </c>
      <c r="I66" s="24" t="s">
        <v>155</v>
      </c>
      <c r="J66" s="31" t="s">
        <v>66</v>
      </c>
      <c r="K66" s="27" t="s">
        <v>156</v>
      </c>
      <c r="L66" s="25">
        <v>43191</v>
      </c>
      <c r="M66" s="25">
        <v>44286</v>
      </c>
      <c r="N66" s="81">
        <f t="shared" ref="N66:N97" si="12">EDATE(M66,AB66)</f>
        <v>44286</v>
      </c>
      <c r="O66" s="81" t="str">
        <f t="shared" ref="O66:O97" ca="1" si="13">IF(N66&lt;TODAY(),"Expired","Live")</f>
        <v>Expired</v>
      </c>
      <c r="P66" s="81" t="str" cm="1">
        <f t="array" aca="1" ref="P66" ca="1">_xlfn.IFS((N66-TODAY())&gt;=547,"06 Expires over 18 months",(N66-TODAY())&gt;=365,"05 Expires in 18 months",(N66-TODAY())&gt;=183,"04 Expires in 12 months",(N66-TODAY())&gt;=92,"03 Expires in 6 months",(N66-TODAY())&gt;=31,"02 Expires in 3 months",(N66-TODAY())&gt;=0,"01 Expires in 30 days",(N66-TODAY())&gt;=-31,"01 Expired last 30 days",(N66-TODAY())&gt;=-92,"02 Expired last 3 months",(N66-TODAY())&gt;=-183,"03 Expired last 6 months",(N66-TODAY())&gt;=-365,"04 Expired last 12 months",(N66-TODAY())&gt;=-547,"05 Expired last 18 months",TRUE,"06 Expired over 18 months")</f>
        <v>06 Expired over 18 months</v>
      </c>
      <c r="Q66" s="65">
        <v>26250.799999999999</v>
      </c>
      <c r="R66" s="84">
        <f t="shared" si="10"/>
        <v>76564.833333333328</v>
      </c>
      <c r="S66" s="88" t="str" cm="1">
        <f t="array" ref="S66">_xlfn.IFS(R66&gt;5000000,"Gold",R66&gt;=500000,"Silver",R66&gt;30000,"Bronze",TRUE,"Transactional")</f>
        <v>Bronze</v>
      </c>
      <c r="T66" s="26" t="s">
        <v>54</v>
      </c>
      <c r="U66" s="101" t="s">
        <v>84</v>
      </c>
      <c r="V66" s="101" t="s">
        <v>204</v>
      </c>
      <c r="W66" s="77" t="str">
        <f t="shared" ref="W66:W129" si="14">IF(AB66&gt;0,"Yes","No")</f>
        <v>No</v>
      </c>
      <c r="X66" s="77" t="str">
        <f>IFERROR(_xlfn.XLOOKUP(J66&amp;"||"&amp;K66,'Mapping Ref.'!$J$2:$J$538,'Mapping Ref.'!$K$2:$K$538),"")</f>
        <v>Childrens &amp; Adults</v>
      </c>
      <c r="Y66" s="77" t="str" cm="1">
        <f t="array" ref="Y66">_xlfn.IFS(R66&gt;2000000,"For Publication",R66&gt;100000,"PID",R66&gt;30000,"RFQ",TRUE,"Transactional")</f>
        <v>RFQ</v>
      </c>
      <c r="Z66" s="24" t="s">
        <v>86</v>
      </c>
      <c r="AA66" s="32">
        <v>12</v>
      </c>
      <c r="AB66" s="24">
        <v>0</v>
      </c>
      <c r="AC66" s="25">
        <v>43383</v>
      </c>
      <c r="AD66" s="24" t="s">
        <v>58</v>
      </c>
      <c r="AE66" s="24">
        <v>0</v>
      </c>
      <c r="AF66" s="24"/>
      <c r="AG66" s="24"/>
      <c r="AH66" s="24" t="s">
        <v>59</v>
      </c>
      <c r="AI66" s="24"/>
      <c r="AJ66" s="24" t="s">
        <v>59</v>
      </c>
      <c r="AK66" s="24"/>
      <c r="AL66" s="24"/>
      <c r="AM66" s="24"/>
      <c r="AN66" s="24"/>
      <c r="AO66" s="24">
        <v>0</v>
      </c>
      <c r="AP66" s="24" t="s">
        <v>60</v>
      </c>
      <c r="AQ66" s="24"/>
      <c r="AR66" s="24"/>
      <c r="AS66" s="89">
        <f t="shared" ref="AS66:AS97" si="15">DATEDIF(L66,N66,"m")</f>
        <v>35</v>
      </c>
      <c r="AT66" s="24" t="s">
        <v>311</v>
      </c>
    </row>
    <row r="67" spans="1:46" x14ac:dyDescent="0.5">
      <c r="A67" s="24">
        <v>82</v>
      </c>
      <c r="B67" s="24"/>
      <c r="C67" s="24" t="s">
        <v>77</v>
      </c>
      <c r="D67" s="27" t="s">
        <v>318</v>
      </c>
      <c r="E67" s="24" t="s">
        <v>319</v>
      </c>
      <c r="F67" s="77" t="str">
        <f t="shared" si="11"/>
        <v>SIRSI LIMITED</v>
      </c>
      <c r="G67" s="27" t="s">
        <v>320</v>
      </c>
      <c r="H67" s="24" t="s">
        <v>146</v>
      </c>
      <c r="I67" s="24" t="s">
        <v>146</v>
      </c>
      <c r="J67" s="31" t="s">
        <v>321</v>
      </c>
      <c r="K67" s="27" t="s">
        <v>147</v>
      </c>
      <c r="L67" s="25">
        <v>43556</v>
      </c>
      <c r="M67" s="25">
        <v>44651</v>
      </c>
      <c r="N67" s="81">
        <f t="shared" si="12"/>
        <v>45382</v>
      </c>
      <c r="O67" s="81" t="str">
        <f t="shared" ca="1" si="13"/>
        <v>Expired</v>
      </c>
      <c r="P67" s="81" t="str" cm="1">
        <f t="array" aca="1" ref="P67" ca="1">_xlfn.IFS((N67-TODAY())&gt;=547,"06 Expires over 18 months",(N67-TODAY())&gt;=365,"05 Expires in 18 months",(N67-TODAY())&gt;=183,"04 Expires in 12 months",(N67-TODAY())&gt;=92,"03 Expires in 6 months",(N67-TODAY())&gt;=31,"02 Expires in 3 months",(N67-TODAY())&gt;=0,"01 Expires in 30 days",(N67-TODAY())&gt;=-31,"01 Expired last 30 days",(N67-TODAY())&gt;=-92,"02 Expired last 3 months",(N67-TODAY())&gt;=-183,"03 Expired last 6 months",(N67-TODAY())&gt;=-365,"04 Expired last 12 months",(N67-TODAY())&gt;=-547,"05 Expired last 18 months",TRUE,"06 Expired over 18 months")</f>
        <v>06 Expired over 18 months</v>
      </c>
      <c r="Q67" s="65">
        <v>50000</v>
      </c>
      <c r="R67" s="84">
        <f t="shared" si="10"/>
        <v>245833.33333333334</v>
      </c>
      <c r="S67" s="88" t="str" cm="1">
        <f t="array" ref="S67">_xlfn.IFS(R67&gt;5000000,"Gold",R67&gt;=500000,"Silver",R67&gt;30000,"Bronze",TRUE,"Transactional")</f>
        <v>Bronze</v>
      </c>
      <c r="T67" s="26" t="s">
        <v>54</v>
      </c>
      <c r="U67" s="101" t="s">
        <v>109</v>
      </c>
      <c r="V67" s="101" t="s">
        <v>148</v>
      </c>
      <c r="W67" s="77" t="str">
        <f t="shared" si="14"/>
        <v>Yes</v>
      </c>
      <c r="X67" s="77" t="str">
        <f>IFERROR(_xlfn.XLOOKUP(J67&amp;"||"&amp;K67,'Mapping Ref.'!$J$2:$J$538,'Mapping Ref.'!$K$2:$K$538),"")</f>
        <v>Corporate</v>
      </c>
      <c r="Y67" s="77" t="str" cm="1">
        <f t="array" ref="Y67">_xlfn.IFS(R67&gt;2000000,"For Publication",R67&gt;100000,"PID",R67&gt;30000,"RFQ",TRUE,"Transactional")</f>
        <v>PID</v>
      </c>
      <c r="Z67" s="24" t="s">
        <v>71</v>
      </c>
      <c r="AA67" s="32">
        <v>36</v>
      </c>
      <c r="AB67" s="24">
        <v>24</v>
      </c>
      <c r="AC67" s="25">
        <v>43383</v>
      </c>
      <c r="AD67" s="24" t="s">
        <v>102</v>
      </c>
      <c r="AE67" s="24">
        <v>0</v>
      </c>
      <c r="AF67" s="24"/>
      <c r="AG67" s="24"/>
      <c r="AH67" s="24" t="s">
        <v>60</v>
      </c>
      <c r="AI67" s="24"/>
      <c r="AJ67" s="24" t="s">
        <v>60</v>
      </c>
      <c r="AK67" s="24"/>
      <c r="AL67" s="24"/>
      <c r="AM67" s="24"/>
      <c r="AN67" s="24"/>
      <c r="AO67" s="24">
        <v>0</v>
      </c>
      <c r="AP67" s="24" t="s">
        <v>59</v>
      </c>
      <c r="AQ67" s="24"/>
      <c r="AR67" s="24"/>
      <c r="AS67" s="89">
        <f t="shared" si="15"/>
        <v>59</v>
      </c>
      <c r="AT67" s="24" t="s">
        <v>322</v>
      </c>
    </row>
    <row r="68" spans="1:46" x14ac:dyDescent="0.5">
      <c r="A68" s="24">
        <v>83</v>
      </c>
      <c r="B68" s="24"/>
      <c r="C68" s="24"/>
      <c r="D68" s="27" t="s">
        <v>323</v>
      </c>
      <c r="E68" s="24" t="s">
        <v>324</v>
      </c>
      <c r="F68" s="77" t="str">
        <f t="shared" si="11"/>
        <v>VIRIDOR WASTE MANAGEMENT LIMITED</v>
      </c>
      <c r="G68" s="27" t="s">
        <v>325</v>
      </c>
      <c r="H68" s="24" t="s">
        <v>129</v>
      </c>
      <c r="I68" s="24" t="s">
        <v>96</v>
      </c>
      <c r="J68" s="31" t="s">
        <v>107</v>
      </c>
      <c r="K68" s="27" t="s">
        <v>137</v>
      </c>
      <c r="L68" s="25">
        <v>42527</v>
      </c>
      <c r="M68" s="25">
        <v>43957</v>
      </c>
      <c r="N68" s="81">
        <f t="shared" si="12"/>
        <v>44687</v>
      </c>
      <c r="O68" s="81" t="str">
        <f t="shared" ca="1" si="13"/>
        <v>Expired</v>
      </c>
      <c r="P68" s="81" t="str" cm="1">
        <f t="array" aca="1" ref="P68" ca="1">_xlfn.IFS((N68-TODAY())&gt;=547,"06 Expires over 18 months",(N68-TODAY())&gt;=365,"05 Expires in 18 months",(N68-TODAY())&gt;=183,"04 Expires in 12 months",(N68-TODAY())&gt;=92,"03 Expires in 6 months",(N68-TODAY())&gt;=31,"02 Expires in 3 months",(N68-TODAY())&gt;=0,"01 Expires in 30 days",(N68-TODAY())&gt;=-31,"01 Expired last 30 days",(N68-TODAY())&gt;=-92,"02 Expired last 3 months",(N68-TODAY())&gt;=-183,"03 Expired last 6 months",(N68-TODAY())&gt;=-365,"04 Expired last 12 months",(N68-TODAY())&gt;=-547,"05 Expired last 18 months",TRUE,"06 Expired over 18 months")</f>
        <v>06 Expired over 18 months</v>
      </c>
      <c r="Q68" s="65">
        <v>89400</v>
      </c>
      <c r="R68" s="84">
        <f t="shared" si="10"/>
        <v>528950</v>
      </c>
      <c r="S68" s="88" t="str" cm="1">
        <f t="array" ref="S68">_xlfn.IFS(R68&gt;5000000,"Gold",R68&gt;=500000,"Silver",R68&gt;30000,"Bronze",TRUE,"Transactional")</f>
        <v>Silver</v>
      </c>
      <c r="T68" s="26" t="s">
        <v>54</v>
      </c>
      <c r="U68" s="101" t="s">
        <v>131</v>
      </c>
      <c r="V68" s="101" t="s">
        <v>132</v>
      </c>
      <c r="W68" s="77" t="str">
        <f t="shared" si="14"/>
        <v>Yes</v>
      </c>
      <c r="X68" s="77" t="str">
        <f>IFERROR(_xlfn.XLOOKUP(J68&amp;"||"&amp;K68,'Mapping Ref.'!$J$2:$J$538,'Mapping Ref.'!$K$2:$K$538),"")</f>
        <v>Construction &amp; Estates</v>
      </c>
      <c r="Y68" s="77" t="str" cm="1">
        <f t="array" ref="Y68">_xlfn.IFS(R68&gt;2000000,"For Publication",R68&gt;100000,"PID",R68&gt;30000,"RFQ",TRUE,"Transactional")</f>
        <v>PID</v>
      </c>
      <c r="Z68" s="24" t="s">
        <v>71</v>
      </c>
      <c r="AA68" s="32">
        <v>36</v>
      </c>
      <c r="AB68" s="24">
        <v>24</v>
      </c>
      <c r="AC68" s="25">
        <v>43383</v>
      </c>
      <c r="AD68" s="24" t="s">
        <v>326</v>
      </c>
      <c r="AE68" s="24">
        <v>0</v>
      </c>
      <c r="AF68" s="24"/>
      <c r="AG68" s="24"/>
      <c r="AH68" s="24" t="s">
        <v>60</v>
      </c>
      <c r="AI68" s="24"/>
      <c r="AJ68" s="24" t="s">
        <v>60</v>
      </c>
      <c r="AK68" s="24"/>
      <c r="AL68" s="24"/>
      <c r="AM68" s="24"/>
      <c r="AN68" s="24"/>
      <c r="AO68" s="24">
        <v>0</v>
      </c>
      <c r="AP68" s="24" t="s">
        <v>60</v>
      </c>
      <c r="AQ68" s="24"/>
      <c r="AR68" s="24"/>
      <c r="AS68" s="89">
        <f t="shared" si="15"/>
        <v>71</v>
      </c>
      <c r="AT68" s="24" t="s">
        <v>327</v>
      </c>
    </row>
    <row r="69" spans="1:46" x14ac:dyDescent="0.5">
      <c r="A69" s="24">
        <v>84</v>
      </c>
      <c r="B69" s="24"/>
      <c r="C69" s="24" t="s">
        <v>77</v>
      </c>
      <c r="D69" s="27" t="s">
        <v>328</v>
      </c>
      <c r="E69" s="24" t="s">
        <v>329</v>
      </c>
      <c r="F69" s="77" t="str">
        <f t="shared" si="11"/>
        <v>RENTOKIL INITIAL UK LTD</v>
      </c>
      <c r="G69" s="27" t="s">
        <v>330</v>
      </c>
      <c r="H69" s="24" t="s">
        <v>129</v>
      </c>
      <c r="I69" s="24" t="s">
        <v>96</v>
      </c>
      <c r="J69" s="31" t="s">
        <v>107</v>
      </c>
      <c r="K69" s="27" t="s">
        <v>137</v>
      </c>
      <c r="L69" s="25">
        <v>42373</v>
      </c>
      <c r="M69" s="25">
        <v>43555</v>
      </c>
      <c r="N69" s="81">
        <f t="shared" si="12"/>
        <v>43555</v>
      </c>
      <c r="O69" s="81" t="str">
        <f t="shared" ca="1" si="13"/>
        <v>Expired</v>
      </c>
      <c r="P69" s="81" t="str" cm="1">
        <f t="array" aca="1" ref="P69" ca="1">_xlfn.IFS((N69-TODAY())&gt;=547,"06 Expires over 18 months",(N69-TODAY())&gt;=365,"05 Expires in 18 months",(N69-TODAY())&gt;=183,"04 Expires in 12 months",(N69-TODAY())&gt;=92,"03 Expires in 6 months",(N69-TODAY())&gt;=31,"02 Expires in 3 months",(N69-TODAY())&gt;=0,"01 Expires in 30 days",(N69-TODAY())&gt;=-31,"01 Expired last 30 days",(N69-TODAY())&gt;=-92,"02 Expired last 3 months",(N69-TODAY())&gt;=-183,"03 Expired last 6 months",(N69-TODAY())&gt;=-365,"04 Expired last 12 months",(N69-TODAY())&gt;=-547,"05 Expired last 18 months",TRUE,"06 Expired over 18 months")</f>
        <v>06 Expired over 18 months</v>
      </c>
      <c r="Q69" s="65">
        <v>11000</v>
      </c>
      <c r="R69" s="84">
        <f t="shared" si="10"/>
        <v>34833.333333333336</v>
      </c>
      <c r="S69" s="88" t="str" cm="1">
        <f t="array" ref="S69">_xlfn.IFS(R69&gt;5000000,"Gold",R69&gt;=500000,"Silver",R69&gt;30000,"Bronze",TRUE,"Transactional")</f>
        <v>Bronze</v>
      </c>
      <c r="T69" s="26" t="s">
        <v>54</v>
      </c>
      <c r="U69" s="101" t="s">
        <v>131</v>
      </c>
      <c r="V69" s="101" t="s">
        <v>132</v>
      </c>
      <c r="W69" s="77" t="str">
        <f t="shared" si="14"/>
        <v>No</v>
      </c>
      <c r="X69" s="77" t="str">
        <f>IFERROR(_xlfn.XLOOKUP(J69&amp;"||"&amp;K69,'Mapping Ref.'!$J$2:$J$538,'Mapping Ref.'!$K$2:$K$538),"")</f>
        <v>Construction &amp; Estates</v>
      </c>
      <c r="Y69" s="77" t="str" cm="1">
        <f t="array" ref="Y69">_xlfn.IFS(R69&gt;2000000,"For Publication",R69&gt;100000,"PID",R69&gt;30000,"RFQ",TRUE,"Transactional")</f>
        <v>RFQ</v>
      </c>
      <c r="Z69" s="24" t="s">
        <v>71</v>
      </c>
      <c r="AA69" s="32">
        <v>36</v>
      </c>
      <c r="AB69" s="24">
        <v>0</v>
      </c>
      <c r="AC69" s="25">
        <v>43383</v>
      </c>
      <c r="AD69" s="24" t="s">
        <v>102</v>
      </c>
      <c r="AE69" s="24">
        <v>0</v>
      </c>
      <c r="AF69" s="24"/>
      <c r="AG69" s="24"/>
      <c r="AH69" s="24" t="s">
        <v>60</v>
      </c>
      <c r="AI69" s="24"/>
      <c r="AJ69" s="24" t="s">
        <v>60</v>
      </c>
      <c r="AK69" s="24"/>
      <c r="AL69" s="24"/>
      <c r="AM69" s="24"/>
      <c r="AN69" s="24"/>
      <c r="AO69" s="24">
        <v>0</v>
      </c>
      <c r="AP69" s="24" t="s">
        <v>60</v>
      </c>
      <c r="AQ69" s="24"/>
      <c r="AR69" s="24"/>
      <c r="AS69" s="89">
        <f t="shared" si="15"/>
        <v>38</v>
      </c>
      <c r="AT69" s="24" t="s">
        <v>331</v>
      </c>
    </row>
    <row r="70" spans="1:46" x14ac:dyDescent="0.5">
      <c r="A70" s="24">
        <v>85</v>
      </c>
      <c r="B70" s="24"/>
      <c r="C70" s="24"/>
      <c r="D70" s="27" t="s">
        <v>332</v>
      </c>
      <c r="E70" s="24" t="s">
        <v>333</v>
      </c>
      <c r="F70" s="77" t="str">
        <f t="shared" si="11"/>
        <v>UNITED LIVING (SOUTH) LTD</v>
      </c>
      <c r="G70" s="27" t="s">
        <v>334</v>
      </c>
      <c r="H70" s="24" t="s">
        <v>335</v>
      </c>
      <c r="I70" s="24" t="s">
        <v>336</v>
      </c>
      <c r="J70" s="31" t="s">
        <v>107</v>
      </c>
      <c r="K70" s="27" t="s">
        <v>337</v>
      </c>
      <c r="L70" s="25">
        <v>43329</v>
      </c>
      <c r="M70" s="25">
        <v>43444</v>
      </c>
      <c r="N70" s="81">
        <f t="shared" si="12"/>
        <v>43444</v>
      </c>
      <c r="O70" s="81" t="str">
        <f t="shared" ca="1" si="13"/>
        <v>Expired</v>
      </c>
      <c r="P70" s="81" t="str" cm="1">
        <f t="array" aca="1" ref="P70" ca="1">_xlfn.IFS((N70-TODAY())&gt;=547,"06 Expires over 18 months",(N70-TODAY())&gt;=365,"05 Expires in 18 months",(N70-TODAY())&gt;=183,"04 Expires in 12 months",(N70-TODAY())&gt;=92,"03 Expires in 6 months",(N70-TODAY())&gt;=31,"02 Expires in 3 months",(N70-TODAY())&gt;=0,"01 Expires in 30 days",(N70-TODAY())&gt;=-31,"01 Expired last 30 days",(N70-TODAY())&gt;=-92,"02 Expired last 3 months",(N70-TODAY())&gt;=-183,"03 Expired last 6 months",(N70-TODAY())&gt;=-365,"04 Expired last 12 months",(N70-TODAY())&gt;=-547,"05 Expired last 18 months",TRUE,"06 Expired over 18 months")</f>
        <v>06 Expired over 18 months</v>
      </c>
      <c r="Q70" s="65"/>
      <c r="R70" s="84">
        <v>0</v>
      </c>
      <c r="S70" s="88" t="str" cm="1">
        <f t="array" ref="S70">_xlfn.IFS(R70&gt;5000000,"Gold",R70&gt;=500000,"Silver",R70&gt;30000,"Bronze",TRUE,"Transactional")</f>
        <v>Transactional</v>
      </c>
      <c r="T70" s="26" t="s">
        <v>122</v>
      </c>
      <c r="U70" s="101" t="s">
        <v>123</v>
      </c>
      <c r="V70" s="101" t="s">
        <v>338</v>
      </c>
      <c r="W70" s="77" t="str">
        <f t="shared" si="14"/>
        <v>No</v>
      </c>
      <c r="X70" s="77" t="str">
        <f>IFERROR(_xlfn.XLOOKUP(J70&amp;"||"&amp;K70,'Mapping Ref.'!$J$2:$J$538,'Mapping Ref.'!$K$2:$K$538),"")</f>
        <v>Construction &amp; Estates</v>
      </c>
      <c r="Y70" s="77" t="str" cm="1">
        <f t="array" ref="Y70">_xlfn.IFS(R70&gt;2000000,"For Publication",R70&gt;100000,"PID",R70&gt;30000,"RFQ",TRUE,"Transactional")</f>
        <v>Transactional</v>
      </c>
      <c r="Z70" s="24" t="s">
        <v>57</v>
      </c>
      <c r="AA70" s="32">
        <v>12</v>
      </c>
      <c r="AB70" s="24">
        <v>0</v>
      </c>
      <c r="AC70" s="25">
        <v>43383</v>
      </c>
      <c r="AD70" s="24" t="s">
        <v>58</v>
      </c>
      <c r="AE70" s="24">
        <v>0</v>
      </c>
      <c r="AF70" s="24"/>
      <c r="AG70" s="24"/>
      <c r="AH70" s="24" t="s">
        <v>60</v>
      </c>
      <c r="AI70" s="24"/>
      <c r="AJ70" s="24" t="s">
        <v>60</v>
      </c>
      <c r="AK70" s="24"/>
      <c r="AL70" s="24"/>
      <c r="AM70" s="24"/>
      <c r="AN70" s="24"/>
      <c r="AO70" s="24"/>
      <c r="AP70" s="24" t="s">
        <v>59</v>
      </c>
      <c r="AQ70" s="24"/>
      <c r="AR70" s="24"/>
      <c r="AS70" s="89">
        <f t="shared" si="15"/>
        <v>3</v>
      </c>
      <c r="AT70" s="24" t="s">
        <v>339</v>
      </c>
    </row>
    <row r="71" spans="1:46" x14ac:dyDescent="0.5">
      <c r="A71" s="24">
        <v>86</v>
      </c>
      <c r="B71" s="24" t="s">
        <v>340</v>
      </c>
      <c r="C71" s="24" t="s">
        <v>77</v>
      </c>
      <c r="D71" s="27" t="s">
        <v>341</v>
      </c>
      <c r="E71" s="24" t="s">
        <v>342</v>
      </c>
      <c r="F71" s="77" t="str">
        <f t="shared" si="11"/>
        <v>EALING CARE ALLIANCE LTD</v>
      </c>
      <c r="G71" s="27" t="s">
        <v>343</v>
      </c>
      <c r="H71" s="24" t="s">
        <v>344</v>
      </c>
      <c r="I71" s="24" t="s">
        <v>82</v>
      </c>
      <c r="J71" s="31" t="s">
        <v>66</v>
      </c>
      <c r="K71" s="27" t="s">
        <v>83</v>
      </c>
      <c r="L71" s="25">
        <v>38442</v>
      </c>
      <c r="M71" s="25">
        <v>49583</v>
      </c>
      <c r="N71" s="81">
        <f t="shared" si="12"/>
        <v>49583</v>
      </c>
      <c r="O71" s="81" t="str">
        <f t="shared" ca="1" si="13"/>
        <v>Live</v>
      </c>
      <c r="P71" s="81" t="str" cm="1">
        <f t="array" aca="1" ref="P71" ca="1">_xlfn.IFS((N71-TODAY())&gt;=547,"06 Expires over 18 months",(N71-TODAY())&gt;=365,"05 Expires in 18 months",(N71-TODAY())&gt;=183,"04 Expires in 12 months",(N71-TODAY())&gt;=92,"03 Expires in 6 months",(N71-TODAY())&gt;=31,"02 Expires in 3 months",(N71-TODAY())&gt;=0,"01 Expires in 30 days",(N71-TODAY())&gt;=-31,"01 Expired last 30 days",(N71-TODAY())&gt;=-92,"02 Expired last 3 months",(N71-TODAY())&gt;=-183,"03 Expired last 6 months",(N71-TODAY())&gt;=-365,"04 Expired last 12 months",(N71-TODAY())&gt;=-547,"05 Expired last 18 months",TRUE,"06 Expired over 18 months")</f>
        <v>06 Expires over 18 months</v>
      </c>
      <c r="Q71" s="65">
        <v>5000000</v>
      </c>
      <c r="R71" s="84">
        <f>MAX(Q71,Q71*N(AS71)/12)</f>
        <v>152500000</v>
      </c>
      <c r="S71" s="88" t="str" cm="1">
        <f t="array" ref="S71">_xlfn.IFS(R71&gt;5000000,"Gold",R71&gt;=500000,"Silver",R71&gt;30000,"Bronze",TRUE,"Transactional")</f>
        <v>Gold</v>
      </c>
      <c r="T71" s="26" t="s">
        <v>345</v>
      </c>
      <c r="U71" s="101" t="s">
        <v>84</v>
      </c>
      <c r="V71" s="101" t="s">
        <v>85</v>
      </c>
      <c r="W71" s="77" t="str">
        <f t="shared" si="14"/>
        <v>No</v>
      </c>
      <c r="X71" s="77" t="str">
        <f>IFERROR(_xlfn.XLOOKUP(J71&amp;"||"&amp;K71,'Mapping Ref.'!$J$2:$J$538,'Mapping Ref.'!$K$2:$K$538),"")</f>
        <v>Childrens &amp; Adults</v>
      </c>
      <c r="Y71" s="77" t="str" cm="1">
        <f t="array" ref="Y71">_xlfn.IFS(R71&gt;2000000,"For Publication",R71&gt;100000,"PID",R71&gt;30000,"RFQ",TRUE,"Transactional")</f>
        <v>For Publication</v>
      </c>
      <c r="Z71" s="24" t="s">
        <v>71</v>
      </c>
      <c r="AA71" s="32">
        <v>360</v>
      </c>
      <c r="AB71" s="24">
        <v>0</v>
      </c>
      <c r="AC71" s="25">
        <v>43383</v>
      </c>
      <c r="AD71" s="24" t="s">
        <v>58</v>
      </c>
      <c r="AE71" s="24">
        <v>0</v>
      </c>
      <c r="AF71" s="24"/>
      <c r="AG71" s="24"/>
      <c r="AH71" s="24" t="s">
        <v>59</v>
      </c>
      <c r="AI71" s="24"/>
      <c r="AJ71" s="24" t="s">
        <v>59</v>
      </c>
      <c r="AK71" s="24"/>
      <c r="AL71" s="24"/>
      <c r="AM71" s="24"/>
      <c r="AN71" s="24"/>
      <c r="AO71" s="24">
        <v>0</v>
      </c>
      <c r="AP71" s="24" t="s">
        <v>59</v>
      </c>
      <c r="AQ71" s="24"/>
      <c r="AR71" s="24"/>
      <c r="AS71" s="89">
        <f t="shared" si="15"/>
        <v>366</v>
      </c>
      <c r="AT71" s="24" t="s">
        <v>346</v>
      </c>
    </row>
    <row r="72" spans="1:46" x14ac:dyDescent="0.5">
      <c r="A72" s="24">
        <v>87</v>
      </c>
      <c r="B72" s="24"/>
      <c r="C72" s="24"/>
      <c r="D72" s="27" t="s">
        <v>347</v>
      </c>
      <c r="E72" s="24" t="s">
        <v>348</v>
      </c>
      <c r="F72" s="77" t="str">
        <f t="shared" si="11"/>
        <v>PROCIUS LIMITED</v>
      </c>
      <c r="G72" s="27" t="s">
        <v>347</v>
      </c>
      <c r="H72" s="24" t="s">
        <v>235</v>
      </c>
      <c r="I72" s="24" t="s">
        <v>235</v>
      </c>
      <c r="J72" s="31" t="s">
        <v>97</v>
      </c>
      <c r="K72" s="27" t="s">
        <v>349</v>
      </c>
      <c r="L72" s="25">
        <v>41730</v>
      </c>
      <c r="M72" s="25">
        <v>44651</v>
      </c>
      <c r="N72" s="81">
        <f t="shared" si="12"/>
        <v>45747</v>
      </c>
      <c r="O72" s="81" t="str">
        <f t="shared" ca="1" si="13"/>
        <v>Expired</v>
      </c>
      <c r="P72" s="81" t="str" cm="1">
        <f t="array" aca="1" ref="P72" ca="1">_xlfn.IFS((N72-TODAY())&gt;=547,"06 Expires over 18 months",(N72-TODAY())&gt;=365,"05 Expires in 18 months",(N72-TODAY())&gt;=183,"04 Expires in 12 months",(N72-TODAY())&gt;=92,"03 Expires in 6 months",(N72-TODAY())&gt;=31,"02 Expires in 3 months",(N72-TODAY())&gt;=0,"01 Expires in 30 days",(N72-TODAY())&gt;=-31,"01 Expired last 30 days",(N72-TODAY())&gt;=-92,"02 Expired last 3 months",(N72-TODAY())&gt;=-183,"03 Expired last 6 months",(N72-TODAY())&gt;=-365,"04 Expired last 12 months",(N72-TODAY())&gt;=-547,"05 Expired last 18 months",TRUE,"06 Expired over 18 months")</f>
        <v>05 Expired last 18 months</v>
      </c>
      <c r="Q72" s="65">
        <v>328236</v>
      </c>
      <c r="R72" s="84">
        <f>MAX(Q72,Q72*N(AS72)/12)</f>
        <v>3583243</v>
      </c>
      <c r="S72" s="88" t="str" cm="1">
        <f t="array" ref="S72">_xlfn.IFS(R72&gt;5000000,"Gold",R72&gt;=500000,"Silver",R72&gt;30000,"Bronze",TRUE,"Transactional")</f>
        <v>Silver</v>
      </c>
      <c r="T72" s="26" t="s">
        <v>54</v>
      </c>
      <c r="U72" s="101" t="s">
        <v>237</v>
      </c>
      <c r="V72" s="101" t="s">
        <v>350</v>
      </c>
      <c r="W72" s="77" t="str">
        <f t="shared" si="14"/>
        <v>Yes</v>
      </c>
      <c r="X72" s="77" t="str">
        <f>IFERROR(_xlfn.XLOOKUP(J72&amp;"||"&amp;K72,'Mapping Ref.'!$J$2:$J$538,'Mapping Ref.'!$K$2:$K$538),"")</f>
        <v>Corporate</v>
      </c>
      <c r="Y72" s="77" t="str" cm="1">
        <f t="array" ref="Y72">_xlfn.IFS(R72&gt;2000000,"For Publication",R72&gt;100000,"PID",R72&gt;30000,"RFQ",TRUE,"Transactional")</f>
        <v>For Publication</v>
      </c>
      <c r="Z72" s="24" t="s">
        <v>71</v>
      </c>
      <c r="AA72" s="32">
        <v>60</v>
      </c>
      <c r="AB72" s="24">
        <v>36</v>
      </c>
      <c r="AC72" s="25">
        <v>43383</v>
      </c>
      <c r="AD72" s="24" t="s">
        <v>58</v>
      </c>
      <c r="AE72" s="24">
        <v>112233</v>
      </c>
      <c r="AF72" s="24"/>
      <c r="AG72" s="24"/>
      <c r="AH72" s="24" t="s">
        <v>59</v>
      </c>
      <c r="AI72" s="24" t="s">
        <v>59</v>
      </c>
      <c r="AJ72" s="24" t="s">
        <v>60</v>
      </c>
      <c r="AK72" s="24"/>
      <c r="AL72" s="24"/>
      <c r="AM72" s="24"/>
      <c r="AN72" s="24"/>
      <c r="AO72" s="55">
        <v>45100</v>
      </c>
      <c r="AP72" s="24" t="s">
        <v>59</v>
      </c>
      <c r="AQ72" s="24"/>
      <c r="AR72" s="24"/>
      <c r="AS72" s="89">
        <f t="shared" si="15"/>
        <v>131</v>
      </c>
      <c r="AT72" s="24" t="s">
        <v>351</v>
      </c>
    </row>
    <row r="73" spans="1:46" x14ac:dyDescent="0.5">
      <c r="A73" s="24">
        <v>88</v>
      </c>
      <c r="B73" s="24"/>
      <c r="C73" s="24"/>
      <c r="D73" s="27" t="s">
        <v>352</v>
      </c>
      <c r="E73" s="24" t="s">
        <v>353</v>
      </c>
      <c r="F73" s="77" t="str">
        <f t="shared" si="11"/>
        <v>LAMYA CONSTRUCTION LTD</v>
      </c>
      <c r="G73" s="27" t="s">
        <v>354</v>
      </c>
      <c r="H73" s="24" t="s">
        <v>335</v>
      </c>
      <c r="I73" s="24" t="s">
        <v>336</v>
      </c>
      <c r="J73" s="31" t="s">
        <v>107</v>
      </c>
      <c r="K73" s="27" t="s">
        <v>337</v>
      </c>
      <c r="L73" s="25">
        <v>43241</v>
      </c>
      <c r="M73" s="25">
        <v>43399</v>
      </c>
      <c r="N73" s="81">
        <f t="shared" si="12"/>
        <v>43399</v>
      </c>
      <c r="O73" s="81" t="str">
        <f t="shared" ca="1" si="13"/>
        <v>Expired</v>
      </c>
      <c r="P73" s="81" t="str" cm="1">
        <f t="array" aca="1" ref="P73" ca="1">_xlfn.IFS((N73-TODAY())&gt;=547,"06 Expires over 18 months",(N73-TODAY())&gt;=365,"05 Expires in 18 months",(N73-TODAY())&gt;=183,"04 Expires in 12 months",(N73-TODAY())&gt;=92,"03 Expires in 6 months",(N73-TODAY())&gt;=31,"02 Expires in 3 months",(N73-TODAY())&gt;=0,"01 Expires in 30 days",(N73-TODAY())&gt;=-31,"01 Expired last 30 days",(N73-TODAY())&gt;=-92,"02 Expired last 3 months",(N73-TODAY())&gt;=-183,"03 Expired last 6 months",(N73-TODAY())&gt;=-365,"04 Expired last 12 months",(N73-TODAY())&gt;=-547,"05 Expired last 18 months",TRUE,"06 Expired over 18 months")</f>
        <v>06 Expired over 18 months</v>
      </c>
      <c r="Q73" s="65">
        <v>310000</v>
      </c>
      <c r="R73" s="84">
        <f>MAX(Q73,Q73*N(AS73)/12)</f>
        <v>310000</v>
      </c>
      <c r="S73" s="88" t="str" cm="1">
        <f t="array" ref="S73">_xlfn.IFS(R73&gt;5000000,"Gold",R73&gt;=500000,"Silver",R73&gt;30000,"Bronze",TRUE,"Transactional")</f>
        <v>Bronze</v>
      </c>
      <c r="T73" s="26" t="s">
        <v>122</v>
      </c>
      <c r="U73" s="101" t="s">
        <v>237</v>
      </c>
      <c r="V73" s="101" t="s">
        <v>350</v>
      </c>
      <c r="W73" s="77" t="str">
        <f t="shared" si="14"/>
        <v>No</v>
      </c>
      <c r="X73" s="77" t="str">
        <f>IFERROR(_xlfn.XLOOKUP(J73&amp;"||"&amp;K73,'Mapping Ref.'!$J$2:$J$538,'Mapping Ref.'!$K$2:$K$538),"")</f>
        <v>Construction &amp; Estates</v>
      </c>
      <c r="Y73" s="77" t="str" cm="1">
        <f t="array" ref="Y73">_xlfn.IFS(R73&gt;2000000,"For Publication",R73&gt;100000,"PID",R73&gt;30000,"RFQ",TRUE,"Transactional")</f>
        <v>PID</v>
      </c>
      <c r="Z73" s="24" t="s">
        <v>71</v>
      </c>
      <c r="AA73" s="32">
        <v>6</v>
      </c>
      <c r="AB73" s="24">
        <v>0</v>
      </c>
      <c r="AC73" s="25">
        <v>43383</v>
      </c>
      <c r="AD73" s="24" t="s">
        <v>58</v>
      </c>
      <c r="AE73" s="24">
        <v>0</v>
      </c>
      <c r="AF73" s="24"/>
      <c r="AG73" s="24"/>
      <c r="AH73" s="24" t="s">
        <v>60</v>
      </c>
      <c r="AI73" s="24"/>
      <c r="AJ73" s="24" t="s">
        <v>60</v>
      </c>
      <c r="AK73" s="24"/>
      <c r="AL73" s="24"/>
      <c r="AM73" s="24"/>
      <c r="AN73" s="24"/>
      <c r="AO73" s="24"/>
      <c r="AP73" s="24" t="s">
        <v>60</v>
      </c>
      <c r="AQ73" s="24"/>
      <c r="AR73" s="24"/>
      <c r="AS73" s="89">
        <f t="shared" si="15"/>
        <v>5</v>
      </c>
      <c r="AT73" s="24" t="s">
        <v>355</v>
      </c>
    </row>
    <row r="74" spans="1:46" x14ac:dyDescent="0.5">
      <c r="A74" s="24">
        <v>89</v>
      </c>
      <c r="B74" s="24"/>
      <c r="C74" s="24" t="s">
        <v>77</v>
      </c>
      <c r="D74" s="27" t="s">
        <v>356</v>
      </c>
      <c r="E74" s="24" t="s">
        <v>357</v>
      </c>
      <c r="F74" s="77" t="str">
        <f t="shared" si="11"/>
        <v>ADVANCED TREE SERVICES LTD</v>
      </c>
      <c r="G74" s="27" t="s">
        <v>358</v>
      </c>
      <c r="H74" s="24" t="s">
        <v>359</v>
      </c>
      <c r="I74" s="24" t="s">
        <v>96</v>
      </c>
      <c r="J74" s="31" t="s">
        <v>321</v>
      </c>
      <c r="K74" s="27" t="s">
        <v>360</v>
      </c>
      <c r="L74" s="25">
        <v>42461</v>
      </c>
      <c r="M74" s="25">
        <v>44651</v>
      </c>
      <c r="N74" s="81">
        <f t="shared" si="12"/>
        <v>46843</v>
      </c>
      <c r="O74" s="81" t="str">
        <f t="shared" ca="1" si="13"/>
        <v>Live</v>
      </c>
      <c r="P74" s="81" t="str" cm="1">
        <f t="array" aca="1" ref="P74" ca="1">_xlfn.IFS((N74-TODAY())&gt;=547,"06 Expires over 18 months",(N74-TODAY())&gt;=365,"05 Expires in 18 months",(N74-TODAY())&gt;=183,"04 Expires in 12 months",(N74-TODAY())&gt;=92,"03 Expires in 6 months",(N74-TODAY())&gt;=31,"02 Expires in 3 months",(N74-TODAY())&gt;=0,"01 Expires in 30 days",(N74-TODAY())&gt;=-31,"01 Expired last 30 days",(N74-TODAY())&gt;=-92,"02 Expired last 3 months",(N74-TODAY())&gt;=-183,"03 Expired last 6 months",(N74-TODAY())&gt;=-365,"04 Expired last 12 months",(N74-TODAY())&gt;=-547,"05 Expired last 18 months",TRUE,"06 Expired over 18 months")</f>
        <v>06 Expires over 18 months</v>
      </c>
      <c r="Q74" s="65">
        <v>2400000</v>
      </c>
      <c r="R74" s="84">
        <f>MAX(Q74,Q74*N(AS74)/12)</f>
        <v>28600000</v>
      </c>
      <c r="S74" s="88" t="str" cm="1">
        <f t="array" ref="S74">_xlfn.IFS(R74&gt;5000000,"Gold",R74&gt;=500000,"Silver",R74&gt;30000,"Bronze",TRUE,"Transactional")</f>
        <v>Gold</v>
      </c>
      <c r="T74" s="26" t="s">
        <v>122</v>
      </c>
      <c r="U74" s="101" t="s">
        <v>131</v>
      </c>
      <c r="V74" s="101" t="s">
        <v>361</v>
      </c>
      <c r="W74" s="77" t="str">
        <f t="shared" si="14"/>
        <v>Yes</v>
      </c>
      <c r="X74" s="77" t="str">
        <f>IFERROR(_xlfn.XLOOKUP(J74&amp;"||"&amp;K74,'Mapping Ref.'!$J$2:$J$538,'Mapping Ref.'!$K$2:$K$538),"")</f>
        <v>Corporate</v>
      </c>
      <c r="Y74" s="77" t="str" cm="1">
        <f t="array" ref="Y74">_xlfn.IFS(R74&gt;2000000,"For Publication",R74&gt;100000,"PID",R74&gt;30000,"RFQ",TRUE,"Transactional")</f>
        <v>For Publication</v>
      </c>
      <c r="Z74" s="24" t="s">
        <v>71</v>
      </c>
      <c r="AA74" s="32">
        <v>36</v>
      </c>
      <c r="AB74" s="24">
        <v>72</v>
      </c>
      <c r="AC74" s="25">
        <v>43383</v>
      </c>
      <c r="AD74" s="24" t="s">
        <v>102</v>
      </c>
      <c r="AE74" s="24">
        <v>0</v>
      </c>
      <c r="AF74" s="24"/>
      <c r="AG74" s="24"/>
      <c r="AH74" s="24" t="s">
        <v>60</v>
      </c>
      <c r="AI74" s="24"/>
      <c r="AJ74" s="24" t="s">
        <v>60</v>
      </c>
      <c r="AK74" s="24"/>
      <c r="AL74" s="24"/>
      <c r="AM74" s="24"/>
      <c r="AN74" s="24"/>
      <c r="AO74" s="24">
        <v>0</v>
      </c>
      <c r="AP74" s="24" t="s">
        <v>59</v>
      </c>
      <c r="AQ74" s="24"/>
      <c r="AR74" s="24"/>
      <c r="AS74" s="89">
        <f t="shared" si="15"/>
        <v>143</v>
      </c>
      <c r="AT74" s="24" t="s">
        <v>362</v>
      </c>
    </row>
    <row r="75" spans="1:46" x14ac:dyDescent="0.5">
      <c r="A75" s="24">
        <v>90</v>
      </c>
      <c r="B75" s="24"/>
      <c r="C75" s="24" t="s">
        <v>77</v>
      </c>
      <c r="D75" s="27" t="s">
        <v>363</v>
      </c>
      <c r="E75" s="24" t="s">
        <v>364</v>
      </c>
      <c r="F75" s="77" t="str">
        <f t="shared" si="11"/>
        <v>SWITCH2 ENERGY LIMITED</v>
      </c>
      <c r="G75" s="27" t="s">
        <v>365</v>
      </c>
      <c r="H75" s="24" t="s">
        <v>335</v>
      </c>
      <c r="I75" s="24" t="s">
        <v>336</v>
      </c>
      <c r="J75" s="31" t="s">
        <v>107</v>
      </c>
      <c r="K75" s="27" t="s">
        <v>337</v>
      </c>
      <c r="L75" s="25">
        <v>43160</v>
      </c>
      <c r="M75" s="25">
        <v>43524</v>
      </c>
      <c r="N75" s="81">
        <f t="shared" si="12"/>
        <v>43524</v>
      </c>
      <c r="O75" s="81" t="str">
        <f t="shared" ca="1" si="13"/>
        <v>Expired</v>
      </c>
      <c r="P75" s="81" t="str" cm="1">
        <f t="array" aca="1" ref="P75" ca="1">_xlfn.IFS((N75-TODAY())&gt;=547,"06 Expires over 18 months",(N75-TODAY())&gt;=365,"05 Expires in 18 months",(N75-TODAY())&gt;=183,"04 Expires in 12 months",(N75-TODAY())&gt;=92,"03 Expires in 6 months",(N75-TODAY())&gt;=31,"02 Expires in 3 months",(N75-TODAY())&gt;=0,"01 Expires in 30 days",(N75-TODAY())&gt;=-31,"01 Expired last 30 days",(N75-TODAY())&gt;=-92,"02 Expired last 3 months",(N75-TODAY())&gt;=-183,"03 Expired last 6 months",(N75-TODAY())&gt;=-365,"04 Expired last 12 months",(N75-TODAY())&gt;=-547,"05 Expired last 18 months",TRUE,"06 Expired over 18 months")</f>
        <v>06 Expired over 18 months</v>
      </c>
      <c r="Q75" s="65">
        <v>5727.5</v>
      </c>
      <c r="R75" s="84">
        <f>MAX(Q75,Q75*N(AS75)/12)</f>
        <v>5727.5</v>
      </c>
      <c r="S75" s="88" t="str" cm="1">
        <f t="array" ref="S75">_xlfn.IFS(R75&gt;5000000,"Gold",R75&gt;=500000,"Silver",R75&gt;30000,"Bronze",TRUE,"Transactional")</f>
        <v>Transactional</v>
      </c>
      <c r="T75" s="26" t="s">
        <v>54</v>
      </c>
      <c r="U75" s="101" t="s">
        <v>366</v>
      </c>
      <c r="V75" s="101" t="s">
        <v>367</v>
      </c>
      <c r="W75" s="77" t="str">
        <f t="shared" si="14"/>
        <v>No</v>
      </c>
      <c r="X75" s="77" t="str">
        <f>IFERROR(_xlfn.XLOOKUP(J75&amp;"||"&amp;K75,'Mapping Ref.'!$J$2:$J$538,'Mapping Ref.'!$K$2:$K$538),"")</f>
        <v>Construction &amp; Estates</v>
      </c>
      <c r="Y75" s="77" t="str" cm="1">
        <f t="array" ref="Y75">_xlfn.IFS(R75&gt;2000000,"For Publication",R75&gt;100000,"PID",R75&gt;30000,"RFQ",TRUE,"Transactional")</f>
        <v>Transactional</v>
      </c>
      <c r="Z75" s="24" t="s">
        <v>86</v>
      </c>
      <c r="AA75" s="32">
        <v>12</v>
      </c>
      <c r="AB75" s="24">
        <v>0</v>
      </c>
      <c r="AC75" s="25">
        <v>43383</v>
      </c>
      <c r="AD75" s="24" t="s">
        <v>58</v>
      </c>
      <c r="AE75" s="24">
        <v>0</v>
      </c>
      <c r="AF75" s="24"/>
      <c r="AG75" s="24"/>
      <c r="AH75" s="24" t="s">
        <v>60</v>
      </c>
      <c r="AI75" s="24"/>
      <c r="AJ75" s="24" t="s">
        <v>60</v>
      </c>
      <c r="AK75" s="24"/>
      <c r="AL75" s="24"/>
      <c r="AM75" s="24"/>
      <c r="AN75" s="24"/>
      <c r="AO75" s="24"/>
      <c r="AP75" s="24" t="s">
        <v>60</v>
      </c>
      <c r="AQ75" s="24"/>
      <c r="AR75" s="24"/>
      <c r="AS75" s="89">
        <f t="shared" si="15"/>
        <v>11</v>
      </c>
      <c r="AT75" s="24" t="s">
        <v>368</v>
      </c>
    </row>
    <row r="76" spans="1:46" x14ac:dyDescent="0.5">
      <c r="A76" s="24">
        <v>91</v>
      </c>
      <c r="B76" s="24"/>
      <c r="C76" s="24" t="s">
        <v>77</v>
      </c>
      <c r="D76" s="27" t="s">
        <v>369</v>
      </c>
      <c r="E76" s="24" t="s">
        <v>370</v>
      </c>
      <c r="F76" s="77" t="str">
        <f t="shared" si="11"/>
        <v>ENGIE REGENERATION LIMITED</v>
      </c>
      <c r="G76" s="27" t="s">
        <v>371</v>
      </c>
      <c r="H76" s="24" t="s">
        <v>335</v>
      </c>
      <c r="I76" s="24" t="s">
        <v>336</v>
      </c>
      <c r="J76" s="31" t="s">
        <v>107</v>
      </c>
      <c r="K76" s="27" t="s">
        <v>337</v>
      </c>
      <c r="L76" s="25">
        <v>43409</v>
      </c>
      <c r="M76" s="25">
        <v>44834</v>
      </c>
      <c r="N76" s="81">
        <f t="shared" si="12"/>
        <v>44834</v>
      </c>
      <c r="O76" s="81" t="str">
        <f t="shared" ca="1" si="13"/>
        <v>Expired</v>
      </c>
      <c r="P76" s="81" t="str" cm="1">
        <f t="array" aca="1" ref="P76" ca="1">_xlfn.IFS((N76-TODAY())&gt;=547,"06 Expires over 18 months",(N76-TODAY())&gt;=365,"05 Expires in 18 months",(N76-TODAY())&gt;=183,"04 Expires in 12 months",(N76-TODAY())&gt;=92,"03 Expires in 6 months",(N76-TODAY())&gt;=31,"02 Expires in 3 months",(N76-TODAY())&gt;=0,"01 Expires in 30 days",(N76-TODAY())&gt;=-31,"01 Expired last 30 days",(N76-TODAY())&gt;=-92,"02 Expired last 3 months",(N76-TODAY())&gt;=-183,"03 Expired last 6 months",(N76-TODAY())&gt;=-365,"04 Expired last 12 months",(N76-TODAY())&gt;=-547,"05 Expired last 18 months",TRUE,"06 Expired over 18 months")</f>
        <v>06 Expired over 18 months</v>
      </c>
      <c r="Q76" s="65"/>
      <c r="R76" s="84">
        <v>0</v>
      </c>
      <c r="S76" s="88" t="str" cm="1">
        <f t="array" ref="S76">_xlfn.IFS(R76&gt;5000000,"Gold",R76&gt;=500000,"Silver",R76&gt;30000,"Bronze",TRUE,"Transactional")</f>
        <v>Transactional</v>
      </c>
      <c r="T76" s="26" t="s">
        <v>54</v>
      </c>
      <c r="U76" s="101" t="s">
        <v>123</v>
      </c>
      <c r="V76" s="101" t="s">
        <v>338</v>
      </c>
      <c r="W76" s="77" t="str">
        <f t="shared" si="14"/>
        <v>No</v>
      </c>
      <c r="X76" s="77" t="str">
        <f>IFERROR(_xlfn.XLOOKUP(J76&amp;"||"&amp;K76,'Mapping Ref.'!$J$2:$J$538,'Mapping Ref.'!$K$2:$K$538),"")</f>
        <v>Construction &amp; Estates</v>
      </c>
      <c r="Y76" s="77" t="str" cm="1">
        <f t="array" ref="Y76">_xlfn.IFS(R76&gt;2000000,"For Publication",R76&gt;100000,"PID",R76&gt;30000,"RFQ",TRUE,"Transactional")</f>
        <v>Transactional</v>
      </c>
      <c r="Z76" s="24" t="s">
        <v>76</v>
      </c>
      <c r="AA76" s="32">
        <v>16</v>
      </c>
      <c r="AB76" s="24">
        <v>0</v>
      </c>
      <c r="AC76" s="25">
        <v>43383</v>
      </c>
      <c r="AD76" s="24" t="s">
        <v>58</v>
      </c>
      <c r="AE76" s="24">
        <v>0</v>
      </c>
      <c r="AF76" s="24"/>
      <c r="AG76" s="24"/>
      <c r="AH76" s="24" t="s">
        <v>60</v>
      </c>
      <c r="AI76" s="24"/>
      <c r="AJ76" s="24" t="s">
        <v>60</v>
      </c>
      <c r="AK76" s="24"/>
      <c r="AL76" s="24"/>
      <c r="AM76" s="24"/>
      <c r="AN76" s="24"/>
      <c r="AO76" s="24"/>
      <c r="AP76" s="24" t="s">
        <v>59</v>
      </c>
      <c r="AQ76" s="24"/>
      <c r="AR76" s="24"/>
      <c r="AS76" s="89">
        <f t="shared" si="15"/>
        <v>46</v>
      </c>
      <c r="AT76" s="24" t="s">
        <v>372</v>
      </c>
    </row>
    <row r="77" spans="1:46" x14ac:dyDescent="0.5">
      <c r="A77" s="24">
        <v>92</v>
      </c>
      <c r="B77" s="24"/>
      <c r="C77" s="24" t="s">
        <v>77</v>
      </c>
      <c r="D77" s="27" t="s">
        <v>373</v>
      </c>
      <c r="E77" s="24" t="s">
        <v>374</v>
      </c>
      <c r="F77" s="77" t="str">
        <f t="shared" si="11"/>
        <v>H2O NATIONWIDE LIMITED</v>
      </c>
      <c r="G77" s="27" t="s">
        <v>375</v>
      </c>
      <c r="H77" s="24" t="s">
        <v>376</v>
      </c>
      <c r="I77" s="24" t="s">
        <v>96</v>
      </c>
      <c r="J77" s="31" t="s">
        <v>52</v>
      </c>
      <c r="K77" s="27" t="s">
        <v>377</v>
      </c>
      <c r="L77" s="25">
        <v>42826</v>
      </c>
      <c r="M77" s="25">
        <v>43921</v>
      </c>
      <c r="N77" s="81">
        <f t="shared" si="12"/>
        <v>44651</v>
      </c>
      <c r="O77" s="81" t="str">
        <f t="shared" ca="1" si="13"/>
        <v>Expired</v>
      </c>
      <c r="P77" s="81" t="str" cm="1">
        <f t="array" aca="1" ref="P77" ca="1">_xlfn.IFS((N77-TODAY())&gt;=547,"06 Expires over 18 months",(N77-TODAY())&gt;=365,"05 Expires in 18 months",(N77-TODAY())&gt;=183,"04 Expires in 12 months",(N77-TODAY())&gt;=92,"03 Expires in 6 months",(N77-TODAY())&gt;=31,"02 Expires in 3 months",(N77-TODAY())&gt;=0,"01 Expires in 30 days",(N77-TODAY())&gt;=-31,"01 Expired last 30 days",(N77-TODAY())&gt;=-92,"02 Expired last 3 months",(N77-TODAY())&gt;=-183,"03 Expired last 6 months",(N77-TODAY())&gt;=-365,"04 Expired last 12 months",(N77-TODAY())&gt;=-547,"05 Expired last 18 months",TRUE,"06 Expired over 18 months")</f>
        <v>06 Expired over 18 months</v>
      </c>
      <c r="Q77" s="65">
        <v>1600000</v>
      </c>
      <c r="R77" s="84">
        <f t="shared" ref="R77:R108" si="16">MAX(Q77,Q77*N(AS77)/12)</f>
        <v>7866666.666666667</v>
      </c>
      <c r="S77" s="88" t="str" cm="1">
        <f t="array" ref="S77">_xlfn.IFS(R77&gt;5000000,"Gold",R77&gt;=500000,"Silver",R77&gt;30000,"Bronze",TRUE,"Transactional")</f>
        <v>Gold</v>
      </c>
      <c r="T77" s="26" t="s">
        <v>54</v>
      </c>
      <c r="U77" s="101" t="s">
        <v>55</v>
      </c>
      <c r="V77" s="101" t="s">
        <v>378</v>
      </c>
      <c r="W77" s="77" t="str">
        <f t="shared" si="14"/>
        <v>Yes</v>
      </c>
      <c r="X77" s="77" t="str">
        <f>IFERROR(_xlfn.XLOOKUP(J77&amp;"||"&amp;K77,'Mapping Ref.'!$J$2:$J$538,'Mapping Ref.'!$K$2:$K$538),"")</f>
        <v>Corporate</v>
      </c>
      <c r="Y77" s="77" t="str" cm="1">
        <f t="array" ref="Y77">_xlfn.IFS(R77&gt;2000000,"For Publication",R77&gt;100000,"PID",R77&gt;30000,"RFQ",TRUE,"Transactional")</f>
        <v>For Publication</v>
      </c>
      <c r="Z77" s="24" t="s">
        <v>76</v>
      </c>
      <c r="AA77" s="32">
        <v>36</v>
      </c>
      <c r="AB77" s="24">
        <v>24</v>
      </c>
      <c r="AC77" s="25">
        <v>43384</v>
      </c>
      <c r="AD77" s="24" t="s">
        <v>102</v>
      </c>
      <c r="AE77" s="24">
        <v>0</v>
      </c>
      <c r="AF77" s="24"/>
      <c r="AG77" s="24"/>
      <c r="AH77" s="24" t="s">
        <v>60</v>
      </c>
      <c r="AI77" s="24"/>
      <c r="AJ77" s="24" t="s">
        <v>60</v>
      </c>
      <c r="AK77" s="24"/>
      <c r="AL77" s="24"/>
      <c r="AM77" s="24"/>
      <c r="AN77" s="24"/>
      <c r="AO77" s="24">
        <v>0</v>
      </c>
      <c r="AP77" s="24" t="s">
        <v>59</v>
      </c>
      <c r="AQ77" s="24"/>
      <c r="AR77" s="24"/>
      <c r="AS77" s="89">
        <f t="shared" si="15"/>
        <v>59</v>
      </c>
      <c r="AT77" s="24" t="s">
        <v>379</v>
      </c>
    </row>
    <row r="78" spans="1:46" x14ac:dyDescent="0.5">
      <c r="A78" s="24">
        <v>93</v>
      </c>
      <c r="B78" s="24"/>
      <c r="C78" s="24"/>
      <c r="D78" s="27" t="s">
        <v>380</v>
      </c>
      <c r="E78" s="24" t="s">
        <v>381</v>
      </c>
      <c r="F78" s="77" t="str">
        <f t="shared" si="11"/>
        <v>CAMPBELL &amp; KENNEDY LIMITED</v>
      </c>
      <c r="G78" s="27" t="s">
        <v>382</v>
      </c>
      <c r="H78" s="24" t="s">
        <v>376</v>
      </c>
      <c r="I78" s="24" t="s">
        <v>96</v>
      </c>
      <c r="J78" s="31" t="s">
        <v>52</v>
      </c>
      <c r="K78" s="27" t="s">
        <v>377</v>
      </c>
      <c r="L78" s="25">
        <v>42826</v>
      </c>
      <c r="M78" s="25">
        <v>43921</v>
      </c>
      <c r="N78" s="81">
        <f t="shared" si="12"/>
        <v>44651</v>
      </c>
      <c r="O78" s="81" t="str">
        <f t="shared" ca="1" si="13"/>
        <v>Expired</v>
      </c>
      <c r="P78" s="81" t="str" cm="1">
        <f t="array" aca="1" ref="P78" ca="1">_xlfn.IFS((N78-TODAY())&gt;=547,"06 Expires over 18 months",(N78-TODAY())&gt;=365,"05 Expires in 18 months",(N78-TODAY())&gt;=183,"04 Expires in 12 months",(N78-TODAY())&gt;=92,"03 Expires in 6 months",(N78-TODAY())&gt;=31,"02 Expires in 3 months",(N78-TODAY())&gt;=0,"01 Expires in 30 days",(N78-TODAY())&gt;=-31,"01 Expired last 30 days",(N78-TODAY())&gt;=-92,"02 Expired last 3 months",(N78-TODAY())&gt;=-183,"03 Expired last 6 months",(N78-TODAY())&gt;=-365,"04 Expired last 12 months",(N78-TODAY())&gt;=-547,"05 Expired last 18 months",TRUE,"06 Expired over 18 months")</f>
        <v>06 Expired over 18 months</v>
      </c>
      <c r="Q78" s="65">
        <v>1600000</v>
      </c>
      <c r="R78" s="84">
        <f t="shared" si="16"/>
        <v>7866666.666666667</v>
      </c>
      <c r="S78" s="88" t="str" cm="1">
        <f t="array" ref="S78">_xlfn.IFS(R78&gt;5000000,"Gold",R78&gt;=500000,"Silver",R78&gt;30000,"Bronze",TRUE,"Transactional")</f>
        <v>Gold</v>
      </c>
      <c r="T78" s="26" t="s">
        <v>54</v>
      </c>
      <c r="U78" s="101" t="s">
        <v>123</v>
      </c>
      <c r="V78" s="101" t="s">
        <v>338</v>
      </c>
      <c r="W78" s="77" t="str">
        <f t="shared" si="14"/>
        <v>Yes</v>
      </c>
      <c r="X78" s="77" t="str">
        <f>IFERROR(_xlfn.XLOOKUP(J78&amp;"||"&amp;K78,'Mapping Ref.'!$J$2:$J$538,'Mapping Ref.'!$K$2:$K$538),"")</f>
        <v>Corporate</v>
      </c>
      <c r="Y78" s="77" t="str" cm="1">
        <f t="array" ref="Y78">_xlfn.IFS(R78&gt;2000000,"For Publication",R78&gt;100000,"PID",R78&gt;30000,"RFQ",TRUE,"Transactional")</f>
        <v>For Publication</v>
      </c>
      <c r="Z78" s="24" t="s">
        <v>76</v>
      </c>
      <c r="AA78" s="32">
        <v>36</v>
      </c>
      <c r="AB78" s="24">
        <v>24</v>
      </c>
      <c r="AC78" s="25">
        <v>43384</v>
      </c>
      <c r="AD78" s="24" t="s">
        <v>102</v>
      </c>
      <c r="AE78" s="24">
        <v>0</v>
      </c>
      <c r="AF78" s="24"/>
      <c r="AG78" s="24"/>
      <c r="AH78" s="24" t="s">
        <v>60</v>
      </c>
      <c r="AI78" s="24"/>
      <c r="AJ78" s="24" t="s">
        <v>60</v>
      </c>
      <c r="AK78" s="24" t="s">
        <v>383</v>
      </c>
      <c r="AL78" s="24"/>
      <c r="AM78" s="24"/>
      <c r="AN78" s="24"/>
      <c r="AO78" s="24">
        <v>0</v>
      </c>
      <c r="AP78" s="24" t="s">
        <v>59</v>
      </c>
      <c r="AQ78" s="24"/>
      <c r="AR78" s="24"/>
      <c r="AS78" s="89">
        <f t="shared" si="15"/>
        <v>59</v>
      </c>
      <c r="AT78" s="24" t="s">
        <v>384</v>
      </c>
    </row>
    <row r="79" spans="1:46" x14ac:dyDescent="0.5">
      <c r="A79" s="24">
        <v>94</v>
      </c>
      <c r="B79" s="24"/>
      <c r="C79" s="24" t="s">
        <v>77</v>
      </c>
      <c r="D79" s="27" t="s">
        <v>385</v>
      </c>
      <c r="E79" s="24" t="s">
        <v>386</v>
      </c>
      <c r="F79" s="77" t="str">
        <f t="shared" si="11"/>
        <v>LAKER BUILDING MANAGEMENT SOLUTIONS LIMITED</v>
      </c>
      <c r="G79" s="27" t="s">
        <v>387</v>
      </c>
      <c r="H79" s="24" t="s">
        <v>129</v>
      </c>
      <c r="I79" s="24" t="s">
        <v>96</v>
      </c>
      <c r="J79" s="31" t="s">
        <v>52</v>
      </c>
      <c r="K79" s="27" t="s">
        <v>377</v>
      </c>
      <c r="L79" s="25">
        <v>42826</v>
      </c>
      <c r="M79" s="25">
        <v>43921</v>
      </c>
      <c r="N79" s="81">
        <f t="shared" si="12"/>
        <v>44651</v>
      </c>
      <c r="O79" s="81" t="str">
        <f t="shared" ca="1" si="13"/>
        <v>Expired</v>
      </c>
      <c r="P79" s="81" t="str" cm="1">
        <f t="array" aca="1" ref="P79" ca="1">_xlfn.IFS((N79-TODAY())&gt;=547,"06 Expires over 18 months",(N79-TODAY())&gt;=365,"05 Expires in 18 months",(N79-TODAY())&gt;=183,"04 Expires in 12 months",(N79-TODAY())&gt;=92,"03 Expires in 6 months",(N79-TODAY())&gt;=31,"02 Expires in 3 months",(N79-TODAY())&gt;=0,"01 Expires in 30 days",(N79-TODAY())&gt;=-31,"01 Expired last 30 days",(N79-TODAY())&gt;=-92,"02 Expired last 3 months",(N79-TODAY())&gt;=-183,"03 Expired last 6 months",(N79-TODAY())&gt;=-365,"04 Expired last 12 months",(N79-TODAY())&gt;=-547,"05 Expired last 18 months",TRUE,"06 Expired over 18 months")</f>
        <v>06 Expired over 18 months</v>
      </c>
      <c r="Q79" s="65">
        <v>75000</v>
      </c>
      <c r="R79" s="84">
        <f t="shared" si="16"/>
        <v>368750</v>
      </c>
      <c r="S79" s="88" t="str" cm="1">
        <f t="array" ref="S79">_xlfn.IFS(R79&gt;5000000,"Gold",R79&gt;=500000,"Silver",R79&gt;30000,"Bronze",TRUE,"Transactional")</f>
        <v>Bronze</v>
      </c>
      <c r="T79" s="26" t="s">
        <v>122</v>
      </c>
      <c r="U79" s="101" t="s">
        <v>55</v>
      </c>
      <c r="V79" s="101" t="s">
        <v>388</v>
      </c>
      <c r="W79" s="77" t="str">
        <f t="shared" si="14"/>
        <v>Yes</v>
      </c>
      <c r="X79" s="77" t="str">
        <f>IFERROR(_xlfn.XLOOKUP(J79&amp;"||"&amp;K79,'Mapping Ref.'!$J$2:$J$538,'Mapping Ref.'!$K$2:$K$538),"")</f>
        <v>Corporate</v>
      </c>
      <c r="Y79" s="77" t="str" cm="1">
        <f t="array" ref="Y79">_xlfn.IFS(R79&gt;2000000,"For Publication",R79&gt;100000,"PID",R79&gt;30000,"RFQ",TRUE,"Transactional")</f>
        <v>PID</v>
      </c>
      <c r="Z79" s="24" t="s">
        <v>76</v>
      </c>
      <c r="AA79" s="32">
        <v>36</v>
      </c>
      <c r="AB79" s="24">
        <v>24</v>
      </c>
      <c r="AC79" s="25">
        <v>43384</v>
      </c>
      <c r="AD79" s="24" t="s">
        <v>102</v>
      </c>
      <c r="AE79" s="24">
        <v>0</v>
      </c>
      <c r="AF79" s="24"/>
      <c r="AG79" s="24"/>
      <c r="AH79" s="24" t="s">
        <v>60</v>
      </c>
      <c r="AI79" s="24"/>
      <c r="AJ79" s="24" t="s">
        <v>60</v>
      </c>
      <c r="AK79" s="24"/>
      <c r="AL79" s="24"/>
      <c r="AM79" s="24"/>
      <c r="AN79" s="24"/>
      <c r="AO79" s="24">
        <v>0</v>
      </c>
      <c r="AP79" s="24" t="s">
        <v>59</v>
      </c>
      <c r="AQ79" s="24"/>
      <c r="AR79" s="24"/>
      <c r="AS79" s="89">
        <f t="shared" si="15"/>
        <v>59</v>
      </c>
      <c r="AT79" s="24" t="s">
        <v>389</v>
      </c>
    </row>
    <row r="80" spans="1:46" x14ac:dyDescent="0.5">
      <c r="A80" s="24">
        <v>95</v>
      </c>
      <c r="B80" s="24"/>
      <c r="C80" s="24" t="s">
        <v>77</v>
      </c>
      <c r="D80" s="27" t="s">
        <v>390</v>
      </c>
      <c r="E80" s="24" t="s">
        <v>391</v>
      </c>
      <c r="F80" s="77" t="str">
        <f t="shared" si="11"/>
        <v>APEX REFRIGERATION &amp; AIR CONDITIONING LTD</v>
      </c>
      <c r="G80" s="27" t="s">
        <v>392</v>
      </c>
      <c r="H80" s="24" t="s">
        <v>376</v>
      </c>
      <c r="I80" s="24" t="s">
        <v>96</v>
      </c>
      <c r="J80" s="31" t="s">
        <v>52</v>
      </c>
      <c r="K80" s="27" t="s">
        <v>377</v>
      </c>
      <c r="L80" s="25">
        <v>42826</v>
      </c>
      <c r="M80" s="25">
        <v>43921</v>
      </c>
      <c r="N80" s="81">
        <f t="shared" si="12"/>
        <v>44651</v>
      </c>
      <c r="O80" s="81" t="str">
        <f t="shared" ca="1" si="13"/>
        <v>Expired</v>
      </c>
      <c r="P80" s="81" t="str" cm="1">
        <f t="array" aca="1" ref="P80" ca="1">_xlfn.IFS((N80-TODAY())&gt;=547,"06 Expires over 18 months",(N80-TODAY())&gt;=365,"05 Expires in 18 months",(N80-TODAY())&gt;=183,"04 Expires in 12 months",(N80-TODAY())&gt;=92,"03 Expires in 6 months",(N80-TODAY())&gt;=31,"02 Expires in 3 months",(N80-TODAY())&gt;=0,"01 Expires in 30 days",(N80-TODAY())&gt;=-31,"01 Expired last 30 days",(N80-TODAY())&gt;=-92,"02 Expired last 3 months",(N80-TODAY())&gt;=-183,"03 Expired last 6 months",(N80-TODAY())&gt;=-365,"04 Expired last 12 months",(N80-TODAY())&gt;=-547,"05 Expired last 18 months",TRUE,"06 Expired over 18 months")</f>
        <v>06 Expired over 18 months</v>
      </c>
      <c r="Q80" s="65">
        <v>450000</v>
      </c>
      <c r="R80" s="84">
        <f t="shared" si="16"/>
        <v>2212500</v>
      </c>
      <c r="S80" s="88" t="str" cm="1">
        <f t="array" ref="S80">_xlfn.IFS(R80&gt;5000000,"Gold",R80&gt;=500000,"Silver",R80&gt;30000,"Bronze",TRUE,"Transactional")</f>
        <v>Silver</v>
      </c>
      <c r="T80" s="26" t="s">
        <v>122</v>
      </c>
      <c r="U80" s="101" t="s">
        <v>393</v>
      </c>
      <c r="V80" s="101" t="s">
        <v>394</v>
      </c>
      <c r="W80" s="77" t="str">
        <f t="shared" si="14"/>
        <v>Yes</v>
      </c>
      <c r="X80" s="77" t="str">
        <f>IFERROR(_xlfn.XLOOKUP(J80&amp;"||"&amp;K80,'Mapping Ref.'!$J$2:$J$538,'Mapping Ref.'!$K$2:$K$538),"")</f>
        <v>Corporate</v>
      </c>
      <c r="Y80" s="77" t="str" cm="1">
        <f t="array" ref="Y80">_xlfn.IFS(R80&gt;2000000,"For Publication",R80&gt;100000,"PID",R80&gt;30000,"RFQ",TRUE,"Transactional")</f>
        <v>For Publication</v>
      </c>
      <c r="Z80" s="24" t="s">
        <v>76</v>
      </c>
      <c r="AA80" s="32">
        <v>36</v>
      </c>
      <c r="AB80" s="24">
        <v>24</v>
      </c>
      <c r="AC80" s="25">
        <v>43384</v>
      </c>
      <c r="AD80" s="24" t="s">
        <v>102</v>
      </c>
      <c r="AE80" s="24">
        <v>0</v>
      </c>
      <c r="AF80" s="24"/>
      <c r="AG80" s="24"/>
      <c r="AH80" s="24" t="s">
        <v>60</v>
      </c>
      <c r="AI80" s="24"/>
      <c r="AJ80" s="24" t="s">
        <v>60</v>
      </c>
      <c r="AK80" s="24"/>
      <c r="AL80" s="24"/>
      <c r="AM80" s="24"/>
      <c r="AN80" s="24"/>
      <c r="AO80" s="24">
        <v>0</v>
      </c>
      <c r="AP80" s="24" t="s">
        <v>59</v>
      </c>
      <c r="AQ80" s="24"/>
      <c r="AR80" s="24"/>
      <c r="AS80" s="89">
        <f t="shared" si="15"/>
        <v>59</v>
      </c>
      <c r="AT80" s="24" t="s">
        <v>395</v>
      </c>
    </row>
    <row r="81" spans="1:46" x14ac:dyDescent="0.5">
      <c r="A81" s="24">
        <v>96</v>
      </c>
      <c r="B81" s="24"/>
      <c r="C81" s="24" t="s">
        <v>77</v>
      </c>
      <c r="D81" s="27" t="s">
        <v>396</v>
      </c>
      <c r="E81" s="24" t="s">
        <v>397</v>
      </c>
      <c r="F81" s="77" t="str">
        <f t="shared" si="11"/>
        <v>EVANS AND BROOKS FIRE LTD</v>
      </c>
      <c r="G81" s="27" t="s">
        <v>398</v>
      </c>
      <c r="H81" s="24" t="s">
        <v>399</v>
      </c>
      <c r="I81" s="24" t="s">
        <v>96</v>
      </c>
      <c r="J81" s="31" t="s">
        <v>52</v>
      </c>
      <c r="K81" s="27" t="s">
        <v>377</v>
      </c>
      <c r="L81" s="25">
        <v>43014</v>
      </c>
      <c r="M81" s="25">
        <v>43556</v>
      </c>
      <c r="N81" s="81">
        <f t="shared" si="12"/>
        <v>43556</v>
      </c>
      <c r="O81" s="81" t="str">
        <f t="shared" ca="1" si="13"/>
        <v>Expired</v>
      </c>
      <c r="P81" s="81" t="str" cm="1">
        <f t="array" aca="1" ref="P81" ca="1">_xlfn.IFS((N81-TODAY())&gt;=547,"06 Expires over 18 months",(N81-TODAY())&gt;=365,"05 Expires in 18 months",(N81-TODAY())&gt;=183,"04 Expires in 12 months",(N81-TODAY())&gt;=92,"03 Expires in 6 months",(N81-TODAY())&gt;=31,"02 Expires in 3 months",(N81-TODAY())&gt;=0,"01 Expires in 30 days",(N81-TODAY())&gt;=-31,"01 Expired last 30 days",(N81-TODAY())&gt;=-92,"02 Expired last 3 months",(N81-TODAY())&gt;=-183,"03 Expired last 6 months",(N81-TODAY())&gt;=-365,"04 Expired last 12 months",(N81-TODAY())&gt;=-547,"05 Expired last 18 months",TRUE,"06 Expired over 18 months")</f>
        <v>06 Expired over 18 months</v>
      </c>
      <c r="Q81" s="65">
        <v>114000</v>
      </c>
      <c r="R81" s="84">
        <f t="shared" si="16"/>
        <v>161500</v>
      </c>
      <c r="S81" s="88" t="str" cm="1">
        <f t="array" ref="S81">_xlfn.IFS(R81&gt;5000000,"Gold",R81&gt;=500000,"Silver",R81&gt;30000,"Bronze",TRUE,"Transactional")</f>
        <v>Bronze</v>
      </c>
      <c r="T81" s="26" t="s">
        <v>122</v>
      </c>
      <c r="U81" s="101" t="s">
        <v>123</v>
      </c>
      <c r="V81" s="101" t="s">
        <v>338</v>
      </c>
      <c r="W81" s="77" t="str">
        <f t="shared" si="14"/>
        <v>No</v>
      </c>
      <c r="X81" s="77" t="str">
        <f>IFERROR(_xlfn.XLOOKUP(J81&amp;"||"&amp;K81,'Mapping Ref.'!$J$2:$J$538,'Mapping Ref.'!$K$2:$K$538),"")</f>
        <v>Corporate</v>
      </c>
      <c r="Y81" s="77" t="str" cm="1">
        <f t="array" ref="Y81">_xlfn.IFS(R81&gt;2000000,"For Publication",R81&gt;100000,"PID",R81&gt;30000,"RFQ",TRUE,"Transactional")</f>
        <v>PID</v>
      </c>
      <c r="Z81" s="24" t="s">
        <v>101</v>
      </c>
      <c r="AA81" s="32">
        <v>24</v>
      </c>
      <c r="AB81" s="24">
        <v>0</v>
      </c>
      <c r="AC81" s="25">
        <v>43384</v>
      </c>
      <c r="AD81" s="24" t="s">
        <v>102</v>
      </c>
      <c r="AE81" s="24">
        <v>0</v>
      </c>
      <c r="AF81" s="24"/>
      <c r="AG81" s="24"/>
      <c r="AH81" s="24" t="s">
        <v>60</v>
      </c>
      <c r="AI81" s="24"/>
      <c r="AJ81" s="24" t="s">
        <v>60</v>
      </c>
      <c r="AK81" s="24"/>
      <c r="AL81" s="24"/>
      <c r="AM81" s="24"/>
      <c r="AN81" s="24"/>
      <c r="AO81" s="24">
        <v>0</v>
      </c>
      <c r="AP81" s="24" t="s">
        <v>60</v>
      </c>
      <c r="AQ81" s="24"/>
      <c r="AR81" s="24"/>
      <c r="AS81" s="89">
        <f t="shared" si="15"/>
        <v>17</v>
      </c>
      <c r="AT81" s="24" t="s">
        <v>400</v>
      </c>
    </row>
    <row r="82" spans="1:46" x14ac:dyDescent="0.5">
      <c r="A82" s="24">
        <v>97</v>
      </c>
      <c r="B82" s="24"/>
      <c r="C82" s="24" t="s">
        <v>77</v>
      </c>
      <c r="D82" s="27" t="s">
        <v>401</v>
      </c>
      <c r="E82" s="24" t="s">
        <v>402</v>
      </c>
      <c r="F82" s="77" t="str">
        <f t="shared" si="11"/>
        <v>INITIAL WASHROOM SOLUTIONS</v>
      </c>
      <c r="G82" s="27" t="s">
        <v>403</v>
      </c>
      <c r="H82" s="24" t="s">
        <v>376</v>
      </c>
      <c r="I82" s="24" t="s">
        <v>96</v>
      </c>
      <c r="J82" s="31" t="s">
        <v>52</v>
      </c>
      <c r="K82" s="27" t="s">
        <v>377</v>
      </c>
      <c r="L82" s="25">
        <v>41487</v>
      </c>
      <c r="M82" s="25">
        <v>42582</v>
      </c>
      <c r="N82" s="81">
        <f t="shared" si="12"/>
        <v>42582</v>
      </c>
      <c r="O82" s="81" t="str">
        <f t="shared" ca="1" si="13"/>
        <v>Expired</v>
      </c>
      <c r="P82" s="81" t="str" cm="1">
        <f t="array" aca="1" ref="P82" ca="1">_xlfn.IFS((N82-TODAY())&gt;=547,"06 Expires over 18 months",(N82-TODAY())&gt;=365,"05 Expires in 18 months",(N82-TODAY())&gt;=183,"04 Expires in 12 months",(N82-TODAY())&gt;=92,"03 Expires in 6 months",(N82-TODAY())&gt;=31,"02 Expires in 3 months",(N82-TODAY())&gt;=0,"01 Expires in 30 days",(N82-TODAY())&gt;=-31,"01 Expired last 30 days",(N82-TODAY())&gt;=-92,"02 Expired last 3 months",(N82-TODAY())&gt;=-183,"03 Expired last 6 months",(N82-TODAY())&gt;=-365,"04 Expired last 12 months",(N82-TODAY())&gt;=-547,"05 Expired last 18 months",TRUE,"06 Expired over 18 months")</f>
        <v>06 Expired over 18 months</v>
      </c>
      <c r="Q82" s="65">
        <v>150000</v>
      </c>
      <c r="R82" s="84">
        <f t="shared" si="16"/>
        <v>437500</v>
      </c>
      <c r="S82" s="88" t="str" cm="1">
        <f t="array" ref="S82">_xlfn.IFS(R82&gt;5000000,"Gold",R82&gt;=500000,"Silver",R82&gt;30000,"Bronze",TRUE,"Transactional")</f>
        <v>Bronze</v>
      </c>
      <c r="T82" s="26" t="s">
        <v>54</v>
      </c>
      <c r="U82" s="101" t="s">
        <v>208</v>
      </c>
      <c r="V82" s="101" t="s">
        <v>209</v>
      </c>
      <c r="W82" s="77" t="str">
        <f t="shared" si="14"/>
        <v>No</v>
      </c>
      <c r="X82" s="77" t="str">
        <f>IFERROR(_xlfn.XLOOKUP(J82&amp;"||"&amp;K82,'Mapping Ref.'!$J$2:$J$538,'Mapping Ref.'!$K$2:$K$538),"")</f>
        <v>Corporate</v>
      </c>
      <c r="Y82" s="77" t="str" cm="1">
        <f t="array" ref="Y82">_xlfn.IFS(R82&gt;2000000,"For Publication",R82&gt;100000,"PID",R82&gt;30000,"RFQ",TRUE,"Transactional")</f>
        <v>PID</v>
      </c>
      <c r="Z82" s="24" t="s">
        <v>101</v>
      </c>
      <c r="AA82" s="32">
        <v>36</v>
      </c>
      <c r="AB82" s="24">
        <v>0</v>
      </c>
      <c r="AC82" s="25">
        <v>43384</v>
      </c>
      <c r="AD82" s="24" t="s">
        <v>102</v>
      </c>
      <c r="AE82" s="24">
        <v>0</v>
      </c>
      <c r="AF82" s="24"/>
      <c r="AG82" s="24"/>
      <c r="AH82" s="24" t="s">
        <v>60</v>
      </c>
      <c r="AI82" s="24"/>
      <c r="AJ82" s="24" t="s">
        <v>60</v>
      </c>
      <c r="AK82" s="24"/>
      <c r="AL82" s="24"/>
      <c r="AM82" s="24"/>
      <c r="AN82" s="24"/>
      <c r="AO82" s="24">
        <v>0</v>
      </c>
      <c r="AP82" s="24" t="s">
        <v>60</v>
      </c>
      <c r="AQ82" s="24"/>
      <c r="AR82" s="24"/>
      <c r="AS82" s="89">
        <f t="shared" si="15"/>
        <v>35</v>
      </c>
      <c r="AT82" s="24" t="s">
        <v>404</v>
      </c>
    </row>
    <row r="83" spans="1:46" x14ac:dyDescent="0.5">
      <c r="A83" s="24">
        <v>98</v>
      </c>
      <c r="B83" s="24"/>
      <c r="C83" s="24"/>
      <c r="D83" s="27" t="s">
        <v>405</v>
      </c>
      <c r="E83" s="24" t="s">
        <v>406</v>
      </c>
      <c r="F83" s="77" t="str">
        <f t="shared" si="11"/>
        <v>MELTWATER (UK) LIMITED</v>
      </c>
      <c r="G83" s="27" t="s">
        <v>407</v>
      </c>
      <c r="H83" s="24" t="s">
        <v>408</v>
      </c>
      <c r="I83" s="24" t="s">
        <v>96</v>
      </c>
      <c r="J83" s="31" t="s">
        <v>97</v>
      </c>
      <c r="K83" s="27" t="s">
        <v>183</v>
      </c>
      <c r="L83" s="25">
        <v>43191</v>
      </c>
      <c r="M83" s="25">
        <v>43555</v>
      </c>
      <c r="N83" s="81">
        <f t="shared" si="12"/>
        <v>43921</v>
      </c>
      <c r="O83" s="81" t="str">
        <f t="shared" ca="1" si="13"/>
        <v>Expired</v>
      </c>
      <c r="P83" s="81" t="str" cm="1">
        <f t="array" aca="1" ref="P83" ca="1">_xlfn.IFS((N83-TODAY())&gt;=547,"06 Expires over 18 months",(N83-TODAY())&gt;=365,"05 Expires in 18 months",(N83-TODAY())&gt;=183,"04 Expires in 12 months",(N83-TODAY())&gt;=92,"03 Expires in 6 months",(N83-TODAY())&gt;=31,"02 Expires in 3 months",(N83-TODAY())&gt;=0,"01 Expires in 30 days",(N83-TODAY())&gt;=-31,"01 Expired last 30 days",(N83-TODAY())&gt;=-92,"02 Expired last 3 months",(N83-TODAY())&gt;=-183,"03 Expired last 6 months",(N83-TODAY())&gt;=-365,"04 Expired last 12 months",(N83-TODAY())&gt;=-547,"05 Expired last 18 months",TRUE,"06 Expired over 18 months")</f>
        <v>06 Expired over 18 months</v>
      </c>
      <c r="Q83" s="65">
        <v>2268</v>
      </c>
      <c r="R83" s="84">
        <f t="shared" si="16"/>
        <v>4347</v>
      </c>
      <c r="S83" s="88" t="str" cm="1">
        <f t="array" ref="S83">_xlfn.IFS(R83&gt;5000000,"Gold",R83&gt;=500000,"Silver",R83&gt;30000,"Bronze",TRUE,"Transactional")</f>
        <v>Transactional</v>
      </c>
      <c r="T83" s="26" t="s">
        <v>54</v>
      </c>
      <c r="U83" s="101" t="s">
        <v>116</v>
      </c>
      <c r="V83" s="101" t="s">
        <v>409</v>
      </c>
      <c r="W83" s="77" t="str">
        <f t="shared" si="14"/>
        <v>Yes</v>
      </c>
      <c r="X83" s="77" t="str">
        <f>IFERROR(_xlfn.XLOOKUP(J83&amp;"||"&amp;K83,'Mapping Ref.'!$J$2:$J$538,'Mapping Ref.'!$K$2:$K$538),"")</f>
        <v>Corporate</v>
      </c>
      <c r="Y83" s="77" t="str" cm="1">
        <f t="array" ref="Y83">_xlfn.IFS(R83&gt;2000000,"For Publication",R83&gt;100000,"PID",R83&gt;30000,"RFQ",TRUE,"Transactional")</f>
        <v>Transactional</v>
      </c>
      <c r="Z83" s="24" t="s">
        <v>71</v>
      </c>
      <c r="AA83" s="32">
        <v>12</v>
      </c>
      <c r="AB83" s="24">
        <v>12</v>
      </c>
      <c r="AC83" s="25">
        <v>43384</v>
      </c>
      <c r="AD83" s="24" t="s">
        <v>102</v>
      </c>
      <c r="AE83" s="24">
        <v>0</v>
      </c>
      <c r="AF83" s="24"/>
      <c r="AG83" s="24"/>
      <c r="AH83" s="24" t="s">
        <v>60</v>
      </c>
      <c r="AI83" s="24"/>
      <c r="AJ83" s="24" t="s">
        <v>60</v>
      </c>
      <c r="AK83" s="24"/>
      <c r="AL83" s="24"/>
      <c r="AM83" s="24"/>
      <c r="AN83" s="24"/>
      <c r="AO83" s="24">
        <v>0</v>
      </c>
      <c r="AP83" s="24" t="s">
        <v>60</v>
      </c>
      <c r="AQ83" s="24"/>
      <c r="AR83" s="24"/>
      <c r="AS83" s="89">
        <f t="shared" si="15"/>
        <v>23</v>
      </c>
      <c r="AT83" s="24" t="s">
        <v>410</v>
      </c>
    </row>
    <row r="84" spans="1:46" x14ac:dyDescent="0.5">
      <c r="A84" s="24">
        <v>99</v>
      </c>
      <c r="B84" s="24"/>
      <c r="C84" s="24" t="s">
        <v>77</v>
      </c>
      <c r="D84" s="27" t="s">
        <v>411</v>
      </c>
      <c r="E84" s="24" t="s">
        <v>412</v>
      </c>
      <c r="F84" s="77" t="str">
        <f t="shared" si="11"/>
        <v>ACCESS INTELLIGENCE MEDIA AND COMMUNICATIONS LTD</v>
      </c>
      <c r="G84" s="27" t="s">
        <v>413</v>
      </c>
      <c r="H84" s="24" t="s">
        <v>408</v>
      </c>
      <c r="I84" s="24" t="s">
        <v>96</v>
      </c>
      <c r="J84" s="31" t="s">
        <v>97</v>
      </c>
      <c r="K84" s="27" t="s">
        <v>414</v>
      </c>
      <c r="L84" s="25">
        <v>43191</v>
      </c>
      <c r="M84" s="25">
        <v>43555</v>
      </c>
      <c r="N84" s="81">
        <f t="shared" si="12"/>
        <v>43921</v>
      </c>
      <c r="O84" s="81" t="str">
        <f t="shared" ca="1" si="13"/>
        <v>Expired</v>
      </c>
      <c r="P84" s="81" t="str" cm="1">
        <f t="array" aca="1" ref="P84" ca="1">_xlfn.IFS((N84-TODAY())&gt;=547,"06 Expires over 18 months",(N84-TODAY())&gt;=365,"05 Expires in 18 months",(N84-TODAY())&gt;=183,"04 Expires in 12 months",(N84-TODAY())&gt;=92,"03 Expires in 6 months",(N84-TODAY())&gt;=31,"02 Expires in 3 months",(N84-TODAY())&gt;=0,"01 Expires in 30 days",(N84-TODAY())&gt;=-31,"01 Expired last 30 days",(N84-TODAY())&gt;=-92,"02 Expired last 3 months",(N84-TODAY())&gt;=-183,"03 Expired last 6 months",(N84-TODAY())&gt;=-365,"04 Expired last 12 months",(N84-TODAY())&gt;=-547,"05 Expired last 18 months",TRUE,"06 Expired over 18 months")</f>
        <v>06 Expired over 18 months</v>
      </c>
      <c r="Q84" s="65">
        <v>8500</v>
      </c>
      <c r="R84" s="84">
        <f t="shared" si="16"/>
        <v>16291.666666666666</v>
      </c>
      <c r="S84" s="88" t="str" cm="1">
        <f t="array" ref="S84">_xlfn.IFS(R84&gt;5000000,"Gold",R84&gt;=500000,"Silver",R84&gt;30000,"Bronze",TRUE,"Transactional")</f>
        <v>Transactional</v>
      </c>
      <c r="T84" s="26" t="s">
        <v>54</v>
      </c>
      <c r="U84" s="101" t="s">
        <v>109</v>
      </c>
      <c r="V84" s="101" t="s">
        <v>148</v>
      </c>
      <c r="W84" s="77" t="str">
        <f t="shared" si="14"/>
        <v>Yes</v>
      </c>
      <c r="X84" s="77" t="str">
        <f>IFERROR(_xlfn.XLOOKUP(J84&amp;"||"&amp;K84,'Mapping Ref.'!$J$2:$J$538,'Mapping Ref.'!$K$2:$K$538),"")</f>
        <v>Corporate</v>
      </c>
      <c r="Y84" s="77" t="str" cm="1">
        <f t="array" ref="Y84">_xlfn.IFS(R84&gt;2000000,"For Publication",R84&gt;100000,"PID",R84&gt;30000,"RFQ",TRUE,"Transactional")</f>
        <v>Transactional</v>
      </c>
      <c r="Z84" s="24" t="s">
        <v>71</v>
      </c>
      <c r="AA84" s="32">
        <v>12</v>
      </c>
      <c r="AB84" s="24">
        <v>12</v>
      </c>
      <c r="AC84" s="25">
        <v>43384</v>
      </c>
      <c r="AD84" s="24" t="s">
        <v>102</v>
      </c>
      <c r="AE84" s="24">
        <v>0</v>
      </c>
      <c r="AF84" s="24"/>
      <c r="AG84" s="24"/>
      <c r="AH84" s="24" t="s">
        <v>60</v>
      </c>
      <c r="AI84" s="24"/>
      <c r="AJ84" s="24" t="s">
        <v>60</v>
      </c>
      <c r="AK84" s="24"/>
      <c r="AL84" s="24"/>
      <c r="AM84" s="24"/>
      <c r="AN84" s="24"/>
      <c r="AO84" s="24">
        <v>0</v>
      </c>
      <c r="AP84" s="24" t="s">
        <v>60</v>
      </c>
      <c r="AQ84" s="24"/>
      <c r="AR84" s="24"/>
      <c r="AS84" s="89">
        <f t="shared" si="15"/>
        <v>23</v>
      </c>
      <c r="AT84" s="24" t="s">
        <v>415</v>
      </c>
    </row>
    <row r="85" spans="1:46" x14ac:dyDescent="0.5">
      <c r="A85" s="24">
        <v>100</v>
      </c>
      <c r="B85" s="24"/>
      <c r="C85" s="24" t="s">
        <v>77</v>
      </c>
      <c r="D85" s="27" t="s">
        <v>416</v>
      </c>
      <c r="E85" s="24" t="s">
        <v>417</v>
      </c>
      <c r="F85" s="77" t="str">
        <f t="shared" si="11"/>
        <v>Ilondon Ltd</v>
      </c>
      <c r="G85" s="27" t="s">
        <v>418</v>
      </c>
      <c r="H85" s="24" t="s">
        <v>359</v>
      </c>
      <c r="I85" s="24" t="s">
        <v>359</v>
      </c>
      <c r="J85" s="31" t="s">
        <v>321</v>
      </c>
      <c r="K85" s="27" t="s">
        <v>360</v>
      </c>
      <c r="L85" s="25">
        <v>42628</v>
      </c>
      <c r="M85" s="25">
        <v>44818</v>
      </c>
      <c r="N85" s="81">
        <f t="shared" si="12"/>
        <v>47010</v>
      </c>
      <c r="O85" s="81" t="str">
        <f t="shared" ca="1" si="13"/>
        <v>Live</v>
      </c>
      <c r="P85" s="81" t="str" cm="1">
        <f t="array" aca="1" ref="P85" ca="1">_xlfn.IFS((N85-TODAY())&gt;=547,"06 Expires over 18 months",(N85-TODAY())&gt;=365,"05 Expires in 18 months",(N85-TODAY())&gt;=183,"04 Expires in 12 months",(N85-TODAY())&gt;=92,"03 Expires in 6 months",(N85-TODAY())&gt;=31,"02 Expires in 3 months",(N85-TODAY())&gt;=0,"01 Expires in 30 days",(N85-TODAY())&gt;=-31,"01 Expired last 30 days",(N85-TODAY())&gt;=-92,"02 Expired last 3 months",(N85-TODAY())&gt;=-183,"03 Expired last 6 months",(N85-TODAY())&gt;=-365,"04 Expired last 12 months",(N85-TODAY())&gt;=-547,"05 Expired last 18 months",TRUE,"06 Expired over 18 months")</f>
        <v>06 Expires over 18 months</v>
      </c>
      <c r="Q85" s="65">
        <v>150000</v>
      </c>
      <c r="R85" s="84">
        <f t="shared" si="16"/>
        <v>1787500</v>
      </c>
      <c r="S85" s="88" t="str" cm="1">
        <f t="array" ref="S85">_xlfn.IFS(R85&gt;5000000,"Gold",R85&gt;=500000,"Silver",R85&gt;30000,"Bronze",TRUE,"Transactional")</f>
        <v>Silver</v>
      </c>
      <c r="T85" s="26" t="s">
        <v>54</v>
      </c>
      <c r="U85" s="101" t="s">
        <v>116</v>
      </c>
      <c r="V85" s="101" t="s">
        <v>70</v>
      </c>
      <c r="W85" s="77" t="str">
        <f t="shared" si="14"/>
        <v>Yes</v>
      </c>
      <c r="X85" s="77" t="str">
        <f>IFERROR(_xlfn.XLOOKUP(J85&amp;"||"&amp;K85,'Mapping Ref.'!$J$2:$J$538,'Mapping Ref.'!$K$2:$K$538),"")</f>
        <v>Corporate</v>
      </c>
      <c r="Y85" s="77" t="str" cm="1">
        <f t="array" ref="Y85">_xlfn.IFS(R85&gt;2000000,"For Publication",R85&gt;100000,"PID",R85&gt;30000,"RFQ",TRUE,"Transactional")</f>
        <v>PID</v>
      </c>
      <c r="Z85" s="24" t="s">
        <v>71</v>
      </c>
      <c r="AA85" s="32">
        <v>36</v>
      </c>
      <c r="AB85" s="24">
        <v>72</v>
      </c>
      <c r="AC85" s="25">
        <v>43384</v>
      </c>
      <c r="AD85" s="24" t="s">
        <v>102</v>
      </c>
      <c r="AE85" s="24">
        <v>0</v>
      </c>
      <c r="AF85" s="24"/>
      <c r="AG85" s="24"/>
      <c r="AH85" s="24" t="s">
        <v>59</v>
      </c>
      <c r="AI85" s="24"/>
      <c r="AJ85" s="24" t="s">
        <v>60</v>
      </c>
      <c r="AK85" s="24"/>
      <c r="AL85" s="24"/>
      <c r="AM85" s="24"/>
      <c r="AN85" s="24"/>
      <c r="AO85" s="24">
        <v>0</v>
      </c>
      <c r="AP85" s="24" t="s">
        <v>59</v>
      </c>
      <c r="AQ85" s="24"/>
      <c r="AR85" s="24"/>
      <c r="AS85" s="89">
        <f t="shared" si="15"/>
        <v>143</v>
      </c>
      <c r="AT85" s="24" t="s">
        <v>418</v>
      </c>
    </row>
    <row r="86" spans="1:46" x14ac:dyDescent="0.5">
      <c r="A86" s="24">
        <v>101</v>
      </c>
      <c r="B86" s="24"/>
      <c r="C86" s="24" t="s">
        <v>77</v>
      </c>
      <c r="D86" s="27" t="s">
        <v>419</v>
      </c>
      <c r="E86" s="24" t="s">
        <v>420</v>
      </c>
      <c r="F86" s="77" t="str">
        <f t="shared" si="11"/>
        <v>Ilondon Ltd</v>
      </c>
      <c r="G86" s="27" t="s">
        <v>418</v>
      </c>
      <c r="H86" s="24" t="s">
        <v>359</v>
      </c>
      <c r="I86" s="24" t="s">
        <v>359</v>
      </c>
      <c r="J86" s="31" t="s">
        <v>321</v>
      </c>
      <c r="K86" s="27" t="s">
        <v>360</v>
      </c>
      <c r="L86" s="25">
        <v>42628</v>
      </c>
      <c r="M86" s="25">
        <v>44818</v>
      </c>
      <c r="N86" s="81">
        <f t="shared" si="12"/>
        <v>47010</v>
      </c>
      <c r="O86" s="81" t="str">
        <f t="shared" ca="1" si="13"/>
        <v>Live</v>
      </c>
      <c r="P86" s="81" t="str" cm="1">
        <f t="array" aca="1" ref="P86" ca="1">_xlfn.IFS((N86-TODAY())&gt;=547,"06 Expires over 18 months",(N86-TODAY())&gt;=365,"05 Expires in 18 months",(N86-TODAY())&gt;=183,"04 Expires in 12 months",(N86-TODAY())&gt;=92,"03 Expires in 6 months",(N86-TODAY())&gt;=31,"02 Expires in 3 months",(N86-TODAY())&gt;=0,"01 Expires in 30 days",(N86-TODAY())&gt;=-31,"01 Expired last 30 days",(N86-TODAY())&gt;=-92,"02 Expired last 3 months",(N86-TODAY())&gt;=-183,"03 Expired last 6 months",(N86-TODAY())&gt;=-365,"04 Expired last 12 months",(N86-TODAY())&gt;=-547,"05 Expired last 18 months",TRUE,"06 Expired over 18 months")</f>
        <v>06 Expires over 18 months</v>
      </c>
      <c r="Q86" s="65">
        <v>150000</v>
      </c>
      <c r="R86" s="84">
        <f t="shared" si="16"/>
        <v>1787500</v>
      </c>
      <c r="S86" s="88" t="str" cm="1">
        <f t="array" ref="S86">_xlfn.IFS(R86&gt;5000000,"Gold",R86&gt;=500000,"Silver",R86&gt;30000,"Bronze",TRUE,"Transactional")</f>
        <v>Silver</v>
      </c>
      <c r="T86" s="26" t="s">
        <v>54</v>
      </c>
      <c r="U86" s="101" t="s">
        <v>116</v>
      </c>
      <c r="V86" s="101" t="s">
        <v>70</v>
      </c>
      <c r="W86" s="77" t="str">
        <f t="shared" si="14"/>
        <v>Yes</v>
      </c>
      <c r="X86" s="77" t="str">
        <f>IFERROR(_xlfn.XLOOKUP(J86&amp;"||"&amp;K86,'Mapping Ref.'!$J$2:$J$538,'Mapping Ref.'!$K$2:$K$538),"")</f>
        <v>Corporate</v>
      </c>
      <c r="Y86" s="77" t="str" cm="1">
        <f t="array" ref="Y86">_xlfn.IFS(R86&gt;2000000,"For Publication",R86&gt;100000,"PID",R86&gt;30000,"RFQ",TRUE,"Transactional")</f>
        <v>PID</v>
      </c>
      <c r="Z86" s="24" t="s">
        <v>71</v>
      </c>
      <c r="AA86" s="32">
        <v>36</v>
      </c>
      <c r="AB86" s="24">
        <v>72</v>
      </c>
      <c r="AC86" s="25">
        <v>43384</v>
      </c>
      <c r="AD86" s="24" t="s">
        <v>102</v>
      </c>
      <c r="AE86" s="24">
        <v>0</v>
      </c>
      <c r="AF86" s="24"/>
      <c r="AG86" s="24"/>
      <c r="AH86" s="24" t="s">
        <v>59</v>
      </c>
      <c r="AI86" s="24"/>
      <c r="AJ86" s="24" t="s">
        <v>60</v>
      </c>
      <c r="AK86" s="24"/>
      <c r="AL86" s="24"/>
      <c r="AM86" s="24"/>
      <c r="AN86" s="24"/>
      <c r="AO86" s="24">
        <v>0</v>
      </c>
      <c r="AP86" s="24" t="s">
        <v>59</v>
      </c>
      <c r="AQ86" s="24"/>
      <c r="AR86" s="24"/>
      <c r="AS86" s="89">
        <f t="shared" si="15"/>
        <v>143</v>
      </c>
      <c r="AT86" s="24" t="s">
        <v>418</v>
      </c>
    </row>
    <row r="87" spans="1:46" x14ac:dyDescent="0.5">
      <c r="A87" s="24">
        <v>102</v>
      </c>
      <c r="B87" s="24"/>
      <c r="C87" s="24" t="s">
        <v>77</v>
      </c>
      <c r="D87" s="27" t="s">
        <v>421</v>
      </c>
      <c r="E87" s="24" t="s">
        <v>422</v>
      </c>
      <c r="F87" s="77" t="str">
        <f t="shared" si="11"/>
        <v>CONTRACT &amp; PERSONNEL SERVICES LTD</v>
      </c>
      <c r="G87" s="27" t="s">
        <v>423</v>
      </c>
      <c r="H87" s="24" t="s">
        <v>359</v>
      </c>
      <c r="I87" s="24" t="s">
        <v>359</v>
      </c>
      <c r="J87" s="31" t="s">
        <v>321</v>
      </c>
      <c r="K87" s="27" t="s">
        <v>360</v>
      </c>
      <c r="L87" s="25">
        <v>42628</v>
      </c>
      <c r="M87" s="25">
        <v>44818</v>
      </c>
      <c r="N87" s="81">
        <f t="shared" si="12"/>
        <v>47010</v>
      </c>
      <c r="O87" s="81" t="str">
        <f t="shared" ca="1" si="13"/>
        <v>Live</v>
      </c>
      <c r="P87" s="81" t="str" cm="1">
        <f t="array" aca="1" ref="P87" ca="1">_xlfn.IFS((N87-TODAY())&gt;=547,"06 Expires over 18 months",(N87-TODAY())&gt;=365,"05 Expires in 18 months",(N87-TODAY())&gt;=183,"04 Expires in 12 months",(N87-TODAY())&gt;=92,"03 Expires in 6 months",(N87-TODAY())&gt;=31,"02 Expires in 3 months",(N87-TODAY())&gt;=0,"01 Expires in 30 days",(N87-TODAY())&gt;=-31,"01 Expired last 30 days",(N87-TODAY())&gt;=-92,"02 Expired last 3 months",(N87-TODAY())&gt;=-183,"03 Expired last 6 months",(N87-TODAY())&gt;=-365,"04 Expired last 12 months",(N87-TODAY())&gt;=-547,"05 Expired last 18 months",TRUE,"06 Expired over 18 months")</f>
        <v>06 Expires over 18 months</v>
      </c>
      <c r="Q87" s="65">
        <v>100000</v>
      </c>
      <c r="R87" s="84">
        <f t="shared" si="16"/>
        <v>1191666.6666666667</v>
      </c>
      <c r="S87" s="88" t="str" cm="1">
        <f t="array" ref="S87">_xlfn.IFS(R87&gt;5000000,"Gold",R87&gt;=500000,"Silver",R87&gt;30000,"Bronze",TRUE,"Transactional")</f>
        <v>Silver</v>
      </c>
      <c r="T87" s="26" t="s">
        <v>122</v>
      </c>
      <c r="U87" s="101" t="s">
        <v>131</v>
      </c>
      <c r="V87" s="101" t="s">
        <v>361</v>
      </c>
      <c r="W87" s="77" t="str">
        <f t="shared" si="14"/>
        <v>Yes</v>
      </c>
      <c r="X87" s="77" t="str">
        <f>IFERROR(_xlfn.XLOOKUP(J87&amp;"||"&amp;K87,'Mapping Ref.'!$J$2:$J$538,'Mapping Ref.'!$K$2:$K$538),"")</f>
        <v>Corporate</v>
      </c>
      <c r="Y87" s="77" t="str" cm="1">
        <f t="array" ref="Y87">_xlfn.IFS(R87&gt;2000000,"For Publication",R87&gt;100000,"PID",R87&gt;30000,"RFQ",TRUE,"Transactional")</f>
        <v>PID</v>
      </c>
      <c r="Z87" s="24" t="s">
        <v>71</v>
      </c>
      <c r="AA87" s="32">
        <v>36</v>
      </c>
      <c r="AB87" s="24">
        <v>72</v>
      </c>
      <c r="AC87" s="25">
        <v>43384</v>
      </c>
      <c r="AD87" s="24" t="s">
        <v>102</v>
      </c>
      <c r="AE87" s="24">
        <v>0</v>
      </c>
      <c r="AF87" s="24"/>
      <c r="AG87" s="24"/>
      <c r="AH87" s="24" t="s">
        <v>59</v>
      </c>
      <c r="AI87" s="24"/>
      <c r="AJ87" s="24" t="s">
        <v>60</v>
      </c>
      <c r="AK87" s="24"/>
      <c r="AL87" s="24"/>
      <c r="AM87" s="24"/>
      <c r="AN87" s="24"/>
      <c r="AO87" s="24">
        <v>0</v>
      </c>
      <c r="AP87" s="24" t="s">
        <v>59</v>
      </c>
      <c r="AQ87" s="24"/>
      <c r="AR87" s="24"/>
      <c r="AS87" s="89">
        <f t="shared" si="15"/>
        <v>143</v>
      </c>
      <c r="AT87" s="24" t="s">
        <v>424</v>
      </c>
    </row>
    <row r="88" spans="1:46" x14ac:dyDescent="0.5">
      <c r="A88" s="24">
        <v>103</v>
      </c>
      <c r="B88" s="24"/>
      <c r="C88" s="24" t="s">
        <v>77</v>
      </c>
      <c r="D88" s="27" t="s">
        <v>425</v>
      </c>
      <c r="E88" s="24" t="s">
        <v>426</v>
      </c>
      <c r="F88" s="77" t="str">
        <f t="shared" si="11"/>
        <v>ADVANCED TREE SERVICES LTD</v>
      </c>
      <c r="G88" s="27" t="s">
        <v>358</v>
      </c>
      <c r="H88" s="24" t="s">
        <v>359</v>
      </c>
      <c r="I88" s="24" t="s">
        <v>359</v>
      </c>
      <c r="J88" s="31" t="s">
        <v>321</v>
      </c>
      <c r="K88" s="27" t="s">
        <v>360</v>
      </c>
      <c r="L88" s="25">
        <v>42628</v>
      </c>
      <c r="M88" s="25">
        <v>43722</v>
      </c>
      <c r="N88" s="81">
        <f t="shared" si="12"/>
        <v>45914</v>
      </c>
      <c r="O88" s="81" t="str">
        <f t="shared" ca="1" si="13"/>
        <v>Expired</v>
      </c>
      <c r="P88" s="81" t="str" cm="1">
        <f t="array" aca="1" ref="P88" ca="1">_xlfn.IFS((N88-TODAY())&gt;=547,"06 Expires over 18 months",(N88-TODAY())&gt;=365,"05 Expires in 18 months",(N88-TODAY())&gt;=183,"04 Expires in 12 months",(N88-TODAY())&gt;=92,"03 Expires in 6 months",(N88-TODAY())&gt;=31,"02 Expires in 3 months",(N88-TODAY())&gt;=0,"01 Expires in 30 days",(N88-TODAY())&gt;=-31,"01 Expired last 30 days",(N88-TODAY())&gt;=-92,"02 Expired last 3 months",(N88-TODAY())&gt;=-183,"03 Expired last 6 months",(N88-TODAY())&gt;=-365,"04 Expired last 12 months",(N88-TODAY())&gt;=-547,"05 Expired last 18 months",TRUE,"06 Expired over 18 months")</f>
        <v>04 Expired last 12 months</v>
      </c>
      <c r="Q88" s="65">
        <v>90000</v>
      </c>
      <c r="R88" s="84">
        <f t="shared" si="16"/>
        <v>802500</v>
      </c>
      <c r="S88" s="88" t="str" cm="1">
        <f t="array" ref="S88">_xlfn.IFS(R88&gt;5000000,"Gold",R88&gt;=500000,"Silver",R88&gt;30000,"Bronze",TRUE,"Transactional")</f>
        <v>Silver</v>
      </c>
      <c r="T88" s="26" t="s">
        <v>122</v>
      </c>
      <c r="U88" s="101" t="s">
        <v>131</v>
      </c>
      <c r="V88" s="101" t="s">
        <v>361</v>
      </c>
      <c r="W88" s="77" t="str">
        <f t="shared" si="14"/>
        <v>Yes</v>
      </c>
      <c r="X88" s="77" t="str">
        <f>IFERROR(_xlfn.XLOOKUP(J88&amp;"||"&amp;K88,'Mapping Ref.'!$J$2:$J$538,'Mapping Ref.'!$K$2:$K$538),"")</f>
        <v>Corporate</v>
      </c>
      <c r="Y88" s="77" t="str" cm="1">
        <f t="array" ref="Y88">_xlfn.IFS(R88&gt;2000000,"For Publication",R88&gt;100000,"PID",R88&gt;30000,"RFQ",TRUE,"Transactional")</f>
        <v>PID</v>
      </c>
      <c r="Z88" s="24" t="s">
        <v>71</v>
      </c>
      <c r="AA88" s="32">
        <v>36</v>
      </c>
      <c r="AB88" s="24">
        <v>72</v>
      </c>
      <c r="AC88" s="25">
        <v>43384</v>
      </c>
      <c r="AD88" s="24" t="s">
        <v>102</v>
      </c>
      <c r="AE88" s="24">
        <v>0</v>
      </c>
      <c r="AF88" s="24"/>
      <c r="AG88" s="24"/>
      <c r="AH88" s="24" t="s">
        <v>60</v>
      </c>
      <c r="AI88" s="24"/>
      <c r="AJ88" s="24" t="s">
        <v>60</v>
      </c>
      <c r="AK88" s="24"/>
      <c r="AL88" s="24"/>
      <c r="AM88" s="24"/>
      <c r="AN88" s="24"/>
      <c r="AO88" s="24">
        <v>0</v>
      </c>
      <c r="AP88" s="24" t="s">
        <v>59</v>
      </c>
      <c r="AQ88" s="24"/>
      <c r="AR88" s="24"/>
      <c r="AS88" s="89">
        <f t="shared" si="15"/>
        <v>107</v>
      </c>
      <c r="AT88" s="24" t="s">
        <v>362</v>
      </c>
    </row>
    <row r="89" spans="1:46" x14ac:dyDescent="0.5">
      <c r="A89" s="24">
        <v>104</v>
      </c>
      <c r="B89" s="24"/>
      <c r="C89" s="24"/>
      <c r="D89" s="27" t="s">
        <v>427</v>
      </c>
      <c r="E89" s="24" t="s">
        <v>428</v>
      </c>
      <c r="F89" s="77" t="str">
        <f t="shared" si="11"/>
        <v>NSL LIMITED</v>
      </c>
      <c r="G89" s="27" t="s">
        <v>429</v>
      </c>
      <c r="H89" s="24" t="s">
        <v>430</v>
      </c>
      <c r="I89" s="24" t="s">
        <v>430</v>
      </c>
      <c r="J89" s="31" t="s">
        <v>107</v>
      </c>
      <c r="K89" s="27" t="s">
        <v>431</v>
      </c>
      <c r="L89" s="25">
        <v>40269</v>
      </c>
      <c r="M89" s="25">
        <v>42460</v>
      </c>
      <c r="N89" s="81">
        <f t="shared" si="12"/>
        <v>44286</v>
      </c>
      <c r="O89" s="81" t="str">
        <f t="shared" ca="1" si="13"/>
        <v>Expired</v>
      </c>
      <c r="P89" s="81" t="str" cm="1">
        <f t="array" aca="1" ref="P89" ca="1">_xlfn.IFS((N89-TODAY())&gt;=547,"06 Expires over 18 months",(N89-TODAY())&gt;=365,"05 Expires in 18 months",(N89-TODAY())&gt;=183,"04 Expires in 12 months",(N89-TODAY())&gt;=92,"03 Expires in 6 months",(N89-TODAY())&gt;=31,"02 Expires in 3 months",(N89-TODAY())&gt;=0,"01 Expires in 30 days",(N89-TODAY())&gt;=-31,"01 Expired last 30 days",(N89-TODAY())&gt;=-92,"02 Expired last 3 months",(N89-TODAY())&gt;=-183,"03 Expired last 6 months",(N89-TODAY())&gt;=-365,"04 Expired last 12 months",(N89-TODAY())&gt;=-547,"05 Expired last 18 months",TRUE,"06 Expired over 18 months")</f>
        <v>06 Expired over 18 months</v>
      </c>
      <c r="Q89" s="65">
        <v>16854000</v>
      </c>
      <c r="R89" s="84">
        <f t="shared" si="16"/>
        <v>183989500</v>
      </c>
      <c r="S89" s="88" t="str" cm="1">
        <f t="array" ref="S89">_xlfn.IFS(R89&gt;5000000,"Gold",R89&gt;=500000,"Silver",R89&gt;30000,"Bronze",TRUE,"Transactional")</f>
        <v>Gold</v>
      </c>
      <c r="T89" s="26" t="s">
        <v>54</v>
      </c>
      <c r="U89" s="101" t="s">
        <v>393</v>
      </c>
      <c r="V89" s="101" t="s">
        <v>432</v>
      </c>
      <c r="W89" s="77" t="str">
        <f t="shared" si="14"/>
        <v>Yes</v>
      </c>
      <c r="X89" s="77" t="str">
        <f>IFERROR(_xlfn.XLOOKUP(J89&amp;"||"&amp;K89,'Mapping Ref.'!$J$2:$J$538,'Mapping Ref.'!$K$2:$K$538),"")</f>
        <v>Construction &amp; Estates</v>
      </c>
      <c r="Y89" s="77" t="str" cm="1">
        <f t="array" ref="Y89">_xlfn.IFS(R89&gt;2000000,"For Publication",R89&gt;100000,"PID",R89&gt;30000,"RFQ",TRUE,"Transactional")</f>
        <v>For Publication</v>
      </c>
      <c r="Z89" s="24" t="s">
        <v>149</v>
      </c>
      <c r="AA89" s="32">
        <v>60</v>
      </c>
      <c r="AB89" s="24">
        <v>60</v>
      </c>
      <c r="AC89" s="25">
        <v>43384</v>
      </c>
      <c r="AD89" s="24" t="s">
        <v>102</v>
      </c>
      <c r="AE89" s="24">
        <v>620</v>
      </c>
      <c r="AF89" s="24"/>
      <c r="AG89" s="24"/>
      <c r="AH89" s="24" t="s">
        <v>59</v>
      </c>
      <c r="AI89" s="24"/>
      <c r="AJ89" s="24" t="s">
        <v>60</v>
      </c>
      <c r="AK89" s="24"/>
      <c r="AL89" s="24"/>
      <c r="AM89" s="24"/>
      <c r="AN89" s="24"/>
      <c r="AO89" s="24">
        <v>0</v>
      </c>
      <c r="AP89" s="24" t="s">
        <v>59</v>
      </c>
      <c r="AQ89" s="24"/>
      <c r="AR89" s="24"/>
      <c r="AS89" s="89">
        <f t="shared" si="15"/>
        <v>131</v>
      </c>
      <c r="AT89" s="24" t="s">
        <v>433</v>
      </c>
    </row>
    <row r="90" spans="1:46" x14ac:dyDescent="0.5">
      <c r="A90" s="24">
        <v>105</v>
      </c>
      <c r="B90" s="24"/>
      <c r="C90" s="24"/>
      <c r="D90" s="27" t="s">
        <v>434</v>
      </c>
      <c r="E90" s="24" t="s">
        <v>435</v>
      </c>
      <c r="F90" s="77" t="str">
        <f t="shared" si="11"/>
        <v>SURVEYMONKEY EUROPE UC</v>
      </c>
      <c r="G90" s="27" t="s">
        <v>436</v>
      </c>
      <c r="H90" s="24" t="s">
        <v>95</v>
      </c>
      <c r="I90" s="24" t="s">
        <v>95</v>
      </c>
      <c r="J90" s="31" t="s">
        <v>97</v>
      </c>
      <c r="K90" s="27" t="s">
        <v>98</v>
      </c>
      <c r="L90" s="25">
        <v>43176</v>
      </c>
      <c r="M90" s="25">
        <v>43540</v>
      </c>
      <c r="N90" s="81">
        <f t="shared" si="12"/>
        <v>43906</v>
      </c>
      <c r="O90" s="81" t="str">
        <f t="shared" ca="1" si="13"/>
        <v>Expired</v>
      </c>
      <c r="P90" s="81" t="str" cm="1">
        <f t="array" aca="1" ref="P90" ca="1">_xlfn.IFS((N90-TODAY())&gt;=547,"06 Expires over 18 months",(N90-TODAY())&gt;=365,"05 Expires in 18 months",(N90-TODAY())&gt;=183,"04 Expires in 12 months",(N90-TODAY())&gt;=92,"03 Expires in 6 months",(N90-TODAY())&gt;=31,"02 Expires in 3 months",(N90-TODAY())&gt;=0,"01 Expires in 30 days",(N90-TODAY())&gt;=-31,"01 Expired last 30 days",(N90-TODAY())&gt;=-92,"02 Expired last 3 months",(N90-TODAY())&gt;=-183,"03 Expired last 6 months",(N90-TODAY())&gt;=-365,"04 Expired last 12 months",(N90-TODAY())&gt;=-547,"05 Expired last 18 months",TRUE,"06 Expired over 18 months")</f>
        <v>06 Expired over 18 months</v>
      </c>
      <c r="Q90" s="65">
        <v>7150</v>
      </c>
      <c r="R90" s="84">
        <f t="shared" si="16"/>
        <v>13704.166666666666</v>
      </c>
      <c r="S90" s="88" t="str" cm="1">
        <f t="array" ref="S90">_xlfn.IFS(R90&gt;5000000,"Gold",R90&gt;=500000,"Silver",R90&gt;30000,"Bronze",TRUE,"Transactional")</f>
        <v>Transactional</v>
      </c>
      <c r="T90" s="26" t="s">
        <v>54</v>
      </c>
      <c r="U90" s="101" t="s">
        <v>116</v>
      </c>
      <c r="V90" s="101" t="s">
        <v>70</v>
      </c>
      <c r="W90" s="77" t="str">
        <f t="shared" si="14"/>
        <v>Yes</v>
      </c>
      <c r="X90" s="77" t="str">
        <f>IFERROR(_xlfn.XLOOKUP(J90&amp;"||"&amp;K90,'Mapping Ref.'!$J$2:$J$538,'Mapping Ref.'!$K$2:$K$538),"")</f>
        <v>Corporate</v>
      </c>
      <c r="Y90" s="77" t="str" cm="1">
        <f t="array" ref="Y90">_xlfn.IFS(R90&gt;2000000,"For Publication",R90&gt;100000,"PID",R90&gt;30000,"RFQ",TRUE,"Transactional")</f>
        <v>Transactional</v>
      </c>
      <c r="Z90" s="24" t="s">
        <v>86</v>
      </c>
      <c r="AA90" s="32">
        <v>12</v>
      </c>
      <c r="AB90" s="24">
        <v>12</v>
      </c>
      <c r="AC90" s="25">
        <v>43384</v>
      </c>
      <c r="AD90" s="24" t="s">
        <v>102</v>
      </c>
      <c r="AE90" s="24">
        <v>0</v>
      </c>
      <c r="AF90" s="24"/>
      <c r="AG90" s="24"/>
      <c r="AH90" s="24" t="s">
        <v>60</v>
      </c>
      <c r="AI90" s="24"/>
      <c r="AJ90" s="24" t="s">
        <v>60</v>
      </c>
      <c r="AK90" s="24"/>
      <c r="AL90" s="24"/>
      <c r="AM90" s="24"/>
      <c r="AN90" s="24"/>
      <c r="AO90" s="24">
        <v>0</v>
      </c>
      <c r="AP90" s="24" t="s">
        <v>60</v>
      </c>
      <c r="AQ90" s="24"/>
      <c r="AR90" s="24"/>
      <c r="AS90" s="89">
        <f t="shared" si="15"/>
        <v>23</v>
      </c>
      <c r="AT90" s="24" t="s">
        <v>437</v>
      </c>
    </row>
    <row r="91" spans="1:46" x14ac:dyDescent="0.5">
      <c r="A91" s="24">
        <v>106</v>
      </c>
      <c r="B91" s="24"/>
      <c r="C91" s="24"/>
      <c r="D91" s="27" t="s">
        <v>438</v>
      </c>
      <c r="E91" s="24" t="s">
        <v>439</v>
      </c>
      <c r="F91" s="77" t="str">
        <f t="shared" si="11"/>
        <v>IBM UK FINANCIAL SERVICES LTD</v>
      </c>
      <c r="G91" s="27" t="s">
        <v>440</v>
      </c>
      <c r="H91" s="24" t="s">
        <v>95</v>
      </c>
      <c r="I91" s="24" t="s">
        <v>95</v>
      </c>
      <c r="J91" s="31" t="s">
        <v>97</v>
      </c>
      <c r="K91" s="27" t="s">
        <v>98</v>
      </c>
      <c r="L91" s="25">
        <v>43525</v>
      </c>
      <c r="M91" s="25">
        <v>43890</v>
      </c>
      <c r="N91" s="81">
        <f t="shared" si="12"/>
        <v>44255</v>
      </c>
      <c r="O91" s="81" t="str">
        <f t="shared" ca="1" si="13"/>
        <v>Expired</v>
      </c>
      <c r="P91" s="81" t="str" cm="1">
        <f t="array" aca="1" ref="P91" ca="1">_xlfn.IFS((N91-TODAY())&gt;=547,"06 Expires over 18 months",(N91-TODAY())&gt;=365,"05 Expires in 18 months",(N91-TODAY())&gt;=183,"04 Expires in 12 months",(N91-TODAY())&gt;=92,"03 Expires in 6 months",(N91-TODAY())&gt;=31,"02 Expires in 3 months",(N91-TODAY())&gt;=0,"01 Expires in 30 days",(N91-TODAY())&gt;=-31,"01 Expired last 30 days",(N91-TODAY())&gt;=-92,"02 Expired last 3 months",(N91-TODAY())&gt;=-183,"03 Expired last 6 months",(N91-TODAY())&gt;=-365,"04 Expired last 12 months",(N91-TODAY())&gt;=-547,"05 Expired last 18 months",TRUE,"06 Expired over 18 months")</f>
        <v>06 Expired over 18 months</v>
      </c>
      <c r="Q91" s="65">
        <v>1167</v>
      </c>
      <c r="R91" s="84">
        <f t="shared" si="16"/>
        <v>2236.75</v>
      </c>
      <c r="S91" s="88" t="str" cm="1">
        <f t="array" ref="S91">_xlfn.IFS(R91&gt;5000000,"Gold",R91&gt;=500000,"Silver",R91&gt;30000,"Bronze",TRUE,"Transactional")</f>
        <v>Transactional</v>
      </c>
      <c r="T91" s="26" t="s">
        <v>54</v>
      </c>
      <c r="U91" s="101" t="s">
        <v>116</v>
      </c>
      <c r="V91" s="101" t="s">
        <v>70</v>
      </c>
      <c r="W91" s="77" t="str">
        <f t="shared" si="14"/>
        <v>Yes</v>
      </c>
      <c r="X91" s="77" t="str">
        <f>IFERROR(_xlfn.XLOOKUP(J91&amp;"||"&amp;K91,'Mapping Ref.'!$J$2:$J$538,'Mapping Ref.'!$K$2:$K$538),"")</f>
        <v>Corporate</v>
      </c>
      <c r="Y91" s="77" t="str" cm="1">
        <f t="array" ref="Y91">_xlfn.IFS(R91&gt;2000000,"For Publication",R91&gt;100000,"PID",R91&gt;30000,"RFQ",TRUE,"Transactional")</f>
        <v>Transactional</v>
      </c>
      <c r="Z91" s="24" t="s">
        <v>86</v>
      </c>
      <c r="AA91" s="32">
        <v>12</v>
      </c>
      <c r="AB91" s="24">
        <v>12</v>
      </c>
      <c r="AC91" s="25">
        <v>43384</v>
      </c>
      <c r="AD91" s="24" t="s">
        <v>102</v>
      </c>
      <c r="AE91" s="24">
        <v>0</v>
      </c>
      <c r="AF91" s="24"/>
      <c r="AG91" s="24"/>
      <c r="AH91" s="24" t="s">
        <v>60</v>
      </c>
      <c r="AI91" s="24"/>
      <c r="AJ91" s="24" t="s">
        <v>60</v>
      </c>
      <c r="AK91" s="24"/>
      <c r="AL91" s="24"/>
      <c r="AM91" s="24"/>
      <c r="AN91" s="24"/>
      <c r="AO91" s="24">
        <v>0</v>
      </c>
      <c r="AP91" s="24" t="s">
        <v>60</v>
      </c>
      <c r="AQ91" s="24"/>
      <c r="AR91" s="24"/>
      <c r="AS91" s="89">
        <f t="shared" si="15"/>
        <v>23</v>
      </c>
      <c r="AT91" s="24" t="s">
        <v>441</v>
      </c>
    </row>
    <row r="92" spans="1:46" x14ac:dyDescent="0.5">
      <c r="A92" s="24">
        <v>107</v>
      </c>
      <c r="B92" s="24"/>
      <c r="C92" s="24"/>
      <c r="D92" s="27" t="s">
        <v>442</v>
      </c>
      <c r="E92" s="24" t="s">
        <v>443</v>
      </c>
      <c r="F92" s="77" t="str">
        <f t="shared" si="11"/>
        <v>LOCAL GOVERNMENT ASSOCIATION</v>
      </c>
      <c r="G92" s="27" t="s">
        <v>444</v>
      </c>
      <c r="H92" s="24" t="s">
        <v>95</v>
      </c>
      <c r="I92" s="24" t="s">
        <v>95</v>
      </c>
      <c r="J92" s="31" t="s">
        <v>97</v>
      </c>
      <c r="K92" s="27" t="s">
        <v>98</v>
      </c>
      <c r="L92" s="25">
        <v>43191</v>
      </c>
      <c r="M92" s="25">
        <v>43555</v>
      </c>
      <c r="N92" s="81">
        <f t="shared" si="12"/>
        <v>43921</v>
      </c>
      <c r="O92" s="81" t="str">
        <f t="shared" ca="1" si="13"/>
        <v>Expired</v>
      </c>
      <c r="P92" s="81" t="str" cm="1">
        <f t="array" aca="1" ref="P92" ca="1">_xlfn.IFS((N92-TODAY())&gt;=547,"06 Expires over 18 months",(N92-TODAY())&gt;=365,"05 Expires in 18 months",(N92-TODAY())&gt;=183,"04 Expires in 12 months",(N92-TODAY())&gt;=92,"03 Expires in 6 months",(N92-TODAY())&gt;=31,"02 Expires in 3 months",(N92-TODAY())&gt;=0,"01 Expires in 30 days",(N92-TODAY())&gt;=-31,"01 Expired last 30 days",(N92-TODAY())&gt;=-92,"02 Expired last 3 months",(N92-TODAY())&gt;=-183,"03 Expired last 6 months",(N92-TODAY())&gt;=-365,"04 Expired last 12 months",(N92-TODAY())&gt;=-547,"05 Expired last 18 months",TRUE,"06 Expired over 18 months")</f>
        <v>06 Expired over 18 months</v>
      </c>
      <c r="Q92" s="65">
        <v>2735</v>
      </c>
      <c r="R92" s="84">
        <f t="shared" si="16"/>
        <v>5242.083333333333</v>
      </c>
      <c r="S92" s="88" t="str" cm="1">
        <f t="array" ref="S92">_xlfn.IFS(R92&gt;5000000,"Gold",R92&gt;=500000,"Silver",R92&gt;30000,"Bronze",TRUE,"Transactional")</f>
        <v>Transactional</v>
      </c>
      <c r="T92" s="26" t="s">
        <v>54</v>
      </c>
      <c r="U92" s="101" t="s">
        <v>445</v>
      </c>
      <c r="V92" s="101" t="s">
        <v>446</v>
      </c>
      <c r="W92" s="77" t="str">
        <f t="shared" si="14"/>
        <v>Yes</v>
      </c>
      <c r="X92" s="77" t="str">
        <f>IFERROR(_xlfn.XLOOKUP(J92&amp;"||"&amp;K92,'Mapping Ref.'!$J$2:$J$538,'Mapping Ref.'!$K$2:$K$538),"")</f>
        <v>Corporate</v>
      </c>
      <c r="Y92" s="77" t="str" cm="1">
        <f t="array" ref="Y92">_xlfn.IFS(R92&gt;2000000,"For Publication",R92&gt;100000,"PID",R92&gt;30000,"RFQ",TRUE,"Transactional")</f>
        <v>Transactional</v>
      </c>
      <c r="Z92" s="24" t="s">
        <v>86</v>
      </c>
      <c r="AA92" s="32">
        <v>12</v>
      </c>
      <c r="AB92" s="24">
        <v>12</v>
      </c>
      <c r="AC92" s="25">
        <v>43384</v>
      </c>
      <c r="AD92" s="24" t="s">
        <v>102</v>
      </c>
      <c r="AE92" s="24">
        <v>0</v>
      </c>
      <c r="AF92" s="24"/>
      <c r="AG92" s="24"/>
      <c r="AH92" s="24" t="s">
        <v>60</v>
      </c>
      <c r="AI92" s="24"/>
      <c r="AJ92" s="24" t="s">
        <v>60</v>
      </c>
      <c r="AK92" s="24"/>
      <c r="AL92" s="24"/>
      <c r="AM92" s="24"/>
      <c r="AN92" s="24"/>
      <c r="AO92" s="24">
        <v>0</v>
      </c>
      <c r="AP92" s="24" t="s">
        <v>60</v>
      </c>
      <c r="AQ92" s="24"/>
      <c r="AR92" s="24"/>
      <c r="AS92" s="89">
        <f t="shared" si="15"/>
        <v>23</v>
      </c>
      <c r="AT92" s="24" t="s">
        <v>447</v>
      </c>
    </row>
    <row r="93" spans="1:46" x14ac:dyDescent="0.5">
      <c r="A93" s="24">
        <v>108</v>
      </c>
      <c r="B93" s="24"/>
      <c r="C93" s="24" t="s">
        <v>77</v>
      </c>
      <c r="D93" s="27" t="s">
        <v>448</v>
      </c>
      <c r="E93" s="24" t="s">
        <v>449</v>
      </c>
      <c r="F93" s="77" t="str">
        <f t="shared" si="11"/>
        <v>INPHASE LIMITED</v>
      </c>
      <c r="G93" s="27" t="s">
        <v>450</v>
      </c>
      <c r="H93" s="24" t="s">
        <v>95</v>
      </c>
      <c r="I93" s="24" t="s">
        <v>95</v>
      </c>
      <c r="J93" s="31" t="s">
        <v>97</v>
      </c>
      <c r="K93" s="27" t="s">
        <v>98</v>
      </c>
      <c r="L93" s="25">
        <v>41113</v>
      </c>
      <c r="M93" s="25">
        <v>44764</v>
      </c>
      <c r="N93" s="81">
        <f t="shared" si="12"/>
        <v>44764</v>
      </c>
      <c r="O93" s="81" t="str">
        <f t="shared" ca="1" si="13"/>
        <v>Expired</v>
      </c>
      <c r="P93" s="81" t="str" cm="1">
        <f t="array" aca="1" ref="P93" ca="1">_xlfn.IFS((N93-TODAY())&gt;=547,"06 Expires over 18 months",(N93-TODAY())&gt;=365,"05 Expires in 18 months",(N93-TODAY())&gt;=183,"04 Expires in 12 months",(N93-TODAY())&gt;=92,"03 Expires in 6 months",(N93-TODAY())&gt;=31,"02 Expires in 3 months",(N93-TODAY())&gt;=0,"01 Expires in 30 days",(N93-TODAY())&gt;=-31,"01 Expired last 30 days",(N93-TODAY())&gt;=-92,"02 Expired last 3 months",(N93-TODAY())&gt;=-183,"03 Expired last 6 months",(N93-TODAY())&gt;=-365,"04 Expired last 12 months",(N93-TODAY())&gt;=-547,"05 Expired last 18 months",TRUE,"06 Expired over 18 months")</f>
        <v>06 Expired over 18 months</v>
      </c>
      <c r="Q93" s="65">
        <v>44000</v>
      </c>
      <c r="R93" s="84">
        <f t="shared" si="16"/>
        <v>436333.33333333331</v>
      </c>
      <c r="S93" s="88" t="str" cm="1">
        <f t="array" ref="S93">_xlfn.IFS(R93&gt;5000000,"Gold",R93&gt;=500000,"Silver",R93&gt;30000,"Bronze",TRUE,"Transactional")</f>
        <v>Bronze</v>
      </c>
      <c r="T93" s="26" t="s">
        <v>54</v>
      </c>
      <c r="U93" s="101" t="s">
        <v>116</v>
      </c>
      <c r="V93" s="101" t="s">
        <v>70</v>
      </c>
      <c r="W93" s="77" t="str">
        <f t="shared" si="14"/>
        <v>No</v>
      </c>
      <c r="X93" s="77" t="str">
        <f>IFERROR(_xlfn.XLOOKUP(J93&amp;"||"&amp;K93,'Mapping Ref.'!$J$2:$J$538,'Mapping Ref.'!$K$2:$K$538),"")</f>
        <v>Corporate</v>
      </c>
      <c r="Y93" s="77" t="str" cm="1">
        <f t="array" ref="Y93">_xlfn.IFS(R93&gt;2000000,"For Publication",R93&gt;100000,"PID",R93&gt;30000,"RFQ",TRUE,"Transactional")</f>
        <v>PID</v>
      </c>
      <c r="Z93" s="24" t="s">
        <v>101</v>
      </c>
      <c r="AA93" s="32">
        <v>120</v>
      </c>
      <c r="AB93" s="24">
        <v>0</v>
      </c>
      <c r="AC93" s="25">
        <v>43385</v>
      </c>
      <c r="AD93" s="24" t="s">
        <v>102</v>
      </c>
      <c r="AE93" s="24">
        <v>0</v>
      </c>
      <c r="AF93" s="24"/>
      <c r="AG93" s="24"/>
      <c r="AH93" s="24" t="s">
        <v>60</v>
      </c>
      <c r="AI93" s="24"/>
      <c r="AJ93" s="24" t="s">
        <v>60</v>
      </c>
      <c r="AK93" s="24"/>
      <c r="AL93" s="24"/>
      <c r="AM93" s="24"/>
      <c r="AN93" s="24"/>
      <c r="AO93" s="24">
        <v>0</v>
      </c>
      <c r="AP93" s="24" t="s">
        <v>60</v>
      </c>
      <c r="AQ93" s="24"/>
      <c r="AR93" s="24"/>
      <c r="AS93" s="89">
        <f t="shared" si="15"/>
        <v>119</v>
      </c>
      <c r="AT93" s="24" t="s">
        <v>451</v>
      </c>
    </row>
    <row r="94" spans="1:46" x14ac:dyDescent="0.5">
      <c r="A94" s="24">
        <v>109</v>
      </c>
      <c r="B94" s="24"/>
      <c r="C94" s="24"/>
      <c r="D94" s="27" t="s">
        <v>452</v>
      </c>
      <c r="E94" s="24" t="s">
        <v>453</v>
      </c>
      <c r="F94" s="77" t="str">
        <f t="shared" si="11"/>
        <v>CACI LIMITED</v>
      </c>
      <c r="G94" s="27" t="s">
        <v>454</v>
      </c>
      <c r="H94" s="24" t="s">
        <v>95</v>
      </c>
      <c r="I94" s="24" t="s">
        <v>95</v>
      </c>
      <c r="J94" s="31" t="s">
        <v>97</v>
      </c>
      <c r="K94" s="27" t="s">
        <v>98</v>
      </c>
      <c r="L94" s="25">
        <v>42535</v>
      </c>
      <c r="M94" s="25">
        <v>43629</v>
      </c>
      <c r="N94" s="81">
        <f t="shared" si="12"/>
        <v>44725</v>
      </c>
      <c r="O94" s="81" t="str">
        <f t="shared" ca="1" si="13"/>
        <v>Expired</v>
      </c>
      <c r="P94" s="81" t="str" cm="1">
        <f t="array" aca="1" ref="P94" ca="1">_xlfn.IFS((N94-TODAY())&gt;=547,"06 Expires over 18 months",(N94-TODAY())&gt;=365,"05 Expires in 18 months",(N94-TODAY())&gt;=183,"04 Expires in 12 months",(N94-TODAY())&gt;=92,"03 Expires in 6 months",(N94-TODAY())&gt;=31,"02 Expires in 3 months",(N94-TODAY())&gt;=0,"01 Expires in 30 days",(N94-TODAY())&gt;=-31,"01 Expired last 30 days",(N94-TODAY())&gt;=-92,"02 Expired last 3 months",(N94-TODAY())&gt;=-183,"03 Expired last 6 months",(N94-TODAY())&gt;=-365,"04 Expired last 12 months",(N94-TODAY())&gt;=-547,"05 Expired last 18 months",TRUE,"06 Expired over 18 months")</f>
        <v>06 Expired over 18 months</v>
      </c>
      <c r="Q94" s="65">
        <v>7500</v>
      </c>
      <c r="R94" s="84">
        <f t="shared" si="16"/>
        <v>44375</v>
      </c>
      <c r="S94" s="88" t="str" cm="1">
        <f t="array" ref="S94">_xlfn.IFS(R94&gt;5000000,"Gold",R94&gt;=500000,"Silver",R94&gt;30000,"Bronze",TRUE,"Transactional")</f>
        <v>Bronze</v>
      </c>
      <c r="T94" s="26" t="s">
        <v>54</v>
      </c>
      <c r="U94" s="101" t="s">
        <v>455</v>
      </c>
      <c r="V94" s="101" t="s">
        <v>456</v>
      </c>
      <c r="W94" s="77" t="str">
        <f t="shared" si="14"/>
        <v>Yes</v>
      </c>
      <c r="X94" s="77" t="str">
        <f>IFERROR(_xlfn.XLOOKUP(J94&amp;"||"&amp;K94,'Mapping Ref.'!$J$2:$J$538,'Mapping Ref.'!$K$2:$K$538),"")</f>
        <v>Corporate</v>
      </c>
      <c r="Y94" s="77" t="str" cm="1">
        <f t="array" ref="Y94">_xlfn.IFS(R94&gt;2000000,"For Publication",R94&gt;100000,"PID",R94&gt;30000,"RFQ",TRUE,"Transactional")</f>
        <v>RFQ</v>
      </c>
      <c r="Z94" s="24" t="s">
        <v>86</v>
      </c>
      <c r="AA94" s="32">
        <v>36</v>
      </c>
      <c r="AB94" s="24">
        <v>36</v>
      </c>
      <c r="AC94" s="25">
        <v>43385</v>
      </c>
      <c r="AD94" s="24" t="s">
        <v>102</v>
      </c>
      <c r="AE94" s="24">
        <v>0</v>
      </c>
      <c r="AF94" s="24"/>
      <c r="AG94" s="24"/>
      <c r="AH94" s="24" t="s">
        <v>60</v>
      </c>
      <c r="AI94" s="24"/>
      <c r="AJ94" s="24" t="s">
        <v>60</v>
      </c>
      <c r="AK94" s="24"/>
      <c r="AL94" s="24"/>
      <c r="AM94" s="24"/>
      <c r="AN94" s="24"/>
      <c r="AO94" s="24">
        <v>0</v>
      </c>
      <c r="AP94" s="24" t="s">
        <v>60</v>
      </c>
      <c r="AQ94" s="24"/>
      <c r="AR94" s="24"/>
      <c r="AS94" s="89">
        <f t="shared" si="15"/>
        <v>71</v>
      </c>
      <c r="AT94" s="24" t="s">
        <v>457</v>
      </c>
    </row>
    <row r="95" spans="1:46" x14ac:dyDescent="0.5">
      <c r="A95" s="24">
        <v>111</v>
      </c>
      <c r="B95" s="24"/>
      <c r="C95" s="24"/>
      <c r="D95" s="24" t="s">
        <v>458</v>
      </c>
      <c r="E95" s="24" t="s">
        <v>459</v>
      </c>
      <c r="F95" s="77" t="str">
        <f t="shared" si="11"/>
        <v>GREENWICH LEISURE LTD (GLL)</v>
      </c>
      <c r="G95" s="24" t="s">
        <v>460</v>
      </c>
      <c r="H95" s="24" t="s">
        <v>461</v>
      </c>
      <c r="I95" s="24" t="s">
        <v>96</v>
      </c>
      <c r="J95" s="24" t="s">
        <v>107</v>
      </c>
      <c r="K95" s="24" t="s">
        <v>360</v>
      </c>
      <c r="L95" s="25">
        <v>43405</v>
      </c>
      <c r="M95" s="25">
        <v>44134</v>
      </c>
      <c r="N95" s="81">
        <f t="shared" si="12"/>
        <v>44499</v>
      </c>
      <c r="O95" s="77" t="str">
        <f t="shared" ca="1" si="13"/>
        <v>Expired</v>
      </c>
      <c r="P95" s="77" t="str" cm="1">
        <f t="array" aca="1" ref="P95" ca="1">_xlfn.IFS((N95-TODAY())&gt;=547,"06 Expires over 18 months",(N95-TODAY())&gt;=365,"05 Expires in 18 months",(N95-TODAY())&gt;=183,"04 Expires in 12 months",(N95-TODAY())&gt;=92,"03 Expires in 6 months",(N95-TODAY())&gt;=31,"02 Expires in 3 months",(N95-TODAY())&gt;=0,"01 Expires in 30 days",(N95-TODAY())&gt;=-31,"01 Expired last 30 days",(N95-TODAY())&gt;=-92,"02 Expired last 3 months",(N95-TODAY())&gt;=-183,"03 Expired last 6 months",(N95-TODAY())&gt;=-365,"04 Expired last 12 months",(N95-TODAY())&gt;=-547,"05 Expired last 18 months",TRUE,"06 Expired over 18 months")</f>
        <v>06 Expired over 18 months</v>
      </c>
      <c r="Q95" s="65">
        <v>235000</v>
      </c>
      <c r="R95" s="84">
        <f t="shared" si="16"/>
        <v>685416.66666666663</v>
      </c>
      <c r="S95" s="77" t="str" cm="1">
        <f t="array" ref="S95">_xlfn.IFS(R95&gt;5000000,"Gold",R95&gt;=500000,"Silver",R95&gt;30000,"Bronze",TRUE,"Transactional")</f>
        <v>Silver</v>
      </c>
      <c r="T95" s="24" t="s">
        <v>122</v>
      </c>
      <c r="U95" s="101" t="s">
        <v>109</v>
      </c>
      <c r="V95" s="101" t="s">
        <v>148</v>
      </c>
      <c r="W95" s="77" t="str">
        <f t="shared" si="14"/>
        <v>Yes</v>
      </c>
      <c r="X95" s="77" t="str">
        <f>IFERROR(_xlfn.XLOOKUP(J95&amp;"||"&amp;K95,'Mapping Ref.'!$J$2:$J$538,'Mapping Ref.'!$K$2:$K$538),"")</f>
        <v>Construction &amp; Estates</v>
      </c>
      <c r="Y95" s="77" t="str" cm="1">
        <f t="array" ref="Y95">_xlfn.IFS(R95&gt;2000000,"For Publication",R95&gt;100000,"PID",R95&gt;30000,"RFQ",TRUE,"Transactional")</f>
        <v>PID</v>
      </c>
      <c r="Z95" s="24" t="s">
        <v>303</v>
      </c>
      <c r="AA95" s="32">
        <v>24</v>
      </c>
      <c r="AB95" s="24">
        <v>12</v>
      </c>
      <c r="AC95" s="25">
        <v>43385</v>
      </c>
      <c r="AD95" s="24" t="s">
        <v>102</v>
      </c>
      <c r="AE95" s="24">
        <v>0</v>
      </c>
      <c r="AF95" s="24"/>
      <c r="AG95" s="24"/>
      <c r="AH95" s="24" t="s">
        <v>60</v>
      </c>
      <c r="AI95" s="24"/>
      <c r="AJ95" s="24" t="s">
        <v>59</v>
      </c>
      <c r="AK95" s="24"/>
      <c r="AL95" s="24"/>
      <c r="AM95" s="24"/>
      <c r="AN95" s="24"/>
      <c r="AO95" s="24">
        <v>0</v>
      </c>
      <c r="AP95" s="24" t="s">
        <v>59</v>
      </c>
      <c r="AQ95" s="24"/>
      <c r="AR95" s="24"/>
      <c r="AS95" s="89">
        <f t="shared" si="15"/>
        <v>35</v>
      </c>
      <c r="AT95" s="24" t="s">
        <v>462</v>
      </c>
    </row>
    <row r="96" spans="1:46" x14ac:dyDescent="0.5">
      <c r="A96" s="24">
        <v>112</v>
      </c>
      <c r="B96" s="24"/>
      <c r="C96" s="24" t="s">
        <v>77</v>
      </c>
      <c r="D96" s="24" t="s">
        <v>463</v>
      </c>
      <c r="E96" s="24" t="s">
        <v>464</v>
      </c>
      <c r="F96" s="77" t="str">
        <f t="shared" si="11"/>
        <v>FAMILY ACTION</v>
      </c>
      <c r="G96" s="24" t="s">
        <v>465</v>
      </c>
      <c r="H96" s="24" t="s">
        <v>466</v>
      </c>
      <c r="I96" s="24" t="s">
        <v>189</v>
      </c>
      <c r="J96" s="24" t="s">
        <v>190</v>
      </c>
      <c r="K96" s="24" t="s">
        <v>467</v>
      </c>
      <c r="L96" s="25">
        <v>45292</v>
      </c>
      <c r="M96" s="25">
        <v>47483</v>
      </c>
      <c r="N96" s="81">
        <f t="shared" si="12"/>
        <v>48213</v>
      </c>
      <c r="O96" s="77" t="str">
        <f t="shared" ca="1" si="13"/>
        <v>Live</v>
      </c>
      <c r="P96" s="77" t="str" cm="1">
        <f t="array" aca="1" ref="P96" ca="1">_xlfn.IFS((N96-TODAY())&gt;=547,"06 Expires over 18 months",(N96-TODAY())&gt;=365,"05 Expires in 18 months",(N96-TODAY())&gt;=183,"04 Expires in 12 months",(N96-TODAY())&gt;=92,"03 Expires in 6 months",(N96-TODAY())&gt;=31,"02 Expires in 3 months",(N96-TODAY())&gt;=0,"01 Expires in 30 days",(N96-TODAY())&gt;=-31,"01 Expired last 30 days",(N96-TODAY())&gt;=-92,"02 Expired last 3 months",(N96-TODAY())&gt;=-183,"03 Expired last 6 months",(N96-TODAY())&gt;=-365,"04 Expired last 12 months",(N96-TODAY())&gt;=-547,"05 Expired last 18 months",TRUE,"06 Expired over 18 months")</f>
        <v>06 Expires over 18 months</v>
      </c>
      <c r="Q96" s="65">
        <v>133000</v>
      </c>
      <c r="R96" s="84">
        <f t="shared" si="16"/>
        <v>1052916.6666666667</v>
      </c>
      <c r="S96" s="77" t="str" cm="1">
        <f t="array" ref="S96">_xlfn.IFS(R96&gt;5000000,"Gold",R96&gt;=500000,"Silver",R96&gt;30000,"Bronze",TRUE,"Transactional")</f>
        <v>Silver</v>
      </c>
      <c r="T96" s="24" t="s">
        <v>54</v>
      </c>
      <c r="U96" s="101" t="s">
        <v>190</v>
      </c>
      <c r="V96" s="101"/>
      <c r="W96" s="77" t="str">
        <f t="shared" si="14"/>
        <v>Yes</v>
      </c>
      <c r="X96" s="77" t="str">
        <f>IFERROR(_xlfn.XLOOKUP(J96&amp;"||"&amp;K96,'Mapping Ref.'!$J$2:$J$538,'Mapping Ref.'!$K$2:$K$538),"")</f>
        <v>Childrens &amp; Adults</v>
      </c>
      <c r="Y96" s="77" t="str" cm="1">
        <f t="array" ref="Y96">_xlfn.IFS(R96&gt;2000000,"For Publication",R96&gt;100000,"PID",R96&gt;30000,"RFQ",TRUE,"Transactional")</f>
        <v>PID</v>
      </c>
      <c r="Z96" s="24" t="s">
        <v>71</v>
      </c>
      <c r="AA96" s="32">
        <v>36</v>
      </c>
      <c r="AB96" s="24">
        <v>24</v>
      </c>
      <c r="AC96" s="25">
        <v>46083</v>
      </c>
      <c r="AD96" s="24" t="s">
        <v>58</v>
      </c>
      <c r="AE96" s="24">
        <v>1312</v>
      </c>
      <c r="AF96" s="24"/>
      <c r="AG96" s="24"/>
      <c r="AH96" s="24" t="s">
        <v>59</v>
      </c>
      <c r="AI96" s="24"/>
      <c r="AJ96" s="24" t="s">
        <v>59</v>
      </c>
      <c r="AK96" s="24"/>
      <c r="AL96" s="24"/>
      <c r="AM96" s="24"/>
      <c r="AN96" s="24"/>
      <c r="AO96" s="24">
        <v>0</v>
      </c>
      <c r="AP96" s="24" t="s">
        <v>59</v>
      </c>
      <c r="AQ96" s="24"/>
      <c r="AR96" s="24"/>
      <c r="AS96" s="89">
        <f t="shared" si="15"/>
        <v>95</v>
      </c>
      <c r="AT96" s="24" t="s">
        <v>468</v>
      </c>
    </row>
    <row r="97" spans="1:46" x14ac:dyDescent="0.5">
      <c r="A97" s="24">
        <v>113</v>
      </c>
      <c r="B97" s="24"/>
      <c r="C97" s="24" t="s">
        <v>77</v>
      </c>
      <c r="D97" s="24" t="s">
        <v>469</v>
      </c>
      <c r="E97" s="24" t="s">
        <v>470</v>
      </c>
      <c r="F97" s="77" t="str">
        <f t="shared" si="11"/>
        <v>SPORTS AND LEISURE MANAGEMENT LTD</v>
      </c>
      <c r="G97" s="24" t="s">
        <v>471</v>
      </c>
      <c r="H97" s="24" t="s">
        <v>461</v>
      </c>
      <c r="I97" s="24" t="s">
        <v>96</v>
      </c>
      <c r="J97" s="24" t="s">
        <v>321</v>
      </c>
      <c r="K97" s="24" t="s">
        <v>360</v>
      </c>
      <c r="L97" s="25">
        <v>41518</v>
      </c>
      <c r="M97" s="25">
        <v>45535</v>
      </c>
      <c r="N97" s="81">
        <f t="shared" si="12"/>
        <v>45900</v>
      </c>
      <c r="O97" s="77" t="str">
        <f t="shared" ca="1" si="13"/>
        <v>Expired</v>
      </c>
      <c r="P97" s="77" t="str" cm="1">
        <f t="array" aca="1" ref="P97" ca="1">_xlfn.IFS((N97-TODAY())&gt;=547,"06 Expires over 18 months",(N97-TODAY())&gt;=365,"05 Expires in 18 months",(N97-TODAY())&gt;=183,"04 Expires in 12 months",(N97-TODAY())&gt;=92,"03 Expires in 6 months",(N97-TODAY())&gt;=31,"02 Expires in 3 months",(N97-TODAY())&gt;=0,"01 Expires in 30 days",(N97-TODAY())&gt;=-31,"01 Expired last 30 days",(N97-TODAY())&gt;=-92,"02 Expired last 3 months",(N97-TODAY())&gt;=-183,"03 Expired last 6 months",(N97-TODAY())&gt;=-365,"04 Expired last 12 months",(N97-TODAY())&gt;=-547,"05 Expired last 18 months",TRUE,"06 Expired over 18 months")</f>
        <v>04 Expired last 12 months</v>
      </c>
      <c r="Q97" s="65">
        <v>4322589</v>
      </c>
      <c r="R97" s="84">
        <f t="shared" si="16"/>
        <v>51510852.25</v>
      </c>
      <c r="S97" s="77" t="str" cm="1">
        <f t="array" ref="S97">_xlfn.IFS(R97&gt;5000000,"Gold",R97&gt;=500000,"Silver",R97&gt;30000,"Bronze",TRUE,"Transactional")</f>
        <v>Gold</v>
      </c>
      <c r="T97" s="24" t="s">
        <v>68</v>
      </c>
      <c r="U97" s="101" t="s">
        <v>99</v>
      </c>
      <c r="V97" s="101" t="s">
        <v>472</v>
      </c>
      <c r="W97" s="77" t="str">
        <f t="shared" si="14"/>
        <v>Yes</v>
      </c>
      <c r="X97" s="77" t="str">
        <f>IFERROR(_xlfn.XLOOKUP(J97&amp;"||"&amp;K97,'Mapping Ref.'!$J$2:$J$538,'Mapping Ref.'!$K$2:$K$538),"")</f>
        <v>Corporate</v>
      </c>
      <c r="Y97" s="77" t="str" cm="1">
        <f t="array" ref="Y97">_xlfn.IFS(R97&gt;2000000,"For Publication",R97&gt;100000,"PID",R97&gt;30000,"RFQ",TRUE,"Transactional")</f>
        <v>For Publication</v>
      </c>
      <c r="Z97" s="24" t="s">
        <v>303</v>
      </c>
      <c r="AA97" s="32">
        <v>132</v>
      </c>
      <c r="AB97" s="24">
        <v>12</v>
      </c>
      <c r="AC97" s="25">
        <v>43385</v>
      </c>
      <c r="AD97" s="24" t="s">
        <v>58</v>
      </c>
      <c r="AE97" s="24">
        <v>113</v>
      </c>
      <c r="AF97" s="24"/>
      <c r="AG97" s="24"/>
      <c r="AH97" s="24" t="s">
        <v>60</v>
      </c>
      <c r="AI97" s="24"/>
      <c r="AJ97" s="24" t="s">
        <v>60</v>
      </c>
      <c r="AK97" s="24"/>
      <c r="AL97" s="24"/>
      <c r="AM97" s="24"/>
      <c r="AN97" s="24"/>
      <c r="AO97" s="24">
        <v>0</v>
      </c>
      <c r="AP97" s="24" t="s">
        <v>59</v>
      </c>
      <c r="AQ97" s="24" t="s">
        <v>473</v>
      </c>
      <c r="AR97" s="24" t="s">
        <v>474</v>
      </c>
      <c r="AS97" s="89">
        <f t="shared" si="15"/>
        <v>143</v>
      </c>
      <c r="AT97" s="24" t="s">
        <v>475</v>
      </c>
    </row>
    <row r="98" spans="1:46" x14ac:dyDescent="0.5">
      <c r="A98" s="24">
        <v>114</v>
      </c>
      <c r="B98" s="24"/>
      <c r="C98" s="24"/>
      <c r="D98" s="24" t="s">
        <v>476</v>
      </c>
      <c r="E98" s="24" t="s">
        <v>477</v>
      </c>
      <c r="F98" s="77" t="str">
        <f t="shared" si="11"/>
        <v>Slm Community Leisure Charitable Trust</v>
      </c>
      <c r="G98" s="24" t="s">
        <v>478</v>
      </c>
      <c r="H98" s="24" t="s">
        <v>293</v>
      </c>
      <c r="I98" s="24" t="s">
        <v>96</v>
      </c>
      <c r="J98" s="24" t="s">
        <v>107</v>
      </c>
      <c r="K98" s="24" t="s">
        <v>360</v>
      </c>
      <c r="L98" s="25">
        <v>42095</v>
      </c>
      <c r="M98" s="25">
        <v>45169</v>
      </c>
      <c r="N98" s="81">
        <f t="shared" ref="N98:N129" si="17">EDATE(M98,AB98)</f>
        <v>45169</v>
      </c>
      <c r="O98" s="77" t="str">
        <f t="shared" ref="O98:O129" ca="1" si="18">IF(N98&lt;TODAY(),"Expired","Live")</f>
        <v>Expired</v>
      </c>
      <c r="P98" s="77" t="str" cm="1">
        <f t="array" aca="1" ref="P98" ca="1">_xlfn.IFS((N98-TODAY())&gt;=547,"06 Expires over 18 months",(N98-TODAY())&gt;=365,"05 Expires in 18 months",(N98-TODAY())&gt;=183,"04 Expires in 12 months",(N98-TODAY())&gt;=92,"03 Expires in 6 months",(N98-TODAY())&gt;=31,"02 Expires in 3 months",(N98-TODAY())&gt;=0,"01 Expires in 30 days",(N98-TODAY())&gt;=-31,"01 Expired last 30 days",(N98-TODAY())&gt;=-92,"02 Expired last 3 months",(N98-TODAY())&gt;=-183,"03 Expired last 6 months",(N98-TODAY())&gt;=-365,"04 Expired last 12 months",(N98-TODAY())&gt;=-547,"05 Expired last 18 months",TRUE,"06 Expired over 18 months")</f>
        <v>06 Expired over 18 months</v>
      </c>
      <c r="Q98" s="65">
        <v>60000</v>
      </c>
      <c r="R98" s="84">
        <f t="shared" si="16"/>
        <v>500000</v>
      </c>
      <c r="S98" s="77" t="str" cm="1">
        <f t="array" ref="S98">_xlfn.IFS(R98&gt;5000000,"Gold",R98&gt;=500000,"Silver",R98&gt;30000,"Bronze",TRUE,"Transactional")</f>
        <v>Silver</v>
      </c>
      <c r="T98" s="24" t="s">
        <v>54</v>
      </c>
      <c r="U98" s="101" t="s">
        <v>109</v>
      </c>
      <c r="V98" s="101" t="s">
        <v>148</v>
      </c>
      <c r="W98" s="77" t="str">
        <f t="shared" si="14"/>
        <v>No</v>
      </c>
      <c r="X98" s="77" t="str">
        <f>IFERROR(_xlfn.XLOOKUP(J98&amp;"||"&amp;K98,'Mapping Ref.'!$J$2:$J$538,'Mapping Ref.'!$K$2:$K$538),"")</f>
        <v>Construction &amp; Estates</v>
      </c>
      <c r="Y98" s="77" t="str" cm="1">
        <f t="array" ref="Y98">_xlfn.IFS(R98&gt;2000000,"For Publication",R98&gt;100000,"PID",R98&gt;30000,"RFQ",TRUE,"Transactional")</f>
        <v>PID</v>
      </c>
      <c r="Z98" s="24" t="s">
        <v>303</v>
      </c>
      <c r="AA98" s="32">
        <v>96</v>
      </c>
      <c r="AB98" s="24">
        <v>0</v>
      </c>
      <c r="AC98" s="25">
        <v>43385</v>
      </c>
      <c r="AD98" s="24" t="s">
        <v>102</v>
      </c>
      <c r="AE98" s="24">
        <v>0</v>
      </c>
      <c r="AF98" s="24"/>
      <c r="AG98" s="24"/>
      <c r="AH98" s="24" t="s">
        <v>60</v>
      </c>
      <c r="AI98" s="24"/>
      <c r="AJ98" s="24" t="s">
        <v>60</v>
      </c>
      <c r="AK98" s="24"/>
      <c r="AL98" s="24"/>
      <c r="AM98" s="24"/>
      <c r="AN98" s="24"/>
      <c r="AO98" s="24">
        <v>0</v>
      </c>
      <c r="AP98" s="24" t="s">
        <v>59</v>
      </c>
      <c r="AQ98" s="24"/>
      <c r="AR98" s="24"/>
      <c r="AS98" s="89">
        <f t="shared" ref="AS98:AS129" si="19">DATEDIF(L98,N98,"m")</f>
        <v>100</v>
      </c>
      <c r="AT98" s="24" t="s">
        <v>479</v>
      </c>
    </row>
    <row r="99" spans="1:46" x14ac:dyDescent="0.5">
      <c r="A99" s="24">
        <v>115</v>
      </c>
      <c r="B99" s="24"/>
      <c r="C99" s="24" t="s">
        <v>77</v>
      </c>
      <c r="D99" s="24" t="s">
        <v>480</v>
      </c>
      <c r="E99" s="24" t="s">
        <v>481</v>
      </c>
      <c r="F99" s="77" t="str">
        <f t="shared" si="11"/>
        <v>LONDON NORTH WEST HEALTHCARE NHS TRUST</v>
      </c>
      <c r="G99" s="24" t="s">
        <v>482</v>
      </c>
      <c r="H99" s="24" t="s">
        <v>466</v>
      </c>
      <c r="I99" s="24" t="s">
        <v>189</v>
      </c>
      <c r="J99" s="24" t="s">
        <v>190</v>
      </c>
      <c r="K99" s="24" t="s">
        <v>467</v>
      </c>
      <c r="L99" s="25">
        <v>42278</v>
      </c>
      <c r="M99" s="25">
        <v>44104</v>
      </c>
      <c r="N99" s="81">
        <f t="shared" si="17"/>
        <v>44104</v>
      </c>
      <c r="O99" s="77" t="str">
        <f t="shared" ca="1" si="18"/>
        <v>Expired</v>
      </c>
      <c r="P99" s="77" t="str" cm="1">
        <f t="array" aca="1" ref="P99" ca="1">_xlfn.IFS((N99-TODAY())&gt;=547,"06 Expires over 18 months",(N99-TODAY())&gt;=365,"05 Expires in 18 months",(N99-TODAY())&gt;=183,"04 Expires in 12 months",(N99-TODAY())&gt;=92,"03 Expires in 6 months",(N99-TODAY())&gt;=31,"02 Expires in 3 months",(N99-TODAY())&gt;=0,"01 Expires in 30 days",(N99-TODAY())&gt;=-31,"01 Expired last 30 days",(N99-TODAY())&gt;=-92,"02 Expired last 3 months",(N99-TODAY())&gt;=-183,"03 Expired last 6 months",(N99-TODAY())&gt;=-365,"04 Expired last 12 months",(N99-TODAY())&gt;=-547,"05 Expired last 18 months",TRUE,"06 Expired over 18 months")</f>
        <v>06 Expired over 18 months</v>
      </c>
      <c r="Q99" s="65">
        <v>1403935.72</v>
      </c>
      <c r="R99" s="84">
        <f t="shared" si="16"/>
        <v>6902683.956666667</v>
      </c>
      <c r="S99" s="77" t="str" cm="1">
        <f t="array" ref="S99">_xlfn.IFS(R99&gt;5000000,"Gold",R99&gt;=500000,"Silver",R99&gt;30000,"Bronze",TRUE,"Transactional")</f>
        <v>Gold</v>
      </c>
      <c r="T99" s="24" t="s">
        <v>54</v>
      </c>
      <c r="U99" s="101" t="s">
        <v>116</v>
      </c>
      <c r="V99" s="101" t="s">
        <v>70</v>
      </c>
      <c r="W99" s="77" t="str">
        <f t="shared" si="14"/>
        <v>No</v>
      </c>
      <c r="X99" s="77" t="str">
        <f>IFERROR(_xlfn.XLOOKUP(J99&amp;"||"&amp;K99,'Mapping Ref.'!$J$2:$J$538,'Mapping Ref.'!$K$2:$K$538),"")</f>
        <v>Childrens &amp; Adults</v>
      </c>
      <c r="Y99" s="77" t="str" cm="1">
        <f t="array" ref="Y99">_xlfn.IFS(R99&gt;2000000,"For Publication",R99&gt;100000,"PID",R99&gt;30000,"RFQ",TRUE,"Transactional")</f>
        <v>For Publication</v>
      </c>
      <c r="Z99" s="24" t="s">
        <v>86</v>
      </c>
      <c r="AA99" s="32">
        <v>62</v>
      </c>
      <c r="AB99" s="24">
        <v>0</v>
      </c>
      <c r="AC99" s="25">
        <v>43385</v>
      </c>
      <c r="AD99" s="24" t="s">
        <v>58</v>
      </c>
      <c r="AE99" s="24">
        <v>0</v>
      </c>
      <c r="AF99" s="24" t="s">
        <v>59</v>
      </c>
      <c r="AG99" s="24"/>
      <c r="AH99" s="24" t="s">
        <v>59</v>
      </c>
      <c r="AI99" s="24"/>
      <c r="AJ99" s="24" t="s">
        <v>60</v>
      </c>
      <c r="AK99" s="24"/>
      <c r="AL99" s="24"/>
      <c r="AM99" s="24"/>
      <c r="AN99" s="24"/>
      <c r="AO99" s="24">
        <v>0</v>
      </c>
      <c r="AP99" s="24" t="s">
        <v>60</v>
      </c>
      <c r="AQ99" s="24"/>
      <c r="AR99" s="24"/>
      <c r="AS99" s="89">
        <f t="shared" si="19"/>
        <v>59</v>
      </c>
      <c r="AT99" s="24" t="s">
        <v>483</v>
      </c>
    </row>
    <row r="100" spans="1:46" x14ac:dyDescent="0.5">
      <c r="A100" s="24">
        <v>116</v>
      </c>
      <c r="B100" s="24"/>
      <c r="C100" s="24" t="s">
        <v>77</v>
      </c>
      <c r="D100" s="24" t="s">
        <v>484</v>
      </c>
      <c r="E100" s="24" t="s">
        <v>485</v>
      </c>
      <c r="F100" s="77" t="str">
        <f t="shared" si="11"/>
        <v>WG WIGGINTON LIMITED</v>
      </c>
      <c r="G100" s="24" t="s">
        <v>486</v>
      </c>
      <c r="H100" s="24" t="s">
        <v>487</v>
      </c>
      <c r="I100" s="24" t="s">
        <v>488</v>
      </c>
      <c r="J100" s="24" t="s">
        <v>107</v>
      </c>
      <c r="K100" s="24" t="s">
        <v>489</v>
      </c>
      <c r="L100" s="25">
        <v>42522</v>
      </c>
      <c r="M100" s="25">
        <v>45443</v>
      </c>
      <c r="N100" s="81">
        <f t="shared" si="17"/>
        <v>46904</v>
      </c>
      <c r="O100" s="77" t="str">
        <f t="shared" ca="1" si="18"/>
        <v>Live</v>
      </c>
      <c r="P100" s="77" t="str" cm="1">
        <f t="array" aca="1" ref="P100" ca="1">_xlfn.IFS((N100-TODAY())&gt;=547,"06 Expires over 18 months",(N100-TODAY())&gt;=365,"05 Expires in 18 months",(N100-TODAY())&gt;=183,"04 Expires in 12 months",(N100-TODAY())&gt;=92,"03 Expires in 6 months",(N100-TODAY())&gt;=31,"02 Expires in 3 months",(N100-TODAY())&gt;=0,"01 Expires in 30 days",(N100-TODAY())&gt;=-31,"01 Expired last 30 days",(N100-TODAY())&gt;=-92,"02 Expired last 3 months",(N100-TODAY())&gt;=-183,"03 Expired last 6 months",(N100-TODAY())&gt;=-365,"04 Expired last 12 months",(N100-TODAY())&gt;=-547,"05 Expired last 18 months",TRUE,"06 Expired over 18 months")</f>
        <v>06 Expires over 18 months</v>
      </c>
      <c r="Q100" s="65">
        <v>1500000</v>
      </c>
      <c r="R100" s="84">
        <f t="shared" si="16"/>
        <v>17875000</v>
      </c>
      <c r="S100" s="77" t="str" cm="1">
        <f t="array" ref="S100">_xlfn.IFS(R100&gt;5000000,"Gold",R100&gt;=500000,"Silver",R100&gt;30000,"Bronze",TRUE,"Transactional")</f>
        <v>Gold</v>
      </c>
      <c r="T100" s="24" t="s">
        <v>122</v>
      </c>
      <c r="U100" s="101" t="s">
        <v>123</v>
      </c>
      <c r="V100" s="101" t="s">
        <v>338</v>
      </c>
      <c r="W100" s="77" t="str">
        <f t="shared" si="14"/>
        <v>Yes</v>
      </c>
      <c r="X100" s="77" t="str">
        <f>IFERROR(_xlfn.XLOOKUP(J100&amp;"||"&amp;K100,'Mapping Ref.'!$J$2:$J$538,'Mapping Ref.'!$K$2:$K$538),"")</f>
        <v>Construction &amp; Estates</v>
      </c>
      <c r="Y100" s="77" t="str" cm="1">
        <f t="array" ref="Y100">_xlfn.IFS(R100&gt;2000000,"For Publication",R100&gt;100000,"PID",R100&gt;30000,"RFQ",TRUE,"Transactional")</f>
        <v>For Publication</v>
      </c>
      <c r="Z100" s="24" t="s">
        <v>71</v>
      </c>
      <c r="AA100" s="32">
        <v>48</v>
      </c>
      <c r="AB100" s="24">
        <v>48</v>
      </c>
      <c r="AC100" s="25">
        <v>43385</v>
      </c>
      <c r="AD100" s="24" t="s">
        <v>102</v>
      </c>
      <c r="AE100" s="24">
        <v>1227</v>
      </c>
      <c r="AF100" s="24" t="s">
        <v>59</v>
      </c>
      <c r="AG100" s="24"/>
      <c r="AH100" s="24" t="s">
        <v>60</v>
      </c>
      <c r="AI100" s="24"/>
      <c r="AJ100" s="24" t="s">
        <v>60</v>
      </c>
      <c r="AK100" s="24"/>
      <c r="AL100" s="24"/>
      <c r="AM100" s="24"/>
      <c r="AN100" s="24"/>
      <c r="AO100" s="24"/>
      <c r="AP100" s="24" t="s">
        <v>59</v>
      </c>
      <c r="AQ100" s="24"/>
      <c r="AR100" s="24"/>
      <c r="AS100" s="89">
        <f t="shared" si="19"/>
        <v>143</v>
      </c>
      <c r="AT100" s="24" t="s">
        <v>490</v>
      </c>
    </row>
    <row r="101" spans="1:46" x14ac:dyDescent="0.5">
      <c r="A101" s="24">
        <v>117</v>
      </c>
      <c r="B101" s="24"/>
      <c r="C101" s="24" t="s">
        <v>77</v>
      </c>
      <c r="D101" s="24" t="s">
        <v>491</v>
      </c>
      <c r="E101" s="24" t="s">
        <v>492</v>
      </c>
      <c r="F101" s="77" t="str">
        <f t="shared" si="11"/>
        <v>MNM PROPERTY SERVICES LIMITED</v>
      </c>
      <c r="G101" s="24" t="s">
        <v>493</v>
      </c>
      <c r="H101" s="24" t="s">
        <v>494</v>
      </c>
      <c r="I101" s="24" t="s">
        <v>488</v>
      </c>
      <c r="J101" s="24" t="s">
        <v>107</v>
      </c>
      <c r="K101" s="24" t="s">
        <v>495</v>
      </c>
      <c r="L101" s="25">
        <v>41518</v>
      </c>
      <c r="M101" s="25">
        <v>42978</v>
      </c>
      <c r="N101" s="81">
        <f t="shared" si="17"/>
        <v>43343</v>
      </c>
      <c r="O101" s="77" t="str">
        <f t="shared" ca="1" si="18"/>
        <v>Expired</v>
      </c>
      <c r="P101" s="77" t="str" cm="1">
        <f t="array" aca="1" ref="P101" ca="1">_xlfn.IFS((N101-TODAY())&gt;=547,"06 Expires over 18 months",(N101-TODAY())&gt;=365,"05 Expires in 18 months",(N101-TODAY())&gt;=183,"04 Expires in 12 months",(N101-TODAY())&gt;=92,"03 Expires in 6 months",(N101-TODAY())&gt;=31,"02 Expires in 3 months",(N101-TODAY())&gt;=0,"01 Expires in 30 days",(N101-TODAY())&gt;=-31,"01 Expired last 30 days",(N101-TODAY())&gt;=-92,"02 Expired last 3 months",(N101-TODAY())&gt;=-183,"03 Expired last 6 months",(N101-TODAY())&gt;=-365,"04 Expired last 12 months",(N101-TODAY())&gt;=-547,"05 Expired last 18 months",TRUE,"06 Expired over 18 months")</f>
        <v>06 Expired over 18 months</v>
      </c>
      <c r="Q101" s="65">
        <v>1500000</v>
      </c>
      <c r="R101" s="84">
        <f t="shared" si="16"/>
        <v>7375000</v>
      </c>
      <c r="S101" s="77" t="str" cm="1">
        <f t="array" ref="S101">_xlfn.IFS(R101&gt;5000000,"Gold",R101&gt;=500000,"Silver",R101&gt;30000,"Bronze",TRUE,"Transactional")</f>
        <v>Gold</v>
      </c>
      <c r="T101" s="24" t="s">
        <v>122</v>
      </c>
      <c r="U101" s="101" t="s">
        <v>99</v>
      </c>
      <c r="V101" s="101" t="s">
        <v>472</v>
      </c>
      <c r="W101" s="77" t="str">
        <f t="shared" si="14"/>
        <v>Yes</v>
      </c>
      <c r="X101" s="77" t="str">
        <f>IFERROR(_xlfn.XLOOKUP(J101&amp;"||"&amp;K101,'Mapping Ref.'!$J$2:$J$538,'Mapping Ref.'!$K$2:$K$538),"")</f>
        <v>Construction &amp; Estates</v>
      </c>
      <c r="Y101" s="77" t="str" cm="1">
        <f t="array" ref="Y101">_xlfn.IFS(R101&gt;2000000,"For Publication",R101&gt;100000,"PID",R101&gt;30000,"RFQ",TRUE,"Transactional")</f>
        <v>For Publication</v>
      </c>
      <c r="Z101" s="24" t="s">
        <v>76</v>
      </c>
      <c r="AA101" s="32">
        <v>48</v>
      </c>
      <c r="AB101" s="24">
        <v>12</v>
      </c>
      <c r="AC101" s="25">
        <v>43385</v>
      </c>
      <c r="AD101" s="24" t="s">
        <v>102</v>
      </c>
      <c r="AE101" s="24">
        <v>972</v>
      </c>
      <c r="AF101" s="24"/>
      <c r="AG101" s="24"/>
      <c r="AH101" s="24" t="s">
        <v>60</v>
      </c>
      <c r="AI101" s="24"/>
      <c r="AJ101" s="24" t="s">
        <v>60</v>
      </c>
      <c r="AK101" s="24"/>
      <c r="AL101" s="24"/>
      <c r="AM101" s="24"/>
      <c r="AN101" s="24"/>
      <c r="AO101" s="24"/>
      <c r="AP101" s="24" t="s">
        <v>59</v>
      </c>
      <c r="AQ101" s="24"/>
      <c r="AR101" s="24"/>
      <c r="AS101" s="89">
        <f t="shared" si="19"/>
        <v>59</v>
      </c>
      <c r="AT101" s="24" t="s">
        <v>496</v>
      </c>
    </row>
    <row r="102" spans="1:46" x14ac:dyDescent="0.5">
      <c r="A102" s="24">
        <v>118</v>
      </c>
      <c r="B102" s="24"/>
      <c r="C102" s="24" t="s">
        <v>77</v>
      </c>
      <c r="D102" s="24" t="s">
        <v>497</v>
      </c>
      <c r="E102" s="24" t="s">
        <v>498</v>
      </c>
      <c r="F102" s="77" t="str">
        <f t="shared" si="11"/>
        <v>MEAD BUILDING SERVICES LTD</v>
      </c>
      <c r="G102" s="24" t="s">
        <v>499</v>
      </c>
      <c r="H102" s="24" t="s">
        <v>494</v>
      </c>
      <c r="I102" s="24" t="s">
        <v>488</v>
      </c>
      <c r="J102" s="24" t="s">
        <v>107</v>
      </c>
      <c r="K102" s="24" t="s">
        <v>495</v>
      </c>
      <c r="L102" s="25">
        <v>41518</v>
      </c>
      <c r="M102" s="25">
        <v>42978</v>
      </c>
      <c r="N102" s="81">
        <f t="shared" si="17"/>
        <v>43343</v>
      </c>
      <c r="O102" s="77" t="str">
        <f t="shared" ca="1" si="18"/>
        <v>Expired</v>
      </c>
      <c r="P102" s="77" t="str" cm="1">
        <f t="array" aca="1" ref="P102" ca="1">_xlfn.IFS((N102-TODAY())&gt;=547,"06 Expires over 18 months",(N102-TODAY())&gt;=365,"05 Expires in 18 months",(N102-TODAY())&gt;=183,"04 Expires in 12 months",(N102-TODAY())&gt;=92,"03 Expires in 6 months",(N102-TODAY())&gt;=31,"02 Expires in 3 months",(N102-TODAY())&gt;=0,"01 Expires in 30 days",(N102-TODAY())&gt;=-31,"01 Expired last 30 days",(N102-TODAY())&gt;=-92,"02 Expired last 3 months",(N102-TODAY())&gt;=-183,"03 Expired last 6 months",(N102-TODAY())&gt;=-365,"04 Expired last 12 months",(N102-TODAY())&gt;=-547,"05 Expired last 18 months",TRUE,"06 Expired over 18 months")</f>
        <v>06 Expired over 18 months</v>
      </c>
      <c r="Q102" s="65">
        <v>1500000</v>
      </c>
      <c r="R102" s="84">
        <f t="shared" si="16"/>
        <v>7375000</v>
      </c>
      <c r="S102" s="77" t="str" cm="1">
        <f t="array" ref="S102">_xlfn.IFS(R102&gt;5000000,"Gold",R102&gt;=500000,"Silver",R102&gt;30000,"Bronze",TRUE,"Transactional")</f>
        <v>Gold</v>
      </c>
      <c r="T102" s="24" t="s">
        <v>54</v>
      </c>
      <c r="U102" s="101" t="s">
        <v>99</v>
      </c>
      <c r="V102" s="101" t="s">
        <v>472</v>
      </c>
      <c r="W102" s="77" t="str">
        <f t="shared" si="14"/>
        <v>Yes</v>
      </c>
      <c r="X102" s="77" t="str">
        <f>IFERROR(_xlfn.XLOOKUP(J102&amp;"||"&amp;K102,'Mapping Ref.'!$J$2:$J$538,'Mapping Ref.'!$K$2:$K$538),"")</f>
        <v>Construction &amp; Estates</v>
      </c>
      <c r="Y102" s="77" t="str" cm="1">
        <f t="array" ref="Y102">_xlfn.IFS(R102&gt;2000000,"For Publication",R102&gt;100000,"PID",R102&gt;30000,"RFQ",TRUE,"Transactional")</f>
        <v>For Publication</v>
      </c>
      <c r="Z102" s="24" t="s">
        <v>76</v>
      </c>
      <c r="AA102" s="32">
        <v>48</v>
      </c>
      <c r="AB102" s="24">
        <v>12</v>
      </c>
      <c r="AC102" s="25">
        <v>43385</v>
      </c>
      <c r="AD102" s="24" t="s">
        <v>102</v>
      </c>
      <c r="AE102" s="24">
        <v>972</v>
      </c>
      <c r="AF102" s="24"/>
      <c r="AG102" s="24"/>
      <c r="AH102" s="24" t="s">
        <v>60</v>
      </c>
      <c r="AI102" s="24"/>
      <c r="AJ102" s="24" t="s">
        <v>60</v>
      </c>
      <c r="AK102" s="24"/>
      <c r="AL102" s="24"/>
      <c r="AM102" s="24"/>
      <c r="AN102" s="24"/>
      <c r="AO102" s="24"/>
      <c r="AP102" s="24" t="s">
        <v>59</v>
      </c>
      <c r="AQ102" s="24"/>
      <c r="AR102" s="24"/>
      <c r="AS102" s="89">
        <f t="shared" si="19"/>
        <v>59</v>
      </c>
      <c r="AT102" s="24" t="s">
        <v>500</v>
      </c>
    </row>
    <row r="103" spans="1:46" x14ac:dyDescent="0.5">
      <c r="A103" s="24">
        <v>119</v>
      </c>
      <c r="B103" s="24"/>
      <c r="C103" s="24"/>
      <c r="D103" s="24" t="s">
        <v>501</v>
      </c>
      <c r="E103" s="24" t="s">
        <v>502</v>
      </c>
      <c r="F103" s="77" t="str">
        <f t="shared" si="11"/>
        <v>KIER CONSTRUCTION LTD-T/A KIER CONSTRN SOUTHERN</v>
      </c>
      <c r="G103" s="24" t="s">
        <v>503</v>
      </c>
      <c r="H103" s="24" t="s">
        <v>106</v>
      </c>
      <c r="I103" s="24" t="s">
        <v>106</v>
      </c>
      <c r="J103" s="24" t="s">
        <v>107</v>
      </c>
      <c r="K103" s="24" t="s">
        <v>504</v>
      </c>
      <c r="L103" s="25">
        <v>43228</v>
      </c>
      <c r="M103" s="25">
        <v>43630</v>
      </c>
      <c r="N103" s="81">
        <f t="shared" si="17"/>
        <v>43630</v>
      </c>
      <c r="O103" s="77" t="str">
        <f t="shared" ca="1" si="18"/>
        <v>Expired</v>
      </c>
      <c r="P103" s="77" t="str" cm="1">
        <f t="array" aca="1" ref="P103" ca="1">_xlfn.IFS((N103-TODAY())&gt;=547,"06 Expires over 18 months",(N103-TODAY())&gt;=365,"05 Expires in 18 months",(N103-TODAY())&gt;=183,"04 Expires in 12 months",(N103-TODAY())&gt;=92,"03 Expires in 6 months",(N103-TODAY())&gt;=31,"02 Expires in 3 months",(N103-TODAY())&gt;=0,"01 Expires in 30 days",(N103-TODAY())&gt;=-31,"01 Expired last 30 days",(N103-TODAY())&gt;=-92,"02 Expired last 3 months",(N103-TODAY())&gt;=-183,"03 Expired last 6 months",(N103-TODAY())&gt;=-365,"04 Expired last 12 months",(N103-TODAY())&gt;=-547,"05 Expired last 18 months",TRUE,"06 Expired over 18 months")</f>
        <v>06 Expired over 18 months</v>
      </c>
      <c r="Q103" s="65">
        <v>10274325</v>
      </c>
      <c r="R103" s="84">
        <f t="shared" si="16"/>
        <v>11130518.75</v>
      </c>
      <c r="S103" s="77" t="str" cm="1">
        <f t="array" ref="S103">_xlfn.IFS(R103&gt;5000000,"Gold",R103&gt;=500000,"Silver",R103&gt;30000,"Bronze",TRUE,"Transactional")</f>
        <v>Gold</v>
      </c>
      <c r="T103" s="24" t="s">
        <v>122</v>
      </c>
      <c r="U103" s="101" t="s">
        <v>123</v>
      </c>
      <c r="V103" s="101" t="s">
        <v>338</v>
      </c>
      <c r="W103" s="77" t="str">
        <f t="shared" si="14"/>
        <v>No</v>
      </c>
      <c r="X103" s="77" t="str">
        <f>IFERROR(_xlfn.XLOOKUP(J103&amp;"||"&amp;K103,'Mapping Ref.'!$J$2:$J$538,'Mapping Ref.'!$K$2:$K$538),"")</f>
        <v>Construction &amp; Estates</v>
      </c>
      <c r="Y103" s="77" t="str" cm="1">
        <f t="array" ref="Y103">_xlfn.IFS(R103&gt;2000000,"For Publication",R103&gt;100000,"PID",R103&gt;30000,"RFQ",TRUE,"Transactional")</f>
        <v>For Publication</v>
      </c>
      <c r="Z103" s="24" t="s">
        <v>76</v>
      </c>
      <c r="AA103" s="32">
        <v>14</v>
      </c>
      <c r="AB103" s="24">
        <v>0</v>
      </c>
      <c r="AC103" s="25">
        <v>43385</v>
      </c>
      <c r="AD103" s="24" t="s">
        <v>102</v>
      </c>
      <c r="AE103" s="24">
        <v>1294</v>
      </c>
      <c r="AF103" s="24"/>
      <c r="AG103" s="24"/>
      <c r="AH103" s="24" t="s">
        <v>59</v>
      </c>
      <c r="AI103" s="24"/>
      <c r="AJ103" s="24" t="s">
        <v>60</v>
      </c>
      <c r="AK103" s="24"/>
      <c r="AL103" s="24"/>
      <c r="AM103" s="24"/>
      <c r="AN103" s="24"/>
      <c r="AO103" s="55">
        <v>250000</v>
      </c>
      <c r="AP103" s="24" t="s">
        <v>59</v>
      </c>
      <c r="AQ103" s="24"/>
      <c r="AR103" s="24"/>
      <c r="AS103" s="89">
        <f t="shared" si="19"/>
        <v>13</v>
      </c>
      <c r="AT103" s="24" t="s">
        <v>505</v>
      </c>
    </row>
    <row r="104" spans="1:46" x14ac:dyDescent="0.5">
      <c r="A104" s="24">
        <v>120</v>
      </c>
      <c r="B104" s="24" t="s">
        <v>506</v>
      </c>
      <c r="C104" s="24"/>
      <c r="D104" s="24" t="s">
        <v>507</v>
      </c>
      <c r="E104" s="24" t="s">
        <v>508</v>
      </c>
      <c r="F104" s="77" t="str">
        <f t="shared" si="11"/>
        <v>NIBLOCK (BUILDERS) LTD</v>
      </c>
      <c r="G104" s="24" t="s">
        <v>509</v>
      </c>
      <c r="H104" s="24" t="s">
        <v>510</v>
      </c>
      <c r="I104" s="24" t="s">
        <v>488</v>
      </c>
      <c r="J104" s="24" t="s">
        <v>107</v>
      </c>
      <c r="K104" s="24" t="s">
        <v>511</v>
      </c>
      <c r="L104" s="25">
        <v>42292</v>
      </c>
      <c r="M104" s="25">
        <v>44849</v>
      </c>
      <c r="N104" s="81">
        <f t="shared" si="17"/>
        <v>46310</v>
      </c>
      <c r="O104" s="77" t="str">
        <f t="shared" ca="1" si="18"/>
        <v>Live</v>
      </c>
      <c r="P104" s="77" t="str" cm="1">
        <f t="array" aca="1" ref="P104" ca="1">_xlfn.IFS((N104-TODAY())&gt;=547,"06 Expires over 18 months",(N104-TODAY())&gt;=365,"05 Expires in 18 months",(N104-TODAY())&gt;=183,"04 Expires in 12 months",(N104-TODAY())&gt;=92,"03 Expires in 6 months",(N104-TODAY())&gt;=31,"02 Expires in 3 months",(N104-TODAY())&gt;=0,"01 Expires in 30 days",(N104-TODAY())&gt;=-31,"01 Expired last 30 days",(N104-TODAY())&gt;=-92,"02 Expired last 3 months",(N104-TODAY())&gt;=-183,"03 Expired last 6 months",(N104-TODAY())&gt;=-365,"04 Expired last 12 months",(N104-TODAY())&gt;=-547,"05 Expired last 18 months",TRUE,"06 Expired over 18 months")</f>
        <v>02 Expires in 3 months</v>
      </c>
      <c r="Q104" s="65">
        <v>3300000</v>
      </c>
      <c r="R104" s="84">
        <f t="shared" si="16"/>
        <v>36300000</v>
      </c>
      <c r="S104" s="77" t="str" cm="1">
        <f t="array" ref="S104">_xlfn.IFS(R104&gt;5000000,"Gold",R104&gt;=500000,"Silver",R104&gt;30000,"Bronze",TRUE,"Transactional")</f>
        <v>Gold</v>
      </c>
      <c r="T104" s="24" t="s">
        <v>122</v>
      </c>
      <c r="U104" s="101" t="s">
        <v>123</v>
      </c>
      <c r="V104" s="101" t="s">
        <v>338</v>
      </c>
      <c r="W104" s="77" t="str">
        <f t="shared" si="14"/>
        <v>Yes</v>
      </c>
      <c r="X104" s="77" t="str">
        <f>IFERROR(_xlfn.XLOOKUP(J104&amp;"||"&amp;K104,'Mapping Ref.'!$J$2:$J$538,'Mapping Ref.'!$K$2:$K$538),"")</f>
        <v>Construction &amp; Estates</v>
      </c>
      <c r="Y104" s="77" t="str" cm="1">
        <f t="array" ref="Y104">_xlfn.IFS(R104&gt;2000000,"For Publication",R104&gt;100000,"PID",R104&gt;30000,"RFQ",TRUE,"Transactional")</f>
        <v>For Publication</v>
      </c>
      <c r="Z104" s="24" t="s">
        <v>76</v>
      </c>
      <c r="AA104" s="32">
        <v>60</v>
      </c>
      <c r="AB104" s="24">
        <v>48</v>
      </c>
      <c r="AC104" s="25">
        <v>43385</v>
      </c>
      <c r="AD104" s="24" t="s">
        <v>102</v>
      </c>
      <c r="AE104" s="24">
        <v>1045</v>
      </c>
      <c r="AF104" s="24"/>
      <c r="AG104" s="24"/>
      <c r="AH104" s="24" t="s">
        <v>60</v>
      </c>
      <c r="AI104" s="24"/>
      <c r="AJ104" s="24" t="s">
        <v>60</v>
      </c>
      <c r="AK104" s="24"/>
      <c r="AL104" s="24"/>
      <c r="AM104" s="24"/>
      <c r="AN104" s="24"/>
      <c r="AO104" s="24"/>
      <c r="AP104" s="24" t="s">
        <v>59</v>
      </c>
      <c r="AQ104" s="24"/>
      <c r="AR104" s="24"/>
      <c r="AS104" s="89">
        <f t="shared" si="19"/>
        <v>132</v>
      </c>
      <c r="AT104" s="24" t="s">
        <v>512</v>
      </c>
    </row>
    <row r="105" spans="1:46" x14ac:dyDescent="0.5">
      <c r="A105" s="24">
        <v>121</v>
      </c>
      <c r="B105" s="24"/>
      <c r="C105" s="24"/>
      <c r="D105" s="24" t="s">
        <v>501</v>
      </c>
      <c r="E105" s="24" t="s">
        <v>513</v>
      </c>
      <c r="F105" s="77" t="str">
        <f t="shared" si="11"/>
        <v>Space &amp; Place Architects</v>
      </c>
      <c r="G105" s="24" t="s">
        <v>514</v>
      </c>
      <c r="H105" s="24" t="s">
        <v>106</v>
      </c>
      <c r="I105" s="24" t="s">
        <v>106</v>
      </c>
      <c r="J105" s="24" t="s">
        <v>107</v>
      </c>
      <c r="K105" s="24" t="s">
        <v>504</v>
      </c>
      <c r="L105" s="25">
        <v>41892</v>
      </c>
      <c r="M105" s="25">
        <v>42369</v>
      </c>
      <c r="N105" s="81">
        <f t="shared" si="17"/>
        <v>42735</v>
      </c>
      <c r="O105" s="77" t="str">
        <f t="shared" ca="1" si="18"/>
        <v>Expired</v>
      </c>
      <c r="P105" s="77" t="str" cm="1">
        <f t="array" aca="1" ref="P105" ca="1">_xlfn.IFS((N105-TODAY())&gt;=547,"06 Expires over 18 months",(N105-TODAY())&gt;=365,"05 Expires in 18 months",(N105-TODAY())&gt;=183,"04 Expires in 12 months",(N105-TODAY())&gt;=92,"03 Expires in 6 months",(N105-TODAY())&gt;=31,"02 Expires in 3 months",(N105-TODAY())&gt;=0,"01 Expires in 30 days",(N105-TODAY())&gt;=-31,"01 Expired last 30 days",(N105-TODAY())&gt;=-92,"02 Expired last 3 months",(N105-TODAY())&gt;=-183,"03 Expired last 6 months",(N105-TODAY())&gt;=-365,"04 Expired last 12 months",(N105-TODAY())&gt;=-547,"05 Expired last 18 months",TRUE,"06 Expired over 18 months")</f>
        <v>06 Expired over 18 months</v>
      </c>
      <c r="Q105" s="65">
        <v>486022</v>
      </c>
      <c r="R105" s="84">
        <f t="shared" si="16"/>
        <v>1093549.5</v>
      </c>
      <c r="S105" s="77" t="str" cm="1">
        <f t="array" ref="S105">_xlfn.IFS(R105&gt;5000000,"Gold",R105&gt;=500000,"Silver",R105&gt;30000,"Bronze",TRUE,"Transactional")</f>
        <v>Silver</v>
      </c>
      <c r="T105" s="24" t="s">
        <v>54</v>
      </c>
      <c r="U105" s="101" t="s">
        <v>116</v>
      </c>
      <c r="V105" s="101" t="s">
        <v>70</v>
      </c>
      <c r="W105" s="77" t="str">
        <f t="shared" si="14"/>
        <v>Yes</v>
      </c>
      <c r="X105" s="77" t="str">
        <f>IFERROR(_xlfn.XLOOKUP(J105&amp;"||"&amp;K105,'Mapping Ref.'!$J$2:$J$538,'Mapping Ref.'!$K$2:$K$538),"")</f>
        <v>Construction &amp; Estates</v>
      </c>
      <c r="Y105" s="77" t="str" cm="1">
        <f t="array" ref="Y105">_xlfn.IFS(R105&gt;2000000,"For Publication",R105&gt;100000,"PID",R105&gt;30000,"RFQ",TRUE,"Transactional")</f>
        <v>PID</v>
      </c>
      <c r="Z105" s="24" t="s">
        <v>76</v>
      </c>
      <c r="AA105" s="32">
        <v>14</v>
      </c>
      <c r="AB105" s="24">
        <v>12</v>
      </c>
      <c r="AC105" s="25">
        <v>43385</v>
      </c>
      <c r="AD105" s="24" t="s">
        <v>102</v>
      </c>
      <c r="AE105" s="24">
        <v>0</v>
      </c>
      <c r="AF105" s="24"/>
      <c r="AG105" s="24"/>
      <c r="AH105" s="24" t="s">
        <v>60</v>
      </c>
      <c r="AI105" s="24"/>
      <c r="AJ105" s="24" t="s">
        <v>60</v>
      </c>
      <c r="AK105" s="24"/>
      <c r="AL105" s="24"/>
      <c r="AM105" s="24"/>
      <c r="AN105" s="24"/>
      <c r="AO105" s="24">
        <v>0</v>
      </c>
      <c r="AP105" s="24" t="s">
        <v>60</v>
      </c>
      <c r="AQ105" s="24"/>
      <c r="AR105" s="24"/>
      <c r="AS105" s="89">
        <f t="shared" si="19"/>
        <v>27</v>
      </c>
      <c r="AT105" s="24"/>
    </row>
    <row r="106" spans="1:46" x14ac:dyDescent="0.5">
      <c r="A106" s="24">
        <v>122</v>
      </c>
      <c r="B106" s="24"/>
      <c r="C106" s="24"/>
      <c r="D106" s="24" t="s">
        <v>515</v>
      </c>
      <c r="E106" s="24" t="s">
        <v>516</v>
      </c>
      <c r="F106" s="77" t="str">
        <f t="shared" si="11"/>
        <v>Curtins Consulting</v>
      </c>
      <c r="G106" s="24" t="s">
        <v>517</v>
      </c>
      <c r="H106" s="24" t="s">
        <v>106</v>
      </c>
      <c r="I106" s="24" t="s">
        <v>106</v>
      </c>
      <c r="J106" s="24" t="s">
        <v>107</v>
      </c>
      <c r="K106" s="24" t="s">
        <v>504</v>
      </c>
      <c r="L106" s="25">
        <v>41892</v>
      </c>
      <c r="M106" s="25">
        <v>42369</v>
      </c>
      <c r="N106" s="81">
        <f t="shared" si="17"/>
        <v>42735</v>
      </c>
      <c r="O106" s="77" t="str">
        <f t="shared" ca="1" si="18"/>
        <v>Expired</v>
      </c>
      <c r="P106" s="77" t="str" cm="1">
        <f t="array" aca="1" ref="P106" ca="1">_xlfn.IFS((N106-TODAY())&gt;=547,"06 Expires over 18 months",(N106-TODAY())&gt;=365,"05 Expires in 18 months",(N106-TODAY())&gt;=183,"04 Expires in 12 months",(N106-TODAY())&gt;=92,"03 Expires in 6 months",(N106-TODAY())&gt;=31,"02 Expires in 3 months",(N106-TODAY())&gt;=0,"01 Expires in 30 days",(N106-TODAY())&gt;=-31,"01 Expired last 30 days",(N106-TODAY())&gt;=-92,"02 Expired last 3 months",(N106-TODAY())&gt;=-183,"03 Expired last 6 months",(N106-TODAY())&gt;=-365,"04 Expired last 12 months",(N106-TODAY())&gt;=-547,"05 Expired last 18 months",TRUE,"06 Expired over 18 months")</f>
        <v>06 Expired over 18 months</v>
      </c>
      <c r="Q106" s="65">
        <v>254653</v>
      </c>
      <c r="R106" s="84">
        <f t="shared" si="16"/>
        <v>572969.25</v>
      </c>
      <c r="S106" s="77" t="str" cm="1">
        <f t="array" ref="S106">_xlfn.IFS(R106&gt;5000000,"Gold",R106&gt;=500000,"Silver",R106&gt;30000,"Bronze",TRUE,"Transactional")</f>
        <v>Silver</v>
      </c>
      <c r="T106" s="24" t="s">
        <v>54</v>
      </c>
      <c r="U106" s="101" t="s">
        <v>116</v>
      </c>
      <c r="V106" s="101" t="s">
        <v>70</v>
      </c>
      <c r="W106" s="77" t="str">
        <f t="shared" si="14"/>
        <v>Yes</v>
      </c>
      <c r="X106" s="77" t="str">
        <f>IFERROR(_xlfn.XLOOKUP(J106&amp;"||"&amp;K106,'Mapping Ref.'!$J$2:$J$538,'Mapping Ref.'!$K$2:$K$538),"")</f>
        <v>Construction &amp; Estates</v>
      </c>
      <c r="Y106" s="77" t="str" cm="1">
        <f t="array" ref="Y106">_xlfn.IFS(R106&gt;2000000,"For Publication",R106&gt;100000,"PID",R106&gt;30000,"RFQ",TRUE,"Transactional")</f>
        <v>PID</v>
      </c>
      <c r="Z106" s="24" t="s">
        <v>76</v>
      </c>
      <c r="AA106" s="32">
        <v>14</v>
      </c>
      <c r="AB106" s="24">
        <v>12</v>
      </c>
      <c r="AC106" s="25">
        <v>43385</v>
      </c>
      <c r="AD106" s="24" t="s">
        <v>102</v>
      </c>
      <c r="AE106" s="24">
        <v>0</v>
      </c>
      <c r="AF106" s="24"/>
      <c r="AG106" s="24"/>
      <c r="AH106" s="24" t="s">
        <v>59</v>
      </c>
      <c r="AI106" s="24"/>
      <c r="AJ106" s="24" t="s">
        <v>60</v>
      </c>
      <c r="AK106" s="24"/>
      <c r="AL106" s="24"/>
      <c r="AM106" s="24"/>
      <c r="AN106" s="24"/>
      <c r="AO106" s="24">
        <v>0</v>
      </c>
      <c r="AP106" s="24" t="s">
        <v>60</v>
      </c>
      <c r="AQ106" s="24"/>
      <c r="AR106" s="24"/>
      <c r="AS106" s="89">
        <f t="shared" si="19"/>
        <v>27</v>
      </c>
      <c r="AT106" s="24" t="s">
        <v>518</v>
      </c>
    </row>
    <row r="107" spans="1:46" x14ac:dyDescent="0.5">
      <c r="A107" s="24">
        <v>123</v>
      </c>
      <c r="B107" s="24"/>
      <c r="C107" s="24"/>
      <c r="D107" s="24" t="s">
        <v>501</v>
      </c>
      <c r="E107" s="24" t="s">
        <v>519</v>
      </c>
      <c r="F107" s="77" t="str">
        <f t="shared" si="11"/>
        <v>CAPITA IT SERVICES (BSF) LIMITED</v>
      </c>
      <c r="G107" s="24" t="s">
        <v>520</v>
      </c>
      <c r="H107" s="24" t="s">
        <v>106</v>
      </c>
      <c r="I107" s="24" t="s">
        <v>106</v>
      </c>
      <c r="J107" s="24" t="s">
        <v>107</v>
      </c>
      <c r="K107" s="24" t="s">
        <v>504</v>
      </c>
      <c r="L107" s="25">
        <v>41892</v>
      </c>
      <c r="M107" s="25">
        <v>42369</v>
      </c>
      <c r="N107" s="81">
        <f t="shared" si="17"/>
        <v>42735</v>
      </c>
      <c r="O107" s="77" t="str">
        <f t="shared" ca="1" si="18"/>
        <v>Expired</v>
      </c>
      <c r="P107" s="77" t="str" cm="1">
        <f t="array" aca="1" ref="P107" ca="1">_xlfn.IFS((N107-TODAY())&gt;=547,"06 Expires over 18 months",(N107-TODAY())&gt;=365,"05 Expires in 18 months",(N107-TODAY())&gt;=183,"04 Expires in 12 months",(N107-TODAY())&gt;=92,"03 Expires in 6 months",(N107-TODAY())&gt;=31,"02 Expires in 3 months",(N107-TODAY())&gt;=0,"01 Expires in 30 days",(N107-TODAY())&gt;=-31,"01 Expired last 30 days",(N107-TODAY())&gt;=-92,"02 Expired last 3 months",(N107-TODAY())&gt;=-183,"03 Expired last 6 months",(N107-TODAY())&gt;=-365,"04 Expired last 12 months",(N107-TODAY())&gt;=-547,"05 Expired last 18 months",TRUE,"06 Expired over 18 months")</f>
        <v>06 Expired over 18 months</v>
      </c>
      <c r="Q107" s="65">
        <v>314063.55</v>
      </c>
      <c r="R107" s="84">
        <f t="shared" si="16"/>
        <v>706642.98749999993</v>
      </c>
      <c r="S107" s="77" t="str" cm="1">
        <f t="array" ref="S107">_xlfn.IFS(R107&gt;5000000,"Gold",R107&gt;=500000,"Silver",R107&gt;30000,"Bronze",TRUE,"Transactional")</f>
        <v>Silver</v>
      </c>
      <c r="T107" s="24" t="s">
        <v>54</v>
      </c>
      <c r="U107" s="101" t="s">
        <v>116</v>
      </c>
      <c r="V107" s="101" t="s">
        <v>70</v>
      </c>
      <c r="W107" s="77" t="str">
        <f t="shared" si="14"/>
        <v>Yes</v>
      </c>
      <c r="X107" s="77" t="str">
        <f>IFERROR(_xlfn.XLOOKUP(J107&amp;"||"&amp;K107,'Mapping Ref.'!$J$2:$J$538,'Mapping Ref.'!$K$2:$K$538),"")</f>
        <v>Construction &amp; Estates</v>
      </c>
      <c r="Y107" s="77" t="str" cm="1">
        <f t="array" ref="Y107">_xlfn.IFS(R107&gt;2000000,"For Publication",R107&gt;100000,"PID",R107&gt;30000,"RFQ",TRUE,"Transactional")</f>
        <v>PID</v>
      </c>
      <c r="Z107" s="24" t="s">
        <v>76</v>
      </c>
      <c r="AA107" s="32">
        <v>14</v>
      </c>
      <c r="AB107" s="24">
        <v>12</v>
      </c>
      <c r="AC107" s="25">
        <v>43385</v>
      </c>
      <c r="AD107" s="24" t="s">
        <v>102</v>
      </c>
      <c r="AE107" s="24">
        <v>0</v>
      </c>
      <c r="AF107" s="24"/>
      <c r="AG107" s="24"/>
      <c r="AH107" s="24" t="s">
        <v>59</v>
      </c>
      <c r="AI107" s="24"/>
      <c r="AJ107" s="24" t="s">
        <v>60</v>
      </c>
      <c r="AK107" s="24"/>
      <c r="AL107" s="24"/>
      <c r="AM107" s="24"/>
      <c r="AN107" s="24"/>
      <c r="AO107" s="24">
        <v>0</v>
      </c>
      <c r="AP107" s="24" t="s">
        <v>60</v>
      </c>
      <c r="AQ107" s="24"/>
      <c r="AR107" s="24"/>
      <c r="AS107" s="89">
        <f t="shared" si="19"/>
        <v>27</v>
      </c>
      <c r="AT107" s="24" t="s">
        <v>521</v>
      </c>
    </row>
    <row r="108" spans="1:46" x14ac:dyDescent="0.5">
      <c r="A108" s="24">
        <v>124</v>
      </c>
      <c r="B108" s="24"/>
      <c r="C108" s="24"/>
      <c r="D108" s="24" t="s">
        <v>501</v>
      </c>
      <c r="E108" s="24" t="s">
        <v>522</v>
      </c>
      <c r="F108" s="77" t="str">
        <f t="shared" si="11"/>
        <v>TURNER &amp; TOWNSEND COST MANAGEMENT LTD</v>
      </c>
      <c r="G108" s="24" t="s">
        <v>523</v>
      </c>
      <c r="H108" s="24" t="s">
        <v>106</v>
      </c>
      <c r="I108" s="24" t="s">
        <v>106</v>
      </c>
      <c r="J108" s="24" t="s">
        <v>107</v>
      </c>
      <c r="K108" s="24" t="s">
        <v>504</v>
      </c>
      <c r="L108" s="25">
        <v>41892</v>
      </c>
      <c r="M108" s="25">
        <v>42369</v>
      </c>
      <c r="N108" s="81">
        <f t="shared" si="17"/>
        <v>42735</v>
      </c>
      <c r="O108" s="77" t="str">
        <f t="shared" ca="1" si="18"/>
        <v>Expired</v>
      </c>
      <c r="P108" s="77" t="str" cm="1">
        <f t="array" aca="1" ref="P108" ca="1">_xlfn.IFS((N108-TODAY())&gt;=547,"06 Expires over 18 months",(N108-TODAY())&gt;=365,"05 Expires in 18 months",(N108-TODAY())&gt;=183,"04 Expires in 12 months",(N108-TODAY())&gt;=92,"03 Expires in 6 months",(N108-TODAY())&gt;=31,"02 Expires in 3 months",(N108-TODAY())&gt;=0,"01 Expires in 30 days",(N108-TODAY())&gt;=-31,"01 Expired last 30 days",(N108-TODAY())&gt;=-92,"02 Expired last 3 months",(N108-TODAY())&gt;=-183,"03 Expired last 6 months",(N108-TODAY())&gt;=-365,"04 Expired last 12 months",(N108-TODAY())&gt;=-547,"05 Expired last 18 months",TRUE,"06 Expired over 18 months")</f>
        <v>06 Expired over 18 months</v>
      </c>
      <c r="Q108" s="65">
        <v>428912.53</v>
      </c>
      <c r="R108" s="84">
        <f t="shared" si="16"/>
        <v>965053.1925</v>
      </c>
      <c r="S108" s="77" t="str" cm="1">
        <f t="array" ref="S108">_xlfn.IFS(R108&gt;5000000,"Gold",R108&gt;=500000,"Silver",R108&gt;30000,"Bronze",TRUE,"Transactional")</f>
        <v>Silver</v>
      </c>
      <c r="T108" s="24" t="s">
        <v>122</v>
      </c>
      <c r="U108" s="101" t="s">
        <v>109</v>
      </c>
      <c r="V108" s="101" t="s">
        <v>110</v>
      </c>
      <c r="W108" s="77" t="str">
        <f t="shared" si="14"/>
        <v>Yes</v>
      </c>
      <c r="X108" s="77" t="str">
        <f>IFERROR(_xlfn.XLOOKUP(J108&amp;"||"&amp;K108,'Mapping Ref.'!$J$2:$J$538,'Mapping Ref.'!$K$2:$K$538),"")</f>
        <v>Construction &amp; Estates</v>
      </c>
      <c r="Y108" s="77" t="str" cm="1">
        <f t="array" ref="Y108">_xlfn.IFS(R108&gt;2000000,"For Publication",R108&gt;100000,"PID",R108&gt;30000,"RFQ",TRUE,"Transactional")</f>
        <v>PID</v>
      </c>
      <c r="Z108" s="24" t="s">
        <v>76</v>
      </c>
      <c r="AA108" s="32">
        <v>14</v>
      </c>
      <c r="AB108" s="24">
        <v>12</v>
      </c>
      <c r="AC108" s="25">
        <v>43385</v>
      </c>
      <c r="AD108" s="24" t="s">
        <v>102</v>
      </c>
      <c r="AE108" s="24">
        <v>0</v>
      </c>
      <c r="AF108" s="24"/>
      <c r="AG108" s="24"/>
      <c r="AH108" s="24" t="s">
        <v>59</v>
      </c>
      <c r="AI108" s="24"/>
      <c r="AJ108" s="24" t="s">
        <v>60</v>
      </c>
      <c r="AK108" s="24"/>
      <c r="AL108" s="24"/>
      <c r="AM108" s="24"/>
      <c r="AN108" s="24"/>
      <c r="AO108" s="24">
        <v>0</v>
      </c>
      <c r="AP108" s="24" t="s">
        <v>60</v>
      </c>
      <c r="AQ108" s="24"/>
      <c r="AR108" s="24"/>
      <c r="AS108" s="89">
        <f t="shared" si="19"/>
        <v>27</v>
      </c>
      <c r="AT108" s="24" t="s">
        <v>524</v>
      </c>
    </row>
    <row r="109" spans="1:46" x14ac:dyDescent="0.5">
      <c r="A109" s="24">
        <v>125</v>
      </c>
      <c r="B109" s="24"/>
      <c r="C109" s="24"/>
      <c r="D109" s="24" t="s">
        <v>525</v>
      </c>
      <c r="E109" s="24" t="s">
        <v>526</v>
      </c>
      <c r="F109" s="77" t="str">
        <f t="shared" si="11"/>
        <v>LIFE BUILD SOLUTIONS LTD</v>
      </c>
      <c r="G109" s="24" t="s">
        <v>527</v>
      </c>
      <c r="H109" s="24" t="s">
        <v>106</v>
      </c>
      <c r="I109" s="24" t="s">
        <v>106</v>
      </c>
      <c r="J109" s="24" t="s">
        <v>107</v>
      </c>
      <c r="K109" s="24" t="s">
        <v>504</v>
      </c>
      <c r="L109" s="25">
        <v>42765</v>
      </c>
      <c r="M109" s="25">
        <v>43182</v>
      </c>
      <c r="N109" s="81">
        <f t="shared" si="17"/>
        <v>43182</v>
      </c>
      <c r="O109" s="77" t="str">
        <f t="shared" ca="1" si="18"/>
        <v>Expired</v>
      </c>
      <c r="P109" s="77" t="str" cm="1">
        <f t="array" aca="1" ref="P109" ca="1">_xlfn.IFS((N109-TODAY())&gt;=547,"06 Expires over 18 months",(N109-TODAY())&gt;=365,"05 Expires in 18 months",(N109-TODAY())&gt;=183,"04 Expires in 12 months",(N109-TODAY())&gt;=92,"03 Expires in 6 months",(N109-TODAY())&gt;=31,"02 Expires in 3 months",(N109-TODAY())&gt;=0,"01 Expires in 30 days",(N109-TODAY())&gt;=-31,"01 Expired last 30 days",(N109-TODAY())&gt;=-92,"02 Expired last 3 months",(N109-TODAY())&gt;=-183,"03 Expired last 6 months",(N109-TODAY())&gt;=-365,"04 Expired last 12 months",(N109-TODAY())&gt;=-547,"05 Expired last 18 months",TRUE,"06 Expired over 18 months")</f>
        <v>06 Expired over 18 months</v>
      </c>
      <c r="Q109" s="65">
        <v>3000000</v>
      </c>
      <c r="R109" s="84">
        <f t="shared" ref="R109:R140" si="20">MAX(Q109,Q109*N(AS109)/12)</f>
        <v>3250000</v>
      </c>
      <c r="S109" s="77" t="str" cm="1">
        <f t="array" ref="S109">_xlfn.IFS(R109&gt;5000000,"Gold",R109&gt;=500000,"Silver",R109&gt;30000,"Bronze",TRUE,"Transactional")</f>
        <v>Silver</v>
      </c>
      <c r="T109" s="24" t="s">
        <v>122</v>
      </c>
      <c r="U109" s="101" t="s">
        <v>123</v>
      </c>
      <c r="V109" s="101" t="s">
        <v>338</v>
      </c>
      <c r="W109" s="77" t="str">
        <f t="shared" si="14"/>
        <v>No</v>
      </c>
      <c r="X109" s="77" t="str">
        <f>IFERROR(_xlfn.XLOOKUP(J109&amp;"||"&amp;K109,'Mapping Ref.'!$J$2:$J$538,'Mapping Ref.'!$K$2:$K$538),"")</f>
        <v>Construction &amp; Estates</v>
      </c>
      <c r="Y109" s="77" t="str" cm="1">
        <f t="array" ref="Y109">_xlfn.IFS(R109&gt;2000000,"For Publication",R109&gt;100000,"PID",R109&gt;30000,"RFQ",TRUE,"Transactional")</f>
        <v>For Publication</v>
      </c>
      <c r="Z109" s="24" t="s">
        <v>76</v>
      </c>
      <c r="AA109" s="32">
        <v>14</v>
      </c>
      <c r="AB109" s="24">
        <v>0</v>
      </c>
      <c r="AC109" s="25">
        <v>43385</v>
      </c>
      <c r="AD109" s="24" t="s">
        <v>102</v>
      </c>
      <c r="AE109" s="24">
        <v>1201</v>
      </c>
      <c r="AF109" s="24"/>
      <c r="AG109" s="24"/>
      <c r="AH109" s="24" t="s">
        <v>59</v>
      </c>
      <c r="AI109" s="24"/>
      <c r="AJ109" s="24" t="s">
        <v>60</v>
      </c>
      <c r="AK109" s="24"/>
      <c r="AL109" s="24"/>
      <c r="AM109" s="24"/>
      <c r="AN109" s="24"/>
      <c r="AO109" s="24">
        <v>0</v>
      </c>
      <c r="AP109" s="24" t="s">
        <v>60</v>
      </c>
      <c r="AQ109" s="24"/>
      <c r="AR109" s="24"/>
      <c r="AS109" s="89">
        <f t="shared" si="19"/>
        <v>13</v>
      </c>
      <c r="AT109" s="24" t="s">
        <v>528</v>
      </c>
    </row>
    <row r="110" spans="1:46" x14ac:dyDescent="0.5">
      <c r="A110" s="24">
        <v>126</v>
      </c>
      <c r="B110" s="24"/>
      <c r="C110" s="24"/>
      <c r="D110" s="24" t="s">
        <v>529</v>
      </c>
      <c r="E110" s="24" t="s">
        <v>530</v>
      </c>
      <c r="F110" s="77" t="str">
        <f t="shared" si="11"/>
        <v>TIGERTURF (UK) LTD</v>
      </c>
      <c r="G110" s="24" t="s">
        <v>531</v>
      </c>
      <c r="H110" s="24" t="s">
        <v>106</v>
      </c>
      <c r="I110" s="24" t="s">
        <v>106</v>
      </c>
      <c r="J110" s="24" t="s">
        <v>107</v>
      </c>
      <c r="K110" s="24" t="s">
        <v>504</v>
      </c>
      <c r="L110" s="25">
        <v>42933</v>
      </c>
      <c r="M110" s="25">
        <v>43089</v>
      </c>
      <c r="N110" s="81">
        <f t="shared" si="17"/>
        <v>43089</v>
      </c>
      <c r="O110" s="77" t="str">
        <f t="shared" ca="1" si="18"/>
        <v>Expired</v>
      </c>
      <c r="P110" s="77" t="str" cm="1">
        <f t="array" aca="1" ref="P110" ca="1">_xlfn.IFS((N110-TODAY())&gt;=547,"06 Expires over 18 months",(N110-TODAY())&gt;=365,"05 Expires in 18 months",(N110-TODAY())&gt;=183,"04 Expires in 12 months",(N110-TODAY())&gt;=92,"03 Expires in 6 months",(N110-TODAY())&gt;=31,"02 Expires in 3 months",(N110-TODAY())&gt;=0,"01 Expires in 30 days",(N110-TODAY())&gt;=-31,"01 Expired last 30 days",(N110-TODAY())&gt;=-92,"02 Expired last 3 months",(N110-TODAY())&gt;=-183,"03 Expired last 6 months",(N110-TODAY())&gt;=-365,"04 Expired last 12 months",(N110-TODAY())&gt;=-547,"05 Expired last 18 months",TRUE,"06 Expired over 18 months")</f>
        <v>06 Expired over 18 months</v>
      </c>
      <c r="Q110" s="65">
        <v>1179000</v>
      </c>
      <c r="R110" s="84">
        <f t="shared" si="20"/>
        <v>1179000</v>
      </c>
      <c r="S110" s="77" t="str" cm="1">
        <f t="array" ref="S110">_xlfn.IFS(R110&gt;5000000,"Gold",R110&gt;=500000,"Silver",R110&gt;30000,"Bronze",TRUE,"Transactional")</f>
        <v>Silver</v>
      </c>
      <c r="T110" s="24" t="s">
        <v>54</v>
      </c>
      <c r="U110" s="101" t="s">
        <v>366</v>
      </c>
      <c r="V110" s="101" t="s">
        <v>367</v>
      </c>
      <c r="W110" s="77" t="str">
        <f t="shared" si="14"/>
        <v>No</v>
      </c>
      <c r="X110" s="77" t="str">
        <f>IFERROR(_xlfn.XLOOKUP(J110&amp;"||"&amp;K110,'Mapping Ref.'!$J$2:$J$538,'Mapping Ref.'!$K$2:$K$538),"")</f>
        <v>Construction &amp; Estates</v>
      </c>
      <c r="Y110" s="77" t="str" cm="1">
        <f t="array" ref="Y110">_xlfn.IFS(R110&gt;2000000,"For Publication",R110&gt;100000,"PID",R110&gt;30000,"RFQ",TRUE,"Transactional")</f>
        <v>PID</v>
      </c>
      <c r="Z110" s="24" t="s">
        <v>76</v>
      </c>
      <c r="AA110" s="32">
        <v>6</v>
      </c>
      <c r="AB110" s="24">
        <v>0</v>
      </c>
      <c r="AC110" s="25">
        <v>43385</v>
      </c>
      <c r="AD110" s="24" t="s">
        <v>102</v>
      </c>
      <c r="AE110" s="24">
        <v>0</v>
      </c>
      <c r="AF110" s="24"/>
      <c r="AG110" s="24"/>
      <c r="AH110" s="24" t="s">
        <v>59</v>
      </c>
      <c r="AI110" s="24"/>
      <c r="AJ110" s="24" t="s">
        <v>60</v>
      </c>
      <c r="AK110" s="24"/>
      <c r="AL110" s="24"/>
      <c r="AM110" s="24"/>
      <c r="AN110" s="24"/>
      <c r="AO110" s="24">
        <v>0</v>
      </c>
      <c r="AP110" s="24" t="s">
        <v>60</v>
      </c>
      <c r="AQ110" s="24"/>
      <c r="AR110" s="24"/>
      <c r="AS110" s="89">
        <f t="shared" si="19"/>
        <v>5</v>
      </c>
      <c r="AT110" s="24" t="s">
        <v>532</v>
      </c>
    </row>
    <row r="111" spans="1:46" x14ac:dyDescent="0.5">
      <c r="A111" s="24">
        <v>127</v>
      </c>
      <c r="B111" s="24"/>
      <c r="C111" s="24"/>
      <c r="D111" s="24" t="s">
        <v>533</v>
      </c>
      <c r="E111" s="24" t="s">
        <v>534</v>
      </c>
      <c r="F111" s="77" t="str">
        <f t="shared" si="11"/>
        <v>MOY CONSTRUCTION CO LTD.</v>
      </c>
      <c r="G111" s="24" t="s">
        <v>535</v>
      </c>
      <c r="H111" s="24" t="s">
        <v>106</v>
      </c>
      <c r="I111" s="24" t="s">
        <v>106</v>
      </c>
      <c r="J111" s="24" t="s">
        <v>107</v>
      </c>
      <c r="K111" s="24" t="s">
        <v>504</v>
      </c>
      <c r="L111" s="25">
        <v>43160</v>
      </c>
      <c r="M111" s="25">
        <v>43312</v>
      </c>
      <c r="N111" s="81">
        <f t="shared" si="17"/>
        <v>43312</v>
      </c>
      <c r="O111" s="77" t="str">
        <f t="shared" ca="1" si="18"/>
        <v>Expired</v>
      </c>
      <c r="P111" s="77" t="str" cm="1">
        <f t="array" aca="1" ref="P111" ca="1">_xlfn.IFS((N111-TODAY())&gt;=547,"06 Expires over 18 months",(N111-TODAY())&gt;=365,"05 Expires in 18 months",(N111-TODAY())&gt;=183,"04 Expires in 12 months",(N111-TODAY())&gt;=92,"03 Expires in 6 months",(N111-TODAY())&gt;=31,"02 Expires in 3 months",(N111-TODAY())&gt;=0,"01 Expires in 30 days",(N111-TODAY())&gt;=-31,"01 Expired last 30 days",(N111-TODAY())&gt;=-92,"02 Expired last 3 months",(N111-TODAY())&gt;=-183,"03 Expired last 6 months",(N111-TODAY())&gt;=-365,"04 Expired last 12 months",(N111-TODAY())&gt;=-547,"05 Expired last 18 months",TRUE,"06 Expired over 18 months")</f>
        <v>06 Expired over 18 months</v>
      </c>
      <c r="Q111" s="65">
        <v>499806</v>
      </c>
      <c r="R111" s="84">
        <f t="shared" si="20"/>
        <v>499806</v>
      </c>
      <c r="S111" s="77" t="str" cm="1">
        <f t="array" ref="S111">_xlfn.IFS(R111&gt;5000000,"Gold",R111&gt;=500000,"Silver",R111&gt;30000,"Bronze",TRUE,"Transactional")</f>
        <v>Bronze</v>
      </c>
      <c r="T111" s="24" t="s">
        <v>54</v>
      </c>
      <c r="U111" s="101" t="s">
        <v>131</v>
      </c>
      <c r="V111" s="101" t="s">
        <v>132</v>
      </c>
      <c r="W111" s="77" t="str">
        <f t="shared" si="14"/>
        <v>No</v>
      </c>
      <c r="X111" s="77" t="str">
        <f>IFERROR(_xlfn.XLOOKUP(J111&amp;"||"&amp;K111,'Mapping Ref.'!$J$2:$J$538,'Mapping Ref.'!$K$2:$K$538),"")</f>
        <v>Construction &amp; Estates</v>
      </c>
      <c r="Y111" s="77" t="str" cm="1">
        <f t="array" ref="Y111">_xlfn.IFS(R111&gt;2000000,"For Publication",R111&gt;100000,"PID",R111&gt;30000,"RFQ",TRUE,"Transactional")</f>
        <v>PID</v>
      </c>
      <c r="Z111" s="24" t="s">
        <v>76</v>
      </c>
      <c r="AA111" s="32">
        <v>5</v>
      </c>
      <c r="AB111" s="24">
        <v>0</v>
      </c>
      <c r="AC111" s="25">
        <v>43385</v>
      </c>
      <c r="AD111" s="24" t="s">
        <v>102</v>
      </c>
      <c r="AE111" s="24">
        <v>0</v>
      </c>
      <c r="AF111" s="24"/>
      <c r="AG111" s="24"/>
      <c r="AH111" s="24" t="s">
        <v>59</v>
      </c>
      <c r="AI111" s="24"/>
      <c r="AJ111" s="24" t="s">
        <v>60</v>
      </c>
      <c r="AK111" s="24"/>
      <c r="AL111" s="24"/>
      <c r="AM111" s="24"/>
      <c r="AN111" s="24"/>
      <c r="AO111" s="24">
        <v>0</v>
      </c>
      <c r="AP111" s="24" t="s">
        <v>60</v>
      </c>
      <c r="AQ111" s="24"/>
      <c r="AR111" s="24"/>
      <c r="AS111" s="89">
        <f t="shared" si="19"/>
        <v>4</v>
      </c>
      <c r="AT111" s="24" t="s">
        <v>536</v>
      </c>
    </row>
    <row r="112" spans="1:46" x14ac:dyDescent="0.5">
      <c r="A112" s="24">
        <v>128</v>
      </c>
      <c r="B112" s="24"/>
      <c r="C112" s="24" t="s">
        <v>77</v>
      </c>
      <c r="D112" s="24" t="s">
        <v>537</v>
      </c>
      <c r="E112" s="24" t="s">
        <v>538</v>
      </c>
      <c r="F112" s="77" t="str">
        <f t="shared" si="11"/>
        <v>FAMILY LIVES LTD - T/A PARENTLINE PLUS</v>
      </c>
      <c r="G112" s="24" t="s">
        <v>539</v>
      </c>
      <c r="H112" s="24" t="s">
        <v>466</v>
      </c>
      <c r="I112" s="24" t="s">
        <v>189</v>
      </c>
      <c r="J112" s="24" t="s">
        <v>190</v>
      </c>
      <c r="K112" s="24" t="s">
        <v>191</v>
      </c>
      <c r="L112" s="25">
        <v>42826</v>
      </c>
      <c r="M112" s="25">
        <v>43921</v>
      </c>
      <c r="N112" s="81">
        <f t="shared" si="17"/>
        <v>43921</v>
      </c>
      <c r="O112" s="77" t="str">
        <f t="shared" ca="1" si="18"/>
        <v>Expired</v>
      </c>
      <c r="P112" s="77" t="str" cm="1">
        <f t="array" aca="1" ref="P112" ca="1">_xlfn.IFS((N112-TODAY())&gt;=547,"06 Expires over 18 months",(N112-TODAY())&gt;=365,"05 Expires in 18 months",(N112-TODAY())&gt;=183,"04 Expires in 12 months",(N112-TODAY())&gt;=92,"03 Expires in 6 months",(N112-TODAY())&gt;=31,"02 Expires in 3 months",(N112-TODAY())&gt;=0,"01 Expires in 30 days",(N112-TODAY())&gt;=-31,"01 Expired last 30 days",(N112-TODAY())&gt;=-92,"02 Expired last 3 months",(N112-TODAY())&gt;=-183,"03 Expired last 6 months",(N112-TODAY())&gt;=-365,"04 Expired last 12 months",(N112-TODAY())&gt;=-547,"05 Expired last 18 months",TRUE,"06 Expired over 18 months")</f>
        <v>06 Expired over 18 months</v>
      </c>
      <c r="Q112" s="65">
        <v>80397</v>
      </c>
      <c r="R112" s="84">
        <f t="shared" si="20"/>
        <v>234491.25</v>
      </c>
      <c r="S112" s="77" t="str" cm="1">
        <f t="array" ref="S112">_xlfn.IFS(R112&gt;5000000,"Gold",R112&gt;=500000,"Silver",R112&gt;30000,"Bronze",TRUE,"Transactional")</f>
        <v>Bronze</v>
      </c>
      <c r="T112" s="24" t="s">
        <v>54</v>
      </c>
      <c r="U112" s="101" t="s">
        <v>99</v>
      </c>
      <c r="V112" s="101" t="s">
        <v>100</v>
      </c>
      <c r="W112" s="77" t="str">
        <f t="shared" si="14"/>
        <v>No</v>
      </c>
      <c r="X112" s="77" t="str">
        <f>IFERROR(_xlfn.XLOOKUP(J112&amp;"||"&amp;K112,'Mapping Ref.'!$J$2:$J$538,'Mapping Ref.'!$K$2:$K$538),"")</f>
        <v>Childrens &amp; Adults</v>
      </c>
      <c r="Y112" s="77" t="str" cm="1">
        <f t="array" ref="Y112">_xlfn.IFS(R112&gt;2000000,"For Publication",R112&gt;100000,"PID",R112&gt;30000,"RFQ",TRUE,"Transactional")</f>
        <v>PID</v>
      </c>
      <c r="Z112" s="24" t="s">
        <v>86</v>
      </c>
      <c r="AA112" s="32">
        <v>36</v>
      </c>
      <c r="AB112" s="24">
        <v>0</v>
      </c>
      <c r="AC112" s="25">
        <v>43386</v>
      </c>
      <c r="AD112" s="24" t="s">
        <v>58</v>
      </c>
      <c r="AE112" s="24">
        <v>0</v>
      </c>
      <c r="AF112" s="24"/>
      <c r="AG112" s="24"/>
      <c r="AH112" s="24" t="s">
        <v>60</v>
      </c>
      <c r="AI112" s="24"/>
      <c r="AJ112" s="24" t="s">
        <v>59</v>
      </c>
      <c r="AK112" s="24"/>
      <c r="AL112" s="24"/>
      <c r="AM112" s="24"/>
      <c r="AN112" s="24"/>
      <c r="AO112" s="24">
        <v>0</v>
      </c>
      <c r="AP112" s="24" t="s">
        <v>60</v>
      </c>
      <c r="AQ112" s="24"/>
      <c r="AR112" s="24"/>
      <c r="AS112" s="89">
        <f t="shared" si="19"/>
        <v>35</v>
      </c>
      <c r="AT112" s="24" t="s">
        <v>540</v>
      </c>
    </row>
    <row r="113" spans="1:46" x14ac:dyDescent="0.5">
      <c r="A113" s="24">
        <v>130</v>
      </c>
      <c r="B113" s="24"/>
      <c r="C113" s="24" t="s">
        <v>77</v>
      </c>
      <c r="D113" s="24" t="s">
        <v>541</v>
      </c>
      <c r="E113" s="24" t="s">
        <v>542</v>
      </c>
      <c r="F113" s="77" t="str">
        <f t="shared" si="11"/>
        <v>MNM PROPERTY SERVICES LIMITED</v>
      </c>
      <c r="G113" s="24" t="s">
        <v>493</v>
      </c>
      <c r="H113" s="24" t="s">
        <v>494</v>
      </c>
      <c r="I113" s="24" t="s">
        <v>488</v>
      </c>
      <c r="J113" s="24" t="s">
        <v>107</v>
      </c>
      <c r="K113" s="24" t="s">
        <v>543</v>
      </c>
      <c r="L113" s="25">
        <v>41701</v>
      </c>
      <c r="M113" s="25">
        <v>43162</v>
      </c>
      <c r="N113" s="81">
        <f t="shared" si="17"/>
        <v>43527</v>
      </c>
      <c r="O113" s="77" t="str">
        <f t="shared" ca="1" si="18"/>
        <v>Expired</v>
      </c>
      <c r="P113" s="77" t="str" cm="1">
        <f t="array" aca="1" ref="P113" ca="1">_xlfn.IFS((N113-TODAY())&gt;=547,"06 Expires over 18 months",(N113-TODAY())&gt;=365,"05 Expires in 18 months",(N113-TODAY())&gt;=183,"04 Expires in 12 months",(N113-TODAY())&gt;=92,"03 Expires in 6 months",(N113-TODAY())&gt;=31,"02 Expires in 3 months",(N113-TODAY())&gt;=0,"01 Expires in 30 days",(N113-TODAY())&gt;=-31,"01 Expired last 30 days",(N113-TODAY())&gt;=-92,"02 Expired last 3 months",(N113-TODAY())&gt;=-183,"03 Expired last 6 months",(N113-TODAY())&gt;=-365,"04 Expired last 12 months",(N113-TODAY())&gt;=-547,"05 Expired last 18 months",TRUE,"06 Expired over 18 months")</f>
        <v>06 Expired over 18 months</v>
      </c>
      <c r="Q113" s="65">
        <v>250000</v>
      </c>
      <c r="R113" s="84">
        <f t="shared" si="20"/>
        <v>1250000</v>
      </c>
      <c r="S113" s="77" t="str" cm="1">
        <f t="array" ref="S113">_xlfn.IFS(R113&gt;5000000,"Gold",R113&gt;=500000,"Silver",R113&gt;30000,"Bronze",TRUE,"Transactional")</f>
        <v>Silver</v>
      </c>
      <c r="T113" s="24" t="s">
        <v>122</v>
      </c>
      <c r="U113" s="101" t="s">
        <v>123</v>
      </c>
      <c r="V113" s="101" t="s">
        <v>124</v>
      </c>
      <c r="W113" s="77" t="str">
        <f t="shared" si="14"/>
        <v>Yes</v>
      </c>
      <c r="X113" s="77" t="str">
        <f>IFERROR(_xlfn.XLOOKUP(J113&amp;"||"&amp;K113,'Mapping Ref.'!$J$2:$J$538,'Mapping Ref.'!$K$2:$K$538),"")</f>
        <v>Construction &amp; Estates</v>
      </c>
      <c r="Y113" s="77" t="str" cm="1">
        <f t="array" ref="Y113">_xlfn.IFS(R113&gt;2000000,"For Publication",R113&gt;100000,"PID",R113&gt;30000,"RFQ",TRUE,"Transactional")</f>
        <v>PID</v>
      </c>
      <c r="Z113" s="24" t="s">
        <v>101</v>
      </c>
      <c r="AA113" s="32">
        <v>48</v>
      </c>
      <c r="AB113" s="24">
        <v>12</v>
      </c>
      <c r="AC113" s="25">
        <v>43388</v>
      </c>
      <c r="AD113" s="24" t="s">
        <v>102</v>
      </c>
      <c r="AE113" s="24">
        <v>982</v>
      </c>
      <c r="AF113" s="24"/>
      <c r="AG113" s="24"/>
      <c r="AH113" s="24" t="s">
        <v>60</v>
      </c>
      <c r="AI113" s="24"/>
      <c r="AJ113" s="24" t="s">
        <v>60</v>
      </c>
      <c r="AK113" s="24"/>
      <c r="AL113" s="24"/>
      <c r="AM113" s="24"/>
      <c r="AN113" s="24"/>
      <c r="AO113" s="24"/>
      <c r="AP113" s="24" t="s">
        <v>59</v>
      </c>
      <c r="AQ113" s="24"/>
      <c r="AR113" s="24"/>
      <c r="AS113" s="89">
        <f t="shared" si="19"/>
        <v>60</v>
      </c>
      <c r="AT113" s="24" t="s">
        <v>496</v>
      </c>
    </row>
    <row r="114" spans="1:46" x14ac:dyDescent="0.5">
      <c r="A114" s="24">
        <v>131</v>
      </c>
      <c r="B114" s="24"/>
      <c r="C114" s="24" t="s">
        <v>77</v>
      </c>
      <c r="D114" s="24" t="s">
        <v>544</v>
      </c>
      <c r="E114" s="24" t="s">
        <v>545</v>
      </c>
      <c r="F114" s="77" t="str">
        <f t="shared" si="11"/>
        <v>MEAD BUILDING SERVICES LTD</v>
      </c>
      <c r="G114" s="24" t="s">
        <v>499</v>
      </c>
      <c r="H114" s="24" t="s">
        <v>494</v>
      </c>
      <c r="I114" s="24" t="s">
        <v>488</v>
      </c>
      <c r="J114" s="24" t="s">
        <v>107</v>
      </c>
      <c r="K114" s="24" t="s">
        <v>543</v>
      </c>
      <c r="L114" s="25">
        <v>41701</v>
      </c>
      <c r="M114" s="25">
        <v>43162</v>
      </c>
      <c r="N114" s="81">
        <f t="shared" si="17"/>
        <v>43527</v>
      </c>
      <c r="O114" s="77" t="str">
        <f t="shared" ca="1" si="18"/>
        <v>Expired</v>
      </c>
      <c r="P114" s="77" t="str" cm="1">
        <f t="array" aca="1" ref="P114" ca="1">_xlfn.IFS((N114-TODAY())&gt;=547,"06 Expires over 18 months",(N114-TODAY())&gt;=365,"05 Expires in 18 months",(N114-TODAY())&gt;=183,"04 Expires in 12 months",(N114-TODAY())&gt;=92,"03 Expires in 6 months",(N114-TODAY())&gt;=31,"02 Expires in 3 months",(N114-TODAY())&gt;=0,"01 Expires in 30 days",(N114-TODAY())&gt;=-31,"01 Expired last 30 days",(N114-TODAY())&gt;=-92,"02 Expired last 3 months",(N114-TODAY())&gt;=-183,"03 Expired last 6 months",(N114-TODAY())&gt;=-365,"04 Expired last 12 months",(N114-TODAY())&gt;=-547,"05 Expired last 18 months",TRUE,"06 Expired over 18 months")</f>
        <v>06 Expired over 18 months</v>
      </c>
      <c r="Q114" s="65">
        <v>250000</v>
      </c>
      <c r="R114" s="84">
        <f t="shared" si="20"/>
        <v>1250000</v>
      </c>
      <c r="S114" s="77" t="str" cm="1">
        <f t="array" ref="S114">_xlfn.IFS(R114&gt;5000000,"Gold",R114&gt;=500000,"Silver",R114&gt;30000,"Bronze",TRUE,"Transactional")</f>
        <v>Silver</v>
      </c>
      <c r="T114" s="24" t="s">
        <v>54</v>
      </c>
      <c r="U114" s="101" t="s">
        <v>123</v>
      </c>
      <c r="V114" s="101" t="s">
        <v>124</v>
      </c>
      <c r="W114" s="77" t="str">
        <f t="shared" si="14"/>
        <v>Yes</v>
      </c>
      <c r="X114" s="77" t="str">
        <f>IFERROR(_xlfn.XLOOKUP(J114&amp;"||"&amp;K114,'Mapping Ref.'!$J$2:$J$538,'Mapping Ref.'!$K$2:$K$538),"")</f>
        <v>Construction &amp; Estates</v>
      </c>
      <c r="Y114" s="77" t="str" cm="1">
        <f t="array" ref="Y114">_xlfn.IFS(R114&gt;2000000,"For Publication",R114&gt;100000,"PID",R114&gt;30000,"RFQ",TRUE,"Transactional")</f>
        <v>PID</v>
      </c>
      <c r="Z114" s="24" t="s">
        <v>101</v>
      </c>
      <c r="AA114" s="32">
        <v>48</v>
      </c>
      <c r="AB114" s="24">
        <v>12</v>
      </c>
      <c r="AC114" s="25">
        <v>43388</v>
      </c>
      <c r="AD114" s="24" t="s">
        <v>102</v>
      </c>
      <c r="AE114" s="24">
        <v>983</v>
      </c>
      <c r="AF114" s="24"/>
      <c r="AG114" s="24"/>
      <c r="AH114" s="24" t="s">
        <v>60</v>
      </c>
      <c r="AI114" s="24"/>
      <c r="AJ114" s="24" t="s">
        <v>60</v>
      </c>
      <c r="AK114" s="24"/>
      <c r="AL114" s="24"/>
      <c r="AM114" s="24"/>
      <c r="AN114" s="24"/>
      <c r="AO114" s="24"/>
      <c r="AP114" s="24" t="s">
        <v>59</v>
      </c>
      <c r="AQ114" s="24"/>
      <c r="AR114" s="24"/>
      <c r="AS114" s="89">
        <f t="shared" si="19"/>
        <v>60</v>
      </c>
      <c r="AT114" s="24" t="s">
        <v>500</v>
      </c>
    </row>
    <row r="115" spans="1:46" x14ac:dyDescent="0.5">
      <c r="A115" s="24">
        <v>132</v>
      </c>
      <c r="B115" s="24"/>
      <c r="C115" s="24" t="s">
        <v>77</v>
      </c>
      <c r="D115" s="24" t="s">
        <v>546</v>
      </c>
      <c r="E115" s="24" t="s">
        <v>545</v>
      </c>
      <c r="F115" s="77" t="str">
        <f t="shared" si="11"/>
        <v>MNM PROPERTY SERVICES LIMITED</v>
      </c>
      <c r="G115" s="24" t="s">
        <v>493</v>
      </c>
      <c r="H115" s="24" t="s">
        <v>494</v>
      </c>
      <c r="I115" s="24" t="s">
        <v>488</v>
      </c>
      <c r="J115" s="24" t="s">
        <v>107</v>
      </c>
      <c r="K115" s="24" t="s">
        <v>543</v>
      </c>
      <c r="L115" s="25">
        <v>41701</v>
      </c>
      <c r="M115" s="25">
        <v>43162</v>
      </c>
      <c r="N115" s="81">
        <f t="shared" si="17"/>
        <v>43527</v>
      </c>
      <c r="O115" s="77" t="str">
        <f t="shared" ca="1" si="18"/>
        <v>Expired</v>
      </c>
      <c r="P115" s="77" t="str" cm="1">
        <f t="array" aca="1" ref="P115" ca="1">_xlfn.IFS((N115-TODAY())&gt;=547,"06 Expires over 18 months",(N115-TODAY())&gt;=365,"05 Expires in 18 months",(N115-TODAY())&gt;=183,"04 Expires in 12 months",(N115-TODAY())&gt;=92,"03 Expires in 6 months",(N115-TODAY())&gt;=31,"02 Expires in 3 months",(N115-TODAY())&gt;=0,"01 Expires in 30 days",(N115-TODAY())&gt;=-31,"01 Expired last 30 days",(N115-TODAY())&gt;=-92,"02 Expired last 3 months",(N115-TODAY())&gt;=-183,"03 Expired last 6 months",(N115-TODAY())&gt;=-365,"04 Expired last 12 months",(N115-TODAY())&gt;=-547,"05 Expired last 18 months",TRUE,"06 Expired over 18 months")</f>
        <v>06 Expired over 18 months</v>
      </c>
      <c r="Q115" s="65">
        <v>250000</v>
      </c>
      <c r="R115" s="84">
        <f t="shared" si="20"/>
        <v>1250000</v>
      </c>
      <c r="S115" s="77" t="str" cm="1">
        <f t="array" ref="S115">_xlfn.IFS(R115&gt;5000000,"Gold",R115&gt;=500000,"Silver",R115&gt;30000,"Bronze",TRUE,"Transactional")</f>
        <v>Silver</v>
      </c>
      <c r="T115" s="24" t="s">
        <v>122</v>
      </c>
      <c r="U115" s="101" t="s">
        <v>123</v>
      </c>
      <c r="V115" s="101" t="s">
        <v>124</v>
      </c>
      <c r="W115" s="77" t="str">
        <f t="shared" si="14"/>
        <v>Yes</v>
      </c>
      <c r="X115" s="77" t="str">
        <f>IFERROR(_xlfn.XLOOKUP(J115&amp;"||"&amp;K115,'Mapping Ref.'!$J$2:$J$538,'Mapping Ref.'!$K$2:$K$538),"")</f>
        <v>Construction &amp; Estates</v>
      </c>
      <c r="Y115" s="77" t="str" cm="1">
        <f t="array" ref="Y115">_xlfn.IFS(R115&gt;2000000,"For Publication",R115&gt;100000,"PID",R115&gt;30000,"RFQ",TRUE,"Transactional")</f>
        <v>PID</v>
      </c>
      <c r="Z115" s="24" t="s">
        <v>101</v>
      </c>
      <c r="AA115" s="32">
        <v>48</v>
      </c>
      <c r="AB115" s="24">
        <v>12</v>
      </c>
      <c r="AC115" s="25">
        <v>43388</v>
      </c>
      <c r="AD115" s="24" t="s">
        <v>102</v>
      </c>
      <c r="AE115" s="24">
        <v>983</v>
      </c>
      <c r="AF115" s="24"/>
      <c r="AG115" s="24"/>
      <c r="AH115" s="24" t="s">
        <v>60</v>
      </c>
      <c r="AI115" s="24"/>
      <c r="AJ115" s="24" t="s">
        <v>60</v>
      </c>
      <c r="AK115" s="24"/>
      <c r="AL115" s="24"/>
      <c r="AM115" s="24"/>
      <c r="AN115" s="24"/>
      <c r="AO115" s="24"/>
      <c r="AP115" s="24" t="s">
        <v>59</v>
      </c>
      <c r="AQ115" s="24"/>
      <c r="AR115" s="24"/>
      <c r="AS115" s="89">
        <f t="shared" si="19"/>
        <v>60</v>
      </c>
      <c r="AT115" s="24" t="s">
        <v>496</v>
      </c>
    </row>
    <row r="116" spans="1:46" x14ac:dyDescent="0.5">
      <c r="A116" s="24">
        <v>133</v>
      </c>
      <c r="B116" s="24" t="s">
        <v>506</v>
      </c>
      <c r="C116" s="24"/>
      <c r="D116" s="24" t="s">
        <v>547</v>
      </c>
      <c r="E116" s="24" t="s">
        <v>548</v>
      </c>
      <c r="F116" s="77" t="str">
        <f t="shared" si="11"/>
        <v>CALL RESPONSE 24/7 LLP - IN LIQUIDATION</v>
      </c>
      <c r="G116" s="24" t="s">
        <v>549</v>
      </c>
      <c r="H116" s="24" t="s">
        <v>494</v>
      </c>
      <c r="I116" s="24" t="s">
        <v>488</v>
      </c>
      <c r="J116" s="24" t="s">
        <v>107</v>
      </c>
      <c r="K116" s="24" t="s">
        <v>543</v>
      </c>
      <c r="L116" s="25">
        <v>41342</v>
      </c>
      <c r="M116" s="25">
        <v>44804</v>
      </c>
      <c r="N116" s="81">
        <f t="shared" si="17"/>
        <v>46265</v>
      </c>
      <c r="O116" s="77" t="str">
        <f t="shared" ca="1" si="18"/>
        <v>Live</v>
      </c>
      <c r="P116" s="77" t="str" cm="1">
        <f t="array" aca="1" ref="P116" ca="1">_xlfn.IFS((N116-TODAY())&gt;=547,"06 Expires over 18 months",(N116-TODAY())&gt;=365,"05 Expires in 18 months",(N116-TODAY())&gt;=183,"04 Expires in 12 months",(N116-TODAY())&gt;=92,"03 Expires in 6 months",(N116-TODAY())&gt;=31,"02 Expires in 3 months",(N116-TODAY())&gt;=0,"01 Expires in 30 days",(N116-TODAY())&gt;=-31,"01 Expired last 30 days",(N116-TODAY())&gt;=-92,"02 Expired last 3 months",(N116-TODAY())&gt;=-183,"03 Expired last 6 months",(N116-TODAY())&gt;=-365,"04 Expired last 12 months",(N116-TODAY())&gt;=-547,"05 Expired last 18 months",TRUE,"06 Expired over 18 months")</f>
        <v>01 Expires in 30 days</v>
      </c>
      <c r="Q116" s="65">
        <v>50000</v>
      </c>
      <c r="R116" s="84">
        <f t="shared" si="20"/>
        <v>670833.33333333337</v>
      </c>
      <c r="S116" s="77" t="str" cm="1">
        <f t="array" ref="S116">_xlfn.IFS(R116&gt;5000000,"Gold",R116&gt;=500000,"Silver",R116&gt;30000,"Bronze",TRUE,"Transactional")</f>
        <v>Silver</v>
      </c>
      <c r="T116" s="24" t="s">
        <v>54</v>
      </c>
      <c r="U116" s="101" t="s">
        <v>116</v>
      </c>
      <c r="V116" s="101" t="s">
        <v>409</v>
      </c>
      <c r="W116" s="77" t="str">
        <f t="shared" si="14"/>
        <v>Yes</v>
      </c>
      <c r="X116" s="77" t="str">
        <f>IFERROR(_xlfn.XLOOKUP(J116&amp;"||"&amp;K116,'Mapping Ref.'!$J$2:$J$538,'Mapping Ref.'!$K$2:$K$538),"")</f>
        <v>Construction &amp; Estates</v>
      </c>
      <c r="Y116" s="77" t="str" cm="1">
        <f t="array" ref="Y116">_xlfn.IFS(R116&gt;2000000,"For Publication",R116&gt;100000,"PID",R116&gt;30000,"RFQ",TRUE,"Transactional")</f>
        <v>PID</v>
      </c>
      <c r="Z116" s="24" t="s">
        <v>86</v>
      </c>
      <c r="AA116" s="32">
        <v>60</v>
      </c>
      <c r="AB116" s="24">
        <v>48</v>
      </c>
      <c r="AC116" s="25">
        <v>43388</v>
      </c>
      <c r="AD116" s="24" t="s">
        <v>102</v>
      </c>
      <c r="AE116" s="24">
        <v>2097</v>
      </c>
      <c r="AF116" s="24"/>
      <c r="AG116" s="24"/>
      <c r="AH116" s="24" t="s">
        <v>60</v>
      </c>
      <c r="AI116" s="24"/>
      <c r="AJ116" s="24" t="s">
        <v>60</v>
      </c>
      <c r="AK116" s="24" t="s">
        <v>550</v>
      </c>
      <c r="AL116" s="24"/>
      <c r="AM116" s="24"/>
      <c r="AN116" s="24"/>
      <c r="AO116" s="24"/>
      <c r="AP116" s="24" t="s">
        <v>59</v>
      </c>
      <c r="AQ116" s="24"/>
      <c r="AR116" s="24"/>
      <c r="AS116" s="89">
        <f t="shared" si="19"/>
        <v>161</v>
      </c>
      <c r="AT116" s="24" t="s">
        <v>551</v>
      </c>
    </row>
    <row r="117" spans="1:46" x14ac:dyDescent="0.5">
      <c r="A117" s="24">
        <v>134</v>
      </c>
      <c r="B117" s="24"/>
      <c r="C117" s="24" t="s">
        <v>77</v>
      </c>
      <c r="D117" s="24" t="s">
        <v>552</v>
      </c>
      <c r="E117" s="24" t="s">
        <v>553</v>
      </c>
      <c r="F117" s="77" t="str">
        <f t="shared" si="11"/>
        <v>AXIS EUROPE PLC</v>
      </c>
      <c r="G117" s="24" t="s">
        <v>554</v>
      </c>
      <c r="H117" s="24" t="s">
        <v>555</v>
      </c>
      <c r="I117" s="24" t="s">
        <v>488</v>
      </c>
      <c r="J117" s="24" t="s">
        <v>107</v>
      </c>
      <c r="K117" s="24" t="s">
        <v>543</v>
      </c>
      <c r="L117" s="25">
        <v>43409</v>
      </c>
      <c r="M117" s="25">
        <v>43738</v>
      </c>
      <c r="N117" s="81">
        <f t="shared" si="17"/>
        <v>43738</v>
      </c>
      <c r="O117" s="77" t="str">
        <f t="shared" ca="1" si="18"/>
        <v>Expired</v>
      </c>
      <c r="P117" s="77" t="str" cm="1">
        <f t="array" aca="1" ref="P117" ca="1">_xlfn.IFS((N117-TODAY())&gt;=547,"06 Expires over 18 months",(N117-TODAY())&gt;=365,"05 Expires in 18 months",(N117-TODAY())&gt;=183,"04 Expires in 12 months",(N117-TODAY())&gt;=92,"03 Expires in 6 months",(N117-TODAY())&gt;=31,"02 Expires in 3 months",(N117-TODAY())&gt;=0,"01 Expires in 30 days",(N117-TODAY())&gt;=-31,"01 Expired last 30 days",(N117-TODAY())&gt;=-92,"02 Expired last 3 months",(N117-TODAY())&gt;=-183,"03 Expired last 6 months",(N117-TODAY())&gt;=-365,"04 Expired last 12 months",(N117-TODAY())&gt;=-547,"05 Expired last 18 months",TRUE,"06 Expired over 18 months")</f>
        <v>06 Expired over 18 months</v>
      </c>
      <c r="Q117" s="65">
        <v>257000</v>
      </c>
      <c r="R117" s="84">
        <f t="shared" si="20"/>
        <v>257000</v>
      </c>
      <c r="S117" s="77" t="str" cm="1">
        <f t="array" ref="S117">_xlfn.IFS(R117&gt;5000000,"Gold",R117&gt;=500000,"Silver",R117&gt;30000,"Bronze",TRUE,"Transactional")</f>
        <v>Bronze</v>
      </c>
      <c r="T117" s="24" t="s">
        <v>122</v>
      </c>
      <c r="U117" s="101" t="s">
        <v>123</v>
      </c>
      <c r="V117" s="101" t="s">
        <v>338</v>
      </c>
      <c r="W117" s="77" t="str">
        <f t="shared" si="14"/>
        <v>No</v>
      </c>
      <c r="X117" s="77" t="str">
        <f>IFERROR(_xlfn.XLOOKUP(J117&amp;"||"&amp;K117,'Mapping Ref.'!$J$2:$J$538,'Mapping Ref.'!$K$2:$K$538),"")</f>
        <v>Construction &amp; Estates</v>
      </c>
      <c r="Y117" s="77" t="str" cm="1">
        <f t="array" ref="Y117">_xlfn.IFS(R117&gt;2000000,"For Publication",R117&gt;100000,"PID",R117&gt;30000,"RFQ",TRUE,"Transactional")</f>
        <v>PID</v>
      </c>
      <c r="Z117" s="24" t="s">
        <v>57</v>
      </c>
      <c r="AA117" s="32">
        <v>10</v>
      </c>
      <c r="AB117" s="24">
        <v>0</v>
      </c>
      <c r="AC117" s="25">
        <v>43388</v>
      </c>
      <c r="AD117" s="24" t="s">
        <v>58</v>
      </c>
      <c r="AE117" s="24">
        <v>0</v>
      </c>
      <c r="AF117" s="24"/>
      <c r="AG117" s="24"/>
      <c r="AH117" s="24" t="s">
        <v>60</v>
      </c>
      <c r="AI117" s="24"/>
      <c r="AJ117" s="24" t="s">
        <v>60</v>
      </c>
      <c r="AK117" s="24"/>
      <c r="AL117" s="24"/>
      <c r="AM117" s="24"/>
      <c r="AN117" s="24"/>
      <c r="AO117" s="24"/>
      <c r="AP117" s="24" t="s">
        <v>59</v>
      </c>
      <c r="AQ117" s="24"/>
      <c r="AR117" s="24"/>
      <c r="AS117" s="89">
        <f t="shared" si="19"/>
        <v>10</v>
      </c>
      <c r="AT117" s="24" t="s">
        <v>556</v>
      </c>
    </row>
    <row r="118" spans="1:46" x14ac:dyDescent="0.5">
      <c r="A118" s="24">
        <v>135</v>
      </c>
      <c r="B118" s="24"/>
      <c r="C118" s="24"/>
      <c r="D118" s="24" t="s">
        <v>557</v>
      </c>
      <c r="E118" s="24" t="s">
        <v>558</v>
      </c>
      <c r="F118" s="77" t="str">
        <f t="shared" si="11"/>
        <v>MOUNTJOY LIMITED</v>
      </c>
      <c r="G118" s="24" t="s">
        <v>559</v>
      </c>
      <c r="H118" s="24" t="s">
        <v>510</v>
      </c>
      <c r="I118" s="24" t="s">
        <v>488</v>
      </c>
      <c r="J118" s="24" t="s">
        <v>107</v>
      </c>
      <c r="K118" s="24" t="s">
        <v>560</v>
      </c>
      <c r="L118" s="25">
        <v>41518</v>
      </c>
      <c r="M118" s="25">
        <v>43343</v>
      </c>
      <c r="N118" s="81">
        <f t="shared" si="17"/>
        <v>43708</v>
      </c>
      <c r="O118" s="77" t="str">
        <f t="shared" ca="1" si="18"/>
        <v>Expired</v>
      </c>
      <c r="P118" s="77" t="str" cm="1">
        <f t="array" aca="1" ref="P118" ca="1">_xlfn.IFS((N118-TODAY())&gt;=547,"06 Expires over 18 months",(N118-TODAY())&gt;=365,"05 Expires in 18 months",(N118-TODAY())&gt;=183,"04 Expires in 12 months",(N118-TODAY())&gt;=92,"03 Expires in 6 months",(N118-TODAY())&gt;=31,"02 Expires in 3 months",(N118-TODAY())&gt;=0,"01 Expires in 30 days",(N118-TODAY())&gt;=-31,"01 Expired last 30 days",(N118-TODAY())&gt;=-92,"02 Expired last 3 months",(N118-TODAY())&gt;=-183,"03 Expired last 6 months",(N118-TODAY())&gt;=-365,"04 Expired last 12 months",(N118-TODAY())&gt;=-547,"05 Expired last 18 months",TRUE,"06 Expired over 18 months")</f>
        <v>06 Expired over 18 months</v>
      </c>
      <c r="Q118" s="65">
        <v>1500000</v>
      </c>
      <c r="R118" s="84">
        <f t="shared" si="20"/>
        <v>8875000</v>
      </c>
      <c r="S118" s="77" t="str" cm="1">
        <f t="array" ref="S118">_xlfn.IFS(R118&gt;5000000,"Gold",R118&gt;=500000,"Silver",R118&gt;30000,"Bronze",TRUE,"Transactional")</f>
        <v>Gold</v>
      </c>
      <c r="T118" s="24" t="s">
        <v>54</v>
      </c>
      <c r="U118" s="101" t="s">
        <v>123</v>
      </c>
      <c r="V118" s="101" t="s">
        <v>124</v>
      </c>
      <c r="W118" s="77" t="str">
        <f t="shared" si="14"/>
        <v>Yes</v>
      </c>
      <c r="X118" s="77" t="str">
        <f>IFERROR(_xlfn.XLOOKUP(J118&amp;"||"&amp;K118,'Mapping Ref.'!$J$2:$J$538,'Mapping Ref.'!$K$2:$K$538),"")</f>
        <v>Construction &amp; Estates</v>
      </c>
      <c r="Y118" s="77" t="str" cm="1">
        <f t="array" ref="Y118">_xlfn.IFS(R118&gt;2000000,"For Publication",R118&gt;100000,"PID",R118&gt;30000,"RFQ",TRUE,"Transactional")</f>
        <v>For Publication</v>
      </c>
      <c r="Z118" s="24" t="s">
        <v>76</v>
      </c>
      <c r="AA118" s="32">
        <v>48</v>
      </c>
      <c r="AB118" s="24">
        <v>12</v>
      </c>
      <c r="AC118" s="25">
        <v>43388</v>
      </c>
      <c r="AD118" s="24" t="s">
        <v>102</v>
      </c>
      <c r="AE118" s="24">
        <v>981</v>
      </c>
      <c r="AF118" s="24"/>
      <c r="AG118" s="24"/>
      <c r="AH118" s="24" t="s">
        <v>60</v>
      </c>
      <c r="AI118" s="24"/>
      <c r="AJ118" s="24" t="s">
        <v>60</v>
      </c>
      <c r="AK118" s="24"/>
      <c r="AL118" s="24"/>
      <c r="AM118" s="24"/>
      <c r="AN118" s="24"/>
      <c r="AO118" s="24"/>
      <c r="AP118" s="24" t="s">
        <v>59</v>
      </c>
      <c r="AQ118" s="24"/>
      <c r="AR118" s="24"/>
      <c r="AS118" s="89">
        <f t="shared" si="19"/>
        <v>71</v>
      </c>
      <c r="AT118" s="24" t="s">
        <v>561</v>
      </c>
    </row>
    <row r="119" spans="1:46" x14ac:dyDescent="0.5">
      <c r="A119" s="24">
        <v>136</v>
      </c>
      <c r="B119" s="24"/>
      <c r="C119" s="24"/>
      <c r="D119" s="24" t="s">
        <v>562</v>
      </c>
      <c r="E119" s="24" t="s">
        <v>563</v>
      </c>
      <c r="F119" s="77" t="str">
        <f t="shared" si="11"/>
        <v>Midland MHR</v>
      </c>
      <c r="G119" s="24" t="s">
        <v>564</v>
      </c>
      <c r="H119" s="24" t="s">
        <v>565</v>
      </c>
      <c r="I119" s="24" t="s">
        <v>96</v>
      </c>
      <c r="J119" s="24" t="s">
        <v>97</v>
      </c>
      <c r="K119" s="27" t="s">
        <v>349</v>
      </c>
      <c r="L119" s="25">
        <v>40354</v>
      </c>
      <c r="M119" s="25">
        <v>46021</v>
      </c>
      <c r="N119" s="81">
        <f t="shared" si="17"/>
        <v>46021</v>
      </c>
      <c r="O119" s="77" t="str">
        <f t="shared" ca="1" si="18"/>
        <v>Expired</v>
      </c>
      <c r="P119" s="77" t="str" cm="1">
        <f t="array" aca="1" ref="P119" ca="1">_xlfn.IFS((N119-TODAY())&gt;=547,"06 Expires over 18 months",(N119-TODAY())&gt;=365,"05 Expires in 18 months",(N119-TODAY())&gt;=183,"04 Expires in 12 months",(N119-TODAY())&gt;=92,"03 Expires in 6 months",(N119-TODAY())&gt;=31,"02 Expires in 3 months",(N119-TODAY())&gt;=0,"01 Expires in 30 days",(N119-TODAY())&gt;=-31,"01 Expired last 30 days",(N119-TODAY())&gt;=-92,"02 Expired last 3 months",(N119-TODAY())&gt;=-183,"03 Expired last 6 months",(N119-TODAY())&gt;=-365,"04 Expired last 12 months",(N119-TODAY())&gt;=-547,"05 Expired last 18 months",TRUE,"06 Expired over 18 months")</f>
        <v>04 Expired last 12 months</v>
      </c>
      <c r="Q119" s="65">
        <v>33000000</v>
      </c>
      <c r="R119" s="84">
        <f t="shared" si="20"/>
        <v>511500000</v>
      </c>
      <c r="S119" s="77" t="str" cm="1">
        <f t="array" ref="S119">_xlfn.IFS(R119&gt;5000000,"Gold",R119&gt;=500000,"Silver",R119&gt;30000,"Bronze",TRUE,"Transactional")</f>
        <v>Gold</v>
      </c>
      <c r="T119" s="24" t="s">
        <v>54</v>
      </c>
      <c r="U119" s="101" t="s">
        <v>237</v>
      </c>
      <c r="V119" s="101" t="s">
        <v>566</v>
      </c>
      <c r="W119" s="77" t="str">
        <f t="shared" si="14"/>
        <v>No</v>
      </c>
      <c r="X119" s="77" t="str">
        <f>IFERROR(_xlfn.XLOOKUP(J119&amp;"||"&amp;K119,'Mapping Ref.'!$J$2:$J$538,'Mapping Ref.'!$K$2:$K$538),"")</f>
        <v>Corporate</v>
      </c>
      <c r="Y119" s="77" t="str" cm="1">
        <f t="array" ref="Y119">_xlfn.IFS(R119&gt;2000000,"For Publication",R119&gt;100000,"PID",R119&gt;30000,"RFQ",TRUE,"Transactional")</f>
        <v>For Publication</v>
      </c>
      <c r="Z119" s="24" t="s">
        <v>71</v>
      </c>
      <c r="AA119" s="32">
        <v>96</v>
      </c>
      <c r="AB119" s="24">
        <v>0</v>
      </c>
      <c r="AC119" s="25">
        <v>43388</v>
      </c>
      <c r="AD119" s="24" t="s">
        <v>102</v>
      </c>
      <c r="AE119" s="24">
        <v>0</v>
      </c>
      <c r="AF119" s="24"/>
      <c r="AG119" s="24"/>
      <c r="AH119" s="24" t="s">
        <v>60</v>
      </c>
      <c r="AI119" s="24" t="s">
        <v>60</v>
      </c>
      <c r="AJ119" s="24" t="s">
        <v>60</v>
      </c>
      <c r="AK119" s="24"/>
      <c r="AL119" s="24"/>
      <c r="AM119" s="24"/>
      <c r="AN119" s="24"/>
      <c r="AO119" s="24">
        <v>5.8999999999999997E-2</v>
      </c>
      <c r="AP119" s="24" t="s">
        <v>59</v>
      </c>
      <c r="AQ119" s="24"/>
      <c r="AR119" s="24"/>
      <c r="AS119" s="89">
        <f t="shared" si="19"/>
        <v>186</v>
      </c>
      <c r="AT119" s="24"/>
    </row>
    <row r="120" spans="1:46" x14ac:dyDescent="0.5">
      <c r="A120" s="24">
        <v>137</v>
      </c>
      <c r="B120" s="24"/>
      <c r="C120" s="24" t="s">
        <v>77</v>
      </c>
      <c r="D120" s="24" t="s">
        <v>567</v>
      </c>
      <c r="E120" s="24" t="s">
        <v>567</v>
      </c>
      <c r="F120" s="77" t="str">
        <f t="shared" si="11"/>
        <v>CARE FIRST</v>
      </c>
      <c r="G120" s="24" t="s">
        <v>568</v>
      </c>
      <c r="H120" s="24" t="s">
        <v>565</v>
      </c>
      <c r="I120" s="24" t="s">
        <v>96</v>
      </c>
      <c r="J120" s="24" t="s">
        <v>52</v>
      </c>
      <c r="K120" s="27" t="s">
        <v>349</v>
      </c>
      <c r="L120" s="25">
        <v>43191</v>
      </c>
      <c r="M120" s="25">
        <v>45016</v>
      </c>
      <c r="N120" s="81">
        <f t="shared" si="17"/>
        <v>45016</v>
      </c>
      <c r="O120" s="77" t="str">
        <f t="shared" ca="1" si="18"/>
        <v>Expired</v>
      </c>
      <c r="P120" s="77" t="str" cm="1">
        <f t="array" aca="1" ref="P120" ca="1">_xlfn.IFS((N120-TODAY())&gt;=547,"06 Expires over 18 months",(N120-TODAY())&gt;=365,"05 Expires in 18 months",(N120-TODAY())&gt;=183,"04 Expires in 12 months",(N120-TODAY())&gt;=92,"03 Expires in 6 months",(N120-TODAY())&gt;=31,"02 Expires in 3 months",(N120-TODAY())&gt;=0,"01 Expires in 30 days",(N120-TODAY())&gt;=-31,"01 Expired last 30 days",(N120-TODAY())&gt;=-92,"02 Expired last 3 months",(N120-TODAY())&gt;=-183,"03 Expired last 6 months",(N120-TODAY())&gt;=-365,"04 Expired last 12 months",(N120-TODAY())&gt;=-547,"05 Expired last 18 months",TRUE,"06 Expired over 18 months")</f>
        <v>06 Expired over 18 months</v>
      </c>
      <c r="Q120" s="65">
        <v>19872</v>
      </c>
      <c r="R120" s="84">
        <f t="shared" si="20"/>
        <v>97704</v>
      </c>
      <c r="S120" s="77" t="str" cm="1">
        <f t="array" ref="S120">_xlfn.IFS(R120&gt;5000000,"Gold",R120&gt;=500000,"Silver",R120&gt;30000,"Bronze",TRUE,"Transactional")</f>
        <v>Bronze</v>
      </c>
      <c r="T120" s="24" t="s">
        <v>54</v>
      </c>
      <c r="U120" s="101" t="s">
        <v>116</v>
      </c>
      <c r="V120" s="101" t="s">
        <v>569</v>
      </c>
      <c r="W120" s="77" t="str">
        <f t="shared" si="14"/>
        <v>No</v>
      </c>
      <c r="X120" s="77" t="str">
        <f>IFERROR(_xlfn.XLOOKUP(J120&amp;"||"&amp;K120,'Mapping Ref.'!$J$2:$J$538,'Mapping Ref.'!$K$2:$K$538),"")</f>
        <v>Corporate</v>
      </c>
      <c r="Y120" s="77" t="str" cm="1">
        <f t="array" ref="Y120">_xlfn.IFS(R120&gt;2000000,"For Publication",R120&gt;100000,"PID",R120&gt;30000,"RFQ",TRUE,"Transactional")</f>
        <v>RFQ</v>
      </c>
      <c r="Z120" s="24" t="s">
        <v>71</v>
      </c>
      <c r="AA120" s="32">
        <v>60</v>
      </c>
      <c r="AB120" s="24">
        <v>0</v>
      </c>
      <c r="AC120" s="25">
        <v>43388</v>
      </c>
      <c r="AD120" s="24" t="s">
        <v>102</v>
      </c>
      <c r="AE120" s="24">
        <v>0</v>
      </c>
      <c r="AF120" s="24"/>
      <c r="AG120" s="24"/>
      <c r="AH120" s="24" t="s">
        <v>60</v>
      </c>
      <c r="AI120" s="24" t="s">
        <v>60</v>
      </c>
      <c r="AJ120" s="24" t="s">
        <v>60</v>
      </c>
      <c r="AK120" s="24"/>
      <c r="AL120" s="24"/>
      <c r="AM120" s="24"/>
      <c r="AN120" s="24"/>
      <c r="AO120" s="63">
        <v>8956.7999999999993</v>
      </c>
      <c r="AP120" s="24" t="s">
        <v>59</v>
      </c>
      <c r="AQ120" s="24"/>
      <c r="AR120" s="24"/>
      <c r="AS120" s="89">
        <f t="shared" si="19"/>
        <v>59</v>
      </c>
      <c r="AT120" s="24" t="s">
        <v>570</v>
      </c>
    </row>
    <row r="121" spans="1:46" x14ac:dyDescent="0.5">
      <c r="A121" s="24">
        <v>138</v>
      </c>
      <c r="B121" s="24" t="s">
        <v>506</v>
      </c>
      <c r="C121" s="24"/>
      <c r="D121" s="24" t="s">
        <v>571</v>
      </c>
      <c r="E121" s="24" t="s">
        <v>572</v>
      </c>
      <c r="F121" s="77" t="str">
        <f t="shared" si="11"/>
        <v>NGA Human Resources</v>
      </c>
      <c r="G121" s="24" t="s">
        <v>573</v>
      </c>
      <c r="H121" s="101" t="s">
        <v>574</v>
      </c>
      <c r="I121" s="24" t="s">
        <v>96</v>
      </c>
      <c r="J121" s="24" t="s">
        <v>52</v>
      </c>
      <c r="K121" s="27" t="s">
        <v>349</v>
      </c>
      <c r="L121" s="25">
        <v>40969</v>
      </c>
      <c r="M121" s="25">
        <v>46474</v>
      </c>
      <c r="N121" s="81">
        <f t="shared" si="17"/>
        <v>46474</v>
      </c>
      <c r="O121" s="77" t="str">
        <f t="shared" ca="1" si="18"/>
        <v>Live</v>
      </c>
      <c r="P121" s="77" t="str" cm="1">
        <f t="array" aca="1" ref="P121" ca="1">_xlfn.IFS((N121-TODAY())&gt;=547,"06 Expires over 18 months",(N121-TODAY())&gt;=365,"05 Expires in 18 months",(N121-TODAY())&gt;=183,"04 Expires in 12 months",(N121-TODAY())&gt;=92,"03 Expires in 6 months",(N121-TODAY())&gt;=31,"02 Expires in 3 months",(N121-TODAY())&gt;=0,"01 Expires in 30 days",(N121-TODAY())&gt;=-31,"01 Expired last 30 days",(N121-TODAY())&gt;=-92,"02 Expired last 3 months",(N121-TODAY())&gt;=-183,"03 Expired last 6 months",(N121-TODAY())&gt;=-365,"04 Expired last 12 months",(N121-TODAY())&gt;=-547,"05 Expired last 18 months",TRUE,"06 Expired over 18 months")</f>
        <v>04 Expires in 12 months</v>
      </c>
      <c r="Q121" s="65">
        <v>12500</v>
      </c>
      <c r="R121" s="84">
        <f t="shared" si="20"/>
        <v>187500</v>
      </c>
      <c r="S121" s="77" t="str" cm="1">
        <f t="array" ref="S121">_xlfn.IFS(R121&gt;5000000,"Gold",R121&gt;=500000,"Silver",R121&gt;30000,"Bronze",TRUE,"Transactional")</f>
        <v>Bronze</v>
      </c>
      <c r="T121" s="24" t="s">
        <v>54</v>
      </c>
      <c r="U121" s="101" t="s">
        <v>116</v>
      </c>
      <c r="V121" s="101" t="s">
        <v>569</v>
      </c>
      <c r="W121" s="77" t="str">
        <f t="shared" si="14"/>
        <v>No</v>
      </c>
      <c r="X121" s="77" t="str">
        <f>IFERROR(_xlfn.XLOOKUP(J121&amp;"||"&amp;K121,'Mapping Ref.'!$J$2:$J$538,'Mapping Ref.'!$K$2:$K$538),"")</f>
        <v>Corporate</v>
      </c>
      <c r="Y121" s="77" t="str" cm="1">
        <f t="array" ref="Y121">_xlfn.IFS(R121&gt;2000000,"For Publication",R121&gt;100000,"PID",R121&gt;30000,"RFQ",TRUE,"Transactional")</f>
        <v>PID</v>
      </c>
      <c r="Z121" s="24" t="s">
        <v>149</v>
      </c>
      <c r="AA121" s="32">
        <v>60</v>
      </c>
      <c r="AB121" s="24">
        <v>0</v>
      </c>
      <c r="AC121" s="25">
        <v>43388</v>
      </c>
      <c r="AD121" s="24" t="s">
        <v>102</v>
      </c>
      <c r="AE121" s="24">
        <v>0</v>
      </c>
      <c r="AF121" s="24"/>
      <c r="AG121" s="24"/>
      <c r="AH121" s="24" t="s">
        <v>60</v>
      </c>
      <c r="AI121" s="24" t="s">
        <v>60</v>
      </c>
      <c r="AJ121" s="24" t="s">
        <v>60</v>
      </c>
      <c r="AK121" s="24"/>
      <c r="AL121" s="24"/>
      <c r="AM121" s="24"/>
      <c r="AN121" s="24"/>
      <c r="AO121" s="24">
        <v>0</v>
      </c>
      <c r="AP121" s="24" t="s">
        <v>60</v>
      </c>
      <c r="AQ121" s="24"/>
      <c r="AR121" s="24"/>
      <c r="AS121" s="89">
        <f t="shared" si="19"/>
        <v>180</v>
      </c>
      <c r="AT121" s="24"/>
    </row>
    <row r="122" spans="1:46" x14ac:dyDescent="0.5">
      <c r="A122" s="24">
        <v>139</v>
      </c>
      <c r="B122" s="24"/>
      <c r="C122" s="24" t="s">
        <v>77</v>
      </c>
      <c r="D122" s="24" t="s">
        <v>575</v>
      </c>
      <c r="E122" s="24" t="s">
        <v>576</v>
      </c>
      <c r="F122" s="77" t="str">
        <f t="shared" si="11"/>
        <v>Workplace Options</v>
      </c>
      <c r="G122" s="24" t="s">
        <v>577</v>
      </c>
      <c r="H122" s="101" t="s">
        <v>574</v>
      </c>
      <c r="I122" s="24" t="s">
        <v>96</v>
      </c>
      <c r="J122" s="24" t="s">
        <v>52</v>
      </c>
      <c r="K122" s="27" t="s">
        <v>349</v>
      </c>
      <c r="L122" s="25">
        <v>40940</v>
      </c>
      <c r="M122" s="25">
        <v>45857</v>
      </c>
      <c r="N122" s="81">
        <f t="shared" si="17"/>
        <v>46587</v>
      </c>
      <c r="O122" s="77" t="str">
        <f t="shared" ca="1" si="18"/>
        <v>Live</v>
      </c>
      <c r="P122" s="77" t="str" cm="1">
        <f t="array" aca="1" ref="P122" ca="1">_xlfn.IFS((N122-TODAY())&gt;=547,"06 Expires over 18 months",(N122-TODAY())&gt;=365,"05 Expires in 18 months",(N122-TODAY())&gt;=183,"04 Expires in 12 months",(N122-TODAY())&gt;=92,"03 Expires in 6 months",(N122-TODAY())&gt;=31,"02 Expires in 3 months",(N122-TODAY())&gt;=0,"01 Expires in 30 days",(N122-TODAY())&gt;=-31,"01 Expired last 30 days",(N122-TODAY())&gt;=-92,"02 Expired last 3 months",(N122-TODAY())&gt;=-183,"03 Expired last 6 months",(N122-TODAY())&gt;=-365,"04 Expired last 12 months",(N122-TODAY())&gt;=-547,"05 Expired last 18 months",TRUE,"06 Expired over 18 months")</f>
        <v>04 Expires in 12 months</v>
      </c>
      <c r="Q122" s="65">
        <v>11000</v>
      </c>
      <c r="R122" s="84">
        <f t="shared" si="20"/>
        <v>169583.33333333334</v>
      </c>
      <c r="S122" s="77" t="str" cm="1">
        <f t="array" ref="S122">_xlfn.IFS(R122&gt;5000000,"Gold",R122&gt;=500000,"Silver",R122&gt;30000,"Bronze",TRUE,"Transactional")</f>
        <v>Bronze</v>
      </c>
      <c r="T122" s="24" t="s">
        <v>54</v>
      </c>
      <c r="U122" s="101" t="s">
        <v>237</v>
      </c>
      <c r="V122" s="101" t="s">
        <v>350</v>
      </c>
      <c r="W122" s="77" t="str">
        <f t="shared" si="14"/>
        <v>Yes</v>
      </c>
      <c r="X122" s="77" t="str">
        <f>IFERROR(_xlfn.XLOOKUP(J122&amp;"||"&amp;K122,'Mapping Ref.'!$J$2:$J$538,'Mapping Ref.'!$K$2:$K$538),"")</f>
        <v>Corporate</v>
      </c>
      <c r="Y122" s="77" t="str" cm="1">
        <f t="array" ref="Y122">_xlfn.IFS(R122&gt;2000000,"For Publication",R122&gt;100000,"PID",R122&gt;30000,"RFQ",TRUE,"Transactional")</f>
        <v>PID</v>
      </c>
      <c r="Z122" s="24" t="s">
        <v>71</v>
      </c>
      <c r="AA122" s="32">
        <v>24</v>
      </c>
      <c r="AB122" s="24">
        <v>24</v>
      </c>
      <c r="AC122" s="25">
        <v>43388</v>
      </c>
      <c r="AD122" s="24" t="s">
        <v>102</v>
      </c>
      <c r="AE122" s="24">
        <v>0</v>
      </c>
      <c r="AF122" s="24"/>
      <c r="AG122" s="24"/>
      <c r="AH122" s="24" t="s">
        <v>59</v>
      </c>
      <c r="AI122" s="24" t="s">
        <v>60</v>
      </c>
      <c r="AJ122" s="24" t="s">
        <v>60</v>
      </c>
      <c r="AK122" s="24"/>
      <c r="AL122" s="24"/>
      <c r="AM122" s="24"/>
      <c r="AN122" s="24"/>
      <c r="AO122" s="24">
        <v>0</v>
      </c>
      <c r="AP122" s="24" t="s">
        <v>59</v>
      </c>
      <c r="AQ122" s="24"/>
      <c r="AR122" s="24"/>
      <c r="AS122" s="89">
        <f t="shared" si="19"/>
        <v>185</v>
      </c>
      <c r="AT122" s="24" t="s">
        <v>577</v>
      </c>
    </row>
    <row r="123" spans="1:46" x14ac:dyDescent="0.5">
      <c r="A123" s="24">
        <v>140</v>
      </c>
      <c r="B123" s="24"/>
      <c r="C123" s="24" t="s">
        <v>77</v>
      </c>
      <c r="D123" s="24" t="s">
        <v>578</v>
      </c>
      <c r="E123" s="24" t="s">
        <v>579</v>
      </c>
      <c r="F123" s="77" t="str">
        <f t="shared" si="11"/>
        <v>VPS (UK) Ltd</v>
      </c>
      <c r="G123" s="24" t="s">
        <v>580</v>
      </c>
      <c r="H123" s="24" t="s">
        <v>510</v>
      </c>
      <c r="I123" s="24" t="s">
        <v>488</v>
      </c>
      <c r="J123" s="24" t="s">
        <v>107</v>
      </c>
      <c r="K123" s="24" t="s">
        <v>560</v>
      </c>
      <c r="L123" s="25">
        <v>42388</v>
      </c>
      <c r="M123" s="25">
        <v>43118</v>
      </c>
      <c r="N123" s="81">
        <f t="shared" si="17"/>
        <v>43848</v>
      </c>
      <c r="O123" s="77" t="str">
        <f t="shared" ca="1" si="18"/>
        <v>Expired</v>
      </c>
      <c r="P123" s="77" t="str" cm="1">
        <f t="array" aca="1" ref="P123" ca="1">_xlfn.IFS((N123-TODAY())&gt;=547,"06 Expires over 18 months",(N123-TODAY())&gt;=365,"05 Expires in 18 months",(N123-TODAY())&gt;=183,"04 Expires in 12 months",(N123-TODAY())&gt;=92,"03 Expires in 6 months",(N123-TODAY())&gt;=31,"02 Expires in 3 months",(N123-TODAY())&gt;=0,"01 Expires in 30 days",(N123-TODAY())&gt;=-31,"01 Expired last 30 days",(N123-TODAY())&gt;=-92,"02 Expired last 3 months",(N123-TODAY())&gt;=-183,"03 Expired last 6 months",(N123-TODAY())&gt;=-365,"04 Expired last 12 months",(N123-TODAY())&gt;=-547,"05 Expired last 18 months",TRUE,"06 Expired over 18 months")</f>
        <v>06 Expired over 18 months</v>
      </c>
      <c r="Q123" s="65">
        <v>100000</v>
      </c>
      <c r="R123" s="84">
        <f t="shared" si="20"/>
        <v>391666.66666666669</v>
      </c>
      <c r="S123" s="77" t="str" cm="1">
        <f t="array" ref="S123">_xlfn.IFS(R123&gt;5000000,"Gold",R123&gt;=500000,"Silver",R123&gt;30000,"Bronze",TRUE,"Transactional")</f>
        <v>Bronze</v>
      </c>
      <c r="T123" s="24" t="s">
        <v>122</v>
      </c>
      <c r="U123" s="101" t="s">
        <v>69</v>
      </c>
      <c r="V123" s="101" t="s">
        <v>581</v>
      </c>
      <c r="W123" s="77" t="str">
        <f t="shared" si="14"/>
        <v>Yes</v>
      </c>
      <c r="X123" s="77" t="str">
        <f>IFERROR(_xlfn.XLOOKUP(J123&amp;"||"&amp;K123,'Mapping Ref.'!$J$2:$J$538,'Mapping Ref.'!$K$2:$K$538),"")</f>
        <v>Construction &amp; Estates</v>
      </c>
      <c r="Y123" s="77" t="str" cm="1">
        <f t="array" ref="Y123">_xlfn.IFS(R123&gt;2000000,"For Publication",R123&gt;100000,"PID",R123&gt;30000,"RFQ",TRUE,"Transactional")</f>
        <v>PID</v>
      </c>
      <c r="Z123" s="24" t="s">
        <v>57</v>
      </c>
      <c r="AA123" s="32">
        <v>24</v>
      </c>
      <c r="AB123" s="24">
        <v>24</v>
      </c>
      <c r="AC123" s="25">
        <v>43388</v>
      </c>
      <c r="AD123" s="24" t="s">
        <v>102</v>
      </c>
      <c r="AE123" s="24">
        <v>0</v>
      </c>
      <c r="AF123" s="24"/>
      <c r="AG123" s="24"/>
      <c r="AH123" s="24" t="s">
        <v>60</v>
      </c>
      <c r="AI123" s="24"/>
      <c r="AJ123" s="24" t="s">
        <v>60</v>
      </c>
      <c r="AK123" s="24"/>
      <c r="AL123" s="24"/>
      <c r="AM123" s="24"/>
      <c r="AN123" s="24"/>
      <c r="AO123" s="24"/>
      <c r="AP123" s="24" t="s">
        <v>59</v>
      </c>
      <c r="AQ123" s="24"/>
      <c r="AR123" s="24"/>
      <c r="AS123" s="89">
        <f t="shared" si="19"/>
        <v>47</v>
      </c>
      <c r="AT123" s="24" t="s">
        <v>582</v>
      </c>
    </row>
    <row r="124" spans="1:46" x14ac:dyDescent="0.5">
      <c r="A124" s="24">
        <v>141</v>
      </c>
      <c r="B124" s="24"/>
      <c r="C124" s="24"/>
      <c r="D124" s="24" t="s">
        <v>583</v>
      </c>
      <c r="E124" s="24" t="s">
        <v>584</v>
      </c>
      <c r="F124" s="77" t="str">
        <f t="shared" si="11"/>
        <v>B&amp;Q Plc</v>
      </c>
      <c r="G124" s="24" t="s">
        <v>585</v>
      </c>
      <c r="H124" s="24" t="s">
        <v>586</v>
      </c>
      <c r="I124" s="24" t="s">
        <v>488</v>
      </c>
      <c r="J124" s="24" t="s">
        <v>107</v>
      </c>
      <c r="K124" s="24" t="s">
        <v>587</v>
      </c>
      <c r="L124" s="25">
        <v>42437</v>
      </c>
      <c r="M124" s="25">
        <v>43166</v>
      </c>
      <c r="N124" s="81">
        <f t="shared" si="17"/>
        <v>43897</v>
      </c>
      <c r="O124" s="77" t="str">
        <f t="shared" ca="1" si="18"/>
        <v>Expired</v>
      </c>
      <c r="P124" s="77" t="str" cm="1">
        <f t="array" aca="1" ref="P124" ca="1">_xlfn.IFS((N124-TODAY())&gt;=547,"06 Expires over 18 months",(N124-TODAY())&gt;=365,"05 Expires in 18 months",(N124-TODAY())&gt;=183,"04 Expires in 12 months",(N124-TODAY())&gt;=92,"03 Expires in 6 months",(N124-TODAY())&gt;=31,"02 Expires in 3 months",(N124-TODAY())&gt;=0,"01 Expires in 30 days",(N124-TODAY())&gt;=-31,"01 Expired last 30 days",(N124-TODAY())&gt;=-92,"02 Expired last 3 months",(N124-TODAY())&gt;=-183,"03 Expired last 6 months",(N124-TODAY())&gt;=-365,"04 Expired last 12 months",(N124-TODAY())&gt;=-547,"05 Expired last 18 months",TRUE,"06 Expired over 18 months")</f>
        <v>06 Expired over 18 months</v>
      </c>
      <c r="Q124" s="65">
        <v>80000</v>
      </c>
      <c r="R124" s="84">
        <f t="shared" si="20"/>
        <v>313333.33333333331</v>
      </c>
      <c r="S124" s="77" t="str" cm="1">
        <f t="array" ref="S124">_xlfn.IFS(R124&gt;5000000,"Gold",R124&gt;=500000,"Silver",R124&gt;30000,"Bronze",TRUE,"Transactional")</f>
        <v>Bronze</v>
      </c>
      <c r="T124" s="24" t="s">
        <v>54</v>
      </c>
      <c r="U124" s="101" t="s">
        <v>123</v>
      </c>
      <c r="V124" s="101" t="s">
        <v>124</v>
      </c>
      <c r="W124" s="77" t="str">
        <f t="shared" si="14"/>
        <v>Yes</v>
      </c>
      <c r="X124" s="77" t="str">
        <f>IFERROR(_xlfn.XLOOKUP(J124&amp;"||"&amp;K124,'Mapping Ref.'!$J$2:$J$538,'Mapping Ref.'!$K$2:$K$538),"")</f>
        <v>Construction &amp; Estates</v>
      </c>
      <c r="Y124" s="77" t="str" cm="1">
        <f t="array" ref="Y124">_xlfn.IFS(R124&gt;2000000,"For Publication",R124&gt;100000,"PID",R124&gt;30000,"RFQ",TRUE,"Transactional")</f>
        <v>PID</v>
      </c>
      <c r="Z124" s="24" t="s">
        <v>86</v>
      </c>
      <c r="AA124" s="32">
        <v>24</v>
      </c>
      <c r="AB124" s="24">
        <v>24</v>
      </c>
      <c r="AC124" s="25">
        <v>43388</v>
      </c>
      <c r="AD124" s="24" t="s">
        <v>102</v>
      </c>
      <c r="AE124" s="24">
        <v>0</v>
      </c>
      <c r="AF124" s="24"/>
      <c r="AG124" s="24"/>
      <c r="AH124" s="24" t="s">
        <v>59</v>
      </c>
      <c r="AI124" s="24"/>
      <c r="AJ124" s="24" t="s">
        <v>60</v>
      </c>
      <c r="AK124" s="24"/>
      <c r="AL124" s="24"/>
      <c r="AM124" s="24"/>
      <c r="AN124" s="24"/>
      <c r="AO124" s="24"/>
      <c r="AP124" s="24" t="s">
        <v>59</v>
      </c>
      <c r="AQ124" s="24"/>
      <c r="AR124" s="24"/>
      <c r="AS124" s="89">
        <f t="shared" si="19"/>
        <v>47</v>
      </c>
      <c r="AT124" s="24"/>
    </row>
    <row r="125" spans="1:46" x14ac:dyDescent="0.5">
      <c r="A125" s="24">
        <v>142</v>
      </c>
      <c r="B125" s="24"/>
      <c r="C125" s="24" t="s">
        <v>77</v>
      </c>
      <c r="D125" s="24" t="s">
        <v>588</v>
      </c>
      <c r="E125" s="24" t="s">
        <v>589</v>
      </c>
      <c r="F125" s="77" t="str">
        <f t="shared" si="11"/>
        <v>T BROWN GROUP LIMITED</v>
      </c>
      <c r="G125" s="24" t="s">
        <v>590</v>
      </c>
      <c r="H125" s="24" t="s">
        <v>591</v>
      </c>
      <c r="I125" s="24" t="s">
        <v>488</v>
      </c>
      <c r="J125" s="24" t="s">
        <v>107</v>
      </c>
      <c r="K125" s="24" t="s">
        <v>560</v>
      </c>
      <c r="L125" s="25">
        <v>42491</v>
      </c>
      <c r="M125" s="25">
        <v>45777</v>
      </c>
      <c r="N125" s="81">
        <f t="shared" si="17"/>
        <v>47238</v>
      </c>
      <c r="O125" s="77" t="str">
        <f t="shared" ca="1" si="18"/>
        <v>Live</v>
      </c>
      <c r="P125" s="77" t="str" cm="1">
        <f t="array" aca="1" ref="P125" ca="1">_xlfn.IFS((N125-TODAY())&gt;=547,"06 Expires over 18 months",(N125-TODAY())&gt;=365,"05 Expires in 18 months",(N125-TODAY())&gt;=183,"04 Expires in 12 months",(N125-TODAY())&gt;=92,"03 Expires in 6 months",(N125-TODAY())&gt;=31,"02 Expires in 3 months",(N125-TODAY())&gt;=0,"01 Expires in 30 days",(N125-TODAY())&gt;=-31,"01 Expired last 30 days",(N125-TODAY())&gt;=-92,"02 Expired last 3 months",(N125-TODAY())&gt;=-183,"03 Expired last 6 months",(N125-TODAY())&gt;=-365,"04 Expired last 12 months",(N125-TODAY())&gt;=-547,"05 Expired last 18 months",TRUE,"06 Expired over 18 months")</f>
        <v>06 Expires over 18 months</v>
      </c>
      <c r="Q125" s="65">
        <v>5000000</v>
      </c>
      <c r="R125" s="84">
        <f t="shared" si="20"/>
        <v>64583333.333333336</v>
      </c>
      <c r="S125" s="77" t="str" cm="1">
        <f t="array" ref="S125">_xlfn.IFS(R125&gt;5000000,"Gold",R125&gt;=500000,"Silver",R125&gt;30000,"Bronze",TRUE,"Transactional")</f>
        <v>Gold</v>
      </c>
      <c r="T125" s="24" t="s">
        <v>122</v>
      </c>
      <c r="U125" s="101" t="s">
        <v>123</v>
      </c>
      <c r="V125" s="101" t="s">
        <v>70</v>
      </c>
      <c r="W125" s="77" t="str">
        <f t="shared" si="14"/>
        <v>Yes</v>
      </c>
      <c r="X125" s="77" t="str">
        <f>IFERROR(_xlfn.XLOOKUP(J125&amp;"||"&amp;K125,'Mapping Ref.'!$J$2:$J$538,'Mapping Ref.'!$K$2:$K$538),"")</f>
        <v>Construction &amp; Estates</v>
      </c>
      <c r="Y125" s="77" t="str" cm="1">
        <f t="array" ref="Y125">_xlfn.IFS(R125&gt;2000000,"For Publication",R125&gt;100000,"PID",R125&gt;30000,"RFQ",TRUE,"Transactional")</f>
        <v>For Publication</v>
      </c>
      <c r="Z125" s="24" t="s">
        <v>76</v>
      </c>
      <c r="AA125" s="32">
        <v>60</v>
      </c>
      <c r="AB125" s="24">
        <v>48</v>
      </c>
      <c r="AC125" s="25">
        <v>43388</v>
      </c>
      <c r="AD125" s="24" t="s">
        <v>58</v>
      </c>
      <c r="AE125" s="24">
        <v>1090</v>
      </c>
      <c r="AF125" s="24"/>
      <c r="AG125" s="24"/>
      <c r="AH125" s="24" t="s">
        <v>60</v>
      </c>
      <c r="AI125" s="24"/>
      <c r="AJ125" s="24" t="s">
        <v>60</v>
      </c>
      <c r="AK125" s="24"/>
      <c r="AL125" s="24"/>
      <c r="AM125" s="24"/>
      <c r="AN125" s="24"/>
      <c r="AO125" s="55">
        <v>200000</v>
      </c>
      <c r="AP125" s="24" t="s">
        <v>59</v>
      </c>
      <c r="AQ125" s="24"/>
      <c r="AR125" s="24"/>
      <c r="AS125" s="89">
        <f t="shared" si="19"/>
        <v>155</v>
      </c>
      <c r="AT125" s="24" t="s">
        <v>592</v>
      </c>
    </row>
    <row r="126" spans="1:46" x14ac:dyDescent="0.5">
      <c r="A126" s="24">
        <v>143</v>
      </c>
      <c r="B126" s="24"/>
      <c r="C126" s="24"/>
      <c r="D126" s="24" t="s">
        <v>593</v>
      </c>
      <c r="E126" s="24" t="s">
        <v>594</v>
      </c>
      <c r="F126" s="77" t="str">
        <f t="shared" si="11"/>
        <v>PDERS KEY LIFTS</v>
      </c>
      <c r="G126" s="24" t="s">
        <v>595</v>
      </c>
      <c r="H126" s="24" t="s">
        <v>487</v>
      </c>
      <c r="I126" s="24" t="s">
        <v>488</v>
      </c>
      <c r="J126" s="24" t="s">
        <v>107</v>
      </c>
      <c r="K126" s="24" t="s">
        <v>560</v>
      </c>
      <c r="L126" s="25">
        <v>40843</v>
      </c>
      <c r="M126" s="25">
        <v>42277</v>
      </c>
      <c r="N126" s="81">
        <f t="shared" si="17"/>
        <v>43008</v>
      </c>
      <c r="O126" s="77" t="str">
        <f t="shared" ca="1" si="18"/>
        <v>Expired</v>
      </c>
      <c r="P126" s="77" t="str" cm="1">
        <f t="array" aca="1" ref="P126" ca="1">_xlfn.IFS((N126-TODAY())&gt;=547,"06 Expires over 18 months",(N126-TODAY())&gt;=365,"05 Expires in 18 months",(N126-TODAY())&gt;=183,"04 Expires in 12 months",(N126-TODAY())&gt;=92,"03 Expires in 6 months",(N126-TODAY())&gt;=31,"02 Expires in 3 months",(N126-TODAY())&gt;=0,"01 Expires in 30 days",(N126-TODAY())&gt;=-31,"01 Expired last 30 days",(N126-TODAY())&gt;=-92,"02 Expired last 3 months",(N126-TODAY())&gt;=-183,"03 Expired last 6 months",(N126-TODAY())&gt;=-365,"04 Expired last 12 months",(N126-TODAY())&gt;=-547,"05 Expired last 18 months",TRUE,"06 Expired over 18 months")</f>
        <v>06 Expired over 18 months</v>
      </c>
      <c r="Q126" s="65">
        <v>500000</v>
      </c>
      <c r="R126" s="84">
        <f t="shared" si="20"/>
        <v>2958333.3333333335</v>
      </c>
      <c r="S126" s="77" t="str" cm="1">
        <f t="array" ref="S126">_xlfn.IFS(R126&gt;5000000,"Gold",R126&gt;=500000,"Silver",R126&gt;30000,"Bronze",TRUE,"Transactional")</f>
        <v>Silver</v>
      </c>
      <c r="T126" s="24" t="s">
        <v>54</v>
      </c>
      <c r="U126" s="101" t="s">
        <v>190</v>
      </c>
      <c r="V126" s="101" t="s">
        <v>596</v>
      </c>
      <c r="W126" s="77" t="str">
        <f t="shared" si="14"/>
        <v>Yes</v>
      </c>
      <c r="X126" s="77" t="str">
        <f>IFERROR(_xlfn.XLOOKUP(J126&amp;"||"&amp;K126,'Mapping Ref.'!$J$2:$J$538,'Mapping Ref.'!$K$2:$K$538),"")</f>
        <v>Construction &amp; Estates</v>
      </c>
      <c r="Y126" s="77" t="str" cm="1">
        <f t="array" ref="Y126">_xlfn.IFS(R126&gt;2000000,"For Publication",R126&gt;100000,"PID",R126&gt;30000,"RFQ",TRUE,"Transactional")</f>
        <v>For Publication</v>
      </c>
      <c r="Z126" s="24" t="s">
        <v>76</v>
      </c>
      <c r="AA126" s="32">
        <v>48</v>
      </c>
      <c r="AB126" s="24">
        <v>24</v>
      </c>
      <c r="AC126" s="25">
        <v>43388</v>
      </c>
      <c r="AD126" s="24" t="s">
        <v>102</v>
      </c>
      <c r="AE126" s="24">
        <v>669</v>
      </c>
      <c r="AF126" s="24"/>
      <c r="AG126" s="24"/>
      <c r="AH126" s="24" t="s">
        <v>60</v>
      </c>
      <c r="AI126" s="24"/>
      <c r="AJ126" s="24" t="s">
        <v>60</v>
      </c>
      <c r="AK126" s="24"/>
      <c r="AL126" s="24"/>
      <c r="AM126" s="24"/>
      <c r="AN126" s="24"/>
      <c r="AO126" s="24"/>
      <c r="AP126" s="24" t="s">
        <v>59</v>
      </c>
      <c r="AQ126" s="24"/>
      <c r="AR126" s="24"/>
      <c r="AS126" s="89">
        <f t="shared" si="19"/>
        <v>71</v>
      </c>
      <c r="AT126" s="24" t="s">
        <v>597</v>
      </c>
    </row>
    <row r="127" spans="1:46" x14ac:dyDescent="0.5">
      <c r="A127" s="24">
        <v>144</v>
      </c>
      <c r="B127" s="24"/>
      <c r="C127" s="24"/>
      <c r="D127" s="24" t="s">
        <v>598</v>
      </c>
      <c r="E127" s="24" t="s">
        <v>599</v>
      </c>
      <c r="F127" s="77" t="str">
        <f t="shared" si="11"/>
        <v>Vavious</v>
      </c>
      <c r="G127" s="24" t="s">
        <v>600</v>
      </c>
      <c r="H127" s="24" t="s">
        <v>466</v>
      </c>
      <c r="I127" s="24" t="s">
        <v>189</v>
      </c>
      <c r="J127" s="24" t="s">
        <v>190</v>
      </c>
      <c r="K127" s="24" t="s">
        <v>467</v>
      </c>
      <c r="L127" s="25">
        <v>42826</v>
      </c>
      <c r="M127" s="25">
        <v>44651</v>
      </c>
      <c r="N127" s="81">
        <f t="shared" si="17"/>
        <v>45382</v>
      </c>
      <c r="O127" s="77" t="str">
        <f t="shared" ca="1" si="18"/>
        <v>Expired</v>
      </c>
      <c r="P127" s="77" t="str" cm="1">
        <f t="array" aca="1" ref="P127" ca="1">_xlfn.IFS((N127-TODAY())&gt;=547,"06 Expires over 18 months",(N127-TODAY())&gt;=365,"05 Expires in 18 months",(N127-TODAY())&gt;=183,"04 Expires in 12 months",(N127-TODAY())&gt;=92,"03 Expires in 6 months",(N127-TODAY())&gt;=31,"02 Expires in 3 months",(N127-TODAY())&gt;=0,"01 Expires in 30 days",(N127-TODAY())&gt;=-31,"01 Expired last 30 days",(N127-TODAY())&gt;=-92,"02 Expired last 3 months",(N127-TODAY())&gt;=-183,"03 Expired last 6 months",(N127-TODAY())&gt;=-365,"04 Expired last 12 months",(N127-TODAY())&gt;=-547,"05 Expired last 18 months",TRUE,"06 Expired over 18 months")</f>
        <v>06 Expired over 18 months</v>
      </c>
      <c r="Q127" s="65">
        <v>985000</v>
      </c>
      <c r="R127" s="84">
        <f t="shared" si="20"/>
        <v>6812916.666666667</v>
      </c>
      <c r="S127" s="77" t="str" cm="1">
        <f t="array" ref="S127">_xlfn.IFS(R127&gt;5000000,"Gold",R127&gt;=500000,"Silver",R127&gt;30000,"Bronze",TRUE,"Transactional")</f>
        <v>Gold</v>
      </c>
      <c r="T127" s="24" t="s">
        <v>54</v>
      </c>
      <c r="U127" s="101" t="s">
        <v>84</v>
      </c>
      <c r="V127" s="101" t="s">
        <v>85</v>
      </c>
      <c r="W127" s="77" t="str">
        <f t="shared" si="14"/>
        <v>Yes</v>
      </c>
      <c r="X127" s="77" t="str">
        <f>IFERROR(_xlfn.XLOOKUP(J127&amp;"||"&amp;K127,'Mapping Ref.'!$J$2:$J$538,'Mapping Ref.'!$K$2:$K$538),"")</f>
        <v>Childrens &amp; Adults</v>
      </c>
      <c r="Y127" s="77" t="str" cm="1">
        <f t="array" ref="Y127">_xlfn.IFS(R127&gt;2000000,"For Publication",R127&gt;100000,"PID",R127&gt;30000,"RFQ",TRUE,"Transactional")</f>
        <v>For Publication</v>
      </c>
      <c r="Z127" s="24" t="s">
        <v>76</v>
      </c>
      <c r="AA127" s="32">
        <v>60</v>
      </c>
      <c r="AB127" s="24">
        <v>24</v>
      </c>
      <c r="AC127" s="25">
        <v>43388</v>
      </c>
      <c r="AD127" s="24" t="s">
        <v>58</v>
      </c>
      <c r="AE127" s="24">
        <v>1268</v>
      </c>
      <c r="AF127" s="24"/>
      <c r="AG127" s="24"/>
      <c r="AH127" s="24" t="s">
        <v>60</v>
      </c>
      <c r="AI127" s="24"/>
      <c r="AJ127" s="24" t="s">
        <v>59</v>
      </c>
      <c r="AK127" s="24" t="s">
        <v>601</v>
      </c>
      <c r="AL127" s="24"/>
      <c r="AM127" s="24"/>
      <c r="AN127" s="24"/>
      <c r="AO127" s="24">
        <v>0</v>
      </c>
      <c r="AP127" s="24" t="s">
        <v>59</v>
      </c>
      <c r="AQ127" s="24"/>
      <c r="AR127" s="24"/>
      <c r="AS127" s="89">
        <f t="shared" si="19"/>
        <v>83</v>
      </c>
      <c r="AT127" s="24"/>
    </row>
    <row r="128" spans="1:46" x14ac:dyDescent="0.5">
      <c r="A128" s="24">
        <v>147</v>
      </c>
      <c r="B128" s="24"/>
      <c r="C128" s="24"/>
      <c r="D128" s="24" t="s">
        <v>602</v>
      </c>
      <c r="E128" s="24" t="s">
        <v>603</v>
      </c>
      <c r="F128" s="77" t="str">
        <f t="shared" si="11"/>
        <v>DIAMOND BUILD PLC</v>
      </c>
      <c r="G128" s="24" t="s">
        <v>604</v>
      </c>
      <c r="H128" s="24" t="s">
        <v>605</v>
      </c>
      <c r="I128" s="24" t="s">
        <v>488</v>
      </c>
      <c r="J128" s="24" t="s">
        <v>107</v>
      </c>
      <c r="K128" s="24" t="s">
        <v>560</v>
      </c>
      <c r="L128" s="25">
        <v>42541</v>
      </c>
      <c r="M128" s="25">
        <v>44001</v>
      </c>
      <c r="N128" s="81">
        <f t="shared" si="17"/>
        <v>44731</v>
      </c>
      <c r="O128" s="77" t="str">
        <f t="shared" ca="1" si="18"/>
        <v>Expired</v>
      </c>
      <c r="P128" s="77" t="str" cm="1">
        <f t="array" aca="1" ref="P128" ca="1">_xlfn.IFS((N128-TODAY())&gt;=547,"06 Expires over 18 months",(N128-TODAY())&gt;=365,"05 Expires in 18 months",(N128-TODAY())&gt;=183,"04 Expires in 12 months",(N128-TODAY())&gt;=92,"03 Expires in 6 months",(N128-TODAY())&gt;=31,"02 Expires in 3 months",(N128-TODAY())&gt;=0,"01 Expires in 30 days",(N128-TODAY())&gt;=-31,"01 Expired last 30 days",(N128-TODAY())&gt;=-92,"02 Expired last 3 months",(N128-TODAY())&gt;=-183,"03 Expired last 6 months",(N128-TODAY())&gt;=-365,"04 Expired last 12 months",(N128-TODAY())&gt;=-547,"05 Expired last 18 months",TRUE,"06 Expired over 18 months")</f>
        <v>06 Expired over 18 months</v>
      </c>
      <c r="Q128" s="65">
        <v>1000000</v>
      </c>
      <c r="R128" s="84">
        <f t="shared" si="20"/>
        <v>5916666.666666667</v>
      </c>
      <c r="S128" s="77" t="str" cm="1">
        <f t="array" ref="S128">_xlfn.IFS(R128&gt;5000000,"Gold",R128&gt;=500000,"Silver",R128&gt;30000,"Bronze",TRUE,"Transactional")</f>
        <v>Gold</v>
      </c>
      <c r="T128" s="24" t="s">
        <v>54</v>
      </c>
      <c r="U128" s="101" t="s">
        <v>123</v>
      </c>
      <c r="V128" s="101" t="s">
        <v>124</v>
      </c>
      <c r="W128" s="77" t="str">
        <f t="shared" si="14"/>
        <v>Yes</v>
      </c>
      <c r="X128" s="77" t="str">
        <f>IFERROR(_xlfn.XLOOKUP(J128&amp;"||"&amp;K128,'Mapping Ref.'!$J$2:$J$538,'Mapping Ref.'!$K$2:$K$538),"")</f>
        <v>Construction &amp; Estates</v>
      </c>
      <c r="Y128" s="77" t="str" cm="1">
        <f t="array" ref="Y128">_xlfn.IFS(R128&gt;2000000,"For Publication",R128&gt;100000,"PID",R128&gt;30000,"RFQ",TRUE,"Transactional")</f>
        <v>For Publication</v>
      </c>
      <c r="Z128" s="24" t="s">
        <v>76</v>
      </c>
      <c r="AA128" s="32">
        <v>48</v>
      </c>
      <c r="AB128" s="24">
        <v>24</v>
      </c>
      <c r="AC128" s="25">
        <v>43388</v>
      </c>
      <c r="AD128" s="24" t="s">
        <v>102</v>
      </c>
      <c r="AE128" s="24">
        <v>1044</v>
      </c>
      <c r="AF128" s="24"/>
      <c r="AG128" s="24"/>
      <c r="AH128" s="24" t="s">
        <v>60</v>
      </c>
      <c r="AI128" s="24"/>
      <c r="AJ128" s="24" t="s">
        <v>60</v>
      </c>
      <c r="AK128" s="24"/>
      <c r="AL128" s="24"/>
      <c r="AM128" s="24"/>
      <c r="AN128" s="24"/>
      <c r="AO128" s="24"/>
      <c r="AP128" s="24" t="s">
        <v>59</v>
      </c>
      <c r="AQ128" s="24"/>
      <c r="AR128" s="24"/>
      <c r="AS128" s="89">
        <f t="shared" si="19"/>
        <v>71</v>
      </c>
      <c r="AT128" s="24" t="s">
        <v>606</v>
      </c>
    </row>
    <row r="129" spans="1:46" x14ac:dyDescent="0.5">
      <c r="A129" s="24">
        <v>148</v>
      </c>
      <c r="B129" s="24"/>
      <c r="C129" s="24"/>
      <c r="D129" s="24" t="s">
        <v>602</v>
      </c>
      <c r="E129" s="24" t="s">
        <v>607</v>
      </c>
      <c r="F129" s="77" t="str">
        <f t="shared" si="11"/>
        <v>LAKEHOUSE CONTRACTS LTD</v>
      </c>
      <c r="G129" s="24" t="s">
        <v>608</v>
      </c>
      <c r="H129" s="24" t="s">
        <v>605</v>
      </c>
      <c r="I129" s="24" t="s">
        <v>488</v>
      </c>
      <c r="J129" s="24" t="s">
        <v>107</v>
      </c>
      <c r="K129" s="24" t="s">
        <v>560</v>
      </c>
      <c r="L129" s="25">
        <v>42558</v>
      </c>
      <c r="M129" s="25">
        <v>44019</v>
      </c>
      <c r="N129" s="81">
        <f t="shared" si="17"/>
        <v>44749</v>
      </c>
      <c r="O129" s="77" t="str">
        <f t="shared" ca="1" si="18"/>
        <v>Expired</v>
      </c>
      <c r="P129" s="77" t="str" cm="1">
        <f t="array" aca="1" ref="P129" ca="1">_xlfn.IFS((N129-TODAY())&gt;=547,"06 Expires over 18 months",(N129-TODAY())&gt;=365,"05 Expires in 18 months",(N129-TODAY())&gt;=183,"04 Expires in 12 months",(N129-TODAY())&gt;=92,"03 Expires in 6 months",(N129-TODAY())&gt;=31,"02 Expires in 3 months",(N129-TODAY())&gt;=0,"01 Expires in 30 days",(N129-TODAY())&gt;=-31,"01 Expired last 30 days",(N129-TODAY())&gt;=-92,"02 Expired last 3 months",(N129-TODAY())&gt;=-183,"03 Expired last 6 months",(N129-TODAY())&gt;=-365,"04 Expired last 12 months",(N129-TODAY())&gt;=-547,"05 Expired last 18 months",TRUE,"06 Expired over 18 months")</f>
        <v>06 Expired over 18 months</v>
      </c>
      <c r="Q129" s="65">
        <v>1000000</v>
      </c>
      <c r="R129" s="84">
        <f t="shared" si="20"/>
        <v>6000000</v>
      </c>
      <c r="S129" s="77" t="str" cm="1">
        <f t="array" ref="S129">_xlfn.IFS(R129&gt;5000000,"Gold",R129&gt;=500000,"Silver",R129&gt;30000,"Bronze",TRUE,"Transactional")</f>
        <v>Gold</v>
      </c>
      <c r="T129" s="24" t="s">
        <v>122</v>
      </c>
      <c r="U129" s="101" t="s">
        <v>123</v>
      </c>
      <c r="V129" s="101" t="s">
        <v>124</v>
      </c>
      <c r="W129" s="77" t="str">
        <f t="shared" si="14"/>
        <v>Yes</v>
      </c>
      <c r="X129" s="77" t="str">
        <f>IFERROR(_xlfn.XLOOKUP(J129&amp;"||"&amp;K129,'Mapping Ref.'!$J$2:$J$538,'Mapping Ref.'!$K$2:$K$538),"")</f>
        <v>Construction &amp; Estates</v>
      </c>
      <c r="Y129" s="77" t="str" cm="1">
        <f t="array" ref="Y129">_xlfn.IFS(R129&gt;2000000,"For Publication",R129&gt;100000,"PID",R129&gt;30000,"RFQ",TRUE,"Transactional")</f>
        <v>For Publication</v>
      </c>
      <c r="Z129" s="24" t="s">
        <v>76</v>
      </c>
      <c r="AA129" s="32">
        <v>48</v>
      </c>
      <c r="AB129" s="24">
        <v>24</v>
      </c>
      <c r="AC129" s="25">
        <v>43388</v>
      </c>
      <c r="AD129" s="24" t="s">
        <v>102</v>
      </c>
      <c r="AE129" s="24">
        <v>1044</v>
      </c>
      <c r="AF129" s="24"/>
      <c r="AG129" s="24"/>
      <c r="AH129" s="24" t="s">
        <v>60</v>
      </c>
      <c r="AI129" s="24"/>
      <c r="AJ129" s="24" t="s">
        <v>60</v>
      </c>
      <c r="AK129" s="24"/>
      <c r="AL129" s="24"/>
      <c r="AM129" s="24"/>
      <c r="AN129" s="24"/>
      <c r="AO129" s="24"/>
      <c r="AP129" s="24" t="s">
        <v>59</v>
      </c>
      <c r="AQ129" s="24"/>
      <c r="AR129" s="24"/>
      <c r="AS129" s="89">
        <f t="shared" si="19"/>
        <v>72</v>
      </c>
      <c r="AT129" s="24" t="s">
        <v>609</v>
      </c>
    </row>
    <row r="130" spans="1:46" x14ac:dyDescent="0.5">
      <c r="A130" s="24">
        <v>150</v>
      </c>
      <c r="B130" s="24"/>
      <c r="C130" s="24"/>
      <c r="D130" s="24" t="s">
        <v>610</v>
      </c>
      <c r="E130" s="24" t="s">
        <v>611</v>
      </c>
      <c r="F130" s="77" t="str">
        <f t="shared" ref="F130:F193" si="21">IF(AT130&lt;&gt;"",AT130,G130)</f>
        <v>TEAM ENERGY AUDITING AGENCY LTD</v>
      </c>
      <c r="G130" s="24" t="s">
        <v>612</v>
      </c>
      <c r="H130" s="24" t="s">
        <v>605</v>
      </c>
      <c r="I130" s="24" t="s">
        <v>488</v>
      </c>
      <c r="J130" s="24" t="s">
        <v>107</v>
      </c>
      <c r="K130" s="24" t="s">
        <v>560</v>
      </c>
      <c r="L130" s="25">
        <v>42391</v>
      </c>
      <c r="M130" s="25">
        <v>43852</v>
      </c>
      <c r="N130" s="81">
        <f t="shared" ref="N130:N154" si="22">EDATE(M130,AB130)</f>
        <v>44948</v>
      </c>
      <c r="O130" s="77" t="str">
        <f t="shared" ref="O130:O154" ca="1" si="23">IF(N130&lt;TODAY(),"Expired","Live")</f>
        <v>Expired</v>
      </c>
      <c r="P130" s="77" t="str" cm="1">
        <f t="array" aca="1" ref="P130" ca="1">_xlfn.IFS((N130-TODAY())&gt;=547,"06 Expires over 18 months",(N130-TODAY())&gt;=365,"05 Expires in 18 months",(N130-TODAY())&gt;=183,"04 Expires in 12 months",(N130-TODAY())&gt;=92,"03 Expires in 6 months",(N130-TODAY())&gt;=31,"02 Expires in 3 months",(N130-TODAY())&gt;=0,"01 Expires in 30 days",(N130-TODAY())&gt;=-31,"01 Expired last 30 days",(N130-TODAY())&gt;=-92,"02 Expired last 3 months",(N130-TODAY())&gt;=-183,"03 Expired last 6 months",(N130-TODAY())&gt;=-365,"04 Expired last 12 months",(N130-TODAY())&gt;=-547,"05 Expired last 18 months",TRUE,"06 Expired over 18 months")</f>
        <v>06 Expired over 18 months</v>
      </c>
      <c r="Q130" s="65">
        <v>40200</v>
      </c>
      <c r="R130" s="84">
        <f t="shared" si="20"/>
        <v>281400</v>
      </c>
      <c r="S130" s="77" t="str" cm="1">
        <f t="array" ref="S130">_xlfn.IFS(R130&gt;5000000,"Gold",R130&gt;=500000,"Silver",R130&gt;30000,"Bronze",TRUE,"Transactional")</f>
        <v>Bronze</v>
      </c>
      <c r="T130" s="24" t="s">
        <v>54</v>
      </c>
      <c r="U130" s="101" t="s">
        <v>131</v>
      </c>
      <c r="V130" s="101" t="s">
        <v>613</v>
      </c>
      <c r="W130" s="77" t="str">
        <f t="shared" ref="W130:W193" si="24">IF(AB130&gt;0,"Yes","No")</f>
        <v>Yes</v>
      </c>
      <c r="X130" s="77" t="str">
        <f>IFERROR(_xlfn.XLOOKUP(J130&amp;"||"&amp;K130,'Mapping Ref.'!$J$2:$J$538,'Mapping Ref.'!$K$2:$K$538),"")</f>
        <v>Construction &amp; Estates</v>
      </c>
      <c r="Y130" s="77" t="str" cm="1">
        <f t="array" ref="Y130">_xlfn.IFS(R130&gt;2000000,"For Publication",R130&gt;100000,"PID",R130&gt;30000,"RFQ",TRUE,"Transactional")</f>
        <v>PID</v>
      </c>
      <c r="Z130" s="24" t="s">
        <v>86</v>
      </c>
      <c r="AA130" s="32">
        <v>48</v>
      </c>
      <c r="AB130" s="24">
        <v>36</v>
      </c>
      <c r="AC130" s="25">
        <v>43388</v>
      </c>
      <c r="AD130" s="24" t="s">
        <v>102</v>
      </c>
      <c r="AE130" s="24">
        <v>883</v>
      </c>
      <c r="AF130" s="24"/>
      <c r="AG130" s="24"/>
      <c r="AH130" s="24" t="s">
        <v>60</v>
      </c>
      <c r="AI130" s="24"/>
      <c r="AJ130" s="24" t="s">
        <v>60</v>
      </c>
      <c r="AK130" s="24"/>
      <c r="AL130" s="24"/>
      <c r="AM130" s="24"/>
      <c r="AN130" s="24"/>
      <c r="AO130" s="24"/>
      <c r="AP130" s="24" t="s">
        <v>59</v>
      </c>
      <c r="AQ130" s="24"/>
      <c r="AR130" s="24"/>
      <c r="AS130" s="89">
        <f t="shared" ref="AS130:AS154" si="25">DATEDIF(L130,N130,"m")</f>
        <v>84</v>
      </c>
      <c r="AT130" s="24" t="s">
        <v>614</v>
      </c>
    </row>
    <row r="131" spans="1:46" x14ac:dyDescent="0.5">
      <c r="A131" s="24">
        <v>151</v>
      </c>
      <c r="B131" s="24"/>
      <c r="C131" s="24"/>
      <c r="D131" s="24" t="s">
        <v>615</v>
      </c>
      <c r="E131" s="24" t="s">
        <v>616</v>
      </c>
      <c r="F131" s="77" t="str">
        <f t="shared" si="21"/>
        <v>POSITIVELY UK</v>
      </c>
      <c r="G131" s="24" t="s">
        <v>617</v>
      </c>
      <c r="H131" s="24" t="s">
        <v>618</v>
      </c>
      <c r="I131" s="24" t="s">
        <v>618</v>
      </c>
      <c r="J131" s="24" t="s">
        <v>66</v>
      </c>
      <c r="K131" s="27" t="s">
        <v>67</v>
      </c>
      <c r="L131" s="25">
        <v>42074</v>
      </c>
      <c r="M131" s="25">
        <v>43496</v>
      </c>
      <c r="N131" s="81">
        <f t="shared" si="22"/>
        <v>44227</v>
      </c>
      <c r="O131" s="77" t="str">
        <f t="shared" ca="1" si="23"/>
        <v>Expired</v>
      </c>
      <c r="P131" s="77" t="str" cm="1">
        <f t="array" aca="1" ref="P131" ca="1">_xlfn.IFS((N131-TODAY())&gt;=547,"06 Expires over 18 months",(N131-TODAY())&gt;=365,"05 Expires in 18 months",(N131-TODAY())&gt;=183,"04 Expires in 12 months",(N131-TODAY())&gt;=92,"03 Expires in 6 months",(N131-TODAY())&gt;=31,"02 Expires in 3 months",(N131-TODAY())&gt;=0,"01 Expires in 30 days",(N131-TODAY())&gt;=-31,"01 Expired last 30 days",(N131-TODAY())&gt;=-92,"02 Expired last 3 months",(N131-TODAY())&gt;=-183,"03 Expired last 6 months",(N131-TODAY())&gt;=-365,"04 Expired last 12 months",(N131-TODAY())&gt;=-547,"05 Expired last 18 months",TRUE,"06 Expired over 18 months")</f>
        <v>06 Expired over 18 months</v>
      </c>
      <c r="Q131" s="65">
        <v>18000</v>
      </c>
      <c r="R131" s="84">
        <f t="shared" si="20"/>
        <v>105000</v>
      </c>
      <c r="S131" s="77" t="str" cm="1">
        <f t="array" ref="S131">_xlfn.IFS(R131&gt;5000000,"Gold",R131&gt;=500000,"Silver",R131&gt;30000,"Bronze",TRUE,"Transactional")</f>
        <v>Bronze</v>
      </c>
      <c r="T131" s="24" t="s">
        <v>54</v>
      </c>
      <c r="U131" s="101" t="s">
        <v>208</v>
      </c>
      <c r="V131" s="101" t="s">
        <v>209</v>
      </c>
      <c r="W131" s="77" t="str">
        <f t="shared" si="24"/>
        <v>Yes</v>
      </c>
      <c r="X131" s="77" t="str">
        <f>IFERROR(_xlfn.XLOOKUP(J131&amp;"||"&amp;K131,'Mapping Ref.'!$J$2:$J$538,'Mapping Ref.'!$K$2:$K$538),"")</f>
        <v>Childrens &amp; Adults</v>
      </c>
      <c r="Y131" s="77" t="str" cm="1">
        <f t="array" ref="Y131">_xlfn.IFS(R131&gt;2000000,"For Publication",R131&gt;100000,"PID",R131&gt;30000,"RFQ",TRUE,"Transactional")</f>
        <v>PID</v>
      </c>
      <c r="Z131" s="24" t="s">
        <v>76</v>
      </c>
      <c r="AA131" s="32">
        <v>36</v>
      </c>
      <c r="AB131" s="24">
        <v>24</v>
      </c>
      <c r="AC131" s="25">
        <v>43388</v>
      </c>
      <c r="AD131" s="24" t="s">
        <v>58</v>
      </c>
      <c r="AE131" s="24">
        <v>0</v>
      </c>
      <c r="AF131" s="24"/>
      <c r="AG131" s="24"/>
      <c r="AH131" s="24" t="s">
        <v>60</v>
      </c>
      <c r="AI131" s="24"/>
      <c r="AJ131" s="24" t="s">
        <v>59</v>
      </c>
      <c r="AK131" s="24"/>
      <c r="AL131" s="24"/>
      <c r="AM131" s="24"/>
      <c r="AN131" s="24"/>
      <c r="AO131" s="24"/>
      <c r="AP131" s="24" t="s">
        <v>60</v>
      </c>
      <c r="AQ131" s="24"/>
      <c r="AR131" s="24"/>
      <c r="AS131" s="89">
        <f t="shared" si="25"/>
        <v>70</v>
      </c>
      <c r="AT131" s="24" t="s">
        <v>619</v>
      </c>
    </row>
    <row r="132" spans="1:46" x14ac:dyDescent="0.5">
      <c r="A132" s="24">
        <v>152</v>
      </c>
      <c r="B132" s="24" t="s">
        <v>340</v>
      </c>
      <c r="C132" s="24"/>
      <c r="D132" s="24" t="s">
        <v>620</v>
      </c>
      <c r="E132" s="24" t="s">
        <v>621</v>
      </c>
      <c r="F132" s="77" t="str">
        <f t="shared" si="21"/>
        <v>OPENVIEW SECURITY SOLUTIONS LIMITED</v>
      </c>
      <c r="G132" s="24" t="s">
        <v>622</v>
      </c>
      <c r="H132" s="24" t="s">
        <v>487</v>
      </c>
      <c r="I132" s="24" t="s">
        <v>488</v>
      </c>
      <c r="J132" s="24" t="s">
        <v>107</v>
      </c>
      <c r="K132" s="24" t="s">
        <v>560</v>
      </c>
      <c r="L132" s="25">
        <v>43272</v>
      </c>
      <c r="M132" s="25">
        <v>43921</v>
      </c>
      <c r="N132" s="81">
        <f t="shared" si="22"/>
        <v>45382</v>
      </c>
      <c r="O132" s="77" t="str">
        <f t="shared" ca="1" si="23"/>
        <v>Expired</v>
      </c>
      <c r="P132" s="77" t="str" cm="1">
        <f t="array" aca="1" ref="P132" ca="1">_xlfn.IFS((N132-TODAY())&gt;=547,"06 Expires over 18 months",(N132-TODAY())&gt;=365,"05 Expires in 18 months",(N132-TODAY())&gt;=183,"04 Expires in 12 months",(N132-TODAY())&gt;=92,"03 Expires in 6 months",(N132-TODAY())&gt;=31,"02 Expires in 3 months",(N132-TODAY())&gt;=0,"01 Expires in 30 days",(N132-TODAY())&gt;=-31,"01 Expired last 30 days",(N132-TODAY())&gt;=-92,"02 Expired last 3 months",(N132-TODAY())&gt;=-183,"03 Expired last 6 months",(N132-TODAY())&gt;=-365,"04 Expired last 12 months",(N132-TODAY())&gt;=-547,"05 Expired last 18 months",TRUE,"06 Expired over 18 months")</f>
        <v>06 Expired over 18 months</v>
      </c>
      <c r="Q132" s="65">
        <v>1700000</v>
      </c>
      <c r="R132" s="84">
        <f t="shared" si="20"/>
        <v>9775000</v>
      </c>
      <c r="S132" s="77" t="str" cm="1">
        <f t="array" ref="S132">_xlfn.IFS(R132&gt;5000000,"Gold",R132&gt;=500000,"Silver",R132&gt;30000,"Bronze",TRUE,"Transactional")</f>
        <v>Gold</v>
      </c>
      <c r="T132" s="24" t="s">
        <v>54</v>
      </c>
      <c r="U132" s="101" t="s">
        <v>123</v>
      </c>
      <c r="V132" s="101" t="s">
        <v>124</v>
      </c>
      <c r="W132" s="77" t="str">
        <f t="shared" si="24"/>
        <v>Yes</v>
      </c>
      <c r="X132" s="77" t="str">
        <f>IFERROR(_xlfn.XLOOKUP(J132&amp;"||"&amp;K132,'Mapping Ref.'!$J$2:$J$538,'Mapping Ref.'!$K$2:$K$538),"")</f>
        <v>Construction &amp; Estates</v>
      </c>
      <c r="Y132" s="77" t="str" cm="1">
        <f t="array" ref="Y132">_xlfn.IFS(R132&gt;2000000,"For Publication",R132&gt;100000,"PID",R132&gt;30000,"RFQ",TRUE,"Transactional")</f>
        <v>For Publication</v>
      </c>
      <c r="Z132" s="24" t="s">
        <v>76</v>
      </c>
      <c r="AA132" s="32">
        <v>48</v>
      </c>
      <c r="AB132" s="24">
        <v>48</v>
      </c>
      <c r="AC132" s="25">
        <v>43388</v>
      </c>
      <c r="AD132" s="24" t="s">
        <v>150</v>
      </c>
      <c r="AE132" s="24">
        <v>1289</v>
      </c>
      <c r="AF132" s="24"/>
      <c r="AG132" s="24"/>
      <c r="AH132" s="24" t="s">
        <v>60</v>
      </c>
      <c r="AI132" s="24"/>
      <c r="AJ132" s="24" t="s">
        <v>60</v>
      </c>
      <c r="AK132" s="24"/>
      <c r="AL132" s="24"/>
      <c r="AM132" s="24"/>
      <c r="AN132" s="24"/>
      <c r="AO132" s="24"/>
      <c r="AP132" s="24" t="s">
        <v>59</v>
      </c>
      <c r="AQ132" s="24"/>
      <c r="AR132" s="24"/>
      <c r="AS132" s="89">
        <f t="shared" si="25"/>
        <v>69</v>
      </c>
      <c r="AT132" s="24" t="s">
        <v>623</v>
      </c>
    </row>
    <row r="133" spans="1:46" x14ac:dyDescent="0.5">
      <c r="A133" s="24">
        <v>153</v>
      </c>
      <c r="B133" s="24"/>
      <c r="C133" s="24"/>
      <c r="D133" s="24" t="s">
        <v>615</v>
      </c>
      <c r="E133" s="24" t="s">
        <v>624</v>
      </c>
      <c r="F133" s="77" t="str">
        <f t="shared" si="21"/>
        <v>THE RIVER HOUSE TRUST</v>
      </c>
      <c r="G133" s="24" t="s">
        <v>625</v>
      </c>
      <c r="H133" s="24" t="s">
        <v>618</v>
      </c>
      <c r="I133" s="24" t="s">
        <v>618</v>
      </c>
      <c r="J133" s="24" t="s">
        <v>66</v>
      </c>
      <c r="K133" s="27" t="s">
        <v>67</v>
      </c>
      <c r="L133" s="25">
        <v>42024</v>
      </c>
      <c r="M133" s="25">
        <v>43555</v>
      </c>
      <c r="N133" s="81">
        <f t="shared" si="22"/>
        <v>44286</v>
      </c>
      <c r="O133" s="77" t="str">
        <f t="shared" ca="1" si="23"/>
        <v>Expired</v>
      </c>
      <c r="P133" s="77" t="str" cm="1">
        <f t="array" aca="1" ref="P133" ca="1">_xlfn.IFS((N133-TODAY())&gt;=547,"06 Expires over 18 months",(N133-TODAY())&gt;=365,"05 Expires in 18 months",(N133-TODAY())&gt;=183,"04 Expires in 12 months",(N133-TODAY())&gt;=92,"03 Expires in 6 months",(N133-TODAY())&gt;=31,"02 Expires in 3 months",(N133-TODAY())&gt;=0,"01 Expires in 30 days",(N133-TODAY())&gt;=-31,"01 Expired last 30 days",(N133-TODAY())&gt;=-92,"02 Expired last 3 months",(N133-TODAY())&gt;=-183,"03 Expired last 6 months",(N133-TODAY())&gt;=-365,"04 Expired last 12 months",(N133-TODAY())&gt;=-547,"05 Expired last 18 months",TRUE,"06 Expired over 18 months")</f>
        <v>06 Expired over 18 months</v>
      </c>
      <c r="Q133" s="65">
        <v>37255</v>
      </c>
      <c r="R133" s="84">
        <f t="shared" si="20"/>
        <v>229739.16666666666</v>
      </c>
      <c r="S133" s="77" t="str" cm="1">
        <f t="array" ref="S133">_xlfn.IFS(R133&gt;5000000,"Gold",R133&gt;=500000,"Silver",R133&gt;30000,"Bronze",TRUE,"Transactional")</f>
        <v>Bronze</v>
      </c>
      <c r="T133" s="24" t="s">
        <v>54</v>
      </c>
      <c r="U133" s="101" t="s">
        <v>208</v>
      </c>
      <c r="V133" s="101" t="s">
        <v>209</v>
      </c>
      <c r="W133" s="77" t="str">
        <f t="shared" si="24"/>
        <v>Yes</v>
      </c>
      <c r="X133" s="77" t="str">
        <f>IFERROR(_xlfn.XLOOKUP(J133&amp;"||"&amp;K133,'Mapping Ref.'!$J$2:$J$538,'Mapping Ref.'!$K$2:$K$538),"")</f>
        <v>Childrens &amp; Adults</v>
      </c>
      <c r="Y133" s="77" t="str" cm="1">
        <f t="array" ref="Y133">_xlfn.IFS(R133&gt;2000000,"For Publication",R133&gt;100000,"PID",R133&gt;30000,"RFQ",TRUE,"Transactional")</f>
        <v>PID</v>
      </c>
      <c r="Z133" s="24" t="s">
        <v>76</v>
      </c>
      <c r="AA133" s="32">
        <v>36</v>
      </c>
      <c r="AB133" s="24">
        <v>24</v>
      </c>
      <c r="AC133" s="25">
        <v>43388</v>
      </c>
      <c r="AD133" s="24" t="s">
        <v>58</v>
      </c>
      <c r="AE133" s="24">
        <v>0</v>
      </c>
      <c r="AF133" s="24"/>
      <c r="AG133" s="24"/>
      <c r="AH133" s="24" t="s">
        <v>60</v>
      </c>
      <c r="AI133" s="24"/>
      <c r="AJ133" s="24" t="s">
        <v>59</v>
      </c>
      <c r="AK133" s="24"/>
      <c r="AL133" s="24"/>
      <c r="AM133" s="24"/>
      <c r="AN133" s="24"/>
      <c r="AO133" s="24"/>
      <c r="AP133" s="24" t="s">
        <v>60</v>
      </c>
      <c r="AQ133" s="24"/>
      <c r="AR133" s="24"/>
      <c r="AS133" s="89">
        <f t="shared" si="25"/>
        <v>74</v>
      </c>
      <c r="AT133" s="24" t="s">
        <v>626</v>
      </c>
    </row>
    <row r="134" spans="1:46" x14ac:dyDescent="0.5">
      <c r="A134" s="24">
        <v>155</v>
      </c>
      <c r="B134" s="24"/>
      <c r="C134" s="24"/>
      <c r="D134" s="24" t="s">
        <v>627</v>
      </c>
      <c r="E134" s="24" t="s">
        <v>628</v>
      </c>
      <c r="F134" s="77" t="str">
        <f t="shared" si="21"/>
        <v>IMAGE IN ACTION LTD</v>
      </c>
      <c r="G134" s="24" t="s">
        <v>629</v>
      </c>
      <c r="H134" s="24" t="s">
        <v>618</v>
      </c>
      <c r="I134" s="24" t="s">
        <v>618</v>
      </c>
      <c r="J134" s="24" t="s">
        <v>66</v>
      </c>
      <c r="K134" s="27" t="s">
        <v>67</v>
      </c>
      <c r="L134" s="25">
        <v>41000</v>
      </c>
      <c r="M134" s="25">
        <v>43921</v>
      </c>
      <c r="N134" s="81">
        <f t="shared" si="22"/>
        <v>44651</v>
      </c>
      <c r="O134" s="77" t="str">
        <f t="shared" ca="1" si="23"/>
        <v>Expired</v>
      </c>
      <c r="P134" s="77" t="str" cm="1">
        <f t="array" aca="1" ref="P134" ca="1">_xlfn.IFS((N134-TODAY())&gt;=547,"06 Expires over 18 months",(N134-TODAY())&gt;=365,"05 Expires in 18 months",(N134-TODAY())&gt;=183,"04 Expires in 12 months",(N134-TODAY())&gt;=92,"03 Expires in 6 months",(N134-TODAY())&gt;=31,"02 Expires in 3 months",(N134-TODAY())&gt;=0,"01 Expires in 30 days",(N134-TODAY())&gt;=-31,"01 Expired last 30 days",(N134-TODAY())&gt;=-92,"02 Expired last 3 months",(N134-TODAY())&gt;=-183,"03 Expired last 6 months",(N134-TODAY())&gt;=-365,"04 Expired last 12 months",(N134-TODAY())&gt;=-547,"05 Expired last 18 months",TRUE,"06 Expired over 18 months")</f>
        <v>06 Expired over 18 months</v>
      </c>
      <c r="Q134" s="65">
        <v>19762</v>
      </c>
      <c r="R134" s="84">
        <f t="shared" si="20"/>
        <v>195973.16666666666</v>
      </c>
      <c r="S134" s="77" t="str" cm="1">
        <f t="array" ref="S134">_xlfn.IFS(R134&gt;5000000,"Gold",R134&gt;=500000,"Silver",R134&gt;30000,"Bronze",TRUE,"Transactional")</f>
        <v>Bronze</v>
      </c>
      <c r="T134" s="24" t="s">
        <v>54</v>
      </c>
      <c r="U134" s="101" t="s">
        <v>116</v>
      </c>
      <c r="V134" s="101" t="s">
        <v>70</v>
      </c>
      <c r="W134" s="77" t="str">
        <f t="shared" si="24"/>
        <v>Yes</v>
      </c>
      <c r="X134" s="77" t="str">
        <f>IFERROR(_xlfn.XLOOKUP(J134&amp;"||"&amp;K134,'Mapping Ref.'!$J$2:$J$538,'Mapping Ref.'!$K$2:$K$538),"")</f>
        <v>Childrens &amp; Adults</v>
      </c>
      <c r="Y134" s="77" t="str" cm="1">
        <f t="array" ref="Y134">_xlfn.IFS(R134&gt;2000000,"For Publication",R134&gt;100000,"PID",R134&gt;30000,"RFQ",TRUE,"Transactional")</f>
        <v>PID</v>
      </c>
      <c r="Z134" s="24" t="s">
        <v>76</v>
      </c>
      <c r="AA134" s="32">
        <v>36</v>
      </c>
      <c r="AB134" s="24">
        <v>24</v>
      </c>
      <c r="AC134" s="25">
        <v>43388</v>
      </c>
      <c r="AD134" s="24" t="s">
        <v>58</v>
      </c>
      <c r="AE134" s="24">
        <v>0</v>
      </c>
      <c r="AF134" s="24"/>
      <c r="AG134" s="24"/>
      <c r="AH134" s="24" t="s">
        <v>60</v>
      </c>
      <c r="AI134" s="24"/>
      <c r="AJ134" s="24" t="s">
        <v>59</v>
      </c>
      <c r="AK134" s="24"/>
      <c r="AL134" s="24"/>
      <c r="AM134" s="24"/>
      <c r="AN134" s="24"/>
      <c r="AO134" s="24"/>
      <c r="AP134" s="24" t="s">
        <v>60</v>
      </c>
      <c r="AQ134" s="24"/>
      <c r="AR134" s="24"/>
      <c r="AS134" s="89">
        <f t="shared" si="25"/>
        <v>119</v>
      </c>
      <c r="AT134" s="24" t="s">
        <v>630</v>
      </c>
    </row>
    <row r="135" spans="1:46" x14ac:dyDescent="0.5">
      <c r="A135" s="24">
        <v>156</v>
      </c>
      <c r="B135" s="24"/>
      <c r="C135" s="24" t="s">
        <v>77</v>
      </c>
      <c r="D135" s="24" t="s">
        <v>631</v>
      </c>
      <c r="E135" s="24" t="s">
        <v>632</v>
      </c>
      <c r="F135" s="77" t="str">
        <f t="shared" si="21"/>
        <v>DA LANGUAGES LTD</v>
      </c>
      <c r="G135" s="24" t="s">
        <v>633</v>
      </c>
      <c r="H135" s="24" t="s">
        <v>634</v>
      </c>
      <c r="I135" s="24" t="s">
        <v>634</v>
      </c>
      <c r="J135" s="24" t="s">
        <v>52</v>
      </c>
      <c r="K135" s="24" t="s">
        <v>53</v>
      </c>
      <c r="L135" s="25">
        <v>43160</v>
      </c>
      <c r="M135" s="25">
        <v>43555</v>
      </c>
      <c r="N135" s="81">
        <f t="shared" si="22"/>
        <v>43921</v>
      </c>
      <c r="O135" s="77" t="str">
        <f t="shared" ca="1" si="23"/>
        <v>Expired</v>
      </c>
      <c r="P135" s="77" t="str" cm="1">
        <f t="array" aca="1" ref="P135" ca="1">_xlfn.IFS((N135-TODAY())&gt;=547,"06 Expires over 18 months",(N135-TODAY())&gt;=365,"05 Expires in 18 months",(N135-TODAY())&gt;=183,"04 Expires in 12 months",(N135-TODAY())&gt;=92,"03 Expires in 6 months",(N135-TODAY())&gt;=31,"02 Expires in 3 months",(N135-TODAY())&gt;=0,"01 Expires in 30 days",(N135-TODAY())&gt;=-31,"01 Expired last 30 days",(N135-TODAY())&gt;=-92,"02 Expired last 3 months",(N135-TODAY())&gt;=-183,"03 Expired last 6 months",(N135-TODAY())&gt;=-365,"04 Expired last 12 months",(N135-TODAY())&gt;=-547,"05 Expired last 18 months",TRUE,"06 Expired over 18 months")</f>
        <v>06 Expired over 18 months</v>
      </c>
      <c r="Q135" s="65">
        <v>180000</v>
      </c>
      <c r="R135" s="84">
        <f t="shared" si="20"/>
        <v>360000</v>
      </c>
      <c r="S135" s="77" t="str" cm="1">
        <f t="array" ref="S135">_xlfn.IFS(R135&gt;5000000,"Gold",R135&gt;=500000,"Silver",R135&gt;30000,"Bronze",TRUE,"Transactional")</f>
        <v>Bronze</v>
      </c>
      <c r="T135" s="24" t="s">
        <v>54</v>
      </c>
      <c r="U135" s="101" t="s">
        <v>116</v>
      </c>
      <c r="V135" s="101" t="s">
        <v>70</v>
      </c>
      <c r="W135" s="77" t="str">
        <f t="shared" si="24"/>
        <v>Yes</v>
      </c>
      <c r="X135" s="77" t="str">
        <f>IFERROR(_xlfn.XLOOKUP(J135&amp;"||"&amp;K135,'Mapping Ref.'!$J$2:$J$538,'Mapping Ref.'!$K$2:$K$538),"")</f>
        <v>Corporate</v>
      </c>
      <c r="Y135" s="77" t="str" cm="1">
        <f t="array" ref="Y135">_xlfn.IFS(R135&gt;2000000,"For Publication",R135&gt;100000,"PID",R135&gt;30000,"RFQ",TRUE,"Transactional")</f>
        <v>PID</v>
      </c>
      <c r="Z135" s="24" t="s">
        <v>71</v>
      </c>
      <c r="AA135" s="32">
        <v>36</v>
      </c>
      <c r="AB135" s="24">
        <v>12</v>
      </c>
      <c r="AC135" s="25">
        <v>43388</v>
      </c>
      <c r="AD135" s="24" t="s">
        <v>58</v>
      </c>
      <c r="AE135" s="24">
        <v>0</v>
      </c>
      <c r="AF135" s="24"/>
      <c r="AG135" s="24"/>
      <c r="AH135" s="24" t="s">
        <v>60</v>
      </c>
      <c r="AI135" s="24"/>
      <c r="AJ135" s="24" t="s">
        <v>60</v>
      </c>
      <c r="AK135" s="24"/>
      <c r="AL135" s="24"/>
      <c r="AM135" s="24"/>
      <c r="AN135" s="24"/>
      <c r="AO135" s="24"/>
      <c r="AP135" s="24" t="s">
        <v>59</v>
      </c>
      <c r="AQ135" s="24"/>
      <c r="AR135" s="24"/>
      <c r="AS135" s="89">
        <f t="shared" si="25"/>
        <v>24</v>
      </c>
      <c r="AT135" s="24" t="s">
        <v>635</v>
      </c>
    </row>
    <row r="136" spans="1:46" x14ac:dyDescent="0.5">
      <c r="A136" s="24">
        <v>157</v>
      </c>
      <c r="B136" s="24"/>
      <c r="C136" s="24" t="s">
        <v>77</v>
      </c>
      <c r="D136" s="24" t="s">
        <v>636</v>
      </c>
      <c r="E136" s="24" t="s">
        <v>637</v>
      </c>
      <c r="F136" s="77" t="str">
        <f t="shared" si="21"/>
        <v>WEST LONDON ACADEMY TRUST</v>
      </c>
      <c r="G136" s="24" t="s">
        <v>638</v>
      </c>
      <c r="H136" s="24" t="s">
        <v>639</v>
      </c>
      <c r="I136" s="24" t="s">
        <v>639</v>
      </c>
      <c r="J136" s="24" t="s">
        <v>66</v>
      </c>
      <c r="K136" s="27" t="s">
        <v>67</v>
      </c>
      <c r="L136" s="25">
        <v>42461</v>
      </c>
      <c r="M136" s="25">
        <v>43555</v>
      </c>
      <c r="N136" s="81">
        <f t="shared" si="22"/>
        <v>43921</v>
      </c>
      <c r="O136" s="77" t="str">
        <f t="shared" ca="1" si="23"/>
        <v>Expired</v>
      </c>
      <c r="P136" s="77" t="str" cm="1">
        <f t="array" aca="1" ref="P136" ca="1">_xlfn.IFS((N136-TODAY())&gt;=547,"06 Expires over 18 months",(N136-TODAY())&gt;=365,"05 Expires in 18 months",(N136-TODAY())&gt;=183,"04 Expires in 12 months",(N136-TODAY())&gt;=92,"03 Expires in 6 months",(N136-TODAY())&gt;=31,"02 Expires in 3 months",(N136-TODAY())&gt;=0,"01 Expires in 30 days",(N136-TODAY())&gt;=-31,"01 Expired last 30 days",(N136-TODAY())&gt;=-92,"02 Expired last 3 months",(N136-TODAY())&gt;=-183,"03 Expired last 6 months",(N136-TODAY())&gt;=-365,"04 Expired last 12 months",(N136-TODAY())&gt;=-547,"05 Expired last 18 months",TRUE,"06 Expired over 18 months")</f>
        <v>06 Expired over 18 months</v>
      </c>
      <c r="Q136" s="65">
        <v>255238</v>
      </c>
      <c r="R136" s="84">
        <f t="shared" si="20"/>
        <v>999682.16666666663</v>
      </c>
      <c r="S136" s="77" t="str" cm="1">
        <f t="array" ref="S136">_xlfn.IFS(R136&gt;5000000,"Gold",R136&gt;=500000,"Silver",R136&gt;30000,"Bronze",TRUE,"Transactional")</f>
        <v>Silver</v>
      </c>
      <c r="T136" s="24" t="s">
        <v>54</v>
      </c>
      <c r="U136" s="101" t="s">
        <v>208</v>
      </c>
      <c r="V136" s="101" t="s">
        <v>209</v>
      </c>
      <c r="W136" s="77" t="str">
        <f t="shared" si="24"/>
        <v>Yes</v>
      </c>
      <c r="X136" s="77" t="str">
        <f>IFERROR(_xlfn.XLOOKUP(J136&amp;"||"&amp;K136,'Mapping Ref.'!$J$2:$J$538,'Mapping Ref.'!$K$2:$K$538),"")</f>
        <v>Childrens &amp; Adults</v>
      </c>
      <c r="Y136" s="77" t="str" cm="1">
        <f t="array" ref="Y136">_xlfn.IFS(R136&gt;2000000,"For Publication",R136&gt;100000,"PID",R136&gt;30000,"RFQ",TRUE,"Transactional")</f>
        <v>PID</v>
      </c>
      <c r="Z136" s="24" t="s">
        <v>76</v>
      </c>
      <c r="AA136" s="32">
        <v>36</v>
      </c>
      <c r="AB136" s="24">
        <v>12</v>
      </c>
      <c r="AC136" s="25">
        <v>43388</v>
      </c>
      <c r="AD136" s="24" t="s">
        <v>58</v>
      </c>
      <c r="AE136" s="24">
        <v>0</v>
      </c>
      <c r="AF136" s="24"/>
      <c r="AG136" s="24"/>
      <c r="AH136" s="24" t="s">
        <v>59</v>
      </c>
      <c r="AI136" s="24"/>
      <c r="AJ136" s="24" t="s">
        <v>60</v>
      </c>
      <c r="AK136" s="24"/>
      <c r="AL136" s="24"/>
      <c r="AM136" s="24"/>
      <c r="AN136" s="24"/>
      <c r="AO136" s="24"/>
      <c r="AP136" s="24" t="s">
        <v>59</v>
      </c>
      <c r="AQ136" s="24"/>
      <c r="AR136" s="24"/>
      <c r="AS136" s="89">
        <f t="shared" si="25"/>
        <v>47</v>
      </c>
      <c r="AT136" s="24" t="s">
        <v>640</v>
      </c>
    </row>
    <row r="137" spans="1:46" x14ac:dyDescent="0.5">
      <c r="A137" s="24">
        <v>158</v>
      </c>
      <c r="B137" s="24"/>
      <c r="C137" s="24"/>
      <c r="D137" s="24" t="s">
        <v>641</v>
      </c>
      <c r="E137" s="24" t="s">
        <v>642</v>
      </c>
      <c r="F137" s="77" t="str">
        <f t="shared" si="21"/>
        <v>BUILDECO LTD</v>
      </c>
      <c r="G137" s="24" t="s">
        <v>643</v>
      </c>
      <c r="H137" s="24" t="s">
        <v>644</v>
      </c>
      <c r="I137" s="24" t="s">
        <v>336</v>
      </c>
      <c r="J137" s="24" t="s">
        <v>107</v>
      </c>
      <c r="K137" s="24" t="s">
        <v>645</v>
      </c>
      <c r="L137" s="25">
        <v>43335</v>
      </c>
      <c r="M137" s="25">
        <v>43592</v>
      </c>
      <c r="N137" s="81">
        <f t="shared" si="22"/>
        <v>43592</v>
      </c>
      <c r="O137" s="77" t="str">
        <f t="shared" ca="1" si="23"/>
        <v>Expired</v>
      </c>
      <c r="P137" s="77" t="str" cm="1">
        <f t="array" aca="1" ref="P137" ca="1">_xlfn.IFS((N137-TODAY())&gt;=547,"06 Expires over 18 months",(N137-TODAY())&gt;=365,"05 Expires in 18 months",(N137-TODAY())&gt;=183,"04 Expires in 12 months",(N137-TODAY())&gt;=92,"03 Expires in 6 months",(N137-TODAY())&gt;=31,"02 Expires in 3 months",(N137-TODAY())&gt;=0,"01 Expires in 30 days",(N137-TODAY())&gt;=-31,"01 Expired last 30 days",(N137-TODAY())&gt;=-92,"02 Expired last 3 months",(N137-TODAY())&gt;=-183,"03 Expired last 6 months",(N137-TODAY())&gt;=-365,"04 Expired last 12 months",(N137-TODAY())&gt;=-547,"05 Expired last 18 months",TRUE,"06 Expired over 18 months")</f>
        <v>06 Expired over 18 months</v>
      </c>
      <c r="Q137" s="65">
        <v>511318</v>
      </c>
      <c r="R137" s="84">
        <f t="shared" si="20"/>
        <v>511318</v>
      </c>
      <c r="S137" s="77" t="str" cm="1">
        <f t="array" ref="S137">_xlfn.IFS(R137&gt;5000000,"Gold",R137&gt;=500000,"Silver",R137&gt;30000,"Bronze",TRUE,"Transactional")</f>
        <v>Silver</v>
      </c>
      <c r="T137" s="24" t="s">
        <v>54</v>
      </c>
      <c r="U137" s="101" t="s">
        <v>123</v>
      </c>
      <c r="V137" s="101" t="s">
        <v>124</v>
      </c>
      <c r="W137" s="77" t="str">
        <f t="shared" si="24"/>
        <v>No</v>
      </c>
      <c r="X137" s="77" t="str">
        <f>IFERROR(_xlfn.XLOOKUP(J137&amp;"||"&amp;K137,'Mapping Ref.'!$J$2:$J$538,'Mapping Ref.'!$K$2:$K$538),"")</f>
        <v>Construction &amp; Estates</v>
      </c>
      <c r="Y137" s="77" t="str" cm="1">
        <f t="array" ref="Y137">_xlfn.IFS(R137&gt;2000000,"For Publication",R137&gt;100000,"PID",R137&gt;30000,"RFQ",TRUE,"Transactional")</f>
        <v>PID</v>
      </c>
      <c r="Z137" s="24" t="s">
        <v>71</v>
      </c>
      <c r="AA137" s="32">
        <v>8</v>
      </c>
      <c r="AB137" s="24">
        <v>0</v>
      </c>
      <c r="AC137" s="25">
        <v>43389</v>
      </c>
      <c r="AD137" s="24" t="s">
        <v>326</v>
      </c>
      <c r="AE137" s="24">
        <v>0</v>
      </c>
      <c r="AF137" s="24"/>
      <c r="AG137" s="24"/>
      <c r="AH137" s="24" t="s">
        <v>60</v>
      </c>
      <c r="AI137" s="24"/>
      <c r="AJ137" s="24" t="s">
        <v>60</v>
      </c>
      <c r="AK137" s="24"/>
      <c r="AL137" s="24"/>
      <c r="AM137" s="24"/>
      <c r="AN137" s="24"/>
      <c r="AO137" s="24"/>
      <c r="AP137" s="24" t="s">
        <v>60</v>
      </c>
      <c r="AQ137" s="24"/>
      <c r="AR137" s="24"/>
      <c r="AS137" s="89">
        <f t="shared" si="25"/>
        <v>8</v>
      </c>
      <c r="AT137" s="24" t="s">
        <v>646</v>
      </c>
    </row>
    <row r="138" spans="1:46" x14ac:dyDescent="0.5">
      <c r="A138" s="24">
        <v>159</v>
      </c>
      <c r="B138" s="24"/>
      <c r="C138" s="24"/>
      <c r="D138" s="24" t="s">
        <v>647</v>
      </c>
      <c r="E138" s="24" t="s">
        <v>648</v>
      </c>
      <c r="F138" s="77" t="str">
        <f t="shared" si="21"/>
        <v>OC Consulting UK Ltd</v>
      </c>
      <c r="G138" s="24" t="s">
        <v>649</v>
      </c>
      <c r="H138" s="24" t="s">
        <v>650</v>
      </c>
      <c r="I138" s="24" t="s">
        <v>488</v>
      </c>
      <c r="J138" s="24" t="s">
        <v>107</v>
      </c>
      <c r="K138" s="24" t="s">
        <v>651</v>
      </c>
      <c r="L138" s="25">
        <v>42231</v>
      </c>
      <c r="M138" s="25">
        <v>43691</v>
      </c>
      <c r="N138" s="81">
        <f t="shared" si="22"/>
        <v>43691</v>
      </c>
      <c r="O138" s="77" t="str">
        <f t="shared" ca="1" si="23"/>
        <v>Expired</v>
      </c>
      <c r="P138" s="77" t="str" cm="1">
        <f t="array" aca="1" ref="P138" ca="1">_xlfn.IFS((N138-TODAY())&gt;=547,"06 Expires over 18 months",(N138-TODAY())&gt;=365,"05 Expires in 18 months",(N138-TODAY())&gt;=183,"04 Expires in 12 months",(N138-TODAY())&gt;=92,"03 Expires in 6 months",(N138-TODAY())&gt;=31,"02 Expires in 3 months",(N138-TODAY())&gt;=0,"01 Expires in 30 days",(N138-TODAY())&gt;=-31,"01 Expired last 30 days",(N138-TODAY())&gt;=-92,"02 Expired last 3 months",(N138-TODAY())&gt;=-183,"03 Expired last 6 months",(N138-TODAY())&gt;=-365,"04 Expired last 12 months",(N138-TODAY())&gt;=-547,"05 Expired last 18 months",TRUE,"06 Expired over 18 months")</f>
        <v>06 Expired over 18 months</v>
      </c>
      <c r="Q138" s="65">
        <v>1700000</v>
      </c>
      <c r="R138" s="84">
        <f t="shared" si="20"/>
        <v>6658333.333333333</v>
      </c>
      <c r="S138" s="77" t="str" cm="1">
        <f t="array" ref="S138">_xlfn.IFS(R138&gt;5000000,"Gold",R138&gt;=500000,"Silver",R138&gt;30000,"Bronze",TRUE,"Transactional")</f>
        <v>Gold</v>
      </c>
      <c r="T138" s="24" t="s">
        <v>54</v>
      </c>
      <c r="U138" s="101" t="s">
        <v>109</v>
      </c>
      <c r="V138" s="101" t="s">
        <v>148</v>
      </c>
      <c r="W138" s="77" t="str">
        <f t="shared" si="24"/>
        <v>No</v>
      </c>
      <c r="X138" s="77" t="str">
        <f>IFERROR(_xlfn.XLOOKUP(J138&amp;"||"&amp;K138,'Mapping Ref.'!$J$2:$J$538,'Mapping Ref.'!$K$2:$K$538),"")</f>
        <v>Construction &amp; Estates</v>
      </c>
      <c r="Y138" s="77" t="str" cm="1">
        <f t="array" ref="Y138">_xlfn.IFS(R138&gt;2000000,"For Publication",R138&gt;100000,"PID",R138&gt;30000,"RFQ",TRUE,"Transactional")</f>
        <v>For Publication</v>
      </c>
      <c r="Z138" s="24" t="s">
        <v>76</v>
      </c>
      <c r="AA138" s="32">
        <v>48</v>
      </c>
      <c r="AB138" s="24">
        <v>0</v>
      </c>
      <c r="AC138" s="25">
        <v>43389</v>
      </c>
      <c r="AD138" s="24" t="s">
        <v>102</v>
      </c>
      <c r="AE138" s="24">
        <v>990</v>
      </c>
      <c r="AF138" s="24"/>
      <c r="AG138" s="24"/>
      <c r="AH138" s="24" t="s">
        <v>60</v>
      </c>
      <c r="AI138" s="24"/>
      <c r="AJ138" s="24" t="s">
        <v>60</v>
      </c>
      <c r="AK138" s="24"/>
      <c r="AL138" s="24"/>
      <c r="AM138" s="24"/>
      <c r="AN138" s="24"/>
      <c r="AO138" s="24"/>
      <c r="AP138" s="24" t="s">
        <v>59</v>
      </c>
      <c r="AQ138" s="24"/>
      <c r="AR138" s="24"/>
      <c r="AS138" s="89">
        <f t="shared" si="25"/>
        <v>47</v>
      </c>
      <c r="AT138" s="24"/>
    </row>
    <row r="139" spans="1:46" x14ac:dyDescent="0.5">
      <c r="A139" s="24">
        <v>160</v>
      </c>
      <c r="B139" s="24"/>
      <c r="C139" s="24" t="s">
        <v>77</v>
      </c>
      <c r="D139" s="24" t="s">
        <v>652</v>
      </c>
      <c r="E139" s="24" t="s">
        <v>653</v>
      </c>
      <c r="F139" s="77" t="str">
        <f t="shared" si="21"/>
        <v>R BENSON PROPERTY MAINTENANCE LTD</v>
      </c>
      <c r="G139" s="24" t="s">
        <v>654</v>
      </c>
      <c r="H139" s="24" t="s">
        <v>605</v>
      </c>
      <c r="I139" s="24" t="s">
        <v>488</v>
      </c>
      <c r="J139" s="24" t="s">
        <v>107</v>
      </c>
      <c r="K139" s="24" t="s">
        <v>560</v>
      </c>
      <c r="L139" s="25">
        <v>43249</v>
      </c>
      <c r="M139" s="25">
        <v>43403</v>
      </c>
      <c r="N139" s="81">
        <f t="shared" si="22"/>
        <v>43403</v>
      </c>
      <c r="O139" s="77" t="str">
        <f t="shared" ca="1" si="23"/>
        <v>Expired</v>
      </c>
      <c r="P139" s="77" t="str" cm="1">
        <f t="array" aca="1" ref="P139" ca="1">_xlfn.IFS((N139-TODAY())&gt;=547,"06 Expires over 18 months",(N139-TODAY())&gt;=365,"05 Expires in 18 months",(N139-TODAY())&gt;=183,"04 Expires in 12 months",(N139-TODAY())&gt;=92,"03 Expires in 6 months",(N139-TODAY())&gt;=31,"02 Expires in 3 months",(N139-TODAY())&gt;=0,"01 Expires in 30 days",(N139-TODAY())&gt;=-31,"01 Expired last 30 days",(N139-TODAY())&gt;=-92,"02 Expired last 3 months",(N139-TODAY())&gt;=-183,"03 Expired last 6 months",(N139-TODAY())&gt;=-365,"04 Expired last 12 months",(N139-TODAY())&gt;=-547,"05 Expired last 18 months",TRUE,"06 Expired over 18 months")</f>
        <v>06 Expired over 18 months</v>
      </c>
      <c r="Q139" s="65">
        <v>458384.34</v>
      </c>
      <c r="R139" s="84">
        <f t="shared" si="20"/>
        <v>458384.34</v>
      </c>
      <c r="S139" s="77" t="str" cm="1">
        <f t="array" ref="S139">_xlfn.IFS(R139&gt;5000000,"Gold",R139&gt;=500000,"Silver",R139&gt;30000,"Bronze",TRUE,"Transactional")</f>
        <v>Bronze</v>
      </c>
      <c r="T139" s="24" t="s">
        <v>122</v>
      </c>
      <c r="U139" s="101" t="s">
        <v>123</v>
      </c>
      <c r="V139" s="101" t="s">
        <v>124</v>
      </c>
      <c r="W139" s="77" t="str">
        <f t="shared" si="24"/>
        <v>No</v>
      </c>
      <c r="X139" s="77" t="str">
        <f>IFERROR(_xlfn.XLOOKUP(J139&amp;"||"&amp;K139,'Mapping Ref.'!$J$2:$J$538,'Mapping Ref.'!$K$2:$K$538),"")</f>
        <v>Construction &amp; Estates</v>
      </c>
      <c r="Y139" s="77" t="str" cm="1">
        <f t="array" ref="Y139">_xlfn.IFS(R139&gt;2000000,"For Publication",R139&gt;100000,"PID",R139&gt;30000,"RFQ",TRUE,"Transactional")</f>
        <v>PID</v>
      </c>
      <c r="Z139" s="24" t="s">
        <v>101</v>
      </c>
      <c r="AA139" s="32">
        <v>5</v>
      </c>
      <c r="AB139" s="24">
        <v>0</v>
      </c>
      <c r="AC139" s="25">
        <v>43389</v>
      </c>
      <c r="AD139" s="24" t="s">
        <v>102</v>
      </c>
      <c r="AE139" s="24">
        <v>0</v>
      </c>
      <c r="AF139" s="24"/>
      <c r="AG139" s="24"/>
      <c r="AH139" s="24" t="s">
        <v>60</v>
      </c>
      <c r="AI139" s="24"/>
      <c r="AJ139" s="24" t="s">
        <v>60</v>
      </c>
      <c r="AK139" s="24"/>
      <c r="AL139" s="24"/>
      <c r="AM139" s="24"/>
      <c r="AN139" s="24"/>
      <c r="AO139" s="24">
        <v>0</v>
      </c>
      <c r="AP139" s="24" t="s">
        <v>59</v>
      </c>
      <c r="AQ139" s="24"/>
      <c r="AR139" s="24"/>
      <c r="AS139" s="89">
        <f t="shared" si="25"/>
        <v>5</v>
      </c>
      <c r="AT139" s="24" t="s">
        <v>655</v>
      </c>
    </row>
    <row r="140" spans="1:46" x14ac:dyDescent="0.5">
      <c r="A140" s="24">
        <v>161</v>
      </c>
      <c r="B140" s="24"/>
      <c r="C140" s="24" t="s">
        <v>77</v>
      </c>
      <c r="D140" s="24" t="s">
        <v>656</v>
      </c>
      <c r="E140" s="24" t="s">
        <v>657</v>
      </c>
      <c r="F140" s="77" t="str">
        <f t="shared" si="21"/>
        <v>MURRILL CONSTRUCTION LIMITED</v>
      </c>
      <c r="G140" s="24" t="s">
        <v>119</v>
      </c>
      <c r="H140" s="24" t="s">
        <v>120</v>
      </c>
      <c r="I140" s="24" t="s">
        <v>96</v>
      </c>
      <c r="J140" s="24" t="s">
        <v>107</v>
      </c>
      <c r="K140" s="24" t="s">
        <v>121</v>
      </c>
      <c r="L140" s="25">
        <v>42979</v>
      </c>
      <c r="M140" s="25">
        <v>44804</v>
      </c>
      <c r="N140" s="81">
        <f t="shared" si="22"/>
        <v>46265</v>
      </c>
      <c r="O140" s="77" t="str">
        <f t="shared" ca="1" si="23"/>
        <v>Live</v>
      </c>
      <c r="P140" s="77" t="str" cm="1">
        <f t="array" aca="1" ref="P140" ca="1">_xlfn.IFS((N140-TODAY())&gt;=547,"06 Expires over 18 months",(N140-TODAY())&gt;=365,"05 Expires in 18 months",(N140-TODAY())&gt;=183,"04 Expires in 12 months",(N140-TODAY())&gt;=92,"03 Expires in 6 months",(N140-TODAY())&gt;=31,"02 Expires in 3 months",(N140-TODAY())&gt;=0,"01 Expires in 30 days",(N140-TODAY())&gt;=-31,"01 Expired last 30 days",(N140-TODAY())&gt;=-92,"02 Expired last 3 months",(N140-TODAY())&gt;=-183,"03 Expired last 6 months",(N140-TODAY())&gt;=-365,"04 Expired last 12 months",(N140-TODAY())&gt;=-547,"05 Expired last 18 months",TRUE,"06 Expired over 18 months")</f>
        <v>01 Expires in 30 days</v>
      </c>
      <c r="Q140" s="65">
        <v>4000000</v>
      </c>
      <c r="R140" s="84">
        <f t="shared" si="20"/>
        <v>35666666.666666664</v>
      </c>
      <c r="S140" s="77" t="str" cm="1">
        <f t="array" ref="S140">_xlfn.IFS(R140&gt;5000000,"Gold",R140&gt;=500000,"Silver",R140&gt;30000,"Bronze",TRUE,"Transactional")</f>
        <v>Gold</v>
      </c>
      <c r="T140" s="24" t="s">
        <v>122</v>
      </c>
      <c r="U140" s="101" t="s">
        <v>123</v>
      </c>
      <c r="V140" s="101" t="s">
        <v>124</v>
      </c>
      <c r="W140" s="77" t="str">
        <f t="shared" si="24"/>
        <v>Yes</v>
      </c>
      <c r="X140" s="77" t="str">
        <f>IFERROR(_xlfn.XLOOKUP(J140&amp;"||"&amp;K140,'Mapping Ref.'!$J$2:$J$538,'Mapping Ref.'!$K$2:$K$538),"")</f>
        <v>Construction &amp; Estates</v>
      </c>
      <c r="Y140" s="77" t="str" cm="1">
        <f t="array" ref="Y140">_xlfn.IFS(R140&gt;2000000,"For Publication",R140&gt;100000,"PID",R140&gt;30000,"RFQ",TRUE,"Transactional")</f>
        <v>For Publication</v>
      </c>
      <c r="Z140" s="24" t="s">
        <v>71</v>
      </c>
      <c r="AA140" s="32">
        <v>60</v>
      </c>
      <c r="AB140" s="24">
        <v>48</v>
      </c>
      <c r="AC140" s="25">
        <v>43389</v>
      </c>
      <c r="AD140" s="24" t="s">
        <v>102</v>
      </c>
      <c r="AE140" s="24">
        <v>0</v>
      </c>
      <c r="AF140" s="24"/>
      <c r="AG140" s="24"/>
      <c r="AH140" s="24" t="s">
        <v>59</v>
      </c>
      <c r="AI140" s="24"/>
      <c r="AJ140" s="24" t="s">
        <v>60</v>
      </c>
      <c r="AK140" s="24"/>
      <c r="AL140" s="24"/>
      <c r="AM140" s="24"/>
      <c r="AN140" s="24"/>
      <c r="AO140" s="24">
        <v>0</v>
      </c>
      <c r="AP140" s="24" t="s">
        <v>59</v>
      </c>
      <c r="AQ140" s="24"/>
      <c r="AR140" s="24"/>
      <c r="AS140" s="89">
        <f t="shared" si="25"/>
        <v>107</v>
      </c>
      <c r="AT140" s="24" t="s">
        <v>125</v>
      </c>
    </row>
    <row r="141" spans="1:46" x14ac:dyDescent="0.5">
      <c r="A141" s="24">
        <v>162</v>
      </c>
      <c r="B141" s="24"/>
      <c r="C141" s="24" t="s">
        <v>77</v>
      </c>
      <c r="D141" s="24" t="s">
        <v>658</v>
      </c>
      <c r="E141" s="24" t="s">
        <v>659</v>
      </c>
      <c r="F141" s="77" t="str">
        <f t="shared" si="21"/>
        <v>AECOM LIMITED</v>
      </c>
      <c r="G141" s="24" t="s">
        <v>660</v>
      </c>
      <c r="H141" s="24" t="s">
        <v>120</v>
      </c>
      <c r="I141" s="24" t="s">
        <v>96</v>
      </c>
      <c r="J141" s="24" t="s">
        <v>107</v>
      </c>
      <c r="K141" s="24" t="s">
        <v>121</v>
      </c>
      <c r="L141" s="25">
        <v>42675</v>
      </c>
      <c r="M141" s="25">
        <v>44135</v>
      </c>
      <c r="N141" s="81">
        <f t="shared" si="22"/>
        <v>44135</v>
      </c>
      <c r="O141" s="77" t="str">
        <f t="shared" ca="1" si="23"/>
        <v>Expired</v>
      </c>
      <c r="P141" s="77" t="str" cm="1">
        <f t="array" aca="1" ref="P141" ca="1">_xlfn.IFS((N141-TODAY())&gt;=547,"06 Expires over 18 months",(N141-TODAY())&gt;=365,"05 Expires in 18 months",(N141-TODAY())&gt;=183,"04 Expires in 12 months",(N141-TODAY())&gt;=92,"03 Expires in 6 months",(N141-TODAY())&gt;=31,"02 Expires in 3 months",(N141-TODAY())&gt;=0,"01 Expires in 30 days",(N141-TODAY())&gt;=-31,"01 Expired last 30 days",(N141-TODAY())&gt;=-92,"02 Expired last 3 months",(N141-TODAY())&gt;=-183,"03 Expired last 6 months",(N141-TODAY())&gt;=-365,"04 Expired last 12 months",(N141-TODAY())&gt;=-547,"05 Expired last 18 months",TRUE,"06 Expired over 18 months")</f>
        <v>06 Expired over 18 months</v>
      </c>
      <c r="Q141" s="65">
        <v>100000</v>
      </c>
      <c r="R141" s="84">
        <f t="shared" ref="R141:R156" si="26">MAX(Q141,Q141*N(AS141)/12)</f>
        <v>391666.66666666669</v>
      </c>
      <c r="S141" s="77" t="str" cm="1">
        <f t="array" ref="S141">_xlfn.IFS(R141&gt;5000000,"Gold",R141&gt;=500000,"Silver",R141&gt;30000,"Bronze",TRUE,"Transactional")</f>
        <v>Bronze</v>
      </c>
      <c r="T141" s="24" t="s">
        <v>122</v>
      </c>
      <c r="U141" s="101" t="s">
        <v>116</v>
      </c>
      <c r="V141" s="101" t="s">
        <v>70</v>
      </c>
      <c r="W141" s="77" t="str">
        <f t="shared" si="24"/>
        <v>No</v>
      </c>
      <c r="X141" s="77" t="str">
        <f>IFERROR(_xlfn.XLOOKUP(J141&amp;"||"&amp;K141,'Mapping Ref.'!$J$2:$J$538,'Mapping Ref.'!$K$2:$K$538),"")</f>
        <v>Construction &amp; Estates</v>
      </c>
      <c r="Y141" s="77" t="str" cm="1">
        <f t="array" ref="Y141">_xlfn.IFS(R141&gt;2000000,"For Publication",R141&gt;100000,"PID",R141&gt;30000,"RFQ",TRUE,"Transactional")</f>
        <v>PID</v>
      </c>
      <c r="Z141" s="24" t="s">
        <v>71</v>
      </c>
      <c r="AA141" s="32">
        <v>48</v>
      </c>
      <c r="AB141" s="24">
        <v>0</v>
      </c>
      <c r="AC141" s="25">
        <v>43389</v>
      </c>
      <c r="AD141" s="24" t="s">
        <v>661</v>
      </c>
      <c r="AE141" s="24">
        <v>0</v>
      </c>
      <c r="AF141" s="24"/>
      <c r="AG141" s="24"/>
      <c r="AH141" s="24" t="s">
        <v>59</v>
      </c>
      <c r="AI141" s="24"/>
      <c r="AJ141" s="24" t="s">
        <v>60</v>
      </c>
      <c r="AK141" s="24"/>
      <c r="AL141" s="24"/>
      <c r="AM141" s="24"/>
      <c r="AN141" s="24"/>
      <c r="AO141" s="24">
        <v>0</v>
      </c>
      <c r="AP141" s="24" t="s">
        <v>59</v>
      </c>
      <c r="AQ141" s="24"/>
      <c r="AR141" s="24"/>
      <c r="AS141" s="89">
        <f t="shared" si="25"/>
        <v>47</v>
      </c>
      <c r="AT141" s="24" t="s">
        <v>662</v>
      </c>
    </row>
    <row r="142" spans="1:46" x14ac:dyDescent="0.5">
      <c r="A142" s="24">
        <v>163</v>
      </c>
      <c r="B142" s="24"/>
      <c r="C142" s="24"/>
      <c r="D142" s="24" t="s">
        <v>663</v>
      </c>
      <c r="E142" s="24" t="s">
        <v>664</v>
      </c>
      <c r="F142" s="77" t="str">
        <f t="shared" si="21"/>
        <v>XAIS ASSET MANAGEMENT LTD</v>
      </c>
      <c r="G142" s="24" t="s">
        <v>665</v>
      </c>
      <c r="H142" s="24" t="s">
        <v>120</v>
      </c>
      <c r="I142" s="24" t="s">
        <v>96</v>
      </c>
      <c r="J142" s="24" t="s">
        <v>107</v>
      </c>
      <c r="K142" s="24" t="s">
        <v>121</v>
      </c>
      <c r="L142" s="25">
        <v>42675</v>
      </c>
      <c r="M142" s="25">
        <v>44135</v>
      </c>
      <c r="N142" s="81">
        <f t="shared" si="22"/>
        <v>44135</v>
      </c>
      <c r="O142" s="77" t="str">
        <f t="shared" ca="1" si="23"/>
        <v>Expired</v>
      </c>
      <c r="P142" s="77" t="str" cm="1">
        <f t="array" aca="1" ref="P142" ca="1">_xlfn.IFS((N142-TODAY())&gt;=547,"06 Expires over 18 months",(N142-TODAY())&gt;=365,"05 Expires in 18 months",(N142-TODAY())&gt;=183,"04 Expires in 12 months",(N142-TODAY())&gt;=92,"03 Expires in 6 months",(N142-TODAY())&gt;=31,"02 Expires in 3 months",(N142-TODAY())&gt;=0,"01 Expires in 30 days",(N142-TODAY())&gt;=-31,"01 Expired last 30 days",(N142-TODAY())&gt;=-92,"02 Expired last 3 months",(N142-TODAY())&gt;=-183,"03 Expired last 6 months",(N142-TODAY())&gt;=-365,"04 Expired last 12 months",(N142-TODAY())&gt;=-547,"05 Expired last 18 months",TRUE,"06 Expired over 18 months")</f>
        <v>06 Expired over 18 months</v>
      </c>
      <c r="Q142" s="65">
        <v>100000</v>
      </c>
      <c r="R142" s="84">
        <f t="shared" si="26"/>
        <v>391666.66666666669</v>
      </c>
      <c r="S142" s="77" t="str" cm="1">
        <f t="array" ref="S142">_xlfn.IFS(R142&gt;5000000,"Gold",R142&gt;=500000,"Silver",R142&gt;30000,"Bronze",TRUE,"Transactional")</f>
        <v>Bronze</v>
      </c>
      <c r="T142" s="24" t="s">
        <v>122</v>
      </c>
      <c r="U142" s="101" t="s">
        <v>116</v>
      </c>
      <c r="V142" s="101" t="s">
        <v>70</v>
      </c>
      <c r="W142" s="77" t="str">
        <f t="shared" si="24"/>
        <v>No</v>
      </c>
      <c r="X142" s="77" t="str">
        <f>IFERROR(_xlfn.XLOOKUP(J142&amp;"||"&amp;K142,'Mapping Ref.'!$J$2:$J$538,'Mapping Ref.'!$K$2:$K$538),"")</f>
        <v>Construction &amp; Estates</v>
      </c>
      <c r="Y142" s="77" t="str" cm="1">
        <f t="array" ref="Y142">_xlfn.IFS(R142&gt;2000000,"For Publication",R142&gt;100000,"PID",R142&gt;30000,"RFQ",TRUE,"Transactional")</f>
        <v>PID</v>
      </c>
      <c r="Z142" s="24" t="s">
        <v>71</v>
      </c>
      <c r="AA142" s="32">
        <v>48</v>
      </c>
      <c r="AB142" s="24">
        <v>0</v>
      </c>
      <c r="AC142" s="25">
        <v>43389</v>
      </c>
      <c r="AD142" s="24" t="s">
        <v>661</v>
      </c>
      <c r="AE142" s="24">
        <v>0</v>
      </c>
      <c r="AF142" s="24"/>
      <c r="AG142" s="24"/>
      <c r="AH142" s="24" t="s">
        <v>59</v>
      </c>
      <c r="AI142" s="24"/>
      <c r="AJ142" s="24" t="s">
        <v>60</v>
      </c>
      <c r="AK142" s="24"/>
      <c r="AL142" s="24"/>
      <c r="AM142" s="24"/>
      <c r="AN142" s="24"/>
      <c r="AO142" s="24">
        <v>0</v>
      </c>
      <c r="AP142" s="24" t="s">
        <v>59</v>
      </c>
      <c r="AQ142" s="24"/>
      <c r="AR142" s="24"/>
      <c r="AS142" s="89">
        <f t="shared" si="25"/>
        <v>47</v>
      </c>
      <c r="AT142" s="24" t="s">
        <v>666</v>
      </c>
    </row>
    <row r="143" spans="1:46" x14ac:dyDescent="0.5">
      <c r="A143" s="24">
        <v>164</v>
      </c>
      <c r="B143" s="24"/>
      <c r="C143" s="24" t="s">
        <v>77</v>
      </c>
      <c r="D143" s="24" t="s">
        <v>667</v>
      </c>
      <c r="E143" s="24" t="s">
        <v>668</v>
      </c>
      <c r="F143" s="77" t="str">
        <f t="shared" si="21"/>
        <v>WSP UK LTD T/A WSP PARSONS BRINCKERHOFF</v>
      </c>
      <c r="G143" s="24" t="s">
        <v>669</v>
      </c>
      <c r="H143" s="24" t="s">
        <v>120</v>
      </c>
      <c r="I143" s="24" t="s">
        <v>96</v>
      </c>
      <c r="J143" s="24" t="s">
        <v>107</v>
      </c>
      <c r="K143" s="24" t="s">
        <v>121</v>
      </c>
      <c r="L143" s="25">
        <v>42675</v>
      </c>
      <c r="M143" s="25">
        <v>44135</v>
      </c>
      <c r="N143" s="81">
        <f t="shared" si="22"/>
        <v>44135</v>
      </c>
      <c r="O143" s="77" t="str">
        <f t="shared" ca="1" si="23"/>
        <v>Expired</v>
      </c>
      <c r="P143" s="77" t="str" cm="1">
        <f t="array" aca="1" ref="P143" ca="1">_xlfn.IFS((N143-TODAY())&gt;=547,"06 Expires over 18 months",(N143-TODAY())&gt;=365,"05 Expires in 18 months",(N143-TODAY())&gt;=183,"04 Expires in 12 months",(N143-TODAY())&gt;=92,"03 Expires in 6 months",(N143-TODAY())&gt;=31,"02 Expires in 3 months",(N143-TODAY())&gt;=0,"01 Expires in 30 days",(N143-TODAY())&gt;=-31,"01 Expired last 30 days",(N143-TODAY())&gt;=-92,"02 Expired last 3 months",(N143-TODAY())&gt;=-183,"03 Expired last 6 months",(N143-TODAY())&gt;=-365,"04 Expired last 12 months",(N143-TODAY())&gt;=-547,"05 Expired last 18 months",TRUE,"06 Expired over 18 months")</f>
        <v>06 Expired over 18 months</v>
      </c>
      <c r="Q143" s="65">
        <v>1000000</v>
      </c>
      <c r="R143" s="84">
        <f t="shared" si="26"/>
        <v>3916666.6666666665</v>
      </c>
      <c r="S143" s="77" t="str" cm="1">
        <f t="array" ref="S143">_xlfn.IFS(R143&gt;5000000,"Gold",R143&gt;=500000,"Silver",R143&gt;30000,"Bronze",TRUE,"Transactional")</f>
        <v>Silver</v>
      </c>
      <c r="T143" s="24" t="s">
        <v>122</v>
      </c>
      <c r="U143" s="101" t="s">
        <v>116</v>
      </c>
      <c r="V143" s="101" t="s">
        <v>70</v>
      </c>
      <c r="W143" s="77" t="str">
        <f t="shared" si="24"/>
        <v>No</v>
      </c>
      <c r="X143" s="77" t="str">
        <f>IFERROR(_xlfn.XLOOKUP(J143&amp;"||"&amp;K143,'Mapping Ref.'!$J$2:$J$538,'Mapping Ref.'!$K$2:$K$538),"")</f>
        <v>Construction &amp; Estates</v>
      </c>
      <c r="Y143" s="77" t="str" cm="1">
        <f t="array" ref="Y143">_xlfn.IFS(R143&gt;2000000,"For Publication",R143&gt;100000,"PID",R143&gt;30000,"RFQ",TRUE,"Transactional")</f>
        <v>For Publication</v>
      </c>
      <c r="Z143" s="24" t="s">
        <v>71</v>
      </c>
      <c r="AA143" s="32">
        <v>48</v>
      </c>
      <c r="AB143" s="24">
        <v>0</v>
      </c>
      <c r="AC143" s="25">
        <v>43389</v>
      </c>
      <c r="AD143" s="24" t="s">
        <v>661</v>
      </c>
      <c r="AE143" s="24">
        <v>0</v>
      </c>
      <c r="AF143" s="24"/>
      <c r="AG143" s="24"/>
      <c r="AH143" s="24" t="s">
        <v>59</v>
      </c>
      <c r="AI143" s="24"/>
      <c r="AJ143" s="24" t="s">
        <v>60</v>
      </c>
      <c r="AK143" s="24"/>
      <c r="AL143" s="24"/>
      <c r="AM143" s="24"/>
      <c r="AN143" s="24"/>
      <c r="AO143" s="24">
        <v>0</v>
      </c>
      <c r="AP143" s="24" t="s">
        <v>59</v>
      </c>
      <c r="AQ143" s="24"/>
      <c r="AR143" s="24"/>
      <c r="AS143" s="89">
        <f t="shared" si="25"/>
        <v>47</v>
      </c>
      <c r="AT143" s="24" t="s">
        <v>670</v>
      </c>
    </row>
    <row r="144" spans="1:46" x14ac:dyDescent="0.5">
      <c r="A144" s="24">
        <v>165</v>
      </c>
      <c r="B144" s="24" t="s">
        <v>506</v>
      </c>
      <c r="C144" s="24"/>
      <c r="D144" s="24" t="s">
        <v>671</v>
      </c>
      <c r="E144" s="24" t="s">
        <v>672</v>
      </c>
      <c r="F144" s="77" t="str">
        <f t="shared" si="21"/>
        <v>LIFT &amp; ENGINEERING SERVICES LTD</v>
      </c>
      <c r="G144" s="24" t="s">
        <v>673</v>
      </c>
      <c r="H144" s="24" t="s">
        <v>487</v>
      </c>
      <c r="I144" s="24" t="s">
        <v>488</v>
      </c>
      <c r="J144" s="24" t="s">
        <v>107</v>
      </c>
      <c r="K144" s="24" t="s">
        <v>674</v>
      </c>
      <c r="L144" s="25">
        <v>43500</v>
      </c>
      <c r="M144" s="25">
        <v>44960</v>
      </c>
      <c r="N144" s="81">
        <f t="shared" si="22"/>
        <v>46421</v>
      </c>
      <c r="O144" s="77" t="str">
        <f t="shared" ca="1" si="23"/>
        <v>Live</v>
      </c>
      <c r="P144" s="77" t="str" cm="1">
        <f t="array" aca="1" ref="P144" ca="1">_xlfn.IFS((N144-TODAY())&gt;=547,"06 Expires over 18 months",(N144-TODAY())&gt;=365,"05 Expires in 18 months",(N144-TODAY())&gt;=183,"04 Expires in 12 months",(N144-TODAY())&gt;=92,"03 Expires in 6 months",(N144-TODAY())&gt;=31,"02 Expires in 3 months",(N144-TODAY())&gt;=0,"01 Expires in 30 days",(N144-TODAY())&gt;=-31,"01 Expired last 30 days",(N144-TODAY())&gt;=-92,"02 Expired last 3 months",(N144-TODAY())&gt;=-183,"03 Expired last 6 months",(N144-TODAY())&gt;=-365,"04 Expired last 12 months",(N144-TODAY())&gt;=-547,"05 Expired last 18 months",TRUE,"06 Expired over 18 months")</f>
        <v>03 Expires in 6 months</v>
      </c>
      <c r="Q144" s="65">
        <v>1020000</v>
      </c>
      <c r="R144" s="84">
        <f t="shared" si="26"/>
        <v>8075000</v>
      </c>
      <c r="S144" s="77" t="str" cm="1">
        <f t="array" ref="S144">_xlfn.IFS(R144&gt;5000000,"Gold",R144&gt;=500000,"Silver",R144&gt;30000,"Bronze",TRUE,"Transactional")</f>
        <v>Gold</v>
      </c>
      <c r="T144" s="24" t="s">
        <v>122</v>
      </c>
      <c r="U144" s="101" t="s">
        <v>123</v>
      </c>
      <c r="V144" s="101" t="s">
        <v>338</v>
      </c>
      <c r="W144" s="77" t="str">
        <f t="shared" si="24"/>
        <v>Yes</v>
      </c>
      <c r="X144" s="77" t="str">
        <f>IFERROR(_xlfn.XLOOKUP(J144&amp;"||"&amp;K144,'Mapping Ref.'!$J$2:$J$538,'Mapping Ref.'!$K$2:$K$538),"")</f>
        <v>Construction &amp; Estates</v>
      </c>
      <c r="Y144" s="77" t="str" cm="1">
        <f t="array" ref="Y144">_xlfn.IFS(R144&gt;2000000,"For Publication",R144&gt;100000,"PID",R144&gt;30000,"RFQ",TRUE,"Transactional")</f>
        <v>For Publication</v>
      </c>
      <c r="Z144" s="24" t="s">
        <v>76</v>
      </c>
      <c r="AA144" s="32">
        <v>48</v>
      </c>
      <c r="AB144" s="24">
        <v>48</v>
      </c>
      <c r="AC144" s="25">
        <v>43389</v>
      </c>
      <c r="AD144" s="24" t="s">
        <v>58</v>
      </c>
      <c r="AE144" s="24">
        <v>1290</v>
      </c>
      <c r="AF144" s="24"/>
      <c r="AG144" s="24"/>
      <c r="AH144" s="24" t="s">
        <v>60</v>
      </c>
      <c r="AI144" s="24"/>
      <c r="AJ144" s="24" t="s">
        <v>60</v>
      </c>
      <c r="AK144" s="24"/>
      <c r="AL144" s="24"/>
      <c r="AM144" s="24"/>
      <c r="AN144" s="24"/>
      <c r="AO144" s="24"/>
      <c r="AP144" s="24" t="s">
        <v>59</v>
      </c>
      <c r="AQ144" s="24"/>
      <c r="AR144" s="24"/>
      <c r="AS144" s="89">
        <f t="shared" si="25"/>
        <v>95</v>
      </c>
      <c r="AT144" s="24" t="s">
        <v>675</v>
      </c>
    </row>
    <row r="145" spans="1:46" x14ac:dyDescent="0.5">
      <c r="A145" s="24">
        <v>166</v>
      </c>
      <c r="B145" s="24"/>
      <c r="C145" s="24"/>
      <c r="D145" s="24" t="s">
        <v>667</v>
      </c>
      <c r="E145" s="24" t="s">
        <v>668</v>
      </c>
      <c r="F145" s="77" t="str">
        <f t="shared" si="21"/>
        <v>PROJECT CENTRE LIMITED</v>
      </c>
      <c r="G145" s="24" t="s">
        <v>676</v>
      </c>
      <c r="H145" s="24" t="s">
        <v>120</v>
      </c>
      <c r="I145" s="24" t="s">
        <v>96</v>
      </c>
      <c r="J145" s="24" t="s">
        <v>107</v>
      </c>
      <c r="K145" s="24" t="s">
        <v>121</v>
      </c>
      <c r="L145" s="25">
        <v>42675</v>
      </c>
      <c r="M145" s="25">
        <v>44135</v>
      </c>
      <c r="N145" s="81">
        <f t="shared" si="22"/>
        <v>44135</v>
      </c>
      <c r="O145" s="77" t="str">
        <f t="shared" ca="1" si="23"/>
        <v>Expired</v>
      </c>
      <c r="P145" s="77" t="str" cm="1">
        <f t="array" aca="1" ref="P145" ca="1">_xlfn.IFS((N145-TODAY())&gt;=547,"06 Expires over 18 months",(N145-TODAY())&gt;=365,"05 Expires in 18 months",(N145-TODAY())&gt;=183,"04 Expires in 12 months",(N145-TODAY())&gt;=92,"03 Expires in 6 months",(N145-TODAY())&gt;=31,"02 Expires in 3 months",(N145-TODAY())&gt;=0,"01 Expires in 30 days",(N145-TODAY())&gt;=-31,"01 Expired last 30 days",(N145-TODAY())&gt;=-92,"02 Expired last 3 months",(N145-TODAY())&gt;=-183,"03 Expired last 6 months",(N145-TODAY())&gt;=-365,"04 Expired last 12 months",(N145-TODAY())&gt;=-547,"05 Expired last 18 months",TRUE,"06 Expired over 18 months")</f>
        <v>06 Expired over 18 months</v>
      </c>
      <c r="Q145" s="65">
        <v>1000000</v>
      </c>
      <c r="R145" s="84">
        <f t="shared" si="26"/>
        <v>3916666.6666666665</v>
      </c>
      <c r="S145" s="77" t="str" cm="1">
        <f t="array" ref="S145">_xlfn.IFS(R145&gt;5000000,"Gold",R145&gt;=500000,"Silver",R145&gt;30000,"Bronze",TRUE,"Transactional")</f>
        <v>Silver</v>
      </c>
      <c r="T145" s="24" t="s">
        <v>122</v>
      </c>
      <c r="U145" s="101" t="s">
        <v>116</v>
      </c>
      <c r="V145" s="101" t="s">
        <v>70</v>
      </c>
      <c r="W145" s="77" t="str">
        <f t="shared" si="24"/>
        <v>No</v>
      </c>
      <c r="X145" s="77" t="str">
        <f>IFERROR(_xlfn.XLOOKUP(J145&amp;"||"&amp;K145,'Mapping Ref.'!$J$2:$J$538,'Mapping Ref.'!$K$2:$K$538),"")</f>
        <v>Construction &amp; Estates</v>
      </c>
      <c r="Y145" s="77" t="str" cm="1">
        <f t="array" ref="Y145">_xlfn.IFS(R145&gt;2000000,"For Publication",R145&gt;100000,"PID",R145&gt;30000,"RFQ",TRUE,"Transactional")</f>
        <v>For Publication</v>
      </c>
      <c r="Z145" s="24" t="s">
        <v>71</v>
      </c>
      <c r="AA145" s="32">
        <v>48</v>
      </c>
      <c r="AB145" s="24">
        <v>0</v>
      </c>
      <c r="AC145" s="25">
        <v>43389</v>
      </c>
      <c r="AD145" s="24" t="s">
        <v>661</v>
      </c>
      <c r="AE145" s="24">
        <v>0</v>
      </c>
      <c r="AF145" s="24"/>
      <c r="AG145" s="24"/>
      <c r="AH145" s="24" t="s">
        <v>59</v>
      </c>
      <c r="AI145" s="24"/>
      <c r="AJ145" s="24" t="s">
        <v>60</v>
      </c>
      <c r="AK145" s="24"/>
      <c r="AL145" s="24"/>
      <c r="AM145" s="24"/>
      <c r="AN145" s="24"/>
      <c r="AO145" s="24">
        <v>0</v>
      </c>
      <c r="AP145" s="24" t="s">
        <v>59</v>
      </c>
      <c r="AQ145" s="24"/>
      <c r="AR145" s="24"/>
      <c r="AS145" s="89">
        <f t="shared" si="25"/>
        <v>47</v>
      </c>
      <c r="AT145" s="24" t="s">
        <v>677</v>
      </c>
    </row>
    <row r="146" spans="1:46" x14ac:dyDescent="0.5">
      <c r="A146" s="24">
        <v>167</v>
      </c>
      <c r="B146" s="24"/>
      <c r="C146" s="24"/>
      <c r="D146" s="24" t="s">
        <v>678</v>
      </c>
      <c r="E146" s="24" t="s">
        <v>679</v>
      </c>
      <c r="F146" s="77" t="str">
        <f t="shared" si="21"/>
        <v>METIS CONSULTANTS LTD</v>
      </c>
      <c r="G146" s="24" t="s">
        <v>680</v>
      </c>
      <c r="H146" s="24" t="s">
        <v>120</v>
      </c>
      <c r="I146" s="24" t="s">
        <v>96</v>
      </c>
      <c r="J146" s="24" t="s">
        <v>107</v>
      </c>
      <c r="K146" s="24" t="s">
        <v>121</v>
      </c>
      <c r="L146" s="25">
        <v>42675</v>
      </c>
      <c r="M146" s="25">
        <v>44135</v>
      </c>
      <c r="N146" s="81">
        <f t="shared" si="22"/>
        <v>44135</v>
      </c>
      <c r="O146" s="77" t="str">
        <f t="shared" ca="1" si="23"/>
        <v>Expired</v>
      </c>
      <c r="P146" s="77" t="str" cm="1">
        <f t="array" aca="1" ref="P146" ca="1">_xlfn.IFS((N146-TODAY())&gt;=547,"06 Expires over 18 months",(N146-TODAY())&gt;=365,"05 Expires in 18 months",(N146-TODAY())&gt;=183,"04 Expires in 12 months",(N146-TODAY())&gt;=92,"03 Expires in 6 months",(N146-TODAY())&gt;=31,"02 Expires in 3 months",(N146-TODAY())&gt;=0,"01 Expires in 30 days",(N146-TODAY())&gt;=-31,"01 Expired last 30 days",(N146-TODAY())&gt;=-92,"02 Expired last 3 months",(N146-TODAY())&gt;=-183,"03 Expired last 6 months",(N146-TODAY())&gt;=-365,"04 Expired last 12 months",(N146-TODAY())&gt;=-547,"05 Expired last 18 months",TRUE,"06 Expired over 18 months")</f>
        <v>06 Expired over 18 months</v>
      </c>
      <c r="Q146" s="65">
        <v>100000</v>
      </c>
      <c r="R146" s="84">
        <f t="shared" si="26"/>
        <v>391666.66666666669</v>
      </c>
      <c r="S146" s="77" t="str" cm="1">
        <f t="array" ref="S146">_xlfn.IFS(R146&gt;5000000,"Gold",R146&gt;=500000,"Silver",R146&gt;30000,"Bronze",TRUE,"Transactional")</f>
        <v>Bronze</v>
      </c>
      <c r="T146" s="24" t="s">
        <v>122</v>
      </c>
      <c r="U146" s="101" t="s">
        <v>393</v>
      </c>
      <c r="V146" s="101" t="s">
        <v>394</v>
      </c>
      <c r="W146" s="77" t="str">
        <f t="shared" si="24"/>
        <v>No</v>
      </c>
      <c r="X146" s="77" t="str">
        <f>IFERROR(_xlfn.XLOOKUP(J146&amp;"||"&amp;K146,'Mapping Ref.'!$J$2:$J$538,'Mapping Ref.'!$K$2:$K$538),"")</f>
        <v>Construction &amp; Estates</v>
      </c>
      <c r="Y146" s="77" t="str" cm="1">
        <f t="array" ref="Y146">_xlfn.IFS(R146&gt;2000000,"For Publication",R146&gt;100000,"PID",R146&gt;30000,"RFQ",TRUE,"Transactional")</f>
        <v>PID</v>
      </c>
      <c r="Z146" s="24" t="s">
        <v>71</v>
      </c>
      <c r="AA146" s="32">
        <v>48</v>
      </c>
      <c r="AB146" s="24">
        <v>0</v>
      </c>
      <c r="AC146" s="25">
        <v>43389</v>
      </c>
      <c r="AD146" s="24" t="s">
        <v>661</v>
      </c>
      <c r="AE146" s="24">
        <v>0</v>
      </c>
      <c r="AF146" s="24"/>
      <c r="AG146" s="24"/>
      <c r="AH146" s="24" t="s">
        <v>59</v>
      </c>
      <c r="AI146" s="24"/>
      <c r="AJ146" s="24" t="s">
        <v>60</v>
      </c>
      <c r="AK146" s="24"/>
      <c r="AL146" s="24"/>
      <c r="AM146" s="24"/>
      <c r="AN146" s="24"/>
      <c r="AO146" s="24">
        <v>0</v>
      </c>
      <c r="AP146" s="24" t="s">
        <v>59</v>
      </c>
      <c r="AQ146" s="24"/>
      <c r="AR146" s="24"/>
      <c r="AS146" s="89">
        <f t="shared" si="25"/>
        <v>47</v>
      </c>
      <c r="AT146" s="24" t="s">
        <v>681</v>
      </c>
    </row>
    <row r="147" spans="1:46" x14ac:dyDescent="0.5">
      <c r="A147" s="24">
        <v>168</v>
      </c>
      <c r="B147" s="24" t="s">
        <v>506</v>
      </c>
      <c r="C147" s="24"/>
      <c r="D147" s="24" t="s">
        <v>682</v>
      </c>
      <c r="E147" s="24" t="s">
        <v>683</v>
      </c>
      <c r="F147" s="77" t="str">
        <f t="shared" si="21"/>
        <v>Sse Lighting Services</v>
      </c>
      <c r="G147" s="24" t="s">
        <v>684</v>
      </c>
      <c r="H147" s="24" t="s">
        <v>120</v>
      </c>
      <c r="I147" s="24" t="s">
        <v>96</v>
      </c>
      <c r="J147" s="24" t="s">
        <v>107</v>
      </c>
      <c r="K147" s="24" t="s">
        <v>121</v>
      </c>
      <c r="L147" s="25">
        <v>38565</v>
      </c>
      <c r="M147" s="25">
        <v>47694</v>
      </c>
      <c r="N147" s="81">
        <f t="shared" si="22"/>
        <v>47694</v>
      </c>
      <c r="O147" s="77" t="str">
        <f t="shared" ca="1" si="23"/>
        <v>Live</v>
      </c>
      <c r="P147" s="77" t="str" cm="1">
        <f t="array" aca="1" ref="P147" ca="1">_xlfn.IFS((N147-TODAY())&gt;=547,"06 Expires over 18 months",(N147-TODAY())&gt;=365,"05 Expires in 18 months",(N147-TODAY())&gt;=183,"04 Expires in 12 months",(N147-TODAY())&gt;=92,"03 Expires in 6 months",(N147-TODAY())&gt;=31,"02 Expires in 3 months",(N147-TODAY())&gt;=0,"01 Expires in 30 days",(N147-TODAY())&gt;=-31,"01 Expired last 30 days",(N147-TODAY())&gt;=-92,"02 Expired last 3 months",(N147-TODAY())&gt;=-183,"03 Expired last 6 months",(N147-TODAY())&gt;=-365,"04 Expired last 12 months",(N147-TODAY())&gt;=-547,"05 Expired last 18 months",TRUE,"06 Expired over 18 months")</f>
        <v>06 Expires over 18 months</v>
      </c>
      <c r="Q147" s="65">
        <v>4000000</v>
      </c>
      <c r="R147" s="84">
        <f t="shared" si="26"/>
        <v>99666666.666666672</v>
      </c>
      <c r="S147" s="77" t="str" cm="1">
        <f t="array" ref="S147">_xlfn.IFS(R147&gt;5000000,"Gold",R147&gt;=500000,"Silver",R147&gt;30000,"Bronze",TRUE,"Transactional")</f>
        <v>Gold</v>
      </c>
      <c r="T147" s="24" t="s">
        <v>345</v>
      </c>
      <c r="U147" s="101" t="s">
        <v>123</v>
      </c>
      <c r="V147" s="101" t="s">
        <v>124</v>
      </c>
      <c r="W147" s="77" t="str">
        <f t="shared" si="24"/>
        <v>No</v>
      </c>
      <c r="X147" s="77" t="str">
        <f>IFERROR(_xlfn.XLOOKUP(J147&amp;"||"&amp;K147,'Mapping Ref.'!$J$2:$J$538,'Mapping Ref.'!$K$2:$K$538),"")</f>
        <v>Construction &amp; Estates</v>
      </c>
      <c r="Y147" s="77" t="str" cm="1">
        <f t="array" ref="Y147">_xlfn.IFS(R147&gt;2000000,"For Publication",R147&gt;100000,"PID",R147&gt;30000,"RFQ",TRUE,"Transactional")</f>
        <v>For Publication</v>
      </c>
      <c r="Z147" s="24" t="s">
        <v>71</v>
      </c>
      <c r="AA147" s="32">
        <v>300</v>
      </c>
      <c r="AB147" s="24">
        <v>0</v>
      </c>
      <c r="AC147" s="25">
        <v>43389</v>
      </c>
      <c r="AD147" s="24" t="s">
        <v>102</v>
      </c>
      <c r="AE147" s="24">
        <v>0</v>
      </c>
      <c r="AF147" s="24"/>
      <c r="AG147" s="24"/>
      <c r="AH147" s="24" t="s">
        <v>59</v>
      </c>
      <c r="AI147" s="24"/>
      <c r="AJ147" s="24" t="s">
        <v>60</v>
      </c>
      <c r="AK147" s="24"/>
      <c r="AL147" s="24"/>
      <c r="AM147" s="24"/>
      <c r="AN147" s="24"/>
      <c r="AO147" s="55">
        <v>103000</v>
      </c>
      <c r="AP147" s="24" t="s">
        <v>60</v>
      </c>
      <c r="AQ147" s="24"/>
      <c r="AR147" s="24"/>
      <c r="AS147" s="89">
        <f t="shared" si="25"/>
        <v>299</v>
      </c>
      <c r="AT147" s="24"/>
    </row>
    <row r="148" spans="1:46" x14ac:dyDescent="0.5">
      <c r="A148" s="24">
        <v>169</v>
      </c>
      <c r="B148" s="24" t="s">
        <v>340</v>
      </c>
      <c r="C148" s="24"/>
      <c r="D148" s="24" t="s">
        <v>685</v>
      </c>
      <c r="E148" s="24" t="s">
        <v>686</v>
      </c>
      <c r="F148" s="77" t="str">
        <f t="shared" si="21"/>
        <v>MCP Ltd</v>
      </c>
      <c r="G148" s="24" t="s">
        <v>687</v>
      </c>
      <c r="H148" s="24" t="s">
        <v>494</v>
      </c>
      <c r="I148" s="24" t="s">
        <v>488</v>
      </c>
      <c r="J148" s="24" t="s">
        <v>107</v>
      </c>
      <c r="K148" s="24" t="s">
        <v>543</v>
      </c>
      <c r="L148" s="25">
        <v>43556</v>
      </c>
      <c r="M148" s="25">
        <v>45382</v>
      </c>
      <c r="N148" s="81">
        <f t="shared" si="22"/>
        <v>46112</v>
      </c>
      <c r="O148" s="77" t="str">
        <f t="shared" ca="1" si="23"/>
        <v>Expired</v>
      </c>
      <c r="P148" s="77" t="str" cm="1">
        <f t="array" aca="1" ref="P148" ca="1">_xlfn.IFS((N148-TODAY())&gt;=547,"06 Expires over 18 months",(N148-TODAY())&gt;=365,"05 Expires in 18 months",(N148-TODAY())&gt;=183,"04 Expires in 12 months",(N148-TODAY())&gt;=92,"03 Expires in 6 months",(N148-TODAY())&gt;=31,"02 Expires in 3 months",(N148-TODAY())&gt;=0,"01 Expires in 30 days",(N148-TODAY())&gt;=-31,"01 Expired last 30 days",(N148-TODAY())&gt;=-92,"02 Expired last 3 months",(N148-TODAY())&gt;=-183,"03 Expired last 6 months",(N148-TODAY())&gt;=-365,"04 Expired last 12 months",(N148-TODAY())&gt;=-547,"05 Expired last 18 months",TRUE,"06 Expired over 18 months")</f>
        <v>03 Expired last 6 months</v>
      </c>
      <c r="Q148" s="65">
        <v>1669709</v>
      </c>
      <c r="R148" s="98">
        <f t="shared" si="26"/>
        <v>11548820.583333334</v>
      </c>
      <c r="S148" s="77" t="str" cm="1">
        <f t="array" ref="S148">_xlfn.IFS(R148&gt;5000000,"Gold",R148&gt;=500000,"Silver",R148&gt;30000,"Bronze",TRUE,"Transactional")</f>
        <v>Gold</v>
      </c>
      <c r="T148" s="24" t="s">
        <v>54</v>
      </c>
      <c r="U148" s="101" t="s">
        <v>99</v>
      </c>
      <c r="V148" s="101" t="s">
        <v>472</v>
      </c>
      <c r="W148" s="77" t="str">
        <f t="shared" si="24"/>
        <v>Yes</v>
      </c>
      <c r="X148" s="77" t="str">
        <f>IFERROR(_xlfn.XLOOKUP(J148&amp;"||"&amp;K148,'Mapping Ref.'!$J$2:$J$538,'Mapping Ref.'!$K$2:$K$538),"")</f>
        <v>Construction &amp; Estates</v>
      </c>
      <c r="Y148" s="77" t="str" cm="1">
        <f t="array" ref="Y148">_xlfn.IFS(R148&gt;2000000,"For Publication",R148&gt;100000,"PID",R148&gt;30000,"RFQ",TRUE,"Transactional")</f>
        <v>For Publication</v>
      </c>
      <c r="Z148" s="24" t="s">
        <v>71</v>
      </c>
      <c r="AA148" s="32">
        <v>60</v>
      </c>
      <c r="AB148" s="24">
        <v>24</v>
      </c>
      <c r="AC148" s="25">
        <v>43389</v>
      </c>
      <c r="AD148" s="24" t="s">
        <v>58</v>
      </c>
      <c r="AE148" s="24">
        <v>2052</v>
      </c>
      <c r="AF148" s="24"/>
      <c r="AG148" s="24"/>
      <c r="AH148" s="24" t="s">
        <v>60</v>
      </c>
      <c r="AI148" s="24"/>
      <c r="AJ148" s="24" t="s">
        <v>60</v>
      </c>
      <c r="AK148" s="24"/>
      <c r="AL148" s="24"/>
      <c r="AM148" s="24"/>
      <c r="AN148" s="24"/>
      <c r="AO148" s="24"/>
      <c r="AP148" s="24" t="s">
        <v>59</v>
      </c>
      <c r="AQ148" s="24"/>
      <c r="AR148" s="24"/>
      <c r="AS148" s="89">
        <f t="shared" si="25"/>
        <v>83</v>
      </c>
      <c r="AT148" s="24"/>
    </row>
    <row r="149" spans="1:46" x14ac:dyDescent="0.5">
      <c r="A149" s="24">
        <v>170</v>
      </c>
      <c r="B149" s="24" t="s">
        <v>340</v>
      </c>
      <c r="C149" s="24"/>
      <c r="D149" s="24" t="s">
        <v>688</v>
      </c>
      <c r="E149" s="24" t="s">
        <v>689</v>
      </c>
      <c r="F149" s="77" t="str">
        <f t="shared" si="21"/>
        <v>MCP Ltd</v>
      </c>
      <c r="G149" s="24" t="s">
        <v>687</v>
      </c>
      <c r="H149" s="24" t="s">
        <v>494</v>
      </c>
      <c r="I149" s="24" t="s">
        <v>488</v>
      </c>
      <c r="J149" s="24" t="s">
        <v>107</v>
      </c>
      <c r="K149" s="24" t="s">
        <v>543</v>
      </c>
      <c r="L149" s="25">
        <v>43619</v>
      </c>
      <c r="M149" s="25">
        <v>45079</v>
      </c>
      <c r="N149" s="81">
        <f t="shared" si="22"/>
        <v>45810</v>
      </c>
      <c r="O149" s="77" t="str">
        <f t="shared" ca="1" si="23"/>
        <v>Expired</v>
      </c>
      <c r="P149" s="77" t="str" cm="1">
        <f t="array" aca="1" ref="P149" ca="1">_xlfn.IFS((N149-TODAY())&gt;=547,"06 Expires over 18 months",(N149-TODAY())&gt;=365,"05 Expires in 18 months",(N149-TODAY())&gt;=183,"04 Expires in 12 months",(N149-TODAY())&gt;=92,"03 Expires in 6 months",(N149-TODAY())&gt;=31,"02 Expires in 3 months",(N149-TODAY())&gt;=0,"01 Expires in 30 days",(N149-TODAY())&gt;=-31,"01 Expired last 30 days",(N149-TODAY())&gt;=-92,"02 Expired last 3 months",(N149-TODAY())&gt;=-183,"03 Expired last 6 months",(N149-TODAY())&gt;=-365,"04 Expired last 12 months",(N149-TODAY())&gt;=-547,"05 Expired last 18 months",TRUE,"06 Expired over 18 months")</f>
        <v>05 Expired last 18 months</v>
      </c>
      <c r="Q149" s="65">
        <v>1669709</v>
      </c>
      <c r="R149" s="98">
        <f t="shared" si="26"/>
        <v>9879111.583333334</v>
      </c>
      <c r="S149" s="77" t="str" cm="1">
        <f t="array" ref="S149">_xlfn.IFS(R149&gt;5000000,"Gold",R149&gt;=500000,"Silver",R149&gt;30000,"Bronze",TRUE,"Transactional")</f>
        <v>Gold</v>
      </c>
      <c r="T149" s="24" t="s">
        <v>54</v>
      </c>
      <c r="U149" s="101" t="s">
        <v>99</v>
      </c>
      <c r="V149" s="101" t="s">
        <v>472</v>
      </c>
      <c r="W149" s="77" t="str">
        <f t="shared" si="24"/>
        <v>Yes</v>
      </c>
      <c r="X149" s="77" t="str">
        <f>IFERROR(_xlfn.XLOOKUP(J149&amp;"||"&amp;K149,'Mapping Ref.'!$J$2:$J$538,'Mapping Ref.'!$K$2:$K$538),"")</f>
        <v>Construction &amp; Estates</v>
      </c>
      <c r="Y149" s="77" t="str" cm="1">
        <f t="array" ref="Y149">_xlfn.IFS(R149&gt;2000000,"For Publication",R149&gt;100000,"PID",R149&gt;30000,"RFQ",TRUE,"Transactional")</f>
        <v>For Publication</v>
      </c>
      <c r="Z149" s="24" t="s">
        <v>71</v>
      </c>
      <c r="AA149" s="32">
        <v>60</v>
      </c>
      <c r="AB149" s="24">
        <v>24</v>
      </c>
      <c r="AC149" s="25">
        <v>43389</v>
      </c>
      <c r="AD149" s="24" t="s">
        <v>58</v>
      </c>
      <c r="AE149" s="24">
        <v>2052</v>
      </c>
      <c r="AF149" s="24"/>
      <c r="AG149" s="24"/>
      <c r="AH149" s="24" t="s">
        <v>60</v>
      </c>
      <c r="AI149" s="24"/>
      <c r="AJ149" s="24" t="s">
        <v>60</v>
      </c>
      <c r="AK149" s="24"/>
      <c r="AL149" s="24"/>
      <c r="AM149" s="24"/>
      <c r="AN149" s="24"/>
      <c r="AO149" s="24"/>
      <c r="AP149" s="24" t="s">
        <v>59</v>
      </c>
      <c r="AQ149" s="24"/>
      <c r="AR149" s="24"/>
      <c r="AS149" s="89">
        <f t="shared" si="25"/>
        <v>71</v>
      </c>
      <c r="AT149" s="24"/>
    </row>
    <row r="150" spans="1:46" x14ac:dyDescent="0.5">
      <c r="A150" s="24">
        <v>171</v>
      </c>
      <c r="B150" s="24" t="s">
        <v>340</v>
      </c>
      <c r="C150" s="24"/>
      <c r="D150" s="24" t="s">
        <v>690</v>
      </c>
      <c r="E150" s="24" t="s">
        <v>691</v>
      </c>
      <c r="F150" s="77" t="str">
        <f t="shared" si="21"/>
        <v>Gilmartins</v>
      </c>
      <c r="G150" s="24" t="s">
        <v>692</v>
      </c>
      <c r="H150" s="24" t="s">
        <v>693</v>
      </c>
      <c r="I150" s="24" t="s">
        <v>488</v>
      </c>
      <c r="J150" s="24" t="s">
        <v>107</v>
      </c>
      <c r="K150" s="24" t="s">
        <v>694</v>
      </c>
      <c r="L150" s="25">
        <v>43619</v>
      </c>
      <c r="M150" s="25">
        <v>45079</v>
      </c>
      <c r="N150" s="81">
        <f t="shared" si="22"/>
        <v>45810</v>
      </c>
      <c r="O150" s="77" t="str">
        <f t="shared" ca="1" si="23"/>
        <v>Expired</v>
      </c>
      <c r="P150" s="77" t="str" cm="1">
        <f t="array" aca="1" ref="P150" ca="1">_xlfn.IFS((N150-TODAY())&gt;=547,"06 Expires over 18 months",(N150-TODAY())&gt;=365,"05 Expires in 18 months",(N150-TODAY())&gt;=183,"04 Expires in 12 months",(N150-TODAY())&gt;=92,"03 Expires in 6 months",(N150-TODAY())&gt;=31,"02 Expires in 3 months",(N150-TODAY())&gt;=0,"01 Expires in 30 days",(N150-TODAY())&gt;=-31,"01 Expired last 30 days",(N150-TODAY())&gt;=-92,"02 Expired last 3 months",(N150-TODAY())&gt;=-183,"03 Expired last 6 months",(N150-TODAY())&gt;=-365,"04 Expired last 12 months",(N150-TODAY())&gt;=-547,"05 Expired last 18 months",TRUE,"06 Expired over 18 months")</f>
        <v>05 Expired last 18 months</v>
      </c>
      <c r="Q150" s="65">
        <v>520719</v>
      </c>
      <c r="R150" s="98">
        <f t="shared" si="26"/>
        <v>3080920.75</v>
      </c>
      <c r="S150" s="77" t="str" cm="1">
        <f t="array" ref="S150">_xlfn.IFS(R150&gt;5000000,"Gold",R150&gt;=500000,"Silver",R150&gt;30000,"Bronze",TRUE,"Transactional")</f>
        <v>Silver</v>
      </c>
      <c r="T150" s="24" t="s">
        <v>54</v>
      </c>
      <c r="U150" s="101" t="s">
        <v>123</v>
      </c>
      <c r="V150" s="101" t="s">
        <v>338</v>
      </c>
      <c r="W150" s="77" t="str">
        <f t="shared" si="24"/>
        <v>Yes</v>
      </c>
      <c r="X150" s="77" t="str">
        <f>IFERROR(_xlfn.XLOOKUP(J150&amp;"||"&amp;K150,'Mapping Ref.'!$J$2:$J$538,'Mapping Ref.'!$K$2:$K$538),"")</f>
        <v>Construction &amp; Estates</v>
      </c>
      <c r="Y150" s="77" t="str" cm="1">
        <f t="array" ref="Y150">_xlfn.IFS(R150&gt;2000000,"For Publication",R150&gt;100000,"PID",R150&gt;30000,"RFQ",TRUE,"Transactional")</f>
        <v>For Publication</v>
      </c>
      <c r="Z150" s="24" t="s">
        <v>71</v>
      </c>
      <c r="AA150" s="32">
        <v>60</v>
      </c>
      <c r="AB150" s="24">
        <v>24</v>
      </c>
      <c r="AC150" s="25">
        <v>43389</v>
      </c>
      <c r="AD150" s="24" t="s">
        <v>58</v>
      </c>
      <c r="AE150" s="24">
        <v>2052</v>
      </c>
      <c r="AF150" s="24"/>
      <c r="AG150" s="24"/>
      <c r="AH150" s="24" t="s">
        <v>60</v>
      </c>
      <c r="AI150" s="24"/>
      <c r="AJ150" s="24" t="s">
        <v>60</v>
      </c>
      <c r="AK150" s="24"/>
      <c r="AL150" s="24"/>
      <c r="AM150" s="24"/>
      <c r="AN150" s="24"/>
      <c r="AO150" s="24"/>
      <c r="AP150" s="24" t="s">
        <v>59</v>
      </c>
      <c r="AQ150" s="24"/>
      <c r="AR150" s="24"/>
      <c r="AS150" s="89">
        <f t="shared" si="25"/>
        <v>71</v>
      </c>
      <c r="AT150" s="24"/>
    </row>
    <row r="151" spans="1:46" x14ac:dyDescent="0.5">
      <c r="A151" s="24">
        <v>172</v>
      </c>
      <c r="B151" s="24" t="s">
        <v>340</v>
      </c>
      <c r="C151" s="24"/>
      <c r="D151" s="24" t="s">
        <v>695</v>
      </c>
      <c r="E151" s="24" t="s">
        <v>696</v>
      </c>
      <c r="F151" s="77" t="str">
        <f t="shared" si="21"/>
        <v>Gilmartins</v>
      </c>
      <c r="G151" s="24" t="s">
        <v>692</v>
      </c>
      <c r="H151" s="24" t="s">
        <v>510</v>
      </c>
      <c r="I151" s="24" t="s">
        <v>488</v>
      </c>
      <c r="J151" s="24" t="s">
        <v>107</v>
      </c>
      <c r="K151" s="24" t="s">
        <v>560</v>
      </c>
      <c r="L151" s="25">
        <v>43619</v>
      </c>
      <c r="M151" s="25">
        <v>45079</v>
      </c>
      <c r="N151" s="81">
        <f t="shared" si="22"/>
        <v>45810</v>
      </c>
      <c r="O151" s="77" t="str">
        <f t="shared" ca="1" si="23"/>
        <v>Expired</v>
      </c>
      <c r="P151" s="77" t="str" cm="1">
        <f t="array" aca="1" ref="P151" ca="1">_xlfn.IFS((N151-TODAY())&gt;=547,"06 Expires over 18 months",(N151-TODAY())&gt;=365,"05 Expires in 18 months",(N151-TODAY())&gt;=183,"04 Expires in 12 months",(N151-TODAY())&gt;=92,"03 Expires in 6 months",(N151-TODAY())&gt;=31,"02 Expires in 3 months",(N151-TODAY())&gt;=0,"01 Expires in 30 days",(N151-TODAY())&gt;=-31,"01 Expired last 30 days",(N151-TODAY())&gt;=-92,"02 Expired last 3 months",(N151-TODAY())&gt;=-183,"03 Expired last 6 months",(N151-TODAY())&gt;=-365,"04 Expired last 12 months",(N151-TODAY())&gt;=-547,"05 Expired last 18 months",TRUE,"06 Expired over 18 months")</f>
        <v>05 Expired last 18 months</v>
      </c>
      <c r="Q151" s="65">
        <v>2319275</v>
      </c>
      <c r="R151" s="98">
        <f t="shared" si="26"/>
        <v>13722377.083333334</v>
      </c>
      <c r="S151" s="77" t="str" cm="1">
        <f t="array" ref="S151">_xlfn.IFS(R151&gt;5000000,"Gold",R151&gt;=500000,"Silver",R151&gt;30000,"Bronze",TRUE,"Transactional")</f>
        <v>Gold</v>
      </c>
      <c r="T151" s="24" t="s">
        <v>54</v>
      </c>
      <c r="U151" s="101" t="s">
        <v>123</v>
      </c>
      <c r="V151" s="101" t="s">
        <v>338</v>
      </c>
      <c r="W151" s="77" t="str">
        <f t="shared" si="24"/>
        <v>Yes</v>
      </c>
      <c r="X151" s="77" t="str">
        <f>IFERROR(_xlfn.XLOOKUP(J151&amp;"||"&amp;K151,'Mapping Ref.'!$J$2:$J$538,'Mapping Ref.'!$K$2:$K$538),"")</f>
        <v>Construction &amp; Estates</v>
      </c>
      <c r="Y151" s="77" t="str" cm="1">
        <f t="array" ref="Y151">_xlfn.IFS(R151&gt;2000000,"For Publication",R151&gt;100000,"PID",R151&gt;30000,"RFQ",TRUE,"Transactional")</f>
        <v>For Publication</v>
      </c>
      <c r="Z151" s="24" t="s">
        <v>71</v>
      </c>
      <c r="AA151" s="32">
        <v>60</v>
      </c>
      <c r="AB151" s="24">
        <v>24</v>
      </c>
      <c r="AC151" s="25">
        <v>43389</v>
      </c>
      <c r="AD151" s="24" t="s">
        <v>58</v>
      </c>
      <c r="AE151" s="24">
        <v>2052</v>
      </c>
      <c r="AF151" s="24"/>
      <c r="AG151" s="24"/>
      <c r="AH151" s="24" t="s">
        <v>60</v>
      </c>
      <c r="AI151" s="24"/>
      <c r="AJ151" s="24" t="s">
        <v>60</v>
      </c>
      <c r="AK151" s="24"/>
      <c r="AL151" s="24"/>
      <c r="AM151" s="24"/>
      <c r="AN151" s="24"/>
      <c r="AO151" s="24"/>
      <c r="AP151" s="24" t="s">
        <v>59</v>
      </c>
      <c r="AQ151" s="24"/>
      <c r="AR151" s="24"/>
      <c r="AS151" s="89">
        <f t="shared" si="25"/>
        <v>71</v>
      </c>
      <c r="AT151" s="24"/>
    </row>
    <row r="152" spans="1:46" x14ac:dyDescent="0.5">
      <c r="A152" s="24">
        <v>173</v>
      </c>
      <c r="B152" s="24" t="s">
        <v>340</v>
      </c>
      <c r="C152" s="24"/>
      <c r="D152" s="24" t="s">
        <v>697</v>
      </c>
      <c r="E152" s="24" t="s">
        <v>698</v>
      </c>
      <c r="F152" s="102" t="str">
        <f t="shared" si="21"/>
        <v>Domestic Drains Services Ltd</v>
      </c>
      <c r="G152" s="103" t="s">
        <v>699</v>
      </c>
      <c r="H152" s="24" t="s">
        <v>494</v>
      </c>
      <c r="I152" s="24" t="s">
        <v>488</v>
      </c>
      <c r="J152" s="24" t="s">
        <v>107</v>
      </c>
      <c r="K152" s="24" t="s">
        <v>543</v>
      </c>
      <c r="L152" s="25">
        <v>43710</v>
      </c>
      <c r="M152" s="25">
        <v>45170</v>
      </c>
      <c r="N152" s="81">
        <f t="shared" si="22"/>
        <v>45901</v>
      </c>
      <c r="O152" s="77" t="str">
        <f t="shared" ca="1" si="23"/>
        <v>Expired</v>
      </c>
      <c r="P152" s="77" t="str" cm="1">
        <f t="array" aca="1" ref="P152" ca="1">_xlfn.IFS((N152-TODAY())&gt;=547,"06 Expires over 18 months",(N152-TODAY())&gt;=365,"05 Expires in 18 months",(N152-TODAY())&gt;=183,"04 Expires in 12 months",(N152-TODAY())&gt;=92,"03 Expires in 6 months",(N152-TODAY())&gt;=31,"02 Expires in 3 months",(N152-TODAY())&gt;=0,"01 Expires in 30 days",(N152-TODAY())&gt;=-31,"01 Expired last 30 days",(N152-TODAY())&gt;=-92,"02 Expired last 3 months",(N152-TODAY())&gt;=-183,"03 Expired last 6 months",(N152-TODAY())&gt;=-365,"04 Expired last 12 months",(N152-TODAY())&gt;=-547,"05 Expired last 18 months",TRUE,"06 Expired over 18 months")</f>
        <v>04 Expired last 12 months</v>
      </c>
      <c r="Q152" s="65">
        <v>2500000</v>
      </c>
      <c r="R152" s="84">
        <f t="shared" si="26"/>
        <v>14791666.666666666</v>
      </c>
      <c r="S152" s="77" t="str" cm="1">
        <f t="array" ref="S152">_xlfn.IFS(R152&gt;5000000,"Gold",R152&gt;=500000,"Silver",R152&gt;30000,"Bronze",TRUE,"Transactional")</f>
        <v>Gold</v>
      </c>
      <c r="T152" s="24" t="s">
        <v>122</v>
      </c>
      <c r="U152" s="101" t="s">
        <v>123</v>
      </c>
      <c r="V152" s="101" t="s">
        <v>338</v>
      </c>
      <c r="W152" s="77" t="str">
        <f t="shared" si="24"/>
        <v>Yes</v>
      </c>
      <c r="X152" s="77" t="str">
        <f>IFERROR(_xlfn.XLOOKUP(J152&amp;"||"&amp;K152,'Mapping Ref.'!$J$2:$J$538,'Mapping Ref.'!$K$2:$K$538),"")</f>
        <v>Construction &amp; Estates</v>
      </c>
      <c r="Y152" s="77" t="str" cm="1">
        <f t="array" ref="Y152">_xlfn.IFS(R152&gt;2000000,"For Publication",R152&gt;100000,"PID",R152&gt;30000,"RFQ",TRUE,"Transactional")</f>
        <v>For Publication</v>
      </c>
      <c r="Z152" s="24" t="s">
        <v>101</v>
      </c>
      <c r="AA152" s="32">
        <v>60</v>
      </c>
      <c r="AB152" s="24">
        <v>24</v>
      </c>
      <c r="AC152" s="25">
        <v>43389</v>
      </c>
      <c r="AD152" s="24" t="s">
        <v>58</v>
      </c>
      <c r="AE152" s="24">
        <v>2099</v>
      </c>
      <c r="AF152" s="24"/>
      <c r="AG152" s="24"/>
      <c r="AH152" s="24" t="s">
        <v>60</v>
      </c>
      <c r="AI152" s="24"/>
      <c r="AJ152" s="24" t="s">
        <v>60</v>
      </c>
      <c r="AK152" s="24"/>
      <c r="AL152" s="24"/>
      <c r="AM152" s="24"/>
      <c r="AN152" s="24"/>
      <c r="AO152" s="24"/>
      <c r="AP152" s="24" t="s">
        <v>59</v>
      </c>
      <c r="AQ152" s="24"/>
      <c r="AR152" s="24"/>
      <c r="AS152" s="89">
        <f t="shared" si="25"/>
        <v>71</v>
      </c>
      <c r="AT152" s="24"/>
    </row>
    <row r="153" spans="1:46" x14ac:dyDescent="0.5">
      <c r="A153" s="24">
        <v>174</v>
      </c>
      <c r="B153" s="24"/>
      <c r="C153" s="24" t="s">
        <v>77</v>
      </c>
      <c r="D153" s="24" t="s">
        <v>700</v>
      </c>
      <c r="E153" s="24" t="s">
        <v>701</v>
      </c>
      <c r="F153" s="77" t="str">
        <f t="shared" si="21"/>
        <v>Ilondon Ltd</v>
      </c>
      <c r="G153" s="24" t="s">
        <v>418</v>
      </c>
      <c r="H153" s="24" t="s">
        <v>702</v>
      </c>
      <c r="I153" s="24" t="s">
        <v>703</v>
      </c>
      <c r="J153" s="24" t="s">
        <v>52</v>
      </c>
      <c r="K153" s="24" t="s">
        <v>704</v>
      </c>
      <c r="L153" s="25">
        <v>42125</v>
      </c>
      <c r="M153" s="25">
        <v>43585</v>
      </c>
      <c r="N153" s="81">
        <f t="shared" si="22"/>
        <v>43951</v>
      </c>
      <c r="O153" s="77" t="str">
        <f t="shared" ca="1" si="23"/>
        <v>Expired</v>
      </c>
      <c r="P153" s="77" t="str" cm="1">
        <f t="array" aca="1" ref="P153" ca="1">_xlfn.IFS((N153-TODAY())&gt;=547,"06 Expires over 18 months",(N153-TODAY())&gt;=365,"05 Expires in 18 months",(N153-TODAY())&gt;=183,"04 Expires in 12 months",(N153-TODAY())&gt;=92,"03 Expires in 6 months",(N153-TODAY())&gt;=31,"02 Expires in 3 months",(N153-TODAY())&gt;=0,"01 Expires in 30 days",(N153-TODAY())&gt;=-31,"01 Expired last 30 days",(N153-TODAY())&gt;=-92,"02 Expired last 3 months",(N153-TODAY())&gt;=-183,"03 Expired last 6 months",(N153-TODAY())&gt;=-365,"04 Expired last 12 months",(N153-TODAY())&gt;=-547,"05 Expired last 18 months",TRUE,"06 Expired over 18 months")</f>
        <v>06 Expired over 18 months</v>
      </c>
      <c r="Q153" s="65">
        <v>34000</v>
      </c>
      <c r="R153" s="84">
        <f t="shared" si="26"/>
        <v>167166.66666666666</v>
      </c>
      <c r="S153" s="77" t="str" cm="1">
        <f t="array" ref="S153">_xlfn.IFS(R153&gt;5000000,"Gold",R153&gt;=500000,"Silver",R153&gt;30000,"Bronze",TRUE,"Transactional")</f>
        <v>Bronze</v>
      </c>
      <c r="T153" s="24" t="s">
        <v>54</v>
      </c>
      <c r="U153" s="101" t="s">
        <v>116</v>
      </c>
      <c r="V153" s="101" t="s">
        <v>70</v>
      </c>
      <c r="W153" s="77" t="str">
        <f t="shared" si="24"/>
        <v>Yes</v>
      </c>
      <c r="X153" s="77" t="str">
        <f>IFERROR(_xlfn.XLOOKUP(J153&amp;"||"&amp;K153,'Mapping Ref.'!$J$2:$J$538,'Mapping Ref.'!$K$2:$K$538),"")</f>
        <v>Corporate</v>
      </c>
      <c r="Y153" s="77" t="str" cm="1">
        <f t="array" ref="Y153">_xlfn.IFS(R153&gt;2000000,"For Publication",R153&gt;100000,"PID",R153&gt;30000,"RFQ",TRUE,"Transactional")</f>
        <v>PID</v>
      </c>
      <c r="Z153" s="24" t="s">
        <v>57</v>
      </c>
      <c r="AA153" s="32">
        <v>48</v>
      </c>
      <c r="AB153" s="24">
        <v>12</v>
      </c>
      <c r="AC153" s="25">
        <v>43389</v>
      </c>
      <c r="AD153" s="24" t="s">
        <v>661</v>
      </c>
      <c r="AE153" s="24">
        <v>1106</v>
      </c>
      <c r="AF153" s="24"/>
      <c r="AG153" s="24"/>
      <c r="AH153" s="24" t="s">
        <v>60</v>
      </c>
      <c r="AI153" s="24"/>
      <c r="AJ153" s="24" t="s">
        <v>60</v>
      </c>
      <c r="AK153" s="24"/>
      <c r="AL153" s="24"/>
      <c r="AM153" s="24"/>
      <c r="AN153" s="24"/>
      <c r="AO153" s="24"/>
      <c r="AP153" s="24" t="s">
        <v>59</v>
      </c>
      <c r="AQ153" s="24"/>
      <c r="AR153" s="24"/>
      <c r="AS153" s="89">
        <f t="shared" si="25"/>
        <v>59</v>
      </c>
      <c r="AT153" s="24" t="s">
        <v>418</v>
      </c>
    </row>
    <row r="154" spans="1:46" x14ac:dyDescent="0.5">
      <c r="A154" s="24">
        <v>175</v>
      </c>
      <c r="B154" s="24" t="s">
        <v>506</v>
      </c>
      <c r="C154" s="24" t="s">
        <v>77</v>
      </c>
      <c r="D154" s="24" t="s">
        <v>705</v>
      </c>
      <c r="E154" s="24" t="s">
        <v>706</v>
      </c>
      <c r="F154" s="77" t="str">
        <f t="shared" si="21"/>
        <v>CITY OF LONDON</v>
      </c>
      <c r="G154" s="24" t="s">
        <v>707</v>
      </c>
      <c r="H154" s="24" t="s">
        <v>618</v>
      </c>
      <c r="I154" s="24" t="s">
        <v>618</v>
      </c>
      <c r="J154" s="24" t="s">
        <v>66</v>
      </c>
      <c r="K154" s="27" t="s">
        <v>67</v>
      </c>
      <c r="L154" s="25">
        <v>42962</v>
      </c>
      <c r="M154" s="25">
        <v>46249</v>
      </c>
      <c r="N154" s="81">
        <f t="shared" si="22"/>
        <v>47710</v>
      </c>
      <c r="O154" s="77" t="str">
        <f t="shared" ca="1" si="23"/>
        <v>Live</v>
      </c>
      <c r="P154" s="77" t="str" cm="1">
        <f t="array" aca="1" ref="P154" ca="1">_xlfn.IFS((N154-TODAY())&gt;=547,"06 Expires over 18 months",(N154-TODAY())&gt;=365,"05 Expires in 18 months",(N154-TODAY())&gt;=183,"04 Expires in 12 months",(N154-TODAY())&gt;=92,"03 Expires in 6 months",(N154-TODAY())&gt;=31,"02 Expires in 3 months",(N154-TODAY())&gt;=0,"01 Expires in 30 days",(N154-TODAY())&gt;=-31,"01 Expired last 30 days",(N154-TODAY())&gt;=-92,"02 Expired last 3 months",(N154-TODAY())&gt;=-183,"03 Expired last 6 months",(N154-TODAY())&gt;=-365,"04 Expired last 12 months",(N154-TODAY())&gt;=-547,"05 Expired last 18 months",TRUE,"06 Expired over 18 months")</f>
        <v>06 Expires over 18 months</v>
      </c>
      <c r="Q154" s="65">
        <v>526926</v>
      </c>
      <c r="R154" s="84">
        <f t="shared" si="26"/>
        <v>6850038</v>
      </c>
      <c r="S154" s="77" t="str" cm="1">
        <f t="array" ref="S154">_xlfn.IFS(R154&gt;5000000,"Gold",R154&gt;=500000,"Silver",R154&gt;30000,"Bronze",TRUE,"Transactional")</f>
        <v>Gold</v>
      </c>
      <c r="T154" s="24" t="s">
        <v>68</v>
      </c>
      <c r="U154" s="101" t="s">
        <v>69</v>
      </c>
      <c r="V154" s="101" t="s">
        <v>67</v>
      </c>
      <c r="W154" s="77" t="str">
        <f t="shared" si="24"/>
        <v>Yes</v>
      </c>
      <c r="X154" s="77" t="str">
        <f>IFERROR(_xlfn.XLOOKUP(J154&amp;"||"&amp;K154,'Mapping Ref.'!$J$2:$J$538,'Mapping Ref.'!$K$2:$K$538),"")</f>
        <v>Childrens &amp; Adults</v>
      </c>
      <c r="Y154" s="77" t="str" cm="1">
        <f t="array" ref="Y154">_xlfn.IFS(R154&gt;2000000,"For Publication",R154&gt;100000,"PID",R154&gt;30000,"RFQ",TRUE,"Transactional")</f>
        <v>For Publication</v>
      </c>
      <c r="Z154" s="24" t="s">
        <v>149</v>
      </c>
      <c r="AA154" s="32">
        <v>48</v>
      </c>
      <c r="AB154" s="24">
        <v>48</v>
      </c>
      <c r="AC154" s="25">
        <v>43389</v>
      </c>
      <c r="AD154" s="24" t="s">
        <v>58</v>
      </c>
      <c r="AE154" s="24">
        <v>0</v>
      </c>
      <c r="AF154" s="24"/>
      <c r="AG154" s="24"/>
      <c r="AH154" s="24" t="s">
        <v>60</v>
      </c>
      <c r="AI154" s="24"/>
      <c r="AJ154" s="24" t="s">
        <v>60</v>
      </c>
      <c r="AK154" s="24"/>
      <c r="AL154" s="24"/>
      <c r="AM154" s="24"/>
      <c r="AN154" s="24"/>
      <c r="AO154" s="24">
        <v>0</v>
      </c>
      <c r="AP154" s="24" t="s">
        <v>59</v>
      </c>
      <c r="AQ154" s="24"/>
      <c r="AR154" s="24"/>
      <c r="AS154" s="89">
        <f t="shared" si="25"/>
        <v>156</v>
      </c>
      <c r="AT154" s="24" t="s">
        <v>708</v>
      </c>
    </row>
    <row r="155" spans="1:46" x14ac:dyDescent="0.5">
      <c r="A155" s="24">
        <v>176</v>
      </c>
      <c r="B155" s="24"/>
      <c r="C155" s="24"/>
      <c r="D155" s="24" t="s">
        <v>709</v>
      </c>
      <c r="E155" s="24" t="s">
        <v>710</v>
      </c>
      <c r="F155" s="77" t="str">
        <f t="shared" si="21"/>
        <v>Callcredit Ltd (Now Transunion)</v>
      </c>
      <c r="G155" s="24" t="s">
        <v>711</v>
      </c>
      <c r="H155" s="24" t="s">
        <v>702</v>
      </c>
      <c r="I155" s="24" t="s">
        <v>703</v>
      </c>
      <c r="J155" s="24" t="s">
        <v>52</v>
      </c>
      <c r="K155" s="24" t="s">
        <v>704</v>
      </c>
      <c r="L155" s="25">
        <v>42816</v>
      </c>
      <c r="M155" s="25"/>
      <c r="N155" s="81"/>
      <c r="O155" s="77" t="s">
        <v>712</v>
      </c>
      <c r="P155" s="77"/>
      <c r="Q155" s="65">
        <v>20300</v>
      </c>
      <c r="R155" s="84">
        <f t="shared" si="26"/>
        <v>20300</v>
      </c>
      <c r="S155" s="77" t="str" cm="1">
        <f t="array" ref="S155">_xlfn.IFS(R155&gt;5000000,"Gold",R155&gt;=500000,"Silver",R155&gt;30000,"Bronze",TRUE,"Transactional")</f>
        <v>Transactional</v>
      </c>
      <c r="T155" s="24" t="s">
        <v>54</v>
      </c>
      <c r="U155" s="101" t="s">
        <v>116</v>
      </c>
      <c r="V155" s="101" t="s">
        <v>569</v>
      </c>
      <c r="W155" s="77" t="str">
        <f t="shared" si="24"/>
        <v>No</v>
      </c>
      <c r="X155" s="77" t="str">
        <f>IFERROR(_xlfn.XLOOKUP(J155&amp;"||"&amp;K155,'Mapping Ref.'!$J$2:$J$538,'Mapping Ref.'!$K$2:$K$538),"")</f>
        <v>Corporate</v>
      </c>
      <c r="Y155" s="77" t="str" cm="1">
        <f t="array" ref="Y155">_xlfn.IFS(R155&gt;2000000,"For Publication",R155&gt;100000,"PID",R155&gt;30000,"RFQ",TRUE,"Transactional")</f>
        <v>Transactional</v>
      </c>
      <c r="Z155" s="24" t="s">
        <v>101</v>
      </c>
      <c r="AA155" s="32">
        <v>0</v>
      </c>
      <c r="AB155" s="24">
        <v>0</v>
      </c>
      <c r="AC155" s="25">
        <v>43389</v>
      </c>
      <c r="AD155" s="24" t="s">
        <v>661</v>
      </c>
      <c r="AE155" s="24">
        <v>0</v>
      </c>
      <c r="AF155" s="24"/>
      <c r="AG155" s="24"/>
      <c r="AH155" s="24" t="s">
        <v>60</v>
      </c>
      <c r="AI155" s="24"/>
      <c r="AJ155" s="24" t="s">
        <v>60</v>
      </c>
      <c r="AK155" s="24"/>
      <c r="AL155" s="24"/>
      <c r="AM155" s="24"/>
      <c r="AN155" s="24"/>
      <c r="AO155" s="24"/>
      <c r="AP155" s="24" t="s">
        <v>60</v>
      </c>
      <c r="AQ155" s="24"/>
      <c r="AR155" s="24"/>
      <c r="AS155" s="89">
        <v>0</v>
      </c>
      <c r="AT155" s="24"/>
    </row>
    <row r="156" spans="1:46" x14ac:dyDescent="0.5">
      <c r="A156" s="24">
        <v>177</v>
      </c>
      <c r="B156" s="24"/>
      <c r="C156" s="24"/>
      <c r="D156" s="24" t="s">
        <v>713</v>
      </c>
      <c r="E156" s="24" t="s">
        <v>714</v>
      </c>
      <c r="F156" s="77" t="str">
        <f t="shared" si="21"/>
        <v>Callcredit Ltd (Now Transunion)</v>
      </c>
      <c r="G156" s="24" t="s">
        <v>711</v>
      </c>
      <c r="H156" s="24" t="s">
        <v>702</v>
      </c>
      <c r="I156" s="24" t="s">
        <v>703</v>
      </c>
      <c r="J156" s="24" t="s">
        <v>52</v>
      </c>
      <c r="K156" s="24" t="s">
        <v>704</v>
      </c>
      <c r="L156" s="25">
        <v>43277</v>
      </c>
      <c r="M156" s="25"/>
      <c r="N156" s="81"/>
      <c r="O156" s="77" t="s">
        <v>712</v>
      </c>
      <c r="P156" s="77"/>
      <c r="Q156" s="65">
        <v>6000</v>
      </c>
      <c r="R156" s="84">
        <f t="shared" si="26"/>
        <v>6000</v>
      </c>
      <c r="S156" s="77" t="str" cm="1">
        <f t="array" ref="S156">_xlfn.IFS(R156&gt;5000000,"Gold",R156&gt;=500000,"Silver",R156&gt;30000,"Bronze",TRUE,"Transactional")</f>
        <v>Transactional</v>
      </c>
      <c r="T156" s="24" t="s">
        <v>54</v>
      </c>
      <c r="U156" s="101" t="s">
        <v>455</v>
      </c>
      <c r="V156" s="101" t="s">
        <v>456</v>
      </c>
      <c r="W156" s="77" t="str">
        <f t="shared" si="24"/>
        <v>No</v>
      </c>
      <c r="X156" s="77" t="str">
        <f>IFERROR(_xlfn.XLOOKUP(J156&amp;"||"&amp;K156,'Mapping Ref.'!$J$2:$J$538,'Mapping Ref.'!$K$2:$K$538),"")</f>
        <v>Corporate</v>
      </c>
      <c r="Y156" s="77" t="str" cm="1">
        <f t="array" ref="Y156">_xlfn.IFS(R156&gt;2000000,"For Publication",R156&gt;100000,"PID",R156&gt;30000,"RFQ",TRUE,"Transactional")</f>
        <v>Transactional</v>
      </c>
      <c r="Z156" s="24" t="s">
        <v>101</v>
      </c>
      <c r="AA156" s="32">
        <v>12</v>
      </c>
      <c r="AB156" s="24">
        <v>0</v>
      </c>
      <c r="AC156" s="25">
        <v>43389</v>
      </c>
      <c r="AD156" s="24" t="s">
        <v>661</v>
      </c>
      <c r="AE156" s="24">
        <v>0</v>
      </c>
      <c r="AF156" s="24"/>
      <c r="AG156" s="24"/>
      <c r="AH156" s="24" t="s">
        <v>60</v>
      </c>
      <c r="AI156" s="24"/>
      <c r="AJ156" s="24" t="s">
        <v>60</v>
      </c>
      <c r="AK156" s="24"/>
      <c r="AL156" s="24"/>
      <c r="AM156" s="24"/>
      <c r="AN156" s="24"/>
      <c r="AO156" s="24"/>
      <c r="AP156" s="24" t="s">
        <v>60</v>
      </c>
      <c r="AQ156" s="24"/>
      <c r="AR156" s="24"/>
      <c r="AS156" s="89">
        <v>0</v>
      </c>
      <c r="AT156" s="24"/>
    </row>
    <row r="157" spans="1:46" x14ac:dyDescent="0.5">
      <c r="A157" s="24">
        <v>178</v>
      </c>
      <c r="B157" s="24"/>
      <c r="C157" s="24"/>
      <c r="D157" s="24" t="s">
        <v>715</v>
      </c>
      <c r="E157" s="24" t="s">
        <v>716</v>
      </c>
      <c r="F157" s="77" t="str">
        <f t="shared" si="21"/>
        <v>SKYGUARD LIMITED</v>
      </c>
      <c r="G157" s="24" t="s">
        <v>717</v>
      </c>
      <c r="H157" s="24" t="s">
        <v>702</v>
      </c>
      <c r="I157" s="24" t="s">
        <v>703</v>
      </c>
      <c r="J157" s="24" t="s">
        <v>52</v>
      </c>
      <c r="K157" s="24" t="s">
        <v>704</v>
      </c>
      <c r="L157" s="25">
        <v>42496</v>
      </c>
      <c r="M157" s="25"/>
      <c r="N157" s="81"/>
      <c r="O157" s="77" t="s">
        <v>712</v>
      </c>
      <c r="P157" s="77"/>
      <c r="Q157" s="104"/>
      <c r="R157" s="84">
        <v>0</v>
      </c>
      <c r="S157" s="77" t="str" cm="1">
        <f t="array" ref="S157">_xlfn.IFS(R157&gt;5000000,"Gold",R157&gt;=500000,"Silver",R157&gt;30000,"Bronze",TRUE,"Transactional")</f>
        <v>Transactional</v>
      </c>
      <c r="T157" s="24" t="s">
        <v>54</v>
      </c>
      <c r="U157" s="101" t="s">
        <v>208</v>
      </c>
      <c r="V157" s="101" t="s">
        <v>209</v>
      </c>
      <c r="W157" s="77" t="str">
        <f t="shared" si="24"/>
        <v>No</v>
      </c>
      <c r="X157" s="77" t="str">
        <f>IFERROR(_xlfn.XLOOKUP(J157&amp;"||"&amp;K157,'Mapping Ref.'!$J$2:$J$538,'Mapping Ref.'!$K$2:$K$538),"")</f>
        <v>Corporate</v>
      </c>
      <c r="Y157" s="77" t="str" cm="1">
        <f t="array" ref="Y157">_xlfn.IFS(R157&gt;2000000,"For Publication",R157&gt;100000,"PID",R157&gt;30000,"RFQ",TRUE,"Transactional")</f>
        <v>Transactional</v>
      </c>
      <c r="Z157" s="24" t="s">
        <v>101</v>
      </c>
      <c r="AA157" s="32">
        <v>12</v>
      </c>
      <c r="AB157" s="24">
        <v>0</v>
      </c>
      <c r="AC157" s="25">
        <v>43390</v>
      </c>
      <c r="AD157" s="24" t="s">
        <v>661</v>
      </c>
      <c r="AE157" s="24">
        <v>0</v>
      </c>
      <c r="AF157" s="24"/>
      <c r="AG157" s="24"/>
      <c r="AH157" s="24" t="s">
        <v>60</v>
      </c>
      <c r="AI157" s="24"/>
      <c r="AJ157" s="24" t="s">
        <v>60</v>
      </c>
      <c r="AK157" s="24"/>
      <c r="AL157" s="24"/>
      <c r="AM157" s="24"/>
      <c r="AN157" s="24"/>
      <c r="AO157" s="24"/>
      <c r="AP157" s="24" t="s">
        <v>60</v>
      </c>
      <c r="AQ157" s="24"/>
      <c r="AR157" s="24"/>
      <c r="AS157" s="89">
        <v>0</v>
      </c>
      <c r="AT157" s="24" t="s">
        <v>718</v>
      </c>
    </row>
    <row r="158" spans="1:46" x14ac:dyDescent="0.5">
      <c r="A158" s="24">
        <v>180</v>
      </c>
      <c r="B158" s="24"/>
      <c r="C158" s="24"/>
      <c r="D158" s="24" t="s">
        <v>719</v>
      </c>
      <c r="E158" s="24" t="s">
        <v>720</v>
      </c>
      <c r="F158" s="77" t="str">
        <f t="shared" si="21"/>
        <v>ALLPAY.NET</v>
      </c>
      <c r="G158" s="24" t="s">
        <v>721</v>
      </c>
      <c r="H158" s="24" t="s">
        <v>171</v>
      </c>
      <c r="I158" s="24" t="s">
        <v>96</v>
      </c>
      <c r="J158" s="24" t="s">
        <v>107</v>
      </c>
      <c r="K158" s="24" t="s">
        <v>722</v>
      </c>
      <c r="L158" s="25">
        <v>41365</v>
      </c>
      <c r="M158" s="25">
        <v>41729</v>
      </c>
      <c r="N158" s="81">
        <f t="shared" ref="N158:N189" si="27">EDATE(M158,AB158)</f>
        <v>42094</v>
      </c>
      <c r="O158" s="77" t="str">
        <f t="shared" ref="O158:O189" ca="1" si="28">IF(N158&lt;TODAY(),"Expired","Live")</f>
        <v>Expired</v>
      </c>
      <c r="P158" s="77" t="str" cm="1">
        <f t="array" aca="1" ref="P158" ca="1">_xlfn.IFS((N158-TODAY())&gt;=547,"06 Expires over 18 months",(N158-TODAY())&gt;=365,"05 Expires in 18 months",(N158-TODAY())&gt;=183,"04 Expires in 12 months",(N158-TODAY())&gt;=92,"03 Expires in 6 months",(N158-TODAY())&gt;=31,"02 Expires in 3 months",(N158-TODAY())&gt;=0,"01 Expires in 30 days",(N158-TODAY())&gt;=-31,"01 Expired last 30 days",(N158-TODAY())&gt;=-92,"02 Expired last 3 months",(N158-TODAY())&gt;=-183,"03 Expired last 6 months",(N158-TODAY())&gt;=-365,"04 Expired last 12 months",(N158-TODAY())&gt;=-547,"05 Expired last 18 months",TRUE,"06 Expired over 18 months")</f>
        <v>06 Expired over 18 months</v>
      </c>
      <c r="Q158" s="65">
        <v>5000</v>
      </c>
      <c r="R158" s="84">
        <f>MAX(Q158,Q158*N(AS158)/12)</f>
        <v>9583.3333333333339</v>
      </c>
      <c r="S158" s="77" t="str" cm="1">
        <f t="array" ref="S158">_xlfn.IFS(R158&gt;5000000,"Gold",R158&gt;=500000,"Silver",R158&gt;30000,"Bronze",TRUE,"Transactional")</f>
        <v>Transactional</v>
      </c>
      <c r="T158" s="24" t="s">
        <v>54</v>
      </c>
      <c r="U158" s="101" t="s">
        <v>116</v>
      </c>
      <c r="V158" s="101" t="s">
        <v>70</v>
      </c>
      <c r="W158" s="77" t="str">
        <f t="shared" si="24"/>
        <v>Yes</v>
      </c>
      <c r="X158" s="77" t="str">
        <f>IFERROR(_xlfn.XLOOKUP(J158&amp;"||"&amp;K158,'Mapping Ref.'!$J$2:$J$538,'Mapping Ref.'!$K$2:$K$538),"")</f>
        <v>Construction &amp; Estates</v>
      </c>
      <c r="Y158" s="77" t="str" cm="1">
        <f t="array" ref="Y158">_xlfn.IFS(R158&gt;2000000,"For Publication",R158&gt;100000,"PID",R158&gt;30000,"RFQ",TRUE,"Transactional")</f>
        <v>Transactional</v>
      </c>
      <c r="Z158" s="24" t="s">
        <v>101</v>
      </c>
      <c r="AA158" s="32">
        <v>12</v>
      </c>
      <c r="AB158" s="24">
        <v>12</v>
      </c>
      <c r="AC158" s="25">
        <v>43391</v>
      </c>
      <c r="AD158" s="24" t="s">
        <v>102</v>
      </c>
      <c r="AE158" s="24">
        <v>0</v>
      </c>
      <c r="AF158" s="24"/>
      <c r="AG158" s="24"/>
      <c r="AH158" s="24" t="s">
        <v>59</v>
      </c>
      <c r="AI158" s="24"/>
      <c r="AJ158" s="24" t="s">
        <v>60</v>
      </c>
      <c r="AK158" s="24"/>
      <c r="AL158" s="24"/>
      <c r="AM158" s="24"/>
      <c r="AN158" s="24"/>
      <c r="AO158" s="24">
        <v>0</v>
      </c>
      <c r="AP158" s="24" t="s">
        <v>60</v>
      </c>
      <c r="AQ158" s="24"/>
      <c r="AR158" s="24"/>
      <c r="AS158" s="89">
        <f t="shared" ref="AS158:AS189" si="29">DATEDIF(L158,N158,"m")</f>
        <v>23</v>
      </c>
      <c r="AT158" s="24" t="s">
        <v>723</v>
      </c>
    </row>
    <row r="159" spans="1:46" x14ac:dyDescent="0.5">
      <c r="A159" s="24">
        <v>181</v>
      </c>
      <c r="B159" s="24"/>
      <c r="C159" s="24"/>
      <c r="D159" s="24" t="s">
        <v>724</v>
      </c>
      <c r="E159" s="24" t="s">
        <v>725</v>
      </c>
      <c r="F159" s="77" t="str">
        <f t="shared" si="21"/>
        <v>IEG4 LIMITED</v>
      </c>
      <c r="G159" s="24" t="s">
        <v>726</v>
      </c>
      <c r="H159" s="24" t="s">
        <v>171</v>
      </c>
      <c r="I159" s="24" t="s">
        <v>96</v>
      </c>
      <c r="J159" s="24" t="s">
        <v>107</v>
      </c>
      <c r="K159" s="24" t="s">
        <v>722</v>
      </c>
      <c r="L159" s="25">
        <v>41365</v>
      </c>
      <c r="M159" s="25">
        <v>41729</v>
      </c>
      <c r="N159" s="81">
        <f t="shared" si="27"/>
        <v>42094</v>
      </c>
      <c r="O159" s="77" t="str">
        <f t="shared" ca="1" si="28"/>
        <v>Expired</v>
      </c>
      <c r="P159" s="77" t="str" cm="1">
        <f t="array" aca="1" ref="P159" ca="1">_xlfn.IFS((N159-TODAY())&gt;=547,"06 Expires over 18 months",(N159-TODAY())&gt;=365,"05 Expires in 18 months",(N159-TODAY())&gt;=183,"04 Expires in 12 months",(N159-TODAY())&gt;=92,"03 Expires in 6 months",(N159-TODAY())&gt;=31,"02 Expires in 3 months",(N159-TODAY())&gt;=0,"01 Expires in 30 days",(N159-TODAY())&gt;=-31,"01 Expired last 30 days",(N159-TODAY())&gt;=-92,"02 Expired last 3 months",(N159-TODAY())&gt;=-183,"03 Expired last 6 months",(N159-TODAY())&gt;=-365,"04 Expired last 12 months",(N159-TODAY())&gt;=-547,"05 Expired last 18 months",TRUE,"06 Expired over 18 months")</f>
        <v>06 Expired over 18 months</v>
      </c>
      <c r="Q159" s="65">
        <v>13500</v>
      </c>
      <c r="R159" s="84">
        <f>MAX(Q159,Q159*N(AS159)/12)</f>
        <v>25875</v>
      </c>
      <c r="S159" s="77" t="str" cm="1">
        <f t="array" ref="S159">_xlfn.IFS(R159&gt;5000000,"Gold",R159&gt;=500000,"Silver",R159&gt;30000,"Bronze",TRUE,"Transactional")</f>
        <v>Transactional</v>
      </c>
      <c r="T159" s="24" t="s">
        <v>54</v>
      </c>
      <c r="U159" s="101" t="s">
        <v>84</v>
      </c>
      <c r="V159" s="101" t="s">
        <v>727</v>
      </c>
      <c r="W159" s="77" t="str">
        <f t="shared" si="24"/>
        <v>Yes</v>
      </c>
      <c r="X159" s="77" t="str">
        <f>IFERROR(_xlfn.XLOOKUP(J159&amp;"||"&amp;K159,'Mapping Ref.'!$J$2:$J$538,'Mapping Ref.'!$K$2:$K$538),"")</f>
        <v>Construction &amp; Estates</v>
      </c>
      <c r="Y159" s="77" t="str" cm="1">
        <f t="array" ref="Y159">_xlfn.IFS(R159&gt;2000000,"For Publication",R159&gt;100000,"PID",R159&gt;30000,"RFQ",TRUE,"Transactional")</f>
        <v>Transactional</v>
      </c>
      <c r="Z159" s="24" t="s">
        <v>101</v>
      </c>
      <c r="AA159" s="32">
        <v>12</v>
      </c>
      <c r="AB159" s="24">
        <v>12</v>
      </c>
      <c r="AC159" s="25">
        <v>43391</v>
      </c>
      <c r="AD159" s="24" t="s">
        <v>102</v>
      </c>
      <c r="AE159" s="24">
        <v>0</v>
      </c>
      <c r="AF159" s="24"/>
      <c r="AG159" s="24"/>
      <c r="AH159" s="24" t="s">
        <v>59</v>
      </c>
      <c r="AI159" s="24"/>
      <c r="AJ159" s="24" t="s">
        <v>60</v>
      </c>
      <c r="AK159" s="24"/>
      <c r="AL159" s="24"/>
      <c r="AM159" s="24"/>
      <c r="AN159" s="24"/>
      <c r="AO159" s="24">
        <v>0</v>
      </c>
      <c r="AP159" s="24" t="s">
        <v>60</v>
      </c>
      <c r="AQ159" s="24"/>
      <c r="AR159" s="24"/>
      <c r="AS159" s="89">
        <f t="shared" si="29"/>
        <v>23</v>
      </c>
      <c r="AT159" s="24" t="s">
        <v>728</v>
      </c>
    </row>
    <row r="160" spans="1:46" x14ac:dyDescent="0.5">
      <c r="A160" s="24">
        <v>183</v>
      </c>
      <c r="B160" s="24"/>
      <c r="C160" s="24" t="s">
        <v>77</v>
      </c>
      <c r="D160" s="24" t="s">
        <v>729</v>
      </c>
      <c r="E160" s="24" t="s">
        <v>730</v>
      </c>
      <c r="F160" s="77" t="str">
        <f t="shared" si="21"/>
        <v>WEST LONDON ACADEMY TRUST</v>
      </c>
      <c r="G160" s="24" t="s">
        <v>731</v>
      </c>
      <c r="H160" s="24" t="s">
        <v>732</v>
      </c>
      <c r="I160" s="24" t="s">
        <v>732</v>
      </c>
      <c r="J160" s="24" t="s">
        <v>66</v>
      </c>
      <c r="K160" s="27" t="s">
        <v>67</v>
      </c>
      <c r="L160" s="25">
        <v>42461</v>
      </c>
      <c r="M160" s="25">
        <v>43555</v>
      </c>
      <c r="N160" s="81">
        <f t="shared" si="27"/>
        <v>43555</v>
      </c>
      <c r="O160" s="77" t="str">
        <f t="shared" ca="1" si="28"/>
        <v>Expired</v>
      </c>
      <c r="P160" s="77" t="str" cm="1">
        <f t="array" aca="1" ref="P160" ca="1">_xlfn.IFS((N160-TODAY())&gt;=547,"06 Expires over 18 months",(N160-TODAY())&gt;=365,"05 Expires in 18 months",(N160-TODAY())&gt;=183,"04 Expires in 12 months",(N160-TODAY())&gt;=92,"03 Expires in 6 months",(N160-TODAY())&gt;=31,"02 Expires in 3 months",(N160-TODAY())&gt;=0,"01 Expires in 30 days",(N160-TODAY())&gt;=-31,"01 Expired last 30 days",(N160-TODAY())&gt;=-92,"02 Expired last 3 months",(N160-TODAY())&gt;=-183,"03 Expired last 6 months",(N160-TODAY())&gt;=-365,"04 Expired last 12 months",(N160-TODAY())&gt;=-547,"05 Expired last 18 months",TRUE,"06 Expired over 18 months")</f>
        <v>06 Expired over 18 months</v>
      </c>
      <c r="Q160" s="65">
        <v>533000</v>
      </c>
      <c r="R160" s="84">
        <f>MAX(Q160,Q160*N(AS160)/12)</f>
        <v>1554583.3333333333</v>
      </c>
      <c r="S160" s="77" t="str" cm="1">
        <f t="array" ref="S160">_xlfn.IFS(R160&gt;5000000,"Gold",R160&gt;=500000,"Silver",R160&gt;30000,"Bronze",TRUE,"Transactional")</f>
        <v>Silver</v>
      </c>
      <c r="T160" s="24" t="s">
        <v>54</v>
      </c>
      <c r="U160" s="101" t="s">
        <v>116</v>
      </c>
      <c r="V160" s="101" t="s">
        <v>70</v>
      </c>
      <c r="W160" s="77" t="str">
        <f t="shared" si="24"/>
        <v>No</v>
      </c>
      <c r="X160" s="77" t="str">
        <f>IFERROR(_xlfn.XLOOKUP(J160&amp;"||"&amp;K160,'Mapping Ref.'!$J$2:$J$538,'Mapping Ref.'!$K$2:$K$538),"")</f>
        <v>Childrens &amp; Adults</v>
      </c>
      <c r="Y160" s="77" t="str" cm="1">
        <f t="array" ref="Y160">_xlfn.IFS(R160&gt;2000000,"For Publication",R160&gt;100000,"PID",R160&gt;30000,"RFQ",TRUE,"Transactional")</f>
        <v>PID</v>
      </c>
      <c r="Z160" s="24" t="s">
        <v>71</v>
      </c>
      <c r="AA160" s="32">
        <v>36</v>
      </c>
      <c r="AB160" s="24">
        <v>0</v>
      </c>
      <c r="AC160" s="25">
        <v>43391</v>
      </c>
      <c r="AD160" s="24" t="s">
        <v>58</v>
      </c>
      <c r="AE160" s="24">
        <v>1084</v>
      </c>
      <c r="AF160" s="24"/>
      <c r="AG160" s="24"/>
      <c r="AH160" s="24" t="s">
        <v>60</v>
      </c>
      <c r="AI160" s="24"/>
      <c r="AJ160" s="24" t="s">
        <v>60</v>
      </c>
      <c r="AK160" s="24" t="s">
        <v>733</v>
      </c>
      <c r="AL160" s="24"/>
      <c r="AM160" s="24"/>
      <c r="AN160" s="24"/>
      <c r="AO160" s="24"/>
      <c r="AP160" s="24" t="s">
        <v>60</v>
      </c>
      <c r="AQ160" s="24"/>
      <c r="AR160" s="24"/>
      <c r="AS160" s="89">
        <f t="shared" si="29"/>
        <v>35</v>
      </c>
      <c r="AT160" s="24" t="s">
        <v>640</v>
      </c>
    </row>
    <row r="161" spans="1:46" x14ac:dyDescent="0.5">
      <c r="A161" s="24">
        <v>184</v>
      </c>
      <c r="B161" s="24" t="s">
        <v>506</v>
      </c>
      <c r="C161" s="24"/>
      <c r="D161" s="24" t="s">
        <v>734</v>
      </c>
      <c r="E161" s="24" t="s">
        <v>735</v>
      </c>
      <c r="F161" s="77" t="str">
        <f t="shared" si="21"/>
        <v>76 Nhs Gp Practices</v>
      </c>
      <c r="G161" s="24" t="s">
        <v>736</v>
      </c>
      <c r="H161" s="24" t="s">
        <v>732</v>
      </c>
      <c r="I161" s="24" t="s">
        <v>732</v>
      </c>
      <c r="J161" s="24" t="s">
        <v>66</v>
      </c>
      <c r="K161" s="27" t="s">
        <v>67</v>
      </c>
      <c r="L161" s="25">
        <v>45017</v>
      </c>
      <c r="M161" s="25">
        <v>46843</v>
      </c>
      <c r="N161" s="81">
        <f t="shared" si="27"/>
        <v>47208</v>
      </c>
      <c r="O161" s="77" t="str">
        <f t="shared" ca="1" si="28"/>
        <v>Live</v>
      </c>
      <c r="P161" s="77" t="str" cm="1">
        <f t="array" aca="1" ref="P161" ca="1">_xlfn.IFS((N161-TODAY())&gt;=547,"06 Expires over 18 months",(N161-TODAY())&gt;=365,"05 Expires in 18 months",(N161-TODAY())&gt;=183,"04 Expires in 12 months",(N161-TODAY())&gt;=92,"03 Expires in 6 months",(N161-TODAY())&gt;=31,"02 Expires in 3 months",(N161-TODAY())&gt;=0,"01 Expires in 30 days",(N161-TODAY())&gt;=-31,"01 Expired last 30 days",(N161-TODAY())&gt;=-92,"02 Expired last 3 months",(N161-TODAY())&gt;=-183,"03 Expired last 6 months",(N161-TODAY())&gt;=-365,"04 Expired last 12 months",(N161-TODAY())&gt;=-547,"05 Expired last 18 months",TRUE,"06 Expired over 18 months")</f>
        <v>06 Expires over 18 months</v>
      </c>
      <c r="Q161" s="65">
        <v>355900</v>
      </c>
      <c r="R161" s="84">
        <f>MAX(Q161,Q161*N(AS161)/12)</f>
        <v>2105741.6666666665</v>
      </c>
      <c r="S161" s="77" t="str" cm="1">
        <f t="array" ref="S161">_xlfn.IFS(R161&gt;5000000,"Gold",R161&gt;=500000,"Silver",R161&gt;30000,"Bronze",TRUE,"Transactional")</f>
        <v>Silver</v>
      </c>
      <c r="T161" s="24" t="s">
        <v>68</v>
      </c>
      <c r="U161" s="101" t="s">
        <v>69</v>
      </c>
      <c r="V161" s="101" t="s">
        <v>67</v>
      </c>
      <c r="W161" s="77" t="str">
        <f t="shared" si="24"/>
        <v>Yes</v>
      </c>
      <c r="X161" s="77" t="str">
        <f>IFERROR(_xlfn.XLOOKUP(J161&amp;"||"&amp;K161,'Mapping Ref.'!$J$2:$J$538,'Mapping Ref.'!$K$2:$K$538),"")</f>
        <v>Childrens &amp; Adults</v>
      </c>
      <c r="Y161" s="77" t="str" cm="1">
        <f t="array" ref="Y161">_xlfn.IFS(R161&gt;2000000,"For Publication",R161&gt;100000,"PID",R161&gt;30000,"RFQ",TRUE,"Transactional")</f>
        <v>For Publication</v>
      </c>
      <c r="Z161" s="24" t="s">
        <v>86</v>
      </c>
      <c r="AA161" s="32">
        <v>60</v>
      </c>
      <c r="AB161" s="24">
        <v>12</v>
      </c>
      <c r="AC161" s="25">
        <v>43391</v>
      </c>
      <c r="AD161" s="24" t="s">
        <v>58</v>
      </c>
      <c r="AE161" s="24">
        <v>0</v>
      </c>
      <c r="AF161" s="24"/>
      <c r="AG161" s="24"/>
      <c r="AH161" s="24" t="s">
        <v>59</v>
      </c>
      <c r="AI161" s="24"/>
      <c r="AJ161" s="24" t="s">
        <v>60</v>
      </c>
      <c r="AK161" s="24"/>
      <c r="AL161" s="24"/>
      <c r="AM161" s="24"/>
      <c r="AN161" s="24"/>
      <c r="AO161" s="24">
        <v>0</v>
      </c>
      <c r="AP161" s="24" t="s">
        <v>60</v>
      </c>
      <c r="AQ161" s="24"/>
      <c r="AR161" s="24"/>
      <c r="AS161" s="89">
        <f t="shared" si="29"/>
        <v>71</v>
      </c>
      <c r="AT161" s="24"/>
    </row>
    <row r="162" spans="1:46" x14ac:dyDescent="0.5">
      <c r="A162" s="24">
        <v>185</v>
      </c>
      <c r="B162" s="24"/>
      <c r="C162" s="24"/>
      <c r="D162" s="24" t="s">
        <v>737</v>
      </c>
      <c r="E162" s="24" t="s">
        <v>738</v>
      </c>
      <c r="F162" s="77" t="str">
        <f t="shared" si="21"/>
        <v>NEWLYN PLC</v>
      </c>
      <c r="G162" s="24" t="s">
        <v>739</v>
      </c>
      <c r="H162" s="24" t="s">
        <v>740</v>
      </c>
      <c r="I162" s="24" t="s">
        <v>740</v>
      </c>
      <c r="J162" s="24" t="s">
        <v>107</v>
      </c>
      <c r="K162" s="24" t="s">
        <v>431</v>
      </c>
      <c r="L162" s="25">
        <v>41456</v>
      </c>
      <c r="M162" s="25">
        <v>42551</v>
      </c>
      <c r="N162" s="81">
        <f t="shared" si="27"/>
        <v>43281</v>
      </c>
      <c r="O162" s="77" t="str">
        <f t="shared" ca="1" si="28"/>
        <v>Expired</v>
      </c>
      <c r="P162" s="77" t="str" cm="1">
        <f t="array" aca="1" ref="P162" ca="1">_xlfn.IFS((N162-TODAY())&gt;=547,"06 Expires over 18 months",(N162-TODAY())&gt;=365,"05 Expires in 18 months",(N162-TODAY())&gt;=183,"04 Expires in 12 months",(N162-TODAY())&gt;=92,"03 Expires in 6 months",(N162-TODAY())&gt;=31,"02 Expires in 3 months",(N162-TODAY())&gt;=0,"01 Expires in 30 days",(N162-TODAY())&gt;=-31,"01 Expired last 30 days",(N162-TODAY())&gt;=-92,"02 Expired last 3 months",(N162-TODAY())&gt;=-183,"03 Expired last 6 months",(N162-TODAY())&gt;=-365,"04 Expired last 12 months",(N162-TODAY())&gt;=-547,"05 Expired last 18 months",TRUE,"06 Expired over 18 months")</f>
        <v>06 Expired over 18 months</v>
      </c>
      <c r="Q162" s="104"/>
      <c r="R162" s="84">
        <v>0</v>
      </c>
      <c r="S162" s="77" t="str" cm="1">
        <f t="array" ref="S162">_xlfn.IFS(R162&gt;5000000,"Gold",R162&gt;=500000,"Silver",R162&gt;30000,"Bronze",TRUE,"Transactional")</f>
        <v>Transactional</v>
      </c>
      <c r="T162" s="24" t="s">
        <v>54</v>
      </c>
      <c r="U162" s="101" t="s">
        <v>455</v>
      </c>
      <c r="V162" s="105" t="s">
        <v>741</v>
      </c>
      <c r="W162" s="77" t="str">
        <f t="shared" si="24"/>
        <v>Yes</v>
      </c>
      <c r="X162" s="77" t="str">
        <f>IFERROR(_xlfn.XLOOKUP(J162&amp;"||"&amp;K162,'Mapping Ref.'!$J$2:$J$538,'Mapping Ref.'!$K$2:$K$538),"")</f>
        <v>Construction &amp; Estates</v>
      </c>
      <c r="Y162" s="77" t="str" cm="1">
        <f t="array" ref="Y162">_xlfn.IFS(R162&gt;2000000,"For Publication",R162&gt;100000,"PID",R162&gt;30000,"RFQ",TRUE,"Transactional")</f>
        <v>Transactional</v>
      </c>
      <c r="Z162" s="24" t="s">
        <v>71</v>
      </c>
      <c r="AA162" s="32">
        <v>36</v>
      </c>
      <c r="AB162" s="24">
        <v>24</v>
      </c>
      <c r="AC162" s="25">
        <v>43391</v>
      </c>
      <c r="AD162" s="24" t="s">
        <v>102</v>
      </c>
      <c r="AE162" s="24">
        <v>0</v>
      </c>
      <c r="AF162" s="24"/>
      <c r="AG162" s="24"/>
      <c r="AH162" s="24" t="s">
        <v>60</v>
      </c>
      <c r="AI162" s="24"/>
      <c r="AJ162" s="24" t="s">
        <v>60</v>
      </c>
      <c r="AK162" s="24"/>
      <c r="AL162" s="24"/>
      <c r="AM162" s="24"/>
      <c r="AN162" s="24"/>
      <c r="AO162" s="24">
        <v>0</v>
      </c>
      <c r="AP162" s="24" t="s">
        <v>60</v>
      </c>
      <c r="AQ162" s="24"/>
      <c r="AR162" s="24"/>
      <c r="AS162" s="89">
        <f t="shared" si="29"/>
        <v>59</v>
      </c>
      <c r="AT162" s="24" t="s">
        <v>742</v>
      </c>
    </row>
    <row r="163" spans="1:46" x14ac:dyDescent="0.5">
      <c r="A163" s="24">
        <v>187</v>
      </c>
      <c r="B163" s="24"/>
      <c r="C163" s="24"/>
      <c r="D163" s="24" t="s">
        <v>743</v>
      </c>
      <c r="E163" s="24" t="s">
        <v>744</v>
      </c>
      <c r="F163" s="77" t="str">
        <f t="shared" si="21"/>
        <v>Muliple</v>
      </c>
      <c r="G163" s="24" t="s">
        <v>74</v>
      </c>
      <c r="H163" s="24" t="s">
        <v>745</v>
      </c>
      <c r="I163" s="24" t="s">
        <v>745</v>
      </c>
      <c r="J163" s="24" t="s">
        <v>66</v>
      </c>
      <c r="K163" s="24" t="s">
        <v>746</v>
      </c>
      <c r="L163" s="25">
        <v>42461</v>
      </c>
      <c r="M163" s="25">
        <v>43555</v>
      </c>
      <c r="N163" s="81">
        <f t="shared" si="27"/>
        <v>44286</v>
      </c>
      <c r="O163" s="77" t="str">
        <f t="shared" ca="1" si="28"/>
        <v>Expired</v>
      </c>
      <c r="P163" s="77" t="str" cm="1">
        <f t="array" aca="1" ref="P163" ca="1">_xlfn.IFS((N163-TODAY())&gt;=547,"06 Expires over 18 months",(N163-TODAY())&gt;=365,"05 Expires in 18 months",(N163-TODAY())&gt;=183,"04 Expires in 12 months",(N163-TODAY())&gt;=92,"03 Expires in 6 months",(N163-TODAY())&gt;=31,"02 Expires in 3 months",(N163-TODAY())&gt;=0,"01 Expires in 30 days",(N163-TODAY())&gt;=-31,"01 Expired last 30 days",(N163-TODAY())&gt;=-92,"02 Expired last 3 months",(N163-TODAY())&gt;=-183,"03 Expired last 6 months",(N163-TODAY())&gt;=-365,"04 Expired last 12 months",(N163-TODAY())&gt;=-547,"05 Expired last 18 months",TRUE,"06 Expired over 18 months")</f>
        <v>06 Expired over 18 months</v>
      </c>
      <c r="Q163" s="65">
        <v>143335</v>
      </c>
      <c r="R163" s="84">
        <f t="shared" ref="R163:R171" si="30">MAX(Q163,Q163*N(AS163)/12)</f>
        <v>704730.41666666663</v>
      </c>
      <c r="S163" s="77" t="str" cm="1">
        <f t="array" ref="S163">_xlfn.IFS(R163&gt;5000000,"Gold",R163&gt;=500000,"Silver",R163&gt;30000,"Bronze",TRUE,"Transactional")</f>
        <v>Silver</v>
      </c>
      <c r="T163" s="24" t="s">
        <v>54</v>
      </c>
      <c r="U163" s="101" t="s">
        <v>84</v>
      </c>
      <c r="V163" s="101" t="s">
        <v>727</v>
      </c>
      <c r="W163" s="77" t="str">
        <f t="shared" si="24"/>
        <v>Yes</v>
      </c>
      <c r="X163" s="77" t="str">
        <f>IFERROR(_xlfn.XLOOKUP(J163&amp;"||"&amp;K163,'Mapping Ref.'!$J$2:$J$538,'Mapping Ref.'!$K$2:$K$538),"")</f>
        <v>Childrens &amp; Adults</v>
      </c>
      <c r="Y163" s="77" t="str" cm="1">
        <f t="array" ref="Y163">_xlfn.IFS(R163&gt;2000000,"For Publication",R163&gt;100000,"PID",R163&gt;30000,"RFQ",TRUE,"Transactional")</f>
        <v>PID</v>
      </c>
      <c r="Z163" s="24" t="s">
        <v>76</v>
      </c>
      <c r="AA163" s="32">
        <v>36</v>
      </c>
      <c r="AB163" s="24">
        <v>24</v>
      </c>
      <c r="AC163" s="25">
        <v>43391</v>
      </c>
      <c r="AD163" s="24" t="s">
        <v>58</v>
      </c>
      <c r="AE163" s="24">
        <v>0</v>
      </c>
      <c r="AF163" s="24"/>
      <c r="AG163" s="24"/>
      <c r="AH163" s="24" t="s">
        <v>59</v>
      </c>
      <c r="AI163" s="24"/>
      <c r="AJ163" s="24" t="s">
        <v>59</v>
      </c>
      <c r="AK163" s="24"/>
      <c r="AL163" s="24"/>
      <c r="AM163" s="24"/>
      <c r="AN163" s="24"/>
      <c r="AO163" s="24"/>
      <c r="AP163" s="24" t="s">
        <v>59</v>
      </c>
      <c r="AQ163" s="24"/>
      <c r="AR163" s="24"/>
      <c r="AS163" s="89">
        <f t="shared" si="29"/>
        <v>59</v>
      </c>
      <c r="AT163" s="24"/>
    </row>
    <row r="164" spans="1:46" x14ac:dyDescent="0.5">
      <c r="A164" s="24">
        <v>188</v>
      </c>
      <c r="B164" s="24"/>
      <c r="C164" s="24"/>
      <c r="D164" s="24" t="s">
        <v>747</v>
      </c>
      <c r="E164" s="24" t="s">
        <v>748</v>
      </c>
      <c r="F164" s="77" t="str">
        <f t="shared" si="21"/>
        <v>Muliple</v>
      </c>
      <c r="G164" s="24" t="s">
        <v>74</v>
      </c>
      <c r="H164" s="24" t="s">
        <v>749</v>
      </c>
      <c r="I164" s="24" t="s">
        <v>749</v>
      </c>
      <c r="J164" s="24" t="s">
        <v>66</v>
      </c>
      <c r="K164" s="24" t="s">
        <v>83</v>
      </c>
      <c r="L164" s="25">
        <v>42614</v>
      </c>
      <c r="M164" s="25">
        <v>44804</v>
      </c>
      <c r="N164" s="81">
        <f t="shared" si="27"/>
        <v>45535</v>
      </c>
      <c r="O164" s="77" t="str">
        <f t="shared" ca="1" si="28"/>
        <v>Expired</v>
      </c>
      <c r="P164" s="77" t="str" cm="1">
        <f t="array" aca="1" ref="P164" ca="1">_xlfn.IFS((N164-TODAY())&gt;=547,"06 Expires over 18 months",(N164-TODAY())&gt;=365,"05 Expires in 18 months",(N164-TODAY())&gt;=183,"04 Expires in 12 months",(N164-TODAY())&gt;=92,"03 Expires in 6 months",(N164-TODAY())&gt;=31,"02 Expires in 3 months",(N164-TODAY())&gt;=0,"01 Expires in 30 days",(N164-TODAY())&gt;=-31,"01 Expired last 30 days",(N164-TODAY())&gt;=-92,"02 Expired last 3 months",(N164-TODAY())&gt;=-183,"03 Expired last 6 months",(N164-TODAY())&gt;=-365,"04 Expired last 12 months",(N164-TODAY())&gt;=-547,"05 Expired last 18 months",TRUE,"06 Expired over 18 months")</f>
        <v>06 Expired over 18 months</v>
      </c>
      <c r="Q164" s="65">
        <v>24000000</v>
      </c>
      <c r="R164" s="84">
        <f t="shared" si="30"/>
        <v>190000000</v>
      </c>
      <c r="S164" s="77" t="str" cm="1">
        <f t="array" ref="S164">_xlfn.IFS(R164&gt;5000000,"Gold",R164&gt;=500000,"Silver",R164&gt;30000,"Bronze",TRUE,"Transactional")</f>
        <v>Gold</v>
      </c>
      <c r="T164" s="24" t="s">
        <v>68</v>
      </c>
      <c r="U164" s="101" t="s">
        <v>84</v>
      </c>
      <c r="V164" s="101" t="s">
        <v>214</v>
      </c>
      <c r="W164" s="77" t="str">
        <f t="shared" si="24"/>
        <v>Yes</v>
      </c>
      <c r="X164" s="77" t="str">
        <f>IFERROR(_xlfn.XLOOKUP(J164&amp;"||"&amp;K164,'Mapping Ref.'!$J$2:$J$538,'Mapping Ref.'!$K$2:$K$538),"")</f>
        <v>Childrens &amp; Adults</v>
      </c>
      <c r="Y164" s="77" t="str" cm="1">
        <f t="array" ref="Y164">_xlfn.IFS(R164&gt;2000000,"For Publication",R164&gt;100000,"PID",R164&gt;30000,"RFQ",TRUE,"Transactional")</f>
        <v>For Publication</v>
      </c>
      <c r="Z164" s="24" t="s">
        <v>750</v>
      </c>
      <c r="AA164" s="32">
        <v>48</v>
      </c>
      <c r="AB164" s="24">
        <v>24</v>
      </c>
      <c r="AC164" s="25">
        <v>43391</v>
      </c>
      <c r="AD164" s="24" t="s">
        <v>58</v>
      </c>
      <c r="AE164" s="24">
        <v>128118</v>
      </c>
      <c r="AF164" s="24"/>
      <c r="AG164" s="24"/>
      <c r="AH164" s="24" t="s">
        <v>60</v>
      </c>
      <c r="AI164" s="24"/>
      <c r="AJ164" s="24" t="s">
        <v>59</v>
      </c>
      <c r="AK164" s="24"/>
      <c r="AL164" s="24"/>
      <c r="AM164" s="24"/>
      <c r="AN164" s="24"/>
      <c r="AO164" s="24">
        <v>0</v>
      </c>
      <c r="AP164" s="24" t="s">
        <v>59</v>
      </c>
      <c r="AQ164" s="24"/>
      <c r="AR164" s="24"/>
      <c r="AS164" s="89">
        <f t="shared" si="29"/>
        <v>95</v>
      </c>
      <c r="AT164" s="24"/>
    </row>
    <row r="165" spans="1:46" x14ac:dyDescent="0.5">
      <c r="A165" s="24">
        <v>189</v>
      </c>
      <c r="B165" s="24"/>
      <c r="C165" s="24"/>
      <c r="D165" s="24" t="s">
        <v>751</v>
      </c>
      <c r="E165" s="24" t="s">
        <v>752</v>
      </c>
      <c r="F165" s="77" t="str">
        <f t="shared" si="21"/>
        <v>Cargil Cars Ltd</v>
      </c>
      <c r="G165" s="24" t="s">
        <v>753</v>
      </c>
      <c r="H165" s="24" t="s">
        <v>634</v>
      </c>
      <c r="I165" s="24" t="s">
        <v>754</v>
      </c>
      <c r="J165" s="24" t="s">
        <v>190</v>
      </c>
      <c r="K165" s="24" t="s">
        <v>755</v>
      </c>
      <c r="L165" s="25">
        <v>42248</v>
      </c>
      <c r="M165" s="25">
        <v>44074</v>
      </c>
      <c r="N165" s="81">
        <f t="shared" si="27"/>
        <v>44074</v>
      </c>
      <c r="O165" s="77" t="str">
        <f t="shared" ca="1" si="28"/>
        <v>Expired</v>
      </c>
      <c r="P165" s="77" t="str" cm="1">
        <f t="array" aca="1" ref="P165" ca="1">_xlfn.IFS((N165-TODAY())&gt;=547,"06 Expires over 18 months",(N165-TODAY())&gt;=365,"05 Expires in 18 months",(N165-TODAY())&gt;=183,"04 Expires in 12 months",(N165-TODAY())&gt;=92,"03 Expires in 6 months",(N165-TODAY())&gt;=31,"02 Expires in 3 months",(N165-TODAY())&gt;=0,"01 Expires in 30 days",(N165-TODAY())&gt;=-31,"01 Expired last 30 days",(N165-TODAY())&gt;=-92,"02 Expired last 3 months",(N165-TODAY())&gt;=-183,"03 Expired last 6 months",(N165-TODAY())&gt;=-365,"04 Expired last 12 months",(N165-TODAY())&gt;=-547,"05 Expired last 18 months",TRUE,"06 Expired over 18 months")</f>
        <v>06 Expired over 18 months</v>
      </c>
      <c r="Q165" s="65">
        <v>21639.7</v>
      </c>
      <c r="R165" s="84">
        <f t="shared" si="30"/>
        <v>106395.19166666667</v>
      </c>
      <c r="S165" s="77" t="str" cm="1">
        <f t="array" ref="S165">_xlfn.IFS(R165&gt;5000000,"Gold",R165&gt;=500000,"Silver",R165&gt;30000,"Bronze",TRUE,"Transactional")</f>
        <v>Bronze</v>
      </c>
      <c r="T165" s="24" t="s">
        <v>54</v>
      </c>
      <c r="U165" s="101" t="s">
        <v>393</v>
      </c>
      <c r="V165" s="101" t="s">
        <v>756</v>
      </c>
      <c r="W165" s="77" t="str">
        <f t="shared" si="24"/>
        <v>No</v>
      </c>
      <c r="X165" s="77" t="str">
        <f>IFERROR(_xlfn.XLOOKUP(J165&amp;"||"&amp;K165,'Mapping Ref.'!$J$2:$J$538,'Mapping Ref.'!$K$2:$K$538),"")</f>
        <v>Childrens &amp; Adults</v>
      </c>
      <c r="Y165" s="77" t="str" cm="1">
        <f t="array" ref="Y165">_xlfn.IFS(R165&gt;2000000,"For Publication",R165&gt;100000,"PID",R165&gt;30000,"RFQ",TRUE,"Transactional")</f>
        <v>PID</v>
      </c>
      <c r="Z165" s="24" t="s">
        <v>76</v>
      </c>
      <c r="AA165" s="32">
        <v>60</v>
      </c>
      <c r="AB165" s="24">
        <v>0</v>
      </c>
      <c r="AC165" s="25">
        <v>43391</v>
      </c>
      <c r="AD165" s="24" t="s">
        <v>58</v>
      </c>
      <c r="AE165" s="24">
        <v>0</v>
      </c>
      <c r="AF165" s="24"/>
      <c r="AG165" s="24"/>
      <c r="AH165" s="24" t="s">
        <v>59</v>
      </c>
      <c r="AI165" s="24"/>
      <c r="AJ165" s="24" t="s">
        <v>60</v>
      </c>
      <c r="AK165" s="24"/>
      <c r="AL165" s="24"/>
      <c r="AM165" s="24"/>
      <c r="AN165" s="24"/>
      <c r="AO165" s="24">
        <v>0</v>
      </c>
      <c r="AP165" s="24" t="s">
        <v>59</v>
      </c>
      <c r="AQ165" s="24"/>
      <c r="AR165" s="24"/>
      <c r="AS165" s="89">
        <f t="shared" si="29"/>
        <v>59</v>
      </c>
      <c r="AT165" s="24" t="s">
        <v>757</v>
      </c>
    </row>
    <row r="166" spans="1:46" x14ac:dyDescent="0.5">
      <c r="A166" s="24">
        <v>190</v>
      </c>
      <c r="B166" s="24" t="s">
        <v>506</v>
      </c>
      <c r="C166" s="24" t="s">
        <v>77</v>
      </c>
      <c r="D166" s="24" t="s">
        <v>758</v>
      </c>
      <c r="E166" s="24" t="s">
        <v>759</v>
      </c>
      <c r="F166" s="77" t="str">
        <f t="shared" si="21"/>
        <v>SUPPORT FOR LIVING LTD</v>
      </c>
      <c r="G166" s="24" t="s">
        <v>277</v>
      </c>
      <c r="H166" s="24" t="s">
        <v>760</v>
      </c>
      <c r="I166" s="24" t="s">
        <v>761</v>
      </c>
      <c r="J166" s="24" t="s">
        <v>66</v>
      </c>
      <c r="K166" s="24" t="s">
        <v>83</v>
      </c>
      <c r="L166" s="25">
        <v>43313</v>
      </c>
      <c r="M166" s="25">
        <v>45138</v>
      </c>
      <c r="N166" s="81">
        <f t="shared" si="27"/>
        <v>46965</v>
      </c>
      <c r="O166" s="77" t="str">
        <f t="shared" ca="1" si="28"/>
        <v>Live</v>
      </c>
      <c r="P166" s="77" t="str" cm="1">
        <f t="array" aca="1" ref="P166" ca="1">_xlfn.IFS((N166-TODAY())&gt;=547,"06 Expires over 18 months",(N166-TODAY())&gt;=365,"05 Expires in 18 months",(N166-TODAY())&gt;=183,"04 Expires in 12 months",(N166-TODAY())&gt;=92,"03 Expires in 6 months",(N166-TODAY())&gt;=31,"02 Expires in 3 months",(N166-TODAY())&gt;=0,"01 Expires in 30 days",(N166-TODAY())&gt;=-31,"01 Expired last 30 days",(N166-TODAY())&gt;=-92,"02 Expired last 3 months",(N166-TODAY())&gt;=-183,"03 Expired last 6 months",(N166-TODAY())&gt;=-365,"04 Expired last 12 months",(N166-TODAY())&gt;=-547,"05 Expired last 18 months",TRUE,"06 Expired over 18 months")</f>
        <v>06 Expires over 18 months</v>
      </c>
      <c r="Q166" s="65">
        <v>744951</v>
      </c>
      <c r="R166" s="84">
        <f t="shared" si="30"/>
        <v>7387430.75</v>
      </c>
      <c r="S166" s="77" t="str" cm="1">
        <f t="array" ref="S166">_xlfn.IFS(R166&gt;5000000,"Gold",R166&gt;=500000,"Silver",R166&gt;30000,"Bronze",TRUE,"Transactional")</f>
        <v>Gold</v>
      </c>
      <c r="T166" s="24" t="s">
        <v>54</v>
      </c>
      <c r="U166" s="101" t="s">
        <v>84</v>
      </c>
      <c r="V166" s="101" t="s">
        <v>214</v>
      </c>
      <c r="W166" s="77" t="str">
        <f t="shared" si="24"/>
        <v>Yes</v>
      </c>
      <c r="X166" s="77" t="str">
        <f>IFERROR(_xlfn.XLOOKUP(J166&amp;"||"&amp;K166,'Mapping Ref.'!$J$2:$J$538,'Mapping Ref.'!$K$2:$K$538),"")</f>
        <v>Childrens &amp; Adults</v>
      </c>
      <c r="Y166" s="77" t="str" cm="1">
        <f t="array" ref="Y166">_xlfn.IFS(R166&gt;2000000,"For Publication",R166&gt;100000,"PID",R166&gt;30000,"RFQ",TRUE,"Transactional")</f>
        <v>For Publication</v>
      </c>
      <c r="Z166" s="24" t="s">
        <v>86</v>
      </c>
      <c r="AA166" s="32">
        <v>60</v>
      </c>
      <c r="AB166" s="24">
        <v>60</v>
      </c>
      <c r="AC166" s="25">
        <v>43391</v>
      </c>
      <c r="AD166" s="24" t="s">
        <v>58</v>
      </c>
      <c r="AE166" s="24">
        <v>0</v>
      </c>
      <c r="AF166" s="24"/>
      <c r="AG166" s="24"/>
      <c r="AH166" s="24" t="s">
        <v>59</v>
      </c>
      <c r="AI166" s="24"/>
      <c r="AJ166" s="24" t="s">
        <v>59</v>
      </c>
      <c r="AK166" s="24"/>
      <c r="AL166" s="24"/>
      <c r="AM166" s="24"/>
      <c r="AN166" s="24"/>
      <c r="AO166" s="24">
        <v>0</v>
      </c>
      <c r="AP166" s="24" t="s">
        <v>60</v>
      </c>
      <c r="AQ166" s="24"/>
      <c r="AR166" s="24"/>
      <c r="AS166" s="89">
        <f t="shared" si="29"/>
        <v>119</v>
      </c>
      <c r="AT166" s="24" t="s">
        <v>278</v>
      </c>
    </row>
    <row r="167" spans="1:46" x14ac:dyDescent="0.5">
      <c r="A167" s="24">
        <v>191</v>
      </c>
      <c r="B167" s="24"/>
      <c r="C167" s="24" t="s">
        <v>77</v>
      </c>
      <c r="D167" s="24" t="s">
        <v>762</v>
      </c>
      <c r="E167" s="24" t="s">
        <v>763</v>
      </c>
      <c r="F167" s="77" t="str">
        <f t="shared" si="21"/>
        <v>SUPPORT FOR LIVING LTD</v>
      </c>
      <c r="G167" s="24" t="s">
        <v>277</v>
      </c>
      <c r="H167" s="24" t="s">
        <v>760</v>
      </c>
      <c r="I167" s="24" t="s">
        <v>761</v>
      </c>
      <c r="J167" s="24" t="s">
        <v>66</v>
      </c>
      <c r="K167" s="24" t="s">
        <v>83</v>
      </c>
      <c r="L167" s="25">
        <v>41365</v>
      </c>
      <c r="M167" s="25">
        <v>45138</v>
      </c>
      <c r="N167" s="81">
        <f t="shared" si="27"/>
        <v>45138</v>
      </c>
      <c r="O167" s="77" t="str">
        <f t="shared" ca="1" si="28"/>
        <v>Expired</v>
      </c>
      <c r="P167" s="77" t="str" cm="1">
        <f t="array" aca="1" ref="P167" ca="1">_xlfn.IFS((N167-TODAY())&gt;=547,"06 Expires over 18 months",(N167-TODAY())&gt;=365,"05 Expires in 18 months",(N167-TODAY())&gt;=183,"04 Expires in 12 months",(N167-TODAY())&gt;=92,"03 Expires in 6 months",(N167-TODAY())&gt;=31,"02 Expires in 3 months",(N167-TODAY())&gt;=0,"01 Expires in 30 days",(N167-TODAY())&gt;=-31,"01 Expired last 30 days",(N167-TODAY())&gt;=-92,"02 Expired last 3 months",(N167-TODAY())&gt;=-183,"03 Expired last 6 months",(N167-TODAY())&gt;=-365,"04 Expired last 12 months",(N167-TODAY())&gt;=-547,"05 Expired last 18 months",TRUE,"06 Expired over 18 months")</f>
        <v>06 Expired over 18 months</v>
      </c>
      <c r="Q167" s="65">
        <v>40000</v>
      </c>
      <c r="R167" s="84">
        <f t="shared" si="30"/>
        <v>410000</v>
      </c>
      <c r="S167" s="77" t="str" cm="1">
        <f t="array" ref="S167">_xlfn.IFS(R167&gt;5000000,"Gold",R167&gt;=500000,"Silver",R167&gt;30000,"Bronze",TRUE,"Transactional")</f>
        <v>Bronze</v>
      </c>
      <c r="T167" s="24" t="s">
        <v>54</v>
      </c>
      <c r="U167" s="101" t="s">
        <v>84</v>
      </c>
      <c r="V167" s="101" t="s">
        <v>727</v>
      </c>
      <c r="W167" s="77" t="str">
        <f t="shared" si="24"/>
        <v>No</v>
      </c>
      <c r="X167" s="77" t="str">
        <f>IFERROR(_xlfn.XLOOKUP(J167&amp;"||"&amp;K167,'Mapping Ref.'!$J$2:$J$538,'Mapping Ref.'!$K$2:$K$538),"")</f>
        <v>Childrens &amp; Adults</v>
      </c>
      <c r="Y167" s="77" t="str" cm="1">
        <f t="array" ref="Y167">_xlfn.IFS(R167&gt;2000000,"For Publication",R167&gt;100000,"PID",R167&gt;30000,"RFQ",TRUE,"Transactional")</f>
        <v>PID</v>
      </c>
      <c r="Z167" s="24" t="s">
        <v>86</v>
      </c>
      <c r="AA167" s="32">
        <v>124</v>
      </c>
      <c r="AB167" s="24">
        <v>0</v>
      </c>
      <c r="AC167" s="25">
        <v>43391</v>
      </c>
      <c r="AD167" s="24" t="s">
        <v>58</v>
      </c>
      <c r="AE167" s="24">
        <v>0</v>
      </c>
      <c r="AF167" s="24"/>
      <c r="AG167" s="24"/>
      <c r="AH167" s="24" t="s">
        <v>59</v>
      </c>
      <c r="AI167" s="24"/>
      <c r="AJ167" s="24" t="s">
        <v>59</v>
      </c>
      <c r="AK167" s="24"/>
      <c r="AL167" s="24"/>
      <c r="AM167" s="24"/>
      <c r="AN167" s="24"/>
      <c r="AO167" s="24">
        <v>0</v>
      </c>
      <c r="AP167" s="24" t="s">
        <v>60</v>
      </c>
      <c r="AQ167" s="24"/>
      <c r="AR167" s="24"/>
      <c r="AS167" s="89">
        <f t="shared" si="29"/>
        <v>123</v>
      </c>
      <c r="AT167" s="24" t="s">
        <v>278</v>
      </c>
    </row>
    <row r="168" spans="1:46" x14ac:dyDescent="0.5">
      <c r="A168" s="24">
        <v>192</v>
      </c>
      <c r="B168" s="24"/>
      <c r="C168" s="24" t="s">
        <v>77</v>
      </c>
      <c r="D168" s="24" t="s">
        <v>764</v>
      </c>
      <c r="E168" s="24" t="s">
        <v>763</v>
      </c>
      <c r="F168" s="77" t="str">
        <f t="shared" si="21"/>
        <v>SUPPORT FOR LIVING LTD</v>
      </c>
      <c r="G168" s="24" t="s">
        <v>277</v>
      </c>
      <c r="H168" s="24" t="s">
        <v>760</v>
      </c>
      <c r="I168" s="24" t="s">
        <v>761</v>
      </c>
      <c r="J168" s="24" t="s">
        <v>66</v>
      </c>
      <c r="K168" s="24" t="s">
        <v>83</v>
      </c>
      <c r="L168" s="25">
        <v>41365</v>
      </c>
      <c r="M168" s="25">
        <v>45138</v>
      </c>
      <c r="N168" s="81">
        <f t="shared" si="27"/>
        <v>45138</v>
      </c>
      <c r="O168" s="77" t="str">
        <f t="shared" ca="1" si="28"/>
        <v>Expired</v>
      </c>
      <c r="P168" s="77" t="str" cm="1">
        <f t="array" aca="1" ref="P168" ca="1">_xlfn.IFS((N168-TODAY())&gt;=547,"06 Expires over 18 months",(N168-TODAY())&gt;=365,"05 Expires in 18 months",(N168-TODAY())&gt;=183,"04 Expires in 12 months",(N168-TODAY())&gt;=92,"03 Expires in 6 months",(N168-TODAY())&gt;=31,"02 Expires in 3 months",(N168-TODAY())&gt;=0,"01 Expires in 30 days",(N168-TODAY())&gt;=-31,"01 Expired last 30 days",(N168-TODAY())&gt;=-92,"02 Expired last 3 months",(N168-TODAY())&gt;=-183,"03 Expired last 6 months",(N168-TODAY())&gt;=-365,"04 Expired last 12 months",(N168-TODAY())&gt;=-547,"05 Expired last 18 months",TRUE,"06 Expired over 18 months")</f>
        <v>06 Expired over 18 months</v>
      </c>
      <c r="Q168" s="65">
        <v>237901</v>
      </c>
      <c r="R168" s="84">
        <f t="shared" si="30"/>
        <v>2438485.25</v>
      </c>
      <c r="S168" s="77" t="str" cm="1">
        <f t="array" ref="S168">_xlfn.IFS(R168&gt;5000000,"Gold",R168&gt;=500000,"Silver",R168&gt;30000,"Bronze",TRUE,"Transactional")</f>
        <v>Silver</v>
      </c>
      <c r="T168" s="24" t="s">
        <v>68</v>
      </c>
      <c r="U168" s="101" t="s">
        <v>84</v>
      </c>
      <c r="V168" s="101" t="s">
        <v>727</v>
      </c>
      <c r="W168" s="77" t="str">
        <f t="shared" si="24"/>
        <v>No</v>
      </c>
      <c r="X168" s="77" t="str">
        <f>IFERROR(_xlfn.XLOOKUP(J168&amp;"||"&amp;K168,'Mapping Ref.'!$J$2:$J$538,'Mapping Ref.'!$K$2:$K$538),"")</f>
        <v>Childrens &amp; Adults</v>
      </c>
      <c r="Y168" s="77" t="str" cm="1">
        <f t="array" ref="Y168">_xlfn.IFS(R168&gt;2000000,"For Publication",R168&gt;100000,"PID",R168&gt;30000,"RFQ",TRUE,"Transactional")</f>
        <v>For Publication</v>
      </c>
      <c r="Z168" s="24" t="s">
        <v>86</v>
      </c>
      <c r="AA168" s="32">
        <v>64</v>
      </c>
      <c r="AB168" s="24">
        <v>0</v>
      </c>
      <c r="AC168" s="25">
        <v>43391</v>
      </c>
      <c r="AD168" s="24" t="s">
        <v>58</v>
      </c>
      <c r="AE168" s="24">
        <v>0</v>
      </c>
      <c r="AF168" s="24"/>
      <c r="AG168" s="24"/>
      <c r="AH168" s="24" t="s">
        <v>59</v>
      </c>
      <c r="AI168" s="24"/>
      <c r="AJ168" s="24" t="s">
        <v>59</v>
      </c>
      <c r="AK168" s="24"/>
      <c r="AL168" s="24"/>
      <c r="AM168" s="24"/>
      <c r="AN168" s="24"/>
      <c r="AO168" s="24">
        <v>0</v>
      </c>
      <c r="AP168" s="24" t="s">
        <v>60</v>
      </c>
      <c r="AQ168" s="24"/>
      <c r="AR168" s="24"/>
      <c r="AS168" s="89">
        <f t="shared" si="29"/>
        <v>123</v>
      </c>
      <c r="AT168" s="24" t="s">
        <v>278</v>
      </c>
    </row>
    <row r="169" spans="1:46" x14ac:dyDescent="0.5">
      <c r="A169" s="24">
        <v>193</v>
      </c>
      <c r="B169" s="24"/>
      <c r="C169" s="24" t="s">
        <v>77</v>
      </c>
      <c r="D169" s="24" t="s">
        <v>765</v>
      </c>
      <c r="E169" s="24" t="s">
        <v>766</v>
      </c>
      <c r="F169" s="77" t="str">
        <f t="shared" si="21"/>
        <v>M P BUILDING LTD</v>
      </c>
      <c r="G169" s="24" t="s">
        <v>767</v>
      </c>
      <c r="H169" s="24" t="s">
        <v>768</v>
      </c>
      <c r="I169" s="24" t="s">
        <v>768</v>
      </c>
      <c r="J169" s="24" t="s">
        <v>190</v>
      </c>
      <c r="K169" s="24" t="s">
        <v>769</v>
      </c>
      <c r="L169" s="25">
        <v>43235</v>
      </c>
      <c r="M169" s="25">
        <v>43404</v>
      </c>
      <c r="N169" s="81">
        <f t="shared" si="27"/>
        <v>43404</v>
      </c>
      <c r="O169" s="77" t="str">
        <f t="shared" ca="1" si="28"/>
        <v>Expired</v>
      </c>
      <c r="P169" s="77" t="str" cm="1">
        <f t="array" aca="1" ref="P169" ca="1">_xlfn.IFS((N169-TODAY())&gt;=547,"06 Expires over 18 months",(N169-TODAY())&gt;=365,"05 Expires in 18 months",(N169-TODAY())&gt;=183,"04 Expires in 12 months",(N169-TODAY())&gt;=92,"03 Expires in 6 months",(N169-TODAY())&gt;=31,"02 Expires in 3 months",(N169-TODAY())&gt;=0,"01 Expires in 30 days",(N169-TODAY())&gt;=-31,"01 Expired last 30 days",(N169-TODAY())&gt;=-92,"02 Expired last 3 months",(N169-TODAY())&gt;=-183,"03 Expired last 6 months",(N169-TODAY())&gt;=-365,"04 Expired last 12 months",(N169-TODAY())&gt;=-547,"05 Expired last 18 months",TRUE,"06 Expired over 18 months")</f>
        <v>06 Expired over 18 months</v>
      </c>
      <c r="Q169" s="65">
        <v>614572.53</v>
      </c>
      <c r="R169" s="84">
        <f t="shared" si="30"/>
        <v>614572.53</v>
      </c>
      <c r="S169" s="77" t="str" cm="1">
        <f t="array" ref="S169">_xlfn.IFS(R169&gt;5000000,"Gold",R169&gt;=500000,"Silver",R169&gt;30000,"Bronze",TRUE,"Transactional")</f>
        <v>Silver</v>
      </c>
      <c r="T169" s="24" t="s">
        <v>122</v>
      </c>
      <c r="U169" s="101" t="s">
        <v>366</v>
      </c>
      <c r="V169" s="101" t="s">
        <v>770</v>
      </c>
      <c r="W169" s="77" t="str">
        <f t="shared" si="24"/>
        <v>No</v>
      </c>
      <c r="X169" s="77" t="str">
        <f>IFERROR(_xlfn.XLOOKUP(J169&amp;"||"&amp;K169,'Mapping Ref.'!$J$2:$J$538,'Mapping Ref.'!$K$2:$K$538),"")</f>
        <v>Childrens &amp; Adults</v>
      </c>
      <c r="Y169" s="77" t="str" cm="1">
        <f t="array" ref="Y169">_xlfn.IFS(R169&gt;2000000,"For Publication",R169&gt;100000,"PID",R169&gt;30000,"RFQ",TRUE,"Transactional")</f>
        <v>PID</v>
      </c>
      <c r="Z169" s="24" t="s">
        <v>76</v>
      </c>
      <c r="AA169" s="32">
        <v>5</v>
      </c>
      <c r="AB169" s="24">
        <v>0</v>
      </c>
      <c r="AC169" s="25">
        <v>43391</v>
      </c>
      <c r="AD169" s="24" t="s">
        <v>58</v>
      </c>
      <c r="AE169" s="24">
        <v>0</v>
      </c>
      <c r="AF169" s="24"/>
      <c r="AG169" s="24"/>
      <c r="AH169" s="24" t="s">
        <v>60</v>
      </c>
      <c r="AI169" s="24"/>
      <c r="AJ169" s="24" t="s">
        <v>60</v>
      </c>
      <c r="AK169" s="24"/>
      <c r="AL169" s="24"/>
      <c r="AM169" s="24"/>
      <c r="AN169" s="24"/>
      <c r="AO169" s="24"/>
      <c r="AP169" s="24" t="s">
        <v>60</v>
      </c>
      <c r="AQ169" s="24"/>
      <c r="AR169" s="24"/>
      <c r="AS169" s="89">
        <f t="shared" si="29"/>
        <v>5</v>
      </c>
      <c r="AT169" s="24" t="s">
        <v>771</v>
      </c>
    </row>
    <row r="170" spans="1:46" x14ac:dyDescent="0.5">
      <c r="A170" s="24">
        <v>194</v>
      </c>
      <c r="B170" s="24"/>
      <c r="C170" s="24"/>
      <c r="D170" s="24" t="s">
        <v>772</v>
      </c>
      <c r="E170" s="24" t="s">
        <v>773</v>
      </c>
      <c r="F170" s="77" t="str">
        <f t="shared" si="21"/>
        <v>WSP ENVIRONMENTAL LIMITED</v>
      </c>
      <c r="G170" s="24" t="s">
        <v>774</v>
      </c>
      <c r="H170" s="24" t="s">
        <v>430</v>
      </c>
      <c r="I170" s="24" t="s">
        <v>430</v>
      </c>
      <c r="J170" s="24" t="s">
        <v>107</v>
      </c>
      <c r="K170" s="24" t="s">
        <v>431</v>
      </c>
      <c r="L170" s="25">
        <v>43282</v>
      </c>
      <c r="M170" s="25">
        <v>44742</v>
      </c>
      <c r="N170" s="81">
        <f t="shared" si="27"/>
        <v>44742</v>
      </c>
      <c r="O170" s="77" t="str">
        <f t="shared" ca="1" si="28"/>
        <v>Expired</v>
      </c>
      <c r="P170" s="77" t="str" cm="1">
        <f t="array" aca="1" ref="P170" ca="1">_xlfn.IFS((N170-TODAY())&gt;=547,"06 Expires over 18 months",(N170-TODAY())&gt;=365,"05 Expires in 18 months",(N170-TODAY())&gt;=183,"04 Expires in 12 months",(N170-TODAY())&gt;=92,"03 Expires in 6 months",(N170-TODAY())&gt;=31,"02 Expires in 3 months",(N170-TODAY())&gt;=0,"01 Expires in 30 days",(N170-TODAY())&gt;=-31,"01 Expired last 30 days",(N170-TODAY())&gt;=-92,"02 Expired last 3 months",(N170-TODAY())&gt;=-183,"03 Expired last 6 months",(N170-TODAY())&gt;=-365,"04 Expired last 12 months",(N170-TODAY())&gt;=-547,"05 Expired last 18 months",TRUE,"06 Expired over 18 months")</f>
        <v>06 Expired over 18 months</v>
      </c>
      <c r="Q170" s="65">
        <v>355850</v>
      </c>
      <c r="R170" s="84">
        <f t="shared" si="30"/>
        <v>1393745.8333333333</v>
      </c>
      <c r="S170" s="77" t="str" cm="1">
        <f t="array" ref="S170">_xlfn.IFS(R170&gt;5000000,"Gold",R170&gt;=500000,"Silver",R170&gt;30000,"Bronze",TRUE,"Transactional")</f>
        <v>Silver</v>
      </c>
      <c r="T170" s="24" t="s">
        <v>54</v>
      </c>
      <c r="U170" s="101" t="s">
        <v>116</v>
      </c>
      <c r="V170" s="101" t="s">
        <v>70</v>
      </c>
      <c r="W170" s="77" t="str">
        <f t="shared" si="24"/>
        <v>No</v>
      </c>
      <c r="X170" s="77" t="str">
        <f>IFERROR(_xlfn.XLOOKUP(J170&amp;"||"&amp;K170,'Mapping Ref.'!$J$2:$J$538,'Mapping Ref.'!$K$2:$K$538),"")</f>
        <v>Construction &amp; Estates</v>
      </c>
      <c r="Y170" s="77" t="str" cm="1">
        <f t="array" ref="Y170">_xlfn.IFS(R170&gt;2000000,"For Publication",R170&gt;100000,"PID",R170&gt;30000,"RFQ",TRUE,"Transactional")</f>
        <v>PID</v>
      </c>
      <c r="Z170" s="24" t="s">
        <v>86</v>
      </c>
      <c r="AA170" s="32">
        <v>48</v>
      </c>
      <c r="AB170" s="24">
        <v>0</v>
      </c>
      <c r="AC170" s="25">
        <v>43391</v>
      </c>
      <c r="AD170" s="24" t="s">
        <v>102</v>
      </c>
      <c r="AE170" s="24">
        <v>509</v>
      </c>
      <c r="AF170" s="24"/>
      <c r="AG170" s="24"/>
      <c r="AH170" s="24" t="s">
        <v>59</v>
      </c>
      <c r="AI170" s="24"/>
      <c r="AJ170" s="24" t="s">
        <v>60</v>
      </c>
      <c r="AK170" s="24"/>
      <c r="AL170" s="24"/>
      <c r="AM170" s="24"/>
      <c r="AN170" s="24"/>
      <c r="AO170" s="24">
        <v>0</v>
      </c>
      <c r="AP170" s="24" t="s">
        <v>60</v>
      </c>
      <c r="AQ170" s="24"/>
      <c r="AR170" s="24"/>
      <c r="AS170" s="89">
        <f t="shared" si="29"/>
        <v>47</v>
      </c>
      <c r="AT170" s="24" t="s">
        <v>775</v>
      </c>
    </row>
    <row r="171" spans="1:46" x14ac:dyDescent="0.5">
      <c r="A171" s="24">
        <v>195</v>
      </c>
      <c r="B171" s="24"/>
      <c r="C171" s="24"/>
      <c r="D171" s="24" t="s">
        <v>776</v>
      </c>
      <c r="E171" s="24" t="s">
        <v>777</v>
      </c>
      <c r="F171" s="77" t="str">
        <f t="shared" si="21"/>
        <v>Muliple</v>
      </c>
      <c r="G171" s="24" t="s">
        <v>74</v>
      </c>
      <c r="H171" s="24" t="s">
        <v>749</v>
      </c>
      <c r="I171" s="24" t="s">
        <v>749</v>
      </c>
      <c r="J171" s="24" t="s">
        <v>66</v>
      </c>
      <c r="K171" s="24" t="s">
        <v>83</v>
      </c>
      <c r="L171" s="25">
        <v>42826</v>
      </c>
      <c r="M171" s="25">
        <v>45016</v>
      </c>
      <c r="N171" s="81">
        <f t="shared" si="27"/>
        <v>45747</v>
      </c>
      <c r="O171" s="77" t="str">
        <f t="shared" ca="1" si="28"/>
        <v>Expired</v>
      </c>
      <c r="P171" s="77" t="str" cm="1">
        <f t="array" aca="1" ref="P171" ca="1">_xlfn.IFS((N171-TODAY())&gt;=547,"06 Expires over 18 months",(N171-TODAY())&gt;=365,"05 Expires in 18 months",(N171-TODAY())&gt;=183,"04 Expires in 12 months",(N171-TODAY())&gt;=92,"03 Expires in 6 months",(N171-TODAY())&gt;=31,"02 Expires in 3 months",(N171-TODAY())&gt;=0,"01 Expires in 30 days",(N171-TODAY())&gt;=-31,"01 Expired last 30 days",(N171-TODAY())&gt;=-92,"02 Expired last 3 months",(N171-TODAY())&gt;=-183,"03 Expired last 6 months",(N171-TODAY())&gt;=-365,"04 Expired last 12 months",(N171-TODAY())&gt;=-547,"05 Expired last 18 months",TRUE,"06 Expired over 18 months")</f>
        <v>05 Expired last 18 months</v>
      </c>
      <c r="Q171" s="65">
        <v>22000000</v>
      </c>
      <c r="R171" s="84">
        <f t="shared" si="30"/>
        <v>174166666.66666666</v>
      </c>
      <c r="S171" s="77" t="str" cm="1">
        <f t="array" ref="S171">_xlfn.IFS(R171&gt;5000000,"Gold",R171&gt;=500000,"Silver",R171&gt;30000,"Bronze",TRUE,"Transactional")</f>
        <v>Gold</v>
      </c>
      <c r="T171" s="24" t="s">
        <v>68</v>
      </c>
      <c r="U171" s="101" t="s">
        <v>84</v>
      </c>
      <c r="V171" s="101" t="s">
        <v>85</v>
      </c>
      <c r="W171" s="77" t="str">
        <f t="shared" si="24"/>
        <v>Yes</v>
      </c>
      <c r="X171" s="77" t="str">
        <f>IFERROR(_xlfn.XLOOKUP(J171&amp;"||"&amp;K171,'Mapping Ref.'!$J$2:$J$538,'Mapping Ref.'!$K$2:$K$538),"")</f>
        <v>Childrens &amp; Adults</v>
      </c>
      <c r="Y171" s="77" t="str" cm="1">
        <f t="array" ref="Y171">_xlfn.IFS(R171&gt;2000000,"For Publication",R171&gt;100000,"PID",R171&gt;30000,"RFQ",TRUE,"Transactional")</f>
        <v>For Publication</v>
      </c>
      <c r="Z171" s="24" t="s">
        <v>750</v>
      </c>
      <c r="AA171" s="32">
        <v>48</v>
      </c>
      <c r="AB171" s="24">
        <v>24</v>
      </c>
      <c r="AC171" s="25">
        <v>43391</v>
      </c>
      <c r="AD171" s="24" t="s">
        <v>58</v>
      </c>
      <c r="AE171" s="24">
        <v>219399</v>
      </c>
      <c r="AF171" s="24"/>
      <c r="AG171" s="24"/>
      <c r="AH171" s="24" t="s">
        <v>60</v>
      </c>
      <c r="AI171" s="24"/>
      <c r="AJ171" s="24" t="s">
        <v>59</v>
      </c>
      <c r="AK171" s="24"/>
      <c r="AL171" s="24"/>
      <c r="AM171" s="24"/>
      <c r="AN171" s="24"/>
      <c r="AO171" s="24">
        <v>0</v>
      </c>
      <c r="AP171" s="24" t="s">
        <v>59</v>
      </c>
      <c r="AQ171" s="24"/>
      <c r="AR171" s="24"/>
      <c r="AS171" s="89">
        <f t="shared" si="29"/>
        <v>95</v>
      </c>
      <c r="AT171" s="24"/>
    </row>
    <row r="172" spans="1:46" x14ac:dyDescent="0.5">
      <c r="A172" s="24">
        <v>198</v>
      </c>
      <c r="B172" s="24"/>
      <c r="C172" s="24"/>
      <c r="D172" s="24" t="s">
        <v>751</v>
      </c>
      <c r="E172" s="24" t="s">
        <v>778</v>
      </c>
      <c r="F172" s="77" t="str">
        <f t="shared" si="21"/>
        <v>CENTRAL CARS</v>
      </c>
      <c r="G172" s="24" t="s">
        <v>779</v>
      </c>
      <c r="H172" s="24" t="s">
        <v>634</v>
      </c>
      <c r="I172" s="24" t="s">
        <v>754</v>
      </c>
      <c r="J172" s="24" t="s">
        <v>190</v>
      </c>
      <c r="K172" s="24" t="s">
        <v>755</v>
      </c>
      <c r="L172" s="25">
        <v>42248</v>
      </c>
      <c r="M172" s="25">
        <v>44074</v>
      </c>
      <c r="N172" s="81">
        <f t="shared" si="27"/>
        <v>44074</v>
      </c>
      <c r="O172" s="77" t="str">
        <f t="shared" ca="1" si="28"/>
        <v>Expired</v>
      </c>
      <c r="P172" s="77" t="str" cm="1">
        <f t="array" aca="1" ref="P172" ca="1">_xlfn.IFS((N172-TODAY())&gt;=547,"06 Expires over 18 months",(N172-TODAY())&gt;=365,"05 Expires in 18 months",(N172-TODAY())&gt;=183,"04 Expires in 12 months",(N172-TODAY())&gt;=92,"03 Expires in 6 months",(N172-TODAY())&gt;=31,"02 Expires in 3 months",(N172-TODAY())&gt;=0,"01 Expires in 30 days",(N172-TODAY())&gt;=-31,"01 Expired last 30 days",(N172-TODAY())&gt;=-92,"02 Expired last 3 months",(N172-TODAY())&gt;=-183,"03 Expired last 6 months",(N172-TODAY())&gt;=-365,"04 Expired last 12 months",(N172-TODAY())&gt;=-547,"05 Expired last 18 months",TRUE,"06 Expired over 18 months")</f>
        <v>06 Expired over 18 months</v>
      </c>
      <c r="Q172" s="104"/>
      <c r="R172" s="84">
        <v>0</v>
      </c>
      <c r="S172" s="77" t="str" cm="1">
        <f t="array" ref="S172">_xlfn.IFS(R172&gt;5000000,"Gold",R172&gt;=500000,"Silver",R172&gt;30000,"Bronze",TRUE,"Transactional")</f>
        <v>Transactional</v>
      </c>
      <c r="T172" s="24" t="s">
        <v>54</v>
      </c>
      <c r="U172" s="101" t="s">
        <v>393</v>
      </c>
      <c r="V172" s="101" t="s">
        <v>756</v>
      </c>
      <c r="W172" s="77" t="str">
        <f t="shared" si="24"/>
        <v>No</v>
      </c>
      <c r="X172" s="77" t="str">
        <f>IFERROR(_xlfn.XLOOKUP(J172&amp;"||"&amp;K172,'Mapping Ref.'!$J$2:$J$538,'Mapping Ref.'!$K$2:$K$538),"")</f>
        <v>Childrens &amp; Adults</v>
      </c>
      <c r="Y172" s="77" t="str" cm="1">
        <f t="array" ref="Y172">_xlfn.IFS(R172&gt;2000000,"For Publication",R172&gt;100000,"PID",R172&gt;30000,"RFQ",TRUE,"Transactional")</f>
        <v>Transactional</v>
      </c>
      <c r="Z172" s="24" t="s">
        <v>76</v>
      </c>
      <c r="AA172" s="32">
        <v>60</v>
      </c>
      <c r="AB172" s="24">
        <v>0</v>
      </c>
      <c r="AC172" s="25">
        <v>43392</v>
      </c>
      <c r="AD172" s="24" t="s">
        <v>58</v>
      </c>
      <c r="AE172" s="24">
        <v>0</v>
      </c>
      <c r="AF172" s="24"/>
      <c r="AG172" s="24"/>
      <c r="AH172" s="24" t="s">
        <v>59</v>
      </c>
      <c r="AI172" s="24"/>
      <c r="AJ172" s="24" t="s">
        <v>60</v>
      </c>
      <c r="AK172" s="24"/>
      <c r="AL172" s="24"/>
      <c r="AM172" s="24"/>
      <c r="AN172" s="24"/>
      <c r="AO172" s="24">
        <v>0</v>
      </c>
      <c r="AP172" s="24" t="s">
        <v>59</v>
      </c>
      <c r="AQ172" s="24"/>
      <c r="AR172" s="24"/>
      <c r="AS172" s="89">
        <f t="shared" si="29"/>
        <v>59</v>
      </c>
      <c r="AT172" s="24" t="s">
        <v>780</v>
      </c>
    </row>
    <row r="173" spans="1:46" x14ac:dyDescent="0.5">
      <c r="A173" s="24">
        <v>202</v>
      </c>
      <c r="B173" s="24"/>
      <c r="C173" s="24"/>
      <c r="D173" s="24" t="s">
        <v>781</v>
      </c>
      <c r="E173" s="24" t="s">
        <v>782</v>
      </c>
      <c r="F173" s="77" t="str">
        <f t="shared" si="21"/>
        <v>QUINN (LONDON) LTD</v>
      </c>
      <c r="G173" s="24" t="s">
        <v>783</v>
      </c>
      <c r="H173" s="24" t="s">
        <v>784</v>
      </c>
      <c r="I173" s="24" t="s">
        <v>784</v>
      </c>
      <c r="J173" s="24" t="s">
        <v>107</v>
      </c>
      <c r="K173" s="24" t="s">
        <v>785</v>
      </c>
      <c r="L173" s="25">
        <v>42467</v>
      </c>
      <c r="M173" s="25">
        <v>43306</v>
      </c>
      <c r="N173" s="81">
        <f t="shared" si="27"/>
        <v>43306</v>
      </c>
      <c r="O173" s="77" t="str">
        <f t="shared" ca="1" si="28"/>
        <v>Expired</v>
      </c>
      <c r="P173" s="77" t="str" cm="1">
        <f t="array" aca="1" ref="P173" ca="1">_xlfn.IFS((N173-TODAY())&gt;=547,"06 Expires over 18 months",(N173-TODAY())&gt;=365,"05 Expires in 18 months",(N173-TODAY())&gt;=183,"04 Expires in 12 months",(N173-TODAY())&gt;=92,"03 Expires in 6 months",(N173-TODAY())&gt;=31,"02 Expires in 3 months",(N173-TODAY())&gt;=0,"01 Expires in 30 days",(N173-TODAY())&gt;=-31,"01 Expired last 30 days",(N173-TODAY())&gt;=-92,"02 Expired last 3 months",(N173-TODAY())&gt;=-183,"03 Expired last 6 months",(N173-TODAY())&gt;=-365,"04 Expired last 12 months",(N173-TODAY())&gt;=-547,"05 Expired last 18 months",TRUE,"06 Expired over 18 months")</f>
        <v>06 Expired over 18 months</v>
      </c>
      <c r="Q173" s="65">
        <v>6119446</v>
      </c>
      <c r="R173" s="84">
        <f>MAX(Q173,Q173*N(AS173)/12)</f>
        <v>13768753.5</v>
      </c>
      <c r="S173" s="77" t="str" cm="1">
        <f t="array" ref="S173">_xlfn.IFS(R173&gt;5000000,"Gold",R173&gt;=500000,"Silver",R173&gt;30000,"Bronze",TRUE,"Transactional")</f>
        <v>Gold</v>
      </c>
      <c r="T173" s="24" t="s">
        <v>122</v>
      </c>
      <c r="U173" s="101" t="s">
        <v>123</v>
      </c>
      <c r="V173" s="101" t="s">
        <v>124</v>
      </c>
      <c r="W173" s="77" t="str">
        <f t="shared" si="24"/>
        <v>No</v>
      </c>
      <c r="X173" s="77" t="str">
        <f>IFERROR(_xlfn.XLOOKUP(J173&amp;"||"&amp;K173,'Mapping Ref.'!$J$2:$J$538,'Mapping Ref.'!$K$2:$K$538),"")</f>
        <v>Construction &amp; Estates</v>
      </c>
      <c r="Y173" s="77" t="str" cm="1">
        <f t="array" ref="Y173">_xlfn.IFS(R173&gt;2000000,"For Publication",R173&gt;100000,"PID",R173&gt;30000,"RFQ",TRUE,"Transactional")</f>
        <v>For Publication</v>
      </c>
      <c r="Z173" s="24" t="s">
        <v>86</v>
      </c>
      <c r="AA173" s="32">
        <v>27</v>
      </c>
      <c r="AB173" s="24">
        <v>0</v>
      </c>
      <c r="AC173" s="25">
        <v>43392</v>
      </c>
      <c r="AD173" s="24" t="s">
        <v>58</v>
      </c>
      <c r="AE173" s="24">
        <v>0</v>
      </c>
      <c r="AF173" s="24"/>
      <c r="AG173" s="24"/>
      <c r="AH173" s="24" t="s">
        <v>59</v>
      </c>
      <c r="AI173" s="24"/>
      <c r="AJ173" s="24" t="s">
        <v>60</v>
      </c>
      <c r="AK173" s="24"/>
      <c r="AL173" s="24"/>
      <c r="AM173" s="24"/>
      <c r="AN173" s="24"/>
      <c r="AO173" s="24"/>
      <c r="AP173" s="24" t="s">
        <v>60</v>
      </c>
      <c r="AQ173" s="24"/>
      <c r="AR173" s="24"/>
      <c r="AS173" s="89">
        <f t="shared" si="29"/>
        <v>27</v>
      </c>
      <c r="AT173" s="24" t="s">
        <v>786</v>
      </c>
    </row>
    <row r="174" spans="1:46" x14ac:dyDescent="0.5">
      <c r="A174" s="24">
        <v>203</v>
      </c>
      <c r="B174" s="24"/>
      <c r="C174" s="24"/>
      <c r="D174" s="24" t="s">
        <v>787</v>
      </c>
      <c r="E174" s="24" t="s">
        <v>787</v>
      </c>
      <c r="F174" s="77" t="str">
        <f t="shared" si="21"/>
        <v>IMS BUILDING SOLUTIONS LTD</v>
      </c>
      <c r="G174" s="24" t="s">
        <v>788</v>
      </c>
      <c r="H174" s="24" t="s">
        <v>768</v>
      </c>
      <c r="I174" s="24" t="s">
        <v>768</v>
      </c>
      <c r="J174" s="24" t="s">
        <v>190</v>
      </c>
      <c r="K174" s="24" t="s">
        <v>769</v>
      </c>
      <c r="L174" s="25">
        <v>42950</v>
      </c>
      <c r="M174" s="25">
        <v>43342</v>
      </c>
      <c r="N174" s="81">
        <f t="shared" si="27"/>
        <v>43342</v>
      </c>
      <c r="O174" s="77" t="str">
        <f t="shared" ca="1" si="28"/>
        <v>Expired</v>
      </c>
      <c r="P174" s="77" t="str" cm="1">
        <f t="array" aca="1" ref="P174" ca="1">_xlfn.IFS((N174-TODAY())&gt;=547,"06 Expires over 18 months",(N174-TODAY())&gt;=365,"05 Expires in 18 months",(N174-TODAY())&gt;=183,"04 Expires in 12 months",(N174-TODAY())&gt;=92,"03 Expires in 6 months",(N174-TODAY())&gt;=31,"02 Expires in 3 months",(N174-TODAY())&gt;=0,"01 Expires in 30 days",(N174-TODAY())&gt;=-31,"01 Expired last 30 days",(N174-TODAY())&gt;=-92,"02 Expired last 3 months",(N174-TODAY())&gt;=-183,"03 Expired last 6 months",(N174-TODAY())&gt;=-365,"04 Expired last 12 months",(N174-TODAY())&gt;=-547,"05 Expired last 18 months",TRUE,"06 Expired over 18 months")</f>
        <v>06 Expired over 18 months</v>
      </c>
      <c r="Q174" s="65">
        <v>741579.52</v>
      </c>
      <c r="R174" s="84">
        <f>MAX(Q174,Q174*N(AS174)/12)</f>
        <v>741579.52</v>
      </c>
      <c r="S174" s="77" t="str" cm="1">
        <f t="array" ref="S174">_xlfn.IFS(R174&gt;5000000,"Gold",R174&gt;=500000,"Silver",R174&gt;30000,"Bronze",TRUE,"Transactional")</f>
        <v>Silver</v>
      </c>
      <c r="T174" s="24" t="s">
        <v>122</v>
      </c>
      <c r="U174" s="101" t="s">
        <v>366</v>
      </c>
      <c r="V174" s="101" t="s">
        <v>789</v>
      </c>
      <c r="W174" s="77" t="str">
        <f t="shared" si="24"/>
        <v>No</v>
      </c>
      <c r="X174" s="77" t="str">
        <f>IFERROR(_xlfn.XLOOKUP(J174&amp;"||"&amp;K174,'Mapping Ref.'!$J$2:$J$538,'Mapping Ref.'!$K$2:$K$538),"")</f>
        <v>Childrens &amp; Adults</v>
      </c>
      <c r="Y174" s="77" t="str" cm="1">
        <f t="array" ref="Y174">_xlfn.IFS(R174&gt;2000000,"For Publication",R174&gt;100000,"PID",R174&gt;30000,"RFQ",TRUE,"Transactional")</f>
        <v>PID</v>
      </c>
      <c r="Z174" s="24" t="s">
        <v>76</v>
      </c>
      <c r="AA174" s="32">
        <v>13</v>
      </c>
      <c r="AB174" s="24">
        <v>0</v>
      </c>
      <c r="AC174" s="25">
        <v>43392</v>
      </c>
      <c r="AD174" s="24" t="s">
        <v>58</v>
      </c>
      <c r="AE174" s="24">
        <v>0</v>
      </c>
      <c r="AF174" s="24"/>
      <c r="AG174" s="24"/>
      <c r="AH174" s="24" t="s">
        <v>60</v>
      </c>
      <c r="AI174" s="24"/>
      <c r="AJ174" s="24" t="s">
        <v>60</v>
      </c>
      <c r="AK174" s="24"/>
      <c r="AL174" s="24"/>
      <c r="AM174" s="24"/>
      <c r="AN174" s="24"/>
      <c r="AO174" s="24"/>
      <c r="AP174" s="24" t="s">
        <v>60</v>
      </c>
      <c r="AQ174" s="24"/>
      <c r="AR174" s="24"/>
      <c r="AS174" s="89">
        <f t="shared" si="29"/>
        <v>12</v>
      </c>
      <c r="AT174" s="24" t="s">
        <v>790</v>
      </c>
    </row>
    <row r="175" spans="1:46" x14ac:dyDescent="0.5">
      <c r="A175" s="24">
        <v>206</v>
      </c>
      <c r="B175" s="24" t="s">
        <v>506</v>
      </c>
      <c r="C175" s="24"/>
      <c r="D175" s="24" t="s">
        <v>791</v>
      </c>
      <c r="E175" s="24" t="s">
        <v>792</v>
      </c>
      <c r="F175" s="77" t="str">
        <f t="shared" si="21"/>
        <v>Numerous Nhs Providers Accross London</v>
      </c>
      <c r="G175" s="24" t="s">
        <v>793</v>
      </c>
      <c r="H175" s="24" t="s">
        <v>618</v>
      </c>
      <c r="I175" s="24" t="s">
        <v>618</v>
      </c>
      <c r="J175" s="24" t="s">
        <v>66</v>
      </c>
      <c r="K175" s="27" t="s">
        <v>67</v>
      </c>
      <c r="L175" s="25">
        <v>43313</v>
      </c>
      <c r="M175" s="25">
        <v>45382</v>
      </c>
      <c r="N175" s="81">
        <f t="shared" si="27"/>
        <v>46477</v>
      </c>
      <c r="O175" s="77" t="str">
        <f t="shared" ca="1" si="28"/>
        <v>Live</v>
      </c>
      <c r="P175" s="77" t="str" cm="1">
        <f t="array" aca="1" ref="P175" ca="1">_xlfn.IFS((N175-TODAY())&gt;=547,"06 Expires over 18 months",(N175-TODAY())&gt;=365,"05 Expires in 18 months",(N175-TODAY())&gt;=183,"04 Expires in 12 months",(N175-TODAY())&gt;=92,"03 Expires in 6 months",(N175-TODAY())&gt;=31,"02 Expires in 3 months",(N175-TODAY())&gt;=0,"01 Expires in 30 days",(N175-TODAY())&gt;=-31,"01 Expired last 30 days",(N175-TODAY())&gt;=-92,"02 Expired last 3 months",(N175-TODAY())&gt;=-183,"03 Expired last 6 months",(N175-TODAY())&gt;=-365,"04 Expired last 12 months",(N175-TODAY())&gt;=-547,"05 Expired last 18 months",TRUE,"06 Expired over 18 months")</f>
        <v>04 Expires in 12 months</v>
      </c>
      <c r="Q175" s="65">
        <v>1351560</v>
      </c>
      <c r="R175" s="84">
        <f>MAX(Q175,Q175*N(AS175)/12)</f>
        <v>11600890</v>
      </c>
      <c r="S175" s="77" t="str" cm="1">
        <f t="array" ref="S175">_xlfn.IFS(R175&gt;5000000,"Gold",R175&gt;=500000,"Silver",R175&gt;30000,"Bronze",TRUE,"Transactional")</f>
        <v>Gold</v>
      </c>
      <c r="T175" s="24" t="s">
        <v>54</v>
      </c>
      <c r="U175" s="101" t="s">
        <v>69</v>
      </c>
      <c r="V175" s="101" t="s">
        <v>70</v>
      </c>
      <c r="W175" s="77" t="str">
        <f t="shared" si="24"/>
        <v>Yes</v>
      </c>
      <c r="X175" s="77" t="str">
        <f>IFERROR(_xlfn.XLOOKUP(J175&amp;"||"&amp;K175,'Mapping Ref.'!$J$2:$J$538,'Mapping Ref.'!$K$2:$K$538),"")</f>
        <v>Childrens &amp; Adults</v>
      </c>
      <c r="Y175" s="77" t="str" cm="1">
        <f t="array" ref="Y175">_xlfn.IFS(R175&gt;2000000,"For Publication",R175&gt;100000,"PID",R175&gt;30000,"RFQ",TRUE,"Transactional")</f>
        <v>For Publication</v>
      </c>
      <c r="Z175" s="24" t="s">
        <v>149</v>
      </c>
      <c r="AA175" s="32">
        <v>0</v>
      </c>
      <c r="AB175" s="24">
        <v>36</v>
      </c>
      <c r="AC175" s="25">
        <v>43392</v>
      </c>
      <c r="AD175" s="24" t="s">
        <v>58</v>
      </c>
      <c r="AE175" s="24">
        <v>0</v>
      </c>
      <c r="AF175" s="24"/>
      <c r="AG175" s="24"/>
      <c r="AH175" s="24" t="s">
        <v>60</v>
      </c>
      <c r="AI175" s="24"/>
      <c r="AJ175" s="24" t="s">
        <v>60</v>
      </c>
      <c r="AK175" s="24"/>
      <c r="AL175" s="24"/>
      <c r="AM175" s="24"/>
      <c r="AN175" s="24"/>
      <c r="AO175" s="24"/>
      <c r="AP175" s="24" t="s">
        <v>59</v>
      </c>
      <c r="AQ175" s="24"/>
      <c r="AR175" s="24"/>
      <c r="AS175" s="89">
        <f t="shared" si="29"/>
        <v>103</v>
      </c>
      <c r="AT175" s="24"/>
    </row>
    <row r="176" spans="1:46" x14ac:dyDescent="0.5">
      <c r="A176" s="24">
        <v>211</v>
      </c>
      <c r="B176" s="24"/>
      <c r="C176" s="24"/>
      <c r="D176" s="24" t="s">
        <v>737</v>
      </c>
      <c r="E176" s="24" t="s">
        <v>738</v>
      </c>
      <c r="F176" s="77" t="str">
        <f t="shared" si="21"/>
        <v>COLLECT SERVICES LIMITED</v>
      </c>
      <c r="G176" s="24" t="s">
        <v>794</v>
      </c>
      <c r="H176" s="24" t="s">
        <v>740</v>
      </c>
      <c r="I176" s="24" t="s">
        <v>740</v>
      </c>
      <c r="J176" s="24" t="s">
        <v>107</v>
      </c>
      <c r="K176" s="24" t="s">
        <v>431</v>
      </c>
      <c r="L176" s="25">
        <v>41456</v>
      </c>
      <c r="M176" s="25">
        <v>42551</v>
      </c>
      <c r="N176" s="81">
        <f t="shared" si="27"/>
        <v>43281</v>
      </c>
      <c r="O176" s="77" t="str">
        <f t="shared" ca="1" si="28"/>
        <v>Expired</v>
      </c>
      <c r="P176" s="77" t="str" cm="1">
        <f t="array" aca="1" ref="P176" ca="1">_xlfn.IFS((N176-TODAY())&gt;=547,"06 Expires over 18 months",(N176-TODAY())&gt;=365,"05 Expires in 18 months",(N176-TODAY())&gt;=183,"04 Expires in 12 months",(N176-TODAY())&gt;=92,"03 Expires in 6 months",(N176-TODAY())&gt;=31,"02 Expires in 3 months",(N176-TODAY())&gt;=0,"01 Expires in 30 days",(N176-TODAY())&gt;=-31,"01 Expired last 30 days",(N176-TODAY())&gt;=-92,"02 Expired last 3 months",(N176-TODAY())&gt;=-183,"03 Expired last 6 months",(N176-TODAY())&gt;=-365,"04 Expired last 12 months",(N176-TODAY())&gt;=-547,"05 Expired last 18 months",TRUE,"06 Expired over 18 months")</f>
        <v>06 Expired over 18 months</v>
      </c>
      <c r="Q176" s="104"/>
      <c r="R176" s="84">
        <v>0</v>
      </c>
      <c r="S176" s="77" t="str" cm="1">
        <f t="array" ref="S176">_xlfn.IFS(R176&gt;5000000,"Gold",R176&gt;=500000,"Silver",R176&gt;30000,"Bronze",TRUE,"Transactional")</f>
        <v>Transactional</v>
      </c>
      <c r="T176" s="24" t="s">
        <v>54</v>
      </c>
      <c r="U176" s="101" t="s">
        <v>455</v>
      </c>
      <c r="V176" s="105" t="s">
        <v>741</v>
      </c>
      <c r="W176" s="77" t="str">
        <f t="shared" si="24"/>
        <v>Yes</v>
      </c>
      <c r="X176" s="77" t="str">
        <f>IFERROR(_xlfn.XLOOKUP(J176&amp;"||"&amp;K176,'Mapping Ref.'!$J$2:$J$538,'Mapping Ref.'!$K$2:$K$538),"")</f>
        <v>Construction &amp; Estates</v>
      </c>
      <c r="Y176" s="77" t="str" cm="1">
        <f t="array" ref="Y176">_xlfn.IFS(R176&gt;2000000,"For Publication",R176&gt;100000,"PID",R176&gt;30000,"RFQ",TRUE,"Transactional")</f>
        <v>Transactional</v>
      </c>
      <c r="Z176" s="24" t="s">
        <v>71</v>
      </c>
      <c r="AA176" s="32">
        <v>36</v>
      </c>
      <c r="AB176" s="24">
        <v>24</v>
      </c>
      <c r="AC176" s="25">
        <v>43392</v>
      </c>
      <c r="AD176" s="24" t="s">
        <v>102</v>
      </c>
      <c r="AE176" s="24">
        <v>0</v>
      </c>
      <c r="AF176" s="24"/>
      <c r="AG176" s="24"/>
      <c r="AH176" s="24" t="s">
        <v>60</v>
      </c>
      <c r="AI176" s="24"/>
      <c r="AJ176" s="24" t="s">
        <v>60</v>
      </c>
      <c r="AK176" s="24"/>
      <c r="AL176" s="24"/>
      <c r="AM176" s="24"/>
      <c r="AN176" s="24"/>
      <c r="AO176" s="24">
        <v>0</v>
      </c>
      <c r="AP176" s="24" t="s">
        <v>60</v>
      </c>
      <c r="AQ176" s="24"/>
      <c r="AR176" s="24"/>
      <c r="AS176" s="89">
        <f t="shared" si="29"/>
        <v>59</v>
      </c>
      <c r="AT176" s="24" t="s">
        <v>795</v>
      </c>
    </row>
    <row r="177" spans="1:46" x14ac:dyDescent="0.5">
      <c r="A177" s="24">
        <v>212</v>
      </c>
      <c r="B177" s="24"/>
      <c r="C177" s="24"/>
      <c r="D177" s="24" t="s">
        <v>751</v>
      </c>
      <c r="E177" s="24" t="s">
        <v>778</v>
      </c>
      <c r="F177" s="77" t="str">
        <f t="shared" si="21"/>
        <v>OLYMPIA TRANSPORT LTD</v>
      </c>
      <c r="G177" s="24" t="s">
        <v>796</v>
      </c>
      <c r="H177" s="24" t="s">
        <v>634</v>
      </c>
      <c r="I177" s="24" t="s">
        <v>754</v>
      </c>
      <c r="J177" s="24" t="s">
        <v>190</v>
      </c>
      <c r="K177" s="24" t="s">
        <v>755</v>
      </c>
      <c r="L177" s="25">
        <v>42248</v>
      </c>
      <c r="M177" s="25">
        <v>44074</v>
      </c>
      <c r="N177" s="81">
        <f t="shared" si="27"/>
        <v>44074</v>
      </c>
      <c r="O177" s="77" t="str">
        <f t="shared" ca="1" si="28"/>
        <v>Expired</v>
      </c>
      <c r="P177" s="77" t="str" cm="1">
        <f t="array" aca="1" ref="P177" ca="1">_xlfn.IFS((N177-TODAY())&gt;=547,"06 Expires over 18 months",(N177-TODAY())&gt;=365,"05 Expires in 18 months",(N177-TODAY())&gt;=183,"04 Expires in 12 months",(N177-TODAY())&gt;=92,"03 Expires in 6 months",(N177-TODAY())&gt;=31,"02 Expires in 3 months",(N177-TODAY())&gt;=0,"01 Expires in 30 days",(N177-TODAY())&gt;=-31,"01 Expired last 30 days",(N177-TODAY())&gt;=-92,"02 Expired last 3 months",(N177-TODAY())&gt;=-183,"03 Expired last 6 months",(N177-TODAY())&gt;=-365,"04 Expired last 12 months",(N177-TODAY())&gt;=-547,"05 Expired last 18 months",TRUE,"06 Expired over 18 months")</f>
        <v>06 Expired over 18 months</v>
      </c>
      <c r="Q177" s="104"/>
      <c r="R177" s="84">
        <v>0</v>
      </c>
      <c r="S177" s="77" t="str" cm="1">
        <f t="array" ref="S177">_xlfn.IFS(R177&gt;5000000,"Gold",R177&gt;=500000,"Silver",R177&gt;30000,"Bronze",TRUE,"Transactional")</f>
        <v>Transactional</v>
      </c>
      <c r="T177" s="24" t="s">
        <v>54</v>
      </c>
      <c r="U177" s="101" t="s">
        <v>393</v>
      </c>
      <c r="V177" s="101" t="s">
        <v>756</v>
      </c>
      <c r="W177" s="77" t="str">
        <f t="shared" si="24"/>
        <v>No</v>
      </c>
      <c r="X177" s="77" t="str">
        <f>IFERROR(_xlfn.XLOOKUP(J177&amp;"||"&amp;K177,'Mapping Ref.'!$J$2:$J$538,'Mapping Ref.'!$K$2:$K$538),"")</f>
        <v>Childrens &amp; Adults</v>
      </c>
      <c r="Y177" s="77" t="str" cm="1">
        <f t="array" ref="Y177">_xlfn.IFS(R177&gt;2000000,"For Publication",R177&gt;100000,"PID",R177&gt;30000,"RFQ",TRUE,"Transactional")</f>
        <v>Transactional</v>
      </c>
      <c r="Z177" s="24" t="s">
        <v>76</v>
      </c>
      <c r="AA177" s="32">
        <v>60</v>
      </c>
      <c r="AB177" s="24">
        <v>0</v>
      </c>
      <c r="AC177" s="25">
        <v>43392</v>
      </c>
      <c r="AD177" s="24" t="s">
        <v>58</v>
      </c>
      <c r="AE177" s="24">
        <v>0</v>
      </c>
      <c r="AF177" s="24"/>
      <c r="AG177" s="24"/>
      <c r="AH177" s="24" t="s">
        <v>60</v>
      </c>
      <c r="AI177" s="24"/>
      <c r="AJ177" s="24" t="s">
        <v>60</v>
      </c>
      <c r="AK177" s="24"/>
      <c r="AL177" s="24"/>
      <c r="AM177" s="24"/>
      <c r="AN177" s="24"/>
      <c r="AO177" s="24">
        <v>0</v>
      </c>
      <c r="AP177" s="24" t="s">
        <v>59</v>
      </c>
      <c r="AQ177" s="24"/>
      <c r="AR177" s="24"/>
      <c r="AS177" s="89">
        <f t="shared" si="29"/>
        <v>59</v>
      </c>
      <c r="AT177" s="24" t="s">
        <v>797</v>
      </c>
    </row>
    <row r="178" spans="1:46" x14ac:dyDescent="0.5">
      <c r="A178" s="24">
        <v>213</v>
      </c>
      <c r="B178" s="24"/>
      <c r="C178" s="24"/>
      <c r="D178" s="24" t="s">
        <v>737</v>
      </c>
      <c r="E178" s="24" t="s">
        <v>738</v>
      </c>
      <c r="F178" s="77" t="str">
        <f t="shared" si="21"/>
        <v>Jbw Group Ltd</v>
      </c>
      <c r="G178" s="24" t="s">
        <v>798</v>
      </c>
      <c r="H178" s="24" t="s">
        <v>740</v>
      </c>
      <c r="I178" s="24" t="s">
        <v>740</v>
      </c>
      <c r="J178" s="24" t="s">
        <v>107</v>
      </c>
      <c r="K178" s="24" t="s">
        <v>431</v>
      </c>
      <c r="L178" s="25">
        <v>41456</v>
      </c>
      <c r="M178" s="25">
        <v>42551</v>
      </c>
      <c r="N178" s="81">
        <f t="shared" si="27"/>
        <v>43281</v>
      </c>
      <c r="O178" s="77" t="str">
        <f t="shared" ca="1" si="28"/>
        <v>Expired</v>
      </c>
      <c r="P178" s="77" t="str" cm="1">
        <f t="array" aca="1" ref="P178" ca="1">_xlfn.IFS((N178-TODAY())&gt;=547,"06 Expires over 18 months",(N178-TODAY())&gt;=365,"05 Expires in 18 months",(N178-TODAY())&gt;=183,"04 Expires in 12 months",(N178-TODAY())&gt;=92,"03 Expires in 6 months",(N178-TODAY())&gt;=31,"02 Expires in 3 months",(N178-TODAY())&gt;=0,"01 Expires in 30 days",(N178-TODAY())&gt;=-31,"01 Expired last 30 days",(N178-TODAY())&gt;=-92,"02 Expired last 3 months",(N178-TODAY())&gt;=-183,"03 Expired last 6 months",(N178-TODAY())&gt;=-365,"04 Expired last 12 months",(N178-TODAY())&gt;=-547,"05 Expired last 18 months",TRUE,"06 Expired over 18 months")</f>
        <v>06 Expired over 18 months</v>
      </c>
      <c r="Q178" s="104"/>
      <c r="R178" s="84">
        <v>0</v>
      </c>
      <c r="S178" s="77" t="str" cm="1">
        <f t="array" ref="S178">_xlfn.IFS(R178&gt;5000000,"Gold",R178&gt;=500000,"Silver",R178&gt;30000,"Bronze",TRUE,"Transactional")</f>
        <v>Transactional</v>
      </c>
      <c r="T178" s="24" t="s">
        <v>54</v>
      </c>
      <c r="U178" s="101" t="s">
        <v>455</v>
      </c>
      <c r="V178" s="105" t="s">
        <v>741</v>
      </c>
      <c r="W178" s="77" t="str">
        <f t="shared" si="24"/>
        <v>Yes</v>
      </c>
      <c r="X178" s="77" t="str">
        <f>IFERROR(_xlfn.XLOOKUP(J178&amp;"||"&amp;K178,'Mapping Ref.'!$J$2:$J$538,'Mapping Ref.'!$K$2:$K$538),"")</f>
        <v>Construction &amp; Estates</v>
      </c>
      <c r="Y178" s="77" t="str" cm="1">
        <f t="array" ref="Y178">_xlfn.IFS(R178&gt;2000000,"For Publication",R178&gt;100000,"PID",R178&gt;30000,"RFQ",TRUE,"Transactional")</f>
        <v>Transactional</v>
      </c>
      <c r="Z178" s="24" t="s">
        <v>71</v>
      </c>
      <c r="AA178" s="32">
        <v>36</v>
      </c>
      <c r="AB178" s="24">
        <v>24</v>
      </c>
      <c r="AC178" s="25">
        <v>43392</v>
      </c>
      <c r="AD178" s="24" t="s">
        <v>102</v>
      </c>
      <c r="AE178" s="24">
        <v>0</v>
      </c>
      <c r="AF178" s="24"/>
      <c r="AG178" s="24"/>
      <c r="AH178" s="24" t="s">
        <v>60</v>
      </c>
      <c r="AI178" s="24"/>
      <c r="AJ178" s="24" t="s">
        <v>60</v>
      </c>
      <c r="AK178" s="24"/>
      <c r="AL178" s="24"/>
      <c r="AM178" s="24"/>
      <c r="AN178" s="24"/>
      <c r="AO178" s="24">
        <v>0</v>
      </c>
      <c r="AP178" s="24" t="s">
        <v>60</v>
      </c>
      <c r="AQ178" s="24"/>
      <c r="AR178" s="24"/>
      <c r="AS178" s="89">
        <f t="shared" si="29"/>
        <v>59</v>
      </c>
      <c r="AT178" s="24"/>
    </row>
    <row r="179" spans="1:46" x14ac:dyDescent="0.5">
      <c r="A179" s="24">
        <v>214</v>
      </c>
      <c r="B179" s="24"/>
      <c r="C179" s="24"/>
      <c r="D179" s="24" t="s">
        <v>737</v>
      </c>
      <c r="E179" s="24" t="s">
        <v>738</v>
      </c>
      <c r="F179" s="77" t="str">
        <f t="shared" si="21"/>
        <v>TASK ENFORCEMENT LTD</v>
      </c>
      <c r="G179" s="24" t="s">
        <v>799</v>
      </c>
      <c r="H179" s="24" t="s">
        <v>740</v>
      </c>
      <c r="I179" s="24" t="s">
        <v>740</v>
      </c>
      <c r="J179" s="24" t="s">
        <v>107</v>
      </c>
      <c r="K179" s="24" t="s">
        <v>431</v>
      </c>
      <c r="L179" s="25">
        <v>41456</v>
      </c>
      <c r="M179" s="25">
        <v>42551</v>
      </c>
      <c r="N179" s="81">
        <f t="shared" si="27"/>
        <v>43281</v>
      </c>
      <c r="O179" s="77" t="str">
        <f t="shared" ca="1" si="28"/>
        <v>Expired</v>
      </c>
      <c r="P179" s="77" t="str" cm="1">
        <f t="array" aca="1" ref="P179" ca="1">_xlfn.IFS((N179-TODAY())&gt;=547,"06 Expires over 18 months",(N179-TODAY())&gt;=365,"05 Expires in 18 months",(N179-TODAY())&gt;=183,"04 Expires in 12 months",(N179-TODAY())&gt;=92,"03 Expires in 6 months",(N179-TODAY())&gt;=31,"02 Expires in 3 months",(N179-TODAY())&gt;=0,"01 Expires in 30 days",(N179-TODAY())&gt;=-31,"01 Expired last 30 days",(N179-TODAY())&gt;=-92,"02 Expired last 3 months",(N179-TODAY())&gt;=-183,"03 Expired last 6 months",(N179-TODAY())&gt;=-365,"04 Expired last 12 months",(N179-TODAY())&gt;=-547,"05 Expired last 18 months",TRUE,"06 Expired over 18 months")</f>
        <v>06 Expired over 18 months</v>
      </c>
      <c r="Q179" s="104"/>
      <c r="R179" s="84">
        <v>0</v>
      </c>
      <c r="S179" s="77" t="str" cm="1">
        <f t="array" ref="S179">_xlfn.IFS(R179&gt;5000000,"Gold",R179&gt;=500000,"Silver",R179&gt;30000,"Bronze",TRUE,"Transactional")</f>
        <v>Transactional</v>
      </c>
      <c r="T179" s="24" t="s">
        <v>54</v>
      </c>
      <c r="U179" s="101" t="s">
        <v>455</v>
      </c>
      <c r="V179" s="105" t="s">
        <v>741</v>
      </c>
      <c r="W179" s="77" t="str">
        <f t="shared" si="24"/>
        <v>Yes</v>
      </c>
      <c r="X179" s="77" t="str">
        <f>IFERROR(_xlfn.XLOOKUP(J179&amp;"||"&amp;K179,'Mapping Ref.'!$J$2:$J$538,'Mapping Ref.'!$K$2:$K$538),"")</f>
        <v>Construction &amp; Estates</v>
      </c>
      <c r="Y179" s="77" t="str" cm="1">
        <f t="array" ref="Y179">_xlfn.IFS(R179&gt;2000000,"For Publication",R179&gt;100000,"PID",R179&gt;30000,"RFQ",TRUE,"Transactional")</f>
        <v>Transactional</v>
      </c>
      <c r="Z179" s="24" t="s">
        <v>71</v>
      </c>
      <c r="AA179" s="32">
        <v>36</v>
      </c>
      <c r="AB179" s="24">
        <v>24</v>
      </c>
      <c r="AC179" s="25">
        <v>43392</v>
      </c>
      <c r="AD179" s="24" t="s">
        <v>102</v>
      </c>
      <c r="AE179" s="24">
        <v>0</v>
      </c>
      <c r="AF179" s="24"/>
      <c r="AG179" s="24"/>
      <c r="AH179" s="24" t="s">
        <v>60</v>
      </c>
      <c r="AI179" s="24"/>
      <c r="AJ179" s="24" t="s">
        <v>60</v>
      </c>
      <c r="AK179" s="24"/>
      <c r="AL179" s="24"/>
      <c r="AM179" s="24"/>
      <c r="AN179" s="24"/>
      <c r="AO179" s="24">
        <v>0</v>
      </c>
      <c r="AP179" s="24" t="s">
        <v>60</v>
      </c>
      <c r="AQ179" s="24"/>
      <c r="AR179" s="24"/>
      <c r="AS179" s="89">
        <f t="shared" si="29"/>
        <v>59</v>
      </c>
      <c r="AT179" s="24" t="s">
        <v>800</v>
      </c>
    </row>
    <row r="180" spans="1:46" x14ac:dyDescent="0.5">
      <c r="A180" s="24">
        <v>218</v>
      </c>
      <c r="B180" s="24"/>
      <c r="C180" s="24" t="s">
        <v>77</v>
      </c>
      <c r="D180" s="24" t="s">
        <v>801</v>
      </c>
      <c r="E180" s="24" t="s">
        <v>802</v>
      </c>
      <c r="F180" s="77" t="str">
        <f t="shared" si="21"/>
        <v>LONDON BOROUGH OF LAMBETH</v>
      </c>
      <c r="G180" s="24" t="s">
        <v>803</v>
      </c>
      <c r="H180" s="24" t="s">
        <v>618</v>
      </c>
      <c r="I180" s="24" t="s">
        <v>618</v>
      </c>
      <c r="J180" s="24" t="s">
        <v>66</v>
      </c>
      <c r="K180" s="27" t="s">
        <v>67</v>
      </c>
      <c r="L180" s="25">
        <v>41730</v>
      </c>
      <c r="M180" s="25">
        <v>45382</v>
      </c>
      <c r="N180" s="81">
        <f t="shared" si="27"/>
        <v>45382</v>
      </c>
      <c r="O180" s="77" t="str">
        <f t="shared" ca="1" si="28"/>
        <v>Expired</v>
      </c>
      <c r="P180" s="77" t="str" cm="1">
        <f t="array" aca="1" ref="P180" ca="1">_xlfn.IFS((N180-TODAY())&gt;=547,"06 Expires over 18 months",(N180-TODAY())&gt;=365,"05 Expires in 18 months",(N180-TODAY())&gt;=183,"04 Expires in 12 months",(N180-TODAY())&gt;=92,"03 Expires in 6 months",(N180-TODAY())&gt;=31,"02 Expires in 3 months",(N180-TODAY())&gt;=0,"01 Expires in 30 days",(N180-TODAY())&gt;=-31,"01 Expired last 30 days",(N180-TODAY())&gt;=-92,"02 Expired last 3 months",(N180-TODAY())&gt;=-183,"03 Expired last 6 months",(N180-TODAY())&gt;=-365,"04 Expired last 12 months",(N180-TODAY())&gt;=-547,"05 Expired last 18 months",TRUE,"06 Expired over 18 months")</f>
        <v>06 Expired over 18 months</v>
      </c>
      <c r="Q180" s="65">
        <v>25707.15</v>
      </c>
      <c r="R180" s="84">
        <f>MAX(Q180,Q180*N(AS180)/12)</f>
        <v>254929.23750000002</v>
      </c>
      <c r="S180" s="77" t="str" cm="1">
        <f t="array" ref="S180">_xlfn.IFS(R180&gt;5000000,"Gold",R180&gt;=500000,"Silver",R180&gt;30000,"Bronze",TRUE,"Transactional")</f>
        <v>Bronze</v>
      </c>
      <c r="T180" s="24" t="s">
        <v>122</v>
      </c>
      <c r="U180" s="101" t="s">
        <v>116</v>
      </c>
      <c r="V180" s="101" t="s">
        <v>70</v>
      </c>
      <c r="W180" s="77" t="str">
        <f t="shared" si="24"/>
        <v>No</v>
      </c>
      <c r="X180" s="77" t="str">
        <f>IFERROR(_xlfn.XLOOKUP(J180&amp;"||"&amp;K180,'Mapping Ref.'!$J$2:$J$538,'Mapping Ref.'!$K$2:$K$538),"")</f>
        <v>Childrens &amp; Adults</v>
      </c>
      <c r="Y180" s="77" t="str" cm="1">
        <f t="array" ref="Y180">_xlfn.IFS(R180&gt;2000000,"For Publication",R180&gt;100000,"PID",R180&gt;30000,"RFQ",TRUE,"Transactional")</f>
        <v>PID</v>
      </c>
      <c r="Z180" s="24" t="s">
        <v>71</v>
      </c>
      <c r="AA180" s="32">
        <v>60</v>
      </c>
      <c r="AB180" s="24">
        <v>0</v>
      </c>
      <c r="AC180" s="25">
        <v>43392</v>
      </c>
      <c r="AD180" s="24" t="s">
        <v>58</v>
      </c>
      <c r="AE180" s="24">
        <v>0</v>
      </c>
      <c r="AF180" s="24"/>
      <c r="AG180" s="24"/>
      <c r="AH180" s="24" t="s">
        <v>60</v>
      </c>
      <c r="AI180" s="24"/>
      <c r="AJ180" s="24" t="s">
        <v>59</v>
      </c>
      <c r="AK180" s="24"/>
      <c r="AL180" s="24"/>
      <c r="AM180" s="24"/>
      <c r="AN180" s="24"/>
      <c r="AO180" s="24"/>
      <c r="AP180" s="24" t="s">
        <v>59</v>
      </c>
      <c r="AQ180" s="24"/>
      <c r="AR180" s="24"/>
      <c r="AS180" s="89">
        <f t="shared" si="29"/>
        <v>119</v>
      </c>
      <c r="AT180" s="24" t="s">
        <v>804</v>
      </c>
    </row>
    <row r="181" spans="1:46" x14ac:dyDescent="0.5">
      <c r="A181" s="24">
        <v>219</v>
      </c>
      <c r="B181" s="24"/>
      <c r="C181" s="24"/>
      <c r="D181" s="24" t="s">
        <v>805</v>
      </c>
      <c r="E181" s="24" t="s">
        <v>806</v>
      </c>
      <c r="F181" s="77" t="str">
        <f t="shared" si="21"/>
        <v>Hounslow Council</v>
      </c>
      <c r="G181" s="24" t="s">
        <v>807</v>
      </c>
      <c r="H181" s="24" t="s">
        <v>634</v>
      </c>
      <c r="I181" s="24" t="s">
        <v>754</v>
      </c>
      <c r="J181" s="24" t="s">
        <v>190</v>
      </c>
      <c r="K181" s="24" t="s">
        <v>755</v>
      </c>
      <c r="L181" s="25">
        <v>43282</v>
      </c>
      <c r="M181" s="25">
        <v>45107</v>
      </c>
      <c r="N181" s="81">
        <f t="shared" si="27"/>
        <v>45107</v>
      </c>
      <c r="O181" s="77" t="str">
        <f t="shared" ca="1" si="28"/>
        <v>Expired</v>
      </c>
      <c r="P181" s="77" t="str" cm="1">
        <f t="array" aca="1" ref="P181" ca="1">_xlfn.IFS((N181-TODAY())&gt;=547,"06 Expires over 18 months",(N181-TODAY())&gt;=365,"05 Expires in 18 months",(N181-TODAY())&gt;=183,"04 Expires in 12 months",(N181-TODAY())&gt;=92,"03 Expires in 6 months",(N181-TODAY())&gt;=31,"02 Expires in 3 months",(N181-TODAY())&gt;=0,"01 Expires in 30 days",(N181-TODAY())&gt;=-31,"01 Expired last 30 days",(N181-TODAY())&gt;=-92,"02 Expired last 3 months",(N181-TODAY())&gt;=-183,"03 Expired last 6 months",(N181-TODAY())&gt;=-365,"04 Expired last 12 months",(N181-TODAY())&gt;=-547,"05 Expired last 18 months",TRUE,"06 Expired over 18 months")</f>
        <v>06 Expired over 18 months</v>
      </c>
      <c r="Q181" s="104"/>
      <c r="R181" s="84">
        <v>0</v>
      </c>
      <c r="S181" s="77" t="str" cm="1">
        <f t="array" ref="S181">_xlfn.IFS(R181&gt;5000000,"Gold",R181&gt;=500000,"Silver",R181&gt;30000,"Bronze",TRUE,"Transactional")</f>
        <v>Transactional</v>
      </c>
      <c r="T181" s="24" t="s">
        <v>54</v>
      </c>
      <c r="U181" s="101" t="s">
        <v>116</v>
      </c>
      <c r="V181" s="101" t="s">
        <v>70</v>
      </c>
      <c r="W181" s="77" t="str">
        <f t="shared" si="24"/>
        <v>No</v>
      </c>
      <c r="X181" s="77" t="str">
        <f>IFERROR(_xlfn.XLOOKUP(J181&amp;"||"&amp;K181,'Mapping Ref.'!$J$2:$J$538,'Mapping Ref.'!$K$2:$K$538),"")</f>
        <v>Childrens &amp; Adults</v>
      </c>
      <c r="Y181" s="77" t="str" cm="1">
        <f t="array" ref="Y181">_xlfn.IFS(R181&gt;2000000,"For Publication",R181&gt;100000,"PID",R181&gt;30000,"RFQ",TRUE,"Transactional")</f>
        <v>Transactional</v>
      </c>
      <c r="Z181" s="24" t="s">
        <v>86</v>
      </c>
      <c r="AA181" s="32">
        <v>60</v>
      </c>
      <c r="AB181" s="24">
        <v>0</v>
      </c>
      <c r="AC181" s="25">
        <v>43392</v>
      </c>
      <c r="AD181" s="24" t="s">
        <v>58</v>
      </c>
      <c r="AE181" s="24">
        <v>0</v>
      </c>
      <c r="AF181" s="24"/>
      <c r="AG181" s="24"/>
      <c r="AH181" s="24" t="s">
        <v>59</v>
      </c>
      <c r="AI181" s="24"/>
      <c r="AJ181" s="24" t="s">
        <v>60</v>
      </c>
      <c r="AK181" s="24"/>
      <c r="AL181" s="24"/>
      <c r="AM181" s="24"/>
      <c r="AN181" s="24"/>
      <c r="AO181" s="24">
        <v>0</v>
      </c>
      <c r="AP181" s="24" t="s">
        <v>60</v>
      </c>
      <c r="AQ181" s="24"/>
      <c r="AR181" s="24"/>
      <c r="AS181" s="89">
        <f t="shared" si="29"/>
        <v>59</v>
      </c>
      <c r="AT181" s="24"/>
    </row>
    <row r="182" spans="1:46" x14ac:dyDescent="0.5">
      <c r="A182" s="24">
        <v>220</v>
      </c>
      <c r="B182" s="24"/>
      <c r="C182" s="24"/>
      <c r="D182" s="24" t="s">
        <v>808</v>
      </c>
      <c r="E182" s="24" t="s">
        <v>808</v>
      </c>
      <c r="F182" s="77" t="str">
        <f t="shared" si="21"/>
        <v>EURO PARKING COLLECTION PLC</v>
      </c>
      <c r="G182" s="24" t="s">
        <v>809</v>
      </c>
      <c r="H182" s="24" t="s">
        <v>740</v>
      </c>
      <c r="I182" s="24" t="s">
        <v>740</v>
      </c>
      <c r="J182" s="24" t="s">
        <v>107</v>
      </c>
      <c r="K182" s="24" t="s">
        <v>431</v>
      </c>
      <c r="L182" s="25">
        <v>43392</v>
      </c>
      <c r="M182" s="25">
        <v>43392</v>
      </c>
      <c r="N182" s="81">
        <f t="shared" si="27"/>
        <v>44123</v>
      </c>
      <c r="O182" s="77" t="str">
        <f t="shared" ca="1" si="28"/>
        <v>Expired</v>
      </c>
      <c r="P182" s="77" t="str" cm="1">
        <f t="array" aca="1" ref="P182" ca="1">_xlfn.IFS((N182-TODAY())&gt;=547,"06 Expires over 18 months",(N182-TODAY())&gt;=365,"05 Expires in 18 months",(N182-TODAY())&gt;=183,"04 Expires in 12 months",(N182-TODAY())&gt;=92,"03 Expires in 6 months",(N182-TODAY())&gt;=31,"02 Expires in 3 months",(N182-TODAY())&gt;=0,"01 Expires in 30 days",(N182-TODAY())&gt;=-31,"01 Expired last 30 days",(N182-TODAY())&gt;=-92,"02 Expired last 3 months",(N182-TODAY())&gt;=-183,"03 Expired last 6 months",(N182-TODAY())&gt;=-365,"04 Expired last 12 months",(N182-TODAY())&gt;=-547,"05 Expired last 18 months",TRUE,"06 Expired over 18 months")</f>
        <v>06 Expired over 18 months</v>
      </c>
      <c r="Q182" s="104"/>
      <c r="R182" s="84">
        <v>0</v>
      </c>
      <c r="S182" s="77" t="str" cm="1">
        <f t="array" ref="S182">_xlfn.IFS(R182&gt;5000000,"Gold",R182&gt;=500000,"Silver",R182&gt;30000,"Bronze",TRUE,"Transactional")</f>
        <v>Transactional</v>
      </c>
      <c r="T182" s="24" t="s">
        <v>54</v>
      </c>
      <c r="U182" s="101" t="s">
        <v>445</v>
      </c>
      <c r="V182" s="101" t="s">
        <v>810</v>
      </c>
      <c r="W182" s="77" t="str">
        <f t="shared" si="24"/>
        <v>Yes</v>
      </c>
      <c r="X182" s="77" t="str">
        <f>IFERROR(_xlfn.XLOOKUP(J182&amp;"||"&amp;K182,'Mapping Ref.'!$J$2:$J$538,'Mapping Ref.'!$K$2:$K$538),"")</f>
        <v>Construction &amp; Estates</v>
      </c>
      <c r="Y182" s="77" t="str" cm="1">
        <f t="array" ref="Y182">_xlfn.IFS(R182&gt;2000000,"For Publication",R182&gt;100000,"PID",R182&gt;30000,"RFQ",TRUE,"Transactional")</f>
        <v>Transactional</v>
      </c>
      <c r="Z182" s="24" t="s">
        <v>71</v>
      </c>
      <c r="AA182" s="32">
        <v>36</v>
      </c>
      <c r="AB182" s="24">
        <v>24</v>
      </c>
      <c r="AC182" s="25">
        <v>43392</v>
      </c>
      <c r="AD182" s="24" t="s">
        <v>326</v>
      </c>
      <c r="AE182" s="24">
        <v>0</v>
      </c>
      <c r="AF182" s="24"/>
      <c r="AG182" s="24"/>
      <c r="AH182" s="24" t="s">
        <v>60</v>
      </c>
      <c r="AI182" s="24"/>
      <c r="AJ182" s="24" t="s">
        <v>60</v>
      </c>
      <c r="AK182" s="24" t="s">
        <v>811</v>
      </c>
      <c r="AL182" s="24"/>
      <c r="AM182" s="24"/>
      <c r="AN182" s="24"/>
      <c r="AO182" s="24">
        <v>0</v>
      </c>
      <c r="AP182" s="24" t="s">
        <v>60</v>
      </c>
      <c r="AQ182" s="24"/>
      <c r="AR182" s="24"/>
      <c r="AS182" s="89">
        <f t="shared" si="29"/>
        <v>24</v>
      </c>
      <c r="AT182" s="24" t="s">
        <v>812</v>
      </c>
    </row>
    <row r="183" spans="1:46" ht="16.350000000000001" customHeight="1" x14ac:dyDescent="0.5">
      <c r="A183" s="24">
        <v>221</v>
      </c>
      <c r="B183" s="24"/>
      <c r="C183" s="24"/>
      <c r="D183" s="24" t="s">
        <v>813</v>
      </c>
      <c r="E183" s="24" t="s">
        <v>814</v>
      </c>
      <c r="F183" s="77" t="str">
        <f t="shared" si="21"/>
        <v>QUADRANT SECURITY GROUP</v>
      </c>
      <c r="G183" s="24" t="s">
        <v>815</v>
      </c>
      <c r="H183" s="24" t="s">
        <v>816</v>
      </c>
      <c r="I183" s="24" t="s">
        <v>488</v>
      </c>
      <c r="J183" s="24" t="s">
        <v>107</v>
      </c>
      <c r="K183" s="24" t="s">
        <v>817</v>
      </c>
      <c r="L183" s="25">
        <v>42278</v>
      </c>
      <c r="M183" s="25">
        <v>43738</v>
      </c>
      <c r="N183" s="81">
        <f t="shared" si="27"/>
        <v>43738</v>
      </c>
      <c r="O183" s="77" t="str">
        <f t="shared" ca="1" si="28"/>
        <v>Expired</v>
      </c>
      <c r="P183" s="77" t="str" cm="1">
        <f t="array" aca="1" ref="P183" ca="1">_xlfn.IFS((N183-TODAY())&gt;=547,"06 Expires over 18 months",(N183-TODAY())&gt;=365,"05 Expires in 18 months",(N183-TODAY())&gt;=183,"04 Expires in 12 months",(N183-TODAY())&gt;=92,"03 Expires in 6 months",(N183-TODAY())&gt;=31,"02 Expires in 3 months",(N183-TODAY())&gt;=0,"01 Expires in 30 days",(N183-TODAY())&gt;=-31,"01 Expired last 30 days",(N183-TODAY())&gt;=-92,"02 Expired last 3 months",(N183-TODAY())&gt;=-183,"03 Expired last 6 months",(N183-TODAY())&gt;=-365,"04 Expired last 12 months",(N183-TODAY())&gt;=-547,"05 Expired last 18 months",TRUE,"06 Expired over 18 months")</f>
        <v>06 Expired over 18 months</v>
      </c>
      <c r="Q183" s="65">
        <v>78000</v>
      </c>
      <c r="R183" s="98">
        <f t="shared" ref="R183:R214" si="31">MAX(Q183,Q183*N(AS183)/12)</f>
        <v>305500</v>
      </c>
      <c r="S183" s="77" t="str" cm="1">
        <f t="array" ref="S183">_xlfn.IFS(R183&gt;5000000,"Gold",R183&gt;=500000,"Silver",R183&gt;30000,"Bronze",TRUE,"Transactional")</f>
        <v>Bronze</v>
      </c>
      <c r="T183" s="24" t="s">
        <v>54</v>
      </c>
      <c r="U183" s="101"/>
      <c r="V183" s="101"/>
      <c r="W183" s="77" t="str">
        <f t="shared" si="24"/>
        <v>No</v>
      </c>
      <c r="X183" s="77" t="str">
        <f>IFERROR(_xlfn.XLOOKUP(J183&amp;"||"&amp;K183,'Mapping Ref.'!$J$2:$J$538,'Mapping Ref.'!$K$2:$K$538),"")</f>
        <v>Construction &amp; Estates</v>
      </c>
      <c r="Y183" s="77" t="str" cm="1">
        <f t="array" ref="Y183">_xlfn.IFS(R183&gt;2000000,"For Publication",R183&gt;100000,"PID",R183&gt;30000,"RFQ",TRUE,"Transactional")</f>
        <v>PID</v>
      </c>
      <c r="Z183" s="24" t="s">
        <v>76</v>
      </c>
      <c r="AA183" s="32">
        <v>48</v>
      </c>
      <c r="AB183" s="24">
        <v>0</v>
      </c>
      <c r="AC183" s="25">
        <v>43395</v>
      </c>
      <c r="AD183" s="24" t="s">
        <v>102</v>
      </c>
      <c r="AE183" s="24">
        <v>1152</v>
      </c>
      <c r="AF183" s="24"/>
      <c r="AG183" s="24"/>
      <c r="AH183" s="24" t="s">
        <v>60</v>
      </c>
      <c r="AI183" s="24"/>
      <c r="AJ183" s="24" t="s">
        <v>60</v>
      </c>
      <c r="AK183" s="24"/>
      <c r="AL183" s="24"/>
      <c r="AM183" s="24"/>
      <c r="AN183" s="24"/>
      <c r="AO183" s="24">
        <v>0</v>
      </c>
      <c r="AP183" s="24" t="s">
        <v>59</v>
      </c>
      <c r="AQ183" s="24"/>
      <c r="AR183" s="24"/>
      <c r="AS183" s="89">
        <f t="shared" si="29"/>
        <v>47</v>
      </c>
      <c r="AT183" s="24" t="s">
        <v>818</v>
      </c>
    </row>
    <row r="184" spans="1:46" x14ac:dyDescent="0.5">
      <c r="A184" s="24">
        <v>222</v>
      </c>
      <c r="B184" s="24" t="s">
        <v>506</v>
      </c>
      <c r="C184" s="24" t="s">
        <v>77</v>
      </c>
      <c r="D184" s="24" t="s">
        <v>819</v>
      </c>
      <c r="E184" s="24" t="s">
        <v>820</v>
      </c>
      <c r="F184" s="77" t="str">
        <f t="shared" si="21"/>
        <v>VOICEABILITY ADVOCACY</v>
      </c>
      <c r="G184" s="24" t="s">
        <v>821</v>
      </c>
      <c r="H184" s="24" t="s">
        <v>81</v>
      </c>
      <c r="I184" s="24" t="s">
        <v>82</v>
      </c>
      <c r="J184" s="24" t="s">
        <v>66</v>
      </c>
      <c r="K184" s="24" t="s">
        <v>83</v>
      </c>
      <c r="L184" s="25">
        <v>44287</v>
      </c>
      <c r="M184" s="25">
        <v>45382</v>
      </c>
      <c r="N184" s="81">
        <f t="shared" si="27"/>
        <v>46112</v>
      </c>
      <c r="O184" s="77" t="str">
        <f t="shared" ca="1" si="28"/>
        <v>Expired</v>
      </c>
      <c r="P184" s="77" t="str" cm="1">
        <f t="array" aca="1" ref="P184" ca="1">_xlfn.IFS((N184-TODAY())&gt;=547,"06 Expires over 18 months",(N184-TODAY())&gt;=365,"05 Expires in 18 months",(N184-TODAY())&gt;=183,"04 Expires in 12 months",(N184-TODAY())&gt;=92,"03 Expires in 6 months",(N184-TODAY())&gt;=31,"02 Expires in 3 months",(N184-TODAY())&gt;=0,"01 Expires in 30 days",(N184-TODAY())&gt;=-31,"01 Expired last 30 days",(N184-TODAY())&gt;=-92,"02 Expired last 3 months",(N184-TODAY())&gt;=-183,"03 Expired last 6 months",(N184-TODAY())&gt;=-365,"04 Expired last 12 months",(N184-TODAY())&gt;=-547,"05 Expired last 18 months",TRUE,"06 Expired over 18 months")</f>
        <v>03 Expired last 6 months</v>
      </c>
      <c r="Q184" s="65">
        <v>60000</v>
      </c>
      <c r="R184" s="84">
        <f t="shared" si="31"/>
        <v>295000</v>
      </c>
      <c r="S184" s="77" t="str" cm="1">
        <f t="array" ref="S184">_xlfn.IFS(R184&gt;5000000,"Gold",R184&gt;=500000,"Silver",R184&gt;30000,"Bronze",TRUE,"Transactional")</f>
        <v>Bronze</v>
      </c>
      <c r="T184" s="24" t="s">
        <v>54</v>
      </c>
      <c r="U184" s="101" t="s">
        <v>455</v>
      </c>
      <c r="V184" s="101" t="s">
        <v>822</v>
      </c>
      <c r="W184" s="77" t="str">
        <f t="shared" si="24"/>
        <v>Yes</v>
      </c>
      <c r="X184" s="77" t="str">
        <f>IFERROR(_xlfn.XLOOKUP(J184&amp;"||"&amp;K184,'Mapping Ref.'!$J$2:$J$538,'Mapping Ref.'!$K$2:$K$538),"")</f>
        <v>Childrens &amp; Adults</v>
      </c>
      <c r="Y184" s="77" t="str" cm="1">
        <f t="array" ref="Y184">_xlfn.IFS(R184&gt;2000000,"For Publication",R184&gt;100000,"PID",R184&gt;30000,"RFQ",TRUE,"Transactional")</f>
        <v>PID</v>
      </c>
      <c r="Z184" s="24" t="s">
        <v>71</v>
      </c>
      <c r="AA184" s="32">
        <v>36</v>
      </c>
      <c r="AB184" s="24">
        <v>24</v>
      </c>
      <c r="AC184" s="25">
        <v>43395</v>
      </c>
      <c r="AD184" s="24" t="s">
        <v>58</v>
      </c>
      <c r="AE184" s="24">
        <v>0</v>
      </c>
      <c r="AF184" s="24"/>
      <c r="AG184" s="24"/>
      <c r="AH184" s="24" t="s">
        <v>60</v>
      </c>
      <c r="AI184" s="24"/>
      <c r="AJ184" s="24" t="s">
        <v>59</v>
      </c>
      <c r="AK184" s="24"/>
      <c r="AL184" s="24"/>
      <c r="AM184" s="24"/>
      <c r="AN184" s="24"/>
      <c r="AO184" s="24">
        <v>0</v>
      </c>
      <c r="AP184" s="24" t="s">
        <v>59</v>
      </c>
      <c r="AQ184" s="24"/>
      <c r="AR184" s="24"/>
      <c r="AS184" s="89">
        <f t="shared" si="29"/>
        <v>59</v>
      </c>
      <c r="AT184" s="24" t="s">
        <v>823</v>
      </c>
    </row>
    <row r="185" spans="1:46" x14ac:dyDescent="0.5">
      <c r="A185" s="24">
        <v>223</v>
      </c>
      <c r="B185" s="24"/>
      <c r="C185" s="24"/>
      <c r="D185" s="24" t="s">
        <v>824</v>
      </c>
      <c r="E185" s="24" t="s">
        <v>825</v>
      </c>
      <c r="F185" s="77" t="str">
        <f t="shared" si="21"/>
        <v>G4S CASH SOLUTIONS UK LTD</v>
      </c>
      <c r="G185" s="24" t="s">
        <v>824</v>
      </c>
      <c r="H185" s="24" t="s">
        <v>826</v>
      </c>
      <c r="I185" s="24" t="s">
        <v>826</v>
      </c>
      <c r="J185" s="24" t="s">
        <v>52</v>
      </c>
      <c r="K185" s="24" t="s">
        <v>827</v>
      </c>
      <c r="L185" s="25">
        <v>42005</v>
      </c>
      <c r="M185" s="25">
        <v>43830</v>
      </c>
      <c r="N185" s="81">
        <f t="shared" si="27"/>
        <v>43830</v>
      </c>
      <c r="O185" s="77" t="str">
        <f t="shared" ca="1" si="28"/>
        <v>Expired</v>
      </c>
      <c r="P185" s="77" t="str" cm="1">
        <f t="array" aca="1" ref="P185" ca="1">_xlfn.IFS((N185-TODAY())&gt;=547,"06 Expires over 18 months",(N185-TODAY())&gt;=365,"05 Expires in 18 months",(N185-TODAY())&gt;=183,"04 Expires in 12 months",(N185-TODAY())&gt;=92,"03 Expires in 6 months",(N185-TODAY())&gt;=31,"02 Expires in 3 months",(N185-TODAY())&gt;=0,"01 Expires in 30 days",(N185-TODAY())&gt;=-31,"01 Expired last 30 days",(N185-TODAY())&gt;=-92,"02 Expired last 3 months",(N185-TODAY())&gt;=-183,"03 Expired last 6 months",(N185-TODAY())&gt;=-365,"04 Expired last 12 months",(N185-TODAY())&gt;=-547,"05 Expired last 18 months",TRUE,"06 Expired over 18 months")</f>
        <v>06 Expired over 18 months</v>
      </c>
      <c r="Q185" s="65">
        <v>23000</v>
      </c>
      <c r="R185" s="84">
        <f t="shared" si="31"/>
        <v>113083.33333333333</v>
      </c>
      <c r="S185" s="77" t="str" cm="1">
        <f t="array" ref="S185">_xlfn.IFS(R185&gt;5000000,"Gold",R185&gt;=500000,"Silver",R185&gt;30000,"Bronze",TRUE,"Transactional")</f>
        <v>Bronze</v>
      </c>
      <c r="T185" s="24" t="s">
        <v>54</v>
      </c>
      <c r="U185" s="101" t="s">
        <v>208</v>
      </c>
      <c r="V185" s="101" t="s">
        <v>209</v>
      </c>
      <c r="W185" s="77" t="str">
        <f t="shared" si="24"/>
        <v>No</v>
      </c>
      <c r="X185" s="77" t="str">
        <f>IFERROR(_xlfn.XLOOKUP(J185&amp;"||"&amp;K185,'Mapping Ref.'!$J$2:$J$538,'Mapping Ref.'!$K$2:$K$538),"")</f>
        <v>Corporate</v>
      </c>
      <c r="Y185" s="77" t="str" cm="1">
        <f t="array" ref="Y185">_xlfn.IFS(R185&gt;2000000,"For Publication",R185&gt;100000,"PID",R185&gt;30000,"RFQ",TRUE,"Transactional")</f>
        <v>PID</v>
      </c>
      <c r="Z185" s="24" t="s">
        <v>71</v>
      </c>
      <c r="AA185" s="32">
        <v>60</v>
      </c>
      <c r="AB185" s="24">
        <v>0</v>
      </c>
      <c r="AC185" s="25">
        <v>43397</v>
      </c>
      <c r="AD185" s="24" t="s">
        <v>326</v>
      </c>
      <c r="AE185" s="24">
        <v>0</v>
      </c>
      <c r="AF185" s="24"/>
      <c r="AG185" s="24"/>
      <c r="AH185" s="24" t="s">
        <v>59</v>
      </c>
      <c r="AI185" s="24"/>
      <c r="AJ185" s="24" t="s">
        <v>60</v>
      </c>
      <c r="AK185" s="24"/>
      <c r="AL185" s="24"/>
      <c r="AM185" s="24"/>
      <c r="AN185" s="24"/>
      <c r="AO185" s="24">
        <v>0</v>
      </c>
      <c r="AP185" s="24" t="s">
        <v>60</v>
      </c>
      <c r="AQ185" s="24"/>
      <c r="AR185" s="24"/>
      <c r="AS185" s="89">
        <f t="shared" si="29"/>
        <v>59</v>
      </c>
      <c r="AT185" s="24" t="s">
        <v>828</v>
      </c>
    </row>
    <row r="186" spans="1:46" x14ac:dyDescent="0.5">
      <c r="A186" s="24">
        <v>224</v>
      </c>
      <c r="B186" s="24"/>
      <c r="C186" s="24" t="s">
        <v>77</v>
      </c>
      <c r="D186" s="24" t="s">
        <v>829</v>
      </c>
      <c r="E186" s="24" t="s">
        <v>830</v>
      </c>
      <c r="F186" s="77" t="str">
        <f t="shared" si="21"/>
        <v>A.S.R CONSTRUCTION UK LIMITED</v>
      </c>
      <c r="G186" s="24" t="s">
        <v>831</v>
      </c>
      <c r="H186" s="24" t="s">
        <v>768</v>
      </c>
      <c r="I186" s="24" t="s">
        <v>768</v>
      </c>
      <c r="J186" s="24" t="s">
        <v>190</v>
      </c>
      <c r="K186" s="24" t="s">
        <v>769</v>
      </c>
      <c r="L186" s="25">
        <v>43244</v>
      </c>
      <c r="M186" s="25">
        <v>43343</v>
      </c>
      <c r="N186" s="81">
        <f t="shared" si="27"/>
        <v>43343</v>
      </c>
      <c r="O186" s="77" t="str">
        <f t="shared" ca="1" si="28"/>
        <v>Expired</v>
      </c>
      <c r="P186" s="77" t="str" cm="1">
        <f t="array" aca="1" ref="P186" ca="1">_xlfn.IFS((N186-TODAY())&gt;=547,"06 Expires over 18 months",(N186-TODAY())&gt;=365,"05 Expires in 18 months",(N186-TODAY())&gt;=183,"04 Expires in 12 months",(N186-TODAY())&gt;=92,"03 Expires in 6 months",(N186-TODAY())&gt;=31,"02 Expires in 3 months",(N186-TODAY())&gt;=0,"01 Expires in 30 days",(N186-TODAY())&gt;=-31,"01 Expired last 30 days",(N186-TODAY())&gt;=-92,"02 Expired last 3 months",(N186-TODAY())&gt;=-183,"03 Expired last 6 months",(N186-TODAY())&gt;=-365,"04 Expired last 12 months",(N186-TODAY())&gt;=-547,"05 Expired last 18 months",TRUE,"06 Expired over 18 months")</f>
        <v>06 Expired over 18 months</v>
      </c>
      <c r="Q186" s="65">
        <v>53411</v>
      </c>
      <c r="R186" s="84">
        <f t="shared" si="31"/>
        <v>53411</v>
      </c>
      <c r="S186" s="77" t="str" cm="1">
        <f t="array" ref="S186">_xlfn.IFS(R186&gt;5000000,"Gold",R186&gt;=500000,"Silver",R186&gt;30000,"Bronze",TRUE,"Transactional")</f>
        <v>Bronze</v>
      </c>
      <c r="T186" s="24" t="s">
        <v>122</v>
      </c>
      <c r="U186" s="101" t="s">
        <v>123</v>
      </c>
      <c r="V186" s="101" t="s">
        <v>124</v>
      </c>
      <c r="W186" s="77" t="str">
        <f t="shared" si="24"/>
        <v>No</v>
      </c>
      <c r="X186" s="77" t="str">
        <f>IFERROR(_xlfn.XLOOKUP(J186&amp;"||"&amp;K186,'Mapping Ref.'!$J$2:$J$538,'Mapping Ref.'!$K$2:$K$538),"")</f>
        <v>Childrens &amp; Adults</v>
      </c>
      <c r="Y186" s="77" t="str" cm="1">
        <f t="array" ref="Y186">_xlfn.IFS(R186&gt;2000000,"For Publication",R186&gt;100000,"PID",R186&gt;30000,"RFQ",TRUE,"Transactional")</f>
        <v>RFQ</v>
      </c>
      <c r="Z186" s="24" t="s">
        <v>76</v>
      </c>
      <c r="AA186" s="32">
        <v>3</v>
      </c>
      <c r="AB186" s="24">
        <v>0</v>
      </c>
      <c r="AC186" s="25">
        <v>43397</v>
      </c>
      <c r="AD186" s="24" t="s">
        <v>58</v>
      </c>
      <c r="AE186" s="24">
        <v>0</v>
      </c>
      <c r="AF186" s="24" t="s">
        <v>59</v>
      </c>
      <c r="AG186" s="24"/>
      <c r="AH186" s="24" t="s">
        <v>59</v>
      </c>
      <c r="AI186" s="24"/>
      <c r="AJ186" s="24" t="s">
        <v>60</v>
      </c>
      <c r="AK186" s="24"/>
      <c r="AL186" s="24"/>
      <c r="AM186" s="24"/>
      <c r="AN186" s="24"/>
      <c r="AO186" s="24"/>
      <c r="AP186" s="24" t="s">
        <v>60</v>
      </c>
      <c r="AQ186" s="24"/>
      <c r="AR186" s="24"/>
      <c r="AS186" s="89">
        <f t="shared" si="29"/>
        <v>3</v>
      </c>
      <c r="AT186" s="24" t="s">
        <v>832</v>
      </c>
    </row>
    <row r="187" spans="1:46" x14ac:dyDescent="0.5">
      <c r="A187" s="24">
        <v>226</v>
      </c>
      <c r="B187" s="24"/>
      <c r="C187" s="24"/>
      <c r="D187" s="24" t="s">
        <v>833</v>
      </c>
      <c r="E187" s="24" t="s">
        <v>834</v>
      </c>
      <c r="F187" s="77" t="str">
        <f t="shared" si="21"/>
        <v>MULALLEY &amp; CO LIMITED</v>
      </c>
      <c r="G187" s="24" t="s">
        <v>835</v>
      </c>
      <c r="H187" s="24" t="s">
        <v>768</v>
      </c>
      <c r="I187" s="24" t="s">
        <v>768</v>
      </c>
      <c r="J187" s="24" t="s">
        <v>190</v>
      </c>
      <c r="K187" s="24" t="s">
        <v>769</v>
      </c>
      <c r="L187" s="25">
        <v>43263</v>
      </c>
      <c r="M187" s="25">
        <v>43392</v>
      </c>
      <c r="N187" s="81">
        <f t="shared" si="27"/>
        <v>43392</v>
      </c>
      <c r="O187" s="77" t="str">
        <f t="shared" ca="1" si="28"/>
        <v>Expired</v>
      </c>
      <c r="P187" s="77" t="str" cm="1">
        <f t="array" aca="1" ref="P187" ca="1">_xlfn.IFS((N187-TODAY())&gt;=547,"06 Expires over 18 months",(N187-TODAY())&gt;=365,"05 Expires in 18 months",(N187-TODAY())&gt;=183,"04 Expires in 12 months",(N187-TODAY())&gt;=92,"03 Expires in 6 months",(N187-TODAY())&gt;=31,"02 Expires in 3 months",(N187-TODAY())&gt;=0,"01 Expires in 30 days",(N187-TODAY())&gt;=-31,"01 Expired last 30 days",(N187-TODAY())&gt;=-92,"02 Expired last 3 months",(N187-TODAY())&gt;=-183,"03 Expired last 6 months",(N187-TODAY())&gt;=-365,"04 Expired last 12 months",(N187-TODAY())&gt;=-547,"05 Expired last 18 months",TRUE,"06 Expired over 18 months")</f>
        <v>06 Expired over 18 months</v>
      </c>
      <c r="Q187" s="65">
        <v>79653</v>
      </c>
      <c r="R187" s="84">
        <f t="shared" si="31"/>
        <v>79653</v>
      </c>
      <c r="S187" s="77" t="str" cm="1">
        <f t="array" ref="S187">_xlfn.IFS(R187&gt;5000000,"Gold",R187&gt;=500000,"Silver",R187&gt;30000,"Bronze",TRUE,"Transactional")</f>
        <v>Bronze</v>
      </c>
      <c r="T187" s="24" t="s">
        <v>54</v>
      </c>
      <c r="U187" s="101" t="s">
        <v>123</v>
      </c>
      <c r="V187" s="101" t="s">
        <v>124</v>
      </c>
      <c r="W187" s="77" t="str">
        <f t="shared" si="24"/>
        <v>No</v>
      </c>
      <c r="X187" s="77" t="str">
        <f>IFERROR(_xlfn.XLOOKUP(J187&amp;"||"&amp;K187,'Mapping Ref.'!$J$2:$J$538,'Mapping Ref.'!$K$2:$K$538),"")</f>
        <v>Childrens &amp; Adults</v>
      </c>
      <c r="Y187" s="77" t="str" cm="1">
        <f t="array" ref="Y187">_xlfn.IFS(R187&gt;2000000,"For Publication",R187&gt;100000,"PID",R187&gt;30000,"RFQ",TRUE,"Transactional")</f>
        <v>RFQ</v>
      </c>
      <c r="Z187" s="24" t="s">
        <v>76</v>
      </c>
      <c r="AA187" s="32">
        <v>4</v>
      </c>
      <c r="AB187" s="24">
        <v>0</v>
      </c>
      <c r="AC187" s="25">
        <v>43397</v>
      </c>
      <c r="AD187" s="24" t="s">
        <v>58</v>
      </c>
      <c r="AE187" s="24">
        <v>0</v>
      </c>
      <c r="AF187" s="24"/>
      <c r="AG187" s="24"/>
      <c r="AH187" s="24" t="s">
        <v>60</v>
      </c>
      <c r="AI187" s="24"/>
      <c r="AJ187" s="24" t="s">
        <v>60</v>
      </c>
      <c r="AK187" s="24"/>
      <c r="AL187" s="24"/>
      <c r="AM187" s="24"/>
      <c r="AN187" s="24"/>
      <c r="AO187" s="24"/>
      <c r="AP187" s="24" t="s">
        <v>60</v>
      </c>
      <c r="AQ187" s="24"/>
      <c r="AR187" s="24"/>
      <c r="AS187" s="89">
        <f t="shared" si="29"/>
        <v>4</v>
      </c>
      <c r="AT187" s="24" t="s">
        <v>836</v>
      </c>
    </row>
    <row r="188" spans="1:46" x14ac:dyDescent="0.5">
      <c r="A188" s="24">
        <v>227</v>
      </c>
      <c r="B188" s="24"/>
      <c r="C188" s="24"/>
      <c r="D188" s="24" t="s">
        <v>837</v>
      </c>
      <c r="E188" s="24" t="s">
        <v>838</v>
      </c>
      <c r="F188" s="77" t="str">
        <f t="shared" si="21"/>
        <v>ALBANY BRENT LTD</v>
      </c>
      <c r="G188" s="24" t="s">
        <v>839</v>
      </c>
      <c r="H188" s="24" t="s">
        <v>768</v>
      </c>
      <c r="I188" s="24" t="s">
        <v>768</v>
      </c>
      <c r="J188" s="24" t="s">
        <v>190</v>
      </c>
      <c r="K188" s="24" t="s">
        <v>769</v>
      </c>
      <c r="L188" s="25">
        <v>43264</v>
      </c>
      <c r="M188" s="25">
        <v>43343</v>
      </c>
      <c r="N188" s="81">
        <f t="shared" si="27"/>
        <v>43343</v>
      </c>
      <c r="O188" s="77" t="str">
        <f t="shared" ca="1" si="28"/>
        <v>Expired</v>
      </c>
      <c r="P188" s="77" t="str" cm="1">
        <f t="array" aca="1" ref="P188" ca="1">_xlfn.IFS((N188-TODAY())&gt;=547,"06 Expires over 18 months",(N188-TODAY())&gt;=365,"05 Expires in 18 months",(N188-TODAY())&gt;=183,"04 Expires in 12 months",(N188-TODAY())&gt;=92,"03 Expires in 6 months",(N188-TODAY())&gt;=31,"02 Expires in 3 months",(N188-TODAY())&gt;=0,"01 Expires in 30 days",(N188-TODAY())&gt;=-31,"01 Expired last 30 days",(N188-TODAY())&gt;=-92,"02 Expired last 3 months",(N188-TODAY())&gt;=-183,"03 Expired last 6 months",(N188-TODAY())&gt;=-365,"04 Expired last 12 months",(N188-TODAY())&gt;=-547,"05 Expired last 18 months",TRUE,"06 Expired over 18 months")</f>
        <v>06 Expired over 18 months</v>
      </c>
      <c r="Q188" s="65">
        <v>151783</v>
      </c>
      <c r="R188" s="84">
        <f t="shared" si="31"/>
        <v>151783</v>
      </c>
      <c r="S188" s="77" t="str" cm="1">
        <f t="array" ref="S188">_xlfn.IFS(R188&gt;5000000,"Gold",R188&gt;=500000,"Silver",R188&gt;30000,"Bronze",TRUE,"Transactional")</f>
        <v>Bronze</v>
      </c>
      <c r="T188" s="24" t="s">
        <v>54</v>
      </c>
      <c r="U188" s="101" t="s">
        <v>366</v>
      </c>
      <c r="V188" s="101" t="s">
        <v>770</v>
      </c>
      <c r="W188" s="77" t="str">
        <f t="shared" si="24"/>
        <v>No</v>
      </c>
      <c r="X188" s="77" t="str">
        <f>IFERROR(_xlfn.XLOOKUP(J188&amp;"||"&amp;K188,'Mapping Ref.'!$J$2:$J$538,'Mapping Ref.'!$K$2:$K$538),"")</f>
        <v>Childrens &amp; Adults</v>
      </c>
      <c r="Y188" s="77" t="str" cm="1">
        <f t="array" ref="Y188">_xlfn.IFS(R188&gt;2000000,"For Publication",R188&gt;100000,"PID",R188&gt;30000,"RFQ",TRUE,"Transactional")</f>
        <v>PID</v>
      </c>
      <c r="Z188" s="24" t="s">
        <v>76</v>
      </c>
      <c r="AA188" s="32">
        <v>2.5</v>
      </c>
      <c r="AB188" s="24">
        <v>0</v>
      </c>
      <c r="AC188" s="25">
        <v>43397</v>
      </c>
      <c r="AD188" s="24" t="s">
        <v>58</v>
      </c>
      <c r="AE188" s="24">
        <v>0</v>
      </c>
      <c r="AF188" s="24"/>
      <c r="AG188" s="24"/>
      <c r="AH188" s="24" t="s">
        <v>60</v>
      </c>
      <c r="AI188" s="24"/>
      <c r="AJ188" s="24" t="s">
        <v>60</v>
      </c>
      <c r="AK188" s="24"/>
      <c r="AL188" s="24"/>
      <c r="AM188" s="24"/>
      <c r="AN188" s="24"/>
      <c r="AO188" s="24"/>
      <c r="AP188" s="24" t="s">
        <v>60</v>
      </c>
      <c r="AQ188" s="24"/>
      <c r="AR188" s="24"/>
      <c r="AS188" s="89">
        <f t="shared" si="29"/>
        <v>2</v>
      </c>
      <c r="AT188" s="24" t="s">
        <v>840</v>
      </c>
    </row>
    <row r="189" spans="1:46" x14ac:dyDescent="0.5">
      <c r="A189" s="24">
        <v>228</v>
      </c>
      <c r="B189" s="24"/>
      <c r="C189" s="24" t="s">
        <v>77</v>
      </c>
      <c r="D189" s="24" t="s">
        <v>841</v>
      </c>
      <c r="E189" s="24" t="s">
        <v>842</v>
      </c>
      <c r="F189" s="77" t="str">
        <f t="shared" si="21"/>
        <v>SDG Electrical &amp; Mechanical Limited</v>
      </c>
      <c r="G189" s="24" t="s">
        <v>843</v>
      </c>
      <c r="H189" s="24" t="s">
        <v>768</v>
      </c>
      <c r="I189" s="24" t="s">
        <v>768</v>
      </c>
      <c r="J189" s="24" t="s">
        <v>190</v>
      </c>
      <c r="K189" s="24" t="s">
        <v>769</v>
      </c>
      <c r="L189" s="25">
        <v>43250</v>
      </c>
      <c r="M189" s="25">
        <v>43353</v>
      </c>
      <c r="N189" s="81">
        <f t="shared" si="27"/>
        <v>43353</v>
      </c>
      <c r="O189" s="77" t="str">
        <f t="shared" ca="1" si="28"/>
        <v>Expired</v>
      </c>
      <c r="P189" s="77" t="str" cm="1">
        <f t="array" aca="1" ref="P189" ca="1">_xlfn.IFS((N189-TODAY())&gt;=547,"06 Expires over 18 months",(N189-TODAY())&gt;=365,"05 Expires in 18 months",(N189-TODAY())&gt;=183,"04 Expires in 12 months",(N189-TODAY())&gt;=92,"03 Expires in 6 months",(N189-TODAY())&gt;=31,"02 Expires in 3 months",(N189-TODAY())&gt;=0,"01 Expires in 30 days",(N189-TODAY())&gt;=-31,"01 Expired last 30 days",(N189-TODAY())&gt;=-92,"02 Expired last 3 months",(N189-TODAY())&gt;=-183,"03 Expired last 6 months",(N189-TODAY())&gt;=-365,"04 Expired last 12 months",(N189-TODAY())&gt;=-547,"05 Expired last 18 months",TRUE,"06 Expired over 18 months")</f>
        <v>06 Expired over 18 months</v>
      </c>
      <c r="Q189" s="65">
        <v>236460.3</v>
      </c>
      <c r="R189" s="84">
        <f t="shared" si="31"/>
        <v>236460.3</v>
      </c>
      <c r="S189" s="77" t="str" cm="1">
        <f t="array" ref="S189">_xlfn.IFS(R189&gt;5000000,"Gold",R189&gt;=500000,"Silver",R189&gt;30000,"Bronze",TRUE,"Transactional")</f>
        <v>Bronze</v>
      </c>
      <c r="T189" s="24" t="s">
        <v>122</v>
      </c>
      <c r="U189" s="101" t="s">
        <v>123</v>
      </c>
      <c r="V189" s="101" t="s">
        <v>124</v>
      </c>
      <c r="W189" s="77" t="str">
        <f t="shared" si="24"/>
        <v>No</v>
      </c>
      <c r="X189" s="77" t="str">
        <f>IFERROR(_xlfn.XLOOKUP(J189&amp;"||"&amp;K189,'Mapping Ref.'!$J$2:$J$538,'Mapping Ref.'!$K$2:$K$538),"")</f>
        <v>Childrens &amp; Adults</v>
      </c>
      <c r="Y189" s="77" t="str" cm="1">
        <f t="array" ref="Y189">_xlfn.IFS(R189&gt;2000000,"For Publication",R189&gt;100000,"PID",R189&gt;30000,"RFQ",TRUE,"Transactional")</f>
        <v>PID</v>
      </c>
      <c r="Z189" s="24" t="s">
        <v>76</v>
      </c>
      <c r="AA189" s="32">
        <v>3.5</v>
      </c>
      <c r="AB189" s="24">
        <v>0</v>
      </c>
      <c r="AC189" s="25">
        <v>43397</v>
      </c>
      <c r="AD189" s="24" t="s">
        <v>58</v>
      </c>
      <c r="AE189" s="24">
        <v>0</v>
      </c>
      <c r="AF189" s="24"/>
      <c r="AG189" s="24"/>
      <c r="AH189" s="24" t="s">
        <v>60</v>
      </c>
      <c r="AI189" s="24"/>
      <c r="AJ189" s="24" t="s">
        <v>60</v>
      </c>
      <c r="AK189" s="24"/>
      <c r="AL189" s="24"/>
      <c r="AM189" s="24"/>
      <c r="AN189" s="24"/>
      <c r="AO189" s="24"/>
      <c r="AP189" s="24" t="s">
        <v>60</v>
      </c>
      <c r="AQ189" s="24"/>
      <c r="AR189" s="24"/>
      <c r="AS189" s="89">
        <f t="shared" si="29"/>
        <v>3</v>
      </c>
      <c r="AT189" s="24" t="s">
        <v>844</v>
      </c>
    </row>
    <row r="190" spans="1:46" x14ac:dyDescent="0.5">
      <c r="A190" s="24">
        <v>229</v>
      </c>
      <c r="B190" s="24"/>
      <c r="C190" s="24" t="s">
        <v>77</v>
      </c>
      <c r="D190" s="24" t="s">
        <v>845</v>
      </c>
      <c r="E190" s="24" t="s">
        <v>846</v>
      </c>
      <c r="F190" s="77" t="str">
        <f t="shared" si="21"/>
        <v>BORRAS CONSTRUCTION LTD</v>
      </c>
      <c r="G190" s="24" t="s">
        <v>847</v>
      </c>
      <c r="H190" s="24" t="s">
        <v>768</v>
      </c>
      <c r="I190" s="24" t="s">
        <v>768</v>
      </c>
      <c r="J190" s="24" t="s">
        <v>190</v>
      </c>
      <c r="K190" s="24" t="s">
        <v>769</v>
      </c>
      <c r="L190" s="25">
        <v>43278</v>
      </c>
      <c r="M190" s="25">
        <v>43343</v>
      </c>
      <c r="N190" s="81">
        <f t="shared" ref="N190:N221" si="32">EDATE(M190,AB190)</f>
        <v>43343</v>
      </c>
      <c r="O190" s="77" t="str">
        <f t="shared" ref="O190:O210" ca="1" si="33">IF(N190&lt;TODAY(),"Expired","Live")</f>
        <v>Expired</v>
      </c>
      <c r="P190" s="77" t="str" cm="1">
        <f t="array" aca="1" ref="P190" ca="1">_xlfn.IFS((N190-TODAY())&gt;=547,"06 Expires over 18 months",(N190-TODAY())&gt;=365,"05 Expires in 18 months",(N190-TODAY())&gt;=183,"04 Expires in 12 months",(N190-TODAY())&gt;=92,"03 Expires in 6 months",(N190-TODAY())&gt;=31,"02 Expires in 3 months",(N190-TODAY())&gt;=0,"01 Expires in 30 days",(N190-TODAY())&gt;=-31,"01 Expired last 30 days",(N190-TODAY())&gt;=-92,"02 Expired last 3 months",(N190-TODAY())&gt;=-183,"03 Expired last 6 months",(N190-TODAY())&gt;=-365,"04 Expired last 12 months",(N190-TODAY())&gt;=-547,"05 Expired last 18 months",TRUE,"06 Expired over 18 months")</f>
        <v>06 Expired over 18 months</v>
      </c>
      <c r="Q190" s="65">
        <v>236922.76</v>
      </c>
      <c r="R190" s="84">
        <f t="shared" si="31"/>
        <v>236922.76</v>
      </c>
      <c r="S190" s="77" t="str" cm="1">
        <f t="array" ref="S190">_xlfn.IFS(R190&gt;5000000,"Gold",R190&gt;=500000,"Silver",R190&gt;30000,"Bronze",TRUE,"Transactional")</f>
        <v>Bronze</v>
      </c>
      <c r="T190" s="24" t="s">
        <v>122</v>
      </c>
      <c r="U190" s="101" t="s">
        <v>123</v>
      </c>
      <c r="V190" s="101" t="s">
        <v>124</v>
      </c>
      <c r="W190" s="77" t="str">
        <f t="shared" si="24"/>
        <v>No</v>
      </c>
      <c r="X190" s="77" t="str">
        <f>IFERROR(_xlfn.XLOOKUP(J190&amp;"||"&amp;K190,'Mapping Ref.'!$J$2:$J$538,'Mapping Ref.'!$K$2:$K$538),"")</f>
        <v>Childrens &amp; Adults</v>
      </c>
      <c r="Y190" s="77" t="str" cm="1">
        <f t="array" ref="Y190">_xlfn.IFS(R190&gt;2000000,"For Publication",R190&gt;100000,"PID",R190&gt;30000,"RFQ",TRUE,"Transactional")</f>
        <v>PID</v>
      </c>
      <c r="Z190" s="24" t="s">
        <v>76</v>
      </c>
      <c r="AA190" s="32">
        <v>2</v>
      </c>
      <c r="AB190" s="24">
        <v>0</v>
      </c>
      <c r="AC190" s="25">
        <v>43397</v>
      </c>
      <c r="AD190" s="24" t="s">
        <v>58</v>
      </c>
      <c r="AE190" s="24">
        <v>0</v>
      </c>
      <c r="AF190" s="24"/>
      <c r="AG190" s="24"/>
      <c r="AH190" s="24" t="s">
        <v>60</v>
      </c>
      <c r="AI190" s="24"/>
      <c r="AJ190" s="24" t="s">
        <v>60</v>
      </c>
      <c r="AK190" s="24"/>
      <c r="AL190" s="24"/>
      <c r="AM190" s="24"/>
      <c r="AN190" s="24"/>
      <c r="AO190" s="24"/>
      <c r="AP190" s="24" t="s">
        <v>60</v>
      </c>
      <c r="AQ190" s="24"/>
      <c r="AR190" s="24"/>
      <c r="AS190" s="89">
        <f t="shared" ref="AS190:AS221" si="34">DATEDIF(L190,N190,"m")</f>
        <v>2</v>
      </c>
      <c r="AT190" s="24" t="s">
        <v>848</v>
      </c>
    </row>
    <row r="191" spans="1:46" x14ac:dyDescent="0.5">
      <c r="A191" s="24">
        <v>230</v>
      </c>
      <c r="B191" s="24"/>
      <c r="C191" s="24" t="s">
        <v>77</v>
      </c>
      <c r="D191" s="24" t="s">
        <v>849</v>
      </c>
      <c r="E191" s="24" t="s">
        <v>850</v>
      </c>
      <c r="F191" s="77" t="str">
        <f t="shared" si="21"/>
        <v>SDG Electrical &amp; Mechanical Limited</v>
      </c>
      <c r="G191" s="24" t="s">
        <v>843</v>
      </c>
      <c r="H191" s="24" t="s">
        <v>768</v>
      </c>
      <c r="I191" s="24" t="s">
        <v>768</v>
      </c>
      <c r="J191" s="24" t="s">
        <v>190</v>
      </c>
      <c r="K191" s="24" t="s">
        <v>769</v>
      </c>
      <c r="L191" s="25">
        <v>43259</v>
      </c>
      <c r="M191" s="25">
        <v>43371</v>
      </c>
      <c r="N191" s="81">
        <f t="shared" si="32"/>
        <v>43371</v>
      </c>
      <c r="O191" s="77" t="str">
        <f t="shared" ca="1" si="33"/>
        <v>Expired</v>
      </c>
      <c r="P191" s="77" t="str" cm="1">
        <f t="array" aca="1" ref="P191" ca="1">_xlfn.IFS((N191-TODAY())&gt;=547,"06 Expires over 18 months",(N191-TODAY())&gt;=365,"05 Expires in 18 months",(N191-TODAY())&gt;=183,"04 Expires in 12 months",(N191-TODAY())&gt;=92,"03 Expires in 6 months",(N191-TODAY())&gt;=31,"02 Expires in 3 months",(N191-TODAY())&gt;=0,"01 Expires in 30 days",(N191-TODAY())&gt;=-31,"01 Expired last 30 days",(N191-TODAY())&gt;=-92,"02 Expired last 3 months",(N191-TODAY())&gt;=-183,"03 Expired last 6 months",(N191-TODAY())&gt;=-365,"04 Expired last 12 months",(N191-TODAY())&gt;=-547,"05 Expired last 18 months",TRUE,"06 Expired over 18 months")</f>
        <v>06 Expired over 18 months</v>
      </c>
      <c r="Q191" s="65">
        <v>315257</v>
      </c>
      <c r="R191" s="84">
        <f t="shared" si="31"/>
        <v>315257</v>
      </c>
      <c r="S191" s="77" t="str" cm="1">
        <f t="array" ref="S191">_xlfn.IFS(R191&gt;5000000,"Gold",R191&gt;=500000,"Silver",R191&gt;30000,"Bronze",TRUE,"Transactional")</f>
        <v>Bronze</v>
      </c>
      <c r="T191" s="24" t="s">
        <v>122</v>
      </c>
      <c r="U191" s="101" t="s">
        <v>123</v>
      </c>
      <c r="V191" s="101" t="s">
        <v>124</v>
      </c>
      <c r="W191" s="77" t="str">
        <f t="shared" si="24"/>
        <v>No</v>
      </c>
      <c r="X191" s="77" t="str">
        <f>IFERROR(_xlfn.XLOOKUP(J191&amp;"||"&amp;K191,'Mapping Ref.'!$J$2:$J$538,'Mapping Ref.'!$K$2:$K$538),"")</f>
        <v>Childrens &amp; Adults</v>
      </c>
      <c r="Y191" s="77" t="str" cm="1">
        <f t="array" ref="Y191">_xlfn.IFS(R191&gt;2000000,"For Publication",R191&gt;100000,"PID",R191&gt;30000,"RFQ",TRUE,"Transactional")</f>
        <v>PID</v>
      </c>
      <c r="Z191" s="24" t="s">
        <v>76</v>
      </c>
      <c r="AA191" s="32">
        <v>3.5</v>
      </c>
      <c r="AB191" s="24">
        <v>0</v>
      </c>
      <c r="AC191" s="25">
        <v>43397</v>
      </c>
      <c r="AD191" s="24" t="s">
        <v>58</v>
      </c>
      <c r="AE191" s="24">
        <v>0</v>
      </c>
      <c r="AF191" s="24"/>
      <c r="AG191" s="24"/>
      <c r="AH191" s="24" t="s">
        <v>60</v>
      </c>
      <c r="AI191" s="24"/>
      <c r="AJ191" s="24" t="s">
        <v>60</v>
      </c>
      <c r="AK191" s="24"/>
      <c r="AL191" s="24"/>
      <c r="AM191" s="24"/>
      <c r="AN191" s="24"/>
      <c r="AO191" s="24"/>
      <c r="AP191" s="24" t="s">
        <v>60</v>
      </c>
      <c r="AQ191" s="24"/>
      <c r="AR191" s="24"/>
      <c r="AS191" s="89">
        <f t="shared" si="34"/>
        <v>3</v>
      </c>
      <c r="AT191" s="24" t="s">
        <v>844</v>
      </c>
    </row>
    <row r="192" spans="1:46" x14ac:dyDescent="0.5">
      <c r="A192" s="24">
        <v>231</v>
      </c>
      <c r="B192" s="24"/>
      <c r="C192" s="24" t="s">
        <v>77</v>
      </c>
      <c r="D192" s="24" t="s">
        <v>851</v>
      </c>
      <c r="E192" s="24" t="s">
        <v>852</v>
      </c>
      <c r="F192" s="77" t="str">
        <f t="shared" si="21"/>
        <v>WG WIGGINTON LIMITED</v>
      </c>
      <c r="G192" s="24" t="s">
        <v>486</v>
      </c>
      <c r="H192" s="24" t="s">
        <v>768</v>
      </c>
      <c r="I192" s="24" t="s">
        <v>768</v>
      </c>
      <c r="J192" s="24" t="s">
        <v>190</v>
      </c>
      <c r="K192" s="24" t="s">
        <v>769</v>
      </c>
      <c r="L192" s="25">
        <v>43277</v>
      </c>
      <c r="M192" s="25">
        <v>43343</v>
      </c>
      <c r="N192" s="81">
        <f t="shared" si="32"/>
        <v>43343</v>
      </c>
      <c r="O192" s="77" t="str">
        <f t="shared" ca="1" si="33"/>
        <v>Expired</v>
      </c>
      <c r="P192" s="77" t="str" cm="1">
        <f t="array" aca="1" ref="P192" ca="1">_xlfn.IFS((N192-TODAY())&gt;=547,"06 Expires over 18 months",(N192-TODAY())&gt;=365,"05 Expires in 18 months",(N192-TODAY())&gt;=183,"04 Expires in 12 months",(N192-TODAY())&gt;=92,"03 Expires in 6 months",(N192-TODAY())&gt;=31,"02 Expires in 3 months",(N192-TODAY())&gt;=0,"01 Expires in 30 days",(N192-TODAY())&gt;=-31,"01 Expired last 30 days",(N192-TODAY())&gt;=-92,"02 Expired last 3 months",(N192-TODAY())&gt;=-183,"03 Expired last 6 months",(N192-TODAY())&gt;=-365,"04 Expired last 12 months",(N192-TODAY())&gt;=-547,"05 Expired last 18 months",TRUE,"06 Expired over 18 months")</f>
        <v>06 Expired over 18 months</v>
      </c>
      <c r="Q192" s="65">
        <v>106543.03999999999</v>
      </c>
      <c r="R192" s="84">
        <f t="shared" si="31"/>
        <v>106543.03999999999</v>
      </c>
      <c r="S192" s="77" t="str" cm="1">
        <f t="array" ref="S192">_xlfn.IFS(R192&gt;5000000,"Gold",R192&gt;=500000,"Silver",R192&gt;30000,"Bronze",TRUE,"Transactional")</f>
        <v>Bronze</v>
      </c>
      <c r="T192" s="24" t="s">
        <v>122</v>
      </c>
      <c r="U192" s="101" t="s">
        <v>366</v>
      </c>
      <c r="V192" s="101" t="s">
        <v>853</v>
      </c>
      <c r="W192" s="77" t="str">
        <f t="shared" si="24"/>
        <v>No</v>
      </c>
      <c r="X192" s="77" t="str">
        <f>IFERROR(_xlfn.XLOOKUP(J192&amp;"||"&amp;K192,'Mapping Ref.'!$J$2:$J$538,'Mapping Ref.'!$K$2:$K$538),"")</f>
        <v>Childrens &amp; Adults</v>
      </c>
      <c r="Y192" s="77" t="str" cm="1">
        <f t="array" ref="Y192">_xlfn.IFS(R192&gt;2000000,"For Publication",R192&gt;100000,"PID",R192&gt;30000,"RFQ",TRUE,"Transactional")</f>
        <v>PID</v>
      </c>
      <c r="Z192" s="24" t="s">
        <v>76</v>
      </c>
      <c r="AA192" s="32">
        <v>2</v>
      </c>
      <c r="AB192" s="24">
        <v>0</v>
      </c>
      <c r="AC192" s="25">
        <v>43397</v>
      </c>
      <c r="AD192" s="24" t="s">
        <v>58</v>
      </c>
      <c r="AE192" s="24">
        <v>0</v>
      </c>
      <c r="AF192" s="24" t="s">
        <v>59</v>
      </c>
      <c r="AG192" s="24"/>
      <c r="AH192" s="24" t="s">
        <v>59</v>
      </c>
      <c r="AI192" s="24"/>
      <c r="AJ192" s="24" t="s">
        <v>60</v>
      </c>
      <c r="AK192" s="24"/>
      <c r="AL192" s="24"/>
      <c r="AM192" s="24"/>
      <c r="AN192" s="24"/>
      <c r="AO192" s="24"/>
      <c r="AP192" s="24" t="s">
        <v>60</v>
      </c>
      <c r="AQ192" s="24"/>
      <c r="AR192" s="24"/>
      <c r="AS192" s="89">
        <f t="shared" si="34"/>
        <v>2</v>
      </c>
      <c r="AT192" s="24" t="s">
        <v>490</v>
      </c>
    </row>
    <row r="193" spans="1:46" x14ac:dyDescent="0.5">
      <c r="A193" s="24">
        <v>232</v>
      </c>
      <c r="B193" s="24"/>
      <c r="C193" s="24" t="s">
        <v>77</v>
      </c>
      <c r="D193" s="24" t="s">
        <v>854</v>
      </c>
      <c r="E193" s="24" t="s">
        <v>842</v>
      </c>
      <c r="F193" s="77" t="str">
        <f t="shared" si="21"/>
        <v>G&amp;D HIGGINS MECHANICAL SERVICES LTD</v>
      </c>
      <c r="G193" s="24" t="s">
        <v>855</v>
      </c>
      <c r="H193" s="24" t="s">
        <v>768</v>
      </c>
      <c r="I193" s="24" t="s">
        <v>768</v>
      </c>
      <c r="J193" s="24" t="s">
        <v>190</v>
      </c>
      <c r="K193" s="24" t="s">
        <v>769</v>
      </c>
      <c r="L193" s="25">
        <v>43258</v>
      </c>
      <c r="M193" s="25">
        <v>43364</v>
      </c>
      <c r="N193" s="81">
        <f t="shared" si="32"/>
        <v>43364</v>
      </c>
      <c r="O193" s="77" t="str">
        <f t="shared" ca="1" si="33"/>
        <v>Expired</v>
      </c>
      <c r="P193" s="77" t="str" cm="1">
        <f t="array" aca="1" ref="P193" ca="1">_xlfn.IFS((N193-TODAY())&gt;=547,"06 Expires over 18 months",(N193-TODAY())&gt;=365,"05 Expires in 18 months",(N193-TODAY())&gt;=183,"04 Expires in 12 months",(N193-TODAY())&gt;=92,"03 Expires in 6 months",(N193-TODAY())&gt;=31,"02 Expires in 3 months",(N193-TODAY())&gt;=0,"01 Expires in 30 days",(N193-TODAY())&gt;=-31,"01 Expired last 30 days",(N193-TODAY())&gt;=-92,"02 Expired last 3 months",(N193-TODAY())&gt;=-183,"03 Expired last 6 months",(N193-TODAY())&gt;=-365,"04 Expired last 12 months",(N193-TODAY())&gt;=-547,"05 Expired last 18 months",TRUE,"06 Expired over 18 months")</f>
        <v>06 Expired over 18 months</v>
      </c>
      <c r="Q193" s="65">
        <v>369160</v>
      </c>
      <c r="R193" s="84">
        <f t="shared" si="31"/>
        <v>369160</v>
      </c>
      <c r="S193" s="77" t="str" cm="1">
        <f t="array" ref="S193">_xlfn.IFS(R193&gt;5000000,"Gold",R193&gt;=500000,"Silver",R193&gt;30000,"Bronze",TRUE,"Transactional")</f>
        <v>Bronze</v>
      </c>
      <c r="T193" s="24" t="s">
        <v>122</v>
      </c>
      <c r="U193" s="101" t="s">
        <v>123</v>
      </c>
      <c r="V193" s="101" t="s">
        <v>124</v>
      </c>
      <c r="W193" s="77" t="str">
        <f t="shared" si="24"/>
        <v>No</v>
      </c>
      <c r="X193" s="77" t="str">
        <f>IFERROR(_xlfn.XLOOKUP(J193&amp;"||"&amp;K193,'Mapping Ref.'!$J$2:$J$538,'Mapping Ref.'!$K$2:$K$538),"")</f>
        <v>Childrens &amp; Adults</v>
      </c>
      <c r="Y193" s="77" t="str" cm="1">
        <f t="array" ref="Y193">_xlfn.IFS(R193&gt;2000000,"For Publication",R193&gt;100000,"PID",R193&gt;30000,"RFQ",TRUE,"Transactional")</f>
        <v>PID</v>
      </c>
      <c r="Z193" s="24" t="s">
        <v>76</v>
      </c>
      <c r="AA193" s="32">
        <v>3.5</v>
      </c>
      <c r="AB193" s="24">
        <v>0</v>
      </c>
      <c r="AC193" s="25">
        <v>43397</v>
      </c>
      <c r="AD193" s="24" t="s">
        <v>58</v>
      </c>
      <c r="AE193" s="24">
        <v>0</v>
      </c>
      <c r="AF193" s="24"/>
      <c r="AG193" s="24"/>
      <c r="AH193" s="24" t="s">
        <v>60</v>
      </c>
      <c r="AI193" s="24"/>
      <c r="AJ193" s="24" t="s">
        <v>60</v>
      </c>
      <c r="AK193" s="24"/>
      <c r="AL193" s="24"/>
      <c r="AM193" s="24"/>
      <c r="AN193" s="24"/>
      <c r="AO193" s="24"/>
      <c r="AP193" s="24" t="s">
        <v>60</v>
      </c>
      <c r="AQ193" s="24"/>
      <c r="AR193" s="24"/>
      <c r="AS193" s="89">
        <f t="shared" si="34"/>
        <v>3</v>
      </c>
      <c r="AT193" s="24" t="s">
        <v>856</v>
      </c>
    </row>
    <row r="194" spans="1:46" x14ac:dyDescent="0.5">
      <c r="A194" s="24">
        <v>233</v>
      </c>
      <c r="B194" s="24"/>
      <c r="C194" s="24" t="s">
        <v>77</v>
      </c>
      <c r="D194" s="24" t="s">
        <v>857</v>
      </c>
      <c r="E194" s="24" t="s">
        <v>858</v>
      </c>
      <c r="F194" s="77" t="str">
        <f t="shared" ref="F194:F257" si="35">IF(AT194&lt;&gt;"",AT194,G194)</f>
        <v>BORRAS CONSTRUCTION LTD</v>
      </c>
      <c r="G194" s="24" t="s">
        <v>847</v>
      </c>
      <c r="H194" s="24" t="s">
        <v>768</v>
      </c>
      <c r="I194" s="24" t="s">
        <v>768</v>
      </c>
      <c r="J194" s="24" t="s">
        <v>190</v>
      </c>
      <c r="K194" s="24" t="s">
        <v>769</v>
      </c>
      <c r="L194" s="25">
        <v>43269</v>
      </c>
      <c r="M194" s="25">
        <v>43343</v>
      </c>
      <c r="N194" s="81">
        <f t="shared" si="32"/>
        <v>43343</v>
      </c>
      <c r="O194" s="77" t="str">
        <f t="shared" ca="1" si="33"/>
        <v>Expired</v>
      </c>
      <c r="P194" s="77" t="str" cm="1">
        <f t="array" aca="1" ref="P194" ca="1">_xlfn.IFS((N194-TODAY())&gt;=547,"06 Expires over 18 months",(N194-TODAY())&gt;=365,"05 Expires in 18 months",(N194-TODAY())&gt;=183,"04 Expires in 12 months",(N194-TODAY())&gt;=92,"03 Expires in 6 months",(N194-TODAY())&gt;=31,"02 Expires in 3 months",(N194-TODAY())&gt;=0,"01 Expires in 30 days",(N194-TODAY())&gt;=-31,"01 Expired last 30 days",(N194-TODAY())&gt;=-92,"02 Expired last 3 months",(N194-TODAY())&gt;=-183,"03 Expired last 6 months",(N194-TODAY())&gt;=-365,"04 Expired last 12 months",(N194-TODAY())&gt;=-547,"05 Expired last 18 months",TRUE,"06 Expired over 18 months")</f>
        <v>06 Expired over 18 months</v>
      </c>
      <c r="Q194" s="65">
        <v>231256.2</v>
      </c>
      <c r="R194" s="84">
        <f t="shared" si="31"/>
        <v>231256.2</v>
      </c>
      <c r="S194" s="77" t="str" cm="1">
        <f t="array" ref="S194">_xlfn.IFS(R194&gt;5000000,"Gold",R194&gt;=500000,"Silver",R194&gt;30000,"Bronze",TRUE,"Transactional")</f>
        <v>Bronze</v>
      </c>
      <c r="T194" s="24" t="s">
        <v>122</v>
      </c>
      <c r="U194" s="101" t="s">
        <v>123</v>
      </c>
      <c r="V194" s="101" t="s">
        <v>124</v>
      </c>
      <c r="W194" s="77" t="str">
        <f t="shared" ref="W194:W257" si="36">IF(AB194&gt;0,"Yes","No")</f>
        <v>No</v>
      </c>
      <c r="X194" s="77" t="str">
        <f>IFERROR(_xlfn.XLOOKUP(J194&amp;"||"&amp;K194,'Mapping Ref.'!$J$2:$J$538,'Mapping Ref.'!$K$2:$K$538),"")</f>
        <v>Childrens &amp; Adults</v>
      </c>
      <c r="Y194" s="77" t="str" cm="1">
        <f t="array" ref="Y194">_xlfn.IFS(R194&gt;2000000,"For Publication",R194&gt;100000,"PID",R194&gt;30000,"RFQ",TRUE,"Transactional")</f>
        <v>PID</v>
      </c>
      <c r="Z194" s="24" t="s">
        <v>76</v>
      </c>
      <c r="AA194" s="32">
        <v>2.5</v>
      </c>
      <c r="AB194" s="24">
        <v>0</v>
      </c>
      <c r="AC194" s="25">
        <v>43397</v>
      </c>
      <c r="AD194" s="24" t="s">
        <v>58</v>
      </c>
      <c r="AE194" s="24">
        <v>0</v>
      </c>
      <c r="AF194" s="24"/>
      <c r="AG194" s="24"/>
      <c r="AH194" s="24" t="s">
        <v>60</v>
      </c>
      <c r="AI194" s="24"/>
      <c r="AJ194" s="24" t="s">
        <v>60</v>
      </c>
      <c r="AK194" s="24"/>
      <c r="AL194" s="24"/>
      <c r="AM194" s="24"/>
      <c r="AN194" s="24"/>
      <c r="AO194" s="24"/>
      <c r="AP194" s="24" t="s">
        <v>60</v>
      </c>
      <c r="AQ194" s="24"/>
      <c r="AR194" s="24"/>
      <c r="AS194" s="89">
        <f t="shared" si="34"/>
        <v>2</v>
      </c>
      <c r="AT194" s="24" t="s">
        <v>848</v>
      </c>
    </row>
    <row r="195" spans="1:46" x14ac:dyDescent="0.5">
      <c r="A195" s="24">
        <v>234</v>
      </c>
      <c r="B195" s="24"/>
      <c r="C195" s="24" t="s">
        <v>77</v>
      </c>
      <c r="D195" s="24" t="s">
        <v>859</v>
      </c>
      <c r="E195" s="24" t="s">
        <v>860</v>
      </c>
      <c r="F195" s="77" t="str">
        <f t="shared" si="35"/>
        <v>A.S.R CONSTRUCTION UK LIMITED</v>
      </c>
      <c r="G195" s="24" t="s">
        <v>831</v>
      </c>
      <c r="H195" s="24" t="s">
        <v>768</v>
      </c>
      <c r="I195" s="24" t="s">
        <v>768</v>
      </c>
      <c r="J195" s="24" t="s">
        <v>190</v>
      </c>
      <c r="K195" s="24" t="s">
        <v>769</v>
      </c>
      <c r="L195" s="25">
        <v>43322</v>
      </c>
      <c r="M195" s="25">
        <v>43346</v>
      </c>
      <c r="N195" s="81">
        <f t="shared" si="32"/>
        <v>43346</v>
      </c>
      <c r="O195" s="77" t="str">
        <f t="shared" ca="1" si="33"/>
        <v>Expired</v>
      </c>
      <c r="P195" s="77" t="str" cm="1">
        <f t="array" aca="1" ref="P195" ca="1">_xlfn.IFS((N195-TODAY())&gt;=547,"06 Expires over 18 months",(N195-TODAY())&gt;=365,"05 Expires in 18 months",(N195-TODAY())&gt;=183,"04 Expires in 12 months",(N195-TODAY())&gt;=92,"03 Expires in 6 months",(N195-TODAY())&gt;=31,"02 Expires in 3 months",(N195-TODAY())&gt;=0,"01 Expires in 30 days",(N195-TODAY())&gt;=-31,"01 Expired last 30 days",(N195-TODAY())&gt;=-92,"02 Expired last 3 months",(N195-TODAY())&gt;=-183,"03 Expired last 6 months",(N195-TODAY())&gt;=-365,"04 Expired last 12 months",(N195-TODAY())&gt;=-547,"05 Expired last 18 months",TRUE,"06 Expired over 18 months")</f>
        <v>06 Expired over 18 months</v>
      </c>
      <c r="Q195" s="65">
        <v>35468</v>
      </c>
      <c r="R195" s="84">
        <f t="shared" si="31"/>
        <v>35468</v>
      </c>
      <c r="S195" s="77" t="str" cm="1">
        <f t="array" ref="S195">_xlfn.IFS(R195&gt;5000000,"Gold",R195&gt;=500000,"Silver",R195&gt;30000,"Bronze",TRUE,"Transactional")</f>
        <v>Bronze</v>
      </c>
      <c r="T195" s="24" t="s">
        <v>122</v>
      </c>
      <c r="U195" s="101" t="s">
        <v>366</v>
      </c>
      <c r="V195" s="101" t="s">
        <v>770</v>
      </c>
      <c r="W195" s="77" t="str">
        <f t="shared" si="36"/>
        <v>No</v>
      </c>
      <c r="X195" s="77" t="str">
        <f>IFERROR(_xlfn.XLOOKUP(J195&amp;"||"&amp;K195,'Mapping Ref.'!$J$2:$J$538,'Mapping Ref.'!$K$2:$K$538),"")</f>
        <v>Childrens &amp; Adults</v>
      </c>
      <c r="Y195" s="77" t="str" cm="1">
        <f t="array" ref="Y195">_xlfn.IFS(R195&gt;2000000,"For Publication",R195&gt;100000,"PID",R195&gt;30000,"RFQ",TRUE,"Transactional")</f>
        <v>RFQ</v>
      </c>
      <c r="Z195" s="24" t="s">
        <v>76</v>
      </c>
      <c r="AA195" s="32">
        <v>1</v>
      </c>
      <c r="AB195" s="24">
        <v>0</v>
      </c>
      <c r="AC195" s="25">
        <v>43397</v>
      </c>
      <c r="AD195" s="24" t="s">
        <v>58</v>
      </c>
      <c r="AE195" s="24">
        <v>0</v>
      </c>
      <c r="AF195" s="24" t="s">
        <v>59</v>
      </c>
      <c r="AG195" s="24"/>
      <c r="AH195" s="24" t="s">
        <v>59</v>
      </c>
      <c r="AI195" s="24"/>
      <c r="AJ195" s="24" t="s">
        <v>60</v>
      </c>
      <c r="AK195" s="24"/>
      <c r="AL195" s="24"/>
      <c r="AM195" s="24"/>
      <c r="AN195" s="24"/>
      <c r="AO195" s="24"/>
      <c r="AP195" s="24" t="s">
        <v>60</v>
      </c>
      <c r="AQ195" s="24"/>
      <c r="AR195" s="24"/>
      <c r="AS195" s="89">
        <f t="shared" si="34"/>
        <v>0</v>
      </c>
      <c r="AT195" s="24" t="s">
        <v>832</v>
      </c>
    </row>
    <row r="196" spans="1:46" x14ac:dyDescent="0.5">
      <c r="A196" s="24">
        <v>235</v>
      </c>
      <c r="B196" s="24"/>
      <c r="C196" s="24" t="s">
        <v>77</v>
      </c>
      <c r="D196" s="24" t="s">
        <v>861</v>
      </c>
      <c r="E196" s="24" t="s">
        <v>862</v>
      </c>
      <c r="F196" s="77" t="str">
        <f t="shared" si="35"/>
        <v>GS JAMES Mechanical Services Ltd</v>
      </c>
      <c r="G196" s="24" t="s">
        <v>863</v>
      </c>
      <c r="H196" s="24" t="s">
        <v>768</v>
      </c>
      <c r="I196" s="24" t="s">
        <v>768</v>
      </c>
      <c r="J196" s="24" t="s">
        <v>190</v>
      </c>
      <c r="K196" s="24" t="s">
        <v>769</v>
      </c>
      <c r="L196" s="25">
        <v>43264</v>
      </c>
      <c r="M196" s="25">
        <v>43343</v>
      </c>
      <c r="N196" s="81">
        <f t="shared" si="32"/>
        <v>43343</v>
      </c>
      <c r="O196" s="77" t="str">
        <f t="shared" ca="1" si="33"/>
        <v>Expired</v>
      </c>
      <c r="P196" s="77" t="str" cm="1">
        <f t="array" aca="1" ref="P196" ca="1">_xlfn.IFS((N196-TODAY())&gt;=547,"06 Expires over 18 months",(N196-TODAY())&gt;=365,"05 Expires in 18 months",(N196-TODAY())&gt;=183,"04 Expires in 12 months",(N196-TODAY())&gt;=92,"03 Expires in 6 months",(N196-TODAY())&gt;=31,"02 Expires in 3 months",(N196-TODAY())&gt;=0,"01 Expires in 30 days",(N196-TODAY())&gt;=-31,"01 Expired last 30 days",(N196-TODAY())&gt;=-92,"02 Expired last 3 months",(N196-TODAY())&gt;=-183,"03 Expired last 6 months",(N196-TODAY())&gt;=-365,"04 Expired last 12 months",(N196-TODAY())&gt;=-547,"05 Expired last 18 months",TRUE,"06 Expired over 18 months")</f>
        <v>06 Expired over 18 months</v>
      </c>
      <c r="Q196" s="65">
        <v>108045</v>
      </c>
      <c r="R196" s="84">
        <f t="shared" si="31"/>
        <v>108045</v>
      </c>
      <c r="S196" s="77" t="str" cm="1">
        <f t="array" ref="S196">_xlfn.IFS(R196&gt;5000000,"Gold",R196&gt;=500000,"Silver",R196&gt;30000,"Bronze",TRUE,"Transactional")</f>
        <v>Bronze</v>
      </c>
      <c r="T196" s="24" t="s">
        <v>122</v>
      </c>
      <c r="U196" s="101" t="s">
        <v>366</v>
      </c>
      <c r="V196" s="101" t="s">
        <v>853</v>
      </c>
      <c r="W196" s="77" t="str">
        <f t="shared" si="36"/>
        <v>No</v>
      </c>
      <c r="X196" s="77" t="str">
        <f>IFERROR(_xlfn.XLOOKUP(J196&amp;"||"&amp;K196,'Mapping Ref.'!$J$2:$J$538,'Mapping Ref.'!$K$2:$K$538),"")</f>
        <v>Childrens &amp; Adults</v>
      </c>
      <c r="Y196" s="77" t="str" cm="1">
        <f t="array" ref="Y196">_xlfn.IFS(R196&gt;2000000,"For Publication",R196&gt;100000,"PID",R196&gt;30000,"RFQ",TRUE,"Transactional")</f>
        <v>PID</v>
      </c>
      <c r="Z196" s="24" t="s">
        <v>76</v>
      </c>
      <c r="AA196" s="32">
        <v>2.5</v>
      </c>
      <c r="AB196" s="24">
        <v>0</v>
      </c>
      <c r="AC196" s="25">
        <v>43397</v>
      </c>
      <c r="AD196" s="24" t="s">
        <v>58</v>
      </c>
      <c r="AE196" s="24">
        <v>0</v>
      </c>
      <c r="AF196" s="24"/>
      <c r="AG196" s="24"/>
      <c r="AH196" s="24" t="s">
        <v>60</v>
      </c>
      <c r="AI196" s="24"/>
      <c r="AJ196" s="24" t="s">
        <v>60</v>
      </c>
      <c r="AK196" s="24"/>
      <c r="AL196" s="24"/>
      <c r="AM196" s="24"/>
      <c r="AN196" s="24"/>
      <c r="AO196" s="24"/>
      <c r="AP196" s="24" t="s">
        <v>60</v>
      </c>
      <c r="AQ196" s="24"/>
      <c r="AR196" s="24"/>
      <c r="AS196" s="89">
        <f t="shared" si="34"/>
        <v>2</v>
      </c>
      <c r="AT196" s="24" t="s">
        <v>864</v>
      </c>
    </row>
    <row r="197" spans="1:46" x14ac:dyDescent="0.5">
      <c r="A197" s="24">
        <v>236</v>
      </c>
      <c r="B197" s="24"/>
      <c r="C197" s="24" t="s">
        <v>77</v>
      </c>
      <c r="D197" s="24" t="s">
        <v>865</v>
      </c>
      <c r="E197" s="24" t="s">
        <v>860</v>
      </c>
      <c r="F197" s="77" t="str">
        <f t="shared" si="35"/>
        <v>A.S.R CONSTRUCTION UK LIMITED</v>
      </c>
      <c r="G197" s="24" t="s">
        <v>831</v>
      </c>
      <c r="H197" s="24" t="s">
        <v>768</v>
      </c>
      <c r="I197" s="24" t="s">
        <v>768</v>
      </c>
      <c r="J197" s="24" t="s">
        <v>190</v>
      </c>
      <c r="K197" s="24" t="s">
        <v>769</v>
      </c>
      <c r="L197" s="25">
        <v>43322</v>
      </c>
      <c r="M197" s="25">
        <v>43343</v>
      </c>
      <c r="N197" s="81">
        <f t="shared" si="32"/>
        <v>43343</v>
      </c>
      <c r="O197" s="77" t="str">
        <f t="shared" ca="1" si="33"/>
        <v>Expired</v>
      </c>
      <c r="P197" s="77" t="str" cm="1">
        <f t="array" aca="1" ref="P197" ca="1">_xlfn.IFS((N197-TODAY())&gt;=547,"06 Expires over 18 months",(N197-TODAY())&gt;=365,"05 Expires in 18 months",(N197-TODAY())&gt;=183,"04 Expires in 12 months",(N197-TODAY())&gt;=92,"03 Expires in 6 months",(N197-TODAY())&gt;=31,"02 Expires in 3 months",(N197-TODAY())&gt;=0,"01 Expires in 30 days",(N197-TODAY())&gt;=-31,"01 Expired last 30 days",(N197-TODAY())&gt;=-92,"02 Expired last 3 months",(N197-TODAY())&gt;=-183,"03 Expired last 6 months",(N197-TODAY())&gt;=-365,"04 Expired last 12 months",(N197-TODAY())&gt;=-547,"05 Expired last 18 months",TRUE,"06 Expired over 18 months")</f>
        <v>06 Expired over 18 months</v>
      </c>
      <c r="Q197" s="65">
        <v>32377</v>
      </c>
      <c r="R197" s="84">
        <f t="shared" si="31"/>
        <v>32377</v>
      </c>
      <c r="S197" s="77" t="str" cm="1">
        <f t="array" ref="S197">_xlfn.IFS(R197&gt;5000000,"Gold",R197&gt;=500000,"Silver",R197&gt;30000,"Bronze",TRUE,"Transactional")</f>
        <v>Bronze</v>
      </c>
      <c r="T197" s="24" t="s">
        <v>122</v>
      </c>
      <c r="U197" s="101" t="s">
        <v>366</v>
      </c>
      <c r="V197" s="101" t="s">
        <v>770</v>
      </c>
      <c r="W197" s="77" t="str">
        <f t="shared" si="36"/>
        <v>No</v>
      </c>
      <c r="X197" s="77" t="str">
        <f>IFERROR(_xlfn.XLOOKUP(J197&amp;"||"&amp;K197,'Mapping Ref.'!$J$2:$J$538,'Mapping Ref.'!$K$2:$K$538),"")</f>
        <v>Childrens &amp; Adults</v>
      </c>
      <c r="Y197" s="77" t="str" cm="1">
        <f t="array" ref="Y197">_xlfn.IFS(R197&gt;2000000,"For Publication",R197&gt;100000,"PID",R197&gt;30000,"RFQ",TRUE,"Transactional")</f>
        <v>RFQ</v>
      </c>
      <c r="Z197" s="24" t="s">
        <v>76</v>
      </c>
      <c r="AA197" s="32">
        <v>1</v>
      </c>
      <c r="AB197" s="24">
        <v>0</v>
      </c>
      <c r="AC197" s="25">
        <v>43397</v>
      </c>
      <c r="AD197" s="24" t="s">
        <v>58</v>
      </c>
      <c r="AE197" s="24">
        <v>0</v>
      </c>
      <c r="AF197" s="24" t="s">
        <v>59</v>
      </c>
      <c r="AG197" s="24"/>
      <c r="AH197" s="24" t="s">
        <v>59</v>
      </c>
      <c r="AI197" s="24"/>
      <c r="AJ197" s="24" t="s">
        <v>60</v>
      </c>
      <c r="AK197" s="24"/>
      <c r="AL197" s="24"/>
      <c r="AM197" s="24"/>
      <c r="AN197" s="24"/>
      <c r="AO197" s="24"/>
      <c r="AP197" s="24" t="s">
        <v>60</v>
      </c>
      <c r="AQ197" s="24"/>
      <c r="AR197" s="24"/>
      <c r="AS197" s="89">
        <f t="shared" si="34"/>
        <v>0</v>
      </c>
      <c r="AT197" s="24" t="s">
        <v>832</v>
      </c>
    </row>
    <row r="198" spans="1:46" x14ac:dyDescent="0.5">
      <c r="A198" s="24">
        <v>237</v>
      </c>
      <c r="B198" s="24"/>
      <c r="C198" s="24" t="s">
        <v>77</v>
      </c>
      <c r="D198" s="24" t="s">
        <v>866</v>
      </c>
      <c r="E198" s="24" t="s">
        <v>867</v>
      </c>
      <c r="F198" s="77" t="str">
        <f t="shared" si="35"/>
        <v>CUTTLE CONSTRUCTION LTD</v>
      </c>
      <c r="G198" s="24" t="s">
        <v>868</v>
      </c>
      <c r="H198" s="24" t="s">
        <v>768</v>
      </c>
      <c r="I198" s="24" t="s">
        <v>768</v>
      </c>
      <c r="J198" s="24" t="s">
        <v>190</v>
      </c>
      <c r="K198" s="24" t="s">
        <v>769</v>
      </c>
      <c r="L198" s="25">
        <v>43255</v>
      </c>
      <c r="M198" s="25">
        <v>43350</v>
      </c>
      <c r="N198" s="81">
        <f t="shared" si="32"/>
        <v>43350</v>
      </c>
      <c r="O198" s="77" t="str">
        <f t="shared" ca="1" si="33"/>
        <v>Expired</v>
      </c>
      <c r="P198" s="77" t="str" cm="1">
        <f t="array" aca="1" ref="P198" ca="1">_xlfn.IFS((N198-TODAY())&gt;=547,"06 Expires over 18 months",(N198-TODAY())&gt;=365,"05 Expires in 18 months",(N198-TODAY())&gt;=183,"04 Expires in 12 months",(N198-TODAY())&gt;=92,"03 Expires in 6 months",(N198-TODAY())&gt;=31,"02 Expires in 3 months",(N198-TODAY())&gt;=0,"01 Expires in 30 days",(N198-TODAY())&gt;=-31,"01 Expired last 30 days",(N198-TODAY())&gt;=-92,"02 Expired last 3 months",(N198-TODAY())&gt;=-183,"03 Expired last 6 months",(N198-TODAY())&gt;=-365,"04 Expired last 12 months",(N198-TODAY())&gt;=-547,"05 Expired last 18 months",TRUE,"06 Expired over 18 months")</f>
        <v>06 Expired over 18 months</v>
      </c>
      <c r="Q198" s="65">
        <v>69938</v>
      </c>
      <c r="R198" s="84">
        <f t="shared" si="31"/>
        <v>69938</v>
      </c>
      <c r="S198" s="77" t="str" cm="1">
        <f t="array" ref="S198">_xlfn.IFS(R198&gt;5000000,"Gold",R198&gt;=500000,"Silver",R198&gt;30000,"Bronze",TRUE,"Transactional")</f>
        <v>Bronze</v>
      </c>
      <c r="T198" s="24" t="s">
        <v>122</v>
      </c>
      <c r="U198" s="101" t="s">
        <v>366</v>
      </c>
      <c r="V198" s="101" t="s">
        <v>770</v>
      </c>
      <c r="W198" s="77" t="str">
        <f t="shared" si="36"/>
        <v>No</v>
      </c>
      <c r="X198" s="77" t="str">
        <f>IFERROR(_xlfn.XLOOKUP(J198&amp;"||"&amp;K198,'Mapping Ref.'!$J$2:$J$538,'Mapping Ref.'!$K$2:$K$538),"")</f>
        <v>Childrens &amp; Adults</v>
      </c>
      <c r="Y198" s="77" t="str" cm="1">
        <f t="array" ref="Y198">_xlfn.IFS(R198&gt;2000000,"For Publication",R198&gt;100000,"PID",R198&gt;30000,"RFQ",TRUE,"Transactional")</f>
        <v>RFQ</v>
      </c>
      <c r="Z198" s="24" t="s">
        <v>76</v>
      </c>
      <c r="AA198" s="32">
        <v>3</v>
      </c>
      <c r="AB198" s="24">
        <v>0</v>
      </c>
      <c r="AC198" s="25">
        <v>43397</v>
      </c>
      <c r="AD198" s="24" t="s">
        <v>58</v>
      </c>
      <c r="AE198" s="24">
        <v>0</v>
      </c>
      <c r="AF198" s="24"/>
      <c r="AG198" s="24"/>
      <c r="AH198" s="24" t="s">
        <v>60</v>
      </c>
      <c r="AI198" s="24"/>
      <c r="AJ198" s="24" t="s">
        <v>60</v>
      </c>
      <c r="AK198" s="24"/>
      <c r="AL198" s="24"/>
      <c r="AM198" s="24"/>
      <c r="AN198" s="24"/>
      <c r="AO198" s="24"/>
      <c r="AP198" s="24" t="s">
        <v>60</v>
      </c>
      <c r="AQ198" s="24"/>
      <c r="AR198" s="24"/>
      <c r="AS198" s="89">
        <f t="shared" si="34"/>
        <v>3</v>
      </c>
      <c r="AT198" s="24" t="s">
        <v>869</v>
      </c>
    </row>
    <row r="199" spans="1:46" x14ac:dyDescent="0.5">
      <c r="A199" s="24">
        <v>238</v>
      </c>
      <c r="B199" s="24"/>
      <c r="C199" s="24" t="s">
        <v>77</v>
      </c>
      <c r="D199" s="24" t="s">
        <v>870</v>
      </c>
      <c r="E199" s="24" t="s">
        <v>871</v>
      </c>
      <c r="F199" s="77" t="str">
        <f t="shared" si="35"/>
        <v>TWOFOLD LTD</v>
      </c>
      <c r="G199" s="24" t="s">
        <v>872</v>
      </c>
      <c r="H199" s="24" t="s">
        <v>702</v>
      </c>
      <c r="I199" s="24" t="s">
        <v>703</v>
      </c>
      <c r="J199" s="24" t="s">
        <v>52</v>
      </c>
      <c r="K199" s="24" t="s">
        <v>873</v>
      </c>
      <c r="L199" s="25">
        <v>43210</v>
      </c>
      <c r="M199" s="25">
        <v>43940</v>
      </c>
      <c r="N199" s="81">
        <f t="shared" si="32"/>
        <v>44305</v>
      </c>
      <c r="O199" s="77" t="str">
        <f t="shared" ca="1" si="33"/>
        <v>Expired</v>
      </c>
      <c r="P199" s="77" t="str" cm="1">
        <f t="array" aca="1" ref="P199" ca="1">_xlfn.IFS((N199-TODAY())&gt;=547,"06 Expires over 18 months",(N199-TODAY())&gt;=365,"05 Expires in 18 months",(N199-TODAY())&gt;=183,"04 Expires in 12 months",(N199-TODAY())&gt;=92,"03 Expires in 6 months",(N199-TODAY())&gt;=31,"02 Expires in 3 months",(N199-TODAY())&gt;=0,"01 Expires in 30 days",(N199-TODAY())&gt;=-31,"01 Expired last 30 days",(N199-TODAY())&gt;=-92,"02 Expired last 3 months",(N199-TODAY())&gt;=-183,"03 Expired last 6 months",(N199-TODAY())&gt;=-365,"04 Expired last 12 months",(N199-TODAY())&gt;=-547,"05 Expired last 18 months",TRUE,"06 Expired over 18 months")</f>
        <v>06 Expired over 18 months</v>
      </c>
      <c r="Q199" s="65">
        <v>3000</v>
      </c>
      <c r="R199" s="84">
        <f t="shared" si="31"/>
        <v>8750</v>
      </c>
      <c r="S199" s="77" t="str" cm="1">
        <f t="array" ref="S199">_xlfn.IFS(R199&gt;5000000,"Gold",R199&gt;=500000,"Silver",R199&gt;30000,"Bronze",TRUE,"Transactional")</f>
        <v>Transactional</v>
      </c>
      <c r="T199" s="24" t="s">
        <v>54</v>
      </c>
      <c r="U199" s="101" t="s">
        <v>445</v>
      </c>
      <c r="V199" s="101" t="s">
        <v>874</v>
      </c>
      <c r="W199" s="77" t="str">
        <f t="shared" si="36"/>
        <v>Yes</v>
      </c>
      <c r="X199" s="77" t="str">
        <f>IFERROR(_xlfn.XLOOKUP(J199&amp;"||"&amp;K199,'Mapping Ref.'!$J$2:$J$538,'Mapping Ref.'!$K$2:$K$538),"")</f>
        <v>Corporate</v>
      </c>
      <c r="Y199" s="77" t="str" cm="1">
        <f t="array" ref="Y199">_xlfn.IFS(R199&gt;2000000,"For Publication",R199&gt;100000,"PID",R199&gt;30000,"RFQ",TRUE,"Transactional")</f>
        <v>Transactional</v>
      </c>
      <c r="Z199" s="24" t="s">
        <v>101</v>
      </c>
      <c r="AA199" s="32">
        <v>24</v>
      </c>
      <c r="AB199" s="24">
        <v>12</v>
      </c>
      <c r="AC199" s="25">
        <v>43397</v>
      </c>
      <c r="AD199" s="24" t="s">
        <v>661</v>
      </c>
      <c r="AE199" s="24">
        <v>0</v>
      </c>
      <c r="AF199" s="24"/>
      <c r="AG199" s="24"/>
      <c r="AH199" s="24" t="s">
        <v>60</v>
      </c>
      <c r="AI199" s="24"/>
      <c r="AJ199" s="24" t="s">
        <v>60</v>
      </c>
      <c r="AK199" s="24"/>
      <c r="AL199" s="24"/>
      <c r="AM199" s="24"/>
      <c r="AN199" s="24"/>
      <c r="AO199" s="24"/>
      <c r="AP199" s="24" t="s">
        <v>60</v>
      </c>
      <c r="AQ199" s="24"/>
      <c r="AR199" s="24"/>
      <c r="AS199" s="89">
        <f t="shared" si="34"/>
        <v>35</v>
      </c>
      <c r="AT199" s="24" t="s">
        <v>875</v>
      </c>
    </row>
    <row r="200" spans="1:46" x14ac:dyDescent="0.5">
      <c r="A200" s="24">
        <v>239</v>
      </c>
      <c r="B200" s="24"/>
      <c r="C200" s="24" t="s">
        <v>77</v>
      </c>
      <c r="D200" s="24" t="s">
        <v>870</v>
      </c>
      <c r="E200" s="24" t="s">
        <v>876</v>
      </c>
      <c r="F200" s="77" t="str">
        <f t="shared" si="35"/>
        <v>TWOFOLD LTD</v>
      </c>
      <c r="G200" s="24" t="s">
        <v>872</v>
      </c>
      <c r="H200" s="24" t="s">
        <v>702</v>
      </c>
      <c r="I200" s="24" t="s">
        <v>703</v>
      </c>
      <c r="J200" s="24" t="s">
        <v>52</v>
      </c>
      <c r="K200" s="24" t="s">
        <v>873</v>
      </c>
      <c r="L200" s="25">
        <v>43210</v>
      </c>
      <c r="M200" s="25">
        <v>43940</v>
      </c>
      <c r="N200" s="81">
        <f t="shared" si="32"/>
        <v>44305</v>
      </c>
      <c r="O200" s="77" t="str">
        <f t="shared" ca="1" si="33"/>
        <v>Expired</v>
      </c>
      <c r="P200" s="77" t="str" cm="1">
        <f t="array" aca="1" ref="P200" ca="1">_xlfn.IFS((N200-TODAY())&gt;=547,"06 Expires over 18 months",(N200-TODAY())&gt;=365,"05 Expires in 18 months",(N200-TODAY())&gt;=183,"04 Expires in 12 months",(N200-TODAY())&gt;=92,"03 Expires in 6 months",(N200-TODAY())&gt;=31,"02 Expires in 3 months",(N200-TODAY())&gt;=0,"01 Expires in 30 days",(N200-TODAY())&gt;=-31,"01 Expired last 30 days",(N200-TODAY())&gt;=-92,"02 Expired last 3 months",(N200-TODAY())&gt;=-183,"03 Expired last 6 months",(N200-TODAY())&gt;=-365,"04 Expired last 12 months",(N200-TODAY())&gt;=-547,"05 Expired last 18 months",TRUE,"06 Expired over 18 months")</f>
        <v>06 Expired over 18 months</v>
      </c>
      <c r="Q200" s="65">
        <v>1300</v>
      </c>
      <c r="R200" s="84">
        <f t="shared" si="31"/>
        <v>3791.6666666666665</v>
      </c>
      <c r="S200" s="77" t="str" cm="1">
        <f t="array" ref="S200">_xlfn.IFS(R200&gt;5000000,"Gold",R200&gt;=500000,"Silver",R200&gt;30000,"Bronze",TRUE,"Transactional")</f>
        <v>Transactional</v>
      </c>
      <c r="T200" s="24" t="s">
        <v>54</v>
      </c>
      <c r="U200" s="101" t="s">
        <v>445</v>
      </c>
      <c r="V200" s="101" t="s">
        <v>874</v>
      </c>
      <c r="W200" s="77" t="str">
        <f t="shared" si="36"/>
        <v>Yes</v>
      </c>
      <c r="X200" s="77" t="str">
        <f>IFERROR(_xlfn.XLOOKUP(J200&amp;"||"&amp;K200,'Mapping Ref.'!$J$2:$J$538,'Mapping Ref.'!$K$2:$K$538),"")</f>
        <v>Corporate</v>
      </c>
      <c r="Y200" s="77" t="str" cm="1">
        <f t="array" ref="Y200">_xlfn.IFS(R200&gt;2000000,"For Publication",R200&gt;100000,"PID",R200&gt;30000,"RFQ",TRUE,"Transactional")</f>
        <v>Transactional</v>
      </c>
      <c r="Z200" s="24" t="s">
        <v>101</v>
      </c>
      <c r="AA200" s="32">
        <v>36</v>
      </c>
      <c r="AB200" s="24">
        <v>12</v>
      </c>
      <c r="AC200" s="25">
        <v>43397</v>
      </c>
      <c r="AD200" s="24" t="s">
        <v>661</v>
      </c>
      <c r="AE200" s="24">
        <v>0</v>
      </c>
      <c r="AF200" s="24"/>
      <c r="AG200" s="24"/>
      <c r="AH200" s="24" t="s">
        <v>60</v>
      </c>
      <c r="AI200" s="24"/>
      <c r="AJ200" s="24" t="s">
        <v>60</v>
      </c>
      <c r="AK200" s="24"/>
      <c r="AL200" s="24"/>
      <c r="AM200" s="24"/>
      <c r="AN200" s="24"/>
      <c r="AO200" s="24"/>
      <c r="AP200" s="24" t="s">
        <v>60</v>
      </c>
      <c r="AQ200" s="24"/>
      <c r="AR200" s="24"/>
      <c r="AS200" s="89">
        <f t="shared" si="34"/>
        <v>35</v>
      </c>
      <c r="AT200" s="24" t="s">
        <v>875</v>
      </c>
    </row>
    <row r="201" spans="1:46" x14ac:dyDescent="0.5">
      <c r="A201" s="24">
        <v>240</v>
      </c>
      <c r="B201" s="24"/>
      <c r="C201" s="24"/>
      <c r="D201" s="24" t="s">
        <v>877</v>
      </c>
      <c r="E201" s="24" t="s">
        <v>878</v>
      </c>
      <c r="F201" s="77" t="str">
        <f t="shared" si="35"/>
        <v>CITYSPRINT (UK) LTD</v>
      </c>
      <c r="G201" s="24" t="s">
        <v>879</v>
      </c>
      <c r="H201" s="24" t="s">
        <v>880</v>
      </c>
      <c r="I201" s="24" t="s">
        <v>880</v>
      </c>
      <c r="J201" s="24" t="s">
        <v>52</v>
      </c>
      <c r="K201" s="24" t="s">
        <v>881</v>
      </c>
      <c r="L201" s="25">
        <v>42461</v>
      </c>
      <c r="M201" s="25">
        <v>43190</v>
      </c>
      <c r="N201" s="81">
        <f t="shared" si="32"/>
        <v>43555</v>
      </c>
      <c r="O201" s="77" t="str">
        <f t="shared" ca="1" si="33"/>
        <v>Expired</v>
      </c>
      <c r="P201" s="77" t="str" cm="1">
        <f t="array" aca="1" ref="P201" ca="1">_xlfn.IFS((N201-TODAY())&gt;=547,"06 Expires over 18 months",(N201-TODAY())&gt;=365,"05 Expires in 18 months",(N201-TODAY())&gt;=183,"04 Expires in 12 months",(N201-TODAY())&gt;=92,"03 Expires in 6 months",(N201-TODAY())&gt;=31,"02 Expires in 3 months",(N201-TODAY())&gt;=0,"01 Expires in 30 days",(N201-TODAY())&gt;=-31,"01 Expired last 30 days",(N201-TODAY())&gt;=-92,"02 Expired last 3 months",(N201-TODAY())&gt;=-183,"03 Expired last 6 months",(N201-TODAY())&gt;=-365,"04 Expired last 12 months",(N201-TODAY())&gt;=-547,"05 Expired last 18 months",TRUE,"06 Expired over 18 months")</f>
        <v>06 Expired over 18 months</v>
      </c>
      <c r="Q201" s="65">
        <v>85000</v>
      </c>
      <c r="R201" s="84">
        <f t="shared" si="31"/>
        <v>247916.66666666666</v>
      </c>
      <c r="S201" s="77" t="str" cm="1">
        <f t="array" ref="S201">_xlfn.IFS(R201&gt;5000000,"Gold",R201&gt;=500000,"Silver",R201&gt;30000,"Bronze",TRUE,"Transactional")</f>
        <v>Bronze</v>
      </c>
      <c r="T201" s="24" t="s">
        <v>54</v>
      </c>
      <c r="U201" s="101" t="s">
        <v>393</v>
      </c>
      <c r="V201" s="101" t="s">
        <v>394</v>
      </c>
      <c r="W201" s="77" t="str">
        <f t="shared" si="36"/>
        <v>Yes</v>
      </c>
      <c r="X201" s="77" t="str">
        <f>IFERROR(_xlfn.XLOOKUP(J201&amp;"||"&amp;K201,'Mapping Ref.'!$J$2:$J$538,'Mapping Ref.'!$K$2:$K$538),"")</f>
        <v>Corporate</v>
      </c>
      <c r="Y201" s="77" t="str" cm="1">
        <f t="array" ref="Y201">_xlfn.IFS(R201&gt;2000000,"For Publication",R201&gt;100000,"PID",R201&gt;30000,"RFQ",TRUE,"Transactional")</f>
        <v>PID</v>
      </c>
      <c r="Z201" s="24" t="s">
        <v>57</v>
      </c>
      <c r="AA201" s="32">
        <v>24</v>
      </c>
      <c r="AB201" s="24">
        <v>12</v>
      </c>
      <c r="AC201" s="25">
        <v>43397</v>
      </c>
      <c r="AD201" s="24" t="s">
        <v>102</v>
      </c>
      <c r="AE201" s="24">
        <v>109811</v>
      </c>
      <c r="AF201" s="24"/>
      <c r="AG201" s="24"/>
      <c r="AH201" s="24" t="s">
        <v>60</v>
      </c>
      <c r="AI201" s="24"/>
      <c r="AJ201" s="24" t="s">
        <v>60</v>
      </c>
      <c r="AK201" s="24"/>
      <c r="AL201" s="24"/>
      <c r="AM201" s="24"/>
      <c r="AN201" s="24"/>
      <c r="AO201" s="24">
        <v>0</v>
      </c>
      <c r="AP201" s="24" t="s">
        <v>60</v>
      </c>
      <c r="AQ201" s="24"/>
      <c r="AR201" s="24"/>
      <c r="AS201" s="89">
        <f t="shared" si="34"/>
        <v>35</v>
      </c>
      <c r="AT201" s="24" t="s">
        <v>882</v>
      </c>
    </row>
    <row r="202" spans="1:46" x14ac:dyDescent="0.5">
      <c r="A202" s="24">
        <v>241</v>
      </c>
      <c r="B202" s="24"/>
      <c r="C202" s="24"/>
      <c r="D202" s="24" t="s">
        <v>883</v>
      </c>
      <c r="E202" s="24" t="s">
        <v>884</v>
      </c>
      <c r="F202" s="77" t="str">
        <f t="shared" si="35"/>
        <v>APOGEE CORPORATION LTD</v>
      </c>
      <c r="G202" s="24" t="s">
        <v>885</v>
      </c>
      <c r="H202" s="24" t="s">
        <v>880</v>
      </c>
      <c r="I202" s="24" t="s">
        <v>880</v>
      </c>
      <c r="J202" s="24" t="s">
        <v>52</v>
      </c>
      <c r="K202" s="24" t="s">
        <v>881</v>
      </c>
      <c r="L202" s="25">
        <v>41153</v>
      </c>
      <c r="M202" s="25">
        <v>42247</v>
      </c>
      <c r="N202" s="81">
        <f t="shared" si="32"/>
        <v>42978</v>
      </c>
      <c r="O202" s="77" t="str">
        <f t="shared" ca="1" si="33"/>
        <v>Expired</v>
      </c>
      <c r="P202" s="77" t="str" cm="1">
        <f t="array" aca="1" ref="P202" ca="1">_xlfn.IFS((N202-TODAY())&gt;=547,"06 Expires over 18 months",(N202-TODAY())&gt;=365,"05 Expires in 18 months",(N202-TODAY())&gt;=183,"04 Expires in 12 months",(N202-TODAY())&gt;=92,"03 Expires in 6 months",(N202-TODAY())&gt;=31,"02 Expires in 3 months",(N202-TODAY())&gt;=0,"01 Expires in 30 days",(N202-TODAY())&gt;=-31,"01 Expired last 30 days",(N202-TODAY())&gt;=-92,"02 Expired last 3 months",(N202-TODAY())&gt;=-183,"03 Expired last 6 months",(N202-TODAY())&gt;=-365,"04 Expired last 12 months",(N202-TODAY())&gt;=-547,"05 Expired last 18 months",TRUE,"06 Expired over 18 months")</f>
        <v>06 Expired over 18 months</v>
      </c>
      <c r="Q202" s="65">
        <v>503000</v>
      </c>
      <c r="R202" s="84">
        <f t="shared" si="31"/>
        <v>2473083.3333333335</v>
      </c>
      <c r="S202" s="77" t="str" cm="1">
        <f t="array" ref="S202">_xlfn.IFS(R202&gt;5000000,"Gold",R202&gt;=500000,"Silver",R202&gt;30000,"Bronze",TRUE,"Transactional")</f>
        <v>Silver</v>
      </c>
      <c r="T202" s="24" t="s">
        <v>54</v>
      </c>
      <c r="U202" s="101" t="s">
        <v>99</v>
      </c>
      <c r="V202" s="101" t="s">
        <v>886</v>
      </c>
      <c r="W202" s="77" t="str">
        <f t="shared" si="36"/>
        <v>Yes</v>
      </c>
      <c r="X202" s="77" t="str">
        <f>IFERROR(_xlfn.XLOOKUP(J202&amp;"||"&amp;K202,'Mapping Ref.'!$J$2:$J$538,'Mapping Ref.'!$K$2:$K$538),"")</f>
        <v>Corporate</v>
      </c>
      <c r="Y202" s="77" t="str" cm="1">
        <f t="array" ref="Y202">_xlfn.IFS(R202&gt;2000000,"For Publication",R202&gt;100000,"PID",R202&gt;30000,"RFQ",TRUE,"Transactional")</f>
        <v>For Publication</v>
      </c>
      <c r="Z202" s="24" t="s">
        <v>57</v>
      </c>
      <c r="AA202" s="32">
        <v>36</v>
      </c>
      <c r="AB202" s="24">
        <v>24</v>
      </c>
      <c r="AC202" s="25">
        <v>43398</v>
      </c>
      <c r="AD202" s="24" t="s">
        <v>102</v>
      </c>
      <c r="AE202" s="24">
        <v>0</v>
      </c>
      <c r="AF202" s="24"/>
      <c r="AG202" s="24"/>
      <c r="AH202" s="24" t="s">
        <v>60</v>
      </c>
      <c r="AI202" s="24"/>
      <c r="AJ202" s="24" t="s">
        <v>60</v>
      </c>
      <c r="AK202" s="24"/>
      <c r="AL202" s="24"/>
      <c r="AM202" s="24"/>
      <c r="AN202" s="24"/>
      <c r="AO202" s="24">
        <v>0</v>
      </c>
      <c r="AP202" s="24" t="s">
        <v>60</v>
      </c>
      <c r="AQ202" s="24"/>
      <c r="AR202" s="24"/>
      <c r="AS202" s="89">
        <f t="shared" si="34"/>
        <v>59</v>
      </c>
      <c r="AT202" s="24" t="s">
        <v>887</v>
      </c>
    </row>
    <row r="203" spans="1:46" x14ac:dyDescent="0.5">
      <c r="A203" s="24">
        <v>242</v>
      </c>
      <c r="B203" s="24"/>
      <c r="C203" s="24" t="s">
        <v>77</v>
      </c>
      <c r="D203" s="24" t="s">
        <v>888</v>
      </c>
      <c r="E203" s="24" t="s">
        <v>889</v>
      </c>
      <c r="F203" s="77" t="str">
        <f t="shared" si="35"/>
        <v>ROYAL MAIL GROUP LTD</v>
      </c>
      <c r="G203" s="24" t="s">
        <v>890</v>
      </c>
      <c r="H203" s="24" t="s">
        <v>880</v>
      </c>
      <c r="I203" s="24" t="s">
        <v>880</v>
      </c>
      <c r="J203" s="24" t="s">
        <v>52</v>
      </c>
      <c r="K203" s="24" t="s">
        <v>881</v>
      </c>
      <c r="L203" s="25">
        <v>42705</v>
      </c>
      <c r="M203" s="25">
        <v>43723</v>
      </c>
      <c r="N203" s="81">
        <f t="shared" si="32"/>
        <v>44089</v>
      </c>
      <c r="O203" s="77" t="str">
        <f t="shared" ca="1" si="33"/>
        <v>Expired</v>
      </c>
      <c r="P203" s="77" t="str" cm="1">
        <f t="array" aca="1" ref="P203" ca="1">_xlfn.IFS((N203-TODAY())&gt;=547,"06 Expires over 18 months",(N203-TODAY())&gt;=365,"05 Expires in 18 months",(N203-TODAY())&gt;=183,"04 Expires in 12 months",(N203-TODAY())&gt;=92,"03 Expires in 6 months",(N203-TODAY())&gt;=31,"02 Expires in 3 months",(N203-TODAY())&gt;=0,"01 Expires in 30 days",(N203-TODAY())&gt;=-31,"01 Expired last 30 days",(N203-TODAY())&gt;=-92,"02 Expired last 3 months",(N203-TODAY())&gt;=-183,"03 Expired last 6 months",(N203-TODAY())&gt;=-365,"04 Expired last 12 months",(N203-TODAY())&gt;=-547,"05 Expired last 18 months",TRUE,"06 Expired over 18 months")</f>
        <v>06 Expired over 18 months</v>
      </c>
      <c r="Q203" s="65">
        <v>500000</v>
      </c>
      <c r="R203" s="84">
        <f t="shared" si="31"/>
        <v>1875000</v>
      </c>
      <c r="S203" s="77" t="str" cm="1">
        <f t="array" ref="S203">_xlfn.IFS(R203&gt;5000000,"Gold",R203&gt;=500000,"Silver",R203&gt;30000,"Bronze",TRUE,"Transactional")</f>
        <v>Silver</v>
      </c>
      <c r="T203" s="24" t="s">
        <v>54</v>
      </c>
      <c r="U203" s="101" t="s">
        <v>891</v>
      </c>
      <c r="V203" s="101" t="s">
        <v>892</v>
      </c>
      <c r="W203" s="77" t="str">
        <f t="shared" si="36"/>
        <v>Yes</v>
      </c>
      <c r="X203" s="77" t="str">
        <f>IFERROR(_xlfn.XLOOKUP(J203&amp;"||"&amp;K203,'Mapping Ref.'!$J$2:$J$538,'Mapping Ref.'!$K$2:$K$538),"")</f>
        <v>Corporate</v>
      </c>
      <c r="Y203" s="77" t="str" cm="1">
        <f t="array" ref="Y203">_xlfn.IFS(R203&gt;2000000,"For Publication",R203&gt;100000,"PID",R203&gt;30000,"RFQ",TRUE,"Transactional")</f>
        <v>PID</v>
      </c>
      <c r="Z203" s="24" t="s">
        <v>57</v>
      </c>
      <c r="AA203" s="32">
        <v>33.5</v>
      </c>
      <c r="AB203" s="24">
        <v>12</v>
      </c>
      <c r="AC203" s="25">
        <v>43398</v>
      </c>
      <c r="AD203" s="24" t="s">
        <v>102</v>
      </c>
      <c r="AE203" s="24">
        <v>0</v>
      </c>
      <c r="AF203" s="24" t="s">
        <v>59</v>
      </c>
      <c r="AG203" s="24"/>
      <c r="AH203" s="24" t="s">
        <v>60</v>
      </c>
      <c r="AI203" s="24"/>
      <c r="AJ203" s="24" t="s">
        <v>60</v>
      </c>
      <c r="AK203" s="24"/>
      <c r="AL203" s="24"/>
      <c r="AM203" s="24"/>
      <c r="AN203" s="24"/>
      <c r="AO203" s="24">
        <v>0</v>
      </c>
      <c r="AP203" s="24" t="s">
        <v>60</v>
      </c>
      <c r="AQ203" s="24"/>
      <c r="AR203" s="24"/>
      <c r="AS203" s="89">
        <f t="shared" si="34"/>
        <v>45</v>
      </c>
      <c r="AT203" s="24" t="s">
        <v>893</v>
      </c>
    </row>
    <row r="204" spans="1:46" x14ac:dyDescent="0.5">
      <c r="A204" s="24">
        <v>243</v>
      </c>
      <c r="B204" s="24"/>
      <c r="C204" s="24" t="s">
        <v>77</v>
      </c>
      <c r="D204" s="24" t="s">
        <v>894</v>
      </c>
      <c r="E204" s="24" t="s">
        <v>895</v>
      </c>
      <c r="F204" s="77" t="str">
        <f t="shared" si="35"/>
        <v>PREMIER PEOPLE SOLUTIONS LTD T/A PREMIER PARTNERSHIP</v>
      </c>
      <c r="G204" s="24" t="s">
        <v>896</v>
      </c>
      <c r="H204" s="24" t="s">
        <v>897</v>
      </c>
      <c r="I204" s="24" t="s">
        <v>96</v>
      </c>
      <c r="J204" s="24" t="s">
        <v>52</v>
      </c>
      <c r="K204" s="27" t="s">
        <v>237</v>
      </c>
      <c r="L204" s="25">
        <v>43191</v>
      </c>
      <c r="M204" s="25">
        <v>45016</v>
      </c>
      <c r="N204" s="81">
        <f t="shared" si="32"/>
        <v>45382</v>
      </c>
      <c r="O204" s="77" t="str">
        <f t="shared" ca="1" si="33"/>
        <v>Expired</v>
      </c>
      <c r="P204" s="77" t="str" cm="1">
        <f t="array" aca="1" ref="P204" ca="1">_xlfn.IFS((N204-TODAY())&gt;=547,"06 Expires over 18 months",(N204-TODAY())&gt;=365,"05 Expires in 18 months",(N204-TODAY())&gt;=183,"04 Expires in 12 months",(N204-TODAY())&gt;=92,"03 Expires in 6 months",(N204-TODAY())&gt;=31,"02 Expires in 3 months",(N204-TODAY())&gt;=0,"01 Expires in 30 days",(N204-TODAY())&gt;=-31,"01 Expired last 30 days",(N204-TODAY())&gt;=-92,"02 Expired last 3 months",(N204-TODAY())&gt;=-183,"03 Expired last 6 months",(N204-TODAY())&gt;=-365,"04 Expired last 12 months",(N204-TODAY())&gt;=-547,"05 Expired last 18 months",TRUE,"06 Expired over 18 months")</f>
        <v>06 Expired over 18 months</v>
      </c>
      <c r="Q204" s="65">
        <v>75000</v>
      </c>
      <c r="R204" s="84">
        <f t="shared" si="31"/>
        <v>443750</v>
      </c>
      <c r="S204" s="77" t="str" cm="1">
        <f t="array" ref="S204">_xlfn.IFS(R204&gt;5000000,"Gold",R204&gt;=500000,"Silver",R204&gt;30000,"Bronze",TRUE,"Transactional")</f>
        <v>Bronze</v>
      </c>
      <c r="T204" s="24" t="s">
        <v>54</v>
      </c>
      <c r="U204" s="101" t="s">
        <v>116</v>
      </c>
      <c r="V204" s="101" t="s">
        <v>70</v>
      </c>
      <c r="W204" s="77" t="str">
        <f t="shared" si="36"/>
        <v>Yes</v>
      </c>
      <c r="X204" s="77" t="str">
        <f>IFERROR(_xlfn.XLOOKUP(J204&amp;"||"&amp;K204,'Mapping Ref.'!$J$2:$J$538,'Mapping Ref.'!$K$2:$K$538),"")</f>
        <v>Corporate</v>
      </c>
      <c r="Y204" s="77" t="str" cm="1">
        <f t="array" ref="Y204">_xlfn.IFS(R204&gt;2000000,"For Publication",R204&gt;100000,"PID",R204&gt;30000,"RFQ",TRUE,"Transactional")</f>
        <v>PID</v>
      </c>
      <c r="Z204" s="24" t="s">
        <v>750</v>
      </c>
      <c r="AA204" s="32">
        <v>48</v>
      </c>
      <c r="AB204" s="24">
        <v>12</v>
      </c>
      <c r="AC204" s="25">
        <v>43402</v>
      </c>
      <c r="AD204" s="24" t="s">
        <v>661</v>
      </c>
      <c r="AE204" s="24">
        <v>0</v>
      </c>
      <c r="AF204" s="24"/>
      <c r="AG204" s="24"/>
      <c r="AH204" s="24" t="s">
        <v>60</v>
      </c>
      <c r="AI204" s="24" t="s">
        <v>59</v>
      </c>
      <c r="AJ204" s="24" t="s">
        <v>60</v>
      </c>
      <c r="AK204" s="24"/>
      <c r="AL204" s="24"/>
      <c r="AM204" s="24"/>
      <c r="AN204" s="24"/>
      <c r="AO204" s="24">
        <v>0</v>
      </c>
      <c r="AP204" s="24" t="s">
        <v>60</v>
      </c>
      <c r="AQ204" s="24"/>
      <c r="AR204" s="24"/>
      <c r="AS204" s="89">
        <f t="shared" si="34"/>
        <v>71</v>
      </c>
      <c r="AT204" s="24" t="s">
        <v>896</v>
      </c>
    </row>
    <row r="205" spans="1:46" x14ac:dyDescent="0.5">
      <c r="A205" s="24">
        <v>244</v>
      </c>
      <c r="B205" s="24"/>
      <c r="C205" s="24" t="s">
        <v>77</v>
      </c>
      <c r="D205" s="24" t="s">
        <v>898</v>
      </c>
      <c r="E205" s="24" t="s">
        <v>899</v>
      </c>
      <c r="F205" s="77" t="str">
        <f t="shared" si="35"/>
        <v>LEARNING POOL LTD</v>
      </c>
      <c r="G205" s="24" t="s">
        <v>900</v>
      </c>
      <c r="H205" s="24" t="s">
        <v>897</v>
      </c>
      <c r="I205" s="24" t="s">
        <v>96</v>
      </c>
      <c r="J205" s="24" t="s">
        <v>52</v>
      </c>
      <c r="K205" s="27" t="s">
        <v>237</v>
      </c>
      <c r="L205" s="25">
        <v>43191</v>
      </c>
      <c r="M205" s="25">
        <v>43921</v>
      </c>
      <c r="N205" s="81">
        <f t="shared" si="32"/>
        <v>43921</v>
      </c>
      <c r="O205" s="77" t="str">
        <f t="shared" ca="1" si="33"/>
        <v>Expired</v>
      </c>
      <c r="P205" s="77" t="str" cm="1">
        <f t="array" aca="1" ref="P205" ca="1">_xlfn.IFS((N205-TODAY())&gt;=547,"06 Expires over 18 months",(N205-TODAY())&gt;=365,"05 Expires in 18 months",(N205-TODAY())&gt;=183,"04 Expires in 12 months",(N205-TODAY())&gt;=92,"03 Expires in 6 months",(N205-TODAY())&gt;=31,"02 Expires in 3 months",(N205-TODAY())&gt;=0,"01 Expires in 30 days",(N205-TODAY())&gt;=-31,"01 Expired last 30 days",(N205-TODAY())&gt;=-92,"02 Expired last 3 months",(N205-TODAY())&gt;=-183,"03 Expired last 6 months",(N205-TODAY())&gt;=-365,"04 Expired last 12 months",(N205-TODAY())&gt;=-547,"05 Expired last 18 months",TRUE,"06 Expired over 18 months")</f>
        <v>06 Expired over 18 months</v>
      </c>
      <c r="Q205" s="65">
        <v>37000</v>
      </c>
      <c r="R205" s="84">
        <f t="shared" si="31"/>
        <v>70916.666666666672</v>
      </c>
      <c r="S205" s="77" t="str" cm="1">
        <f t="array" ref="S205">_xlfn.IFS(R205&gt;5000000,"Gold",R205&gt;=500000,"Silver",R205&gt;30000,"Bronze",TRUE,"Transactional")</f>
        <v>Bronze</v>
      </c>
      <c r="T205" s="24" t="s">
        <v>54</v>
      </c>
      <c r="U205" s="101" t="s">
        <v>116</v>
      </c>
      <c r="V205" s="101" t="s">
        <v>569</v>
      </c>
      <c r="W205" s="77" t="str">
        <f t="shared" si="36"/>
        <v>No</v>
      </c>
      <c r="X205" s="77" t="str">
        <f>IFERROR(_xlfn.XLOOKUP(J205&amp;"||"&amp;K205,'Mapping Ref.'!$J$2:$J$538,'Mapping Ref.'!$K$2:$K$538),"")</f>
        <v>Corporate</v>
      </c>
      <c r="Y205" s="77" t="str" cm="1">
        <f t="array" ref="Y205">_xlfn.IFS(R205&gt;2000000,"For Publication",R205&gt;100000,"PID",R205&gt;30000,"RFQ",TRUE,"Transactional")</f>
        <v>RFQ</v>
      </c>
      <c r="Z205" s="24" t="s">
        <v>750</v>
      </c>
      <c r="AA205" s="32">
        <v>24</v>
      </c>
      <c r="AB205" s="24">
        <v>0</v>
      </c>
      <c r="AC205" s="25">
        <v>43402</v>
      </c>
      <c r="AD205" s="24" t="s">
        <v>102</v>
      </c>
      <c r="AE205" s="24">
        <v>0</v>
      </c>
      <c r="AF205" s="24"/>
      <c r="AG205" s="24"/>
      <c r="AH205" s="24" t="s">
        <v>60</v>
      </c>
      <c r="AI205" s="24" t="s">
        <v>59</v>
      </c>
      <c r="AJ205" s="24" t="s">
        <v>60</v>
      </c>
      <c r="AK205" s="24" t="s">
        <v>901</v>
      </c>
      <c r="AL205" s="24"/>
      <c r="AM205" s="24"/>
      <c r="AN205" s="24"/>
      <c r="AO205" s="55">
        <v>4000</v>
      </c>
      <c r="AP205" s="24" t="s">
        <v>60</v>
      </c>
      <c r="AQ205" s="24"/>
      <c r="AR205" s="24"/>
      <c r="AS205" s="89">
        <f t="shared" si="34"/>
        <v>23</v>
      </c>
      <c r="AT205" s="24" t="s">
        <v>900</v>
      </c>
    </row>
    <row r="206" spans="1:46" x14ac:dyDescent="0.5">
      <c r="A206" s="24">
        <v>245</v>
      </c>
      <c r="B206" s="24"/>
      <c r="C206" s="24" t="s">
        <v>77</v>
      </c>
      <c r="D206" s="24" t="s">
        <v>902</v>
      </c>
      <c r="E206" s="24" t="s">
        <v>903</v>
      </c>
      <c r="F206" s="77" t="str">
        <f t="shared" si="35"/>
        <v>WEST LONDON NHS TRUST</v>
      </c>
      <c r="G206" s="28" t="s">
        <v>731</v>
      </c>
      <c r="H206" s="24" t="s">
        <v>904</v>
      </c>
      <c r="I206" s="24" t="s">
        <v>904</v>
      </c>
      <c r="J206" s="24" t="s">
        <v>66</v>
      </c>
      <c r="K206" s="27" t="s">
        <v>67</v>
      </c>
      <c r="L206" s="25">
        <v>42461</v>
      </c>
      <c r="M206" s="25">
        <v>43555</v>
      </c>
      <c r="N206" s="81">
        <f t="shared" si="32"/>
        <v>43921</v>
      </c>
      <c r="O206" s="77" t="str">
        <f t="shared" ca="1" si="33"/>
        <v>Expired</v>
      </c>
      <c r="P206" s="77" t="str" cm="1">
        <f t="array" aca="1" ref="P206" ca="1">_xlfn.IFS((N206-TODAY())&gt;=547,"06 Expires over 18 months",(N206-TODAY())&gt;=365,"05 Expires in 18 months",(N206-TODAY())&gt;=183,"04 Expires in 12 months",(N206-TODAY())&gt;=92,"03 Expires in 6 months",(N206-TODAY())&gt;=31,"02 Expires in 3 months",(N206-TODAY())&gt;=0,"01 Expires in 30 days",(N206-TODAY())&gt;=-31,"01 Expired last 30 days",(N206-TODAY())&gt;=-92,"02 Expired last 3 months",(N206-TODAY())&gt;=-183,"03 Expired last 6 months",(N206-TODAY())&gt;=-365,"04 Expired last 12 months",(N206-TODAY())&gt;=-547,"05 Expired last 18 months",TRUE,"06 Expired over 18 months")</f>
        <v>06 Expired over 18 months</v>
      </c>
      <c r="Q206" s="65">
        <v>254100</v>
      </c>
      <c r="R206" s="84">
        <f t="shared" si="31"/>
        <v>995225</v>
      </c>
      <c r="S206" s="77" t="str" cm="1">
        <f t="array" ref="S206">_xlfn.IFS(R206&gt;5000000,"Gold",R206&gt;=500000,"Silver",R206&gt;30000,"Bronze",TRUE,"Transactional")</f>
        <v>Silver</v>
      </c>
      <c r="T206" s="24" t="s">
        <v>122</v>
      </c>
      <c r="U206" s="101" t="s">
        <v>69</v>
      </c>
      <c r="V206" s="101" t="s">
        <v>67</v>
      </c>
      <c r="W206" s="77" t="str">
        <f t="shared" si="36"/>
        <v>Yes</v>
      </c>
      <c r="X206" s="77" t="str">
        <f>IFERROR(_xlfn.XLOOKUP(J206&amp;"||"&amp;K206,'Mapping Ref.'!$J$2:$J$538,'Mapping Ref.'!$K$2:$K$538),"")</f>
        <v>Childrens &amp; Adults</v>
      </c>
      <c r="Y206" s="77" t="str" cm="1">
        <f t="array" ref="Y206">_xlfn.IFS(R206&gt;2000000,"For Publication",R206&gt;100000,"PID",R206&gt;30000,"RFQ",TRUE,"Transactional")</f>
        <v>PID</v>
      </c>
      <c r="Z206" s="24" t="s">
        <v>76</v>
      </c>
      <c r="AA206" s="32">
        <v>36</v>
      </c>
      <c r="AB206" s="24">
        <v>12</v>
      </c>
      <c r="AC206" s="25">
        <v>43403</v>
      </c>
      <c r="AD206" s="24" t="s">
        <v>58</v>
      </c>
      <c r="AE206" s="24">
        <v>0</v>
      </c>
      <c r="AF206" s="24" t="s">
        <v>59</v>
      </c>
      <c r="AG206" s="24"/>
      <c r="AH206" s="24" t="s">
        <v>59</v>
      </c>
      <c r="AI206" s="24"/>
      <c r="AJ206" s="24" t="s">
        <v>60</v>
      </c>
      <c r="AK206" s="24"/>
      <c r="AL206" s="24"/>
      <c r="AM206" s="24"/>
      <c r="AN206" s="24"/>
      <c r="AO206" s="24">
        <v>0</v>
      </c>
      <c r="AP206" s="24" t="s">
        <v>59</v>
      </c>
      <c r="AQ206" s="24"/>
      <c r="AR206" s="24"/>
      <c r="AS206" s="89">
        <f t="shared" si="34"/>
        <v>47</v>
      </c>
      <c r="AT206" s="24" t="s">
        <v>905</v>
      </c>
    </row>
    <row r="207" spans="1:46" x14ac:dyDescent="0.5">
      <c r="A207" s="24">
        <v>246</v>
      </c>
      <c r="B207" s="24"/>
      <c r="C207" s="24"/>
      <c r="D207" s="24" t="s">
        <v>906</v>
      </c>
      <c r="E207" s="24" t="s">
        <v>907</v>
      </c>
      <c r="F207" s="77" t="str">
        <f t="shared" si="35"/>
        <v>BTU (INSTALLATION &amp; MAINTENANCE) LTD</v>
      </c>
      <c r="G207" s="24" t="s">
        <v>908</v>
      </c>
      <c r="H207" s="24" t="s">
        <v>768</v>
      </c>
      <c r="I207" s="24" t="s">
        <v>768</v>
      </c>
      <c r="J207" s="24" t="s">
        <v>190</v>
      </c>
      <c r="K207" s="24" t="s">
        <v>769</v>
      </c>
      <c r="L207" s="25">
        <v>43265</v>
      </c>
      <c r="M207" s="25">
        <v>43343</v>
      </c>
      <c r="N207" s="81">
        <f t="shared" si="32"/>
        <v>43343</v>
      </c>
      <c r="O207" s="77" t="str">
        <f t="shared" ca="1" si="33"/>
        <v>Expired</v>
      </c>
      <c r="P207" s="77" t="str" cm="1">
        <f t="array" aca="1" ref="P207" ca="1">_xlfn.IFS((N207-TODAY())&gt;=547,"06 Expires over 18 months",(N207-TODAY())&gt;=365,"05 Expires in 18 months",(N207-TODAY())&gt;=183,"04 Expires in 12 months",(N207-TODAY())&gt;=92,"03 Expires in 6 months",(N207-TODAY())&gt;=31,"02 Expires in 3 months",(N207-TODAY())&gt;=0,"01 Expires in 30 days",(N207-TODAY())&gt;=-31,"01 Expired last 30 days",(N207-TODAY())&gt;=-92,"02 Expired last 3 months",(N207-TODAY())&gt;=-183,"03 Expired last 6 months",(N207-TODAY())&gt;=-365,"04 Expired last 12 months",(N207-TODAY())&gt;=-547,"05 Expired last 18 months",TRUE,"06 Expired over 18 months")</f>
        <v>06 Expired over 18 months</v>
      </c>
      <c r="Q207" s="65">
        <v>95450.18</v>
      </c>
      <c r="R207" s="84">
        <f t="shared" si="31"/>
        <v>95450.18</v>
      </c>
      <c r="S207" s="77" t="str" cm="1">
        <f t="array" ref="S207">_xlfn.IFS(R207&gt;5000000,"Gold",R207&gt;=500000,"Silver",R207&gt;30000,"Bronze",TRUE,"Transactional")</f>
        <v>Bronze</v>
      </c>
      <c r="T207" s="24" t="s">
        <v>122</v>
      </c>
      <c r="U207" s="101" t="s">
        <v>366</v>
      </c>
      <c r="V207" s="101" t="s">
        <v>853</v>
      </c>
      <c r="W207" s="77" t="str">
        <f t="shared" si="36"/>
        <v>No</v>
      </c>
      <c r="X207" s="77" t="str">
        <f>IFERROR(_xlfn.XLOOKUP(J207&amp;"||"&amp;K207,'Mapping Ref.'!$J$2:$J$538,'Mapping Ref.'!$K$2:$K$538),"")</f>
        <v>Childrens &amp; Adults</v>
      </c>
      <c r="Y207" s="77" t="str" cm="1">
        <f t="array" ref="Y207">_xlfn.IFS(R207&gt;2000000,"For Publication",R207&gt;100000,"PID",R207&gt;30000,"RFQ",TRUE,"Transactional")</f>
        <v>RFQ</v>
      </c>
      <c r="Z207" s="24" t="s">
        <v>76</v>
      </c>
      <c r="AA207" s="32">
        <v>2.5</v>
      </c>
      <c r="AB207" s="24">
        <v>0</v>
      </c>
      <c r="AC207" s="25">
        <v>43404</v>
      </c>
      <c r="AD207" s="24" t="s">
        <v>58</v>
      </c>
      <c r="AE207" s="24">
        <v>0</v>
      </c>
      <c r="AF207" s="24"/>
      <c r="AG207" s="24"/>
      <c r="AH207" s="24" t="s">
        <v>60</v>
      </c>
      <c r="AI207" s="24"/>
      <c r="AJ207" s="24" t="s">
        <v>60</v>
      </c>
      <c r="AK207" s="24"/>
      <c r="AL207" s="24"/>
      <c r="AM207" s="24"/>
      <c r="AN207" s="24"/>
      <c r="AO207" s="24"/>
      <c r="AP207" s="24" t="s">
        <v>60</v>
      </c>
      <c r="AQ207" s="24"/>
      <c r="AR207" s="24"/>
      <c r="AS207" s="89">
        <f t="shared" si="34"/>
        <v>2</v>
      </c>
      <c r="AT207" s="24" t="s">
        <v>909</v>
      </c>
    </row>
    <row r="208" spans="1:46" x14ac:dyDescent="0.5">
      <c r="A208" s="24">
        <v>247</v>
      </c>
      <c r="B208" s="24"/>
      <c r="C208" s="24" t="s">
        <v>77</v>
      </c>
      <c r="D208" s="24" t="s">
        <v>910</v>
      </c>
      <c r="E208" s="24" t="s">
        <v>911</v>
      </c>
      <c r="F208" s="77" t="str">
        <f t="shared" si="35"/>
        <v>WG WIGGINTON LIMITED</v>
      </c>
      <c r="G208" s="24" t="s">
        <v>486</v>
      </c>
      <c r="H208" s="24" t="s">
        <v>768</v>
      </c>
      <c r="I208" s="24" t="s">
        <v>768</v>
      </c>
      <c r="J208" s="24" t="s">
        <v>190</v>
      </c>
      <c r="K208" s="24" t="s">
        <v>769</v>
      </c>
      <c r="L208" s="25">
        <v>43277</v>
      </c>
      <c r="M208" s="25">
        <v>43343</v>
      </c>
      <c r="N208" s="81">
        <f t="shared" si="32"/>
        <v>43343</v>
      </c>
      <c r="O208" s="77" t="str">
        <f t="shared" ca="1" si="33"/>
        <v>Expired</v>
      </c>
      <c r="P208" s="77" t="str" cm="1">
        <f t="array" aca="1" ref="P208" ca="1">_xlfn.IFS((N208-TODAY())&gt;=547,"06 Expires over 18 months",(N208-TODAY())&gt;=365,"05 Expires in 18 months",(N208-TODAY())&gt;=183,"04 Expires in 12 months",(N208-TODAY())&gt;=92,"03 Expires in 6 months",(N208-TODAY())&gt;=31,"02 Expires in 3 months",(N208-TODAY())&gt;=0,"01 Expires in 30 days",(N208-TODAY())&gt;=-31,"01 Expired last 30 days",(N208-TODAY())&gt;=-92,"02 Expired last 3 months",(N208-TODAY())&gt;=-183,"03 Expired last 6 months",(N208-TODAY())&gt;=-365,"04 Expired last 12 months",(N208-TODAY())&gt;=-547,"05 Expired last 18 months",TRUE,"06 Expired over 18 months")</f>
        <v>06 Expired over 18 months</v>
      </c>
      <c r="Q208" s="65">
        <v>121024.83</v>
      </c>
      <c r="R208" s="84">
        <f t="shared" si="31"/>
        <v>121024.83</v>
      </c>
      <c r="S208" s="77" t="str" cm="1">
        <f t="array" ref="S208">_xlfn.IFS(R208&gt;5000000,"Gold",R208&gt;=500000,"Silver",R208&gt;30000,"Bronze",TRUE,"Transactional")</f>
        <v>Bronze</v>
      </c>
      <c r="T208" s="24" t="s">
        <v>122</v>
      </c>
      <c r="U208" s="101" t="s">
        <v>123</v>
      </c>
      <c r="V208" s="101" t="s">
        <v>124</v>
      </c>
      <c r="W208" s="77" t="str">
        <f t="shared" si="36"/>
        <v>No</v>
      </c>
      <c r="X208" s="77" t="str">
        <f>IFERROR(_xlfn.XLOOKUP(J208&amp;"||"&amp;K208,'Mapping Ref.'!$J$2:$J$538,'Mapping Ref.'!$K$2:$K$538),"")</f>
        <v>Childrens &amp; Adults</v>
      </c>
      <c r="Y208" s="77" t="str" cm="1">
        <f t="array" ref="Y208">_xlfn.IFS(R208&gt;2000000,"For Publication",R208&gt;100000,"PID",R208&gt;30000,"RFQ",TRUE,"Transactional")</f>
        <v>PID</v>
      </c>
      <c r="Z208" s="24" t="s">
        <v>76</v>
      </c>
      <c r="AA208" s="32">
        <v>2</v>
      </c>
      <c r="AB208" s="24">
        <v>0</v>
      </c>
      <c r="AC208" s="25">
        <v>43404</v>
      </c>
      <c r="AD208" s="24" t="s">
        <v>58</v>
      </c>
      <c r="AE208" s="24">
        <v>0</v>
      </c>
      <c r="AF208" s="24" t="s">
        <v>59</v>
      </c>
      <c r="AG208" s="24"/>
      <c r="AH208" s="24" t="s">
        <v>59</v>
      </c>
      <c r="AI208" s="24"/>
      <c r="AJ208" s="24" t="s">
        <v>60</v>
      </c>
      <c r="AK208" s="24"/>
      <c r="AL208" s="24"/>
      <c r="AM208" s="24"/>
      <c r="AN208" s="24"/>
      <c r="AO208" s="24"/>
      <c r="AP208" s="24" t="s">
        <v>60</v>
      </c>
      <c r="AQ208" s="24"/>
      <c r="AR208" s="24"/>
      <c r="AS208" s="89">
        <f t="shared" si="34"/>
        <v>2</v>
      </c>
      <c r="AT208" s="24" t="s">
        <v>490</v>
      </c>
    </row>
    <row r="209" spans="1:46" x14ac:dyDescent="0.5">
      <c r="A209" s="24">
        <v>248</v>
      </c>
      <c r="B209" s="24"/>
      <c r="C209" s="24"/>
      <c r="D209" s="24" t="s">
        <v>912</v>
      </c>
      <c r="E209" s="24" t="s">
        <v>913</v>
      </c>
      <c r="F209" s="77" t="str">
        <f t="shared" si="35"/>
        <v>BSW HEATING LIMITED</v>
      </c>
      <c r="G209" s="24" t="s">
        <v>914</v>
      </c>
      <c r="H209" s="24" t="s">
        <v>768</v>
      </c>
      <c r="I209" s="24" t="s">
        <v>768</v>
      </c>
      <c r="J209" s="24" t="s">
        <v>190</v>
      </c>
      <c r="K209" s="24" t="s">
        <v>769</v>
      </c>
      <c r="L209" s="25">
        <v>43273</v>
      </c>
      <c r="M209" s="25">
        <v>43343</v>
      </c>
      <c r="N209" s="81">
        <f t="shared" si="32"/>
        <v>43343</v>
      </c>
      <c r="O209" s="77" t="str">
        <f t="shared" ca="1" si="33"/>
        <v>Expired</v>
      </c>
      <c r="P209" s="77" t="str" cm="1">
        <f t="array" aca="1" ref="P209" ca="1">_xlfn.IFS((N209-TODAY())&gt;=547,"06 Expires over 18 months",(N209-TODAY())&gt;=365,"05 Expires in 18 months",(N209-TODAY())&gt;=183,"04 Expires in 12 months",(N209-TODAY())&gt;=92,"03 Expires in 6 months",(N209-TODAY())&gt;=31,"02 Expires in 3 months",(N209-TODAY())&gt;=0,"01 Expires in 30 days",(N209-TODAY())&gt;=-31,"01 Expired last 30 days",(N209-TODAY())&gt;=-92,"02 Expired last 3 months",(N209-TODAY())&gt;=-183,"03 Expired last 6 months",(N209-TODAY())&gt;=-365,"04 Expired last 12 months",(N209-TODAY())&gt;=-547,"05 Expired last 18 months",TRUE,"06 Expired over 18 months")</f>
        <v>06 Expired over 18 months</v>
      </c>
      <c r="Q209" s="65">
        <v>213817</v>
      </c>
      <c r="R209" s="84">
        <f t="shared" si="31"/>
        <v>213817</v>
      </c>
      <c r="S209" s="77" t="str" cm="1">
        <f t="array" ref="S209">_xlfn.IFS(R209&gt;5000000,"Gold",R209&gt;=500000,"Silver",R209&gt;30000,"Bronze",TRUE,"Transactional")</f>
        <v>Bronze</v>
      </c>
      <c r="T209" s="24" t="s">
        <v>122</v>
      </c>
      <c r="U209" s="101" t="s">
        <v>55</v>
      </c>
      <c r="V209" s="101" t="s">
        <v>378</v>
      </c>
      <c r="W209" s="77" t="str">
        <f t="shared" si="36"/>
        <v>No</v>
      </c>
      <c r="X209" s="77" t="str">
        <f>IFERROR(_xlfn.XLOOKUP(J209&amp;"||"&amp;K209,'Mapping Ref.'!$J$2:$J$538,'Mapping Ref.'!$K$2:$K$538),"")</f>
        <v>Childrens &amp; Adults</v>
      </c>
      <c r="Y209" s="77" t="str" cm="1">
        <f t="array" ref="Y209">_xlfn.IFS(R209&gt;2000000,"For Publication",R209&gt;100000,"PID",R209&gt;30000,"RFQ",TRUE,"Transactional")</f>
        <v>PID</v>
      </c>
      <c r="Z209" s="24" t="s">
        <v>76</v>
      </c>
      <c r="AA209" s="32">
        <v>2.5</v>
      </c>
      <c r="AB209" s="24">
        <v>0</v>
      </c>
      <c r="AC209" s="25">
        <v>43404</v>
      </c>
      <c r="AD209" s="24" t="s">
        <v>58</v>
      </c>
      <c r="AE209" s="24">
        <v>0</v>
      </c>
      <c r="AF209" s="24"/>
      <c r="AG209" s="24"/>
      <c r="AH209" s="24" t="s">
        <v>60</v>
      </c>
      <c r="AI209" s="24"/>
      <c r="AJ209" s="24" t="s">
        <v>60</v>
      </c>
      <c r="AK209" s="24"/>
      <c r="AL209" s="24"/>
      <c r="AM209" s="24"/>
      <c r="AN209" s="24"/>
      <c r="AO209" s="24"/>
      <c r="AP209" s="24" t="s">
        <v>60</v>
      </c>
      <c r="AQ209" s="24"/>
      <c r="AR209" s="24"/>
      <c r="AS209" s="89">
        <f t="shared" si="34"/>
        <v>2</v>
      </c>
      <c r="AT209" s="24" t="s">
        <v>915</v>
      </c>
    </row>
    <row r="210" spans="1:46" x14ac:dyDescent="0.5">
      <c r="A210" s="24">
        <v>249</v>
      </c>
      <c r="B210" s="24" t="s">
        <v>506</v>
      </c>
      <c r="C210" s="24"/>
      <c r="D210" s="24" t="s">
        <v>916</v>
      </c>
      <c r="E210" s="24" t="s">
        <v>917</v>
      </c>
      <c r="F210" s="77" t="str">
        <f t="shared" si="35"/>
        <v>MITIE PFI LIMITED</v>
      </c>
      <c r="G210" s="24" t="s">
        <v>918</v>
      </c>
      <c r="H210" s="24" t="s">
        <v>919</v>
      </c>
      <c r="I210" s="24" t="s">
        <v>919</v>
      </c>
      <c r="J210" s="24" t="s">
        <v>190</v>
      </c>
      <c r="K210" s="24" t="s">
        <v>920</v>
      </c>
      <c r="L210" s="25">
        <v>37608</v>
      </c>
      <c r="M210" s="25">
        <v>48083</v>
      </c>
      <c r="N210" s="81">
        <f t="shared" si="32"/>
        <v>48083</v>
      </c>
      <c r="O210" s="77" t="str">
        <f t="shared" ca="1" si="33"/>
        <v>Live</v>
      </c>
      <c r="P210" s="77" t="str" cm="1">
        <f t="array" aca="1" ref="P210" ca="1">_xlfn.IFS((N210-TODAY())&gt;=547,"06 Expires over 18 months",(N210-TODAY())&gt;=365,"05 Expires in 18 months",(N210-TODAY())&gt;=183,"04 Expires in 12 months",(N210-TODAY())&gt;=92,"03 Expires in 6 months",(N210-TODAY())&gt;=31,"02 Expires in 3 months",(N210-TODAY())&gt;=0,"01 Expires in 30 days",(N210-TODAY())&gt;=-31,"01 Expired last 30 days",(N210-TODAY())&gt;=-92,"02 Expired last 3 months",(N210-TODAY())&gt;=-183,"03 Expired last 6 months",(N210-TODAY())&gt;=-365,"04 Expired last 12 months",(N210-TODAY())&gt;=-547,"05 Expired last 18 months",TRUE,"06 Expired over 18 months")</f>
        <v>06 Expires over 18 months</v>
      </c>
      <c r="Q210" s="65">
        <v>710920.5</v>
      </c>
      <c r="R210" s="84">
        <f t="shared" si="31"/>
        <v>20379721</v>
      </c>
      <c r="S210" s="77" t="str" cm="1">
        <f t="array" ref="S210">_xlfn.IFS(R210&gt;5000000,"Gold",R210&gt;=500000,"Silver",R210&gt;30000,"Bronze",TRUE,"Transactional")</f>
        <v>Gold</v>
      </c>
      <c r="T210" s="24" t="s">
        <v>345</v>
      </c>
      <c r="U210" s="101" t="s">
        <v>366</v>
      </c>
      <c r="V210" s="101"/>
      <c r="W210" s="77" t="str">
        <f t="shared" si="36"/>
        <v>No</v>
      </c>
      <c r="X210" s="77" t="str">
        <f>IFERROR(_xlfn.XLOOKUP(J210&amp;"||"&amp;K210,'Mapping Ref.'!$J$2:$J$538,'Mapping Ref.'!$K$2:$K$538),"")</f>
        <v>Construction &amp; Estates</v>
      </c>
      <c r="Y210" s="77" t="str" cm="1">
        <f t="array" ref="Y210">_xlfn.IFS(R210&gt;2000000,"For Publication",R210&gt;100000,"PID",R210&gt;30000,"RFQ",TRUE,"Transactional")</f>
        <v>For Publication</v>
      </c>
      <c r="Z210" s="24" t="s">
        <v>71</v>
      </c>
      <c r="AA210" s="32">
        <v>344</v>
      </c>
      <c r="AB210" s="24">
        <v>0</v>
      </c>
      <c r="AC210" s="25">
        <v>43405</v>
      </c>
      <c r="AD210" s="24" t="s">
        <v>58</v>
      </c>
      <c r="AE210" s="24">
        <v>0</v>
      </c>
      <c r="AF210" s="24"/>
      <c r="AG210" s="24"/>
      <c r="AH210" s="24" t="s">
        <v>60</v>
      </c>
      <c r="AI210" s="24"/>
      <c r="AJ210" s="24" t="s">
        <v>60</v>
      </c>
      <c r="AK210" s="24"/>
      <c r="AL210" s="24"/>
      <c r="AM210" s="24"/>
      <c r="AN210" s="24"/>
      <c r="AO210" s="24">
        <v>0</v>
      </c>
      <c r="AP210" s="24" t="s">
        <v>59</v>
      </c>
      <c r="AQ210" s="24"/>
      <c r="AR210" s="24"/>
      <c r="AS210" s="89">
        <f t="shared" si="34"/>
        <v>344</v>
      </c>
      <c r="AT210" s="24" t="s">
        <v>921</v>
      </c>
    </row>
    <row r="211" spans="1:46" x14ac:dyDescent="0.5">
      <c r="A211" s="24">
        <v>250</v>
      </c>
      <c r="B211" s="24"/>
      <c r="C211" s="24" t="s">
        <v>77</v>
      </c>
      <c r="D211" s="24" t="s">
        <v>922</v>
      </c>
      <c r="E211" s="24" t="s">
        <v>923</v>
      </c>
      <c r="F211" s="77" t="str">
        <f t="shared" si="35"/>
        <v>CENTRAL LON COMMUNITY HEALTHCARE NHS TRUST</v>
      </c>
      <c r="G211" s="24" t="s">
        <v>924</v>
      </c>
      <c r="H211" s="24" t="s">
        <v>466</v>
      </c>
      <c r="I211" s="24" t="s">
        <v>634</v>
      </c>
      <c r="J211" s="24" t="s">
        <v>190</v>
      </c>
      <c r="K211" s="24" t="s">
        <v>755</v>
      </c>
      <c r="L211" s="25">
        <v>43374</v>
      </c>
      <c r="M211" s="25">
        <v>45199</v>
      </c>
      <c r="N211" s="81">
        <f t="shared" si="32"/>
        <v>45930</v>
      </c>
      <c r="O211" s="77" t="s">
        <v>712</v>
      </c>
      <c r="P211" s="77" t="str" cm="1">
        <f t="array" aca="1" ref="P211" ca="1">_xlfn.IFS((N211-TODAY())&gt;=547,"06 Expires over 18 months",(N211-TODAY())&gt;=365,"05 Expires in 18 months",(N211-TODAY())&gt;=183,"04 Expires in 12 months",(N211-TODAY())&gt;=92,"03 Expires in 6 months",(N211-TODAY())&gt;=31,"02 Expires in 3 months",(N211-TODAY())&gt;=0,"01 Expires in 30 days",(N211-TODAY())&gt;=-31,"01 Expired last 30 days",(N211-TODAY())&gt;=-92,"02 Expired last 3 months",(N211-TODAY())&gt;=-183,"03 Expired last 6 months",(N211-TODAY())&gt;=-365,"04 Expired last 12 months",(N211-TODAY())&gt;=-547,"05 Expired last 18 months",TRUE,"06 Expired over 18 months")</f>
        <v>04 Expired last 12 months</v>
      </c>
      <c r="Q211" s="65">
        <v>6000000</v>
      </c>
      <c r="R211" s="84">
        <f t="shared" si="31"/>
        <v>41500000</v>
      </c>
      <c r="S211" s="77" t="str" cm="1">
        <f t="array" ref="S211">_xlfn.IFS(R211&gt;5000000,"Gold",R211&gt;=500000,"Silver",R211&gt;30000,"Bronze",TRUE,"Transactional")</f>
        <v>Gold</v>
      </c>
      <c r="T211" s="24" t="s">
        <v>54</v>
      </c>
      <c r="U211" s="101" t="s">
        <v>69</v>
      </c>
      <c r="V211" s="101" t="s">
        <v>67</v>
      </c>
      <c r="W211" s="77" t="str">
        <f t="shared" si="36"/>
        <v>Yes</v>
      </c>
      <c r="X211" s="77" t="str">
        <f>IFERROR(_xlfn.XLOOKUP(J211&amp;"||"&amp;K211,'Mapping Ref.'!$J$2:$J$538,'Mapping Ref.'!$K$2:$K$538),"")</f>
        <v>Childrens &amp; Adults</v>
      </c>
      <c r="Y211" s="77" t="str" cm="1">
        <f t="array" ref="Y211">_xlfn.IFS(R211&gt;2000000,"For Publication",R211&gt;100000,"PID",R211&gt;30000,"RFQ",TRUE,"Transactional")</f>
        <v>For Publication</v>
      </c>
      <c r="Z211" s="24" t="s">
        <v>149</v>
      </c>
      <c r="AA211" s="32">
        <v>60</v>
      </c>
      <c r="AB211" s="24">
        <v>24</v>
      </c>
      <c r="AC211" s="25">
        <v>43405</v>
      </c>
      <c r="AD211" s="24" t="s">
        <v>58</v>
      </c>
      <c r="AE211" s="24">
        <v>1298</v>
      </c>
      <c r="AF211" s="24"/>
      <c r="AG211" s="24"/>
      <c r="AH211" s="24" t="s">
        <v>59</v>
      </c>
      <c r="AI211" s="24"/>
      <c r="AJ211" s="24" t="s">
        <v>60</v>
      </c>
      <c r="AK211" s="24"/>
      <c r="AL211" s="24"/>
      <c r="AM211" s="24"/>
      <c r="AN211" s="24"/>
      <c r="AO211" s="24">
        <v>0</v>
      </c>
      <c r="AP211" s="24" t="s">
        <v>59</v>
      </c>
      <c r="AQ211" s="24"/>
      <c r="AR211" s="24"/>
      <c r="AS211" s="89">
        <f t="shared" si="34"/>
        <v>83</v>
      </c>
      <c r="AT211" s="24" t="s">
        <v>925</v>
      </c>
    </row>
    <row r="212" spans="1:46" x14ac:dyDescent="0.5">
      <c r="A212" s="24">
        <v>251</v>
      </c>
      <c r="B212" s="24" t="s">
        <v>506</v>
      </c>
      <c r="C212" s="24"/>
      <c r="D212" s="24" t="s">
        <v>926</v>
      </c>
      <c r="E212" s="24" t="s">
        <v>927</v>
      </c>
      <c r="F212" s="77" t="str">
        <f t="shared" si="35"/>
        <v>SEAFORT EALING LIMITED</v>
      </c>
      <c r="G212" s="24" t="s">
        <v>928</v>
      </c>
      <c r="H212" s="24" t="s">
        <v>919</v>
      </c>
      <c r="I212" s="24" t="s">
        <v>919</v>
      </c>
      <c r="J212" s="24" t="s">
        <v>190</v>
      </c>
      <c r="K212" s="24" t="s">
        <v>920</v>
      </c>
      <c r="L212" s="25">
        <v>38538</v>
      </c>
      <c r="M212" s="25">
        <v>49250</v>
      </c>
      <c r="N212" s="81">
        <f t="shared" si="32"/>
        <v>49250</v>
      </c>
      <c r="O212" s="77" t="str">
        <f t="shared" ref="O212:O247" ca="1" si="37">IF(N212&lt;TODAY(),"Expired","Live")</f>
        <v>Live</v>
      </c>
      <c r="P212" s="77" t="str" cm="1">
        <f t="array" aca="1" ref="P212" ca="1">_xlfn.IFS((N212-TODAY())&gt;=547,"06 Expires over 18 months",(N212-TODAY())&gt;=365,"05 Expires in 18 months",(N212-TODAY())&gt;=183,"04 Expires in 12 months",(N212-TODAY())&gt;=92,"03 Expires in 6 months",(N212-TODAY())&gt;=31,"02 Expires in 3 months",(N212-TODAY())&gt;=0,"01 Expires in 30 days",(N212-TODAY())&gt;=-31,"01 Expired last 30 days",(N212-TODAY())&gt;=-92,"02 Expired last 3 months",(N212-TODAY())&gt;=-183,"03 Expired last 6 months",(N212-TODAY())&gt;=-365,"04 Expired last 12 months",(N212-TODAY())&gt;=-547,"05 Expired last 18 months",TRUE,"06 Expired over 18 months")</f>
        <v>06 Expires over 18 months</v>
      </c>
      <c r="Q212" s="65">
        <v>560000</v>
      </c>
      <c r="R212" s="84">
        <f t="shared" si="31"/>
        <v>16380000</v>
      </c>
      <c r="S212" s="77" t="str" cm="1">
        <f t="array" ref="S212">_xlfn.IFS(R212&gt;5000000,"Gold",R212&gt;=500000,"Silver",R212&gt;30000,"Bronze",TRUE,"Transactional")</f>
        <v>Gold</v>
      </c>
      <c r="T212" s="24" t="s">
        <v>345</v>
      </c>
      <c r="U212" s="101" t="s">
        <v>366</v>
      </c>
      <c r="V212" s="101"/>
      <c r="W212" s="77" t="str">
        <f t="shared" si="36"/>
        <v>No</v>
      </c>
      <c r="X212" s="77" t="str">
        <f>IFERROR(_xlfn.XLOOKUP(J212&amp;"||"&amp;K212,'Mapping Ref.'!$J$2:$J$538,'Mapping Ref.'!$K$2:$K$538),"")</f>
        <v>Construction &amp; Estates</v>
      </c>
      <c r="Y212" s="77" t="str" cm="1">
        <f t="array" ref="Y212">_xlfn.IFS(R212&gt;2000000,"For Publication",R212&gt;100000,"PID",R212&gt;30000,"RFQ",TRUE,"Transactional")</f>
        <v>For Publication</v>
      </c>
      <c r="Z212" s="24" t="s">
        <v>71</v>
      </c>
      <c r="AA212" s="32">
        <v>352</v>
      </c>
      <c r="AB212" s="24">
        <v>0</v>
      </c>
      <c r="AC212" s="25">
        <v>43405</v>
      </c>
      <c r="AD212" s="24" t="s">
        <v>58</v>
      </c>
      <c r="AE212" s="24">
        <v>0</v>
      </c>
      <c r="AF212" s="24"/>
      <c r="AG212" s="24"/>
      <c r="AH212" s="24" t="s">
        <v>60</v>
      </c>
      <c r="AI212" s="24"/>
      <c r="AJ212" s="24" t="s">
        <v>60</v>
      </c>
      <c r="AK212" s="24"/>
      <c r="AL212" s="24"/>
      <c r="AM212" s="24"/>
      <c r="AN212" s="24"/>
      <c r="AO212" s="24">
        <v>0</v>
      </c>
      <c r="AP212" s="24" t="s">
        <v>59</v>
      </c>
      <c r="AQ212" s="24"/>
      <c r="AR212" s="24"/>
      <c r="AS212" s="89">
        <f t="shared" si="34"/>
        <v>351</v>
      </c>
      <c r="AT212" s="24" t="s">
        <v>929</v>
      </c>
    </row>
    <row r="213" spans="1:46" x14ac:dyDescent="0.5">
      <c r="A213" s="24">
        <v>252</v>
      </c>
      <c r="B213" s="24"/>
      <c r="C213" s="24"/>
      <c r="D213" s="24" t="s">
        <v>930</v>
      </c>
      <c r="E213" s="24" t="s">
        <v>931</v>
      </c>
      <c r="F213" s="77" t="str">
        <f t="shared" si="35"/>
        <v>TRANSMOBILITY LTD T/A TRANSAIRPORT</v>
      </c>
      <c r="G213" s="24" t="s">
        <v>932</v>
      </c>
      <c r="H213" s="24" t="s">
        <v>933</v>
      </c>
      <c r="I213" s="24" t="s">
        <v>933</v>
      </c>
      <c r="J213" s="24" t="s">
        <v>190</v>
      </c>
      <c r="K213" s="24" t="s">
        <v>934</v>
      </c>
      <c r="L213" s="25">
        <v>43405</v>
      </c>
      <c r="M213" s="25">
        <v>43405</v>
      </c>
      <c r="N213" s="81">
        <f t="shared" si="32"/>
        <v>45231</v>
      </c>
      <c r="O213" s="77" t="str">
        <f t="shared" ca="1" si="37"/>
        <v>Expired</v>
      </c>
      <c r="P213" s="77" t="str" cm="1">
        <f t="array" aca="1" ref="P213" ca="1">_xlfn.IFS((N213-TODAY())&gt;=547,"06 Expires over 18 months",(N213-TODAY())&gt;=365,"05 Expires in 18 months",(N213-TODAY())&gt;=183,"04 Expires in 12 months",(N213-TODAY())&gt;=92,"03 Expires in 6 months",(N213-TODAY())&gt;=31,"02 Expires in 3 months",(N213-TODAY())&gt;=0,"01 Expires in 30 days",(N213-TODAY())&gt;=-31,"01 Expired last 30 days",(N213-TODAY())&gt;=-92,"02 Expired last 3 months",(N213-TODAY())&gt;=-183,"03 Expired last 6 months",(N213-TODAY())&gt;=-365,"04 Expired last 12 months",(N213-TODAY())&gt;=-547,"05 Expired last 18 months",TRUE,"06 Expired over 18 months")</f>
        <v>06 Expired over 18 months</v>
      </c>
      <c r="Q213" s="65">
        <v>5000</v>
      </c>
      <c r="R213" s="84">
        <f t="shared" si="31"/>
        <v>25000</v>
      </c>
      <c r="S213" s="77" t="str" cm="1">
        <f t="array" ref="S213">_xlfn.IFS(R213&gt;5000000,"Gold",R213&gt;=500000,"Silver",R213&gt;30000,"Bronze",TRUE,"Transactional")</f>
        <v>Transactional</v>
      </c>
      <c r="T213" s="24" t="s">
        <v>54</v>
      </c>
      <c r="U213" s="101" t="s">
        <v>116</v>
      </c>
      <c r="V213" s="101" t="s">
        <v>70</v>
      </c>
      <c r="W213" s="77" t="str">
        <f t="shared" si="36"/>
        <v>Yes</v>
      </c>
      <c r="X213" s="77" t="str">
        <f>IFERROR(_xlfn.XLOOKUP(J213&amp;"||"&amp;K213,'Mapping Ref.'!$J$2:$J$538,'Mapping Ref.'!$K$2:$K$538),"")</f>
        <v>Childrens &amp; Adults</v>
      </c>
      <c r="Y213" s="77" t="str" cm="1">
        <f t="array" ref="Y213">_xlfn.IFS(R213&gt;2000000,"For Publication",R213&gt;100000,"PID",R213&gt;30000,"RFQ",TRUE,"Transactional")</f>
        <v>Transactional</v>
      </c>
      <c r="Z213" s="24" t="s">
        <v>101</v>
      </c>
      <c r="AA213" s="32">
        <v>60</v>
      </c>
      <c r="AB213" s="24">
        <v>60</v>
      </c>
      <c r="AC213" s="25">
        <v>43405</v>
      </c>
      <c r="AD213" s="24" t="s">
        <v>58</v>
      </c>
      <c r="AE213" s="24">
        <v>0</v>
      </c>
      <c r="AF213" s="24"/>
      <c r="AG213" s="24"/>
      <c r="AH213" s="24" t="s">
        <v>60</v>
      </c>
      <c r="AI213" s="24"/>
      <c r="AJ213" s="24" t="s">
        <v>60</v>
      </c>
      <c r="AK213" s="24"/>
      <c r="AL213" s="24"/>
      <c r="AM213" s="24"/>
      <c r="AN213" s="24"/>
      <c r="AO213" s="24"/>
      <c r="AP213" s="24" t="s">
        <v>60</v>
      </c>
      <c r="AQ213" s="24"/>
      <c r="AR213" s="24"/>
      <c r="AS213" s="89">
        <f t="shared" si="34"/>
        <v>60</v>
      </c>
      <c r="AT213" s="24" t="s">
        <v>935</v>
      </c>
    </row>
    <row r="214" spans="1:46" x14ac:dyDescent="0.5">
      <c r="A214" s="24">
        <v>253</v>
      </c>
      <c r="B214" s="24" t="s">
        <v>506</v>
      </c>
      <c r="C214" s="24"/>
      <c r="D214" s="24" t="s">
        <v>936</v>
      </c>
      <c r="E214" s="24" t="s">
        <v>937</v>
      </c>
      <c r="F214" s="77" t="str">
        <f t="shared" si="35"/>
        <v>ONCALL INTERPRETERS LTD</v>
      </c>
      <c r="G214" s="24" t="s">
        <v>938</v>
      </c>
      <c r="H214" s="24" t="s">
        <v>933</v>
      </c>
      <c r="I214" s="24" t="s">
        <v>933</v>
      </c>
      <c r="J214" s="24" t="s">
        <v>190</v>
      </c>
      <c r="K214" s="24" t="s">
        <v>939</v>
      </c>
      <c r="L214" s="25">
        <v>43345</v>
      </c>
      <c r="M214" s="25">
        <v>44773</v>
      </c>
      <c r="N214" s="81">
        <f t="shared" si="32"/>
        <v>46599</v>
      </c>
      <c r="O214" s="77" t="str">
        <f t="shared" ca="1" si="37"/>
        <v>Live</v>
      </c>
      <c r="P214" s="77" t="str" cm="1">
        <f t="array" aca="1" ref="P214" ca="1">_xlfn.IFS((N214-TODAY())&gt;=547,"06 Expires over 18 months",(N214-TODAY())&gt;=365,"05 Expires in 18 months",(N214-TODAY())&gt;=183,"04 Expires in 12 months",(N214-TODAY())&gt;=92,"03 Expires in 6 months",(N214-TODAY())&gt;=31,"02 Expires in 3 months",(N214-TODAY())&gt;=0,"01 Expires in 30 days",(N214-TODAY())&gt;=-31,"01 Expired last 30 days",(N214-TODAY())&gt;=-92,"02 Expired last 3 months",(N214-TODAY())&gt;=-183,"03 Expired last 6 months",(N214-TODAY())&gt;=-365,"04 Expired last 12 months",(N214-TODAY())&gt;=-547,"05 Expired last 18 months",TRUE,"06 Expired over 18 months")</f>
        <v>04 Expires in 12 months</v>
      </c>
      <c r="Q214" s="65">
        <v>15000</v>
      </c>
      <c r="R214" s="84">
        <f t="shared" si="31"/>
        <v>132500</v>
      </c>
      <c r="S214" s="77" t="str" cm="1">
        <f t="array" ref="S214">_xlfn.IFS(R214&gt;5000000,"Gold",R214&gt;=500000,"Silver",R214&gt;30000,"Bronze",TRUE,"Transactional")</f>
        <v>Bronze</v>
      </c>
      <c r="T214" s="24" t="s">
        <v>54</v>
      </c>
      <c r="U214" s="101" t="s">
        <v>237</v>
      </c>
      <c r="V214" s="101" t="s">
        <v>940</v>
      </c>
      <c r="W214" s="77" t="str">
        <f t="shared" si="36"/>
        <v>Yes</v>
      </c>
      <c r="X214" s="77" t="str">
        <f>IFERROR(_xlfn.XLOOKUP(J214&amp;"||"&amp;K214,'Mapping Ref.'!$J$2:$J$538,'Mapping Ref.'!$K$2:$K$538),"")</f>
        <v>Childrens &amp; Adults</v>
      </c>
      <c r="Y214" s="77" t="str" cm="1">
        <f t="array" ref="Y214">_xlfn.IFS(R214&gt;2000000,"For Publication",R214&gt;100000,"PID",R214&gt;30000,"RFQ",TRUE,"Transactional")</f>
        <v>PID</v>
      </c>
      <c r="Z214" s="24" t="s">
        <v>101</v>
      </c>
      <c r="AA214" s="32">
        <v>60</v>
      </c>
      <c r="AB214" s="24">
        <v>60</v>
      </c>
      <c r="AC214" s="25">
        <v>43405</v>
      </c>
      <c r="AD214" s="24" t="s">
        <v>58</v>
      </c>
      <c r="AE214" s="24">
        <v>0</v>
      </c>
      <c r="AF214" s="24"/>
      <c r="AG214" s="24"/>
      <c r="AH214" s="24" t="s">
        <v>60</v>
      </c>
      <c r="AI214" s="24"/>
      <c r="AJ214" s="24" t="s">
        <v>60</v>
      </c>
      <c r="AK214" s="24"/>
      <c r="AL214" s="24"/>
      <c r="AM214" s="24"/>
      <c r="AN214" s="24"/>
      <c r="AO214" s="24"/>
      <c r="AP214" s="24" t="s">
        <v>60</v>
      </c>
      <c r="AQ214" s="24"/>
      <c r="AR214" s="24"/>
      <c r="AS214" s="89">
        <f t="shared" si="34"/>
        <v>106</v>
      </c>
      <c r="AT214" s="24" t="s">
        <v>941</v>
      </c>
    </row>
    <row r="215" spans="1:46" x14ac:dyDescent="0.5">
      <c r="A215" s="24">
        <v>254</v>
      </c>
      <c r="B215" s="24" t="s">
        <v>506</v>
      </c>
      <c r="C215" s="24"/>
      <c r="D215" s="24" t="s">
        <v>942</v>
      </c>
      <c r="E215" s="24" t="s">
        <v>943</v>
      </c>
      <c r="F215" s="77" t="str">
        <f t="shared" si="35"/>
        <v>FUTURE EALING (PHASE 1) LIMITED</v>
      </c>
      <c r="G215" s="24" t="s">
        <v>944</v>
      </c>
      <c r="H215" s="24" t="s">
        <v>919</v>
      </c>
      <c r="I215" s="24" t="s">
        <v>919</v>
      </c>
      <c r="J215" s="24" t="s">
        <v>190</v>
      </c>
      <c r="K215" s="24" t="s">
        <v>920</v>
      </c>
      <c r="L215" s="25">
        <v>40527</v>
      </c>
      <c r="M215" s="25">
        <v>50495</v>
      </c>
      <c r="N215" s="81">
        <f t="shared" si="32"/>
        <v>50495</v>
      </c>
      <c r="O215" s="77" t="str">
        <f t="shared" ca="1" si="37"/>
        <v>Live</v>
      </c>
      <c r="P215" s="77" t="str" cm="1">
        <f t="array" aca="1" ref="P215" ca="1">_xlfn.IFS((N215-TODAY())&gt;=547,"06 Expires over 18 months",(N215-TODAY())&gt;=365,"05 Expires in 18 months",(N215-TODAY())&gt;=183,"04 Expires in 12 months",(N215-TODAY())&gt;=92,"03 Expires in 6 months",(N215-TODAY())&gt;=31,"02 Expires in 3 months",(N215-TODAY())&gt;=0,"01 Expires in 30 days",(N215-TODAY())&gt;=-31,"01 Expired last 30 days",(N215-TODAY())&gt;=-92,"02 Expired last 3 months",(N215-TODAY())&gt;=-183,"03 Expired last 6 months",(N215-TODAY())&gt;=-365,"04 Expired last 12 months",(N215-TODAY())&gt;=-547,"05 Expired last 18 months",TRUE,"06 Expired over 18 months")</f>
        <v>06 Expires over 18 months</v>
      </c>
      <c r="Q215" s="65">
        <v>880000</v>
      </c>
      <c r="R215" s="84">
        <f t="shared" ref="R215:R246" si="38">MAX(Q215,Q215*N(AS215)/12)</f>
        <v>23980000</v>
      </c>
      <c r="S215" s="77" t="str" cm="1">
        <f t="array" ref="S215">_xlfn.IFS(R215&gt;5000000,"Gold",R215&gt;=500000,"Silver",R215&gt;30000,"Bronze",TRUE,"Transactional")</f>
        <v>Gold</v>
      </c>
      <c r="T215" s="24" t="s">
        <v>345</v>
      </c>
      <c r="U215" s="101" t="s">
        <v>366</v>
      </c>
      <c r="V215" s="101"/>
      <c r="W215" s="77" t="str">
        <f t="shared" si="36"/>
        <v>No</v>
      </c>
      <c r="X215" s="77" t="str">
        <f>IFERROR(_xlfn.XLOOKUP(J215&amp;"||"&amp;K215,'Mapping Ref.'!$J$2:$J$538,'Mapping Ref.'!$K$2:$K$538),"")</f>
        <v>Construction &amp; Estates</v>
      </c>
      <c r="Y215" s="77" t="str" cm="1">
        <f t="array" ref="Y215">_xlfn.IFS(R215&gt;2000000,"For Publication",R215&gt;100000,"PID",R215&gt;30000,"RFQ",TRUE,"Transactional")</f>
        <v>For Publication</v>
      </c>
      <c r="Z215" s="24" t="s">
        <v>71</v>
      </c>
      <c r="AA215" s="32">
        <v>327</v>
      </c>
      <c r="AB215" s="24">
        <v>0</v>
      </c>
      <c r="AC215" s="25">
        <v>43405</v>
      </c>
      <c r="AD215" s="24" t="s">
        <v>58</v>
      </c>
      <c r="AE215" s="24">
        <v>0</v>
      </c>
      <c r="AF215" s="24"/>
      <c r="AG215" s="24"/>
      <c r="AH215" s="24" t="s">
        <v>60</v>
      </c>
      <c r="AI215" s="24"/>
      <c r="AJ215" s="24" t="s">
        <v>60</v>
      </c>
      <c r="AK215" s="24"/>
      <c r="AL215" s="24"/>
      <c r="AM215" s="24"/>
      <c r="AN215" s="24"/>
      <c r="AO215" s="24">
        <v>0</v>
      </c>
      <c r="AP215" s="24" t="s">
        <v>59</v>
      </c>
      <c r="AQ215" s="24"/>
      <c r="AR215" s="24"/>
      <c r="AS215" s="89">
        <f t="shared" si="34"/>
        <v>327</v>
      </c>
      <c r="AT215" s="24" t="s">
        <v>945</v>
      </c>
    </row>
    <row r="216" spans="1:46" x14ac:dyDescent="0.5">
      <c r="A216" s="24">
        <v>255</v>
      </c>
      <c r="B216" s="24"/>
      <c r="C216" s="24" t="s">
        <v>77</v>
      </c>
      <c r="D216" s="24" t="s">
        <v>946</v>
      </c>
      <c r="E216" s="24" t="s">
        <v>947</v>
      </c>
      <c r="F216" s="77" t="str">
        <f t="shared" si="35"/>
        <v>GEOFFREY OSBORNE LIMITED</v>
      </c>
      <c r="G216" s="24" t="s">
        <v>948</v>
      </c>
      <c r="H216" s="24" t="s">
        <v>919</v>
      </c>
      <c r="I216" s="24" t="s">
        <v>919</v>
      </c>
      <c r="J216" s="24" t="s">
        <v>190</v>
      </c>
      <c r="K216" s="24" t="s">
        <v>920</v>
      </c>
      <c r="L216" s="25">
        <v>43315</v>
      </c>
      <c r="M216" s="25">
        <v>43738</v>
      </c>
      <c r="N216" s="81">
        <f t="shared" si="32"/>
        <v>43738</v>
      </c>
      <c r="O216" s="77" t="str">
        <f t="shared" ca="1" si="37"/>
        <v>Expired</v>
      </c>
      <c r="P216" s="77" t="str" cm="1">
        <f t="array" aca="1" ref="P216" ca="1">_xlfn.IFS((N216-TODAY())&gt;=547,"06 Expires over 18 months",(N216-TODAY())&gt;=365,"05 Expires in 18 months",(N216-TODAY())&gt;=183,"04 Expires in 12 months",(N216-TODAY())&gt;=92,"03 Expires in 6 months",(N216-TODAY())&gt;=31,"02 Expires in 3 months",(N216-TODAY())&gt;=0,"01 Expires in 30 days",(N216-TODAY())&gt;=-31,"01 Expired last 30 days",(N216-TODAY())&gt;=-92,"02 Expired last 3 months",(N216-TODAY())&gt;=-183,"03 Expired last 6 months",(N216-TODAY())&gt;=-365,"04 Expired last 12 months",(N216-TODAY())&gt;=-547,"05 Expired last 18 months",TRUE,"06 Expired over 18 months")</f>
        <v>06 Expired over 18 months</v>
      </c>
      <c r="Q216" s="65">
        <v>6635370</v>
      </c>
      <c r="R216" s="84">
        <f t="shared" si="38"/>
        <v>7188317.5</v>
      </c>
      <c r="S216" s="77" t="str" cm="1">
        <f t="array" ref="S216">_xlfn.IFS(R216&gt;5000000,"Gold",R216&gt;=500000,"Silver",R216&gt;30000,"Bronze",TRUE,"Transactional")</f>
        <v>Gold</v>
      </c>
      <c r="T216" s="24" t="s">
        <v>54</v>
      </c>
      <c r="U216" s="101" t="s">
        <v>123</v>
      </c>
      <c r="V216" s="101" t="s">
        <v>124</v>
      </c>
      <c r="W216" s="77" t="str">
        <f t="shared" si="36"/>
        <v>No</v>
      </c>
      <c r="X216" s="77" t="str">
        <f>IFERROR(_xlfn.XLOOKUP(J216&amp;"||"&amp;K216,'Mapping Ref.'!$J$2:$J$538,'Mapping Ref.'!$K$2:$K$538),"")</f>
        <v>Construction &amp; Estates</v>
      </c>
      <c r="Y216" s="77" t="str" cm="1">
        <f t="array" ref="Y216">_xlfn.IFS(R216&gt;2000000,"For Publication",R216&gt;100000,"PID",R216&gt;30000,"RFQ",TRUE,"Transactional")</f>
        <v>For Publication</v>
      </c>
      <c r="Z216" s="24" t="s">
        <v>57</v>
      </c>
      <c r="AA216" s="32">
        <v>13</v>
      </c>
      <c r="AB216" s="24">
        <v>0</v>
      </c>
      <c r="AC216" s="25">
        <v>43405</v>
      </c>
      <c r="AD216" s="24" t="s">
        <v>58</v>
      </c>
      <c r="AE216" s="24">
        <v>0</v>
      </c>
      <c r="AF216" s="24"/>
      <c r="AG216" s="24"/>
      <c r="AH216" s="24" t="s">
        <v>60</v>
      </c>
      <c r="AI216" s="24"/>
      <c r="AJ216" s="24" t="s">
        <v>60</v>
      </c>
      <c r="AK216" s="24"/>
      <c r="AL216" s="24"/>
      <c r="AM216" s="24"/>
      <c r="AN216" s="24"/>
      <c r="AO216" s="24">
        <v>0</v>
      </c>
      <c r="AP216" s="24" t="s">
        <v>60</v>
      </c>
      <c r="AQ216" s="24"/>
      <c r="AR216" s="24"/>
      <c r="AS216" s="89">
        <f t="shared" si="34"/>
        <v>13</v>
      </c>
      <c r="AT216" s="24" t="s">
        <v>949</v>
      </c>
    </row>
    <row r="217" spans="1:46" x14ac:dyDescent="0.5">
      <c r="A217" s="24">
        <v>256</v>
      </c>
      <c r="B217" s="24"/>
      <c r="C217" s="24"/>
      <c r="D217" s="24" t="s">
        <v>950</v>
      </c>
      <c r="E217" s="24" t="s">
        <v>951</v>
      </c>
      <c r="F217" s="77" t="str">
        <f t="shared" si="35"/>
        <v>PROACTIS LIMITED</v>
      </c>
      <c r="G217" s="24" t="s">
        <v>952</v>
      </c>
      <c r="H217" s="24" t="s">
        <v>754</v>
      </c>
      <c r="I217" s="24" t="s">
        <v>754</v>
      </c>
      <c r="J217" s="24" t="s">
        <v>52</v>
      </c>
      <c r="K217" s="24" t="s">
        <v>953</v>
      </c>
      <c r="L217" s="25">
        <v>42979</v>
      </c>
      <c r="M217" s="25">
        <v>43708</v>
      </c>
      <c r="N217" s="81">
        <f t="shared" si="32"/>
        <v>44439</v>
      </c>
      <c r="O217" s="77" t="str">
        <f t="shared" ca="1" si="37"/>
        <v>Expired</v>
      </c>
      <c r="P217" s="77" t="str" cm="1">
        <f t="array" aca="1" ref="P217" ca="1">_xlfn.IFS((N217-TODAY())&gt;=547,"06 Expires over 18 months",(N217-TODAY())&gt;=365,"05 Expires in 18 months",(N217-TODAY())&gt;=183,"04 Expires in 12 months",(N217-TODAY())&gt;=92,"03 Expires in 6 months",(N217-TODAY())&gt;=31,"02 Expires in 3 months",(N217-TODAY())&gt;=0,"01 Expires in 30 days",(N217-TODAY())&gt;=-31,"01 Expired last 30 days",(N217-TODAY())&gt;=-92,"02 Expired last 3 months",(N217-TODAY())&gt;=-183,"03 Expired last 6 months",(N217-TODAY())&gt;=-365,"04 Expired last 12 months",(N217-TODAY())&gt;=-547,"05 Expired last 18 months",TRUE,"06 Expired over 18 months")</f>
        <v>06 Expired over 18 months</v>
      </c>
      <c r="Q217" s="65">
        <v>10600</v>
      </c>
      <c r="R217" s="84">
        <f t="shared" si="38"/>
        <v>41516.666666666664</v>
      </c>
      <c r="S217" s="77" t="str" cm="1">
        <f t="array" ref="S217">_xlfn.IFS(R217&gt;5000000,"Gold",R217&gt;=500000,"Silver",R217&gt;30000,"Bronze",TRUE,"Transactional")</f>
        <v>Bronze</v>
      </c>
      <c r="T217" s="24" t="s">
        <v>54</v>
      </c>
      <c r="U217" s="101" t="s">
        <v>116</v>
      </c>
      <c r="V217" s="101" t="s">
        <v>569</v>
      </c>
      <c r="W217" s="77" t="str">
        <f t="shared" si="36"/>
        <v>Yes</v>
      </c>
      <c r="X217" s="77" t="str">
        <f>IFERROR(_xlfn.XLOOKUP(J217&amp;"||"&amp;K217,'Mapping Ref.'!$J$2:$J$538,'Mapping Ref.'!$K$2:$K$538),"")</f>
        <v>Corporate</v>
      </c>
      <c r="Y217" s="77" t="str" cm="1">
        <f t="array" ref="Y217">_xlfn.IFS(R217&gt;2000000,"For Publication",R217&gt;100000,"PID",R217&gt;30000,"RFQ",TRUE,"Transactional")</f>
        <v>RFQ</v>
      </c>
      <c r="Z217" s="24" t="s">
        <v>86</v>
      </c>
      <c r="AA217" s="32">
        <v>12</v>
      </c>
      <c r="AB217" s="24">
        <v>24</v>
      </c>
      <c r="AC217" s="25">
        <v>43409</v>
      </c>
      <c r="AD217" s="24" t="s">
        <v>58</v>
      </c>
      <c r="AE217" s="24"/>
      <c r="AF217" s="24"/>
      <c r="AG217" s="24"/>
      <c r="AH217" s="24" t="s">
        <v>60</v>
      </c>
      <c r="AI217" s="24"/>
      <c r="AJ217" s="24" t="s">
        <v>60</v>
      </c>
      <c r="AK217" s="24"/>
      <c r="AL217" s="24"/>
      <c r="AM217" s="24"/>
      <c r="AN217" s="24"/>
      <c r="AO217" s="24">
        <v>1400</v>
      </c>
      <c r="AP217" s="24" t="s">
        <v>59</v>
      </c>
      <c r="AQ217" s="24"/>
      <c r="AR217" s="24"/>
      <c r="AS217" s="89">
        <f t="shared" si="34"/>
        <v>47</v>
      </c>
      <c r="AT217" s="24" t="s">
        <v>954</v>
      </c>
    </row>
    <row r="218" spans="1:46" x14ac:dyDescent="0.5">
      <c r="A218" s="24">
        <v>257</v>
      </c>
      <c r="B218" s="24"/>
      <c r="C218" s="24"/>
      <c r="D218" s="24" t="s">
        <v>955</v>
      </c>
      <c r="E218" s="24" t="s">
        <v>956</v>
      </c>
      <c r="F218" s="77" t="str">
        <f t="shared" si="35"/>
        <v>CYCLEDELIK LTD</v>
      </c>
      <c r="G218" s="24" t="s">
        <v>957</v>
      </c>
      <c r="H218" s="24" t="s">
        <v>958</v>
      </c>
      <c r="I218" s="24" t="s">
        <v>958</v>
      </c>
      <c r="J218" s="24" t="s">
        <v>107</v>
      </c>
      <c r="K218" s="24" t="s">
        <v>393</v>
      </c>
      <c r="L218" s="25">
        <v>43411</v>
      </c>
      <c r="M218" s="25">
        <v>44508</v>
      </c>
      <c r="N218" s="81">
        <f t="shared" si="32"/>
        <v>45604</v>
      </c>
      <c r="O218" s="77" t="str">
        <f t="shared" ca="1" si="37"/>
        <v>Expired</v>
      </c>
      <c r="P218" s="77" t="str" cm="1">
        <f t="array" aca="1" ref="P218" ca="1">_xlfn.IFS((N218-TODAY())&gt;=547,"06 Expires over 18 months",(N218-TODAY())&gt;=365,"05 Expires in 18 months",(N218-TODAY())&gt;=183,"04 Expires in 12 months",(N218-TODAY())&gt;=92,"03 Expires in 6 months",(N218-TODAY())&gt;=31,"02 Expires in 3 months",(N218-TODAY())&gt;=0,"01 Expires in 30 days",(N218-TODAY())&gt;=-31,"01 Expired last 30 days",(N218-TODAY())&gt;=-92,"02 Expired last 3 months",(N218-TODAY())&gt;=-183,"03 Expired last 6 months",(N218-TODAY())&gt;=-365,"04 Expired last 12 months",(N218-TODAY())&gt;=-547,"05 Expired last 18 months",TRUE,"06 Expired over 18 months")</f>
        <v>06 Expired over 18 months</v>
      </c>
      <c r="Q218" s="65">
        <v>2000</v>
      </c>
      <c r="R218" s="84">
        <f t="shared" si="38"/>
        <v>12000</v>
      </c>
      <c r="S218" s="77" t="str" cm="1">
        <f t="array" ref="S218">_xlfn.IFS(R218&gt;5000000,"Gold",R218&gt;=500000,"Silver",R218&gt;30000,"Bronze",TRUE,"Transactional")</f>
        <v>Transactional</v>
      </c>
      <c r="T218" s="24" t="s">
        <v>54</v>
      </c>
      <c r="U218" s="101" t="s">
        <v>116</v>
      </c>
      <c r="V218" s="101" t="s">
        <v>70</v>
      </c>
      <c r="W218" s="77" t="str">
        <f t="shared" si="36"/>
        <v>Yes</v>
      </c>
      <c r="X218" s="77" t="str">
        <f>IFERROR(_xlfn.XLOOKUP(J218&amp;"||"&amp;K218,'Mapping Ref.'!$J$2:$J$538,'Mapping Ref.'!$K$2:$K$538),"")</f>
        <v>Construction &amp; Estates</v>
      </c>
      <c r="Y218" s="77" t="str" cm="1">
        <f t="array" ref="Y218">_xlfn.IFS(R218&gt;2000000,"For Publication",R218&gt;100000,"PID",R218&gt;30000,"RFQ",TRUE,"Transactional")</f>
        <v>Transactional</v>
      </c>
      <c r="Z218" s="24" t="s">
        <v>101</v>
      </c>
      <c r="AA218" s="32">
        <v>36</v>
      </c>
      <c r="AB218" s="24">
        <v>36</v>
      </c>
      <c r="AC218" s="25">
        <v>43411</v>
      </c>
      <c r="AD218" s="24" t="s">
        <v>58</v>
      </c>
      <c r="AE218" s="24"/>
      <c r="AF218" s="24"/>
      <c r="AG218" s="24"/>
      <c r="AH218" s="24" t="s">
        <v>59</v>
      </c>
      <c r="AI218" s="24"/>
      <c r="AJ218" s="24" t="s">
        <v>60</v>
      </c>
      <c r="AK218" s="24"/>
      <c r="AL218" s="24"/>
      <c r="AM218" s="24"/>
      <c r="AN218" s="24"/>
      <c r="AO218" s="24"/>
      <c r="AP218" s="24" t="s">
        <v>60</v>
      </c>
      <c r="AQ218" s="24"/>
      <c r="AR218" s="24"/>
      <c r="AS218" s="89">
        <f t="shared" si="34"/>
        <v>72</v>
      </c>
      <c r="AT218" s="24" t="s">
        <v>959</v>
      </c>
    </row>
    <row r="219" spans="1:46" x14ac:dyDescent="0.5">
      <c r="A219" s="24">
        <v>258</v>
      </c>
      <c r="B219" s="24"/>
      <c r="C219" s="24"/>
      <c r="D219" s="24" t="s">
        <v>960</v>
      </c>
      <c r="E219" s="24" t="s">
        <v>961</v>
      </c>
      <c r="F219" s="77" t="str">
        <f t="shared" si="35"/>
        <v>LUX POPULI UK LTD</v>
      </c>
      <c r="G219" s="24" t="s">
        <v>962</v>
      </c>
      <c r="H219" s="24" t="s">
        <v>963</v>
      </c>
      <c r="I219" s="24" t="s">
        <v>964</v>
      </c>
      <c r="J219" s="24" t="s">
        <v>190</v>
      </c>
      <c r="K219" s="24" t="s">
        <v>920</v>
      </c>
      <c r="L219" s="25">
        <v>43432</v>
      </c>
      <c r="M219" s="25">
        <v>43524</v>
      </c>
      <c r="N219" s="81">
        <f t="shared" si="32"/>
        <v>43889</v>
      </c>
      <c r="O219" s="77" t="str">
        <f t="shared" ca="1" si="37"/>
        <v>Expired</v>
      </c>
      <c r="P219" s="77" t="str" cm="1">
        <f t="array" aca="1" ref="P219" ca="1">_xlfn.IFS((N219-TODAY())&gt;=547,"06 Expires over 18 months",(N219-TODAY())&gt;=365,"05 Expires in 18 months",(N219-TODAY())&gt;=183,"04 Expires in 12 months",(N219-TODAY())&gt;=92,"03 Expires in 6 months",(N219-TODAY())&gt;=31,"02 Expires in 3 months",(N219-TODAY())&gt;=0,"01 Expires in 30 days",(N219-TODAY())&gt;=-31,"01 Expired last 30 days",(N219-TODAY())&gt;=-92,"02 Expired last 3 months",(N219-TODAY())&gt;=-183,"03 Expired last 6 months",(N219-TODAY())&gt;=-365,"04 Expired last 12 months",(N219-TODAY())&gt;=-547,"05 Expired last 18 months",TRUE,"06 Expired over 18 months")</f>
        <v>06 Expired over 18 months</v>
      </c>
      <c r="Q219" s="65">
        <v>4000</v>
      </c>
      <c r="R219" s="84">
        <f t="shared" si="38"/>
        <v>5000</v>
      </c>
      <c r="S219" s="77" t="str" cm="1">
        <f t="array" ref="S219">_xlfn.IFS(R219&gt;5000000,"Gold",R219&gt;=500000,"Silver",R219&gt;30000,"Bronze",TRUE,"Transactional")</f>
        <v>Transactional</v>
      </c>
      <c r="T219" s="24" t="s">
        <v>54</v>
      </c>
      <c r="U219" s="101" t="s">
        <v>366</v>
      </c>
      <c r="V219" s="101" t="s">
        <v>770</v>
      </c>
      <c r="W219" s="77" t="str">
        <f t="shared" si="36"/>
        <v>Yes</v>
      </c>
      <c r="X219" s="77" t="str">
        <f>IFERROR(_xlfn.XLOOKUP(J219&amp;"||"&amp;K219,'Mapping Ref.'!$J$2:$J$538,'Mapping Ref.'!$K$2:$K$538),"")</f>
        <v>Construction &amp; Estates</v>
      </c>
      <c r="Y219" s="77" t="str" cm="1">
        <f t="array" ref="Y219">_xlfn.IFS(R219&gt;2000000,"For Publication",R219&gt;100000,"PID",R219&gt;30000,"RFQ",TRUE,"Transactional")</f>
        <v>Transactional</v>
      </c>
      <c r="Z219" s="24" t="s">
        <v>101</v>
      </c>
      <c r="AA219" s="32">
        <v>3</v>
      </c>
      <c r="AB219" s="24">
        <v>12</v>
      </c>
      <c r="AC219" s="25">
        <v>43416</v>
      </c>
      <c r="AD219" s="24" t="s">
        <v>58</v>
      </c>
      <c r="AE219" s="24"/>
      <c r="AF219" s="24"/>
      <c r="AG219" s="24"/>
      <c r="AH219" s="24" t="s">
        <v>59</v>
      </c>
      <c r="AI219" s="24"/>
      <c r="AJ219" s="24" t="s">
        <v>60</v>
      </c>
      <c r="AK219" s="24"/>
      <c r="AL219" s="24"/>
      <c r="AM219" s="24"/>
      <c r="AN219" s="24"/>
      <c r="AO219" s="24"/>
      <c r="AP219" s="24" t="s">
        <v>60</v>
      </c>
      <c r="AQ219" s="24"/>
      <c r="AR219" s="24"/>
      <c r="AS219" s="89">
        <f t="shared" si="34"/>
        <v>15</v>
      </c>
      <c r="AT219" s="24" t="s">
        <v>965</v>
      </c>
    </row>
    <row r="220" spans="1:46" x14ac:dyDescent="0.5">
      <c r="A220" s="24">
        <v>259</v>
      </c>
      <c r="B220" s="24"/>
      <c r="C220" s="24"/>
      <c r="D220" s="24" t="s">
        <v>966</v>
      </c>
      <c r="E220" s="24" t="s">
        <v>967</v>
      </c>
      <c r="F220" s="77" t="str">
        <f t="shared" si="35"/>
        <v>Hitachi Capital Vehicle Solutions</v>
      </c>
      <c r="G220" s="24" t="s">
        <v>968</v>
      </c>
      <c r="H220" s="24" t="s">
        <v>586</v>
      </c>
      <c r="I220" s="24" t="s">
        <v>754</v>
      </c>
      <c r="J220" s="24" t="s">
        <v>52</v>
      </c>
      <c r="K220" s="24" t="s">
        <v>53</v>
      </c>
      <c r="L220" s="25">
        <v>43405</v>
      </c>
      <c r="M220" s="25">
        <v>44500</v>
      </c>
      <c r="N220" s="81">
        <f t="shared" si="32"/>
        <v>44500</v>
      </c>
      <c r="O220" s="77" t="str">
        <f t="shared" ca="1" si="37"/>
        <v>Expired</v>
      </c>
      <c r="P220" s="77" t="str" cm="1">
        <f t="array" aca="1" ref="P220" ca="1">_xlfn.IFS((N220-TODAY())&gt;=547,"06 Expires over 18 months",(N220-TODAY())&gt;=365,"05 Expires in 18 months",(N220-TODAY())&gt;=183,"04 Expires in 12 months",(N220-TODAY())&gt;=92,"03 Expires in 6 months",(N220-TODAY())&gt;=31,"02 Expires in 3 months",(N220-TODAY())&gt;=0,"01 Expires in 30 days",(N220-TODAY())&gt;=-31,"01 Expired last 30 days",(N220-TODAY())&gt;=-92,"02 Expired last 3 months",(N220-TODAY())&gt;=-183,"03 Expired last 6 months",(N220-TODAY())&gt;=-365,"04 Expired last 12 months",(N220-TODAY())&gt;=-547,"05 Expired last 18 months",TRUE,"06 Expired over 18 months")</f>
        <v>06 Expired over 18 months</v>
      </c>
      <c r="Q220" s="65">
        <v>20000</v>
      </c>
      <c r="R220" s="84">
        <f t="shared" si="38"/>
        <v>58333.333333333336</v>
      </c>
      <c r="S220" s="77" t="str" cm="1">
        <f t="array" ref="S220">_xlfn.IFS(R220&gt;5000000,"Gold",R220&gt;=500000,"Silver",R220&gt;30000,"Bronze",TRUE,"Transactional")</f>
        <v>Bronze</v>
      </c>
      <c r="T220" s="24" t="s">
        <v>54</v>
      </c>
      <c r="U220" s="101" t="s">
        <v>393</v>
      </c>
      <c r="V220" s="101" t="s">
        <v>394</v>
      </c>
      <c r="W220" s="77" t="str">
        <f t="shared" si="36"/>
        <v>No</v>
      </c>
      <c r="X220" s="77" t="str">
        <f>IFERROR(_xlfn.XLOOKUP(J220&amp;"||"&amp;K220,'Mapping Ref.'!$J$2:$J$538,'Mapping Ref.'!$K$2:$K$538),"")</f>
        <v>Corporate</v>
      </c>
      <c r="Y220" s="77" t="str" cm="1">
        <f t="array" ref="Y220">_xlfn.IFS(R220&gt;2000000,"For Publication",R220&gt;100000,"PID",R220&gt;30000,"RFQ",TRUE,"Transactional")</f>
        <v>RFQ</v>
      </c>
      <c r="Z220" s="24" t="s">
        <v>86</v>
      </c>
      <c r="AA220" s="32">
        <v>36</v>
      </c>
      <c r="AB220" s="24">
        <v>0</v>
      </c>
      <c r="AC220" s="25">
        <v>43417</v>
      </c>
      <c r="AD220" s="24" t="s">
        <v>102</v>
      </c>
      <c r="AE220" s="24"/>
      <c r="AF220" s="24"/>
      <c r="AG220" s="24"/>
      <c r="AH220" s="24" t="s">
        <v>60</v>
      </c>
      <c r="AI220" s="24"/>
      <c r="AJ220" s="24" t="s">
        <v>60</v>
      </c>
      <c r="AK220" s="24"/>
      <c r="AL220" s="24"/>
      <c r="AM220" s="24"/>
      <c r="AN220" s="24"/>
      <c r="AO220" s="24">
        <v>15000</v>
      </c>
      <c r="AP220" s="24" t="s">
        <v>60</v>
      </c>
      <c r="AQ220" s="24"/>
      <c r="AR220" s="24"/>
      <c r="AS220" s="89">
        <f t="shared" si="34"/>
        <v>35</v>
      </c>
      <c r="AT220" s="24"/>
    </row>
    <row r="221" spans="1:46" x14ac:dyDescent="0.5">
      <c r="A221" s="24">
        <v>260</v>
      </c>
      <c r="B221" s="24"/>
      <c r="C221" s="24"/>
      <c r="D221" s="24" t="s">
        <v>969</v>
      </c>
      <c r="E221" s="24" t="s">
        <v>970</v>
      </c>
      <c r="F221" s="77" t="str">
        <f t="shared" si="35"/>
        <v>P WAREING FOOD SAFETY LIMITED</v>
      </c>
      <c r="G221" s="24" t="s">
        <v>971</v>
      </c>
      <c r="H221" s="24" t="s">
        <v>972</v>
      </c>
      <c r="I221" s="24" t="s">
        <v>972</v>
      </c>
      <c r="J221" s="24" t="s">
        <v>107</v>
      </c>
      <c r="K221" s="24" t="s">
        <v>973</v>
      </c>
      <c r="L221" s="25">
        <v>43405</v>
      </c>
      <c r="M221" s="25">
        <v>43769</v>
      </c>
      <c r="N221" s="81">
        <f t="shared" si="32"/>
        <v>44135</v>
      </c>
      <c r="O221" s="77" t="str">
        <f t="shared" ca="1" si="37"/>
        <v>Expired</v>
      </c>
      <c r="P221" s="77" t="str" cm="1">
        <f t="array" aca="1" ref="P221" ca="1">_xlfn.IFS((N221-TODAY())&gt;=547,"06 Expires over 18 months",(N221-TODAY())&gt;=365,"05 Expires in 18 months",(N221-TODAY())&gt;=183,"04 Expires in 12 months",(N221-TODAY())&gt;=92,"03 Expires in 6 months",(N221-TODAY())&gt;=31,"02 Expires in 3 months",(N221-TODAY())&gt;=0,"01 Expires in 30 days",(N221-TODAY())&gt;=-31,"01 Expired last 30 days",(N221-TODAY())&gt;=-92,"02 Expired last 3 months",(N221-TODAY())&gt;=-183,"03 Expired last 6 months",(N221-TODAY())&gt;=-365,"04 Expired last 12 months",(N221-TODAY())&gt;=-547,"05 Expired last 18 months",TRUE,"06 Expired over 18 months")</f>
        <v>06 Expired over 18 months</v>
      </c>
      <c r="Q221" s="65">
        <v>2000</v>
      </c>
      <c r="R221" s="84">
        <f t="shared" si="38"/>
        <v>3833.3333333333335</v>
      </c>
      <c r="S221" s="77" t="str" cm="1">
        <f t="array" ref="S221">_xlfn.IFS(R221&gt;5000000,"Gold",R221&gt;=500000,"Silver",R221&gt;30000,"Bronze",TRUE,"Transactional")</f>
        <v>Transactional</v>
      </c>
      <c r="T221" s="24" t="s">
        <v>54</v>
      </c>
      <c r="U221" s="101" t="s">
        <v>190</v>
      </c>
      <c r="V221" s="101" t="s">
        <v>192</v>
      </c>
      <c r="W221" s="77" t="str">
        <f t="shared" si="36"/>
        <v>Yes</v>
      </c>
      <c r="X221" s="77" t="str">
        <f>IFERROR(_xlfn.XLOOKUP(J221&amp;"||"&amp;K221,'Mapping Ref.'!$J$2:$J$538,'Mapping Ref.'!$K$2:$K$538),"")</f>
        <v>Construction &amp; Estates</v>
      </c>
      <c r="Y221" s="77" t="str" cm="1">
        <f t="array" ref="Y221">_xlfn.IFS(R221&gt;2000000,"For Publication",R221&gt;100000,"PID",R221&gt;30000,"RFQ",TRUE,"Transactional")</f>
        <v>Transactional</v>
      </c>
      <c r="Z221" s="24" t="s">
        <v>101</v>
      </c>
      <c r="AA221" s="32">
        <v>12</v>
      </c>
      <c r="AB221" s="24">
        <v>12</v>
      </c>
      <c r="AC221" s="25">
        <v>43417</v>
      </c>
      <c r="AD221" s="24" t="s">
        <v>58</v>
      </c>
      <c r="AE221" s="24"/>
      <c r="AF221" s="24"/>
      <c r="AG221" s="24"/>
      <c r="AH221" s="24" t="s">
        <v>60</v>
      </c>
      <c r="AI221" s="24"/>
      <c r="AJ221" s="24" t="s">
        <v>60</v>
      </c>
      <c r="AK221" s="24"/>
      <c r="AL221" s="24"/>
      <c r="AM221" s="24"/>
      <c r="AN221" s="24"/>
      <c r="AO221" s="24">
        <v>0</v>
      </c>
      <c r="AP221" s="24" t="s">
        <v>60</v>
      </c>
      <c r="AQ221" s="24"/>
      <c r="AR221" s="24"/>
      <c r="AS221" s="89">
        <f t="shared" si="34"/>
        <v>23</v>
      </c>
      <c r="AT221" s="24" t="s">
        <v>969</v>
      </c>
    </row>
    <row r="222" spans="1:46" x14ac:dyDescent="0.5">
      <c r="A222" s="24">
        <v>261</v>
      </c>
      <c r="B222" s="24"/>
      <c r="C222" s="24" t="s">
        <v>77</v>
      </c>
      <c r="D222" s="24" t="s">
        <v>974</v>
      </c>
      <c r="E222" s="24" t="s">
        <v>975</v>
      </c>
      <c r="F222" s="77" t="str">
        <f t="shared" si="35"/>
        <v>ABSOLUTE TRANSLATIONS LIMITED</v>
      </c>
      <c r="G222" s="24" t="s">
        <v>976</v>
      </c>
      <c r="H222" s="24" t="s">
        <v>972</v>
      </c>
      <c r="I222" s="24" t="s">
        <v>972</v>
      </c>
      <c r="J222" s="24" t="s">
        <v>107</v>
      </c>
      <c r="K222" s="24" t="s">
        <v>977</v>
      </c>
      <c r="L222" s="25">
        <v>43435</v>
      </c>
      <c r="M222" s="25">
        <v>43800</v>
      </c>
      <c r="N222" s="81">
        <f t="shared" ref="N222:N247" si="39">EDATE(M222,AB222)</f>
        <v>44166</v>
      </c>
      <c r="O222" s="77" t="str">
        <f t="shared" ca="1" si="37"/>
        <v>Expired</v>
      </c>
      <c r="P222" s="77" t="str" cm="1">
        <f t="array" aca="1" ref="P222" ca="1">_xlfn.IFS((N222-TODAY())&gt;=547,"06 Expires over 18 months",(N222-TODAY())&gt;=365,"05 Expires in 18 months",(N222-TODAY())&gt;=183,"04 Expires in 12 months",(N222-TODAY())&gt;=92,"03 Expires in 6 months",(N222-TODAY())&gt;=31,"02 Expires in 3 months",(N222-TODAY())&gt;=0,"01 Expires in 30 days",(N222-TODAY())&gt;=-31,"01 Expired last 30 days",(N222-TODAY())&gt;=-92,"02 Expired last 3 months",(N222-TODAY())&gt;=-183,"03 Expired last 6 months",(N222-TODAY())&gt;=-365,"04 Expired last 12 months",(N222-TODAY())&gt;=-547,"05 Expired last 18 months",TRUE,"06 Expired over 18 months")</f>
        <v>06 Expired over 18 months</v>
      </c>
      <c r="Q222" s="65">
        <v>5000</v>
      </c>
      <c r="R222" s="84">
        <f t="shared" si="38"/>
        <v>10000</v>
      </c>
      <c r="S222" s="77" t="str" cm="1">
        <f t="array" ref="S222">_xlfn.IFS(R222&gt;5000000,"Gold",R222&gt;=500000,"Silver",R222&gt;30000,"Bronze",TRUE,"Transactional")</f>
        <v>Transactional</v>
      </c>
      <c r="T222" s="24" t="s">
        <v>54</v>
      </c>
      <c r="U222" s="101" t="s">
        <v>116</v>
      </c>
      <c r="V222" s="101" t="s">
        <v>70</v>
      </c>
      <c r="W222" s="77" t="str">
        <f t="shared" si="36"/>
        <v>Yes</v>
      </c>
      <c r="X222" s="77" t="str">
        <f>IFERROR(_xlfn.XLOOKUP(J222&amp;"||"&amp;K222,'Mapping Ref.'!$J$2:$J$538,'Mapping Ref.'!$K$2:$K$538),"")</f>
        <v>Construction &amp; Estates</v>
      </c>
      <c r="Y222" s="77" t="str" cm="1">
        <f t="array" ref="Y222">_xlfn.IFS(R222&gt;2000000,"For Publication",R222&gt;100000,"PID",R222&gt;30000,"RFQ",TRUE,"Transactional")</f>
        <v>Transactional</v>
      </c>
      <c r="Z222" s="24" t="s">
        <v>101</v>
      </c>
      <c r="AA222" s="32">
        <v>12</v>
      </c>
      <c r="AB222" s="24">
        <v>12</v>
      </c>
      <c r="AC222" s="25">
        <v>43417</v>
      </c>
      <c r="AD222" s="24" t="s">
        <v>58</v>
      </c>
      <c r="AE222" s="24"/>
      <c r="AF222" s="24"/>
      <c r="AG222" s="24"/>
      <c r="AH222" s="24" t="s">
        <v>59</v>
      </c>
      <c r="AI222" s="24"/>
      <c r="AJ222" s="24" t="s">
        <v>60</v>
      </c>
      <c r="AK222" s="24"/>
      <c r="AL222" s="24"/>
      <c r="AM222" s="24"/>
      <c r="AN222" s="24"/>
      <c r="AO222" s="24">
        <v>0</v>
      </c>
      <c r="AP222" s="24" t="s">
        <v>60</v>
      </c>
      <c r="AQ222" s="24"/>
      <c r="AR222" s="24"/>
      <c r="AS222" s="89">
        <f t="shared" ref="AS222:AS247" si="40">DATEDIF(L222,N222,"m")</f>
        <v>24</v>
      </c>
      <c r="AT222" s="24" t="s">
        <v>974</v>
      </c>
    </row>
    <row r="223" spans="1:46" x14ac:dyDescent="0.5">
      <c r="A223" s="24">
        <v>262</v>
      </c>
      <c r="B223" s="24"/>
      <c r="C223" s="24"/>
      <c r="D223" s="24" t="s">
        <v>978</v>
      </c>
      <c r="E223" s="24" t="s">
        <v>979</v>
      </c>
      <c r="F223" s="77" t="str">
        <f t="shared" si="35"/>
        <v>SOLAR ADVANCED SYSTEMS T/A SAS ENERGY</v>
      </c>
      <c r="G223" s="24" t="s">
        <v>980</v>
      </c>
      <c r="H223" s="24" t="s">
        <v>981</v>
      </c>
      <c r="I223" s="24" t="s">
        <v>981</v>
      </c>
      <c r="J223" s="24" t="s">
        <v>107</v>
      </c>
      <c r="K223" s="24" t="s">
        <v>982</v>
      </c>
      <c r="L223" s="25">
        <v>43413</v>
      </c>
      <c r="M223" s="25">
        <v>43553</v>
      </c>
      <c r="N223" s="81">
        <f t="shared" si="39"/>
        <v>43553</v>
      </c>
      <c r="O223" s="77" t="str">
        <f t="shared" ca="1" si="37"/>
        <v>Expired</v>
      </c>
      <c r="P223" s="77" t="str" cm="1">
        <f t="array" aca="1" ref="P223" ca="1">_xlfn.IFS((N223-TODAY())&gt;=547,"06 Expires over 18 months",(N223-TODAY())&gt;=365,"05 Expires in 18 months",(N223-TODAY())&gt;=183,"04 Expires in 12 months",(N223-TODAY())&gt;=92,"03 Expires in 6 months",(N223-TODAY())&gt;=31,"02 Expires in 3 months",(N223-TODAY())&gt;=0,"01 Expires in 30 days",(N223-TODAY())&gt;=-31,"01 Expired last 30 days",(N223-TODAY())&gt;=-92,"02 Expired last 3 months",(N223-TODAY())&gt;=-183,"03 Expired last 6 months",(N223-TODAY())&gt;=-365,"04 Expired last 12 months",(N223-TODAY())&gt;=-547,"05 Expired last 18 months",TRUE,"06 Expired over 18 months")</f>
        <v>06 Expired over 18 months</v>
      </c>
      <c r="Q223" s="65">
        <v>470000</v>
      </c>
      <c r="R223" s="84">
        <f t="shared" si="38"/>
        <v>470000</v>
      </c>
      <c r="S223" s="77" t="str" cm="1">
        <f t="array" ref="S223">_xlfn.IFS(R223&gt;5000000,"Gold",R223&gt;=500000,"Silver",R223&gt;30000,"Bronze",TRUE,"Transactional")</f>
        <v>Bronze</v>
      </c>
      <c r="T223" s="24" t="s">
        <v>54</v>
      </c>
      <c r="U223" s="101" t="s">
        <v>69</v>
      </c>
      <c r="V223" s="101" t="s">
        <v>983</v>
      </c>
      <c r="W223" s="77" t="str">
        <f t="shared" si="36"/>
        <v>No</v>
      </c>
      <c r="X223" s="77" t="str">
        <f>IFERROR(_xlfn.XLOOKUP(J223&amp;"||"&amp;K223,'Mapping Ref.'!$J$2:$J$538,'Mapping Ref.'!$K$2:$K$538),"")</f>
        <v>Construction &amp; Estates</v>
      </c>
      <c r="Y223" s="77" t="str" cm="1">
        <f t="array" ref="Y223">_xlfn.IFS(R223&gt;2000000,"For Publication",R223&gt;100000,"PID",R223&gt;30000,"RFQ",TRUE,"Transactional")</f>
        <v>PID</v>
      </c>
      <c r="Z223" s="24" t="s">
        <v>750</v>
      </c>
      <c r="AA223" s="32">
        <v>4</v>
      </c>
      <c r="AB223" s="24">
        <v>0</v>
      </c>
      <c r="AC223" s="25">
        <v>43418</v>
      </c>
      <c r="AD223" s="24" t="s">
        <v>58</v>
      </c>
      <c r="AE223" s="24">
        <v>2100</v>
      </c>
      <c r="AF223" s="24"/>
      <c r="AG223" s="24"/>
      <c r="AH223" s="24" t="s">
        <v>60</v>
      </c>
      <c r="AI223" s="24"/>
      <c r="AJ223" s="24" t="s">
        <v>60</v>
      </c>
      <c r="AK223" s="24"/>
      <c r="AL223" s="24"/>
      <c r="AM223" s="24"/>
      <c r="AN223" s="24"/>
      <c r="AO223" s="24"/>
      <c r="AP223" s="24" t="s">
        <v>60</v>
      </c>
      <c r="AQ223" s="24"/>
      <c r="AR223" s="24"/>
      <c r="AS223" s="89">
        <f t="shared" si="40"/>
        <v>4</v>
      </c>
      <c r="AT223" s="24" t="s">
        <v>984</v>
      </c>
    </row>
    <row r="224" spans="1:46" x14ac:dyDescent="0.5">
      <c r="A224" s="24">
        <v>263</v>
      </c>
      <c r="B224" s="24"/>
      <c r="C224" s="24"/>
      <c r="D224" s="24" t="s">
        <v>985</v>
      </c>
      <c r="E224" s="24" t="s">
        <v>986</v>
      </c>
      <c r="F224" s="77" t="str">
        <f t="shared" si="35"/>
        <v>SOCIAL PANTRY LTD</v>
      </c>
      <c r="G224" s="24" t="s">
        <v>987</v>
      </c>
      <c r="H224" s="24" t="s">
        <v>784</v>
      </c>
      <c r="I224" s="24" t="s">
        <v>784</v>
      </c>
      <c r="J224" s="24" t="s">
        <v>107</v>
      </c>
      <c r="K224" s="24" t="s">
        <v>785</v>
      </c>
      <c r="L224" s="25">
        <v>43406</v>
      </c>
      <c r="M224" s="25">
        <v>43771</v>
      </c>
      <c r="N224" s="81">
        <f t="shared" si="39"/>
        <v>43771</v>
      </c>
      <c r="O224" s="77" t="str">
        <f t="shared" ca="1" si="37"/>
        <v>Expired</v>
      </c>
      <c r="P224" s="77" t="str" cm="1">
        <f t="array" aca="1" ref="P224" ca="1">_xlfn.IFS((N224-TODAY())&gt;=547,"06 Expires over 18 months",(N224-TODAY())&gt;=365,"05 Expires in 18 months",(N224-TODAY())&gt;=183,"04 Expires in 12 months",(N224-TODAY())&gt;=92,"03 Expires in 6 months",(N224-TODAY())&gt;=31,"02 Expires in 3 months",(N224-TODAY())&gt;=0,"01 Expires in 30 days",(N224-TODAY())&gt;=-31,"01 Expired last 30 days",(N224-TODAY())&gt;=-92,"02 Expired last 3 months",(N224-TODAY())&gt;=-183,"03 Expired last 6 months",(N224-TODAY())&gt;=-365,"04 Expired last 12 months",(N224-TODAY())&gt;=-547,"05 Expired last 18 months",TRUE,"06 Expired over 18 months")</f>
        <v>06 Expired over 18 months</v>
      </c>
      <c r="Q224" s="65">
        <v>24692</v>
      </c>
      <c r="R224" s="84">
        <f t="shared" si="38"/>
        <v>24692</v>
      </c>
      <c r="S224" s="77" t="str" cm="1">
        <f t="array" ref="S224">_xlfn.IFS(R224&gt;5000000,"Gold",R224&gt;=500000,"Silver",R224&gt;30000,"Bronze",TRUE,"Transactional")</f>
        <v>Transactional</v>
      </c>
      <c r="T224" s="24" t="s">
        <v>54</v>
      </c>
      <c r="U224" s="101" t="s">
        <v>69</v>
      </c>
      <c r="V224" s="101" t="s">
        <v>983</v>
      </c>
      <c r="W224" s="77" t="str">
        <f t="shared" si="36"/>
        <v>No</v>
      </c>
      <c r="X224" s="77" t="str">
        <f>IFERROR(_xlfn.XLOOKUP(J224&amp;"||"&amp;K224,'Mapping Ref.'!$J$2:$J$538,'Mapping Ref.'!$K$2:$K$538),"")</f>
        <v>Construction &amp; Estates</v>
      </c>
      <c r="Y224" s="77" t="str" cm="1">
        <f t="array" ref="Y224">_xlfn.IFS(R224&gt;2000000,"For Publication",R224&gt;100000,"PID",R224&gt;30000,"RFQ",TRUE,"Transactional")</f>
        <v>Transactional</v>
      </c>
      <c r="Z224" s="24" t="s">
        <v>101</v>
      </c>
      <c r="AA224" s="32">
        <v>12</v>
      </c>
      <c r="AB224" s="24">
        <v>0</v>
      </c>
      <c r="AC224" s="25">
        <v>43419</v>
      </c>
      <c r="AD224" s="24" t="s">
        <v>58</v>
      </c>
      <c r="AE224" s="24"/>
      <c r="AF224" s="24"/>
      <c r="AG224" s="24"/>
      <c r="AH224" s="24" t="s">
        <v>60</v>
      </c>
      <c r="AI224" s="24"/>
      <c r="AJ224" s="24" t="s">
        <v>60</v>
      </c>
      <c r="AK224" s="24"/>
      <c r="AL224" s="24"/>
      <c r="AM224" s="24"/>
      <c r="AN224" s="24"/>
      <c r="AO224" s="24"/>
      <c r="AP224" s="24" t="s">
        <v>60</v>
      </c>
      <c r="AQ224" s="24"/>
      <c r="AR224" s="24"/>
      <c r="AS224" s="89">
        <f t="shared" si="40"/>
        <v>12</v>
      </c>
      <c r="AT224" s="24" t="s">
        <v>988</v>
      </c>
    </row>
    <row r="225" spans="1:46" x14ac:dyDescent="0.5">
      <c r="A225" s="24">
        <v>264</v>
      </c>
      <c r="B225" s="24"/>
      <c r="C225" s="24"/>
      <c r="D225" s="24" t="s">
        <v>989</v>
      </c>
      <c r="E225" s="24" t="s">
        <v>990</v>
      </c>
      <c r="F225" s="77" t="str">
        <f t="shared" si="35"/>
        <v>GALLOWGLASS LTD</v>
      </c>
      <c r="G225" s="24" t="s">
        <v>991</v>
      </c>
      <c r="H225" s="24" t="s">
        <v>376</v>
      </c>
      <c r="I225" s="24" t="s">
        <v>992</v>
      </c>
      <c r="J225" s="24" t="s">
        <v>52</v>
      </c>
      <c r="K225" s="24" t="s">
        <v>993</v>
      </c>
      <c r="L225" s="25">
        <v>43191</v>
      </c>
      <c r="M225" s="25">
        <v>43555</v>
      </c>
      <c r="N225" s="81">
        <f t="shared" si="39"/>
        <v>43555</v>
      </c>
      <c r="O225" s="77" t="str">
        <f t="shared" ca="1" si="37"/>
        <v>Expired</v>
      </c>
      <c r="P225" s="77" t="str" cm="1">
        <f t="array" aca="1" ref="P225" ca="1">_xlfn.IFS((N225-TODAY())&gt;=547,"06 Expires over 18 months",(N225-TODAY())&gt;=365,"05 Expires in 18 months",(N225-TODAY())&gt;=183,"04 Expires in 12 months",(N225-TODAY())&gt;=92,"03 Expires in 6 months",(N225-TODAY())&gt;=31,"02 Expires in 3 months",(N225-TODAY())&gt;=0,"01 Expires in 30 days",(N225-TODAY())&gt;=-31,"01 Expired last 30 days",(N225-TODAY())&gt;=-92,"02 Expired last 3 months",(N225-TODAY())&gt;=-183,"03 Expired last 6 months",(N225-TODAY())&gt;=-365,"04 Expired last 12 months",(N225-TODAY())&gt;=-547,"05 Expired last 18 months",TRUE,"06 Expired over 18 months")</f>
        <v>06 Expired over 18 months</v>
      </c>
      <c r="Q225" s="65">
        <v>149500</v>
      </c>
      <c r="R225" s="84">
        <f t="shared" si="38"/>
        <v>149500</v>
      </c>
      <c r="S225" s="77" t="str" cm="1">
        <f t="array" ref="S225">_xlfn.IFS(R225&gt;5000000,"Gold",R225&gt;=500000,"Silver",R225&gt;30000,"Bronze",TRUE,"Transactional")</f>
        <v>Bronze</v>
      </c>
      <c r="T225" s="24" t="s">
        <v>54</v>
      </c>
      <c r="U225" s="101" t="s">
        <v>99</v>
      </c>
      <c r="V225" s="101" t="s">
        <v>993</v>
      </c>
      <c r="W225" s="77" t="str">
        <f t="shared" si="36"/>
        <v>No</v>
      </c>
      <c r="X225" s="77" t="str">
        <f>IFERROR(_xlfn.XLOOKUP(J225&amp;"||"&amp;K225,'Mapping Ref.'!$J$2:$J$538,'Mapping Ref.'!$K$2:$K$538),"")</f>
        <v>Corporate</v>
      </c>
      <c r="Y225" s="77" t="str" cm="1">
        <f t="array" ref="Y225">_xlfn.IFS(R225&gt;2000000,"For Publication",R225&gt;100000,"PID",R225&gt;30000,"RFQ",TRUE,"Transactional")</f>
        <v>PID</v>
      </c>
      <c r="Z225" s="24" t="s">
        <v>57</v>
      </c>
      <c r="AA225" s="32">
        <v>12</v>
      </c>
      <c r="AB225" s="24">
        <v>0</v>
      </c>
      <c r="AC225" s="25">
        <v>43425</v>
      </c>
      <c r="AD225" s="24" t="s">
        <v>102</v>
      </c>
      <c r="AE225" s="24">
        <v>0</v>
      </c>
      <c r="AF225" s="24"/>
      <c r="AG225" s="24"/>
      <c r="AH225" s="24" t="s">
        <v>60</v>
      </c>
      <c r="AI225" s="24"/>
      <c r="AJ225" s="24" t="s">
        <v>60</v>
      </c>
      <c r="AK225" s="24"/>
      <c r="AL225" s="24"/>
      <c r="AM225" s="24"/>
      <c r="AN225" s="24"/>
      <c r="AO225" s="24">
        <v>0</v>
      </c>
      <c r="AP225" s="24" t="s">
        <v>60</v>
      </c>
      <c r="AQ225" s="24"/>
      <c r="AR225" s="24"/>
      <c r="AS225" s="89">
        <f t="shared" si="40"/>
        <v>11</v>
      </c>
      <c r="AT225" s="24" t="s">
        <v>994</v>
      </c>
    </row>
    <row r="226" spans="1:46" x14ac:dyDescent="0.5">
      <c r="A226" s="24">
        <v>265</v>
      </c>
      <c r="B226" s="24"/>
      <c r="C226" s="24"/>
      <c r="D226" s="24" t="s">
        <v>995</v>
      </c>
      <c r="E226" s="24" t="s">
        <v>996</v>
      </c>
      <c r="F226" s="77" t="str">
        <f t="shared" si="35"/>
        <v>NETCALL TECHNOLOGY LIMITED</v>
      </c>
      <c r="G226" s="24" t="s">
        <v>997</v>
      </c>
      <c r="H226" s="24" t="s">
        <v>998</v>
      </c>
      <c r="I226" s="24" t="s">
        <v>998</v>
      </c>
      <c r="J226" s="24" t="s">
        <v>52</v>
      </c>
      <c r="K226" s="24" t="s">
        <v>116</v>
      </c>
      <c r="L226" s="25">
        <v>42600</v>
      </c>
      <c r="M226" s="25">
        <v>44054</v>
      </c>
      <c r="N226" s="81">
        <f t="shared" si="39"/>
        <v>44784</v>
      </c>
      <c r="O226" s="77" t="str">
        <f t="shared" ca="1" si="37"/>
        <v>Expired</v>
      </c>
      <c r="P226" s="77" t="str" cm="1">
        <f t="array" aca="1" ref="P226" ca="1">_xlfn.IFS((N226-TODAY())&gt;=547,"06 Expires over 18 months",(N226-TODAY())&gt;=365,"05 Expires in 18 months",(N226-TODAY())&gt;=183,"04 Expires in 12 months",(N226-TODAY())&gt;=92,"03 Expires in 6 months",(N226-TODAY())&gt;=31,"02 Expires in 3 months",(N226-TODAY())&gt;=0,"01 Expires in 30 days",(N226-TODAY())&gt;=-31,"01 Expired last 30 days",(N226-TODAY())&gt;=-92,"02 Expired last 3 months",(N226-TODAY())&gt;=-183,"03 Expired last 6 months",(N226-TODAY())&gt;=-365,"04 Expired last 12 months",(N226-TODAY())&gt;=-547,"05 Expired last 18 months",TRUE,"06 Expired over 18 months")</f>
        <v>06 Expired over 18 months</v>
      </c>
      <c r="Q226" s="65">
        <v>403615</v>
      </c>
      <c r="R226" s="84">
        <f t="shared" si="38"/>
        <v>2388055.4166666665</v>
      </c>
      <c r="S226" s="77" t="str" cm="1">
        <f t="array" ref="S226">_xlfn.IFS(R226&gt;5000000,"Gold",R226&gt;=500000,"Silver",R226&gt;30000,"Bronze",TRUE,"Transactional")</f>
        <v>Silver</v>
      </c>
      <c r="T226" s="24" t="s">
        <v>54</v>
      </c>
      <c r="U226" s="101" t="s">
        <v>116</v>
      </c>
      <c r="V226" s="101" t="s">
        <v>569</v>
      </c>
      <c r="W226" s="77" t="str">
        <f t="shared" si="36"/>
        <v>Yes</v>
      </c>
      <c r="X226" s="77" t="str">
        <f>IFERROR(_xlfn.XLOOKUP(J226&amp;"||"&amp;K226,'Mapping Ref.'!$J$2:$J$538,'Mapping Ref.'!$K$2:$K$538),"")</f>
        <v>ICT</v>
      </c>
      <c r="Y226" s="77" t="str" cm="1">
        <f t="array" ref="Y226">_xlfn.IFS(R226&gt;2000000,"For Publication",R226&gt;100000,"PID",R226&gt;30000,"RFQ",TRUE,"Transactional")</f>
        <v>For Publication</v>
      </c>
      <c r="Z226" s="24" t="s">
        <v>86</v>
      </c>
      <c r="AA226" s="32">
        <v>36</v>
      </c>
      <c r="AB226" s="24">
        <v>24</v>
      </c>
      <c r="AC226" s="25">
        <v>43426</v>
      </c>
      <c r="AD226" s="24" t="s">
        <v>102</v>
      </c>
      <c r="AE226" s="24"/>
      <c r="AF226" s="24"/>
      <c r="AG226" s="24"/>
      <c r="AH226" s="24" t="s">
        <v>60</v>
      </c>
      <c r="AI226" s="24"/>
      <c r="AJ226" s="24" t="s">
        <v>60</v>
      </c>
      <c r="AK226" s="24"/>
      <c r="AL226" s="24"/>
      <c r="AM226" s="24"/>
      <c r="AN226" s="24"/>
      <c r="AO226" s="24"/>
      <c r="AP226" s="24" t="s">
        <v>59</v>
      </c>
      <c r="AQ226" s="24"/>
      <c r="AR226" s="24"/>
      <c r="AS226" s="89">
        <f t="shared" si="40"/>
        <v>71</v>
      </c>
      <c r="AT226" s="24" t="s">
        <v>999</v>
      </c>
    </row>
    <row r="227" spans="1:46" x14ac:dyDescent="0.5">
      <c r="A227" s="24">
        <v>266</v>
      </c>
      <c r="B227" s="24"/>
      <c r="C227" s="24"/>
      <c r="D227" s="24" t="s">
        <v>1000</v>
      </c>
      <c r="E227" s="24" t="s">
        <v>1001</v>
      </c>
      <c r="F227" s="77" t="str">
        <f t="shared" si="35"/>
        <v>AVITA TECH LTD</v>
      </c>
      <c r="G227" s="24" t="s">
        <v>1002</v>
      </c>
      <c r="H227" s="24" t="s">
        <v>998</v>
      </c>
      <c r="I227" s="24" t="s">
        <v>998</v>
      </c>
      <c r="J227" s="24" t="s">
        <v>52</v>
      </c>
      <c r="K227" s="24" t="s">
        <v>116</v>
      </c>
      <c r="L227" s="25">
        <v>43435</v>
      </c>
      <c r="M227" s="25">
        <v>44560</v>
      </c>
      <c r="N227" s="81">
        <f t="shared" si="39"/>
        <v>44560</v>
      </c>
      <c r="O227" s="77" t="str">
        <f t="shared" ca="1" si="37"/>
        <v>Expired</v>
      </c>
      <c r="P227" s="77" t="str" cm="1">
        <f t="array" aca="1" ref="P227" ca="1">_xlfn.IFS((N227-TODAY())&gt;=547,"06 Expires over 18 months",(N227-TODAY())&gt;=365,"05 Expires in 18 months",(N227-TODAY())&gt;=183,"04 Expires in 12 months",(N227-TODAY())&gt;=92,"03 Expires in 6 months",(N227-TODAY())&gt;=31,"02 Expires in 3 months",(N227-TODAY())&gt;=0,"01 Expires in 30 days",(N227-TODAY())&gt;=-31,"01 Expired last 30 days",(N227-TODAY())&gt;=-92,"02 Expired last 3 months",(N227-TODAY())&gt;=-183,"03 Expired last 6 months",(N227-TODAY())&gt;=-365,"04 Expired last 12 months",(N227-TODAY())&gt;=-547,"05 Expired last 18 months",TRUE,"06 Expired over 18 months")</f>
        <v>06 Expired over 18 months</v>
      </c>
      <c r="Q227" s="65">
        <v>24500</v>
      </c>
      <c r="R227" s="84">
        <f t="shared" si="38"/>
        <v>73500</v>
      </c>
      <c r="S227" s="77" t="str" cm="1">
        <f t="array" ref="S227">_xlfn.IFS(R227&gt;5000000,"Gold",R227&gt;=500000,"Silver",R227&gt;30000,"Bronze",TRUE,"Transactional")</f>
        <v>Bronze</v>
      </c>
      <c r="T227" s="24" t="s">
        <v>54</v>
      </c>
      <c r="U227" s="101" t="s">
        <v>116</v>
      </c>
      <c r="V227" s="101" t="s">
        <v>569</v>
      </c>
      <c r="W227" s="77" t="str">
        <f t="shared" si="36"/>
        <v>No</v>
      </c>
      <c r="X227" s="77" t="str">
        <f>IFERROR(_xlfn.XLOOKUP(J227&amp;"||"&amp;K227,'Mapping Ref.'!$J$2:$J$538,'Mapping Ref.'!$K$2:$K$538),"")</f>
        <v>ICT</v>
      </c>
      <c r="Y227" s="77" t="str" cm="1">
        <f t="array" ref="Y227">_xlfn.IFS(R227&gt;2000000,"For Publication",R227&gt;100000,"PID",R227&gt;30000,"RFQ",TRUE,"Transactional")</f>
        <v>RFQ</v>
      </c>
      <c r="Z227" s="24" t="s">
        <v>101</v>
      </c>
      <c r="AA227" s="32">
        <v>36</v>
      </c>
      <c r="AB227" s="24">
        <v>0</v>
      </c>
      <c r="AC227" s="25">
        <v>43427</v>
      </c>
      <c r="AD227" s="24" t="s">
        <v>102</v>
      </c>
      <c r="AE227" s="24"/>
      <c r="AF227" s="24"/>
      <c r="AG227" s="24"/>
      <c r="AH227" s="24" t="s">
        <v>60</v>
      </c>
      <c r="AI227" s="24"/>
      <c r="AJ227" s="24" t="s">
        <v>60</v>
      </c>
      <c r="AK227" s="24"/>
      <c r="AL227" s="24"/>
      <c r="AM227" s="24"/>
      <c r="AN227" s="24"/>
      <c r="AO227" s="24"/>
      <c r="AP227" s="24" t="s">
        <v>60</v>
      </c>
      <c r="AQ227" s="24"/>
      <c r="AR227" s="24"/>
      <c r="AS227" s="89">
        <f t="shared" si="40"/>
        <v>36</v>
      </c>
      <c r="AT227" s="24" t="s">
        <v>1003</v>
      </c>
    </row>
    <row r="228" spans="1:46" x14ac:dyDescent="0.5">
      <c r="A228" s="24">
        <v>267</v>
      </c>
      <c r="B228" s="24"/>
      <c r="C228" s="24"/>
      <c r="D228" s="24" t="s">
        <v>1004</v>
      </c>
      <c r="E228" s="24" t="s">
        <v>1005</v>
      </c>
      <c r="F228" s="77" t="str">
        <f t="shared" si="35"/>
        <v>O2 UK</v>
      </c>
      <c r="G228" s="24" t="s">
        <v>1006</v>
      </c>
      <c r="H228" s="24" t="s">
        <v>998</v>
      </c>
      <c r="I228" s="24" t="s">
        <v>998</v>
      </c>
      <c r="J228" s="24" t="s">
        <v>52</v>
      </c>
      <c r="K228" s="24" t="s">
        <v>116</v>
      </c>
      <c r="L228" s="25">
        <v>42614</v>
      </c>
      <c r="M228" s="25">
        <v>44073</v>
      </c>
      <c r="N228" s="81">
        <f t="shared" si="39"/>
        <v>44803</v>
      </c>
      <c r="O228" s="77" t="str">
        <f t="shared" ca="1" si="37"/>
        <v>Expired</v>
      </c>
      <c r="P228" s="77" t="str" cm="1">
        <f t="array" aca="1" ref="P228" ca="1">_xlfn.IFS((N228-TODAY())&gt;=547,"06 Expires over 18 months",(N228-TODAY())&gt;=365,"05 Expires in 18 months",(N228-TODAY())&gt;=183,"04 Expires in 12 months",(N228-TODAY())&gt;=92,"03 Expires in 6 months",(N228-TODAY())&gt;=31,"02 Expires in 3 months",(N228-TODAY())&gt;=0,"01 Expires in 30 days",(N228-TODAY())&gt;=-31,"01 Expired last 30 days",(N228-TODAY())&gt;=-92,"02 Expired last 3 months",(N228-TODAY())&gt;=-183,"03 Expired last 6 months",(N228-TODAY())&gt;=-365,"04 Expired last 12 months",(N228-TODAY())&gt;=-547,"05 Expired last 18 months",TRUE,"06 Expired over 18 months")</f>
        <v>06 Expired over 18 months</v>
      </c>
      <c r="Q228" s="65">
        <v>287000</v>
      </c>
      <c r="R228" s="84">
        <f t="shared" si="38"/>
        <v>1698083.3333333333</v>
      </c>
      <c r="S228" s="77" t="str" cm="1">
        <f t="array" ref="S228">_xlfn.IFS(R228&gt;5000000,"Gold",R228&gt;=500000,"Silver",R228&gt;30000,"Bronze",TRUE,"Transactional")</f>
        <v>Silver</v>
      </c>
      <c r="T228" s="24" t="s">
        <v>54</v>
      </c>
      <c r="U228" s="101" t="s">
        <v>116</v>
      </c>
      <c r="V228" s="101" t="s">
        <v>569</v>
      </c>
      <c r="W228" s="77" t="str">
        <f t="shared" si="36"/>
        <v>Yes</v>
      </c>
      <c r="X228" s="77" t="str">
        <f>IFERROR(_xlfn.XLOOKUP(J228&amp;"||"&amp;K228,'Mapping Ref.'!$J$2:$J$538,'Mapping Ref.'!$K$2:$K$538),"")</f>
        <v>ICT</v>
      </c>
      <c r="Y228" s="77" t="str" cm="1">
        <f t="array" ref="Y228">_xlfn.IFS(R228&gt;2000000,"For Publication",R228&gt;100000,"PID",R228&gt;30000,"RFQ",TRUE,"Transactional")</f>
        <v>PID</v>
      </c>
      <c r="Z228" s="24" t="s">
        <v>86</v>
      </c>
      <c r="AA228" s="32">
        <v>24</v>
      </c>
      <c r="AB228" s="24">
        <v>24</v>
      </c>
      <c r="AC228" s="25">
        <v>43427</v>
      </c>
      <c r="AD228" s="24" t="s">
        <v>102</v>
      </c>
      <c r="AE228" s="24"/>
      <c r="AF228" s="24"/>
      <c r="AG228" s="24"/>
      <c r="AH228" s="24" t="s">
        <v>59</v>
      </c>
      <c r="AI228" s="24"/>
      <c r="AJ228" s="24" t="s">
        <v>59</v>
      </c>
      <c r="AK228" s="24"/>
      <c r="AL228" s="24"/>
      <c r="AM228" s="24"/>
      <c r="AN228" s="24"/>
      <c r="AO228" s="55">
        <v>20000</v>
      </c>
      <c r="AP228" s="24" t="s">
        <v>59</v>
      </c>
      <c r="AQ228" s="24"/>
      <c r="AR228" s="24"/>
      <c r="AS228" s="89">
        <f t="shared" si="40"/>
        <v>71</v>
      </c>
      <c r="AT228" s="24" t="s">
        <v>1007</v>
      </c>
    </row>
    <row r="229" spans="1:46" x14ac:dyDescent="0.5">
      <c r="A229" s="24">
        <v>268</v>
      </c>
      <c r="B229" s="24"/>
      <c r="C229" s="24" t="s">
        <v>77</v>
      </c>
      <c r="D229" s="24" t="s">
        <v>1008</v>
      </c>
      <c r="E229" s="24" t="s">
        <v>1009</v>
      </c>
      <c r="F229" s="77" t="str">
        <f t="shared" si="35"/>
        <v>JUMPSEC LIMITED</v>
      </c>
      <c r="G229" s="24" t="s">
        <v>1010</v>
      </c>
      <c r="H229" s="24" t="s">
        <v>998</v>
      </c>
      <c r="I229" s="24" t="s">
        <v>998</v>
      </c>
      <c r="J229" s="24" t="s">
        <v>52</v>
      </c>
      <c r="K229" s="24" t="s">
        <v>116</v>
      </c>
      <c r="L229" s="25">
        <v>43009</v>
      </c>
      <c r="M229" s="25">
        <v>43738</v>
      </c>
      <c r="N229" s="81">
        <f t="shared" si="39"/>
        <v>44469</v>
      </c>
      <c r="O229" s="77" t="str">
        <f t="shared" ca="1" si="37"/>
        <v>Expired</v>
      </c>
      <c r="P229" s="77" t="str" cm="1">
        <f t="array" aca="1" ref="P229" ca="1">_xlfn.IFS((N229-TODAY())&gt;=547,"06 Expires over 18 months",(N229-TODAY())&gt;=365,"05 Expires in 18 months",(N229-TODAY())&gt;=183,"04 Expires in 12 months",(N229-TODAY())&gt;=92,"03 Expires in 6 months",(N229-TODAY())&gt;=31,"02 Expires in 3 months",(N229-TODAY())&gt;=0,"01 Expires in 30 days",(N229-TODAY())&gt;=-31,"01 Expired last 30 days",(N229-TODAY())&gt;=-92,"02 Expired last 3 months",(N229-TODAY())&gt;=-183,"03 Expired last 6 months",(N229-TODAY())&gt;=-365,"04 Expired last 12 months",(N229-TODAY())&gt;=-547,"05 Expired last 18 months",TRUE,"06 Expired over 18 months")</f>
        <v>06 Expired over 18 months</v>
      </c>
      <c r="Q229" s="65">
        <v>282000</v>
      </c>
      <c r="R229" s="84">
        <f t="shared" si="38"/>
        <v>1104500</v>
      </c>
      <c r="S229" s="77" t="str" cm="1">
        <f t="array" ref="S229">_xlfn.IFS(R229&gt;5000000,"Gold",R229&gt;=500000,"Silver",R229&gt;30000,"Bronze",TRUE,"Transactional")</f>
        <v>Silver</v>
      </c>
      <c r="T229" s="24" t="s">
        <v>54</v>
      </c>
      <c r="U229" s="101" t="s">
        <v>109</v>
      </c>
      <c r="V229" s="101" t="s">
        <v>1011</v>
      </c>
      <c r="W229" s="77" t="str">
        <f t="shared" si="36"/>
        <v>Yes</v>
      </c>
      <c r="X229" s="77" t="str">
        <f>IFERROR(_xlfn.XLOOKUP(J229&amp;"||"&amp;K229,'Mapping Ref.'!$J$2:$J$538,'Mapping Ref.'!$K$2:$K$538),"")</f>
        <v>ICT</v>
      </c>
      <c r="Y229" s="77" t="str" cm="1">
        <f t="array" ref="Y229">_xlfn.IFS(R229&gt;2000000,"For Publication",R229&gt;100000,"PID",R229&gt;30000,"RFQ",TRUE,"Transactional")</f>
        <v>PID</v>
      </c>
      <c r="Z229" s="24" t="s">
        <v>57</v>
      </c>
      <c r="AA229" s="32">
        <v>24</v>
      </c>
      <c r="AB229" s="24">
        <v>24</v>
      </c>
      <c r="AC229" s="25">
        <v>43427</v>
      </c>
      <c r="AD229" s="24" t="s">
        <v>102</v>
      </c>
      <c r="AE229" s="24"/>
      <c r="AF229" s="24"/>
      <c r="AG229" s="24"/>
      <c r="AH229" s="24" t="s">
        <v>59</v>
      </c>
      <c r="AI229" s="24"/>
      <c r="AJ229" s="24" t="s">
        <v>60</v>
      </c>
      <c r="AK229" s="24"/>
      <c r="AL229" s="24"/>
      <c r="AM229" s="24"/>
      <c r="AN229" s="24"/>
      <c r="AO229" s="24">
        <v>0</v>
      </c>
      <c r="AP229" s="24" t="s">
        <v>59</v>
      </c>
      <c r="AQ229" s="24"/>
      <c r="AR229" s="24"/>
      <c r="AS229" s="89">
        <f t="shared" si="40"/>
        <v>47</v>
      </c>
      <c r="AT229" s="24" t="s">
        <v>1012</v>
      </c>
    </row>
    <row r="230" spans="1:46" x14ac:dyDescent="0.5">
      <c r="A230" s="24">
        <v>269</v>
      </c>
      <c r="B230" s="24"/>
      <c r="C230" s="24"/>
      <c r="D230" s="24" t="s">
        <v>1013</v>
      </c>
      <c r="E230" s="24" t="s">
        <v>1014</v>
      </c>
      <c r="F230" s="77" t="str">
        <f t="shared" si="35"/>
        <v>RED BLAZER</v>
      </c>
      <c r="G230" s="24" t="s">
        <v>1015</v>
      </c>
      <c r="H230" s="24" t="s">
        <v>182</v>
      </c>
      <c r="I230" s="24" t="s">
        <v>1016</v>
      </c>
      <c r="J230" s="24" t="s">
        <v>97</v>
      </c>
      <c r="K230" s="24" t="s">
        <v>183</v>
      </c>
      <c r="L230" s="25">
        <v>43405</v>
      </c>
      <c r="M230" s="25">
        <v>43555</v>
      </c>
      <c r="N230" s="81">
        <f t="shared" si="39"/>
        <v>43555</v>
      </c>
      <c r="O230" s="77" t="str">
        <f t="shared" ca="1" si="37"/>
        <v>Expired</v>
      </c>
      <c r="P230" s="77" t="str" cm="1">
        <f t="array" aca="1" ref="P230" ca="1">_xlfn.IFS((N230-TODAY())&gt;=547,"06 Expires over 18 months",(N230-TODAY())&gt;=365,"05 Expires in 18 months",(N230-TODAY())&gt;=183,"04 Expires in 12 months",(N230-TODAY())&gt;=92,"03 Expires in 6 months",(N230-TODAY())&gt;=31,"02 Expires in 3 months",(N230-TODAY())&gt;=0,"01 Expires in 30 days",(N230-TODAY())&gt;=-31,"01 Expired last 30 days",(N230-TODAY())&gt;=-92,"02 Expired last 3 months",(N230-TODAY())&gt;=-183,"03 Expired last 6 months",(N230-TODAY())&gt;=-365,"04 Expired last 12 months",(N230-TODAY())&gt;=-547,"05 Expired last 18 months",TRUE,"06 Expired over 18 months")</f>
        <v>06 Expired over 18 months</v>
      </c>
      <c r="Q230" s="65">
        <v>10000</v>
      </c>
      <c r="R230" s="84">
        <f t="shared" si="38"/>
        <v>10000</v>
      </c>
      <c r="S230" s="77" t="str" cm="1">
        <f t="array" ref="S230">_xlfn.IFS(R230&gt;5000000,"Gold",R230&gt;=500000,"Silver",R230&gt;30000,"Bronze",TRUE,"Transactional")</f>
        <v>Transactional</v>
      </c>
      <c r="T230" s="24" t="s">
        <v>54</v>
      </c>
      <c r="U230" s="101" t="s">
        <v>116</v>
      </c>
      <c r="V230" s="101" t="s">
        <v>70</v>
      </c>
      <c r="W230" s="77" t="str">
        <f t="shared" si="36"/>
        <v>No</v>
      </c>
      <c r="X230" s="77" t="str">
        <f>IFERROR(_xlfn.XLOOKUP(J230&amp;"||"&amp;K230,'Mapping Ref.'!$J$2:$J$538,'Mapping Ref.'!$K$2:$K$538),"")</f>
        <v>Corporate</v>
      </c>
      <c r="Y230" s="77" t="str" cm="1">
        <f t="array" ref="Y230">_xlfn.IFS(R230&gt;2000000,"For Publication",R230&gt;100000,"PID",R230&gt;30000,"RFQ",TRUE,"Transactional")</f>
        <v>Transactional</v>
      </c>
      <c r="Z230" s="24" t="s">
        <v>86</v>
      </c>
      <c r="AA230" s="32">
        <v>5</v>
      </c>
      <c r="AB230" s="24">
        <v>0</v>
      </c>
      <c r="AC230" s="25">
        <v>43427</v>
      </c>
      <c r="AD230" s="24" t="s">
        <v>102</v>
      </c>
      <c r="AE230" s="24"/>
      <c r="AF230" s="24"/>
      <c r="AG230" s="24"/>
      <c r="AH230" s="24" t="s">
        <v>60</v>
      </c>
      <c r="AI230" s="24"/>
      <c r="AJ230" s="24" t="s">
        <v>60</v>
      </c>
      <c r="AK230" s="24"/>
      <c r="AL230" s="24"/>
      <c r="AM230" s="24"/>
      <c r="AN230" s="24"/>
      <c r="AO230" s="24">
        <v>0</v>
      </c>
      <c r="AP230" s="24" t="s">
        <v>60</v>
      </c>
      <c r="AQ230" s="24"/>
      <c r="AR230" s="24"/>
      <c r="AS230" s="89">
        <f t="shared" si="40"/>
        <v>4</v>
      </c>
      <c r="AT230" s="24" t="s">
        <v>1017</v>
      </c>
    </row>
    <row r="231" spans="1:46" x14ac:dyDescent="0.5">
      <c r="A231" s="24">
        <v>270</v>
      </c>
      <c r="B231" s="24"/>
      <c r="C231" s="24"/>
      <c r="D231" s="24" t="s">
        <v>1018</v>
      </c>
      <c r="E231" s="24" t="s">
        <v>1019</v>
      </c>
      <c r="F231" s="77" t="str">
        <f t="shared" si="35"/>
        <v>Red Co Construction Ltd</v>
      </c>
      <c r="G231" s="24" t="s">
        <v>1020</v>
      </c>
      <c r="H231" s="24" t="s">
        <v>1021</v>
      </c>
      <c r="I231" s="24" t="s">
        <v>1021</v>
      </c>
      <c r="J231" s="24" t="s">
        <v>107</v>
      </c>
      <c r="K231" s="24" t="s">
        <v>674</v>
      </c>
      <c r="L231" s="25">
        <v>43434</v>
      </c>
      <c r="M231" s="25">
        <v>44164</v>
      </c>
      <c r="N231" s="81">
        <f t="shared" si="39"/>
        <v>44164</v>
      </c>
      <c r="O231" s="77" t="str">
        <f t="shared" ca="1" si="37"/>
        <v>Expired</v>
      </c>
      <c r="P231" s="77" t="str" cm="1">
        <f t="array" aca="1" ref="P231" ca="1">_xlfn.IFS((N231-TODAY())&gt;=547,"06 Expires over 18 months",(N231-TODAY())&gt;=365,"05 Expires in 18 months",(N231-TODAY())&gt;=183,"04 Expires in 12 months",(N231-TODAY())&gt;=92,"03 Expires in 6 months",(N231-TODAY())&gt;=31,"02 Expires in 3 months",(N231-TODAY())&gt;=0,"01 Expires in 30 days",(N231-TODAY())&gt;=-31,"01 Expired last 30 days",(N231-TODAY())&gt;=-92,"02 Expired last 3 months",(N231-TODAY())&gt;=-183,"03 Expired last 6 months",(N231-TODAY())&gt;=-365,"04 Expired last 12 months",(N231-TODAY())&gt;=-547,"05 Expired last 18 months",TRUE,"06 Expired over 18 months")</f>
        <v>06 Expired over 18 months</v>
      </c>
      <c r="Q231" s="65">
        <v>15000</v>
      </c>
      <c r="R231" s="84">
        <f t="shared" si="38"/>
        <v>28750</v>
      </c>
      <c r="S231" s="77" t="str" cm="1">
        <f t="array" ref="S231">_xlfn.IFS(R231&gt;5000000,"Gold",R231&gt;=500000,"Silver",R231&gt;30000,"Bronze",TRUE,"Transactional")</f>
        <v>Transactional</v>
      </c>
      <c r="T231" s="24" t="s">
        <v>54</v>
      </c>
      <c r="U231" s="101" t="s">
        <v>109</v>
      </c>
      <c r="V231" s="101" t="s">
        <v>1022</v>
      </c>
      <c r="W231" s="77" t="str">
        <f t="shared" si="36"/>
        <v>No</v>
      </c>
      <c r="X231" s="77" t="str">
        <f>IFERROR(_xlfn.XLOOKUP(J231&amp;"||"&amp;K231,'Mapping Ref.'!$J$2:$J$538,'Mapping Ref.'!$K$2:$K$538),"")</f>
        <v>Construction &amp; Estates</v>
      </c>
      <c r="Y231" s="77" t="str" cm="1">
        <f t="array" ref="Y231">_xlfn.IFS(R231&gt;2000000,"For Publication",R231&gt;100000,"PID",R231&gt;30000,"RFQ",TRUE,"Transactional")</f>
        <v>Transactional</v>
      </c>
      <c r="Z231" s="24" t="s">
        <v>101</v>
      </c>
      <c r="AA231" s="32">
        <v>24</v>
      </c>
      <c r="AB231" s="24">
        <v>0</v>
      </c>
      <c r="AC231" s="25">
        <v>43430</v>
      </c>
      <c r="AD231" s="24" t="s">
        <v>326</v>
      </c>
      <c r="AE231" s="24">
        <v>0</v>
      </c>
      <c r="AF231" s="24"/>
      <c r="AG231" s="24"/>
      <c r="AH231" s="24" t="s">
        <v>59</v>
      </c>
      <c r="AI231" s="24"/>
      <c r="AJ231" s="24" t="s">
        <v>60</v>
      </c>
      <c r="AK231" s="24"/>
      <c r="AL231" s="24"/>
      <c r="AM231" s="24"/>
      <c r="AN231" s="24"/>
      <c r="AO231" s="24">
        <v>0</v>
      </c>
      <c r="AP231" s="24" t="s">
        <v>60</v>
      </c>
      <c r="AQ231" s="24"/>
      <c r="AR231" s="24"/>
      <c r="AS231" s="89">
        <f t="shared" si="40"/>
        <v>23</v>
      </c>
      <c r="AT231" s="24"/>
    </row>
    <row r="232" spans="1:46" x14ac:dyDescent="0.5">
      <c r="A232" s="24">
        <v>271</v>
      </c>
      <c r="B232" s="24"/>
      <c r="C232" s="24"/>
      <c r="D232" s="24" t="s">
        <v>1023</v>
      </c>
      <c r="E232" s="24" t="s">
        <v>1024</v>
      </c>
      <c r="F232" s="77" t="str">
        <f t="shared" si="35"/>
        <v>Spacecraft</v>
      </c>
      <c r="G232" s="24" t="s">
        <v>1025</v>
      </c>
      <c r="H232" s="24" t="s">
        <v>998</v>
      </c>
      <c r="I232" s="24" t="s">
        <v>998</v>
      </c>
      <c r="J232" s="24" t="s">
        <v>52</v>
      </c>
      <c r="K232" s="24" t="s">
        <v>116</v>
      </c>
      <c r="L232" s="25">
        <v>43191</v>
      </c>
      <c r="M232" s="25">
        <v>43555</v>
      </c>
      <c r="N232" s="81">
        <f t="shared" si="39"/>
        <v>43555</v>
      </c>
      <c r="O232" s="77" t="str">
        <f t="shared" ca="1" si="37"/>
        <v>Expired</v>
      </c>
      <c r="P232" s="77" t="str" cm="1">
        <f t="array" aca="1" ref="P232" ca="1">_xlfn.IFS((N232-TODAY())&gt;=547,"06 Expires over 18 months",(N232-TODAY())&gt;=365,"05 Expires in 18 months",(N232-TODAY())&gt;=183,"04 Expires in 12 months",(N232-TODAY())&gt;=92,"03 Expires in 6 months",(N232-TODAY())&gt;=31,"02 Expires in 3 months",(N232-TODAY())&gt;=0,"01 Expires in 30 days",(N232-TODAY())&gt;=-31,"01 Expired last 30 days",(N232-TODAY())&gt;=-92,"02 Expired last 3 months",(N232-TODAY())&gt;=-183,"03 Expired last 6 months",(N232-TODAY())&gt;=-365,"04 Expired last 12 months",(N232-TODAY())&gt;=-547,"05 Expired last 18 months",TRUE,"06 Expired over 18 months")</f>
        <v>06 Expired over 18 months</v>
      </c>
      <c r="Q232" s="65">
        <v>11542.13</v>
      </c>
      <c r="R232" s="84">
        <f t="shared" si="38"/>
        <v>11542.13</v>
      </c>
      <c r="S232" s="77" t="str" cm="1">
        <f t="array" ref="S232">_xlfn.IFS(R232&gt;5000000,"Gold",R232&gt;=500000,"Silver",R232&gt;30000,"Bronze",TRUE,"Transactional")</f>
        <v>Transactional</v>
      </c>
      <c r="T232" s="24" t="s">
        <v>54</v>
      </c>
      <c r="U232" s="101" t="s">
        <v>116</v>
      </c>
      <c r="V232" s="101" t="s">
        <v>569</v>
      </c>
      <c r="W232" s="77" t="str">
        <f t="shared" si="36"/>
        <v>No</v>
      </c>
      <c r="X232" s="77" t="str">
        <f>IFERROR(_xlfn.XLOOKUP(J232&amp;"||"&amp;K232,'Mapping Ref.'!$J$2:$J$538,'Mapping Ref.'!$K$2:$K$538),"")</f>
        <v>ICT</v>
      </c>
      <c r="Y232" s="77" t="str" cm="1">
        <f t="array" ref="Y232">_xlfn.IFS(R232&gt;2000000,"For Publication",R232&gt;100000,"PID",R232&gt;30000,"RFQ",TRUE,"Transactional")</f>
        <v>Transactional</v>
      </c>
      <c r="Z232" s="24" t="s">
        <v>101</v>
      </c>
      <c r="AA232" s="32">
        <v>12</v>
      </c>
      <c r="AB232" s="24">
        <v>0</v>
      </c>
      <c r="AC232" s="25">
        <v>43431</v>
      </c>
      <c r="AD232" s="24" t="s">
        <v>102</v>
      </c>
      <c r="AE232" s="24"/>
      <c r="AF232" s="24"/>
      <c r="AG232" s="24"/>
      <c r="AH232" s="24" t="s">
        <v>60</v>
      </c>
      <c r="AI232" s="24"/>
      <c r="AJ232" s="24" t="s">
        <v>60</v>
      </c>
      <c r="AK232" s="24"/>
      <c r="AL232" s="24"/>
      <c r="AM232" s="24"/>
      <c r="AN232" s="24"/>
      <c r="AO232" s="24">
        <v>0</v>
      </c>
      <c r="AP232" s="24" t="s">
        <v>60</v>
      </c>
      <c r="AQ232" s="24"/>
      <c r="AR232" s="24"/>
      <c r="AS232" s="89">
        <f t="shared" si="40"/>
        <v>11</v>
      </c>
      <c r="AT232" s="24"/>
    </row>
    <row r="233" spans="1:46" x14ac:dyDescent="0.5">
      <c r="A233" s="24">
        <v>272</v>
      </c>
      <c r="B233" s="24"/>
      <c r="C233" s="24" t="s">
        <v>77</v>
      </c>
      <c r="D233" s="24" t="s">
        <v>1026</v>
      </c>
      <c r="E233" s="24" t="s">
        <v>1027</v>
      </c>
      <c r="F233" s="77" t="str">
        <f t="shared" si="35"/>
        <v>ALISON CRAWSHAW LTD</v>
      </c>
      <c r="G233" s="24" t="s">
        <v>1028</v>
      </c>
      <c r="H233" s="24" t="s">
        <v>1029</v>
      </c>
      <c r="I233" s="24" t="s">
        <v>1029</v>
      </c>
      <c r="J233" s="24" t="s">
        <v>107</v>
      </c>
      <c r="K233" s="24" t="s">
        <v>1030</v>
      </c>
      <c r="L233" s="25">
        <v>43418</v>
      </c>
      <c r="M233" s="25">
        <v>43555</v>
      </c>
      <c r="N233" s="81">
        <f t="shared" si="39"/>
        <v>43555</v>
      </c>
      <c r="O233" s="77" t="str">
        <f t="shared" ca="1" si="37"/>
        <v>Expired</v>
      </c>
      <c r="P233" s="77" t="str" cm="1">
        <f t="array" aca="1" ref="P233" ca="1">_xlfn.IFS((N233-TODAY())&gt;=547,"06 Expires over 18 months",(N233-TODAY())&gt;=365,"05 Expires in 18 months",(N233-TODAY())&gt;=183,"04 Expires in 12 months",(N233-TODAY())&gt;=92,"03 Expires in 6 months",(N233-TODAY())&gt;=31,"02 Expires in 3 months",(N233-TODAY())&gt;=0,"01 Expires in 30 days",(N233-TODAY())&gt;=-31,"01 Expired last 30 days",(N233-TODAY())&gt;=-92,"02 Expired last 3 months",(N233-TODAY())&gt;=-183,"03 Expired last 6 months",(N233-TODAY())&gt;=-365,"04 Expired last 12 months",(N233-TODAY())&gt;=-547,"05 Expired last 18 months",TRUE,"06 Expired over 18 months")</f>
        <v>06 Expired over 18 months</v>
      </c>
      <c r="Q233" s="65">
        <v>30120</v>
      </c>
      <c r="R233" s="84">
        <f t="shared" si="38"/>
        <v>30120</v>
      </c>
      <c r="S233" s="77" t="str" cm="1">
        <f t="array" ref="S233">_xlfn.IFS(R233&gt;5000000,"Gold",R233&gt;=500000,"Silver",R233&gt;30000,"Bronze",TRUE,"Transactional")</f>
        <v>Bronze</v>
      </c>
      <c r="T233" s="24" t="s">
        <v>54</v>
      </c>
      <c r="U233" s="101" t="s">
        <v>162</v>
      </c>
      <c r="V233" s="101" t="s">
        <v>163</v>
      </c>
      <c r="W233" s="77" t="str">
        <f t="shared" si="36"/>
        <v>No</v>
      </c>
      <c r="X233" s="77" t="str">
        <f>IFERROR(_xlfn.XLOOKUP(J233&amp;"||"&amp;K233,'Mapping Ref.'!$J$2:$J$538,'Mapping Ref.'!$K$2:$K$538),"")</f>
        <v>Construction &amp; Estates</v>
      </c>
      <c r="Y233" s="77" t="str" cm="1">
        <f t="array" ref="Y233">_xlfn.IFS(R233&gt;2000000,"For Publication",R233&gt;100000,"PID",R233&gt;30000,"RFQ",TRUE,"Transactional")</f>
        <v>RFQ</v>
      </c>
      <c r="Z233" s="24" t="s">
        <v>57</v>
      </c>
      <c r="AA233" s="32">
        <v>5</v>
      </c>
      <c r="AB233" s="24">
        <v>0</v>
      </c>
      <c r="AC233" s="25">
        <v>43431</v>
      </c>
      <c r="AD233" s="24" t="s">
        <v>102</v>
      </c>
      <c r="AE233" s="24"/>
      <c r="AF233" s="24"/>
      <c r="AG233" s="24"/>
      <c r="AH233" s="24" t="s">
        <v>60</v>
      </c>
      <c r="AI233" s="24"/>
      <c r="AJ233" s="24" t="s">
        <v>60</v>
      </c>
      <c r="AK233" s="24"/>
      <c r="AL233" s="24"/>
      <c r="AM233" s="24"/>
      <c r="AN233" s="24"/>
      <c r="AO233" s="24"/>
      <c r="AP233" s="24" t="s">
        <v>60</v>
      </c>
      <c r="AQ233" s="24"/>
      <c r="AR233" s="24"/>
      <c r="AS233" s="89">
        <f t="shared" si="40"/>
        <v>4</v>
      </c>
      <c r="AT233" s="24" t="s">
        <v>1031</v>
      </c>
    </row>
    <row r="234" spans="1:46" x14ac:dyDescent="0.5">
      <c r="A234" s="24">
        <v>273</v>
      </c>
      <c r="B234" s="24"/>
      <c r="C234" s="24" t="s">
        <v>77</v>
      </c>
      <c r="D234" s="24" t="s">
        <v>1032</v>
      </c>
      <c r="E234" s="24" t="s">
        <v>1033</v>
      </c>
      <c r="F234" s="77" t="str">
        <f t="shared" si="35"/>
        <v>DIRECT CATERING EQUIPMENT LTD</v>
      </c>
      <c r="G234" s="24" t="s">
        <v>1034</v>
      </c>
      <c r="H234" s="24" t="s">
        <v>1035</v>
      </c>
      <c r="I234" s="24" t="s">
        <v>992</v>
      </c>
      <c r="J234" s="24" t="s">
        <v>52</v>
      </c>
      <c r="K234" s="24" t="s">
        <v>377</v>
      </c>
      <c r="L234" s="25">
        <v>43449</v>
      </c>
      <c r="M234" s="25">
        <v>43921</v>
      </c>
      <c r="N234" s="81">
        <f t="shared" si="39"/>
        <v>44286</v>
      </c>
      <c r="O234" s="77" t="str">
        <f t="shared" ca="1" si="37"/>
        <v>Expired</v>
      </c>
      <c r="P234" s="77" t="str" cm="1">
        <f t="array" aca="1" ref="P234" ca="1">_xlfn.IFS((N234-TODAY())&gt;=547,"06 Expires over 18 months",(N234-TODAY())&gt;=365,"05 Expires in 18 months",(N234-TODAY())&gt;=183,"04 Expires in 12 months",(N234-TODAY())&gt;=92,"03 Expires in 6 months",(N234-TODAY())&gt;=31,"02 Expires in 3 months",(N234-TODAY())&gt;=0,"01 Expires in 30 days",(N234-TODAY())&gt;=-31,"01 Expired last 30 days",(N234-TODAY())&gt;=-92,"02 Expired last 3 months",(N234-TODAY())&gt;=-183,"03 Expired last 6 months",(N234-TODAY())&gt;=-365,"04 Expired last 12 months",(N234-TODAY())&gt;=-547,"05 Expired last 18 months",TRUE,"06 Expired over 18 months")</f>
        <v>06 Expired over 18 months</v>
      </c>
      <c r="Q234" s="65">
        <v>10000</v>
      </c>
      <c r="R234" s="84">
        <f t="shared" si="38"/>
        <v>22500</v>
      </c>
      <c r="S234" s="77" t="str" cm="1">
        <f t="array" ref="S234">_xlfn.IFS(R234&gt;5000000,"Gold",R234&gt;=500000,"Silver",R234&gt;30000,"Bronze",TRUE,"Transactional")</f>
        <v>Transactional</v>
      </c>
      <c r="T234" s="24" t="s">
        <v>54</v>
      </c>
      <c r="U234" s="101" t="s">
        <v>69</v>
      </c>
      <c r="V234" s="101" t="s">
        <v>983</v>
      </c>
      <c r="W234" s="77" t="str">
        <f t="shared" si="36"/>
        <v>Yes</v>
      </c>
      <c r="X234" s="77" t="str">
        <f>IFERROR(_xlfn.XLOOKUP(J234&amp;"||"&amp;K234,'Mapping Ref.'!$J$2:$J$538,'Mapping Ref.'!$K$2:$K$538),"")</f>
        <v>Corporate</v>
      </c>
      <c r="Y234" s="77" t="str" cm="1">
        <f t="array" ref="Y234">_xlfn.IFS(R234&gt;2000000,"For Publication",R234&gt;100000,"PID",R234&gt;30000,"RFQ",TRUE,"Transactional")</f>
        <v>Transactional</v>
      </c>
      <c r="Z234" s="24" t="s">
        <v>101</v>
      </c>
      <c r="AA234" s="32">
        <v>16</v>
      </c>
      <c r="AB234" s="24">
        <v>12</v>
      </c>
      <c r="AC234" s="25">
        <v>43433</v>
      </c>
      <c r="AD234" s="24" t="s">
        <v>58</v>
      </c>
      <c r="AE234" s="24">
        <v>1</v>
      </c>
      <c r="AF234" s="24"/>
      <c r="AG234" s="24"/>
      <c r="AH234" s="24" t="s">
        <v>60</v>
      </c>
      <c r="AI234" s="24"/>
      <c r="AJ234" s="24" t="s">
        <v>60</v>
      </c>
      <c r="AK234" s="24"/>
      <c r="AL234" s="24"/>
      <c r="AM234" s="24"/>
      <c r="AN234" s="24"/>
      <c r="AO234" s="24">
        <v>0</v>
      </c>
      <c r="AP234" s="24" t="s">
        <v>60</v>
      </c>
      <c r="AQ234" s="24"/>
      <c r="AR234" s="24"/>
      <c r="AS234" s="89">
        <f t="shared" si="40"/>
        <v>27</v>
      </c>
      <c r="AT234" s="24" t="s">
        <v>1036</v>
      </c>
    </row>
    <row r="235" spans="1:46" x14ac:dyDescent="0.5">
      <c r="A235" s="24">
        <v>274</v>
      </c>
      <c r="B235" s="24"/>
      <c r="C235" s="24" t="s">
        <v>77</v>
      </c>
      <c r="D235" s="24" t="s">
        <v>1037</v>
      </c>
      <c r="E235" s="24" t="s">
        <v>1038</v>
      </c>
      <c r="F235" s="77" t="str">
        <f t="shared" si="35"/>
        <v>ABSOLUTE TRANSLATIONS LIMITED</v>
      </c>
      <c r="G235" s="24" t="s">
        <v>976</v>
      </c>
      <c r="H235" s="24" t="s">
        <v>972</v>
      </c>
      <c r="I235" s="24" t="s">
        <v>972</v>
      </c>
      <c r="J235" s="24" t="s">
        <v>107</v>
      </c>
      <c r="K235" s="24" t="s">
        <v>817</v>
      </c>
      <c r="L235" s="25">
        <v>43435</v>
      </c>
      <c r="M235" s="25">
        <v>43800</v>
      </c>
      <c r="N235" s="81">
        <f t="shared" si="39"/>
        <v>44166</v>
      </c>
      <c r="O235" s="77" t="str">
        <f t="shared" ca="1" si="37"/>
        <v>Expired</v>
      </c>
      <c r="P235" s="77" t="str" cm="1">
        <f t="array" aca="1" ref="P235" ca="1">_xlfn.IFS((N235-TODAY())&gt;=547,"06 Expires over 18 months",(N235-TODAY())&gt;=365,"05 Expires in 18 months",(N235-TODAY())&gt;=183,"04 Expires in 12 months",(N235-TODAY())&gt;=92,"03 Expires in 6 months",(N235-TODAY())&gt;=31,"02 Expires in 3 months",(N235-TODAY())&gt;=0,"01 Expires in 30 days",(N235-TODAY())&gt;=-31,"01 Expired last 30 days",(N235-TODAY())&gt;=-92,"02 Expired last 3 months",(N235-TODAY())&gt;=-183,"03 Expired last 6 months",(N235-TODAY())&gt;=-365,"04 Expired last 12 months",(N235-TODAY())&gt;=-547,"05 Expired last 18 months",TRUE,"06 Expired over 18 months")</f>
        <v>06 Expired over 18 months</v>
      </c>
      <c r="Q235" s="65">
        <v>2000</v>
      </c>
      <c r="R235" s="84">
        <f t="shared" si="38"/>
        <v>4000</v>
      </c>
      <c r="S235" s="77" t="str" cm="1">
        <f t="array" ref="S235">_xlfn.IFS(R235&gt;5000000,"Gold",R235&gt;=500000,"Silver",R235&gt;30000,"Bronze",TRUE,"Transactional")</f>
        <v>Transactional</v>
      </c>
      <c r="T235" s="24" t="s">
        <v>54</v>
      </c>
      <c r="U235" s="101" t="s">
        <v>116</v>
      </c>
      <c r="V235" s="101" t="s">
        <v>70</v>
      </c>
      <c r="W235" s="77" t="str">
        <f t="shared" si="36"/>
        <v>Yes</v>
      </c>
      <c r="X235" s="77" t="str">
        <f>IFERROR(_xlfn.XLOOKUP(J235&amp;"||"&amp;K235,'Mapping Ref.'!$J$2:$J$538,'Mapping Ref.'!$K$2:$K$538),"")</f>
        <v>Construction &amp; Estates</v>
      </c>
      <c r="Y235" s="77" t="str" cm="1">
        <f t="array" ref="Y235">_xlfn.IFS(R235&gt;2000000,"For Publication",R235&gt;100000,"PID",R235&gt;30000,"RFQ",TRUE,"Transactional")</f>
        <v>Transactional</v>
      </c>
      <c r="Z235" s="24" t="s">
        <v>101</v>
      </c>
      <c r="AA235" s="32">
        <v>12</v>
      </c>
      <c r="AB235" s="24">
        <v>12</v>
      </c>
      <c r="AC235" s="25">
        <v>43435</v>
      </c>
      <c r="AD235" s="24" t="s">
        <v>58</v>
      </c>
      <c r="AE235" s="24"/>
      <c r="AF235" s="24"/>
      <c r="AG235" s="24"/>
      <c r="AH235" s="24" t="s">
        <v>59</v>
      </c>
      <c r="AI235" s="24"/>
      <c r="AJ235" s="24" t="s">
        <v>60</v>
      </c>
      <c r="AK235" s="24"/>
      <c r="AL235" s="24"/>
      <c r="AM235" s="24"/>
      <c r="AN235" s="24"/>
      <c r="AO235" s="24">
        <v>0</v>
      </c>
      <c r="AP235" s="24" t="s">
        <v>60</v>
      </c>
      <c r="AQ235" s="24"/>
      <c r="AR235" s="24"/>
      <c r="AS235" s="89">
        <f t="shared" si="40"/>
        <v>24</v>
      </c>
      <c r="AT235" s="24" t="s">
        <v>974</v>
      </c>
    </row>
    <row r="236" spans="1:46" x14ac:dyDescent="0.5">
      <c r="A236" s="24">
        <v>275</v>
      </c>
      <c r="B236" s="24"/>
      <c r="C236" s="24"/>
      <c r="D236" s="24" t="s">
        <v>1039</v>
      </c>
      <c r="E236" s="24" t="s">
        <v>1040</v>
      </c>
      <c r="F236" s="77" t="str">
        <f t="shared" si="35"/>
        <v>MAXINE CAMPION</v>
      </c>
      <c r="G236" s="24" t="s">
        <v>1039</v>
      </c>
      <c r="H236" s="24" t="s">
        <v>1041</v>
      </c>
      <c r="I236" s="24" t="s">
        <v>1041</v>
      </c>
      <c r="J236" s="24" t="s">
        <v>190</v>
      </c>
      <c r="K236" s="24" t="s">
        <v>191</v>
      </c>
      <c r="L236" s="25">
        <v>43410</v>
      </c>
      <c r="M236" s="25">
        <v>43555</v>
      </c>
      <c r="N236" s="81">
        <f t="shared" si="39"/>
        <v>43555</v>
      </c>
      <c r="O236" s="77" t="str">
        <f t="shared" ca="1" si="37"/>
        <v>Expired</v>
      </c>
      <c r="P236" s="77" t="str" cm="1">
        <f t="array" aca="1" ref="P236" ca="1">_xlfn.IFS((N236-TODAY())&gt;=547,"06 Expires over 18 months",(N236-TODAY())&gt;=365,"05 Expires in 18 months",(N236-TODAY())&gt;=183,"04 Expires in 12 months",(N236-TODAY())&gt;=92,"03 Expires in 6 months",(N236-TODAY())&gt;=31,"02 Expires in 3 months",(N236-TODAY())&gt;=0,"01 Expires in 30 days",(N236-TODAY())&gt;=-31,"01 Expired last 30 days",(N236-TODAY())&gt;=-92,"02 Expired last 3 months",(N236-TODAY())&gt;=-183,"03 Expired last 6 months",(N236-TODAY())&gt;=-365,"04 Expired last 12 months",(N236-TODAY())&gt;=-547,"05 Expired last 18 months",TRUE,"06 Expired over 18 months")</f>
        <v>06 Expired over 18 months</v>
      </c>
      <c r="Q236" s="65">
        <v>1835</v>
      </c>
      <c r="R236" s="84">
        <f t="shared" si="38"/>
        <v>1835</v>
      </c>
      <c r="S236" s="77" t="str" cm="1">
        <f t="array" ref="S236">_xlfn.IFS(R236&gt;5000000,"Gold",R236&gt;=500000,"Silver",R236&gt;30000,"Bronze",TRUE,"Transactional")</f>
        <v>Transactional</v>
      </c>
      <c r="T236" s="24" t="s">
        <v>54</v>
      </c>
      <c r="U236" s="101" t="s">
        <v>84</v>
      </c>
      <c r="V236" s="101" t="s">
        <v>157</v>
      </c>
      <c r="W236" s="77" t="str">
        <f t="shared" si="36"/>
        <v>No</v>
      </c>
      <c r="X236" s="77" t="str">
        <f>IFERROR(_xlfn.XLOOKUP(J236&amp;"||"&amp;K236,'Mapping Ref.'!$J$2:$J$538,'Mapping Ref.'!$K$2:$K$538),"")</f>
        <v>Childrens &amp; Adults</v>
      </c>
      <c r="Y236" s="77" t="str" cm="1">
        <f t="array" ref="Y236">_xlfn.IFS(R236&gt;2000000,"For Publication",R236&gt;100000,"PID",R236&gt;30000,"RFQ",TRUE,"Transactional")</f>
        <v>Transactional</v>
      </c>
      <c r="Z236" s="24" t="s">
        <v>86</v>
      </c>
      <c r="AA236" s="32">
        <v>4</v>
      </c>
      <c r="AB236" s="24">
        <v>0</v>
      </c>
      <c r="AC236" s="25">
        <v>43437</v>
      </c>
      <c r="AD236" s="24" t="s">
        <v>58</v>
      </c>
      <c r="AE236" s="24"/>
      <c r="AF236" s="24"/>
      <c r="AG236" s="24"/>
      <c r="AH236" s="24" t="s">
        <v>59</v>
      </c>
      <c r="AI236" s="24"/>
      <c r="AJ236" s="24" t="s">
        <v>60</v>
      </c>
      <c r="AK236" s="24"/>
      <c r="AL236" s="24"/>
      <c r="AM236" s="24"/>
      <c r="AN236" s="24"/>
      <c r="AO236" s="24"/>
      <c r="AP236" s="24" t="s">
        <v>60</v>
      </c>
      <c r="AQ236" s="24"/>
      <c r="AR236" s="24"/>
      <c r="AS236" s="89">
        <f t="shared" si="40"/>
        <v>4</v>
      </c>
      <c r="AT236" s="24" t="s">
        <v>1042</v>
      </c>
    </row>
    <row r="237" spans="1:46" x14ac:dyDescent="0.5">
      <c r="A237" s="24">
        <v>276</v>
      </c>
      <c r="B237" s="24"/>
      <c r="C237" s="24"/>
      <c r="D237" s="24" t="s">
        <v>1043</v>
      </c>
      <c r="E237" s="24" t="s">
        <v>1044</v>
      </c>
      <c r="F237" s="77" t="str">
        <f t="shared" si="35"/>
        <v>LOUISA GRAY</v>
      </c>
      <c r="G237" s="24" t="s">
        <v>1045</v>
      </c>
      <c r="H237" s="24" t="s">
        <v>1046</v>
      </c>
      <c r="I237" s="24" t="s">
        <v>1046</v>
      </c>
      <c r="J237" s="24" t="s">
        <v>190</v>
      </c>
      <c r="K237" s="24" t="s">
        <v>467</v>
      </c>
      <c r="L237" s="25">
        <v>43367</v>
      </c>
      <c r="M237" s="25">
        <v>43708</v>
      </c>
      <c r="N237" s="81">
        <f t="shared" si="39"/>
        <v>43708</v>
      </c>
      <c r="O237" s="77" t="str">
        <f t="shared" ca="1" si="37"/>
        <v>Expired</v>
      </c>
      <c r="P237" s="77" t="str" cm="1">
        <f t="array" aca="1" ref="P237" ca="1">_xlfn.IFS((N237-TODAY())&gt;=547,"06 Expires over 18 months",(N237-TODAY())&gt;=365,"05 Expires in 18 months",(N237-TODAY())&gt;=183,"04 Expires in 12 months",(N237-TODAY())&gt;=92,"03 Expires in 6 months",(N237-TODAY())&gt;=31,"02 Expires in 3 months",(N237-TODAY())&gt;=0,"01 Expires in 30 days",(N237-TODAY())&gt;=-31,"01 Expired last 30 days",(N237-TODAY())&gt;=-92,"02 Expired last 3 months",(N237-TODAY())&gt;=-183,"03 Expired last 6 months",(N237-TODAY())&gt;=-365,"04 Expired last 12 months",(N237-TODAY())&gt;=-547,"05 Expired last 18 months",TRUE,"06 Expired over 18 months")</f>
        <v>06 Expired over 18 months</v>
      </c>
      <c r="Q237" s="65">
        <v>11000</v>
      </c>
      <c r="R237" s="84">
        <f t="shared" si="38"/>
        <v>11000</v>
      </c>
      <c r="S237" s="77" t="str" cm="1">
        <f t="array" ref="S237">_xlfn.IFS(R237&gt;5000000,"Gold",R237&gt;=500000,"Silver",R237&gt;30000,"Bronze",TRUE,"Transactional")</f>
        <v>Transactional</v>
      </c>
      <c r="T237" s="24" t="s">
        <v>54</v>
      </c>
      <c r="U237" s="101" t="s">
        <v>445</v>
      </c>
      <c r="V237" s="101" t="s">
        <v>810</v>
      </c>
      <c r="W237" s="77" t="str">
        <f t="shared" si="36"/>
        <v>No</v>
      </c>
      <c r="X237" s="77" t="str">
        <f>IFERROR(_xlfn.XLOOKUP(J237&amp;"||"&amp;K237,'Mapping Ref.'!$J$2:$J$538,'Mapping Ref.'!$K$2:$K$538),"")</f>
        <v>Childrens &amp; Adults</v>
      </c>
      <c r="Y237" s="77" t="str" cm="1">
        <f t="array" ref="Y237">_xlfn.IFS(R237&gt;2000000,"For Publication",R237&gt;100000,"PID",R237&gt;30000,"RFQ",TRUE,"Transactional")</f>
        <v>Transactional</v>
      </c>
      <c r="Z237" s="24" t="s">
        <v>101</v>
      </c>
      <c r="AA237" s="32">
        <v>12</v>
      </c>
      <c r="AB237" s="24">
        <v>0</v>
      </c>
      <c r="AC237" s="25">
        <v>43438</v>
      </c>
      <c r="AD237" s="24" t="s">
        <v>58</v>
      </c>
      <c r="AE237" s="24"/>
      <c r="AF237" s="24"/>
      <c r="AG237" s="24"/>
      <c r="AH237" s="24" t="s">
        <v>59</v>
      </c>
      <c r="AI237" s="24"/>
      <c r="AJ237" s="24" t="s">
        <v>60</v>
      </c>
      <c r="AK237" s="24"/>
      <c r="AL237" s="24"/>
      <c r="AM237" s="24"/>
      <c r="AN237" s="24"/>
      <c r="AO237" s="24"/>
      <c r="AP237" s="24" t="s">
        <v>60</v>
      </c>
      <c r="AQ237" s="24"/>
      <c r="AR237" s="24"/>
      <c r="AS237" s="89">
        <f t="shared" si="40"/>
        <v>11</v>
      </c>
      <c r="AT237" s="24" t="s">
        <v>1047</v>
      </c>
    </row>
    <row r="238" spans="1:46" x14ac:dyDescent="0.5">
      <c r="A238" s="24">
        <v>277</v>
      </c>
      <c r="B238" s="24"/>
      <c r="C238" s="24"/>
      <c r="D238" s="24" t="s">
        <v>1048</v>
      </c>
      <c r="E238" s="24" t="s">
        <v>1049</v>
      </c>
      <c r="F238" s="77" t="str">
        <f t="shared" si="35"/>
        <v>LAURA CARVILLE</v>
      </c>
      <c r="G238" s="24" t="s">
        <v>1050</v>
      </c>
      <c r="H238" s="24" t="s">
        <v>1046</v>
      </c>
      <c r="I238" s="24" t="s">
        <v>1046</v>
      </c>
      <c r="J238" s="24" t="s">
        <v>190</v>
      </c>
      <c r="K238" s="24" t="s">
        <v>467</v>
      </c>
      <c r="L238" s="25">
        <v>43344</v>
      </c>
      <c r="M238" s="25">
        <v>43708</v>
      </c>
      <c r="N238" s="81">
        <f t="shared" si="39"/>
        <v>44074</v>
      </c>
      <c r="O238" s="77" t="str">
        <f t="shared" ca="1" si="37"/>
        <v>Expired</v>
      </c>
      <c r="P238" s="77" t="str" cm="1">
        <f t="array" aca="1" ref="P238" ca="1">_xlfn.IFS((N238-TODAY())&gt;=547,"06 Expires over 18 months",(N238-TODAY())&gt;=365,"05 Expires in 18 months",(N238-TODAY())&gt;=183,"04 Expires in 12 months",(N238-TODAY())&gt;=92,"03 Expires in 6 months",(N238-TODAY())&gt;=31,"02 Expires in 3 months",(N238-TODAY())&gt;=0,"01 Expires in 30 days",(N238-TODAY())&gt;=-31,"01 Expired last 30 days",(N238-TODAY())&gt;=-92,"02 Expired last 3 months",(N238-TODAY())&gt;=-183,"03 Expired last 6 months",(N238-TODAY())&gt;=-365,"04 Expired last 12 months",(N238-TODAY())&gt;=-547,"05 Expired last 18 months",TRUE,"06 Expired over 18 months")</f>
        <v>06 Expired over 18 months</v>
      </c>
      <c r="Q238" s="65">
        <v>3870</v>
      </c>
      <c r="R238" s="84">
        <f t="shared" si="38"/>
        <v>7417.5</v>
      </c>
      <c r="S238" s="77" t="str" cm="1">
        <f t="array" ref="S238">_xlfn.IFS(R238&gt;5000000,"Gold",R238&gt;=500000,"Silver",R238&gt;30000,"Bronze",TRUE,"Transactional")</f>
        <v>Transactional</v>
      </c>
      <c r="T238" s="24" t="s">
        <v>54</v>
      </c>
      <c r="U238" s="101" t="s">
        <v>84</v>
      </c>
      <c r="V238" s="101" t="s">
        <v>727</v>
      </c>
      <c r="W238" s="77" t="str">
        <f t="shared" si="36"/>
        <v>Yes</v>
      </c>
      <c r="X238" s="77" t="str">
        <f>IFERROR(_xlfn.XLOOKUP(J238&amp;"||"&amp;K238,'Mapping Ref.'!$J$2:$J$538,'Mapping Ref.'!$K$2:$K$538),"")</f>
        <v>Childrens &amp; Adults</v>
      </c>
      <c r="Y238" s="77" t="str" cm="1">
        <f t="array" ref="Y238">_xlfn.IFS(R238&gt;2000000,"For Publication",R238&gt;100000,"PID",R238&gt;30000,"RFQ",TRUE,"Transactional")</f>
        <v>Transactional</v>
      </c>
      <c r="Z238" s="24" t="s">
        <v>101</v>
      </c>
      <c r="AA238" s="32">
        <v>12</v>
      </c>
      <c r="AB238" s="24">
        <v>12</v>
      </c>
      <c r="AC238" s="25">
        <v>43440</v>
      </c>
      <c r="AD238" s="24" t="s">
        <v>58</v>
      </c>
      <c r="AE238" s="24"/>
      <c r="AF238" s="24"/>
      <c r="AG238" s="24"/>
      <c r="AH238" s="24" t="s">
        <v>60</v>
      </c>
      <c r="AI238" s="24"/>
      <c r="AJ238" s="24" t="s">
        <v>60</v>
      </c>
      <c r="AK238" s="24"/>
      <c r="AL238" s="24"/>
      <c r="AM238" s="24"/>
      <c r="AN238" s="24"/>
      <c r="AO238" s="24"/>
      <c r="AP238" s="24" t="s">
        <v>60</v>
      </c>
      <c r="AQ238" s="24"/>
      <c r="AR238" s="24"/>
      <c r="AS238" s="89">
        <f t="shared" si="40"/>
        <v>23</v>
      </c>
      <c r="AT238" s="24" t="s">
        <v>1051</v>
      </c>
    </row>
    <row r="239" spans="1:46" x14ac:dyDescent="0.5">
      <c r="A239" s="24">
        <v>278</v>
      </c>
      <c r="B239" s="24"/>
      <c r="C239" s="24"/>
      <c r="D239" s="24" t="s">
        <v>1052</v>
      </c>
      <c r="E239" s="24" t="s">
        <v>1053</v>
      </c>
      <c r="F239" s="77" t="str">
        <f t="shared" si="35"/>
        <v>ARMOREL MANASSEH</v>
      </c>
      <c r="G239" s="24" t="s">
        <v>1052</v>
      </c>
      <c r="H239" s="24" t="s">
        <v>1046</v>
      </c>
      <c r="I239" s="24" t="s">
        <v>1046</v>
      </c>
      <c r="J239" s="24" t="s">
        <v>190</v>
      </c>
      <c r="K239" s="24" t="s">
        <v>467</v>
      </c>
      <c r="L239" s="25">
        <v>43374</v>
      </c>
      <c r="M239" s="25">
        <v>43708</v>
      </c>
      <c r="N239" s="81">
        <f t="shared" si="39"/>
        <v>44074</v>
      </c>
      <c r="O239" s="77" t="str">
        <f t="shared" ca="1" si="37"/>
        <v>Expired</v>
      </c>
      <c r="P239" s="77" t="str" cm="1">
        <f t="array" aca="1" ref="P239" ca="1">_xlfn.IFS((N239-TODAY())&gt;=547,"06 Expires over 18 months",(N239-TODAY())&gt;=365,"05 Expires in 18 months",(N239-TODAY())&gt;=183,"04 Expires in 12 months",(N239-TODAY())&gt;=92,"03 Expires in 6 months",(N239-TODAY())&gt;=31,"02 Expires in 3 months",(N239-TODAY())&gt;=0,"01 Expires in 30 days",(N239-TODAY())&gt;=-31,"01 Expired last 30 days",(N239-TODAY())&gt;=-92,"02 Expired last 3 months",(N239-TODAY())&gt;=-183,"03 Expired last 6 months",(N239-TODAY())&gt;=-365,"04 Expired last 12 months",(N239-TODAY())&gt;=-547,"05 Expired last 18 months",TRUE,"06 Expired over 18 months")</f>
        <v>06 Expired over 18 months</v>
      </c>
      <c r="Q239" s="65">
        <v>7000</v>
      </c>
      <c r="R239" s="84">
        <f t="shared" si="38"/>
        <v>12833.333333333334</v>
      </c>
      <c r="S239" s="77" t="str" cm="1">
        <f t="array" ref="S239">_xlfn.IFS(R239&gt;5000000,"Gold",R239&gt;=500000,"Silver",R239&gt;30000,"Bronze",TRUE,"Transactional")</f>
        <v>Transactional</v>
      </c>
      <c r="T239" s="24" t="s">
        <v>54</v>
      </c>
      <c r="U239" s="101" t="s">
        <v>190</v>
      </c>
      <c r="V239" s="101" t="s">
        <v>192</v>
      </c>
      <c r="W239" s="77" t="str">
        <f t="shared" si="36"/>
        <v>Yes</v>
      </c>
      <c r="X239" s="77" t="str">
        <f>IFERROR(_xlfn.XLOOKUP(J239&amp;"||"&amp;K239,'Mapping Ref.'!$J$2:$J$538,'Mapping Ref.'!$K$2:$K$538),"")</f>
        <v>Childrens &amp; Adults</v>
      </c>
      <c r="Y239" s="77" t="str" cm="1">
        <f t="array" ref="Y239">_xlfn.IFS(R239&gt;2000000,"For Publication",R239&gt;100000,"PID",R239&gt;30000,"RFQ",TRUE,"Transactional")</f>
        <v>Transactional</v>
      </c>
      <c r="Z239" s="24" t="s">
        <v>101</v>
      </c>
      <c r="AA239" s="32">
        <v>11</v>
      </c>
      <c r="AB239" s="24">
        <v>12</v>
      </c>
      <c r="AC239" s="25">
        <v>43440</v>
      </c>
      <c r="AD239" s="24" t="s">
        <v>58</v>
      </c>
      <c r="AE239" s="24"/>
      <c r="AF239" s="24"/>
      <c r="AG239" s="24"/>
      <c r="AH239" s="24" t="s">
        <v>60</v>
      </c>
      <c r="AI239" s="24"/>
      <c r="AJ239" s="24" t="s">
        <v>60</v>
      </c>
      <c r="AK239" s="24"/>
      <c r="AL239" s="24"/>
      <c r="AM239" s="24"/>
      <c r="AN239" s="24"/>
      <c r="AO239" s="24"/>
      <c r="AP239" s="24" t="s">
        <v>60</v>
      </c>
      <c r="AQ239" s="24"/>
      <c r="AR239" s="24"/>
      <c r="AS239" s="89">
        <f t="shared" si="40"/>
        <v>22</v>
      </c>
      <c r="AT239" s="24" t="s">
        <v>1054</v>
      </c>
    </row>
    <row r="240" spans="1:46" x14ac:dyDescent="0.5">
      <c r="A240" s="24">
        <v>279</v>
      </c>
      <c r="B240" s="24"/>
      <c r="C240" s="24"/>
      <c r="D240" s="24" t="s">
        <v>1055</v>
      </c>
      <c r="E240" s="24" t="s">
        <v>1056</v>
      </c>
      <c r="F240" s="77" t="str">
        <f t="shared" si="35"/>
        <v>CYGNET (NW) LTD</v>
      </c>
      <c r="G240" s="24" t="s">
        <v>1057</v>
      </c>
      <c r="H240" s="24" t="s">
        <v>1046</v>
      </c>
      <c r="I240" s="24" t="s">
        <v>1046</v>
      </c>
      <c r="J240" s="24" t="s">
        <v>190</v>
      </c>
      <c r="K240" s="24" t="s">
        <v>467</v>
      </c>
      <c r="L240" s="25">
        <v>43344</v>
      </c>
      <c r="M240" s="25">
        <v>43708</v>
      </c>
      <c r="N240" s="81">
        <f t="shared" si="39"/>
        <v>44074</v>
      </c>
      <c r="O240" s="77" t="str">
        <f t="shared" ca="1" si="37"/>
        <v>Expired</v>
      </c>
      <c r="P240" s="77" t="str" cm="1">
        <f t="array" aca="1" ref="P240" ca="1">_xlfn.IFS((N240-TODAY())&gt;=547,"06 Expires over 18 months",(N240-TODAY())&gt;=365,"05 Expires in 18 months",(N240-TODAY())&gt;=183,"04 Expires in 12 months",(N240-TODAY())&gt;=92,"03 Expires in 6 months",(N240-TODAY())&gt;=31,"02 Expires in 3 months",(N240-TODAY())&gt;=0,"01 Expires in 30 days",(N240-TODAY())&gt;=-31,"01 Expired last 30 days",(N240-TODAY())&gt;=-92,"02 Expired last 3 months",(N240-TODAY())&gt;=-183,"03 Expired last 6 months",(N240-TODAY())&gt;=-365,"04 Expired last 12 months",(N240-TODAY())&gt;=-547,"05 Expired last 18 months",TRUE,"06 Expired over 18 months")</f>
        <v>06 Expired over 18 months</v>
      </c>
      <c r="Q240" s="65">
        <v>24000</v>
      </c>
      <c r="R240" s="84">
        <f t="shared" si="38"/>
        <v>46000</v>
      </c>
      <c r="S240" s="77" t="str" cm="1">
        <f t="array" ref="S240">_xlfn.IFS(R240&gt;5000000,"Gold",R240&gt;=500000,"Silver",R240&gt;30000,"Bronze",TRUE,"Transactional")</f>
        <v>Bronze</v>
      </c>
      <c r="T240" s="24" t="s">
        <v>54</v>
      </c>
      <c r="U240" s="101" t="s">
        <v>366</v>
      </c>
      <c r="V240" s="101" t="s">
        <v>1058</v>
      </c>
      <c r="W240" s="77" t="str">
        <f t="shared" si="36"/>
        <v>Yes</v>
      </c>
      <c r="X240" s="77" t="str">
        <f>IFERROR(_xlfn.XLOOKUP(J240&amp;"||"&amp;K240,'Mapping Ref.'!$J$2:$J$538,'Mapping Ref.'!$K$2:$K$538),"")</f>
        <v>Childrens &amp; Adults</v>
      </c>
      <c r="Y240" s="77" t="str" cm="1">
        <f t="array" ref="Y240">_xlfn.IFS(R240&gt;2000000,"For Publication",R240&gt;100000,"PID",R240&gt;30000,"RFQ",TRUE,"Transactional")</f>
        <v>RFQ</v>
      </c>
      <c r="Z240" s="24" t="s">
        <v>101</v>
      </c>
      <c r="AA240" s="32">
        <v>12</v>
      </c>
      <c r="AB240" s="24">
        <v>12</v>
      </c>
      <c r="AC240" s="25">
        <v>43440</v>
      </c>
      <c r="AD240" s="24" t="s">
        <v>58</v>
      </c>
      <c r="AE240" s="24"/>
      <c r="AF240" s="24"/>
      <c r="AG240" s="24"/>
      <c r="AH240" s="24" t="s">
        <v>60</v>
      </c>
      <c r="AI240" s="24"/>
      <c r="AJ240" s="24" t="s">
        <v>60</v>
      </c>
      <c r="AK240" s="24"/>
      <c r="AL240" s="24"/>
      <c r="AM240" s="24"/>
      <c r="AN240" s="24"/>
      <c r="AO240" s="24"/>
      <c r="AP240" s="24" t="s">
        <v>60</v>
      </c>
      <c r="AQ240" s="24"/>
      <c r="AR240" s="24"/>
      <c r="AS240" s="89">
        <f t="shared" si="40"/>
        <v>23</v>
      </c>
      <c r="AT240" s="24" t="s">
        <v>1059</v>
      </c>
    </row>
    <row r="241" spans="1:46" x14ac:dyDescent="0.5">
      <c r="A241" s="24">
        <v>280</v>
      </c>
      <c r="B241" s="24"/>
      <c r="C241" s="24"/>
      <c r="D241" s="24" t="s">
        <v>1060</v>
      </c>
      <c r="E241" s="24" t="s">
        <v>1061</v>
      </c>
      <c r="F241" s="77" t="str">
        <f t="shared" si="35"/>
        <v>LOVE ABA LTD</v>
      </c>
      <c r="G241" s="24" t="s">
        <v>1062</v>
      </c>
      <c r="H241" s="24" t="s">
        <v>1046</v>
      </c>
      <c r="I241" s="24" t="s">
        <v>1046</v>
      </c>
      <c r="J241" s="24" t="s">
        <v>190</v>
      </c>
      <c r="K241" s="24" t="s">
        <v>467</v>
      </c>
      <c r="L241" s="25">
        <v>43344</v>
      </c>
      <c r="M241" s="25">
        <v>43708</v>
      </c>
      <c r="N241" s="81">
        <f t="shared" si="39"/>
        <v>44074</v>
      </c>
      <c r="O241" s="77" t="str">
        <f t="shared" ca="1" si="37"/>
        <v>Expired</v>
      </c>
      <c r="P241" s="77" t="str" cm="1">
        <f t="array" aca="1" ref="P241" ca="1">_xlfn.IFS((N241-TODAY())&gt;=547,"06 Expires over 18 months",(N241-TODAY())&gt;=365,"05 Expires in 18 months",(N241-TODAY())&gt;=183,"04 Expires in 12 months",(N241-TODAY())&gt;=92,"03 Expires in 6 months",(N241-TODAY())&gt;=31,"02 Expires in 3 months",(N241-TODAY())&gt;=0,"01 Expires in 30 days",(N241-TODAY())&gt;=-31,"01 Expired last 30 days",(N241-TODAY())&gt;=-92,"02 Expired last 3 months",(N241-TODAY())&gt;=-183,"03 Expired last 6 months",(N241-TODAY())&gt;=-365,"04 Expired last 12 months",(N241-TODAY())&gt;=-547,"05 Expired last 18 months",TRUE,"06 Expired over 18 months")</f>
        <v>06 Expired over 18 months</v>
      </c>
      <c r="Q241" s="65">
        <v>37505</v>
      </c>
      <c r="R241" s="84">
        <f t="shared" si="38"/>
        <v>71884.583333333328</v>
      </c>
      <c r="S241" s="77" t="str" cm="1">
        <f t="array" ref="S241">_xlfn.IFS(R241&gt;5000000,"Gold",R241&gt;=500000,"Silver",R241&gt;30000,"Bronze",TRUE,"Transactional")</f>
        <v>Bronze</v>
      </c>
      <c r="T241" s="24" t="s">
        <v>54</v>
      </c>
      <c r="U241" s="101" t="s">
        <v>84</v>
      </c>
      <c r="V241" s="101" t="s">
        <v>214</v>
      </c>
      <c r="W241" s="77" t="str">
        <f t="shared" si="36"/>
        <v>Yes</v>
      </c>
      <c r="X241" s="77" t="str">
        <f>IFERROR(_xlfn.XLOOKUP(J241&amp;"||"&amp;K241,'Mapping Ref.'!$J$2:$J$538,'Mapping Ref.'!$K$2:$K$538),"")</f>
        <v>Childrens &amp; Adults</v>
      </c>
      <c r="Y241" s="77" t="str" cm="1">
        <f t="array" ref="Y241">_xlfn.IFS(R241&gt;2000000,"For Publication",R241&gt;100000,"PID",R241&gt;30000,"RFQ",TRUE,"Transactional")</f>
        <v>RFQ</v>
      </c>
      <c r="Z241" s="24" t="s">
        <v>101</v>
      </c>
      <c r="AA241" s="32">
        <v>12</v>
      </c>
      <c r="AB241" s="24">
        <v>12</v>
      </c>
      <c r="AC241" s="25">
        <v>43440</v>
      </c>
      <c r="AD241" s="24" t="s">
        <v>58</v>
      </c>
      <c r="AE241" s="24"/>
      <c r="AF241" s="24"/>
      <c r="AG241" s="24"/>
      <c r="AH241" s="24" t="s">
        <v>60</v>
      </c>
      <c r="AI241" s="24"/>
      <c r="AJ241" s="24" t="s">
        <v>60</v>
      </c>
      <c r="AK241" s="24"/>
      <c r="AL241" s="24"/>
      <c r="AM241" s="24"/>
      <c r="AN241" s="24"/>
      <c r="AO241" s="24"/>
      <c r="AP241" s="24" t="s">
        <v>60</v>
      </c>
      <c r="AQ241" s="24"/>
      <c r="AR241" s="24"/>
      <c r="AS241" s="89">
        <f t="shared" si="40"/>
        <v>23</v>
      </c>
      <c r="AT241" s="24" t="s">
        <v>1063</v>
      </c>
    </row>
    <row r="242" spans="1:46" x14ac:dyDescent="0.5">
      <c r="A242" s="24">
        <v>281</v>
      </c>
      <c r="B242" s="24" t="s">
        <v>340</v>
      </c>
      <c r="C242" s="24"/>
      <c r="D242" s="24" t="s">
        <v>1064</v>
      </c>
      <c r="E242" s="24" t="s">
        <v>1065</v>
      </c>
      <c r="F242" s="77" t="str">
        <f t="shared" si="35"/>
        <v>Q +</v>
      </c>
      <c r="G242" s="24" t="s">
        <v>1064</v>
      </c>
      <c r="H242" s="24" t="s">
        <v>1046</v>
      </c>
      <c r="I242" s="24" t="s">
        <v>1046</v>
      </c>
      <c r="J242" s="24" t="s">
        <v>190</v>
      </c>
      <c r="K242" s="24" t="s">
        <v>467</v>
      </c>
      <c r="L242" s="25">
        <v>43344</v>
      </c>
      <c r="M242" s="25">
        <v>43708</v>
      </c>
      <c r="N242" s="81">
        <f t="shared" si="39"/>
        <v>44074</v>
      </c>
      <c r="O242" s="77" t="str">
        <f t="shared" ca="1" si="37"/>
        <v>Expired</v>
      </c>
      <c r="P242" s="77" t="str" cm="1">
        <f t="array" aca="1" ref="P242" ca="1">_xlfn.IFS((N242-TODAY())&gt;=547,"06 Expires over 18 months",(N242-TODAY())&gt;=365,"05 Expires in 18 months",(N242-TODAY())&gt;=183,"04 Expires in 12 months",(N242-TODAY())&gt;=92,"03 Expires in 6 months",(N242-TODAY())&gt;=31,"02 Expires in 3 months",(N242-TODAY())&gt;=0,"01 Expires in 30 days",(N242-TODAY())&gt;=-31,"01 Expired last 30 days",(N242-TODAY())&gt;=-92,"02 Expired last 3 months",(N242-TODAY())&gt;=-183,"03 Expired last 6 months",(N242-TODAY())&gt;=-365,"04 Expired last 12 months",(N242-TODAY())&gt;=-547,"05 Expired last 18 months",TRUE,"06 Expired over 18 months")</f>
        <v>06 Expired over 18 months</v>
      </c>
      <c r="Q242" s="65">
        <v>57693</v>
      </c>
      <c r="R242" s="84">
        <f t="shared" si="38"/>
        <v>110578.25</v>
      </c>
      <c r="S242" s="77" t="str" cm="1">
        <f t="array" ref="S242">_xlfn.IFS(R242&gt;5000000,"Gold",R242&gt;=500000,"Silver",R242&gt;30000,"Bronze",TRUE,"Transactional")</f>
        <v>Bronze</v>
      </c>
      <c r="T242" s="24" t="s">
        <v>54</v>
      </c>
      <c r="U242" s="101" t="s">
        <v>366</v>
      </c>
      <c r="V242" s="101" t="s">
        <v>1058</v>
      </c>
      <c r="W242" s="77" t="str">
        <f t="shared" si="36"/>
        <v>Yes</v>
      </c>
      <c r="X242" s="77" t="str">
        <f>IFERROR(_xlfn.XLOOKUP(J242&amp;"||"&amp;K242,'Mapping Ref.'!$J$2:$J$538,'Mapping Ref.'!$K$2:$K$538),"")</f>
        <v>Childrens &amp; Adults</v>
      </c>
      <c r="Y242" s="77" t="str" cm="1">
        <f t="array" ref="Y242">_xlfn.IFS(R242&gt;2000000,"For Publication",R242&gt;100000,"PID",R242&gt;30000,"RFQ",TRUE,"Transactional")</f>
        <v>PID</v>
      </c>
      <c r="Z242" s="24" t="s">
        <v>101</v>
      </c>
      <c r="AA242" s="32">
        <v>12</v>
      </c>
      <c r="AB242" s="24">
        <v>12</v>
      </c>
      <c r="AC242" s="25">
        <v>43440</v>
      </c>
      <c r="AD242" s="24" t="s">
        <v>1066</v>
      </c>
      <c r="AE242" s="24"/>
      <c r="AF242" s="24"/>
      <c r="AG242" s="24"/>
      <c r="AH242" s="24" t="s">
        <v>60</v>
      </c>
      <c r="AI242" s="24"/>
      <c r="AJ242" s="24" t="s">
        <v>59</v>
      </c>
      <c r="AK242" s="24" t="s">
        <v>1067</v>
      </c>
      <c r="AL242" s="24"/>
      <c r="AM242" s="24"/>
      <c r="AN242" s="24"/>
      <c r="AO242" s="24"/>
      <c r="AP242" s="24" t="s">
        <v>60</v>
      </c>
      <c r="AQ242" s="24"/>
      <c r="AR242" s="24"/>
      <c r="AS242" s="89">
        <f t="shared" si="40"/>
        <v>23</v>
      </c>
      <c r="AT242" s="24" t="s">
        <v>1068</v>
      </c>
    </row>
    <row r="243" spans="1:46" x14ac:dyDescent="0.5">
      <c r="A243" s="24">
        <v>282</v>
      </c>
      <c r="B243" s="24"/>
      <c r="C243" s="24"/>
      <c r="D243" s="24" t="s">
        <v>1069</v>
      </c>
      <c r="E243" s="24" t="s">
        <v>1070</v>
      </c>
      <c r="F243" s="77" t="str">
        <f t="shared" si="35"/>
        <v>ALEHM</v>
      </c>
      <c r="G243" s="24" t="s">
        <v>1071</v>
      </c>
      <c r="H243" s="24" t="s">
        <v>972</v>
      </c>
      <c r="I243" s="24" t="s">
        <v>972</v>
      </c>
      <c r="J243" s="24" t="s">
        <v>107</v>
      </c>
      <c r="K243" s="24" t="s">
        <v>817</v>
      </c>
      <c r="L243" s="25">
        <v>43440</v>
      </c>
      <c r="M243" s="25">
        <v>43805</v>
      </c>
      <c r="N243" s="81">
        <f t="shared" si="39"/>
        <v>44171</v>
      </c>
      <c r="O243" s="77" t="str">
        <f t="shared" ca="1" si="37"/>
        <v>Expired</v>
      </c>
      <c r="P243" s="77" t="str" cm="1">
        <f t="array" aca="1" ref="P243" ca="1">_xlfn.IFS((N243-TODAY())&gt;=547,"06 Expires over 18 months",(N243-TODAY())&gt;=365,"05 Expires in 18 months",(N243-TODAY())&gt;=183,"04 Expires in 12 months",(N243-TODAY())&gt;=92,"03 Expires in 6 months",(N243-TODAY())&gt;=31,"02 Expires in 3 months",(N243-TODAY())&gt;=0,"01 Expires in 30 days",(N243-TODAY())&gt;=-31,"01 Expired last 30 days",(N243-TODAY())&gt;=-92,"02 Expired last 3 months",(N243-TODAY())&gt;=-183,"03 Expired last 6 months",(N243-TODAY())&gt;=-365,"04 Expired last 12 months",(N243-TODAY())&gt;=-547,"05 Expired last 18 months",TRUE,"06 Expired over 18 months")</f>
        <v>06 Expired over 18 months</v>
      </c>
      <c r="Q243" s="65">
        <v>2000</v>
      </c>
      <c r="R243" s="84">
        <f t="shared" si="38"/>
        <v>4000</v>
      </c>
      <c r="S243" s="77" t="str" cm="1">
        <f t="array" ref="S243">_xlfn.IFS(R243&gt;5000000,"Gold",R243&gt;=500000,"Silver",R243&gt;30000,"Bronze",TRUE,"Transactional")</f>
        <v>Transactional</v>
      </c>
      <c r="T243" s="24" t="s">
        <v>54</v>
      </c>
      <c r="U243" s="101" t="s">
        <v>131</v>
      </c>
      <c r="V243" s="101" t="s">
        <v>613</v>
      </c>
      <c r="W243" s="77" t="str">
        <f t="shared" si="36"/>
        <v>Yes</v>
      </c>
      <c r="X243" s="77" t="str">
        <f>IFERROR(_xlfn.XLOOKUP(J243&amp;"||"&amp;K243,'Mapping Ref.'!$J$2:$J$538,'Mapping Ref.'!$K$2:$K$538),"")</f>
        <v>Construction &amp; Estates</v>
      </c>
      <c r="Y243" s="77" t="str" cm="1">
        <f t="array" ref="Y243">_xlfn.IFS(R243&gt;2000000,"For Publication",R243&gt;100000,"PID",R243&gt;30000,"RFQ",TRUE,"Transactional")</f>
        <v>Transactional</v>
      </c>
      <c r="Z243" s="24" t="s">
        <v>101</v>
      </c>
      <c r="AA243" s="32">
        <v>12</v>
      </c>
      <c r="AB243" s="24">
        <v>12</v>
      </c>
      <c r="AC243" s="25">
        <v>43440</v>
      </c>
      <c r="AD243" s="24" t="s">
        <v>58</v>
      </c>
      <c r="AE243" s="24"/>
      <c r="AF243" s="24"/>
      <c r="AG243" s="24"/>
      <c r="AH243" s="24" t="s">
        <v>60</v>
      </c>
      <c r="AI243" s="24"/>
      <c r="AJ243" s="24" t="s">
        <v>60</v>
      </c>
      <c r="AK243" s="24"/>
      <c r="AL243" s="24"/>
      <c r="AM243" s="24"/>
      <c r="AN243" s="24"/>
      <c r="AO243" s="24">
        <v>0</v>
      </c>
      <c r="AP243" s="24" t="s">
        <v>60</v>
      </c>
      <c r="AQ243" s="24"/>
      <c r="AR243" s="24"/>
      <c r="AS243" s="89">
        <f t="shared" si="40"/>
        <v>24</v>
      </c>
      <c r="AT243" s="24" t="s">
        <v>1072</v>
      </c>
    </row>
    <row r="244" spans="1:46" x14ac:dyDescent="0.5">
      <c r="A244" s="24">
        <v>283</v>
      </c>
      <c r="B244" s="24" t="s">
        <v>340</v>
      </c>
      <c r="C244" s="24"/>
      <c r="D244" s="24" t="s">
        <v>1073</v>
      </c>
      <c r="E244" s="24" t="s">
        <v>1074</v>
      </c>
      <c r="F244" s="77" t="str">
        <f t="shared" si="35"/>
        <v>ALPHA PLUS GROUP LTD</v>
      </c>
      <c r="G244" s="24" t="s">
        <v>1075</v>
      </c>
      <c r="H244" s="24" t="s">
        <v>1046</v>
      </c>
      <c r="I244" s="24" t="s">
        <v>1046</v>
      </c>
      <c r="J244" s="24" t="s">
        <v>190</v>
      </c>
      <c r="K244" s="24" t="s">
        <v>467</v>
      </c>
      <c r="L244" s="25">
        <v>43344</v>
      </c>
      <c r="M244" s="25">
        <v>44074</v>
      </c>
      <c r="N244" s="81">
        <f t="shared" si="39"/>
        <v>44439</v>
      </c>
      <c r="O244" s="77" t="str">
        <f t="shared" ca="1" si="37"/>
        <v>Expired</v>
      </c>
      <c r="P244" s="77" t="str" cm="1">
        <f t="array" aca="1" ref="P244" ca="1">_xlfn.IFS((N244-TODAY())&gt;=547,"06 Expires over 18 months",(N244-TODAY())&gt;=365,"05 Expires in 18 months",(N244-TODAY())&gt;=183,"04 Expires in 12 months",(N244-TODAY())&gt;=92,"03 Expires in 6 months",(N244-TODAY())&gt;=31,"02 Expires in 3 months",(N244-TODAY())&gt;=0,"01 Expires in 30 days",(N244-TODAY())&gt;=-31,"01 Expired last 30 days",(N244-TODAY())&gt;=-92,"02 Expired last 3 months",(N244-TODAY())&gt;=-183,"03 Expired last 6 months",(N244-TODAY())&gt;=-365,"04 Expired last 12 months",(N244-TODAY())&gt;=-547,"05 Expired last 18 months",TRUE,"06 Expired over 18 months")</f>
        <v>06 Expired over 18 months</v>
      </c>
      <c r="Q244" s="65">
        <v>43468</v>
      </c>
      <c r="R244" s="84">
        <f t="shared" si="38"/>
        <v>126781.66666666667</v>
      </c>
      <c r="S244" s="77" t="str" cm="1">
        <f t="array" ref="S244">_xlfn.IFS(R244&gt;5000000,"Gold",R244&gt;=500000,"Silver",R244&gt;30000,"Bronze",TRUE,"Transactional")</f>
        <v>Bronze</v>
      </c>
      <c r="T244" s="24" t="s">
        <v>54</v>
      </c>
      <c r="U244" s="101" t="s">
        <v>366</v>
      </c>
      <c r="V244" s="101" t="s">
        <v>853</v>
      </c>
      <c r="W244" s="77" t="str">
        <f t="shared" si="36"/>
        <v>Yes</v>
      </c>
      <c r="X244" s="77" t="str">
        <f>IFERROR(_xlfn.XLOOKUP(J244&amp;"||"&amp;K244,'Mapping Ref.'!$J$2:$J$538,'Mapping Ref.'!$K$2:$K$538),"")</f>
        <v>Childrens &amp; Adults</v>
      </c>
      <c r="Y244" s="77" t="str" cm="1">
        <f t="array" ref="Y244">_xlfn.IFS(R244&gt;2000000,"For Publication",R244&gt;100000,"PID",R244&gt;30000,"RFQ",TRUE,"Transactional")</f>
        <v>PID</v>
      </c>
      <c r="Z244" s="24" t="s">
        <v>101</v>
      </c>
      <c r="AA244" s="32">
        <v>24</v>
      </c>
      <c r="AB244" s="24">
        <v>12</v>
      </c>
      <c r="AC244" s="25">
        <v>43441</v>
      </c>
      <c r="AD244" s="24" t="s">
        <v>1066</v>
      </c>
      <c r="AE244" s="24"/>
      <c r="AF244" s="24"/>
      <c r="AG244" s="24"/>
      <c r="AH244" s="24" t="s">
        <v>60</v>
      </c>
      <c r="AI244" s="24"/>
      <c r="AJ244" s="24" t="s">
        <v>60</v>
      </c>
      <c r="AK244" s="24"/>
      <c r="AL244" s="24"/>
      <c r="AM244" s="24"/>
      <c r="AN244" s="24"/>
      <c r="AO244" s="24"/>
      <c r="AP244" s="24" t="s">
        <v>60</v>
      </c>
      <c r="AQ244" s="24"/>
      <c r="AR244" s="24"/>
      <c r="AS244" s="89">
        <f t="shared" si="40"/>
        <v>35</v>
      </c>
      <c r="AT244" s="24" t="s">
        <v>1076</v>
      </c>
    </row>
    <row r="245" spans="1:46" x14ac:dyDescent="0.5">
      <c r="A245" s="24">
        <v>284</v>
      </c>
      <c r="B245" s="24"/>
      <c r="C245" s="24"/>
      <c r="D245" s="24" t="s">
        <v>1077</v>
      </c>
      <c r="E245" s="24" t="s">
        <v>1078</v>
      </c>
      <c r="F245" s="77" t="str">
        <f t="shared" si="35"/>
        <v>LLOYD WILLIAMSON SCHOOLS LTD</v>
      </c>
      <c r="G245" s="24" t="s">
        <v>1079</v>
      </c>
      <c r="H245" s="24" t="s">
        <v>1046</v>
      </c>
      <c r="I245" s="24" t="s">
        <v>1046</v>
      </c>
      <c r="J245" s="24" t="s">
        <v>190</v>
      </c>
      <c r="K245" s="24" t="s">
        <v>467</v>
      </c>
      <c r="L245" s="25">
        <v>43344</v>
      </c>
      <c r="M245" s="25">
        <v>43708</v>
      </c>
      <c r="N245" s="81">
        <f t="shared" si="39"/>
        <v>44074</v>
      </c>
      <c r="O245" s="77" t="str">
        <f t="shared" ca="1" si="37"/>
        <v>Expired</v>
      </c>
      <c r="P245" s="77" t="str" cm="1">
        <f t="array" aca="1" ref="P245" ca="1">_xlfn.IFS((N245-TODAY())&gt;=547,"06 Expires over 18 months",(N245-TODAY())&gt;=365,"05 Expires in 18 months",(N245-TODAY())&gt;=183,"04 Expires in 12 months",(N245-TODAY())&gt;=92,"03 Expires in 6 months",(N245-TODAY())&gt;=31,"02 Expires in 3 months",(N245-TODAY())&gt;=0,"01 Expires in 30 days",(N245-TODAY())&gt;=-31,"01 Expired last 30 days",(N245-TODAY())&gt;=-92,"02 Expired last 3 months",(N245-TODAY())&gt;=-183,"03 Expired last 6 months",(N245-TODAY())&gt;=-365,"04 Expired last 12 months",(N245-TODAY())&gt;=-547,"05 Expired last 18 months",TRUE,"06 Expired over 18 months")</f>
        <v>06 Expired over 18 months</v>
      </c>
      <c r="Q245" s="65">
        <v>32460</v>
      </c>
      <c r="R245" s="84">
        <f t="shared" si="38"/>
        <v>62215</v>
      </c>
      <c r="S245" s="77" t="str" cm="1">
        <f t="array" ref="S245">_xlfn.IFS(R245&gt;5000000,"Gold",R245&gt;=500000,"Silver",R245&gt;30000,"Bronze",TRUE,"Transactional")</f>
        <v>Bronze</v>
      </c>
      <c r="T245" s="24" t="s">
        <v>54</v>
      </c>
      <c r="U245" s="101" t="s">
        <v>84</v>
      </c>
      <c r="V245" s="101" t="s">
        <v>214</v>
      </c>
      <c r="W245" s="77" t="str">
        <f t="shared" si="36"/>
        <v>Yes</v>
      </c>
      <c r="X245" s="77" t="str">
        <f>IFERROR(_xlfn.XLOOKUP(J245&amp;"||"&amp;K245,'Mapping Ref.'!$J$2:$J$538,'Mapping Ref.'!$K$2:$K$538),"")</f>
        <v>Childrens &amp; Adults</v>
      </c>
      <c r="Y245" s="77" t="str" cm="1">
        <f t="array" ref="Y245">_xlfn.IFS(R245&gt;2000000,"For Publication",R245&gt;100000,"PID",R245&gt;30000,"RFQ",TRUE,"Transactional")</f>
        <v>RFQ</v>
      </c>
      <c r="Z245" s="24" t="s">
        <v>101</v>
      </c>
      <c r="AA245" s="32">
        <v>12</v>
      </c>
      <c r="AB245" s="24">
        <v>12</v>
      </c>
      <c r="AC245" s="25">
        <v>43445</v>
      </c>
      <c r="AD245" s="24" t="s">
        <v>58</v>
      </c>
      <c r="AE245" s="24"/>
      <c r="AF245" s="24"/>
      <c r="AG245" s="24"/>
      <c r="AH245" s="24" t="s">
        <v>60</v>
      </c>
      <c r="AI245" s="24"/>
      <c r="AJ245" s="24" t="s">
        <v>60</v>
      </c>
      <c r="AK245" s="24"/>
      <c r="AL245" s="24"/>
      <c r="AM245" s="24"/>
      <c r="AN245" s="24"/>
      <c r="AO245" s="24"/>
      <c r="AP245" s="24" t="s">
        <v>60</v>
      </c>
      <c r="AQ245" s="24"/>
      <c r="AR245" s="24"/>
      <c r="AS245" s="89">
        <f t="shared" si="40"/>
        <v>23</v>
      </c>
      <c r="AT245" s="24" t="s">
        <v>1080</v>
      </c>
    </row>
    <row r="246" spans="1:46" x14ac:dyDescent="0.5">
      <c r="A246" s="24">
        <v>286</v>
      </c>
      <c r="B246" s="24"/>
      <c r="C246" s="24"/>
      <c r="D246" s="24" t="s">
        <v>1081</v>
      </c>
      <c r="E246" s="24" t="s">
        <v>1082</v>
      </c>
      <c r="F246" s="77" t="str">
        <f t="shared" si="35"/>
        <v>SACRED HEART CATHOLIC PRIMARY SCHOOL</v>
      </c>
      <c r="G246" s="24" t="s">
        <v>1083</v>
      </c>
      <c r="H246" s="24" t="s">
        <v>1046</v>
      </c>
      <c r="I246" s="24" t="s">
        <v>1046</v>
      </c>
      <c r="J246" s="24" t="s">
        <v>190</v>
      </c>
      <c r="K246" s="24" t="s">
        <v>467</v>
      </c>
      <c r="L246" s="25">
        <v>43248</v>
      </c>
      <c r="M246" s="25">
        <v>43708</v>
      </c>
      <c r="N246" s="81">
        <f t="shared" si="39"/>
        <v>43708</v>
      </c>
      <c r="O246" s="77" t="str">
        <f t="shared" ca="1" si="37"/>
        <v>Expired</v>
      </c>
      <c r="P246" s="77" t="str" cm="1">
        <f t="array" aca="1" ref="P246" ca="1">_xlfn.IFS((N246-TODAY())&gt;=547,"06 Expires over 18 months",(N246-TODAY())&gt;=365,"05 Expires in 18 months",(N246-TODAY())&gt;=183,"04 Expires in 12 months",(N246-TODAY())&gt;=92,"03 Expires in 6 months",(N246-TODAY())&gt;=31,"02 Expires in 3 months",(N246-TODAY())&gt;=0,"01 Expires in 30 days",(N246-TODAY())&gt;=-31,"01 Expired last 30 days",(N246-TODAY())&gt;=-92,"02 Expired last 3 months",(N246-TODAY())&gt;=-183,"03 Expired last 6 months",(N246-TODAY())&gt;=-365,"04 Expired last 12 months",(N246-TODAY())&gt;=-547,"05 Expired last 18 months",TRUE,"06 Expired over 18 months")</f>
        <v>06 Expired over 18 months</v>
      </c>
      <c r="Q246" s="65">
        <v>8433</v>
      </c>
      <c r="R246" s="84">
        <f t="shared" si="38"/>
        <v>10541.25</v>
      </c>
      <c r="S246" s="77" t="str" cm="1">
        <f t="array" ref="S246">_xlfn.IFS(R246&gt;5000000,"Gold",R246&gt;=500000,"Silver",R246&gt;30000,"Bronze",TRUE,"Transactional")</f>
        <v>Transactional</v>
      </c>
      <c r="T246" s="24" t="s">
        <v>54</v>
      </c>
      <c r="U246" s="101" t="s">
        <v>366</v>
      </c>
      <c r="V246" s="101" t="s">
        <v>853</v>
      </c>
      <c r="W246" s="77" t="str">
        <f t="shared" si="36"/>
        <v>No</v>
      </c>
      <c r="X246" s="77" t="str">
        <f>IFERROR(_xlfn.XLOOKUP(J246&amp;"||"&amp;K246,'Mapping Ref.'!$J$2:$J$538,'Mapping Ref.'!$K$2:$K$538),"")</f>
        <v>Childrens &amp; Adults</v>
      </c>
      <c r="Y246" s="77" t="str" cm="1">
        <f t="array" ref="Y246">_xlfn.IFS(R246&gt;2000000,"For Publication",R246&gt;100000,"PID",R246&gt;30000,"RFQ",TRUE,"Transactional")</f>
        <v>Transactional</v>
      </c>
      <c r="Z246" s="24" t="s">
        <v>101</v>
      </c>
      <c r="AA246" s="32">
        <v>16</v>
      </c>
      <c r="AB246" s="24">
        <v>0</v>
      </c>
      <c r="AC246" s="25">
        <v>43445</v>
      </c>
      <c r="AD246" s="24" t="s">
        <v>58</v>
      </c>
      <c r="AE246" s="24"/>
      <c r="AF246" s="24"/>
      <c r="AG246" s="24"/>
      <c r="AH246" s="24" t="s">
        <v>60</v>
      </c>
      <c r="AI246" s="24"/>
      <c r="AJ246" s="24" t="s">
        <v>60</v>
      </c>
      <c r="AK246" s="24"/>
      <c r="AL246" s="24"/>
      <c r="AM246" s="24"/>
      <c r="AN246" s="24"/>
      <c r="AO246" s="24"/>
      <c r="AP246" s="24" t="s">
        <v>60</v>
      </c>
      <c r="AQ246" s="24"/>
      <c r="AR246" s="24"/>
      <c r="AS246" s="89">
        <f t="shared" si="40"/>
        <v>15</v>
      </c>
      <c r="AT246" s="24" t="s">
        <v>1084</v>
      </c>
    </row>
    <row r="247" spans="1:46" x14ac:dyDescent="0.5">
      <c r="A247" s="24">
        <v>287</v>
      </c>
      <c r="B247" s="24"/>
      <c r="C247" s="24" t="s">
        <v>77</v>
      </c>
      <c r="D247" s="24" t="s">
        <v>1085</v>
      </c>
      <c r="E247" s="24" t="s">
        <v>1086</v>
      </c>
      <c r="F247" s="77" t="str">
        <f t="shared" si="35"/>
        <v>ENGIE REGENERATION LIMITED</v>
      </c>
      <c r="G247" s="24" t="s">
        <v>371</v>
      </c>
      <c r="H247" s="24" t="s">
        <v>1087</v>
      </c>
      <c r="I247" s="24" t="s">
        <v>1087</v>
      </c>
      <c r="J247" s="24" t="s">
        <v>107</v>
      </c>
      <c r="K247" s="24" t="s">
        <v>337</v>
      </c>
      <c r="L247" s="25">
        <v>43430</v>
      </c>
      <c r="M247" s="25">
        <v>43910</v>
      </c>
      <c r="N247" s="81">
        <f t="shared" si="39"/>
        <v>44002</v>
      </c>
      <c r="O247" s="77" t="str">
        <f t="shared" ca="1" si="37"/>
        <v>Expired</v>
      </c>
      <c r="P247" s="77" t="str" cm="1">
        <f t="array" aca="1" ref="P247" ca="1">_xlfn.IFS((N247-TODAY())&gt;=547,"06 Expires over 18 months",(N247-TODAY())&gt;=365,"05 Expires in 18 months",(N247-TODAY())&gt;=183,"04 Expires in 12 months",(N247-TODAY())&gt;=92,"03 Expires in 6 months",(N247-TODAY())&gt;=31,"02 Expires in 3 months",(N247-TODAY())&gt;=0,"01 Expires in 30 days",(N247-TODAY())&gt;=-31,"01 Expired last 30 days",(N247-TODAY())&gt;=-92,"02 Expired last 3 months",(N247-TODAY())&gt;=-183,"03 Expired last 6 months",(N247-TODAY())&gt;=-365,"04 Expired last 12 months",(N247-TODAY())&gt;=-547,"05 Expired last 18 months",TRUE,"06 Expired over 18 months")</f>
        <v>06 Expired over 18 months</v>
      </c>
      <c r="Q247" s="65">
        <v>4302568</v>
      </c>
      <c r="R247" s="84">
        <f t="shared" ref="R247" si="41">MAX(Q247,Q247*N(AS247)/12)</f>
        <v>6453852</v>
      </c>
      <c r="S247" s="77" t="str" cm="1">
        <f t="array" ref="S247">_xlfn.IFS(R247&gt;5000000,"Gold",R247&gt;=500000,"Silver",R247&gt;30000,"Bronze",TRUE,"Transactional")</f>
        <v>Gold</v>
      </c>
      <c r="T247" s="24" t="s">
        <v>54</v>
      </c>
      <c r="U247" s="101" t="s">
        <v>123</v>
      </c>
      <c r="V247" s="101" t="s">
        <v>338</v>
      </c>
      <c r="W247" s="77" t="str">
        <f t="shared" si="36"/>
        <v>Yes</v>
      </c>
      <c r="X247" s="77" t="str">
        <f>IFERROR(_xlfn.XLOOKUP(J247&amp;"||"&amp;K247,'Mapping Ref.'!$J$2:$J$538,'Mapping Ref.'!$K$2:$K$538),"")</f>
        <v>Construction &amp; Estates</v>
      </c>
      <c r="Y247" s="77" t="str" cm="1">
        <f t="array" ref="Y247">_xlfn.IFS(R247&gt;2000000,"For Publication",R247&gt;100000,"PID",R247&gt;30000,"RFQ",TRUE,"Transactional")</f>
        <v>For Publication</v>
      </c>
      <c r="Z247" s="24" t="s">
        <v>76</v>
      </c>
      <c r="AA247" s="32">
        <v>16</v>
      </c>
      <c r="AB247" s="24">
        <v>3</v>
      </c>
      <c r="AC247" s="25">
        <v>43446</v>
      </c>
      <c r="AD247" s="24" t="s">
        <v>58</v>
      </c>
      <c r="AE247" s="24">
        <v>9077</v>
      </c>
      <c r="AF247" s="24"/>
      <c r="AG247" s="24"/>
      <c r="AH247" s="24" t="s">
        <v>60</v>
      </c>
      <c r="AI247" s="24"/>
      <c r="AJ247" s="24" t="s">
        <v>60</v>
      </c>
      <c r="AK247" s="24"/>
      <c r="AL247" s="24"/>
      <c r="AM247" s="24"/>
      <c r="AN247" s="24"/>
      <c r="AO247" s="24">
        <v>0</v>
      </c>
      <c r="AP247" s="24" t="s">
        <v>59</v>
      </c>
      <c r="AQ247" s="24"/>
      <c r="AR247" s="24"/>
      <c r="AS247" s="89">
        <f t="shared" si="40"/>
        <v>18</v>
      </c>
      <c r="AT247" s="24" t="s">
        <v>372</v>
      </c>
    </row>
    <row r="248" spans="1:46" x14ac:dyDescent="0.5">
      <c r="A248" s="24">
        <v>288</v>
      </c>
      <c r="B248" s="24"/>
      <c r="C248" s="24"/>
      <c r="D248" s="24" t="s">
        <v>1088</v>
      </c>
      <c r="E248" s="24" t="s">
        <v>1089</v>
      </c>
      <c r="F248" s="77">
        <f t="shared" si="35"/>
        <v>0</v>
      </c>
      <c r="G248" s="24"/>
      <c r="H248" s="24" t="s">
        <v>466</v>
      </c>
      <c r="I248" s="24" t="s">
        <v>749</v>
      </c>
      <c r="J248" s="24" t="s">
        <v>190</v>
      </c>
      <c r="K248" s="24" t="s">
        <v>1090</v>
      </c>
      <c r="L248" s="25">
        <v>43191</v>
      </c>
      <c r="M248" s="25"/>
      <c r="N248" s="81"/>
      <c r="O248" s="77" t="s">
        <v>712</v>
      </c>
      <c r="P248" s="77"/>
      <c r="Q248" s="104"/>
      <c r="R248" s="84">
        <v>0</v>
      </c>
      <c r="S248" s="77" t="str" cm="1">
        <f t="array" ref="S248">_xlfn.IFS(R248&gt;5000000,"Gold",R248&gt;=500000,"Silver",R248&gt;30000,"Bronze",TRUE,"Transactional")</f>
        <v>Transactional</v>
      </c>
      <c r="T248" s="24" t="s">
        <v>54</v>
      </c>
      <c r="U248" s="101" t="s">
        <v>366</v>
      </c>
      <c r="V248" s="101"/>
      <c r="W248" s="77" t="str">
        <f t="shared" si="36"/>
        <v>No</v>
      </c>
      <c r="X248" s="77" t="str">
        <f>IFERROR(_xlfn.XLOOKUP(J248&amp;"||"&amp;K248,'Mapping Ref.'!$J$2:$J$538,'Mapping Ref.'!$K$2:$K$538),"")</f>
        <v>Childrens &amp; Adults</v>
      </c>
      <c r="Y248" s="77" t="str" cm="1">
        <f t="array" ref="Y248">_xlfn.IFS(R248&gt;2000000,"For Publication",R248&gt;100000,"PID",R248&gt;30000,"RFQ",TRUE,"Transactional")</f>
        <v>Transactional</v>
      </c>
      <c r="Z248" s="24" t="s">
        <v>101</v>
      </c>
      <c r="AA248" s="32">
        <v>0</v>
      </c>
      <c r="AB248" s="24">
        <v>0</v>
      </c>
      <c r="AC248" s="25">
        <v>43447</v>
      </c>
      <c r="AD248" s="24" t="s">
        <v>58</v>
      </c>
      <c r="AE248" s="24"/>
      <c r="AF248" s="24"/>
      <c r="AG248" s="24"/>
      <c r="AH248" s="24" t="s">
        <v>60</v>
      </c>
      <c r="AI248" s="24"/>
      <c r="AJ248" s="24" t="s">
        <v>59</v>
      </c>
      <c r="AK248" s="24"/>
      <c r="AL248" s="24"/>
      <c r="AM248" s="24"/>
      <c r="AN248" s="24"/>
      <c r="AO248" s="24">
        <v>0</v>
      </c>
      <c r="AP248" s="24" t="s">
        <v>60</v>
      </c>
      <c r="AQ248" s="24"/>
      <c r="AR248" s="24"/>
      <c r="AS248" s="89">
        <v>0</v>
      </c>
      <c r="AT248" s="24"/>
    </row>
    <row r="249" spans="1:46" x14ac:dyDescent="0.5">
      <c r="A249" s="24">
        <v>289</v>
      </c>
      <c r="B249" s="24"/>
      <c r="C249" s="24"/>
      <c r="D249" s="24" t="s">
        <v>1091</v>
      </c>
      <c r="E249" s="24" t="s">
        <v>1092</v>
      </c>
      <c r="F249" s="77">
        <f t="shared" si="35"/>
        <v>0</v>
      </c>
      <c r="G249" s="24"/>
      <c r="H249" s="24" t="s">
        <v>466</v>
      </c>
      <c r="I249" s="24" t="s">
        <v>749</v>
      </c>
      <c r="J249" s="24" t="s">
        <v>190</v>
      </c>
      <c r="K249" s="24" t="s">
        <v>1090</v>
      </c>
      <c r="L249" s="25">
        <v>41395</v>
      </c>
      <c r="M249" s="25"/>
      <c r="N249" s="81"/>
      <c r="O249" s="77" t="s">
        <v>712</v>
      </c>
      <c r="P249" s="77"/>
      <c r="Q249" s="104"/>
      <c r="R249" s="84">
        <v>0</v>
      </c>
      <c r="S249" s="77" t="str" cm="1">
        <f t="array" ref="S249">_xlfn.IFS(R249&gt;5000000,"Gold",R249&gt;=500000,"Silver",R249&gt;30000,"Bronze",TRUE,"Transactional")</f>
        <v>Transactional</v>
      </c>
      <c r="T249" s="24" t="s">
        <v>54</v>
      </c>
      <c r="U249" s="101" t="s">
        <v>366</v>
      </c>
      <c r="V249" s="101" t="s">
        <v>853</v>
      </c>
      <c r="W249" s="77" t="str">
        <f t="shared" si="36"/>
        <v>No</v>
      </c>
      <c r="X249" s="77" t="str">
        <f>IFERROR(_xlfn.XLOOKUP(J249&amp;"||"&amp;K249,'Mapping Ref.'!$J$2:$J$538,'Mapping Ref.'!$K$2:$K$538),"")</f>
        <v>Childrens &amp; Adults</v>
      </c>
      <c r="Y249" s="77" t="str" cm="1">
        <f t="array" ref="Y249">_xlfn.IFS(R249&gt;2000000,"For Publication",R249&gt;100000,"PID",R249&gt;30000,"RFQ",TRUE,"Transactional")</f>
        <v>Transactional</v>
      </c>
      <c r="Z249" s="24" t="s">
        <v>76</v>
      </c>
      <c r="AA249" s="32">
        <v>0</v>
      </c>
      <c r="AB249" s="24">
        <v>0</v>
      </c>
      <c r="AC249" s="25">
        <v>43447</v>
      </c>
      <c r="AD249" s="24" t="s">
        <v>58</v>
      </c>
      <c r="AE249" s="24"/>
      <c r="AF249" s="24"/>
      <c r="AG249" s="24"/>
      <c r="AH249" s="24" t="s">
        <v>60</v>
      </c>
      <c r="AI249" s="24"/>
      <c r="AJ249" s="24" t="s">
        <v>59</v>
      </c>
      <c r="AK249" s="24"/>
      <c r="AL249" s="24"/>
      <c r="AM249" s="24"/>
      <c r="AN249" s="24"/>
      <c r="AO249" s="24">
        <v>0</v>
      </c>
      <c r="AP249" s="24" t="s">
        <v>60</v>
      </c>
      <c r="AQ249" s="24"/>
      <c r="AR249" s="24"/>
      <c r="AS249" s="89">
        <v>0</v>
      </c>
      <c r="AT249" s="24"/>
    </row>
    <row r="250" spans="1:46" x14ac:dyDescent="0.5">
      <c r="A250" s="24">
        <v>290</v>
      </c>
      <c r="B250" s="24"/>
      <c r="C250" s="24"/>
      <c r="D250" s="24" t="s">
        <v>1093</v>
      </c>
      <c r="E250" s="24" t="s">
        <v>1094</v>
      </c>
      <c r="F250" s="77" t="str">
        <f t="shared" si="35"/>
        <v>Fine Arts College Ltd</v>
      </c>
      <c r="G250" s="24" t="s">
        <v>1093</v>
      </c>
      <c r="H250" s="24" t="s">
        <v>1046</v>
      </c>
      <c r="I250" s="24" t="s">
        <v>1046</v>
      </c>
      <c r="J250" s="24" t="s">
        <v>190</v>
      </c>
      <c r="K250" s="24" t="s">
        <v>467</v>
      </c>
      <c r="L250" s="25">
        <v>43344</v>
      </c>
      <c r="M250" s="25">
        <v>43708</v>
      </c>
      <c r="N250" s="81">
        <f t="shared" ref="N250:N255" si="42">EDATE(M250,AB250)</f>
        <v>44074</v>
      </c>
      <c r="O250" s="77" t="str">
        <f t="shared" ref="O250:O255" ca="1" si="43">IF(N250&lt;TODAY(),"Expired","Live")</f>
        <v>Expired</v>
      </c>
      <c r="P250" s="77" t="str" cm="1">
        <f t="array" aca="1" ref="P250" ca="1">_xlfn.IFS((N250-TODAY())&gt;=547,"06 Expires over 18 months",(N250-TODAY())&gt;=365,"05 Expires in 18 months",(N250-TODAY())&gt;=183,"04 Expires in 12 months",(N250-TODAY())&gt;=92,"03 Expires in 6 months",(N250-TODAY())&gt;=31,"02 Expires in 3 months",(N250-TODAY())&gt;=0,"01 Expires in 30 days",(N250-TODAY())&gt;=-31,"01 Expired last 30 days",(N250-TODAY())&gt;=-92,"02 Expired last 3 months",(N250-TODAY())&gt;=-183,"03 Expired last 6 months",(N250-TODAY())&gt;=-365,"04 Expired last 12 months",(N250-TODAY())&gt;=-547,"05 Expired last 18 months",TRUE,"06 Expired over 18 months")</f>
        <v>06 Expired over 18 months</v>
      </c>
      <c r="Q250" s="65">
        <v>31050</v>
      </c>
      <c r="R250" s="84">
        <f>MAX(Q250,Q250*N(AS250)/12)</f>
        <v>59512.5</v>
      </c>
      <c r="S250" s="77" t="str" cm="1">
        <f t="array" ref="S250">_xlfn.IFS(R250&gt;5000000,"Gold",R250&gt;=500000,"Silver",R250&gt;30000,"Bronze",TRUE,"Transactional")</f>
        <v>Bronze</v>
      </c>
      <c r="T250" s="24" t="s">
        <v>54</v>
      </c>
      <c r="U250" s="101" t="s">
        <v>366</v>
      </c>
      <c r="V250" s="101" t="s">
        <v>853</v>
      </c>
      <c r="W250" s="77" t="str">
        <f t="shared" si="36"/>
        <v>Yes</v>
      </c>
      <c r="X250" s="77" t="str">
        <f>IFERROR(_xlfn.XLOOKUP(J250&amp;"||"&amp;K250,'Mapping Ref.'!$J$2:$J$538,'Mapping Ref.'!$K$2:$K$538),"")</f>
        <v>Childrens &amp; Adults</v>
      </c>
      <c r="Y250" s="77" t="str" cm="1">
        <f t="array" ref="Y250">_xlfn.IFS(R250&gt;2000000,"For Publication",R250&gt;100000,"PID",R250&gt;30000,"RFQ",TRUE,"Transactional")</f>
        <v>RFQ</v>
      </c>
      <c r="Z250" s="24" t="s">
        <v>101</v>
      </c>
      <c r="AA250" s="32">
        <v>12</v>
      </c>
      <c r="AB250" s="24">
        <v>12</v>
      </c>
      <c r="AC250" s="25">
        <v>43447</v>
      </c>
      <c r="AD250" s="24" t="s">
        <v>58</v>
      </c>
      <c r="AE250" s="24"/>
      <c r="AF250" s="24"/>
      <c r="AG250" s="24"/>
      <c r="AH250" s="24" t="s">
        <v>60</v>
      </c>
      <c r="AI250" s="24"/>
      <c r="AJ250" s="24" t="s">
        <v>60</v>
      </c>
      <c r="AK250" s="24"/>
      <c r="AL250" s="24"/>
      <c r="AM250" s="24"/>
      <c r="AN250" s="24"/>
      <c r="AO250" s="24"/>
      <c r="AP250" s="24" t="s">
        <v>60</v>
      </c>
      <c r="AQ250" s="24"/>
      <c r="AR250" s="24"/>
      <c r="AS250" s="89">
        <f t="shared" ref="AS250:AS255" si="44">DATEDIF(L250,N250,"m")</f>
        <v>23</v>
      </c>
      <c r="AT250" s="24" t="s">
        <v>1093</v>
      </c>
    </row>
    <row r="251" spans="1:46" x14ac:dyDescent="0.5">
      <c r="A251" s="24">
        <v>292</v>
      </c>
      <c r="B251" s="24"/>
      <c r="C251" s="24"/>
      <c r="D251" s="24" t="s">
        <v>1095</v>
      </c>
      <c r="E251" s="24" t="s">
        <v>1096</v>
      </c>
      <c r="F251" s="77">
        <f t="shared" si="35"/>
        <v>0</v>
      </c>
      <c r="G251" s="24"/>
      <c r="H251" s="24" t="s">
        <v>749</v>
      </c>
      <c r="I251" s="24" t="s">
        <v>749</v>
      </c>
      <c r="J251" s="24" t="s">
        <v>190</v>
      </c>
      <c r="K251" s="24" t="s">
        <v>1097</v>
      </c>
      <c r="L251" s="25">
        <v>43191</v>
      </c>
      <c r="M251" s="25">
        <v>43921</v>
      </c>
      <c r="N251" s="81">
        <f t="shared" si="42"/>
        <v>43921</v>
      </c>
      <c r="O251" s="77" t="str">
        <f t="shared" ca="1" si="43"/>
        <v>Expired</v>
      </c>
      <c r="P251" s="77" t="str" cm="1">
        <f t="array" aca="1" ref="P251" ca="1">_xlfn.IFS((N251-TODAY())&gt;=547,"06 Expires over 18 months",(N251-TODAY())&gt;=365,"05 Expires in 18 months",(N251-TODAY())&gt;=183,"04 Expires in 12 months",(N251-TODAY())&gt;=92,"03 Expires in 6 months",(N251-TODAY())&gt;=31,"02 Expires in 3 months",(N251-TODAY())&gt;=0,"01 Expires in 30 days",(N251-TODAY())&gt;=-31,"01 Expired last 30 days",(N251-TODAY())&gt;=-92,"02 Expired last 3 months",(N251-TODAY())&gt;=-183,"03 Expired last 6 months",(N251-TODAY())&gt;=-365,"04 Expired last 12 months",(N251-TODAY())&gt;=-547,"05 Expired last 18 months",TRUE,"06 Expired over 18 months")</f>
        <v>06 Expired over 18 months</v>
      </c>
      <c r="Q251" s="104"/>
      <c r="R251" s="84">
        <v>0</v>
      </c>
      <c r="S251" s="77" t="str" cm="1">
        <f t="array" ref="S251">_xlfn.IFS(R251&gt;5000000,"Gold",R251&gt;=500000,"Silver",R251&gt;30000,"Bronze",TRUE,"Transactional")</f>
        <v>Transactional</v>
      </c>
      <c r="T251" s="24" t="s">
        <v>54</v>
      </c>
      <c r="U251" s="101" t="s">
        <v>116</v>
      </c>
      <c r="V251" s="101" t="s">
        <v>70</v>
      </c>
      <c r="W251" s="77" t="str">
        <f t="shared" si="36"/>
        <v>No</v>
      </c>
      <c r="X251" s="77" t="str">
        <f>IFERROR(_xlfn.XLOOKUP(J251&amp;"||"&amp;K251,'Mapping Ref.'!$J$2:$J$538,'Mapping Ref.'!$K$2:$K$538),"")</f>
        <v>Childrens &amp; Adults</v>
      </c>
      <c r="Y251" s="77" t="str" cm="1">
        <f t="array" ref="Y251">_xlfn.IFS(R251&gt;2000000,"For Publication",R251&gt;100000,"PID",R251&gt;30000,"RFQ",TRUE,"Transactional")</f>
        <v>Transactional</v>
      </c>
      <c r="Z251" s="24" t="s">
        <v>76</v>
      </c>
      <c r="AA251" s="32">
        <v>0</v>
      </c>
      <c r="AB251" s="24">
        <v>0</v>
      </c>
      <c r="AC251" s="25">
        <v>43447</v>
      </c>
      <c r="AD251" s="24" t="s">
        <v>58</v>
      </c>
      <c r="AE251" s="24">
        <v>0</v>
      </c>
      <c r="AF251" s="24"/>
      <c r="AG251" s="24"/>
      <c r="AH251" s="24" t="s">
        <v>60</v>
      </c>
      <c r="AI251" s="24"/>
      <c r="AJ251" s="24" t="s">
        <v>59</v>
      </c>
      <c r="AK251" s="24"/>
      <c r="AL251" s="24"/>
      <c r="AM251" s="24"/>
      <c r="AN251" s="24"/>
      <c r="AO251" s="24">
        <v>0</v>
      </c>
      <c r="AP251" s="24" t="s">
        <v>59</v>
      </c>
      <c r="AQ251" s="24"/>
      <c r="AR251" s="24"/>
      <c r="AS251" s="89">
        <f t="shared" si="44"/>
        <v>23</v>
      </c>
      <c r="AT251" s="24"/>
    </row>
    <row r="252" spans="1:46" x14ac:dyDescent="0.5">
      <c r="A252" s="24">
        <v>293</v>
      </c>
      <c r="B252" s="24"/>
      <c r="C252" s="24"/>
      <c r="D252" s="24" t="s">
        <v>1098</v>
      </c>
      <c r="E252" s="24" t="s">
        <v>1099</v>
      </c>
      <c r="F252" s="77">
        <f t="shared" si="35"/>
        <v>0</v>
      </c>
      <c r="G252" s="24"/>
      <c r="H252" s="24" t="s">
        <v>749</v>
      </c>
      <c r="I252" s="24" t="s">
        <v>749</v>
      </c>
      <c r="J252" s="24" t="s">
        <v>190</v>
      </c>
      <c r="K252" s="24" t="s">
        <v>1097</v>
      </c>
      <c r="L252" s="25">
        <v>43191</v>
      </c>
      <c r="M252" s="25">
        <v>43921</v>
      </c>
      <c r="N252" s="81">
        <f t="shared" si="42"/>
        <v>43921</v>
      </c>
      <c r="O252" s="77" t="str">
        <f t="shared" ca="1" si="43"/>
        <v>Expired</v>
      </c>
      <c r="P252" s="77" t="str" cm="1">
        <f t="array" aca="1" ref="P252" ca="1">_xlfn.IFS((N252-TODAY())&gt;=547,"06 Expires over 18 months",(N252-TODAY())&gt;=365,"05 Expires in 18 months",(N252-TODAY())&gt;=183,"04 Expires in 12 months",(N252-TODAY())&gt;=92,"03 Expires in 6 months",(N252-TODAY())&gt;=31,"02 Expires in 3 months",(N252-TODAY())&gt;=0,"01 Expires in 30 days",(N252-TODAY())&gt;=-31,"01 Expired last 30 days",(N252-TODAY())&gt;=-92,"02 Expired last 3 months",(N252-TODAY())&gt;=-183,"03 Expired last 6 months",(N252-TODAY())&gt;=-365,"04 Expired last 12 months",(N252-TODAY())&gt;=-547,"05 Expired last 18 months",TRUE,"06 Expired over 18 months")</f>
        <v>06 Expired over 18 months</v>
      </c>
      <c r="Q252" s="104"/>
      <c r="R252" s="84">
        <v>0</v>
      </c>
      <c r="S252" s="77" t="str" cm="1">
        <f t="array" ref="S252">_xlfn.IFS(R252&gt;5000000,"Gold",R252&gt;=500000,"Silver",R252&gt;30000,"Bronze",TRUE,"Transactional")</f>
        <v>Transactional</v>
      </c>
      <c r="T252" s="24" t="s">
        <v>54</v>
      </c>
      <c r="U252" s="101" t="s">
        <v>190</v>
      </c>
      <c r="V252" s="101" t="s">
        <v>75</v>
      </c>
      <c r="W252" s="77" t="str">
        <f t="shared" si="36"/>
        <v>No</v>
      </c>
      <c r="X252" s="77" t="str">
        <f>IFERROR(_xlfn.XLOOKUP(J252&amp;"||"&amp;K252,'Mapping Ref.'!$J$2:$J$538,'Mapping Ref.'!$K$2:$K$538),"")</f>
        <v>Childrens &amp; Adults</v>
      </c>
      <c r="Y252" s="77" t="str" cm="1">
        <f t="array" ref="Y252">_xlfn.IFS(R252&gt;2000000,"For Publication",R252&gt;100000,"PID",R252&gt;30000,"RFQ",TRUE,"Transactional")</f>
        <v>Transactional</v>
      </c>
      <c r="Z252" s="24" t="s">
        <v>76</v>
      </c>
      <c r="AA252" s="32">
        <v>0</v>
      </c>
      <c r="AB252" s="24">
        <v>0</v>
      </c>
      <c r="AC252" s="25">
        <v>43447</v>
      </c>
      <c r="AD252" s="24" t="s">
        <v>58</v>
      </c>
      <c r="AE252" s="24">
        <v>0</v>
      </c>
      <c r="AF252" s="24"/>
      <c r="AG252" s="24"/>
      <c r="AH252" s="24" t="s">
        <v>60</v>
      </c>
      <c r="AI252" s="24"/>
      <c r="AJ252" s="24" t="s">
        <v>59</v>
      </c>
      <c r="AK252" s="24"/>
      <c r="AL252" s="24"/>
      <c r="AM252" s="24"/>
      <c r="AN252" s="24"/>
      <c r="AO252" s="24">
        <v>0</v>
      </c>
      <c r="AP252" s="24" t="s">
        <v>59</v>
      </c>
      <c r="AQ252" s="24"/>
      <c r="AR252" s="24"/>
      <c r="AS252" s="89">
        <f t="shared" si="44"/>
        <v>23</v>
      </c>
      <c r="AT252" s="24"/>
    </row>
    <row r="253" spans="1:46" x14ac:dyDescent="0.5">
      <c r="A253" s="24">
        <v>294</v>
      </c>
      <c r="B253" s="24"/>
      <c r="C253" s="24"/>
      <c r="D253" s="24" t="s">
        <v>1100</v>
      </c>
      <c r="E253" s="24" t="s">
        <v>1101</v>
      </c>
      <c r="F253" s="77" t="str">
        <f t="shared" si="35"/>
        <v>West London Performing Arts Academy</v>
      </c>
      <c r="G253" s="24" t="s">
        <v>1102</v>
      </c>
      <c r="H253" s="24" t="s">
        <v>1046</v>
      </c>
      <c r="I253" s="24" t="s">
        <v>1046</v>
      </c>
      <c r="J253" s="24" t="s">
        <v>190</v>
      </c>
      <c r="K253" s="24" t="s">
        <v>467</v>
      </c>
      <c r="L253" s="25">
        <v>42982</v>
      </c>
      <c r="M253" s="25">
        <v>43708</v>
      </c>
      <c r="N253" s="81">
        <f t="shared" si="42"/>
        <v>44074</v>
      </c>
      <c r="O253" s="77" t="str">
        <f t="shared" ca="1" si="43"/>
        <v>Expired</v>
      </c>
      <c r="P253" s="77" t="str" cm="1">
        <f t="array" aca="1" ref="P253" ca="1">_xlfn.IFS((N253-TODAY())&gt;=547,"06 Expires over 18 months",(N253-TODAY())&gt;=365,"05 Expires in 18 months",(N253-TODAY())&gt;=183,"04 Expires in 12 months",(N253-TODAY())&gt;=92,"03 Expires in 6 months",(N253-TODAY())&gt;=31,"02 Expires in 3 months",(N253-TODAY())&gt;=0,"01 Expires in 30 days",(N253-TODAY())&gt;=-31,"01 Expired last 30 days",(N253-TODAY())&gt;=-92,"02 Expired last 3 months",(N253-TODAY())&gt;=-183,"03 Expired last 6 months",(N253-TODAY())&gt;=-365,"04 Expired last 12 months",(N253-TODAY())&gt;=-547,"05 Expired last 18 months",TRUE,"06 Expired over 18 months")</f>
        <v>06 Expired over 18 months</v>
      </c>
      <c r="Q253" s="65">
        <v>9358</v>
      </c>
      <c r="R253" s="84">
        <f>MAX(Q253,Q253*N(AS253)/12)</f>
        <v>27294.166666666668</v>
      </c>
      <c r="S253" s="77" t="str" cm="1">
        <f t="array" ref="S253">_xlfn.IFS(R253&gt;5000000,"Gold",R253&gt;=500000,"Silver",R253&gt;30000,"Bronze",TRUE,"Transactional")</f>
        <v>Transactional</v>
      </c>
      <c r="T253" s="24" t="s">
        <v>54</v>
      </c>
      <c r="U253" s="101" t="s">
        <v>366</v>
      </c>
      <c r="V253" s="101" t="s">
        <v>853</v>
      </c>
      <c r="W253" s="77" t="str">
        <f t="shared" si="36"/>
        <v>Yes</v>
      </c>
      <c r="X253" s="77" t="str">
        <f>IFERROR(_xlfn.XLOOKUP(J253&amp;"||"&amp;K253,'Mapping Ref.'!$J$2:$J$538,'Mapping Ref.'!$K$2:$K$538),"")</f>
        <v>Childrens &amp; Adults</v>
      </c>
      <c r="Y253" s="77" t="str" cm="1">
        <f t="array" ref="Y253">_xlfn.IFS(R253&gt;2000000,"For Publication",R253&gt;100000,"PID",R253&gt;30000,"RFQ",TRUE,"Transactional")</f>
        <v>Transactional</v>
      </c>
      <c r="Z253" s="24" t="s">
        <v>101</v>
      </c>
      <c r="AA253" s="32">
        <v>24</v>
      </c>
      <c r="AB253" s="24">
        <v>12</v>
      </c>
      <c r="AC253" s="25">
        <v>43447</v>
      </c>
      <c r="AD253" s="24" t="s">
        <v>58</v>
      </c>
      <c r="AE253" s="24"/>
      <c r="AF253" s="24"/>
      <c r="AG253" s="24"/>
      <c r="AH253" s="24" t="s">
        <v>59</v>
      </c>
      <c r="AI253" s="24"/>
      <c r="AJ253" s="24" t="s">
        <v>60</v>
      </c>
      <c r="AK253" s="24"/>
      <c r="AL253" s="24"/>
      <c r="AM253" s="24"/>
      <c r="AN253" s="24"/>
      <c r="AO253" s="24"/>
      <c r="AP253" s="24" t="s">
        <v>60</v>
      </c>
      <c r="AQ253" s="24"/>
      <c r="AR253" s="24"/>
      <c r="AS253" s="89">
        <f t="shared" si="44"/>
        <v>35</v>
      </c>
      <c r="AT253" s="24" t="s">
        <v>1100</v>
      </c>
    </row>
    <row r="254" spans="1:46" x14ac:dyDescent="0.5">
      <c r="A254" s="24">
        <v>295</v>
      </c>
      <c r="B254" s="24"/>
      <c r="C254" s="24"/>
      <c r="D254" s="24" t="s">
        <v>1103</v>
      </c>
      <c r="E254" s="24" t="s">
        <v>1104</v>
      </c>
      <c r="F254" s="77">
        <f t="shared" si="35"/>
        <v>0</v>
      </c>
      <c r="G254" s="24"/>
      <c r="H254" s="24" t="s">
        <v>1105</v>
      </c>
      <c r="I254" s="24" t="s">
        <v>749</v>
      </c>
      <c r="J254" s="24" t="s">
        <v>190</v>
      </c>
      <c r="K254" s="24" t="s">
        <v>1097</v>
      </c>
      <c r="L254" s="25">
        <v>43191</v>
      </c>
      <c r="M254" s="25">
        <v>44286</v>
      </c>
      <c r="N254" s="81">
        <f t="shared" si="42"/>
        <v>45382</v>
      </c>
      <c r="O254" s="77" t="str">
        <f t="shared" ca="1" si="43"/>
        <v>Expired</v>
      </c>
      <c r="P254" s="77" t="str" cm="1">
        <f t="array" aca="1" ref="P254" ca="1">_xlfn.IFS((N254-TODAY())&gt;=547,"06 Expires over 18 months",(N254-TODAY())&gt;=365,"05 Expires in 18 months",(N254-TODAY())&gt;=183,"04 Expires in 12 months",(N254-TODAY())&gt;=92,"03 Expires in 6 months",(N254-TODAY())&gt;=31,"02 Expires in 3 months",(N254-TODAY())&gt;=0,"01 Expires in 30 days",(N254-TODAY())&gt;=-31,"01 Expired last 30 days",(N254-TODAY())&gt;=-92,"02 Expired last 3 months",(N254-TODAY())&gt;=-183,"03 Expired last 6 months",(N254-TODAY())&gt;=-365,"04 Expired last 12 months",(N254-TODAY())&gt;=-547,"05 Expired last 18 months",TRUE,"06 Expired over 18 months")</f>
        <v>06 Expired over 18 months</v>
      </c>
      <c r="Q254" s="65">
        <v>3500000</v>
      </c>
      <c r="R254" s="84">
        <f>MAX(Q254,Q254*N(AS254)/12)</f>
        <v>20708333.333333332</v>
      </c>
      <c r="S254" s="77" t="str" cm="1">
        <f t="array" ref="S254">_xlfn.IFS(R254&gt;5000000,"Gold",R254&gt;=500000,"Silver",R254&gt;30000,"Bronze",TRUE,"Transactional")</f>
        <v>Gold</v>
      </c>
      <c r="T254" s="24" t="s">
        <v>1106</v>
      </c>
      <c r="U254" s="101" t="s">
        <v>84</v>
      </c>
      <c r="V254" s="101" t="s">
        <v>727</v>
      </c>
      <c r="W254" s="77" t="str">
        <f t="shared" si="36"/>
        <v>Yes</v>
      </c>
      <c r="X254" s="77" t="str">
        <f>IFERROR(_xlfn.XLOOKUP(J254&amp;"||"&amp;K254,'Mapping Ref.'!$J$2:$J$538,'Mapping Ref.'!$K$2:$K$538),"")</f>
        <v>Childrens &amp; Adults</v>
      </c>
      <c r="Y254" s="77" t="str" cm="1">
        <f t="array" ref="Y254">_xlfn.IFS(R254&gt;2000000,"For Publication",R254&gt;100000,"PID",R254&gt;30000,"RFQ",TRUE,"Transactional")</f>
        <v>For Publication</v>
      </c>
      <c r="Z254" s="24" t="s">
        <v>750</v>
      </c>
      <c r="AA254" s="32">
        <v>36</v>
      </c>
      <c r="AB254" s="24">
        <v>36</v>
      </c>
      <c r="AC254" s="25">
        <v>43447</v>
      </c>
      <c r="AD254" s="24" t="s">
        <v>661</v>
      </c>
      <c r="AE254" s="24">
        <v>0</v>
      </c>
      <c r="AF254" s="24"/>
      <c r="AG254" s="24"/>
      <c r="AH254" s="24" t="s">
        <v>60</v>
      </c>
      <c r="AI254" s="24"/>
      <c r="AJ254" s="24" t="s">
        <v>59</v>
      </c>
      <c r="AK254" s="24"/>
      <c r="AL254" s="24"/>
      <c r="AM254" s="24"/>
      <c r="AN254" s="24"/>
      <c r="AO254" s="24">
        <v>0</v>
      </c>
      <c r="AP254" s="24" t="s">
        <v>59</v>
      </c>
      <c r="AQ254" s="24"/>
      <c r="AR254" s="24"/>
      <c r="AS254" s="89">
        <f t="shared" si="44"/>
        <v>71</v>
      </c>
      <c r="AT254" s="24"/>
    </row>
    <row r="255" spans="1:46" x14ac:dyDescent="0.5">
      <c r="A255" s="24">
        <v>296</v>
      </c>
      <c r="B255" s="24"/>
      <c r="C255" s="24"/>
      <c r="D255" s="24" t="s">
        <v>1107</v>
      </c>
      <c r="E255" s="24" t="s">
        <v>1108</v>
      </c>
      <c r="F255" s="77">
        <f t="shared" si="35"/>
        <v>0</v>
      </c>
      <c r="G255" s="24"/>
      <c r="H255" s="24" t="s">
        <v>1105</v>
      </c>
      <c r="I255" s="24" t="s">
        <v>749</v>
      </c>
      <c r="J255" s="24" t="s">
        <v>190</v>
      </c>
      <c r="K255" s="24" t="s">
        <v>1109</v>
      </c>
      <c r="L255" s="25">
        <v>43191</v>
      </c>
      <c r="M255" s="25">
        <v>45382</v>
      </c>
      <c r="N255" s="81">
        <f t="shared" si="42"/>
        <v>45382</v>
      </c>
      <c r="O255" s="77" t="str">
        <f t="shared" ca="1" si="43"/>
        <v>Expired</v>
      </c>
      <c r="P255" s="77" t="str" cm="1">
        <f t="array" aca="1" ref="P255" ca="1">_xlfn.IFS((N255-TODAY())&gt;=547,"06 Expires over 18 months",(N255-TODAY())&gt;=365,"05 Expires in 18 months",(N255-TODAY())&gt;=183,"04 Expires in 12 months",(N255-TODAY())&gt;=92,"03 Expires in 6 months",(N255-TODAY())&gt;=31,"02 Expires in 3 months",(N255-TODAY())&gt;=0,"01 Expires in 30 days",(N255-TODAY())&gt;=-31,"01 Expired last 30 days",(N255-TODAY())&gt;=-92,"02 Expired last 3 months",(N255-TODAY())&gt;=-183,"03 Expired last 6 months",(N255-TODAY())&gt;=-365,"04 Expired last 12 months",(N255-TODAY())&gt;=-547,"05 Expired last 18 months",TRUE,"06 Expired over 18 months")</f>
        <v>06 Expired over 18 months</v>
      </c>
      <c r="Q255" s="65">
        <v>5600000</v>
      </c>
      <c r="R255" s="84">
        <f>MAX(Q255,Q255*N(AS255)/12)</f>
        <v>33133333.333333332</v>
      </c>
      <c r="S255" s="77" t="str" cm="1">
        <f t="array" ref="S255">_xlfn.IFS(R255&gt;5000000,"Gold",R255&gt;=500000,"Silver",R255&gt;30000,"Bronze",TRUE,"Transactional")</f>
        <v>Gold</v>
      </c>
      <c r="T255" s="24" t="s">
        <v>54</v>
      </c>
      <c r="U255" s="101" t="s">
        <v>84</v>
      </c>
      <c r="V255" s="101" t="s">
        <v>214</v>
      </c>
      <c r="W255" s="77" t="str">
        <f t="shared" si="36"/>
        <v>No</v>
      </c>
      <c r="X255" s="77" t="str">
        <f>IFERROR(_xlfn.XLOOKUP(J255&amp;"||"&amp;K255,'Mapping Ref.'!$J$2:$J$538,'Mapping Ref.'!$K$2:$K$538),"")</f>
        <v>Childrens &amp; Adults</v>
      </c>
      <c r="Y255" s="77" t="str" cm="1">
        <f t="array" ref="Y255">_xlfn.IFS(R255&gt;2000000,"For Publication",R255&gt;100000,"PID",R255&gt;30000,"RFQ",TRUE,"Transactional")</f>
        <v>For Publication</v>
      </c>
      <c r="Z255" s="24" t="s">
        <v>750</v>
      </c>
      <c r="AA255" s="32">
        <v>0</v>
      </c>
      <c r="AB255" s="24">
        <v>0</v>
      </c>
      <c r="AC255" s="25">
        <v>43447</v>
      </c>
      <c r="AD255" s="24" t="s">
        <v>58</v>
      </c>
      <c r="AE255" s="24">
        <v>0</v>
      </c>
      <c r="AF255" s="24"/>
      <c r="AG255" s="24"/>
      <c r="AH255" s="24" t="s">
        <v>60</v>
      </c>
      <c r="AI255" s="24"/>
      <c r="AJ255" s="24" t="s">
        <v>59</v>
      </c>
      <c r="AK255" s="24"/>
      <c r="AL255" s="24"/>
      <c r="AM255" s="24"/>
      <c r="AN255" s="24"/>
      <c r="AO255" s="24">
        <v>0</v>
      </c>
      <c r="AP255" s="24" t="s">
        <v>59</v>
      </c>
      <c r="AQ255" s="24"/>
      <c r="AR255" s="24"/>
      <c r="AS255" s="89">
        <f t="shared" si="44"/>
        <v>71</v>
      </c>
      <c r="AT255" s="24"/>
    </row>
    <row r="256" spans="1:46" x14ac:dyDescent="0.5">
      <c r="A256" s="24">
        <v>297</v>
      </c>
      <c r="B256" s="24"/>
      <c r="C256" s="24"/>
      <c r="D256" s="24" t="s">
        <v>1110</v>
      </c>
      <c r="E256" s="24" t="s">
        <v>1111</v>
      </c>
      <c r="F256" s="77">
        <f t="shared" si="35"/>
        <v>0</v>
      </c>
      <c r="G256" s="24"/>
      <c r="H256" s="24" t="s">
        <v>1105</v>
      </c>
      <c r="I256" s="24" t="s">
        <v>749</v>
      </c>
      <c r="J256" s="24" t="s">
        <v>190</v>
      </c>
      <c r="K256" s="24" t="s">
        <v>1097</v>
      </c>
      <c r="L256" s="25">
        <v>43191</v>
      </c>
      <c r="M256" s="25"/>
      <c r="N256" s="81"/>
      <c r="O256" s="77" t="s">
        <v>712</v>
      </c>
      <c r="P256" s="77"/>
      <c r="Q256" s="104"/>
      <c r="R256" s="84">
        <v>0</v>
      </c>
      <c r="S256" s="77" t="str" cm="1">
        <f t="array" ref="S256">_xlfn.IFS(R256&gt;5000000,"Gold",R256&gt;=500000,"Silver",R256&gt;30000,"Bronze",TRUE,"Transactional")</f>
        <v>Transactional</v>
      </c>
      <c r="T256" s="24" t="s">
        <v>54</v>
      </c>
      <c r="U256" s="101" t="s">
        <v>84</v>
      </c>
      <c r="V256" s="101" t="s">
        <v>214</v>
      </c>
      <c r="W256" s="77" t="str">
        <f t="shared" si="36"/>
        <v>No</v>
      </c>
      <c r="X256" s="77" t="str">
        <f>IFERROR(_xlfn.XLOOKUP(J256&amp;"||"&amp;K256,'Mapping Ref.'!$J$2:$J$538,'Mapping Ref.'!$K$2:$K$538),"")</f>
        <v>Childrens &amp; Adults</v>
      </c>
      <c r="Y256" s="77" t="str" cm="1">
        <f t="array" ref="Y256">_xlfn.IFS(R256&gt;2000000,"For Publication",R256&gt;100000,"PID",R256&gt;30000,"RFQ",TRUE,"Transactional")</f>
        <v>Transactional</v>
      </c>
      <c r="Z256" s="24" t="s">
        <v>101</v>
      </c>
      <c r="AA256" s="32">
        <v>0</v>
      </c>
      <c r="AB256" s="24">
        <v>0</v>
      </c>
      <c r="AC256" s="25">
        <v>43447</v>
      </c>
      <c r="AD256" s="24" t="s">
        <v>58</v>
      </c>
      <c r="AE256" s="24">
        <v>0</v>
      </c>
      <c r="AF256" s="24"/>
      <c r="AG256" s="24"/>
      <c r="AH256" s="24" t="s">
        <v>60</v>
      </c>
      <c r="AI256" s="24"/>
      <c r="AJ256" s="24" t="s">
        <v>59</v>
      </c>
      <c r="AK256" s="24"/>
      <c r="AL256" s="24"/>
      <c r="AM256" s="24"/>
      <c r="AN256" s="24"/>
      <c r="AO256" s="24">
        <v>0</v>
      </c>
      <c r="AP256" s="24" t="s">
        <v>60</v>
      </c>
      <c r="AQ256" s="24"/>
      <c r="AR256" s="24"/>
      <c r="AS256" s="89">
        <v>0</v>
      </c>
      <c r="AT256" s="24"/>
    </row>
    <row r="257" spans="1:46" x14ac:dyDescent="0.5">
      <c r="A257" s="24">
        <v>298</v>
      </c>
      <c r="B257" s="24"/>
      <c r="C257" s="24"/>
      <c r="D257" s="24" t="s">
        <v>1112</v>
      </c>
      <c r="E257" s="24" t="s">
        <v>1113</v>
      </c>
      <c r="F257" s="77" t="str">
        <f t="shared" si="35"/>
        <v>NORFOLK COUNTY COUNCIL</v>
      </c>
      <c r="G257" s="24" t="s">
        <v>1114</v>
      </c>
      <c r="H257" s="24" t="s">
        <v>1046</v>
      </c>
      <c r="I257" s="24" t="s">
        <v>1046</v>
      </c>
      <c r="J257" s="24" t="s">
        <v>190</v>
      </c>
      <c r="K257" s="24" t="s">
        <v>467</v>
      </c>
      <c r="L257" s="25">
        <v>43101</v>
      </c>
      <c r="M257" s="25">
        <v>43555</v>
      </c>
      <c r="N257" s="81">
        <f>EDATE(M257,AB257)</f>
        <v>43555</v>
      </c>
      <c r="O257" s="77" t="str">
        <f ca="1">IF(N257&lt;TODAY(),"Expired","Live")</f>
        <v>Expired</v>
      </c>
      <c r="P257" s="77" t="str" cm="1">
        <f t="array" aca="1" ref="P257" ca="1">_xlfn.IFS((N257-TODAY())&gt;=547,"06 Expires over 18 months",(N257-TODAY())&gt;=365,"05 Expires in 18 months",(N257-TODAY())&gt;=183,"04 Expires in 12 months",(N257-TODAY())&gt;=92,"03 Expires in 6 months",(N257-TODAY())&gt;=31,"02 Expires in 3 months",(N257-TODAY())&gt;=0,"01 Expires in 30 days",(N257-TODAY())&gt;=-31,"01 Expired last 30 days",(N257-TODAY())&gt;=-92,"02 Expired last 3 months",(N257-TODAY())&gt;=-183,"03 Expired last 6 months",(N257-TODAY())&gt;=-365,"04 Expired last 12 months",(N257-TODAY())&gt;=-547,"05 Expired last 18 months",TRUE,"06 Expired over 18 months")</f>
        <v>06 Expired over 18 months</v>
      </c>
      <c r="Q257" s="65">
        <v>16415</v>
      </c>
      <c r="R257" s="84">
        <f>MAX(Q257,Q257*N(AS257)/12)</f>
        <v>19150.833333333332</v>
      </c>
      <c r="S257" s="77" t="str" cm="1">
        <f t="array" ref="S257">_xlfn.IFS(R257&gt;5000000,"Gold",R257&gt;=500000,"Silver",R257&gt;30000,"Bronze",TRUE,"Transactional")</f>
        <v>Transactional</v>
      </c>
      <c r="T257" s="24" t="s">
        <v>54</v>
      </c>
      <c r="U257" s="101" t="s">
        <v>366</v>
      </c>
      <c r="V257" s="101" t="s">
        <v>853</v>
      </c>
      <c r="W257" s="77" t="str">
        <f t="shared" si="36"/>
        <v>No</v>
      </c>
      <c r="X257" s="77" t="str">
        <f>IFERROR(_xlfn.XLOOKUP(J257&amp;"||"&amp;K257,'Mapping Ref.'!$J$2:$J$538,'Mapping Ref.'!$K$2:$K$538),"")</f>
        <v>Childrens &amp; Adults</v>
      </c>
      <c r="Y257" s="77" t="str" cm="1">
        <f t="array" ref="Y257">_xlfn.IFS(R257&gt;2000000,"For Publication",R257&gt;100000,"PID",R257&gt;30000,"RFQ",TRUE,"Transactional")</f>
        <v>Transactional</v>
      </c>
      <c r="Z257" s="24" t="s">
        <v>101</v>
      </c>
      <c r="AA257" s="32">
        <v>15</v>
      </c>
      <c r="AB257" s="24">
        <v>0</v>
      </c>
      <c r="AC257" s="25">
        <v>43447</v>
      </c>
      <c r="AD257" s="24" t="s">
        <v>58</v>
      </c>
      <c r="AE257" s="24"/>
      <c r="AF257" s="24"/>
      <c r="AG257" s="24"/>
      <c r="AH257" s="24" t="s">
        <v>60</v>
      </c>
      <c r="AI257" s="24"/>
      <c r="AJ257" s="24" t="s">
        <v>59</v>
      </c>
      <c r="AK257" s="24"/>
      <c r="AL257" s="24"/>
      <c r="AM257" s="24"/>
      <c r="AN257" s="24"/>
      <c r="AO257" s="24"/>
      <c r="AP257" s="24" t="s">
        <v>60</v>
      </c>
      <c r="AQ257" s="24"/>
      <c r="AR257" s="24"/>
      <c r="AS257" s="89">
        <f>DATEDIF(L257,N257,"m")</f>
        <v>14</v>
      </c>
      <c r="AT257" s="24" t="s">
        <v>1115</v>
      </c>
    </row>
    <row r="258" spans="1:46" x14ac:dyDescent="0.5">
      <c r="A258" s="24">
        <v>299</v>
      </c>
      <c r="B258" s="24"/>
      <c r="C258" s="24"/>
      <c r="D258" s="24" t="s">
        <v>1116</v>
      </c>
      <c r="E258" s="24" t="s">
        <v>1117</v>
      </c>
      <c r="F258" s="77">
        <f t="shared" ref="F258:F321" si="45">IF(AT258&lt;&gt;"",AT258,G258)</f>
        <v>0</v>
      </c>
      <c r="G258" s="24"/>
      <c r="H258" s="24" t="s">
        <v>1105</v>
      </c>
      <c r="I258" s="24" t="s">
        <v>749</v>
      </c>
      <c r="J258" s="24" t="s">
        <v>190</v>
      </c>
      <c r="K258" s="24" t="s">
        <v>1097</v>
      </c>
      <c r="L258" s="25">
        <v>43191</v>
      </c>
      <c r="M258" s="25"/>
      <c r="N258" s="81"/>
      <c r="O258" s="77" t="s">
        <v>712</v>
      </c>
      <c r="P258" s="77"/>
      <c r="Q258" s="104"/>
      <c r="R258" s="84">
        <v>0</v>
      </c>
      <c r="S258" s="77" t="str" cm="1">
        <f t="array" ref="S258">_xlfn.IFS(R258&gt;5000000,"Gold",R258&gt;=500000,"Silver",R258&gt;30000,"Bronze",TRUE,"Transactional")</f>
        <v>Transactional</v>
      </c>
      <c r="T258" s="24" t="s">
        <v>54</v>
      </c>
      <c r="U258" s="101" t="s">
        <v>190</v>
      </c>
      <c r="V258" s="101" t="s">
        <v>75</v>
      </c>
      <c r="W258" s="77" t="str">
        <f t="shared" ref="W258:W321" si="46">IF(AB258&gt;0,"Yes","No")</f>
        <v>No</v>
      </c>
      <c r="X258" s="77" t="str">
        <f>IFERROR(_xlfn.XLOOKUP(J258&amp;"||"&amp;K258,'Mapping Ref.'!$J$2:$J$538,'Mapping Ref.'!$K$2:$K$538),"")</f>
        <v>Childrens &amp; Adults</v>
      </c>
      <c r="Y258" s="77" t="str" cm="1">
        <f t="array" ref="Y258">_xlfn.IFS(R258&gt;2000000,"For Publication",R258&gt;100000,"PID",R258&gt;30000,"RFQ",TRUE,"Transactional")</f>
        <v>Transactional</v>
      </c>
      <c r="Z258" s="24" t="s">
        <v>101</v>
      </c>
      <c r="AA258" s="32">
        <v>0</v>
      </c>
      <c r="AB258" s="24">
        <v>0</v>
      </c>
      <c r="AC258" s="25">
        <v>43447</v>
      </c>
      <c r="AD258" s="24" t="s">
        <v>58</v>
      </c>
      <c r="AE258" s="24">
        <v>0</v>
      </c>
      <c r="AF258" s="24"/>
      <c r="AG258" s="24"/>
      <c r="AH258" s="24" t="s">
        <v>60</v>
      </c>
      <c r="AI258" s="24"/>
      <c r="AJ258" s="24" t="s">
        <v>59</v>
      </c>
      <c r="AK258" s="24"/>
      <c r="AL258" s="24"/>
      <c r="AM258" s="24"/>
      <c r="AN258" s="24"/>
      <c r="AO258" s="24">
        <v>0</v>
      </c>
      <c r="AP258" s="24" t="s">
        <v>60</v>
      </c>
      <c r="AQ258" s="24"/>
      <c r="AR258" s="24"/>
      <c r="AS258" s="89">
        <v>0</v>
      </c>
      <c r="AT258" s="24"/>
    </row>
    <row r="259" spans="1:46" x14ac:dyDescent="0.5">
      <c r="A259" s="24">
        <v>300</v>
      </c>
      <c r="B259" s="24"/>
      <c r="C259" s="24"/>
      <c r="D259" s="24" t="s">
        <v>1118</v>
      </c>
      <c r="E259" s="24" t="s">
        <v>1119</v>
      </c>
      <c r="F259" s="77">
        <f t="shared" si="45"/>
        <v>0</v>
      </c>
      <c r="G259" s="24"/>
      <c r="H259" s="24" t="s">
        <v>1105</v>
      </c>
      <c r="I259" s="24" t="s">
        <v>749</v>
      </c>
      <c r="J259" s="24" t="s">
        <v>190</v>
      </c>
      <c r="K259" s="24" t="s">
        <v>1097</v>
      </c>
      <c r="L259" s="25">
        <v>43191</v>
      </c>
      <c r="M259" s="25"/>
      <c r="N259" s="81"/>
      <c r="O259" s="77" t="s">
        <v>712</v>
      </c>
      <c r="P259" s="77"/>
      <c r="Q259" s="104"/>
      <c r="R259" s="84">
        <v>0</v>
      </c>
      <c r="S259" s="77" t="str" cm="1">
        <f t="array" ref="S259">_xlfn.IFS(R259&gt;5000000,"Gold",R259&gt;=500000,"Silver",R259&gt;30000,"Bronze",TRUE,"Transactional")</f>
        <v>Transactional</v>
      </c>
      <c r="T259" s="24" t="s">
        <v>54</v>
      </c>
      <c r="U259" s="101" t="s">
        <v>84</v>
      </c>
      <c r="V259" s="101" t="s">
        <v>214</v>
      </c>
      <c r="W259" s="77" t="str">
        <f t="shared" si="46"/>
        <v>No</v>
      </c>
      <c r="X259" s="77" t="str">
        <f>IFERROR(_xlfn.XLOOKUP(J259&amp;"||"&amp;K259,'Mapping Ref.'!$J$2:$J$538,'Mapping Ref.'!$K$2:$K$538),"")</f>
        <v>Childrens &amp; Adults</v>
      </c>
      <c r="Y259" s="77" t="str" cm="1">
        <f t="array" ref="Y259">_xlfn.IFS(R259&gt;2000000,"For Publication",R259&gt;100000,"PID",R259&gt;30000,"RFQ",TRUE,"Transactional")</f>
        <v>Transactional</v>
      </c>
      <c r="Z259" s="24" t="s">
        <v>101</v>
      </c>
      <c r="AA259" s="32">
        <v>0</v>
      </c>
      <c r="AB259" s="24">
        <v>0</v>
      </c>
      <c r="AC259" s="25">
        <v>43447</v>
      </c>
      <c r="AD259" s="24" t="s">
        <v>58</v>
      </c>
      <c r="AE259" s="24">
        <v>0</v>
      </c>
      <c r="AF259" s="24"/>
      <c r="AG259" s="24"/>
      <c r="AH259" s="24" t="s">
        <v>60</v>
      </c>
      <c r="AI259" s="24"/>
      <c r="AJ259" s="24" t="s">
        <v>59</v>
      </c>
      <c r="AK259" s="24"/>
      <c r="AL259" s="24"/>
      <c r="AM259" s="24"/>
      <c r="AN259" s="24"/>
      <c r="AO259" s="24">
        <v>0</v>
      </c>
      <c r="AP259" s="24" t="s">
        <v>60</v>
      </c>
      <c r="AQ259" s="24"/>
      <c r="AR259" s="24"/>
      <c r="AS259" s="89">
        <v>0</v>
      </c>
      <c r="AT259" s="24"/>
    </row>
    <row r="260" spans="1:46" x14ac:dyDescent="0.5">
      <c r="A260" s="24">
        <v>301</v>
      </c>
      <c r="B260" s="24"/>
      <c r="C260" s="24"/>
      <c r="D260" s="24" t="s">
        <v>1120</v>
      </c>
      <c r="E260" s="24" t="s">
        <v>1121</v>
      </c>
      <c r="F260" s="77" t="str">
        <f t="shared" si="45"/>
        <v>MLGM SOLUTIONS</v>
      </c>
      <c r="G260" s="24" t="s">
        <v>1122</v>
      </c>
      <c r="H260" s="24" t="s">
        <v>1123</v>
      </c>
      <c r="I260" s="24" t="s">
        <v>1123</v>
      </c>
      <c r="J260" s="24" t="s">
        <v>107</v>
      </c>
      <c r="K260" s="24" t="s">
        <v>360</v>
      </c>
      <c r="L260" s="25">
        <v>43452</v>
      </c>
      <c r="M260" s="25">
        <v>43817</v>
      </c>
      <c r="N260" s="81">
        <f t="shared" ref="N260:N265" si="47">EDATE(M260,AB260)</f>
        <v>44183</v>
      </c>
      <c r="O260" s="77" t="str">
        <f t="shared" ref="O260:O265" ca="1" si="48">IF(N260&lt;TODAY(),"Expired","Live")</f>
        <v>Expired</v>
      </c>
      <c r="P260" s="77" t="str" cm="1">
        <f t="array" aca="1" ref="P260" ca="1">_xlfn.IFS((N260-TODAY())&gt;=547,"06 Expires over 18 months",(N260-TODAY())&gt;=365,"05 Expires in 18 months",(N260-TODAY())&gt;=183,"04 Expires in 12 months",(N260-TODAY())&gt;=92,"03 Expires in 6 months",(N260-TODAY())&gt;=31,"02 Expires in 3 months",(N260-TODAY())&gt;=0,"01 Expires in 30 days",(N260-TODAY())&gt;=-31,"01 Expired last 30 days",(N260-TODAY())&gt;=-92,"02 Expired last 3 months",(N260-TODAY())&gt;=-183,"03 Expired last 6 months",(N260-TODAY())&gt;=-365,"04 Expired last 12 months",(N260-TODAY())&gt;=-547,"05 Expired last 18 months",TRUE,"06 Expired over 18 months")</f>
        <v>06 Expired over 18 months</v>
      </c>
      <c r="Q260" s="65">
        <v>14950</v>
      </c>
      <c r="R260" s="84">
        <f t="shared" ref="R260:R268" si="49">MAX(Q260,Q260*N(AS260)/12)</f>
        <v>29900</v>
      </c>
      <c r="S260" s="77" t="str" cm="1">
        <f t="array" ref="S260">_xlfn.IFS(R260&gt;5000000,"Gold",R260&gt;=500000,"Silver",R260&gt;30000,"Bronze",TRUE,"Transactional")</f>
        <v>Transactional</v>
      </c>
      <c r="T260" s="24" t="s">
        <v>54</v>
      </c>
      <c r="U260" s="101" t="s">
        <v>116</v>
      </c>
      <c r="V260" s="101" t="s">
        <v>70</v>
      </c>
      <c r="W260" s="77" t="str">
        <f t="shared" si="46"/>
        <v>Yes</v>
      </c>
      <c r="X260" s="77" t="str">
        <f>IFERROR(_xlfn.XLOOKUP(J260&amp;"||"&amp;K260,'Mapping Ref.'!$J$2:$J$538,'Mapping Ref.'!$K$2:$K$538),"")</f>
        <v>Construction &amp; Estates</v>
      </c>
      <c r="Y260" s="77" t="str" cm="1">
        <f t="array" ref="Y260">_xlfn.IFS(R260&gt;2000000,"For Publication",R260&gt;100000,"PID",R260&gt;30000,"RFQ",TRUE,"Transactional")</f>
        <v>Transactional</v>
      </c>
      <c r="Z260" s="24" t="s">
        <v>101</v>
      </c>
      <c r="AA260" s="32">
        <v>12</v>
      </c>
      <c r="AB260" s="24">
        <v>12</v>
      </c>
      <c r="AC260" s="25">
        <v>43452</v>
      </c>
      <c r="AD260" s="24" t="s">
        <v>58</v>
      </c>
      <c r="AE260" s="24">
        <v>0</v>
      </c>
      <c r="AF260" s="24"/>
      <c r="AG260" s="24"/>
      <c r="AH260" s="24" t="s">
        <v>60</v>
      </c>
      <c r="AI260" s="24"/>
      <c r="AJ260" s="24" t="s">
        <v>60</v>
      </c>
      <c r="AK260" s="24"/>
      <c r="AL260" s="24"/>
      <c r="AM260" s="24"/>
      <c r="AN260" s="24"/>
      <c r="AO260" s="24"/>
      <c r="AP260" s="24" t="s">
        <v>60</v>
      </c>
      <c r="AQ260" s="24"/>
      <c r="AR260" s="24"/>
      <c r="AS260" s="89">
        <f t="shared" ref="AS260:AS265" si="50">DATEDIF(L260,N260,"m")</f>
        <v>24</v>
      </c>
      <c r="AT260" s="24" t="s">
        <v>1124</v>
      </c>
    </row>
    <row r="261" spans="1:46" x14ac:dyDescent="0.5">
      <c r="A261" s="24">
        <v>302</v>
      </c>
      <c r="B261" s="24"/>
      <c r="C261" s="24"/>
      <c r="D261" s="24" t="s">
        <v>1125</v>
      </c>
      <c r="E261" s="24" t="s">
        <v>1126</v>
      </c>
      <c r="F261" s="77" t="str">
        <f t="shared" si="45"/>
        <v>CIAT OZONAIR LTD</v>
      </c>
      <c r="G261" s="24" t="s">
        <v>1127</v>
      </c>
      <c r="H261" s="24" t="s">
        <v>963</v>
      </c>
      <c r="I261" s="24" t="s">
        <v>1128</v>
      </c>
      <c r="J261" s="24" t="s">
        <v>190</v>
      </c>
      <c r="K261" s="24" t="s">
        <v>920</v>
      </c>
      <c r="L261" s="25">
        <v>43252</v>
      </c>
      <c r="M261" s="25">
        <v>43619</v>
      </c>
      <c r="N261" s="81">
        <f t="shared" si="47"/>
        <v>43985</v>
      </c>
      <c r="O261" s="77" t="str">
        <f t="shared" ca="1" si="48"/>
        <v>Expired</v>
      </c>
      <c r="P261" s="77" t="str" cm="1">
        <f t="array" aca="1" ref="P261" ca="1">_xlfn.IFS((N261-TODAY())&gt;=547,"06 Expires over 18 months",(N261-TODAY())&gt;=365,"05 Expires in 18 months",(N261-TODAY())&gt;=183,"04 Expires in 12 months",(N261-TODAY())&gt;=92,"03 Expires in 6 months",(N261-TODAY())&gt;=31,"02 Expires in 3 months",(N261-TODAY())&gt;=0,"01 Expires in 30 days",(N261-TODAY())&gt;=-31,"01 Expired last 30 days",(N261-TODAY())&gt;=-92,"02 Expired last 3 months",(N261-TODAY())&gt;=-183,"03 Expired last 6 months",(N261-TODAY())&gt;=-365,"04 Expired last 12 months",(N261-TODAY())&gt;=-547,"05 Expired last 18 months",TRUE,"06 Expired over 18 months")</f>
        <v>06 Expired over 18 months</v>
      </c>
      <c r="Q261" s="65">
        <v>21000</v>
      </c>
      <c r="R261" s="84">
        <f t="shared" si="49"/>
        <v>42000</v>
      </c>
      <c r="S261" s="77" t="str" cm="1">
        <f t="array" ref="S261">_xlfn.IFS(R261&gt;5000000,"Gold",R261&gt;=500000,"Silver",R261&gt;30000,"Bronze",TRUE,"Transactional")</f>
        <v>Bronze</v>
      </c>
      <c r="T261" s="24" t="s">
        <v>54</v>
      </c>
      <c r="U261" s="101" t="s">
        <v>99</v>
      </c>
      <c r="V261" s="101" t="s">
        <v>100</v>
      </c>
      <c r="W261" s="77" t="str">
        <f t="shared" si="46"/>
        <v>Yes</v>
      </c>
      <c r="X261" s="77" t="str">
        <f>IFERROR(_xlfn.XLOOKUP(J261&amp;"||"&amp;K261,'Mapping Ref.'!$J$2:$J$538,'Mapping Ref.'!$K$2:$K$538),"")</f>
        <v>Construction &amp; Estates</v>
      </c>
      <c r="Y261" s="77" t="str" cm="1">
        <f t="array" ref="Y261">_xlfn.IFS(R261&gt;2000000,"For Publication",R261&gt;100000,"PID",R261&gt;30000,"RFQ",TRUE,"Transactional")</f>
        <v>RFQ</v>
      </c>
      <c r="Z261" s="24" t="s">
        <v>101</v>
      </c>
      <c r="AA261" s="32">
        <v>12</v>
      </c>
      <c r="AB261" s="24">
        <v>12</v>
      </c>
      <c r="AC261" s="25">
        <v>43453</v>
      </c>
      <c r="AD261" s="24" t="s">
        <v>58</v>
      </c>
      <c r="AE261" s="24"/>
      <c r="AF261" s="24"/>
      <c r="AG261" s="24"/>
      <c r="AH261" s="24" t="s">
        <v>59</v>
      </c>
      <c r="AI261" s="24"/>
      <c r="AJ261" s="24" t="s">
        <v>60</v>
      </c>
      <c r="AK261" s="24"/>
      <c r="AL261" s="24"/>
      <c r="AM261" s="24"/>
      <c r="AN261" s="24"/>
      <c r="AO261" s="24"/>
      <c r="AP261" s="24" t="s">
        <v>60</v>
      </c>
      <c r="AQ261" s="24"/>
      <c r="AR261" s="24"/>
      <c r="AS261" s="89">
        <f t="shared" si="50"/>
        <v>24</v>
      </c>
      <c r="AT261" s="24" t="s">
        <v>1125</v>
      </c>
    </row>
    <row r="262" spans="1:46" x14ac:dyDescent="0.5">
      <c r="A262" s="24">
        <v>303</v>
      </c>
      <c r="B262" s="24" t="s">
        <v>340</v>
      </c>
      <c r="C262" s="24"/>
      <c r="D262" s="24" t="s">
        <v>1129</v>
      </c>
      <c r="E262" s="24" t="s">
        <v>1130</v>
      </c>
      <c r="F262" s="77" t="str">
        <f t="shared" si="45"/>
        <v>NETMASTER SOLUTIONS LTD</v>
      </c>
      <c r="G262" s="24" t="s">
        <v>1131</v>
      </c>
      <c r="H262" s="24" t="s">
        <v>1132</v>
      </c>
      <c r="I262" s="24" t="s">
        <v>1132</v>
      </c>
      <c r="J262" s="24" t="s">
        <v>52</v>
      </c>
      <c r="K262" s="24" t="s">
        <v>1133</v>
      </c>
      <c r="L262" s="25">
        <v>44317</v>
      </c>
      <c r="M262" s="25">
        <v>44681</v>
      </c>
      <c r="N262" s="81">
        <f t="shared" si="47"/>
        <v>44681</v>
      </c>
      <c r="O262" s="77" t="str">
        <f t="shared" ca="1" si="48"/>
        <v>Expired</v>
      </c>
      <c r="P262" s="77" t="str" cm="1">
        <f t="array" aca="1" ref="P262" ca="1">_xlfn.IFS((N262-TODAY())&gt;=547,"06 Expires over 18 months",(N262-TODAY())&gt;=365,"05 Expires in 18 months",(N262-TODAY())&gt;=183,"04 Expires in 12 months",(N262-TODAY())&gt;=92,"03 Expires in 6 months",(N262-TODAY())&gt;=31,"02 Expires in 3 months",(N262-TODAY())&gt;=0,"01 Expires in 30 days",(N262-TODAY())&gt;=-31,"01 Expired last 30 days",(N262-TODAY())&gt;=-92,"02 Expired last 3 months",(N262-TODAY())&gt;=-183,"03 Expired last 6 months",(N262-TODAY())&gt;=-365,"04 Expired last 12 months",(N262-TODAY())&gt;=-547,"05 Expired last 18 months",TRUE,"06 Expired over 18 months")</f>
        <v>06 Expired over 18 months</v>
      </c>
      <c r="Q262" s="65">
        <v>11950</v>
      </c>
      <c r="R262" s="84">
        <f t="shared" si="49"/>
        <v>11950</v>
      </c>
      <c r="S262" s="77" t="str" cm="1">
        <f t="array" ref="S262">_xlfn.IFS(R262&gt;5000000,"Gold",R262&gt;=500000,"Silver",R262&gt;30000,"Bronze",TRUE,"Transactional")</f>
        <v>Transactional</v>
      </c>
      <c r="T262" s="24" t="s">
        <v>54</v>
      </c>
      <c r="U262" s="101" t="s">
        <v>116</v>
      </c>
      <c r="V262" s="101" t="s">
        <v>569</v>
      </c>
      <c r="W262" s="77" t="str">
        <f t="shared" si="46"/>
        <v>No</v>
      </c>
      <c r="X262" s="77" t="str">
        <f>IFERROR(_xlfn.XLOOKUP(J262&amp;"||"&amp;K262,'Mapping Ref.'!$J$2:$J$538,'Mapping Ref.'!$K$2:$K$538),"")</f>
        <v>Corporate</v>
      </c>
      <c r="Y262" s="77" t="str" cm="1">
        <f t="array" ref="Y262">_xlfn.IFS(R262&gt;2000000,"For Publication",R262&gt;100000,"PID",R262&gt;30000,"RFQ",TRUE,"Transactional")</f>
        <v>Transactional</v>
      </c>
      <c r="Z262" s="24" t="s">
        <v>57</v>
      </c>
      <c r="AA262" s="32">
        <v>12</v>
      </c>
      <c r="AB262" s="24">
        <v>0</v>
      </c>
      <c r="AC262" s="25">
        <v>43458</v>
      </c>
      <c r="AD262" s="24" t="s">
        <v>150</v>
      </c>
      <c r="AE262" s="24"/>
      <c r="AF262" s="24"/>
      <c r="AG262" s="24"/>
      <c r="AH262" s="24" t="s">
        <v>59</v>
      </c>
      <c r="AI262" s="24"/>
      <c r="AJ262" s="24" t="s">
        <v>60</v>
      </c>
      <c r="AK262" s="24"/>
      <c r="AL262" s="24"/>
      <c r="AM262" s="24"/>
      <c r="AN262" s="24"/>
      <c r="AO262" s="24"/>
      <c r="AP262" s="24" t="s">
        <v>60</v>
      </c>
      <c r="AQ262" s="24"/>
      <c r="AR262" s="24"/>
      <c r="AS262" s="89">
        <f t="shared" si="50"/>
        <v>11</v>
      </c>
      <c r="AT262" s="24" t="s">
        <v>1134</v>
      </c>
    </row>
    <row r="263" spans="1:46" x14ac:dyDescent="0.5">
      <c r="A263" s="24">
        <v>304</v>
      </c>
      <c r="B263" s="24"/>
      <c r="C263" s="24"/>
      <c r="D263" s="24" t="s">
        <v>1135</v>
      </c>
      <c r="E263" s="24" t="s">
        <v>1136</v>
      </c>
      <c r="F263" s="77" t="str">
        <f t="shared" si="45"/>
        <v>Claire Kavanagh</v>
      </c>
      <c r="G263" s="24" t="s">
        <v>1137</v>
      </c>
      <c r="H263" s="24" t="s">
        <v>1046</v>
      </c>
      <c r="I263" s="24" t="s">
        <v>1046</v>
      </c>
      <c r="J263" s="24" t="s">
        <v>190</v>
      </c>
      <c r="K263" s="24" t="s">
        <v>467</v>
      </c>
      <c r="L263" s="25">
        <v>43344</v>
      </c>
      <c r="M263" s="25">
        <v>43708</v>
      </c>
      <c r="N263" s="81">
        <f t="shared" si="47"/>
        <v>44074</v>
      </c>
      <c r="O263" s="77" t="str">
        <f t="shared" ca="1" si="48"/>
        <v>Expired</v>
      </c>
      <c r="P263" s="77" t="str" cm="1">
        <f t="array" aca="1" ref="P263" ca="1">_xlfn.IFS((N263-TODAY())&gt;=547,"06 Expires over 18 months",(N263-TODAY())&gt;=365,"05 Expires in 18 months",(N263-TODAY())&gt;=183,"04 Expires in 12 months",(N263-TODAY())&gt;=92,"03 Expires in 6 months",(N263-TODAY())&gt;=31,"02 Expires in 3 months",(N263-TODAY())&gt;=0,"01 Expires in 30 days",(N263-TODAY())&gt;=-31,"01 Expired last 30 days",(N263-TODAY())&gt;=-92,"02 Expired last 3 months",(N263-TODAY())&gt;=-183,"03 Expired last 6 months",(N263-TODAY())&gt;=-365,"04 Expired last 12 months",(N263-TODAY())&gt;=-547,"05 Expired last 18 months",TRUE,"06 Expired over 18 months")</f>
        <v>06 Expired over 18 months</v>
      </c>
      <c r="Q263" s="65">
        <v>10000</v>
      </c>
      <c r="R263" s="84">
        <f t="shared" si="49"/>
        <v>19166.666666666668</v>
      </c>
      <c r="S263" s="77" t="str" cm="1">
        <f t="array" ref="S263">_xlfn.IFS(R263&gt;5000000,"Gold",R263&gt;=500000,"Silver",R263&gt;30000,"Bronze",TRUE,"Transactional")</f>
        <v>Transactional</v>
      </c>
      <c r="T263" s="24" t="s">
        <v>54</v>
      </c>
      <c r="U263" s="101" t="s">
        <v>84</v>
      </c>
      <c r="V263" s="101" t="s">
        <v>727</v>
      </c>
      <c r="W263" s="77" t="str">
        <f t="shared" si="46"/>
        <v>Yes</v>
      </c>
      <c r="X263" s="77" t="str">
        <f>IFERROR(_xlfn.XLOOKUP(J263&amp;"||"&amp;K263,'Mapping Ref.'!$J$2:$J$538,'Mapping Ref.'!$K$2:$K$538),"")</f>
        <v>Childrens &amp; Adults</v>
      </c>
      <c r="Y263" s="77" t="str" cm="1">
        <f t="array" ref="Y263">_xlfn.IFS(R263&gt;2000000,"For Publication",R263&gt;100000,"PID",R263&gt;30000,"RFQ",TRUE,"Transactional")</f>
        <v>Transactional</v>
      </c>
      <c r="Z263" s="24" t="s">
        <v>101</v>
      </c>
      <c r="AA263" s="32">
        <v>12</v>
      </c>
      <c r="AB263" s="24">
        <v>12</v>
      </c>
      <c r="AC263" s="25">
        <v>43467</v>
      </c>
      <c r="AD263" s="24" t="s">
        <v>58</v>
      </c>
      <c r="AE263" s="24"/>
      <c r="AF263" s="24"/>
      <c r="AG263" s="24"/>
      <c r="AH263" s="24" t="s">
        <v>59</v>
      </c>
      <c r="AI263" s="24"/>
      <c r="AJ263" s="24" t="s">
        <v>60</v>
      </c>
      <c r="AK263" s="24"/>
      <c r="AL263" s="24"/>
      <c r="AM263" s="24"/>
      <c r="AN263" s="24"/>
      <c r="AO263" s="24"/>
      <c r="AP263" s="24" t="s">
        <v>60</v>
      </c>
      <c r="AQ263" s="24"/>
      <c r="AR263" s="24"/>
      <c r="AS263" s="89">
        <f t="shared" si="50"/>
        <v>23</v>
      </c>
      <c r="AT263" s="24" t="s">
        <v>1137</v>
      </c>
    </row>
    <row r="264" spans="1:46" x14ac:dyDescent="0.5">
      <c r="A264" s="24">
        <v>305</v>
      </c>
      <c r="B264" s="24"/>
      <c r="C264" s="24"/>
      <c r="D264" s="24" t="s">
        <v>1138</v>
      </c>
      <c r="E264" s="24" t="s">
        <v>1139</v>
      </c>
      <c r="F264" s="77" t="str">
        <f t="shared" si="45"/>
        <v>COORDINATION GROUP PUBLICATIONS LTD</v>
      </c>
      <c r="G264" s="24" t="s">
        <v>1140</v>
      </c>
      <c r="H264" s="24" t="s">
        <v>754</v>
      </c>
      <c r="I264" s="24" t="s">
        <v>754</v>
      </c>
      <c r="J264" s="24" t="s">
        <v>190</v>
      </c>
      <c r="K264" s="24" t="s">
        <v>755</v>
      </c>
      <c r="L264" s="25">
        <v>43346</v>
      </c>
      <c r="M264" s="25">
        <v>44075</v>
      </c>
      <c r="N264" s="81">
        <f t="shared" si="47"/>
        <v>44440</v>
      </c>
      <c r="O264" s="77" t="str">
        <f t="shared" ca="1" si="48"/>
        <v>Expired</v>
      </c>
      <c r="P264" s="77" t="str" cm="1">
        <f t="array" aca="1" ref="P264" ca="1">_xlfn.IFS((N264-TODAY())&gt;=547,"06 Expires over 18 months",(N264-TODAY())&gt;=365,"05 Expires in 18 months",(N264-TODAY())&gt;=183,"04 Expires in 12 months",(N264-TODAY())&gt;=92,"03 Expires in 6 months",(N264-TODAY())&gt;=31,"02 Expires in 3 months",(N264-TODAY())&gt;=0,"01 Expires in 30 days",(N264-TODAY())&gt;=-31,"01 Expired last 30 days",(N264-TODAY())&gt;=-92,"02 Expired last 3 months",(N264-TODAY())&gt;=-183,"03 Expired last 6 months",(N264-TODAY())&gt;=-365,"04 Expired last 12 months",(N264-TODAY())&gt;=-547,"05 Expired last 18 months",TRUE,"06 Expired over 18 months")</f>
        <v>06 Expired over 18 months</v>
      </c>
      <c r="Q264" s="65">
        <v>1500</v>
      </c>
      <c r="R264" s="84">
        <f t="shared" si="49"/>
        <v>4375</v>
      </c>
      <c r="S264" s="77" t="str" cm="1">
        <f t="array" ref="S264">_xlfn.IFS(R264&gt;5000000,"Gold",R264&gt;=500000,"Silver",R264&gt;30000,"Bronze",TRUE,"Transactional")</f>
        <v>Transactional</v>
      </c>
      <c r="T264" s="24" t="s">
        <v>54</v>
      </c>
      <c r="U264" s="101" t="s">
        <v>366</v>
      </c>
      <c r="V264" s="101" t="s">
        <v>770</v>
      </c>
      <c r="W264" s="77" t="str">
        <f t="shared" si="46"/>
        <v>Yes</v>
      </c>
      <c r="X264" s="77" t="str">
        <f>IFERROR(_xlfn.XLOOKUP(J264&amp;"||"&amp;K264,'Mapping Ref.'!$J$2:$J$538,'Mapping Ref.'!$K$2:$K$538),"")</f>
        <v>Childrens &amp; Adults</v>
      </c>
      <c r="Y264" s="77" t="str" cm="1">
        <f t="array" ref="Y264">_xlfn.IFS(R264&gt;2000000,"For Publication",R264&gt;100000,"PID",R264&gt;30000,"RFQ",TRUE,"Transactional")</f>
        <v>Transactional</v>
      </c>
      <c r="Z264" s="24" t="s">
        <v>86</v>
      </c>
      <c r="AA264" s="32">
        <v>24</v>
      </c>
      <c r="AB264" s="24">
        <v>12</v>
      </c>
      <c r="AC264" s="25">
        <v>43472</v>
      </c>
      <c r="AD264" s="24" t="s">
        <v>58</v>
      </c>
      <c r="AE264" s="24">
        <v>0</v>
      </c>
      <c r="AF264" s="24"/>
      <c r="AG264" s="24"/>
      <c r="AH264" s="24" t="s">
        <v>60</v>
      </c>
      <c r="AI264" s="24"/>
      <c r="AJ264" s="24" t="s">
        <v>60</v>
      </c>
      <c r="AK264" s="24"/>
      <c r="AL264" s="24"/>
      <c r="AM264" s="24"/>
      <c r="AN264" s="24"/>
      <c r="AO264" s="24"/>
      <c r="AP264" s="24" t="s">
        <v>60</v>
      </c>
      <c r="AQ264" s="24"/>
      <c r="AR264" s="24"/>
      <c r="AS264" s="89">
        <f t="shared" si="50"/>
        <v>35</v>
      </c>
      <c r="AT264" s="24" t="s">
        <v>1141</v>
      </c>
    </row>
    <row r="265" spans="1:46" x14ac:dyDescent="0.5">
      <c r="A265" s="24">
        <v>306</v>
      </c>
      <c r="B265" s="24"/>
      <c r="C265" s="24"/>
      <c r="D265" s="24" t="s">
        <v>1142</v>
      </c>
      <c r="E265" s="24" t="s">
        <v>1143</v>
      </c>
      <c r="F265" s="77" t="str">
        <f t="shared" si="45"/>
        <v>POPULATE CONSULTING LIMITED</v>
      </c>
      <c r="G265" s="24" t="s">
        <v>1144</v>
      </c>
      <c r="H265" s="24" t="s">
        <v>972</v>
      </c>
      <c r="I265" s="24" t="s">
        <v>972</v>
      </c>
      <c r="J265" s="24" t="s">
        <v>107</v>
      </c>
      <c r="K265" s="24" t="s">
        <v>1145</v>
      </c>
      <c r="L265" s="25">
        <v>43466</v>
      </c>
      <c r="M265" s="25">
        <v>43830</v>
      </c>
      <c r="N265" s="81">
        <f t="shared" si="47"/>
        <v>43830</v>
      </c>
      <c r="O265" s="77" t="str">
        <f t="shared" ca="1" si="48"/>
        <v>Expired</v>
      </c>
      <c r="P265" s="77" t="str" cm="1">
        <f t="array" aca="1" ref="P265" ca="1">_xlfn.IFS((N265-TODAY())&gt;=547,"06 Expires over 18 months",(N265-TODAY())&gt;=365,"05 Expires in 18 months",(N265-TODAY())&gt;=183,"04 Expires in 12 months",(N265-TODAY())&gt;=92,"03 Expires in 6 months",(N265-TODAY())&gt;=31,"02 Expires in 3 months",(N265-TODAY())&gt;=0,"01 Expires in 30 days",(N265-TODAY())&gt;=-31,"01 Expired last 30 days",(N265-TODAY())&gt;=-92,"02 Expired last 3 months",(N265-TODAY())&gt;=-183,"03 Expired last 6 months",(N265-TODAY())&gt;=-365,"04 Expired last 12 months",(N265-TODAY())&gt;=-547,"05 Expired last 18 months",TRUE,"06 Expired over 18 months")</f>
        <v>06 Expired over 18 months</v>
      </c>
      <c r="Q265" s="65">
        <v>8000</v>
      </c>
      <c r="R265" s="84">
        <f t="shared" si="49"/>
        <v>8000</v>
      </c>
      <c r="S265" s="77" t="str" cm="1">
        <f t="array" ref="S265">_xlfn.IFS(R265&gt;5000000,"Gold",R265&gt;=500000,"Silver",R265&gt;30000,"Bronze",TRUE,"Transactional")</f>
        <v>Transactional</v>
      </c>
      <c r="T265" s="24" t="s">
        <v>54</v>
      </c>
      <c r="U265" s="101" t="s">
        <v>109</v>
      </c>
      <c r="V265" s="101" t="s">
        <v>1146</v>
      </c>
      <c r="W265" s="77" t="str">
        <f t="shared" si="46"/>
        <v>No</v>
      </c>
      <c r="X265" s="77" t="str">
        <f>IFERROR(_xlfn.XLOOKUP(J265&amp;"||"&amp;K265,'Mapping Ref.'!$J$2:$J$538,'Mapping Ref.'!$K$2:$K$538),"")</f>
        <v>Construction &amp; Estates</v>
      </c>
      <c r="Y265" s="77" t="str" cm="1">
        <f t="array" ref="Y265">_xlfn.IFS(R265&gt;2000000,"For Publication",R265&gt;100000,"PID",R265&gt;30000,"RFQ",TRUE,"Transactional")</f>
        <v>Transactional</v>
      </c>
      <c r="Z265" s="24" t="s">
        <v>101</v>
      </c>
      <c r="AA265" s="32">
        <v>12</v>
      </c>
      <c r="AB265" s="24">
        <v>0</v>
      </c>
      <c r="AC265" s="25">
        <v>43472</v>
      </c>
      <c r="AD265" s="24" t="s">
        <v>102</v>
      </c>
      <c r="AE265" s="24"/>
      <c r="AF265" s="24"/>
      <c r="AG265" s="24"/>
      <c r="AH265" s="24" t="s">
        <v>59</v>
      </c>
      <c r="AI265" s="24"/>
      <c r="AJ265" s="24" t="s">
        <v>60</v>
      </c>
      <c r="AK265" s="24"/>
      <c r="AL265" s="24"/>
      <c r="AM265" s="24"/>
      <c r="AN265" s="24"/>
      <c r="AO265" s="24">
        <v>0</v>
      </c>
      <c r="AP265" s="24" t="s">
        <v>60</v>
      </c>
      <c r="AQ265" s="24"/>
      <c r="AR265" s="24"/>
      <c r="AS265" s="89">
        <f t="shared" si="50"/>
        <v>11</v>
      </c>
      <c r="AT265" s="24" t="s">
        <v>1142</v>
      </c>
    </row>
    <row r="266" spans="1:46" x14ac:dyDescent="0.5">
      <c r="A266" s="24">
        <v>307</v>
      </c>
      <c r="B266" s="24"/>
      <c r="C266" s="24"/>
      <c r="D266" s="24" t="s">
        <v>1147</v>
      </c>
      <c r="E266" s="24" t="s">
        <v>1148</v>
      </c>
      <c r="F266" s="77" t="str">
        <f t="shared" si="45"/>
        <v>CHISWICK PARK CARS LIMITED</v>
      </c>
      <c r="G266" s="24" t="s">
        <v>1147</v>
      </c>
      <c r="H266" s="24" t="s">
        <v>1149</v>
      </c>
      <c r="I266" s="24" t="s">
        <v>1149</v>
      </c>
      <c r="J266" s="24" t="s">
        <v>52</v>
      </c>
      <c r="K266" s="24" t="s">
        <v>1150</v>
      </c>
      <c r="L266" s="25">
        <v>43472</v>
      </c>
      <c r="M266" s="25"/>
      <c r="N266" s="81"/>
      <c r="O266" s="77" t="s">
        <v>712</v>
      </c>
      <c r="P266" s="77"/>
      <c r="Q266" s="65">
        <v>2000</v>
      </c>
      <c r="R266" s="84">
        <f t="shared" si="49"/>
        <v>2000</v>
      </c>
      <c r="S266" s="77" t="str" cm="1">
        <f t="array" ref="S266">_xlfn.IFS(R266&gt;5000000,"Gold",R266&gt;=500000,"Silver",R266&gt;30000,"Bronze",TRUE,"Transactional")</f>
        <v>Transactional</v>
      </c>
      <c r="T266" s="24" t="s">
        <v>54</v>
      </c>
      <c r="U266" s="101" t="s">
        <v>393</v>
      </c>
      <c r="V266" s="101" t="s">
        <v>1151</v>
      </c>
      <c r="W266" s="77" t="str">
        <f t="shared" si="46"/>
        <v>No</v>
      </c>
      <c r="X266" s="77" t="str">
        <f>IFERROR(_xlfn.XLOOKUP(J266&amp;"||"&amp;K266,'Mapping Ref.'!$J$2:$J$538,'Mapping Ref.'!$K$2:$K$538),"")</f>
        <v>Corporate</v>
      </c>
      <c r="Y266" s="77" t="str" cm="1">
        <f t="array" ref="Y266">_xlfn.IFS(R266&gt;2000000,"For Publication",R266&gt;100000,"PID",R266&gt;30000,"RFQ",TRUE,"Transactional")</f>
        <v>Transactional</v>
      </c>
      <c r="Z266" s="24" t="s">
        <v>86</v>
      </c>
      <c r="AA266" s="32">
        <v>12</v>
      </c>
      <c r="AB266" s="24">
        <v>0</v>
      </c>
      <c r="AC266" s="25">
        <v>43472</v>
      </c>
      <c r="AD266" s="24" t="s">
        <v>58</v>
      </c>
      <c r="AE266" s="24">
        <v>0</v>
      </c>
      <c r="AF266" s="24"/>
      <c r="AG266" s="24"/>
      <c r="AH266" s="24" t="s">
        <v>59</v>
      </c>
      <c r="AI266" s="24"/>
      <c r="AJ266" s="24" t="s">
        <v>60</v>
      </c>
      <c r="AK266" s="24"/>
      <c r="AL266" s="24"/>
      <c r="AM266" s="24"/>
      <c r="AN266" s="24"/>
      <c r="AO266" s="24">
        <v>0</v>
      </c>
      <c r="AP266" s="24" t="s">
        <v>60</v>
      </c>
      <c r="AQ266" s="24"/>
      <c r="AR266" s="24"/>
      <c r="AS266" s="89">
        <v>0</v>
      </c>
      <c r="AT266" s="24" t="s">
        <v>1152</v>
      </c>
    </row>
    <row r="267" spans="1:46" x14ac:dyDescent="0.5">
      <c r="A267" s="24">
        <v>308</v>
      </c>
      <c r="B267" s="24"/>
      <c r="C267" s="24"/>
      <c r="D267" s="24" t="s">
        <v>1153</v>
      </c>
      <c r="E267" s="24" t="s">
        <v>1154</v>
      </c>
      <c r="F267" s="77" t="str">
        <f t="shared" si="45"/>
        <v>GEAR4MUSIC LIMITED</v>
      </c>
      <c r="G267" s="24" t="s">
        <v>1155</v>
      </c>
      <c r="H267" s="24" t="s">
        <v>1156</v>
      </c>
      <c r="I267" s="24" t="s">
        <v>1156</v>
      </c>
      <c r="J267" s="24" t="s">
        <v>190</v>
      </c>
      <c r="K267" s="24" t="s">
        <v>1157</v>
      </c>
      <c r="L267" s="25">
        <v>43473</v>
      </c>
      <c r="M267" s="25">
        <v>43921</v>
      </c>
      <c r="N267" s="81">
        <f t="shared" ref="N267:N295" si="51">EDATE(M267,AB267)</f>
        <v>44286</v>
      </c>
      <c r="O267" s="77" t="str">
        <f t="shared" ref="O267:O295" ca="1" si="52">IF(N267&lt;TODAY(),"Expired","Live")</f>
        <v>Expired</v>
      </c>
      <c r="P267" s="77" t="str" cm="1">
        <f t="array" aca="1" ref="P267" ca="1">_xlfn.IFS((N267-TODAY())&gt;=547,"06 Expires over 18 months",(N267-TODAY())&gt;=365,"05 Expires in 18 months",(N267-TODAY())&gt;=183,"04 Expires in 12 months",(N267-TODAY())&gt;=92,"03 Expires in 6 months",(N267-TODAY())&gt;=31,"02 Expires in 3 months",(N267-TODAY())&gt;=0,"01 Expires in 30 days",(N267-TODAY())&gt;=-31,"01 Expired last 30 days",(N267-TODAY())&gt;=-92,"02 Expired last 3 months",(N267-TODAY())&gt;=-183,"03 Expired last 6 months",(N267-TODAY())&gt;=-365,"04 Expired last 12 months",(N267-TODAY())&gt;=-547,"05 Expired last 18 months",TRUE,"06 Expired over 18 months")</f>
        <v>06 Expired over 18 months</v>
      </c>
      <c r="Q267" s="65">
        <v>1500</v>
      </c>
      <c r="R267" s="84">
        <f t="shared" si="49"/>
        <v>3250</v>
      </c>
      <c r="S267" s="77" t="str" cm="1">
        <f t="array" ref="S267">_xlfn.IFS(R267&gt;5000000,"Gold",R267&gt;=500000,"Silver",R267&gt;30000,"Bronze",TRUE,"Transactional")</f>
        <v>Transactional</v>
      </c>
      <c r="T267" s="24" t="s">
        <v>54</v>
      </c>
      <c r="U267" s="101" t="s">
        <v>69</v>
      </c>
      <c r="V267" s="101" t="s">
        <v>983</v>
      </c>
      <c r="W267" s="77" t="str">
        <f t="shared" si="46"/>
        <v>Yes</v>
      </c>
      <c r="X267" s="77" t="str">
        <f>IFERROR(_xlfn.XLOOKUP(J267&amp;"||"&amp;K267,'Mapping Ref.'!$J$2:$J$538,'Mapping Ref.'!$K$2:$K$538),"")</f>
        <v>Childrens &amp; Adults</v>
      </c>
      <c r="Y267" s="77" t="str" cm="1">
        <f t="array" ref="Y267">_xlfn.IFS(R267&gt;2000000,"For Publication",R267&gt;100000,"PID",R267&gt;30000,"RFQ",TRUE,"Transactional")</f>
        <v>Transactional</v>
      </c>
      <c r="Z267" s="24" t="s">
        <v>101</v>
      </c>
      <c r="AA267" s="32">
        <v>12</v>
      </c>
      <c r="AB267" s="24">
        <v>12</v>
      </c>
      <c r="AC267" s="25">
        <v>43473</v>
      </c>
      <c r="AD267" s="24" t="s">
        <v>58</v>
      </c>
      <c r="AE267" s="24"/>
      <c r="AF267" s="24"/>
      <c r="AG267" s="24"/>
      <c r="AH267" s="24" t="s">
        <v>60</v>
      </c>
      <c r="AI267" s="24"/>
      <c r="AJ267" s="24" t="s">
        <v>60</v>
      </c>
      <c r="AK267" s="24"/>
      <c r="AL267" s="24"/>
      <c r="AM267" s="24"/>
      <c r="AN267" s="24"/>
      <c r="AO267" s="24">
        <v>0</v>
      </c>
      <c r="AP267" s="24" t="s">
        <v>60</v>
      </c>
      <c r="AQ267" s="24"/>
      <c r="AR267" s="24"/>
      <c r="AS267" s="89">
        <f t="shared" ref="AS267:AS295" si="53">DATEDIF(L267,N267,"m")</f>
        <v>26</v>
      </c>
      <c r="AT267" s="24" t="s">
        <v>1158</v>
      </c>
    </row>
    <row r="268" spans="1:46" x14ac:dyDescent="0.5">
      <c r="A268" s="24">
        <v>309</v>
      </c>
      <c r="B268" s="24"/>
      <c r="C268" s="24"/>
      <c r="D268" s="24" t="s">
        <v>1159</v>
      </c>
      <c r="E268" s="24" t="s">
        <v>1160</v>
      </c>
      <c r="F268" s="77" t="str">
        <f t="shared" si="45"/>
        <v>VERITAS EDUCATION RECRUITMENT LTD</v>
      </c>
      <c r="G268" s="24" t="s">
        <v>1161</v>
      </c>
      <c r="H268" s="24" t="s">
        <v>754</v>
      </c>
      <c r="I268" s="24" t="s">
        <v>754</v>
      </c>
      <c r="J268" s="24" t="s">
        <v>190</v>
      </c>
      <c r="K268" s="24" t="s">
        <v>115</v>
      </c>
      <c r="L268" s="25">
        <v>43346</v>
      </c>
      <c r="M268" s="25">
        <v>43455</v>
      </c>
      <c r="N268" s="81">
        <f t="shared" si="51"/>
        <v>43729</v>
      </c>
      <c r="O268" s="77" t="str">
        <f t="shared" ca="1" si="52"/>
        <v>Expired</v>
      </c>
      <c r="P268" s="77" t="str" cm="1">
        <f t="array" aca="1" ref="P268" ca="1">_xlfn.IFS((N268-TODAY())&gt;=547,"06 Expires over 18 months",(N268-TODAY())&gt;=365,"05 Expires in 18 months",(N268-TODAY())&gt;=183,"04 Expires in 12 months",(N268-TODAY())&gt;=92,"03 Expires in 6 months",(N268-TODAY())&gt;=31,"02 Expires in 3 months",(N268-TODAY())&gt;=0,"01 Expires in 30 days",(N268-TODAY())&gt;=-31,"01 Expired last 30 days",(N268-TODAY())&gt;=-92,"02 Expired last 3 months",(N268-TODAY())&gt;=-183,"03 Expired last 6 months",(N268-TODAY())&gt;=-365,"04 Expired last 12 months",(N268-TODAY())&gt;=-547,"05 Expired last 18 months",TRUE,"06 Expired over 18 months")</f>
        <v>06 Expired over 18 months</v>
      </c>
      <c r="Q268" s="65">
        <v>14000</v>
      </c>
      <c r="R268" s="84">
        <f t="shared" si="49"/>
        <v>14000</v>
      </c>
      <c r="S268" s="77" t="str" cm="1">
        <f t="array" ref="S268">_xlfn.IFS(R268&gt;5000000,"Gold",R268&gt;=500000,"Silver",R268&gt;30000,"Bronze",TRUE,"Transactional")</f>
        <v>Transactional</v>
      </c>
      <c r="T268" s="24" t="s">
        <v>54</v>
      </c>
      <c r="U268" s="101" t="s">
        <v>237</v>
      </c>
      <c r="V268" s="101" t="s">
        <v>238</v>
      </c>
      <c r="W268" s="77" t="str">
        <f t="shared" si="46"/>
        <v>Yes</v>
      </c>
      <c r="X268" s="77" t="str">
        <f>IFERROR(_xlfn.XLOOKUP(J268&amp;"||"&amp;K268,'Mapping Ref.'!$J$2:$J$538,'Mapping Ref.'!$K$2:$K$538),"")</f>
        <v>Childrens &amp; Adults</v>
      </c>
      <c r="Y268" s="77" t="str" cm="1">
        <f t="array" ref="Y268">_xlfn.IFS(R268&gt;2000000,"For Publication",R268&gt;100000,"PID",R268&gt;30000,"RFQ",TRUE,"Transactional")</f>
        <v>Transactional</v>
      </c>
      <c r="Z268" s="24" t="s">
        <v>86</v>
      </c>
      <c r="AA268" s="32">
        <v>3</v>
      </c>
      <c r="AB268" s="24">
        <v>9</v>
      </c>
      <c r="AC268" s="25">
        <v>43476</v>
      </c>
      <c r="AD268" s="24" t="s">
        <v>102</v>
      </c>
      <c r="AE268" s="24">
        <v>0</v>
      </c>
      <c r="AF268" s="24"/>
      <c r="AG268" s="24"/>
      <c r="AH268" s="24" t="s">
        <v>60</v>
      </c>
      <c r="AI268" s="24"/>
      <c r="AJ268" s="24" t="s">
        <v>60</v>
      </c>
      <c r="AK268" s="24"/>
      <c r="AL268" s="24"/>
      <c r="AM268" s="24"/>
      <c r="AN268" s="24"/>
      <c r="AO268" s="24">
        <v>0</v>
      </c>
      <c r="AP268" s="24" t="s">
        <v>60</v>
      </c>
      <c r="AQ268" s="24"/>
      <c r="AR268" s="24"/>
      <c r="AS268" s="89">
        <f t="shared" si="53"/>
        <v>12</v>
      </c>
      <c r="AT268" s="24" t="s">
        <v>1162</v>
      </c>
    </row>
    <row r="269" spans="1:46" x14ac:dyDescent="0.5">
      <c r="A269" s="24">
        <v>310</v>
      </c>
      <c r="B269" s="24"/>
      <c r="C269" s="24"/>
      <c r="D269" s="24" t="s">
        <v>1163</v>
      </c>
      <c r="E269" s="24" t="s">
        <v>1164</v>
      </c>
      <c r="F269" s="77" t="str">
        <f t="shared" si="45"/>
        <v>NAKED COFFEE LIMITED T/A ARTISAN</v>
      </c>
      <c r="G269" s="24" t="s">
        <v>1165</v>
      </c>
      <c r="H269" s="24" t="s">
        <v>1166</v>
      </c>
      <c r="I269" s="24" t="s">
        <v>1166</v>
      </c>
      <c r="J269" s="24" t="s">
        <v>107</v>
      </c>
      <c r="K269" s="24" t="s">
        <v>1167</v>
      </c>
      <c r="L269" s="25">
        <v>43430</v>
      </c>
      <c r="M269" s="25">
        <v>43430</v>
      </c>
      <c r="N269" s="81">
        <f t="shared" si="51"/>
        <v>43642</v>
      </c>
      <c r="O269" s="77" t="str">
        <f t="shared" ca="1" si="52"/>
        <v>Expired</v>
      </c>
      <c r="P269" s="77" t="str" cm="1">
        <f t="array" aca="1" ref="P269" ca="1">_xlfn.IFS((N269-TODAY())&gt;=547,"06 Expires over 18 months",(N269-TODAY())&gt;=365,"05 Expires in 18 months",(N269-TODAY())&gt;=183,"04 Expires in 12 months",(N269-TODAY())&gt;=92,"03 Expires in 6 months",(N269-TODAY())&gt;=31,"02 Expires in 3 months",(N269-TODAY())&gt;=0,"01 Expires in 30 days",(N269-TODAY())&gt;=-31,"01 Expired last 30 days",(N269-TODAY())&gt;=-92,"02 Expired last 3 months",(N269-TODAY())&gt;=-183,"03 Expired last 6 months",(N269-TODAY())&gt;=-365,"04 Expired last 12 months",(N269-TODAY())&gt;=-547,"05 Expired last 18 months",TRUE,"06 Expired over 18 months")</f>
        <v>06 Expired over 18 months</v>
      </c>
      <c r="Q269" s="104"/>
      <c r="R269" s="84">
        <v>0</v>
      </c>
      <c r="S269" s="77" t="str" cm="1">
        <f t="array" ref="S269">_xlfn.IFS(R269&gt;5000000,"Gold",R269&gt;=500000,"Silver",R269&gt;30000,"Bronze",TRUE,"Transactional")</f>
        <v>Transactional</v>
      </c>
      <c r="T269" s="24" t="s">
        <v>54</v>
      </c>
      <c r="U269" s="101" t="s">
        <v>99</v>
      </c>
      <c r="V269" s="101" t="s">
        <v>1168</v>
      </c>
      <c r="W269" s="77" t="str">
        <f t="shared" si="46"/>
        <v>Yes</v>
      </c>
      <c r="X269" s="77" t="str">
        <f>IFERROR(_xlfn.XLOOKUP(J269&amp;"||"&amp;K269,'Mapping Ref.'!$J$2:$J$538,'Mapping Ref.'!$K$2:$K$538),"")</f>
        <v>Construction &amp; Estates</v>
      </c>
      <c r="Y269" s="77" t="str" cm="1">
        <f t="array" ref="Y269">_xlfn.IFS(R269&gt;2000000,"For Publication",R269&gt;100000,"PID",R269&gt;30000,"RFQ",TRUE,"Transactional")</f>
        <v>Transactional</v>
      </c>
      <c r="Z269" s="24" t="s">
        <v>303</v>
      </c>
      <c r="AA269" s="32">
        <v>7</v>
      </c>
      <c r="AB269" s="24">
        <v>7</v>
      </c>
      <c r="AC269" s="25">
        <v>43476</v>
      </c>
      <c r="AD269" s="24" t="s">
        <v>58</v>
      </c>
      <c r="AE269" s="24">
        <v>0</v>
      </c>
      <c r="AF269" s="24"/>
      <c r="AG269" s="24"/>
      <c r="AH269" s="24" t="s">
        <v>59</v>
      </c>
      <c r="AI269" s="24"/>
      <c r="AJ269" s="24" t="s">
        <v>60</v>
      </c>
      <c r="AK269" s="24"/>
      <c r="AL269" s="24"/>
      <c r="AM269" s="24"/>
      <c r="AN269" s="24"/>
      <c r="AO269" s="24"/>
      <c r="AP269" s="24" t="s">
        <v>59</v>
      </c>
      <c r="AQ269" s="24"/>
      <c r="AR269" s="24"/>
      <c r="AS269" s="89">
        <f t="shared" si="53"/>
        <v>7</v>
      </c>
      <c r="AT269" s="24" t="s">
        <v>1169</v>
      </c>
    </row>
    <row r="270" spans="1:46" x14ac:dyDescent="0.5">
      <c r="A270" s="24">
        <v>311</v>
      </c>
      <c r="B270" s="24"/>
      <c r="C270" s="24"/>
      <c r="D270" s="24" t="s">
        <v>1170</v>
      </c>
      <c r="E270" s="24" t="s">
        <v>1171</v>
      </c>
      <c r="F270" s="77" t="str">
        <f t="shared" si="45"/>
        <v>CF CORPORATE FINANCE LTD</v>
      </c>
      <c r="G270" s="24" t="s">
        <v>1172</v>
      </c>
      <c r="H270" s="24" t="s">
        <v>754</v>
      </c>
      <c r="I270" s="24" t="s">
        <v>754</v>
      </c>
      <c r="J270" s="24" t="s">
        <v>190</v>
      </c>
      <c r="K270" s="24" t="s">
        <v>115</v>
      </c>
      <c r="L270" s="25">
        <v>43332</v>
      </c>
      <c r="M270" s="25">
        <v>44428</v>
      </c>
      <c r="N270" s="81">
        <f t="shared" si="51"/>
        <v>45524</v>
      </c>
      <c r="O270" s="77" t="str">
        <f t="shared" ca="1" si="52"/>
        <v>Expired</v>
      </c>
      <c r="P270" s="77" t="str" cm="1">
        <f t="array" aca="1" ref="P270" ca="1">_xlfn.IFS((N270-TODAY())&gt;=547,"06 Expires over 18 months",(N270-TODAY())&gt;=365,"05 Expires in 18 months",(N270-TODAY())&gt;=183,"04 Expires in 12 months",(N270-TODAY())&gt;=92,"03 Expires in 6 months",(N270-TODAY())&gt;=31,"02 Expires in 3 months",(N270-TODAY())&gt;=0,"01 Expires in 30 days",(N270-TODAY())&gt;=-31,"01 Expired last 30 days",(N270-TODAY())&gt;=-92,"02 Expired last 3 months",(N270-TODAY())&gt;=-183,"03 Expired last 6 months",(N270-TODAY())&gt;=-365,"04 Expired last 12 months",(N270-TODAY())&gt;=-547,"05 Expired last 18 months",TRUE,"06 Expired over 18 months")</f>
        <v>06 Expired over 18 months</v>
      </c>
      <c r="Q270" s="65">
        <v>10000</v>
      </c>
      <c r="R270" s="84">
        <f t="shared" ref="R270:R275" si="54">MAX(Q270,Q270*N(AS270)/12)</f>
        <v>60000</v>
      </c>
      <c r="S270" s="77" t="str" cm="1">
        <f t="array" ref="S270">_xlfn.IFS(R270&gt;5000000,"Gold",R270&gt;=500000,"Silver",R270&gt;30000,"Bronze",TRUE,"Transactional")</f>
        <v>Bronze</v>
      </c>
      <c r="T270" s="24" t="s">
        <v>54</v>
      </c>
      <c r="U270" s="101" t="s">
        <v>445</v>
      </c>
      <c r="V270" s="101" t="s">
        <v>810</v>
      </c>
      <c r="W270" s="77" t="str">
        <f t="shared" si="46"/>
        <v>Yes</v>
      </c>
      <c r="X270" s="77" t="str">
        <f>IFERROR(_xlfn.XLOOKUP(J270&amp;"||"&amp;K270,'Mapping Ref.'!$J$2:$J$538,'Mapping Ref.'!$K$2:$K$538),"")</f>
        <v>Childrens &amp; Adults</v>
      </c>
      <c r="Y270" s="77" t="str" cm="1">
        <f t="array" ref="Y270">_xlfn.IFS(R270&gt;2000000,"For Publication",R270&gt;100000,"PID",R270&gt;30000,"RFQ",TRUE,"Transactional")</f>
        <v>RFQ</v>
      </c>
      <c r="Z270" s="24" t="s">
        <v>86</v>
      </c>
      <c r="AA270" s="32">
        <v>36</v>
      </c>
      <c r="AB270" s="24">
        <v>36</v>
      </c>
      <c r="AC270" s="25">
        <v>43476</v>
      </c>
      <c r="AD270" s="24" t="s">
        <v>58</v>
      </c>
      <c r="AE270" s="24">
        <v>0</v>
      </c>
      <c r="AF270" s="24"/>
      <c r="AG270" s="24"/>
      <c r="AH270" s="24" t="s">
        <v>60</v>
      </c>
      <c r="AI270" s="24"/>
      <c r="AJ270" s="24" t="s">
        <v>60</v>
      </c>
      <c r="AK270" s="24"/>
      <c r="AL270" s="24"/>
      <c r="AM270" s="24"/>
      <c r="AN270" s="24"/>
      <c r="AO270" s="24">
        <v>0</v>
      </c>
      <c r="AP270" s="24" t="s">
        <v>60</v>
      </c>
      <c r="AQ270" s="24"/>
      <c r="AR270" s="24"/>
      <c r="AS270" s="89">
        <f t="shared" si="53"/>
        <v>72</v>
      </c>
      <c r="AT270" s="24" t="s">
        <v>1173</v>
      </c>
    </row>
    <row r="271" spans="1:46" x14ac:dyDescent="0.5">
      <c r="A271" s="24">
        <v>312</v>
      </c>
      <c r="B271" s="24"/>
      <c r="C271" s="24"/>
      <c r="D271" s="24" t="s">
        <v>1174</v>
      </c>
      <c r="E271" s="24" t="s">
        <v>1175</v>
      </c>
      <c r="F271" s="77" t="str">
        <f t="shared" si="45"/>
        <v>APPLY4 TECHNOLOGY LIMITED</v>
      </c>
      <c r="G271" s="24" t="s">
        <v>1176</v>
      </c>
      <c r="H271" s="24" t="s">
        <v>1177</v>
      </c>
      <c r="I271" s="24" t="s">
        <v>1177</v>
      </c>
      <c r="J271" s="24" t="s">
        <v>97</v>
      </c>
      <c r="K271" s="24" t="s">
        <v>183</v>
      </c>
      <c r="L271" s="25">
        <v>43191</v>
      </c>
      <c r="M271" s="25">
        <v>43555</v>
      </c>
      <c r="N271" s="81">
        <f t="shared" si="51"/>
        <v>43555</v>
      </c>
      <c r="O271" s="77" t="str">
        <f t="shared" ca="1" si="52"/>
        <v>Expired</v>
      </c>
      <c r="P271" s="77" t="str" cm="1">
        <f t="array" aca="1" ref="P271" ca="1">_xlfn.IFS((N271-TODAY())&gt;=547,"06 Expires over 18 months",(N271-TODAY())&gt;=365,"05 Expires in 18 months",(N271-TODAY())&gt;=183,"04 Expires in 12 months",(N271-TODAY())&gt;=92,"03 Expires in 6 months",(N271-TODAY())&gt;=31,"02 Expires in 3 months",(N271-TODAY())&gt;=0,"01 Expires in 30 days",(N271-TODAY())&gt;=-31,"01 Expired last 30 days",(N271-TODAY())&gt;=-92,"02 Expired last 3 months",(N271-TODAY())&gt;=-183,"03 Expired last 6 months",(N271-TODAY())&gt;=-365,"04 Expired last 12 months",(N271-TODAY())&gt;=-547,"05 Expired last 18 months",TRUE,"06 Expired over 18 months")</f>
        <v>06 Expired over 18 months</v>
      </c>
      <c r="Q271" s="65">
        <v>1100</v>
      </c>
      <c r="R271" s="84">
        <f t="shared" si="54"/>
        <v>1100</v>
      </c>
      <c r="S271" s="77" t="str" cm="1">
        <f t="array" ref="S271">_xlfn.IFS(R271&gt;5000000,"Gold",R271&gt;=500000,"Silver",R271&gt;30000,"Bronze",TRUE,"Transactional")</f>
        <v>Transactional</v>
      </c>
      <c r="T271" s="24" t="s">
        <v>54</v>
      </c>
      <c r="U271" s="101" t="s">
        <v>366</v>
      </c>
      <c r="V271" s="101" t="s">
        <v>367</v>
      </c>
      <c r="W271" s="77" t="str">
        <f t="shared" si="46"/>
        <v>No</v>
      </c>
      <c r="X271" s="77" t="str">
        <f>IFERROR(_xlfn.XLOOKUP(J271&amp;"||"&amp;K271,'Mapping Ref.'!$J$2:$J$538,'Mapping Ref.'!$K$2:$K$538),"")</f>
        <v>Corporate</v>
      </c>
      <c r="Y271" s="77" t="str" cm="1">
        <f t="array" ref="Y271">_xlfn.IFS(R271&gt;2000000,"For Publication",R271&gt;100000,"PID",R271&gt;30000,"RFQ",TRUE,"Transactional")</f>
        <v>Transactional</v>
      </c>
      <c r="Z271" s="24" t="s">
        <v>86</v>
      </c>
      <c r="AA271" s="32">
        <v>12</v>
      </c>
      <c r="AB271" s="24">
        <v>0</v>
      </c>
      <c r="AC271" s="25">
        <v>43476</v>
      </c>
      <c r="AD271" s="24" t="s">
        <v>326</v>
      </c>
      <c r="AE271" s="24"/>
      <c r="AF271" s="24"/>
      <c r="AG271" s="24"/>
      <c r="AH271" s="24" t="s">
        <v>60</v>
      </c>
      <c r="AI271" s="24"/>
      <c r="AJ271" s="24" t="s">
        <v>60</v>
      </c>
      <c r="AK271" s="24"/>
      <c r="AL271" s="24"/>
      <c r="AM271" s="24"/>
      <c r="AN271" s="24"/>
      <c r="AO271" s="24"/>
      <c r="AP271" s="24" t="s">
        <v>60</v>
      </c>
      <c r="AQ271" s="24"/>
      <c r="AR271" s="24"/>
      <c r="AS271" s="89">
        <f t="shared" si="53"/>
        <v>11</v>
      </c>
      <c r="AT271" s="24" t="s">
        <v>1178</v>
      </c>
    </row>
    <row r="272" spans="1:46" x14ac:dyDescent="0.5">
      <c r="A272" s="24">
        <v>313</v>
      </c>
      <c r="B272" s="24"/>
      <c r="C272" s="24"/>
      <c r="D272" s="24" t="s">
        <v>1179</v>
      </c>
      <c r="E272" s="24" t="s">
        <v>1180</v>
      </c>
      <c r="F272" s="77" t="str">
        <f t="shared" si="45"/>
        <v>TOTH INTERIORS LILITED</v>
      </c>
      <c r="G272" s="24" t="s">
        <v>1181</v>
      </c>
      <c r="H272" s="24" t="s">
        <v>1182</v>
      </c>
      <c r="I272" s="24" t="s">
        <v>1182</v>
      </c>
      <c r="J272" s="24" t="s">
        <v>107</v>
      </c>
      <c r="K272" s="24" t="s">
        <v>1183</v>
      </c>
      <c r="L272" s="25">
        <v>43479</v>
      </c>
      <c r="M272" s="25">
        <v>45305</v>
      </c>
      <c r="N272" s="81">
        <f t="shared" si="51"/>
        <v>45671</v>
      </c>
      <c r="O272" s="77" t="str">
        <f t="shared" ca="1" si="52"/>
        <v>Expired</v>
      </c>
      <c r="P272" s="77" t="str" cm="1">
        <f t="array" aca="1" ref="P272" ca="1">_xlfn.IFS((N272-TODAY())&gt;=547,"06 Expires over 18 months",(N272-TODAY())&gt;=365,"05 Expires in 18 months",(N272-TODAY())&gt;=183,"04 Expires in 12 months",(N272-TODAY())&gt;=92,"03 Expires in 6 months",(N272-TODAY())&gt;=31,"02 Expires in 3 months",(N272-TODAY())&gt;=0,"01 Expires in 30 days",(N272-TODAY())&gt;=-31,"01 Expired last 30 days",(N272-TODAY())&gt;=-92,"02 Expired last 3 months",(N272-TODAY())&gt;=-183,"03 Expired last 6 months",(N272-TODAY())&gt;=-365,"04 Expired last 12 months",(N272-TODAY())&gt;=-547,"05 Expired last 18 months",TRUE,"06 Expired over 18 months")</f>
        <v>06 Expired over 18 months</v>
      </c>
      <c r="Q272" s="65">
        <v>20000</v>
      </c>
      <c r="R272" s="84">
        <f t="shared" si="54"/>
        <v>120000</v>
      </c>
      <c r="S272" s="77" t="str" cm="1">
        <f t="array" ref="S272">_xlfn.IFS(R272&gt;5000000,"Gold",R272&gt;=500000,"Silver",R272&gt;30000,"Bronze",TRUE,"Transactional")</f>
        <v>Bronze</v>
      </c>
      <c r="T272" s="24" t="s">
        <v>54</v>
      </c>
      <c r="U272" s="101" t="s">
        <v>99</v>
      </c>
      <c r="V272" s="101" t="s">
        <v>1184</v>
      </c>
      <c r="W272" s="77" t="str">
        <f t="shared" si="46"/>
        <v>Yes</v>
      </c>
      <c r="X272" s="77" t="str">
        <f>IFERROR(_xlfn.XLOOKUP(J272&amp;"||"&amp;K272,'Mapping Ref.'!$J$2:$J$538,'Mapping Ref.'!$K$2:$K$538),"")</f>
        <v>Construction &amp; Estates</v>
      </c>
      <c r="Y272" s="77" t="str" cm="1">
        <f t="array" ref="Y272">_xlfn.IFS(R272&gt;2000000,"For Publication",R272&gt;100000,"PID",R272&gt;30000,"RFQ",TRUE,"Transactional")</f>
        <v>PID</v>
      </c>
      <c r="Z272" s="24" t="s">
        <v>71</v>
      </c>
      <c r="AA272" s="32">
        <v>60</v>
      </c>
      <c r="AB272" s="24">
        <v>12</v>
      </c>
      <c r="AC272" s="25">
        <v>43479</v>
      </c>
      <c r="AD272" s="24" t="s">
        <v>102</v>
      </c>
      <c r="AE272" s="24"/>
      <c r="AF272" s="24"/>
      <c r="AG272" s="24"/>
      <c r="AH272" s="24" t="s">
        <v>59</v>
      </c>
      <c r="AI272" s="24"/>
      <c r="AJ272" s="24" t="s">
        <v>60</v>
      </c>
      <c r="AK272" s="24"/>
      <c r="AL272" s="24"/>
      <c r="AM272" s="24"/>
      <c r="AN272" s="24"/>
      <c r="AO272" s="24"/>
      <c r="AP272" s="24" t="s">
        <v>60</v>
      </c>
      <c r="AQ272" s="24"/>
      <c r="AR272" s="24"/>
      <c r="AS272" s="89">
        <f t="shared" si="53"/>
        <v>72</v>
      </c>
      <c r="AT272" s="24" t="s">
        <v>1185</v>
      </c>
    </row>
    <row r="273" spans="1:46" x14ac:dyDescent="0.5">
      <c r="A273" s="24">
        <v>314</v>
      </c>
      <c r="B273" s="24"/>
      <c r="C273" s="24"/>
      <c r="D273" s="24" t="s">
        <v>1186</v>
      </c>
      <c r="E273" s="24" t="s">
        <v>1187</v>
      </c>
      <c r="F273" s="77" t="str">
        <f t="shared" si="45"/>
        <v>THE MEDIA SALES HOUSE LTD</v>
      </c>
      <c r="G273" s="24" t="s">
        <v>1188</v>
      </c>
      <c r="H273" s="24" t="s">
        <v>182</v>
      </c>
      <c r="I273" s="24" t="s">
        <v>1189</v>
      </c>
      <c r="J273" s="24" t="s">
        <v>97</v>
      </c>
      <c r="K273" s="24" t="s">
        <v>183</v>
      </c>
      <c r="L273" s="25">
        <v>43173</v>
      </c>
      <c r="M273" s="25">
        <v>43537</v>
      </c>
      <c r="N273" s="81">
        <f t="shared" si="51"/>
        <v>43537</v>
      </c>
      <c r="O273" s="77" t="str">
        <f t="shared" ca="1" si="52"/>
        <v>Expired</v>
      </c>
      <c r="P273" s="77" t="str" cm="1">
        <f t="array" aca="1" ref="P273" ca="1">_xlfn.IFS((N273-TODAY())&gt;=547,"06 Expires over 18 months",(N273-TODAY())&gt;=365,"05 Expires in 18 months",(N273-TODAY())&gt;=183,"04 Expires in 12 months",(N273-TODAY())&gt;=92,"03 Expires in 6 months",(N273-TODAY())&gt;=31,"02 Expires in 3 months",(N273-TODAY())&gt;=0,"01 Expires in 30 days",(N273-TODAY())&gt;=-31,"01 Expired last 30 days",(N273-TODAY())&gt;=-92,"02 Expired last 3 months",(N273-TODAY())&gt;=-183,"03 Expired last 6 months",(N273-TODAY())&gt;=-365,"04 Expired last 12 months",(N273-TODAY())&gt;=-547,"05 Expired last 18 months",TRUE,"06 Expired over 18 months")</f>
        <v>06 Expired over 18 months</v>
      </c>
      <c r="Q273" s="65">
        <v>5000</v>
      </c>
      <c r="R273" s="84">
        <f t="shared" si="54"/>
        <v>5000</v>
      </c>
      <c r="S273" s="77" t="str" cm="1">
        <f t="array" ref="S273">_xlfn.IFS(R273&gt;5000000,"Gold",R273&gt;=500000,"Silver",R273&gt;30000,"Bronze",TRUE,"Transactional")</f>
        <v>Transactional</v>
      </c>
      <c r="T273" s="24" t="s">
        <v>54</v>
      </c>
      <c r="U273" s="101" t="s">
        <v>99</v>
      </c>
      <c r="V273" s="101" t="s">
        <v>184</v>
      </c>
      <c r="W273" s="77" t="str">
        <f t="shared" si="46"/>
        <v>No</v>
      </c>
      <c r="X273" s="77" t="str">
        <f>IFERROR(_xlfn.XLOOKUP(J273&amp;"||"&amp;K273,'Mapping Ref.'!$J$2:$J$538,'Mapping Ref.'!$K$2:$K$538),"")</f>
        <v>Corporate</v>
      </c>
      <c r="Y273" s="77" t="str" cm="1">
        <f t="array" ref="Y273">_xlfn.IFS(R273&gt;2000000,"For Publication",R273&gt;100000,"PID",R273&gt;30000,"RFQ",TRUE,"Transactional")</f>
        <v>Transactional</v>
      </c>
      <c r="Z273" s="24" t="s">
        <v>86</v>
      </c>
      <c r="AA273" s="32">
        <v>2</v>
      </c>
      <c r="AB273" s="24">
        <v>0</v>
      </c>
      <c r="AC273" s="25">
        <v>43481</v>
      </c>
      <c r="AD273" s="24" t="s">
        <v>102</v>
      </c>
      <c r="AE273" s="24"/>
      <c r="AF273" s="24"/>
      <c r="AG273" s="24"/>
      <c r="AH273" s="24" t="s">
        <v>60</v>
      </c>
      <c r="AI273" s="24"/>
      <c r="AJ273" s="24" t="s">
        <v>60</v>
      </c>
      <c r="AK273" s="24"/>
      <c r="AL273" s="24"/>
      <c r="AM273" s="24"/>
      <c r="AN273" s="24"/>
      <c r="AO273" s="24">
        <v>0</v>
      </c>
      <c r="AP273" s="24" t="s">
        <v>60</v>
      </c>
      <c r="AQ273" s="24"/>
      <c r="AR273" s="24"/>
      <c r="AS273" s="89">
        <f t="shared" si="53"/>
        <v>11</v>
      </c>
      <c r="AT273" s="24" t="s">
        <v>1190</v>
      </c>
    </row>
    <row r="274" spans="1:46" x14ac:dyDescent="0.5">
      <c r="A274" s="24">
        <v>315</v>
      </c>
      <c r="B274" s="24" t="s">
        <v>506</v>
      </c>
      <c r="C274" s="24" t="s">
        <v>77</v>
      </c>
      <c r="D274" s="24" t="s">
        <v>1191</v>
      </c>
      <c r="E274" s="24" t="s">
        <v>1192</v>
      </c>
      <c r="F274" s="77" t="str">
        <f t="shared" si="45"/>
        <v>HAVANT AND EAST HANTS MIND T/A MIND IN HAVANT</v>
      </c>
      <c r="G274" s="24" t="s">
        <v>1193</v>
      </c>
      <c r="H274" s="24" t="s">
        <v>933</v>
      </c>
      <c r="I274" s="24" t="s">
        <v>933</v>
      </c>
      <c r="J274" s="24" t="s">
        <v>190</v>
      </c>
      <c r="K274" s="24" t="s">
        <v>934</v>
      </c>
      <c r="L274" s="25">
        <v>43405</v>
      </c>
      <c r="M274" s="25">
        <v>45962</v>
      </c>
      <c r="N274" s="81">
        <f t="shared" si="51"/>
        <v>46327</v>
      </c>
      <c r="O274" s="77" t="str">
        <f t="shared" ca="1" si="52"/>
        <v>Live</v>
      </c>
      <c r="P274" s="77" t="str" cm="1">
        <f t="array" aca="1" ref="P274" ca="1">_xlfn.IFS((N274-TODAY())&gt;=547,"06 Expires over 18 months",(N274-TODAY())&gt;=365,"05 Expires in 18 months",(N274-TODAY())&gt;=183,"04 Expires in 12 months",(N274-TODAY())&gt;=92,"03 Expires in 6 months",(N274-TODAY())&gt;=31,"02 Expires in 3 months",(N274-TODAY())&gt;=0,"01 Expires in 30 days",(N274-TODAY())&gt;=-31,"01 Expired last 30 days",(N274-TODAY())&gt;=-92,"02 Expired last 3 months",(N274-TODAY())&gt;=-183,"03 Expired last 6 months",(N274-TODAY())&gt;=-365,"04 Expired last 12 months",(N274-TODAY())&gt;=-547,"05 Expired last 18 months",TRUE,"06 Expired over 18 months")</f>
        <v>02 Expires in 3 months</v>
      </c>
      <c r="Q274" s="65">
        <v>1000</v>
      </c>
      <c r="R274" s="84">
        <f t="shared" si="54"/>
        <v>8000</v>
      </c>
      <c r="S274" s="77" t="str" cm="1">
        <f t="array" ref="S274">_xlfn.IFS(R274&gt;5000000,"Gold",R274&gt;=500000,"Silver",R274&gt;30000,"Bronze",TRUE,"Transactional")</f>
        <v>Transactional</v>
      </c>
      <c r="T274" s="24" t="s">
        <v>54</v>
      </c>
      <c r="U274" s="101" t="s">
        <v>116</v>
      </c>
      <c r="V274" s="101" t="s">
        <v>70</v>
      </c>
      <c r="W274" s="77" t="str">
        <f t="shared" si="46"/>
        <v>Yes</v>
      </c>
      <c r="X274" s="77" t="str">
        <f>IFERROR(_xlfn.XLOOKUP(J274&amp;"||"&amp;K274,'Mapping Ref.'!$J$2:$J$538,'Mapping Ref.'!$K$2:$K$538),"")</f>
        <v>Childrens &amp; Adults</v>
      </c>
      <c r="Y274" s="77" t="str" cm="1">
        <f t="array" ref="Y274">_xlfn.IFS(R274&gt;2000000,"For Publication",R274&gt;100000,"PID",R274&gt;30000,"RFQ",TRUE,"Transactional")</f>
        <v>Transactional</v>
      </c>
      <c r="Z274" s="24" t="s">
        <v>101</v>
      </c>
      <c r="AA274" s="32">
        <v>24</v>
      </c>
      <c r="AB274" s="24">
        <v>12</v>
      </c>
      <c r="AC274" s="25">
        <v>43482</v>
      </c>
      <c r="AD274" s="24" t="s">
        <v>1066</v>
      </c>
      <c r="AE274" s="24">
        <v>27948</v>
      </c>
      <c r="AF274" s="24"/>
      <c r="AG274" s="24"/>
      <c r="AH274" s="24" t="s">
        <v>60</v>
      </c>
      <c r="AI274" s="24"/>
      <c r="AJ274" s="24" t="s">
        <v>59</v>
      </c>
      <c r="AK274" s="24"/>
      <c r="AL274" s="24"/>
      <c r="AM274" s="24"/>
      <c r="AN274" s="24"/>
      <c r="AO274" s="24"/>
      <c r="AP274" s="24" t="s">
        <v>60</v>
      </c>
      <c r="AQ274" s="24"/>
      <c r="AR274" s="24"/>
      <c r="AS274" s="89">
        <f t="shared" si="53"/>
        <v>96</v>
      </c>
      <c r="AT274" s="24" t="s">
        <v>1194</v>
      </c>
    </row>
    <row r="275" spans="1:46" x14ac:dyDescent="0.5">
      <c r="A275" s="24">
        <v>316</v>
      </c>
      <c r="B275" s="24"/>
      <c r="C275" s="24"/>
      <c r="D275" s="24" t="s">
        <v>1195</v>
      </c>
      <c r="E275" s="24" t="s">
        <v>1196</v>
      </c>
      <c r="F275" s="77" t="str">
        <f t="shared" si="45"/>
        <v>Aps Group (Aps)</v>
      </c>
      <c r="G275" s="24" t="s">
        <v>1197</v>
      </c>
      <c r="H275" s="24" t="s">
        <v>1198</v>
      </c>
      <c r="I275" s="24" t="s">
        <v>1199</v>
      </c>
      <c r="J275" s="24" t="s">
        <v>107</v>
      </c>
      <c r="K275" s="24" t="s">
        <v>172</v>
      </c>
      <c r="L275" s="25">
        <v>43501</v>
      </c>
      <c r="M275" s="25">
        <v>44596</v>
      </c>
      <c r="N275" s="81">
        <f t="shared" si="51"/>
        <v>44961</v>
      </c>
      <c r="O275" s="77" t="str">
        <f t="shared" ca="1" si="52"/>
        <v>Expired</v>
      </c>
      <c r="P275" s="77" t="str" cm="1">
        <f t="array" aca="1" ref="P275" ca="1">_xlfn.IFS((N275-TODAY())&gt;=547,"06 Expires over 18 months",(N275-TODAY())&gt;=365,"05 Expires in 18 months",(N275-TODAY())&gt;=183,"04 Expires in 12 months",(N275-TODAY())&gt;=92,"03 Expires in 6 months",(N275-TODAY())&gt;=31,"02 Expires in 3 months",(N275-TODAY())&gt;=0,"01 Expires in 30 days",(N275-TODAY())&gt;=-31,"01 Expired last 30 days",(N275-TODAY())&gt;=-92,"02 Expired last 3 months",(N275-TODAY())&gt;=-183,"03 Expired last 6 months",(N275-TODAY())&gt;=-365,"04 Expired last 12 months",(N275-TODAY())&gt;=-547,"05 Expired last 18 months",TRUE,"06 Expired over 18 months")</f>
        <v>06 Expired over 18 months</v>
      </c>
      <c r="Q275" s="65">
        <v>3600</v>
      </c>
      <c r="R275" s="84">
        <f t="shared" si="54"/>
        <v>14100</v>
      </c>
      <c r="S275" s="77" t="str" cm="1">
        <f t="array" ref="S275">_xlfn.IFS(R275&gt;5000000,"Gold",R275&gt;=500000,"Silver",R275&gt;30000,"Bronze",TRUE,"Transactional")</f>
        <v>Transactional</v>
      </c>
      <c r="T275" s="24" t="s">
        <v>54</v>
      </c>
      <c r="U275" s="101" t="s">
        <v>393</v>
      </c>
      <c r="V275" s="101" t="s">
        <v>1200</v>
      </c>
      <c r="W275" s="77" t="str">
        <f t="shared" si="46"/>
        <v>Yes</v>
      </c>
      <c r="X275" s="77" t="str">
        <f>IFERROR(_xlfn.XLOOKUP(J275&amp;"||"&amp;K275,'Mapping Ref.'!$J$2:$J$538,'Mapping Ref.'!$K$2:$K$538),"")</f>
        <v>Construction &amp; Estates</v>
      </c>
      <c r="Y275" s="77" t="str" cm="1">
        <f t="array" ref="Y275">_xlfn.IFS(R275&gt;2000000,"For Publication",R275&gt;100000,"PID",R275&gt;30000,"RFQ",TRUE,"Transactional")</f>
        <v>Transactional</v>
      </c>
      <c r="Z275" s="24" t="s">
        <v>303</v>
      </c>
      <c r="AA275" s="32">
        <v>36</v>
      </c>
      <c r="AB275" s="24">
        <v>12</v>
      </c>
      <c r="AC275" s="25">
        <v>43482</v>
      </c>
      <c r="AD275" s="24" t="s">
        <v>58</v>
      </c>
      <c r="AE275" s="24"/>
      <c r="AF275" s="24"/>
      <c r="AG275" s="24"/>
      <c r="AH275" s="24" t="s">
        <v>60</v>
      </c>
      <c r="AI275" s="24"/>
      <c r="AJ275" s="24" t="s">
        <v>60</v>
      </c>
      <c r="AK275" s="24"/>
      <c r="AL275" s="24"/>
      <c r="AM275" s="24"/>
      <c r="AN275" s="24"/>
      <c r="AO275" s="24"/>
      <c r="AP275" s="24" t="s">
        <v>60</v>
      </c>
      <c r="AQ275" s="24"/>
      <c r="AR275" s="24"/>
      <c r="AS275" s="89">
        <f t="shared" si="53"/>
        <v>47</v>
      </c>
      <c r="AT275" s="24"/>
    </row>
    <row r="276" spans="1:46" x14ac:dyDescent="0.5">
      <c r="A276" s="24">
        <v>317</v>
      </c>
      <c r="B276" s="24"/>
      <c r="C276" s="24"/>
      <c r="D276" s="24" t="s">
        <v>1201</v>
      </c>
      <c r="E276" s="24" t="s">
        <v>1202</v>
      </c>
      <c r="F276" s="77" t="str">
        <f t="shared" si="45"/>
        <v>PORTALPLANQUEST LTD T/A PLANNING PORTAL</v>
      </c>
      <c r="G276" s="24" t="s">
        <v>1203</v>
      </c>
      <c r="H276" s="24" t="s">
        <v>972</v>
      </c>
      <c r="I276" s="24" t="s">
        <v>972</v>
      </c>
      <c r="J276" s="24" t="s">
        <v>107</v>
      </c>
      <c r="K276" s="24" t="s">
        <v>1204</v>
      </c>
      <c r="L276" s="25">
        <v>43466</v>
      </c>
      <c r="M276" s="25">
        <v>45382</v>
      </c>
      <c r="N276" s="81">
        <f t="shared" si="51"/>
        <v>45747</v>
      </c>
      <c r="O276" s="77" t="str">
        <f t="shared" ca="1" si="52"/>
        <v>Expired</v>
      </c>
      <c r="P276" s="77" t="str" cm="1">
        <f t="array" aca="1" ref="P276" ca="1">_xlfn.IFS((N276-TODAY())&gt;=547,"06 Expires over 18 months",(N276-TODAY())&gt;=365,"05 Expires in 18 months",(N276-TODAY())&gt;=183,"04 Expires in 12 months",(N276-TODAY())&gt;=92,"03 Expires in 6 months",(N276-TODAY())&gt;=31,"02 Expires in 3 months",(N276-TODAY())&gt;=0,"01 Expires in 30 days",(N276-TODAY())&gt;=-31,"01 Expired last 30 days",(N276-TODAY())&gt;=-92,"02 Expired last 3 months",(N276-TODAY())&gt;=-183,"03 Expired last 6 months",(N276-TODAY())&gt;=-365,"04 Expired last 12 months",(N276-TODAY())&gt;=-547,"05 Expired last 18 months",TRUE,"06 Expired over 18 months")</f>
        <v>05 Expired last 18 months</v>
      </c>
      <c r="Q276" s="104"/>
      <c r="R276" s="84">
        <v>0</v>
      </c>
      <c r="S276" s="77" t="str" cm="1">
        <f t="array" ref="S276">_xlfn.IFS(R276&gt;5000000,"Gold",R276&gt;=500000,"Silver",R276&gt;30000,"Bronze",TRUE,"Transactional")</f>
        <v>Transactional</v>
      </c>
      <c r="T276" s="24" t="s">
        <v>54</v>
      </c>
      <c r="U276" s="101" t="s">
        <v>208</v>
      </c>
      <c r="V276" s="101" t="s">
        <v>209</v>
      </c>
      <c r="W276" s="77" t="str">
        <f t="shared" si="46"/>
        <v>Yes</v>
      </c>
      <c r="X276" s="77" t="str">
        <f>IFERROR(_xlfn.XLOOKUP(J276&amp;"||"&amp;K276,'Mapping Ref.'!$J$2:$J$538,'Mapping Ref.'!$K$2:$K$538),"")</f>
        <v>Construction &amp; Estates</v>
      </c>
      <c r="Y276" s="77" t="str" cm="1">
        <f t="array" ref="Y276">_xlfn.IFS(R276&gt;2000000,"For Publication",R276&gt;100000,"PID",R276&gt;30000,"RFQ",TRUE,"Transactional")</f>
        <v>Transactional</v>
      </c>
      <c r="Z276" s="24" t="s">
        <v>101</v>
      </c>
      <c r="AA276" s="32">
        <v>60</v>
      </c>
      <c r="AB276" s="24">
        <v>12</v>
      </c>
      <c r="AC276" s="25">
        <v>43486</v>
      </c>
      <c r="AD276" s="24" t="s">
        <v>102</v>
      </c>
      <c r="AE276" s="24"/>
      <c r="AF276" s="24"/>
      <c r="AG276" s="24"/>
      <c r="AH276" s="24" t="s">
        <v>60</v>
      </c>
      <c r="AI276" s="24"/>
      <c r="AJ276" s="24" t="s">
        <v>60</v>
      </c>
      <c r="AK276" s="24"/>
      <c r="AL276" s="24"/>
      <c r="AM276" s="24"/>
      <c r="AN276" s="24"/>
      <c r="AO276" s="24">
        <v>0</v>
      </c>
      <c r="AP276" s="24" t="s">
        <v>60</v>
      </c>
      <c r="AQ276" s="24"/>
      <c r="AR276" s="24"/>
      <c r="AS276" s="89">
        <f t="shared" si="53"/>
        <v>74</v>
      </c>
      <c r="AT276" s="24" t="s">
        <v>1201</v>
      </c>
    </row>
    <row r="277" spans="1:46" x14ac:dyDescent="0.5">
      <c r="A277" s="24">
        <v>318</v>
      </c>
      <c r="B277" s="24"/>
      <c r="C277" s="24"/>
      <c r="D277" s="24" t="s">
        <v>1205</v>
      </c>
      <c r="E277" s="24" t="s">
        <v>1206</v>
      </c>
      <c r="F277" s="77" t="str">
        <f t="shared" si="45"/>
        <v>JIGSAW OCCUPATIONAL THERAPY</v>
      </c>
      <c r="G277" s="24" t="s">
        <v>1205</v>
      </c>
      <c r="H277" s="24" t="s">
        <v>1041</v>
      </c>
      <c r="I277" s="24" t="s">
        <v>1041</v>
      </c>
      <c r="J277" s="24" t="s">
        <v>190</v>
      </c>
      <c r="K277" s="24" t="s">
        <v>1207</v>
      </c>
      <c r="L277" s="25">
        <v>43483</v>
      </c>
      <c r="M277" s="25">
        <v>43555</v>
      </c>
      <c r="N277" s="81">
        <f t="shared" si="51"/>
        <v>43555</v>
      </c>
      <c r="O277" s="77" t="str">
        <f t="shared" ca="1" si="52"/>
        <v>Expired</v>
      </c>
      <c r="P277" s="77" t="str" cm="1">
        <f t="array" aca="1" ref="P277" ca="1">_xlfn.IFS((N277-TODAY())&gt;=547,"06 Expires over 18 months",(N277-TODAY())&gt;=365,"05 Expires in 18 months",(N277-TODAY())&gt;=183,"04 Expires in 12 months",(N277-TODAY())&gt;=92,"03 Expires in 6 months",(N277-TODAY())&gt;=31,"02 Expires in 3 months",(N277-TODAY())&gt;=0,"01 Expires in 30 days",(N277-TODAY())&gt;=-31,"01 Expired last 30 days",(N277-TODAY())&gt;=-92,"02 Expired last 3 months",(N277-TODAY())&gt;=-183,"03 Expired last 6 months",(N277-TODAY())&gt;=-365,"04 Expired last 12 months",(N277-TODAY())&gt;=-547,"05 Expired last 18 months",TRUE,"06 Expired over 18 months")</f>
        <v>06 Expired over 18 months</v>
      </c>
      <c r="Q277" s="65">
        <v>4463</v>
      </c>
      <c r="R277" s="84">
        <f t="shared" ref="R277:R295" si="55">MAX(Q277,Q277*N(AS277)/12)</f>
        <v>4463</v>
      </c>
      <c r="S277" s="77" t="str" cm="1">
        <f t="array" ref="S277">_xlfn.IFS(R277&gt;5000000,"Gold",R277&gt;=500000,"Silver",R277&gt;30000,"Bronze",TRUE,"Transactional")</f>
        <v>Transactional</v>
      </c>
      <c r="T277" s="24" t="s">
        <v>54</v>
      </c>
      <c r="U277" s="101" t="s">
        <v>69</v>
      </c>
      <c r="V277" s="101" t="s">
        <v>1208</v>
      </c>
      <c r="W277" s="77" t="str">
        <f t="shared" si="46"/>
        <v>No</v>
      </c>
      <c r="X277" s="77" t="str">
        <f>IFERROR(_xlfn.XLOOKUP(J277&amp;"||"&amp;K277,'Mapping Ref.'!$J$2:$J$538,'Mapping Ref.'!$K$2:$K$538),"")</f>
        <v>Childrens &amp; Adults</v>
      </c>
      <c r="Y277" s="77" t="str" cm="1">
        <f t="array" ref="Y277">_xlfn.IFS(R277&gt;2000000,"For Publication",R277&gt;100000,"PID",R277&gt;30000,"RFQ",TRUE,"Transactional")</f>
        <v>Transactional</v>
      </c>
      <c r="Z277" s="24" t="s">
        <v>86</v>
      </c>
      <c r="AA277" s="32">
        <v>3</v>
      </c>
      <c r="AB277" s="24">
        <v>0</v>
      </c>
      <c r="AC277" s="25">
        <v>43487</v>
      </c>
      <c r="AD277" s="24" t="s">
        <v>58</v>
      </c>
      <c r="AE277" s="24"/>
      <c r="AF277" s="24"/>
      <c r="AG277" s="24"/>
      <c r="AH277" s="24" t="s">
        <v>59</v>
      </c>
      <c r="AI277" s="24"/>
      <c r="AJ277" s="24" t="s">
        <v>60</v>
      </c>
      <c r="AK277" s="24"/>
      <c r="AL277" s="24"/>
      <c r="AM277" s="24"/>
      <c r="AN277" s="24"/>
      <c r="AO277" s="24">
        <v>0</v>
      </c>
      <c r="AP277" s="24" t="s">
        <v>60</v>
      </c>
      <c r="AQ277" s="24"/>
      <c r="AR277" s="24"/>
      <c r="AS277" s="89">
        <f t="shared" si="53"/>
        <v>2</v>
      </c>
      <c r="AT277" s="24" t="s">
        <v>1209</v>
      </c>
    </row>
    <row r="278" spans="1:46" x14ac:dyDescent="0.5">
      <c r="A278" s="24">
        <v>319</v>
      </c>
      <c r="B278" s="24"/>
      <c r="C278" s="24"/>
      <c r="D278" s="24" t="s">
        <v>1210</v>
      </c>
      <c r="E278" s="24" t="s">
        <v>1211</v>
      </c>
      <c r="F278" s="77" t="str">
        <f t="shared" si="45"/>
        <v>RIVERMEADE SIGNS LTD</v>
      </c>
      <c r="G278" s="24" t="s">
        <v>1212</v>
      </c>
      <c r="H278" s="24" t="s">
        <v>1213</v>
      </c>
      <c r="I278" s="24" t="s">
        <v>1213</v>
      </c>
      <c r="J278" s="24" t="s">
        <v>107</v>
      </c>
      <c r="K278" s="24" t="s">
        <v>504</v>
      </c>
      <c r="L278" s="25">
        <v>43406</v>
      </c>
      <c r="M278" s="25">
        <v>43771</v>
      </c>
      <c r="N278" s="81">
        <f t="shared" si="51"/>
        <v>44502</v>
      </c>
      <c r="O278" s="77" t="str">
        <f t="shared" ca="1" si="52"/>
        <v>Expired</v>
      </c>
      <c r="P278" s="77" t="str" cm="1">
        <f t="array" aca="1" ref="P278" ca="1">_xlfn.IFS((N278-TODAY())&gt;=547,"06 Expires over 18 months",(N278-TODAY())&gt;=365,"05 Expires in 18 months",(N278-TODAY())&gt;=183,"04 Expires in 12 months",(N278-TODAY())&gt;=92,"03 Expires in 6 months",(N278-TODAY())&gt;=31,"02 Expires in 3 months",(N278-TODAY())&gt;=0,"01 Expires in 30 days",(N278-TODAY())&gt;=-31,"01 Expired last 30 days",(N278-TODAY())&gt;=-92,"02 Expired last 3 months",(N278-TODAY())&gt;=-183,"03 Expired last 6 months",(N278-TODAY())&gt;=-365,"04 Expired last 12 months",(N278-TODAY())&gt;=-547,"05 Expired last 18 months",TRUE,"06 Expired over 18 months")</f>
        <v>06 Expired over 18 months</v>
      </c>
      <c r="Q278" s="65">
        <v>35812</v>
      </c>
      <c r="R278" s="84">
        <f t="shared" si="55"/>
        <v>107436</v>
      </c>
      <c r="S278" s="77" t="str" cm="1">
        <f t="array" ref="S278">_xlfn.IFS(R278&gt;5000000,"Gold",R278&gt;=500000,"Silver",R278&gt;30000,"Bronze",TRUE,"Transactional")</f>
        <v>Bronze</v>
      </c>
      <c r="T278" s="24" t="s">
        <v>122</v>
      </c>
      <c r="U278" s="101" t="s">
        <v>99</v>
      </c>
      <c r="V278" s="101" t="s">
        <v>100</v>
      </c>
      <c r="W278" s="77" t="str">
        <f t="shared" si="46"/>
        <v>Yes</v>
      </c>
      <c r="X278" s="77" t="str">
        <f>IFERROR(_xlfn.XLOOKUP(J278&amp;"||"&amp;K278,'Mapping Ref.'!$J$2:$J$538,'Mapping Ref.'!$K$2:$K$538),"")</f>
        <v>Construction &amp; Estates</v>
      </c>
      <c r="Y278" s="77" t="str" cm="1">
        <f t="array" ref="Y278">_xlfn.IFS(R278&gt;2000000,"For Publication",R278&gt;100000,"PID",R278&gt;30000,"RFQ",TRUE,"Transactional")</f>
        <v>PID</v>
      </c>
      <c r="Z278" s="24" t="s">
        <v>101</v>
      </c>
      <c r="AA278" s="32">
        <v>12</v>
      </c>
      <c r="AB278" s="24">
        <v>24</v>
      </c>
      <c r="AC278" s="25">
        <v>43487</v>
      </c>
      <c r="AD278" s="24" t="s">
        <v>102</v>
      </c>
      <c r="AE278" s="24"/>
      <c r="AF278" s="24"/>
      <c r="AG278" s="24"/>
      <c r="AH278" s="24" t="s">
        <v>60</v>
      </c>
      <c r="AI278" s="24"/>
      <c r="AJ278" s="24" t="s">
        <v>60</v>
      </c>
      <c r="AK278" s="24"/>
      <c r="AL278" s="24"/>
      <c r="AM278" s="24"/>
      <c r="AN278" s="24"/>
      <c r="AO278" s="24"/>
      <c r="AP278" s="24" t="s">
        <v>60</v>
      </c>
      <c r="AQ278" s="24"/>
      <c r="AR278" s="24"/>
      <c r="AS278" s="89">
        <f t="shared" si="53"/>
        <v>36</v>
      </c>
      <c r="AT278" s="24" t="s">
        <v>1214</v>
      </c>
    </row>
    <row r="279" spans="1:46" x14ac:dyDescent="0.5">
      <c r="A279" s="24">
        <v>320</v>
      </c>
      <c r="B279" s="24"/>
      <c r="C279" s="24"/>
      <c r="D279" s="24" t="s">
        <v>1215</v>
      </c>
      <c r="E279" s="24" t="s">
        <v>1216</v>
      </c>
      <c r="F279" s="77" t="str">
        <f t="shared" si="45"/>
        <v>VALTECH UK LTD</v>
      </c>
      <c r="G279" s="24" t="s">
        <v>1217</v>
      </c>
      <c r="H279" s="24" t="s">
        <v>1198</v>
      </c>
      <c r="I279" s="24" t="s">
        <v>1199</v>
      </c>
      <c r="J279" s="24" t="s">
        <v>107</v>
      </c>
      <c r="K279" s="24" t="s">
        <v>172</v>
      </c>
      <c r="L279" s="25">
        <v>43501</v>
      </c>
      <c r="M279" s="25">
        <v>43865</v>
      </c>
      <c r="N279" s="81">
        <f t="shared" si="51"/>
        <v>43865</v>
      </c>
      <c r="O279" s="77" t="str">
        <f t="shared" ca="1" si="52"/>
        <v>Expired</v>
      </c>
      <c r="P279" s="77" t="str" cm="1">
        <f t="array" aca="1" ref="P279" ca="1">_xlfn.IFS((N279-TODAY())&gt;=547,"06 Expires over 18 months",(N279-TODAY())&gt;=365,"05 Expires in 18 months",(N279-TODAY())&gt;=183,"04 Expires in 12 months",(N279-TODAY())&gt;=92,"03 Expires in 6 months",(N279-TODAY())&gt;=31,"02 Expires in 3 months",(N279-TODAY())&gt;=0,"01 Expires in 30 days",(N279-TODAY())&gt;=-31,"01 Expired last 30 days",(N279-TODAY())&gt;=-92,"02 Expired last 3 months",(N279-TODAY())&gt;=-183,"03 Expired last 6 months",(N279-TODAY())&gt;=-365,"04 Expired last 12 months",(N279-TODAY())&gt;=-547,"05 Expired last 18 months",TRUE,"06 Expired over 18 months")</f>
        <v>06 Expired over 18 months</v>
      </c>
      <c r="Q279" s="65">
        <v>3600</v>
      </c>
      <c r="R279" s="84">
        <f t="shared" si="55"/>
        <v>3600</v>
      </c>
      <c r="S279" s="77" t="str" cm="1">
        <f t="array" ref="S279">_xlfn.IFS(R279&gt;5000000,"Gold",R279&gt;=500000,"Silver",R279&gt;30000,"Bronze",TRUE,"Transactional")</f>
        <v>Transactional</v>
      </c>
      <c r="T279" s="24" t="s">
        <v>54</v>
      </c>
      <c r="U279" s="101" t="s">
        <v>208</v>
      </c>
      <c r="V279" s="101" t="s">
        <v>209</v>
      </c>
      <c r="W279" s="77" t="str">
        <f t="shared" si="46"/>
        <v>No</v>
      </c>
      <c r="X279" s="77" t="str">
        <f>IFERROR(_xlfn.XLOOKUP(J279&amp;"||"&amp;K279,'Mapping Ref.'!$J$2:$J$538,'Mapping Ref.'!$K$2:$K$538),"")</f>
        <v>Construction &amp; Estates</v>
      </c>
      <c r="Y279" s="77" t="str" cm="1">
        <f t="array" ref="Y279">_xlfn.IFS(R279&gt;2000000,"For Publication",R279&gt;100000,"PID",R279&gt;30000,"RFQ",TRUE,"Transactional")</f>
        <v>Transactional</v>
      </c>
      <c r="Z279" s="24" t="s">
        <v>303</v>
      </c>
      <c r="AA279" s="32">
        <v>12</v>
      </c>
      <c r="AB279" s="24">
        <v>0</v>
      </c>
      <c r="AC279" s="25">
        <v>43487</v>
      </c>
      <c r="AD279" s="24" t="s">
        <v>58</v>
      </c>
      <c r="AE279" s="24"/>
      <c r="AF279" s="24"/>
      <c r="AG279" s="24"/>
      <c r="AH279" s="24" t="s">
        <v>60</v>
      </c>
      <c r="AI279" s="24"/>
      <c r="AJ279" s="24" t="s">
        <v>60</v>
      </c>
      <c r="AK279" s="24"/>
      <c r="AL279" s="24"/>
      <c r="AM279" s="24"/>
      <c r="AN279" s="24"/>
      <c r="AO279" s="24"/>
      <c r="AP279" s="24" t="s">
        <v>60</v>
      </c>
      <c r="AQ279" s="24"/>
      <c r="AR279" s="24"/>
      <c r="AS279" s="89">
        <f t="shared" si="53"/>
        <v>11</v>
      </c>
      <c r="AT279" s="24" t="s">
        <v>1218</v>
      </c>
    </row>
    <row r="280" spans="1:46" x14ac:dyDescent="0.5">
      <c r="A280" s="24">
        <v>321</v>
      </c>
      <c r="B280" s="24"/>
      <c r="C280" s="24"/>
      <c r="D280" s="24" t="s">
        <v>1219</v>
      </c>
      <c r="E280" s="24" t="s">
        <v>1220</v>
      </c>
      <c r="F280" s="77" t="str">
        <f t="shared" si="45"/>
        <v>PLUS AGENCY LIMITED</v>
      </c>
      <c r="G280" s="24" t="s">
        <v>1221</v>
      </c>
      <c r="H280" s="24" t="s">
        <v>1213</v>
      </c>
      <c r="I280" s="24" t="s">
        <v>1213</v>
      </c>
      <c r="J280" s="24" t="s">
        <v>107</v>
      </c>
      <c r="K280" s="24" t="s">
        <v>504</v>
      </c>
      <c r="L280" s="25">
        <v>43391</v>
      </c>
      <c r="M280" s="25">
        <v>43743</v>
      </c>
      <c r="N280" s="81">
        <f t="shared" si="51"/>
        <v>43743</v>
      </c>
      <c r="O280" s="77" t="str">
        <f t="shared" ca="1" si="52"/>
        <v>Expired</v>
      </c>
      <c r="P280" s="77" t="str" cm="1">
        <f t="array" aca="1" ref="P280" ca="1">_xlfn.IFS((N280-TODAY())&gt;=547,"06 Expires over 18 months",(N280-TODAY())&gt;=365,"05 Expires in 18 months",(N280-TODAY())&gt;=183,"04 Expires in 12 months",(N280-TODAY())&gt;=92,"03 Expires in 6 months",(N280-TODAY())&gt;=31,"02 Expires in 3 months",(N280-TODAY())&gt;=0,"01 Expires in 30 days",(N280-TODAY())&gt;=-31,"01 Expired last 30 days",(N280-TODAY())&gt;=-92,"02 Expired last 3 months",(N280-TODAY())&gt;=-183,"03 Expired last 6 months",(N280-TODAY())&gt;=-365,"04 Expired last 12 months",(N280-TODAY())&gt;=-547,"05 Expired last 18 months",TRUE,"06 Expired over 18 months")</f>
        <v>06 Expired over 18 months</v>
      </c>
      <c r="Q280" s="65">
        <v>21100</v>
      </c>
      <c r="R280" s="84">
        <f t="shared" si="55"/>
        <v>21100</v>
      </c>
      <c r="S280" s="77" t="str" cm="1">
        <f t="array" ref="S280">_xlfn.IFS(R280&gt;5000000,"Gold",R280&gt;=500000,"Silver",R280&gt;30000,"Bronze",TRUE,"Transactional")</f>
        <v>Transactional</v>
      </c>
      <c r="T280" s="24" t="s">
        <v>54</v>
      </c>
      <c r="U280" s="101" t="s">
        <v>237</v>
      </c>
      <c r="V280" s="101" t="s">
        <v>238</v>
      </c>
      <c r="W280" s="77" t="str">
        <f t="shared" si="46"/>
        <v>No</v>
      </c>
      <c r="X280" s="77" t="str">
        <f>IFERROR(_xlfn.XLOOKUP(J280&amp;"||"&amp;K280,'Mapping Ref.'!$J$2:$J$538,'Mapping Ref.'!$K$2:$K$538),"")</f>
        <v>Construction &amp; Estates</v>
      </c>
      <c r="Y280" s="77" t="str" cm="1">
        <f t="array" ref="Y280">_xlfn.IFS(R280&gt;2000000,"For Publication",R280&gt;100000,"PID",R280&gt;30000,"RFQ",TRUE,"Transactional")</f>
        <v>Transactional</v>
      </c>
      <c r="Z280" s="24" t="s">
        <v>101</v>
      </c>
      <c r="AA280" s="32">
        <v>12</v>
      </c>
      <c r="AB280" s="24">
        <v>0</v>
      </c>
      <c r="AC280" s="25">
        <v>43487</v>
      </c>
      <c r="AD280" s="24" t="s">
        <v>102</v>
      </c>
      <c r="AE280" s="24"/>
      <c r="AF280" s="24"/>
      <c r="AG280" s="24"/>
      <c r="AH280" s="24" t="s">
        <v>60</v>
      </c>
      <c r="AI280" s="24"/>
      <c r="AJ280" s="24" t="s">
        <v>60</v>
      </c>
      <c r="AK280" s="24"/>
      <c r="AL280" s="24"/>
      <c r="AM280" s="24"/>
      <c r="AN280" s="24"/>
      <c r="AO280" s="24">
        <v>0</v>
      </c>
      <c r="AP280" s="24" t="s">
        <v>60</v>
      </c>
      <c r="AQ280" s="24"/>
      <c r="AR280" s="24"/>
      <c r="AS280" s="89">
        <f t="shared" si="53"/>
        <v>11</v>
      </c>
      <c r="AT280" s="24" t="s">
        <v>1222</v>
      </c>
    </row>
    <row r="281" spans="1:46" x14ac:dyDescent="0.5">
      <c r="A281" s="24">
        <v>322</v>
      </c>
      <c r="B281" s="24"/>
      <c r="C281" s="24"/>
      <c r="D281" s="24" t="s">
        <v>1223</v>
      </c>
      <c r="E281" s="24" t="s">
        <v>1224</v>
      </c>
      <c r="F281" s="77" t="str">
        <f t="shared" si="45"/>
        <v>NEW LEVEL ACADEMY</v>
      </c>
      <c r="G281" s="24" t="s">
        <v>1225</v>
      </c>
      <c r="H281" s="24" t="s">
        <v>754</v>
      </c>
      <c r="I281" s="24" t="s">
        <v>754</v>
      </c>
      <c r="J281" s="24" t="s">
        <v>190</v>
      </c>
      <c r="K281" s="24" t="s">
        <v>755</v>
      </c>
      <c r="L281" s="25">
        <v>43346</v>
      </c>
      <c r="M281" s="25">
        <v>43708</v>
      </c>
      <c r="N281" s="81">
        <f t="shared" si="51"/>
        <v>43708</v>
      </c>
      <c r="O281" s="77" t="str">
        <f t="shared" ca="1" si="52"/>
        <v>Expired</v>
      </c>
      <c r="P281" s="77" t="str" cm="1">
        <f t="array" aca="1" ref="P281" ca="1">_xlfn.IFS((N281-TODAY())&gt;=547,"06 Expires over 18 months",(N281-TODAY())&gt;=365,"05 Expires in 18 months",(N281-TODAY())&gt;=183,"04 Expires in 12 months",(N281-TODAY())&gt;=92,"03 Expires in 6 months",(N281-TODAY())&gt;=31,"02 Expires in 3 months",(N281-TODAY())&gt;=0,"01 Expires in 30 days",(N281-TODAY())&gt;=-31,"01 Expired last 30 days",(N281-TODAY())&gt;=-92,"02 Expired last 3 months",(N281-TODAY())&gt;=-183,"03 Expired last 6 months",(N281-TODAY())&gt;=-365,"04 Expired last 12 months",(N281-TODAY())&gt;=-547,"05 Expired last 18 months",TRUE,"06 Expired over 18 months")</f>
        <v>06 Expired over 18 months</v>
      </c>
      <c r="Q281" s="65">
        <v>24000</v>
      </c>
      <c r="R281" s="84">
        <f t="shared" si="55"/>
        <v>24000</v>
      </c>
      <c r="S281" s="77" t="str" cm="1">
        <f t="array" ref="S281">_xlfn.IFS(R281&gt;5000000,"Gold",R281&gt;=500000,"Silver",R281&gt;30000,"Bronze",TRUE,"Transactional")</f>
        <v>Transactional</v>
      </c>
      <c r="T281" s="24" t="s">
        <v>54</v>
      </c>
      <c r="U281" s="101" t="s">
        <v>84</v>
      </c>
      <c r="V281" s="101" t="s">
        <v>157</v>
      </c>
      <c r="W281" s="77" t="str">
        <f t="shared" si="46"/>
        <v>No</v>
      </c>
      <c r="X281" s="77" t="str">
        <f>IFERROR(_xlfn.XLOOKUP(J281&amp;"||"&amp;K281,'Mapping Ref.'!$J$2:$J$538,'Mapping Ref.'!$K$2:$K$538),"")</f>
        <v>Childrens &amp; Adults</v>
      </c>
      <c r="Y281" s="77" t="str" cm="1">
        <f t="array" ref="Y281">_xlfn.IFS(R281&gt;2000000,"For Publication",R281&gt;100000,"PID",R281&gt;30000,"RFQ",TRUE,"Transactional")</f>
        <v>Transactional</v>
      </c>
      <c r="Z281" s="24" t="s">
        <v>86</v>
      </c>
      <c r="AA281" s="32">
        <v>12</v>
      </c>
      <c r="AB281" s="24">
        <v>0</v>
      </c>
      <c r="AC281" s="25">
        <v>43489</v>
      </c>
      <c r="AD281" s="24" t="s">
        <v>58</v>
      </c>
      <c r="AE281" s="24">
        <v>0</v>
      </c>
      <c r="AF281" s="24"/>
      <c r="AG281" s="24"/>
      <c r="AH281" s="24" t="s">
        <v>60</v>
      </c>
      <c r="AI281" s="24"/>
      <c r="AJ281" s="24" t="s">
        <v>60</v>
      </c>
      <c r="AK281" s="24"/>
      <c r="AL281" s="24"/>
      <c r="AM281" s="24"/>
      <c r="AN281" s="24"/>
      <c r="AO281" s="24">
        <v>0</v>
      </c>
      <c r="AP281" s="24" t="s">
        <v>60</v>
      </c>
      <c r="AQ281" s="24"/>
      <c r="AR281" s="24"/>
      <c r="AS281" s="89">
        <f t="shared" si="53"/>
        <v>11</v>
      </c>
      <c r="AT281" s="24" t="s">
        <v>1226</v>
      </c>
    </row>
    <row r="282" spans="1:46" x14ac:dyDescent="0.5">
      <c r="A282" s="24">
        <v>323</v>
      </c>
      <c r="B282" s="24"/>
      <c r="C282" s="24"/>
      <c r="D282" s="24" t="s">
        <v>1223</v>
      </c>
      <c r="E282" s="24" t="s">
        <v>1227</v>
      </c>
      <c r="F282" s="77" t="str">
        <f t="shared" si="45"/>
        <v>Gingercat Productions</v>
      </c>
      <c r="G282" s="24" t="s">
        <v>1228</v>
      </c>
      <c r="H282" s="24" t="s">
        <v>754</v>
      </c>
      <c r="I282" s="24" t="s">
        <v>754</v>
      </c>
      <c r="J282" s="24" t="s">
        <v>190</v>
      </c>
      <c r="K282" s="24" t="s">
        <v>755</v>
      </c>
      <c r="L282" s="25">
        <v>43283</v>
      </c>
      <c r="M282" s="25">
        <v>43647</v>
      </c>
      <c r="N282" s="81">
        <f t="shared" si="51"/>
        <v>43647</v>
      </c>
      <c r="O282" s="77" t="str">
        <f t="shared" ca="1" si="52"/>
        <v>Expired</v>
      </c>
      <c r="P282" s="77" t="str" cm="1">
        <f t="array" aca="1" ref="P282" ca="1">_xlfn.IFS((N282-TODAY())&gt;=547,"06 Expires over 18 months",(N282-TODAY())&gt;=365,"05 Expires in 18 months",(N282-TODAY())&gt;=183,"04 Expires in 12 months",(N282-TODAY())&gt;=92,"03 Expires in 6 months",(N282-TODAY())&gt;=31,"02 Expires in 3 months",(N282-TODAY())&gt;=0,"01 Expires in 30 days",(N282-TODAY())&gt;=-31,"01 Expired last 30 days",(N282-TODAY())&gt;=-92,"02 Expired last 3 months",(N282-TODAY())&gt;=-183,"03 Expired last 6 months",(N282-TODAY())&gt;=-365,"04 Expired last 12 months",(N282-TODAY())&gt;=-547,"05 Expired last 18 months",TRUE,"06 Expired over 18 months")</f>
        <v>06 Expired over 18 months</v>
      </c>
      <c r="Q282" s="65">
        <v>14000</v>
      </c>
      <c r="R282" s="84">
        <f t="shared" si="55"/>
        <v>14000</v>
      </c>
      <c r="S282" s="77" t="str" cm="1">
        <f t="array" ref="S282">_xlfn.IFS(R282&gt;5000000,"Gold",R282&gt;=500000,"Silver",R282&gt;30000,"Bronze",TRUE,"Transactional")</f>
        <v>Transactional</v>
      </c>
      <c r="T282" s="24" t="s">
        <v>54</v>
      </c>
      <c r="U282" s="101" t="s">
        <v>190</v>
      </c>
      <c r="V282" s="101" t="s">
        <v>192</v>
      </c>
      <c r="W282" s="77" t="str">
        <f t="shared" si="46"/>
        <v>No</v>
      </c>
      <c r="X282" s="77" t="str">
        <f>IFERROR(_xlfn.XLOOKUP(J282&amp;"||"&amp;K282,'Mapping Ref.'!$J$2:$J$538,'Mapping Ref.'!$K$2:$K$538),"")</f>
        <v>Childrens &amp; Adults</v>
      </c>
      <c r="Y282" s="77" t="str" cm="1">
        <f t="array" ref="Y282">_xlfn.IFS(R282&gt;2000000,"For Publication",R282&gt;100000,"PID",R282&gt;30000,"RFQ",TRUE,"Transactional")</f>
        <v>Transactional</v>
      </c>
      <c r="Z282" s="24" t="s">
        <v>86</v>
      </c>
      <c r="AA282" s="32">
        <v>12</v>
      </c>
      <c r="AB282" s="24">
        <v>0</v>
      </c>
      <c r="AC282" s="25">
        <v>43489</v>
      </c>
      <c r="AD282" s="24" t="s">
        <v>58</v>
      </c>
      <c r="AE282" s="24">
        <v>0</v>
      </c>
      <c r="AF282" s="24"/>
      <c r="AG282" s="24"/>
      <c r="AH282" s="24" t="s">
        <v>59</v>
      </c>
      <c r="AI282" s="24"/>
      <c r="AJ282" s="24" t="s">
        <v>60</v>
      </c>
      <c r="AK282" s="24"/>
      <c r="AL282" s="24"/>
      <c r="AM282" s="24"/>
      <c r="AN282" s="24"/>
      <c r="AO282" s="24">
        <v>0</v>
      </c>
      <c r="AP282" s="24" t="s">
        <v>60</v>
      </c>
      <c r="AQ282" s="24"/>
      <c r="AR282" s="24"/>
      <c r="AS282" s="89">
        <f t="shared" si="53"/>
        <v>11</v>
      </c>
      <c r="AT282" s="24" t="s">
        <v>1228</v>
      </c>
    </row>
    <row r="283" spans="1:46" x14ac:dyDescent="0.5">
      <c r="A283" s="24">
        <v>324</v>
      </c>
      <c r="B283" s="24"/>
      <c r="C283" s="24"/>
      <c r="D283" s="24" t="s">
        <v>1229</v>
      </c>
      <c r="E283" s="24" t="s">
        <v>1230</v>
      </c>
      <c r="F283" s="77" t="str">
        <f t="shared" si="45"/>
        <v>IMPERIAL WEST ACADEMY LTD</v>
      </c>
      <c r="G283" s="24" t="s">
        <v>1231</v>
      </c>
      <c r="H283" s="24" t="s">
        <v>754</v>
      </c>
      <c r="I283" s="24" t="s">
        <v>754</v>
      </c>
      <c r="J283" s="24" t="s">
        <v>190</v>
      </c>
      <c r="K283" s="24" t="s">
        <v>755</v>
      </c>
      <c r="L283" s="25">
        <v>43344</v>
      </c>
      <c r="M283" s="25">
        <v>43677</v>
      </c>
      <c r="N283" s="81">
        <f t="shared" si="51"/>
        <v>43677</v>
      </c>
      <c r="O283" s="77" t="str">
        <f t="shared" ca="1" si="52"/>
        <v>Expired</v>
      </c>
      <c r="P283" s="77" t="str" cm="1">
        <f t="array" aca="1" ref="P283" ca="1">_xlfn.IFS((N283-TODAY())&gt;=547,"06 Expires over 18 months",(N283-TODAY())&gt;=365,"05 Expires in 18 months",(N283-TODAY())&gt;=183,"04 Expires in 12 months",(N283-TODAY())&gt;=92,"03 Expires in 6 months",(N283-TODAY())&gt;=31,"02 Expires in 3 months",(N283-TODAY())&gt;=0,"01 Expires in 30 days",(N283-TODAY())&gt;=-31,"01 Expired last 30 days",(N283-TODAY())&gt;=-92,"02 Expired last 3 months",(N283-TODAY())&gt;=-183,"03 Expired last 6 months",(N283-TODAY())&gt;=-365,"04 Expired last 12 months",(N283-TODAY())&gt;=-547,"05 Expired last 18 months",TRUE,"06 Expired over 18 months")</f>
        <v>06 Expired over 18 months</v>
      </c>
      <c r="Q283" s="65">
        <v>6000</v>
      </c>
      <c r="R283" s="84">
        <f t="shared" si="55"/>
        <v>6000</v>
      </c>
      <c r="S283" s="77" t="str" cm="1">
        <f t="array" ref="S283">_xlfn.IFS(R283&gt;5000000,"Gold",R283&gt;=500000,"Silver",R283&gt;30000,"Bronze",TRUE,"Transactional")</f>
        <v>Transactional</v>
      </c>
      <c r="T283" s="24" t="s">
        <v>54</v>
      </c>
      <c r="U283" s="101" t="s">
        <v>84</v>
      </c>
      <c r="V283" s="101" t="s">
        <v>214</v>
      </c>
      <c r="W283" s="77" t="str">
        <f t="shared" si="46"/>
        <v>No</v>
      </c>
      <c r="X283" s="77" t="str">
        <f>IFERROR(_xlfn.XLOOKUP(J283&amp;"||"&amp;K283,'Mapping Ref.'!$J$2:$J$538,'Mapping Ref.'!$K$2:$K$538),"")</f>
        <v>Childrens &amp; Adults</v>
      </c>
      <c r="Y283" s="77" t="str" cm="1">
        <f t="array" ref="Y283">_xlfn.IFS(R283&gt;2000000,"For Publication",R283&gt;100000,"PID",R283&gt;30000,"RFQ",TRUE,"Transactional")</f>
        <v>Transactional</v>
      </c>
      <c r="Z283" s="24" t="s">
        <v>86</v>
      </c>
      <c r="AA283" s="32">
        <v>11</v>
      </c>
      <c r="AB283" s="24">
        <v>0</v>
      </c>
      <c r="AC283" s="25">
        <v>43489</v>
      </c>
      <c r="AD283" s="24" t="s">
        <v>58</v>
      </c>
      <c r="AE283" s="24">
        <v>0</v>
      </c>
      <c r="AF283" s="24"/>
      <c r="AG283" s="24"/>
      <c r="AH283" s="24" t="s">
        <v>59</v>
      </c>
      <c r="AI283" s="24"/>
      <c r="AJ283" s="24" t="s">
        <v>60</v>
      </c>
      <c r="AK283" s="24"/>
      <c r="AL283" s="24"/>
      <c r="AM283" s="24"/>
      <c r="AN283" s="24"/>
      <c r="AO283" s="24">
        <v>0</v>
      </c>
      <c r="AP283" s="24" t="s">
        <v>60</v>
      </c>
      <c r="AQ283" s="24"/>
      <c r="AR283" s="24"/>
      <c r="AS283" s="89">
        <f t="shared" si="53"/>
        <v>10</v>
      </c>
      <c r="AT283" s="24" t="s">
        <v>1232</v>
      </c>
    </row>
    <row r="284" spans="1:46" x14ac:dyDescent="0.5">
      <c r="A284" s="24">
        <v>326</v>
      </c>
      <c r="B284" s="24"/>
      <c r="C284" s="24"/>
      <c r="D284" s="24" t="s">
        <v>1233</v>
      </c>
      <c r="E284" s="24" t="s">
        <v>1234</v>
      </c>
      <c r="F284" s="77" t="str">
        <f t="shared" si="45"/>
        <v>OS-B DESIGN LTD</v>
      </c>
      <c r="G284" s="24" t="s">
        <v>1235</v>
      </c>
      <c r="H284" s="24" t="s">
        <v>1213</v>
      </c>
      <c r="I284" s="24" t="s">
        <v>1213</v>
      </c>
      <c r="J284" s="24" t="s">
        <v>107</v>
      </c>
      <c r="K284" s="24" t="s">
        <v>1236</v>
      </c>
      <c r="L284" s="25">
        <v>43493</v>
      </c>
      <c r="M284" s="25">
        <v>43858</v>
      </c>
      <c r="N284" s="81">
        <f t="shared" si="51"/>
        <v>43858</v>
      </c>
      <c r="O284" s="77" t="str">
        <f t="shared" ca="1" si="52"/>
        <v>Expired</v>
      </c>
      <c r="P284" s="77" t="str" cm="1">
        <f t="array" aca="1" ref="P284" ca="1">_xlfn.IFS((N284-TODAY())&gt;=547,"06 Expires over 18 months",(N284-TODAY())&gt;=365,"05 Expires in 18 months",(N284-TODAY())&gt;=183,"04 Expires in 12 months",(N284-TODAY())&gt;=92,"03 Expires in 6 months",(N284-TODAY())&gt;=31,"02 Expires in 3 months",(N284-TODAY())&gt;=0,"01 Expires in 30 days",(N284-TODAY())&gt;=-31,"01 Expired last 30 days",(N284-TODAY())&gt;=-92,"02 Expired last 3 months",(N284-TODAY())&gt;=-183,"03 Expired last 6 months",(N284-TODAY())&gt;=-365,"04 Expired last 12 months",(N284-TODAY())&gt;=-547,"05 Expired last 18 months",TRUE,"06 Expired over 18 months")</f>
        <v>06 Expired over 18 months</v>
      </c>
      <c r="Q284" s="65">
        <v>8000</v>
      </c>
      <c r="R284" s="84">
        <f t="shared" si="55"/>
        <v>8000</v>
      </c>
      <c r="S284" s="77" t="str" cm="1">
        <f t="array" ref="S284">_xlfn.IFS(R284&gt;5000000,"Gold",R284&gt;=500000,"Silver",R284&gt;30000,"Bronze",TRUE,"Transactional")</f>
        <v>Transactional</v>
      </c>
      <c r="T284" s="24" t="s">
        <v>54</v>
      </c>
      <c r="U284" s="101" t="s">
        <v>131</v>
      </c>
      <c r="V284" s="101" t="s">
        <v>132</v>
      </c>
      <c r="W284" s="77" t="str">
        <f t="shared" si="46"/>
        <v>No</v>
      </c>
      <c r="X284" s="77" t="str">
        <f>IFERROR(_xlfn.XLOOKUP(J284&amp;"||"&amp;K284,'Mapping Ref.'!$J$2:$J$538,'Mapping Ref.'!$K$2:$K$538),"")</f>
        <v>Construction &amp; Estates</v>
      </c>
      <c r="Y284" s="77" t="str" cm="1">
        <f t="array" ref="Y284">_xlfn.IFS(R284&gt;2000000,"For Publication",R284&gt;100000,"PID",R284&gt;30000,"RFQ",TRUE,"Transactional")</f>
        <v>Transactional</v>
      </c>
      <c r="Z284" s="24" t="s">
        <v>101</v>
      </c>
      <c r="AA284" s="32">
        <v>12</v>
      </c>
      <c r="AB284" s="24">
        <v>0</v>
      </c>
      <c r="AC284" s="25">
        <v>43493</v>
      </c>
      <c r="AD284" s="24" t="s">
        <v>102</v>
      </c>
      <c r="AE284" s="24"/>
      <c r="AF284" s="24"/>
      <c r="AG284" s="24"/>
      <c r="AH284" s="24" t="s">
        <v>60</v>
      </c>
      <c r="AI284" s="24"/>
      <c r="AJ284" s="24" t="s">
        <v>60</v>
      </c>
      <c r="AK284" s="24"/>
      <c r="AL284" s="24"/>
      <c r="AM284" s="24"/>
      <c r="AN284" s="24"/>
      <c r="AO284" s="24">
        <v>0</v>
      </c>
      <c r="AP284" s="24" t="s">
        <v>60</v>
      </c>
      <c r="AQ284" s="24"/>
      <c r="AR284" s="24"/>
      <c r="AS284" s="89">
        <f t="shared" si="53"/>
        <v>12</v>
      </c>
      <c r="AT284" s="24" t="s">
        <v>1237</v>
      </c>
    </row>
    <row r="285" spans="1:46" x14ac:dyDescent="0.5">
      <c r="A285" s="24">
        <v>328</v>
      </c>
      <c r="B285" s="24"/>
      <c r="C285" s="24"/>
      <c r="D285" s="24" t="s">
        <v>1238</v>
      </c>
      <c r="E285" s="24" t="s">
        <v>1239</v>
      </c>
      <c r="F285" s="77" t="str">
        <f t="shared" si="45"/>
        <v>ANN COLLINS CONSULTING</v>
      </c>
      <c r="G285" s="24" t="s">
        <v>1240</v>
      </c>
      <c r="H285" s="24" t="s">
        <v>972</v>
      </c>
      <c r="I285" s="24" t="s">
        <v>972</v>
      </c>
      <c r="J285" s="24" t="s">
        <v>107</v>
      </c>
      <c r="K285" s="24" t="s">
        <v>817</v>
      </c>
      <c r="L285" s="25">
        <v>43497</v>
      </c>
      <c r="M285" s="25">
        <v>43862</v>
      </c>
      <c r="N285" s="81">
        <f t="shared" si="51"/>
        <v>44228</v>
      </c>
      <c r="O285" s="77" t="str">
        <f t="shared" ca="1" si="52"/>
        <v>Expired</v>
      </c>
      <c r="P285" s="77" t="str" cm="1">
        <f t="array" aca="1" ref="P285" ca="1">_xlfn.IFS((N285-TODAY())&gt;=547,"06 Expires over 18 months",(N285-TODAY())&gt;=365,"05 Expires in 18 months",(N285-TODAY())&gt;=183,"04 Expires in 12 months",(N285-TODAY())&gt;=92,"03 Expires in 6 months",(N285-TODAY())&gt;=31,"02 Expires in 3 months",(N285-TODAY())&gt;=0,"01 Expires in 30 days",(N285-TODAY())&gt;=-31,"01 Expired last 30 days",(N285-TODAY())&gt;=-92,"02 Expired last 3 months",(N285-TODAY())&gt;=-183,"03 Expired last 6 months",(N285-TODAY())&gt;=-365,"04 Expired last 12 months",(N285-TODAY())&gt;=-547,"05 Expired last 18 months",TRUE,"06 Expired over 18 months")</f>
        <v>06 Expired over 18 months</v>
      </c>
      <c r="Q285" s="65">
        <v>5000</v>
      </c>
      <c r="R285" s="84">
        <f t="shared" si="55"/>
        <v>10000</v>
      </c>
      <c r="S285" s="77" t="str" cm="1">
        <f t="array" ref="S285">_xlfn.IFS(R285&gt;5000000,"Gold",R285&gt;=500000,"Silver",R285&gt;30000,"Bronze",TRUE,"Transactional")</f>
        <v>Transactional</v>
      </c>
      <c r="T285" s="24" t="s">
        <v>54</v>
      </c>
      <c r="U285" s="101" t="s">
        <v>84</v>
      </c>
      <c r="V285" s="101" t="s">
        <v>204</v>
      </c>
      <c r="W285" s="77" t="str">
        <f t="shared" si="46"/>
        <v>Yes</v>
      </c>
      <c r="X285" s="77" t="str">
        <f>IFERROR(_xlfn.XLOOKUP(J285&amp;"||"&amp;K285,'Mapping Ref.'!$J$2:$J$538,'Mapping Ref.'!$K$2:$K$538),"")</f>
        <v>Construction &amp; Estates</v>
      </c>
      <c r="Y285" s="77" t="str" cm="1">
        <f t="array" ref="Y285">_xlfn.IFS(R285&gt;2000000,"For Publication",R285&gt;100000,"PID",R285&gt;30000,"RFQ",TRUE,"Transactional")</f>
        <v>Transactional</v>
      </c>
      <c r="Z285" s="24" t="s">
        <v>101</v>
      </c>
      <c r="AA285" s="32">
        <v>12</v>
      </c>
      <c r="AB285" s="24">
        <v>12</v>
      </c>
      <c r="AC285" s="25">
        <v>43494</v>
      </c>
      <c r="AD285" s="24" t="s">
        <v>102</v>
      </c>
      <c r="AE285" s="24"/>
      <c r="AF285" s="24"/>
      <c r="AG285" s="24"/>
      <c r="AH285" s="24" t="s">
        <v>59</v>
      </c>
      <c r="AI285" s="24"/>
      <c r="AJ285" s="24" t="s">
        <v>60</v>
      </c>
      <c r="AK285" s="24"/>
      <c r="AL285" s="24"/>
      <c r="AM285" s="24"/>
      <c r="AN285" s="24"/>
      <c r="AO285" s="24">
        <v>0</v>
      </c>
      <c r="AP285" s="24" t="s">
        <v>60</v>
      </c>
      <c r="AQ285" s="24"/>
      <c r="AR285" s="24"/>
      <c r="AS285" s="89">
        <f t="shared" si="53"/>
        <v>24</v>
      </c>
      <c r="AT285" s="24" t="s">
        <v>1238</v>
      </c>
    </row>
    <row r="286" spans="1:46" x14ac:dyDescent="0.5">
      <c r="A286" s="24">
        <v>329</v>
      </c>
      <c r="B286" s="24"/>
      <c r="C286" s="24"/>
      <c r="D286" s="24" t="s">
        <v>1241</v>
      </c>
      <c r="E286" s="24" t="s">
        <v>1242</v>
      </c>
      <c r="F286" s="77" t="str">
        <f t="shared" si="45"/>
        <v>CROWN COMMERCIAL SERVICE</v>
      </c>
      <c r="G286" s="24" t="s">
        <v>1243</v>
      </c>
      <c r="H286" s="24" t="s">
        <v>998</v>
      </c>
      <c r="I286" s="24" t="s">
        <v>998</v>
      </c>
      <c r="J286" s="24" t="s">
        <v>52</v>
      </c>
      <c r="K286" s="24" t="s">
        <v>116</v>
      </c>
      <c r="L286" s="25">
        <v>43398</v>
      </c>
      <c r="M286" s="25">
        <v>45223</v>
      </c>
      <c r="N286" s="81">
        <f t="shared" si="51"/>
        <v>45223</v>
      </c>
      <c r="O286" s="77" t="str">
        <f t="shared" ca="1" si="52"/>
        <v>Expired</v>
      </c>
      <c r="P286" s="77" t="str" cm="1">
        <f t="array" aca="1" ref="P286" ca="1">_xlfn.IFS((N286-TODAY())&gt;=547,"06 Expires over 18 months",(N286-TODAY())&gt;=365,"05 Expires in 18 months",(N286-TODAY())&gt;=183,"04 Expires in 12 months",(N286-TODAY())&gt;=92,"03 Expires in 6 months",(N286-TODAY())&gt;=31,"02 Expires in 3 months",(N286-TODAY())&gt;=0,"01 Expires in 30 days",(N286-TODAY())&gt;=-31,"01 Expired last 30 days",(N286-TODAY())&gt;=-92,"02 Expired last 3 months",(N286-TODAY())&gt;=-183,"03 Expired last 6 months",(N286-TODAY())&gt;=-365,"04 Expired last 12 months",(N286-TODAY())&gt;=-547,"05 Expired last 18 months",TRUE,"06 Expired over 18 months")</f>
        <v>06 Expired over 18 months</v>
      </c>
      <c r="Q286" s="65">
        <v>3965.45</v>
      </c>
      <c r="R286" s="84">
        <f t="shared" si="55"/>
        <v>19496.795833333334</v>
      </c>
      <c r="S286" s="77" t="str" cm="1">
        <f t="array" ref="S286">_xlfn.IFS(R286&gt;5000000,"Gold",R286&gt;=500000,"Silver",R286&gt;30000,"Bronze",TRUE,"Transactional")</f>
        <v>Transactional</v>
      </c>
      <c r="T286" s="24" t="s">
        <v>54</v>
      </c>
      <c r="U286" s="101" t="s">
        <v>208</v>
      </c>
      <c r="V286" s="101" t="s">
        <v>209</v>
      </c>
      <c r="W286" s="77" t="str">
        <f t="shared" si="46"/>
        <v>No</v>
      </c>
      <c r="X286" s="77" t="str">
        <f>IFERROR(_xlfn.XLOOKUP(J286&amp;"||"&amp;K286,'Mapping Ref.'!$J$2:$J$538,'Mapping Ref.'!$K$2:$K$538),"")</f>
        <v>ICT</v>
      </c>
      <c r="Y286" s="77" t="str" cm="1">
        <f t="array" ref="Y286">_xlfn.IFS(R286&gt;2000000,"For Publication",R286&gt;100000,"PID",R286&gt;30000,"RFQ",TRUE,"Transactional")</f>
        <v>Transactional</v>
      </c>
      <c r="Z286" s="24" t="s">
        <v>1244</v>
      </c>
      <c r="AA286" s="32">
        <v>5</v>
      </c>
      <c r="AB286" s="24">
        <v>0</v>
      </c>
      <c r="AC286" s="25">
        <v>43495</v>
      </c>
      <c r="AD286" s="24" t="s">
        <v>58</v>
      </c>
      <c r="AE286" s="24"/>
      <c r="AF286" s="24"/>
      <c r="AG286" s="24"/>
      <c r="AH286" s="24" t="s">
        <v>60</v>
      </c>
      <c r="AI286" s="24"/>
      <c r="AJ286" s="24" t="s">
        <v>60</v>
      </c>
      <c r="AK286" s="24"/>
      <c r="AL286" s="24"/>
      <c r="AM286" s="24"/>
      <c r="AN286" s="24"/>
      <c r="AO286" s="24"/>
      <c r="AP286" s="24" t="s">
        <v>60</v>
      </c>
      <c r="AQ286" s="24"/>
      <c r="AR286" s="24"/>
      <c r="AS286" s="89">
        <f t="shared" si="53"/>
        <v>59</v>
      </c>
      <c r="AT286" s="24" t="s">
        <v>1245</v>
      </c>
    </row>
    <row r="287" spans="1:46" x14ac:dyDescent="0.5">
      <c r="A287" s="24">
        <v>330</v>
      </c>
      <c r="B287" s="24"/>
      <c r="C287" s="24" t="s">
        <v>77</v>
      </c>
      <c r="D287" s="24" t="s">
        <v>1246</v>
      </c>
      <c r="E287" s="24" t="s">
        <v>1247</v>
      </c>
      <c r="F287" s="77" t="str">
        <f t="shared" si="45"/>
        <v>CROWN HOSTING DATA CENTRES LIMITED</v>
      </c>
      <c r="G287" s="24" t="s">
        <v>1248</v>
      </c>
      <c r="H287" s="24" t="s">
        <v>998</v>
      </c>
      <c r="I287" s="24" t="s">
        <v>998</v>
      </c>
      <c r="J287" s="24" t="s">
        <v>52</v>
      </c>
      <c r="K287" s="24" t="s">
        <v>116</v>
      </c>
      <c r="L287" s="25">
        <v>43398</v>
      </c>
      <c r="M287" s="25">
        <v>45223</v>
      </c>
      <c r="N287" s="81">
        <f t="shared" si="51"/>
        <v>45223</v>
      </c>
      <c r="O287" s="77" t="str">
        <f t="shared" ca="1" si="52"/>
        <v>Expired</v>
      </c>
      <c r="P287" s="77" t="str" cm="1">
        <f t="array" aca="1" ref="P287" ca="1">_xlfn.IFS((N287-TODAY())&gt;=547,"06 Expires over 18 months",(N287-TODAY())&gt;=365,"05 Expires in 18 months",(N287-TODAY())&gt;=183,"04 Expires in 12 months",(N287-TODAY())&gt;=92,"03 Expires in 6 months",(N287-TODAY())&gt;=31,"02 Expires in 3 months",(N287-TODAY())&gt;=0,"01 Expires in 30 days",(N287-TODAY())&gt;=-31,"01 Expired last 30 days",(N287-TODAY())&gt;=-92,"02 Expired last 3 months",(N287-TODAY())&gt;=-183,"03 Expired last 6 months",(N287-TODAY())&gt;=-365,"04 Expired last 12 months",(N287-TODAY())&gt;=-547,"05 Expired last 18 months",TRUE,"06 Expired over 18 months")</f>
        <v>06 Expired over 18 months</v>
      </c>
      <c r="Q287" s="65">
        <v>169354.96</v>
      </c>
      <c r="R287" s="84">
        <f t="shared" si="55"/>
        <v>832661.8866666666</v>
      </c>
      <c r="S287" s="77" t="str" cm="1">
        <f t="array" ref="S287">_xlfn.IFS(R287&gt;5000000,"Gold",R287&gt;=500000,"Silver",R287&gt;30000,"Bronze",TRUE,"Transactional")</f>
        <v>Silver</v>
      </c>
      <c r="T287" s="24" t="s">
        <v>54</v>
      </c>
      <c r="U287" s="101" t="s">
        <v>366</v>
      </c>
      <c r="V287" s="101" t="s">
        <v>853</v>
      </c>
      <c r="W287" s="77" t="str">
        <f t="shared" si="46"/>
        <v>No</v>
      </c>
      <c r="X287" s="77" t="str">
        <f>IFERROR(_xlfn.XLOOKUP(J287&amp;"||"&amp;K287,'Mapping Ref.'!$J$2:$J$538,'Mapping Ref.'!$K$2:$K$538),"")</f>
        <v>ICT</v>
      </c>
      <c r="Y287" s="77" t="str" cm="1">
        <f t="array" ref="Y287">_xlfn.IFS(R287&gt;2000000,"For Publication",R287&gt;100000,"PID",R287&gt;30000,"RFQ",TRUE,"Transactional")</f>
        <v>PID</v>
      </c>
      <c r="Z287" s="24" t="s">
        <v>149</v>
      </c>
      <c r="AA287" s="32">
        <v>60</v>
      </c>
      <c r="AB287" s="24">
        <v>0</v>
      </c>
      <c r="AC287" s="25">
        <v>43495</v>
      </c>
      <c r="AD287" s="24" t="s">
        <v>58</v>
      </c>
      <c r="AE287" s="24"/>
      <c r="AF287" s="24"/>
      <c r="AG287" s="24"/>
      <c r="AH287" s="24" t="s">
        <v>60</v>
      </c>
      <c r="AI287" s="24"/>
      <c r="AJ287" s="24" t="s">
        <v>60</v>
      </c>
      <c r="AK287" s="24"/>
      <c r="AL287" s="24"/>
      <c r="AM287" s="24"/>
      <c r="AN287" s="24"/>
      <c r="AO287" s="24">
        <v>0</v>
      </c>
      <c r="AP287" s="24" t="s">
        <v>60</v>
      </c>
      <c r="AQ287" s="24"/>
      <c r="AR287" s="24"/>
      <c r="AS287" s="89">
        <f t="shared" si="53"/>
        <v>59</v>
      </c>
      <c r="AT287" s="24" t="s">
        <v>1249</v>
      </c>
    </row>
    <row r="288" spans="1:46" x14ac:dyDescent="0.5">
      <c r="A288" s="24">
        <v>331</v>
      </c>
      <c r="B288" s="24" t="s">
        <v>506</v>
      </c>
      <c r="C288" s="24"/>
      <c r="D288" s="24" t="s">
        <v>1250</v>
      </c>
      <c r="E288" s="24" t="s">
        <v>1251</v>
      </c>
      <c r="F288" s="77" t="str">
        <f t="shared" si="45"/>
        <v>Wyevale Nurseries Ltd</v>
      </c>
      <c r="G288" s="24" t="s">
        <v>1252</v>
      </c>
      <c r="H288" s="24" t="s">
        <v>359</v>
      </c>
      <c r="I288" s="24" t="s">
        <v>359</v>
      </c>
      <c r="J288" s="24" t="s">
        <v>107</v>
      </c>
      <c r="K288" s="24" t="s">
        <v>1253</v>
      </c>
      <c r="L288" s="25">
        <v>44440</v>
      </c>
      <c r="M288" s="25">
        <v>47726</v>
      </c>
      <c r="N288" s="81">
        <f t="shared" si="51"/>
        <v>47726</v>
      </c>
      <c r="O288" s="77" t="str">
        <f t="shared" ca="1" si="52"/>
        <v>Live</v>
      </c>
      <c r="P288" s="77" t="str" cm="1">
        <f t="array" aca="1" ref="P288" ca="1">_xlfn.IFS((N288-TODAY())&gt;=547,"06 Expires over 18 months",(N288-TODAY())&gt;=365,"05 Expires in 18 months",(N288-TODAY())&gt;=183,"04 Expires in 12 months",(N288-TODAY())&gt;=92,"03 Expires in 6 months",(N288-TODAY())&gt;=31,"02 Expires in 3 months",(N288-TODAY())&gt;=0,"01 Expires in 30 days",(N288-TODAY())&gt;=-31,"01 Expired last 30 days",(N288-TODAY())&gt;=-92,"02 Expired last 3 months",(N288-TODAY())&gt;=-183,"03 Expired last 6 months",(N288-TODAY())&gt;=-365,"04 Expired last 12 months",(N288-TODAY())&gt;=-547,"05 Expired last 18 months",TRUE,"06 Expired over 18 months")</f>
        <v>06 Expires over 18 months</v>
      </c>
      <c r="Q288" s="65">
        <v>70000</v>
      </c>
      <c r="R288" s="84">
        <f t="shared" si="55"/>
        <v>624166.66666666663</v>
      </c>
      <c r="S288" s="77" t="str" cm="1">
        <f t="array" ref="S288">_xlfn.IFS(R288&gt;5000000,"Gold",R288&gt;=500000,"Silver",R288&gt;30000,"Bronze",TRUE,"Transactional")</f>
        <v>Silver</v>
      </c>
      <c r="T288" s="24" t="s">
        <v>54</v>
      </c>
      <c r="U288" s="101" t="s">
        <v>131</v>
      </c>
      <c r="V288" s="101" t="s">
        <v>361</v>
      </c>
      <c r="W288" s="77" t="str">
        <f t="shared" si="46"/>
        <v>No</v>
      </c>
      <c r="X288" s="77" t="str">
        <f>IFERROR(_xlfn.XLOOKUP(J288&amp;"||"&amp;K288,'Mapping Ref.'!$J$2:$J$538,'Mapping Ref.'!$K$2:$K$538),"")</f>
        <v>Construction &amp; Estates</v>
      </c>
      <c r="Y288" s="77" t="str" cm="1">
        <f t="array" ref="Y288">_xlfn.IFS(R288&gt;2000000,"For Publication",R288&gt;100000,"PID",R288&gt;30000,"RFQ",TRUE,"Transactional")</f>
        <v>PID</v>
      </c>
      <c r="Z288" s="24" t="s">
        <v>101</v>
      </c>
      <c r="AA288" s="32">
        <v>7</v>
      </c>
      <c r="AB288" s="24">
        <v>0</v>
      </c>
      <c r="AC288" s="25">
        <v>43495</v>
      </c>
      <c r="AD288" s="24" t="s">
        <v>58</v>
      </c>
      <c r="AE288" s="24">
        <v>0</v>
      </c>
      <c r="AF288" s="24"/>
      <c r="AG288" s="24"/>
      <c r="AH288" s="24" t="s">
        <v>60</v>
      </c>
      <c r="AI288" s="24"/>
      <c r="AJ288" s="24" t="s">
        <v>60</v>
      </c>
      <c r="AK288" s="24"/>
      <c r="AL288" s="24"/>
      <c r="AM288" s="24"/>
      <c r="AN288" s="24"/>
      <c r="AO288" s="24">
        <v>0</v>
      </c>
      <c r="AP288" s="24" t="s">
        <v>60</v>
      </c>
      <c r="AQ288" s="24"/>
      <c r="AR288" s="24"/>
      <c r="AS288" s="89">
        <f t="shared" si="53"/>
        <v>107</v>
      </c>
      <c r="AT288" s="24"/>
    </row>
    <row r="289" spans="1:46" x14ac:dyDescent="0.5">
      <c r="A289" s="24">
        <v>332</v>
      </c>
      <c r="B289" s="24" t="s">
        <v>506</v>
      </c>
      <c r="C289" s="24"/>
      <c r="D289" s="24" t="s">
        <v>1254</v>
      </c>
      <c r="E289" s="24" t="s">
        <v>1255</v>
      </c>
      <c r="F289" s="77" t="str">
        <f t="shared" si="45"/>
        <v>DAVID MCROBERTS T/A ARBORICULTURAL SERVICES</v>
      </c>
      <c r="G289" s="24" t="s">
        <v>1256</v>
      </c>
      <c r="H289" s="24" t="s">
        <v>359</v>
      </c>
      <c r="I289" s="24" t="s">
        <v>359</v>
      </c>
      <c r="J289" s="24" t="s">
        <v>321</v>
      </c>
      <c r="K289" s="24" t="s">
        <v>1253</v>
      </c>
      <c r="L289" s="25">
        <v>44440</v>
      </c>
      <c r="M289" s="25">
        <v>47726</v>
      </c>
      <c r="N289" s="81">
        <f t="shared" si="51"/>
        <v>47726</v>
      </c>
      <c r="O289" s="77" t="str">
        <f t="shared" ca="1" si="52"/>
        <v>Live</v>
      </c>
      <c r="P289" s="77" t="str" cm="1">
        <f t="array" aca="1" ref="P289" ca="1">_xlfn.IFS((N289-TODAY())&gt;=547,"06 Expires over 18 months",(N289-TODAY())&gt;=365,"05 Expires in 18 months",(N289-TODAY())&gt;=183,"04 Expires in 12 months",(N289-TODAY())&gt;=92,"03 Expires in 6 months",(N289-TODAY())&gt;=31,"02 Expires in 3 months",(N289-TODAY())&gt;=0,"01 Expires in 30 days",(N289-TODAY())&gt;=-31,"01 Expired last 30 days",(N289-TODAY())&gt;=-92,"02 Expired last 3 months",(N289-TODAY())&gt;=-183,"03 Expired last 6 months",(N289-TODAY())&gt;=-365,"04 Expired last 12 months",(N289-TODAY())&gt;=-547,"05 Expired last 18 months",TRUE,"06 Expired over 18 months")</f>
        <v>06 Expires over 18 months</v>
      </c>
      <c r="Q289" s="65">
        <v>65000</v>
      </c>
      <c r="R289" s="84">
        <f t="shared" si="55"/>
        <v>579583.33333333337</v>
      </c>
      <c r="S289" s="77" t="str" cm="1">
        <f t="array" ref="S289">_xlfn.IFS(R289&gt;5000000,"Gold",R289&gt;=500000,"Silver",R289&gt;30000,"Bronze",TRUE,"Transactional")</f>
        <v>Silver</v>
      </c>
      <c r="T289" s="24" t="s">
        <v>54</v>
      </c>
      <c r="U289" s="101" t="s">
        <v>131</v>
      </c>
      <c r="V289" s="101" t="s">
        <v>361</v>
      </c>
      <c r="W289" s="77" t="str">
        <f t="shared" si="46"/>
        <v>No</v>
      </c>
      <c r="X289" s="77" t="str">
        <f>IFERROR(_xlfn.XLOOKUP(J289&amp;"||"&amp;K289,'Mapping Ref.'!$J$2:$J$538,'Mapping Ref.'!$K$2:$K$538),"")</f>
        <v>Corporate</v>
      </c>
      <c r="Y289" s="77" t="str" cm="1">
        <f t="array" ref="Y289">_xlfn.IFS(R289&gt;2000000,"For Publication",R289&gt;100000,"PID",R289&gt;30000,"RFQ",TRUE,"Transactional")</f>
        <v>PID</v>
      </c>
      <c r="Z289" s="24" t="s">
        <v>101</v>
      </c>
      <c r="AA289" s="32">
        <v>12</v>
      </c>
      <c r="AB289" s="24">
        <v>0</v>
      </c>
      <c r="AC289" s="25">
        <v>43495</v>
      </c>
      <c r="AD289" s="24" t="s">
        <v>58</v>
      </c>
      <c r="AE289" s="24">
        <v>0</v>
      </c>
      <c r="AF289" s="24"/>
      <c r="AG289" s="24"/>
      <c r="AH289" s="24" t="s">
        <v>59</v>
      </c>
      <c r="AI289" s="24"/>
      <c r="AJ289" s="24" t="s">
        <v>60</v>
      </c>
      <c r="AK289" s="24"/>
      <c r="AL289" s="24"/>
      <c r="AM289" s="24"/>
      <c r="AN289" s="24"/>
      <c r="AO289" s="24">
        <v>0</v>
      </c>
      <c r="AP289" s="24" t="s">
        <v>60</v>
      </c>
      <c r="AQ289" s="24"/>
      <c r="AR289" s="24"/>
      <c r="AS289" s="89">
        <f t="shared" si="53"/>
        <v>107</v>
      </c>
      <c r="AT289" s="24" t="s">
        <v>1257</v>
      </c>
    </row>
    <row r="290" spans="1:46" x14ac:dyDescent="0.5">
      <c r="A290" s="24">
        <v>333</v>
      </c>
      <c r="B290" s="24"/>
      <c r="C290" s="24" t="s">
        <v>77</v>
      </c>
      <c r="D290" s="24" t="s">
        <v>1258</v>
      </c>
      <c r="E290" s="24" t="s">
        <v>1259</v>
      </c>
      <c r="F290" s="77" t="str">
        <f t="shared" si="45"/>
        <v>THE COLLABORATE I CIC</v>
      </c>
      <c r="G290" s="24" t="s">
        <v>1260</v>
      </c>
      <c r="H290" s="24" t="s">
        <v>1261</v>
      </c>
      <c r="I290" s="24" t="s">
        <v>1261</v>
      </c>
      <c r="J290" s="24" t="s">
        <v>52</v>
      </c>
      <c r="K290" s="24" t="s">
        <v>1262</v>
      </c>
      <c r="L290" s="25">
        <v>43435</v>
      </c>
      <c r="M290" s="25">
        <v>43738</v>
      </c>
      <c r="N290" s="81">
        <f t="shared" si="51"/>
        <v>43738</v>
      </c>
      <c r="O290" s="77" t="str">
        <f t="shared" ca="1" si="52"/>
        <v>Expired</v>
      </c>
      <c r="P290" s="77" t="str" cm="1">
        <f t="array" aca="1" ref="P290" ca="1">_xlfn.IFS((N290-TODAY())&gt;=547,"06 Expires over 18 months",(N290-TODAY())&gt;=365,"05 Expires in 18 months",(N290-TODAY())&gt;=183,"04 Expires in 12 months",(N290-TODAY())&gt;=92,"03 Expires in 6 months",(N290-TODAY())&gt;=31,"02 Expires in 3 months",(N290-TODAY())&gt;=0,"01 Expires in 30 days",(N290-TODAY())&gt;=-31,"01 Expired last 30 days",(N290-TODAY())&gt;=-92,"02 Expired last 3 months",(N290-TODAY())&gt;=-183,"03 Expired last 6 months",(N290-TODAY())&gt;=-365,"04 Expired last 12 months",(N290-TODAY())&gt;=-547,"05 Expired last 18 months",TRUE,"06 Expired over 18 months")</f>
        <v>06 Expired over 18 months</v>
      </c>
      <c r="Q290" s="65">
        <v>20000</v>
      </c>
      <c r="R290" s="84">
        <f t="shared" si="55"/>
        <v>20000</v>
      </c>
      <c r="S290" s="77" t="str" cm="1">
        <f t="array" ref="S290">_xlfn.IFS(R290&gt;5000000,"Gold",R290&gt;=500000,"Silver",R290&gt;30000,"Bronze",TRUE,"Transactional")</f>
        <v>Transactional</v>
      </c>
      <c r="T290" s="24" t="s">
        <v>54</v>
      </c>
      <c r="U290" s="101" t="s">
        <v>116</v>
      </c>
      <c r="V290" s="101" t="s">
        <v>70</v>
      </c>
      <c r="W290" s="77" t="str">
        <f t="shared" si="46"/>
        <v>No</v>
      </c>
      <c r="X290" s="77" t="str">
        <f>IFERROR(_xlfn.XLOOKUP(J290&amp;"||"&amp;K290,'Mapping Ref.'!$J$2:$J$538,'Mapping Ref.'!$K$2:$K$538),"")</f>
        <v>Corporate</v>
      </c>
      <c r="Y290" s="77" t="str" cm="1">
        <f t="array" ref="Y290">_xlfn.IFS(R290&gt;2000000,"For Publication",R290&gt;100000,"PID",R290&gt;30000,"RFQ",TRUE,"Transactional")</f>
        <v>Transactional</v>
      </c>
      <c r="Z290" s="24" t="s">
        <v>101</v>
      </c>
      <c r="AA290" s="32">
        <v>9</v>
      </c>
      <c r="AB290" s="24">
        <v>0</v>
      </c>
      <c r="AC290" s="25">
        <v>43495</v>
      </c>
      <c r="AD290" s="24" t="s">
        <v>58</v>
      </c>
      <c r="AE290" s="24"/>
      <c r="AF290" s="24"/>
      <c r="AG290" s="24"/>
      <c r="AH290" s="24" t="s">
        <v>60</v>
      </c>
      <c r="AI290" s="24"/>
      <c r="AJ290" s="24" t="s">
        <v>60</v>
      </c>
      <c r="AK290" s="24"/>
      <c r="AL290" s="24"/>
      <c r="AM290" s="24"/>
      <c r="AN290" s="24"/>
      <c r="AO290" s="24"/>
      <c r="AP290" s="24" t="s">
        <v>60</v>
      </c>
      <c r="AQ290" s="24"/>
      <c r="AR290" s="24"/>
      <c r="AS290" s="89">
        <f t="shared" si="53"/>
        <v>9</v>
      </c>
      <c r="AT290" s="24" t="s">
        <v>1263</v>
      </c>
    </row>
    <row r="291" spans="1:46" x14ac:dyDescent="0.5">
      <c r="A291" s="24">
        <v>334</v>
      </c>
      <c r="B291" s="24"/>
      <c r="C291" s="24"/>
      <c r="D291" s="24" t="s">
        <v>1264</v>
      </c>
      <c r="E291" s="24" t="s">
        <v>1265</v>
      </c>
      <c r="F291" s="77" t="str">
        <f t="shared" si="45"/>
        <v>YEAR HERE LIMITED</v>
      </c>
      <c r="G291" s="24" t="s">
        <v>1266</v>
      </c>
      <c r="H291" s="24" t="s">
        <v>1261</v>
      </c>
      <c r="I291" s="24" t="s">
        <v>1261</v>
      </c>
      <c r="J291" s="24" t="s">
        <v>52</v>
      </c>
      <c r="K291" s="24" t="s">
        <v>1262</v>
      </c>
      <c r="L291" s="25">
        <v>43521</v>
      </c>
      <c r="M291" s="25">
        <v>43573</v>
      </c>
      <c r="N291" s="81">
        <f t="shared" si="51"/>
        <v>43573</v>
      </c>
      <c r="O291" s="77" t="str">
        <f t="shared" ca="1" si="52"/>
        <v>Expired</v>
      </c>
      <c r="P291" s="77" t="str" cm="1">
        <f t="array" aca="1" ref="P291" ca="1">_xlfn.IFS((N291-TODAY())&gt;=547,"06 Expires over 18 months",(N291-TODAY())&gt;=365,"05 Expires in 18 months",(N291-TODAY())&gt;=183,"04 Expires in 12 months",(N291-TODAY())&gt;=92,"03 Expires in 6 months",(N291-TODAY())&gt;=31,"02 Expires in 3 months",(N291-TODAY())&gt;=0,"01 Expires in 30 days",(N291-TODAY())&gt;=-31,"01 Expired last 30 days",(N291-TODAY())&gt;=-92,"02 Expired last 3 months",(N291-TODAY())&gt;=-183,"03 Expired last 6 months",(N291-TODAY())&gt;=-365,"04 Expired last 12 months",(N291-TODAY())&gt;=-547,"05 Expired last 18 months",TRUE,"06 Expired over 18 months")</f>
        <v>06 Expired over 18 months</v>
      </c>
      <c r="Q291" s="65">
        <v>17000</v>
      </c>
      <c r="R291" s="84">
        <f t="shared" si="55"/>
        <v>17000</v>
      </c>
      <c r="S291" s="77" t="str" cm="1">
        <f t="array" ref="S291">_xlfn.IFS(R291&gt;5000000,"Gold",R291&gt;=500000,"Silver",R291&gt;30000,"Bronze",TRUE,"Transactional")</f>
        <v>Transactional</v>
      </c>
      <c r="T291" s="24" t="s">
        <v>54</v>
      </c>
      <c r="U291" s="101" t="s">
        <v>208</v>
      </c>
      <c r="V291" s="101" t="s">
        <v>209</v>
      </c>
      <c r="W291" s="77" t="str">
        <f t="shared" si="46"/>
        <v>No</v>
      </c>
      <c r="X291" s="77" t="str">
        <f>IFERROR(_xlfn.XLOOKUP(J291&amp;"||"&amp;K291,'Mapping Ref.'!$J$2:$J$538,'Mapping Ref.'!$K$2:$K$538),"")</f>
        <v>Corporate</v>
      </c>
      <c r="Y291" s="77" t="str" cm="1">
        <f t="array" ref="Y291">_xlfn.IFS(R291&gt;2000000,"For Publication",R291&gt;100000,"PID",R291&gt;30000,"RFQ",TRUE,"Transactional")</f>
        <v>Transactional</v>
      </c>
      <c r="Z291" s="24" t="s">
        <v>101</v>
      </c>
      <c r="AA291" s="32">
        <v>3</v>
      </c>
      <c r="AB291" s="24">
        <v>0</v>
      </c>
      <c r="AC291" s="25">
        <v>43495</v>
      </c>
      <c r="AD291" s="24" t="s">
        <v>58</v>
      </c>
      <c r="AE291" s="24"/>
      <c r="AF291" s="24"/>
      <c r="AG291" s="24"/>
      <c r="AH291" s="24" t="s">
        <v>60</v>
      </c>
      <c r="AI291" s="24"/>
      <c r="AJ291" s="24" t="s">
        <v>59</v>
      </c>
      <c r="AK291" s="24"/>
      <c r="AL291" s="24"/>
      <c r="AM291" s="24"/>
      <c r="AN291" s="24"/>
      <c r="AO291" s="24">
        <v>0</v>
      </c>
      <c r="AP291" s="24" t="s">
        <v>60</v>
      </c>
      <c r="AQ291" s="24"/>
      <c r="AR291" s="24"/>
      <c r="AS291" s="89">
        <f t="shared" si="53"/>
        <v>1</v>
      </c>
      <c r="AT291" s="24" t="s">
        <v>1267</v>
      </c>
    </row>
    <row r="292" spans="1:46" x14ac:dyDescent="0.5">
      <c r="A292" s="24">
        <v>335</v>
      </c>
      <c r="B292" s="24"/>
      <c r="C292" s="24"/>
      <c r="D292" s="24" t="s">
        <v>1268</v>
      </c>
      <c r="E292" s="24" t="s">
        <v>1269</v>
      </c>
      <c r="F292" s="77" t="str">
        <f t="shared" si="45"/>
        <v>BLOOM PROCUREMENT SERVICES LIMITED</v>
      </c>
      <c r="G292" s="24" t="s">
        <v>1270</v>
      </c>
      <c r="H292" s="24" t="s">
        <v>1261</v>
      </c>
      <c r="I292" s="24" t="s">
        <v>1261</v>
      </c>
      <c r="J292" s="24" t="s">
        <v>52</v>
      </c>
      <c r="K292" s="24" t="s">
        <v>1262</v>
      </c>
      <c r="L292" s="25">
        <v>43472</v>
      </c>
      <c r="M292" s="25">
        <v>43567</v>
      </c>
      <c r="N292" s="81">
        <f t="shared" si="51"/>
        <v>43567</v>
      </c>
      <c r="O292" s="77" t="str">
        <f t="shared" ca="1" si="52"/>
        <v>Expired</v>
      </c>
      <c r="P292" s="77" t="str" cm="1">
        <f t="array" aca="1" ref="P292" ca="1">_xlfn.IFS((N292-TODAY())&gt;=547,"06 Expires over 18 months",(N292-TODAY())&gt;=365,"05 Expires in 18 months",(N292-TODAY())&gt;=183,"04 Expires in 12 months",(N292-TODAY())&gt;=92,"03 Expires in 6 months",(N292-TODAY())&gt;=31,"02 Expires in 3 months",(N292-TODAY())&gt;=0,"01 Expires in 30 days",(N292-TODAY())&gt;=-31,"01 Expired last 30 days",(N292-TODAY())&gt;=-92,"02 Expired last 3 months",(N292-TODAY())&gt;=-183,"03 Expired last 6 months",(N292-TODAY())&gt;=-365,"04 Expired last 12 months",(N292-TODAY())&gt;=-547,"05 Expired last 18 months",TRUE,"06 Expired over 18 months")</f>
        <v>06 Expired over 18 months</v>
      </c>
      <c r="Q292" s="65">
        <v>99000</v>
      </c>
      <c r="R292" s="84">
        <f t="shared" si="55"/>
        <v>99000</v>
      </c>
      <c r="S292" s="77" t="str" cm="1">
        <f t="array" ref="S292">_xlfn.IFS(R292&gt;5000000,"Gold",R292&gt;=500000,"Silver",R292&gt;30000,"Bronze",TRUE,"Transactional")</f>
        <v>Bronze</v>
      </c>
      <c r="T292" s="24" t="s">
        <v>122</v>
      </c>
      <c r="U292" s="101" t="s">
        <v>393</v>
      </c>
      <c r="V292" s="101" t="s">
        <v>1151</v>
      </c>
      <c r="W292" s="77" t="str">
        <f t="shared" si="46"/>
        <v>No</v>
      </c>
      <c r="X292" s="77" t="str">
        <f>IFERROR(_xlfn.XLOOKUP(J292&amp;"||"&amp;K292,'Mapping Ref.'!$J$2:$J$538,'Mapping Ref.'!$K$2:$K$538),"")</f>
        <v>Corporate</v>
      </c>
      <c r="Y292" s="77" t="str" cm="1">
        <f t="array" ref="Y292">_xlfn.IFS(R292&gt;2000000,"For Publication",R292&gt;100000,"PID",R292&gt;30000,"RFQ",TRUE,"Transactional")</f>
        <v>RFQ</v>
      </c>
      <c r="Z292" s="24" t="s">
        <v>86</v>
      </c>
      <c r="AA292" s="32">
        <v>3</v>
      </c>
      <c r="AB292" s="24">
        <v>0</v>
      </c>
      <c r="AC292" s="25">
        <v>43496</v>
      </c>
      <c r="AD292" s="24" t="s">
        <v>102</v>
      </c>
      <c r="AE292" s="24"/>
      <c r="AF292" s="24"/>
      <c r="AG292" s="24"/>
      <c r="AH292" s="24" t="s">
        <v>60</v>
      </c>
      <c r="AI292" s="24"/>
      <c r="AJ292" s="24" t="s">
        <v>60</v>
      </c>
      <c r="AK292" s="24"/>
      <c r="AL292" s="24"/>
      <c r="AM292" s="24"/>
      <c r="AN292" s="24"/>
      <c r="AO292" s="24">
        <v>0</v>
      </c>
      <c r="AP292" s="24" t="s">
        <v>60</v>
      </c>
      <c r="AQ292" s="24"/>
      <c r="AR292" s="24"/>
      <c r="AS292" s="89">
        <f t="shared" si="53"/>
        <v>3</v>
      </c>
      <c r="AT292" s="24" t="s">
        <v>1271</v>
      </c>
    </row>
    <row r="293" spans="1:46" x14ac:dyDescent="0.5">
      <c r="A293" s="24">
        <v>336</v>
      </c>
      <c r="B293" s="24"/>
      <c r="C293" s="24"/>
      <c r="D293" s="24" t="s">
        <v>1272</v>
      </c>
      <c r="E293" s="24" t="s">
        <v>1273</v>
      </c>
      <c r="F293" s="77" t="str">
        <f t="shared" si="45"/>
        <v>TALENTED SCHOOLS LTD</v>
      </c>
      <c r="G293" s="24" t="s">
        <v>1274</v>
      </c>
      <c r="H293" s="24" t="s">
        <v>1275</v>
      </c>
      <c r="I293" s="24" t="s">
        <v>1275</v>
      </c>
      <c r="J293" s="24" t="s">
        <v>190</v>
      </c>
      <c r="K293" s="27" t="s">
        <v>1276</v>
      </c>
      <c r="L293" s="25">
        <v>43374</v>
      </c>
      <c r="M293" s="25">
        <v>43555</v>
      </c>
      <c r="N293" s="81">
        <f t="shared" si="51"/>
        <v>43555</v>
      </c>
      <c r="O293" s="77" t="str">
        <f t="shared" ca="1" si="52"/>
        <v>Expired</v>
      </c>
      <c r="P293" s="77" t="str" cm="1">
        <f t="array" aca="1" ref="P293" ca="1">_xlfn.IFS((N293-TODAY())&gt;=547,"06 Expires over 18 months",(N293-TODAY())&gt;=365,"05 Expires in 18 months",(N293-TODAY())&gt;=183,"04 Expires in 12 months",(N293-TODAY())&gt;=92,"03 Expires in 6 months",(N293-TODAY())&gt;=31,"02 Expires in 3 months",(N293-TODAY())&gt;=0,"01 Expires in 30 days",(N293-TODAY())&gt;=-31,"01 Expired last 30 days",(N293-TODAY())&gt;=-92,"02 Expired last 3 months",(N293-TODAY())&gt;=-183,"03 Expired last 6 months",(N293-TODAY())&gt;=-365,"04 Expired last 12 months",(N293-TODAY())&gt;=-547,"05 Expired last 18 months",TRUE,"06 Expired over 18 months")</f>
        <v>06 Expired over 18 months</v>
      </c>
      <c r="Q293" s="65">
        <v>2500</v>
      </c>
      <c r="R293" s="84">
        <f t="shared" si="55"/>
        <v>2500</v>
      </c>
      <c r="S293" s="77" t="str" cm="1">
        <f t="array" ref="S293">_xlfn.IFS(R293&gt;5000000,"Gold",R293&gt;=500000,"Silver",R293&gt;30000,"Bronze",TRUE,"Transactional")</f>
        <v>Transactional</v>
      </c>
      <c r="T293" s="24" t="s">
        <v>54</v>
      </c>
      <c r="U293" s="101" t="s">
        <v>131</v>
      </c>
      <c r="V293" s="101" t="s">
        <v>132</v>
      </c>
      <c r="W293" s="77" t="str">
        <f t="shared" si="46"/>
        <v>No</v>
      </c>
      <c r="X293" s="77" t="str">
        <f>IFERROR(_xlfn.XLOOKUP(J293&amp;"||"&amp;K293,'Mapping Ref.'!$J$2:$J$538,'Mapping Ref.'!$K$2:$K$538),"")</f>
        <v>Childrens &amp; Adults</v>
      </c>
      <c r="Y293" s="77" t="str" cm="1">
        <f t="array" ref="Y293">_xlfn.IFS(R293&gt;2000000,"For Publication",R293&gt;100000,"PID",R293&gt;30000,"RFQ",TRUE,"Transactional")</f>
        <v>Transactional</v>
      </c>
      <c r="Z293" s="24" t="s">
        <v>101</v>
      </c>
      <c r="AA293" s="32">
        <v>6</v>
      </c>
      <c r="AB293" s="24">
        <v>0</v>
      </c>
      <c r="AC293" s="25">
        <v>43496</v>
      </c>
      <c r="AD293" s="24" t="s">
        <v>102</v>
      </c>
      <c r="AE293" s="24"/>
      <c r="AF293" s="24"/>
      <c r="AG293" s="24"/>
      <c r="AH293" s="24" t="s">
        <v>59</v>
      </c>
      <c r="AI293" s="24"/>
      <c r="AJ293" s="24" t="s">
        <v>60</v>
      </c>
      <c r="AK293" s="24"/>
      <c r="AL293" s="24"/>
      <c r="AM293" s="24"/>
      <c r="AN293" s="24"/>
      <c r="AO293" s="24"/>
      <c r="AP293" s="24" t="s">
        <v>60</v>
      </c>
      <c r="AQ293" s="24"/>
      <c r="AR293" s="24"/>
      <c r="AS293" s="89">
        <f t="shared" si="53"/>
        <v>5</v>
      </c>
      <c r="AT293" s="24" t="s">
        <v>1277</v>
      </c>
    </row>
    <row r="294" spans="1:46" x14ac:dyDescent="0.5">
      <c r="A294" s="24">
        <v>338</v>
      </c>
      <c r="B294" s="24"/>
      <c r="C294" s="24" t="s">
        <v>77</v>
      </c>
      <c r="D294" s="24" t="s">
        <v>1278</v>
      </c>
      <c r="E294" s="24" t="s">
        <v>1279</v>
      </c>
      <c r="F294" s="77" t="str">
        <f t="shared" si="45"/>
        <v>VITECH SYSTEMS LIMITED</v>
      </c>
      <c r="G294" s="24" t="s">
        <v>1280</v>
      </c>
      <c r="H294" s="24" t="s">
        <v>650</v>
      </c>
      <c r="I294" s="24" t="s">
        <v>992</v>
      </c>
      <c r="J294" s="24" t="s">
        <v>52</v>
      </c>
      <c r="K294" s="24" t="s">
        <v>1281</v>
      </c>
      <c r="L294" s="25">
        <v>43497</v>
      </c>
      <c r="M294" s="25">
        <v>43921</v>
      </c>
      <c r="N294" s="81">
        <f t="shared" si="51"/>
        <v>44286</v>
      </c>
      <c r="O294" s="77" t="str">
        <f t="shared" ca="1" si="52"/>
        <v>Expired</v>
      </c>
      <c r="P294" s="77" t="str" cm="1">
        <f t="array" aca="1" ref="P294" ca="1">_xlfn.IFS((N294-TODAY())&gt;=547,"06 Expires over 18 months",(N294-TODAY())&gt;=365,"05 Expires in 18 months",(N294-TODAY())&gt;=183,"04 Expires in 12 months",(N294-TODAY())&gt;=92,"03 Expires in 6 months",(N294-TODAY())&gt;=31,"02 Expires in 3 months",(N294-TODAY())&gt;=0,"01 Expires in 30 days",(N294-TODAY())&gt;=-31,"01 Expired last 30 days",(N294-TODAY())&gt;=-92,"02 Expired last 3 months",(N294-TODAY())&gt;=-183,"03 Expired last 6 months",(N294-TODAY())&gt;=-365,"04 Expired last 12 months",(N294-TODAY())&gt;=-547,"05 Expired last 18 months",TRUE,"06 Expired over 18 months")</f>
        <v>06 Expired over 18 months</v>
      </c>
      <c r="Q294" s="65">
        <v>15000</v>
      </c>
      <c r="R294" s="84">
        <f t="shared" si="55"/>
        <v>31250</v>
      </c>
      <c r="S294" s="77" t="str" cm="1">
        <f t="array" ref="S294">_xlfn.IFS(R294&gt;5000000,"Gold",R294&gt;=500000,"Silver",R294&gt;30000,"Bronze",TRUE,"Transactional")</f>
        <v>Bronze</v>
      </c>
      <c r="T294" s="24" t="s">
        <v>122</v>
      </c>
      <c r="U294" s="101" t="s">
        <v>116</v>
      </c>
      <c r="V294" s="101" t="s">
        <v>70</v>
      </c>
      <c r="W294" s="77" t="str">
        <f t="shared" si="46"/>
        <v>Yes</v>
      </c>
      <c r="X294" s="77" t="str">
        <f>IFERROR(_xlfn.XLOOKUP(J294&amp;"||"&amp;K294,'Mapping Ref.'!$J$2:$J$538,'Mapping Ref.'!$K$2:$K$538),"")</f>
        <v>ICT</v>
      </c>
      <c r="Y294" s="77" t="str" cm="1">
        <f t="array" ref="Y294">_xlfn.IFS(R294&gt;2000000,"For Publication",R294&gt;100000,"PID",R294&gt;30000,"RFQ",TRUE,"Transactional")</f>
        <v>RFQ</v>
      </c>
      <c r="Z294" s="24" t="s">
        <v>57</v>
      </c>
      <c r="AA294" s="32">
        <v>13</v>
      </c>
      <c r="AB294" s="24">
        <v>12</v>
      </c>
      <c r="AC294" s="25">
        <v>43497</v>
      </c>
      <c r="AD294" s="24" t="s">
        <v>102</v>
      </c>
      <c r="AE294" s="24">
        <v>0</v>
      </c>
      <c r="AF294" s="24"/>
      <c r="AG294" s="24"/>
      <c r="AH294" s="24" t="s">
        <v>60</v>
      </c>
      <c r="AI294" s="24"/>
      <c r="AJ294" s="24" t="s">
        <v>60</v>
      </c>
      <c r="AK294" s="24"/>
      <c r="AL294" s="24"/>
      <c r="AM294" s="24"/>
      <c r="AN294" s="24"/>
      <c r="AO294" s="24">
        <v>0</v>
      </c>
      <c r="AP294" s="24" t="s">
        <v>60</v>
      </c>
      <c r="AQ294" s="24"/>
      <c r="AR294" s="24"/>
      <c r="AS294" s="89">
        <f t="shared" si="53"/>
        <v>25</v>
      </c>
      <c r="AT294" s="24" t="s">
        <v>1282</v>
      </c>
    </row>
    <row r="295" spans="1:46" x14ac:dyDescent="0.5">
      <c r="A295" s="24">
        <v>339</v>
      </c>
      <c r="B295" s="24"/>
      <c r="C295" s="24"/>
      <c r="D295" s="24" t="s">
        <v>1283</v>
      </c>
      <c r="E295" s="24" t="s">
        <v>1284</v>
      </c>
      <c r="F295" s="77" t="str">
        <f t="shared" si="45"/>
        <v>Cognitive Visual Therapy &amp; Creative Thinking LTD</v>
      </c>
      <c r="G295" s="24" t="s">
        <v>1285</v>
      </c>
      <c r="H295" s="24" t="s">
        <v>1041</v>
      </c>
      <c r="I295" s="24" t="s">
        <v>1041</v>
      </c>
      <c r="J295" s="24" t="s">
        <v>190</v>
      </c>
      <c r="K295" s="24" t="s">
        <v>191</v>
      </c>
      <c r="L295" s="25">
        <v>43282</v>
      </c>
      <c r="M295" s="25">
        <v>43555</v>
      </c>
      <c r="N295" s="81">
        <f t="shared" si="51"/>
        <v>43555</v>
      </c>
      <c r="O295" s="77" t="str">
        <f t="shared" ca="1" si="52"/>
        <v>Expired</v>
      </c>
      <c r="P295" s="77" t="str" cm="1">
        <f t="array" aca="1" ref="P295" ca="1">_xlfn.IFS((N295-TODAY())&gt;=547,"06 Expires over 18 months",(N295-TODAY())&gt;=365,"05 Expires in 18 months",(N295-TODAY())&gt;=183,"04 Expires in 12 months",(N295-TODAY())&gt;=92,"03 Expires in 6 months",(N295-TODAY())&gt;=31,"02 Expires in 3 months",(N295-TODAY())&gt;=0,"01 Expires in 30 days",(N295-TODAY())&gt;=-31,"01 Expired last 30 days",(N295-TODAY())&gt;=-92,"02 Expired last 3 months",(N295-TODAY())&gt;=-183,"03 Expired last 6 months",(N295-TODAY())&gt;=-365,"04 Expired last 12 months",(N295-TODAY())&gt;=-547,"05 Expired last 18 months",TRUE,"06 Expired over 18 months")</f>
        <v>06 Expired over 18 months</v>
      </c>
      <c r="Q295" s="65">
        <v>4500</v>
      </c>
      <c r="R295" s="84">
        <f t="shared" si="55"/>
        <v>4500</v>
      </c>
      <c r="S295" s="77" t="str" cm="1">
        <f t="array" ref="S295">_xlfn.IFS(R295&gt;5000000,"Gold",R295&gt;=500000,"Silver",R295&gt;30000,"Bronze",TRUE,"Transactional")</f>
        <v>Transactional</v>
      </c>
      <c r="T295" s="24" t="s">
        <v>54</v>
      </c>
      <c r="U295" s="101" t="s">
        <v>84</v>
      </c>
      <c r="V295" s="101" t="s">
        <v>204</v>
      </c>
      <c r="W295" s="77" t="str">
        <f t="shared" si="46"/>
        <v>No</v>
      </c>
      <c r="X295" s="77" t="str">
        <f>IFERROR(_xlfn.XLOOKUP(J295&amp;"||"&amp;K295,'Mapping Ref.'!$J$2:$J$538,'Mapping Ref.'!$K$2:$K$538),"")</f>
        <v>Childrens &amp; Adults</v>
      </c>
      <c r="Y295" s="77" t="str" cm="1">
        <f t="array" ref="Y295">_xlfn.IFS(R295&gt;2000000,"For Publication",R295&gt;100000,"PID",R295&gt;30000,"RFQ",TRUE,"Transactional")</f>
        <v>Transactional</v>
      </c>
      <c r="Z295" s="24" t="s">
        <v>86</v>
      </c>
      <c r="AA295" s="32">
        <v>9</v>
      </c>
      <c r="AB295" s="24">
        <v>0</v>
      </c>
      <c r="AC295" s="25">
        <v>43500</v>
      </c>
      <c r="AD295" s="24" t="s">
        <v>58</v>
      </c>
      <c r="AE295" s="24"/>
      <c r="AF295" s="24"/>
      <c r="AG295" s="24"/>
      <c r="AH295" s="24" t="s">
        <v>59</v>
      </c>
      <c r="AI295" s="24"/>
      <c r="AJ295" s="24" t="s">
        <v>60</v>
      </c>
      <c r="AK295" s="24"/>
      <c r="AL295" s="24"/>
      <c r="AM295" s="24"/>
      <c r="AN295" s="24"/>
      <c r="AO295" s="24">
        <v>0</v>
      </c>
      <c r="AP295" s="24" t="s">
        <v>60</v>
      </c>
      <c r="AQ295" s="24"/>
      <c r="AR295" s="24"/>
      <c r="AS295" s="89">
        <f t="shared" si="53"/>
        <v>8</v>
      </c>
      <c r="AT295" s="24" t="s">
        <v>1286</v>
      </c>
    </row>
    <row r="296" spans="1:46" x14ac:dyDescent="0.5">
      <c r="A296" s="24">
        <v>340</v>
      </c>
      <c r="B296" s="24"/>
      <c r="C296" s="24"/>
      <c r="D296" s="24" t="s">
        <v>1287</v>
      </c>
      <c r="E296" s="24" t="s">
        <v>1288</v>
      </c>
      <c r="F296" s="77" t="str">
        <f t="shared" si="45"/>
        <v>EDF ENERGY CUSTOMERS LTD</v>
      </c>
      <c r="G296" s="24" t="s">
        <v>1289</v>
      </c>
      <c r="H296" s="24" t="s">
        <v>981</v>
      </c>
      <c r="I296" s="24" t="s">
        <v>981</v>
      </c>
      <c r="J296" s="24" t="s">
        <v>107</v>
      </c>
      <c r="K296" s="24" t="s">
        <v>982</v>
      </c>
      <c r="L296" s="25">
        <v>43501</v>
      </c>
      <c r="M296" s="25"/>
      <c r="N296" s="81"/>
      <c r="O296" s="77" t="s">
        <v>712</v>
      </c>
      <c r="P296" s="77"/>
      <c r="Q296" s="104"/>
      <c r="R296" s="84">
        <v>0</v>
      </c>
      <c r="S296" s="77" t="str" cm="1">
        <f t="array" ref="S296">_xlfn.IFS(R296&gt;5000000,"Gold",R296&gt;=500000,"Silver",R296&gt;30000,"Bronze",TRUE,"Transactional")</f>
        <v>Transactional</v>
      </c>
      <c r="T296" s="24" t="s">
        <v>54</v>
      </c>
      <c r="U296" s="101" t="s">
        <v>109</v>
      </c>
      <c r="V296" s="101" t="s">
        <v>1011</v>
      </c>
      <c r="W296" s="77" t="str">
        <f t="shared" si="46"/>
        <v>No</v>
      </c>
      <c r="X296" s="77" t="str">
        <f>IFERROR(_xlfn.XLOOKUP(J296&amp;"||"&amp;K296,'Mapping Ref.'!$J$2:$J$538,'Mapping Ref.'!$K$2:$K$538),"")</f>
        <v>Construction &amp; Estates</v>
      </c>
      <c r="Y296" s="77" t="str" cm="1">
        <f t="array" ref="Y296">_xlfn.IFS(R296&gt;2000000,"For Publication",R296&gt;100000,"PID",R296&gt;30000,"RFQ",TRUE,"Transactional")</f>
        <v>Transactional</v>
      </c>
      <c r="Z296" s="24" t="s">
        <v>86</v>
      </c>
      <c r="AA296" s="32">
        <v>99999</v>
      </c>
      <c r="AB296" s="24">
        <v>0</v>
      </c>
      <c r="AC296" s="25">
        <v>43501</v>
      </c>
      <c r="AD296" s="24" t="s">
        <v>58</v>
      </c>
      <c r="AE296" s="24"/>
      <c r="AF296" s="24"/>
      <c r="AG296" s="24"/>
      <c r="AH296" s="24" t="s">
        <v>60</v>
      </c>
      <c r="AI296" s="24"/>
      <c r="AJ296" s="24" t="s">
        <v>60</v>
      </c>
      <c r="AK296" s="24"/>
      <c r="AL296" s="24"/>
      <c r="AM296" s="24"/>
      <c r="AN296" s="24"/>
      <c r="AO296" s="24">
        <v>0</v>
      </c>
      <c r="AP296" s="24" t="s">
        <v>60</v>
      </c>
      <c r="AQ296" s="24"/>
      <c r="AR296" s="24"/>
      <c r="AS296" s="89">
        <v>0</v>
      </c>
      <c r="AT296" s="24" t="s">
        <v>1290</v>
      </c>
    </row>
    <row r="297" spans="1:46" x14ac:dyDescent="0.5">
      <c r="A297" s="24">
        <v>341</v>
      </c>
      <c r="B297" s="24"/>
      <c r="C297" s="24"/>
      <c r="D297" s="24" t="s">
        <v>1291</v>
      </c>
      <c r="E297" s="24" t="s">
        <v>1292</v>
      </c>
      <c r="F297" s="77" t="str">
        <f t="shared" si="45"/>
        <v>Ot4</v>
      </c>
      <c r="G297" s="24" t="s">
        <v>1293</v>
      </c>
      <c r="H297" s="24" t="s">
        <v>1041</v>
      </c>
      <c r="I297" s="24" t="s">
        <v>1041</v>
      </c>
      <c r="J297" s="24" t="s">
        <v>190</v>
      </c>
      <c r="K297" s="24" t="s">
        <v>1207</v>
      </c>
      <c r="L297" s="25">
        <v>43435</v>
      </c>
      <c r="M297" s="25">
        <v>43524</v>
      </c>
      <c r="N297" s="81">
        <f>EDATE(M297,AB297)</f>
        <v>43524</v>
      </c>
      <c r="O297" s="77" t="str">
        <f ca="1">IF(N297&lt;TODAY(),"Expired","Live")</f>
        <v>Expired</v>
      </c>
      <c r="P297" s="77" t="str" cm="1">
        <f t="array" aca="1" ref="P297" ca="1">_xlfn.IFS((N297-TODAY())&gt;=547,"06 Expires over 18 months",(N297-TODAY())&gt;=365,"05 Expires in 18 months",(N297-TODAY())&gt;=183,"04 Expires in 12 months",(N297-TODAY())&gt;=92,"03 Expires in 6 months",(N297-TODAY())&gt;=31,"02 Expires in 3 months",(N297-TODAY())&gt;=0,"01 Expires in 30 days",(N297-TODAY())&gt;=-31,"01 Expired last 30 days",(N297-TODAY())&gt;=-92,"02 Expired last 3 months",(N297-TODAY())&gt;=-183,"03 Expired last 6 months",(N297-TODAY())&gt;=-365,"04 Expired last 12 months",(N297-TODAY())&gt;=-547,"05 Expired last 18 months",TRUE,"06 Expired over 18 months")</f>
        <v>06 Expired over 18 months</v>
      </c>
      <c r="Q297" s="65">
        <v>3540</v>
      </c>
      <c r="R297" s="84">
        <f>MAX(Q297,Q297*N(AS297)/12)</f>
        <v>3540</v>
      </c>
      <c r="S297" s="77" t="str" cm="1">
        <f t="array" ref="S297">_xlfn.IFS(R297&gt;5000000,"Gold",R297&gt;=500000,"Silver",R297&gt;30000,"Bronze",TRUE,"Transactional")</f>
        <v>Transactional</v>
      </c>
      <c r="T297" s="24" t="s">
        <v>54</v>
      </c>
      <c r="U297" s="101" t="s">
        <v>84</v>
      </c>
      <c r="V297" s="101" t="s">
        <v>204</v>
      </c>
      <c r="W297" s="77" t="str">
        <f t="shared" si="46"/>
        <v>No</v>
      </c>
      <c r="X297" s="77" t="str">
        <f>IFERROR(_xlfn.XLOOKUP(J297&amp;"||"&amp;K297,'Mapping Ref.'!$J$2:$J$538,'Mapping Ref.'!$K$2:$K$538),"")</f>
        <v>Childrens &amp; Adults</v>
      </c>
      <c r="Y297" s="77" t="str" cm="1">
        <f t="array" ref="Y297">_xlfn.IFS(R297&gt;2000000,"For Publication",R297&gt;100000,"PID",R297&gt;30000,"RFQ",TRUE,"Transactional")</f>
        <v>Transactional</v>
      </c>
      <c r="Z297" s="24" t="s">
        <v>86</v>
      </c>
      <c r="AA297" s="32">
        <v>3</v>
      </c>
      <c r="AB297" s="24">
        <v>0</v>
      </c>
      <c r="AC297" s="25">
        <v>43501</v>
      </c>
      <c r="AD297" s="24" t="s">
        <v>58</v>
      </c>
      <c r="AE297" s="24"/>
      <c r="AF297" s="24"/>
      <c r="AG297" s="24"/>
      <c r="AH297" s="24" t="s">
        <v>59</v>
      </c>
      <c r="AI297" s="24"/>
      <c r="AJ297" s="24" t="s">
        <v>60</v>
      </c>
      <c r="AK297" s="24"/>
      <c r="AL297" s="24"/>
      <c r="AM297" s="24"/>
      <c r="AN297" s="24"/>
      <c r="AO297" s="24">
        <v>0</v>
      </c>
      <c r="AP297" s="24" t="s">
        <v>60</v>
      </c>
      <c r="AQ297" s="24"/>
      <c r="AR297" s="24"/>
      <c r="AS297" s="89">
        <f>DATEDIF(L297,N297,"m")</f>
        <v>2</v>
      </c>
      <c r="AT297" s="24"/>
    </row>
    <row r="298" spans="1:46" x14ac:dyDescent="0.5">
      <c r="A298" s="24">
        <v>342</v>
      </c>
      <c r="B298" s="24"/>
      <c r="C298" s="24"/>
      <c r="D298" s="24" t="s">
        <v>1294</v>
      </c>
      <c r="E298" s="24" t="s">
        <v>1295</v>
      </c>
      <c r="F298" s="77" t="str">
        <f t="shared" si="45"/>
        <v>BOWER L&amp;T T/A L.A. TRAINING</v>
      </c>
      <c r="G298" s="24" t="s">
        <v>1296</v>
      </c>
      <c r="H298" s="24" t="s">
        <v>1297</v>
      </c>
      <c r="I298" s="24" t="s">
        <v>1297</v>
      </c>
      <c r="J298" s="24" t="s">
        <v>190</v>
      </c>
      <c r="K298" s="24" t="s">
        <v>755</v>
      </c>
      <c r="L298" s="25">
        <v>43431</v>
      </c>
      <c r="M298" s="25"/>
      <c r="N298" s="81"/>
      <c r="O298" s="77" t="s">
        <v>712</v>
      </c>
      <c r="P298" s="77"/>
      <c r="Q298" s="65">
        <v>2250</v>
      </c>
      <c r="R298" s="84">
        <f>MAX(Q298,Q298*N(AS298)/12)</f>
        <v>2250</v>
      </c>
      <c r="S298" s="77" t="str" cm="1">
        <f t="array" ref="S298">_xlfn.IFS(R298&gt;5000000,"Gold",R298&gt;=500000,"Silver",R298&gt;30000,"Bronze",TRUE,"Transactional")</f>
        <v>Transactional</v>
      </c>
      <c r="T298" s="24" t="s">
        <v>54</v>
      </c>
      <c r="U298" s="101" t="s">
        <v>190</v>
      </c>
      <c r="V298" s="101"/>
      <c r="W298" s="77" t="str">
        <f t="shared" si="46"/>
        <v>No</v>
      </c>
      <c r="X298" s="77" t="str">
        <f>IFERROR(_xlfn.XLOOKUP(J298&amp;"||"&amp;K298,'Mapping Ref.'!$J$2:$J$538,'Mapping Ref.'!$K$2:$K$538),"")</f>
        <v>Childrens &amp; Adults</v>
      </c>
      <c r="Y298" s="77" t="str" cm="1">
        <f t="array" ref="Y298">_xlfn.IFS(R298&gt;2000000,"For Publication",R298&gt;100000,"PID",R298&gt;30000,"RFQ",TRUE,"Transactional")</f>
        <v>Transactional</v>
      </c>
      <c r="Z298" s="24" t="s">
        <v>76</v>
      </c>
      <c r="AA298" s="32">
        <v>16</v>
      </c>
      <c r="AB298" s="24">
        <v>0</v>
      </c>
      <c r="AC298" s="25">
        <v>43503</v>
      </c>
      <c r="AD298" s="24" t="s">
        <v>58</v>
      </c>
      <c r="AE298" s="24">
        <v>0</v>
      </c>
      <c r="AF298" s="24"/>
      <c r="AG298" s="24"/>
      <c r="AH298" s="24" t="s">
        <v>60</v>
      </c>
      <c r="AI298" s="24"/>
      <c r="AJ298" s="24" t="s">
        <v>60</v>
      </c>
      <c r="AK298" s="24"/>
      <c r="AL298" s="24"/>
      <c r="AM298" s="24"/>
      <c r="AN298" s="24"/>
      <c r="AO298" s="24">
        <v>0</v>
      </c>
      <c r="AP298" s="24" t="s">
        <v>60</v>
      </c>
      <c r="AQ298" s="24"/>
      <c r="AR298" s="24"/>
      <c r="AS298" s="89">
        <v>0</v>
      </c>
      <c r="AT298" s="24" t="s">
        <v>1298</v>
      </c>
    </row>
    <row r="299" spans="1:46" x14ac:dyDescent="0.5">
      <c r="A299" s="24">
        <v>344</v>
      </c>
      <c r="B299" s="24"/>
      <c r="C299" s="24"/>
      <c r="D299" s="24" t="s">
        <v>1299</v>
      </c>
      <c r="E299" s="24" t="s">
        <v>1300</v>
      </c>
      <c r="F299" s="77" t="str">
        <f t="shared" si="45"/>
        <v>WOODEN WINDOW SERVICE LTD</v>
      </c>
      <c r="G299" s="24" t="s">
        <v>1299</v>
      </c>
      <c r="H299" s="24" t="s">
        <v>963</v>
      </c>
      <c r="I299" s="24" t="s">
        <v>1128</v>
      </c>
      <c r="J299" s="24" t="s">
        <v>190</v>
      </c>
      <c r="K299" s="24" t="s">
        <v>920</v>
      </c>
      <c r="L299" s="25">
        <v>43509</v>
      </c>
      <c r="M299" s="25">
        <v>43875</v>
      </c>
      <c r="N299" s="81">
        <f>EDATE(M299,AB299)</f>
        <v>44241</v>
      </c>
      <c r="O299" s="77" t="str">
        <f ca="1">IF(N299&lt;TODAY(),"Expired","Live")</f>
        <v>Expired</v>
      </c>
      <c r="P299" s="77" t="str" cm="1">
        <f t="array" aca="1" ref="P299" ca="1">_xlfn.IFS((N299-TODAY())&gt;=547,"06 Expires over 18 months",(N299-TODAY())&gt;=365,"05 Expires in 18 months",(N299-TODAY())&gt;=183,"04 Expires in 12 months",(N299-TODAY())&gt;=92,"03 Expires in 6 months",(N299-TODAY())&gt;=31,"02 Expires in 3 months",(N299-TODAY())&gt;=0,"01 Expires in 30 days",(N299-TODAY())&gt;=-31,"01 Expired last 30 days",(N299-TODAY())&gt;=-92,"02 Expired last 3 months",(N299-TODAY())&gt;=-183,"03 Expired last 6 months",(N299-TODAY())&gt;=-365,"04 Expired last 12 months",(N299-TODAY())&gt;=-547,"05 Expired last 18 months",TRUE,"06 Expired over 18 months")</f>
        <v>06 Expired over 18 months</v>
      </c>
      <c r="Q299" s="65">
        <v>24000</v>
      </c>
      <c r="R299" s="84">
        <f>MAX(Q299,Q299*N(AS299)/12)</f>
        <v>48000</v>
      </c>
      <c r="S299" s="77" t="str" cm="1">
        <f t="array" ref="S299">_xlfn.IFS(R299&gt;5000000,"Gold",R299&gt;=500000,"Silver",R299&gt;30000,"Bronze",TRUE,"Transactional")</f>
        <v>Bronze</v>
      </c>
      <c r="T299" s="24" t="s">
        <v>54</v>
      </c>
      <c r="U299" s="101" t="s">
        <v>208</v>
      </c>
      <c r="V299" s="101" t="s">
        <v>209</v>
      </c>
      <c r="W299" s="77" t="str">
        <f t="shared" si="46"/>
        <v>Yes</v>
      </c>
      <c r="X299" s="77" t="str">
        <f>IFERROR(_xlfn.XLOOKUP(J299&amp;"||"&amp;K299,'Mapping Ref.'!$J$2:$J$538,'Mapping Ref.'!$K$2:$K$538),"")</f>
        <v>Construction &amp; Estates</v>
      </c>
      <c r="Y299" s="77" t="str" cm="1">
        <f t="array" ref="Y299">_xlfn.IFS(R299&gt;2000000,"For Publication",R299&gt;100000,"PID",R299&gt;30000,"RFQ",TRUE,"Transactional")</f>
        <v>RFQ</v>
      </c>
      <c r="Z299" s="24" t="s">
        <v>101</v>
      </c>
      <c r="AA299" s="32">
        <v>12</v>
      </c>
      <c r="AB299" s="24">
        <v>12</v>
      </c>
      <c r="AC299" s="25">
        <v>43509</v>
      </c>
      <c r="AD299" s="24" t="s">
        <v>58</v>
      </c>
      <c r="AE299" s="24"/>
      <c r="AF299" s="24"/>
      <c r="AG299" s="24"/>
      <c r="AH299" s="24" t="s">
        <v>59</v>
      </c>
      <c r="AI299" s="24"/>
      <c r="AJ299" s="24" t="s">
        <v>60</v>
      </c>
      <c r="AK299" s="24"/>
      <c r="AL299" s="24"/>
      <c r="AM299" s="24"/>
      <c r="AN299" s="24"/>
      <c r="AO299" s="24"/>
      <c r="AP299" s="24" t="s">
        <v>60</v>
      </c>
      <c r="AQ299" s="24"/>
      <c r="AR299" s="24"/>
      <c r="AS299" s="89">
        <f>DATEDIF(L299,N299,"m")</f>
        <v>24</v>
      </c>
      <c r="AT299" s="24" t="s">
        <v>1301</v>
      </c>
    </row>
    <row r="300" spans="1:46" x14ac:dyDescent="0.5">
      <c r="A300" s="24">
        <v>345</v>
      </c>
      <c r="B300" s="24"/>
      <c r="C300" s="24" t="s">
        <v>77</v>
      </c>
      <c r="D300" s="24" t="s">
        <v>1302</v>
      </c>
      <c r="E300" s="24" t="s">
        <v>1303</v>
      </c>
      <c r="F300" s="77" t="str">
        <f t="shared" si="45"/>
        <v>FRANCIS TAYLOR BUILDING</v>
      </c>
      <c r="G300" s="24" t="s">
        <v>1304</v>
      </c>
      <c r="H300" s="24" t="s">
        <v>963</v>
      </c>
      <c r="I300" s="24" t="s">
        <v>1128</v>
      </c>
      <c r="J300" s="24" t="s">
        <v>190</v>
      </c>
      <c r="K300" s="24" t="s">
        <v>920</v>
      </c>
      <c r="L300" s="25">
        <v>43509</v>
      </c>
      <c r="M300" s="25">
        <v>43875</v>
      </c>
      <c r="N300" s="81">
        <f>EDATE(M300,AB300)</f>
        <v>44241</v>
      </c>
      <c r="O300" s="77" t="str">
        <f ca="1">IF(N300&lt;TODAY(),"Expired","Live")</f>
        <v>Expired</v>
      </c>
      <c r="P300" s="77" t="str" cm="1">
        <f t="array" aca="1" ref="P300" ca="1">_xlfn.IFS((N300-TODAY())&gt;=547,"06 Expires over 18 months",(N300-TODAY())&gt;=365,"05 Expires in 18 months",(N300-TODAY())&gt;=183,"04 Expires in 12 months",(N300-TODAY())&gt;=92,"03 Expires in 6 months",(N300-TODAY())&gt;=31,"02 Expires in 3 months",(N300-TODAY())&gt;=0,"01 Expires in 30 days",(N300-TODAY())&gt;=-31,"01 Expired last 30 days",(N300-TODAY())&gt;=-92,"02 Expired last 3 months",(N300-TODAY())&gt;=-183,"03 Expired last 6 months",(N300-TODAY())&gt;=-365,"04 Expired last 12 months",(N300-TODAY())&gt;=-547,"05 Expired last 18 months",TRUE,"06 Expired over 18 months")</f>
        <v>06 Expired over 18 months</v>
      </c>
      <c r="Q300" s="65">
        <v>1000</v>
      </c>
      <c r="R300" s="84">
        <f>MAX(Q300,Q300*N(AS300)/12)</f>
        <v>2000</v>
      </c>
      <c r="S300" s="77" t="str" cm="1">
        <f t="array" ref="S300">_xlfn.IFS(R300&gt;5000000,"Gold",R300&gt;=500000,"Silver",R300&gt;30000,"Bronze",TRUE,"Transactional")</f>
        <v>Transactional</v>
      </c>
      <c r="T300" s="24" t="s">
        <v>122</v>
      </c>
      <c r="U300" s="101" t="s">
        <v>366</v>
      </c>
      <c r="V300" s="101" t="s">
        <v>770</v>
      </c>
      <c r="W300" s="77" t="str">
        <f t="shared" si="46"/>
        <v>Yes</v>
      </c>
      <c r="X300" s="77" t="str">
        <f>IFERROR(_xlfn.XLOOKUP(J300&amp;"||"&amp;K300,'Mapping Ref.'!$J$2:$J$538,'Mapping Ref.'!$K$2:$K$538),"")</f>
        <v>Construction &amp; Estates</v>
      </c>
      <c r="Y300" s="77" t="str" cm="1">
        <f t="array" ref="Y300">_xlfn.IFS(R300&gt;2000000,"For Publication",R300&gt;100000,"PID",R300&gt;30000,"RFQ",TRUE,"Transactional")</f>
        <v>Transactional</v>
      </c>
      <c r="Z300" s="24" t="s">
        <v>101</v>
      </c>
      <c r="AA300" s="32">
        <v>12</v>
      </c>
      <c r="AB300" s="24">
        <v>12</v>
      </c>
      <c r="AC300" s="25">
        <v>43509</v>
      </c>
      <c r="AD300" s="24" t="s">
        <v>58</v>
      </c>
      <c r="AE300" s="24"/>
      <c r="AF300" s="24" t="s">
        <v>59</v>
      </c>
      <c r="AG300" s="24"/>
      <c r="AH300" s="24" t="s">
        <v>59</v>
      </c>
      <c r="AI300" s="24"/>
      <c r="AJ300" s="24" t="s">
        <v>60</v>
      </c>
      <c r="AK300" s="24"/>
      <c r="AL300" s="24"/>
      <c r="AM300" s="24"/>
      <c r="AN300" s="24"/>
      <c r="AO300" s="24"/>
      <c r="AP300" s="24" t="s">
        <v>60</v>
      </c>
      <c r="AQ300" s="24"/>
      <c r="AR300" s="24"/>
      <c r="AS300" s="89">
        <f>DATEDIF(L300,N300,"m")</f>
        <v>24</v>
      </c>
      <c r="AT300" s="24" t="s">
        <v>1305</v>
      </c>
    </row>
    <row r="301" spans="1:46" x14ac:dyDescent="0.5">
      <c r="A301" s="24">
        <v>346</v>
      </c>
      <c r="B301" s="24"/>
      <c r="C301" s="24"/>
      <c r="D301" s="24" t="s">
        <v>1306</v>
      </c>
      <c r="E301" s="24" t="s">
        <v>1307</v>
      </c>
      <c r="F301" s="77" t="str">
        <f t="shared" si="45"/>
        <v>SCOTTISH &amp; SOUTHERN ELECTRICITY NETWORKS</v>
      </c>
      <c r="G301" s="24" t="s">
        <v>1306</v>
      </c>
      <c r="H301" s="24" t="s">
        <v>981</v>
      </c>
      <c r="I301" s="24" t="s">
        <v>981</v>
      </c>
      <c r="J301" s="24" t="s">
        <v>107</v>
      </c>
      <c r="K301" s="24" t="s">
        <v>982</v>
      </c>
      <c r="L301" s="25">
        <v>43509</v>
      </c>
      <c r="M301" s="25"/>
      <c r="N301" s="81"/>
      <c r="O301" s="77" t="s">
        <v>712</v>
      </c>
      <c r="P301" s="77"/>
      <c r="Q301" s="104"/>
      <c r="R301" s="84">
        <v>0</v>
      </c>
      <c r="S301" s="77" t="str" cm="1">
        <f t="array" ref="S301">_xlfn.IFS(R301&gt;5000000,"Gold",R301&gt;=500000,"Silver",R301&gt;30000,"Bronze",TRUE,"Transactional")</f>
        <v>Transactional</v>
      </c>
      <c r="T301" s="24" t="s">
        <v>54</v>
      </c>
      <c r="U301" s="101" t="s">
        <v>55</v>
      </c>
      <c r="V301" s="101" t="s">
        <v>56</v>
      </c>
      <c r="W301" s="77" t="str">
        <f t="shared" si="46"/>
        <v>No</v>
      </c>
      <c r="X301" s="77" t="str">
        <f>IFERROR(_xlfn.XLOOKUP(J301&amp;"||"&amp;K301,'Mapping Ref.'!$J$2:$J$538,'Mapping Ref.'!$K$2:$K$538),"")</f>
        <v>Construction &amp; Estates</v>
      </c>
      <c r="Y301" s="77" t="str" cm="1">
        <f t="array" ref="Y301">_xlfn.IFS(R301&gt;2000000,"For Publication",R301&gt;100000,"PID",R301&gt;30000,"RFQ",TRUE,"Transactional")</f>
        <v>Transactional</v>
      </c>
      <c r="Z301" s="24" t="s">
        <v>86</v>
      </c>
      <c r="AA301" s="32">
        <v>99999</v>
      </c>
      <c r="AB301" s="24">
        <v>0</v>
      </c>
      <c r="AC301" s="25">
        <v>43509</v>
      </c>
      <c r="AD301" s="24" t="s">
        <v>58</v>
      </c>
      <c r="AE301" s="24"/>
      <c r="AF301" s="24"/>
      <c r="AG301" s="24"/>
      <c r="AH301" s="24" t="s">
        <v>60</v>
      </c>
      <c r="AI301" s="24"/>
      <c r="AJ301" s="24" t="s">
        <v>60</v>
      </c>
      <c r="AK301" s="24"/>
      <c r="AL301" s="24"/>
      <c r="AM301" s="24"/>
      <c r="AN301" s="24"/>
      <c r="AO301" s="24">
        <v>0</v>
      </c>
      <c r="AP301" s="24" t="s">
        <v>60</v>
      </c>
      <c r="AQ301" s="24"/>
      <c r="AR301" s="24"/>
      <c r="AS301" s="89">
        <v>0</v>
      </c>
      <c r="AT301" s="24" t="s">
        <v>1308</v>
      </c>
    </row>
    <row r="302" spans="1:46" x14ac:dyDescent="0.5">
      <c r="A302" s="24">
        <v>347</v>
      </c>
      <c r="B302" s="24"/>
      <c r="C302" s="24"/>
      <c r="D302" s="24" t="s">
        <v>1309</v>
      </c>
      <c r="E302" s="24" t="s">
        <v>1309</v>
      </c>
      <c r="F302" s="77" t="str">
        <f t="shared" si="45"/>
        <v>WESTMINSTER DRUG PROJECT (WDP)</v>
      </c>
      <c r="G302" s="24" t="s">
        <v>1310</v>
      </c>
      <c r="H302" s="24" t="s">
        <v>1311</v>
      </c>
      <c r="I302" s="24" t="s">
        <v>1311</v>
      </c>
      <c r="J302" s="24" t="s">
        <v>1312</v>
      </c>
      <c r="K302" s="24" t="s">
        <v>1109</v>
      </c>
      <c r="L302" s="25">
        <v>43466</v>
      </c>
      <c r="M302" s="25">
        <v>44742</v>
      </c>
      <c r="N302" s="81">
        <f t="shared" ref="N302:N326" si="56">EDATE(M302,AB302)</f>
        <v>44742</v>
      </c>
      <c r="O302" s="77" t="str">
        <f t="shared" ref="O302:O326" ca="1" si="57">IF(N302&lt;TODAY(),"Expired","Live")</f>
        <v>Expired</v>
      </c>
      <c r="P302" s="77" t="str" cm="1">
        <f t="array" aca="1" ref="P302" ca="1">_xlfn.IFS((N302-TODAY())&gt;=547,"06 Expires over 18 months",(N302-TODAY())&gt;=365,"05 Expires in 18 months",(N302-TODAY())&gt;=183,"04 Expires in 12 months",(N302-TODAY())&gt;=92,"03 Expires in 6 months",(N302-TODAY())&gt;=31,"02 Expires in 3 months",(N302-TODAY())&gt;=0,"01 Expires in 30 days",(N302-TODAY())&gt;=-31,"01 Expired last 30 days",(N302-TODAY())&gt;=-92,"02 Expired last 3 months",(N302-TODAY())&gt;=-183,"03 Expired last 6 months",(N302-TODAY())&gt;=-365,"04 Expired last 12 months",(N302-TODAY())&gt;=-547,"05 Expired last 18 months",TRUE,"06 Expired over 18 months")</f>
        <v>06 Expired over 18 months</v>
      </c>
      <c r="Q302" s="65">
        <v>1183400</v>
      </c>
      <c r="R302" s="84">
        <f t="shared" ref="R302:R326" si="58">MAX(Q302,Q302*N(AS302)/12)</f>
        <v>4043283.3333333335</v>
      </c>
      <c r="S302" s="77" t="str" cm="1">
        <f t="array" ref="S302">_xlfn.IFS(R302&gt;5000000,"Gold",R302&gt;=500000,"Silver",R302&gt;30000,"Bronze",TRUE,"Transactional")</f>
        <v>Silver</v>
      </c>
      <c r="T302" s="24" t="s">
        <v>68</v>
      </c>
      <c r="U302" s="101" t="s">
        <v>69</v>
      </c>
      <c r="V302" s="101" t="s">
        <v>70</v>
      </c>
      <c r="W302" s="77" t="str">
        <f t="shared" si="46"/>
        <v>No</v>
      </c>
      <c r="X302" s="77" t="str">
        <f>IFERROR(_xlfn.XLOOKUP(J302&amp;"||"&amp;K302,'Mapping Ref.'!$J$2:$J$538,'Mapping Ref.'!$K$2:$K$538),"")</f>
        <v>Corporate</v>
      </c>
      <c r="Y302" s="77" t="str" cm="1">
        <f t="array" ref="Y302">_xlfn.IFS(R302&gt;2000000,"For Publication",R302&gt;100000,"PID",R302&gt;30000,"RFQ",TRUE,"Transactional")</f>
        <v>For Publication</v>
      </c>
      <c r="Z302" s="24" t="s">
        <v>149</v>
      </c>
      <c r="AA302" s="32">
        <v>42</v>
      </c>
      <c r="AB302" s="24">
        <v>0</v>
      </c>
      <c r="AC302" s="25">
        <v>43510</v>
      </c>
      <c r="AD302" s="24" t="s">
        <v>102</v>
      </c>
      <c r="AE302" s="24">
        <v>0</v>
      </c>
      <c r="AF302" s="24"/>
      <c r="AG302" s="24"/>
      <c r="AH302" s="24" t="s">
        <v>59</v>
      </c>
      <c r="AI302" s="24"/>
      <c r="AJ302" s="24" t="s">
        <v>59</v>
      </c>
      <c r="AK302" s="24"/>
      <c r="AL302" s="24"/>
      <c r="AM302" s="24"/>
      <c r="AN302" s="24"/>
      <c r="AO302" s="24">
        <v>0</v>
      </c>
      <c r="AP302" s="24" t="s">
        <v>59</v>
      </c>
      <c r="AQ302" s="24"/>
      <c r="AR302" s="24"/>
      <c r="AS302" s="89">
        <f t="shared" ref="AS302:AS326" si="59">DATEDIF(L302,N302,"m")</f>
        <v>41</v>
      </c>
      <c r="AT302" s="24" t="s">
        <v>1313</v>
      </c>
    </row>
    <row r="303" spans="1:46" x14ac:dyDescent="0.5">
      <c r="A303" s="24">
        <v>348</v>
      </c>
      <c r="B303" s="24"/>
      <c r="C303" s="24" t="s">
        <v>77</v>
      </c>
      <c r="D303" s="24" t="s">
        <v>1314</v>
      </c>
      <c r="E303" s="24" t="s">
        <v>1314</v>
      </c>
      <c r="F303" s="77" t="str">
        <f t="shared" si="45"/>
        <v>MENTAL HEALTH &amp; EMPLOYMENT PARTNERSHIP LIMITED</v>
      </c>
      <c r="G303" s="24" t="s">
        <v>1315</v>
      </c>
      <c r="H303" s="24" t="s">
        <v>1311</v>
      </c>
      <c r="I303" s="24" t="s">
        <v>1311</v>
      </c>
      <c r="J303" s="24" t="s">
        <v>1312</v>
      </c>
      <c r="K303" s="24" t="s">
        <v>1109</v>
      </c>
      <c r="L303" s="25">
        <v>43466</v>
      </c>
      <c r="M303" s="25">
        <v>44742</v>
      </c>
      <c r="N303" s="81">
        <f t="shared" si="56"/>
        <v>44742</v>
      </c>
      <c r="O303" s="77" t="str">
        <f t="shared" ca="1" si="57"/>
        <v>Expired</v>
      </c>
      <c r="P303" s="77" t="str" cm="1">
        <f t="array" aca="1" ref="P303" ca="1">_xlfn.IFS((N303-TODAY())&gt;=547,"06 Expires over 18 months",(N303-TODAY())&gt;=365,"05 Expires in 18 months",(N303-TODAY())&gt;=183,"04 Expires in 12 months",(N303-TODAY())&gt;=92,"03 Expires in 6 months",(N303-TODAY())&gt;=31,"02 Expires in 3 months",(N303-TODAY())&gt;=0,"01 Expires in 30 days",(N303-TODAY())&gt;=-31,"01 Expired last 30 days",(N303-TODAY())&gt;=-92,"02 Expired last 3 months",(N303-TODAY())&gt;=-183,"03 Expired last 6 months",(N303-TODAY())&gt;=-365,"04 Expired last 12 months",(N303-TODAY())&gt;=-547,"05 Expired last 18 months",TRUE,"06 Expired over 18 months")</f>
        <v>06 Expired over 18 months</v>
      </c>
      <c r="Q303" s="65">
        <v>1800000</v>
      </c>
      <c r="R303" s="84">
        <f t="shared" si="58"/>
        <v>6150000</v>
      </c>
      <c r="S303" s="77" t="str" cm="1">
        <f t="array" ref="S303">_xlfn.IFS(R303&gt;5000000,"Gold",R303&gt;=500000,"Silver",R303&gt;30000,"Bronze",TRUE,"Transactional")</f>
        <v>Gold</v>
      </c>
      <c r="T303" s="24" t="s">
        <v>54</v>
      </c>
      <c r="U303" s="101" t="s">
        <v>69</v>
      </c>
      <c r="V303" s="101" t="s">
        <v>67</v>
      </c>
      <c r="W303" s="77" t="str">
        <f t="shared" si="46"/>
        <v>No</v>
      </c>
      <c r="X303" s="77" t="str">
        <f>IFERROR(_xlfn.XLOOKUP(J303&amp;"||"&amp;K303,'Mapping Ref.'!$J$2:$J$538,'Mapping Ref.'!$K$2:$K$538),"")</f>
        <v>Corporate</v>
      </c>
      <c r="Y303" s="77" t="str" cm="1">
        <f t="array" ref="Y303">_xlfn.IFS(R303&gt;2000000,"For Publication",R303&gt;100000,"PID",R303&gt;30000,"RFQ",TRUE,"Transactional")</f>
        <v>For Publication</v>
      </c>
      <c r="Z303" s="24" t="s">
        <v>71</v>
      </c>
      <c r="AA303" s="32">
        <v>42</v>
      </c>
      <c r="AB303" s="24">
        <v>0</v>
      </c>
      <c r="AC303" s="25">
        <v>43510</v>
      </c>
      <c r="AD303" s="24" t="s">
        <v>58</v>
      </c>
      <c r="AE303" s="24">
        <v>777</v>
      </c>
      <c r="AF303" s="24"/>
      <c r="AG303" s="24"/>
      <c r="AH303" s="24" t="s">
        <v>59</v>
      </c>
      <c r="AI303" s="24"/>
      <c r="AJ303" s="24" t="s">
        <v>59</v>
      </c>
      <c r="AK303" s="24" t="s">
        <v>1314</v>
      </c>
      <c r="AL303" s="24"/>
      <c r="AM303" s="24"/>
      <c r="AN303" s="24"/>
      <c r="AO303" s="24">
        <v>0</v>
      </c>
      <c r="AP303" s="24" t="s">
        <v>59</v>
      </c>
      <c r="AQ303" s="24"/>
      <c r="AR303" s="24"/>
      <c r="AS303" s="89">
        <f t="shared" si="59"/>
        <v>41</v>
      </c>
      <c r="AT303" s="24" t="s">
        <v>1316</v>
      </c>
    </row>
    <row r="304" spans="1:46" x14ac:dyDescent="0.5">
      <c r="A304" s="24">
        <v>349</v>
      </c>
      <c r="B304" s="24"/>
      <c r="C304" s="24"/>
      <c r="D304" s="24" t="s">
        <v>1317</v>
      </c>
      <c r="E304" s="24" t="s">
        <v>1318</v>
      </c>
      <c r="F304" s="77" t="str">
        <f t="shared" si="45"/>
        <v>CULTURESHOCK MEDIA LTD</v>
      </c>
      <c r="G304" s="24" t="s">
        <v>1319</v>
      </c>
      <c r="H304" s="24" t="s">
        <v>1213</v>
      </c>
      <c r="I304" s="24" t="s">
        <v>1213</v>
      </c>
      <c r="J304" s="24" t="s">
        <v>107</v>
      </c>
      <c r="K304" s="24" t="s">
        <v>1236</v>
      </c>
      <c r="L304" s="25">
        <v>43497</v>
      </c>
      <c r="M304" s="25">
        <v>43525</v>
      </c>
      <c r="N304" s="81">
        <f t="shared" si="56"/>
        <v>43525</v>
      </c>
      <c r="O304" s="77" t="str">
        <f t="shared" ca="1" si="57"/>
        <v>Expired</v>
      </c>
      <c r="P304" s="77" t="str" cm="1">
        <f t="array" aca="1" ref="P304" ca="1">_xlfn.IFS((N304-TODAY())&gt;=547,"06 Expires over 18 months",(N304-TODAY())&gt;=365,"05 Expires in 18 months",(N304-TODAY())&gt;=183,"04 Expires in 12 months",(N304-TODAY())&gt;=92,"03 Expires in 6 months",(N304-TODAY())&gt;=31,"02 Expires in 3 months",(N304-TODAY())&gt;=0,"01 Expires in 30 days",(N304-TODAY())&gt;=-31,"01 Expired last 30 days",(N304-TODAY())&gt;=-92,"02 Expired last 3 months",(N304-TODAY())&gt;=-183,"03 Expired last 6 months",(N304-TODAY())&gt;=-365,"04 Expired last 12 months",(N304-TODAY())&gt;=-547,"05 Expired last 18 months",TRUE,"06 Expired over 18 months")</f>
        <v>06 Expired over 18 months</v>
      </c>
      <c r="Q304" s="65">
        <v>30503.46</v>
      </c>
      <c r="R304" s="84">
        <f t="shared" si="58"/>
        <v>30503.46</v>
      </c>
      <c r="S304" s="77" t="str" cm="1">
        <f t="array" ref="S304">_xlfn.IFS(R304&gt;5000000,"Gold",R304&gt;=500000,"Silver",R304&gt;30000,"Bronze",TRUE,"Transactional")</f>
        <v>Bronze</v>
      </c>
      <c r="T304" s="24" t="s">
        <v>54</v>
      </c>
      <c r="U304" s="101" t="s">
        <v>116</v>
      </c>
      <c r="V304" s="101" t="s">
        <v>569</v>
      </c>
      <c r="W304" s="77" t="str">
        <f t="shared" si="46"/>
        <v>No</v>
      </c>
      <c r="X304" s="77" t="str">
        <f>IFERROR(_xlfn.XLOOKUP(J304&amp;"||"&amp;K304,'Mapping Ref.'!$J$2:$J$538,'Mapping Ref.'!$K$2:$K$538),"")</f>
        <v>Construction &amp; Estates</v>
      </c>
      <c r="Y304" s="77" t="str" cm="1">
        <f t="array" ref="Y304">_xlfn.IFS(R304&gt;2000000,"For Publication",R304&gt;100000,"PID",R304&gt;30000,"RFQ",TRUE,"Transactional")</f>
        <v>RFQ</v>
      </c>
      <c r="Z304" s="24" t="s">
        <v>101</v>
      </c>
      <c r="AA304" s="32">
        <v>12</v>
      </c>
      <c r="AB304" s="24">
        <v>0</v>
      </c>
      <c r="AC304" s="25">
        <v>43514</v>
      </c>
      <c r="AD304" s="24" t="s">
        <v>58</v>
      </c>
      <c r="AE304" s="24">
        <v>0</v>
      </c>
      <c r="AF304" s="24"/>
      <c r="AG304" s="24"/>
      <c r="AH304" s="24" t="s">
        <v>60</v>
      </c>
      <c r="AI304" s="24"/>
      <c r="AJ304" s="24" t="s">
        <v>60</v>
      </c>
      <c r="AK304" s="24"/>
      <c r="AL304" s="24"/>
      <c r="AM304" s="24"/>
      <c r="AN304" s="24"/>
      <c r="AO304" s="24">
        <v>0</v>
      </c>
      <c r="AP304" s="24" t="s">
        <v>60</v>
      </c>
      <c r="AQ304" s="24"/>
      <c r="AR304" s="24"/>
      <c r="AS304" s="89">
        <f t="shared" si="59"/>
        <v>1</v>
      </c>
      <c r="AT304" s="24" t="s">
        <v>1320</v>
      </c>
    </row>
    <row r="305" spans="1:46" x14ac:dyDescent="0.5">
      <c r="A305" s="24">
        <v>350</v>
      </c>
      <c r="B305" s="24"/>
      <c r="C305" s="24"/>
      <c r="D305" s="24" t="s">
        <v>1321</v>
      </c>
      <c r="E305" s="24" t="s">
        <v>1322</v>
      </c>
      <c r="F305" s="77" t="str">
        <f t="shared" si="45"/>
        <v>ADVANCE ADVOCACY &amp; NON VIOLENCE COMMUNITY EDUCATION</v>
      </c>
      <c r="G305" s="24" t="s">
        <v>1323</v>
      </c>
      <c r="H305" s="24" t="s">
        <v>972</v>
      </c>
      <c r="I305" s="24" t="s">
        <v>972</v>
      </c>
      <c r="J305" s="24" t="s">
        <v>107</v>
      </c>
      <c r="K305" s="24" t="s">
        <v>817</v>
      </c>
      <c r="L305" s="25">
        <v>43556</v>
      </c>
      <c r="M305" s="25">
        <v>43921</v>
      </c>
      <c r="N305" s="81">
        <f t="shared" si="56"/>
        <v>44286</v>
      </c>
      <c r="O305" s="77" t="str">
        <f t="shared" ca="1" si="57"/>
        <v>Expired</v>
      </c>
      <c r="P305" s="77" t="str" cm="1">
        <f t="array" aca="1" ref="P305" ca="1">_xlfn.IFS((N305-TODAY())&gt;=547,"06 Expires over 18 months",(N305-TODAY())&gt;=365,"05 Expires in 18 months",(N305-TODAY())&gt;=183,"04 Expires in 12 months",(N305-TODAY())&gt;=92,"03 Expires in 6 months",(N305-TODAY())&gt;=31,"02 Expires in 3 months",(N305-TODAY())&gt;=0,"01 Expires in 30 days",(N305-TODAY())&gt;=-31,"01 Expired last 30 days",(N305-TODAY())&gt;=-92,"02 Expired last 3 months",(N305-TODAY())&gt;=-183,"03 Expired last 6 months",(N305-TODAY())&gt;=-365,"04 Expired last 12 months",(N305-TODAY())&gt;=-547,"05 Expired last 18 months",TRUE,"06 Expired over 18 months")</f>
        <v>06 Expired over 18 months</v>
      </c>
      <c r="Q305" s="65">
        <v>90000</v>
      </c>
      <c r="R305" s="84">
        <f t="shared" si="58"/>
        <v>172500</v>
      </c>
      <c r="S305" s="77" t="str" cm="1">
        <f t="array" ref="S305">_xlfn.IFS(R305&gt;5000000,"Gold",R305&gt;=500000,"Silver",R305&gt;30000,"Bronze",TRUE,"Transactional")</f>
        <v>Bronze</v>
      </c>
      <c r="T305" s="24" t="s">
        <v>54</v>
      </c>
      <c r="U305" s="101" t="s">
        <v>366</v>
      </c>
      <c r="V305" s="101" t="s">
        <v>1058</v>
      </c>
      <c r="W305" s="77" t="str">
        <f t="shared" si="46"/>
        <v>Yes</v>
      </c>
      <c r="X305" s="77" t="str">
        <f>IFERROR(_xlfn.XLOOKUP(J305&amp;"||"&amp;K305,'Mapping Ref.'!$J$2:$J$538,'Mapping Ref.'!$K$2:$K$538),"")</f>
        <v>Construction &amp; Estates</v>
      </c>
      <c r="Y305" s="77" t="str" cm="1">
        <f t="array" ref="Y305">_xlfn.IFS(R305&gt;2000000,"For Publication",R305&gt;100000,"PID",R305&gt;30000,"RFQ",TRUE,"Transactional")</f>
        <v>PID</v>
      </c>
      <c r="Z305" s="24" t="s">
        <v>101</v>
      </c>
      <c r="AA305" s="32">
        <v>12</v>
      </c>
      <c r="AB305" s="24">
        <v>12</v>
      </c>
      <c r="AC305" s="25">
        <v>43514</v>
      </c>
      <c r="AD305" s="24" t="s">
        <v>102</v>
      </c>
      <c r="AE305" s="24"/>
      <c r="AF305" s="24"/>
      <c r="AG305" s="24"/>
      <c r="AH305" s="24" t="s">
        <v>59</v>
      </c>
      <c r="AI305" s="24"/>
      <c r="AJ305" s="24" t="s">
        <v>59</v>
      </c>
      <c r="AK305" s="24"/>
      <c r="AL305" s="24"/>
      <c r="AM305" s="24"/>
      <c r="AN305" s="24"/>
      <c r="AO305" s="24">
        <v>0</v>
      </c>
      <c r="AP305" s="24" t="s">
        <v>60</v>
      </c>
      <c r="AQ305" s="24"/>
      <c r="AR305" s="24"/>
      <c r="AS305" s="89">
        <f t="shared" si="59"/>
        <v>23</v>
      </c>
      <c r="AT305" s="24" t="s">
        <v>1321</v>
      </c>
    </row>
    <row r="306" spans="1:46" x14ac:dyDescent="0.5">
      <c r="A306" s="24">
        <v>351</v>
      </c>
      <c r="B306" s="24"/>
      <c r="C306" s="24" t="s">
        <v>77</v>
      </c>
      <c r="D306" s="24" t="s">
        <v>1324</v>
      </c>
      <c r="E306" s="24" t="s">
        <v>1325</v>
      </c>
      <c r="F306" s="77" t="str">
        <f t="shared" si="45"/>
        <v>CONCERTO SUPPORT SERVICES LTD</v>
      </c>
      <c r="G306" s="24" t="s">
        <v>1326</v>
      </c>
      <c r="H306" s="24" t="s">
        <v>650</v>
      </c>
      <c r="I306" s="24" t="s">
        <v>992</v>
      </c>
      <c r="J306" s="24" t="s">
        <v>52</v>
      </c>
      <c r="K306" s="24" t="s">
        <v>1281</v>
      </c>
      <c r="L306" s="25">
        <v>43521</v>
      </c>
      <c r="M306" s="25">
        <v>44254</v>
      </c>
      <c r="N306" s="81">
        <f t="shared" si="56"/>
        <v>44984</v>
      </c>
      <c r="O306" s="77" t="str">
        <f t="shared" ca="1" si="57"/>
        <v>Expired</v>
      </c>
      <c r="P306" s="77" t="str" cm="1">
        <f t="array" aca="1" ref="P306" ca="1">_xlfn.IFS((N306-TODAY())&gt;=547,"06 Expires over 18 months",(N306-TODAY())&gt;=365,"05 Expires in 18 months",(N306-TODAY())&gt;=183,"04 Expires in 12 months",(N306-TODAY())&gt;=92,"03 Expires in 6 months",(N306-TODAY())&gt;=31,"02 Expires in 3 months",(N306-TODAY())&gt;=0,"01 Expires in 30 days",(N306-TODAY())&gt;=-31,"01 Expired last 30 days",(N306-TODAY())&gt;=-92,"02 Expired last 3 months",(N306-TODAY())&gt;=-183,"03 Expired last 6 months",(N306-TODAY())&gt;=-365,"04 Expired last 12 months",(N306-TODAY())&gt;=-547,"05 Expired last 18 months",TRUE,"06 Expired over 18 months")</f>
        <v>06 Expired over 18 months</v>
      </c>
      <c r="Q306" s="65">
        <v>94300</v>
      </c>
      <c r="R306" s="84">
        <f t="shared" si="58"/>
        <v>377200</v>
      </c>
      <c r="S306" s="77" t="str" cm="1">
        <f t="array" ref="S306">_xlfn.IFS(R306&gt;5000000,"Gold",R306&gt;=500000,"Silver",R306&gt;30000,"Bronze",TRUE,"Transactional")</f>
        <v>Bronze</v>
      </c>
      <c r="T306" s="24" t="s">
        <v>54</v>
      </c>
      <c r="U306" s="101" t="s">
        <v>116</v>
      </c>
      <c r="V306" s="101" t="s">
        <v>569</v>
      </c>
      <c r="W306" s="77" t="str">
        <f t="shared" si="46"/>
        <v>Yes</v>
      </c>
      <c r="X306" s="77" t="str">
        <f>IFERROR(_xlfn.XLOOKUP(J306&amp;"||"&amp;K306,'Mapping Ref.'!$J$2:$J$538,'Mapping Ref.'!$K$2:$K$538),"")</f>
        <v>ICT</v>
      </c>
      <c r="Y306" s="77" t="str" cm="1">
        <f t="array" ref="Y306">_xlfn.IFS(R306&gt;2000000,"For Publication",R306&gt;100000,"PID",R306&gt;30000,"RFQ",TRUE,"Transactional")</f>
        <v>PID</v>
      </c>
      <c r="Z306" s="24" t="s">
        <v>86</v>
      </c>
      <c r="AA306" s="32">
        <v>24</v>
      </c>
      <c r="AB306" s="24">
        <v>24</v>
      </c>
      <c r="AC306" s="25">
        <v>43515</v>
      </c>
      <c r="AD306" s="24" t="s">
        <v>102</v>
      </c>
      <c r="AE306" s="24"/>
      <c r="AF306" s="24"/>
      <c r="AG306" s="24"/>
      <c r="AH306" s="24" t="s">
        <v>60</v>
      </c>
      <c r="AI306" s="24"/>
      <c r="AJ306" s="24" t="s">
        <v>60</v>
      </c>
      <c r="AK306" s="24"/>
      <c r="AL306" s="24"/>
      <c r="AM306" s="24"/>
      <c r="AN306" s="24"/>
      <c r="AO306" s="24"/>
      <c r="AP306" s="24" t="s">
        <v>60</v>
      </c>
      <c r="AQ306" s="24"/>
      <c r="AR306" s="24"/>
      <c r="AS306" s="89">
        <f t="shared" si="59"/>
        <v>48</v>
      </c>
      <c r="AT306" s="24" t="s">
        <v>1327</v>
      </c>
    </row>
    <row r="307" spans="1:46" x14ac:dyDescent="0.5">
      <c r="A307" s="24">
        <v>352</v>
      </c>
      <c r="B307" s="24"/>
      <c r="C307" s="24"/>
      <c r="D307" s="24" t="s">
        <v>1328</v>
      </c>
      <c r="E307" s="24" t="s">
        <v>1329</v>
      </c>
      <c r="F307" s="77" t="str">
        <f t="shared" si="45"/>
        <v>FOUNDATION EXPEDITION LEADERSHIP CIC</v>
      </c>
      <c r="G307" s="24" t="s">
        <v>1328</v>
      </c>
      <c r="H307" s="24" t="s">
        <v>1330</v>
      </c>
      <c r="I307" s="24" t="s">
        <v>1330</v>
      </c>
      <c r="J307" s="24" t="s">
        <v>52</v>
      </c>
      <c r="K307" s="24" t="s">
        <v>1331</v>
      </c>
      <c r="L307" s="25">
        <v>43346</v>
      </c>
      <c r="M307" s="25">
        <v>43920</v>
      </c>
      <c r="N307" s="81">
        <f t="shared" si="56"/>
        <v>43920</v>
      </c>
      <c r="O307" s="77" t="str">
        <f t="shared" ca="1" si="57"/>
        <v>Expired</v>
      </c>
      <c r="P307" s="77" t="str" cm="1">
        <f t="array" aca="1" ref="P307" ca="1">_xlfn.IFS((N307-TODAY())&gt;=547,"06 Expires over 18 months",(N307-TODAY())&gt;=365,"05 Expires in 18 months",(N307-TODAY())&gt;=183,"04 Expires in 12 months",(N307-TODAY())&gt;=92,"03 Expires in 6 months",(N307-TODAY())&gt;=31,"02 Expires in 3 months",(N307-TODAY())&gt;=0,"01 Expires in 30 days",(N307-TODAY())&gt;=-31,"01 Expired last 30 days",(N307-TODAY())&gt;=-92,"02 Expired last 3 months",(N307-TODAY())&gt;=-183,"03 Expired last 6 months",(N307-TODAY())&gt;=-365,"04 Expired last 12 months",(N307-TODAY())&gt;=-547,"05 Expired last 18 months",TRUE,"06 Expired over 18 months")</f>
        <v>06 Expired over 18 months</v>
      </c>
      <c r="Q307" s="65">
        <v>1200</v>
      </c>
      <c r="R307" s="84">
        <f t="shared" si="58"/>
        <v>1800</v>
      </c>
      <c r="S307" s="77" t="str" cm="1">
        <f t="array" ref="S307">_xlfn.IFS(R307&gt;5000000,"Gold",R307&gt;=500000,"Silver",R307&gt;30000,"Bronze",TRUE,"Transactional")</f>
        <v>Transactional</v>
      </c>
      <c r="T307" s="24" t="s">
        <v>54</v>
      </c>
      <c r="U307" s="101" t="s">
        <v>366</v>
      </c>
      <c r="V307" s="101" t="s">
        <v>853</v>
      </c>
      <c r="W307" s="77" t="str">
        <f t="shared" si="46"/>
        <v>No</v>
      </c>
      <c r="X307" s="77" t="str">
        <f>IFERROR(_xlfn.XLOOKUP(J307&amp;"||"&amp;K307,'Mapping Ref.'!$J$2:$J$538,'Mapping Ref.'!$K$2:$K$538),"")</f>
        <v>Corporate</v>
      </c>
      <c r="Y307" s="77" t="str" cm="1">
        <f t="array" ref="Y307">_xlfn.IFS(R307&gt;2000000,"For Publication",R307&gt;100000,"PID",R307&gt;30000,"RFQ",TRUE,"Transactional")</f>
        <v>Transactional</v>
      </c>
      <c r="Z307" s="24" t="s">
        <v>86</v>
      </c>
      <c r="AA307" s="32">
        <v>12</v>
      </c>
      <c r="AB307" s="24">
        <v>0</v>
      </c>
      <c r="AC307" s="25">
        <v>43516</v>
      </c>
      <c r="AD307" s="24" t="s">
        <v>58</v>
      </c>
      <c r="AE307" s="24"/>
      <c r="AF307" s="24"/>
      <c r="AG307" s="24"/>
      <c r="AH307" s="24" t="s">
        <v>60</v>
      </c>
      <c r="AI307" s="24"/>
      <c r="AJ307" s="24" t="s">
        <v>60</v>
      </c>
      <c r="AK307" s="24"/>
      <c r="AL307" s="24"/>
      <c r="AM307" s="24"/>
      <c r="AN307" s="24"/>
      <c r="AO307" s="24">
        <v>0</v>
      </c>
      <c r="AP307" s="24" t="s">
        <v>60</v>
      </c>
      <c r="AQ307" s="24"/>
      <c r="AR307" s="24"/>
      <c r="AS307" s="89">
        <f t="shared" si="59"/>
        <v>18</v>
      </c>
      <c r="AT307" s="24" t="s">
        <v>1332</v>
      </c>
    </row>
    <row r="308" spans="1:46" x14ac:dyDescent="0.5">
      <c r="A308" s="24">
        <v>353</v>
      </c>
      <c r="B308" s="24"/>
      <c r="C308" s="24"/>
      <c r="D308" s="24" t="s">
        <v>1333</v>
      </c>
      <c r="E308" s="24" t="s">
        <v>1334</v>
      </c>
      <c r="F308" s="77" t="str">
        <f t="shared" si="45"/>
        <v>MR KIM BOVINGTON T/A BOVINGTONS REMOVALS</v>
      </c>
      <c r="G308" s="24" t="s">
        <v>1335</v>
      </c>
      <c r="H308" s="24" t="s">
        <v>1336</v>
      </c>
      <c r="I308" s="24" t="s">
        <v>1336</v>
      </c>
      <c r="J308" s="24" t="s">
        <v>52</v>
      </c>
      <c r="K308" s="24" t="s">
        <v>1281</v>
      </c>
      <c r="L308" s="25">
        <v>43521</v>
      </c>
      <c r="M308" s="25">
        <v>43885</v>
      </c>
      <c r="N308" s="81">
        <f t="shared" si="56"/>
        <v>43885</v>
      </c>
      <c r="O308" s="77" t="str">
        <f t="shared" ca="1" si="57"/>
        <v>Expired</v>
      </c>
      <c r="P308" s="77" t="str" cm="1">
        <f t="array" aca="1" ref="P308" ca="1">_xlfn.IFS((N308-TODAY())&gt;=547,"06 Expires over 18 months",(N308-TODAY())&gt;=365,"05 Expires in 18 months",(N308-TODAY())&gt;=183,"04 Expires in 12 months",(N308-TODAY())&gt;=92,"03 Expires in 6 months",(N308-TODAY())&gt;=31,"02 Expires in 3 months",(N308-TODAY())&gt;=0,"01 Expires in 30 days",(N308-TODAY())&gt;=-31,"01 Expired last 30 days",(N308-TODAY())&gt;=-92,"02 Expired last 3 months",(N308-TODAY())&gt;=-183,"03 Expired last 6 months",(N308-TODAY())&gt;=-365,"04 Expired last 12 months",(N308-TODAY())&gt;=-547,"05 Expired last 18 months",TRUE,"06 Expired over 18 months")</f>
        <v>06 Expired over 18 months</v>
      </c>
      <c r="Q308" s="65">
        <v>20000</v>
      </c>
      <c r="R308" s="84">
        <f t="shared" si="58"/>
        <v>20000</v>
      </c>
      <c r="S308" s="77" t="str" cm="1">
        <f t="array" ref="S308">_xlfn.IFS(R308&gt;5000000,"Gold",R308&gt;=500000,"Silver",R308&gt;30000,"Bronze",TRUE,"Transactional")</f>
        <v>Transactional</v>
      </c>
      <c r="T308" s="24" t="s">
        <v>54</v>
      </c>
      <c r="U308" s="101" t="s">
        <v>366</v>
      </c>
      <c r="V308" s="101" t="s">
        <v>1337</v>
      </c>
      <c r="W308" s="77" t="str">
        <f t="shared" si="46"/>
        <v>No</v>
      </c>
      <c r="X308" s="77" t="str">
        <f>IFERROR(_xlfn.XLOOKUP(J308&amp;"||"&amp;K308,'Mapping Ref.'!$J$2:$J$538,'Mapping Ref.'!$K$2:$K$538),"")</f>
        <v>ICT</v>
      </c>
      <c r="Y308" s="77" t="str" cm="1">
        <f t="array" ref="Y308">_xlfn.IFS(R308&gt;2000000,"For Publication",R308&gt;100000,"PID",R308&gt;30000,"RFQ",TRUE,"Transactional")</f>
        <v>Transactional</v>
      </c>
      <c r="Z308" s="24" t="s">
        <v>101</v>
      </c>
      <c r="AA308" s="32">
        <v>12</v>
      </c>
      <c r="AB308" s="24">
        <v>0</v>
      </c>
      <c r="AC308" s="25">
        <v>43516</v>
      </c>
      <c r="AD308" s="24" t="s">
        <v>58</v>
      </c>
      <c r="AE308" s="24">
        <v>0</v>
      </c>
      <c r="AF308" s="24"/>
      <c r="AG308" s="24"/>
      <c r="AH308" s="24" t="s">
        <v>59</v>
      </c>
      <c r="AI308" s="24"/>
      <c r="AJ308" s="24" t="s">
        <v>60</v>
      </c>
      <c r="AK308" s="24"/>
      <c r="AL308" s="24"/>
      <c r="AM308" s="24"/>
      <c r="AN308" s="24"/>
      <c r="AO308" s="24"/>
      <c r="AP308" s="24" t="s">
        <v>60</v>
      </c>
      <c r="AQ308" s="24"/>
      <c r="AR308" s="24"/>
      <c r="AS308" s="89">
        <f t="shared" si="59"/>
        <v>11</v>
      </c>
      <c r="AT308" s="24" t="s">
        <v>1338</v>
      </c>
    </row>
    <row r="309" spans="1:46" x14ac:dyDescent="0.5">
      <c r="A309" s="24">
        <v>354</v>
      </c>
      <c r="B309" s="24"/>
      <c r="C309" s="24"/>
      <c r="D309" s="24" t="s">
        <v>1339</v>
      </c>
      <c r="E309" s="24" t="s">
        <v>1340</v>
      </c>
      <c r="F309" s="77" t="str">
        <f t="shared" si="45"/>
        <v>DOROTHY GOODALL</v>
      </c>
      <c r="G309" s="24" t="s">
        <v>1341</v>
      </c>
      <c r="H309" s="24" t="s">
        <v>1275</v>
      </c>
      <c r="I309" s="24" t="s">
        <v>1275</v>
      </c>
      <c r="J309" s="24" t="s">
        <v>190</v>
      </c>
      <c r="K309" s="27" t="s">
        <v>1276</v>
      </c>
      <c r="L309" s="25">
        <v>43344</v>
      </c>
      <c r="M309" s="25">
        <v>44408</v>
      </c>
      <c r="N309" s="81">
        <f t="shared" si="56"/>
        <v>44408</v>
      </c>
      <c r="O309" s="77" t="str">
        <f t="shared" ca="1" si="57"/>
        <v>Expired</v>
      </c>
      <c r="P309" s="77" t="str" cm="1">
        <f t="array" aca="1" ref="P309" ca="1">_xlfn.IFS((N309-TODAY())&gt;=547,"06 Expires over 18 months",(N309-TODAY())&gt;=365,"05 Expires in 18 months",(N309-TODAY())&gt;=183,"04 Expires in 12 months",(N309-TODAY())&gt;=92,"03 Expires in 6 months",(N309-TODAY())&gt;=31,"02 Expires in 3 months",(N309-TODAY())&gt;=0,"01 Expires in 30 days",(N309-TODAY())&gt;=-31,"01 Expired last 30 days",(N309-TODAY())&gt;=-92,"02 Expired last 3 months",(N309-TODAY())&gt;=-183,"03 Expired last 6 months",(N309-TODAY())&gt;=-365,"04 Expired last 12 months",(N309-TODAY())&gt;=-547,"05 Expired last 18 months",TRUE,"06 Expired over 18 months")</f>
        <v>06 Expired over 18 months</v>
      </c>
      <c r="Q309" s="65">
        <v>1350</v>
      </c>
      <c r="R309" s="84">
        <f t="shared" si="58"/>
        <v>3825</v>
      </c>
      <c r="S309" s="77" t="str" cm="1">
        <f t="array" ref="S309">_xlfn.IFS(R309&gt;5000000,"Gold",R309&gt;=500000,"Silver",R309&gt;30000,"Bronze",TRUE,"Transactional")</f>
        <v>Transactional</v>
      </c>
      <c r="T309" s="24" t="s">
        <v>54</v>
      </c>
      <c r="U309" s="101" t="s">
        <v>84</v>
      </c>
      <c r="V309" s="101" t="s">
        <v>727</v>
      </c>
      <c r="W309" s="77" t="str">
        <f t="shared" si="46"/>
        <v>No</v>
      </c>
      <c r="X309" s="77" t="str">
        <f>IFERROR(_xlfn.XLOOKUP(J309&amp;"||"&amp;K309,'Mapping Ref.'!$J$2:$J$538,'Mapping Ref.'!$K$2:$K$538),"")</f>
        <v>Childrens &amp; Adults</v>
      </c>
      <c r="Y309" s="77" t="str" cm="1">
        <f t="array" ref="Y309">_xlfn.IFS(R309&gt;2000000,"For Publication",R309&gt;100000,"PID",R309&gt;30000,"RFQ",TRUE,"Transactional")</f>
        <v>Transactional</v>
      </c>
      <c r="Z309" s="24" t="s">
        <v>86</v>
      </c>
      <c r="AA309" s="32">
        <v>12</v>
      </c>
      <c r="AB309" s="24">
        <v>0</v>
      </c>
      <c r="AC309" s="25">
        <v>43518</v>
      </c>
      <c r="AD309" s="24" t="s">
        <v>58</v>
      </c>
      <c r="AE309" s="24"/>
      <c r="AF309" s="24" t="s">
        <v>59</v>
      </c>
      <c r="AG309" s="24"/>
      <c r="AH309" s="24" t="s">
        <v>59</v>
      </c>
      <c r="AI309" s="24"/>
      <c r="AJ309" s="24" t="s">
        <v>60</v>
      </c>
      <c r="AK309" s="24"/>
      <c r="AL309" s="24"/>
      <c r="AM309" s="24"/>
      <c r="AN309" s="24"/>
      <c r="AO309" s="24">
        <v>0</v>
      </c>
      <c r="AP309" s="24" t="s">
        <v>60</v>
      </c>
      <c r="AQ309" s="24"/>
      <c r="AR309" s="24"/>
      <c r="AS309" s="89">
        <f t="shared" si="59"/>
        <v>34</v>
      </c>
      <c r="AT309" s="24" t="s">
        <v>1342</v>
      </c>
    </row>
    <row r="310" spans="1:46" x14ac:dyDescent="0.5">
      <c r="A310" s="24">
        <v>355</v>
      </c>
      <c r="B310" s="24"/>
      <c r="C310" s="24" t="s">
        <v>77</v>
      </c>
      <c r="D310" s="24" t="s">
        <v>1343</v>
      </c>
      <c r="E310" s="24" t="s">
        <v>1344</v>
      </c>
      <c r="F310" s="77" t="str">
        <f t="shared" si="45"/>
        <v>THE COLLABORATE I CIC</v>
      </c>
      <c r="G310" s="24" t="s">
        <v>1260</v>
      </c>
      <c r="H310" s="24" t="s">
        <v>129</v>
      </c>
      <c r="I310" s="24" t="s">
        <v>1345</v>
      </c>
      <c r="J310" s="24" t="s">
        <v>52</v>
      </c>
      <c r="K310" s="24" t="s">
        <v>1262</v>
      </c>
      <c r="L310" s="25">
        <v>43524</v>
      </c>
      <c r="M310" s="25">
        <v>43616</v>
      </c>
      <c r="N310" s="81">
        <f t="shared" si="56"/>
        <v>43616</v>
      </c>
      <c r="O310" s="77" t="str">
        <f t="shared" ca="1" si="57"/>
        <v>Expired</v>
      </c>
      <c r="P310" s="77" t="str" cm="1">
        <f t="array" aca="1" ref="P310" ca="1">_xlfn.IFS((N310-TODAY())&gt;=547,"06 Expires over 18 months",(N310-TODAY())&gt;=365,"05 Expires in 18 months",(N310-TODAY())&gt;=183,"04 Expires in 12 months",(N310-TODAY())&gt;=92,"03 Expires in 6 months",(N310-TODAY())&gt;=31,"02 Expires in 3 months",(N310-TODAY())&gt;=0,"01 Expires in 30 days",(N310-TODAY())&gt;=-31,"01 Expired last 30 days",(N310-TODAY())&gt;=-92,"02 Expired last 3 months",(N310-TODAY())&gt;=-183,"03 Expired last 6 months",(N310-TODAY())&gt;=-365,"04 Expired last 12 months",(N310-TODAY())&gt;=-547,"05 Expired last 18 months",TRUE,"06 Expired over 18 months")</f>
        <v>06 Expired over 18 months</v>
      </c>
      <c r="Q310" s="65">
        <v>20000</v>
      </c>
      <c r="R310" s="84">
        <f t="shared" si="58"/>
        <v>20000</v>
      </c>
      <c r="S310" s="77" t="str" cm="1">
        <f t="array" ref="S310">_xlfn.IFS(R310&gt;5000000,"Gold",R310&gt;=500000,"Silver",R310&gt;30000,"Bronze",TRUE,"Transactional")</f>
        <v>Transactional</v>
      </c>
      <c r="T310" s="24" t="s">
        <v>54</v>
      </c>
      <c r="U310" s="101" t="s">
        <v>366</v>
      </c>
      <c r="V310" s="101" t="s">
        <v>1346</v>
      </c>
      <c r="W310" s="77" t="str">
        <f t="shared" si="46"/>
        <v>No</v>
      </c>
      <c r="X310" s="77" t="str">
        <f>IFERROR(_xlfn.XLOOKUP(J310&amp;"||"&amp;K310,'Mapping Ref.'!$J$2:$J$538,'Mapping Ref.'!$K$2:$K$538),"")</f>
        <v>Corporate</v>
      </c>
      <c r="Y310" s="77" t="str" cm="1">
        <f t="array" ref="Y310">_xlfn.IFS(R310&gt;2000000,"For Publication",R310&gt;100000,"PID",R310&gt;30000,"RFQ",TRUE,"Transactional")</f>
        <v>Transactional</v>
      </c>
      <c r="Z310" s="24" t="s">
        <v>101</v>
      </c>
      <c r="AA310" s="32">
        <v>3</v>
      </c>
      <c r="AB310" s="24">
        <v>0</v>
      </c>
      <c r="AC310" s="25">
        <v>43523</v>
      </c>
      <c r="AD310" s="24" t="s">
        <v>102</v>
      </c>
      <c r="AE310" s="24"/>
      <c r="AF310" s="24"/>
      <c r="AG310" s="24"/>
      <c r="AH310" s="24" t="s">
        <v>59</v>
      </c>
      <c r="AI310" s="24"/>
      <c r="AJ310" s="24" t="s">
        <v>59</v>
      </c>
      <c r="AK310" s="24"/>
      <c r="AL310" s="24"/>
      <c r="AM310" s="24"/>
      <c r="AN310" s="24"/>
      <c r="AO310" s="24"/>
      <c r="AP310" s="24" t="s">
        <v>60</v>
      </c>
      <c r="AQ310" s="24"/>
      <c r="AR310" s="24"/>
      <c r="AS310" s="89">
        <f t="shared" si="59"/>
        <v>3</v>
      </c>
      <c r="AT310" s="24" t="s">
        <v>1263</v>
      </c>
    </row>
    <row r="311" spans="1:46" x14ac:dyDescent="0.5">
      <c r="A311" s="24">
        <v>356</v>
      </c>
      <c r="B311" s="24"/>
      <c r="C311" s="24"/>
      <c r="D311" s="24" t="s">
        <v>1347</v>
      </c>
      <c r="E311" s="24" t="s">
        <v>1348</v>
      </c>
      <c r="F311" s="77" t="str">
        <f t="shared" si="45"/>
        <v>KWEST RESEARCH LTD</v>
      </c>
      <c r="G311" s="24" t="s">
        <v>1347</v>
      </c>
      <c r="H311" s="24" t="s">
        <v>1349</v>
      </c>
      <c r="I311" s="24" t="s">
        <v>1349</v>
      </c>
      <c r="J311" s="24" t="s">
        <v>107</v>
      </c>
      <c r="K311" s="24" t="s">
        <v>1350</v>
      </c>
      <c r="L311" s="25">
        <v>43499</v>
      </c>
      <c r="M311" s="25">
        <v>43921</v>
      </c>
      <c r="N311" s="81">
        <f t="shared" si="56"/>
        <v>43921</v>
      </c>
      <c r="O311" s="77" t="str">
        <f t="shared" ca="1" si="57"/>
        <v>Expired</v>
      </c>
      <c r="P311" s="77" t="str" cm="1">
        <f t="array" aca="1" ref="P311" ca="1">_xlfn.IFS((N311-TODAY())&gt;=547,"06 Expires over 18 months",(N311-TODAY())&gt;=365,"05 Expires in 18 months",(N311-TODAY())&gt;=183,"04 Expires in 12 months",(N311-TODAY())&gt;=92,"03 Expires in 6 months",(N311-TODAY())&gt;=31,"02 Expires in 3 months",(N311-TODAY())&gt;=0,"01 Expires in 30 days",(N311-TODAY())&gt;=-31,"01 Expired last 30 days",(N311-TODAY())&gt;=-92,"02 Expired last 3 months",(N311-TODAY())&gt;=-183,"03 Expired last 6 months",(N311-TODAY())&gt;=-365,"04 Expired last 12 months",(N311-TODAY())&gt;=-547,"05 Expired last 18 months",TRUE,"06 Expired over 18 months")</f>
        <v>06 Expired over 18 months</v>
      </c>
      <c r="Q311" s="65">
        <v>18000</v>
      </c>
      <c r="R311" s="84">
        <f t="shared" si="58"/>
        <v>19500</v>
      </c>
      <c r="S311" s="77" t="str" cm="1">
        <f t="array" ref="S311">_xlfn.IFS(R311&gt;5000000,"Gold",R311&gt;=500000,"Silver",R311&gt;30000,"Bronze",TRUE,"Transactional")</f>
        <v>Transactional</v>
      </c>
      <c r="T311" s="24" t="s">
        <v>54</v>
      </c>
      <c r="U311" s="101" t="s">
        <v>208</v>
      </c>
      <c r="V311" s="101" t="s">
        <v>209</v>
      </c>
      <c r="W311" s="77" t="str">
        <f t="shared" si="46"/>
        <v>No</v>
      </c>
      <c r="X311" s="77" t="str">
        <f>IFERROR(_xlfn.XLOOKUP(J311&amp;"||"&amp;K311,'Mapping Ref.'!$J$2:$J$538,'Mapping Ref.'!$K$2:$K$538),"")</f>
        <v>Construction &amp; Estates</v>
      </c>
      <c r="Y311" s="77" t="str" cm="1">
        <f t="array" ref="Y311">_xlfn.IFS(R311&gt;2000000,"For Publication",R311&gt;100000,"PID",R311&gt;30000,"RFQ",TRUE,"Transactional")</f>
        <v>Transactional</v>
      </c>
      <c r="Z311" s="24" t="s">
        <v>101</v>
      </c>
      <c r="AA311" s="32">
        <v>12</v>
      </c>
      <c r="AB311" s="24">
        <v>0</v>
      </c>
      <c r="AC311" s="25">
        <v>43525</v>
      </c>
      <c r="AD311" s="24" t="s">
        <v>102</v>
      </c>
      <c r="AE311" s="24"/>
      <c r="AF311" s="24"/>
      <c r="AG311" s="24"/>
      <c r="AH311" s="24" t="s">
        <v>60</v>
      </c>
      <c r="AI311" s="24"/>
      <c r="AJ311" s="24" t="s">
        <v>60</v>
      </c>
      <c r="AK311" s="24"/>
      <c r="AL311" s="24"/>
      <c r="AM311" s="24"/>
      <c r="AN311" s="24"/>
      <c r="AO311" s="24"/>
      <c r="AP311" s="24" t="s">
        <v>60</v>
      </c>
      <c r="AQ311" s="24"/>
      <c r="AR311" s="24"/>
      <c r="AS311" s="89">
        <f t="shared" si="59"/>
        <v>13</v>
      </c>
      <c r="AT311" s="24" t="s">
        <v>1351</v>
      </c>
    </row>
    <row r="312" spans="1:46" x14ac:dyDescent="0.5">
      <c r="A312" s="24">
        <v>357</v>
      </c>
      <c r="B312" s="24"/>
      <c r="C312" s="24"/>
      <c r="D312" s="24" t="s">
        <v>1352</v>
      </c>
      <c r="E312" s="24" t="s">
        <v>1353</v>
      </c>
      <c r="F312" s="77" t="str">
        <f t="shared" si="45"/>
        <v>MAC-UK LTD</v>
      </c>
      <c r="G312" s="24" t="s">
        <v>1354</v>
      </c>
      <c r="H312" s="24" t="s">
        <v>1355</v>
      </c>
      <c r="I312" s="24" t="s">
        <v>1355</v>
      </c>
      <c r="J312" s="24" t="s">
        <v>190</v>
      </c>
      <c r="K312" s="24" t="s">
        <v>1356</v>
      </c>
      <c r="L312" s="25">
        <v>43344</v>
      </c>
      <c r="M312" s="25">
        <v>44074</v>
      </c>
      <c r="N312" s="81">
        <f t="shared" si="56"/>
        <v>44074</v>
      </c>
      <c r="O312" s="77" t="str">
        <f t="shared" ca="1" si="57"/>
        <v>Expired</v>
      </c>
      <c r="P312" s="77" t="str" cm="1">
        <f t="array" aca="1" ref="P312" ca="1">_xlfn.IFS((N312-TODAY())&gt;=547,"06 Expires over 18 months",(N312-TODAY())&gt;=365,"05 Expires in 18 months",(N312-TODAY())&gt;=183,"04 Expires in 12 months",(N312-TODAY())&gt;=92,"03 Expires in 6 months",(N312-TODAY())&gt;=31,"02 Expires in 3 months",(N312-TODAY())&gt;=0,"01 Expires in 30 days",(N312-TODAY())&gt;=-31,"01 Expired last 30 days",(N312-TODAY())&gt;=-92,"02 Expired last 3 months",(N312-TODAY())&gt;=-183,"03 Expired last 6 months",(N312-TODAY())&gt;=-365,"04 Expired last 12 months",(N312-TODAY())&gt;=-547,"05 Expired last 18 months",TRUE,"06 Expired over 18 months")</f>
        <v>06 Expired over 18 months</v>
      </c>
      <c r="Q312" s="65">
        <v>199180</v>
      </c>
      <c r="R312" s="84">
        <f t="shared" si="58"/>
        <v>381761.66666666669</v>
      </c>
      <c r="S312" s="77" t="str" cm="1">
        <f t="array" ref="S312">_xlfn.IFS(R312&gt;5000000,"Gold",R312&gt;=500000,"Silver",R312&gt;30000,"Bronze",TRUE,"Transactional")</f>
        <v>Bronze</v>
      </c>
      <c r="T312" s="24" t="s">
        <v>54</v>
      </c>
      <c r="U312" s="101" t="s">
        <v>123</v>
      </c>
      <c r="V312" s="101" t="s">
        <v>1357</v>
      </c>
      <c r="W312" s="77" t="str">
        <f t="shared" si="46"/>
        <v>No</v>
      </c>
      <c r="X312" s="77" t="str">
        <f>IFERROR(_xlfn.XLOOKUP(J312&amp;"||"&amp;K312,'Mapping Ref.'!$J$2:$J$538,'Mapping Ref.'!$K$2:$K$538),"")</f>
        <v>Childrens &amp; Adults</v>
      </c>
      <c r="Y312" s="77" t="str" cm="1">
        <f t="array" ref="Y312">_xlfn.IFS(R312&gt;2000000,"For Publication",R312&gt;100000,"PID",R312&gt;30000,"RFQ",TRUE,"Transactional")</f>
        <v>PID</v>
      </c>
      <c r="Z312" s="24" t="s">
        <v>1244</v>
      </c>
      <c r="AA312" s="32">
        <v>24</v>
      </c>
      <c r="AB312" s="24">
        <v>0</v>
      </c>
      <c r="AC312" s="25">
        <v>43525</v>
      </c>
      <c r="AD312" s="24" t="s">
        <v>58</v>
      </c>
      <c r="AE312" s="24">
        <v>0</v>
      </c>
      <c r="AF312" s="24"/>
      <c r="AG312" s="24"/>
      <c r="AH312" s="24" t="s">
        <v>59</v>
      </c>
      <c r="AI312" s="24"/>
      <c r="AJ312" s="24" t="s">
        <v>59</v>
      </c>
      <c r="AK312" s="24"/>
      <c r="AL312" s="24"/>
      <c r="AM312" s="24"/>
      <c r="AN312" s="24"/>
      <c r="AO312" s="24"/>
      <c r="AP312" s="24" t="s">
        <v>60</v>
      </c>
      <c r="AQ312" s="24"/>
      <c r="AR312" s="24"/>
      <c r="AS312" s="89">
        <f t="shared" si="59"/>
        <v>23</v>
      </c>
      <c r="AT312" s="24" t="s">
        <v>1358</v>
      </c>
    </row>
    <row r="313" spans="1:46" x14ac:dyDescent="0.5">
      <c r="A313" s="24">
        <v>358</v>
      </c>
      <c r="B313" s="24"/>
      <c r="C313" s="24"/>
      <c r="D313" s="24" t="s">
        <v>1359</v>
      </c>
      <c r="E313" s="24" t="s">
        <v>1360</v>
      </c>
      <c r="F313" s="77" t="str">
        <f t="shared" si="45"/>
        <v>LEAP ENVIRONMENTAL LTD</v>
      </c>
      <c r="G313" s="24" t="s">
        <v>1361</v>
      </c>
      <c r="H313" s="24" t="s">
        <v>1362</v>
      </c>
      <c r="I313" s="24" t="s">
        <v>1362</v>
      </c>
      <c r="J313" s="24" t="s">
        <v>107</v>
      </c>
      <c r="K313" s="24" t="s">
        <v>294</v>
      </c>
      <c r="L313" s="25">
        <v>43437</v>
      </c>
      <c r="M313" s="25">
        <v>44104</v>
      </c>
      <c r="N313" s="81">
        <f t="shared" si="56"/>
        <v>44469</v>
      </c>
      <c r="O313" s="77" t="str">
        <f t="shared" ca="1" si="57"/>
        <v>Expired</v>
      </c>
      <c r="P313" s="77" t="str" cm="1">
        <f t="array" aca="1" ref="P313" ca="1">_xlfn.IFS((N313-TODAY())&gt;=547,"06 Expires over 18 months",(N313-TODAY())&gt;=365,"05 Expires in 18 months",(N313-TODAY())&gt;=183,"04 Expires in 12 months",(N313-TODAY())&gt;=92,"03 Expires in 6 months",(N313-TODAY())&gt;=31,"02 Expires in 3 months",(N313-TODAY())&gt;=0,"01 Expires in 30 days",(N313-TODAY())&gt;=-31,"01 Expired last 30 days",(N313-TODAY())&gt;=-92,"02 Expired last 3 months",(N313-TODAY())&gt;=-183,"03 Expired last 6 months",(N313-TODAY())&gt;=-365,"04 Expired last 12 months",(N313-TODAY())&gt;=-547,"05 Expired last 18 months",TRUE,"06 Expired over 18 months")</f>
        <v>06 Expired over 18 months</v>
      </c>
      <c r="Q313" s="65">
        <v>15000</v>
      </c>
      <c r="R313" s="84">
        <f t="shared" si="58"/>
        <v>41250</v>
      </c>
      <c r="S313" s="77" t="str" cm="1">
        <f t="array" ref="S313">_xlfn.IFS(R313&gt;5000000,"Gold",R313&gt;=500000,"Silver",R313&gt;30000,"Bronze",TRUE,"Transactional")</f>
        <v>Bronze</v>
      </c>
      <c r="T313" s="24" t="s">
        <v>54</v>
      </c>
      <c r="U313" s="101" t="s">
        <v>109</v>
      </c>
      <c r="V313" s="101" t="s">
        <v>1011</v>
      </c>
      <c r="W313" s="77" t="str">
        <f t="shared" si="46"/>
        <v>Yes</v>
      </c>
      <c r="X313" s="77" t="str">
        <f>IFERROR(_xlfn.XLOOKUP(J313&amp;"||"&amp;K313,'Mapping Ref.'!$J$2:$J$538,'Mapping Ref.'!$K$2:$K$538),"")</f>
        <v>Construction &amp; Estates</v>
      </c>
      <c r="Y313" s="77" t="str" cm="1">
        <f t="array" ref="Y313">_xlfn.IFS(R313&gt;2000000,"For Publication",R313&gt;100000,"PID",R313&gt;30000,"RFQ",TRUE,"Transactional")</f>
        <v>RFQ</v>
      </c>
      <c r="Z313" s="24" t="s">
        <v>101</v>
      </c>
      <c r="AA313" s="32">
        <v>18</v>
      </c>
      <c r="AB313" s="24">
        <v>12</v>
      </c>
      <c r="AC313" s="25">
        <v>43525</v>
      </c>
      <c r="AD313" s="24" t="s">
        <v>102</v>
      </c>
      <c r="AE313" s="24">
        <v>28000</v>
      </c>
      <c r="AF313" s="24"/>
      <c r="AG313" s="24"/>
      <c r="AH313" s="24" t="s">
        <v>60</v>
      </c>
      <c r="AI313" s="24"/>
      <c r="AJ313" s="24" t="s">
        <v>60</v>
      </c>
      <c r="AK313" s="24"/>
      <c r="AL313" s="24"/>
      <c r="AM313" s="24"/>
      <c r="AN313" s="24"/>
      <c r="AO313" s="24">
        <v>0</v>
      </c>
      <c r="AP313" s="24" t="s">
        <v>60</v>
      </c>
      <c r="AQ313" s="24"/>
      <c r="AR313" s="24"/>
      <c r="AS313" s="89">
        <f t="shared" si="59"/>
        <v>33</v>
      </c>
      <c r="AT313" s="24" t="s">
        <v>1363</v>
      </c>
    </row>
    <row r="314" spans="1:46" x14ac:dyDescent="0.5">
      <c r="A314" s="24">
        <v>360</v>
      </c>
      <c r="B314" s="24"/>
      <c r="C314" s="24"/>
      <c r="D314" s="24" t="s">
        <v>1364</v>
      </c>
      <c r="E314" s="24" t="s">
        <v>1365</v>
      </c>
      <c r="F314" s="77" t="str">
        <f t="shared" si="45"/>
        <v>SOCIAL CHANGE LTD</v>
      </c>
      <c r="G314" s="24" t="s">
        <v>1366</v>
      </c>
      <c r="H314" s="24" t="s">
        <v>1367</v>
      </c>
      <c r="I314" s="24" t="s">
        <v>1368</v>
      </c>
      <c r="J314" s="24" t="s">
        <v>107</v>
      </c>
      <c r="K314" s="24" t="s">
        <v>360</v>
      </c>
      <c r="L314" s="25">
        <v>43507</v>
      </c>
      <c r="M314" s="25">
        <v>44286</v>
      </c>
      <c r="N314" s="81">
        <f t="shared" si="56"/>
        <v>44286</v>
      </c>
      <c r="O314" s="77" t="str">
        <f t="shared" ca="1" si="57"/>
        <v>Expired</v>
      </c>
      <c r="P314" s="77" t="str" cm="1">
        <f t="array" aca="1" ref="P314" ca="1">_xlfn.IFS((N314-TODAY())&gt;=547,"06 Expires over 18 months",(N314-TODAY())&gt;=365,"05 Expires in 18 months",(N314-TODAY())&gt;=183,"04 Expires in 12 months",(N314-TODAY())&gt;=92,"03 Expires in 6 months",(N314-TODAY())&gt;=31,"02 Expires in 3 months",(N314-TODAY())&gt;=0,"01 Expires in 30 days",(N314-TODAY())&gt;=-31,"01 Expired last 30 days",(N314-TODAY())&gt;=-92,"02 Expired last 3 months",(N314-TODAY())&gt;=-183,"03 Expired last 6 months",(N314-TODAY())&gt;=-365,"04 Expired last 12 months",(N314-TODAY())&gt;=-547,"05 Expired last 18 months",TRUE,"06 Expired over 18 months")</f>
        <v>06 Expired over 18 months</v>
      </c>
      <c r="Q314" s="65">
        <v>205580</v>
      </c>
      <c r="R314" s="84">
        <f t="shared" si="58"/>
        <v>428291.66666666669</v>
      </c>
      <c r="S314" s="77" t="str" cm="1">
        <f t="array" ref="S314">_xlfn.IFS(R314&gt;5000000,"Gold",R314&gt;=500000,"Silver",R314&gt;30000,"Bronze",TRUE,"Transactional")</f>
        <v>Bronze</v>
      </c>
      <c r="T314" s="24" t="s">
        <v>54</v>
      </c>
      <c r="U314" s="101" t="s">
        <v>116</v>
      </c>
      <c r="V314" s="101" t="s">
        <v>70</v>
      </c>
      <c r="W314" s="77" t="str">
        <f t="shared" si="46"/>
        <v>No</v>
      </c>
      <c r="X314" s="77" t="str">
        <f>IFERROR(_xlfn.XLOOKUP(J314&amp;"||"&amp;K314,'Mapping Ref.'!$J$2:$J$538,'Mapping Ref.'!$K$2:$K$538),"")</f>
        <v>Construction &amp; Estates</v>
      </c>
      <c r="Y314" s="77" t="str" cm="1">
        <f t="array" ref="Y314">_xlfn.IFS(R314&gt;2000000,"For Publication",R314&gt;100000,"PID",R314&gt;30000,"RFQ",TRUE,"Transactional")</f>
        <v>PID</v>
      </c>
      <c r="Z314" s="24" t="s">
        <v>71</v>
      </c>
      <c r="AA314" s="32">
        <v>25.5</v>
      </c>
      <c r="AB314" s="24">
        <v>0</v>
      </c>
      <c r="AC314" s="25">
        <v>43530</v>
      </c>
      <c r="AD314" s="24" t="s">
        <v>102</v>
      </c>
      <c r="AE314" s="24">
        <v>2109</v>
      </c>
      <c r="AF314" s="24"/>
      <c r="AG314" s="24"/>
      <c r="AH314" s="24" t="s">
        <v>60</v>
      </c>
      <c r="AI314" s="24"/>
      <c r="AJ314" s="24" t="s">
        <v>60</v>
      </c>
      <c r="AK314" s="24"/>
      <c r="AL314" s="24"/>
      <c r="AM314" s="24"/>
      <c r="AN314" s="24"/>
      <c r="AO314" s="24"/>
      <c r="AP314" s="24" t="s">
        <v>59</v>
      </c>
      <c r="AQ314" s="24"/>
      <c r="AR314" s="24"/>
      <c r="AS314" s="89">
        <f t="shared" si="59"/>
        <v>25</v>
      </c>
      <c r="AT314" s="24" t="s">
        <v>1369</v>
      </c>
    </row>
    <row r="315" spans="1:46" x14ac:dyDescent="0.5">
      <c r="A315" s="24">
        <v>361</v>
      </c>
      <c r="B315" s="24" t="s">
        <v>506</v>
      </c>
      <c r="C315" s="24"/>
      <c r="D315" s="24" t="s">
        <v>1370</v>
      </c>
      <c r="E315" s="24" t="s">
        <v>1371</v>
      </c>
      <c r="F315" s="77" t="str">
        <f t="shared" si="45"/>
        <v>T GILMARTIN LIMITED</v>
      </c>
      <c r="G315" s="24" t="s">
        <v>1372</v>
      </c>
      <c r="H315" s="24" t="s">
        <v>510</v>
      </c>
      <c r="I315" s="24" t="s">
        <v>1349</v>
      </c>
      <c r="J315" s="24" t="s">
        <v>107</v>
      </c>
      <c r="K315" s="24" t="s">
        <v>1373</v>
      </c>
      <c r="L315" s="25">
        <v>43556</v>
      </c>
      <c r="M315" s="25">
        <v>45382</v>
      </c>
      <c r="N315" s="81">
        <f t="shared" si="56"/>
        <v>46112</v>
      </c>
      <c r="O315" s="77" t="str">
        <f t="shared" ca="1" si="57"/>
        <v>Expired</v>
      </c>
      <c r="P315" s="77" t="str" cm="1">
        <f t="array" aca="1" ref="P315" ca="1">_xlfn.IFS((N315-TODAY())&gt;=547,"06 Expires over 18 months",(N315-TODAY())&gt;=365,"05 Expires in 18 months",(N315-TODAY())&gt;=183,"04 Expires in 12 months",(N315-TODAY())&gt;=92,"03 Expires in 6 months",(N315-TODAY())&gt;=31,"02 Expires in 3 months",(N315-TODAY())&gt;=0,"01 Expires in 30 days",(N315-TODAY())&gt;=-31,"01 Expired last 30 days",(N315-TODAY())&gt;=-92,"02 Expired last 3 months",(N315-TODAY())&gt;=-183,"03 Expired last 6 months",(N315-TODAY())&gt;=-365,"04 Expired last 12 months",(N315-TODAY())&gt;=-547,"05 Expired last 18 months",TRUE,"06 Expired over 18 months")</f>
        <v>03 Expired last 6 months</v>
      </c>
      <c r="Q315" s="65">
        <v>7500000</v>
      </c>
      <c r="R315" s="84">
        <f t="shared" si="58"/>
        <v>51875000</v>
      </c>
      <c r="S315" s="77" t="str" cm="1">
        <f t="array" ref="S315">_xlfn.IFS(R315&gt;5000000,"Gold",R315&gt;=500000,"Silver",R315&gt;30000,"Bronze",TRUE,"Transactional")</f>
        <v>Gold</v>
      </c>
      <c r="T315" s="24" t="s">
        <v>122</v>
      </c>
      <c r="U315" s="101" t="s">
        <v>123</v>
      </c>
      <c r="V315" s="101" t="s">
        <v>338</v>
      </c>
      <c r="W315" s="77" t="str">
        <f t="shared" si="46"/>
        <v>Yes</v>
      </c>
      <c r="X315" s="77" t="str">
        <f>IFERROR(_xlfn.XLOOKUP(J315&amp;"||"&amp;K315,'Mapping Ref.'!$J$2:$J$538,'Mapping Ref.'!$K$2:$K$538),"")</f>
        <v>Construction &amp; Estates</v>
      </c>
      <c r="Y315" s="77" t="str" cm="1">
        <f t="array" ref="Y315">_xlfn.IFS(R315&gt;2000000,"For Publication",R315&gt;100000,"PID",R315&gt;30000,"RFQ",TRUE,"Transactional")</f>
        <v>For Publication</v>
      </c>
      <c r="Z315" s="24" t="s">
        <v>71</v>
      </c>
      <c r="AA315" s="32">
        <v>60</v>
      </c>
      <c r="AB315" s="24">
        <v>24</v>
      </c>
      <c r="AC315" s="25">
        <v>43531</v>
      </c>
      <c r="AD315" s="24" t="s">
        <v>102</v>
      </c>
      <c r="AE315" s="24">
        <v>2052</v>
      </c>
      <c r="AF315" s="24"/>
      <c r="AG315" s="24"/>
      <c r="AH315" s="24" t="s">
        <v>60</v>
      </c>
      <c r="AI315" s="24"/>
      <c r="AJ315" s="24" t="s">
        <v>60</v>
      </c>
      <c r="AK315" s="24"/>
      <c r="AL315" s="24"/>
      <c r="AM315" s="24"/>
      <c r="AN315" s="24"/>
      <c r="AO315" s="24"/>
      <c r="AP315" s="24" t="s">
        <v>59</v>
      </c>
      <c r="AQ315" s="24"/>
      <c r="AR315" s="24"/>
      <c r="AS315" s="89">
        <f t="shared" si="59"/>
        <v>83</v>
      </c>
      <c r="AT315" s="24" t="s">
        <v>1374</v>
      </c>
    </row>
    <row r="316" spans="1:46" x14ac:dyDescent="0.5">
      <c r="A316" s="24">
        <v>362</v>
      </c>
      <c r="B316" s="24"/>
      <c r="C316" s="24"/>
      <c r="D316" s="24" t="s">
        <v>1375</v>
      </c>
      <c r="E316" s="24" t="s">
        <v>1376</v>
      </c>
      <c r="F316" s="77" t="str">
        <f t="shared" si="45"/>
        <v>TURF DOCTOR SPECIALIST LTD</v>
      </c>
      <c r="G316" s="24" t="s">
        <v>1377</v>
      </c>
      <c r="H316" s="24" t="s">
        <v>106</v>
      </c>
      <c r="I316" s="24" t="s">
        <v>106</v>
      </c>
      <c r="J316" s="24" t="s">
        <v>107</v>
      </c>
      <c r="K316" s="24" t="s">
        <v>1236</v>
      </c>
      <c r="L316" s="25">
        <v>43221</v>
      </c>
      <c r="M316" s="25">
        <v>43586</v>
      </c>
      <c r="N316" s="81">
        <f t="shared" si="56"/>
        <v>43586</v>
      </c>
      <c r="O316" s="77" t="str">
        <f t="shared" ca="1" si="57"/>
        <v>Expired</v>
      </c>
      <c r="P316" s="77" t="str" cm="1">
        <f t="array" aca="1" ref="P316" ca="1">_xlfn.IFS((N316-TODAY())&gt;=547,"06 Expires over 18 months",(N316-TODAY())&gt;=365,"05 Expires in 18 months",(N316-TODAY())&gt;=183,"04 Expires in 12 months",(N316-TODAY())&gt;=92,"03 Expires in 6 months",(N316-TODAY())&gt;=31,"02 Expires in 3 months",(N316-TODAY())&gt;=0,"01 Expires in 30 days",(N316-TODAY())&gt;=-31,"01 Expired last 30 days",(N316-TODAY())&gt;=-92,"02 Expired last 3 months",(N316-TODAY())&gt;=-183,"03 Expired last 6 months",(N316-TODAY())&gt;=-365,"04 Expired last 12 months",(N316-TODAY())&gt;=-547,"05 Expired last 18 months",TRUE,"06 Expired over 18 months")</f>
        <v>06 Expired over 18 months</v>
      </c>
      <c r="Q316" s="65">
        <v>15000</v>
      </c>
      <c r="R316" s="84">
        <f t="shared" si="58"/>
        <v>15000</v>
      </c>
      <c r="S316" s="77" t="str" cm="1">
        <f t="array" ref="S316">_xlfn.IFS(R316&gt;5000000,"Gold",R316&gt;=500000,"Silver",R316&gt;30000,"Bronze",TRUE,"Transactional")</f>
        <v>Transactional</v>
      </c>
      <c r="T316" s="24" t="s">
        <v>122</v>
      </c>
      <c r="U316" s="101" t="s">
        <v>190</v>
      </c>
      <c r="V316" s="101" t="s">
        <v>192</v>
      </c>
      <c r="W316" s="77" t="str">
        <f t="shared" si="46"/>
        <v>No</v>
      </c>
      <c r="X316" s="77" t="str">
        <f>IFERROR(_xlfn.XLOOKUP(J316&amp;"||"&amp;K316,'Mapping Ref.'!$J$2:$J$538,'Mapping Ref.'!$K$2:$K$538),"")</f>
        <v>Construction &amp; Estates</v>
      </c>
      <c r="Y316" s="77" t="str" cm="1">
        <f t="array" ref="Y316">_xlfn.IFS(R316&gt;2000000,"For Publication",R316&gt;100000,"PID",R316&gt;30000,"RFQ",TRUE,"Transactional")</f>
        <v>Transactional</v>
      </c>
      <c r="Z316" s="24" t="s">
        <v>101</v>
      </c>
      <c r="AA316" s="32">
        <v>12</v>
      </c>
      <c r="AB316" s="24">
        <v>0</v>
      </c>
      <c r="AC316" s="25">
        <v>43531</v>
      </c>
      <c r="AD316" s="24" t="s">
        <v>58</v>
      </c>
      <c r="AE316" s="24"/>
      <c r="AF316" s="24"/>
      <c r="AG316" s="24"/>
      <c r="AH316" s="24" t="s">
        <v>59</v>
      </c>
      <c r="AI316" s="24"/>
      <c r="AJ316" s="24" t="s">
        <v>60</v>
      </c>
      <c r="AK316" s="24"/>
      <c r="AL316" s="24"/>
      <c r="AM316" s="24"/>
      <c r="AN316" s="24"/>
      <c r="AO316" s="24">
        <v>0</v>
      </c>
      <c r="AP316" s="24" t="s">
        <v>60</v>
      </c>
      <c r="AQ316" s="24"/>
      <c r="AR316" s="24"/>
      <c r="AS316" s="89">
        <f t="shared" si="59"/>
        <v>12</v>
      </c>
      <c r="AT316" s="24" t="s">
        <v>1378</v>
      </c>
    </row>
    <row r="317" spans="1:46" x14ac:dyDescent="0.5">
      <c r="A317" s="24">
        <v>363</v>
      </c>
      <c r="B317" s="24"/>
      <c r="C317" s="24"/>
      <c r="D317" s="24" t="s">
        <v>1379</v>
      </c>
      <c r="E317" s="24" t="s">
        <v>1380</v>
      </c>
      <c r="F317" s="77" t="str">
        <f t="shared" si="45"/>
        <v>LENOVO GLOBAL TECHNOLOGY (UK) LTD</v>
      </c>
      <c r="G317" s="24" t="s">
        <v>1381</v>
      </c>
      <c r="H317" s="24" t="s">
        <v>1330</v>
      </c>
      <c r="I317" s="24" t="s">
        <v>1330</v>
      </c>
      <c r="J317" s="24" t="s">
        <v>52</v>
      </c>
      <c r="K317" s="24" t="s">
        <v>1281</v>
      </c>
      <c r="L317" s="25">
        <v>43535</v>
      </c>
      <c r="M317" s="25">
        <v>44631</v>
      </c>
      <c r="N317" s="81">
        <f t="shared" si="56"/>
        <v>45727</v>
      </c>
      <c r="O317" s="77" t="str">
        <f t="shared" ca="1" si="57"/>
        <v>Expired</v>
      </c>
      <c r="P317" s="77" t="str" cm="1">
        <f t="array" aca="1" ref="P317" ca="1">_xlfn.IFS((N317-TODAY())&gt;=547,"06 Expires over 18 months",(N317-TODAY())&gt;=365,"05 Expires in 18 months",(N317-TODAY())&gt;=183,"04 Expires in 12 months",(N317-TODAY())&gt;=92,"03 Expires in 6 months",(N317-TODAY())&gt;=31,"02 Expires in 3 months",(N317-TODAY())&gt;=0,"01 Expires in 30 days",(N317-TODAY())&gt;=-31,"01 Expired last 30 days",(N317-TODAY())&gt;=-92,"02 Expired last 3 months",(N317-TODAY())&gt;=-183,"03 Expired last 6 months",(N317-TODAY())&gt;=-365,"04 Expired last 12 months",(N317-TODAY())&gt;=-547,"05 Expired last 18 months",TRUE,"06 Expired over 18 months")</f>
        <v>05 Expired last 18 months</v>
      </c>
      <c r="Q317" s="65">
        <v>7500</v>
      </c>
      <c r="R317" s="84">
        <f t="shared" si="58"/>
        <v>45000</v>
      </c>
      <c r="S317" s="77" t="str" cm="1">
        <f t="array" ref="S317">_xlfn.IFS(R317&gt;5000000,"Gold",R317&gt;=500000,"Silver",R317&gt;30000,"Bronze",TRUE,"Transactional")</f>
        <v>Bronze</v>
      </c>
      <c r="T317" s="24" t="s">
        <v>54</v>
      </c>
      <c r="U317" s="101" t="s">
        <v>162</v>
      </c>
      <c r="V317" s="101" t="s">
        <v>163</v>
      </c>
      <c r="W317" s="77" t="str">
        <f t="shared" si="46"/>
        <v>Yes</v>
      </c>
      <c r="X317" s="77" t="str">
        <f>IFERROR(_xlfn.XLOOKUP(J317&amp;"||"&amp;K317,'Mapping Ref.'!$J$2:$J$538,'Mapping Ref.'!$K$2:$K$538),"")</f>
        <v>ICT</v>
      </c>
      <c r="Y317" s="77" t="str" cm="1">
        <f t="array" ref="Y317">_xlfn.IFS(R317&gt;2000000,"For Publication",R317&gt;100000,"PID",R317&gt;30000,"RFQ",TRUE,"Transactional")</f>
        <v>RFQ</v>
      </c>
      <c r="Z317" s="24" t="s">
        <v>101</v>
      </c>
      <c r="AA317" s="32">
        <v>36</v>
      </c>
      <c r="AB317" s="24">
        <v>36</v>
      </c>
      <c r="AC317" s="25">
        <v>43535</v>
      </c>
      <c r="AD317" s="24" t="s">
        <v>58</v>
      </c>
      <c r="AE317" s="24"/>
      <c r="AF317" s="24"/>
      <c r="AG317" s="24"/>
      <c r="AH317" s="24" t="s">
        <v>60</v>
      </c>
      <c r="AI317" s="24"/>
      <c r="AJ317" s="24" t="s">
        <v>60</v>
      </c>
      <c r="AK317" s="24"/>
      <c r="AL317" s="24"/>
      <c r="AM317" s="24"/>
      <c r="AN317" s="24"/>
      <c r="AO317" s="24"/>
      <c r="AP317" s="24" t="s">
        <v>60</v>
      </c>
      <c r="AQ317" s="24"/>
      <c r="AR317" s="24"/>
      <c r="AS317" s="89">
        <f t="shared" si="59"/>
        <v>72</v>
      </c>
      <c r="AT317" s="24" t="s">
        <v>1382</v>
      </c>
    </row>
    <row r="318" spans="1:46" x14ac:dyDescent="0.5">
      <c r="A318" s="24">
        <v>364</v>
      </c>
      <c r="B318" s="24"/>
      <c r="C318" s="24"/>
      <c r="D318" s="24" t="s">
        <v>1383</v>
      </c>
      <c r="E318" s="24" t="s">
        <v>1384</v>
      </c>
      <c r="F318" s="77" t="str">
        <f t="shared" si="45"/>
        <v>CEMPLAS WATERPROOFING &amp; CONCRETE REPAIRS LTD</v>
      </c>
      <c r="G318" s="24" t="s">
        <v>1383</v>
      </c>
      <c r="H318" s="24" t="s">
        <v>963</v>
      </c>
      <c r="I318" s="24" t="s">
        <v>1128</v>
      </c>
      <c r="J318" s="24" t="s">
        <v>190</v>
      </c>
      <c r="K318" s="24" t="s">
        <v>920</v>
      </c>
      <c r="L318" s="25">
        <v>43535</v>
      </c>
      <c r="M318" s="25">
        <v>43902</v>
      </c>
      <c r="N318" s="81">
        <f t="shared" si="56"/>
        <v>44267</v>
      </c>
      <c r="O318" s="77" t="str">
        <f t="shared" ca="1" si="57"/>
        <v>Expired</v>
      </c>
      <c r="P318" s="77" t="str" cm="1">
        <f t="array" aca="1" ref="P318" ca="1">_xlfn.IFS((N318-TODAY())&gt;=547,"06 Expires over 18 months",(N318-TODAY())&gt;=365,"05 Expires in 18 months",(N318-TODAY())&gt;=183,"04 Expires in 12 months",(N318-TODAY())&gt;=92,"03 Expires in 6 months",(N318-TODAY())&gt;=31,"02 Expires in 3 months",(N318-TODAY())&gt;=0,"01 Expires in 30 days",(N318-TODAY())&gt;=-31,"01 Expired last 30 days",(N318-TODAY())&gt;=-92,"02 Expired last 3 months",(N318-TODAY())&gt;=-183,"03 Expired last 6 months",(N318-TODAY())&gt;=-365,"04 Expired last 12 months",(N318-TODAY())&gt;=-547,"05 Expired last 18 months",TRUE,"06 Expired over 18 months")</f>
        <v>06 Expired over 18 months</v>
      </c>
      <c r="Q318" s="65">
        <v>20000</v>
      </c>
      <c r="R318" s="84">
        <f t="shared" si="58"/>
        <v>40000</v>
      </c>
      <c r="S318" s="77" t="str" cm="1">
        <f t="array" ref="S318">_xlfn.IFS(R318&gt;5000000,"Gold",R318&gt;=500000,"Silver",R318&gt;30000,"Bronze",TRUE,"Transactional")</f>
        <v>Bronze</v>
      </c>
      <c r="T318" s="24" t="s">
        <v>54</v>
      </c>
      <c r="U318" s="101" t="s">
        <v>123</v>
      </c>
      <c r="V318" s="101" t="s">
        <v>338</v>
      </c>
      <c r="W318" s="77" t="str">
        <f t="shared" si="46"/>
        <v>Yes</v>
      </c>
      <c r="X318" s="77" t="str">
        <f>IFERROR(_xlfn.XLOOKUP(J318&amp;"||"&amp;K318,'Mapping Ref.'!$J$2:$J$538,'Mapping Ref.'!$K$2:$K$538),"")</f>
        <v>Construction &amp; Estates</v>
      </c>
      <c r="Y318" s="77" t="str" cm="1">
        <f t="array" ref="Y318">_xlfn.IFS(R318&gt;2000000,"For Publication",R318&gt;100000,"PID",R318&gt;30000,"RFQ",TRUE,"Transactional")</f>
        <v>RFQ</v>
      </c>
      <c r="Z318" s="24" t="s">
        <v>101</v>
      </c>
      <c r="AA318" s="32">
        <v>12</v>
      </c>
      <c r="AB318" s="24">
        <v>12</v>
      </c>
      <c r="AC318" s="25">
        <v>43535</v>
      </c>
      <c r="AD318" s="24" t="s">
        <v>58</v>
      </c>
      <c r="AE318" s="24"/>
      <c r="AF318" s="24"/>
      <c r="AG318" s="24"/>
      <c r="AH318" s="24" t="s">
        <v>59</v>
      </c>
      <c r="AI318" s="24"/>
      <c r="AJ318" s="24" t="s">
        <v>60</v>
      </c>
      <c r="AK318" s="24"/>
      <c r="AL318" s="24"/>
      <c r="AM318" s="24"/>
      <c r="AN318" s="24"/>
      <c r="AO318" s="24">
        <v>0</v>
      </c>
      <c r="AP318" s="24" t="s">
        <v>60</v>
      </c>
      <c r="AQ318" s="24"/>
      <c r="AR318" s="24"/>
      <c r="AS318" s="89">
        <f t="shared" si="59"/>
        <v>24</v>
      </c>
      <c r="AT318" s="24" t="s">
        <v>1385</v>
      </c>
    </row>
    <row r="319" spans="1:46" x14ac:dyDescent="0.5">
      <c r="A319" s="24">
        <v>366</v>
      </c>
      <c r="B319" s="24"/>
      <c r="C319" s="24"/>
      <c r="D319" s="24" t="s">
        <v>1386</v>
      </c>
      <c r="E319" s="24" t="s">
        <v>1387</v>
      </c>
      <c r="F319" s="77" t="str">
        <f t="shared" si="45"/>
        <v>PLOGOLUTION</v>
      </c>
      <c r="G319" s="24" t="s">
        <v>1388</v>
      </c>
      <c r="H319" s="24" t="s">
        <v>1123</v>
      </c>
      <c r="I319" s="24" t="s">
        <v>1123</v>
      </c>
      <c r="J319" s="24" t="s">
        <v>107</v>
      </c>
      <c r="K319" s="24" t="s">
        <v>360</v>
      </c>
      <c r="L319" s="25">
        <v>43536</v>
      </c>
      <c r="M319" s="25">
        <v>44632</v>
      </c>
      <c r="N319" s="81">
        <f t="shared" si="56"/>
        <v>44997</v>
      </c>
      <c r="O319" s="77" t="str">
        <f t="shared" ca="1" si="57"/>
        <v>Expired</v>
      </c>
      <c r="P319" s="77" t="str" cm="1">
        <f t="array" aca="1" ref="P319" ca="1">_xlfn.IFS((N319-TODAY())&gt;=547,"06 Expires over 18 months",(N319-TODAY())&gt;=365,"05 Expires in 18 months",(N319-TODAY())&gt;=183,"04 Expires in 12 months",(N319-TODAY())&gt;=92,"03 Expires in 6 months",(N319-TODAY())&gt;=31,"02 Expires in 3 months",(N319-TODAY())&gt;=0,"01 Expires in 30 days",(N319-TODAY())&gt;=-31,"01 Expired last 30 days",(N319-TODAY())&gt;=-92,"02 Expired last 3 months",(N319-TODAY())&gt;=-183,"03 Expired last 6 months",(N319-TODAY())&gt;=-365,"04 Expired last 12 months",(N319-TODAY())&gt;=-547,"05 Expired last 18 months",TRUE,"06 Expired over 18 months")</f>
        <v>06 Expired over 18 months</v>
      </c>
      <c r="Q319" s="65">
        <v>3000</v>
      </c>
      <c r="R319" s="84">
        <f t="shared" si="58"/>
        <v>12000</v>
      </c>
      <c r="S319" s="77" t="str" cm="1">
        <f t="array" ref="S319">_xlfn.IFS(R319&gt;5000000,"Gold",R319&gt;=500000,"Silver",R319&gt;30000,"Bronze",TRUE,"Transactional")</f>
        <v>Transactional</v>
      </c>
      <c r="T319" s="24" t="s">
        <v>54</v>
      </c>
      <c r="U319" s="101" t="s">
        <v>445</v>
      </c>
      <c r="V319" s="101" t="s">
        <v>446</v>
      </c>
      <c r="W319" s="77" t="str">
        <f t="shared" si="46"/>
        <v>Yes</v>
      </c>
      <c r="X319" s="77" t="str">
        <f>IFERROR(_xlfn.XLOOKUP(J319&amp;"||"&amp;K319,'Mapping Ref.'!$J$2:$J$538,'Mapping Ref.'!$K$2:$K$538),"")</f>
        <v>Construction &amp; Estates</v>
      </c>
      <c r="Y319" s="77" t="str" cm="1">
        <f t="array" ref="Y319">_xlfn.IFS(R319&gt;2000000,"For Publication",R319&gt;100000,"PID",R319&gt;30000,"RFQ",TRUE,"Transactional")</f>
        <v>Transactional</v>
      </c>
      <c r="Z319" s="24" t="s">
        <v>101</v>
      </c>
      <c r="AA319" s="32">
        <v>36</v>
      </c>
      <c r="AB319" s="24">
        <v>12</v>
      </c>
      <c r="AC319" s="25">
        <v>43536</v>
      </c>
      <c r="AD319" s="24" t="s">
        <v>58</v>
      </c>
      <c r="AE319" s="24">
        <v>0</v>
      </c>
      <c r="AF319" s="24"/>
      <c r="AG319" s="24"/>
      <c r="AH319" s="24" t="s">
        <v>60</v>
      </c>
      <c r="AI319" s="24"/>
      <c r="AJ319" s="24" t="s">
        <v>59</v>
      </c>
      <c r="AK319" s="24"/>
      <c r="AL319" s="24"/>
      <c r="AM319" s="24"/>
      <c r="AN319" s="24"/>
      <c r="AO319" s="24"/>
      <c r="AP319" s="24" t="s">
        <v>60</v>
      </c>
      <c r="AQ319" s="24"/>
      <c r="AR319" s="24"/>
      <c r="AS319" s="89">
        <f t="shared" si="59"/>
        <v>48</v>
      </c>
      <c r="AT319" s="24" t="s">
        <v>1389</v>
      </c>
    </row>
    <row r="320" spans="1:46" x14ac:dyDescent="0.5">
      <c r="A320" s="24">
        <v>367</v>
      </c>
      <c r="B320" s="24"/>
      <c r="C320" s="24"/>
      <c r="D320" s="24" t="s">
        <v>1390</v>
      </c>
      <c r="E320" s="24" t="s">
        <v>1391</v>
      </c>
      <c r="F320" s="77" t="str">
        <f t="shared" si="45"/>
        <v>TAE PSYCHOLOGY LIMITED T/A THINK DR ANNETTE ENEBERI</v>
      </c>
      <c r="G320" s="24" t="s">
        <v>1390</v>
      </c>
      <c r="H320" s="24" t="s">
        <v>1041</v>
      </c>
      <c r="I320" s="24" t="s">
        <v>1041</v>
      </c>
      <c r="J320" s="24" t="s">
        <v>190</v>
      </c>
      <c r="K320" s="24" t="s">
        <v>191</v>
      </c>
      <c r="L320" s="25">
        <v>43514</v>
      </c>
      <c r="M320" s="25">
        <v>43881</v>
      </c>
      <c r="N320" s="81">
        <f t="shared" si="56"/>
        <v>43881</v>
      </c>
      <c r="O320" s="77" t="str">
        <f t="shared" ca="1" si="57"/>
        <v>Expired</v>
      </c>
      <c r="P320" s="77" t="str" cm="1">
        <f t="array" aca="1" ref="P320" ca="1">_xlfn.IFS((N320-TODAY())&gt;=547,"06 Expires over 18 months",(N320-TODAY())&gt;=365,"05 Expires in 18 months",(N320-TODAY())&gt;=183,"04 Expires in 12 months",(N320-TODAY())&gt;=92,"03 Expires in 6 months",(N320-TODAY())&gt;=31,"02 Expires in 3 months",(N320-TODAY())&gt;=0,"01 Expires in 30 days",(N320-TODAY())&gt;=-31,"01 Expired last 30 days",(N320-TODAY())&gt;=-92,"02 Expired last 3 months",(N320-TODAY())&gt;=-183,"03 Expired last 6 months",(N320-TODAY())&gt;=-365,"04 Expired last 12 months",(N320-TODAY())&gt;=-547,"05 Expired last 18 months",TRUE,"06 Expired over 18 months")</f>
        <v>06 Expired over 18 months</v>
      </c>
      <c r="Q320" s="65">
        <v>1096</v>
      </c>
      <c r="R320" s="84">
        <f t="shared" si="58"/>
        <v>1096</v>
      </c>
      <c r="S320" s="77" t="str" cm="1">
        <f t="array" ref="S320">_xlfn.IFS(R320&gt;5000000,"Gold",R320&gt;=500000,"Silver",R320&gt;30000,"Bronze",TRUE,"Transactional")</f>
        <v>Transactional</v>
      </c>
      <c r="T320" s="24" t="s">
        <v>54</v>
      </c>
      <c r="U320" s="101" t="s">
        <v>69</v>
      </c>
      <c r="V320" s="101" t="s">
        <v>1208</v>
      </c>
      <c r="W320" s="77" t="str">
        <f t="shared" si="46"/>
        <v>No</v>
      </c>
      <c r="X320" s="77" t="str">
        <f>IFERROR(_xlfn.XLOOKUP(J320&amp;"||"&amp;K320,'Mapping Ref.'!$J$2:$J$538,'Mapping Ref.'!$K$2:$K$538),"")</f>
        <v>Childrens &amp; Adults</v>
      </c>
      <c r="Y320" s="77" t="str" cm="1">
        <f t="array" ref="Y320">_xlfn.IFS(R320&gt;2000000,"For Publication",R320&gt;100000,"PID",R320&gt;30000,"RFQ",TRUE,"Transactional")</f>
        <v>Transactional</v>
      </c>
      <c r="Z320" s="24" t="s">
        <v>86</v>
      </c>
      <c r="AA320" s="32">
        <v>12</v>
      </c>
      <c r="AB320" s="24">
        <v>0</v>
      </c>
      <c r="AC320" s="25">
        <v>43536</v>
      </c>
      <c r="AD320" s="24" t="s">
        <v>58</v>
      </c>
      <c r="AE320" s="24"/>
      <c r="AF320" s="24"/>
      <c r="AG320" s="24"/>
      <c r="AH320" s="24" t="s">
        <v>59</v>
      </c>
      <c r="AI320" s="24"/>
      <c r="AJ320" s="24" t="s">
        <v>60</v>
      </c>
      <c r="AK320" s="24"/>
      <c r="AL320" s="24"/>
      <c r="AM320" s="24"/>
      <c r="AN320" s="24"/>
      <c r="AO320" s="24">
        <v>0</v>
      </c>
      <c r="AP320" s="24" t="s">
        <v>60</v>
      </c>
      <c r="AQ320" s="24"/>
      <c r="AR320" s="24"/>
      <c r="AS320" s="89">
        <f t="shared" si="59"/>
        <v>12</v>
      </c>
      <c r="AT320" s="24" t="s">
        <v>1392</v>
      </c>
    </row>
    <row r="321" spans="1:46" x14ac:dyDescent="0.5">
      <c r="A321" s="24">
        <v>368</v>
      </c>
      <c r="B321" s="24"/>
      <c r="C321" s="24"/>
      <c r="D321" s="24" t="s">
        <v>1393</v>
      </c>
      <c r="E321" s="24" t="s">
        <v>1394</v>
      </c>
      <c r="F321" s="77" t="str">
        <f t="shared" si="45"/>
        <v>AVON ARMOUR</v>
      </c>
      <c r="G321" s="24" t="s">
        <v>1395</v>
      </c>
      <c r="H321" s="24" t="s">
        <v>1396</v>
      </c>
      <c r="I321" s="24" t="s">
        <v>1396</v>
      </c>
      <c r="J321" s="24" t="s">
        <v>107</v>
      </c>
      <c r="K321" s="24" t="s">
        <v>1397</v>
      </c>
      <c r="L321" s="25">
        <v>43539</v>
      </c>
      <c r="M321" s="25">
        <v>43616</v>
      </c>
      <c r="N321" s="81">
        <f t="shared" si="56"/>
        <v>43616</v>
      </c>
      <c r="O321" s="77" t="str">
        <f t="shared" ca="1" si="57"/>
        <v>Expired</v>
      </c>
      <c r="P321" s="77" t="str" cm="1">
        <f t="array" aca="1" ref="P321" ca="1">_xlfn.IFS((N321-TODAY())&gt;=547,"06 Expires over 18 months",(N321-TODAY())&gt;=365,"05 Expires in 18 months",(N321-TODAY())&gt;=183,"04 Expires in 12 months",(N321-TODAY())&gt;=92,"03 Expires in 6 months",(N321-TODAY())&gt;=31,"02 Expires in 3 months",(N321-TODAY())&gt;=0,"01 Expires in 30 days",(N321-TODAY())&gt;=-31,"01 Expired last 30 days",(N321-TODAY())&gt;=-92,"02 Expired last 3 months",(N321-TODAY())&gt;=-183,"03 Expired last 6 months",(N321-TODAY())&gt;=-365,"04 Expired last 12 months",(N321-TODAY())&gt;=-547,"05 Expired last 18 months",TRUE,"06 Expired over 18 months")</f>
        <v>06 Expired over 18 months</v>
      </c>
      <c r="Q321" s="65">
        <v>6000</v>
      </c>
      <c r="R321" s="84">
        <f t="shared" si="58"/>
        <v>6000</v>
      </c>
      <c r="S321" s="77" t="str" cm="1">
        <f t="array" ref="S321">_xlfn.IFS(R321&gt;5000000,"Gold",R321&gt;=500000,"Silver",R321&gt;30000,"Bronze",TRUE,"Transactional")</f>
        <v>Transactional</v>
      </c>
      <c r="T321" s="24" t="s">
        <v>54</v>
      </c>
      <c r="U321" s="101" t="s">
        <v>84</v>
      </c>
      <c r="V321" s="101" t="s">
        <v>727</v>
      </c>
      <c r="W321" s="77" t="str">
        <f t="shared" si="46"/>
        <v>No</v>
      </c>
      <c r="X321" s="77" t="str">
        <f>IFERROR(_xlfn.XLOOKUP(J321&amp;"||"&amp;K321,'Mapping Ref.'!$J$2:$J$538,'Mapping Ref.'!$K$2:$K$538),"")</f>
        <v>Construction &amp; Estates</v>
      </c>
      <c r="Y321" s="77" t="str" cm="1">
        <f t="array" ref="Y321">_xlfn.IFS(R321&gt;2000000,"For Publication",R321&gt;100000,"PID",R321&gt;30000,"RFQ",TRUE,"Transactional")</f>
        <v>Transactional</v>
      </c>
      <c r="Z321" s="24" t="s">
        <v>101</v>
      </c>
      <c r="AA321" s="32">
        <v>1</v>
      </c>
      <c r="AB321" s="24">
        <v>0</v>
      </c>
      <c r="AC321" s="25">
        <v>43538</v>
      </c>
      <c r="AD321" s="24" t="s">
        <v>102</v>
      </c>
      <c r="AE321" s="24">
        <v>0</v>
      </c>
      <c r="AF321" s="24"/>
      <c r="AG321" s="24"/>
      <c r="AH321" s="24" t="s">
        <v>60</v>
      </c>
      <c r="AI321" s="24"/>
      <c r="AJ321" s="24" t="s">
        <v>60</v>
      </c>
      <c r="AK321" s="24"/>
      <c r="AL321" s="24"/>
      <c r="AM321" s="24"/>
      <c r="AN321" s="24"/>
      <c r="AO321" s="24">
        <v>0</v>
      </c>
      <c r="AP321" s="24" t="s">
        <v>60</v>
      </c>
      <c r="AQ321" s="24"/>
      <c r="AR321" s="24"/>
      <c r="AS321" s="89">
        <f t="shared" si="59"/>
        <v>2</v>
      </c>
      <c r="AT321" s="24" t="s">
        <v>1398</v>
      </c>
    </row>
    <row r="322" spans="1:46" x14ac:dyDescent="0.5">
      <c r="A322" s="24">
        <v>369</v>
      </c>
      <c r="B322" s="24"/>
      <c r="C322" s="24"/>
      <c r="D322" s="24" t="s">
        <v>1399</v>
      </c>
      <c r="E322" s="24" t="s">
        <v>1400</v>
      </c>
      <c r="F322" s="77" t="str">
        <f t="shared" ref="F322:F385" si="60">IF(AT322&lt;&gt;"",AT322,G322)</f>
        <v>XEROX (UK) LTD</v>
      </c>
      <c r="G322" s="24" t="s">
        <v>1401</v>
      </c>
      <c r="H322" s="24" t="s">
        <v>880</v>
      </c>
      <c r="I322" s="24" t="s">
        <v>880</v>
      </c>
      <c r="J322" s="24" t="s">
        <v>52</v>
      </c>
      <c r="K322" s="24" t="s">
        <v>881</v>
      </c>
      <c r="L322" s="25">
        <v>43556</v>
      </c>
      <c r="M322" s="25">
        <v>45382</v>
      </c>
      <c r="N322" s="81">
        <f t="shared" si="56"/>
        <v>45382</v>
      </c>
      <c r="O322" s="77" t="str">
        <f t="shared" ca="1" si="57"/>
        <v>Expired</v>
      </c>
      <c r="P322" s="77" t="str" cm="1">
        <f t="array" aca="1" ref="P322" ca="1">_xlfn.IFS((N322-TODAY())&gt;=547,"06 Expires over 18 months",(N322-TODAY())&gt;=365,"05 Expires in 18 months",(N322-TODAY())&gt;=183,"04 Expires in 12 months",(N322-TODAY())&gt;=92,"03 Expires in 6 months",(N322-TODAY())&gt;=31,"02 Expires in 3 months",(N322-TODAY())&gt;=0,"01 Expires in 30 days",(N322-TODAY())&gt;=-31,"01 Expired last 30 days",(N322-TODAY())&gt;=-92,"02 Expired last 3 months",(N322-TODAY())&gt;=-183,"03 Expired last 6 months",(N322-TODAY())&gt;=-365,"04 Expired last 12 months",(N322-TODAY())&gt;=-547,"05 Expired last 18 months",TRUE,"06 Expired over 18 months")</f>
        <v>06 Expired over 18 months</v>
      </c>
      <c r="Q322" s="65">
        <v>190000</v>
      </c>
      <c r="R322" s="84">
        <f t="shared" si="58"/>
        <v>934166.66666666663</v>
      </c>
      <c r="S322" s="77" t="str" cm="1">
        <f t="array" ref="S322">_xlfn.IFS(R322&gt;5000000,"Gold",R322&gt;=500000,"Silver",R322&gt;30000,"Bronze",TRUE,"Transactional")</f>
        <v>Silver</v>
      </c>
      <c r="T322" s="24" t="s">
        <v>54</v>
      </c>
      <c r="U322" s="101" t="s">
        <v>116</v>
      </c>
      <c r="V322" s="101" t="s">
        <v>70</v>
      </c>
      <c r="W322" s="77" t="str">
        <f t="shared" ref="W322:W385" si="61">IF(AB322&gt;0,"Yes","No")</f>
        <v>No</v>
      </c>
      <c r="X322" s="77" t="str">
        <f>IFERROR(_xlfn.XLOOKUP(J322&amp;"||"&amp;K322,'Mapping Ref.'!$J$2:$J$538,'Mapping Ref.'!$K$2:$K$538),"")</f>
        <v>Corporate</v>
      </c>
      <c r="Y322" s="77" t="str" cm="1">
        <f t="array" ref="Y322">_xlfn.IFS(R322&gt;2000000,"For Publication",R322&gt;100000,"PID",R322&gt;30000,"RFQ",TRUE,"Transactional")</f>
        <v>PID</v>
      </c>
      <c r="Z322" s="24" t="s">
        <v>57</v>
      </c>
      <c r="AA322" s="32">
        <v>60</v>
      </c>
      <c r="AB322" s="24">
        <v>0</v>
      </c>
      <c r="AC322" s="25">
        <v>43539</v>
      </c>
      <c r="AD322" s="24" t="s">
        <v>58</v>
      </c>
      <c r="AE322" s="24">
        <v>0</v>
      </c>
      <c r="AF322" s="24"/>
      <c r="AG322" s="24"/>
      <c r="AH322" s="24" t="s">
        <v>60</v>
      </c>
      <c r="AI322" s="24"/>
      <c r="AJ322" s="24" t="s">
        <v>60</v>
      </c>
      <c r="AK322" s="24"/>
      <c r="AL322" s="24"/>
      <c r="AM322" s="24"/>
      <c r="AN322" s="24"/>
      <c r="AO322" s="24">
        <v>235000</v>
      </c>
      <c r="AP322" s="24" t="s">
        <v>60</v>
      </c>
      <c r="AQ322" s="24"/>
      <c r="AR322" s="24"/>
      <c r="AS322" s="89">
        <f t="shared" si="59"/>
        <v>59</v>
      </c>
      <c r="AT322" s="24" t="s">
        <v>1402</v>
      </c>
    </row>
    <row r="323" spans="1:46" x14ac:dyDescent="0.5">
      <c r="A323" s="24">
        <v>370</v>
      </c>
      <c r="B323" s="24"/>
      <c r="C323" s="24"/>
      <c r="D323" s="24" t="s">
        <v>1403</v>
      </c>
      <c r="E323" s="24" t="s">
        <v>1404</v>
      </c>
      <c r="F323" s="77" t="str">
        <f t="shared" si="60"/>
        <v>SOCOTEC UK LIMITED</v>
      </c>
      <c r="G323" s="24" t="s">
        <v>1405</v>
      </c>
      <c r="H323" s="24" t="s">
        <v>972</v>
      </c>
      <c r="I323" s="24" t="s">
        <v>972</v>
      </c>
      <c r="J323" s="24" t="s">
        <v>107</v>
      </c>
      <c r="K323" s="24" t="s">
        <v>973</v>
      </c>
      <c r="L323" s="25">
        <v>43542</v>
      </c>
      <c r="M323" s="25">
        <v>44287</v>
      </c>
      <c r="N323" s="81">
        <f t="shared" si="56"/>
        <v>44652</v>
      </c>
      <c r="O323" s="77" t="str">
        <f t="shared" ca="1" si="57"/>
        <v>Expired</v>
      </c>
      <c r="P323" s="77" t="str" cm="1">
        <f t="array" aca="1" ref="P323" ca="1">_xlfn.IFS((N323-TODAY())&gt;=547,"06 Expires over 18 months",(N323-TODAY())&gt;=365,"05 Expires in 18 months",(N323-TODAY())&gt;=183,"04 Expires in 12 months",(N323-TODAY())&gt;=92,"03 Expires in 6 months",(N323-TODAY())&gt;=31,"02 Expires in 3 months",(N323-TODAY())&gt;=0,"01 Expires in 30 days",(N323-TODAY())&gt;=-31,"01 Expired last 30 days",(N323-TODAY())&gt;=-92,"02 Expired last 3 months",(N323-TODAY())&gt;=-183,"03 Expired last 6 months",(N323-TODAY())&gt;=-365,"04 Expired last 12 months",(N323-TODAY())&gt;=-547,"05 Expired last 18 months",TRUE,"06 Expired over 18 months")</f>
        <v>06 Expired over 18 months</v>
      </c>
      <c r="Q323" s="65">
        <v>10000</v>
      </c>
      <c r="R323" s="84">
        <f t="shared" si="58"/>
        <v>30000</v>
      </c>
      <c r="S323" s="77" t="str" cm="1">
        <f t="array" ref="S323">_xlfn.IFS(R323&gt;5000000,"Gold",R323&gt;=500000,"Silver",R323&gt;30000,"Bronze",TRUE,"Transactional")</f>
        <v>Transactional</v>
      </c>
      <c r="T323" s="24" t="s">
        <v>122</v>
      </c>
      <c r="U323" s="101" t="s">
        <v>109</v>
      </c>
      <c r="V323" s="101" t="s">
        <v>1022</v>
      </c>
      <c r="W323" s="77" t="str">
        <f t="shared" si="61"/>
        <v>Yes</v>
      </c>
      <c r="X323" s="77" t="str">
        <f>IFERROR(_xlfn.XLOOKUP(J323&amp;"||"&amp;K323,'Mapping Ref.'!$J$2:$J$538,'Mapping Ref.'!$K$2:$K$538),"")</f>
        <v>Construction &amp; Estates</v>
      </c>
      <c r="Y323" s="77" t="str" cm="1">
        <f t="array" ref="Y323">_xlfn.IFS(R323&gt;2000000,"For Publication",R323&gt;100000,"PID",R323&gt;30000,"RFQ",TRUE,"Transactional")</f>
        <v>Transactional</v>
      </c>
      <c r="Z323" s="24" t="s">
        <v>101</v>
      </c>
      <c r="AA323" s="32">
        <v>24</v>
      </c>
      <c r="AB323" s="24">
        <v>12</v>
      </c>
      <c r="AC323" s="25">
        <v>43542</v>
      </c>
      <c r="AD323" s="24" t="s">
        <v>102</v>
      </c>
      <c r="AE323" s="24"/>
      <c r="AF323" s="24"/>
      <c r="AG323" s="24"/>
      <c r="AH323" s="24" t="s">
        <v>60</v>
      </c>
      <c r="AI323" s="24"/>
      <c r="AJ323" s="24" t="s">
        <v>60</v>
      </c>
      <c r="AK323" s="24"/>
      <c r="AL323" s="24"/>
      <c r="AM323" s="24"/>
      <c r="AN323" s="24"/>
      <c r="AO323" s="24">
        <v>0</v>
      </c>
      <c r="AP323" s="24" t="s">
        <v>60</v>
      </c>
      <c r="AQ323" s="24"/>
      <c r="AR323" s="24"/>
      <c r="AS323" s="89">
        <f t="shared" si="59"/>
        <v>36</v>
      </c>
      <c r="AT323" s="24" t="s">
        <v>1403</v>
      </c>
    </row>
    <row r="324" spans="1:46" x14ac:dyDescent="0.5">
      <c r="A324" s="24">
        <v>371</v>
      </c>
      <c r="B324" s="24"/>
      <c r="C324" s="24" t="s">
        <v>77</v>
      </c>
      <c r="D324" s="24" t="s">
        <v>1406</v>
      </c>
      <c r="E324" s="24" t="s">
        <v>1407</v>
      </c>
      <c r="F324" s="77" t="str">
        <f t="shared" si="60"/>
        <v>WHOLE CHILD THERAPY</v>
      </c>
      <c r="G324" s="24" t="s">
        <v>1406</v>
      </c>
      <c r="H324" s="24" t="s">
        <v>1046</v>
      </c>
      <c r="I324" s="24" t="s">
        <v>1046</v>
      </c>
      <c r="J324" s="24" t="s">
        <v>190</v>
      </c>
      <c r="K324" s="24" t="s">
        <v>467</v>
      </c>
      <c r="L324" s="25">
        <v>43344</v>
      </c>
      <c r="M324" s="25">
        <v>43708</v>
      </c>
      <c r="N324" s="81">
        <f t="shared" si="56"/>
        <v>44074</v>
      </c>
      <c r="O324" s="77" t="str">
        <f t="shared" ca="1" si="57"/>
        <v>Expired</v>
      </c>
      <c r="P324" s="77" t="str" cm="1">
        <f t="array" aca="1" ref="P324" ca="1">_xlfn.IFS((N324-TODAY())&gt;=547,"06 Expires over 18 months",(N324-TODAY())&gt;=365,"05 Expires in 18 months",(N324-TODAY())&gt;=183,"04 Expires in 12 months",(N324-TODAY())&gt;=92,"03 Expires in 6 months",(N324-TODAY())&gt;=31,"02 Expires in 3 months",(N324-TODAY())&gt;=0,"01 Expires in 30 days",(N324-TODAY())&gt;=-31,"01 Expired last 30 days",(N324-TODAY())&gt;=-92,"02 Expired last 3 months",(N324-TODAY())&gt;=-183,"03 Expired last 6 months",(N324-TODAY())&gt;=-365,"04 Expired last 12 months",(N324-TODAY())&gt;=-547,"05 Expired last 18 months",TRUE,"06 Expired over 18 months")</f>
        <v>06 Expired over 18 months</v>
      </c>
      <c r="Q324" s="65">
        <v>10000</v>
      </c>
      <c r="R324" s="84">
        <f t="shared" si="58"/>
        <v>19166.666666666668</v>
      </c>
      <c r="S324" s="77" t="str" cm="1">
        <f t="array" ref="S324">_xlfn.IFS(R324&gt;5000000,"Gold",R324&gt;=500000,"Silver",R324&gt;30000,"Bronze",TRUE,"Transactional")</f>
        <v>Transactional</v>
      </c>
      <c r="T324" s="24" t="s">
        <v>54</v>
      </c>
      <c r="U324" s="101" t="s">
        <v>84</v>
      </c>
      <c r="V324" s="101" t="s">
        <v>214</v>
      </c>
      <c r="W324" s="77" t="str">
        <f t="shared" si="61"/>
        <v>Yes</v>
      </c>
      <c r="X324" s="77" t="str">
        <f>IFERROR(_xlfn.XLOOKUP(J324&amp;"||"&amp;K324,'Mapping Ref.'!$J$2:$J$538,'Mapping Ref.'!$K$2:$K$538),"")</f>
        <v>Childrens &amp; Adults</v>
      </c>
      <c r="Y324" s="77" t="str" cm="1">
        <f t="array" ref="Y324">_xlfn.IFS(R324&gt;2000000,"For Publication",R324&gt;100000,"PID",R324&gt;30000,"RFQ",TRUE,"Transactional")</f>
        <v>Transactional</v>
      </c>
      <c r="Z324" s="24" t="s">
        <v>101</v>
      </c>
      <c r="AA324" s="32">
        <v>12</v>
      </c>
      <c r="AB324" s="24">
        <v>12</v>
      </c>
      <c r="AC324" s="25">
        <v>43542</v>
      </c>
      <c r="AD324" s="24" t="s">
        <v>58</v>
      </c>
      <c r="AE324" s="24"/>
      <c r="AF324" s="24"/>
      <c r="AG324" s="24"/>
      <c r="AH324" s="24" t="s">
        <v>60</v>
      </c>
      <c r="AI324" s="24"/>
      <c r="AJ324" s="24" t="s">
        <v>60</v>
      </c>
      <c r="AK324" s="24"/>
      <c r="AL324" s="24"/>
      <c r="AM324" s="24"/>
      <c r="AN324" s="24"/>
      <c r="AO324" s="24"/>
      <c r="AP324" s="24" t="s">
        <v>60</v>
      </c>
      <c r="AQ324" s="24"/>
      <c r="AR324" s="24"/>
      <c r="AS324" s="89">
        <f t="shared" si="59"/>
        <v>23</v>
      </c>
      <c r="AT324" s="24" t="s">
        <v>1408</v>
      </c>
    </row>
    <row r="325" spans="1:46" x14ac:dyDescent="0.5">
      <c r="A325" s="24">
        <v>372</v>
      </c>
      <c r="B325" s="24"/>
      <c r="C325" s="24"/>
      <c r="D325" s="24" t="s">
        <v>1409</v>
      </c>
      <c r="E325" s="24" t="s">
        <v>1410</v>
      </c>
      <c r="F325" s="77" t="str">
        <f t="shared" si="60"/>
        <v>MASHER BROTHERS LTD</v>
      </c>
      <c r="G325" s="24" t="s">
        <v>1411</v>
      </c>
      <c r="H325" s="24" t="s">
        <v>1412</v>
      </c>
      <c r="I325" s="24" t="s">
        <v>1412</v>
      </c>
      <c r="J325" s="24" t="s">
        <v>107</v>
      </c>
      <c r="K325" s="24" t="s">
        <v>560</v>
      </c>
      <c r="L325" s="25">
        <v>43543</v>
      </c>
      <c r="M325" s="25">
        <v>43727</v>
      </c>
      <c r="N325" s="81">
        <f t="shared" si="56"/>
        <v>43727</v>
      </c>
      <c r="O325" s="77" t="str">
        <f t="shared" ca="1" si="57"/>
        <v>Expired</v>
      </c>
      <c r="P325" s="77" t="str" cm="1">
        <f t="array" aca="1" ref="P325" ca="1">_xlfn.IFS((N325-TODAY())&gt;=547,"06 Expires over 18 months",(N325-TODAY())&gt;=365,"05 Expires in 18 months",(N325-TODAY())&gt;=183,"04 Expires in 12 months",(N325-TODAY())&gt;=92,"03 Expires in 6 months",(N325-TODAY())&gt;=31,"02 Expires in 3 months",(N325-TODAY())&gt;=0,"01 Expires in 30 days",(N325-TODAY())&gt;=-31,"01 Expired last 30 days",(N325-TODAY())&gt;=-92,"02 Expired last 3 months",(N325-TODAY())&gt;=-183,"03 Expired last 6 months",(N325-TODAY())&gt;=-365,"04 Expired last 12 months",(N325-TODAY())&gt;=-547,"05 Expired last 18 months",TRUE,"06 Expired over 18 months")</f>
        <v>06 Expired over 18 months</v>
      </c>
      <c r="Q325" s="65">
        <v>494294.34</v>
      </c>
      <c r="R325" s="84">
        <f t="shared" si="58"/>
        <v>494294.34</v>
      </c>
      <c r="S325" s="77" t="str" cm="1">
        <f t="array" ref="S325">_xlfn.IFS(R325&gt;5000000,"Gold",R325&gt;=500000,"Silver",R325&gt;30000,"Bronze",TRUE,"Transactional")</f>
        <v>Bronze</v>
      </c>
      <c r="T325" s="24" t="s">
        <v>54</v>
      </c>
      <c r="U325" s="101" t="s">
        <v>445</v>
      </c>
      <c r="V325" s="101" t="s">
        <v>446</v>
      </c>
      <c r="W325" s="77" t="str">
        <f t="shared" si="61"/>
        <v>No</v>
      </c>
      <c r="X325" s="77" t="str">
        <f>IFERROR(_xlfn.XLOOKUP(J325&amp;"||"&amp;K325,'Mapping Ref.'!$J$2:$J$538,'Mapping Ref.'!$K$2:$K$538),"")</f>
        <v>Construction &amp; Estates</v>
      </c>
      <c r="Y325" s="77" t="str" cm="1">
        <f t="array" ref="Y325">_xlfn.IFS(R325&gt;2000000,"For Publication",R325&gt;100000,"PID",R325&gt;30000,"RFQ",TRUE,"Transactional")</f>
        <v>PID</v>
      </c>
      <c r="Z325" s="24" t="s">
        <v>57</v>
      </c>
      <c r="AA325" s="32">
        <v>6</v>
      </c>
      <c r="AB325" s="24">
        <v>0</v>
      </c>
      <c r="AC325" s="25">
        <v>43543</v>
      </c>
      <c r="AD325" s="24" t="s">
        <v>102</v>
      </c>
      <c r="AE325" s="24">
        <v>0</v>
      </c>
      <c r="AF325" s="24"/>
      <c r="AG325" s="24"/>
      <c r="AH325" s="24" t="s">
        <v>59</v>
      </c>
      <c r="AI325" s="24"/>
      <c r="AJ325" s="24" t="s">
        <v>60</v>
      </c>
      <c r="AK325" s="24"/>
      <c r="AL325" s="24"/>
      <c r="AM325" s="24"/>
      <c r="AN325" s="24"/>
      <c r="AO325" s="24">
        <v>0</v>
      </c>
      <c r="AP325" s="24" t="s">
        <v>60</v>
      </c>
      <c r="AQ325" s="24"/>
      <c r="AR325" s="24"/>
      <c r="AS325" s="89">
        <f t="shared" si="59"/>
        <v>6</v>
      </c>
      <c r="AT325" s="24" t="s">
        <v>1413</v>
      </c>
    </row>
    <row r="326" spans="1:46" x14ac:dyDescent="0.5">
      <c r="A326" s="24">
        <v>373</v>
      </c>
      <c r="B326" s="24"/>
      <c r="C326" s="24"/>
      <c r="D326" s="24" t="s">
        <v>1414</v>
      </c>
      <c r="E326" s="24" t="s">
        <v>1415</v>
      </c>
      <c r="F326" s="77" t="str">
        <f t="shared" si="60"/>
        <v>CLIFTON CHILDREN'S SOCIETY</v>
      </c>
      <c r="G326" s="24" t="s">
        <v>1416</v>
      </c>
      <c r="H326" s="24" t="s">
        <v>1041</v>
      </c>
      <c r="I326" s="24" t="s">
        <v>1041</v>
      </c>
      <c r="J326" s="24" t="s">
        <v>190</v>
      </c>
      <c r="K326" s="24" t="s">
        <v>1207</v>
      </c>
      <c r="L326" s="25">
        <v>43525</v>
      </c>
      <c r="M326" s="25">
        <v>43891</v>
      </c>
      <c r="N326" s="81">
        <f t="shared" si="56"/>
        <v>43891</v>
      </c>
      <c r="O326" s="77" t="str">
        <f t="shared" ca="1" si="57"/>
        <v>Expired</v>
      </c>
      <c r="P326" s="77" t="str" cm="1">
        <f t="array" aca="1" ref="P326" ca="1">_xlfn.IFS((N326-TODAY())&gt;=547,"06 Expires over 18 months",(N326-TODAY())&gt;=365,"05 Expires in 18 months",(N326-TODAY())&gt;=183,"04 Expires in 12 months",(N326-TODAY())&gt;=92,"03 Expires in 6 months",(N326-TODAY())&gt;=31,"02 Expires in 3 months",(N326-TODAY())&gt;=0,"01 Expires in 30 days",(N326-TODAY())&gt;=-31,"01 Expired last 30 days",(N326-TODAY())&gt;=-92,"02 Expired last 3 months",(N326-TODAY())&gt;=-183,"03 Expired last 6 months",(N326-TODAY())&gt;=-365,"04 Expired last 12 months",(N326-TODAY())&gt;=-547,"05 Expired last 18 months",TRUE,"06 Expired over 18 months")</f>
        <v>06 Expired over 18 months</v>
      </c>
      <c r="Q326" s="67">
        <v>50000</v>
      </c>
      <c r="R326" s="85">
        <f t="shared" si="58"/>
        <v>50000</v>
      </c>
      <c r="S326" s="77" t="str" cm="1">
        <f t="array" ref="S326">_xlfn.IFS(R326&gt;5000000,"Gold",R326&gt;=500000,"Silver",R326&gt;30000,"Bronze",TRUE,"Transactional")</f>
        <v>Bronze</v>
      </c>
      <c r="T326" s="24" t="s">
        <v>54</v>
      </c>
      <c r="U326" s="101" t="s">
        <v>190</v>
      </c>
      <c r="V326" s="101" t="s">
        <v>596</v>
      </c>
      <c r="W326" s="77" t="str">
        <f t="shared" si="61"/>
        <v>No</v>
      </c>
      <c r="X326" s="77" t="str">
        <f>IFERROR(_xlfn.XLOOKUP(J326&amp;"||"&amp;K326,'Mapping Ref.'!$J$2:$J$538,'Mapping Ref.'!$K$2:$K$538),"")</f>
        <v>Childrens &amp; Adults</v>
      </c>
      <c r="Y326" s="77" t="str" cm="1">
        <f t="array" ref="Y326">_xlfn.IFS(R326&gt;2000000,"For Publication",R326&gt;100000,"PID",R326&gt;30000,"RFQ",TRUE,"Transactional")</f>
        <v>RFQ</v>
      </c>
      <c r="Z326" s="24" t="s">
        <v>86</v>
      </c>
      <c r="AA326" s="32">
        <v>12</v>
      </c>
      <c r="AB326" s="24">
        <v>0</v>
      </c>
      <c r="AC326" s="25">
        <v>43544</v>
      </c>
      <c r="AD326" s="24" t="s">
        <v>58</v>
      </c>
      <c r="AE326" s="24"/>
      <c r="AF326" s="24"/>
      <c r="AG326" s="24"/>
      <c r="AH326" s="24" t="s">
        <v>59</v>
      </c>
      <c r="AI326" s="24"/>
      <c r="AJ326" s="24" t="s">
        <v>60</v>
      </c>
      <c r="AK326" s="24"/>
      <c r="AL326" s="24"/>
      <c r="AM326" s="24"/>
      <c r="AN326" s="24"/>
      <c r="AO326" s="24">
        <v>0</v>
      </c>
      <c r="AP326" s="24" t="s">
        <v>60</v>
      </c>
      <c r="AQ326" s="24"/>
      <c r="AR326" s="24"/>
      <c r="AS326" s="89">
        <f t="shared" si="59"/>
        <v>12</v>
      </c>
      <c r="AT326" s="24" t="s">
        <v>1417</v>
      </c>
    </row>
    <row r="327" spans="1:46" x14ac:dyDescent="0.5">
      <c r="A327" s="24">
        <v>374</v>
      </c>
      <c r="B327" s="24"/>
      <c r="C327" s="24"/>
      <c r="D327" s="24" t="s">
        <v>1418</v>
      </c>
      <c r="E327" s="24" t="s">
        <v>1419</v>
      </c>
      <c r="F327" s="77" t="str">
        <f t="shared" si="60"/>
        <v>LANGUAGEAID LTD</v>
      </c>
      <c r="G327" s="24" t="s">
        <v>1418</v>
      </c>
      <c r="H327" s="24" t="s">
        <v>1420</v>
      </c>
      <c r="I327" s="24" t="s">
        <v>1420</v>
      </c>
      <c r="J327" s="24" t="s">
        <v>52</v>
      </c>
      <c r="K327" s="24" t="s">
        <v>1133</v>
      </c>
      <c r="L327" s="25">
        <v>43544</v>
      </c>
      <c r="M327" s="25"/>
      <c r="N327" s="81"/>
      <c r="O327" s="77" t="s">
        <v>712</v>
      </c>
      <c r="P327" s="77"/>
      <c r="Q327" s="104"/>
      <c r="R327" s="84">
        <v>0</v>
      </c>
      <c r="S327" s="77" t="str" cm="1">
        <f t="array" ref="S327">_xlfn.IFS(R327&gt;5000000,"Gold",R327&gt;=500000,"Silver",R327&gt;30000,"Bronze",TRUE,"Transactional")</f>
        <v>Transactional</v>
      </c>
      <c r="T327" s="24" t="s">
        <v>54</v>
      </c>
      <c r="U327" s="101" t="s">
        <v>455</v>
      </c>
      <c r="V327" s="101" t="s">
        <v>822</v>
      </c>
      <c r="W327" s="77" t="str">
        <f t="shared" si="61"/>
        <v>No</v>
      </c>
      <c r="X327" s="77" t="str">
        <f>IFERROR(_xlfn.XLOOKUP(J327&amp;"||"&amp;K327,'Mapping Ref.'!$J$2:$J$538,'Mapping Ref.'!$K$2:$K$538),"")</f>
        <v>Corporate</v>
      </c>
      <c r="Y327" s="77" t="str" cm="1">
        <f t="array" ref="Y327">_xlfn.IFS(R327&gt;2000000,"For Publication",R327&gt;100000,"PID",R327&gt;30000,"RFQ",TRUE,"Transactional")</f>
        <v>Transactional</v>
      </c>
      <c r="Z327" s="24" t="s">
        <v>101</v>
      </c>
      <c r="AA327" s="32">
        <v>0</v>
      </c>
      <c r="AB327" s="24">
        <v>0</v>
      </c>
      <c r="AC327" s="25">
        <v>43544</v>
      </c>
      <c r="AD327" s="24" t="s">
        <v>58</v>
      </c>
      <c r="AE327" s="24"/>
      <c r="AF327" s="24"/>
      <c r="AG327" s="24"/>
      <c r="AH327" s="24" t="s">
        <v>59</v>
      </c>
      <c r="AI327" s="24"/>
      <c r="AJ327" s="24" t="s">
        <v>60</v>
      </c>
      <c r="AK327" s="24"/>
      <c r="AL327" s="24"/>
      <c r="AM327" s="24"/>
      <c r="AN327" s="24"/>
      <c r="AO327" s="24">
        <v>0</v>
      </c>
      <c r="AP327" s="24" t="s">
        <v>60</v>
      </c>
      <c r="AQ327" s="24"/>
      <c r="AR327" s="24"/>
      <c r="AS327" s="89">
        <v>0</v>
      </c>
      <c r="AT327" s="24" t="s">
        <v>1421</v>
      </c>
    </row>
    <row r="328" spans="1:46" x14ac:dyDescent="0.5">
      <c r="A328" s="24">
        <v>375</v>
      </c>
      <c r="B328" s="24" t="s">
        <v>340</v>
      </c>
      <c r="C328" s="24" t="s">
        <v>77</v>
      </c>
      <c r="D328" s="24" t="s">
        <v>1422</v>
      </c>
      <c r="E328" s="24" t="s">
        <v>1423</v>
      </c>
      <c r="F328" s="77" t="str">
        <f t="shared" si="60"/>
        <v>MASTERMIND RESEARCH AND WELLBEING CENTRE LTD</v>
      </c>
      <c r="G328" s="24" t="s">
        <v>1424</v>
      </c>
      <c r="H328" s="24" t="s">
        <v>1425</v>
      </c>
      <c r="I328" s="24" t="s">
        <v>1426</v>
      </c>
      <c r="J328" s="24" t="s">
        <v>66</v>
      </c>
      <c r="K328" s="24" t="s">
        <v>1427</v>
      </c>
      <c r="L328" s="25">
        <v>43466</v>
      </c>
      <c r="M328" s="25">
        <v>43830</v>
      </c>
      <c r="N328" s="81">
        <f t="shared" ref="N328:N347" si="62">EDATE(M328,AB328)</f>
        <v>44196</v>
      </c>
      <c r="O328" s="77" t="str">
        <f t="shared" ref="O328:O347" ca="1" si="63">IF(N328&lt;TODAY(),"Expired","Live")</f>
        <v>Expired</v>
      </c>
      <c r="P328" s="77" t="str" cm="1">
        <f t="array" aca="1" ref="P328" ca="1">_xlfn.IFS((N328-TODAY())&gt;=547,"06 Expires over 18 months",(N328-TODAY())&gt;=365,"05 Expires in 18 months",(N328-TODAY())&gt;=183,"04 Expires in 12 months",(N328-TODAY())&gt;=92,"03 Expires in 6 months",(N328-TODAY())&gt;=31,"02 Expires in 3 months",(N328-TODAY())&gt;=0,"01 Expires in 30 days",(N328-TODAY())&gt;=-31,"01 Expired last 30 days",(N328-TODAY())&gt;=-92,"02 Expired last 3 months",(N328-TODAY())&gt;=-183,"03 Expired last 6 months",(N328-TODAY())&gt;=-365,"04 Expired last 12 months",(N328-TODAY())&gt;=-547,"05 Expired last 18 months",TRUE,"06 Expired over 18 months")</f>
        <v>06 Expired over 18 months</v>
      </c>
      <c r="Q328" s="65">
        <v>1500</v>
      </c>
      <c r="R328" s="84">
        <f t="shared" ref="R328:R340" si="64">MAX(Q328,Q328*N(AS328)/12)</f>
        <v>2875</v>
      </c>
      <c r="S328" s="77" t="str" cm="1">
        <f t="array" ref="S328">_xlfn.IFS(R328&gt;5000000,"Gold",R328&gt;=500000,"Silver",R328&gt;30000,"Bronze",TRUE,"Transactional")</f>
        <v>Transactional</v>
      </c>
      <c r="T328" s="24" t="s">
        <v>54</v>
      </c>
      <c r="U328" s="101" t="s">
        <v>190</v>
      </c>
      <c r="V328" s="101" t="s">
        <v>192</v>
      </c>
      <c r="W328" s="77" t="str">
        <f t="shared" si="61"/>
        <v>Yes</v>
      </c>
      <c r="X328" s="77" t="str">
        <f>IFERROR(_xlfn.XLOOKUP(J328&amp;"||"&amp;K328,'Mapping Ref.'!$J$2:$J$538,'Mapping Ref.'!$K$2:$K$538),"")</f>
        <v>Childrens &amp; Adults</v>
      </c>
      <c r="Y328" s="77" t="str" cm="1">
        <f t="array" ref="Y328">_xlfn.IFS(R328&gt;2000000,"For Publication",R328&gt;100000,"PID",R328&gt;30000,"RFQ",TRUE,"Transactional")</f>
        <v>Transactional</v>
      </c>
      <c r="Z328" s="24" t="s">
        <v>101</v>
      </c>
      <c r="AA328" s="32">
        <v>12</v>
      </c>
      <c r="AB328" s="24">
        <v>12</v>
      </c>
      <c r="AC328" s="25">
        <v>43545</v>
      </c>
      <c r="AD328" s="24" t="s">
        <v>1066</v>
      </c>
      <c r="AE328" s="24">
        <v>0</v>
      </c>
      <c r="AF328" s="24"/>
      <c r="AG328" s="24"/>
      <c r="AH328" s="24" t="s">
        <v>60</v>
      </c>
      <c r="AI328" s="24"/>
      <c r="AJ328" s="24" t="s">
        <v>60</v>
      </c>
      <c r="AK328" s="24"/>
      <c r="AL328" s="24"/>
      <c r="AM328" s="24"/>
      <c r="AN328" s="24"/>
      <c r="AO328" s="24"/>
      <c r="AP328" s="24" t="s">
        <v>60</v>
      </c>
      <c r="AQ328" s="24"/>
      <c r="AR328" s="24"/>
      <c r="AS328" s="89">
        <f t="shared" ref="AS328:AS347" si="65">DATEDIF(L328,N328,"m")</f>
        <v>23</v>
      </c>
      <c r="AT328" s="24" t="s">
        <v>1428</v>
      </c>
    </row>
    <row r="329" spans="1:46" x14ac:dyDescent="0.5">
      <c r="A329" s="24">
        <v>376</v>
      </c>
      <c r="B329" s="24" t="s">
        <v>340</v>
      </c>
      <c r="C329" s="24" t="s">
        <v>77</v>
      </c>
      <c r="D329" s="24" t="s">
        <v>1429</v>
      </c>
      <c r="E329" s="24" t="s">
        <v>1430</v>
      </c>
      <c r="F329" s="77" t="str">
        <f t="shared" si="60"/>
        <v>HAVANT AND EAST HANTS MIND T/A MIND IN HAVANT</v>
      </c>
      <c r="G329" s="24" t="s">
        <v>1193</v>
      </c>
      <c r="H329" s="24" t="s">
        <v>1425</v>
      </c>
      <c r="I329" s="24" t="s">
        <v>1426</v>
      </c>
      <c r="J329" s="24" t="s">
        <v>66</v>
      </c>
      <c r="K329" s="24" t="s">
        <v>1427</v>
      </c>
      <c r="L329" s="25">
        <v>43466</v>
      </c>
      <c r="M329" s="25">
        <v>43921</v>
      </c>
      <c r="N329" s="81">
        <f t="shared" si="62"/>
        <v>44286</v>
      </c>
      <c r="O329" s="77" t="str">
        <f t="shared" ca="1" si="63"/>
        <v>Expired</v>
      </c>
      <c r="P329" s="77" t="str" cm="1">
        <f t="array" aca="1" ref="P329" ca="1">_xlfn.IFS((N329-TODAY())&gt;=547,"06 Expires over 18 months",(N329-TODAY())&gt;=365,"05 Expires in 18 months",(N329-TODAY())&gt;=183,"04 Expires in 12 months",(N329-TODAY())&gt;=92,"03 Expires in 6 months",(N329-TODAY())&gt;=31,"02 Expires in 3 months",(N329-TODAY())&gt;=0,"01 Expires in 30 days",(N329-TODAY())&gt;=-31,"01 Expired last 30 days",(N329-TODAY())&gt;=-92,"02 Expired last 3 months",(N329-TODAY())&gt;=-183,"03 Expired last 6 months",(N329-TODAY())&gt;=-365,"04 Expired last 12 months",(N329-TODAY())&gt;=-547,"05 Expired last 18 months",TRUE,"06 Expired over 18 months")</f>
        <v>06 Expired over 18 months</v>
      </c>
      <c r="Q329" s="65">
        <v>500</v>
      </c>
      <c r="R329" s="84">
        <f t="shared" si="64"/>
        <v>1083.3333333333333</v>
      </c>
      <c r="S329" s="77" t="str" cm="1">
        <f t="array" ref="S329">_xlfn.IFS(R329&gt;5000000,"Gold",R329&gt;=500000,"Silver",R329&gt;30000,"Bronze",TRUE,"Transactional")</f>
        <v>Transactional</v>
      </c>
      <c r="T329" s="24" t="s">
        <v>54</v>
      </c>
      <c r="U329" s="101" t="s">
        <v>190</v>
      </c>
      <c r="V329" s="101" t="s">
        <v>192</v>
      </c>
      <c r="W329" s="77" t="str">
        <f t="shared" si="61"/>
        <v>Yes</v>
      </c>
      <c r="X329" s="77" t="str">
        <f>IFERROR(_xlfn.XLOOKUP(J329&amp;"||"&amp;K329,'Mapping Ref.'!$J$2:$J$538,'Mapping Ref.'!$K$2:$K$538),"")</f>
        <v>Childrens &amp; Adults</v>
      </c>
      <c r="Y329" s="77" t="str" cm="1">
        <f t="array" ref="Y329">_xlfn.IFS(R329&gt;2000000,"For Publication",R329&gt;100000,"PID",R329&gt;30000,"RFQ",TRUE,"Transactional")</f>
        <v>Transactional</v>
      </c>
      <c r="Z329" s="24" t="s">
        <v>101</v>
      </c>
      <c r="AA329" s="32">
        <v>12</v>
      </c>
      <c r="AB329" s="24">
        <v>12</v>
      </c>
      <c r="AC329" s="25">
        <v>43545</v>
      </c>
      <c r="AD329" s="24" t="s">
        <v>1066</v>
      </c>
      <c r="AE329" s="24">
        <v>0</v>
      </c>
      <c r="AF329" s="24"/>
      <c r="AG329" s="24"/>
      <c r="AH329" s="24" t="s">
        <v>60</v>
      </c>
      <c r="AI329" s="24"/>
      <c r="AJ329" s="24" t="s">
        <v>59</v>
      </c>
      <c r="AK329" s="24"/>
      <c r="AL329" s="24"/>
      <c r="AM329" s="24"/>
      <c r="AN329" s="24"/>
      <c r="AO329" s="24">
        <v>0</v>
      </c>
      <c r="AP329" s="24" t="s">
        <v>60</v>
      </c>
      <c r="AQ329" s="24"/>
      <c r="AR329" s="24"/>
      <c r="AS329" s="89">
        <f t="shared" si="65"/>
        <v>26</v>
      </c>
      <c r="AT329" s="24" t="s">
        <v>1194</v>
      </c>
    </row>
    <row r="330" spans="1:46" x14ac:dyDescent="0.5">
      <c r="A330" s="24">
        <v>377</v>
      </c>
      <c r="B330" s="24" t="s">
        <v>340</v>
      </c>
      <c r="C330" s="24" t="s">
        <v>77</v>
      </c>
      <c r="D330" s="24" t="s">
        <v>1431</v>
      </c>
      <c r="E330" s="24" t="s">
        <v>1432</v>
      </c>
      <c r="F330" s="77" t="str">
        <f t="shared" si="60"/>
        <v>DR SUJOY MUKJERJEE</v>
      </c>
      <c r="G330" s="24" t="s">
        <v>1433</v>
      </c>
      <c r="H330" s="24" t="s">
        <v>1425</v>
      </c>
      <c r="I330" s="24" t="s">
        <v>1426</v>
      </c>
      <c r="J330" s="24" t="s">
        <v>66</v>
      </c>
      <c r="K330" s="24" t="s">
        <v>1427</v>
      </c>
      <c r="L330" s="25">
        <v>43374</v>
      </c>
      <c r="M330" s="25">
        <v>43556</v>
      </c>
      <c r="N330" s="81">
        <f t="shared" si="62"/>
        <v>43556</v>
      </c>
      <c r="O330" s="77" t="str">
        <f t="shared" ca="1" si="63"/>
        <v>Expired</v>
      </c>
      <c r="P330" s="77" t="str" cm="1">
        <f t="array" aca="1" ref="P330" ca="1">_xlfn.IFS((N330-TODAY())&gt;=547,"06 Expires over 18 months",(N330-TODAY())&gt;=365,"05 Expires in 18 months",(N330-TODAY())&gt;=183,"04 Expires in 12 months",(N330-TODAY())&gt;=92,"03 Expires in 6 months",(N330-TODAY())&gt;=31,"02 Expires in 3 months",(N330-TODAY())&gt;=0,"01 Expires in 30 days",(N330-TODAY())&gt;=-31,"01 Expired last 30 days",(N330-TODAY())&gt;=-92,"02 Expired last 3 months",(N330-TODAY())&gt;=-183,"03 Expired last 6 months",(N330-TODAY())&gt;=-365,"04 Expired last 12 months",(N330-TODAY())&gt;=-547,"05 Expired last 18 months",TRUE,"06 Expired over 18 months")</f>
        <v>06 Expired over 18 months</v>
      </c>
      <c r="Q330" s="65">
        <v>250</v>
      </c>
      <c r="R330" s="84">
        <f t="shared" si="64"/>
        <v>250</v>
      </c>
      <c r="S330" s="77" t="str" cm="1">
        <f t="array" ref="S330">_xlfn.IFS(R330&gt;5000000,"Gold",R330&gt;=500000,"Silver",R330&gt;30000,"Bronze",TRUE,"Transactional")</f>
        <v>Transactional</v>
      </c>
      <c r="T330" s="24" t="s">
        <v>54</v>
      </c>
      <c r="U330" s="101" t="s">
        <v>84</v>
      </c>
      <c r="V330" s="101" t="s">
        <v>727</v>
      </c>
      <c r="W330" s="77" t="str">
        <f t="shared" si="61"/>
        <v>No</v>
      </c>
      <c r="X330" s="77" t="str">
        <f>IFERROR(_xlfn.XLOOKUP(J330&amp;"||"&amp;K330,'Mapping Ref.'!$J$2:$J$538,'Mapping Ref.'!$K$2:$K$538),"")</f>
        <v>Childrens &amp; Adults</v>
      </c>
      <c r="Y330" s="77" t="str" cm="1">
        <f t="array" ref="Y330">_xlfn.IFS(R330&gt;2000000,"For Publication",R330&gt;100000,"PID",R330&gt;30000,"RFQ",TRUE,"Transactional")</f>
        <v>Transactional</v>
      </c>
      <c r="Z330" s="24" t="s">
        <v>101</v>
      </c>
      <c r="AA330" s="32">
        <v>6</v>
      </c>
      <c r="AB330" s="24">
        <v>0</v>
      </c>
      <c r="AC330" s="25">
        <v>43545</v>
      </c>
      <c r="AD330" s="24" t="s">
        <v>1066</v>
      </c>
      <c r="AE330" s="24">
        <v>0</v>
      </c>
      <c r="AF330" s="24"/>
      <c r="AG330" s="24"/>
      <c r="AH330" s="24" t="s">
        <v>59</v>
      </c>
      <c r="AI330" s="24"/>
      <c r="AJ330" s="24" t="s">
        <v>60</v>
      </c>
      <c r="AK330" s="24"/>
      <c r="AL330" s="24"/>
      <c r="AM330" s="24"/>
      <c r="AN330" s="24"/>
      <c r="AO330" s="24">
        <v>0</v>
      </c>
      <c r="AP330" s="24" t="s">
        <v>60</v>
      </c>
      <c r="AQ330" s="24"/>
      <c r="AR330" s="24"/>
      <c r="AS330" s="89">
        <f t="shared" si="65"/>
        <v>6</v>
      </c>
      <c r="AT330" s="24" t="s">
        <v>1434</v>
      </c>
    </row>
    <row r="331" spans="1:46" x14ac:dyDescent="0.5">
      <c r="A331" s="24">
        <v>378</v>
      </c>
      <c r="B331" s="24" t="s">
        <v>340</v>
      </c>
      <c r="C331" s="24" t="s">
        <v>77</v>
      </c>
      <c r="D331" s="24" t="s">
        <v>1435</v>
      </c>
      <c r="E331" s="24" t="s">
        <v>1436</v>
      </c>
      <c r="F331" s="77" t="str">
        <f t="shared" si="60"/>
        <v>HARROW MENCAP</v>
      </c>
      <c r="G331" s="24" t="s">
        <v>1437</v>
      </c>
      <c r="H331" s="24" t="s">
        <v>1425</v>
      </c>
      <c r="I331" s="24" t="s">
        <v>1426</v>
      </c>
      <c r="J331" s="24" t="s">
        <v>66</v>
      </c>
      <c r="K331" s="24" t="s">
        <v>1427</v>
      </c>
      <c r="L331" s="25">
        <v>43466</v>
      </c>
      <c r="M331" s="25">
        <v>43921</v>
      </c>
      <c r="N331" s="81">
        <f t="shared" si="62"/>
        <v>44286</v>
      </c>
      <c r="O331" s="77" t="str">
        <f t="shared" ca="1" si="63"/>
        <v>Expired</v>
      </c>
      <c r="P331" s="77" t="str" cm="1">
        <f t="array" aca="1" ref="P331" ca="1">_xlfn.IFS((N331-TODAY())&gt;=547,"06 Expires over 18 months",(N331-TODAY())&gt;=365,"05 Expires in 18 months",(N331-TODAY())&gt;=183,"04 Expires in 12 months",(N331-TODAY())&gt;=92,"03 Expires in 6 months",(N331-TODAY())&gt;=31,"02 Expires in 3 months",(N331-TODAY())&gt;=0,"01 Expires in 30 days",(N331-TODAY())&gt;=-31,"01 Expired last 30 days",(N331-TODAY())&gt;=-92,"02 Expired last 3 months",(N331-TODAY())&gt;=-183,"03 Expired last 6 months",(N331-TODAY())&gt;=-365,"04 Expired last 12 months",(N331-TODAY())&gt;=-547,"05 Expired last 18 months",TRUE,"06 Expired over 18 months")</f>
        <v>06 Expired over 18 months</v>
      </c>
      <c r="Q331" s="65">
        <v>500</v>
      </c>
      <c r="R331" s="84">
        <f t="shared" si="64"/>
        <v>1083.3333333333333</v>
      </c>
      <c r="S331" s="77" t="str" cm="1">
        <f t="array" ref="S331">_xlfn.IFS(R331&gt;5000000,"Gold",R331&gt;=500000,"Silver",R331&gt;30000,"Bronze",TRUE,"Transactional")</f>
        <v>Transactional</v>
      </c>
      <c r="T331" s="24" t="s">
        <v>54</v>
      </c>
      <c r="U331" s="101" t="s">
        <v>190</v>
      </c>
      <c r="V331" s="101" t="s">
        <v>192</v>
      </c>
      <c r="W331" s="77" t="str">
        <f t="shared" si="61"/>
        <v>Yes</v>
      </c>
      <c r="X331" s="77" t="str">
        <f>IFERROR(_xlfn.XLOOKUP(J331&amp;"||"&amp;K331,'Mapping Ref.'!$J$2:$J$538,'Mapping Ref.'!$K$2:$K$538),"")</f>
        <v>Childrens &amp; Adults</v>
      </c>
      <c r="Y331" s="77" t="str" cm="1">
        <f t="array" ref="Y331">_xlfn.IFS(R331&gt;2000000,"For Publication",R331&gt;100000,"PID",R331&gt;30000,"RFQ",TRUE,"Transactional")</f>
        <v>Transactional</v>
      </c>
      <c r="Z331" s="24" t="s">
        <v>101</v>
      </c>
      <c r="AA331" s="32">
        <v>4</v>
      </c>
      <c r="AB331" s="24">
        <v>12</v>
      </c>
      <c r="AC331" s="25">
        <v>43545</v>
      </c>
      <c r="AD331" s="24" t="s">
        <v>1066</v>
      </c>
      <c r="AE331" s="24">
        <v>0</v>
      </c>
      <c r="AF331" s="24"/>
      <c r="AG331" s="24"/>
      <c r="AH331" s="24" t="s">
        <v>60</v>
      </c>
      <c r="AI331" s="24"/>
      <c r="AJ331" s="24" t="s">
        <v>59</v>
      </c>
      <c r="AK331" s="24"/>
      <c r="AL331" s="24"/>
      <c r="AM331" s="24"/>
      <c r="AN331" s="24"/>
      <c r="AO331" s="24"/>
      <c r="AP331" s="24" t="s">
        <v>60</v>
      </c>
      <c r="AQ331" s="24"/>
      <c r="AR331" s="24"/>
      <c r="AS331" s="89">
        <f t="shared" si="65"/>
        <v>26</v>
      </c>
      <c r="AT331" s="24" t="s">
        <v>1438</v>
      </c>
    </row>
    <row r="332" spans="1:46" x14ac:dyDescent="0.5">
      <c r="A332" s="24">
        <v>379</v>
      </c>
      <c r="B332" s="24"/>
      <c r="C332" s="24"/>
      <c r="D332" s="24" t="s">
        <v>1439</v>
      </c>
      <c r="E332" s="24" t="s">
        <v>1440</v>
      </c>
      <c r="F332" s="77" t="str">
        <f t="shared" si="60"/>
        <v>MALCOLM HUGHES LAND SURVEYORS LTD</v>
      </c>
      <c r="G332" s="24" t="s">
        <v>1441</v>
      </c>
      <c r="H332" s="24" t="s">
        <v>963</v>
      </c>
      <c r="I332" s="24" t="s">
        <v>1128</v>
      </c>
      <c r="J332" s="24" t="s">
        <v>190</v>
      </c>
      <c r="K332" s="24" t="s">
        <v>920</v>
      </c>
      <c r="L332" s="25">
        <v>43545</v>
      </c>
      <c r="M332" s="25">
        <v>43912</v>
      </c>
      <c r="N332" s="81">
        <f t="shared" si="62"/>
        <v>44277</v>
      </c>
      <c r="O332" s="77" t="str">
        <f t="shared" ca="1" si="63"/>
        <v>Expired</v>
      </c>
      <c r="P332" s="77" t="str" cm="1">
        <f t="array" aca="1" ref="P332" ca="1">_xlfn.IFS((N332-TODAY())&gt;=547,"06 Expires over 18 months",(N332-TODAY())&gt;=365,"05 Expires in 18 months",(N332-TODAY())&gt;=183,"04 Expires in 12 months",(N332-TODAY())&gt;=92,"03 Expires in 6 months",(N332-TODAY())&gt;=31,"02 Expires in 3 months",(N332-TODAY())&gt;=0,"01 Expires in 30 days",(N332-TODAY())&gt;=-31,"01 Expired last 30 days",(N332-TODAY())&gt;=-92,"02 Expired last 3 months",(N332-TODAY())&gt;=-183,"03 Expired last 6 months",(N332-TODAY())&gt;=-365,"04 Expired last 12 months",(N332-TODAY())&gt;=-547,"05 Expired last 18 months",TRUE,"06 Expired over 18 months")</f>
        <v>06 Expired over 18 months</v>
      </c>
      <c r="Q332" s="65">
        <v>20000</v>
      </c>
      <c r="R332" s="84">
        <f t="shared" si="64"/>
        <v>40000</v>
      </c>
      <c r="S332" s="77" t="str" cm="1">
        <f t="array" ref="S332">_xlfn.IFS(R332&gt;5000000,"Gold",R332&gt;=500000,"Silver",R332&gt;30000,"Bronze",TRUE,"Transactional")</f>
        <v>Bronze</v>
      </c>
      <c r="T332" s="24" t="s">
        <v>122</v>
      </c>
      <c r="U332" s="101" t="s">
        <v>69</v>
      </c>
      <c r="V332" s="101" t="s">
        <v>1442</v>
      </c>
      <c r="W332" s="77" t="str">
        <f t="shared" si="61"/>
        <v>Yes</v>
      </c>
      <c r="X332" s="77" t="str">
        <f>IFERROR(_xlfn.XLOOKUP(J332&amp;"||"&amp;K332,'Mapping Ref.'!$J$2:$J$538,'Mapping Ref.'!$K$2:$K$538),"")</f>
        <v>Construction &amp; Estates</v>
      </c>
      <c r="Y332" s="77" t="str" cm="1">
        <f t="array" ref="Y332">_xlfn.IFS(R332&gt;2000000,"For Publication",R332&gt;100000,"PID",R332&gt;30000,"RFQ",TRUE,"Transactional")</f>
        <v>RFQ</v>
      </c>
      <c r="Z332" s="24" t="s">
        <v>101</v>
      </c>
      <c r="AA332" s="32">
        <v>12</v>
      </c>
      <c r="AB332" s="24">
        <v>12</v>
      </c>
      <c r="AC332" s="25">
        <v>43549</v>
      </c>
      <c r="AD332" s="24" t="s">
        <v>58</v>
      </c>
      <c r="AE332" s="24"/>
      <c r="AF332" s="24"/>
      <c r="AG332" s="24"/>
      <c r="AH332" s="24" t="s">
        <v>59</v>
      </c>
      <c r="AI332" s="24"/>
      <c r="AJ332" s="24" t="s">
        <v>60</v>
      </c>
      <c r="AK332" s="24"/>
      <c r="AL332" s="24"/>
      <c r="AM332" s="24"/>
      <c r="AN332" s="24"/>
      <c r="AO332" s="24">
        <v>0</v>
      </c>
      <c r="AP332" s="24" t="s">
        <v>60</v>
      </c>
      <c r="AQ332" s="24"/>
      <c r="AR332" s="24"/>
      <c r="AS332" s="89">
        <f t="shared" si="65"/>
        <v>24</v>
      </c>
      <c r="AT332" s="24" t="s">
        <v>1443</v>
      </c>
    </row>
    <row r="333" spans="1:46" x14ac:dyDescent="0.5">
      <c r="A333" s="24">
        <v>380</v>
      </c>
      <c r="B333" s="24"/>
      <c r="C333" s="24"/>
      <c r="D333" s="24" t="s">
        <v>1444</v>
      </c>
      <c r="E333" s="24" t="s">
        <v>1445</v>
      </c>
      <c r="F333" s="77" t="str">
        <f t="shared" si="60"/>
        <v>LONDON GREEN CYCLES LTD</v>
      </c>
      <c r="G333" s="24" t="s">
        <v>1446</v>
      </c>
      <c r="H333" s="24" t="s">
        <v>958</v>
      </c>
      <c r="I333" s="24" t="s">
        <v>958</v>
      </c>
      <c r="J333" s="24" t="s">
        <v>107</v>
      </c>
      <c r="K333" s="24" t="s">
        <v>393</v>
      </c>
      <c r="L333" s="25">
        <v>43549</v>
      </c>
      <c r="M333" s="25">
        <v>44287</v>
      </c>
      <c r="N333" s="81">
        <f t="shared" si="62"/>
        <v>44652</v>
      </c>
      <c r="O333" s="77" t="str">
        <f t="shared" ca="1" si="63"/>
        <v>Expired</v>
      </c>
      <c r="P333" s="77" t="str" cm="1">
        <f t="array" aca="1" ref="P333" ca="1">_xlfn.IFS((N333-TODAY())&gt;=547,"06 Expires over 18 months",(N333-TODAY())&gt;=365,"05 Expires in 18 months",(N333-TODAY())&gt;=183,"04 Expires in 12 months",(N333-TODAY())&gt;=92,"03 Expires in 6 months",(N333-TODAY())&gt;=31,"02 Expires in 3 months",(N333-TODAY())&gt;=0,"01 Expires in 30 days",(N333-TODAY())&gt;=-31,"01 Expired last 30 days",(N333-TODAY())&gt;=-92,"02 Expired last 3 months",(N333-TODAY())&gt;=-183,"03 Expired last 6 months",(N333-TODAY())&gt;=-365,"04 Expired last 12 months",(N333-TODAY())&gt;=-547,"05 Expired last 18 months",TRUE,"06 Expired over 18 months")</f>
        <v>06 Expired over 18 months</v>
      </c>
      <c r="Q333" s="65">
        <v>2500</v>
      </c>
      <c r="R333" s="84">
        <f t="shared" si="64"/>
        <v>7500</v>
      </c>
      <c r="S333" s="77" t="str" cm="1">
        <f t="array" ref="S333">_xlfn.IFS(R333&gt;5000000,"Gold",R333&gt;=500000,"Silver",R333&gt;30000,"Bronze",TRUE,"Transactional")</f>
        <v>Transactional</v>
      </c>
      <c r="T333" s="24" t="s">
        <v>54</v>
      </c>
      <c r="U333" s="101" t="s">
        <v>116</v>
      </c>
      <c r="V333" s="101" t="s">
        <v>70</v>
      </c>
      <c r="W333" s="77" t="str">
        <f t="shared" si="61"/>
        <v>Yes</v>
      </c>
      <c r="X333" s="77" t="str">
        <f>IFERROR(_xlfn.XLOOKUP(J333&amp;"||"&amp;K333,'Mapping Ref.'!$J$2:$J$538,'Mapping Ref.'!$K$2:$K$538),"")</f>
        <v>Construction &amp; Estates</v>
      </c>
      <c r="Y333" s="77" t="str" cm="1">
        <f t="array" ref="Y333">_xlfn.IFS(R333&gt;2000000,"For Publication",R333&gt;100000,"PID",R333&gt;30000,"RFQ",TRUE,"Transactional")</f>
        <v>Transactional</v>
      </c>
      <c r="Z333" s="24" t="s">
        <v>101</v>
      </c>
      <c r="AA333" s="32">
        <v>12</v>
      </c>
      <c r="AB333" s="24">
        <v>12</v>
      </c>
      <c r="AC333" s="25">
        <v>43549</v>
      </c>
      <c r="AD333" s="24" t="s">
        <v>58</v>
      </c>
      <c r="AE333" s="24"/>
      <c r="AF333" s="24"/>
      <c r="AG333" s="24"/>
      <c r="AH333" s="24" t="s">
        <v>60</v>
      </c>
      <c r="AI333" s="24"/>
      <c r="AJ333" s="24" t="s">
        <v>60</v>
      </c>
      <c r="AK333" s="24"/>
      <c r="AL333" s="24"/>
      <c r="AM333" s="24"/>
      <c r="AN333" s="24"/>
      <c r="AO333" s="24"/>
      <c r="AP333" s="24" t="s">
        <v>60</v>
      </c>
      <c r="AQ333" s="24"/>
      <c r="AR333" s="24"/>
      <c r="AS333" s="89">
        <f t="shared" si="65"/>
        <v>36</v>
      </c>
      <c r="AT333" s="24" t="s">
        <v>1447</v>
      </c>
    </row>
    <row r="334" spans="1:46" x14ac:dyDescent="0.5">
      <c r="A334" s="24">
        <v>381</v>
      </c>
      <c r="B334" s="24" t="s">
        <v>506</v>
      </c>
      <c r="C334" s="24"/>
      <c r="D334" s="24" t="s">
        <v>1448</v>
      </c>
      <c r="E334" s="24" t="s">
        <v>1449</v>
      </c>
      <c r="F334" s="77" t="str">
        <f t="shared" si="60"/>
        <v>AFFINITY FOR BUSINESS (RETAIL) LTD</v>
      </c>
      <c r="G334" s="24" t="s">
        <v>1450</v>
      </c>
      <c r="H334" s="24" t="s">
        <v>981</v>
      </c>
      <c r="I334" s="24" t="s">
        <v>981</v>
      </c>
      <c r="J334" s="24" t="s">
        <v>321</v>
      </c>
      <c r="K334" s="24" t="s">
        <v>982</v>
      </c>
      <c r="L334" s="25">
        <v>42826</v>
      </c>
      <c r="M334" s="25">
        <v>46477</v>
      </c>
      <c r="N334" s="81">
        <f t="shared" si="62"/>
        <v>46477</v>
      </c>
      <c r="O334" s="77" t="str">
        <f t="shared" ca="1" si="63"/>
        <v>Live</v>
      </c>
      <c r="P334" s="77" t="str" cm="1">
        <f t="array" aca="1" ref="P334" ca="1">_xlfn.IFS((N334-TODAY())&gt;=547,"06 Expires over 18 months",(N334-TODAY())&gt;=365,"05 Expires in 18 months",(N334-TODAY())&gt;=183,"04 Expires in 12 months",(N334-TODAY())&gt;=92,"03 Expires in 6 months",(N334-TODAY())&gt;=31,"02 Expires in 3 months",(N334-TODAY())&gt;=0,"01 Expires in 30 days",(N334-TODAY())&gt;=-31,"01 Expired last 30 days",(N334-TODAY())&gt;=-92,"02 Expired last 3 months",(N334-TODAY())&gt;=-183,"03 Expired last 6 months",(N334-TODAY())&gt;=-365,"04 Expired last 12 months",(N334-TODAY())&gt;=-547,"05 Expired last 18 months",TRUE,"06 Expired over 18 months")</f>
        <v>04 Expires in 12 months</v>
      </c>
      <c r="Q334" s="65">
        <v>50000</v>
      </c>
      <c r="R334" s="84">
        <f t="shared" si="64"/>
        <v>495833.33333333331</v>
      </c>
      <c r="S334" s="77" t="str" cm="1">
        <f t="array" ref="S334">_xlfn.IFS(R334&gt;5000000,"Gold",R334&gt;=500000,"Silver",R334&gt;30000,"Bronze",TRUE,"Transactional")</f>
        <v>Bronze</v>
      </c>
      <c r="T334" s="24" t="s">
        <v>54</v>
      </c>
      <c r="U334" s="101" t="s">
        <v>366</v>
      </c>
      <c r="V334" s="101" t="s">
        <v>1058</v>
      </c>
      <c r="W334" s="77" t="str">
        <f t="shared" si="61"/>
        <v>No</v>
      </c>
      <c r="X334" s="77" t="str">
        <f>IFERROR(_xlfn.XLOOKUP(J334&amp;"||"&amp;K334,'Mapping Ref.'!$J$2:$J$538,'Mapping Ref.'!$K$2:$K$538),"")</f>
        <v>Corporate</v>
      </c>
      <c r="Y334" s="77" t="str" cm="1">
        <f t="array" ref="Y334">_xlfn.IFS(R334&gt;2000000,"For Publication",R334&gt;100000,"PID",R334&gt;30000,"RFQ",TRUE,"Transactional")</f>
        <v>PID</v>
      </c>
      <c r="Z334" s="24" t="s">
        <v>86</v>
      </c>
      <c r="AA334" s="32">
        <v>120</v>
      </c>
      <c r="AB334" s="24">
        <v>0</v>
      </c>
      <c r="AC334" s="25">
        <v>43551</v>
      </c>
      <c r="AD334" s="24" t="s">
        <v>58</v>
      </c>
      <c r="AE334" s="24"/>
      <c r="AF334" s="24"/>
      <c r="AG334" s="24"/>
      <c r="AH334" s="24" t="s">
        <v>60</v>
      </c>
      <c r="AI334" s="24"/>
      <c r="AJ334" s="24" t="s">
        <v>60</v>
      </c>
      <c r="AK334" s="24"/>
      <c r="AL334" s="24"/>
      <c r="AM334" s="24"/>
      <c r="AN334" s="24"/>
      <c r="AO334" s="24">
        <v>0</v>
      </c>
      <c r="AP334" s="24" t="s">
        <v>60</v>
      </c>
      <c r="AQ334" s="24"/>
      <c r="AR334" s="24"/>
      <c r="AS334" s="89">
        <f t="shared" si="65"/>
        <v>119</v>
      </c>
      <c r="AT334" s="24" t="s">
        <v>1451</v>
      </c>
    </row>
    <row r="335" spans="1:46" x14ac:dyDescent="0.5">
      <c r="A335" s="24">
        <v>382</v>
      </c>
      <c r="B335" s="24"/>
      <c r="C335" s="24"/>
      <c r="D335" s="24" t="s">
        <v>1452</v>
      </c>
      <c r="E335" s="24" t="s">
        <v>1453</v>
      </c>
      <c r="F335" s="77" t="str">
        <f t="shared" si="60"/>
        <v>Deloitte LLP</v>
      </c>
      <c r="G335" s="24" t="s">
        <v>1454</v>
      </c>
      <c r="H335" s="24" t="s">
        <v>1455</v>
      </c>
      <c r="I335" s="24" t="s">
        <v>1455</v>
      </c>
      <c r="J335" s="24" t="s">
        <v>52</v>
      </c>
      <c r="K335" s="24" t="s">
        <v>1456</v>
      </c>
      <c r="L335" s="25">
        <v>43525</v>
      </c>
      <c r="M335" s="25">
        <v>44621</v>
      </c>
      <c r="N335" s="81">
        <f t="shared" si="62"/>
        <v>44621</v>
      </c>
      <c r="O335" s="77" t="str">
        <f t="shared" ca="1" si="63"/>
        <v>Expired</v>
      </c>
      <c r="P335" s="77" t="str" cm="1">
        <f t="array" aca="1" ref="P335" ca="1">_xlfn.IFS((N335-TODAY())&gt;=547,"06 Expires over 18 months",(N335-TODAY())&gt;=365,"05 Expires in 18 months",(N335-TODAY())&gt;=183,"04 Expires in 12 months",(N335-TODAY())&gt;=92,"03 Expires in 6 months",(N335-TODAY())&gt;=31,"02 Expires in 3 months",(N335-TODAY())&gt;=0,"01 Expires in 30 days",(N335-TODAY())&gt;=-31,"01 Expired last 30 days",(N335-TODAY())&gt;=-92,"02 Expired last 3 months",(N335-TODAY())&gt;=-183,"03 Expired last 6 months",(N335-TODAY())&gt;=-365,"04 Expired last 12 months",(N335-TODAY())&gt;=-547,"05 Expired last 18 months",TRUE,"06 Expired over 18 months")</f>
        <v>06 Expired over 18 months</v>
      </c>
      <c r="Q335" s="65">
        <v>433317</v>
      </c>
      <c r="R335" s="84">
        <f t="shared" si="64"/>
        <v>1299951</v>
      </c>
      <c r="S335" s="77" t="str" cm="1">
        <f t="array" ref="S335">_xlfn.IFS(R335&gt;5000000,"Gold",R335&gt;=500000,"Silver",R335&gt;30000,"Bronze",TRUE,"Transactional")</f>
        <v>Silver</v>
      </c>
      <c r="T335" s="24" t="s">
        <v>54</v>
      </c>
      <c r="U335" s="101" t="s">
        <v>455</v>
      </c>
      <c r="V335" s="101" t="s">
        <v>1457</v>
      </c>
      <c r="W335" s="77" t="str">
        <f t="shared" si="61"/>
        <v>No</v>
      </c>
      <c r="X335" s="77" t="str">
        <f>IFERROR(_xlfn.XLOOKUP(J335&amp;"||"&amp;K335,'Mapping Ref.'!$J$2:$J$538,'Mapping Ref.'!$K$2:$K$538),"")</f>
        <v>Corporate</v>
      </c>
      <c r="Y335" s="77" t="str" cm="1">
        <f t="array" ref="Y335">_xlfn.IFS(R335&gt;2000000,"For Publication",R335&gt;100000,"PID",R335&gt;30000,"RFQ",TRUE,"Transactional")</f>
        <v>PID</v>
      </c>
      <c r="Z335" s="24" t="s">
        <v>101</v>
      </c>
      <c r="AA335" s="32">
        <v>36</v>
      </c>
      <c r="AB335" s="24">
        <v>0</v>
      </c>
      <c r="AC335" s="25">
        <v>43552</v>
      </c>
      <c r="AD335" s="24" t="s">
        <v>102</v>
      </c>
      <c r="AE335" s="24">
        <v>28112</v>
      </c>
      <c r="AF335" s="24"/>
      <c r="AG335" s="24"/>
      <c r="AH335" s="24" t="s">
        <v>59</v>
      </c>
      <c r="AI335" s="24"/>
      <c r="AJ335" s="24" t="s">
        <v>60</v>
      </c>
      <c r="AK335" s="24" t="s">
        <v>1458</v>
      </c>
      <c r="AL335" s="24"/>
      <c r="AM335" s="24"/>
      <c r="AN335" s="24"/>
      <c r="AO335" s="24"/>
      <c r="AP335" s="24" t="s">
        <v>60</v>
      </c>
      <c r="AQ335" s="24"/>
      <c r="AR335" s="24"/>
      <c r="AS335" s="89">
        <f t="shared" si="65"/>
        <v>36</v>
      </c>
      <c r="AT335" s="24" t="s">
        <v>1452</v>
      </c>
    </row>
    <row r="336" spans="1:46" x14ac:dyDescent="0.5">
      <c r="A336" s="24">
        <v>383</v>
      </c>
      <c r="B336" s="24"/>
      <c r="C336" s="24"/>
      <c r="D336" s="24" t="s">
        <v>1459</v>
      </c>
      <c r="E336" s="24" t="s">
        <v>1460</v>
      </c>
      <c r="F336" s="77" t="str">
        <f t="shared" si="60"/>
        <v>FRIENDS OF HORSENDEN HILL</v>
      </c>
      <c r="G336" s="24" t="s">
        <v>1461</v>
      </c>
      <c r="H336" s="24" t="s">
        <v>1123</v>
      </c>
      <c r="I336" s="24" t="s">
        <v>1123</v>
      </c>
      <c r="J336" s="24" t="s">
        <v>107</v>
      </c>
      <c r="K336" s="24" t="s">
        <v>360</v>
      </c>
      <c r="L336" s="25">
        <v>43552</v>
      </c>
      <c r="M336" s="25">
        <v>44283</v>
      </c>
      <c r="N336" s="81">
        <f t="shared" si="62"/>
        <v>45013</v>
      </c>
      <c r="O336" s="77" t="str">
        <f t="shared" ca="1" si="63"/>
        <v>Expired</v>
      </c>
      <c r="P336" s="77" t="str" cm="1">
        <f t="array" aca="1" ref="P336" ca="1">_xlfn.IFS((N336-TODAY())&gt;=547,"06 Expires over 18 months",(N336-TODAY())&gt;=365,"05 Expires in 18 months",(N336-TODAY())&gt;=183,"04 Expires in 12 months",(N336-TODAY())&gt;=92,"03 Expires in 6 months",(N336-TODAY())&gt;=31,"02 Expires in 3 months",(N336-TODAY())&gt;=0,"01 Expires in 30 days",(N336-TODAY())&gt;=-31,"01 Expired last 30 days",(N336-TODAY())&gt;=-92,"02 Expired last 3 months",(N336-TODAY())&gt;=-183,"03 Expired last 6 months",(N336-TODAY())&gt;=-365,"04 Expired last 12 months",(N336-TODAY())&gt;=-547,"05 Expired last 18 months",TRUE,"06 Expired over 18 months")</f>
        <v>06 Expired over 18 months</v>
      </c>
      <c r="Q336" s="65">
        <v>10000</v>
      </c>
      <c r="R336" s="84">
        <f t="shared" si="64"/>
        <v>40000</v>
      </c>
      <c r="S336" s="77" t="str" cm="1">
        <f t="array" ref="S336">_xlfn.IFS(R336&gt;5000000,"Gold",R336&gt;=500000,"Silver",R336&gt;30000,"Bronze",TRUE,"Transactional")</f>
        <v>Bronze</v>
      </c>
      <c r="T336" s="24" t="s">
        <v>122</v>
      </c>
      <c r="U336" s="101" t="s">
        <v>190</v>
      </c>
      <c r="V336" s="101" t="s">
        <v>596</v>
      </c>
      <c r="W336" s="77" t="str">
        <f t="shared" si="61"/>
        <v>Yes</v>
      </c>
      <c r="X336" s="77" t="str">
        <f>IFERROR(_xlfn.XLOOKUP(J336&amp;"||"&amp;K336,'Mapping Ref.'!$J$2:$J$538,'Mapping Ref.'!$K$2:$K$538),"")</f>
        <v>Construction &amp; Estates</v>
      </c>
      <c r="Y336" s="77" t="str" cm="1">
        <f t="array" ref="Y336">_xlfn.IFS(R336&gt;2000000,"For Publication",R336&gt;100000,"PID",R336&gt;30000,"RFQ",TRUE,"Transactional")</f>
        <v>RFQ</v>
      </c>
      <c r="Z336" s="24" t="s">
        <v>86</v>
      </c>
      <c r="AA336" s="32">
        <v>24</v>
      </c>
      <c r="AB336" s="24">
        <v>24</v>
      </c>
      <c r="AC336" s="25">
        <v>43552</v>
      </c>
      <c r="AD336" s="24" t="s">
        <v>102</v>
      </c>
      <c r="AE336" s="24">
        <v>0</v>
      </c>
      <c r="AF336" s="24" t="s">
        <v>59</v>
      </c>
      <c r="AG336" s="24"/>
      <c r="AH336" s="24" t="s">
        <v>59</v>
      </c>
      <c r="AI336" s="24"/>
      <c r="AJ336" s="24" t="s">
        <v>59</v>
      </c>
      <c r="AK336" s="24"/>
      <c r="AL336" s="24"/>
      <c r="AM336" s="24"/>
      <c r="AN336" s="24"/>
      <c r="AO336" s="24"/>
      <c r="AP336" s="24" t="s">
        <v>60</v>
      </c>
      <c r="AQ336" s="24"/>
      <c r="AR336" s="24"/>
      <c r="AS336" s="89">
        <f t="shared" si="65"/>
        <v>48</v>
      </c>
      <c r="AT336" s="24" t="s">
        <v>1462</v>
      </c>
    </row>
    <row r="337" spans="1:46" x14ac:dyDescent="0.5">
      <c r="A337" s="24">
        <v>384</v>
      </c>
      <c r="B337" s="24"/>
      <c r="C337" s="24"/>
      <c r="D337" s="24" t="s">
        <v>1463</v>
      </c>
      <c r="E337" s="24" t="s">
        <v>1464</v>
      </c>
      <c r="F337" s="77" t="str">
        <f t="shared" si="60"/>
        <v>JEFFERY &amp; WILKES</v>
      </c>
      <c r="G337" s="24" t="s">
        <v>1463</v>
      </c>
      <c r="H337" s="24" t="s">
        <v>1465</v>
      </c>
      <c r="I337" s="24" t="s">
        <v>1465</v>
      </c>
      <c r="J337" s="24" t="s">
        <v>107</v>
      </c>
      <c r="K337" s="24" t="s">
        <v>1466</v>
      </c>
      <c r="L337" s="25">
        <v>43556</v>
      </c>
      <c r="M337" s="25">
        <v>43585</v>
      </c>
      <c r="N337" s="81">
        <f t="shared" si="62"/>
        <v>43585</v>
      </c>
      <c r="O337" s="77" t="str">
        <f t="shared" ca="1" si="63"/>
        <v>Expired</v>
      </c>
      <c r="P337" s="77" t="str" cm="1">
        <f t="array" aca="1" ref="P337" ca="1">_xlfn.IFS((N337-TODAY())&gt;=547,"06 Expires over 18 months",(N337-TODAY())&gt;=365,"05 Expires in 18 months",(N337-TODAY())&gt;=183,"04 Expires in 12 months",(N337-TODAY())&gt;=92,"03 Expires in 6 months",(N337-TODAY())&gt;=31,"02 Expires in 3 months",(N337-TODAY())&gt;=0,"01 Expires in 30 days",(N337-TODAY())&gt;=-31,"01 Expired last 30 days",(N337-TODAY())&gt;=-92,"02 Expired last 3 months",(N337-TODAY())&gt;=-183,"03 Expired last 6 months",(N337-TODAY())&gt;=-365,"04 Expired last 12 months",(N337-TODAY())&gt;=-547,"05 Expired last 18 months",TRUE,"06 Expired over 18 months")</f>
        <v>06 Expired over 18 months</v>
      </c>
      <c r="Q337" s="65">
        <v>4898.21</v>
      </c>
      <c r="R337" s="84">
        <f t="shared" si="64"/>
        <v>4898.21</v>
      </c>
      <c r="S337" s="77" t="str" cm="1">
        <f t="array" ref="S337">_xlfn.IFS(R337&gt;5000000,"Gold",R337&gt;=500000,"Silver",R337&gt;30000,"Bronze",TRUE,"Transactional")</f>
        <v>Transactional</v>
      </c>
      <c r="T337" s="24" t="s">
        <v>54</v>
      </c>
      <c r="U337" s="101" t="s">
        <v>445</v>
      </c>
      <c r="V337" s="101" t="s">
        <v>810</v>
      </c>
      <c r="W337" s="77" t="str">
        <f t="shared" si="61"/>
        <v>No</v>
      </c>
      <c r="X337" s="77" t="str">
        <f>IFERROR(_xlfn.XLOOKUP(J337&amp;"||"&amp;K337,'Mapping Ref.'!$J$2:$J$538,'Mapping Ref.'!$K$2:$K$538),"")</f>
        <v>Construction &amp; Estates</v>
      </c>
      <c r="Y337" s="77" t="str" cm="1">
        <f t="array" ref="Y337">_xlfn.IFS(R337&gt;2000000,"For Publication",R337&gt;100000,"PID",R337&gt;30000,"RFQ",TRUE,"Transactional")</f>
        <v>Transactional</v>
      </c>
      <c r="Z337" s="24" t="s">
        <v>303</v>
      </c>
      <c r="AA337" s="32">
        <v>1</v>
      </c>
      <c r="AB337" s="24">
        <v>0</v>
      </c>
      <c r="AC337" s="25">
        <v>43556</v>
      </c>
      <c r="AD337" s="24" t="s">
        <v>58</v>
      </c>
      <c r="AE337" s="24"/>
      <c r="AF337" s="24"/>
      <c r="AG337" s="24"/>
      <c r="AH337" s="24" t="s">
        <v>59</v>
      </c>
      <c r="AI337" s="24"/>
      <c r="AJ337" s="24" t="s">
        <v>60</v>
      </c>
      <c r="AK337" s="24"/>
      <c r="AL337" s="24"/>
      <c r="AM337" s="24"/>
      <c r="AN337" s="24"/>
      <c r="AO337" s="24">
        <v>0</v>
      </c>
      <c r="AP337" s="24" t="s">
        <v>60</v>
      </c>
      <c r="AQ337" s="24"/>
      <c r="AR337" s="24"/>
      <c r="AS337" s="89">
        <f t="shared" si="65"/>
        <v>0</v>
      </c>
      <c r="AT337" s="24" t="s">
        <v>1467</v>
      </c>
    </row>
    <row r="338" spans="1:46" x14ac:dyDescent="0.5">
      <c r="A338" s="24">
        <v>386</v>
      </c>
      <c r="B338" s="24"/>
      <c r="C338" s="24" t="s">
        <v>77</v>
      </c>
      <c r="D338" s="24" t="s">
        <v>1468</v>
      </c>
      <c r="E338" s="24" t="s">
        <v>1469</v>
      </c>
      <c r="F338" s="77" t="str">
        <f t="shared" si="60"/>
        <v>SLOANE DEMOLITION &amp; DISMANTLING LIMITED</v>
      </c>
      <c r="G338" s="24" t="s">
        <v>1470</v>
      </c>
      <c r="H338" s="24" t="s">
        <v>106</v>
      </c>
      <c r="I338" s="24" t="s">
        <v>106</v>
      </c>
      <c r="J338" s="24" t="s">
        <v>107</v>
      </c>
      <c r="K338" s="24" t="s">
        <v>504</v>
      </c>
      <c r="L338" s="25">
        <v>43527</v>
      </c>
      <c r="M338" s="25">
        <v>43681</v>
      </c>
      <c r="N338" s="81">
        <f t="shared" si="62"/>
        <v>43742</v>
      </c>
      <c r="O338" s="77" t="str">
        <f t="shared" ca="1" si="63"/>
        <v>Expired</v>
      </c>
      <c r="P338" s="77" t="str" cm="1">
        <f t="array" aca="1" ref="P338" ca="1">_xlfn.IFS((N338-TODAY())&gt;=547,"06 Expires over 18 months",(N338-TODAY())&gt;=365,"05 Expires in 18 months",(N338-TODAY())&gt;=183,"04 Expires in 12 months",(N338-TODAY())&gt;=92,"03 Expires in 6 months",(N338-TODAY())&gt;=31,"02 Expires in 3 months",(N338-TODAY())&gt;=0,"01 Expires in 30 days",(N338-TODAY())&gt;=-31,"01 Expired last 30 days",(N338-TODAY())&gt;=-92,"02 Expired last 3 months",(N338-TODAY())&gt;=-183,"03 Expired last 6 months",(N338-TODAY())&gt;=-365,"04 Expired last 12 months",(N338-TODAY())&gt;=-547,"05 Expired last 18 months",TRUE,"06 Expired over 18 months")</f>
        <v>06 Expired over 18 months</v>
      </c>
      <c r="Q338" s="65">
        <v>92000</v>
      </c>
      <c r="R338" s="84">
        <f t="shared" si="64"/>
        <v>92000</v>
      </c>
      <c r="S338" s="77" t="str" cm="1">
        <f t="array" ref="S338">_xlfn.IFS(R338&gt;5000000,"Gold",R338&gt;=500000,"Silver",R338&gt;30000,"Bronze",TRUE,"Transactional")</f>
        <v>Bronze</v>
      </c>
      <c r="T338" s="24" t="s">
        <v>54</v>
      </c>
      <c r="U338" s="101" t="s">
        <v>123</v>
      </c>
      <c r="V338" s="101" t="s">
        <v>338</v>
      </c>
      <c r="W338" s="77" t="str">
        <f t="shared" si="61"/>
        <v>Yes</v>
      </c>
      <c r="X338" s="77" t="str">
        <f>IFERROR(_xlfn.XLOOKUP(J338&amp;"||"&amp;K338,'Mapping Ref.'!$J$2:$J$538,'Mapping Ref.'!$K$2:$K$538),"")</f>
        <v>Construction &amp; Estates</v>
      </c>
      <c r="Y338" s="77" t="str" cm="1">
        <f t="array" ref="Y338">_xlfn.IFS(R338&gt;2000000,"For Publication",R338&gt;100000,"PID",R338&gt;30000,"RFQ",TRUE,"Transactional")</f>
        <v>RFQ</v>
      </c>
      <c r="Z338" s="24" t="s">
        <v>57</v>
      </c>
      <c r="AA338" s="32">
        <v>3</v>
      </c>
      <c r="AB338" s="24">
        <v>2</v>
      </c>
      <c r="AC338" s="25">
        <v>43558</v>
      </c>
      <c r="AD338" s="24" t="s">
        <v>58</v>
      </c>
      <c r="AE338" s="24"/>
      <c r="AF338" s="24"/>
      <c r="AG338" s="24"/>
      <c r="AH338" s="24" t="s">
        <v>60</v>
      </c>
      <c r="AI338" s="24"/>
      <c r="AJ338" s="24" t="s">
        <v>60</v>
      </c>
      <c r="AK338" s="24"/>
      <c r="AL338" s="24"/>
      <c r="AM338" s="24"/>
      <c r="AN338" s="24"/>
      <c r="AO338" s="24">
        <v>0</v>
      </c>
      <c r="AP338" s="24" t="s">
        <v>60</v>
      </c>
      <c r="AQ338" s="24"/>
      <c r="AR338" s="24"/>
      <c r="AS338" s="89">
        <f t="shared" si="65"/>
        <v>7</v>
      </c>
      <c r="AT338" s="24" t="s">
        <v>1471</v>
      </c>
    </row>
    <row r="339" spans="1:46" x14ac:dyDescent="0.5">
      <c r="A339" s="24">
        <v>387</v>
      </c>
      <c r="B339" s="24"/>
      <c r="C339" s="24"/>
      <c r="D339" s="24" t="s">
        <v>1472</v>
      </c>
      <c r="E339" s="24" t="s">
        <v>1473</v>
      </c>
      <c r="F339" s="77" t="str">
        <f t="shared" si="60"/>
        <v>ENCORE ESTATE MANAGEMENT C/O 483 GRANTA COURT SCA</v>
      </c>
      <c r="G339" s="24" t="s">
        <v>1474</v>
      </c>
      <c r="H339" s="24" t="s">
        <v>1475</v>
      </c>
      <c r="I339" s="24" t="s">
        <v>1476</v>
      </c>
      <c r="J339" s="24" t="s">
        <v>107</v>
      </c>
      <c r="K339" s="24" t="s">
        <v>1477</v>
      </c>
      <c r="L339" s="25">
        <v>43525</v>
      </c>
      <c r="M339" s="25">
        <v>43891</v>
      </c>
      <c r="N339" s="81">
        <f t="shared" si="62"/>
        <v>44986</v>
      </c>
      <c r="O339" s="77" t="str">
        <f t="shared" ca="1" si="63"/>
        <v>Expired</v>
      </c>
      <c r="P339" s="77" t="str" cm="1">
        <f t="array" aca="1" ref="P339" ca="1">_xlfn.IFS((N339-TODAY())&gt;=547,"06 Expires over 18 months",(N339-TODAY())&gt;=365,"05 Expires in 18 months",(N339-TODAY())&gt;=183,"04 Expires in 12 months",(N339-TODAY())&gt;=92,"03 Expires in 6 months",(N339-TODAY())&gt;=31,"02 Expires in 3 months",(N339-TODAY())&gt;=0,"01 Expires in 30 days",(N339-TODAY())&gt;=-31,"01 Expired last 30 days",(N339-TODAY())&gt;=-92,"02 Expired last 3 months",(N339-TODAY())&gt;=-183,"03 Expired last 6 months",(N339-TODAY())&gt;=-365,"04 Expired last 12 months",(N339-TODAY())&gt;=-547,"05 Expired last 18 months",TRUE,"06 Expired over 18 months")</f>
        <v>06 Expired over 18 months</v>
      </c>
      <c r="Q339" s="65">
        <v>12393.19</v>
      </c>
      <c r="R339" s="84">
        <f t="shared" si="64"/>
        <v>49572.76</v>
      </c>
      <c r="S339" s="77" t="str" cm="1">
        <f t="array" ref="S339">_xlfn.IFS(R339&gt;5000000,"Gold",R339&gt;=500000,"Silver",R339&gt;30000,"Bronze",TRUE,"Transactional")</f>
        <v>Bronze</v>
      </c>
      <c r="T339" s="24" t="s">
        <v>54</v>
      </c>
      <c r="U339" s="101" t="s">
        <v>208</v>
      </c>
      <c r="V339" s="101" t="s">
        <v>209</v>
      </c>
      <c r="W339" s="77" t="str">
        <f t="shared" si="61"/>
        <v>Yes</v>
      </c>
      <c r="X339" s="77" t="str">
        <f>IFERROR(_xlfn.XLOOKUP(J339&amp;"||"&amp;K339,'Mapping Ref.'!$J$2:$J$538,'Mapping Ref.'!$K$2:$K$538),"")</f>
        <v>Construction &amp; Estates</v>
      </c>
      <c r="Y339" s="77" t="str" cm="1">
        <f t="array" ref="Y339">_xlfn.IFS(R339&gt;2000000,"For Publication",R339&gt;100000,"PID",R339&gt;30000,"RFQ",TRUE,"Transactional")</f>
        <v>RFQ</v>
      </c>
      <c r="Z339" s="24" t="s">
        <v>86</v>
      </c>
      <c r="AA339" s="32">
        <v>60</v>
      </c>
      <c r="AB339" s="24">
        <v>36</v>
      </c>
      <c r="AC339" s="25">
        <v>43558</v>
      </c>
      <c r="AD339" s="24" t="s">
        <v>58</v>
      </c>
      <c r="AE339" s="24">
        <v>0</v>
      </c>
      <c r="AF339" s="24"/>
      <c r="AG339" s="24"/>
      <c r="AH339" s="24" t="s">
        <v>60</v>
      </c>
      <c r="AI339" s="24"/>
      <c r="AJ339" s="24" t="s">
        <v>60</v>
      </c>
      <c r="AK339" s="24"/>
      <c r="AL339" s="24"/>
      <c r="AM339" s="24"/>
      <c r="AN339" s="24"/>
      <c r="AO339" s="24">
        <v>0</v>
      </c>
      <c r="AP339" s="24" t="s">
        <v>59</v>
      </c>
      <c r="AQ339" s="24"/>
      <c r="AR339" s="24"/>
      <c r="AS339" s="89">
        <f t="shared" si="65"/>
        <v>48</v>
      </c>
      <c r="AT339" s="24" t="s">
        <v>1478</v>
      </c>
    </row>
    <row r="340" spans="1:46" x14ac:dyDescent="0.5">
      <c r="A340" s="24">
        <v>388</v>
      </c>
      <c r="B340" s="24"/>
      <c r="C340" s="24"/>
      <c r="D340" s="24" t="s">
        <v>1479</v>
      </c>
      <c r="E340" s="24" t="s">
        <v>1480</v>
      </c>
      <c r="F340" s="77" t="str">
        <f t="shared" si="60"/>
        <v>RDS UTILITIES LTD</v>
      </c>
      <c r="G340" s="24" t="s">
        <v>1481</v>
      </c>
      <c r="H340" s="24" t="s">
        <v>1087</v>
      </c>
      <c r="I340" s="24" t="s">
        <v>1087</v>
      </c>
      <c r="J340" s="24" t="s">
        <v>107</v>
      </c>
      <c r="K340" s="24" t="s">
        <v>1482</v>
      </c>
      <c r="L340" s="25">
        <v>43568</v>
      </c>
      <c r="M340" s="25">
        <v>43934</v>
      </c>
      <c r="N340" s="81">
        <f t="shared" si="62"/>
        <v>43934</v>
      </c>
      <c r="O340" s="77" t="str">
        <f t="shared" ca="1" si="63"/>
        <v>Expired</v>
      </c>
      <c r="P340" s="77" t="str" cm="1">
        <f t="array" aca="1" ref="P340" ca="1">_xlfn.IFS((N340-TODAY())&gt;=547,"06 Expires over 18 months",(N340-TODAY())&gt;=365,"05 Expires in 18 months",(N340-TODAY())&gt;=183,"04 Expires in 12 months",(N340-TODAY())&gt;=92,"03 Expires in 6 months",(N340-TODAY())&gt;=31,"02 Expires in 3 months",(N340-TODAY())&gt;=0,"01 Expires in 30 days",(N340-TODAY())&gt;=-31,"01 Expired last 30 days",(N340-TODAY())&gt;=-92,"02 Expired last 3 months",(N340-TODAY())&gt;=-183,"03 Expired last 6 months",(N340-TODAY())&gt;=-365,"04 Expired last 12 months",(N340-TODAY())&gt;=-547,"05 Expired last 18 months",TRUE,"06 Expired over 18 months")</f>
        <v>06 Expired over 18 months</v>
      </c>
      <c r="Q340" s="65">
        <v>64000</v>
      </c>
      <c r="R340" s="84">
        <f t="shared" si="64"/>
        <v>64000</v>
      </c>
      <c r="S340" s="77" t="str" cm="1">
        <f t="array" ref="S340">_xlfn.IFS(R340&gt;5000000,"Gold",R340&gt;=500000,"Silver",R340&gt;30000,"Bronze",TRUE,"Transactional")</f>
        <v>Bronze</v>
      </c>
      <c r="T340" s="24" t="s">
        <v>122</v>
      </c>
      <c r="U340" s="101" t="s">
        <v>123</v>
      </c>
      <c r="V340" s="101" t="s">
        <v>124</v>
      </c>
      <c r="W340" s="77" t="str">
        <f t="shared" si="61"/>
        <v>No</v>
      </c>
      <c r="X340" s="77" t="str">
        <f>IFERROR(_xlfn.XLOOKUP(J340&amp;"||"&amp;K340,'Mapping Ref.'!$J$2:$J$538,'Mapping Ref.'!$K$2:$K$538),"")</f>
        <v>Construction &amp; Estates</v>
      </c>
      <c r="Y340" s="77" t="str" cm="1">
        <f t="array" ref="Y340">_xlfn.IFS(R340&gt;2000000,"For Publication",R340&gt;100000,"PID",R340&gt;30000,"RFQ",TRUE,"Transactional")</f>
        <v>RFQ</v>
      </c>
      <c r="Z340" s="24" t="s">
        <v>86</v>
      </c>
      <c r="AA340" s="32">
        <v>12</v>
      </c>
      <c r="AB340" s="24">
        <v>0</v>
      </c>
      <c r="AC340" s="25">
        <v>43558</v>
      </c>
      <c r="AD340" s="24" t="s">
        <v>58</v>
      </c>
      <c r="AE340" s="24">
        <v>0</v>
      </c>
      <c r="AF340" s="24"/>
      <c r="AG340" s="24"/>
      <c r="AH340" s="24" t="s">
        <v>60</v>
      </c>
      <c r="AI340" s="24"/>
      <c r="AJ340" s="24" t="s">
        <v>60</v>
      </c>
      <c r="AK340" s="24"/>
      <c r="AL340" s="24"/>
      <c r="AM340" s="24"/>
      <c r="AN340" s="24"/>
      <c r="AO340" s="24">
        <v>0</v>
      </c>
      <c r="AP340" s="24" t="s">
        <v>60</v>
      </c>
      <c r="AQ340" s="24"/>
      <c r="AR340" s="24"/>
      <c r="AS340" s="89">
        <f t="shared" si="65"/>
        <v>12</v>
      </c>
      <c r="AT340" s="24" t="s">
        <v>1483</v>
      </c>
    </row>
    <row r="341" spans="1:46" x14ac:dyDescent="0.5">
      <c r="A341" s="24">
        <v>389</v>
      </c>
      <c r="B341" s="24"/>
      <c r="C341" s="24" t="s">
        <v>77</v>
      </c>
      <c r="D341" s="24" t="s">
        <v>1484</v>
      </c>
      <c r="E341" s="24" t="s">
        <v>1485</v>
      </c>
      <c r="F341" s="77" t="str">
        <f t="shared" si="60"/>
        <v>DR SUJOY MUKJERJEE</v>
      </c>
      <c r="G341" s="24" t="s">
        <v>1433</v>
      </c>
      <c r="H341" s="24" t="s">
        <v>1425</v>
      </c>
      <c r="I341" s="24" t="s">
        <v>1426</v>
      </c>
      <c r="J341" s="24" t="s">
        <v>66</v>
      </c>
      <c r="K341" s="24" t="s">
        <v>1427</v>
      </c>
      <c r="L341" s="25">
        <v>43101</v>
      </c>
      <c r="M341" s="25">
        <v>43556</v>
      </c>
      <c r="N341" s="81">
        <f t="shared" si="62"/>
        <v>43556</v>
      </c>
      <c r="O341" s="77" t="str">
        <f t="shared" ca="1" si="63"/>
        <v>Expired</v>
      </c>
      <c r="P341" s="77" t="str" cm="1">
        <f t="array" aca="1" ref="P341" ca="1">_xlfn.IFS((N341-TODAY())&gt;=547,"06 Expires over 18 months",(N341-TODAY())&gt;=365,"05 Expires in 18 months",(N341-TODAY())&gt;=183,"04 Expires in 12 months",(N341-TODAY())&gt;=92,"03 Expires in 6 months",(N341-TODAY())&gt;=31,"02 Expires in 3 months",(N341-TODAY())&gt;=0,"01 Expires in 30 days",(N341-TODAY())&gt;=-31,"01 Expired last 30 days",(N341-TODAY())&gt;=-92,"02 Expired last 3 months",(N341-TODAY())&gt;=-183,"03 Expired last 6 months",(N341-TODAY())&gt;=-365,"04 Expired last 12 months",(N341-TODAY())&gt;=-547,"05 Expired last 18 months",TRUE,"06 Expired over 18 months")</f>
        <v>06 Expired over 18 months</v>
      </c>
      <c r="Q341" s="104"/>
      <c r="R341" s="84">
        <v>0</v>
      </c>
      <c r="S341" s="77" t="str" cm="1">
        <f t="array" ref="S341">_xlfn.IFS(R341&gt;5000000,"Gold",R341&gt;=500000,"Silver",R341&gt;30000,"Bronze",TRUE,"Transactional")</f>
        <v>Transactional</v>
      </c>
      <c r="T341" s="24" t="s">
        <v>54</v>
      </c>
      <c r="U341" s="101" t="s">
        <v>237</v>
      </c>
      <c r="V341" s="101" t="s">
        <v>350</v>
      </c>
      <c r="W341" s="77" t="str">
        <f t="shared" si="61"/>
        <v>No</v>
      </c>
      <c r="X341" s="77" t="str">
        <f>IFERROR(_xlfn.XLOOKUP(J341&amp;"||"&amp;K341,'Mapping Ref.'!$J$2:$J$538,'Mapping Ref.'!$K$2:$K$538),"")</f>
        <v>Childrens &amp; Adults</v>
      </c>
      <c r="Y341" s="77" t="str" cm="1">
        <f t="array" ref="Y341">_xlfn.IFS(R341&gt;2000000,"For Publication",R341&gt;100000,"PID",R341&gt;30000,"RFQ",TRUE,"Transactional")</f>
        <v>Transactional</v>
      </c>
      <c r="Z341" s="24" t="s">
        <v>101</v>
      </c>
      <c r="AA341" s="32">
        <v>6</v>
      </c>
      <c r="AB341" s="24">
        <v>0</v>
      </c>
      <c r="AC341" s="25">
        <v>43559</v>
      </c>
      <c r="AD341" s="24" t="s">
        <v>58</v>
      </c>
      <c r="AE341" s="24">
        <v>0</v>
      </c>
      <c r="AF341" s="24"/>
      <c r="AG341" s="24"/>
      <c r="AH341" s="24" t="s">
        <v>59</v>
      </c>
      <c r="AI341" s="24"/>
      <c r="AJ341" s="24" t="s">
        <v>60</v>
      </c>
      <c r="AK341" s="24"/>
      <c r="AL341" s="24"/>
      <c r="AM341" s="24"/>
      <c r="AN341" s="24"/>
      <c r="AO341" s="24">
        <v>0</v>
      </c>
      <c r="AP341" s="24" t="s">
        <v>60</v>
      </c>
      <c r="AQ341" s="24"/>
      <c r="AR341" s="24"/>
      <c r="AS341" s="89">
        <f t="shared" si="65"/>
        <v>15</v>
      </c>
      <c r="AT341" s="24" t="s">
        <v>1434</v>
      </c>
    </row>
    <row r="342" spans="1:46" x14ac:dyDescent="0.5">
      <c r="A342" s="24">
        <v>390</v>
      </c>
      <c r="B342" s="24"/>
      <c r="C342" s="24" t="s">
        <v>77</v>
      </c>
      <c r="D342" s="24" t="s">
        <v>1422</v>
      </c>
      <c r="E342" s="24" t="s">
        <v>1486</v>
      </c>
      <c r="F342" s="77" t="str">
        <f t="shared" si="60"/>
        <v>MASTERMIND RESEARCH AND WELLBEING CENTRE LTD</v>
      </c>
      <c r="G342" s="24" t="s">
        <v>1424</v>
      </c>
      <c r="H342" s="24" t="s">
        <v>1425</v>
      </c>
      <c r="I342" s="24" t="s">
        <v>1426</v>
      </c>
      <c r="J342" s="24" t="s">
        <v>66</v>
      </c>
      <c r="K342" s="24" t="s">
        <v>1427</v>
      </c>
      <c r="L342" s="25">
        <v>43466</v>
      </c>
      <c r="M342" s="25">
        <v>43555</v>
      </c>
      <c r="N342" s="81">
        <f t="shared" si="62"/>
        <v>43921</v>
      </c>
      <c r="O342" s="77" t="str">
        <f t="shared" ca="1" si="63"/>
        <v>Expired</v>
      </c>
      <c r="P342" s="77" t="str" cm="1">
        <f t="array" aca="1" ref="P342" ca="1">_xlfn.IFS((N342-TODAY())&gt;=547,"06 Expires over 18 months",(N342-TODAY())&gt;=365,"05 Expires in 18 months",(N342-TODAY())&gt;=183,"04 Expires in 12 months",(N342-TODAY())&gt;=92,"03 Expires in 6 months",(N342-TODAY())&gt;=31,"02 Expires in 3 months",(N342-TODAY())&gt;=0,"01 Expires in 30 days",(N342-TODAY())&gt;=-31,"01 Expired last 30 days",(N342-TODAY())&gt;=-92,"02 Expired last 3 months",(N342-TODAY())&gt;=-183,"03 Expired last 6 months",(N342-TODAY())&gt;=-365,"04 Expired last 12 months",(N342-TODAY())&gt;=-547,"05 Expired last 18 months",TRUE,"06 Expired over 18 months")</f>
        <v>06 Expired over 18 months</v>
      </c>
      <c r="Q342" s="65">
        <v>1500</v>
      </c>
      <c r="R342" s="84">
        <f t="shared" ref="R342:R347" si="66">MAX(Q342,Q342*N(AS342)/12)</f>
        <v>1750</v>
      </c>
      <c r="S342" s="77" t="str" cm="1">
        <f t="array" ref="S342">_xlfn.IFS(R342&gt;5000000,"Gold",R342&gt;=500000,"Silver",R342&gt;30000,"Bronze",TRUE,"Transactional")</f>
        <v>Transactional</v>
      </c>
      <c r="T342" s="24" t="s">
        <v>54</v>
      </c>
      <c r="U342" s="101" t="s">
        <v>190</v>
      </c>
      <c r="V342" s="101" t="s">
        <v>192</v>
      </c>
      <c r="W342" s="77" t="str">
        <f t="shared" si="61"/>
        <v>Yes</v>
      </c>
      <c r="X342" s="77" t="str">
        <f>IFERROR(_xlfn.XLOOKUP(J342&amp;"||"&amp;K342,'Mapping Ref.'!$J$2:$J$538,'Mapping Ref.'!$K$2:$K$538),"")</f>
        <v>Childrens &amp; Adults</v>
      </c>
      <c r="Y342" s="77" t="str" cm="1">
        <f t="array" ref="Y342">_xlfn.IFS(R342&gt;2000000,"For Publication",R342&gt;100000,"PID",R342&gt;30000,"RFQ",TRUE,"Transactional")</f>
        <v>Transactional</v>
      </c>
      <c r="Z342" s="24" t="s">
        <v>101</v>
      </c>
      <c r="AA342" s="32">
        <v>12</v>
      </c>
      <c r="AB342" s="24">
        <v>12</v>
      </c>
      <c r="AC342" s="25">
        <v>43559</v>
      </c>
      <c r="AD342" s="24" t="s">
        <v>58</v>
      </c>
      <c r="AE342" s="24">
        <v>0</v>
      </c>
      <c r="AF342" s="24"/>
      <c r="AG342" s="24"/>
      <c r="AH342" s="24" t="s">
        <v>60</v>
      </c>
      <c r="AI342" s="24"/>
      <c r="AJ342" s="24" t="s">
        <v>60</v>
      </c>
      <c r="AK342" s="24"/>
      <c r="AL342" s="24"/>
      <c r="AM342" s="24"/>
      <c r="AN342" s="24"/>
      <c r="AO342" s="24">
        <v>0</v>
      </c>
      <c r="AP342" s="24" t="s">
        <v>60</v>
      </c>
      <c r="AQ342" s="24"/>
      <c r="AR342" s="24"/>
      <c r="AS342" s="89">
        <f t="shared" si="65"/>
        <v>14</v>
      </c>
      <c r="AT342" s="24" t="s">
        <v>1428</v>
      </c>
    </row>
    <row r="343" spans="1:46" x14ac:dyDescent="0.5">
      <c r="A343" s="24">
        <v>391</v>
      </c>
      <c r="B343" s="24"/>
      <c r="C343" s="24" t="s">
        <v>77</v>
      </c>
      <c r="D343" s="24" t="s">
        <v>1487</v>
      </c>
      <c r="E343" s="24" t="s">
        <v>1488</v>
      </c>
      <c r="F343" s="77" t="str">
        <f t="shared" si="60"/>
        <v>SWITCH2 ENERGY LIMITED</v>
      </c>
      <c r="G343" s="24" t="s">
        <v>365</v>
      </c>
      <c r="H343" s="24" t="s">
        <v>1087</v>
      </c>
      <c r="I343" s="24" t="s">
        <v>1087</v>
      </c>
      <c r="J343" s="24" t="s">
        <v>107</v>
      </c>
      <c r="K343" s="24" t="s">
        <v>1489</v>
      </c>
      <c r="L343" s="25">
        <v>43160</v>
      </c>
      <c r="M343" s="25">
        <v>43525</v>
      </c>
      <c r="N343" s="81">
        <f t="shared" si="62"/>
        <v>43525</v>
      </c>
      <c r="O343" s="77" t="str">
        <f t="shared" ca="1" si="63"/>
        <v>Expired</v>
      </c>
      <c r="P343" s="77" t="str" cm="1">
        <f t="array" aca="1" ref="P343" ca="1">_xlfn.IFS((N343-TODAY())&gt;=547,"06 Expires over 18 months",(N343-TODAY())&gt;=365,"05 Expires in 18 months",(N343-TODAY())&gt;=183,"04 Expires in 12 months",(N343-TODAY())&gt;=92,"03 Expires in 6 months",(N343-TODAY())&gt;=31,"02 Expires in 3 months",(N343-TODAY())&gt;=0,"01 Expires in 30 days",(N343-TODAY())&gt;=-31,"01 Expired last 30 days",(N343-TODAY())&gt;=-92,"02 Expired last 3 months",(N343-TODAY())&gt;=-183,"03 Expired last 6 months",(N343-TODAY())&gt;=-365,"04 Expired last 12 months",(N343-TODAY())&gt;=-547,"05 Expired last 18 months",TRUE,"06 Expired over 18 months")</f>
        <v>06 Expired over 18 months</v>
      </c>
      <c r="Q343" s="65">
        <v>10000</v>
      </c>
      <c r="R343" s="84">
        <f t="shared" si="66"/>
        <v>10000</v>
      </c>
      <c r="S343" s="77" t="str" cm="1">
        <f t="array" ref="S343">_xlfn.IFS(R343&gt;5000000,"Gold",R343&gt;=500000,"Silver",R343&gt;30000,"Bronze",TRUE,"Transactional")</f>
        <v>Transactional</v>
      </c>
      <c r="T343" s="24" t="s">
        <v>54</v>
      </c>
      <c r="U343" s="101" t="s">
        <v>55</v>
      </c>
      <c r="V343" s="101" t="s">
        <v>378</v>
      </c>
      <c r="W343" s="77" t="str">
        <f t="shared" si="61"/>
        <v>No</v>
      </c>
      <c r="X343" s="77" t="str">
        <f>IFERROR(_xlfn.XLOOKUP(J343&amp;"||"&amp;K343,'Mapping Ref.'!$J$2:$J$538,'Mapping Ref.'!$K$2:$K$538),"")</f>
        <v>Construction &amp; Estates</v>
      </c>
      <c r="Y343" s="77" t="str" cm="1">
        <f t="array" ref="Y343">_xlfn.IFS(R343&gt;2000000,"For Publication",R343&gt;100000,"PID",R343&gt;30000,"RFQ",TRUE,"Transactional")</f>
        <v>Transactional</v>
      </c>
      <c r="Z343" s="24" t="s">
        <v>86</v>
      </c>
      <c r="AA343" s="32">
        <v>12</v>
      </c>
      <c r="AB343" s="24">
        <v>0</v>
      </c>
      <c r="AC343" s="25">
        <v>43559</v>
      </c>
      <c r="AD343" s="24" t="s">
        <v>58</v>
      </c>
      <c r="AE343" s="24">
        <v>0</v>
      </c>
      <c r="AF343" s="24"/>
      <c r="AG343" s="24"/>
      <c r="AH343" s="24" t="s">
        <v>60</v>
      </c>
      <c r="AI343" s="24"/>
      <c r="AJ343" s="24" t="s">
        <v>60</v>
      </c>
      <c r="AK343" s="24"/>
      <c r="AL343" s="24"/>
      <c r="AM343" s="24"/>
      <c r="AN343" s="24"/>
      <c r="AO343" s="24">
        <v>0</v>
      </c>
      <c r="AP343" s="24" t="s">
        <v>60</v>
      </c>
      <c r="AQ343" s="24"/>
      <c r="AR343" s="24"/>
      <c r="AS343" s="89">
        <f t="shared" si="65"/>
        <v>12</v>
      </c>
      <c r="AT343" s="24" t="s">
        <v>368</v>
      </c>
    </row>
    <row r="344" spans="1:46" x14ac:dyDescent="0.5">
      <c r="A344" s="24">
        <v>392</v>
      </c>
      <c r="B344" s="24"/>
      <c r="C344" s="24" t="s">
        <v>77</v>
      </c>
      <c r="D344" s="24" t="s">
        <v>1429</v>
      </c>
      <c r="E344" s="24" t="s">
        <v>1490</v>
      </c>
      <c r="F344" s="77" t="str">
        <f t="shared" si="60"/>
        <v>HAVANT AND EAST HANTS MIND T/A MIND IN HAVANT</v>
      </c>
      <c r="G344" s="24" t="s">
        <v>1193</v>
      </c>
      <c r="H344" s="24" t="s">
        <v>1425</v>
      </c>
      <c r="I344" s="24" t="s">
        <v>1426</v>
      </c>
      <c r="J344" s="24" t="s">
        <v>66</v>
      </c>
      <c r="K344" s="24" t="s">
        <v>1427</v>
      </c>
      <c r="L344" s="25">
        <v>43466</v>
      </c>
      <c r="M344" s="25">
        <v>43921</v>
      </c>
      <c r="N344" s="81">
        <f t="shared" si="62"/>
        <v>44286</v>
      </c>
      <c r="O344" s="77" t="str">
        <f t="shared" ca="1" si="63"/>
        <v>Expired</v>
      </c>
      <c r="P344" s="77" t="str" cm="1">
        <f t="array" aca="1" ref="P344" ca="1">_xlfn.IFS((N344-TODAY())&gt;=547,"06 Expires over 18 months",(N344-TODAY())&gt;=365,"05 Expires in 18 months",(N344-TODAY())&gt;=183,"04 Expires in 12 months",(N344-TODAY())&gt;=92,"03 Expires in 6 months",(N344-TODAY())&gt;=31,"02 Expires in 3 months",(N344-TODAY())&gt;=0,"01 Expires in 30 days",(N344-TODAY())&gt;=-31,"01 Expired last 30 days",(N344-TODAY())&gt;=-92,"02 Expired last 3 months",(N344-TODAY())&gt;=-183,"03 Expired last 6 months",(N344-TODAY())&gt;=-365,"04 Expired last 12 months",(N344-TODAY())&gt;=-547,"05 Expired last 18 months",TRUE,"06 Expired over 18 months")</f>
        <v>06 Expired over 18 months</v>
      </c>
      <c r="Q344" s="65">
        <v>500</v>
      </c>
      <c r="R344" s="84">
        <f t="shared" si="66"/>
        <v>1083.3333333333333</v>
      </c>
      <c r="S344" s="77" t="str" cm="1">
        <f t="array" ref="S344">_xlfn.IFS(R344&gt;5000000,"Gold",R344&gt;=500000,"Silver",R344&gt;30000,"Bronze",TRUE,"Transactional")</f>
        <v>Transactional</v>
      </c>
      <c r="T344" s="24" t="s">
        <v>54</v>
      </c>
      <c r="U344" s="101" t="s">
        <v>190</v>
      </c>
      <c r="V344" s="101" t="s">
        <v>192</v>
      </c>
      <c r="W344" s="77" t="str">
        <f t="shared" si="61"/>
        <v>Yes</v>
      </c>
      <c r="X344" s="77" t="str">
        <f>IFERROR(_xlfn.XLOOKUP(J344&amp;"||"&amp;K344,'Mapping Ref.'!$J$2:$J$538,'Mapping Ref.'!$K$2:$K$538),"")</f>
        <v>Childrens &amp; Adults</v>
      </c>
      <c r="Y344" s="77" t="str" cm="1">
        <f t="array" ref="Y344">_xlfn.IFS(R344&gt;2000000,"For Publication",R344&gt;100000,"PID",R344&gt;30000,"RFQ",TRUE,"Transactional")</f>
        <v>Transactional</v>
      </c>
      <c r="Z344" s="24" t="s">
        <v>101</v>
      </c>
      <c r="AA344" s="32">
        <v>12</v>
      </c>
      <c r="AB344" s="24">
        <v>12</v>
      </c>
      <c r="AC344" s="25">
        <v>43559</v>
      </c>
      <c r="AD344" s="24" t="s">
        <v>58</v>
      </c>
      <c r="AE344" s="24">
        <v>0</v>
      </c>
      <c r="AF344" s="24"/>
      <c r="AG344" s="24"/>
      <c r="AH344" s="24" t="s">
        <v>60</v>
      </c>
      <c r="AI344" s="24"/>
      <c r="AJ344" s="24" t="s">
        <v>59</v>
      </c>
      <c r="AK344" s="24"/>
      <c r="AL344" s="24"/>
      <c r="AM344" s="24"/>
      <c r="AN344" s="24"/>
      <c r="AO344" s="24">
        <v>0</v>
      </c>
      <c r="AP344" s="24" t="s">
        <v>60</v>
      </c>
      <c r="AQ344" s="24"/>
      <c r="AR344" s="24"/>
      <c r="AS344" s="89">
        <f t="shared" si="65"/>
        <v>26</v>
      </c>
      <c r="AT344" s="24" t="s">
        <v>1194</v>
      </c>
    </row>
    <row r="345" spans="1:46" x14ac:dyDescent="0.5">
      <c r="A345" s="24">
        <v>393</v>
      </c>
      <c r="B345" s="24"/>
      <c r="C345" s="24" t="s">
        <v>77</v>
      </c>
      <c r="D345" s="24" t="s">
        <v>1435</v>
      </c>
      <c r="E345" s="24" t="s">
        <v>1491</v>
      </c>
      <c r="F345" s="77" t="str">
        <f t="shared" si="60"/>
        <v>HARROW MENCAP</v>
      </c>
      <c r="G345" s="24" t="s">
        <v>1437</v>
      </c>
      <c r="H345" s="24" t="s">
        <v>1425</v>
      </c>
      <c r="I345" s="24" t="s">
        <v>1426</v>
      </c>
      <c r="J345" s="24" t="s">
        <v>66</v>
      </c>
      <c r="K345" s="24" t="s">
        <v>1427</v>
      </c>
      <c r="L345" s="25">
        <v>43466</v>
      </c>
      <c r="M345" s="25">
        <v>43921</v>
      </c>
      <c r="N345" s="81">
        <f t="shared" si="62"/>
        <v>44286</v>
      </c>
      <c r="O345" s="77" t="str">
        <f t="shared" ca="1" si="63"/>
        <v>Expired</v>
      </c>
      <c r="P345" s="77" t="str" cm="1">
        <f t="array" aca="1" ref="P345" ca="1">_xlfn.IFS((N345-TODAY())&gt;=547,"06 Expires over 18 months",(N345-TODAY())&gt;=365,"05 Expires in 18 months",(N345-TODAY())&gt;=183,"04 Expires in 12 months",(N345-TODAY())&gt;=92,"03 Expires in 6 months",(N345-TODAY())&gt;=31,"02 Expires in 3 months",(N345-TODAY())&gt;=0,"01 Expires in 30 days",(N345-TODAY())&gt;=-31,"01 Expired last 30 days",(N345-TODAY())&gt;=-92,"02 Expired last 3 months",(N345-TODAY())&gt;=-183,"03 Expired last 6 months",(N345-TODAY())&gt;=-365,"04 Expired last 12 months",(N345-TODAY())&gt;=-547,"05 Expired last 18 months",TRUE,"06 Expired over 18 months")</f>
        <v>06 Expired over 18 months</v>
      </c>
      <c r="Q345" s="65">
        <v>500</v>
      </c>
      <c r="R345" s="84">
        <f t="shared" si="66"/>
        <v>1083.3333333333333</v>
      </c>
      <c r="S345" s="77" t="str" cm="1">
        <f t="array" ref="S345">_xlfn.IFS(R345&gt;5000000,"Gold",R345&gt;=500000,"Silver",R345&gt;30000,"Bronze",TRUE,"Transactional")</f>
        <v>Transactional</v>
      </c>
      <c r="T345" s="24" t="s">
        <v>54</v>
      </c>
      <c r="U345" s="101" t="s">
        <v>190</v>
      </c>
      <c r="V345" s="101" t="s">
        <v>192</v>
      </c>
      <c r="W345" s="77" t="str">
        <f t="shared" si="61"/>
        <v>Yes</v>
      </c>
      <c r="X345" s="77" t="str">
        <f>IFERROR(_xlfn.XLOOKUP(J345&amp;"||"&amp;K345,'Mapping Ref.'!$J$2:$J$538,'Mapping Ref.'!$K$2:$K$538),"")</f>
        <v>Childrens &amp; Adults</v>
      </c>
      <c r="Y345" s="77" t="str" cm="1">
        <f t="array" ref="Y345">_xlfn.IFS(R345&gt;2000000,"For Publication",R345&gt;100000,"PID",R345&gt;30000,"RFQ",TRUE,"Transactional")</f>
        <v>Transactional</v>
      </c>
      <c r="Z345" s="24" t="s">
        <v>101</v>
      </c>
      <c r="AA345" s="32">
        <v>4</v>
      </c>
      <c r="AB345" s="24">
        <v>12</v>
      </c>
      <c r="AC345" s="25">
        <v>43559</v>
      </c>
      <c r="AD345" s="24" t="s">
        <v>58</v>
      </c>
      <c r="AE345" s="24">
        <v>0</v>
      </c>
      <c r="AF345" s="24"/>
      <c r="AG345" s="24"/>
      <c r="AH345" s="24" t="s">
        <v>60</v>
      </c>
      <c r="AI345" s="24"/>
      <c r="AJ345" s="24" t="s">
        <v>59</v>
      </c>
      <c r="AK345" s="24"/>
      <c r="AL345" s="24"/>
      <c r="AM345" s="24"/>
      <c r="AN345" s="24"/>
      <c r="AO345" s="24">
        <v>0</v>
      </c>
      <c r="AP345" s="24" t="s">
        <v>60</v>
      </c>
      <c r="AQ345" s="24"/>
      <c r="AR345" s="24"/>
      <c r="AS345" s="89">
        <f t="shared" si="65"/>
        <v>26</v>
      </c>
      <c r="AT345" s="24" t="s">
        <v>1438</v>
      </c>
    </row>
    <row r="346" spans="1:46" x14ac:dyDescent="0.5">
      <c r="A346" s="24">
        <v>394</v>
      </c>
      <c r="B346" s="24"/>
      <c r="C346" s="24"/>
      <c r="D346" s="24" t="s">
        <v>1492</v>
      </c>
      <c r="E346" s="24" t="s">
        <v>1493</v>
      </c>
      <c r="F346" s="77" t="str">
        <f t="shared" si="60"/>
        <v>Hammersmith &amp; Fulham Language Services</v>
      </c>
      <c r="G346" s="24" t="s">
        <v>1492</v>
      </c>
      <c r="H346" s="24" t="s">
        <v>1425</v>
      </c>
      <c r="I346" s="24" t="s">
        <v>1426</v>
      </c>
      <c r="J346" s="24" t="s">
        <v>66</v>
      </c>
      <c r="K346" s="24" t="s">
        <v>1427</v>
      </c>
      <c r="L346" s="25">
        <v>43525</v>
      </c>
      <c r="M346" s="25">
        <v>43646</v>
      </c>
      <c r="N346" s="81">
        <f t="shared" si="62"/>
        <v>43646</v>
      </c>
      <c r="O346" s="77" t="str">
        <f t="shared" ca="1" si="63"/>
        <v>Expired</v>
      </c>
      <c r="P346" s="77" t="str" cm="1">
        <f t="array" aca="1" ref="P346" ca="1">_xlfn.IFS((N346-TODAY())&gt;=547,"06 Expires over 18 months",(N346-TODAY())&gt;=365,"05 Expires in 18 months",(N346-TODAY())&gt;=183,"04 Expires in 12 months",(N346-TODAY())&gt;=92,"03 Expires in 6 months",(N346-TODAY())&gt;=31,"02 Expires in 3 months",(N346-TODAY())&gt;=0,"01 Expires in 30 days",(N346-TODAY())&gt;=-31,"01 Expired last 30 days",(N346-TODAY())&gt;=-92,"02 Expired last 3 months",(N346-TODAY())&gt;=-183,"03 Expired last 6 months",(N346-TODAY())&gt;=-365,"04 Expired last 12 months",(N346-TODAY())&gt;=-547,"05 Expired last 18 months",TRUE,"06 Expired over 18 months")</f>
        <v>06 Expired over 18 months</v>
      </c>
      <c r="Q346" s="65">
        <v>150</v>
      </c>
      <c r="R346" s="84">
        <f t="shared" si="66"/>
        <v>150</v>
      </c>
      <c r="S346" s="77" t="str" cm="1">
        <f t="array" ref="S346">_xlfn.IFS(R346&gt;5000000,"Gold",R346&gt;=500000,"Silver",R346&gt;30000,"Bronze",TRUE,"Transactional")</f>
        <v>Transactional</v>
      </c>
      <c r="T346" s="24" t="s">
        <v>54</v>
      </c>
      <c r="U346" s="101" t="s">
        <v>116</v>
      </c>
      <c r="V346" s="101" t="s">
        <v>70</v>
      </c>
      <c r="W346" s="77" t="str">
        <f t="shared" si="61"/>
        <v>No</v>
      </c>
      <c r="X346" s="77" t="str">
        <f>IFERROR(_xlfn.XLOOKUP(J346&amp;"||"&amp;K346,'Mapping Ref.'!$J$2:$J$538,'Mapping Ref.'!$K$2:$K$538),"")</f>
        <v>Childrens &amp; Adults</v>
      </c>
      <c r="Y346" s="77" t="str" cm="1">
        <f t="array" ref="Y346">_xlfn.IFS(R346&gt;2000000,"For Publication",R346&gt;100000,"PID",R346&gt;30000,"RFQ",TRUE,"Transactional")</f>
        <v>Transactional</v>
      </c>
      <c r="Z346" s="24" t="s">
        <v>101</v>
      </c>
      <c r="AA346" s="32">
        <v>6</v>
      </c>
      <c r="AB346" s="24">
        <v>0</v>
      </c>
      <c r="AC346" s="25">
        <v>43559</v>
      </c>
      <c r="AD346" s="24" t="s">
        <v>58</v>
      </c>
      <c r="AE346" s="24">
        <v>0</v>
      </c>
      <c r="AF346" s="24"/>
      <c r="AG346" s="24"/>
      <c r="AH346" s="24" t="s">
        <v>60</v>
      </c>
      <c r="AI346" s="24"/>
      <c r="AJ346" s="24" t="s">
        <v>60</v>
      </c>
      <c r="AK346" s="24"/>
      <c r="AL346" s="24"/>
      <c r="AM346" s="24"/>
      <c r="AN346" s="24"/>
      <c r="AO346" s="24">
        <v>0</v>
      </c>
      <c r="AP346" s="24" t="s">
        <v>60</v>
      </c>
      <c r="AQ346" s="24"/>
      <c r="AR346" s="24"/>
      <c r="AS346" s="89">
        <f t="shared" si="65"/>
        <v>3</v>
      </c>
      <c r="AT346" s="24"/>
    </row>
    <row r="347" spans="1:46" x14ac:dyDescent="0.5">
      <c r="A347" s="24">
        <v>397</v>
      </c>
      <c r="B347" s="24"/>
      <c r="C347" s="24"/>
      <c r="D347" s="24" t="s">
        <v>1294</v>
      </c>
      <c r="E347" s="24" t="s">
        <v>1494</v>
      </c>
      <c r="F347" s="77" t="str">
        <f t="shared" si="60"/>
        <v>SECTION 31 TRAINING &amp; CONSULTANCY LTD</v>
      </c>
      <c r="G347" s="24" t="s">
        <v>1495</v>
      </c>
      <c r="H347" s="24" t="s">
        <v>1297</v>
      </c>
      <c r="I347" s="24" t="s">
        <v>1297</v>
      </c>
      <c r="J347" s="24" t="s">
        <v>190</v>
      </c>
      <c r="K347" s="24" t="s">
        <v>755</v>
      </c>
      <c r="L347" s="25">
        <v>43559</v>
      </c>
      <c r="M347" s="25">
        <v>43924</v>
      </c>
      <c r="N347" s="81">
        <f t="shared" si="62"/>
        <v>43924</v>
      </c>
      <c r="O347" s="77" t="str">
        <f t="shared" ca="1" si="63"/>
        <v>Expired</v>
      </c>
      <c r="P347" s="77" t="str" cm="1">
        <f t="array" aca="1" ref="P347" ca="1">_xlfn.IFS((N347-TODAY())&gt;=547,"06 Expires over 18 months",(N347-TODAY())&gt;=365,"05 Expires in 18 months",(N347-TODAY())&gt;=183,"04 Expires in 12 months",(N347-TODAY())&gt;=92,"03 Expires in 6 months",(N347-TODAY())&gt;=31,"02 Expires in 3 months",(N347-TODAY())&gt;=0,"01 Expires in 30 days",(N347-TODAY())&gt;=-31,"01 Expired last 30 days",(N347-TODAY())&gt;=-92,"02 Expired last 3 months",(N347-TODAY())&gt;=-183,"03 Expired last 6 months",(N347-TODAY())&gt;=-365,"04 Expired last 12 months",(N347-TODAY())&gt;=-547,"05 Expired last 18 months",TRUE,"06 Expired over 18 months")</f>
        <v>06 Expired over 18 months</v>
      </c>
      <c r="Q347" s="65">
        <v>1860</v>
      </c>
      <c r="R347" s="84">
        <f t="shared" si="66"/>
        <v>1860</v>
      </c>
      <c r="S347" s="77" t="str" cm="1">
        <f t="array" ref="S347">_xlfn.IFS(R347&gt;5000000,"Gold",R347&gt;=500000,"Silver",R347&gt;30000,"Bronze",TRUE,"Transactional")</f>
        <v>Transactional</v>
      </c>
      <c r="T347" s="24" t="s">
        <v>54</v>
      </c>
      <c r="U347" s="101" t="s">
        <v>109</v>
      </c>
      <c r="V347" s="101" t="s">
        <v>1011</v>
      </c>
      <c r="W347" s="77" t="str">
        <f t="shared" si="61"/>
        <v>No</v>
      </c>
      <c r="X347" s="77" t="str">
        <f>IFERROR(_xlfn.XLOOKUP(J347&amp;"||"&amp;K347,'Mapping Ref.'!$J$2:$J$538,'Mapping Ref.'!$K$2:$K$538),"")</f>
        <v>Childrens &amp; Adults</v>
      </c>
      <c r="Y347" s="77" t="str" cm="1">
        <f t="array" ref="Y347">_xlfn.IFS(R347&gt;2000000,"For Publication",R347&gt;100000,"PID",R347&gt;30000,"RFQ",TRUE,"Transactional")</f>
        <v>Transactional</v>
      </c>
      <c r="Z347" s="24" t="s">
        <v>76</v>
      </c>
      <c r="AA347" s="32">
        <v>12</v>
      </c>
      <c r="AB347" s="24">
        <v>0</v>
      </c>
      <c r="AC347" s="25">
        <v>43559</v>
      </c>
      <c r="AD347" s="24" t="s">
        <v>58</v>
      </c>
      <c r="AE347" s="24">
        <v>0</v>
      </c>
      <c r="AF347" s="24"/>
      <c r="AG347" s="24"/>
      <c r="AH347" s="24" t="s">
        <v>60</v>
      </c>
      <c r="AI347" s="24"/>
      <c r="AJ347" s="24" t="s">
        <v>60</v>
      </c>
      <c r="AK347" s="24"/>
      <c r="AL347" s="24"/>
      <c r="AM347" s="24"/>
      <c r="AN347" s="24"/>
      <c r="AO347" s="24">
        <v>0</v>
      </c>
      <c r="AP347" s="24" t="s">
        <v>60</v>
      </c>
      <c r="AQ347" s="24"/>
      <c r="AR347" s="24"/>
      <c r="AS347" s="89">
        <f t="shared" si="65"/>
        <v>11</v>
      </c>
      <c r="AT347" s="24" t="s">
        <v>1496</v>
      </c>
    </row>
    <row r="348" spans="1:46" x14ac:dyDescent="0.5">
      <c r="A348" s="24">
        <v>399</v>
      </c>
      <c r="B348" s="24"/>
      <c r="C348" s="24"/>
      <c r="D348" s="24" t="s">
        <v>1497</v>
      </c>
      <c r="E348" s="24" t="s">
        <v>1498</v>
      </c>
      <c r="F348" s="77" t="str">
        <f t="shared" si="60"/>
        <v>KATHY DIAMOND</v>
      </c>
      <c r="G348" s="24" t="s">
        <v>1499</v>
      </c>
      <c r="H348" s="24" t="s">
        <v>1420</v>
      </c>
      <c r="I348" s="24" t="s">
        <v>1420</v>
      </c>
      <c r="J348" s="24" t="s">
        <v>52</v>
      </c>
      <c r="K348" s="24" t="s">
        <v>822</v>
      </c>
      <c r="L348" s="25">
        <v>43563</v>
      </c>
      <c r="M348" s="25"/>
      <c r="N348" s="81"/>
      <c r="O348" s="77" t="s">
        <v>712</v>
      </c>
      <c r="P348" s="77"/>
      <c r="Q348" s="104"/>
      <c r="R348" s="84">
        <v>0</v>
      </c>
      <c r="S348" s="77" t="str" cm="1">
        <f t="array" ref="S348">_xlfn.IFS(R348&gt;5000000,"Gold",R348&gt;=500000,"Silver",R348&gt;30000,"Bronze",TRUE,"Transactional")</f>
        <v>Transactional</v>
      </c>
      <c r="T348" s="24" t="s">
        <v>54</v>
      </c>
      <c r="U348" s="101" t="s">
        <v>366</v>
      </c>
      <c r="V348" s="101" t="s">
        <v>1058</v>
      </c>
      <c r="W348" s="77" t="str">
        <f t="shared" si="61"/>
        <v>Yes</v>
      </c>
      <c r="X348" s="77" t="str">
        <f>IFERROR(_xlfn.XLOOKUP(J348&amp;"||"&amp;K348,'Mapping Ref.'!$J$2:$J$538,'Mapping Ref.'!$K$2:$K$538),"")</f>
        <v>Corporate</v>
      </c>
      <c r="Y348" s="77" t="str" cm="1">
        <f t="array" ref="Y348">_xlfn.IFS(R348&gt;2000000,"For Publication",R348&gt;100000,"PID",R348&gt;30000,"RFQ",TRUE,"Transactional")</f>
        <v>Transactional</v>
      </c>
      <c r="Z348" s="24" t="s">
        <v>101</v>
      </c>
      <c r="AA348" s="32">
        <v>100</v>
      </c>
      <c r="AB348" s="24">
        <v>100</v>
      </c>
      <c r="AC348" s="25">
        <v>43563</v>
      </c>
      <c r="AD348" s="24" t="s">
        <v>58</v>
      </c>
      <c r="AE348" s="24"/>
      <c r="AF348" s="24"/>
      <c r="AG348" s="24"/>
      <c r="AH348" s="24" t="s">
        <v>59</v>
      </c>
      <c r="AI348" s="24"/>
      <c r="AJ348" s="24" t="s">
        <v>60</v>
      </c>
      <c r="AK348" s="24"/>
      <c r="AL348" s="24"/>
      <c r="AM348" s="24"/>
      <c r="AN348" s="24"/>
      <c r="AO348" s="24"/>
      <c r="AP348" s="24" t="s">
        <v>59</v>
      </c>
      <c r="AQ348" s="24"/>
      <c r="AR348" s="24"/>
      <c r="AS348" s="89">
        <v>0</v>
      </c>
      <c r="AT348" s="24" t="s">
        <v>1500</v>
      </c>
    </row>
    <row r="349" spans="1:46" x14ac:dyDescent="0.5">
      <c r="A349" s="24">
        <v>400</v>
      </c>
      <c r="B349" s="24"/>
      <c r="C349" s="24" t="s">
        <v>77</v>
      </c>
      <c r="D349" s="24" t="s">
        <v>1501</v>
      </c>
      <c r="E349" s="24" t="s">
        <v>1502</v>
      </c>
      <c r="F349" s="77" t="str">
        <f t="shared" si="60"/>
        <v>TENNANT UK CLEANING SOLUTIONS LTD</v>
      </c>
      <c r="G349" s="24" t="s">
        <v>1503</v>
      </c>
      <c r="H349" s="24" t="s">
        <v>1504</v>
      </c>
      <c r="I349" s="24" t="s">
        <v>1504</v>
      </c>
      <c r="J349" s="24" t="s">
        <v>107</v>
      </c>
      <c r="K349" s="24" t="s">
        <v>1505</v>
      </c>
      <c r="L349" s="25">
        <v>43563</v>
      </c>
      <c r="M349" s="25">
        <v>44256</v>
      </c>
      <c r="N349" s="81">
        <f t="shared" ref="N349:N360" si="67">EDATE(M349,AB349)</f>
        <v>44621</v>
      </c>
      <c r="O349" s="77" t="str">
        <f t="shared" ref="O349:O360" ca="1" si="68">IF(N349&lt;TODAY(),"Expired","Live")</f>
        <v>Expired</v>
      </c>
      <c r="P349" s="77" t="str" cm="1">
        <f t="array" aca="1" ref="P349" ca="1">_xlfn.IFS((N349-TODAY())&gt;=547,"06 Expires over 18 months",(N349-TODAY())&gt;=365,"05 Expires in 18 months",(N349-TODAY())&gt;=183,"04 Expires in 12 months",(N349-TODAY())&gt;=92,"03 Expires in 6 months",(N349-TODAY())&gt;=31,"02 Expires in 3 months",(N349-TODAY())&gt;=0,"01 Expires in 30 days",(N349-TODAY())&gt;=-31,"01 Expired last 30 days",(N349-TODAY())&gt;=-92,"02 Expired last 3 months",(N349-TODAY())&gt;=-183,"03 Expired last 6 months",(N349-TODAY())&gt;=-365,"04 Expired last 12 months",(N349-TODAY())&gt;=-547,"05 Expired last 18 months",TRUE,"06 Expired over 18 months")</f>
        <v>06 Expired over 18 months</v>
      </c>
      <c r="Q349" s="65">
        <v>50000</v>
      </c>
      <c r="R349" s="84">
        <f>MAX(Q349,Q349*N(AS349)/12)</f>
        <v>141666.66666666666</v>
      </c>
      <c r="S349" s="77" t="str" cm="1">
        <f t="array" ref="S349">_xlfn.IFS(R349&gt;5000000,"Gold",R349&gt;=500000,"Silver",R349&gt;30000,"Bronze",TRUE,"Transactional")</f>
        <v>Bronze</v>
      </c>
      <c r="T349" s="24" t="s">
        <v>54</v>
      </c>
      <c r="U349" s="101" t="s">
        <v>84</v>
      </c>
      <c r="V349" s="101" t="s">
        <v>157</v>
      </c>
      <c r="W349" s="77" t="str">
        <f t="shared" si="61"/>
        <v>Yes</v>
      </c>
      <c r="X349" s="77" t="str">
        <f>IFERROR(_xlfn.XLOOKUP(J349&amp;"||"&amp;K349,'Mapping Ref.'!$J$2:$J$538,'Mapping Ref.'!$K$2:$K$538),"")</f>
        <v>Construction &amp; Estates</v>
      </c>
      <c r="Y349" s="77" t="str" cm="1">
        <f t="array" ref="Y349">_xlfn.IFS(R349&gt;2000000,"For Publication",R349&gt;100000,"PID",R349&gt;30000,"RFQ",TRUE,"Transactional")</f>
        <v>PID</v>
      </c>
      <c r="Z349" s="24" t="s">
        <v>101</v>
      </c>
      <c r="AA349" s="32">
        <v>12</v>
      </c>
      <c r="AB349" s="24">
        <v>12</v>
      </c>
      <c r="AC349" s="25">
        <v>43563</v>
      </c>
      <c r="AD349" s="24" t="s">
        <v>661</v>
      </c>
      <c r="AE349" s="24"/>
      <c r="AF349" s="24"/>
      <c r="AG349" s="24"/>
      <c r="AH349" s="24" t="s">
        <v>59</v>
      </c>
      <c r="AI349" s="24"/>
      <c r="AJ349" s="24" t="s">
        <v>60</v>
      </c>
      <c r="AK349" s="24" t="s">
        <v>1506</v>
      </c>
      <c r="AL349" s="24"/>
      <c r="AM349" s="24"/>
      <c r="AN349" s="24"/>
      <c r="AO349" s="24"/>
      <c r="AP349" s="24" t="s">
        <v>60</v>
      </c>
      <c r="AQ349" s="24"/>
      <c r="AR349" s="24"/>
      <c r="AS349" s="89">
        <f t="shared" ref="AS349:AS360" si="69">DATEDIF(L349,N349,"m")</f>
        <v>34</v>
      </c>
      <c r="AT349" s="24" t="s">
        <v>1507</v>
      </c>
    </row>
    <row r="350" spans="1:46" x14ac:dyDescent="0.5">
      <c r="A350" s="24">
        <v>401</v>
      </c>
      <c r="B350" s="24" t="s">
        <v>506</v>
      </c>
      <c r="C350" s="24"/>
      <c r="D350" s="24" t="s">
        <v>1508</v>
      </c>
      <c r="E350" s="24" t="s">
        <v>1509</v>
      </c>
      <c r="F350" s="77" t="str">
        <f t="shared" si="60"/>
        <v>RETECH SOLUTIONS LIMITED</v>
      </c>
      <c r="G350" s="24" t="s">
        <v>1510</v>
      </c>
      <c r="H350" s="24" t="s">
        <v>1330</v>
      </c>
      <c r="I350" s="24" t="s">
        <v>1330</v>
      </c>
      <c r="J350" s="24" t="s">
        <v>52</v>
      </c>
      <c r="K350" s="24" t="s">
        <v>1281</v>
      </c>
      <c r="L350" s="25">
        <v>43556</v>
      </c>
      <c r="M350" s="25">
        <v>45380</v>
      </c>
      <c r="N350" s="81">
        <f t="shared" si="67"/>
        <v>46110</v>
      </c>
      <c r="O350" s="77" t="str">
        <f t="shared" ca="1" si="68"/>
        <v>Expired</v>
      </c>
      <c r="P350" s="77" t="str" cm="1">
        <f t="array" aca="1" ref="P350" ca="1">_xlfn.IFS((N350-TODAY())&gt;=547,"06 Expires over 18 months",(N350-TODAY())&gt;=365,"05 Expires in 18 months",(N350-TODAY())&gt;=183,"04 Expires in 12 months",(N350-TODAY())&gt;=92,"03 Expires in 6 months",(N350-TODAY())&gt;=31,"02 Expires in 3 months",(N350-TODAY())&gt;=0,"01 Expires in 30 days",(N350-TODAY())&gt;=-31,"01 Expired last 30 days",(N350-TODAY())&gt;=-92,"02 Expired last 3 months",(N350-TODAY())&gt;=-183,"03 Expired last 6 months",(N350-TODAY())&gt;=-365,"04 Expired last 12 months",(N350-TODAY())&gt;=-547,"05 Expired last 18 months",TRUE,"06 Expired over 18 months")</f>
        <v>03 Expired last 6 months</v>
      </c>
      <c r="Q350" s="65">
        <v>47500</v>
      </c>
      <c r="R350" s="84">
        <f>MAX(Q350,Q350*N(AS350)/12)</f>
        <v>328541.66666666669</v>
      </c>
      <c r="S350" s="77" t="str" cm="1">
        <f t="array" ref="S350">_xlfn.IFS(R350&gt;5000000,"Gold",R350&gt;=500000,"Silver",R350&gt;30000,"Bronze",TRUE,"Transactional")</f>
        <v>Bronze</v>
      </c>
      <c r="T350" s="24" t="s">
        <v>54</v>
      </c>
      <c r="U350" s="101" t="s">
        <v>116</v>
      </c>
      <c r="V350" s="101" t="s">
        <v>569</v>
      </c>
      <c r="W350" s="77" t="str">
        <f t="shared" si="61"/>
        <v>Yes</v>
      </c>
      <c r="X350" s="77" t="str">
        <f>IFERROR(_xlfn.XLOOKUP(J350&amp;"||"&amp;K350,'Mapping Ref.'!$J$2:$J$538,'Mapping Ref.'!$K$2:$K$538),"")</f>
        <v>ICT</v>
      </c>
      <c r="Y350" s="77" t="str" cm="1">
        <f t="array" ref="Y350">_xlfn.IFS(R350&gt;2000000,"For Publication",R350&gt;100000,"PID",R350&gt;30000,"RFQ",TRUE,"Transactional")</f>
        <v>PID</v>
      </c>
      <c r="Z350" s="24" t="s">
        <v>101</v>
      </c>
      <c r="AA350" s="32">
        <v>60</v>
      </c>
      <c r="AB350" s="24">
        <v>24</v>
      </c>
      <c r="AC350" s="25">
        <v>43567</v>
      </c>
      <c r="AD350" s="24" t="s">
        <v>102</v>
      </c>
      <c r="AE350" s="24"/>
      <c r="AF350" s="24"/>
      <c r="AG350" s="24"/>
      <c r="AH350" s="24" t="s">
        <v>60</v>
      </c>
      <c r="AI350" s="24"/>
      <c r="AJ350" s="24" t="s">
        <v>60</v>
      </c>
      <c r="AK350" s="24"/>
      <c r="AL350" s="24"/>
      <c r="AM350" s="24"/>
      <c r="AN350" s="24"/>
      <c r="AO350" s="24"/>
      <c r="AP350" s="24" t="s">
        <v>60</v>
      </c>
      <c r="AQ350" s="24"/>
      <c r="AR350" s="24"/>
      <c r="AS350" s="89">
        <f t="shared" si="69"/>
        <v>83</v>
      </c>
      <c r="AT350" s="24" t="s">
        <v>1511</v>
      </c>
    </row>
    <row r="351" spans="1:46" x14ac:dyDescent="0.5">
      <c r="A351" s="24">
        <v>402</v>
      </c>
      <c r="B351" s="24"/>
      <c r="C351" s="24" t="s">
        <v>77</v>
      </c>
      <c r="D351" s="24" t="s">
        <v>1512</v>
      </c>
      <c r="E351" s="24" t="s">
        <v>1513</v>
      </c>
      <c r="F351" s="77" t="str">
        <f t="shared" si="60"/>
        <v>MICROSOFT LTD</v>
      </c>
      <c r="G351" s="24" t="s">
        <v>1514</v>
      </c>
      <c r="H351" s="24" t="s">
        <v>1330</v>
      </c>
      <c r="I351" s="24" t="s">
        <v>1330</v>
      </c>
      <c r="J351" s="24" t="s">
        <v>52</v>
      </c>
      <c r="K351" s="24" t="s">
        <v>1281</v>
      </c>
      <c r="L351" s="25">
        <v>43435</v>
      </c>
      <c r="M351" s="25">
        <v>44165</v>
      </c>
      <c r="N351" s="81">
        <f t="shared" si="67"/>
        <v>44530</v>
      </c>
      <c r="O351" s="77" t="str">
        <f t="shared" ca="1" si="68"/>
        <v>Expired</v>
      </c>
      <c r="P351" s="77" t="str" cm="1">
        <f t="array" aca="1" ref="P351" ca="1">_xlfn.IFS((N351-TODAY())&gt;=547,"06 Expires over 18 months",(N351-TODAY())&gt;=365,"05 Expires in 18 months",(N351-TODAY())&gt;=183,"04 Expires in 12 months",(N351-TODAY())&gt;=92,"03 Expires in 6 months",(N351-TODAY())&gt;=31,"02 Expires in 3 months",(N351-TODAY())&gt;=0,"01 Expires in 30 days",(N351-TODAY())&gt;=-31,"01 Expired last 30 days",(N351-TODAY())&gt;=-92,"02 Expired last 3 months",(N351-TODAY())&gt;=-183,"03 Expired last 6 months",(N351-TODAY())&gt;=-365,"04 Expired last 12 months",(N351-TODAY())&gt;=-547,"05 Expired last 18 months",TRUE,"06 Expired over 18 months")</f>
        <v>06 Expired over 18 months</v>
      </c>
      <c r="Q351" s="65">
        <v>4198873</v>
      </c>
      <c r="R351" s="84">
        <f>MAX(Q351,Q351*N(AS351)/12)</f>
        <v>12246712.916666666</v>
      </c>
      <c r="S351" s="77" t="str" cm="1">
        <f t="array" ref="S351">_xlfn.IFS(R351&gt;5000000,"Gold",R351&gt;=500000,"Silver",R351&gt;30000,"Bronze",TRUE,"Transactional")</f>
        <v>Gold</v>
      </c>
      <c r="T351" s="24" t="s">
        <v>54</v>
      </c>
      <c r="U351" s="101" t="s">
        <v>116</v>
      </c>
      <c r="V351" s="101" t="s">
        <v>70</v>
      </c>
      <c r="W351" s="77" t="str">
        <f t="shared" si="61"/>
        <v>Yes</v>
      </c>
      <c r="X351" s="77" t="str">
        <f>IFERROR(_xlfn.XLOOKUP(J351&amp;"||"&amp;K351,'Mapping Ref.'!$J$2:$J$538,'Mapping Ref.'!$K$2:$K$538),"")</f>
        <v>ICT</v>
      </c>
      <c r="Y351" s="77" t="str" cm="1">
        <f t="array" ref="Y351">_xlfn.IFS(R351&gt;2000000,"For Publication",R351&gt;100000,"PID",R351&gt;30000,"RFQ",TRUE,"Transactional")</f>
        <v>For Publication</v>
      </c>
      <c r="Z351" s="24" t="s">
        <v>750</v>
      </c>
      <c r="AA351" s="32">
        <v>24</v>
      </c>
      <c r="AB351" s="24">
        <v>12</v>
      </c>
      <c r="AC351" s="25">
        <v>43567</v>
      </c>
      <c r="AD351" s="24" t="s">
        <v>102</v>
      </c>
      <c r="AE351" s="24"/>
      <c r="AF351" s="24"/>
      <c r="AG351" s="24"/>
      <c r="AH351" s="24" t="s">
        <v>60</v>
      </c>
      <c r="AI351" s="24"/>
      <c r="AJ351" s="24" t="s">
        <v>60</v>
      </c>
      <c r="AK351" s="24"/>
      <c r="AL351" s="24"/>
      <c r="AM351" s="24"/>
      <c r="AN351" s="24"/>
      <c r="AO351" s="24"/>
      <c r="AP351" s="24" t="s">
        <v>60</v>
      </c>
      <c r="AQ351" s="24"/>
      <c r="AR351" s="24"/>
      <c r="AS351" s="89">
        <f t="shared" si="69"/>
        <v>35</v>
      </c>
      <c r="AT351" s="24" t="s">
        <v>1515</v>
      </c>
    </row>
    <row r="352" spans="1:46" x14ac:dyDescent="0.5">
      <c r="A352" s="24">
        <v>403</v>
      </c>
      <c r="B352" s="24"/>
      <c r="C352" s="24"/>
      <c r="D352" s="24" t="s">
        <v>1516</v>
      </c>
      <c r="E352" s="24" t="s">
        <v>1517</v>
      </c>
      <c r="F352" s="77" t="str">
        <f t="shared" si="60"/>
        <v>CMA BUILDING SURVEYORS LTD T/A CLIVE MARJORAM ASSOCIATES</v>
      </c>
      <c r="G352" s="24" t="s">
        <v>1516</v>
      </c>
      <c r="H352" s="24" t="s">
        <v>1349</v>
      </c>
      <c r="I352" s="24" t="s">
        <v>1518</v>
      </c>
      <c r="J352" s="24" t="s">
        <v>107</v>
      </c>
      <c r="K352" s="24" t="s">
        <v>1519</v>
      </c>
      <c r="L352" s="25">
        <v>43571</v>
      </c>
      <c r="M352" s="25">
        <v>45404</v>
      </c>
      <c r="N352" s="81">
        <f t="shared" si="67"/>
        <v>45769</v>
      </c>
      <c r="O352" s="77" t="str">
        <f t="shared" ca="1" si="68"/>
        <v>Expired</v>
      </c>
      <c r="P352" s="77" t="str" cm="1">
        <f t="array" aca="1" ref="P352" ca="1">_xlfn.IFS((N352-TODAY())&gt;=547,"06 Expires over 18 months",(N352-TODAY())&gt;=365,"05 Expires in 18 months",(N352-TODAY())&gt;=183,"04 Expires in 12 months",(N352-TODAY())&gt;=92,"03 Expires in 6 months",(N352-TODAY())&gt;=31,"02 Expires in 3 months",(N352-TODAY())&gt;=0,"01 Expires in 30 days",(N352-TODAY())&gt;=-31,"01 Expired last 30 days",(N352-TODAY())&gt;=-92,"02 Expired last 3 months",(N352-TODAY())&gt;=-183,"03 Expired last 6 months",(N352-TODAY())&gt;=-365,"04 Expired last 12 months",(N352-TODAY())&gt;=-547,"05 Expired last 18 months",TRUE,"06 Expired over 18 months")</f>
        <v>05 Expired last 18 months</v>
      </c>
      <c r="Q352" s="65">
        <v>50000</v>
      </c>
      <c r="R352" s="84">
        <f>MAX(Q352,Q352*N(AS352)/12)</f>
        <v>300000</v>
      </c>
      <c r="S352" s="77" t="str" cm="1">
        <f t="array" ref="S352">_xlfn.IFS(R352&gt;5000000,"Gold",R352&gt;=500000,"Silver",R352&gt;30000,"Bronze",TRUE,"Transactional")</f>
        <v>Bronze</v>
      </c>
      <c r="T352" s="24" t="s">
        <v>122</v>
      </c>
      <c r="U352" s="101" t="s">
        <v>123</v>
      </c>
      <c r="V352" s="101" t="s">
        <v>1357</v>
      </c>
      <c r="W352" s="77" t="str">
        <f t="shared" si="61"/>
        <v>Yes</v>
      </c>
      <c r="X352" s="77" t="str">
        <f>IFERROR(_xlfn.XLOOKUP(J352&amp;"||"&amp;K352,'Mapping Ref.'!$J$2:$J$538,'Mapping Ref.'!$K$2:$K$538),"")</f>
        <v>Construction &amp; Estates</v>
      </c>
      <c r="Y352" s="77" t="str" cm="1">
        <f t="array" ref="Y352">_xlfn.IFS(R352&gt;2000000,"For Publication",R352&gt;100000,"PID",R352&gt;30000,"RFQ",TRUE,"Transactional")</f>
        <v>PID</v>
      </c>
      <c r="Z352" s="24" t="s">
        <v>101</v>
      </c>
      <c r="AA352" s="32">
        <v>60</v>
      </c>
      <c r="AB352" s="24">
        <v>12</v>
      </c>
      <c r="AC352" s="25">
        <v>43571</v>
      </c>
      <c r="AD352" s="24" t="s">
        <v>58</v>
      </c>
      <c r="AE352" s="24"/>
      <c r="AF352" s="24"/>
      <c r="AG352" s="24"/>
      <c r="AH352" s="24" t="s">
        <v>60</v>
      </c>
      <c r="AI352" s="24"/>
      <c r="AJ352" s="24" t="s">
        <v>60</v>
      </c>
      <c r="AK352" s="24"/>
      <c r="AL352" s="24"/>
      <c r="AM352" s="24"/>
      <c r="AN352" s="24"/>
      <c r="AO352" s="24">
        <v>0</v>
      </c>
      <c r="AP352" s="24" t="s">
        <v>60</v>
      </c>
      <c r="AQ352" s="24"/>
      <c r="AR352" s="24"/>
      <c r="AS352" s="89">
        <f t="shared" si="69"/>
        <v>72</v>
      </c>
      <c r="AT352" s="24" t="s">
        <v>1520</v>
      </c>
    </row>
    <row r="353" spans="1:46" x14ac:dyDescent="0.5">
      <c r="A353" s="24">
        <v>404</v>
      </c>
      <c r="B353" s="24" t="s">
        <v>506</v>
      </c>
      <c r="C353" s="24"/>
      <c r="D353" s="24" t="s">
        <v>1521</v>
      </c>
      <c r="E353" s="24" t="s">
        <v>1522</v>
      </c>
      <c r="F353" s="77" t="str">
        <f t="shared" si="60"/>
        <v>MARSTON (HOLDINGS) LTD T/A MARSTONS RECOVERY</v>
      </c>
      <c r="G353" s="24" t="s">
        <v>1521</v>
      </c>
      <c r="H353" s="24" t="s">
        <v>740</v>
      </c>
      <c r="I353" s="24" t="s">
        <v>1523</v>
      </c>
      <c r="J353" s="24" t="s">
        <v>107</v>
      </c>
      <c r="K353" s="24" t="s">
        <v>1524</v>
      </c>
      <c r="L353" s="25">
        <v>43572</v>
      </c>
      <c r="M353" s="25">
        <v>45809</v>
      </c>
      <c r="N353" s="81">
        <f t="shared" si="67"/>
        <v>47635</v>
      </c>
      <c r="O353" s="77" t="str">
        <f t="shared" ca="1" si="68"/>
        <v>Live</v>
      </c>
      <c r="P353" s="77" t="str" cm="1">
        <f t="array" aca="1" ref="P353" ca="1">_xlfn.IFS((N353-TODAY())&gt;=547,"06 Expires over 18 months",(N353-TODAY())&gt;=365,"05 Expires in 18 months",(N353-TODAY())&gt;=183,"04 Expires in 12 months",(N353-TODAY())&gt;=92,"03 Expires in 6 months",(N353-TODAY())&gt;=31,"02 Expires in 3 months",(N353-TODAY())&gt;=0,"01 Expires in 30 days",(N353-TODAY())&gt;=-31,"01 Expired last 30 days",(N353-TODAY())&gt;=-92,"02 Expired last 3 months",(N353-TODAY())&gt;=-183,"03 Expired last 6 months",(N353-TODAY())&gt;=-365,"04 Expired last 12 months",(N353-TODAY())&gt;=-547,"05 Expired last 18 months",TRUE,"06 Expired over 18 months")</f>
        <v>06 Expires over 18 months</v>
      </c>
      <c r="Q353" s="104"/>
      <c r="R353" s="84">
        <v>0</v>
      </c>
      <c r="S353" s="77" t="str" cm="1">
        <f t="array" ref="S353">_xlfn.IFS(R353&gt;5000000,"Gold",R353&gt;=500000,"Silver",R353&gt;30000,"Bronze",TRUE,"Transactional")</f>
        <v>Transactional</v>
      </c>
      <c r="T353" s="24" t="s">
        <v>54</v>
      </c>
      <c r="U353" s="101" t="s">
        <v>116</v>
      </c>
      <c r="V353" s="101" t="s">
        <v>70</v>
      </c>
      <c r="W353" s="77" t="str">
        <f t="shared" si="61"/>
        <v>Yes</v>
      </c>
      <c r="X353" s="77" t="str">
        <f>IFERROR(_xlfn.XLOOKUP(J353&amp;"||"&amp;K353,'Mapping Ref.'!$J$2:$J$538,'Mapping Ref.'!$K$2:$K$538),"")</f>
        <v>Construction &amp; Estates</v>
      </c>
      <c r="Y353" s="77" t="str" cm="1">
        <f t="array" ref="Y353">_xlfn.IFS(R353&gt;2000000,"For Publication",R353&gt;100000,"PID",R353&gt;30000,"RFQ",TRUE,"Transactional")</f>
        <v>Transactional</v>
      </c>
      <c r="Z353" s="24" t="s">
        <v>303</v>
      </c>
      <c r="AA353" s="32">
        <v>60</v>
      </c>
      <c r="AB353" s="24">
        <v>60</v>
      </c>
      <c r="AC353" s="25">
        <v>43572</v>
      </c>
      <c r="AD353" s="24" t="s">
        <v>102</v>
      </c>
      <c r="AE353" s="24"/>
      <c r="AF353" s="24"/>
      <c r="AG353" s="24"/>
      <c r="AH353" s="24" t="s">
        <v>60</v>
      </c>
      <c r="AI353" s="24"/>
      <c r="AJ353" s="24" t="s">
        <v>60</v>
      </c>
      <c r="AK353" s="24"/>
      <c r="AL353" s="24"/>
      <c r="AM353" s="24"/>
      <c r="AN353" s="24"/>
      <c r="AO353" s="24"/>
      <c r="AP353" s="24" t="s">
        <v>59</v>
      </c>
      <c r="AQ353" s="24"/>
      <c r="AR353" s="24"/>
      <c r="AS353" s="89">
        <f t="shared" si="69"/>
        <v>133</v>
      </c>
      <c r="AT353" s="24" t="s">
        <v>1525</v>
      </c>
    </row>
    <row r="354" spans="1:46" x14ac:dyDescent="0.5">
      <c r="A354" s="24">
        <v>405</v>
      </c>
      <c r="B354" s="24"/>
      <c r="C354" s="24"/>
      <c r="D354" s="24" t="s">
        <v>1526</v>
      </c>
      <c r="E354" s="24" t="s">
        <v>1527</v>
      </c>
      <c r="F354" s="77" t="str">
        <f t="shared" si="60"/>
        <v>J2 GLOBAL IRELAND LIMITED</v>
      </c>
      <c r="G354" s="24" t="s">
        <v>1526</v>
      </c>
      <c r="H354" s="24" t="s">
        <v>1330</v>
      </c>
      <c r="I354" s="24" t="s">
        <v>1330</v>
      </c>
      <c r="J354" s="24" t="s">
        <v>52</v>
      </c>
      <c r="K354" s="24" t="s">
        <v>1281</v>
      </c>
      <c r="L354" s="25">
        <v>43398</v>
      </c>
      <c r="M354" s="25">
        <v>44494</v>
      </c>
      <c r="N354" s="81">
        <f t="shared" si="67"/>
        <v>44859</v>
      </c>
      <c r="O354" s="77" t="str">
        <f t="shared" ca="1" si="68"/>
        <v>Expired</v>
      </c>
      <c r="P354" s="77" t="str" cm="1">
        <f t="array" aca="1" ref="P354" ca="1">_xlfn.IFS((N354-TODAY())&gt;=547,"06 Expires over 18 months",(N354-TODAY())&gt;=365,"05 Expires in 18 months",(N354-TODAY())&gt;=183,"04 Expires in 12 months",(N354-TODAY())&gt;=92,"03 Expires in 6 months",(N354-TODAY())&gt;=31,"02 Expires in 3 months",(N354-TODAY())&gt;=0,"01 Expires in 30 days",(N354-TODAY())&gt;=-31,"01 Expired last 30 days",(N354-TODAY())&gt;=-92,"02 Expired last 3 months",(N354-TODAY())&gt;=-183,"03 Expired last 6 months",(N354-TODAY())&gt;=-365,"04 Expired last 12 months",(N354-TODAY())&gt;=-547,"05 Expired last 18 months",TRUE,"06 Expired over 18 months")</f>
        <v>06 Expired over 18 months</v>
      </c>
      <c r="Q354" s="65">
        <v>6000</v>
      </c>
      <c r="R354" s="84">
        <f t="shared" ref="R354:R366" si="70">MAX(Q354,Q354*N(AS354)/12)</f>
        <v>24000</v>
      </c>
      <c r="S354" s="77" t="str" cm="1">
        <f t="array" ref="S354">_xlfn.IFS(R354&gt;5000000,"Gold",R354&gt;=500000,"Silver",R354&gt;30000,"Bronze",TRUE,"Transactional")</f>
        <v>Transactional</v>
      </c>
      <c r="T354" s="24" t="s">
        <v>54</v>
      </c>
      <c r="U354" s="101" t="s">
        <v>99</v>
      </c>
      <c r="V354" s="101" t="s">
        <v>886</v>
      </c>
      <c r="W354" s="77" t="str">
        <f t="shared" si="61"/>
        <v>Yes</v>
      </c>
      <c r="X354" s="77" t="str">
        <f>IFERROR(_xlfn.XLOOKUP(J354&amp;"||"&amp;K354,'Mapping Ref.'!$J$2:$J$538,'Mapping Ref.'!$K$2:$K$538),"")</f>
        <v>ICT</v>
      </c>
      <c r="Y354" s="77" t="str" cm="1">
        <f t="array" ref="Y354">_xlfn.IFS(R354&gt;2000000,"For Publication",R354&gt;100000,"PID",R354&gt;30000,"RFQ",TRUE,"Transactional")</f>
        <v>Transactional</v>
      </c>
      <c r="Z354" s="24" t="s">
        <v>101</v>
      </c>
      <c r="AA354" s="32">
        <v>48</v>
      </c>
      <c r="AB354" s="24">
        <v>12</v>
      </c>
      <c r="AC354" s="25">
        <v>43579</v>
      </c>
      <c r="AD354" s="24" t="s">
        <v>102</v>
      </c>
      <c r="AE354" s="24"/>
      <c r="AF354" s="24"/>
      <c r="AG354" s="24"/>
      <c r="AH354" s="24" t="s">
        <v>60</v>
      </c>
      <c r="AI354" s="24"/>
      <c r="AJ354" s="24" t="s">
        <v>60</v>
      </c>
      <c r="AK354" s="24"/>
      <c r="AL354" s="24"/>
      <c r="AM354" s="24"/>
      <c r="AN354" s="24"/>
      <c r="AO354" s="24"/>
      <c r="AP354" s="24" t="s">
        <v>60</v>
      </c>
      <c r="AQ354" s="24"/>
      <c r="AR354" s="24"/>
      <c r="AS354" s="89">
        <f t="shared" si="69"/>
        <v>48</v>
      </c>
      <c r="AT354" s="24" t="s">
        <v>1528</v>
      </c>
    </row>
    <row r="355" spans="1:46" x14ac:dyDescent="0.5">
      <c r="A355" s="24">
        <v>406</v>
      </c>
      <c r="B355" s="24" t="s">
        <v>506</v>
      </c>
      <c r="C355" s="24"/>
      <c r="D355" s="24" t="s">
        <v>1529</v>
      </c>
      <c r="E355" s="24" t="s">
        <v>1530</v>
      </c>
      <c r="F355" s="77" t="str">
        <f t="shared" si="60"/>
        <v>Amazon Web Services EMEA SARL</v>
      </c>
      <c r="G355" s="24" t="s">
        <v>1529</v>
      </c>
      <c r="H355" s="24" t="s">
        <v>1531</v>
      </c>
      <c r="I355" s="24" t="s">
        <v>1330</v>
      </c>
      <c r="J355" s="24" t="s">
        <v>52</v>
      </c>
      <c r="K355" s="24" t="s">
        <v>1281</v>
      </c>
      <c r="L355" s="25">
        <v>43580</v>
      </c>
      <c r="M355" s="25">
        <v>45407</v>
      </c>
      <c r="N355" s="81">
        <f t="shared" si="67"/>
        <v>47233</v>
      </c>
      <c r="O355" s="77" t="str">
        <f t="shared" ca="1" si="68"/>
        <v>Live</v>
      </c>
      <c r="P355" s="77" t="str" cm="1">
        <f t="array" aca="1" ref="P355" ca="1">_xlfn.IFS((N355-TODAY())&gt;=547,"06 Expires over 18 months",(N355-TODAY())&gt;=365,"05 Expires in 18 months",(N355-TODAY())&gt;=183,"04 Expires in 12 months",(N355-TODAY())&gt;=92,"03 Expires in 6 months",(N355-TODAY())&gt;=31,"02 Expires in 3 months",(N355-TODAY())&gt;=0,"01 Expires in 30 days",(N355-TODAY())&gt;=-31,"01 Expired last 30 days",(N355-TODAY())&gt;=-92,"02 Expired last 3 months",(N355-TODAY())&gt;=-183,"03 Expired last 6 months",(N355-TODAY())&gt;=-365,"04 Expired last 12 months",(N355-TODAY())&gt;=-547,"05 Expired last 18 months",TRUE,"06 Expired over 18 months")</f>
        <v>06 Expires over 18 months</v>
      </c>
      <c r="Q355" s="65">
        <v>12500</v>
      </c>
      <c r="R355" s="84">
        <f t="shared" si="70"/>
        <v>125000</v>
      </c>
      <c r="S355" s="77" t="str" cm="1">
        <f t="array" ref="S355">_xlfn.IFS(R355&gt;5000000,"Gold",R355&gt;=500000,"Silver",R355&gt;30000,"Bronze",TRUE,"Transactional")</f>
        <v>Bronze</v>
      </c>
      <c r="T355" s="24" t="s">
        <v>54</v>
      </c>
      <c r="U355" s="101" t="s">
        <v>116</v>
      </c>
      <c r="V355" s="101" t="s">
        <v>569</v>
      </c>
      <c r="W355" s="77" t="str">
        <f t="shared" si="61"/>
        <v>Yes</v>
      </c>
      <c r="X355" s="77" t="str">
        <f>IFERROR(_xlfn.XLOOKUP(J355&amp;"||"&amp;K355,'Mapping Ref.'!$J$2:$J$538,'Mapping Ref.'!$K$2:$K$538),"")</f>
        <v>ICT</v>
      </c>
      <c r="Y355" s="77" t="str" cm="1">
        <f t="array" ref="Y355">_xlfn.IFS(R355&gt;2000000,"For Publication",R355&gt;100000,"PID",R355&gt;30000,"RFQ",TRUE,"Transactional")</f>
        <v>PID</v>
      </c>
      <c r="Z355" s="24" t="s">
        <v>101</v>
      </c>
      <c r="AA355" s="32">
        <v>60</v>
      </c>
      <c r="AB355" s="24">
        <v>60</v>
      </c>
      <c r="AC355" s="25">
        <v>43580</v>
      </c>
      <c r="AD355" s="24" t="s">
        <v>102</v>
      </c>
      <c r="AE355" s="24"/>
      <c r="AF355" s="24"/>
      <c r="AG355" s="24"/>
      <c r="AH355" s="24" t="s">
        <v>60</v>
      </c>
      <c r="AI355" s="24"/>
      <c r="AJ355" s="24" t="s">
        <v>60</v>
      </c>
      <c r="AK355" s="24"/>
      <c r="AL355" s="24"/>
      <c r="AM355" s="24"/>
      <c r="AN355" s="24"/>
      <c r="AO355" s="24"/>
      <c r="AP355" s="24" t="s">
        <v>60</v>
      </c>
      <c r="AQ355" s="24"/>
      <c r="AR355" s="24"/>
      <c r="AS355" s="89">
        <f t="shared" si="69"/>
        <v>120</v>
      </c>
      <c r="AT355" s="24" t="s">
        <v>1532</v>
      </c>
    </row>
    <row r="356" spans="1:46" x14ac:dyDescent="0.5">
      <c r="A356" s="24">
        <v>408</v>
      </c>
      <c r="B356" s="24"/>
      <c r="C356" s="24"/>
      <c r="D356" s="24" t="s">
        <v>1533</v>
      </c>
      <c r="E356" s="24" t="s">
        <v>1534</v>
      </c>
      <c r="F356" s="77" t="str">
        <f t="shared" si="60"/>
        <v>EQUALITY IN ORGANISATIONS</v>
      </c>
      <c r="G356" s="24" t="s">
        <v>1535</v>
      </c>
      <c r="H356" s="24" t="s">
        <v>1536</v>
      </c>
      <c r="I356" s="24" t="s">
        <v>51</v>
      </c>
      <c r="J356" s="24" t="s">
        <v>107</v>
      </c>
      <c r="K356" s="24" t="s">
        <v>1537</v>
      </c>
      <c r="L356" s="25">
        <v>43282</v>
      </c>
      <c r="M356" s="25">
        <v>44012</v>
      </c>
      <c r="N356" s="81">
        <f t="shared" si="67"/>
        <v>44377</v>
      </c>
      <c r="O356" s="77" t="str">
        <f t="shared" ca="1" si="68"/>
        <v>Expired</v>
      </c>
      <c r="P356" s="77" t="str" cm="1">
        <f t="array" aca="1" ref="P356" ca="1">_xlfn.IFS((N356-TODAY())&gt;=547,"06 Expires over 18 months",(N356-TODAY())&gt;=365,"05 Expires in 18 months",(N356-TODAY())&gt;=183,"04 Expires in 12 months",(N356-TODAY())&gt;=92,"03 Expires in 6 months",(N356-TODAY())&gt;=31,"02 Expires in 3 months",(N356-TODAY())&gt;=0,"01 Expires in 30 days",(N356-TODAY())&gt;=-31,"01 Expired last 30 days",(N356-TODAY())&gt;=-92,"02 Expired last 3 months",(N356-TODAY())&gt;=-183,"03 Expired last 6 months",(N356-TODAY())&gt;=-365,"04 Expired last 12 months",(N356-TODAY())&gt;=-547,"05 Expired last 18 months",TRUE,"06 Expired over 18 months")</f>
        <v>06 Expired over 18 months</v>
      </c>
      <c r="Q356" s="65">
        <v>12000</v>
      </c>
      <c r="R356" s="84">
        <f t="shared" si="70"/>
        <v>35000</v>
      </c>
      <c r="S356" s="77" t="str" cm="1">
        <f t="array" ref="S356">_xlfn.IFS(R356&gt;5000000,"Gold",R356&gt;=500000,"Silver",R356&gt;30000,"Bronze",TRUE,"Transactional")</f>
        <v>Bronze</v>
      </c>
      <c r="T356" s="24" t="s">
        <v>54</v>
      </c>
      <c r="U356" s="101" t="s">
        <v>109</v>
      </c>
      <c r="V356" s="101" t="s">
        <v>1146</v>
      </c>
      <c r="W356" s="77" t="str">
        <f t="shared" si="61"/>
        <v>Yes</v>
      </c>
      <c r="X356" s="77" t="str">
        <f>IFERROR(_xlfn.XLOOKUP(J356&amp;"||"&amp;K356,'Mapping Ref.'!$J$2:$J$538,'Mapping Ref.'!$K$2:$K$538),"")</f>
        <v>Construction &amp; Estates</v>
      </c>
      <c r="Y356" s="77" t="str" cm="1">
        <f t="array" ref="Y356">_xlfn.IFS(R356&gt;2000000,"For Publication",R356&gt;100000,"PID",R356&gt;30000,"RFQ",TRUE,"Transactional")</f>
        <v>RFQ</v>
      </c>
      <c r="Z356" s="24" t="s">
        <v>86</v>
      </c>
      <c r="AA356" s="32">
        <v>24</v>
      </c>
      <c r="AB356" s="24">
        <v>12</v>
      </c>
      <c r="AC356" s="25">
        <v>43580</v>
      </c>
      <c r="AD356" s="24" t="s">
        <v>58</v>
      </c>
      <c r="AE356" s="24">
        <v>0</v>
      </c>
      <c r="AF356" s="24"/>
      <c r="AG356" s="24"/>
      <c r="AH356" s="24" t="s">
        <v>59</v>
      </c>
      <c r="AI356" s="24"/>
      <c r="AJ356" s="24" t="s">
        <v>59</v>
      </c>
      <c r="AK356" s="24"/>
      <c r="AL356" s="24"/>
      <c r="AM356" s="24"/>
      <c r="AN356" s="24"/>
      <c r="AO356" s="24">
        <v>0</v>
      </c>
      <c r="AP356" s="24" t="s">
        <v>60</v>
      </c>
      <c r="AQ356" s="24"/>
      <c r="AR356" s="24"/>
      <c r="AS356" s="89">
        <f t="shared" si="69"/>
        <v>35</v>
      </c>
      <c r="AT356" s="24" t="s">
        <v>1538</v>
      </c>
    </row>
    <row r="357" spans="1:46" x14ac:dyDescent="0.5">
      <c r="A357" s="24">
        <v>410</v>
      </c>
      <c r="B357" s="24"/>
      <c r="C357" s="24" t="s">
        <v>77</v>
      </c>
      <c r="D357" s="24" t="s">
        <v>1539</v>
      </c>
      <c r="E357" s="24" t="s">
        <v>1540</v>
      </c>
      <c r="F357" s="77" t="str">
        <f t="shared" si="60"/>
        <v>K J EVANS ELECTRICAL LIMITED</v>
      </c>
      <c r="G357" s="24" t="s">
        <v>1541</v>
      </c>
      <c r="H357" s="24" t="s">
        <v>963</v>
      </c>
      <c r="I357" s="24" t="s">
        <v>1128</v>
      </c>
      <c r="J357" s="24" t="s">
        <v>190</v>
      </c>
      <c r="K357" s="24" t="s">
        <v>920</v>
      </c>
      <c r="L357" s="25">
        <v>43586</v>
      </c>
      <c r="M357" s="25">
        <v>43955</v>
      </c>
      <c r="N357" s="81">
        <f t="shared" si="67"/>
        <v>44320</v>
      </c>
      <c r="O357" s="77" t="str">
        <f t="shared" ca="1" si="68"/>
        <v>Expired</v>
      </c>
      <c r="P357" s="77" t="str" cm="1">
        <f t="array" aca="1" ref="P357" ca="1">_xlfn.IFS((N357-TODAY())&gt;=547,"06 Expires over 18 months",(N357-TODAY())&gt;=365,"05 Expires in 18 months",(N357-TODAY())&gt;=183,"04 Expires in 12 months",(N357-TODAY())&gt;=92,"03 Expires in 6 months",(N357-TODAY())&gt;=31,"02 Expires in 3 months",(N357-TODAY())&gt;=0,"01 Expires in 30 days",(N357-TODAY())&gt;=-31,"01 Expired last 30 days",(N357-TODAY())&gt;=-92,"02 Expired last 3 months",(N357-TODAY())&gt;=-183,"03 Expired last 6 months",(N357-TODAY())&gt;=-365,"04 Expired last 12 months",(N357-TODAY())&gt;=-547,"05 Expired last 18 months",TRUE,"06 Expired over 18 months")</f>
        <v>06 Expired over 18 months</v>
      </c>
      <c r="Q357" s="65">
        <v>350000</v>
      </c>
      <c r="R357" s="84">
        <f t="shared" si="70"/>
        <v>700000</v>
      </c>
      <c r="S357" s="77" t="str" cm="1">
        <f t="array" ref="S357">_xlfn.IFS(R357&gt;5000000,"Gold",R357&gt;=500000,"Silver",R357&gt;30000,"Bronze",TRUE,"Transactional")</f>
        <v>Silver</v>
      </c>
      <c r="T357" s="24" t="s">
        <v>54</v>
      </c>
      <c r="U357" s="101" t="s">
        <v>445</v>
      </c>
      <c r="V357" s="101" t="s">
        <v>874</v>
      </c>
      <c r="W357" s="77" t="str">
        <f t="shared" si="61"/>
        <v>Yes</v>
      </c>
      <c r="X357" s="77" t="str">
        <f>IFERROR(_xlfn.XLOOKUP(J357&amp;"||"&amp;K357,'Mapping Ref.'!$J$2:$J$538,'Mapping Ref.'!$K$2:$K$538),"")</f>
        <v>Construction &amp; Estates</v>
      </c>
      <c r="Y357" s="77" t="str" cm="1">
        <f t="array" ref="Y357">_xlfn.IFS(R357&gt;2000000,"For Publication",R357&gt;100000,"PID",R357&gt;30000,"RFQ",TRUE,"Transactional")</f>
        <v>PID</v>
      </c>
      <c r="Z357" s="24" t="s">
        <v>71</v>
      </c>
      <c r="AA357" s="32">
        <v>12</v>
      </c>
      <c r="AB357" s="24">
        <v>12</v>
      </c>
      <c r="AC357" s="25">
        <v>43586</v>
      </c>
      <c r="AD357" s="24" t="s">
        <v>326</v>
      </c>
      <c r="AE357" s="24"/>
      <c r="AF357" s="24"/>
      <c r="AG357" s="24"/>
      <c r="AH357" s="24" t="s">
        <v>59</v>
      </c>
      <c r="AI357" s="24"/>
      <c r="AJ357" s="24" t="s">
        <v>60</v>
      </c>
      <c r="AK357" s="24"/>
      <c r="AL357" s="24"/>
      <c r="AM357" s="24"/>
      <c r="AN357" s="24"/>
      <c r="AO357" s="24">
        <v>0</v>
      </c>
      <c r="AP357" s="24" t="s">
        <v>60</v>
      </c>
      <c r="AQ357" s="24"/>
      <c r="AR357" s="24"/>
      <c r="AS357" s="89">
        <f t="shared" si="69"/>
        <v>24</v>
      </c>
      <c r="AT357" s="24" t="s">
        <v>1542</v>
      </c>
    </row>
    <row r="358" spans="1:46" x14ac:dyDescent="0.5">
      <c r="A358" s="24">
        <v>411</v>
      </c>
      <c r="B358" s="24"/>
      <c r="C358" s="24" t="s">
        <v>77</v>
      </c>
      <c r="D358" s="24" t="s">
        <v>1543</v>
      </c>
      <c r="E358" s="24" t="s">
        <v>1544</v>
      </c>
      <c r="F358" s="77" t="str">
        <f t="shared" si="60"/>
        <v>SLOANE DEMOLITION &amp; DISMANTLING LIMITED</v>
      </c>
      <c r="G358" s="24" t="s">
        <v>1470</v>
      </c>
      <c r="H358" s="24" t="s">
        <v>963</v>
      </c>
      <c r="I358" s="24" t="s">
        <v>1128</v>
      </c>
      <c r="J358" s="24" t="s">
        <v>190</v>
      </c>
      <c r="K358" s="24" t="s">
        <v>920</v>
      </c>
      <c r="L358" s="25">
        <v>43586</v>
      </c>
      <c r="M358" s="25">
        <v>43953</v>
      </c>
      <c r="N358" s="81">
        <f t="shared" si="67"/>
        <v>44318</v>
      </c>
      <c r="O358" s="77" t="str">
        <f t="shared" ca="1" si="68"/>
        <v>Expired</v>
      </c>
      <c r="P358" s="77" t="str" cm="1">
        <f t="array" aca="1" ref="P358" ca="1">_xlfn.IFS((N358-TODAY())&gt;=547,"06 Expires over 18 months",(N358-TODAY())&gt;=365,"05 Expires in 18 months",(N358-TODAY())&gt;=183,"04 Expires in 12 months",(N358-TODAY())&gt;=92,"03 Expires in 6 months",(N358-TODAY())&gt;=31,"02 Expires in 3 months",(N358-TODAY())&gt;=0,"01 Expires in 30 days",(N358-TODAY())&gt;=-31,"01 Expired last 30 days",(N358-TODAY())&gt;=-92,"02 Expired last 3 months",(N358-TODAY())&gt;=-183,"03 Expired last 6 months",(N358-TODAY())&gt;=-365,"04 Expired last 12 months",(N358-TODAY())&gt;=-547,"05 Expired last 18 months",TRUE,"06 Expired over 18 months")</f>
        <v>06 Expired over 18 months</v>
      </c>
      <c r="Q358" s="65">
        <v>130000</v>
      </c>
      <c r="R358" s="84">
        <f t="shared" si="70"/>
        <v>260000</v>
      </c>
      <c r="S358" s="77" t="str" cm="1">
        <f t="array" ref="S358">_xlfn.IFS(R358&gt;5000000,"Gold",R358&gt;=500000,"Silver",R358&gt;30000,"Bronze",TRUE,"Transactional")</f>
        <v>Bronze</v>
      </c>
      <c r="T358" s="24" t="s">
        <v>54</v>
      </c>
      <c r="U358" s="101" t="s">
        <v>99</v>
      </c>
      <c r="V358" s="101" t="s">
        <v>100</v>
      </c>
      <c r="W358" s="77" t="str">
        <f t="shared" si="61"/>
        <v>Yes</v>
      </c>
      <c r="X358" s="77" t="str">
        <f>IFERROR(_xlfn.XLOOKUP(J358&amp;"||"&amp;K358,'Mapping Ref.'!$J$2:$J$538,'Mapping Ref.'!$K$2:$K$538),"")</f>
        <v>Construction &amp; Estates</v>
      </c>
      <c r="Y358" s="77" t="str" cm="1">
        <f t="array" ref="Y358">_xlfn.IFS(R358&gt;2000000,"For Publication",R358&gt;100000,"PID",R358&gt;30000,"RFQ",TRUE,"Transactional")</f>
        <v>PID</v>
      </c>
      <c r="Z358" s="24" t="s">
        <v>71</v>
      </c>
      <c r="AA358" s="32">
        <v>12</v>
      </c>
      <c r="AB358" s="24">
        <v>12</v>
      </c>
      <c r="AC358" s="25">
        <v>43586</v>
      </c>
      <c r="AD358" s="24" t="s">
        <v>58</v>
      </c>
      <c r="AE358" s="24"/>
      <c r="AF358" s="24"/>
      <c r="AG358" s="24"/>
      <c r="AH358" s="24" t="s">
        <v>59</v>
      </c>
      <c r="AI358" s="24"/>
      <c r="AJ358" s="24" t="s">
        <v>60</v>
      </c>
      <c r="AK358" s="24"/>
      <c r="AL358" s="24"/>
      <c r="AM358" s="24"/>
      <c r="AN358" s="24"/>
      <c r="AO358" s="24">
        <v>0</v>
      </c>
      <c r="AP358" s="24" t="s">
        <v>60</v>
      </c>
      <c r="AQ358" s="24"/>
      <c r="AR358" s="24"/>
      <c r="AS358" s="89">
        <f t="shared" si="69"/>
        <v>24</v>
      </c>
      <c r="AT358" s="24" t="s">
        <v>1471</v>
      </c>
    </row>
    <row r="359" spans="1:46" x14ac:dyDescent="0.5">
      <c r="A359" s="24">
        <v>412</v>
      </c>
      <c r="B359" s="24"/>
      <c r="C359" s="24"/>
      <c r="D359" s="24" t="s">
        <v>1545</v>
      </c>
      <c r="E359" s="24" t="s">
        <v>1546</v>
      </c>
      <c r="F359" s="77" t="str">
        <f t="shared" si="60"/>
        <v>KC SERVICES GROUP LIMITED</v>
      </c>
      <c r="G359" s="24" t="s">
        <v>1547</v>
      </c>
      <c r="H359" s="24" t="s">
        <v>963</v>
      </c>
      <c r="I359" s="24" t="s">
        <v>1128</v>
      </c>
      <c r="J359" s="24" t="s">
        <v>190</v>
      </c>
      <c r="K359" s="24" t="s">
        <v>920</v>
      </c>
      <c r="L359" s="25">
        <v>43586</v>
      </c>
      <c r="M359" s="25">
        <v>43953</v>
      </c>
      <c r="N359" s="81">
        <f t="shared" si="67"/>
        <v>44318</v>
      </c>
      <c r="O359" s="77" t="str">
        <f t="shared" ca="1" si="68"/>
        <v>Expired</v>
      </c>
      <c r="P359" s="77" t="str" cm="1">
        <f t="array" aca="1" ref="P359" ca="1">_xlfn.IFS((N359-TODAY())&gt;=547,"06 Expires over 18 months",(N359-TODAY())&gt;=365,"05 Expires in 18 months",(N359-TODAY())&gt;=183,"04 Expires in 12 months",(N359-TODAY())&gt;=92,"03 Expires in 6 months",(N359-TODAY())&gt;=31,"02 Expires in 3 months",(N359-TODAY())&gt;=0,"01 Expires in 30 days",(N359-TODAY())&gt;=-31,"01 Expired last 30 days",(N359-TODAY())&gt;=-92,"02 Expired last 3 months",(N359-TODAY())&gt;=-183,"03 Expired last 6 months",(N359-TODAY())&gt;=-365,"04 Expired last 12 months",(N359-TODAY())&gt;=-547,"05 Expired last 18 months",TRUE,"06 Expired over 18 months")</f>
        <v>06 Expired over 18 months</v>
      </c>
      <c r="Q359" s="65">
        <v>60000</v>
      </c>
      <c r="R359" s="84">
        <f t="shared" si="70"/>
        <v>120000</v>
      </c>
      <c r="S359" s="77" t="str" cm="1">
        <f t="array" ref="S359">_xlfn.IFS(R359&gt;5000000,"Gold",R359&gt;=500000,"Silver",R359&gt;30000,"Bronze",TRUE,"Transactional")</f>
        <v>Bronze</v>
      </c>
      <c r="T359" s="24" t="s">
        <v>54</v>
      </c>
      <c r="U359" s="101" t="s">
        <v>116</v>
      </c>
      <c r="V359" s="101" t="s">
        <v>70</v>
      </c>
      <c r="W359" s="77" t="str">
        <f t="shared" si="61"/>
        <v>Yes</v>
      </c>
      <c r="X359" s="77" t="str">
        <f>IFERROR(_xlfn.XLOOKUP(J359&amp;"||"&amp;K359,'Mapping Ref.'!$J$2:$J$538,'Mapping Ref.'!$K$2:$K$538),"")</f>
        <v>Construction &amp; Estates</v>
      </c>
      <c r="Y359" s="77" t="str" cm="1">
        <f t="array" ref="Y359">_xlfn.IFS(R359&gt;2000000,"For Publication",R359&gt;100000,"PID",R359&gt;30000,"RFQ",TRUE,"Transactional")</f>
        <v>PID</v>
      </c>
      <c r="Z359" s="24" t="s">
        <v>71</v>
      </c>
      <c r="AA359" s="32">
        <v>12</v>
      </c>
      <c r="AB359" s="24">
        <v>12</v>
      </c>
      <c r="AC359" s="25">
        <v>43587</v>
      </c>
      <c r="AD359" s="24" t="s">
        <v>58</v>
      </c>
      <c r="AE359" s="24"/>
      <c r="AF359" s="24"/>
      <c r="AG359" s="24"/>
      <c r="AH359" s="24" t="s">
        <v>59</v>
      </c>
      <c r="AI359" s="24"/>
      <c r="AJ359" s="24" t="s">
        <v>60</v>
      </c>
      <c r="AK359" s="24"/>
      <c r="AL359" s="24"/>
      <c r="AM359" s="24"/>
      <c r="AN359" s="24"/>
      <c r="AO359" s="24">
        <v>0</v>
      </c>
      <c r="AP359" s="24" t="s">
        <v>60</v>
      </c>
      <c r="AQ359" s="24"/>
      <c r="AR359" s="24"/>
      <c r="AS359" s="89">
        <f t="shared" si="69"/>
        <v>24</v>
      </c>
      <c r="AT359" s="24" t="s">
        <v>1548</v>
      </c>
    </row>
    <row r="360" spans="1:46" x14ac:dyDescent="0.5">
      <c r="A360" s="24">
        <v>413</v>
      </c>
      <c r="B360" s="24" t="s">
        <v>340</v>
      </c>
      <c r="C360" s="24" t="s">
        <v>77</v>
      </c>
      <c r="D360" s="24" t="s">
        <v>1549</v>
      </c>
      <c r="E360" s="24" t="s">
        <v>1550</v>
      </c>
      <c r="F360" s="77" t="str">
        <f t="shared" si="60"/>
        <v>CPOMS SYSTEMS LIMITED</v>
      </c>
      <c r="G360" s="24" t="s">
        <v>1551</v>
      </c>
      <c r="H360" s="24" t="s">
        <v>1552</v>
      </c>
      <c r="I360" s="24" t="s">
        <v>1552</v>
      </c>
      <c r="J360" s="24" t="s">
        <v>190</v>
      </c>
      <c r="K360" s="29" t="s">
        <v>1553</v>
      </c>
      <c r="L360" s="25">
        <v>43587</v>
      </c>
      <c r="M360" s="25">
        <v>44074</v>
      </c>
      <c r="N360" s="81">
        <f t="shared" si="67"/>
        <v>44804</v>
      </c>
      <c r="O360" s="77" t="str">
        <f t="shared" ca="1" si="68"/>
        <v>Expired</v>
      </c>
      <c r="P360" s="77" t="str" cm="1">
        <f t="array" aca="1" ref="P360" ca="1">_xlfn.IFS((N360-TODAY())&gt;=547,"06 Expires over 18 months",(N360-TODAY())&gt;=365,"05 Expires in 18 months",(N360-TODAY())&gt;=183,"04 Expires in 12 months",(N360-TODAY())&gt;=92,"03 Expires in 6 months",(N360-TODAY())&gt;=31,"02 Expires in 3 months",(N360-TODAY())&gt;=0,"01 Expires in 30 days",(N360-TODAY())&gt;=-31,"01 Expired last 30 days",(N360-TODAY())&gt;=-92,"02 Expired last 3 months",(N360-TODAY())&gt;=-183,"03 Expired last 6 months",(N360-TODAY())&gt;=-365,"04 Expired last 12 months",(N360-TODAY())&gt;=-547,"05 Expired last 18 months",TRUE,"06 Expired over 18 months")</f>
        <v>06 Expired over 18 months</v>
      </c>
      <c r="Q360" s="65">
        <v>1000</v>
      </c>
      <c r="R360" s="84">
        <f t="shared" si="70"/>
        <v>3250</v>
      </c>
      <c r="S360" s="77" t="str" cm="1">
        <f t="array" ref="S360">_xlfn.IFS(R360&gt;5000000,"Gold",R360&gt;=500000,"Silver",R360&gt;30000,"Bronze",TRUE,"Transactional")</f>
        <v>Transactional</v>
      </c>
      <c r="T360" s="24" t="s">
        <v>54</v>
      </c>
      <c r="U360" s="101" t="s">
        <v>116</v>
      </c>
      <c r="V360" s="101" t="s">
        <v>569</v>
      </c>
      <c r="W360" s="77" t="str">
        <f t="shared" si="61"/>
        <v>Yes</v>
      </c>
      <c r="X360" s="77" t="str">
        <f>IFERROR(_xlfn.XLOOKUP(J360&amp;"||"&amp;K360,'Mapping Ref.'!$J$2:$J$538,'Mapping Ref.'!$K$2:$K$538),"")</f>
        <v>Childrens &amp; Adults</v>
      </c>
      <c r="Y360" s="77" t="str" cm="1">
        <f t="array" ref="Y360">_xlfn.IFS(R360&gt;2000000,"For Publication",R360&gt;100000,"PID",R360&gt;30000,"RFQ",TRUE,"Transactional")</f>
        <v>Transactional</v>
      </c>
      <c r="Z360" s="24" t="s">
        <v>101</v>
      </c>
      <c r="AA360" s="32">
        <v>24</v>
      </c>
      <c r="AB360" s="24">
        <v>24</v>
      </c>
      <c r="AC360" s="25">
        <v>43587</v>
      </c>
      <c r="AD360" s="24" t="s">
        <v>1066</v>
      </c>
      <c r="AE360" s="24"/>
      <c r="AF360" s="24"/>
      <c r="AG360" s="24"/>
      <c r="AH360" s="24" t="s">
        <v>59</v>
      </c>
      <c r="AI360" s="24"/>
      <c r="AJ360" s="24" t="s">
        <v>60</v>
      </c>
      <c r="AK360" s="24"/>
      <c r="AL360" s="24"/>
      <c r="AM360" s="24"/>
      <c r="AN360" s="24"/>
      <c r="AO360" s="24"/>
      <c r="AP360" s="24" t="s">
        <v>60</v>
      </c>
      <c r="AQ360" s="24"/>
      <c r="AR360" s="24"/>
      <c r="AS360" s="89">
        <f t="shared" si="69"/>
        <v>39</v>
      </c>
      <c r="AT360" s="24" t="s">
        <v>1554</v>
      </c>
    </row>
    <row r="361" spans="1:46" x14ac:dyDescent="0.5">
      <c r="A361" s="24">
        <v>414</v>
      </c>
      <c r="B361" s="24"/>
      <c r="C361" s="24"/>
      <c r="D361" s="24" t="s">
        <v>1555</v>
      </c>
      <c r="E361" s="24" t="s">
        <v>1556</v>
      </c>
      <c r="F361" s="77" t="str">
        <f t="shared" si="60"/>
        <v>LAVANYA REGUNATHAN-FISCHER</v>
      </c>
      <c r="G361" s="24" t="s">
        <v>1557</v>
      </c>
      <c r="H361" s="24" t="s">
        <v>1420</v>
      </c>
      <c r="I361" s="24" t="s">
        <v>1420</v>
      </c>
      <c r="J361" s="24" t="s">
        <v>52</v>
      </c>
      <c r="K361" s="24" t="s">
        <v>1558</v>
      </c>
      <c r="L361" s="25">
        <v>43592</v>
      </c>
      <c r="M361" s="25"/>
      <c r="N361" s="81"/>
      <c r="O361" s="77" t="s">
        <v>712</v>
      </c>
      <c r="P361" s="77"/>
      <c r="Q361" s="65">
        <v>10000</v>
      </c>
      <c r="R361" s="84">
        <f t="shared" si="70"/>
        <v>10000</v>
      </c>
      <c r="S361" s="77" t="str" cm="1">
        <f t="array" ref="S361">_xlfn.IFS(R361&gt;5000000,"Gold",R361&gt;=500000,"Silver",R361&gt;30000,"Bronze",TRUE,"Transactional")</f>
        <v>Transactional</v>
      </c>
      <c r="T361" s="24" t="s">
        <v>54</v>
      </c>
      <c r="U361" s="101" t="s">
        <v>455</v>
      </c>
      <c r="V361" s="101" t="s">
        <v>822</v>
      </c>
      <c r="W361" s="77" t="str">
        <f t="shared" si="61"/>
        <v>Yes</v>
      </c>
      <c r="X361" s="77" t="str">
        <f>IFERROR(_xlfn.XLOOKUP(J361&amp;"||"&amp;K361,'Mapping Ref.'!$J$2:$J$538,'Mapping Ref.'!$K$2:$K$538),"")</f>
        <v>Corporate</v>
      </c>
      <c r="Y361" s="77" t="str" cm="1">
        <f t="array" ref="Y361">_xlfn.IFS(R361&gt;2000000,"For Publication",R361&gt;100000,"PID",R361&gt;30000,"RFQ",TRUE,"Transactional")</f>
        <v>Transactional</v>
      </c>
      <c r="Z361" s="24" t="s">
        <v>101</v>
      </c>
      <c r="AA361" s="32">
        <v>60</v>
      </c>
      <c r="AB361" s="24">
        <v>60</v>
      </c>
      <c r="AC361" s="25">
        <v>43592</v>
      </c>
      <c r="AD361" s="24" t="s">
        <v>102</v>
      </c>
      <c r="AE361" s="24"/>
      <c r="AF361" s="24"/>
      <c r="AG361" s="24"/>
      <c r="AH361" s="24" t="s">
        <v>60</v>
      </c>
      <c r="AI361" s="24"/>
      <c r="AJ361" s="24" t="s">
        <v>60</v>
      </c>
      <c r="AK361" s="24"/>
      <c r="AL361" s="24"/>
      <c r="AM361" s="24"/>
      <c r="AN361" s="24"/>
      <c r="AO361" s="24"/>
      <c r="AP361" s="24" t="s">
        <v>60</v>
      </c>
      <c r="AQ361" s="24"/>
      <c r="AR361" s="24"/>
      <c r="AS361" s="89">
        <v>0</v>
      </c>
      <c r="AT361" s="24" t="s">
        <v>1559</v>
      </c>
    </row>
    <row r="362" spans="1:46" x14ac:dyDescent="0.5">
      <c r="A362" s="24">
        <v>415</v>
      </c>
      <c r="B362" s="24"/>
      <c r="C362" s="24"/>
      <c r="D362" s="24" t="s">
        <v>1560</v>
      </c>
      <c r="E362" s="24" t="s">
        <v>1561</v>
      </c>
      <c r="F362" s="77" t="str">
        <f t="shared" si="60"/>
        <v>JANET GOTHELF T/A CLEARER PERSPECTIVES</v>
      </c>
      <c r="G362" s="24" t="s">
        <v>1562</v>
      </c>
      <c r="H362" s="24" t="s">
        <v>1563</v>
      </c>
      <c r="I362" s="24" t="s">
        <v>1563</v>
      </c>
      <c r="J362" s="24" t="s">
        <v>190</v>
      </c>
      <c r="K362" s="24" t="s">
        <v>467</v>
      </c>
      <c r="L362" s="25">
        <v>43405</v>
      </c>
      <c r="M362" s="25">
        <v>43708</v>
      </c>
      <c r="N362" s="81">
        <f t="shared" ref="N362:N368" si="71">EDATE(M362,AB362)</f>
        <v>43708</v>
      </c>
      <c r="O362" s="77" t="str">
        <f t="shared" ref="O362:O368" ca="1" si="72">IF(N362&lt;TODAY(),"Expired","Live")</f>
        <v>Expired</v>
      </c>
      <c r="P362" s="77" t="str" cm="1">
        <f t="array" aca="1" ref="P362" ca="1">_xlfn.IFS((N362-TODAY())&gt;=547,"06 Expires over 18 months",(N362-TODAY())&gt;=365,"05 Expires in 18 months",(N362-TODAY())&gt;=183,"04 Expires in 12 months",(N362-TODAY())&gt;=92,"03 Expires in 6 months",(N362-TODAY())&gt;=31,"02 Expires in 3 months",(N362-TODAY())&gt;=0,"01 Expires in 30 days",(N362-TODAY())&gt;=-31,"01 Expired last 30 days",(N362-TODAY())&gt;=-92,"02 Expired last 3 months",(N362-TODAY())&gt;=-183,"03 Expired last 6 months",(N362-TODAY())&gt;=-365,"04 Expired last 12 months",(N362-TODAY())&gt;=-547,"05 Expired last 18 months",TRUE,"06 Expired over 18 months")</f>
        <v>06 Expired over 18 months</v>
      </c>
      <c r="Q362" s="65">
        <v>1600</v>
      </c>
      <c r="R362" s="84">
        <f t="shared" si="70"/>
        <v>1600</v>
      </c>
      <c r="S362" s="77" t="str" cm="1">
        <f t="array" ref="S362">_xlfn.IFS(R362&gt;5000000,"Gold",R362&gt;=500000,"Silver",R362&gt;30000,"Bronze",TRUE,"Transactional")</f>
        <v>Transactional</v>
      </c>
      <c r="T362" s="24" t="s">
        <v>54</v>
      </c>
      <c r="U362" s="101" t="s">
        <v>69</v>
      </c>
      <c r="V362" s="101" t="s">
        <v>177</v>
      </c>
      <c r="W362" s="77" t="str">
        <f t="shared" si="61"/>
        <v>No</v>
      </c>
      <c r="X362" s="77" t="str">
        <f>IFERROR(_xlfn.XLOOKUP(J362&amp;"||"&amp;K362,'Mapping Ref.'!$J$2:$J$538,'Mapping Ref.'!$K$2:$K$538),"")</f>
        <v>Childrens &amp; Adults</v>
      </c>
      <c r="Y362" s="77" t="str" cm="1">
        <f t="array" ref="Y362">_xlfn.IFS(R362&gt;2000000,"For Publication",R362&gt;100000,"PID",R362&gt;30000,"RFQ",TRUE,"Transactional")</f>
        <v>Transactional</v>
      </c>
      <c r="Z362" s="24" t="s">
        <v>101</v>
      </c>
      <c r="AA362" s="32">
        <v>9</v>
      </c>
      <c r="AB362" s="24">
        <v>0</v>
      </c>
      <c r="AC362" s="25">
        <v>43593</v>
      </c>
      <c r="AD362" s="24" t="s">
        <v>58</v>
      </c>
      <c r="AE362" s="24">
        <v>0</v>
      </c>
      <c r="AF362" s="24"/>
      <c r="AG362" s="24"/>
      <c r="AH362" s="24" t="s">
        <v>60</v>
      </c>
      <c r="AI362" s="24"/>
      <c r="AJ362" s="24" t="s">
        <v>59</v>
      </c>
      <c r="AK362" s="24"/>
      <c r="AL362" s="24"/>
      <c r="AM362" s="24"/>
      <c r="AN362" s="24"/>
      <c r="AO362" s="24">
        <v>0</v>
      </c>
      <c r="AP362" s="24" t="s">
        <v>60</v>
      </c>
      <c r="AQ362" s="24"/>
      <c r="AR362" s="24"/>
      <c r="AS362" s="89">
        <f t="shared" ref="AS362:AS368" si="73">DATEDIF(L362,N362,"m")</f>
        <v>9</v>
      </c>
      <c r="AT362" s="24" t="s">
        <v>1564</v>
      </c>
    </row>
    <row r="363" spans="1:46" x14ac:dyDescent="0.5">
      <c r="A363" s="24">
        <v>416</v>
      </c>
      <c r="B363" s="24"/>
      <c r="C363" s="24" t="s">
        <v>77</v>
      </c>
      <c r="D363" s="24" t="s">
        <v>1565</v>
      </c>
      <c r="E363" s="24" t="s">
        <v>1566</v>
      </c>
      <c r="F363" s="77" t="str">
        <f t="shared" si="60"/>
        <v>SUPPORT FOR LIVING LTD</v>
      </c>
      <c r="G363" s="24" t="s">
        <v>277</v>
      </c>
      <c r="H363" s="24" t="s">
        <v>749</v>
      </c>
      <c r="I363" s="24" t="s">
        <v>749</v>
      </c>
      <c r="J363" s="24" t="s">
        <v>66</v>
      </c>
      <c r="K363" s="24" t="s">
        <v>1567</v>
      </c>
      <c r="L363" s="25">
        <v>43556</v>
      </c>
      <c r="M363" s="25">
        <v>43921</v>
      </c>
      <c r="N363" s="81">
        <f t="shared" si="71"/>
        <v>43921</v>
      </c>
      <c r="O363" s="77" t="str">
        <f t="shared" ca="1" si="72"/>
        <v>Expired</v>
      </c>
      <c r="P363" s="77" t="str" cm="1">
        <f t="array" aca="1" ref="P363" ca="1">_xlfn.IFS((N363-TODAY())&gt;=547,"06 Expires over 18 months",(N363-TODAY())&gt;=365,"05 Expires in 18 months",(N363-TODAY())&gt;=183,"04 Expires in 12 months",(N363-TODAY())&gt;=92,"03 Expires in 6 months",(N363-TODAY())&gt;=31,"02 Expires in 3 months",(N363-TODAY())&gt;=0,"01 Expires in 30 days",(N363-TODAY())&gt;=-31,"01 Expired last 30 days",(N363-TODAY())&gt;=-92,"02 Expired last 3 months",(N363-TODAY())&gt;=-183,"03 Expired last 6 months",(N363-TODAY())&gt;=-365,"04 Expired last 12 months",(N363-TODAY())&gt;=-547,"05 Expired last 18 months",TRUE,"06 Expired over 18 months")</f>
        <v>06 Expired over 18 months</v>
      </c>
      <c r="Q363" s="65">
        <v>44000</v>
      </c>
      <c r="R363" s="84">
        <f t="shared" si="70"/>
        <v>44000</v>
      </c>
      <c r="S363" s="77" t="str" cm="1">
        <f t="array" ref="S363">_xlfn.IFS(R363&gt;5000000,"Gold",R363&gt;=500000,"Silver",R363&gt;30000,"Bronze",TRUE,"Transactional")</f>
        <v>Bronze</v>
      </c>
      <c r="T363" s="24" t="s">
        <v>54</v>
      </c>
      <c r="U363" s="101" t="s">
        <v>366</v>
      </c>
      <c r="V363" s="101" t="s">
        <v>367</v>
      </c>
      <c r="W363" s="77" t="str">
        <f t="shared" si="61"/>
        <v>No</v>
      </c>
      <c r="X363" s="77" t="str">
        <f>IFERROR(_xlfn.XLOOKUP(J363&amp;"||"&amp;K363,'Mapping Ref.'!$J$2:$J$538,'Mapping Ref.'!$K$2:$K$538),"")</f>
        <v>Childrens &amp; Adults</v>
      </c>
      <c r="Y363" s="77" t="str" cm="1">
        <f t="array" ref="Y363">_xlfn.IFS(R363&gt;2000000,"For Publication",R363&gt;100000,"PID",R363&gt;30000,"RFQ",TRUE,"Transactional")</f>
        <v>RFQ</v>
      </c>
      <c r="Z363" s="24" t="s">
        <v>86</v>
      </c>
      <c r="AA363" s="32">
        <v>12</v>
      </c>
      <c r="AB363" s="24">
        <v>0</v>
      </c>
      <c r="AC363" s="25">
        <v>43593</v>
      </c>
      <c r="AD363" s="24" t="s">
        <v>58</v>
      </c>
      <c r="AE363" s="24">
        <v>0</v>
      </c>
      <c r="AF363" s="24"/>
      <c r="AG363" s="24"/>
      <c r="AH363" s="24" t="s">
        <v>59</v>
      </c>
      <c r="AI363" s="24"/>
      <c r="AJ363" s="24" t="s">
        <v>59</v>
      </c>
      <c r="AK363" s="24"/>
      <c r="AL363" s="24"/>
      <c r="AM363" s="24"/>
      <c r="AN363" s="24"/>
      <c r="AO363" s="24">
        <v>0</v>
      </c>
      <c r="AP363" s="24" t="s">
        <v>60</v>
      </c>
      <c r="AQ363" s="24"/>
      <c r="AR363" s="24"/>
      <c r="AS363" s="89">
        <f t="shared" si="73"/>
        <v>11</v>
      </c>
      <c r="AT363" s="24" t="s">
        <v>278</v>
      </c>
    </row>
    <row r="364" spans="1:46" x14ac:dyDescent="0.5">
      <c r="A364" s="24">
        <v>417</v>
      </c>
      <c r="B364" s="24"/>
      <c r="C364" s="24"/>
      <c r="D364" s="24" t="s">
        <v>1568</v>
      </c>
      <c r="E364" s="24" t="s">
        <v>1569</v>
      </c>
      <c r="F364" s="77" t="str">
        <f t="shared" si="60"/>
        <v>VINCE CREATIVE LIMITED</v>
      </c>
      <c r="G364" s="24" t="s">
        <v>1570</v>
      </c>
      <c r="H364" s="24" t="s">
        <v>399</v>
      </c>
      <c r="I364" s="24" t="s">
        <v>1571</v>
      </c>
      <c r="J364" s="24" t="s">
        <v>107</v>
      </c>
      <c r="K364" s="24" t="s">
        <v>1572</v>
      </c>
      <c r="L364" s="25">
        <v>43594</v>
      </c>
      <c r="M364" s="25">
        <v>43677</v>
      </c>
      <c r="N364" s="81">
        <f t="shared" si="71"/>
        <v>44043</v>
      </c>
      <c r="O364" s="77" t="str">
        <f t="shared" ca="1" si="72"/>
        <v>Expired</v>
      </c>
      <c r="P364" s="77" t="str" cm="1">
        <f t="array" aca="1" ref="P364" ca="1">_xlfn.IFS((N364-TODAY())&gt;=547,"06 Expires over 18 months",(N364-TODAY())&gt;=365,"05 Expires in 18 months",(N364-TODAY())&gt;=183,"04 Expires in 12 months",(N364-TODAY())&gt;=92,"03 Expires in 6 months",(N364-TODAY())&gt;=31,"02 Expires in 3 months",(N364-TODAY())&gt;=0,"01 Expires in 30 days",(N364-TODAY())&gt;=-31,"01 Expired last 30 days",(N364-TODAY())&gt;=-92,"02 Expired last 3 months",(N364-TODAY())&gt;=-183,"03 Expired last 6 months",(N364-TODAY())&gt;=-365,"04 Expired last 12 months",(N364-TODAY())&gt;=-547,"05 Expired last 18 months",TRUE,"06 Expired over 18 months")</f>
        <v>06 Expired over 18 months</v>
      </c>
      <c r="Q364" s="65">
        <v>3757.56</v>
      </c>
      <c r="R364" s="84">
        <f t="shared" si="70"/>
        <v>4383.82</v>
      </c>
      <c r="S364" s="77" t="str" cm="1">
        <f t="array" ref="S364">_xlfn.IFS(R364&gt;5000000,"Gold",R364&gt;=500000,"Silver",R364&gt;30000,"Bronze",TRUE,"Transactional")</f>
        <v>Transactional</v>
      </c>
      <c r="T364" s="24" t="s">
        <v>54</v>
      </c>
      <c r="U364" s="101" t="s">
        <v>445</v>
      </c>
      <c r="V364" s="101" t="s">
        <v>810</v>
      </c>
      <c r="W364" s="77" t="str">
        <f t="shared" si="61"/>
        <v>Yes</v>
      </c>
      <c r="X364" s="77" t="str">
        <f>IFERROR(_xlfn.XLOOKUP(J364&amp;"||"&amp;K364,'Mapping Ref.'!$J$2:$J$538,'Mapping Ref.'!$K$2:$K$538),"")</f>
        <v>Construction &amp; Estates</v>
      </c>
      <c r="Y364" s="77" t="str" cm="1">
        <f t="array" ref="Y364">_xlfn.IFS(R364&gt;2000000,"For Publication",R364&gt;100000,"PID",R364&gt;30000,"RFQ",TRUE,"Transactional")</f>
        <v>Transactional</v>
      </c>
      <c r="Z364" s="24" t="s">
        <v>101</v>
      </c>
      <c r="AA364" s="32">
        <v>12</v>
      </c>
      <c r="AB364" s="24">
        <v>12</v>
      </c>
      <c r="AC364" s="25">
        <v>43594</v>
      </c>
      <c r="AD364" s="24" t="s">
        <v>102</v>
      </c>
      <c r="AE364" s="24"/>
      <c r="AF364" s="24"/>
      <c r="AG364" s="24"/>
      <c r="AH364" s="24" t="s">
        <v>60</v>
      </c>
      <c r="AI364" s="24"/>
      <c r="AJ364" s="24" t="s">
        <v>60</v>
      </c>
      <c r="AK364" s="24"/>
      <c r="AL364" s="24"/>
      <c r="AM364" s="24"/>
      <c r="AN364" s="24"/>
      <c r="AO364" s="24">
        <v>0</v>
      </c>
      <c r="AP364" s="24" t="s">
        <v>60</v>
      </c>
      <c r="AQ364" s="24"/>
      <c r="AR364" s="24"/>
      <c r="AS364" s="89">
        <f t="shared" si="73"/>
        <v>14</v>
      </c>
      <c r="AT364" s="24" t="s">
        <v>1573</v>
      </c>
    </row>
    <row r="365" spans="1:46" x14ac:dyDescent="0.5">
      <c r="A365" s="24">
        <v>418</v>
      </c>
      <c r="B365" s="24"/>
      <c r="C365" s="24"/>
      <c r="D365" s="24" t="s">
        <v>1574</v>
      </c>
      <c r="E365" s="24" t="s">
        <v>1575</v>
      </c>
      <c r="F365" s="77" t="str">
        <f t="shared" si="60"/>
        <v>DIGITAL DECOR UK LTD T/A ABSOLUTE DIGITAL</v>
      </c>
      <c r="G365" s="24" t="s">
        <v>1576</v>
      </c>
      <c r="H365" s="24" t="s">
        <v>1577</v>
      </c>
      <c r="I365" s="24" t="s">
        <v>1577</v>
      </c>
      <c r="J365" s="24" t="s">
        <v>107</v>
      </c>
      <c r="K365" s="24" t="s">
        <v>1578</v>
      </c>
      <c r="L365" s="25">
        <v>43595</v>
      </c>
      <c r="M365" s="25">
        <v>43960</v>
      </c>
      <c r="N365" s="81">
        <f t="shared" si="71"/>
        <v>44325</v>
      </c>
      <c r="O365" s="77" t="str">
        <f t="shared" ca="1" si="72"/>
        <v>Expired</v>
      </c>
      <c r="P365" s="77" t="str" cm="1">
        <f t="array" aca="1" ref="P365" ca="1">_xlfn.IFS((N365-TODAY())&gt;=547,"06 Expires over 18 months",(N365-TODAY())&gt;=365,"05 Expires in 18 months",(N365-TODAY())&gt;=183,"04 Expires in 12 months",(N365-TODAY())&gt;=92,"03 Expires in 6 months",(N365-TODAY())&gt;=31,"02 Expires in 3 months",(N365-TODAY())&gt;=0,"01 Expires in 30 days",(N365-TODAY())&gt;=-31,"01 Expired last 30 days",(N365-TODAY())&gt;=-92,"02 Expired last 3 months",(N365-TODAY())&gt;=-183,"03 Expired last 6 months",(N365-TODAY())&gt;=-365,"04 Expired last 12 months",(N365-TODAY())&gt;=-547,"05 Expired last 18 months",TRUE,"06 Expired over 18 months")</f>
        <v>06 Expired over 18 months</v>
      </c>
      <c r="Q365" s="65">
        <v>1600</v>
      </c>
      <c r="R365" s="84">
        <f t="shared" si="70"/>
        <v>3066.6666666666665</v>
      </c>
      <c r="S365" s="77" t="str" cm="1">
        <f t="array" ref="S365">_xlfn.IFS(R365&gt;5000000,"Gold",R365&gt;=500000,"Silver",R365&gt;30000,"Bronze",TRUE,"Transactional")</f>
        <v>Transactional</v>
      </c>
      <c r="T365" s="24" t="s">
        <v>54</v>
      </c>
      <c r="U365" s="101" t="s">
        <v>237</v>
      </c>
      <c r="V365" s="101" t="s">
        <v>238</v>
      </c>
      <c r="W365" s="77" t="str">
        <f t="shared" si="61"/>
        <v>Yes</v>
      </c>
      <c r="X365" s="77" t="str">
        <f>IFERROR(_xlfn.XLOOKUP(J365&amp;"||"&amp;K365,'Mapping Ref.'!$J$2:$J$538,'Mapping Ref.'!$K$2:$K$538),"")</f>
        <v>Construction &amp; Estates</v>
      </c>
      <c r="Y365" s="77" t="str" cm="1">
        <f t="array" ref="Y365">_xlfn.IFS(R365&gt;2000000,"For Publication",R365&gt;100000,"PID",R365&gt;30000,"RFQ",TRUE,"Transactional")</f>
        <v>Transactional</v>
      </c>
      <c r="Z365" s="24" t="s">
        <v>101</v>
      </c>
      <c r="AA365" s="32">
        <v>12</v>
      </c>
      <c r="AB365" s="24">
        <v>12</v>
      </c>
      <c r="AC365" s="25">
        <v>43595</v>
      </c>
      <c r="AD365" s="24" t="s">
        <v>102</v>
      </c>
      <c r="AE365" s="24">
        <v>0</v>
      </c>
      <c r="AF365" s="24"/>
      <c r="AG365" s="24"/>
      <c r="AH365" s="24" t="s">
        <v>59</v>
      </c>
      <c r="AI365" s="24"/>
      <c r="AJ365" s="24" t="s">
        <v>60</v>
      </c>
      <c r="AK365" s="24"/>
      <c r="AL365" s="24"/>
      <c r="AM365" s="24"/>
      <c r="AN365" s="24"/>
      <c r="AO365" s="24">
        <v>0</v>
      </c>
      <c r="AP365" s="24" t="s">
        <v>60</v>
      </c>
      <c r="AQ365" s="24"/>
      <c r="AR365" s="24"/>
      <c r="AS365" s="89">
        <f t="shared" si="73"/>
        <v>23</v>
      </c>
      <c r="AT365" s="24" t="s">
        <v>1579</v>
      </c>
    </row>
    <row r="366" spans="1:46" x14ac:dyDescent="0.5">
      <c r="A366" s="24">
        <v>419</v>
      </c>
      <c r="B366" s="24"/>
      <c r="C366" s="24"/>
      <c r="D366" s="24" t="s">
        <v>1580</v>
      </c>
      <c r="E366" s="24" t="s">
        <v>1581</v>
      </c>
      <c r="F366" s="77" t="str">
        <f t="shared" si="60"/>
        <v>HUP CONSULTING LIMITED</v>
      </c>
      <c r="G366" s="24" t="s">
        <v>1582</v>
      </c>
      <c r="H366" s="24" t="s">
        <v>1583</v>
      </c>
      <c r="I366" s="24" t="s">
        <v>1583</v>
      </c>
      <c r="J366" s="24" t="s">
        <v>107</v>
      </c>
      <c r="K366" s="24" t="s">
        <v>1584</v>
      </c>
      <c r="L366" s="25">
        <v>43564</v>
      </c>
      <c r="M366" s="25">
        <v>44652</v>
      </c>
      <c r="N366" s="81">
        <f t="shared" si="71"/>
        <v>45383</v>
      </c>
      <c r="O366" s="77" t="str">
        <f t="shared" ca="1" si="72"/>
        <v>Expired</v>
      </c>
      <c r="P366" s="77" t="str" cm="1">
        <f t="array" aca="1" ref="P366" ca="1">_xlfn.IFS((N366-TODAY())&gt;=547,"06 Expires over 18 months",(N366-TODAY())&gt;=365,"05 Expires in 18 months",(N366-TODAY())&gt;=183,"04 Expires in 12 months",(N366-TODAY())&gt;=92,"03 Expires in 6 months",(N366-TODAY())&gt;=31,"02 Expires in 3 months",(N366-TODAY())&gt;=0,"01 Expires in 30 days",(N366-TODAY())&gt;=-31,"01 Expired last 30 days",(N366-TODAY())&gt;=-92,"02 Expired last 3 months",(N366-TODAY())&gt;=-183,"03 Expired last 6 months",(N366-TODAY())&gt;=-365,"04 Expired last 12 months",(N366-TODAY())&gt;=-547,"05 Expired last 18 months",TRUE,"06 Expired over 18 months")</f>
        <v>06 Expired over 18 months</v>
      </c>
      <c r="Q366" s="65">
        <v>12000</v>
      </c>
      <c r="R366" s="84">
        <f t="shared" si="70"/>
        <v>59000</v>
      </c>
      <c r="S366" s="77" t="str" cm="1">
        <f t="array" ref="S366">_xlfn.IFS(R366&gt;5000000,"Gold",R366&gt;=500000,"Silver",R366&gt;30000,"Bronze",TRUE,"Transactional")</f>
        <v>Bronze</v>
      </c>
      <c r="T366" s="24" t="s">
        <v>122</v>
      </c>
      <c r="U366" s="101" t="s">
        <v>84</v>
      </c>
      <c r="V366" s="101" t="s">
        <v>157</v>
      </c>
      <c r="W366" s="77" t="str">
        <f t="shared" si="61"/>
        <v>Yes</v>
      </c>
      <c r="X366" s="77" t="str">
        <f>IFERROR(_xlfn.XLOOKUP(J366&amp;"||"&amp;K366,'Mapping Ref.'!$J$2:$J$538,'Mapping Ref.'!$K$2:$K$538),"")</f>
        <v>Construction &amp; Estates</v>
      </c>
      <c r="Y366" s="77" t="str" cm="1">
        <f t="array" ref="Y366">_xlfn.IFS(R366&gt;2000000,"For Publication",R366&gt;100000,"PID",R366&gt;30000,"RFQ",TRUE,"Transactional")</f>
        <v>RFQ</v>
      </c>
      <c r="Z366" s="24" t="s">
        <v>101</v>
      </c>
      <c r="AA366" s="32">
        <v>24</v>
      </c>
      <c r="AB366" s="24">
        <v>24</v>
      </c>
      <c r="AC366" s="25">
        <v>43595</v>
      </c>
      <c r="AD366" s="24" t="s">
        <v>58</v>
      </c>
      <c r="AE366" s="24">
        <v>11002800</v>
      </c>
      <c r="AF366" s="24"/>
      <c r="AG366" s="24"/>
      <c r="AH366" s="24" t="s">
        <v>60</v>
      </c>
      <c r="AI366" s="24"/>
      <c r="AJ366" s="24" t="s">
        <v>60</v>
      </c>
      <c r="AK366" s="24"/>
      <c r="AL366" s="24"/>
      <c r="AM366" s="24"/>
      <c r="AN366" s="24"/>
      <c r="AO366" s="24">
        <v>0</v>
      </c>
      <c r="AP366" s="24" t="s">
        <v>60</v>
      </c>
      <c r="AQ366" s="24"/>
      <c r="AR366" s="24"/>
      <c r="AS366" s="89">
        <f t="shared" si="73"/>
        <v>59</v>
      </c>
      <c r="AT366" s="24" t="s">
        <v>1585</v>
      </c>
    </row>
    <row r="367" spans="1:46" x14ac:dyDescent="0.5">
      <c r="A367" s="24">
        <v>420</v>
      </c>
      <c r="B367" s="24"/>
      <c r="C367" s="24"/>
      <c r="D367" s="24" t="s">
        <v>1568</v>
      </c>
      <c r="E367" s="24" t="s">
        <v>1586</v>
      </c>
      <c r="F367" s="77" t="str">
        <f t="shared" si="60"/>
        <v>MR J R HARTLEY T/A TABLES PLUS</v>
      </c>
      <c r="G367" s="24" t="s">
        <v>1587</v>
      </c>
      <c r="H367" s="24" t="s">
        <v>1571</v>
      </c>
      <c r="I367" s="24" t="s">
        <v>1571</v>
      </c>
      <c r="J367" s="24" t="s">
        <v>107</v>
      </c>
      <c r="K367" s="24" t="s">
        <v>1572</v>
      </c>
      <c r="L367" s="25">
        <v>43598</v>
      </c>
      <c r="M367" s="25">
        <v>43964</v>
      </c>
      <c r="N367" s="81">
        <f t="shared" si="71"/>
        <v>43964</v>
      </c>
      <c r="O367" s="77" t="str">
        <f t="shared" ca="1" si="72"/>
        <v>Expired</v>
      </c>
      <c r="P367" s="77" t="str" cm="1">
        <f t="array" aca="1" ref="P367" ca="1">_xlfn.IFS((N367-TODAY())&gt;=547,"06 Expires over 18 months",(N367-TODAY())&gt;=365,"05 Expires in 18 months",(N367-TODAY())&gt;=183,"04 Expires in 12 months",(N367-TODAY())&gt;=92,"03 Expires in 6 months",(N367-TODAY())&gt;=31,"02 Expires in 3 months",(N367-TODAY())&gt;=0,"01 Expires in 30 days",(N367-TODAY())&gt;=-31,"01 Expired last 30 days",(N367-TODAY())&gt;=-92,"02 Expired last 3 months",(N367-TODAY())&gt;=-183,"03 Expired last 6 months",(N367-TODAY())&gt;=-365,"04 Expired last 12 months",(N367-TODAY())&gt;=-547,"05 Expired last 18 months",TRUE,"06 Expired over 18 months")</f>
        <v>06 Expired over 18 months</v>
      </c>
      <c r="Q367" s="104"/>
      <c r="R367" s="84">
        <v>0</v>
      </c>
      <c r="S367" s="77" t="str" cm="1">
        <f t="array" ref="S367">_xlfn.IFS(R367&gt;5000000,"Gold",R367&gt;=500000,"Silver",R367&gt;30000,"Bronze",TRUE,"Transactional")</f>
        <v>Transactional</v>
      </c>
      <c r="T367" s="24" t="s">
        <v>54</v>
      </c>
      <c r="U367" s="101" t="s">
        <v>445</v>
      </c>
      <c r="V367" s="101" t="s">
        <v>810</v>
      </c>
      <c r="W367" s="77" t="str">
        <f t="shared" si="61"/>
        <v>No</v>
      </c>
      <c r="X367" s="77" t="str">
        <f>IFERROR(_xlfn.XLOOKUP(J367&amp;"||"&amp;K367,'Mapping Ref.'!$J$2:$J$538,'Mapping Ref.'!$K$2:$K$538),"")</f>
        <v>Construction &amp; Estates</v>
      </c>
      <c r="Y367" s="77" t="str" cm="1">
        <f t="array" ref="Y367">_xlfn.IFS(R367&gt;2000000,"For Publication",R367&gt;100000,"PID",R367&gt;30000,"RFQ",TRUE,"Transactional")</f>
        <v>Transactional</v>
      </c>
      <c r="Z367" s="24" t="s">
        <v>101</v>
      </c>
      <c r="AA367" s="32">
        <v>0</v>
      </c>
      <c r="AB367" s="24">
        <v>0</v>
      </c>
      <c r="AC367" s="25">
        <v>43598</v>
      </c>
      <c r="AD367" s="24" t="s">
        <v>102</v>
      </c>
      <c r="AE367" s="24">
        <v>0</v>
      </c>
      <c r="AF367" s="24"/>
      <c r="AG367" s="24"/>
      <c r="AH367" s="24" t="s">
        <v>60</v>
      </c>
      <c r="AI367" s="24"/>
      <c r="AJ367" s="24" t="s">
        <v>60</v>
      </c>
      <c r="AK367" s="24"/>
      <c r="AL367" s="24"/>
      <c r="AM367" s="24"/>
      <c r="AN367" s="24"/>
      <c r="AO367" s="24">
        <v>0</v>
      </c>
      <c r="AP367" s="24" t="s">
        <v>60</v>
      </c>
      <c r="AQ367" s="24"/>
      <c r="AR367" s="24"/>
      <c r="AS367" s="89">
        <f t="shared" si="73"/>
        <v>12</v>
      </c>
      <c r="AT367" s="24" t="s">
        <v>1588</v>
      </c>
    </row>
    <row r="368" spans="1:46" x14ac:dyDescent="0.5">
      <c r="A368" s="24">
        <v>421</v>
      </c>
      <c r="B368" s="24" t="s">
        <v>340</v>
      </c>
      <c r="C368" s="24"/>
      <c r="D368" s="24" t="s">
        <v>1589</v>
      </c>
      <c r="E368" s="24" t="s">
        <v>1590</v>
      </c>
      <c r="F368" s="77" t="str">
        <f t="shared" si="60"/>
        <v>BOROUGH OF EALING ART TRAIL</v>
      </c>
      <c r="G368" s="24" t="s">
        <v>1591</v>
      </c>
      <c r="H368" s="24" t="s">
        <v>1592</v>
      </c>
      <c r="I368" s="24" t="s">
        <v>1592</v>
      </c>
      <c r="J368" s="24" t="s">
        <v>107</v>
      </c>
      <c r="K368" s="24" t="s">
        <v>1593</v>
      </c>
      <c r="L368" s="25">
        <v>43560</v>
      </c>
      <c r="M368" s="25">
        <v>43921</v>
      </c>
      <c r="N368" s="81">
        <f t="shared" si="71"/>
        <v>44286</v>
      </c>
      <c r="O368" s="77" t="str">
        <f t="shared" ca="1" si="72"/>
        <v>Expired</v>
      </c>
      <c r="P368" s="77" t="str" cm="1">
        <f t="array" aca="1" ref="P368" ca="1">_xlfn.IFS((N368-TODAY())&gt;=547,"06 Expires over 18 months",(N368-TODAY())&gt;=365,"05 Expires in 18 months",(N368-TODAY())&gt;=183,"04 Expires in 12 months",(N368-TODAY())&gt;=92,"03 Expires in 6 months",(N368-TODAY())&gt;=31,"02 Expires in 3 months",(N368-TODAY())&gt;=0,"01 Expires in 30 days",(N368-TODAY())&gt;=-31,"01 Expired last 30 days",(N368-TODAY())&gt;=-92,"02 Expired last 3 months",(N368-TODAY())&gt;=-183,"03 Expired last 6 months",(N368-TODAY())&gt;=-365,"04 Expired last 12 months",(N368-TODAY())&gt;=-547,"05 Expired last 18 months",TRUE,"06 Expired over 18 months")</f>
        <v>06 Expired over 18 months</v>
      </c>
      <c r="Q368" s="65">
        <v>5000</v>
      </c>
      <c r="R368" s="84">
        <f>MAX(Q368,Q368*N(AS368)/12)</f>
        <v>9583.3333333333339</v>
      </c>
      <c r="S368" s="77" t="str" cm="1">
        <f t="array" ref="S368">_xlfn.IFS(R368&gt;5000000,"Gold",R368&gt;=500000,"Silver",R368&gt;30000,"Bronze",TRUE,"Transactional")</f>
        <v>Transactional</v>
      </c>
      <c r="T368" s="24" t="s">
        <v>54</v>
      </c>
      <c r="U368" s="101" t="s">
        <v>190</v>
      </c>
      <c r="V368" s="101" t="s">
        <v>596</v>
      </c>
      <c r="W368" s="77" t="str">
        <f t="shared" si="61"/>
        <v>Yes</v>
      </c>
      <c r="X368" s="77" t="str">
        <f>IFERROR(_xlfn.XLOOKUP(J368&amp;"||"&amp;K368,'Mapping Ref.'!$J$2:$J$538,'Mapping Ref.'!$K$2:$K$538),"")</f>
        <v>Construction &amp; Estates</v>
      </c>
      <c r="Y368" s="77" t="str" cm="1">
        <f t="array" ref="Y368">_xlfn.IFS(R368&gt;2000000,"For Publication",R368&gt;100000,"PID",R368&gt;30000,"RFQ",TRUE,"Transactional")</f>
        <v>Transactional</v>
      </c>
      <c r="Z368" s="24" t="s">
        <v>86</v>
      </c>
      <c r="AA368" s="32">
        <v>12</v>
      </c>
      <c r="AB368" s="24">
        <v>12</v>
      </c>
      <c r="AC368" s="25">
        <v>43598</v>
      </c>
      <c r="AD368" s="24" t="s">
        <v>150</v>
      </c>
      <c r="AE368" s="24"/>
      <c r="AF368" s="24"/>
      <c r="AG368" s="24"/>
      <c r="AH368" s="24" t="s">
        <v>59</v>
      </c>
      <c r="AI368" s="24"/>
      <c r="AJ368" s="24" t="s">
        <v>59</v>
      </c>
      <c r="AK368" s="24" t="s">
        <v>1594</v>
      </c>
      <c r="AL368" s="24"/>
      <c r="AM368" s="24"/>
      <c r="AN368" s="24"/>
      <c r="AO368" s="24"/>
      <c r="AP368" s="24" t="s">
        <v>60</v>
      </c>
      <c r="AQ368" s="24"/>
      <c r="AR368" s="24"/>
      <c r="AS368" s="89">
        <f t="shared" si="73"/>
        <v>23</v>
      </c>
      <c r="AT368" s="24" t="s">
        <v>1595</v>
      </c>
    </row>
    <row r="369" spans="1:46" x14ac:dyDescent="0.5">
      <c r="A369" s="24">
        <v>422</v>
      </c>
      <c r="B369" s="24"/>
      <c r="C369" s="24"/>
      <c r="D369" s="24" t="s">
        <v>1596</v>
      </c>
      <c r="E369" s="24" t="s">
        <v>1597</v>
      </c>
      <c r="F369" s="77" t="str">
        <f t="shared" si="60"/>
        <v>ZYCHEM LIMITED</v>
      </c>
      <c r="G369" s="24" t="s">
        <v>1598</v>
      </c>
      <c r="H369" s="24" t="s">
        <v>1599</v>
      </c>
      <c r="I369" s="24" t="s">
        <v>1599</v>
      </c>
      <c r="J369" s="24" t="s">
        <v>190</v>
      </c>
      <c r="K369" s="24" t="s">
        <v>1600</v>
      </c>
      <c r="L369" s="25">
        <v>43586</v>
      </c>
      <c r="M369" s="25"/>
      <c r="N369" s="81"/>
      <c r="O369" s="77" t="s">
        <v>712</v>
      </c>
      <c r="P369" s="77"/>
      <c r="Q369" s="104"/>
      <c r="R369" s="84">
        <v>0</v>
      </c>
      <c r="S369" s="77" t="str" cm="1">
        <f t="array" ref="S369">_xlfn.IFS(R369&gt;5000000,"Gold",R369&gt;=500000,"Silver",R369&gt;30000,"Bronze",TRUE,"Transactional")</f>
        <v>Transactional</v>
      </c>
      <c r="T369" s="24" t="s">
        <v>54</v>
      </c>
      <c r="U369" s="101" t="s">
        <v>162</v>
      </c>
      <c r="V369" s="101" t="s">
        <v>1601</v>
      </c>
      <c r="W369" s="77" t="str">
        <f t="shared" si="61"/>
        <v>Yes</v>
      </c>
      <c r="X369" s="77" t="str">
        <f>IFERROR(_xlfn.XLOOKUP(J369&amp;"||"&amp;K369,'Mapping Ref.'!$J$2:$J$538,'Mapping Ref.'!$K$2:$K$538),"")</f>
        <v>Childrens &amp; Adults</v>
      </c>
      <c r="Y369" s="77" t="str" cm="1">
        <f t="array" ref="Y369">_xlfn.IFS(R369&gt;2000000,"For Publication",R369&gt;100000,"PID",R369&gt;30000,"RFQ",TRUE,"Transactional")</f>
        <v>Transactional</v>
      </c>
      <c r="Z369" s="24" t="s">
        <v>86</v>
      </c>
      <c r="AA369" s="32">
        <v>12</v>
      </c>
      <c r="AB369" s="24">
        <v>12</v>
      </c>
      <c r="AC369" s="25">
        <v>43600</v>
      </c>
      <c r="AD369" s="24" t="s">
        <v>58</v>
      </c>
      <c r="AE369" s="24"/>
      <c r="AF369" s="24"/>
      <c r="AG369" s="24"/>
      <c r="AH369" s="24" t="s">
        <v>60</v>
      </c>
      <c r="AI369" s="24"/>
      <c r="AJ369" s="24" t="s">
        <v>60</v>
      </c>
      <c r="AK369" s="24"/>
      <c r="AL369" s="24"/>
      <c r="AM369" s="24"/>
      <c r="AN369" s="24"/>
      <c r="AO369" s="24">
        <v>0</v>
      </c>
      <c r="AP369" s="24" t="s">
        <v>60</v>
      </c>
      <c r="AQ369" s="24"/>
      <c r="AR369" s="24"/>
      <c r="AS369" s="89">
        <v>0</v>
      </c>
      <c r="AT369" s="24" t="s">
        <v>1602</v>
      </c>
    </row>
    <row r="370" spans="1:46" x14ac:dyDescent="0.5">
      <c r="A370" s="24">
        <v>423</v>
      </c>
      <c r="B370" s="24" t="s">
        <v>506</v>
      </c>
      <c r="C370" s="24" t="s">
        <v>77</v>
      </c>
      <c r="D370" s="24" t="s">
        <v>1603</v>
      </c>
      <c r="E370" s="24" t="s">
        <v>1604</v>
      </c>
      <c r="F370" s="77" t="str">
        <f t="shared" si="60"/>
        <v>RG SOUND SOLUTIONS LIMITED</v>
      </c>
      <c r="G370" s="24" t="s">
        <v>1605</v>
      </c>
      <c r="H370" s="24" t="s">
        <v>1599</v>
      </c>
      <c r="I370" s="24" t="s">
        <v>1599</v>
      </c>
      <c r="J370" s="24" t="s">
        <v>190</v>
      </c>
      <c r="K370" s="24" t="s">
        <v>1606</v>
      </c>
      <c r="L370" s="25">
        <v>43586</v>
      </c>
      <c r="M370" s="25">
        <v>45778</v>
      </c>
      <c r="N370" s="81">
        <f>EDATE(M370,AB370)</f>
        <v>46143</v>
      </c>
      <c r="O370" s="77" t="s">
        <v>712</v>
      </c>
      <c r="P370" s="77" t="str" cm="1">
        <f t="array" aca="1" ref="P370" ca="1">_xlfn.IFS((N370-TODAY())&gt;=547,"06 Expires over 18 months",(N370-TODAY())&gt;=365,"05 Expires in 18 months",(N370-TODAY())&gt;=183,"04 Expires in 12 months",(N370-TODAY())&gt;=92,"03 Expires in 6 months",(N370-TODAY())&gt;=31,"02 Expires in 3 months",(N370-TODAY())&gt;=0,"01 Expires in 30 days",(N370-TODAY())&gt;=-31,"01 Expired last 30 days",(N370-TODAY())&gt;=-92,"02 Expired last 3 months",(N370-TODAY())&gt;=-183,"03 Expired last 6 months",(N370-TODAY())&gt;=-365,"04 Expired last 12 months",(N370-TODAY())&gt;=-547,"05 Expired last 18 months",TRUE,"06 Expired over 18 months")</f>
        <v>03 Expired last 6 months</v>
      </c>
      <c r="Q370" s="104"/>
      <c r="R370" s="84">
        <v>0</v>
      </c>
      <c r="S370" s="77" t="str" cm="1">
        <f t="array" ref="S370">_xlfn.IFS(R370&gt;5000000,"Gold",R370&gt;=500000,"Silver",R370&gt;30000,"Bronze",TRUE,"Transactional")</f>
        <v>Transactional</v>
      </c>
      <c r="T370" s="24" t="s">
        <v>54</v>
      </c>
      <c r="U370" s="101" t="s">
        <v>69</v>
      </c>
      <c r="V370" s="101" t="s">
        <v>983</v>
      </c>
      <c r="W370" s="77" t="str">
        <f t="shared" si="61"/>
        <v>Yes</v>
      </c>
      <c r="X370" s="77" t="str">
        <f>IFERROR(_xlfn.XLOOKUP(J370&amp;"||"&amp;K370,'Mapping Ref.'!$J$2:$J$538,'Mapping Ref.'!$K$2:$K$538),"")</f>
        <v>Childrens &amp; Adults</v>
      </c>
      <c r="Y370" s="77" t="str" cm="1">
        <f t="array" ref="Y370">_xlfn.IFS(R370&gt;2000000,"For Publication",R370&gt;100000,"PID",R370&gt;30000,"RFQ",TRUE,"Transactional")</f>
        <v>Transactional</v>
      </c>
      <c r="Z370" s="24" t="s">
        <v>86</v>
      </c>
      <c r="AA370" s="32">
        <v>12</v>
      </c>
      <c r="AB370" s="24">
        <v>12</v>
      </c>
      <c r="AC370" s="25">
        <v>43600</v>
      </c>
      <c r="AD370" s="24" t="s">
        <v>58</v>
      </c>
      <c r="AE370" s="24">
        <v>0</v>
      </c>
      <c r="AF370" s="24"/>
      <c r="AG370" s="24"/>
      <c r="AH370" s="24" t="s">
        <v>60</v>
      </c>
      <c r="AI370" s="24"/>
      <c r="AJ370" s="24" t="s">
        <v>60</v>
      </c>
      <c r="AK370" s="24"/>
      <c r="AL370" s="24"/>
      <c r="AM370" s="24"/>
      <c r="AN370" s="24"/>
      <c r="AO370" s="24">
        <v>0</v>
      </c>
      <c r="AP370" s="24" t="s">
        <v>60</v>
      </c>
      <c r="AQ370" s="24"/>
      <c r="AR370" s="24"/>
      <c r="AS370" s="89">
        <f>DATEDIF(L370,N370,"m")</f>
        <v>84</v>
      </c>
      <c r="AT370" s="24" t="s">
        <v>1607</v>
      </c>
    </row>
    <row r="371" spans="1:46" x14ac:dyDescent="0.5">
      <c r="A371" s="24">
        <v>424</v>
      </c>
      <c r="B371" s="24"/>
      <c r="C371" s="24"/>
      <c r="D371" s="24" t="s">
        <v>1608</v>
      </c>
      <c r="E371" s="24" t="s">
        <v>1609</v>
      </c>
      <c r="F371" s="77" t="str">
        <f t="shared" si="60"/>
        <v>GREAT OAKS CHARITABLE TRUST</v>
      </c>
      <c r="G371" s="24" t="s">
        <v>1608</v>
      </c>
      <c r="H371" s="24" t="s">
        <v>1599</v>
      </c>
      <c r="I371" s="24" t="s">
        <v>1599</v>
      </c>
      <c r="J371" s="24" t="s">
        <v>190</v>
      </c>
      <c r="K371" s="24" t="s">
        <v>1600</v>
      </c>
      <c r="L371" s="25">
        <v>43600</v>
      </c>
      <c r="M371" s="25"/>
      <c r="N371" s="81"/>
      <c r="O371" s="77" t="s">
        <v>712</v>
      </c>
      <c r="P371" s="77"/>
      <c r="Q371" s="104"/>
      <c r="R371" s="84">
        <v>0</v>
      </c>
      <c r="S371" s="77" t="str" cm="1">
        <f t="array" ref="S371">_xlfn.IFS(R371&gt;5000000,"Gold",R371&gt;=500000,"Silver",R371&gt;30000,"Bronze",TRUE,"Transactional")</f>
        <v>Transactional</v>
      </c>
      <c r="T371" s="24" t="s">
        <v>54</v>
      </c>
      <c r="U371" s="101" t="s">
        <v>366</v>
      </c>
      <c r="V371" s="101" t="s">
        <v>853</v>
      </c>
      <c r="W371" s="77" t="str">
        <f t="shared" si="61"/>
        <v>Yes</v>
      </c>
      <c r="X371" s="77" t="str">
        <f>IFERROR(_xlfn.XLOOKUP(J371&amp;"||"&amp;K371,'Mapping Ref.'!$J$2:$J$538,'Mapping Ref.'!$K$2:$K$538),"")</f>
        <v>Childrens &amp; Adults</v>
      </c>
      <c r="Y371" s="77" t="str" cm="1">
        <f t="array" ref="Y371">_xlfn.IFS(R371&gt;2000000,"For Publication",R371&gt;100000,"PID",R371&gt;30000,"RFQ",TRUE,"Transactional")</f>
        <v>Transactional</v>
      </c>
      <c r="Z371" s="24" t="s">
        <v>86</v>
      </c>
      <c r="AA371" s="32">
        <v>12</v>
      </c>
      <c r="AB371" s="24">
        <v>12</v>
      </c>
      <c r="AC371" s="25">
        <v>43600</v>
      </c>
      <c r="AD371" s="24" t="s">
        <v>58</v>
      </c>
      <c r="AE371" s="24">
        <v>0</v>
      </c>
      <c r="AF371" s="24"/>
      <c r="AG371" s="24"/>
      <c r="AH371" s="24" t="s">
        <v>60</v>
      </c>
      <c r="AI371" s="24"/>
      <c r="AJ371" s="24" t="s">
        <v>60</v>
      </c>
      <c r="AK371" s="24"/>
      <c r="AL371" s="24"/>
      <c r="AM371" s="24"/>
      <c r="AN371" s="24"/>
      <c r="AO371" s="24">
        <v>0</v>
      </c>
      <c r="AP371" s="24" t="s">
        <v>60</v>
      </c>
      <c r="AQ371" s="24"/>
      <c r="AR371" s="24"/>
      <c r="AS371" s="89">
        <v>0</v>
      </c>
      <c r="AT371" s="24" t="s">
        <v>1610</v>
      </c>
    </row>
    <row r="372" spans="1:46" x14ac:dyDescent="0.5">
      <c r="A372" s="24">
        <v>425</v>
      </c>
      <c r="B372" s="24"/>
      <c r="C372" s="24"/>
      <c r="D372" s="24" t="s">
        <v>1611</v>
      </c>
      <c r="E372" s="24" t="s">
        <v>1612</v>
      </c>
      <c r="F372" s="77" t="str">
        <f t="shared" si="60"/>
        <v>PEDDLE MY WHEELS</v>
      </c>
      <c r="G372" s="24" t="s">
        <v>1613</v>
      </c>
      <c r="H372" s="24" t="s">
        <v>1583</v>
      </c>
      <c r="I372" s="24" t="s">
        <v>1614</v>
      </c>
      <c r="J372" s="24" t="s">
        <v>107</v>
      </c>
      <c r="K372" s="24" t="s">
        <v>1584</v>
      </c>
      <c r="L372" s="25">
        <v>43556</v>
      </c>
      <c r="M372" s="25">
        <v>43922</v>
      </c>
      <c r="N372" s="81">
        <f t="shared" ref="N372:N381" si="74">EDATE(M372,AB372)</f>
        <v>44652</v>
      </c>
      <c r="O372" s="77" t="str">
        <f t="shared" ref="O372:O381" ca="1" si="75">IF(N372&lt;TODAY(),"Expired","Live")</f>
        <v>Expired</v>
      </c>
      <c r="P372" s="77" t="str" cm="1">
        <f t="array" aca="1" ref="P372" ca="1">_xlfn.IFS((N372-TODAY())&gt;=547,"06 Expires over 18 months",(N372-TODAY())&gt;=365,"05 Expires in 18 months",(N372-TODAY())&gt;=183,"04 Expires in 12 months",(N372-TODAY())&gt;=92,"03 Expires in 6 months",(N372-TODAY())&gt;=31,"02 Expires in 3 months",(N372-TODAY())&gt;=0,"01 Expires in 30 days",(N372-TODAY())&gt;=-31,"01 Expired last 30 days",(N372-TODAY())&gt;=-92,"02 Expired last 3 months",(N372-TODAY())&gt;=-183,"03 Expired last 6 months",(N372-TODAY())&gt;=-365,"04 Expired last 12 months",(N372-TODAY())&gt;=-547,"05 Expired last 18 months",TRUE,"06 Expired over 18 months")</f>
        <v>06 Expired over 18 months</v>
      </c>
      <c r="Q372" s="65">
        <v>7600</v>
      </c>
      <c r="R372" s="84">
        <f t="shared" ref="R372:R401" si="76">MAX(Q372,Q372*N(AS372)/12)</f>
        <v>22800</v>
      </c>
      <c r="S372" s="77" t="str" cm="1">
        <f t="array" ref="S372">_xlfn.IFS(R372&gt;5000000,"Gold",R372&gt;=500000,"Silver",R372&gt;30000,"Bronze",TRUE,"Transactional")</f>
        <v>Transactional</v>
      </c>
      <c r="T372" s="24" t="s">
        <v>54</v>
      </c>
      <c r="U372" s="101" t="s">
        <v>237</v>
      </c>
      <c r="V372" s="101" t="s">
        <v>566</v>
      </c>
      <c r="W372" s="77" t="str">
        <f t="shared" si="61"/>
        <v>Yes</v>
      </c>
      <c r="X372" s="77" t="str">
        <f>IFERROR(_xlfn.XLOOKUP(J372&amp;"||"&amp;K372,'Mapping Ref.'!$J$2:$J$538,'Mapping Ref.'!$K$2:$K$538),"")</f>
        <v>Construction &amp; Estates</v>
      </c>
      <c r="Y372" s="77" t="str" cm="1">
        <f t="array" ref="Y372">_xlfn.IFS(R372&gt;2000000,"For Publication",R372&gt;100000,"PID",R372&gt;30000,"RFQ",TRUE,"Transactional")</f>
        <v>Transactional</v>
      </c>
      <c r="Z372" s="24" t="s">
        <v>101</v>
      </c>
      <c r="AA372" s="32">
        <v>12</v>
      </c>
      <c r="AB372" s="24">
        <v>24</v>
      </c>
      <c r="AC372" s="25">
        <v>43600</v>
      </c>
      <c r="AD372" s="24" t="s">
        <v>58</v>
      </c>
      <c r="AE372" s="24"/>
      <c r="AF372" s="24"/>
      <c r="AG372" s="24"/>
      <c r="AH372" s="24" t="s">
        <v>59</v>
      </c>
      <c r="AI372" s="24"/>
      <c r="AJ372" s="24" t="s">
        <v>60</v>
      </c>
      <c r="AK372" s="24"/>
      <c r="AL372" s="24"/>
      <c r="AM372" s="24"/>
      <c r="AN372" s="24"/>
      <c r="AO372" s="24"/>
      <c r="AP372" s="24" t="s">
        <v>60</v>
      </c>
      <c r="AQ372" s="24"/>
      <c r="AR372" s="24"/>
      <c r="AS372" s="89">
        <f t="shared" ref="AS372:AS381" si="77">DATEDIF(L372,N372,"m")</f>
        <v>36</v>
      </c>
      <c r="AT372" s="24" t="s">
        <v>1615</v>
      </c>
    </row>
    <row r="373" spans="1:46" x14ac:dyDescent="0.5">
      <c r="A373" s="24">
        <v>426</v>
      </c>
      <c r="B373" s="24" t="s">
        <v>340</v>
      </c>
      <c r="C373" s="24"/>
      <c r="D373" s="24" t="s">
        <v>1616</v>
      </c>
      <c r="E373" s="24" t="s">
        <v>1617</v>
      </c>
      <c r="F373" s="77" t="str">
        <f t="shared" si="60"/>
        <v>Miw Office Solutions Ltd</v>
      </c>
      <c r="G373" s="24" t="s">
        <v>1618</v>
      </c>
      <c r="H373" s="24" t="s">
        <v>1619</v>
      </c>
      <c r="I373" s="24" t="s">
        <v>1619</v>
      </c>
      <c r="J373" s="24" t="s">
        <v>107</v>
      </c>
      <c r="K373" s="24" t="s">
        <v>1253</v>
      </c>
      <c r="L373" s="25">
        <v>43609</v>
      </c>
      <c r="M373" s="25">
        <v>44708</v>
      </c>
      <c r="N373" s="81">
        <f t="shared" si="74"/>
        <v>46900</v>
      </c>
      <c r="O373" s="77" t="str">
        <f t="shared" ca="1" si="75"/>
        <v>Live</v>
      </c>
      <c r="P373" s="77" t="str" cm="1">
        <f t="array" aca="1" ref="P373" ca="1">_xlfn.IFS((N373-TODAY())&gt;=547,"06 Expires over 18 months",(N373-TODAY())&gt;=365,"05 Expires in 18 months",(N373-TODAY())&gt;=183,"04 Expires in 12 months",(N373-TODAY())&gt;=92,"03 Expires in 6 months",(N373-TODAY())&gt;=31,"02 Expires in 3 months",(N373-TODAY())&gt;=0,"01 Expires in 30 days",(N373-TODAY())&gt;=-31,"01 Expired last 30 days",(N373-TODAY())&gt;=-92,"02 Expired last 3 months",(N373-TODAY())&gt;=-183,"03 Expired last 6 months",(N373-TODAY())&gt;=-365,"04 Expired last 12 months",(N373-TODAY())&gt;=-547,"05 Expired last 18 months",TRUE,"06 Expired over 18 months")</f>
        <v>06 Expires over 18 months</v>
      </c>
      <c r="Q373" s="65">
        <v>1875</v>
      </c>
      <c r="R373" s="84">
        <f t="shared" si="76"/>
        <v>16875</v>
      </c>
      <c r="S373" s="77" t="str" cm="1">
        <f t="array" ref="S373">_xlfn.IFS(R373&gt;5000000,"Gold",R373&gt;=500000,"Silver",R373&gt;30000,"Bronze",TRUE,"Transactional")</f>
        <v>Transactional</v>
      </c>
      <c r="T373" s="24" t="s">
        <v>54</v>
      </c>
      <c r="U373" s="101" t="s">
        <v>208</v>
      </c>
      <c r="V373" s="101" t="s">
        <v>209</v>
      </c>
      <c r="W373" s="77" t="str">
        <f t="shared" si="61"/>
        <v>Yes</v>
      </c>
      <c r="X373" s="77" t="str">
        <f>IFERROR(_xlfn.XLOOKUP(J373&amp;"||"&amp;K373,'Mapping Ref.'!$J$2:$J$538,'Mapping Ref.'!$K$2:$K$538),"")</f>
        <v>Construction &amp; Estates</v>
      </c>
      <c r="Y373" s="77" t="str" cm="1">
        <f t="array" ref="Y373">_xlfn.IFS(R373&gt;2000000,"For Publication",R373&gt;100000,"PID",R373&gt;30000,"RFQ",TRUE,"Transactional")</f>
        <v>Transactional</v>
      </c>
      <c r="Z373" s="24" t="s">
        <v>101</v>
      </c>
      <c r="AA373" s="32">
        <v>36</v>
      </c>
      <c r="AB373" s="24">
        <v>72</v>
      </c>
      <c r="AC373" s="25">
        <v>43600</v>
      </c>
      <c r="AD373" s="24" t="s">
        <v>1066</v>
      </c>
      <c r="AE373" s="24">
        <v>0</v>
      </c>
      <c r="AF373" s="24"/>
      <c r="AG373" s="24"/>
      <c r="AH373" s="24" t="s">
        <v>60</v>
      </c>
      <c r="AI373" s="24"/>
      <c r="AJ373" s="24" t="s">
        <v>60</v>
      </c>
      <c r="AK373" s="24"/>
      <c r="AL373" s="24"/>
      <c r="AM373" s="24"/>
      <c r="AN373" s="24"/>
      <c r="AO373" s="24"/>
      <c r="AP373" s="24" t="s">
        <v>60</v>
      </c>
      <c r="AQ373" s="24"/>
      <c r="AR373" s="24"/>
      <c r="AS373" s="89">
        <f t="shared" si="77"/>
        <v>108</v>
      </c>
      <c r="AT373" s="24"/>
    </row>
    <row r="374" spans="1:46" x14ac:dyDescent="0.5">
      <c r="A374" s="24">
        <v>427</v>
      </c>
      <c r="B374" s="24"/>
      <c r="C374" s="24"/>
      <c r="D374" s="24" t="s">
        <v>1620</v>
      </c>
      <c r="E374" s="24" t="s">
        <v>1621</v>
      </c>
      <c r="F374" s="77" t="str">
        <f t="shared" si="60"/>
        <v>KINNEAR LANDSCAPE ARCHITECTS LTD</v>
      </c>
      <c r="G374" s="24" t="s">
        <v>1622</v>
      </c>
      <c r="H374" s="24" t="s">
        <v>1362</v>
      </c>
      <c r="I374" s="24" t="s">
        <v>1362</v>
      </c>
      <c r="J374" s="24" t="s">
        <v>107</v>
      </c>
      <c r="K374" s="24" t="s">
        <v>1623</v>
      </c>
      <c r="L374" s="25">
        <v>43592</v>
      </c>
      <c r="M374" s="25">
        <v>44321</v>
      </c>
      <c r="N374" s="81">
        <f t="shared" si="74"/>
        <v>44686</v>
      </c>
      <c r="O374" s="77" t="str">
        <f t="shared" ca="1" si="75"/>
        <v>Expired</v>
      </c>
      <c r="P374" s="77" t="str" cm="1">
        <f t="array" aca="1" ref="P374" ca="1">_xlfn.IFS((N374-TODAY())&gt;=547,"06 Expires over 18 months",(N374-TODAY())&gt;=365,"05 Expires in 18 months",(N374-TODAY())&gt;=183,"04 Expires in 12 months",(N374-TODAY())&gt;=92,"03 Expires in 6 months",(N374-TODAY())&gt;=31,"02 Expires in 3 months",(N374-TODAY())&gt;=0,"01 Expires in 30 days",(N374-TODAY())&gt;=-31,"01 Expired last 30 days",(N374-TODAY())&gt;=-92,"02 Expired last 3 months",(N374-TODAY())&gt;=-183,"03 Expired last 6 months",(N374-TODAY())&gt;=-365,"04 Expired last 12 months",(N374-TODAY())&gt;=-547,"05 Expired last 18 months",TRUE,"06 Expired over 18 months")</f>
        <v>06 Expired over 18 months</v>
      </c>
      <c r="Q374" s="65">
        <v>69943</v>
      </c>
      <c r="R374" s="84">
        <f t="shared" si="76"/>
        <v>204000.41666666666</v>
      </c>
      <c r="S374" s="77" t="str" cm="1">
        <f t="array" ref="S374">_xlfn.IFS(R374&gt;5000000,"Gold",R374&gt;=500000,"Silver",R374&gt;30000,"Bronze",TRUE,"Transactional")</f>
        <v>Bronze</v>
      </c>
      <c r="T374" s="24" t="s">
        <v>122</v>
      </c>
      <c r="U374" s="101" t="s">
        <v>116</v>
      </c>
      <c r="V374" s="101" t="s">
        <v>70</v>
      </c>
      <c r="W374" s="77" t="str">
        <f t="shared" si="61"/>
        <v>Yes</v>
      </c>
      <c r="X374" s="77" t="str">
        <f>IFERROR(_xlfn.XLOOKUP(J374&amp;"||"&amp;K374,'Mapping Ref.'!$J$2:$J$538,'Mapping Ref.'!$K$2:$K$538),"")</f>
        <v>Construction &amp; Estates</v>
      </c>
      <c r="Y374" s="77" t="str" cm="1">
        <f t="array" ref="Y374">_xlfn.IFS(R374&gt;2000000,"For Publication",R374&gt;100000,"PID",R374&gt;30000,"RFQ",TRUE,"Transactional")</f>
        <v>PID</v>
      </c>
      <c r="Z374" s="24" t="s">
        <v>101</v>
      </c>
      <c r="AA374" s="32">
        <v>24</v>
      </c>
      <c r="AB374" s="24">
        <v>12</v>
      </c>
      <c r="AC374" s="25">
        <v>43600</v>
      </c>
      <c r="AD374" s="24" t="s">
        <v>58</v>
      </c>
      <c r="AE374" s="24">
        <v>0</v>
      </c>
      <c r="AF374" s="24"/>
      <c r="AG374" s="24"/>
      <c r="AH374" s="24" t="s">
        <v>60</v>
      </c>
      <c r="AI374" s="24"/>
      <c r="AJ374" s="24" t="s">
        <v>60</v>
      </c>
      <c r="AK374" s="24"/>
      <c r="AL374" s="24"/>
      <c r="AM374" s="24"/>
      <c r="AN374" s="24"/>
      <c r="AO374" s="24">
        <v>0</v>
      </c>
      <c r="AP374" s="24" t="s">
        <v>60</v>
      </c>
      <c r="AQ374" s="24"/>
      <c r="AR374" s="24"/>
      <c r="AS374" s="89">
        <f t="shared" si="77"/>
        <v>35</v>
      </c>
      <c r="AT374" s="24" t="s">
        <v>1624</v>
      </c>
    </row>
    <row r="375" spans="1:46" x14ac:dyDescent="0.5">
      <c r="A375" s="24">
        <v>428</v>
      </c>
      <c r="B375" s="24"/>
      <c r="C375" s="24"/>
      <c r="D375" s="24" t="s">
        <v>1625</v>
      </c>
      <c r="E375" s="24" t="s">
        <v>1626</v>
      </c>
      <c r="F375" s="77" t="str">
        <f t="shared" si="60"/>
        <v>INCLUSIVE PLAY (UK) LTD</v>
      </c>
      <c r="G375" s="24" t="s">
        <v>1627</v>
      </c>
      <c r="H375" s="24" t="s">
        <v>1362</v>
      </c>
      <c r="I375" s="24" t="s">
        <v>1362</v>
      </c>
      <c r="J375" s="24" t="s">
        <v>107</v>
      </c>
      <c r="K375" s="24" t="s">
        <v>1253</v>
      </c>
      <c r="L375" s="25">
        <v>43600</v>
      </c>
      <c r="M375" s="25">
        <v>44695</v>
      </c>
      <c r="N375" s="81">
        <f t="shared" si="74"/>
        <v>45060</v>
      </c>
      <c r="O375" s="77" t="str">
        <f t="shared" ca="1" si="75"/>
        <v>Expired</v>
      </c>
      <c r="P375" s="77" t="str" cm="1">
        <f t="array" aca="1" ref="P375" ca="1">_xlfn.IFS((N375-TODAY())&gt;=547,"06 Expires over 18 months",(N375-TODAY())&gt;=365,"05 Expires in 18 months",(N375-TODAY())&gt;=183,"04 Expires in 12 months",(N375-TODAY())&gt;=92,"03 Expires in 6 months",(N375-TODAY())&gt;=31,"02 Expires in 3 months",(N375-TODAY())&gt;=0,"01 Expires in 30 days",(N375-TODAY())&gt;=-31,"01 Expired last 30 days",(N375-TODAY())&gt;=-92,"02 Expired last 3 months",(N375-TODAY())&gt;=-183,"03 Expired last 6 months",(N375-TODAY())&gt;=-365,"04 Expired last 12 months",(N375-TODAY())&gt;=-547,"05 Expired last 18 months",TRUE,"06 Expired over 18 months")</f>
        <v>06 Expired over 18 months</v>
      </c>
      <c r="Q375" s="65">
        <v>4190</v>
      </c>
      <c r="R375" s="84">
        <f t="shared" si="76"/>
        <v>16410.833333333332</v>
      </c>
      <c r="S375" s="77" t="str" cm="1">
        <f t="array" ref="S375">_xlfn.IFS(R375&gt;5000000,"Gold",R375&gt;=500000,"Silver",R375&gt;30000,"Bronze",TRUE,"Transactional")</f>
        <v>Transactional</v>
      </c>
      <c r="T375" s="24" t="s">
        <v>54</v>
      </c>
      <c r="U375" s="101" t="s">
        <v>69</v>
      </c>
      <c r="V375" s="101" t="s">
        <v>983</v>
      </c>
      <c r="W375" s="77" t="str">
        <f t="shared" si="61"/>
        <v>Yes</v>
      </c>
      <c r="X375" s="77" t="str">
        <f>IFERROR(_xlfn.XLOOKUP(J375&amp;"||"&amp;K375,'Mapping Ref.'!$J$2:$J$538,'Mapping Ref.'!$K$2:$K$538),"")</f>
        <v>Construction &amp; Estates</v>
      </c>
      <c r="Y375" s="77" t="str" cm="1">
        <f t="array" ref="Y375">_xlfn.IFS(R375&gt;2000000,"For Publication",R375&gt;100000,"PID",R375&gt;30000,"RFQ",TRUE,"Transactional")</f>
        <v>Transactional</v>
      </c>
      <c r="Z375" s="24" t="s">
        <v>101</v>
      </c>
      <c r="AA375" s="32">
        <v>12</v>
      </c>
      <c r="AB375" s="24">
        <v>12</v>
      </c>
      <c r="AC375" s="25">
        <v>43600</v>
      </c>
      <c r="AD375" s="24" t="s">
        <v>58</v>
      </c>
      <c r="AE375" s="24">
        <v>0</v>
      </c>
      <c r="AF375" s="24"/>
      <c r="AG375" s="24"/>
      <c r="AH375" s="24" t="s">
        <v>60</v>
      </c>
      <c r="AI375" s="24"/>
      <c r="AJ375" s="24" t="s">
        <v>60</v>
      </c>
      <c r="AK375" s="24" t="s">
        <v>1628</v>
      </c>
      <c r="AL375" s="24"/>
      <c r="AM375" s="24"/>
      <c r="AN375" s="24"/>
      <c r="AO375" s="24">
        <v>0</v>
      </c>
      <c r="AP375" s="24" t="s">
        <v>60</v>
      </c>
      <c r="AQ375" s="24"/>
      <c r="AR375" s="24"/>
      <c r="AS375" s="89">
        <f t="shared" si="77"/>
        <v>47</v>
      </c>
      <c r="AT375" s="24" t="s">
        <v>1629</v>
      </c>
    </row>
    <row r="376" spans="1:46" x14ac:dyDescent="0.5">
      <c r="A376" s="24">
        <v>429</v>
      </c>
      <c r="B376" s="24"/>
      <c r="C376" s="24"/>
      <c r="D376" s="24" t="s">
        <v>1630</v>
      </c>
      <c r="E376" s="24" t="s">
        <v>1631</v>
      </c>
      <c r="F376" s="77" t="str">
        <f t="shared" si="60"/>
        <v>SUTTON VANE ASSOCIATES</v>
      </c>
      <c r="G376" s="24" t="s">
        <v>1632</v>
      </c>
      <c r="H376" s="24" t="s">
        <v>1213</v>
      </c>
      <c r="I376" s="24" t="s">
        <v>1213</v>
      </c>
      <c r="J376" s="24" t="s">
        <v>107</v>
      </c>
      <c r="K376" s="24" t="s">
        <v>504</v>
      </c>
      <c r="L376" s="25">
        <v>42767</v>
      </c>
      <c r="M376" s="25">
        <v>43816</v>
      </c>
      <c r="N376" s="81">
        <f t="shared" si="74"/>
        <v>43816</v>
      </c>
      <c r="O376" s="77" t="str">
        <f t="shared" ca="1" si="75"/>
        <v>Expired</v>
      </c>
      <c r="P376" s="77" t="str" cm="1">
        <f t="array" aca="1" ref="P376" ca="1">_xlfn.IFS((N376-TODAY())&gt;=547,"06 Expires over 18 months",(N376-TODAY())&gt;=365,"05 Expires in 18 months",(N376-TODAY())&gt;=183,"04 Expires in 12 months",(N376-TODAY())&gt;=92,"03 Expires in 6 months",(N376-TODAY())&gt;=31,"02 Expires in 3 months",(N376-TODAY())&gt;=0,"01 Expires in 30 days",(N376-TODAY())&gt;=-31,"01 Expired last 30 days",(N376-TODAY())&gt;=-92,"02 Expired last 3 months",(N376-TODAY())&gt;=-183,"03 Expired last 6 months",(N376-TODAY())&gt;=-365,"04 Expired last 12 months",(N376-TODAY())&gt;=-547,"05 Expired last 18 months",TRUE,"06 Expired over 18 months")</f>
        <v>06 Expired over 18 months</v>
      </c>
      <c r="Q376" s="65">
        <v>6325</v>
      </c>
      <c r="R376" s="84">
        <f t="shared" si="76"/>
        <v>17920.833333333332</v>
      </c>
      <c r="S376" s="77" t="str" cm="1">
        <f t="array" ref="S376">_xlfn.IFS(R376&gt;5000000,"Gold",R376&gt;=500000,"Silver",R376&gt;30000,"Bronze",TRUE,"Transactional")</f>
        <v>Transactional</v>
      </c>
      <c r="T376" s="24" t="s">
        <v>54</v>
      </c>
      <c r="U376" s="101" t="s">
        <v>116</v>
      </c>
      <c r="V376" s="101" t="s">
        <v>70</v>
      </c>
      <c r="W376" s="77" t="str">
        <f t="shared" si="61"/>
        <v>No</v>
      </c>
      <c r="X376" s="77" t="str">
        <f>IFERROR(_xlfn.XLOOKUP(J376&amp;"||"&amp;K376,'Mapping Ref.'!$J$2:$J$538,'Mapping Ref.'!$K$2:$K$538),"")</f>
        <v>Construction &amp; Estates</v>
      </c>
      <c r="Y376" s="77" t="str" cm="1">
        <f t="array" ref="Y376">_xlfn.IFS(R376&gt;2000000,"For Publication",R376&gt;100000,"PID",R376&gt;30000,"RFQ",TRUE,"Transactional")</f>
        <v>Transactional</v>
      </c>
      <c r="Z376" s="24" t="s">
        <v>86</v>
      </c>
      <c r="AA376" s="32">
        <v>34</v>
      </c>
      <c r="AB376" s="24">
        <v>0</v>
      </c>
      <c r="AC376" s="25">
        <v>43601</v>
      </c>
      <c r="AD376" s="24" t="s">
        <v>58</v>
      </c>
      <c r="AE376" s="24">
        <v>0</v>
      </c>
      <c r="AF376" s="24"/>
      <c r="AG376" s="24"/>
      <c r="AH376" s="24" t="s">
        <v>60</v>
      </c>
      <c r="AI376" s="24"/>
      <c r="AJ376" s="24" t="s">
        <v>60</v>
      </c>
      <c r="AK376" s="24"/>
      <c r="AL376" s="24"/>
      <c r="AM376" s="24"/>
      <c r="AN376" s="24"/>
      <c r="AO376" s="24">
        <v>0</v>
      </c>
      <c r="AP376" s="24" t="s">
        <v>60</v>
      </c>
      <c r="AQ376" s="24"/>
      <c r="AR376" s="24"/>
      <c r="AS376" s="89">
        <f t="shared" si="77"/>
        <v>34</v>
      </c>
      <c r="AT376" s="24" t="s">
        <v>1633</v>
      </c>
    </row>
    <row r="377" spans="1:46" x14ac:dyDescent="0.5">
      <c r="A377" s="24">
        <v>430</v>
      </c>
      <c r="B377" s="24"/>
      <c r="C377" s="24"/>
      <c r="D377" s="24" t="s">
        <v>1634</v>
      </c>
      <c r="E377" s="24" t="s">
        <v>1635</v>
      </c>
      <c r="F377" s="77" t="str">
        <f t="shared" si="60"/>
        <v>CDPSOFT LTD</v>
      </c>
      <c r="G377" s="24" t="s">
        <v>1636</v>
      </c>
      <c r="H377" s="24" t="s">
        <v>1637</v>
      </c>
      <c r="I377" s="24" t="s">
        <v>1637</v>
      </c>
      <c r="J377" s="24" t="s">
        <v>107</v>
      </c>
      <c r="K377" s="24" t="s">
        <v>1638</v>
      </c>
      <c r="L377" s="25">
        <v>43617</v>
      </c>
      <c r="M377" s="25">
        <v>44712</v>
      </c>
      <c r="N377" s="81">
        <f t="shared" si="74"/>
        <v>45077</v>
      </c>
      <c r="O377" s="77" t="str">
        <f t="shared" ca="1" si="75"/>
        <v>Expired</v>
      </c>
      <c r="P377" s="77" t="str" cm="1">
        <f t="array" aca="1" ref="P377" ca="1">_xlfn.IFS((N377-TODAY())&gt;=547,"06 Expires over 18 months",(N377-TODAY())&gt;=365,"05 Expires in 18 months",(N377-TODAY())&gt;=183,"04 Expires in 12 months",(N377-TODAY())&gt;=92,"03 Expires in 6 months",(N377-TODAY())&gt;=31,"02 Expires in 3 months",(N377-TODAY())&gt;=0,"01 Expires in 30 days",(N377-TODAY())&gt;=-31,"01 Expired last 30 days",(N377-TODAY())&gt;=-92,"02 Expired last 3 months",(N377-TODAY())&gt;=-183,"03 Expired last 6 months",(N377-TODAY())&gt;=-365,"04 Expired last 12 months",(N377-TODAY())&gt;=-547,"05 Expired last 18 months",TRUE,"06 Expired over 18 months")</f>
        <v>06 Expired over 18 months</v>
      </c>
      <c r="Q377" s="65">
        <v>27000</v>
      </c>
      <c r="R377" s="84">
        <f t="shared" si="76"/>
        <v>105750</v>
      </c>
      <c r="S377" s="77" t="str" cm="1">
        <f t="array" ref="S377">_xlfn.IFS(R377&gt;5000000,"Gold",R377&gt;=500000,"Silver",R377&gt;30000,"Bronze",TRUE,"Transactional")</f>
        <v>Bronze</v>
      </c>
      <c r="T377" s="24" t="s">
        <v>54</v>
      </c>
      <c r="U377" s="101" t="s">
        <v>190</v>
      </c>
      <c r="V377" s="101" t="s">
        <v>192</v>
      </c>
      <c r="W377" s="77" t="str">
        <f t="shared" si="61"/>
        <v>Yes</v>
      </c>
      <c r="X377" s="77" t="str">
        <f>IFERROR(_xlfn.XLOOKUP(J377&amp;"||"&amp;K377,'Mapping Ref.'!$J$2:$J$538,'Mapping Ref.'!$K$2:$K$538),"")</f>
        <v>Construction &amp; Estates</v>
      </c>
      <c r="Y377" s="77" t="str" cm="1">
        <f t="array" ref="Y377">_xlfn.IFS(R377&gt;2000000,"For Publication",R377&gt;100000,"PID",R377&gt;30000,"RFQ",TRUE,"Transactional")</f>
        <v>PID</v>
      </c>
      <c r="Z377" s="24" t="s">
        <v>86</v>
      </c>
      <c r="AA377" s="32">
        <v>24</v>
      </c>
      <c r="AB377" s="24">
        <v>12</v>
      </c>
      <c r="AC377" s="25">
        <v>43601</v>
      </c>
      <c r="AD377" s="24" t="s">
        <v>58</v>
      </c>
      <c r="AE377" s="24"/>
      <c r="AF377" s="24"/>
      <c r="AG377" s="24"/>
      <c r="AH377" s="24" t="s">
        <v>60</v>
      </c>
      <c r="AI377" s="24"/>
      <c r="AJ377" s="24" t="s">
        <v>60</v>
      </c>
      <c r="AK377" s="24"/>
      <c r="AL377" s="24"/>
      <c r="AM377" s="24"/>
      <c r="AN377" s="24"/>
      <c r="AO377" s="24">
        <v>0</v>
      </c>
      <c r="AP377" s="24" t="s">
        <v>60</v>
      </c>
      <c r="AQ377" s="24"/>
      <c r="AR377" s="24"/>
      <c r="AS377" s="89">
        <f t="shared" si="77"/>
        <v>47</v>
      </c>
      <c r="AT377" s="24" t="s">
        <v>1639</v>
      </c>
    </row>
    <row r="378" spans="1:46" x14ac:dyDescent="0.5">
      <c r="A378" s="24">
        <v>431</v>
      </c>
      <c r="B378" s="24"/>
      <c r="C378" s="24"/>
      <c r="D378" s="24" t="s">
        <v>1640</v>
      </c>
      <c r="E378" s="24" t="s">
        <v>1641</v>
      </c>
      <c r="F378" s="77" t="str">
        <f t="shared" si="60"/>
        <v>INF4SYSTEMS LTD/ ORCHARD INFORMATION SYSTEMS LTD</v>
      </c>
      <c r="G378" s="24" t="s">
        <v>1640</v>
      </c>
      <c r="H378" s="24" t="s">
        <v>605</v>
      </c>
      <c r="I378" s="24" t="s">
        <v>1465</v>
      </c>
      <c r="J378" s="24" t="s">
        <v>107</v>
      </c>
      <c r="K378" s="24" t="s">
        <v>1642</v>
      </c>
      <c r="L378" s="25">
        <v>43556</v>
      </c>
      <c r="M378" s="25">
        <v>43921</v>
      </c>
      <c r="N378" s="81">
        <f t="shared" si="74"/>
        <v>44286</v>
      </c>
      <c r="O378" s="77" t="str">
        <f t="shared" ca="1" si="75"/>
        <v>Expired</v>
      </c>
      <c r="P378" s="77" t="str" cm="1">
        <f t="array" aca="1" ref="P378" ca="1">_xlfn.IFS((N378-TODAY())&gt;=547,"06 Expires over 18 months",(N378-TODAY())&gt;=365,"05 Expires in 18 months",(N378-TODAY())&gt;=183,"04 Expires in 12 months",(N378-TODAY())&gt;=92,"03 Expires in 6 months",(N378-TODAY())&gt;=31,"02 Expires in 3 months",(N378-TODAY())&gt;=0,"01 Expires in 30 days",(N378-TODAY())&gt;=-31,"01 Expired last 30 days",(N378-TODAY())&gt;=-92,"02 Expired last 3 months",(N378-TODAY())&gt;=-183,"03 Expired last 6 months",(N378-TODAY())&gt;=-365,"04 Expired last 12 months",(N378-TODAY())&gt;=-547,"05 Expired last 18 months",TRUE,"06 Expired over 18 months")</f>
        <v>06 Expired over 18 months</v>
      </c>
      <c r="Q378" s="65">
        <v>20000</v>
      </c>
      <c r="R378" s="84">
        <f t="shared" si="76"/>
        <v>38333.333333333336</v>
      </c>
      <c r="S378" s="77" t="str" cm="1">
        <f t="array" ref="S378">_xlfn.IFS(R378&gt;5000000,"Gold",R378&gt;=500000,"Silver",R378&gt;30000,"Bronze",TRUE,"Transactional")</f>
        <v>Bronze</v>
      </c>
      <c r="T378" s="24" t="s">
        <v>122</v>
      </c>
      <c r="U378" s="101" t="s">
        <v>109</v>
      </c>
      <c r="V378" s="101" t="s">
        <v>148</v>
      </c>
      <c r="W378" s="77" t="str">
        <f t="shared" si="61"/>
        <v>Yes</v>
      </c>
      <c r="X378" s="77" t="str">
        <f>IFERROR(_xlfn.XLOOKUP(J378&amp;"||"&amp;K378,'Mapping Ref.'!$J$2:$J$538,'Mapping Ref.'!$K$2:$K$538),"")</f>
        <v>Construction &amp; Estates</v>
      </c>
      <c r="Y378" s="77" t="str" cm="1">
        <f t="array" ref="Y378">_xlfn.IFS(R378&gt;2000000,"For Publication",R378&gt;100000,"PID",R378&gt;30000,"RFQ",TRUE,"Transactional")</f>
        <v>RFQ</v>
      </c>
      <c r="Z378" s="24" t="s">
        <v>86</v>
      </c>
      <c r="AA378" s="32">
        <v>12</v>
      </c>
      <c r="AB378" s="24">
        <v>12</v>
      </c>
      <c r="AC378" s="25">
        <v>43602</v>
      </c>
      <c r="AD378" s="24" t="s">
        <v>58</v>
      </c>
      <c r="AE378" s="24"/>
      <c r="AF378" s="24"/>
      <c r="AG378" s="24"/>
      <c r="AH378" s="24" t="s">
        <v>60</v>
      </c>
      <c r="AI378" s="24"/>
      <c r="AJ378" s="24" t="s">
        <v>60</v>
      </c>
      <c r="AK378" s="24"/>
      <c r="AL378" s="24"/>
      <c r="AM378" s="24"/>
      <c r="AN378" s="24"/>
      <c r="AO378" s="24"/>
      <c r="AP378" s="24" t="s">
        <v>60</v>
      </c>
      <c r="AQ378" s="24"/>
      <c r="AR378" s="24"/>
      <c r="AS378" s="89">
        <f t="shared" si="77"/>
        <v>23</v>
      </c>
      <c r="AT378" s="24" t="s">
        <v>1643</v>
      </c>
    </row>
    <row r="379" spans="1:46" x14ac:dyDescent="0.5">
      <c r="A379" s="24">
        <v>433</v>
      </c>
      <c r="B379" s="24"/>
      <c r="C379" s="24" t="s">
        <v>77</v>
      </c>
      <c r="D379" s="24" t="s">
        <v>1644</v>
      </c>
      <c r="E379" s="24" t="s">
        <v>1645</v>
      </c>
      <c r="F379" s="77" t="str">
        <f t="shared" si="60"/>
        <v>NEW PRACTICE LTD</v>
      </c>
      <c r="G379" s="24" t="s">
        <v>1646</v>
      </c>
      <c r="H379" s="24" t="s">
        <v>1362</v>
      </c>
      <c r="I379" s="24" t="s">
        <v>1362</v>
      </c>
      <c r="J379" s="24" t="s">
        <v>107</v>
      </c>
      <c r="K379" s="24" t="s">
        <v>1623</v>
      </c>
      <c r="L379" s="25">
        <v>43600</v>
      </c>
      <c r="M379" s="25">
        <v>44330</v>
      </c>
      <c r="N379" s="81">
        <f t="shared" si="74"/>
        <v>44695</v>
      </c>
      <c r="O379" s="77" t="str">
        <f t="shared" ca="1" si="75"/>
        <v>Expired</v>
      </c>
      <c r="P379" s="77" t="str" cm="1">
        <f t="array" aca="1" ref="P379" ca="1">_xlfn.IFS((N379-TODAY())&gt;=547,"06 Expires over 18 months",(N379-TODAY())&gt;=365,"05 Expires in 18 months",(N379-TODAY())&gt;=183,"04 Expires in 12 months",(N379-TODAY())&gt;=92,"03 Expires in 6 months",(N379-TODAY())&gt;=31,"02 Expires in 3 months",(N379-TODAY())&gt;=0,"01 Expires in 30 days",(N379-TODAY())&gt;=-31,"01 Expired last 30 days",(N379-TODAY())&gt;=-92,"02 Expired last 3 months",(N379-TODAY())&gt;=-183,"03 Expired last 6 months",(N379-TODAY())&gt;=-365,"04 Expired last 12 months",(N379-TODAY())&gt;=-547,"05 Expired last 18 months",TRUE,"06 Expired over 18 months")</f>
        <v>06 Expired over 18 months</v>
      </c>
      <c r="Q379" s="65">
        <v>15000</v>
      </c>
      <c r="R379" s="84">
        <f t="shared" si="76"/>
        <v>43750</v>
      </c>
      <c r="S379" s="77" t="str" cm="1">
        <f t="array" ref="S379">_xlfn.IFS(R379&gt;5000000,"Gold",R379&gt;=500000,"Silver",R379&gt;30000,"Bronze",TRUE,"Transactional")</f>
        <v>Bronze</v>
      </c>
      <c r="T379" s="24" t="s">
        <v>122</v>
      </c>
      <c r="U379" s="101" t="s">
        <v>116</v>
      </c>
      <c r="V379" s="101" t="s">
        <v>70</v>
      </c>
      <c r="W379" s="77" t="str">
        <f t="shared" si="61"/>
        <v>Yes</v>
      </c>
      <c r="X379" s="77" t="str">
        <f>IFERROR(_xlfn.XLOOKUP(J379&amp;"||"&amp;K379,'Mapping Ref.'!$J$2:$J$538,'Mapping Ref.'!$K$2:$K$538),"")</f>
        <v>Construction &amp; Estates</v>
      </c>
      <c r="Y379" s="77" t="str" cm="1">
        <f t="array" ref="Y379">_xlfn.IFS(R379&gt;2000000,"For Publication",R379&gt;100000,"PID",R379&gt;30000,"RFQ",TRUE,"Transactional")</f>
        <v>RFQ</v>
      </c>
      <c r="Z379" s="24" t="s">
        <v>101</v>
      </c>
      <c r="AA379" s="32">
        <v>24</v>
      </c>
      <c r="AB379" s="24">
        <v>12</v>
      </c>
      <c r="AC379" s="25">
        <v>43605</v>
      </c>
      <c r="AD379" s="24" t="s">
        <v>58</v>
      </c>
      <c r="AE379" s="24">
        <v>0</v>
      </c>
      <c r="AF379" s="24"/>
      <c r="AG379" s="24"/>
      <c r="AH379" s="24" t="s">
        <v>60</v>
      </c>
      <c r="AI379" s="24"/>
      <c r="AJ379" s="24" t="s">
        <v>60</v>
      </c>
      <c r="AK379" s="24" t="s">
        <v>1647</v>
      </c>
      <c r="AL379" s="24"/>
      <c r="AM379" s="24"/>
      <c r="AN379" s="24"/>
      <c r="AO379" s="24">
        <v>0</v>
      </c>
      <c r="AP379" s="24" t="s">
        <v>60</v>
      </c>
      <c r="AQ379" s="24"/>
      <c r="AR379" s="24"/>
      <c r="AS379" s="89">
        <f t="shared" si="77"/>
        <v>35</v>
      </c>
      <c r="AT379" s="24" t="s">
        <v>1648</v>
      </c>
    </row>
    <row r="380" spans="1:46" x14ac:dyDescent="0.5">
      <c r="A380" s="24">
        <v>434</v>
      </c>
      <c r="B380" s="24"/>
      <c r="C380" s="24" t="s">
        <v>77</v>
      </c>
      <c r="D380" s="24" t="s">
        <v>1649</v>
      </c>
      <c r="E380" s="24" t="s">
        <v>1650</v>
      </c>
      <c r="F380" s="77" t="str">
        <f t="shared" si="60"/>
        <v>CAPITA BUSINESS SERVICES LTD</v>
      </c>
      <c r="G380" s="24" t="s">
        <v>1651</v>
      </c>
      <c r="H380" s="24" t="s">
        <v>1652</v>
      </c>
      <c r="I380" s="24" t="s">
        <v>1652</v>
      </c>
      <c r="J380" s="24" t="s">
        <v>52</v>
      </c>
      <c r="K380" s="24" t="s">
        <v>172</v>
      </c>
      <c r="L380" s="25">
        <v>43374</v>
      </c>
      <c r="M380" s="25">
        <v>45930</v>
      </c>
      <c r="N380" s="81">
        <f t="shared" si="74"/>
        <v>45930</v>
      </c>
      <c r="O380" s="77" t="str">
        <f t="shared" ca="1" si="75"/>
        <v>Expired</v>
      </c>
      <c r="P380" s="77" t="str" cm="1">
        <f t="array" aca="1" ref="P380" ca="1">_xlfn.IFS((N380-TODAY())&gt;=547,"06 Expires over 18 months",(N380-TODAY())&gt;=365,"05 Expires in 18 months",(N380-TODAY())&gt;=183,"04 Expires in 12 months",(N380-TODAY())&gt;=92,"03 Expires in 6 months",(N380-TODAY())&gt;=31,"02 Expires in 3 months",(N380-TODAY())&gt;=0,"01 Expires in 30 days",(N380-TODAY())&gt;=-31,"01 Expired last 30 days",(N380-TODAY())&gt;=-92,"02 Expired last 3 months",(N380-TODAY())&gt;=-183,"03 Expired last 6 months",(N380-TODAY())&gt;=-365,"04 Expired last 12 months",(N380-TODAY())&gt;=-547,"05 Expired last 18 months",TRUE,"06 Expired over 18 months")</f>
        <v>04 Expired last 12 months</v>
      </c>
      <c r="Q380" s="65">
        <v>840</v>
      </c>
      <c r="R380" s="84">
        <f t="shared" si="76"/>
        <v>5810</v>
      </c>
      <c r="S380" s="77" t="str" cm="1">
        <f t="array" ref="S380">_xlfn.IFS(R380&gt;5000000,"Gold",R380&gt;=500000,"Silver",R380&gt;30000,"Bronze",TRUE,"Transactional")</f>
        <v>Transactional</v>
      </c>
      <c r="T380" s="24" t="s">
        <v>54</v>
      </c>
      <c r="U380" s="101" t="s">
        <v>208</v>
      </c>
      <c r="V380" s="101" t="s">
        <v>209</v>
      </c>
      <c r="W380" s="77" t="str">
        <f t="shared" si="61"/>
        <v>No</v>
      </c>
      <c r="X380" s="77" t="str">
        <f>IFERROR(_xlfn.XLOOKUP(J380&amp;"||"&amp;K380,'Mapping Ref.'!$J$2:$J$538,'Mapping Ref.'!$K$2:$K$538),"")</f>
        <v>Corporate</v>
      </c>
      <c r="Y380" s="77" t="str" cm="1">
        <f t="array" ref="Y380">_xlfn.IFS(R380&gt;2000000,"For Publication",R380&gt;100000,"PID",R380&gt;30000,"RFQ",TRUE,"Transactional")</f>
        <v>Transactional</v>
      </c>
      <c r="Z380" s="24" t="s">
        <v>303</v>
      </c>
      <c r="AA380" s="32">
        <v>84</v>
      </c>
      <c r="AB380" s="24">
        <v>0</v>
      </c>
      <c r="AC380" s="25">
        <v>43605</v>
      </c>
      <c r="AD380" s="24" t="s">
        <v>102</v>
      </c>
      <c r="AE380" s="24"/>
      <c r="AF380" s="24"/>
      <c r="AG380" s="24"/>
      <c r="AH380" s="24" t="s">
        <v>60</v>
      </c>
      <c r="AI380" s="24"/>
      <c r="AJ380" s="24" t="s">
        <v>60</v>
      </c>
      <c r="AK380" s="24"/>
      <c r="AL380" s="24"/>
      <c r="AM380" s="24"/>
      <c r="AN380" s="24"/>
      <c r="AO380" s="24">
        <v>0</v>
      </c>
      <c r="AP380" s="24" t="s">
        <v>59</v>
      </c>
      <c r="AQ380" s="24" t="s">
        <v>1653</v>
      </c>
      <c r="AR380" s="24" t="s">
        <v>1654</v>
      </c>
      <c r="AS380" s="89">
        <f t="shared" si="77"/>
        <v>83</v>
      </c>
      <c r="AT380" s="24" t="s">
        <v>1655</v>
      </c>
    </row>
    <row r="381" spans="1:46" x14ac:dyDescent="0.5">
      <c r="A381" s="24">
        <v>435</v>
      </c>
      <c r="B381" s="24"/>
      <c r="C381" s="24"/>
      <c r="D381" s="24" t="s">
        <v>1656</v>
      </c>
      <c r="E381" s="24" t="s">
        <v>1657</v>
      </c>
      <c r="F381" s="77" t="str">
        <f t="shared" si="60"/>
        <v>KRONEN LIMITED</v>
      </c>
      <c r="G381" s="24" t="s">
        <v>1656</v>
      </c>
      <c r="H381" s="24" t="s">
        <v>963</v>
      </c>
      <c r="I381" s="24" t="s">
        <v>1128</v>
      </c>
      <c r="J381" s="24" t="s">
        <v>190</v>
      </c>
      <c r="K381" s="24" t="s">
        <v>920</v>
      </c>
      <c r="L381" s="25">
        <v>43605</v>
      </c>
      <c r="M381" s="25">
        <v>44337</v>
      </c>
      <c r="N381" s="81">
        <f t="shared" si="74"/>
        <v>44702</v>
      </c>
      <c r="O381" s="77" t="str">
        <f t="shared" ca="1" si="75"/>
        <v>Expired</v>
      </c>
      <c r="P381" s="77" t="str" cm="1">
        <f t="array" aca="1" ref="P381" ca="1">_xlfn.IFS((N381-TODAY())&gt;=547,"06 Expires over 18 months",(N381-TODAY())&gt;=365,"05 Expires in 18 months",(N381-TODAY())&gt;=183,"04 Expires in 12 months",(N381-TODAY())&gt;=92,"03 Expires in 6 months",(N381-TODAY())&gt;=31,"02 Expires in 3 months",(N381-TODAY())&gt;=0,"01 Expires in 30 days",(N381-TODAY())&gt;=-31,"01 Expired last 30 days",(N381-TODAY())&gt;=-92,"02 Expired last 3 months",(N381-TODAY())&gt;=-183,"03 Expired last 6 months",(N381-TODAY())&gt;=-365,"04 Expired last 12 months",(N381-TODAY())&gt;=-547,"05 Expired last 18 months",TRUE,"06 Expired over 18 months")</f>
        <v>06 Expired over 18 months</v>
      </c>
      <c r="Q381" s="65">
        <v>15000</v>
      </c>
      <c r="R381" s="84">
        <f t="shared" si="76"/>
        <v>45000</v>
      </c>
      <c r="S381" s="77" t="str" cm="1">
        <f t="array" ref="S381">_xlfn.IFS(R381&gt;5000000,"Gold",R381&gt;=500000,"Silver",R381&gt;30000,"Bronze",TRUE,"Transactional")</f>
        <v>Bronze</v>
      </c>
      <c r="T381" s="24" t="s">
        <v>122</v>
      </c>
      <c r="U381" s="101" t="s">
        <v>393</v>
      </c>
      <c r="V381" s="101" t="s">
        <v>756</v>
      </c>
      <c r="W381" s="77" t="str">
        <f t="shared" si="61"/>
        <v>Yes</v>
      </c>
      <c r="X381" s="77" t="str">
        <f>IFERROR(_xlfn.XLOOKUP(J381&amp;"||"&amp;K381,'Mapping Ref.'!$J$2:$J$538,'Mapping Ref.'!$K$2:$K$538),"")</f>
        <v>Construction &amp; Estates</v>
      </c>
      <c r="Y381" s="77" t="str" cm="1">
        <f t="array" ref="Y381">_xlfn.IFS(R381&gt;2000000,"For Publication",R381&gt;100000,"PID",R381&gt;30000,"RFQ",TRUE,"Transactional")</f>
        <v>RFQ</v>
      </c>
      <c r="Z381" s="24" t="s">
        <v>101</v>
      </c>
      <c r="AA381" s="32">
        <v>12</v>
      </c>
      <c r="AB381" s="24">
        <v>12</v>
      </c>
      <c r="AC381" s="25">
        <v>43605</v>
      </c>
      <c r="AD381" s="24" t="s">
        <v>58</v>
      </c>
      <c r="AE381" s="24"/>
      <c r="AF381" s="24"/>
      <c r="AG381" s="24"/>
      <c r="AH381" s="24" t="s">
        <v>59</v>
      </c>
      <c r="AI381" s="24"/>
      <c r="AJ381" s="24" t="s">
        <v>60</v>
      </c>
      <c r="AK381" s="24"/>
      <c r="AL381" s="24"/>
      <c r="AM381" s="24"/>
      <c r="AN381" s="24"/>
      <c r="AO381" s="24">
        <v>0</v>
      </c>
      <c r="AP381" s="24" t="s">
        <v>60</v>
      </c>
      <c r="AQ381" s="24"/>
      <c r="AR381" s="24"/>
      <c r="AS381" s="89">
        <f t="shared" si="77"/>
        <v>36</v>
      </c>
      <c r="AT381" s="24" t="s">
        <v>1658</v>
      </c>
    </row>
    <row r="382" spans="1:46" x14ac:dyDescent="0.5">
      <c r="A382" s="24">
        <v>436</v>
      </c>
      <c r="B382" s="24"/>
      <c r="C382" s="24"/>
      <c r="D382" s="24" t="s">
        <v>1659</v>
      </c>
      <c r="E382" s="24" t="s">
        <v>1660</v>
      </c>
      <c r="F382" s="77" t="str">
        <f t="shared" si="60"/>
        <v>BARNHILL COMMUNITY HIGH</v>
      </c>
      <c r="G382" s="24" t="s">
        <v>1659</v>
      </c>
      <c r="H382" s="24" t="s">
        <v>1599</v>
      </c>
      <c r="I382" s="24" t="s">
        <v>1599</v>
      </c>
      <c r="J382" s="24" t="s">
        <v>190</v>
      </c>
      <c r="K382" s="24" t="s">
        <v>1600</v>
      </c>
      <c r="L382" s="25">
        <v>43605</v>
      </c>
      <c r="M382" s="25"/>
      <c r="N382" s="81"/>
      <c r="O382" s="77" t="s">
        <v>712</v>
      </c>
      <c r="P382" s="77"/>
      <c r="Q382" s="65">
        <v>2784</v>
      </c>
      <c r="R382" s="84">
        <f t="shared" si="76"/>
        <v>2784</v>
      </c>
      <c r="S382" s="77" t="str" cm="1">
        <f t="array" ref="S382">_xlfn.IFS(R382&gt;5000000,"Gold",R382&gt;=500000,"Silver",R382&gt;30000,"Bronze",TRUE,"Transactional")</f>
        <v>Transactional</v>
      </c>
      <c r="T382" s="24" t="s">
        <v>54</v>
      </c>
      <c r="U382" s="101" t="s">
        <v>366</v>
      </c>
      <c r="V382" s="101"/>
      <c r="W382" s="77" t="str">
        <f t="shared" si="61"/>
        <v>Yes</v>
      </c>
      <c r="X382" s="77" t="str">
        <f>IFERROR(_xlfn.XLOOKUP(J382&amp;"||"&amp;K382,'Mapping Ref.'!$J$2:$J$538,'Mapping Ref.'!$K$2:$K$538),"")</f>
        <v>Childrens &amp; Adults</v>
      </c>
      <c r="Y382" s="77" t="str" cm="1">
        <f t="array" ref="Y382">_xlfn.IFS(R382&gt;2000000,"For Publication",R382&gt;100000,"PID",R382&gt;30000,"RFQ",TRUE,"Transactional")</f>
        <v>Transactional</v>
      </c>
      <c r="Z382" s="24" t="s">
        <v>101</v>
      </c>
      <c r="AA382" s="32">
        <v>12</v>
      </c>
      <c r="AB382" s="24">
        <v>12</v>
      </c>
      <c r="AC382" s="25">
        <v>43605</v>
      </c>
      <c r="AD382" s="24" t="s">
        <v>58</v>
      </c>
      <c r="AE382" s="24">
        <v>0</v>
      </c>
      <c r="AF382" s="24"/>
      <c r="AG382" s="24"/>
      <c r="AH382" s="24" t="s">
        <v>60</v>
      </c>
      <c r="AI382" s="24"/>
      <c r="AJ382" s="24" t="s">
        <v>60</v>
      </c>
      <c r="AK382" s="24"/>
      <c r="AL382" s="24"/>
      <c r="AM382" s="24"/>
      <c r="AN382" s="24"/>
      <c r="AO382" s="24">
        <v>0</v>
      </c>
      <c r="AP382" s="24" t="s">
        <v>60</v>
      </c>
      <c r="AQ382" s="24"/>
      <c r="AR382" s="24"/>
      <c r="AS382" s="89">
        <v>0</v>
      </c>
      <c r="AT382" s="24" t="s">
        <v>1661</v>
      </c>
    </row>
    <row r="383" spans="1:46" x14ac:dyDescent="0.5">
      <c r="A383" s="24">
        <v>437</v>
      </c>
      <c r="B383" s="24"/>
      <c r="C383" s="24"/>
      <c r="D383" s="24" t="s">
        <v>1662</v>
      </c>
      <c r="E383" s="24" t="s">
        <v>1663</v>
      </c>
      <c r="F383" s="77" t="str">
        <f t="shared" si="60"/>
        <v>SMALL STEPS CONSULTANTS LTD</v>
      </c>
      <c r="G383" s="24" t="s">
        <v>1664</v>
      </c>
      <c r="H383" s="24" t="s">
        <v>972</v>
      </c>
      <c r="I383" s="24" t="s">
        <v>972</v>
      </c>
      <c r="J383" s="24" t="s">
        <v>107</v>
      </c>
      <c r="K383" s="24" t="s">
        <v>1665</v>
      </c>
      <c r="L383" s="25">
        <v>43556</v>
      </c>
      <c r="M383" s="25">
        <v>43921</v>
      </c>
      <c r="N383" s="81">
        <f t="shared" ref="N383:N402" si="78">EDATE(M383,AB383)</f>
        <v>43921</v>
      </c>
      <c r="O383" s="77" t="str">
        <f t="shared" ref="O383:O402" ca="1" si="79">IF(N383&lt;TODAY(),"Expired","Live")</f>
        <v>Expired</v>
      </c>
      <c r="P383" s="77" t="str" cm="1">
        <f t="array" aca="1" ref="P383" ca="1">_xlfn.IFS((N383-TODAY())&gt;=547,"06 Expires over 18 months",(N383-TODAY())&gt;=365,"05 Expires in 18 months",(N383-TODAY())&gt;=183,"04 Expires in 12 months",(N383-TODAY())&gt;=92,"03 Expires in 6 months",(N383-TODAY())&gt;=31,"02 Expires in 3 months",(N383-TODAY())&gt;=0,"01 Expires in 30 days",(N383-TODAY())&gt;=-31,"01 Expired last 30 days",(N383-TODAY())&gt;=-92,"02 Expired last 3 months",(N383-TODAY())&gt;=-183,"03 Expired last 6 months",(N383-TODAY())&gt;=-365,"04 Expired last 12 months",(N383-TODAY())&gt;=-547,"05 Expired last 18 months",TRUE,"06 Expired over 18 months")</f>
        <v>06 Expired over 18 months</v>
      </c>
      <c r="Q383" s="65">
        <v>17820</v>
      </c>
      <c r="R383" s="84">
        <f t="shared" si="76"/>
        <v>17820</v>
      </c>
      <c r="S383" s="77" t="str" cm="1">
        <f t="array" ref="S383">_xlfn.IFS(R383&gt;5000000,"Gold",R383&gt;=500000,"Silver",R383&gt;30000,"Bronze",TRUE,"Transactional")</f>
        <v>Transactional</v>
      </c>
      <c r="T383" s="24" t="s">
        <v>54</v>
      </c>
      <c r="U383" s="101" t="s">
        <v>84</v>
      </c>
      <c r="V383" s="101" t="s">
        <v>727</v>
      </c>
      <c r="W383" s="77" t="str">
        <f t="shared" si="61"/>
        <v>No</v>
      </c>
      <c r="X383" s="77" t="str">
        <f>IFERROR(_xlfn.XLOOKUP(J383&amp;"||"&amp;K383,'Mapping Ref.'!$J$2:$J$538,'Mapping Ref.'!$K$2:$K$538),"")</f>
        <v>Construction &amp; Estates</v>
      </c>
      <c r="Y383" s="77" t="str" cm="1">
        <f t="array" ref="Y383">_xlfn.IFS(R383&gt;2000000,"For Publication",R383&gt;100000,"PID",R383&gt;30000,"RFQ",TRUE,"Transactional")</f>
        <v>Transactional</v>
      </c>
      <c r="Z383" s="24" t="s">
        <v>86</v>
      </c>
      <c r="AA383" s="32">
        <v>12</v>
      </c>
      <c r="AB383" s="24">
        <v>0</v>
      </c>
      <c r="AC383" s="25">
        <v>43608</v>
      </c>
      <c r="AD383" s="24" t="s">
        <v>58</v>
      </c>
      <c r="AE383" s="24"/>
      <c r="AF383" s="24"/>
      <c r="AG383" s="24"/>
      <c r="AH383" s="24" t="s">
        <v>59</v>
      </c>
      <c r="AI383" s="24"/>
      <c r="AJ383" s="24" t="s">
        <v>59</v>
      </c>
      <c r="AK383" s="24"/>
      <c r="AL383" s="24"/>
      <c r="AM383" s="24"/>
      <c r="AN383" s="24"/>
      <c r="AO383" s="24">
        <v>0</v>
      </c>
      <c r="AP383" s="24" t="s">
        <v>60</v>
      </c>
      <c r="AQ383" s="24"/>
      <c r="AR383" s="24"/>
      <c r="AS383" s="89">
        <f t="shared" ref="AS383:AS402" si="80">DATEDIF(L383,N383,"m")</f>
        <v>11</v>
      </c>
      <c r="AT383" s="24" t="s">
        <v>1662</v>
      </c>
    </row>
    <row r="384" spans="1:46" x14ac:dyDescent="0.5">
      <c r="A384" s="24">
        <v>438</v>
      </c>
      <c r="B384" s="24"/>
      <c r="C384" s="24"/>
      <c r="D384" s="24" t="s">
        <v>1666</v>
      </c>
      <c r="E384" s="24" t="s">
        <v>1667</v>
      </c>
      <c r="F384" s="77" t="str">
        <f t="shared" si="60"/>
        <v>Star Cleaning London Services Uk</v>
      </c>
      <c r="G384" s="24" t="s">
        <v>1668</v>
      </c>
      <c r="H384" s="24" t="s">
        <v>1669</v>
      </c>
      <c r="I384" s="24" t="s">
        <v>1669</v>
      </c>
      <c r="J384" s="24" t="s">
        <v>107</v>
      </c>
      <c r="K384" s="24"/>
      <c r="L384" s="25">
        <v>43609</v>
      </c>
      <c r="M384" s="25">
        <v>43901</v>
      </c>
      <c r="N384" s="81">
        <f t="shared" si="78"/>
        <v>43932</v>
      </c>
      <c r="O384" s="77" t="str">
        <f t="shared" ca="1" si="79"/>
        <v>Expired</v>
      </c>
      <c r="P384" s="77" t="str" cm="1">
        <f t="array" aca="1" ref="P384" ca="1">_xlfn.IFS((N384-TODAY())&gt;=547,"06 Expires over 18 months",(N384-TODAY())&gt;=365,"05 Expires in 18 months",(N384-TODAY())&gt;=183,"04 Expires in 12 months",(N384-TODAY())&gt;=92,"03 Expires in 6 months",(N384-TODAY())&gt;=31,"02 Expires in 3 months",(N384-TODAY())&gt;=0,"01 Expires in 30 days",(N384-TODAY())&gt;=-31,"01 Expired last 30 days",(N384-TODAY())&gt;=-92,"02 Expired last 3 months",(N384-TODAY())&gt;=-183,"03 Expired last 6 months",(N384-TODAY())&gt;=-365,"04 Expired last 12 months",(N384-TODAY())&gt;=-547,"05 Expired last 18 months",TRUE,"06 Expired over 18 months")</f>
        <v>06 Expired over 18 months</v>
      </c>
      <c r="Q384" s="65">
        <v>15000</v>
      </c>
      <c r="R384" s="84">
        <f t="shared" si="76"/>
        <v>15000</v>
      </c>
      <c r="S384" s="77" t="str" cm="1">
        <f t="array" ref="S384">_xlfn.IFS(R384&gt;5000000,"Gold",R384&gt;=500000,"Silver",R384&gt;30000,"Bronze",TRUE,"Transactional")</f>
        <v>Transactional</v>
      </c>
      <c r="T384" s="24" t="s">
        <v>54</v>
      </c>
      <c r="U384" s="101" t="s">
        <v>208</v>
      </c>
      <c r="V384" s="101" t="s">
        <v>209</v>
      </c>
      <c r="W384" s="77" t="str">
        <f t="shared" si="61"/>
        <v>Yes</v>
      </c>
      <c r="X384" s="77" t="str">
        <f>IFERROR(_xlfn.XLOOKUP(J384&amp;"||"&amp;K384,'Mapping Ref.'!$J$2:$J$538,'Mapping Ref.'!$K$2:$K$538),"")</f>
        <v>Construction &amp; Estates</v>
      </c>
      <c r="Y384" s="77" t="str" cm="1">
        <f t="array" ref="Y384">_xlfn.IFS(R384&gt;2000000,"For Publication",R384&gt;100000,"PID",R384&gt;30000,"RFQ",TRUE,"Transactional")</f>
        <v>Transactional</v>
      </c>
      <c r="Z384" s="24" t="s">
        <v>101</v>
      </c>
      <c r="AA384" s="32">
        <v>1</v>
      </c>
      <c r="AB384" s="24">
        <v>1</v>
      </c>
      <c r="AC384" s="25">
        <v>43609</v>
      </c>
      <c r="AD384" s="24" t="s">
        <v>326</v>
      </c>
      <c r="AE384" s="24">
        <v>9999999</v>
      </c>
      <c r="AF384" s="24"/>
      <c r="AG384" s="24"/>
      <c r="AH384" s="24" t="s">
        <v>59</v>
      </c>
      <c r="AI384" s="24"/>
      <c r="AJ384" s="24" t="s">
        <v>59</v>
      </c>
      <c r="AK384" s="24"/>
      <c r="AL384" s="24"/>
      <c r="AM384" s="24"/>
      <c r="AN384" s="24"/>
      <c r="AO384" s="24"/>
      <c r="AP384" s="24" t="s">
        <v>60</v>
      </c>
      <c r="AQ384" s="24"/>
      <c r="AR384" s="24"/>
      <c r="AS384" s="89">
        <f t="shared" si="80"/>
        <v>10</v>
      </c>
      <c r="AT384" s="24" t="s">
        <v>1670</v>
      </c>
    </row>
    <row r="385" spans="1:46" x14ac:dyDescent="0.5">
      <c r="A385" s="24">
        <v>440</v>
      </c>
      <c r="B385" s="24"/>
      <c r="C385" s="24"/>
      <c r="D385" s="24" t="s">
        <v>1671</v>
      </c>
      <c r="E385" s="24" t="s">
        <v>1672</v>
      </c>
      <c r="F385" s="77" t="str">
        <f t="shared" si="60"/>
        <v>CADENT GAS LIMITED</v>
      </c>
      <c r="G385" s="24" t="s">
        <v>1673</v>
      </c>
      <c r="H385" s="24" t="s">
        <v>487</v>
      </c>
      <c r="I385" s="24" t="s">
        <v>1674</v>
      </c>
      <c r="J385" s="24" t="s">
        <v>107</v>
      </c>
      <c r="K385" s="24" t="s">
        <v>1675</v>
      </c>
      <c r="L385" s="25">
        <v>43647</v>
      </c>
      <c r="M385" s="25">
        <v>43714</v>
      </c>
      <c r="N385" s="81">
        <f t="shared" si="78"/>
        <v>43714</v>
      </c>
      <c r="O385" s="77" t="str">
        <f t="shared" ca="1" si="79"/>
        <v>Expired</v>
      </c>
      <c r="P385" s="77" t="str" cm="1">
        <f t="array" aca="1" ref="P385" ca="1">_xlfn.IFS((N385-TODAY())&gt;=547,"06 Expires over 18 months",(N385-TODAY())&gt;=365,"05 Expires in 18 months",(N385-TODAY())&gt;=183,"04 Expires in 12 months",(N385-TODAY())&gt;=92,"03 Expires in 6 months",(N385-TODAY())&gt;=31,"02 Expires in 3 months",(N385-TODAY())&gt;=0,"01 Expires in 30 days",(N385-TODAY())&gt;=-31,"01 Expired last 30 days",(N385-TODAY())&gt;=-92,"02 Expired last 3 months",(N385-TODAY())&gt;=-183,"03 Expired last 6 months",(N385-TODAY())&gt;=-365,"04 Expired last 12 months",(N385-TODAY())&gt;=-547,"05 Expired last 18 months",TRUE,"06 Expired over 18 months")</f>
        <v>06 Expired over 18 months</v>
      </c>
      <c r="Q385" s="65">
        <v>27426.2</v>
      </c>
      <c r="R385" s="84">
        <f t="shared" si="76"/>
        <v>27426.2</v>
      </c>
      <c r="S385" s="77" t="str" cm="1">
        <f t="array" ref="S385">_xlfn.IFS(R385&gt;5000000,"Gold",R385&gt;=500000,"Silver",R385&gt;30000,"Bronze",TRUE,"Transactional")</f>
        <v>Transactional</v>
      </c>
      <c r="T385" s="24" t="s">
        <v>122</v>
      </c>
      <c r="U385" s="101" t="s">
        <v>123</v>
      </c>
      <c r="V385" s="101" t="s">
        <v>124</v>
      </c>
      <c r="W385" s="77" t="str">
        <f t="shared" si="61"/>
        <v>No</v>
      </c>
      <c r="X385" s="77" t="str">
        <f>IFERROR(_xlfn.XLOOKUP(J385&amp;"||"&amp;K385,'Mapping Ref.'!$J$2:$J$538,'Mapping Ref.'!$K$2:$K$538),"")</f>
        <v>Construction &amp; Estates</v>
      </c>
      <c r="Y385" s="77" t="str" cm="1">
        <f t="array" ref="Y385">_xlfn.IFS(R385&gt;2000000,"For Publication",R385&gt;100000,"PID",R385&gt;30000,"RFQ",TRUE,"Transactional")</f>
        <v>Transactional</v>
      </c>
      <c r="Z385" s="24" t="s">
        <v>86</v>
      </c>
      <c r="AA385" s="32">
        <v>3</v>
      </c>
      <c r="AB385" s="24">
        <v>0</v>
      </c>
      <c r="AC385" s="25">
        <v>43614</v>
      </c>
      <c r="AD385" s="24" t="s">
        <v>58</v>
      </c>
      <c r="AE385" s="24"/>
      <c r="AF385" s="24"/>
      <c r="AG385" s="24"/>
      <c r="AH385" s="24" t="s">
        <v>60</v>
      </c>
      <c r="AI385" s="24"/>
      <c r="AJ385" s="24" t="s">
        <v>60</v>
      </c>
      <c r="AK385" s="24"/>
      <c r="AL385" s="24"/>
      <c r="AM385" s="24"/>
      <c r="AN385" s="24"/>
      <c r="AO385" s="24">
        <v>0</v>
      </c>
      <c r="AP385" s="24" t="s">
        <v>60</v>
      </c>
      <c r="AQ385" s="24"/>
      <c r="AR385" s="24"/>
      <c r="AS385" s="89">
        <f t="shared" si="80"/>
        <v>2</v>
      </c>
      <c r="AT385" s="24" t="s">
        <v>1676</v>
      </c>
    </row>
    <row r="386" spans="1:46" x14ac:dyDescent="0.5">
      <c r="A386" s="24">
        <v>441</v>
      </c>
      <c r="B386" s="24"/>
      <c r="C386" s="24"/>
      <c r="D386" s="24" t="s">
        <v>1677</v>
      </c>
      <c r="E386" s="24" t="s">
        <v>1678</v>
      </c>
      <c r="F386" s="77" t="str">
        <f t="shared" ref="F386:F449" si="81">IF(AT386&lt;&gt;"",AT386,G386)</f>
        <v>MOOVIT GROUP LIMITED</v>
      </c>
      <c r="G386" s="24" t="s">
        <v>1679</v>
      </c>
      <c r="H386" s="24" t="s">
        <v>1680</v>
      </c>
      <c r="I386" s="24" t="s">
        <v>1680</v>
      </c>
      <c r="J386" s="24" t="s">
        <v>107</v>
      </c>
      <c r="K386" s="24" t="s">
        <v>1681</v>
      </c>
      <c r="L386" s="25">
        <v>43586</v>
      </c>
      <c r="M386" s="25">
        <v>45046</v>
      </c>
      <c r="N386" s="81">
        <f t="shared" si="78"/>
        <v>45046</v>
      </c>
      <c r="O386" s="77" t="str">
        <f t="shared" ca="1" si="79"/>
        <v>Expired</v>
      </c>
      <c r="P386" s="77" t="str" cm="1">
        <f t="array" aca="1" ref="P386" ca="1">_xlfn.IFS((N386-TODAY())&gt;=547,"06 Expires over 18 months",(N386-TODAY())&gt;=365,"05 Expires in 18 months",(N386-TODAY())&gt;=183,"04 Expires in 12 months",(N386-TODAY())&gt;=92,"03 Expires in 6 months",(N386-TODAY())&gt;=31,"02 Expires in 3 months",(N386-TODAY())&gt;=0,"01 Expires in 30 days",(N386-TODAY())&gt;=-31,"01 Expired last 30 days",(N386-TODAY())&gt;=-92,"02 Expired last 3 months",(N386-TODAY())&gt;=-183,"03 Expired last 6 months",(N386-TODAY())&gt;=-365,"04 Expired last 12 months",(N386-TODAY())&gt;=-547,"05 Expired last 18 months",TRUE,"06 Expired over 18 months")</f>
        <v>06 Expired over 18 months</v>
      </c>
      <c r="Q386" s="65">
        <v>30000</v>
      </c>
      <c r="R386" s="84">
        <f t="shared" si="76"/>
        <v>117500</v>
      </c>
      <c r="S386" s="77" t="str" cm="1">
        <f t="array" ref="S386">_xlfn.IFS(R386&gt;5000000,"Gold",R386&gt;=500000,"Silver",R386&gt;30000,"Bronze",TRUE,"Transactional")</f>
        <v>Bronze</v>
      </c>
      <c r="T386" s="24" t="s">
        <v>54</v>
      </c>
      <c r="U386" s="101" t="s">
        <v>116</v>
      </c>
      <c r="V386" s="101" t="s">
        <v>70</v>
      </c>
      <c r="W386" s="77" t="str">
        <f t="shared" ref="W386:W449" si="82">IF(AB386&gt;0,"Yes","No")</f>
        <v>No</v>
      </c>
      <c r="X386" s="77" t="str">
        <f>IFERROR(_xlfn.XLOOKUP(J386&amp;"||"&amp;K386,'Mapping Ref.'!$J$2:$J$538,'Mapping Ref.'!$K$2:$K$538),"")</f>
        <v>Construction &amp; Estates</v>
      </c>
      <c r="Y386" s="77" t="str" cm="1">
        <f t="array" ref="Y386">_xlfn.IFS(R386&gt;2000000,"For Publication",R386&gt;100000,"PID",R386&gt;30000,"RFQ",TRUE,"Transactional")</f>
        <v>PID</v>
      </c>
      <c r="Z386" s="24" t="s">
        <v>86</v>
      </c>
      <c r="AA386" s="32">
        <v>12</v>
      </c>
      <c r="AB386" s="24">
        <v>0</v>
      </c>
      <c r="AC386" s="25">
        <v>43616</v>
      </c>
      <c r="AD386" s="24" t="s">
        <v>58</v>
      </c>
      <c r="AE386" s="24"/>
      <c r="AF386" s="24"/>
      <c r="AG386" s="24"/>
      <c r="AH386" s="24" t="s">
        <v>59</v>
      </c>
      <c r="AI386" s="24"/>
      <c r="AJ386" s="24" t="s">
        <v>60</v>
      </c>
      <c r="AK386" s="24"/>
      <c r="AL386" s="24"/>
      <c r="AM386" s="24"/>
      <c r="AN386" s="24"/>
      <c r="AO386" s="24">
        <v>0</v>
      </c>
      <c r="AP386" s="24" t="s">
        <v>60</v>
      </c>
      <c r="AQ386" s="24"/>
      <c r="AR386" s="24"/>
      <c r="AS386" s="89">
        <f t="shared" si="80"/>
        <v>47</v>
      </c>
      <c r="AT386" s="24" t="s">
        <v>1682</v>
      </c>
    </row>
    <row r="387" spans="1:46" x14ac:dyDescent="0.5">
      <c r="A387" s="24">
        <v>442</v>
      </c>
      <c r="B387" s="24"/>
      <c r="C387" s="24"/>
      <c r="D387" s="24" t="s">
        <v>1683</v>
      </c>
      <c r="E387" s="24" t="s">
        <v>1684</v>
      </c>
      <c r="F387" s="77" t="str">
        <f t="shared" si="81"/>
        <v>LAWSONS (WHESTONE) LTD</v>
      </c>
      <c r="G387" s="24" t="s">
        <v>1685</v>
      </c>
      <c r="H387" s="24" t="s">
        <v>1035</v>
      </c>
      <c r="I387" s="24" t="s">
        <v>992</v>
      </c>
      <c r="J387" s="24" t="s">
        <v>52</v>
      </c>
      <c r="K387" s="24" t="s">
        <v>377</v>
      </c>
      <c r="L387" s="25">
        <v>43620</v>
      </c>
      <c r="M387" s="25">
        <v>43986</v>
      </c>
      <c r="N387" s="81">
        <f t="shared" si="78"/>
        <v>44351</v>
      </c>
      <c r="O387" s="77" t="str">
        <f t="shared" ca="1" si="79"/>
        <v>Expired</v>
      </c>
      <c r="P387" s="77" t="str" cm="1">
        <f t="array" aca="1" ref="P387" ca="1">_xlfn.IFS((N387-TODAY())&gt;=547,"06 Expires over 18 months",(N387-TODAY())&gt;=365,"05 Expires in 18 months",(N387-TODAY())&gt;=183,"04 Expires in 12 months",(N387-TODAY())&gt;=92,"03 Expires in 6 months",(N387-TODAY())&gt;=31,"02 Expires in 3 months",(N387-TODAY())&gt;=0,"01 Expires in 30 days",(N387-TODAY())&gt;=-31,"01 Expired last 30 days",(N387-TODAY())&gt;=-92,"02 Expired last 3 months",(N387-TODAY())&gt;=-183,"03 Expired last 6 months",(N387-TODAY())&gt;=-365,"04 Expired last 12 months",(N387-TODAY())&gt;=-547,"05 Expired last 18 months",TRUE,"06 Expired over 18 months")</f>
        <v>06 Expired over 18 months</v>
      </c>
      <c r="Q387" s="65">
        <v>10000</v>
      </c>
      <c r="R387" s="84">
        <f t="shared" si="76"/>
        <v>20000</v>
      </c>
      <c r="S387" s="77" t="str" cm="1">
        <f t="array" ref="S387">_xlfn.IFS(R387&gt;5000000,"Gold",R387&gt;=500000,"Silver",R387&gt;30000,"Bronze",TRUE,"Transactional")</f>
        <v>Transactional</v>
      </c>
      <c r="T387" s="24" t="s">
        <v>54</v>
      </c>
      <c r="U387" s="101" t="s">
        <v>123</v>
      </c>
      <c r="V387" s="101" t="s">
        <v>1686</v>
      </c>
      <c r="W387" s="77" t="str">
        <f t="shared" si="82"/>
        <v>Yes</v>
      </c>
      <c r="X387" s="77" t="str">
        <f>IFERROR(_xlfn.XLOOKUP(J387&amp;"||"&amp;K387,'Mapping Ref.'!$J$2:$J$538,'Mapping Ref.'!$K$2:$K$538),"")</f>
        <v>Corporate</v>
      </c>
      <c r="Y387" s="77" t="str" cm="1">
        <f t="array" ref="Y387">_xlfn.IFS(R387&gt;2000000,"For Publication",R387&gt;100000,"PID",R387&gt;30000,"RFQ",TRUE,"Transactional")</f>
        <v>Transactional</v>
      </c>
      <c r="Z387" s="24" t="s">
        <v>149</v>
      </c>
      <c r="AA387" s="32">
        <v>12</v>
      </c>
      <c r="AB387" s="24">
        <v>12</v>
      </c>
      <c r="AC387" s="25">
        <v>43620</v>
      </c>
      <c r="AD387" s="24" t="s">
        <v>58</v>
      </c>
      <c r="AE387" s="24">
        <v>1</v>
      </c>
      <c r="AF387" s="24"/>
      <c r="AG387" s="24"/>
      <c r="AH387" s="24" t="s">
        <v>59</v>
      </c>
      <c r="AI387" s="24"/>
      <c r="AJ387" s="24" t="s">
        <v>60</v>
      </c>
      <c r="AK387" s="24"/>
      <c r="AL387" s="24"/>
      <c r="AM387" s="24"/>
      <c r="AN387" s="24"/>
      <c r="AO387" s="24">
        <v>0</v>
      </c>
      <c r="AP387" s="24" t="s">
        <v>60</v>
      </c>
      <c r="AQ387" s="24"/>
      <c r="AR387" s="24"/>
      <c r="AS387" s="89">
        <f t="shared" si="80"/>
        <v>24</v>
      </c>
      <c r="AT387" s="24" t="s">
        <v>1687</v>
      </c>
    </row>
    <row r="388" spans="1:46" x14ac:dyDescent="0.5">
      <c r="A388" s="24">
        <v>443</v>
      </c>
      <c r="B388" s="24"/>
      <c r="C388" s="24" t="s">
        <v>77</v>
      </c>
      <c r="D388" s="24" t="s">
        <v>1688</v>
      </c>
      <c r="E388" s="24" t="s">
        <v>1689</v>
      </c>
      <c r="F388" s="77" t="str">
        <f t="shared" si="81"/>
        <v>LONDON BIN CLEANING LTD</v>
      </c>
      <c r="G388" s="24" t="s">
        <v>1690</v>
      </c>
      <c r="H388" s="24" t="s">
        <v>1691</v>
      </c>
      <c r="I388" s="24" t="s">
        <v>1691</v>
      </c>
      <c r="J388" s="24" t="s">
        <v>107</v>
      </c>
      <c r="K388" s="24" t="s">
        <v>1692</v>
      </c>
      <c r="L388" s="25">
        <v>43625</v>
      </c>
      <c r="M388" s="25">
        <v>44286</v>
      </c>
      <c r="N388" s="81">
        <f t="shared" si="78"/>
        <v>44286</v>
      </c>
      <c r="O388" s="77" t="str">
        <f t="shared" ca="1" si="79"/>
        <v>Expired</v>
      </c>
      <c r="P388" s="77" t="str" cm="1">
        <f t="array" aca="1" ref="P388" ca="1">_xlfn.IFS((N388-TODAY())&gt;=547,"06 Expires over 18 months",(N388-TODAY())&gt;=365,"05 Expires in 18 months",(N388-TODAY())&gt;=183,"04 Expires in 12 months",(N388-TODAY())&gt;=92,"03 Expires in 6 months",(N388-TODAY())&gt;=31,"02 Expires in 3 months",(N388-TODAY())&gt;=0,"01 Expires in 30 days",(N388-TODAY())&gt;=-31,"01 Expired last 30 days",(N388-TODAY())&gt;=-92,"02 Expired last 3 months",(N388-TODAY())&gt;=-183,"03 Expired last 6 months",(N388-TODAY())&gt;=-365,"04 Expired last 12 months",(N388-TODAY())&gt;=-547,"05 Expired last 18 months",TRUE,"06 Expired over 18 months")</f>
        <v>06 Expired over 18 months</v>
      </c>
      <c r="Q388" s="65">
        <v>25000</v>
      </c>
      <c r="R388" s="84">
        <f t="shared" si="76"/>
        <v>43750</v>
      </c>
      <c r="S388" s="77" t="str" cm="1">
        <f t="array" ref="S388">_xlfn.IFS(R388&gt;5000000,"Gold",R388&gt;=500000,"Silver",R388&gt;30000,"Bronze",TRUE,"Transactional")</f>
        <v>Bronze</v>
      </c>
      <c r="T388" s="24" t="s">
        <v>54</v>
      </c>
      <c r="U388" s="101" t="s">
        <v>208</v>
      </c>
      <c r="V388" s="101" t="s">
        <v>209</v>
      </c>
      <c r="W388" s="77" t="str">
        <f t="shared" si="82"/>
        <v>No</v>
      </c>
      <c r="X388" s="77" t="str">
        <f>IFERROR(_xlfn.XLOOKUP(J388&amp;"||"&amp;K388,'Mapping Ref.'!$J$2:$J$538,'Mapping Ref.'!$K$2:$K$538),"")</f>
        <v>Construction &amp; Estates</v>
      </c>
      <c r="Y388" s="77" t="str" cm="1">
        <f t="array" ref="Y388">_xlfn.IFS(R388&gt;2000000,"For Publication",R388&gt;100000,"PID",R388&gt;30000,"RFQ",TRUE,"Transactional")</f>
        <v>RFQ</v>
      </c>
      <c r="Z388" s="24" t="s">
        <v>101</v>
      </c>
      <c r="AA388" s="32">
        <v>22</v>
      </c>
      <c r="AB388" s="24">
        <v>0</v>
      </c>
      <c r="AC388" s="25">
        <v>43621</v>
      </c>
      <c r="AD388" s="24" t="s">
        <v>58</v>
      </c>
      <c r="AE388" s="24"/>
      <c r="AF388" s="24"/>
      <c r="AG388" s="24"/>
      <c r="AH388" s="24" t="s">
        <v>59</v>
      </c>
      <c r="AI388" s="24"/>
      <c r="AJ388" s="24" t="s">
        <v>60</v>
      </c>
      <c r="AK388" s="24"/>
      <c r="AL388" s="24"/>
      <c r="AM388" s="24"/>
      <c r="AN388" s="24"/>
      <c r="AO388" s="24">
        <v>0</v>
      </c>
      <c r="AP388" s="24" t="s">
        <v>60</v>
      </c>
      <c r="AQ388" s="24"/>
      <c r="AR388" s="24"/>
      <c r="AS388" s="89">
        <f t="shared" si="80"/>
        <v>21</v>
      </c>
      <c r="AT388" s="24" t="s">
        <v>1693</v>
      </c>
    </row>
    <row r="389" spans="1:46" x14ac:dyDescent="0.5">
      <c r="A389" s="24">
        <v>444</v>
      </c>
      <c r="B389" s="24"/>
      <c r="C389" s="24"/>
      <c r="D389" s="24" t="s">
        <v>1694</v>
      </c>
      <c r="E389" s="24" t="s">
        <v>1695</v>
      </c>
      <c r="F389" s="77" t="str">
        <f t="shared" si="81"/>
        <v>Its (Search &amp; Selection) Limited</v>
      </c>
      <c r="G389" s="24" t="s">
        <v>1696</v>
      </c>
      <c r="H389" s="24" t="s">
        <v>1697</v>
      </c>
      <c r="I389" s="24" t="s">
        <v>1698</v>
      </c>
      <c r="J389" s="24" t="s">
        <v>97</v>
      </c>
      <c r="K389" s="24" t="s">
        <v>414</v>
      </c>
      <c r="L389" s="25">
        <v>43626</v>
      </c>
      <c r="M389" s="25">
        <v>43769</v>
      </c>
      <c r="N389" s="81">
        <f t="shared" si="78"/>
        <v>44500</v>
      </c>
      <c r="O389" s="77" t="str">
        <f t="shared" ca="1" si="79"/>
        <v>Expired</v>
      </c>
      <c r="P389" s="77" t="str" cm="1">
        <f t="array" aca="1" ref="P389" ca="1">_xlfn.IFS((N389-TODAY())&gt;=547,"06 Expires over 18 months",(N389-TODAY())&gt;=365,"05 Expires in 18 months",(N389-TODAY())&gt;=183,"04 Expires in 12 months",(N389-TODAY())&gt;=92,"03 Expires in 6 months",(N389-TODAY())&gt;=31,"02 Expires in 3 months",(N389-TODAY())&gt;=0,"01 Expires in 30 days",(N389-TODAY())&gt;=-31,"01 Expired last 30 days",(N389-TODAY())&gt;=-92,"02 Expired last 3 months",(N389-TODAY())&gt;=-183,"03 Expired last 6 months",(N389-TODAY())&gt;=-365,"04 Expired last 12 months",(N389-TODAY())&gt;=-547,"05 Expired last 18 months",TRUE,"06 Expired over 18 months")</f>
        <v>06 Expired over 18 months</v>
      </c>
      <c r="Q389" s="65">
        <v>25200</v>
      </c>
      <c r="R389" s="84">
        <f t="shared" si="76"/>
        <v>58800</v>
      </c>
      <c r="S389" s="77" t="str" cm="1">
        <f t="array" ref="S389">_xlfn.IFS(R389&gt;5000000,"Gold",R389&gt;=500000,"Silver",R389&gt;30000,"Bronze",TRUE,"Transactional")</f>
        <v>Bronze</v>
      </c>
      <c r="T389" s="24" t="s">
        <v>54</v>
      </c>
      <c r="U389" s="101" t="s">
        <v>109</v>
      </c>
      <c r="V389" s="101" t="s">
        <v>1011</v>
      </c>
      <c r="W389" s="77" t="str">
        <f t="shared" si="82"/>
        <v>Yes</v>
      </c>
      <c r="X389" s="77" t="str">
        <f>IFERROR(_xlfn.XLOOKUP(J389&amp;"||"&amp;K389,'Mapping Ref.'!$J$2:$J$538,'Mapping Ref.'!$K$2:$K$538),"")</f>
        <v>Corporate</v>
      </c>
      <c r="Y389" s="77" t="str" cm="1">
        <f t="array" ref="Y389">_xlfn.IFS(R389&gt;2000000,"For Publication",R389&gt;100000,"PID",R389&gt;30000,"RFQ",TRUE,"Transactional")</f>
        <v>RFQ</v>
      </c>
      <c r="Z389" s="24" t="s">
        <v>86</v>
      </c>
      <c r="AA389" s="32">
        <v>5</v>
      </c>
      <c r="AB389" s="24">
        <v>24</v>
      </c>
      <c r="AC389" s="25">
        <v>43623</v>
      </c>
      <c r="AD389" s="24" t="s">
        <v>102</v>
      </c>
      <c r="AE389" s="24"/>
      <c r="AF389" s="24"/>
      <c r="AG389" s="24"/>
      <c r="AH389" s="24" t="s">
        <v>60</v>
      </c>
      <c r="AI389" s="24"/>
      <c r="AJ389" s="24" t="s">
        <v>60</v>
      </c>
      <c r="AK389" s="24"/>
      <c r="AL389" s="24"/>
      <c r="AM389" s="24"/>
      <c r="AN389" s="24"/>
      <c r="AO389" s="24"/>
      <c r="AP389" s="24" t="s">
        <v>60</v>
      </c>
      <c r="AQ389" s="24"/>
      <c r="AR389" s="24"/>
      <c r="AS389" s="89">
        <f t="shared" si="80"/>
        <v>28</v>
      </c>
      <c r="AT389" s="24"/>
    </row>
    <row r="390" spans="1:46" x14ac:dyDescent="0.5">
      <c r="A390" s="24">
        <v>445</v>
      </c>
      <c r="B390" s="24" t="s">
        <v>506</v>
      </c>
      <c r="C390" s="24"/>
      <c r="D390" s="24" t="s">
        <v>1699</v>
      </c>
      <c r="E390" s="24" t="s">
        <v>1700</v>
      </c>
      <c r="F390" s="77" t="str">
        <f t="shared" si="81"/>
        <v>AUTO ELECTRICAL SERVICES LTD</v>
      </c>
      <c r="G390" s="24" t="s">
        <v>1699</v>
      </c>
      <c r="H390" s="24" t="s">
        <v>1330</v>
      </c>
      <c r="I390" s="24" t="s">
        <v>1330</v>
      </c>
      <c r="J390" s="24" t="s">
        <v>52</v>
      </c>
      <c r="K390" s="24" t="s">
        <v>1281</v>
      </c>
      <c r="L390" s="25">
        <v>43623</v>
      </c>
      <c r="M390" s="25">
        <v>45992</v>
      </c>
      <c r="N390" s="81">
        <f t="shared" si="78"/>
        <v>46357</v>
      </c>
      <c r="O390" s="77" t="str">
        <f t="shared" ca="1" si="79"/>
        <v>Live</v>
      </c>
      <c r="P390" s="77" t="str" cm="1">
        <f t="array" aca="1" ref="P390" ca="1">_xlfn.IFS((N390-TODAY())&gt;=547,"06 Expires over 18 months",(N390-TODAY())&gt;=365,"05 Expires in 18 months",(N390-TODAY())&gt;=183,"04 Expires in 12 months",(N390-TODAY())&gt;=92,"03 Expires in 6 months",(N390-TODAY())&gt;=31,"02 Expires in 3 months",(N390-TODAY())&gt;=0,"01 Expires in 30 days",(N390-TODAY())&gt;=-31,"01 Expired last 30 days",(N390-TODAY())&gt;=-92,"02 Expired last 3 months",(N390-TODAY())&gt;=-183,"03 Expired last 6 months",(N390-TODAY())&gt;=-365,"04 Expired last 12 months",(N390-TODAY())&gt;=-547,"05 Expired last 18 months",TRUE,"06 Expired over 18 months")</f>
        <v>03 Expires in 6 months</v>
      </c>
      <c r="Q390" s="65">
        <v>33024</v>
      </c>
      <c r="R390" s="84">
        <f t="shared" si="76"/>
        <v>244928</v>
      </c>
      <c r="S390" s="77" t="str" cm="1">
        <f t="array" ref="S390">_xlfn.IFS(R390&gt;5000000,"Gold",R390&gt;=500000,"Silver",R390&gt;30000,"Bronze",TRUE,"Transactional")</f>
        <v>Bronze</v>
      </c>
      <c r="T390" s="24" t="s">
        <v>54</v>
      </c>
      <c r="U390" s="101" t="s">
        <v>116</v>
      </c>
      <c r="V390" s="101" t="s">
        <v>70</v>
      </c>
      <c r="W390" s="77" t="str">
        <f t="shared" si="82"/>
        <v>Yes</v>
      </c>
      <c r="X390" s="77" t="str">
        <f>IFERROR(_xlfn.XLOOKUP(J390&amp;"||"&amp;K390,'Mapping Ref.'!$J$2:$J$538,'Mapping Ref.'!$K$2:$K$538),"")</f>
        <v>ICT</v>
      </c>
      <c r="Y390" s="77" t="str" cm="1">
        <f t="array" ref="Y390">_xlfn.IFS(R390&gt;2000000,"For Publication",R390&gt;100000,"PID",R390&gt;30000,"RFQ",TRUE,"Transactional")</f>
        <v>PID</v>
      </c>
      <c r="Z390" s="24" t="s">
        <v>86</v>
      </c>
      <c r="AA390" s="32">
        <v>24</v>
      </c>
      <c r="AB390" s="24">
        <v>12</v>
      </c>
      <c r="AC390" s="25">
        <v>43623</v>
      </c>
      <c r="AD390" s="24" t="s">
        <v>102</v>
      </c>
      <c r="AE390" s="24"/>
      <c r="AF390" s="24"/>
      <c r="AG390" s="24"/>
      <c r="AH390" s="24" t="s">
        <v>60</v>
      </c>
      <c r="AI390" s="24"/>
      <c r="AJ390" s="24" t="s">
        <v>60</v>
      </c>
      <c r="AK390" s="24"/>
      <c r="AL390" s="24"/>
      <c r="AM390" s="24"/>
      <c r="AN390" s="24"/>
      <c r="AO390" s="24"/>
      <c r="AP390" s="24" t="s">
        <v>60</v>
      </c>
      <c r="AQ390" s="24"/>
      <c r="AR390" s="24"/>
      <c r="AS390" s="89">
        <f t="shared" si="80"/>
        <v>89</v>
      </c>
      <c r="AT390" s="24" t="s">
        <v>1701</v>
      </c>
    </row>
    <row r="391" spans="1:46" x14ac:dyDescent="0.5">
      <c r="A391" s="24">
        <v>446</v>
      </c>
      <c r="B391" s="24" t="s">
        <v>506</v>
      </c>
      <c r="C391" s="24"/>
      <c r="D391" s="24" t="s">
        <v>1702</v>
      </c>
      <c r="E391" s="24" t="s">
        <v>1703</v>
      </c>
      <c r="F391" s="77" t="str">
        <f t="shared" si="81"/>
        <v>AVANTI SCHOOLS TRUST T/A AVANTI HOUSE PRIMARY</v>
      </c>
      <c r="G391" s="24" t="s">
        <v>1702</v>
      </c>
      <c r="H391" s="24" t="s">
        <v>1599</v>
      </c>
      <c r="I391" s="24" t="s">
        <v>1599</v>
      </c>
      <c r="J391" s="24" t="s">
        <v>190</v>
      </c>
      <c r="K391" s="24" t="s">
        <v>467</v>
      </c>
      <c r="L391" s="25">
        <v>43624</v>
      </c>
      <c r="M391" s="25">
        <v>45816</v>
      </c>
      <c r="N391" s="81">
        <f t="shared" si="78"/>
        <v>46546</v>
      </c>
      <c r="O391" s="77" t="str">
        <f t="shared" ca="1" si="79"/>
        <v>Live</v>
      </c>
      <c r="P391" s="77" t="str" cm="1">
        <f t="array" aca="1" ref="P391" ca="1">_xlfn.IFS((N391-TODAY())&gt;=547,"06 Expires over 18 months",(N391-TODAY())&gt;=365,"05 Expires in 18 months",(N391-TODAY())&gt;=183,"04 Expires in 12 months",(N391-TODAY())&gt;=92,"03 Expires in 6 months",(N391-TODAY())&gt;=31,"02 Expires in 3 months",(N391-TODAY())&gt;=0,"01 Expires in 30 days",(N391-TODAY())&gt;=-31,"01 Expired last 30 days",(N391-TODAY())&gt;=-92,"02 Expired last 3 months",(N391-TODAY())&gt;=-183,"03 Expired last 6 months",(N391-TODAY())&gt;=-365,"04 Expired last 12 months",(N391-TODAY())&gt;=-547,"05 Expired last 18 months",TRUE,"06 Expired over 18 months")</f>
        <v>04 Expires in 12 months</v>
      </c>
      <c r="Q391" s="65">
        <v>11918</v>
      </c>
      <c r="R391" s="84">
        <f t="shared" si="76"/>
        <v>95344</v>
      </c>
      <c r="S391" s="77" t="str" cm="1">
        <f t="array" ref="S391">_xlfn.IFS(R391&gt;5000000,"Gold",R391&gt;=500000,"Silver",R391&gt;30000,"Bronze",TRUE,"Transactional")</f>
        <v>Bronze</v>
      </c>
      <c r="T391" s="24" t="s">
        <v>54</v>
      </c>
      <c r="U391" s="101" t="s">
        <v>366</v>
      </c>
      <c r="V391" s="101" t="s">
        <v>770</v>
      </c>
      <c r="W391" s="77" t="str">
        <f t="shared" si="82"/>
        <v>Yes</v>
      </c>
      <c r="X391" s="77" t="str">
        <f>IFERROR(_xlfn.XLOOKUP(J391&amp;"||"&amp;K391,'Mapping Ref.'!$J$2:$J$538,'Mapping Ref.'!$K$2:$K$538),"")</f>
        <v>Childrens &amp; Adults</v>
      </c>
      <c r="Y391" s="77" t="str" cm="1">
        <f t="array" ref="Y391">_xlfn.IFS(R391&gt;2000000,"For Publication",R391&gt;100000,"PID",R391&gt;30000,"RFQ",TRUE,"Transactional")</f>
        <v>RFQ</v>
      </c>
      <c r="Z391" s="24" t="s">
        <v>71</v>
      </c>
      <c r="AA391" s="32">
        <v>24</v>
      </c>
      <c r="AB391" s="24">
        <v>24</v>
      </c>
      <c r="AC391" s="25">
        <v>43623</v>
      </c>
      <c r="AD391" s="24" t="s">
        <v>58</v>
      </c>
      <c r="AE391" s="24">
        <v>0</v>
      </c>
      <c r="AF391" s="24"/>
      <c r="AG391" s="24"/>
      <c r="AH391" s="24" t="s">
        <v>60</v>
      </c>
      <c r="AI391" s="24"/>
      <c r="AJ391" s="24" t="s">
        <v>60</v>
      </c>
      <c r="AK391" s="24"/>
      <c r="AL391" s="24"/>
      <c r="AM391" s="24"/>
      <c r="AN391" s="24"/>
      <c r="AO391" s="24">
        <v>0</v>
      </c>
      <c r="AP391" s="24" t="s">
        <v>60</v>
      </c>
      <c r="AQ391" s="24"/>
      <c r="AR391" s="24"/>
      <c r="AS391" s="89">
        <f t="shared" si="80"/>
        <v>96</v>
      </c>
      <c r="AT391" s="24" t="s">
        <v>1704</v>
      </c>
    </row>
    <row r="392" spans="1:46" x14ac:dyDescent="0.5">
      <c r="A392" s="24">
        <v>447</v>
      </c>
      <c r="B392" s="24" t="s">
        <v>506</v>
      </c>
      <c r="C392" s="24"/>
      <c r="D392" s="24" t="s">
        <v>1705</v>
      </c>
      <c r="E392" s="24" t="s">
        <v>1706</v>
      </c>
      <c r="F392" s="77" t="str">
        <f t="shared" si="81"/>
        <v>FLEET CHECK LIMITED</v>
      </c>
      <c r="G392" s="24" t="s">
        <v>1705</v>
      </c>
      <c r="H392" s="24" t="s">
        <v>1330</v>
      </c>
      <c r="I392" s="24" t="s">
        <v>1330</v>
      </c>
      <c r="J392" s="24" t="s">
        <v>52</v>
      </c>
      <c r="K392" s="24" t="s">
        <v>1281</v>
      </c>
      <c r="L392" s="25">
        <v>43626</v>
      </c>
      <c r="M392" s="25">
        <v>45845</v>
      </c>
      <c r="N392" s="81">
        <f t="shared" si="78"/>
        <v>46210</v>
      </c>
      <c r="O392" s="77" t="str">
        <f t="shared" ca="1" si="79"/>
        <v>Expired</v>
      </c>
      <c r="P392" s="77" t="str" cm="1">
        <f t="array" aca="1" ref="P392" ca="1">_xlfn.IFS((N392-TODAY())&gt;=547,"06 Expires over 18 months",(N392-TODAY())&gt;=365,"05 Expires in 18 months",(N392-TODAY())&gt;=183,"04 Expires in 12 months",(N392-TODAY())&gt;=92,"03 Expires in 6 months",(N392-TODAY())&gt;=31,"02 Expires in 3 months",(N392-TODAY())&gt;=0,"01 Expires in 30 days",(N392-TODAY())&gt;=-31,"01 Expired last 30 days",(N392-TODAY())&gt;=-92,"02 Expired last 3 months",(N392-TODAY())&gt;=-183,"03 Expired last 6 months",(N392-TODAY())&gt;=-365,"04 Expired last 12 months",(N392-TODAY())&gt;=-547,"05 Expired last 18 months",TRUE,"06 Expired over 18 months")</f>
        <v>02 Expired last 3 months</v>
      </c>
      <c r="Q392" s="65">
        <v>4008</v>
      </c>
      <c r="R392" s="84">
        <f t="shared" si="76"/>
        <v>28056</v>
      </c>
      <c r="S392" s="77" t="str" cm="1">
        <f t="array" ref="S392">_xlfn.IFS(R392&gt;5000000,"Gold",R392&gt;=500000,"Silver",R392&gt;30000,"Bronze",TRUE,"Transactional")</f>
        <v>Transactional</v>
      </c>
      <c r="T392" s="24" t="s">
        <v>54</v>
      </c>
      <c r="U392" s="101" t="s">
        <v>116</v>
      </c>
      <c r="V392" s="101" t="s">
        <v>569</v>
      </c>
      <c r="W392" s="77" t="str">
        <f t="shared" si="82"/>
        <v>Yes</v>
      </c>
      <c r="X392" s="77" t="str">
        <f>IFERROR(_xlfn.XLOOKUP(J392&amp;"||"&amp;K392,'Mapping Ref.'!$J$2:$J$538,'Mapping Ref.'!$K$2:$K$538),"")</f>
        <v>ICT</v>
      </c>
      <c r="Y392" s="77" t="str" cm="1">
        <f t="array" ref="Y392">_xlfn.IFS(R392&gt;2000000,"For Publication",R392&gt;100000,"PID",R392&gt;30000,"RFQ",TRUE,"Transactional")</f>
        <v>Transactional</v>
      </c>
      <c r="Z392" s="24" t="s">
        <v>101</v>
      </c>
      <c r="AA392" s="32">
        <v>24</v>
      </c>
      <c r="AB392" s="24">
        <v>12</v>
      </c>
      <c r="AC392" s="25">
        <v>43626</v>
      </c>
      <c r="AD392" s="24" t="s">
        <v>102</v>
      </c>
      <c r="AE392" s="24"/>
      <c r="AF392" s="24"/>
      <c r="AG392" s="24"/>
      <c r="AH392" s="24" t="s">
        <v>60</v>
      </c>
      <c r="AI392" s="24"/>
      <c r="AJ392" s="24" t="s">
        <v>60</v>
      </c>
      <c r="AK392" s="24"/>
      <c r="AL392" s="24"/>
      <c r="AM392" s="24"/>
      <c r="AN392" s="24"/>
      <c r="AO392" s="24"/>
      <c r="AP392" s="24" t="s">
        <v>60</v>
      </c>
      <c r="AQ392" s="24"/>
      <c r="AR392" s="24"/>
      <c r="AS392" s="89">
        <f t="shared" si="80"/>
        <v>84</v>
      </c>
      <c r="AT392" s="24" t="s">
        <v>1707</v>
      </c>
    </row>
    <row r="393" spans="1:46" x14ac:dyDescent="0.5">
      <c r="A393" s="24">
        <v>448</v>
      </c>
      <c r="B393" s="24"/>
      <c r="C393" s="24"/>
      <c r="D393" s="24" t="s">
        <v>1708</v>
      </c>
      <c r="E393" s="24" t="s">
        <v>1709</v>
      </c>
      <c r="F393" s="77" t="str">
        <f t="shared" si="81"/>
        <v>SOUTH WEST LONDON ENVIRONMENT NETWORK</v>
      </c>
      <c r="G393" s="24" t="s">
        <v>1710</v>
      </c>
      <c r="H393" s="24" t="s">
        <v>293</v>
      </c>
      <c r="I393" s="24" t="s">
        <v>1711</v>
      </c>
      <c r="J393" s="24" t="s">
        <v>107</v>
      </c>
      <c r="K393" s="24" t="s">
        <v>1253</v>
      </c>
      <c r="L393" s="25">
        <v>43466</v>
      </c>
      <c r="M393" s="25">
        <v>43830</v>
      </c>
      <c r="N393" s="81">
        <f t="shared" si="78"/>
        <v>43830</v>
      </c>
      <c r="O393" s="77" t="str">
        <f t="shared" ca="1" si="79"/>
        <v>Expired</v>
      </c>
      <c r="P393" s="77" t="str" cm="1">
        <f t="array" aca="1" ref="P393" ca="1">_xlfn.IFS((N393-TODAY())&gt;=547,"06 Expires over 18 months",(N393-TODAY())&gt;=365,"05 Expires in 18 months",(N393-TODAY())&gt;=183,"04 Expires in 12 months",(N393-TODAY())&gt;=92,"03 Expires in 6 months",(N393-TODAY())&gt;=31,"02 Expires in 3 months",(N393-TODAY())&gt;=0,"01 Expires in 30 days",(N393-TODAY())&gt;=-31,"01 Expired last 30 days",(N393-TODAY())&gt;=-92,"02 Expired last 3 months",(N393-TODAY())&gt;=-183,"03 Expired last 6 months",(N393-TODAY())&gt;=-365,"04 Expired last 12 months",(N393-TODAY())&gt;=-547,"05 Expired last 18 months",TRUE,"06 Expired over 18 months")</f>
        <v>06 Expired over 18 months</v>
      </c>
      <c r="Q393" s="65">
        <v>46600</v>
      </c>
      <c r="R393" s="84">
        <f t="shared" si="76"/>
        <v>46600</v>
      </c>
      <c r="S393" s="77" t="str" cm="1">
        <f t="array" ref="S393">_xlfn.IFS(R393&gt;5000000,"Gold",R393&gt;=500000,"Silver",R393&gt;30000,"Bronze",TRUE,"Transactional")</f>
        <v>Bronze</v>
      </c>
      <c r="T393" s="24" t="s">
        <v>54</v>
      </c>
      <c r="U393" s="101" t="s">
        <v>131</v>
      </c>
      <c r="V393" s="101" t="s">
        <v>361</v>
      </c>
      <c r="W393" s="77" t="str">
        <f t="shared" si="82"/>
        <v>No</v>
      </c>
      <c r="X393" s="77" t="str">
        <f>IFERROR(_xlfn.XLOOKUP(J393&amp;"||"&amp;K393,'Mapping Ref.'!$J$2:$J$538,'Mapping Ref.'!$K$2:$K$538),"")</f>
        <v>Construction &amp; Estates</v>
      </c>
      <c r="Y393" s="77" t="str" cm="1">
        <f t="array" ref="Y393">_xlfn.IFS(R393&gt;2000000,"For Publication",R393&gt;100000,"PID",R393&gt;30000,"RFQ",TRUE,"Transactional")</f>
        <v>RFQ</v>
      </c>
      <c r="Z393" s="24" t="s">
        <v>86</v>
      </c>
      <c r="AA393" s="32">
        <v>12</v>
      </c>
      <c r="AB393" s="24">
        <v>0</v>
      </c>
      <c r="AC393" s="25">
        <v>43626</v>
      </c>
      <c r="AD393" s="24" t="s">
        <v>58</v>
      </c>
      <c r="AE393" s="24"/>
      <c r="AF393" s="24"/>
      <c r="AG393" s="24"/>
      <c r="AH393" s="24" t="s">
        <v>60</v>
      </c>
      <c r="AI393" s="24"/>
      <c r="AJ393" s="24" t="s">
        <v>59</v>
      </c>
      <c r="AK393" s="24"/>
      <c r="AL393" s="24"/>
      <c r="AM393" s="24"/>
      <c r="AN393" s="24"/>
      <c r="AO393" s="24">
        <v>0</v>
      </c>
      <c r="AP393" s="24" t="s">
        <v>60</v>
      </c>
      <c r="AQ393" s="24"/>
      <c r="AR393" s="24"/>
      <c r="AS393" s="89">
        <f t="shared" si="80"/>
        <v>11</v>
      </c>
      <c r="AT393" s="24" t="s">
        <v>1712</v>
      </c>
    </row>
    <row r="394" spans="1:46" x14ac:dyDescent="0.5">
      <c r="A394" s="24">
        <v>449</v>
      </c>
      <c r="B394" s="24"/>
      <c r="C394" s="24" t="s">
        <v>77</v>
      </c>
      <c r="D394" s="24" t="s">
        <v>1713</v>
      </c>
      <c r="E394" s="24" t="s">
        <v>1714</v>
      </c>
      <c r="F394" s="77" t="str">
        <f t="shared" si="81"/>
        <v>CENTRAL EVENT HIRE LTD T/A CHAIRHIRE.CO.UK</v>
      </c>
      <c r="G394" s="24" t="s">
        <v>1715</v>
      </c>
      <c r="H394" s="24" t="s">
        <v>1571</v>
      </c>
      <c r="I394" s="24" t="s">
        <v>1571</v>
      </c>
      <c r="J394" s="24" t="s">
        <v>107</v>
      </c>
      <c r="K394" s="24" t="s">
        <v>1572</v>
      </c>
      <c r="L394" s="25">
        <v>43607</v>
      </c>
      <c r="M394" s="25">
        <v>43613</v>
      </c>
      <c r="N394" s="81">
        <f t="shared" si="78"/>
        <v>43613</v>
      </c>
      <c r="O394" s="77" t="str">
        <f t="shared" ca="1" si="79"/>
        <v>Expired</v>
      </c>
      <c r="P394" s="77" t="str" cm="1">
        <f t="array" aca="1" ref="P394" ca="1">_xlfn.IFS((N394-TODAY())&gt;=547,"06 Expires over 18 months",(N394-TODAY())&gt;=365,"05 Expires in 18 months",(N394-TODAY())&gt;=183,"04 Expires in 12 months",(N394-TODAY())&gt;=92,"03 Expires in 6 months",(N394-TODAY())&gt;=31,"02 Expires in 3 months",(N394-TODAY())&gt;=0,"01 Expires in 30 days",(N394-TODAY())&gt;=-31,"01 Expired last 30 days",(N394-TODAY())&gt;=-92,"02 Expired last 3 months",(N394-TODAY())&gt;=-183,"03 Expired last 6 months",(N394-TODAY())&gt;=-365,"04 Expired last 12 months",(N394-TODAY())&gt;=-547,"05 Expired last 18 months",TRUE,"06 Expired over 18 months")</f>
        <v>06 Expired over 18 months</v>
      </c>
      <c r="Q394" s="65">
        <v>200</v>
      </c>
      <c r="R394" s="84">
        <f t="shared" si="76"/>
        <v>200</v>
      </c>
      <c r="S394" s="77" t="str" cm="1">
        <f t="array" ref="S394">_xlfn.IFS(R394&gt;5000000,"Gold",R394&gt;=500000,"Silver",R394&gt;30000,"Bronze",TRUE,"Transactional")</f>
        <v>Transactional</v>
      </c>
      <c r="T394" s="24" t="s">
        <v>54</v>
      </c>
      <c r="U394" s="101" t="s">
        <v>69</v>
      </c>
      <c r="V394" s="101" t="s">
        <v>1208</v>
      </c>
      <c r="W394" s="77" t="str">
        <f t="shared" si="82"/>
        <v>No</v>
      </c>
      <c r="X394" s="77" t="str">
        <f>IFERROR(_xlfn.XLOOKUP(J394&amp;"||"&amp;K394,'Mapping Ref.'!$J$2:$J$538,'Mapping Ref.'!$K$2:$K$538),"")</f>
        <v>Construction &amp; Estates</v>
      </c>
      <c r="Y394" s="77" t="str" cm="1">
        <f t="array" ref="Y394">_xlfn.IFS(R394&gt;2000000,"For Publication",R394&gt;100000,"PID",R394&gt;30000,"RFQ",TRUE,"Transactional")</f>
        <v>Transactional</v>
      </c>
      <c r="Z394" s="24" t="s">
        <v>101</v>
      </c>
      <c r="AA394" s="32">
        <v>0</v>
      </c>
      <c r="AB394" s="24">
        <v>0</v>
      </c>
      <c r="AC394" s="25">
        <v>43626</v>
      </c>
      <c r="AD394" s="24" t="s">
        <v>102</v>
      </c>
      <c r="AE394" s="24"/>
      <c r="AF394" s="24"/>
      <c r="AG394" s="24"/>
      <c r="AH394" s="24" t="s">
        <v>60</v>
      </c>
      <c r="AI394" s="24"/>
      <c r="AJ394" s="24" t="s">
        <v>60</v>
      </c>
      <c r="AK394" s="24"/>
      <c r="AL394" s="24"/>
      <c r="AM394" s="24"/>
      <c r="AN394" s="24"/>
      <c r="AO394" s="24">
        <v>0</v>
      </c>
      <c r="AP394" s="24" t="s">
        <v>59</v>
      </c>
      <c r="AQ394" s="24"/>
      <c r="AR394" s="24"/>
      <c r="AS394" s="89">
        <f t="shared" si="80"/>
        <v>0</v>
      </c>
      <c r="AT394" s="24" t="s">
        <v>1716</v>
      </c>
    </row>
    <row r="395" spans="1:46" x14ac:dyDescent="0.5">
      <c r="A395" s="24">
        <v>450</v>
      </c>
      <c r="B395" s="24"/>
      <c r="C395" s="24" t="s">
        <v>77</v>
      </c>
      <c r="D395" s="24" t="s">
        <v>1717</v>
      </c>
      <c r="E395" s="24" t="s">
        <v>1718</v>
      </c>
      <c r="F395" s="77" t="str">
        <f t="shared" si="81"/>
        <v>BALFOUR BEATTY GROUP LTD T/A BALFOUR BEATTY CIVIL ENGINEERING LTD</v>
      </c>
      <c r="G395" s="24" t="s">
        <v>1719</v>
      </c>
      <c r="H395" s="24" t="s">
        <v>1720</v>
      </c>
      <c r="I395" s="24" t="s">
        <v>1720</v>
      </c>
      <c r="J395" s="24" t="s">
        <v>107</v>
      </c>
      <c r="K395" s="24" t="s">
        <v>121</v>
      </c>
      <c r="L395" s="25">
        <v>43525</v>
      </c>
      <c r="M395" s="25">
        <v>44561</v>
      </c>
      <c r="N395" s="81">
        <f t="shared" si="78"/>
        <v>44561</v>
      </c>
      <c r="O395" s="77" t="str">
        <f t="shared" ca="1" si="79"/>
        <v>Expired</v>
      </c>
      <c r="P395" s="77" t="str" cm="1">
        <f t="array" aca="1" ref="P395" ca="1">_xlfn.IFS((N395-TODAY())&gt;=547,"06 Expires over 18 months",(N395-TODAY())&gt;=365,"05 Expires in 18 months",(N395-TODAY())&gt;=183,"04 Expires in 12 months",(N395-TODAY())&gt;=92,"03 Expires in 6 months",(N395-TODAY())&gt;=31,"02 Expires in 3 months",(N395-TODAY())&gt;=0,"01 Expires in 30 days",(N395-TODAY())&gt;=-31,"01 Expired last 30 days",(N395-TODAY())&gt;=-92,"02 Expired last 3 months",(N395-TODAY())&gt;=-183,"03 Expired last 6 months",(N395-TODAY())&gt;=-365,"04 Expired last 12 months",(N395-TODAY())&gt;=-547,"05 Expired last 18 months",TRUE,"06 Expired over 18 months")</f>
        <v>06 Expired over 18 months</v>
      </c>
      <c r="Q395" s="65">
        <v>1100000</v>
      </c>
      <c r="R395" s="84">
        <f t="shared" si="76"/>
        <v>3025000</v>
      </c>
      <c r="S395" s="77" t="str" cm="1">
        <f t="array" ref="S395">_xlfn.IFS(R395&gt;5000000,"Gold",R395&gt;=500000,"Silver",R395&gt;30000,"Bronze",TRUE,"Transactional")</f>
        <v>Silver</v>
      </c>
      <c r="T395" s="24" t="s">
        <v>122</v>
      </c>
      <c r="U395" s="101" t="s">
        <v>208</v>
      </c>
      <c r="V395" s="101" t="s">
        <v>209</v>
      </c>
      <c r="W395" s="77" t="str">
        <f t="shared" si="82"/>
        <v>No</v>
      </c>
      <c r="X395" s="77" t="str">
        <f>IFERROR(_xlfn.XLOOKUP(J395&amp;"||"&amp;K395,'Mapping Ref.'!$J$2:$J$538,'Mapping Ref.'!$K$2:$K$538),"")</f>
        <v>Construction &amp; Estates</v>
      </c>
      <c r="Y395" s="77" t="str" cm="1">
        <f t="array" ref="Y395">_xlfn.IFS(R395&gt;2000000,"For Publication",R395&gt;100000,"PID",R395&gt;30000,"RFQ",TRUE,"Transactional")</f>
        <v>For Publication</v>
      </c>
      <c r="Z395" s="24" t="s">
        <v>86</v>
      </c>
      <c r="AA395" s="32">
        <v>15</v>
      </c>
      <c r="AB395" s="24">
        <v>0</v>
      </c>
      <c r="AC395" s="25">
        <v>43626</v>
      </c>
      <c r="AD395" s="24" t="s">
        <v>326</v>
      </c>
      <c r="AE395" s="24" t="s">
        <v>1721</v>
      </c>
      <c r="AF395" s="24"/>
      <c r="AG395" s="24"/>
      <c r="AH395" s="24" t="s">
        <v>59</v>
      </c>
      <c r="AI395" s="24"/>
      <c r="AJ395" s="24" t="s">
        <v>60</v>
      </c>
      <c r="AK395" s="24"/>
      <c r="AL395" s="24"/>
      <c r="AM395" s="24"/>
      <c r="AN395" s="24"/>
      <c r="AO395" s="24" t="s">
        <v>1721</v>
      </c>
      <c r="AP395" s="24" t="s">
        <v>60</v>
      </c>
      <c r="AQ395" s="24"/>
      <c r="AR395" s="24"/>
      <c r="AS395" s="89">
        <f t="shared" si="80"/>
        <v>33</v>
      </c>
      <c r="AT395" s="24" t="s">
        <v>1722</v>
      </c>
    </row>
    <row r="396" spans="1:46" x14ac:dyDescent="0.5">
      <c r="A396" s="24">
        <v>451</v>
      </c>
      <c r="B396" s="24"/>
      <c r="C396" s="24"/>
      <c r="D396" s="24" t="s">
        <v>1723</v>
      </c>
      <c r="E396" s="24" t="s">
        <v>1724</v>
      </c>
      <c r="F396" s="77" t="str">
        <f t="shared" si="81"/>
        <v>WEEKENDCONTACT LTD</v>
      </c>
      <c r="G396" s="24" t="s">
        <v>1723</v>
      </c>
      <c r="H396" s="24" t="s">
        <v>1725</v>
      </c>
      <c r="I396" s="24" t="s">
        <v>1725</v>
      </c>
      <c r="J396" s="24" t="s">
        <v>190</v>
      </c>
      <c r="K396" s="24" t="s">
        <v>1207</v>
      </c>
      <c r="L396" s="25">
        <v>43628</v>
      </c>
      <c r="M396" s="25">
        <v>43826</v>
      </c>
      <c r="N396" s="81">
        <f t="shared" si="78"/>
        <v>43826</v>
      </c>
      <c r="O396" s="77" t="str">
        <f t="shared" ca="1" si="79"/>
        <v>Expired</v>
      </c>
      <c r="P396" s="77" t="str" cm="1">
        <f t="array" aca="1" ref="P396" ca="1">_xlfn.IFS((N396-TODAY())&gt;=547,"06 Expires over 18 months",(N396-TODAY())&gt;=365,"05 Expires in 18 months",(N396-TODAY())&gt;=183,"04 Expires in 12 months",(N396-TODAY())&gt;=92,"03 Expires in 6 months",(N396-TODAY())&gt;=31,"02 Expires in 3 months",(N396-TODAY())&gt;=0,"01 Expires in 30 days",(N396-TODAY())&gt;=-31,"01 Expired last 30 days",(N396-TODAY())&gt;=-92,"02 Expired last 3 months",(N396-TODAY())&gt;=-183,"03 Expired last 6 months",(N396-TODAY())&gt;=-365,"04 Expired last 12 months",(N396-TODAY())&gt;=-547,"05 Expired last 18 months",TRUE,"06 Expired over 18 months")</f>
        <v>06 Expired over 18 months</v>
      </c>
      <c r="Q396" s="65">
        <v>15000</v>
      </c>
      <c r="R396" s="84">
        <f t="shared" si="76"/>
        <v>15000</v>
      </c>
      <c r="S396" s="77" t="str" cm="1">
        <f t="array" ref="S396">_xlfn.IFS(R396&gt;5000000,"Gold",R396&gt;=500000,"Silver",R396&gt;30000,"Bronze",TRUE,"Transactional")</f>
        <v>Transactional</v>
      </c>
      <c r="T396" s="24" t="s">
        <v>54</v>
      </c>
      <c r="U396" s="101" t="s">
        <v>393</v>
      </c>
      <c r="V396" s="101" t="s">
        <v>756</v>
      </c>
      <c r="W396" s="77" t="str">
        <f t="shared" si="82"/>
        <v>No</v>
      </c>
      <c r="X396" s="77" t="str">
        <f>IFERROR(_xlfn.XLOOKUP(J396&amp;"||"&amp;K396,'Mapping Ref.'!$J$2:$J$538,'Mapping Ref.'!$K$2:$K$538),"")</f>
        <v>Childrens &amp; Adults</v>
      </c>
      <c r="Y396" s="77" t="str" cm="1">
        <f t="array" ref="Y396">_xlfn.IFS(R396&gt;2000000,"For Publication",R396&gt;100000,"PID",R396&gt;30000,"RFQ",TRUE,"Transactional")</f>
        <v>Transactional</v>
      </c>
      <c r="Z396" s="24" t="s">
        <v>86</v>
      </c>
      <c r="AA396" s="32">
        <v>6</v>
      </c>
      <c r="AB396" s="24">
        <v>0</v>
      </c>
      <c r="AC396" s="25">
        <v>43628</v>
      </c>
      <c r="AD396" s="24" t="s">
        <v>58</v>
      </c>
      <c r="AE396" s="24"/>
      <c r="AF396" s="24"/>
      <c r="AG396" s="24"/>
      <c r="AH396" s="24" t="s">
        <v>59</v>
      </c>
      <c r="AI396" s="24"/>
      <c r="AJ396" s="24" t="s">
        <v>60</v>
      </c>
      <c r="AK396" s="24"/>
      <c r="AL396" s="24"/>
      <c r="AM396" s="24"/>
      <c r="AN396" s="24"/>
      <c r="AO396" s="24">
        <v>0</v>
      </c>
      <c r="AP396" s="24" t="s">
        <v>60</v>
      </c>
      <c r="AQ396" s="24"/>
      <c r="AR396" s="24"/>
      <c r="AS396" s="89">
        <f t="shared" si="80"/>
        <v>6</v>
      </c>
      <c r="AT396" s="24" t="s">
        <v>1726</v>
      </c>
    </row>
    <row r="397" spans="1:46" x14ac:dyDescent="0.5">
      <c r="A397" s="24">
        <v>452</v>
      </c>
      <c r="B397" s="24"/>
      <c r="C397" s="24" t="s">
        <v>77</v>
      </c>
      <c r="D397" s="24" t="s">
        <v>1727</v>
      </c>
      <c r="E397" s="24" t="s">
        <v>1728</v>
      </c>
      <c r="F397" s="77" t="str">
        <f t="shared" si="81"/>
        <v>MASTER CARS UK LTD</v>
      </c>
      <c r="G397" s="24" t="s">
        <v>1729</v>
      </c>
      <c r="H397" s="24" t="s">
        <v>1571</v>
      </c>
      <c r="I397" s="24" t="s">
        <v>1571</v>
      </c>
      <c r="J397" s="24" t="s">
        <v>107</v>
      </c>
      <c r="K397" s="24" t="s">
        <v>1578</v>
      </c>
      <c r="L397" s="25">
        <v>43628</v>
      </c>
      <c r="M397" s="25">
        <v>43989</v>
      </c>
      <c r="N397" s="81">
        <f t="shared" si="78"/>
        <v>43989</v>
      </c>
      <c r="O397" s="77" t="str">
        <f t="shared" ca="1" si="79"/>
        <v>Expired</v>
      </c>
      <c r="P397" s="77" t="str" cm="1">
        <f t="array" aca="1" ref="P397" ca="1">_xlfn.IFS((N397-TODAY())&gt;=547,"06 Expires over 18 months",(N397-TODAY())&gt;=365,"05 Expires in 18 months",(N397-TODAY())&gt;=183,"04 Expires in 12 months",(N397-TODAY())&gt;=92,"03 Expires in 6 months",(N397-TODAY())&gt;=31,"02 Expires in 3 months",(N397-TODAY())&gt;=0,"01 Expires in 30 days",(N397-TODAY())&gt;=-31,"01 Expired last 30 days",(N397-TODAY())&gt;=-92,"02 Expired last 3 months",(N397-TODAY())&gt;=-183,"03 Expired last 6 months",(N397-TODAY())&gt;=-365,"04 Expired last 12 months",(N397-TODAY())&gt;=-547,"05 Expired last 18 months",TRUE,"06 Expired over 18 months")</f>
        <v>06 Expired over 18 months</v>
      </c>
      <c r="Q397" s="65">
        <v>478.9</v>
      </c>
      <c r="R397" s="84">
        <f t="shared" si="76"/>
        <v>478.9</v>
      </c>
      <c r="S397" s="77" t="str" cm="1">
        <f t="array" ref="S397">_xlfn.IFS(R397&gt;5000000,"Gold",R397&gt;=500000,"Silver",R397&gt;30000,"Bronze",TRUE,"Transactional")</f>
        <v>Transactional</v>
      </c>
      <c r="T397" s="24" t="s">
        <v>54</v>
      </c>
      <c r="U397" s="101" t="s">
        <v>208</v>
      </c>
      <c r="V397" s="101" t="s">
        <v>209</v>
      </c>
      <c r="W397" s="77" t="str">
        <f t="shared" si="82"/>
        <v>No</v>
      </c>
      <c r="X397" s="77" t="str">
        <f>IFERROR(_xlfn.XLOOKUP(J397&amp;"||"&amp;K397,'Mapping Ref.'!$J$2:$J$538,'Mapping Ref.'!$K$2:$K$538),"")</f>
        <v>Construction &amp; Estates</v>
      </c>
      <c r="Y397" s="77" t="str" cm="1">
        <f t="array" ref="Y397">_xlfn.IFS(R397&gt;2000000,"For Publication",R397&gt;100000,"PID",R397&gt;30000,"RFQ",TRUE,"Transactional")</f>
        <v>Transactional</v>
      </c>
      <c r="Z397" s="24" t="s">
        <v>101</v>
      </c>
      <c r="AA397" s="32">
        <v>1</v>
      </c>
      <c r="AB397" s="24">
        <v>0</v>
      </c>
      <c r="AC397" s="25">
        <v>43628</v>
      </c>
      <c r="AD397" s="24" t="s">
        <v>102</v>
      </c>
      <c r="AE397" s="24"/>
      <c r="AF397" s="24" t="s">
        <v>59</v>
      </c>
      <c r="AG397" s="24"/>
      <c r="AH397" s="24" t="s">
        <v>59</v>
      </c>
      <c r="AI397" s="24"/>
      <c r="AJ397" s="24" t="s">
        <v>60</v>
      </c>
      <c r="AK397" s="24"/>
      <c r="AL397" s="24"/>
      <c r="AM397" s="24"/>
      <c r="AN397" s="24"/>
      <c r="AO397" s="24"/>
      <c r="AP397" s="24" t="s">
        <v>60</v>
      </c>
      <c r="AQ397" s="24"/>
      <c r="AR397" s="24"/>
      <c r="AS397" s="89">
        <f t="shared" si="80"/>
        <v>11</v>
      </c>
      <c r="AT397" s="24" t="s">
        <v>1730</v>
      </c>
    </row>
    <row r="398" spans="1:46" x14ac:dyDescent="0.5">
      <c r="A398" s="24">
        <v>453</v>
      </c>
      <c r="B398" s="24"/>
      <c r="C398" s="24"/>
      <c r="D398" s="24" t="s">
        <v>1731</v>
      </c>
      <c r="E398" s="24" t="s">
        <v>1732</v>
      </c>
      <c r="F398" s="77" t="str">
        <f t="shared" si="81"/>
        <v>BRIGHT SYSTEMS LIMITED</v>
      </c>
      <c r="G398" s="24" t="s">
        <v>1733</v>
      </c>
      <c r="H398" s="24" t="s">
        <v>1734</v>
      </c>
      <c r="I398" s="24" t="s">
        <v>1735</v>
      </c>
      <c r="J398" s="24" t="s">
        <v>190</v>
      </c>
      <c r="K398" s="24" t="s">
        <v>1736</v>
      </c>
      <c r="L398" s="25">
        <v>43252</v>
      </c>
      <c r="M398" s="25">
        <v>45382</v>
      </c>
      <c r="N398" s="81">
        <f t="shared" si="78"/>
        <v>45382</v>
      </c>
      <c r="O398" s="77" t="str">
        <f t="shared" ca="1" si="79"/>
        <v>Expired</v>
      </c>
      <c r="P398" s="77" t="str" cm="1">
        <f t="array" aca="1" ref="P398" ca="1">_xlfn.IFS((N398-TODAY())&gt;=547,"06 Expires over 18 months",(N398-TODAY())&gt;=365,"05 Expires in 18 months",(N398-TODAY())&gt;=183,"04 Expires in 12 months",(N398-TODAY())&gt;=92,"03 Expires in 6 months",(N398-TODAY())&gt;=31,"02 Expires in 3 months",(N398-TODAY())&gt;=0,"01 Expires in 30 days",(N398-TODAY())&gt;=-31,"01 Expired last 30 days",(N398-TODAY())&gt;=-92,"02 Expired last 3 months",(N398-TODAY())&gt;=-183,"03 Expired last 6 months",(N398-TODAY())&gt;=-365,"04 Expired last 12 months",(N398-TODAY())&gt;=-547,"05 Expired last 18 months",TRUE,"06 Expired over 18 months")</f>
        <v>06 Expired over 18 months</v>
      </c>
      <c r="Q398" s="65">
        <v>33000</v>
      </c>
      <c r="R398" s="84">
        <f t="shared" si="76"/>
        <v>189750</v>
      </c>
      <c r="S398" s="77" t="str" cm="1">
        <f t="array" ref="S398">_xlfn.IFS(R398&gt;5000000,"Gold",R398&gt;=500000,"Silver",R398&gt;30000,"Bronze",TRUE,"Transactional")</f>
        <v>Bronze</v>
      </c>
      <c r="T398" s="24" t="s">
        <v>54</v>
      </c>
      <c r="U398" s="101" t="s">
        <v>109</v>
      </c>
      <c r="V398" s="101" t="s">
        <v>148</v>
      </c>
      <c r="W398" s="77" t="str">
        <f t="shared" si="82"/>
        <v>No</v>
      </c>
      <c r="X398" s="77" t="str">
        <f>IFERROR(_xlfn.XLOOKUP(J398&amp;"||"&amp;K398,'Mapping Ref.'!$J$2:$J$538,'Mapping Ref.'!$K$2:$K$538),"")</f>
        <v>Childrens &amp; Adults</v>
      </c>
      <c r="Y398" s="77" t="str" cm="1">
        <f t="array" ref="Y398">_xlfn.IFS(R398&gt;2000000,"For Publication",R398&gt;100000,"PID",R398&gt;30000,"RFQ",TRUE,"Transactional")</f>
        <v>PID</v>
      </c>
      <c r="Z398" s="24" t="s">
        <v>101</v>
      </c>
      <c r="AA398" s="32">
        <v>36</v>
      </c>
      <c r="AB398" s="24">
        <v>0</v>
      </c>
      <c r="AC398" s="25">
        <v>43628</v>
      </c>
      <c r="AD398" s="24" t="s">
        <v>58</v>
      </c>
      <c r="AE398" s="24"/>
      <c r="AF398" s="24"/>
      <c r="AG398" s="24"/>
      <c r="AH398" s="24" t="s">
        <v>60</v>
      </c>
      <c r="AI398" s="24"/>
      <c r="AJ398" s="24" t="s">
        <v>60</v>
      </c>
      <c r="AK398" s="24"/>
      <c r="AL398" s="24"/>
      <c r="AM398" s="24"/>
      <c r="AN398" s="24"/>
      <c r="AO398" s="24"/>
      <c r="AP398" s="24" t="s">
        <v>60</v>
      </c>
      <c r="AQ398" s="24"/>
      <c r="AR398" s="24"/>
      <c r="AS398" s="89">
        <f t="shared" si="80"/>
        <v>69</v>
      </c>
      <c r="AT398" s="24" t="s">
        <v>1737</v>
      </c>
    </row>
    <row r="399" spans="1:46" x14ac:dyDescent="0.5">
      <c r="A399" s="24">
        <v>455</v>
      </c>
      <c r="B399" s="24"/>
      <c r="C399" s="24"/>
      <c r="D399" s="24" t="s">
        <v>1738</v>
      </c>
      <c r="E399" s="24" t="s">
        <v>1739</v>
      </c>
      <c r="F399" s="77" t="str">
        <f t="shared" si="81"/>
        <v>AIDHOUR LIMITED</v>
      </c>
      <c r="G399" s="24" t="s">
        <v>1740</v>
      </c>
      <c r="H399" s="24" t="s">
        <v>634</v>
      </c>
      <c r="I399" s="24" t="s">
        <v>634</v>
      </c>
      <c r="J399" s="24" t="s">
        <v>190</v>
      </c>
      <c r="K399" s="24" t="s">
        <v>1741</v>
      </c>
      <c r="L399" s="25">
        <v>43555</v>
      </c>
      <c r="M399" s="25">
        <v>44285</v>
      </c>
      <c r="N399" s="81">
        <f t="shared" si="78"/>
        <v>44285</v>
      </c>
      <c r="O399" s="77" t="str">
        <f t="shared" ca="1" si="79"/>
        <v>Expired</v>
      </c>
      <c r="P399" s="77" t="str" cm="1">
        <f t="array" aca="1" ref="P399" ca="1">_xlfn.IFS((N399-TODAY())&gt;=547,"06 Expires over 18 months",(N399-TODAY())&gt;=365,"05 Expires in 18 months",(N399-TODAY())&gt;=183,"04 Expires in 12 months",(N399-TODAY())&gt;=92,"03 Expires in 6 months",(N399-TODAY())&gt;=31,"02 Expires in 3 months",(N399-TODAY())&gt;=0,"01 Expires in 30 days",(N399-TODAY())&gt;=-31,"01 Expired last 30 days",(N399-TODAY())&gt;=-92,"02 Expired last 3 months",(N399-TODAY())&gt;=-183,"03 Expired last 6 months",(N399-TODAY())&gt;=-365,"04 Expired last 12 months",(N399-TODAY())&gt;=-547,"05 Expired last 18 months",TRUE,"06 Expired over 18 months")</f>
        <v>06 Expired over 18 months</v>
      </c>
      <c r="Q399" s="65">
        <v>44812</v>
      </c>
      <c r="R399" s="84">
        <f t="shared" si="76"/>
        <v>85889.666666666672</v>
      </c>
      <c r="S399" s="77" t="str" cm="1">
        <f t="array" ref="S399">_xlfn.IFS(R399&gt;5000000,"Gold",R399&gt;=500000,"Silver",R399&gt;30000,"Bronze",TRUE,"Transactional")</f>
        <v>Bronze</v>
      </c>
      <c r="T399" s="24" t="s">
        <v>54</v>
      </c>
      <c r="U399" s="101" t="s">
        <v>190</v>
      </c>
      <c r="V399" s="101" t="s">
        <v>1742</v>
      </c>
      <c r="W399" s="77" t="str">
        <f t="shared" si="82"/>
        <v>No</v>
      </c>
      <c r="X399" s="77" t="str">
        <f>IFERROR(_xlfn.XLOOKUP(J399&amp;"||"&amp;K399,'Mapping Ref.'!$J$2:$J$538,'Mapping Ref.'!$K$2:$K$538),"")</f>
        <v>Childrens &amp; Adults</v>
      </c>
      <c r="Y399" s="77" t="str" cm="1">
        <f t="array" ref="Y399">_xlfn.IFS(R399&gt;2000000,"For Publication",R399&gt;100000,"PID",R399&gt;30000,"RFQ",TRUE,"Transactional")</f>
        <v>RFQ</v>
      </c>
      <c r="Z399" s="24" t="s">
        <v>86</v>
      </c>
      <c r="AA399" s="32">
        <v>24</v>
      </c>
      <c r="AB399" s="24">
        <v>0</v>
      </c>
      <c r="AC399" s="25">
        <v>43628</v>
      </c>
      <c r="AD399" s="24" t="s">
        <v>58</v>
      </c>
      <c r="AE399" s="24"/>
      <c r="AF399" s="24"/>
      <c r="AG399" s="24"/>
      <c r="AH399" s="24" t="s">
        <v>60</v>
      </c>
      <c r="AI399" s="24"/>
      <c r="AJ399" s="24" t="s">
        <v>59</v>
      </c>
      <c r="AK399" s="24"/>
      <c r="AL399" s="24"/>
      <c r="AM399" s="24"/>
      <c r="AN399" s="24"/>
      <c r="AO399" s="24">
        <v>0</v>
      </c>
      <c r="AP399" s="24" t="s">
        <v>60</v>
      </c>
      <c r="AQ399" s="24"/>
      <c r="AR399" s="24"/>
      <c r="AS399" s="89">
        <f t="shared" si="80"/>
        <v>23</v>
      </c>
      <c r="AT399" s="24" t="s">
        <v>1743</v>
      </c>
    </row>
    <row r="400" spans="1:46" x14ac:dyDescent="0.5">
      <c r="A400" s="24">
        <v>456</v>
      </c>
      <c r="B400" s="24"/>
      <c r="C400" s="24"/>
      <c r="D400" s="24" t="s">
        <v>1744</v>
      </c>
      <c r="E400" s="24" t="s">
        <v>1745</v>
      </c>
      <c r="F400" s="77" t="str">
        <f t="shared" si="81"/>
        <v>SIEMENS PLC</v>
      </c>
      <c r="G400" s="24" t="s">
        <v>1746</v>
      </c>
      <c r="H400" s="24" t="s">
        <v>1583</v>
      </c>
      <c r="I400" s="24" t="s">
        <v>1583</v>
      </c>
      <c r="J400" s="24" t="s">
        <v>107</v>
      </c>
      <c r="K400" s="24" t="s">
        <v>1584</v>
      </c>
      <c r="L400" s="25">
        <v>43550</v>
      </c>
      <c r="M400" s="25">
        <v>45376</v>
      </c>
      <c r="N400" s="81">
        <f t="shared" si="78"/>
        <v>45376</v>
      </c>
      <c r="O400" s="77" t="str">
        <f t="shared" ca="1" si="79"/>
        <v>Expired</v>
      </c>
      <c r="P400" s="77" t="str" cm="1">
        <f t="array" aca="1" ref="P400" ca="1">_xlfn.IFS((N400-TODAY())&gt;=547,"06 Expires over 18 months",(N400-TODAY())&gt;=365,"05 Expires in 18 months",(N400-TODAY())&gt;=183,"04 Expires in 12 months",(N400-TODAY())&gt;=92,"03 Expires in 6 months",(N400-TODAY())&gt;=31,"02 Expires in 3 months",(N400-TODAY())&gt;=0,"01 Expires in 30 days",(N400-TODAY())&gt;=-31,"01 Expired last 30 days",(N400-TODAY())&gt;=-92,"02 Expired last 3 months",(N400-TODAY())&gt;=-183,"03 Expired last 6 months",(N400-TODAY())&gt;=-365,"04 Expired last 12 months",(N400-TODAY())&gt;=-547,"05 Expired last 18 months",TRUE,"06 Expired over 18 months")</f>
        <v>06 Expired over 18 months</v>
      </c>
      <c r="Q400" s="65">
        <v>170000</v>
      </c>
      <c r="R400" s="84">
        <f t="shared" si="76"/>
        <v>835833.33333333337</v>
      </c>
      <c r="S400" s="77" t="str" cm="1">
        <f t="array" ref="S400">_xlfn.IFS(R400&gt;5000000,"Gold",R400&gt;=500000,"Silver",R400&gt;30000,"Bronze",TRUE,"Transactional")</f>
        <v>Silver</v>
      </c>
      <c r="T400" s="24" t="s">
        <v>54</v>
      </c>
      <c r="U400" s="101" t="s">
        <v>109</v>
      </c>
      <c r="V400" s="101" t="s">
        <v>1022</v>
      </c>
      <c r="W400" s="77" t="str">
        <f t="shared" si="82"/>
        <v>No</v>
      </c>
      <c r="X400" s="77" t="str">
        <f>IFERROR(_xlfn.XLOOKUP(J400&amp;"||"&amp;K400,'Mapping Ref.'!$J$2:$J$538,'Mapping Ref.'!$K$2:$K$538),"")</f>
        <v>Construction &amp; Estates</v>
      </c>
      <c r="Y400" s="77" t="str" cm="1">
        <f t="array" ref="Y400">_xlfn.IFS(R400&gt;2000000,"For Publication",R400&gt;100000,"PID",R400&gt;30000,"RFQ",TRUE,"Transactional")</f>
        <v>PID</v>
      </c>
      <c r="Z400" s="24" t="s">
        <v>86</v>
      </c>
      <c r="AA400" s="32">
        <v>60</v>
      </c>
      <c r="AB400" s="24">
        <v>0</v>
      </c>
      <c r="AC400" s="25">
        <v>43629</v>
      </c>
      <c r="AD400" s="24" t="s">
        <v>58</v>
      </c>
      <c r="AE400" s="24"/>
      <c r="AF400" s="24"/>
      <c r="AG400" s="24"/>
      <c r="AH400" s="24" t="s">
        <v>60</v>
      </c>
      <c r="AI400" s="24"/>
      <c r="AJ400" s="24" t="s">
        <v>60</v>
      </c>
      <c r="AK400" s="24"/>
      <c r="AL400" s="24"/>
      <c r="AM400" s="24"/>
      <c r="AN400" s="24"/>
      <c r="AO400" s="24"/>
      <c r="AP400" s="24" t="s">
        <v>60</v>
      </c>
      <c r="AQ400" s="24"/>
      <c r="AR400" s="24"/>
      <c r="AS400" s="89">
        <f t="shared" si="80"/>
        <v>59</v>
      </c>
      <c r="AT400" s="24" t="s">
        <v>1747</v>
      </c>
    </row>
    <row r="401" spans="1:46" x14ac:dyDescent="0.5">
      <c r="A401" s="24">
        <v>457</v>
      </c>
      <c r="B401" s="24"/>
      <c r="C401" s="24"/>
      <c r="D401" s="24" t="s">
        <v>1748</v>
      </c>
      <c r="E401" s="24" t="s">
        <v>1749</v>
      </c>
      <c r="F401" s="77" t="str">
        <f t="shared" si="81"/>
        <v>Cycle Instructor Ltd</v>
      </c>
      <c r="G401" s="24" t="s">
        <v>1750</v>
      </c>
      <c r="H401" s="24" t="s">
        <v>1583</v>
      </c>
      <c r="I401" s="24" t="s">
        <v>1583</v>
      </c>
      <c r="J401" s="24" t="s">
        <v>107</v>
      </c>
      <c r="K401" s="24" t="s">
        <v>1584</v>
      </c>
      <c r="L401" s="25">
        <v>43622</v>
      </c>
      <c r="M401" s="25">
        <v>43921</v>
      </c>
      <c r="N401" s="81">
        <f t="shared" si="78"/>
        <v>44074</v>
      </c>
      <c r="O401" s="77" t="str">
        <f t="shared" ca="1" si="79"/>
        <v>Expired</v>
      </c>
      <c r="P401" s="77" t="str" cm="1">
        <f t="array" aca="1" ref="P401" ca="1">_xlfn.IFS((N401-TODAY())&gt;=547,"06 Expires over 18 months",(N401-TODAY())&gt;=365,"05 Expires in 18 months",(N401-TODAY())&gt;=183,"04 Expires in 12 months",(N401-TODAY())&gt;=92,"03 Expires in 6 months",(N401-TODAY())&gt;=31,"02 Expires in 3 months",(N401-TODAY())&gt;=0,"01 Expires in 30 days",(N401-TODAY())&gt;=-31,"01 Expired last 30 days",(N401-TODAY())&gt;=-92,"02 Expired last 3 months",(N401-TODAY())&gt;=-183,"03 Expired last 6 months",(N401-TODAY())&gt;=-365,"04 Expired last 12 months",(N401-TODAY())&gt;=-547,"05 Expired last 18 months",TRUE,"06 Expired over 18 months")</f>
        <v>06 Expired over 18 months</v>
      </c>
      <c r="Q401" s="65">
        <v>200000</v>
      </c>
      <c r="R401" s="84">
        <f t="shared" si="76"/>
        <v>233333.33333333334</v>
      </c>
      <c r="S401" s="77" t="str" cm="1">
        <f t="array" ref="S401">_xlfn.IFS(R401&gt;5000000,"Gold",R401&gt;=500000,"Silver",R401&gt;30000,"Bronze",TRUE,"Transactional")</f>
        <v>Bronze</v>
      </c>
      <c r="T401" s="24" t="s">
        <v>54</v>
      </c>
      <c r="U401" s="101" t="s">
        <v>116</v>
      </c>
      <c r="V401" s="101" t="s">
        <v>70</v>
      </c>
      <c r="W401" s="77" t="str">
        <f t="shared" si="82"/>
        <v>Yes</v>
      </c>
      <c r="X401" s="77" t="str">
        <f>IFERROR(_xlfn.XLOOKUP(J401&amp;"||"&amp;K401,'Mapping Ref.'!$J$2:$J$538,'Mapping Ref.'!$K$2:$K$538),"")</f>
        <v>Construction &amp; Estates</v>
      </c>
      <c r="Y401" s="77" t="str" cm="1">
        <f t="array" ref="Y401">_xlfn.IFS(R401&gt;2000000,"For Publication",R401&gt;100000,"PID",R401&gt;30000,"RFQ",TRUE,"Transactional")</f>
        <v>PID</v>
      </c>
      <c r="Z401" s="24" t="s">
        <v>86</v>
      </c>
      <c r="AA401" s="32">
        <v>10</v>
      </c>
      <c r="AB401" s="24">
        <v>5</v>
      </c>
      <c r="AC401" s="25">
        <v>43629</v>
      </c>
      <c r="AD401" s="24" t="s">
        <v>58</v>
      </c>
      <c r="AE401" s="24"/>
      <c r="AF401" s="24"/>
      <c r="AG401" s="24"/>
      <c r="AH401" s="24" t="s">
        <v>59</v>
      </c>
      <c r="AI401" s="24"/>
      <c r="AJ401" s="24" t="s">
        <v>60</v>
      </c>
      <c r="AK401" s="24"/>
      <c r="AL401" s="24"/>
      <c r="AM401" s="24"/>
      <c r="AN401" s="24"/>
      <c r="AO401" s="24">
        <v>0</v>
      </c>
      <c r="AP401" s="24" t="s">
        <v>60</v>
      </c>
      <c r="AQ401" s="24"/>
      <c r="AR401" s="24"/>
      <c r="AS401" s="89">
        <f t="shared" si="80"/>
        <v>14</v>
      </c>
      <c r="AT401" s="24"/>
    </row>
    <row r="402" spans="1:46" x14ac:dyDescent="0.5">
      <c r="A402" s="24">
        <v>458</v>
      </c>
      <c r="B402" s="24"/>
      <c r="C402" s="24"/>
      <c r="D402" s="24" t="s">
        <v>1751</v>
      </c>
      <c r="E402" s="24" t="s">
        <v>1752</v>
      </c>
      <c r="F402" s="77" t="str">
        <f t="shared" si="81"/>
        <v>JOHN CATT EDUCATIONAL LTD</v>
      </c>
      <c r="G402" s="24" t="s">
        <v>1751</v>
      </c>
      <c r="H402" s="24" t="s">
        <v>1753</v>
      </c>
      <c r="I402" s="24" t="s">
        <v>1753</v>
      </c>
      <c r="J402" s="24" t="s">
        <v>190</v>
      </c>
      <c r="K402" s="24" t="s">
        <v>1090</v>
      </c>
      <c r="L402" s="25">
        <v>43630</v>
      </c>
      <c r="M402" s="25">
        <v>43630</v>
      </c>
      <c r="N402" s="81">
        <f t="shared" si="78"/>
        <v>43996</v>
      </c>
      <c r="O402" s="77" t="str">
        <f t="shared" ca="1" si="79"/>
        <v>Expired</v>
      </c>
      <c r="P402" s="77" t="str" cm="1">
        <f t="array" aca="1" ref="P402" ca="1">_xlfn.IFS((N402-TODAY())&gt;=547,"06 Expires over 18 months",(N402-TODAY())&gt;=365,"05 Expires in 18 months",(N402-TODAY())&gt;=183,"04 Expires in 12 months",(N402-TODAY())&gt;=92,"03 Expires in 6 months",(N402-TODAY())&gt;=31,"02 Expires in 3 months",(N402-TODAY())&gt;=0,"01 Expires in 30 days",(N402-TODAY())&gt;=-31,"01 Expired last 30 days",(N402-TODAY())&gt;=-92,"02 Expired last 3 months",(N402-TODAY())&gt;=-183,"03 Expired last 6 months",(N402-TODAY())&gt;=-365,"04 Expired last 12 months",(N402-TODAY())&gt;=-547,"05 Expired last 18 months",TRUE,"06 Expired over 18 months")</f>
        <v>06 Expired over 18 months</v>
      </c>
      <c r="Q402" s="104"/>
      <c r="R402" s="84">
        <v>0</v>
      </c>
      <c r="S402" s="77" t="str" cm="1">
        <f t="array" ref="S402">_xlfn.IFS(R402&gt;5000000,"Gold",R402&gt;=500000,"Silver",R402&gt;30000,"Bronze",TRUE,"Transactional")</f>
        <v>Transactional</v>
      </c>
      <c r="T402" s="24" t="s">
        <v>54</v>
      </c>
      <c r="U402" s="101" t="s">
        <v>366</v>
      </c>
      <c r="V402" s="101" t="s">
        <v>1754</v>
      </c>
      <c r="W402" s="77" t="str">
        <f t="shared" si="82"/>
        <v>Yes</v>
      </c>
      <c r="X402" s="77" t="str">
        <f>IFERROR(_xlfn.XLOOKUP(J402&amp;"||"&amp;K402,'Mapping Ref.'!$J$2:$J$538,'Mapping Ref.'!$K$2:$K$538),"")</f>
        <v>Childrens &amp; Adults</v>
      </c>
      <c r="Y402" s="77" t="str" cm="1">
        <f t="array" ref="Y402">_xlfn.IFS(R402&gt;2000000,"For Publication",R402&gt;100000,"PID",R402&gt;30000,"RFQ",TRUE,"Transactional")</f>
        <v>Transactional</v>
      </c>
      <c r="Z402" s="24" t="s">
        <v>76</v>
      </c>
      <c r="AA402" s="32">
        <v>12</v>
      </c>
      <c r="AB402" s="24">
        <v>12</v>
      </c>
      <c r="AC402" s="25">
        <v>43630</v>
      </c>
      <c r="AD402" s="24" t="s">
        <v>58</v>
      </c>
      <c r="AE402" s="24">
        <v>0</v>
      </c>
      <c r="AF402" s="24"/>
      <c r="AG402" s="24"/>
      <c r="AH402" s="24" t="s">
        <v>60</v>
      </c>
      <c r="AI402" s="24"/>
      <c r="AJ402" s="24" t="s">
        <v>60</v>
      </c>
      <c r="AK402" s="24"/>
      <c r="AL402" s="24"/>
      <c r="AM402" s="24"/>
      <c r="AN402" s="24"/>
      <c r="AO402" s="24">
        <v>0</v>
      </c>
      <c r="AP402" s="24" t="s">
        <v>60</v>
      </c>
      <c r="AQ402" s="24"/>
      <c r="AR402" s="24"/>
      <c r="AS402" s="89">
        <f t="shared" si="80"/>
        <v>12</v>
      </c>
      <c r="AT402" s="24" t="s">
        <v>1755</v>
      </c>
    </row>
    <row r="403" spans="1:46" x14ac:dyDescent="0.5">
      <c r="A403" s="24">
        <v>459</v>
      </c>
      <c r="B403" s="24"/>
      <c r="C403" s="24"/>
      <c r="D403" s="24" t="s">
        <v>1756</v>
      </c>
      <c r="E403" s="24" t="s">
        <v>1757</v>
      </c>
      <c r="F403" s="77" t="str">
        <f t="shared" si="81"/>
        <v>TRADUCTIO LIMITED</v>
      </c>
      <c r="G403" s="24" t="s">
        <v>1758</v>
      </c>
      <c r="H403" s="24" t="s">
        <v>1420</v>
      </c>
      <c r="I403" s="24" t="s">
        <v>1420</v>
      </c>
      <c r="J403" s="24" t="s">
        <v>52</v>
      </c>
      <c r="K403" s="24" t="s">
        <v>822</v>
      </c>
      <c r="L403" s="25">
        <v>43633</v>
      </c>
      <c r="M403" s="25"/>
      <c r="N403" s="81"/>
      <c r="O403" s="77" t="s">
        <v>712</v>
      </c>
      <c r="P403" s="77"/>
      <c r="Q403" s="104"/>
      <c r="R403" s="84">
        <v>0</v>
      </c>
      <c r="S403" s="77" t="str" cm="1">
        <f t="array" ref="S403">_xlfn.IFS(R403&gt;5000000,"Gold",R403&gt;=500000,"Silver",R403&gt;30000,"Bronze",TRUE,"Transactional")</f>
        <v>Transactional</v>
      </c>
      <c r="T403" s="24" t="s">
        <v>54</v>
      </c>
      <c r="U403" s="101" t="s">
        <v>455</v>
      </c>
      <c r="V403" s="101" t="s">
        <v>822</v>
      </c>
      <c r="W403" s="77" t="str">
        <f t="shared" si="82"/>
        <v>Yes</v>
      </c>
      <c r="X403" s="77" t="str">
        <f>IFERROR(_xlfn.XLOOKUP(J403&amp;"||"&amp;K403,'Mapping Ref.'!$J$2:$J$538,'Mapping Ref.'!$K$2:$K$538),"")</f>
        <v>Corporate</v>
      </c>
      <c r="Y403" s="77" t="str" cm="1">
        <f t="array" ref="Y403">_xlfn.IFS(R403&gt;2000000,"For Publication",R403&gt;100000,"PID",R403&gt;30000,"RFQ",TRUE,"Transactional")</f>
        <v>Transactional</v>
      </c>
      <c r="Z403" s="24" t="s">
        <v>101</v>
      </c>
      <c r="AA403" s="32">
        <v>300</v>
      </c>
      <c r="AB403" s="24">
        <v>300</v>
      </c>
      <c r="AC403" s="25">
        <v>43633</v>
      </c>
      <c r="AD403" s="24" t="s">
        <v>102</v>
      </c>
      <c r="AE403" s="24">
        <v>0</v>
      </c>
      <c r="AF403" s="24"/>
      <c r="AG403" s="24"/>
      <c r="AH403" s="24" t="s">
        <v>59</v>
      </c>
      <c r="AI403" s="24"/>
      <c r="AJ403" s="24" t="s">
        <v>60</v>
      </c>
      <c r="AK403" s="24"/>
      <c r="AL403" s="24"/>
      <c r="AM403" s="24"/>
      <c r="AN403" s="24"/>
      <c r="AO403" s="24"/>
      <c r="AP403" s="24" t="s">
        <v>59</v>
      </c>
      <c r="AQ403" s="24"/>
      <c r="AR403" s="24"/>
      <c r="AS403" s="89">
        <v>0</v>
      </c>
      <c r="AT403" s="24" t="s">
        <v>1759</v>
      </c>
    </row>
    <row r="404" spans="1:46" x14ac:dyDescent="0.5">
      <c r="A404" s="24">
        <v>460</v>
      </c>
      <c r="B404" s="24"/>
      <c r="C404" s="24"/>
      <c r="D404" s="24" t="s">
        <v>1760</v>
      </c>
      <c r="E404" s="24" t="s">
        <v>1761</v>
      </c>
      <c r="F404" s="77" t="str">
        <f t="shared" si="81"/>
        <v>KIKIT PATHWAYS TO RECOVERY CIC</v>
      </c>
      <c r="G404" s="24" t="s">
        <v>1762</v>
      </c>
      <c r="H404" s="24" t="s">
        <v>972</v>
      </c>
      <c r="I404" s="24" t="s">
        <v>972</v>
      </c>
      <c r="J404" s="24" t="s">
        <v>107</v>
      </c>
      <c r="K404" s="24" t="s">
        <v>817</v>
      </c>
      <c r="L404" s="25">
        <v>43617</v>
      </c>
      <c r="M404" s="25">
        <v>43921</v>
      </c>
      <c r="N404" s="81">
        <f t="shared" ref="N404:N424" si="83">EDATE(M404,AB404)</f>
        <v>44286</v>
      </c>
      <c r="O404" s="77" t="str">
        <f ca="1">IF(N404&lt;TODAY(),"Expired","Live")</f>
        <v>Expired</v>
      </c>
      <c r="P404" s="77" t="str" cm="1">
        <f t="array" aca="1" ref="P404" ca="1">_xlfn.IFS((N404-TODAY())&gt;=547,"06 Expires over 18 months",(N404-TODAY())&gt;=365,"05 Expires in 18 months",(N404-TODAY())&gt;=183,"04 Expires in 12 months",(N404-TODAY())&gt;=92,"03 Expires in 6 months",(N404-TODAY())&gt;=31,"02 Expires in 3 months",(N404-TODAY())&gt;=0,"01 Expires in 30 days",(N404-TODAY())&gt;=-31,"01 Expired last 30 days",(N404-TODAY())&gt;=-92,"02 Expired last 3 months",(N404-TODAY())&gt;=-183,"03 Expired last 6 months",(N404-TODAY())&gt;=-365,"04 Expired last 12 months",(N404-TODAY())&gt;=-547,"05 Expired last 18 months",TRUE,"06 Expired over 18 months")</f>
        <v>06 Expired over 18 months</v>
      </c>
      <c r="Q404" s="65">
        <v>25000</v>
      </c>
      <c r="R404" s="84">
        <f t="shared" ref="R404:R426" si="84">MAX(Q404,Q404*N(AS404)/12)</f>
        <v>43750</v>
      </c>
      <c r="S404" s="77" t="str" cm="1">
        <f t="array" ref="S404">_xlfn.IFS(R404&gt;5000000,"Gold",R404&gt;=500000,"Silver",R404&gt;30000,"Bronze",TRUE,"Transactional")</f>
        <v>Bronze</v>
      </c>
      <c r="T404" s="24" t="s">
        <v>54</v>
      </c>
      <c r="U404" s="101" t="s">
        <v>99</v>
      </c>
      <c r="V404" s="101" t="s">
        <v>100</v>
      </c>
      <c r="W404" s="77" t="str">
        <f t="shared" si="82"/>
        <v>Yes</v>
      </c>
      <c r="X404" s="77" t="str">
        <f>IFERROR(_xlfn.XLOOKUP(J404&amp;"||"&amp;K404,'Mapping Ref.'!$J$2:$J$538,'Mapping Ref.'!$K$2:$K$538),"")</f>
        <v>Construction &amp; Estates</v>
      </c>
      <c r="Y404" s="77" t="str" cm="1">
        <f t="array" ref="Y404">_xlfn.IFS(R404&gt;2000000,"For Publication",R404&gt;100000,"PID",R404&gt;30000,"RFQ",TRUE,"Transactional")</f>
        <v>RFQ</v>
      </c>
      <c r="Z404" s="24" t="s">
        <v>86</v>
      </c>
      <c r="AA404" s="32">
        <v>12</v>
      </c>
      <c r="AB404" s="24">
        <v>12</v>
      </c>
      <c r="AC404" s="25">
        <v>43633</v>
      </c>
      <c r="AD404" s="24" t="s">
        <v>58</v>
      </c>
      <c r="AE404" s="24">
        <v>28242</v>
      </c>
      <c r="AF404" s="24"/>
      <c r="AG404" s="24"/>
      <c r="AH404" s="24" t="s">
        <v>60</v>
      </c>
      <c r="AI404" s="24"/>
      <c r="AJ404" s="24" t="s">
        <v>59</v>
      </c>
      <c r="AK404" s="24"/>
      <c r="AL404" s="24"/>
      <c r="AM404" s="24"/>
      <c r="AN404" s="24"/>
      <c r="AO404" s="24">
        <v>0</v>
      </c>
      <c r="AP404" s="24" t="s">
        <v>60</v>
      </c>
      <c r="AQ404" s="24"/>
      <c r="AR404" s="24"/>
      <c r="AS404" s="89">
        <f t="shared" ref="AS404:AS424" si="85">DATEDIF(L404,N404,"m")</f>
        <v>21</v>
      </c>
      <c r="AT404" s="24" t="s">
        <v>1760</v>
      </c>
    </row>
    <row r="405" spans="1:46" x14ac:dyDescent="0.5">
      <c r="A405" s="24">
        <v>461</v>
      </c>
      <c r="B405" s="24"/>
      <c r="C405" s="24"/>
      <c r="D405" s="24" t="s">
        <v>1763</v>
      </c>
      <c r="E405" s="24" t="s">
        <v>1764</v>
      </c>
      <c r="F405" s="77" t="str">
        <f t="shared" si="81"/>
        <v>PINKWELL PRIMARY SCHOOL</v>
      </c>
      <c r="G405" s="24" t="s">
        <v>1763</v>
      </c>
      <c r="H405" s="24" t="s">
        <v>1599</v>
      </c>
      <c r="I405" s="24" t="s">
        <v>1599</v>
      </c>
      <c r="J405" s="24" t="s">
        <v>190</v>
      </c>
      <c r="K405" s="24" t="s">
        <v>1600</v>
      </c>
      <c r="L405" s="25">
        <v>43636</v>
      </c>
      <c r="M405" s="25">
        <v>44002</v>
      </c>
      <c r="N405" s="81">
        <f t="shared" si="83"/>
        <v>44367</v>
      </c>
      <c r="O405" s="77" t="str">
        <f ca="1">IF(N405&lt;TODAY(),"Expired","Live")</f>
        <v>Expired</v>
      </c>
      <c r="P405" s="77" t="str" cm="1">
        <f t="array" aca="1" ref="P405" ca="1">_xlfn.IFS((N405-TODAY())&gt;=547,"06 Expires over 18 months",(N405-TODAY())&gt;=365,"05 Expires in 18 months",(N405-TODAY())&gt;=183,"04 Expires in 12 months",(N405-TODAY())&gt;=92,"03 Expires in 6 months",(N405-TODAY())&gt;=31,"02 Expires in 3 months",(N405-TODAY())&gt;=0,"01 Expires in 30 days",(N405-TODAY())&gt;=-31,"01 Expired last 30 days",(N405-TODAY())&gt;=-92,"02 Expired last 3 months",(N405-TODAY())&gt;=-183,"03 Expired last 6 months",(N405-TODAY())&gt;=-365,"04 Expired last 12 months",(N405-TODAY())&gt;=-547,"05 Expired last 18 months",TRUE,"06 Expired over 18 months")</f>
        <v>06 Expired over 18 months</v>
      </c>
      <c r="Q405" s="65">
        <v>21861</v>
      </c>
      <c r="R405" s="84">
        <f t="shared" si="84"/>
        <v>43722</v>
      </c>
      <c r="S405" s="77" t="str" cm="1">
        <f t="array" ref="S405">_xlfn.IFS(R405&gt;5000000,"Gold",R405&gt;=500000,"Silver",R405&gt;30000,"Bronze",TRUE,"Transactional")</f>
        <v>Bronze</v>
      </c>
      <c r="T405" s="24" t="s">
        <v>54</v>
      </c>
      <c r="U405" s="101" t="s">
        <v>366</v>
      </c>
      <c r="V405" s="101" t="s">
        <v>770</v>
      </c>
      <c r="W405" s="77" t="str">
        <f t="shared" si="82"/>
        <v>Yes</v>
      </c>
      <c r="X405" s="77" t="str">
        <f>IFERROR(_xlfn.XLOOKUP(J405&amp;"||"&amp;K405,'Mapping Ref.'!$J$2:$J$538,'Mapping Ref.'!$K$2:$K$538),"")</f>
        <v>Childrens &amp; Adults</v>
      </c>
      <c r="Y405" s="77" t="str" cm="1">
        <f t="array" ref="Y405">_xlfn.IFS(R405&gt;2000000,"For Publication",R405&gt;100000,"PID",R405&gt;30000,"RFQ",TRUE,"Transactional")</f>
        <v>RFQ</v>
      </c>
      <c r="Z405" s="24" t="s">
        <v>750</v>
      </c>
      <c r="AA405" s="32">
        <v>12</v>
      </c>
      <c r="AB405" s="24">
        <v>12</v>
      </c>
      <c r="AC405" s="25">
        <v>43636</v>
      </c>
      <c r="AD405" s="24" t="s">
        <v>58</v>
      </c>
      <c r="AE405" s="24">
        <v>0</v>
      </c>
      <c r="AF405" s="24"/>
      <c r="AG405" s="24"/>
      <c r="AH405" s="24" t="s">
        <v>60</v>
      </c>
      <c r="AI405" s="24"/>
      <c r="AJ405" s="24" t="s">
        <v>60</v>
      </c>
      <c r="AK405" s="24"/>
      <c r="AL405" s="24"/>
      <c r="AM405" s="24"/>
      <c r="AN405" s="24"/>
      <c r="AO405" s="24">
        <v>0</v>
      </c>
      <c r="AP405" s="24" t="s">
        <v>60</v>
      </c>
      <c r="AQ405" s="24"/>
      <c r="AR405" s="24"/>
      <c r="AS405" s="89">
        <f t="shared" si="85"/>
        <v>24</v>
      </c>
      <c r="AT405" s="24" t="s">
        <v>1765</v>
      </c>
    </row>
    <row r="406" spans="1:46" x14ac:dyDescent="0.5">
      <c r="A406" s="24">
        <v>462</v>
      </c>
      <c r="B406" s="24"/>
      <c r="C406" s="24"/>
      <c r="D406" s="24" t="s">
        <v>1766</v>
      </c>
      <c r="E406" s="24" t="s">
        <v>1767</v>
      </c>
      <c r="F406" s="77" t="str">
        <f t="shared" si="81"/>
        <v>KENT COUNTY COUNCIL (KCC UTILITY BILLS ONLY)</v>
      </c>
      <c r="G406" s="24" t="s">
        <v>49</v>
      </c>
      <c r="H406" s="24" t="s">
        <v>1041</v>
      </c>
      <c r="I406" s="24" t="s">
        <v>1041</v>
      </c>
      <c r="J406" s="24" t="s">
        <v>190</v>
      </c>
      <c r="K406" s="24" t="s">
        <v>1207</v>
      </c>
      <c r="L406" s="25">
        <v>43617</v>
      </c>
      <c r="M406" s="25">
        <v>43983</v>
      </c>
      <c r="N406" s="81">
        <f t="shared" si="83"/>
        <v>43983</v>
      </c>
      <c r="O406" s="77" t="str">
        <f ca="1">IF(N406&lt;TODAY(),"Expired","Live")</f>
        <v>Expired</v>
      </c>
      <c r="P406" s="77" t="str" cm="1">
        <f t="array" aca="1" ref="P406" ca="1">_xlfn.IFS((N406-TODAY())&gt;=547,"06 Expires over 18 months",(N406-TODAY())&gt;=365,"05 Expires in 18 months",(N406-TODAY())&gt;=183,"04 Expires in 12 months",(N406-TODAY())&gt;=92,"03 Expires in 6 months",(N406-TODAY())&gt;=31,"02 Expires in 3 months",(N406-TODAY())&gt;=0,"01 Expires in 30 days",(N406-TODAY())&gt;=-31,"01 Expired last 30 days",(N406-TODAY())&gt;=-92,"02 Expired last 3 months",(N406-TODAY())&gt;=-183,"03 Expired last 6 months",(N406-TODAY())&gt;=-365,"04 Expired last 12 months",(N406-TODAY())&gt;=-547,"05 Expired last 18 months",TRUE,"06 Expired over 18 months")</f>
        <v>06 Expired over 18 months</v>
      </c>
      <c r="Q406" s="65">
        <v>18000</v>
      </c>
      <c r="R406" s="84">
        <f t="shared" si="84"/>
        <v>18000</v>
      </c>
      <c r="S406" s="77" t="str" cm="1">
        <f t="array" ref="S406">_xlfn.IFS(R406&gt;5000000,"Gold",R406&gt;=500000,"Silver",R406&gt;30000,"Bronze",TRUE,"Transactional")</f>
        <v>Transactional</v>
      </c>
      <c r="T406" s="24" t="s">
        <v>54</v>
      </c>
      <c r="U406" s="101" t="s">
        <v>116</v>
      </c>
      <c r="V406" s="101" t="s">
        <v>70</v>
      </c>
      <c r="W406" s="77" t="str">
        <f t="shared" si="82"/>
        <v>No</v>
      </c>
      <c r="X406" s="77" t="str">
        <f>IFERROR(_xlfn.XLOOKUP(J406&amp;"||"&amp;K406,'Mapping Ref.'!$J$2:$J$538,'Mapping Ref.'!$K$2:$K$538),"")</f>
        <v>Childrens &amp; Adults</v>
      </c>
      <c r="Y406" s="77" t="str" cm="1">
        <f t="array" ref="Y406">_xlfn.IFS(R406&gt;2000000,"For Publication",R406&gt;100000,"PID",R406&gt;30000,"RFQ",TRUE,"Transactional")</f>
        <v>Transactional</v>
      </c>
      <c r="Z406" s="24" t="s">
        <v>86</v>
      </c>
      <c r="AA406" s="32">
        <v>12</v>
      </c>
      <c r="AB406" s="24">
        <v>0</v>
      </c>
      <c r="AC406" s="25">
        <v>43636</v>
      </c>
      <c r="AD406" s="24" t="s">
        <v>58</v>
      </c>
      <c r="AE406" s="24"/>
      <c r="AF406" s="24" t="s">
        <v>59</v>
      </c>
      <c r="AG406" s="24"/>
      <c r="AH406" s="24" t="s">
        <v>60</v>
      </c>
      <c r="AI406" s="24"/>
      <c r="AJ406" s="24" t="s">
        <v>60</v>
      </c>
      <c r="AK406" s="24"/>
      <c r="AL406" s="24"/>
      <c r="AM406" s="24"/>
      <c r="AN406" s="24"/>
      <c r="AO406" s="24">
        <v>0</v>
      </c>
      <c r="AP406" s="24" t="s">
        <v>60</v>
      </c>
      <c r="AQ406" s="24"/>
      <c r="AR406" s="24"/>
      <c r="AS406" s="89">
        <f t="shared" si="85"/>
        <v>12</v>
      </c>
      <c r="AT406" s="24" t="s">
        <v>1768</v>
      </c>
    </row>
    <row r="407" spans="1:46" x14ac:dyDescent="0.5">
      <c r="A407" s="24">
        <v>463</v>
      </c>
      <c r="B407" s="24"/>
      <c r="C407" s="24" t="s">
        <v>77</v>
      </c>
      <c r="D407" s="24" t="s">
        <v>1603</v>
      </c>
      <c r="E407" s="24" t="s">
        <v>1604</v>
      </c>
      <c r="F407" s="77" t="str">
        <f t="shared" si="81"/>
        <v>RG SOUND SOLUTIONS LIMITED</v>
      </c>
      <c r="G407" s="24" t="s">
        <v>1605</v>
      </c>
      <c r="H407" s="24" t="s">
        <v>1599</v>
      </c>
      <c r="I407" s="24" t="s">
        <v>1599</v>
      </c>
      <c r="J407" s="24" t="s">
        <v>190</v>
      </c>
      <c r="K407" s="24" t="s">
        <v>1600</v>
      </c>
      <c r="L407" s="25">
        <v>43637</v>
      </c>
      <c r="M407" s="25">
        <v>43637</v>
      </c>
      <c r="N407" s="81">
        <f t="shared" si="83"/>
        <v>44003</v>
      </c>
      <c r="O407" s="77" t="str">
        <f ca="1">IF(N407&lt;TODAY(),"Expired","Live")</f>
        <v>Expired</v>
      </c>
      <c r="P407" s="77" t="str" cm="1">
        <f t="array" aca="1" ref="P407" ca="1">_xlfn.IFS((N407-TODAY())&gt;=547,"06 Expires over 18 months",(N407-TODAY())&gt;=365,"05 Expires in 18 months",(N407-TODAY())&gt;=183,"04 Expires in 12 months",(N407-TODAY())&gt;=92,"03 Expires in 6 months",(N407-TODAY())&gt;=31,"02 Expires in 3 months",(N407-TODAY())&gt;=0,"01 Expires in 30 days",(N407-TODAY())&gt;=-31,"01 Expired last 30 days",(N407-TODAY())&gt;=-92,"02 Expired last 3 months",(N407-TODAY())&gt;=-183,"03 Expired last 6 months",(N407-TODAY())&gt;=-365,"04 Expired last 12 months",(N407-TODAY())&gt;=-547,"05 Expired last 18 months",TRUE,"06 Expired over 18 months")</f>
        <v>06 Expired over 18 months</v>
      </c>
      <c r="Q407" s="65">
        <v>1907.76</v>
      </c>
      <c r="R407" s="84">
        <f t="shared" si="84"/>
        <v>1907.76</v>
      </c>
      <c r="S407" s="77" t="str" cm="1">
        <f t="array" ref="S407">_xlfn.IFS(R407&gt;5000000,"Gold",R407&gt;=500000,"Silver",R407&gt;30000,"Bronze",TRUE,"Transactional")</f>
        <v>Transactional</v>
      </c>
      <c r="T407" s="24" t="s">
        <v>54</v>
      </c>
      <c r="U407" s="101" t="s">
        <v>69</v>
      </c>
      <c r="V407" s="101" t="s">
        <v>983</v>
      </c>
      <c r="W407" s="77" t="str">
        <f t="shared" si="82"/>
        <v>Yes</v>
      </c>
      <c r="X407" s="77" t="str">
        <f>IFERROR(_xlfn.XLOOKUP(J407&amp;"||"&amp;K407,'Mapping Ref.'!$J$2:$J$538,'Mapping Ref.'!$K$2:$K$538),"")</f>
        <v>Childrens &amp; Adults</v>
      </c>
      <c r="Y407" s="77" t="str" cm="1">
        <f t="array" ref="Y407">_xlfn.IFS(R407&gt;2000000,"For Publication",R407&gt;100000,"PID",R407&gt;30000,"RFQ",TRUE,"Transactional")</f>
        <v>Transactional</v>
      </c>
      <c r="Z407" s="24" t="s">
        <v>750</v>
      </c>
      <c r="AA407" s="32">
        <v>12</v>
      </c>
      <c r="AB407" s="24">
        <v>12</v>
      </c>
      <c r="AC407" s="25">
        <v>43637</v>
      </c>
      <c r="AD407" s="24" t="s">
        <v>58</v>
      </c>
      <c r="AE407" s="24">
        <v>0</v>
      </c>
      <c r="AF407" s="24"/>
      <c r="AG407" s="24"/>
      <c r="AH407" s="24" t="s">
        <v>60</v>
      </c>
      <c r="AI407" s="24"/>
      <c r="AJ407" s="24" t="s">
        <v>60</v>
      </c>
      <c r="AK407" s="24"/>
      <c r="AL407" s="24"/>
      <c r="AM407" s="24"/>
      <c r="AN407" s="24"/>
      <c r="AO407" s="24">
        <v>0</v>
      </c>
      <c r="AP407" s="24" t="s">
        <v>60</v>
      </c>
      <c r="AQ407" s="24"/>
      <c r="AR407" s="24"/>
      <c r="AS407" s="89">
        <f t="shared" si="85"/>
        <v>12</v>
      </c>
      <c r="AT407" s="24" t="s">
        <v>1607</v>
      </c>
    </row>
    <row r="408" spans="1:46" x14ac:dyDescent="0.5">
      <c r="A408" s="24">
        <v>464</v>
      </c>
      <c r="B408" s="24" t="s">
        <v>340</v>
      </c>
      <c r="C408" s="24"/>
      <c r="D408" s="24" t="s">
        <v>1769</v>
      </c>
      <c r="E408" s="24" t="s">
        <v>1770</v>
      </c>
      <c r="F408" s="77" t="str">
        <f t="shared" si="81"/>
        <v>MIND (NATIONAL ASSOCN FOR MENTAL HEALTH)</v>
      </c>
      <c r="G408" s="24" t="s">
        <v>1771</v>
      </c>
      <c r="H408" s="24" t="s">
        <v>1772</v>
      </c>
      <c r="I408" s="24" t="s">
        <v>1772</v>
      </c>
      <c r="J408" s="24" t="s">
        <v>52</v>
      </c>
      <c r="K408" s="24" t="s">
        <v>1331</v>
      </c>
      <c r="L408" s="25">
        <v>43650</v>
      </c>
      <c r="M408" s="25">
        <v>43922</v>
      </c>
      <c r="N408" s="81">
        <f t="shared" si="83"/>
        <v>43922</v>
      </c>
      <c r="O408" s="77" t="str">
        <f ca="1">IF(N408&lt;TODAY(),"Expired","Live")</f>
        <v>Expired</v>
      </c>
      <c r="P408" s="77" t="str" cm="1">
        <f t="array" aca="1" ref="P408" ca="1">_xlfn.IFS((N408-TODAY())&gt;=547,"06 Expires over 18 months",(N408-TODAY())&gt;=365,"05 Expires in 18 months",(N408-TODAY())&gt;=183,"04 Expires in 12 months",(N408-TODAY())&gt;=92,"03 Expires in 6 months",(N408-TODAY())&gt;=31,"02 Expires in 3 months",(N408-TODAY())&gt;=0,"01 Expires in 30 days",(N408-TODAY())&gt;=-31,"01 Expired last 30 days",(N408-TODAY())&gt;=-92,"02 Expired last 3 months",(N408-TODAY())&gt;=-183,"03 Expired last 6 months",(N408-TODAY())&gt;=-365,"04 Expired last 12 months",(N408-TODAY())&gt;=-547,"05 Expired last 18 months",TRUE,"06 Expired over 18 months")</f>
        <v>06 Expired over 18 months</v>
      </c>
      <c r="Q408" s="65">
        <v>8000</v>
      </c>
      <c r="R408" s="84">
        <f t="shared" si="84"/>
        <v>8000</v>
      </c>
      <c r="S408" s="77" t="str" cm="1">
        <f t="array" ref="S408">_xlfn.IFS(R408&gt;5000000,"Gold",R408&gt;=500000,"Silver",R408&gt;30000,"Bronze",TRUE,"Transactional")</f>
        <v>Transactional</v>
      </c>
      <c r="T408" s="24" t="s">
        <v>54</v>
      </c>
      <c r="U408" s="101" t="s">
        <v>69</v>
      </c>
      <c r="V408" s="101" t="s">
        <v>581</v>
      </c>
      <c r="W408" s="77" t="str">
        <f t="shared" si="82"/>
        <v>No</v>
      </c>
      <c r="X408" s="77" t="str">
        <f>IFERROR(_xlfn.XLOOKUP(J408&amp;"||"&amp;K408,'Mapping Ref.'!$J$2:$J$538,'Mapping Ref.'!$K$2:$K$538),"")</f>
        <v>Corporate</v>
      </c>
      <c r="Y408" s="77" t="str" cm="1">
        <f t="array" ref="Y408">_xlfn.IFS(R408&gt;2000000,"For Publication",R408&gt;100000,"PID",R408&gt;30000,"RFQ",TRUE,"Transactional")</f>
        <v>Transactional</v>
      </c>
      <c r="Z408" s="24" t="s">
        <v>101</v>
      </c>
      <c r="AA408" s="32">
        <v>8</v>
      </c>
      <c r="AB408" s="24">
        <v>0</v>
      </c>
      <c r="AC408" s="25">
        <v>43640</v>
      </c>
      <c r="AD408" s="24" t="s">
        <v>150</v>
      </c>
      <c r="AE408" s="24"/>
      <c r="AF408" s="24"/>
      <c r="AG408" s="24"/>
      <c r="AH408" s="24" t="s">
        <v>60</v>
      </c>
      <c r="AI408" s="24"/>
      <c r="AJ408" s="24" t="s">
        <v>60</v>
      </c>
      <c r="AK408" s="24" t="s">
        <v>1773</v>
      </c>
      <c r="AL408" s="24"/>
      <c r="AM408" s="24"/>
      <c r="AN408" s="24"/>
      <c r="AO408" s="24"/>
      <c r="AP408" s="24" t="s">
        <v>60</v>
      </c>
      <c r="AQ408" s="24"/>
      <c r="AR408" s="24"/>
      <c r="AS408" s="89">
        <f t="shared" si="85"/>
        <v>8</v>
      </c>
      <c r="AT408" s="24" t="s">
        <v>1774</v>
      </c>
    </row>
    <row r="409" spans="1:46" x14ac:dyDescent="0.5">
      <c r="A409" s="24">
        <v>465</v>
      </c>
      <c r="B409" s="24"/>
      <c r="C409" s="24"/>
      <c r="D409" s="24" t="s">
        <v>1775</v>
      </c>
      <c r="E409" s="24" t="s">
        <v>1776</v>
      </c>
      <c r="F409" s="77" t="str">
        <f t="shared" si="81"/>
        <v>ACCORD FAMILY SERVICES LTD</v>
      </c>
      <c r="G409" s="24" t="s">
        <v>1777</v>
      </c>
      <c r="H409" s="24"/>
      <c r="I409" s="24" t="s">
        <v>1778</v>
      </c>
      <c r="J409" s="24" t="s">
        <v>190</v>
      </c>
      <c r="K409" s="24" t="s">
        <v>191</v>
      </c>
      <c r="L409" s="25">
        <v>43265</v>
      </c>
      <c r="M409" s="25">
        <v>45658</v>
      </c>
      <c r="N409" s="81">
        <f t="shared" si="83"/>
        <v>46023</v>
      </c>
      <c r="O409" s="77" t="s">
        <v>712</v>
      </c>
      <c r="P409" s="77" t="str" cm="1">
        <f t="array" aca="1" ref="P409" ca="1">_xlfn.IFS((N409-TODAY())&gt;=547,"06 Expires over 18 months",(N409-TODAY())&gt;=365,"05 Expires in 18 months",(N409-TODAY())&gt;=183,"04 Expires in 12 months",(N409-TODAY())&gt;=92,"03 Expires in 6 months",(N409-TODAY())&gt;=31,"02 Expires in 3 months",(N409-TODAY())&gt;=0,"01 Expires in 30 days",(N409-TODAY())&gt;=-31,"01 Expired last 30 days",(N409-TODAY())&gt;=-92,"02 Expired last 3 months",(N409-TODAY())&gt;=-183,"03 Expired last 6 months",(N409-TODAY())&gt;=-365,"04 Expired last 12 months",(N409-TODAY())&gt;=-547,"05 Expired last 18 months",TRUE,"06 Expired over 18 months")</f>
        <v>04 Expired last 12 months</v>
      </c>
      <c r="Q409" s="65">
        <v>15000</v>
      </c>
      <c r="R409" s="84">
        <f t="shared" si="84"/>
        <v>112500</v>
      </c>
      <c r="S409" s="77" t="str" cm="1">
        <f t="array" ref="S409">_xlfn.IFS(R409&gt;5000000,"Gold",R409&gt;=500000,"Silver",R409&gt;30000,"Bronze",TRUE,"Transactional")</f>
        <v>Bronze</v>
      </c>
      <c r="T409" s="24" t="s">
        <v>54</v>
      </c>
      <c r="U409" s="101" t="s">
        <v>190</v>
      </c>
      <c r="V409" s="101"/>
      <c r="W409" s="77" t="str">
        <f t="shared" si="82"/>
        <v>Yes</v>
      </c>
      <c r="X409" s="77" t="str">
        <f>IFERROR(_xlfn.XLOOKUP(J409&amp;"||"&amp;K409,'Mapping Ref.'!$J$2:$J$538,'Mapping Ref.'!$K$2:$K$538),"")</f>
        <v>Childrens &amp; Adults</v>
      </c>
      <c r="Y409" s="77" t="str" cm="1">
        <f t="array" ref="Y409">_xlfn.IFS(R409&gt;2000000,"For Publication",R409&gt;100000,"PID",R409&gt;30000,"RFQ",TRUE,"Transactional")</f>
        <v>PID</v>
      </c>
      <c r="Z409" s="24" t="s">
        <v>101</v>
      </c>
      <c r="AA409" s="32">
        <v>50</v>
      </c>
      <c r="AB409" s="24">
        <v>12</v>
      </c>
      <c r="AC409" s="25">
        <v>43641</v>
      </c>
      <c r="AD409" s="24" t="s">
        <v>58</v>
      </c>
      <c r="AE409" s="24"/>
      <c r="AF409" s="24"/>
      <c r="AG409" s="24"/>
      <c r="AH409" s="24" t="s">
        <v>60</v>
      </c>
      <c r="AI409" s="24"/>
      <c r="AJ409" s="24" t="s">
        <v>59</v>
      </c>
      <c r="AK409" s="24"/>
      <c r="AL409" s="24"/>
      <c r="AM409" s="24"/>
      <c r="AN409" s="24"/>
      <c r="AO409" s="24">
        <v>1000</v>
      </c>
      <c r="AP409" s="24" t="s">
        <v>60</v>
      </c>
      <c r="AQ409" s="24"/>
      <c r="AR409" s="24"/>
      <c r="AS409" s="89">
        <f t="shared" si="85"/>
        <v>90</v>
      </c>
      <c r="AT409" s="24" t="s">
        <v>1779</v>
      </c>
    </row>
    <row r="410" spans="1:46" x14ac:dyDescent="0.5">
      <c r="A410" s="24">
        <v>466</v>
      </c>
      <c r="B410" s="24" t="s">
        <v>340</v>
      </c>
      <c r="C410" s="24"/>
      <c r="D410" s="24" t="s">
        <v>1780</v>
      </c>
      <c r="E410" s="24" t="s">
        <v>1781</v>
      </c>
      <c r="F410" s="77" t="str">
        <f t="shared" si="81"/>
        <v>ALAN JOHN ASSOCIATES LTD</v>
      </c>
      <c r="G410" s="24" t="s">
        <v>1782</v>
      </c>
      <c r="H410" s="24" t="s">
        <v>1772</v>
      </c>
      <c r="I410" s="24" t="s">
        <v>1772</v>
      </c>
      <c r="J410" s="24" t="s">
        <v>52</v>
      </c>
      <c r="K410" s="24" t="s">
        <v>1783</v>
      </c>
      <c r="L410" s="25">
        <v>43641</v>
      </c>
      <c r="M410" s="25">
        <v>43921</v>
      </c>
      <c r="N410" s="81">
        <f t="shared" si="83"/>
        <v>43921</v>
      </c>
      <c r="O410" s="77" t="str">
        <f t="shared" ref="O410:O424" ca="1" si="86">IF(N410&lt;TODAY(),"Expired","Live")</f>
        <v>Expired</v>
      </c>
      <c r="P410" s="77" t="str" cm="1">
        <f t="array" aca="1" ref="P410" ca="1">_xlfn.IFS((N410-TODAY())&gt;=547,"06 Expires over 18 months",(N410-TODAY())&gt;=365,"05 Expires in 18 months",(N410-TODAY())&gt;=183,"04 Expires in 12 months",(N410-TODAY())&gt;=92,"03 Expires in 6 months",(N410-TODAY())&gt;=31,"02 Expires in 3 months",(N410-TODAY())&gt;=0,"01 Expires in 30 days",(N410-TODAY())&gt;=-31,"01 Expired last 30 days",(N410-TODAY())&gt;=-92,"02 Expired last 3 months",(N410-TODAY())&gt;=-183,"03 Expired last 6 months",(N410-TODAY())&gt;=-365,"04 Expired last 12 months",(N410-TODAY())&gt;=-547,"05 Expired last 18 months",TRUE,"06 Expired over 18 months")</f>
        <v>06 Expired over 18 months</v>
      </c>
      <c r="Q410" s="65">
        <v>7000</v>
      </c>
      <c r="R410" s="84">
        <f t="shared" si="84"/>
        <v>7000</v>
      </c>
      <c r="S410" s="77" t="str" cm="1">
        <f t="array" ref="S410">_xlfn.IFS(R410&gt;5000000,"Gold",R410&gt;=500000,"Silver",R410&gt;30000,"Bronze",TRUE,"Transactional")</f>
        <v>Transactional</v>
      </c>
      <c r="T410" s="24" t="s">
        <v>122</v>
      </c>
      <c r="U410" s="101" t="s">
        <v>69</v>
      </c>
      <c r="V410" s="101" t="s">
        <v>581</v>
      </c>
      <c r="W410" s="77" t="str">
        <f t="shared" si="82"/>
        <v>No</v>
      </c>
      <c r="X410" s="77" t="str">
        <f>IFERROR(_xlfn.XLOOKUP(J410&amp;"||"&amp;K410,'Mapping Ref.'!$J$2:$J$538,'Mapping Ref.'!$K$2:$K$538),"")</f>
        <v>Corporate</v>
      </c>
      <c r="Y410" s="77" t="str" cm="1">
        <f t="array" ref="Y410">_xlfn.IFS(R410&gt;2000000,"For Publication",R410&gt;100000,"PID",R410&gt;30000,"RFQ",TRUE,"Transactional")</f>
        <v>Transactional</v>
      </c>
      <c r="Z410" s="24" t="s">
        <v>101</v>
      </c>
      <c r="AA410" s="32">
        <v>9</v>
      </c>
      <c r="AB410" s="24">
        <v>0</v>
      </c>
      <c r="AC410" s="25">
        <v>43641</v>
      </c>
      <c r="AD410" s="24" t="s">
        <v>150</v>
      </c>
      <c r="AE410" s="24"/>
      <c r="AF410" s="24"/>
      <c r="AG410" s="24"/>
      <c r="AH410" s="24" t="s">
        <v>59</v>
      </c>
      <c r="AI410" s="24"/>
      <c r="AJ410" s="24" t="s">
        <v>60</v>
      </c>
      <c r="AK410" s="24"/>
      <c r="AL410" s="24"/>
      <c r="AM410" s="24"/>
      <c r="AN410" s="24"/>
      <c r="AO410" s="24"/>
      <c r="AP410" s="24" t="s">
        <v>60</v>
      </c>
      <c r="AQ410" s="24"/>
      <c r="AR410" s="24"/>
      <c r="AS410" s="89">
        <f t="shared" si="85"/>
        <v>9</v>
      </c>
      <c r="AT410" s="24" t="s">
        <v>1784</v>
      </c>
    </row>
    <row r="411" spans="1:46" x14ac:dyDescent="0.5">
      <c r="A411" s="24">
        <v>467</v>
      </c>
      <c r="B411" s="24"/>
      <c r="C411" s="24" t="s">
        <v>77</v>
      </c>
      <c r="D411" s="24" t="s">
        <v>1785</v>
      </c>
      <c r="E411" s="24" t="s">
        <v>1786</v>
      </c>
      <c r="F411" s="77" t="str">
        <f t="shared" si="81"/>
        <v>WEST EALING COMMUNITY CIC</v>
      </c>
      <c r="G411" s="24" t="s">
        <v>1787</v>
      </c>
      <c r="H411" s="24" t="s">
        <v>1788</v>
      </c>
      <c r="I411" s="24" t="s">
        <v>1788</v>
      </c>
      <c r="J411" s="24" t="s">
        <v>107</v>
      </c>
      <c r="K411" s="24" t="s">
        <v>1593</v>
      </c>
      <c r="L411" s="25">
        <v>43642</v>
      </c>
      <c r="M411" s="25">
        <v>44007</v>
      </c>
      <c r="N411" s="81">
        <f t="shared" si="83"/>
        <v>44372</v>
      </c>
      <c r="O411" s="77" t="str">
        <f t="shared" ca="1" si="86"/>
        <v>Expired</v>
      </c>
      <c r="P411" s="77" t="str" cm="1">
        <f t="array" aca="1" ref="P411" ca="1">_xlfn.IFS((N411-TODAY())&gt;=547,"06 Expires over 18 months",(N411-TODAY())&gt;=365,"05 Expires in 18 months",(N411-TODAY())&gt;=183,"04 Expires in 12 months",(N411-TODAY())&gt;=92,"03 Expires in 6 months",(N411-TODAY())&gt;=31,"02 Expires in 3 months",(N411-TODAY())&gt;=0,"01 Expires in 30 days",(N411-TODAY())&gt;=-31,"01 Expired last 30 days",(N411-TODAY())&gt;=-92,"02 Expired last 3 months",(N411-TODAY())&gt;=-183,"03 Expired last 6 months",(N411-TODAY())&gt;=-365,"04 Expired last 12 months",(N411-TODAY())&gt;=-547,"05 Expired last 18 months",TRUE,"06 Expired over 18 months")</f>
        <v>06 Expired over 18 months</v>
      </c>
      <c r="Q411" s="65">
        <v>15000</v>
      </c>
      <c r="R411" s="84">
        <f t="shared" si="84"/>
        <v>28750</v>
      </c>
      <c r="S411" s="77" t="str" cm="1">
        <f t="array" ref="S411">_xlfn.IFS(R411&gt;5000000,"Gold",R411&gt;=500000,"Silver",R411&gt;30000,"Bronze",TRUE,"Transactional")</f>
        <v>Transactional</v>
      </c>
      <c r="T411" s="24" t="s">
        <v>54</v>
      </c>
      <c r="U411" s="101" t="s">
        <v>190</v>
      </c>
      <c r="V411" s="101" t="s">
        <v>596</v>
      </c>
      <c r="W411" s="77" t="str">
        <f t="shared" si="82"/>
        <v>Yes</v>
      </c>
      <c r="X411" s="77" t="str">
        <f>IFERROR(_xlfn.XLOOKUP(J411&amp;"||"&amp;K411,'Mapping Ref.'!$J$2:$J$538,'Mapping Ref.'!$K$2:$K$538),"")</f>
        <v>Construction &amp; Estates</v>
      </c>
      <c r="Y411" s="77" t="str" cm="1">
        <f t="array" ref="Y411">_xlfn.IFS(R411&gt;2000000,"For Publication",R411&gt;100000,"PID",R411&gt;30000,"RFQ",TRUE,"Transactional")</f>
        <v>Transactional</v>
      </c>
      <c r="Z411" s="24" t="s">
        <v>86</v>
      </c>
      <c r="AA411" s="32">
        <v>12</v>
      </c>
      <c r="AB411" s="24">
        <v>12</v>
      </c>
      <c r="AC411" s="25">
        <v>43642</v>
      </c>
      <c r="AD411" s="24" t="s">
        <v>326</v>
      </c>
      <c r="AE411" s="24"/>
      <c r="AF411" s="24"/>
      <c r="AG411" s="24"/>
      <c r="AH411" s="24" t="s">
        <v>59</v>
      </c>
      <c r="AI411" s="24"/>
      <c r="AJ411" s="24" t="s">
        <v>59</v>
      </c>
      <c r="AK411" s="24"/>
      <c r="AL411" s="24"/>
      <c r="AM411" s="24"/>
      <c r="AN411" s="24"/>
      <c r="AO411" s="24">
        <v>0</v>
      </c>
      <c r="AP411" s="24" t="s">
        <v>60</v>
      </c>
      <c r="AQ411" s="24"/>
      <c r="AR411" s="24"/>
      <c r="AS411" s="89">
        <f t="shared" si="85"/>
        <v>23</v>
      </c>
      <c r="AT411" s="24" t="s">
        <v>1789</v>
      </c>
    </row>
    <row r="412" spans="1:46" x14ac:dyDescent="0.5">
      <c r="A412" s="24">
        <v>470</v>
      </c>
      <c r="B412" s="24"/>
      <c r="C412" s="24"/>
      <c r="D412" s="24" t="s">
        <v>1790</v>
      </c>
      <c r="E412" s="24" t="s">
        <v>1791</v>
      </c>
      <c r="F412" s="77" t="str">
        <f t="shared" si="81"/>
        <v>INTERIM PARTNERS LIMITED</v>
      </c>
      <c r="G412" s="24" t="s">
        <v>1792</v>
      </c>
      <c r="H412" s="24" t="s">
        <v>1793</v>
      </c>
      <c r="I412" s="24" t="s">
        <v>1794</v>
      </c>
      <c r="J412" s="24" t="s">
        <v>107</v>
      </c>
      <c r="K412" s="24" t="s">
        <v>1795</v>
      </c>
      <c r="L412" s="25">
        <v>43647</v>
      </c>
      <c r="M412" s="25">
        <v>44013</v>
      </c>
      <c r="N412" s="81">
        <f t="shared" si="83"/>
        <v>44378</v>
      </c>
      <c r="O412" s="77" t="str">
        <f t="shared" ca="1" si="86"/>
        <v>Expired</v>
      </c>
      <c r="P412" s="77" t="str" cm="1">
        <f t="array" aca="1" ref="P412" ca="1">_xlfn.IFS((N412-TODAY())&gt;=547,"06 Expires over 18 months",(N412-TODAY())&gt;=365,"05 Expires in 18 months",(N412-TODAY())&gt;=183,"04 Expires in 12 months",(N412-TODAY())&gt;=92,"03 Expires in 6 months",(N412-TODAY())&gt;=31,"02 Expires in 3 months",(N412-TODAY())&gt;=0,"01 Expires in 30 days",(N412-TODAY())&gt;=-31,"01 Expired last 30 days",(N412-TODAY())&gt;=-92,"02 Expired last 3 months",(N412-TODAY())&gt;=-183,"03 Expired last 6 months",(N412-TODAY())&gt;=-365,"04 Expired last 12 months",(N412-TODAY())&gt;=-547,"05 Expired last 18 months",TRUE,"06 Expired over 18 months")</f>
        <v>06 Expired over 18 months</v>
      </c>
      <c r="Q412" s="65">
        <v>250000</v>
      </c>
      <c r="R412" s="84">
        <f t="shared" si="84"/>
        <v>500000</v>
      </c>
      <c r="S412" s="77" t="str" cm="1">
        <f t="array" ref="S412">_xlfn.IFS(R412&gt;5000000,"Gold",R412&gt;=500000,"Silver",R412&gt;30000,"Bronze",TRUE,"Transactional")</f>
        <v>Silver</v>
      </c>
      <c r="T412" s="24" t="s">
        <v>54</v>
      </c>
      <c r="U412" s="101" t="s">
        <v>190</v>
      </c>
      <c r="V412" s="101" t="s">
        <v>192</v>
      </c>
      <c r="W412" s="77" t="str">
        <f t="shared" si="82"/>
        <v>Yes</v>
      </c>
      <c r="X412" s="77" t="str">
        <f>IFERROR(_xlfn.XLOOKUP(J412&amp;"||"&amp;K412,'Mapping Ref.'!$J$2:$J$538,'Mapping Ref.'!$K$2:$K$538),"")</f>
        <v>Construction &amp; Estates</v>
      </c>
      <c r="Y412" s="77" t="str" cm="1">
        <f t="array" ref="Y412">_xlfn.IFS(R412&gt;2000000,"For Publication",R412&gt;100000,"PID",R412&gt;30000,"RFQ",TRUE,"Transactional")</f>
        <v>PID</v>
      </c>
      <c r="Z412" s="24" t="s">
        <v>101</v>
      </c>
      <c r="AA412" s="32">
        <v>12</v>
      </c>
      <c r="AB412" s="24">
        <v>12</v>
      </c>
      <c r="AC412" s="25">
        <v>43644</v>
      </c>
      <c r="AD412" s="24" t="s">
        <v>102</v>
      </c>
      <c r="AE412" s="24"/>
      <c r="AF412" s="24"/>
      <c r="AG412" s="24"/>
      <c r="AH412" s="24" t="s">
        <v>59</v>
      </c>
      <c r="AI412" s="24"/>
      <c r="AJ412" s="24" t="s">
        <v>60</v>
      </c>
      <c r="AK412" s="24"/>
      <c r="AL412" s="24"/>
      <c r="AM412" s="24"/>
      <c r="AN412" s="24"/>
      <c r="AO412" s="24"/>
      <c r="AP412" s="24" t="s">
        <v>60</v>
      </c>
      <c r="AQ412" s="24"/>
      <c r="AR412" s="24"/>
      <c r="AS412" s="89">
        <f t="shared" si="85"/>
        <v>24</v>
      </c>
      <c r="AT412" s="24" t="s">
        <v>1796</v>
      </c>
    </row>
    <row r="413" spans="1:46" x14ac:dyDescent="0.5">
      <c r="A413" s="24">
        <v>471</v>
      </c>
      <c r="B413" s="24"/>
      <c r="C413" s="24"/>
      <c r="D413" s="24" t="s">
        <v>1797</v>
      </c>
      <c r="E413" s="24" t="s">
        <v>1798</v>
      </c>
      <c r="F413" s="77" t="str">
        <f t="shared" si="81"/>
        <v>MOTOR ACCIDENT PROTECTION SERVICES LTD T/A MAPS LEGAL ASSISTANCE</v>
      </c>
      <c r="G413" s="24" t="s">
        <v>1799</v>
      </c>
      <c r="H413" s="24" t="s">
        <v>1800</v>
      </c>
      <c r="I413" s="24" t="s">
        <v>1800</v>
      </c>
      <c r="J413" s="24" t="s">
        <v>52</v>
      </c>
      <c r="K413" s="24" t="s">
        <v>1801</v>
      </c>
      <c r="L413" s="25">
        <v>43644</v>
      </c>
      <c r="M413" s="25">
        <v>45471</v>
      </c>
      <c r="N413" s="81">
        <f t="shared" si="83"/>
        <v>45471</v>
      </c>
      <c r="O413" s="77" t="str">
        <f t="shared" ca="1" si="86"/>
        <v>Expired</v>
      </c>
      <c r="P413" s="77" t="str" cm="1">
        <f t="array" aca="1" ref="P413" ca="1">_xlfn.IFS((N413-TODAY())&gt;=547,"06 Expires over 18 months",(N413-TODAY())&gt;=365,"05 Expires in 18 months",(N413-TODAY())&gt;=183,"04 Expires in 12 months",(N413-TODAY())&gt;=92,"03 Expires in 6 months",(N413-TODAY())&gt;=31,"02 Expires in 3 months",(N413-TODAY())&gt;=0,"01 Expires in 30 days",(N413-TODAY())&gt;=-31,"01 Expired last 30 days",(N413-TODAY())&gt;=-92,"02 Expired last 3 months",(N413-TODAY())&gt;=-183,"03 Expired last 6 months",(N413-TODAY())&gt;=-365,"04 Expired last 12 months",(N413-TODAY())&gt;=-547,"05 Expired last 18 months",TRUE,"06 Expired over 18 months")</f>
        <v>06 Expired over 18 months</v>
      </c>
      <c r="Q413" s="65">
        <v>178</v>
      </c>
      <c r="R413" s="84">
        <f t="shared" si="84"/>
        <v>890</v>
      </c>
      <c r="S413" s="77" t="str" cm="1">
        <f t="array" ref="S413">_xlfn.IFS(R413&gt;5000000,"Gold",R413&gt;=500000,"Silver",R413&gt;30000,"Bronze",TRUE,"Transactional")</f>
        <v>Transactional</v>
      </c>
      <c r="T413" s="24" t="s">
        <v>54</v>
      </c>
      <c r="U413" s="101" t="s">
        <v>455</v>
      </c>
      <c r="V413" s="101" t="s">
        <v>1801</v>
      </c>
      <c r="W413" s="77" t="str">
        <f t="shared" si="82"/>
        <v>No</v>
      </c>
      <c r="X413" s="77" t="str">
        <f>IFERROR(_xlfn.XLOOKUP(J413&amp;"||"&amp;K413,'Mapping Ref.'!$J$2:$J$538,'Mapping Ref.'!$K$2:$K$538),"")</f>
        <v>Corporate</v>
      </c>
      <c r="Y413" s="77" t="str" cm="1">
        <f t="array" ref="Y413">_xlfn.IFS(R413&gt;2000000,"For Publication",R413&gt;100000,"PID",R413&gt;30000,"RFQ",TRUE,"Transactional")</f>
        <v>Transactional</v>
      </c>
      <c r="Z413" s="24" t="s">
        <v>101</v>
      </c>
      <c r="AA413" s="32">
        <v>0</v>
      </c>
      <c r="AB413" s="24">
        <v>0</v>
      </c>
      <c r="AC413" s="25">
        <v>43644</v>
      </c>
      <c r="AD413" s="24" t="s">
        <v>102</v>
      </c>
      <c r="AE413" s="24">
        <v>0</v>
      </c>
      <c r="AF413" s="24"/>
      <c r="AG413" s="24"/>
      <c r="AH413" s="24" t="s">
        <v>60</v>
      </c>
      <c r="AI413" s="24"/>
      <c r="AJ413" s="24" t="s">
        <v>60</v>
      </c>
      <c r="AK413" s="24"/>
      <c r="AL413" s="24"/>
      <c r="AM413" s="24"/>
      <c r="AN413" s="24"/>
      <c r="AO413" s="24">
        <v>0</v>
      </c>
      <c r="AP413" s="24" t="s">
        <v>60</v>
      </c>
      <c r="AQ413" s="24"/>
      <c r="AR413" s="24"/>
      <c r="AS413" s="89">
        <f t="shared" si="85"/>
        <v>60</v>
      </c>
      <c r="AT413" s="24" t="s">
        <v>1802</v>
      </c>
    </row>
    <row r="414" spans="1:46" x14ac:dyDescent="0.5">
      <c r="A414" s="24">
        <v>472</v>
      </c>
      <c r="B414" s="24"/>
      <c r="C414" s="24" t="s">
        <v>77</v>
      </c>
      <c r="D414" s="24" t="s">
        <v>1803</v>
      </c>
      <c r="E414" s="24" t="s">
        <v>1804</v>
      </c>
      <c r="F414" s="77" t="str">
        <f t="shared" si="81"/>
        <v>CPOMS SYSTEMS LIMITED</v>
      </c>
      <c r="G414" s="24" t="s">
        <v>1551</v>
      </c>
      <c r="H414" s="24" t="s">
        <v>1552</v>
      </c>
      <c r="I414" s="24" t="s">
        <v>1552</v>
      </c>
      <c r="J414" s="24" t="s">
        <v>190</v>
      </c>
      <c r="K414" s="29" t="s">
        <v>1553</v>
      </c>
      <c r="L414" s="25">
        <v>43587</v>
      </c>
      <c r="M414" s="25">
        <v>43958</v>
      </c>
      <c r="N414" s="81">
        <f t="shared" si="83"/>
        <v>44688</v>
      </c>
      <c r="O414" s="77" t="str">
        <f t="shared" ca="1" si="86"/>
        <v>Expired</v>
      </c>
      <c r="P414" s="77" t="str" cm="1">
        <f t="array" aca="1" ref="P414" ca="1">_xlfn.IFS((N414-TODAY())&gt;=547,"06 Expires over 18 months",(N414-TODAY())&gt;=365,"05 Expires in 18 months",(N414-TODAY())&gt;=183,"04 Expires in 12 months",(N414-TODAY())&gt;=92,"03 Expires in 6 months",(N414-TODAY())&gt;=31,"02 Expires in 3 months",(N414-TODAY())&gt;=0,"01 Expires in 30 days",(N414-TODAY())&gt;=-31,"01 Expired last 30 days",(N414-TODAY())&gt;=-92,"02 Expired last 3 months",(N414-TODAY())&gt;=-183,"03 Expired last 6 months",(N414-TODAY())&gt;=-365,"04 Expired last 12 months",(N414-TODAY())&gt;=-547,"05 Expired last 18 months",TRUE,"06 Expired over 18 months")</f>
        <v>06 Expired over 18 months</v>
      </c>
      <c r="Q414" s="65">
        <v>1000</v>
      </c>
      <c r="R414" s="84">
        <f t="shared" si="84"/>
        <v>3000</v>
      </c>
      <c r="S414" s="77" t="str" cm="1">
        <f t="array" ref="S414">_xlfn.IFS(R414&gt;5000000,"Gold",R414&gt;=500000,"Silver",R414&gt;30000,"Bronze",TRUE,"Transactional")</f>
        <v>Transactional</v>
      </c>
      <c r="T414" s="24" t="s">
        <v>54</v>
      </c>
      <c r="U414" s="101" t="s">
        <v>84</v>
      </c>
      <c r="V414" s="101" t="s">
        <v>157</v>
      </c>
      <c r="W414" s="77" t="str">
        <f t="shared" si="82"/>
        <v>Yes</v>
      </c>
      <c r="X414" s="77" t="str">
        <f>IFERROR(_xlfn.XLOOKUP(J414&amp;"||"&amp;K414,'Mapping Ref.'!$J$2:$J$538,'Mapping Ref.'!$K$2:$K$538),"")</f>
        <v>Childrens &amp; Adults</v>
      </c>
      <c r="Y414" s="77" t="str" cm="1">
        <f t="array" ref="Y414">_xlfn.IFS(R414&gt;2000000,"For Publication",R414&gt;100000,"PID",R414&gt;30000,"RFQ",TRUE,"Transactional")</f>
        <v>Transactional</v>
      </c>
      <c r="Z414" s="24" t="s">
        <v>101</v>
      </c>
      <c r="AA414" s="32">
        <v>24</v>
      </c>
      <c r="AB414" s="24">
        <v>24</v>
      </c>
      <c r="AC414" s="25">
        <v>43644</v>
      </c>
      <c r="AD414" s="24" t="s">
        <v>58</v>
      </c>
      <c r="AE414" s="24"/>
      <c r="AF414" s="24"/>
      <c r="AG414" s="24"/>
      <c r="AH414" s="24" t="s">
        <v>59</v>
      </c>
      <c r="AI414" s="24"/>
      <c r="AJ414" s="24" t="s">
        <v>60</v>
      </c>
      <c r="AK414" s="24"/>
      <c r="AL414" s="24"/>
      <c r="AM414" s="24"/>
      <c r="AN414" s="24"/>
      <c r="AO414" s="24"/>
      <c r="AP414" s="24" t="s">
        <v>60</v>
      </c>
      <c r="AQ414" s="24"/>
      <c r="AR414" s="24"/>
      <c r="AS414" s="89">
        <f t="shared" si="85"/>
        <v>36</v>
      </c>
      <c r="AT414" s="24" t="s">
        <v>1554</v>
      </c>
    </row>
    <row r="415" spans="1:46" x14ac:dyDescent="0.5">
      <c r="A415" s="24">
        <v>473</v>
      </c>
      <c r="B415" s="24"/>
      <c r="C415" s="24"/>
      <c r="D415" s="24" t="s">
        <v>1805</v>
      </c>
      <c r="E415" s="24" t="s">
        <v>1806</v>
      </c>
      <c r="F415" s="77" t="str">
        <f t="shared" si="81"/>
        <v>SENSE TRAINING AND CONSULTANCY LTD</v>
      </c>
      <c r="G415" s="24" t="s">
        <v>1807</v>
      </c>
      <c r="H415" s="24" t="s">
        <v>1552</v>
      </c>
      <c r="I415" s="24" t="s">
        <v>1552</v>
      </c>
      <c r="J415" s="24" t="s">
        <v>190</v>
      </c>
      <c r="K415" s="29" t="s">
        <v>1553</v>
      </c>
      <c r="L415" s="25">
        <v>43587</v>
      </c>
      <c r="M415" s="25">
        <v>45126</v>
      </c>
      <c r="N415" s="81">
        <f t="shared" si="83"/>
        <v>45492</v>
      </c>
      <c r="O415" s="77" t="str">
        <f t="shared" ca="1" si="86"/>
        <v>Expired</v>
      </c>
      <c r="P415" s="77" t="str" cm="1">
        <f t="array" aca="1" ref="P415" ca="1">_xlfn.IFS((N415-TODAY())&gt;=547,"06 Expires over 18 months",(N415-TODAY())&gt;=365,"05 Expires in 18 months",(N415-TODAY())&gt;=183,"04 Expires in 12 months",(N415-TODAY())&gt;=92,"03 Expires in 6 months",(N415-TODAY())&gt;=31,"02 Expires in 3 months",(N415-TODAY())&gt;=0,"01 Expires in 30 days",(N415-TODAY())&gt;=-31,"01 Expired last 30 days",(N415-TODAY())&gt;=-92,"02 Expired last 3 months",(N415-TODAY())&gt;=-183,"03 Expired last 6 months",(N415-TODAY())&gt;=-365,"04 Expired last 12 months",(N415-TODAY())&gt;=-547,"05 Expired last 18 months",TRUE,"06 Expired over 18 months")</f>
        <v>06 Expired over 18 months</v>
      </c>
      <c r="Q415" s="65">
        <v>5000</v>
      </c>
      <c r="R415" s="84">
        <f t="shared" si="84"/>
        <v>25833.333333333332</v>
      </c>
      <c r="S415" s="77" t="str" cm="1">
        <f t="array" ref="S415">_xlfn.IFS(R415&gt;5000000,"Gold",R415&gt;=500000,"Silver",R415&gt;30000,"Bronze",TRUE,"Transactional")</f>
        <v>Transactional</v>
      </c>
      <c r="T415" s="24" t="s">
        <v>54</v>
      </c>
      <c r="U415" s="101" t="s">
        <v>109</v>
      </c>
      <c r="V415" s="101" t="s">
        <v>1011</v>
      </c>
      <c r="W415" s="77" t="str">
        <f t="shared" si="82"/>
        <v>Yes</v>
      </c>
      <c r="X415" s="77" t="str">
        <f>IFERROR(_xlfn.XLOOKUP(J415&amp;"||"&amp;K415,'Mapping Ref.'!$J$2:$J$538,'Mapping Ref.'!$K$2:$K$538),"")</f>
        <v>Childrens &amp; Adults</v>
      </c>
      <c r="Y415" s="77" t="str" cm="1">
        <f t="array" ref="Y415">_xlfn.IFS(R415&gt;2000000,"For Publication",R415&gt;100000,"PID",R415&gt;30000,"RFQ",TRUE,"Transactional")</f>
        <v>Transactional</v>
      </c>
      <c r="Z415" s="24" t="s">
        <v>101</v>
      </c>
      <c r="AA415" s="32">
        <v>60</v>
      </c>
      <c r="AB415" s="24">
        <v>12</v>
      </c>
      <c r="AC415" s="25">
        <v>43644</v>
      </c>
      <c r="AD415" s="24" t="s">
        <v>58</v>
      </c>
      <c r="AE415" s="24"/>
      <c r="AF415" s="24"/>
      <c r="AG415" s="24"/>
      <c r="AH415" s="24" t="s">
        <v>59</v>
      </c>
      <c r="AI415" s="24"/>
      <c r="AJ415" s="24" t="s">
        <v>60</v>
      </c>
      <c r="AK415" s="24"/>
      <c r="AL415" s="24"/>
      <c r="AM415" s="24"/>
      <c r="AN415" s="24"/>
      <c r="AO415" s="24">
        <v>0</v>
      </c>
      <c r="AP415" s="24" t="s">
        <v>60</v>
      </c>
      <c r="AQ415" s="24"/>
      <c r="AR415" s="24"/>
      <c r="AS415" s="89">
        <f t="shared" si="85"/>
        <v>62</v>
      </c>
      <c r="AT415" s="24" t="s">
        <v>1808</v>
      </c>
    </row>
    <row r="416" spans="1:46" x14ac:dyDescent="0.5">
      <c r="A416" s="24">
        <v>474</v>
      </c>
      <c r="B416" s="24"/>
      <c r="C416" s="24"/>
      <c r="D416" s="24" t="s">
        <v>1809</v>
      </c>
      <c r="E416" s="24" t="s">
        <v>1810</v>
      </c>
      <c r="F416" s="77" t="str">
        <f t="shared" si="81"/>
        <v>BANNER GROUP LTD</v>
      </c>
      <c r="G416" s="24" t="s">
        <v>1811</v>
      </c>
      <c r="H416" s="24" t="s">
        <v>754</v>
      </c>
      <c r="I416" s="24" t="s">
        <v>336</v>
      </c>
      <c r="J416" s="24" t="s">
        <v>52</v>
      </c>
      <c r="K416" s="24" t="s">
        <v>1812</v>
      </c>
      <c r="L416" s="25">
        <v>43654</v>
      </c>
      <c r="M416" s="25">
        <v>45107</v>
      </c>
      <c r="N416" s="81">
        <f t="shared" si="83"/>
        <v>45107</v>
      </c>
      <c r="O416" s="77" t="str">
        <f t="shared" ca="1" si="86"/>
        <v>Expired</v>
      </c>
      <c r="P416" s="77" t="str" cm="1">
        <f t="array" aca="1" ref="P416" ca="1">_xlfn.IFS((N416-TODAY())&gt;=547,"06 Expires over 18 months",(N416-TODAY())&gt;=365,"05 Expires in 18 months",(N416-TODAY())&gt;=183,"04 Expires in 12 months",(N416-TODAY())&gt;=92,"03 Expires in 6 months",(N416-TODAY())&gt;=31,"02 Expires in 3 months",(N416-TODAY())&gt;=0,"01 Expires in 30 days",(N416-TODAY())&gt;=-31,"01 Expired last 30 days",(N416-TODAY())&gt;=-92,"02 Expired last 3 months",(N416-TODAY())&gt;=-183,"03 Expired last 6 months",(N416-TODAY())&gt;=-365,"04 Expired last 12 months",(N416-TODAY())&gt;=-547,"05 Expired last 18 months",TRUE,"06 Expired over 18 months")</f>
        <v>06 Expired over 18 months</v>
      </c>
      <c r="Q416" s="65">
        <v>90000</v>
      </c>
      <c r="R416" s="84">
        <f t="shared" si="84"/>
        <v>352500</v>
      </c>
      <c r="S416" s="77" t="str" cm="1">
        <f t="array" ref="S416">_xlfn.IFS(R416&gt;5000000,"Gold",R416&gt;=500000,"Silver",R416&gt;30000,"Bronze",TRUE,"Transactional")</f>
        <v>Bronze</v>
      </c>
      <c r="T416" s="24" t="s">
        <v>54</v>
      </c>
      <c r="U416" s="101" t="s">
        <v>99</v>
      </c>
      <c r="V416" s="101" t="s">
        <v>1813</v>
      </c>
      <c r="W416" s="77" t="str">
        <f t="shared" si="82"/>
        <v>No</v>
      </c>
      <c r="X416" s="77" t="str">
        <f>IFERROR(_xlfn.XLOOKUP(J416&amp;"||"&amp;K416,'Mapping Ref.'!$J$2:$J$538,'Mapping Ref.'!$K$2:$K$538),"")</f>
        <v>Corporate</v>
      </c>
      <c r="Y416" s="77" t="str" cm="1">
        <f t="array" ref="Y416">_xlfn.IFS(R416&gt;2000000,"For Publication",R416&gt;100000,"PID",R416&gt;30000,"RFQ",TRUE,"Transactional")</f>
        <v>PID</v>
      </c>
      <c r="Z416" s="24" t="s">
        <v>76</v>
      </c>
      <c r="AA416" s="32">
        <v>48</v>
      </c>
      <c r="AB416" s="24">
        <v>0</v>
      </c>
      <c r="AC416" s="25">
        <v>43647</v>
      </c>
      <c r="AD416" s="24" t="s">
        <v>58</v>
      </c>
      <c r="AE416" s="24"/>
      <c r="AF416" s="24"/>
      <c r="AG416" s="24"/>
      <c r="AH416" s="24" t="s">
        <v>60</v>
      </c>
      <c r="AI416" s="24"/>
      <c r="AJ416" s="24" t="s">
        <v>60</v>
      </c>
      <c r="AK416" s="24"/>
      <c r="AL416" s="24"/>
      <c r="AM416" s="24"/>
      <c r="AN416" s="24"/>
      <c r="AO416" s="24"/>
      <c r="AP416" s="24" t="s">
        <v>59</v>
      </c>
      <c r="AQ416" s="24"/>
      <c r="AR416" s="24"/>
      <c r="AS416" s="89">
        <f t="shared" si="85"/>
        <v>47</v>
      </c>
      <c r="AT416" s="24" t="s">
        <v>1814</v>
      </c>
    </row>
    <row r="417" spans="1:46" x14ac:dyDescent="0.5">
      <c r="A417" s="24">
        <v>475</v>
      </c>
      <c r="B417" s="24"/>
      <c r="C417" s="24"/>
      <c r="D417" s="24" t="s">
        <v>1815</v>
      </c>
      <c r="E417" s="24" t="s">
        <v>1816</v>
      </c>
      <c r="F417" s="77" t="str">
        <f t="shared" si="81"/>
        <v>SECURING FUTURES LTD</v>
      </c>
      <c r="G417" s="24" t="s">
        <v>1817</v>
      </c>
      <c r="H417" s="24" t="s">
        <v>1818</v>
      </c>
      <c r="I417" s="24" t="s">
        <v>1778</v>
      </c>
      <c r="J417" s="24" t="s">
        <v>190</v>
      </c>
      <c r="K417" s="24" t="s">
        <v>191</v>
      </c>
      <c r="L417" s="25">
        <v>43647</v>
      </c>
      <c r="M417" s="25">
        <v>44197</v>
      </c>
      <c r="N417" s="81">
        <f t="shared" si="83"/>
        <v>44562</v>
      </c>
      <c r="O417" s="77" t="str">
        <f t="shared" ca="1" si="86"/>
        <v>Expired</v>
      </c>
      <c r="P417" s="77" t="str" cm="1">
        <f t="array" aca="1" ref="P417" ca="1">_xlfn.IFS((N417-TODAY())&gt;=547,"06 Expires over 18 months",(N417-TODAY())&gt;=365,"05 Expires in 18 months",(N417-TODAY())&gt;=183,"04 Expires in 12 months",(N417-TODAY())&gt;=92,"03 Expires in 6 months",(N417-TODAY())&gt;=31,"02 Expires in 3 months",(N417-TODAY())&gt;=0,"01 Expires in 30 days",(N417-TODAY())&gt;=-31,"01 Expired last 30 days",(N417-TODAY())&gt;=-92,"02 Expired last 3 months",(N417-TODAY())&gt;=-183,"03 Expired last 6 months",(N417-TODAY())&gt;=-365,"04 Expired last 12 months",(N417-TODAY())&gt;=-547,"05 Expired last 18 months",TRUE,"06 Expired over 18 months")</f>
        <v>06 Expired over 18 months</v>
      </c>
      <c r="Q417" s="65">
        <v>15000</v>
      </c>
      <c r="R417" s="84">
        <f t="shared" si="84"/>
        <v>37500</v>
      </c>
      <c r="S417" s="77" t="str" cm="1">
        <f t="array" ref="S417">_xlfn.IFS(R417&gt;5000000,"Gold",R417&gt;=500000,"Silver",R417&gt;30000,"Bronze",TRUE,"Transactional")</f>
        <v>Bronze</v>
      </c>
      <c r="T417" s="24" t="s">
        <v>54</v>
      </c>
      <c r="U417" s="101" t="s">
        <v>208</v>
      </c>
      <c r="V417" s="101" t="s">
        <v>209</v>
      </c>
      <c r="W417" s="77" t="str">
        <f t="shared" si="82"/>
        <v>Yes</v>
      </c>
      <c r="X417" s="77" t="str">
        <f>IFERROR(_xlfn.XLOOKUP(J417&amp;"||"&amp;K417,'Mapping Ref.'!$J$2:$J$538,'Mapping Ref.'!$K$2:$K$538),"")</f>
        <v>Childrens &amp; Adults</v>
      </c>
      <c r="Y417" s="77" t="str" cm="1">
        <f t="array" ref="Y417">_xlfn.IFS(R417&gt;2000000,"For Publication",R417&gt;100000,"PID",R417&gt;30000,"RFQ",TRUE,"Transactional")</f>
        <v>RFQ</v>
      </c>
      <c r="Z417" s="24" t="s">
        <v>101</v>
      </c>
      <c r="AA417" s="32">
        <v>20</v>
      </c>
      <c r="AB417" s="24">
        <v>12</v>
      </c>
      <c r="AC417" s="25">
        <v>43651</v>
      </c>
      <c r="AD417" s="24" t="s">
        <v>58</v>
      </c>
      <c r="AE417" s="24"/>
      <c r="AF417" s="24"/>
      <c r="AG417" s="24"/>
      <c r="AH417" s="24" t="s">
        <v>60</v>
      </c>
      <c r="AI417" s="24"/>
      <c r="AJ417" s="24" t="s">
        <v>59</v>
      </c>
      <c r="AK417" s="24"/>
      <c r="AL417" s="24"/>
      <c r="AM417" s="24"/>
      <c r="AN417" s="24"/>
      <c r="AO417" s="24">
        <v>1000</v>
      </c>
      <c r="AP417" s="24" t="s">
        <v>60</v>
      </c>
      <c r="AQ417" s="24"/>
      <c r="AR417" s="24"/>
      <c r="AS417" s="89">
        <f t="shared" si="85"/>
        <v>30</v>
      </c>
      <c r="AT417" s="24" t="s">
        <v>1815</v>
      </c>
    </row>
    <row r="418" spans="1:46" x14ac:dyDescent="0.5">
      <c r="A418" s="24">
        <v>476</v>
      </c>
      <c r="B418" s="24"/>
      <c r="C418" s="24" t="s">
        <v>77</v>
      </c>
      <c r="D418" s="24" t="s">
        <v>1819</v>
      </c>
      <c r="E418" s="24" t="s">
        <v>1820</v>
      </c>
      <c r="F418" s="77" t="str">
        <f t="shared" si="81"/>
        <v>BALFOUR BEATTY GROUP LTD T/A BALFOUR BEATTY CIVIL ENGINEERING LTD</v>
      </c>
      <c r="G418" s="24" t="s">
        <v>1719</v>
      </c>
      <c r="H418" s="24" t="s">
        <v>1821</v>
      </c>
      <c r="I418" s="24" t="s">
        <v>1821</v>
      </c>
      <c r="J418" s="24" t="s">
        <v>107</v>
      </c>
      <c r="K418" s="24" t="s">
        <v>1822</v>
      </c>
      <c r="L418" s="25">
        <v>43549</v>
      </c>
      <c r="M418" s="25">
        <v>43787</v>
      </c>
      <c r="N418" s="81">
        <f t="shared" si="83"/>
        <v>43787</v>
      </c>
      <c r="O418" s="77" t="str">
        <f t="shared" ca="1" si="86"/>
        <v>Expired</v>
      </c>
      <c r="P418" s="77" t="str" cm="1">
        <f t="array" aca="1" ref="P418" ca="1">_xlfn.IFS((N418-TODAY())&gt;=547,"06 Expires over 18 months",(N418-TODAY())&gt;=365,"05 Expires in 18 months",(N418-TODAY())&gt;=183,"04 Expires in 12 months",(N418-TODAY())&gt;=92,"03 Expires in 6 months",(N418-TODAY())&gt;=31,"02 Expires in 3 months",(N418-TODAY())&gt;=0,"01 Expires in 30 days",(N418-TODAY())&gt;=-31,"01 Expired last 30 days",(N418-TODAY())&gt;=-92,"02 Expired last 3 months",(N418-TODAY())&gt;=-183,"03 Expired last 6 months",(N418-TODAY())&gt;=-365,"04 Expired last 12 months",(N418-TODAY())&gt;=-547,"05 Expired last 18 months",TRUE,"06 Expired over 18 months")</f>
        <v>06 Expired over 18 months</v>
      </c>
      <c r="Q418" s="65">
        <v>1000000</v>
      </c>
      <c r="R418" s="84">
        <f t="shared" si="84"/>
        <v>1000000</v>
      </c>
      <c r="S418" s="77" t="str" cm="1">
        <f t="array" ref="S418">_xlfn.IFS(R418&gt;5000000,"Gold",R418&gt;=500000,"Silver",R418&gt;30000,"Bronze",TRUE,"Transactional")</f>
        <v>Silver</v>
      </c>
      <c r="T418" s="24" t="s">
        <v>122</v>
      </c>
      <c r="U418" s="101" t="s">
        <v>116</v>
      </c>
      <c r="V418" s="101" t="s">
        <v>70</v>
      </c>
      <c r="W418" s="77" t="str">
        <f t="shared" si="82"/>
        <v>No</v>
      </c>
      <c r="X418" s="77" t="str">
        <f>IFERROR(_xlfn.XLOOKUP(J418&amp;"||"&amp;K418,'Mapping Ref.'!$J$2:$J$538,'Mapping Ref.'!$K$2:$K$538),"")</f>
        <v>Construction &amp; Estates</v>
      </c>
      <c r="Y418" s="77" t="str" cm="1">
        <f t="array" ref="Y418">_xlfn.IFS(R418&gt;2000000,"For Publication",R418&gt;100000,"PID",R418&gt;30000,"RFQ",TRUE,"Transactional")</f>
        <v>PID</v>
      </c>
      <c r="Z418" s="24" t="s">
        <v>86</v>
      </c>
      <c r="AA418" s="32">
        <v>8</v>
      </c>
      <c r="AB418" s="24">
        <v>0</v>
      </c>
      <c r="AC418" s="25">
        <v>43651</v>
      </c>
      <c r="AD418" s="24" t="s">
        <v>102</v>
      </c>
      <c r="AE418" s="24"/>
      <c r="AF418" s="24"/>
      <c r="AG418" s="24"/>
      <c r="AH418" s="24" t="s">
        <v>60</v>
      </c>
      <c r="AI418" s="24"/>
      <c r="AJ418" s="24" t="s">
        <v>60</v>
      </c>
      <c r="AK418" s="24"/>
      <c r="AL418" s="24"/>
      <c r="AM418" s="24"/>
      <c r="AN418" s="24"/>
      <c r="AO418" s="24"/>
      <c r="AP418" s="24" t="s">
        <v>60</v>
      </c>
      <c r="AQ418" s="24"/>
      <c r="AR418" s="24"/>
      <c r="AS418" s="89">
        <f t="shared" si="85"/>
        <v>7</v>
      </c>
      <c r="AT418" s="24" t="s">
        <v>1722</v>
      </c>
    </row>
    <row r="419" spans="1:46" x14ac:dyDescent="0.5">
      <c r="A419" s="24">
        <v>477</v>
      </c>
      <c r="B419" s="24"/>
      <c r="C419" s="24"/>
      <c r="D419" s="24" t="s">
        <v>1823</v>
      </c>
      <c r="E419" s="24" t="s">
        <v>1824</v>
      </c>
      <c r="F419" s="77" t="str">
        <f t="shared" si="81"/>
        <v>Its (Search &amp; Selection) Limited</v>
      </c>
      <c r="G419" s="24" t="s">
        <v>1696</v>
      </c>
      <c r="H419" s="24" t="s">
        <v>1697</v>
      </c>
      <c r="I419" s="24" t="s">
        <v>1698</v>
      </c>
      <c r="J419" s="24" t="s">
        <v>97</v>
      </c>
      <c r="K419" s="24" t="s">
        <v>1825</v>
      </c>
      <c r="L419" s="25">
        <v>43662</v>
      </c>
      <c r="M419" s="25">
        <v>43784</v>
      </c>
      <c r="N419" s="81">
        <f t="shared" si="83"/>
        <v>44515</v>
      </c>
      <c r="O419" s="77" t="str">
        <f t="shared" ca="1" si="86"/>
        <v>Expired</v>
      </c>
      <c r="P419" s="77" t="str" cm="1">
        <f t="array" aca="1" ref="P419" ca="1">_xlfn.IFS((N419-TODAY())&gt;=547,"06 Expires over 18 months",(N419-TODAY())&gt;=365,"05 Expires in 18 months",(N419-TODAY())&gt;=183,"04 Expires in 12 months",(N419-TODAY())&gt;=92,"03 Expires in 6 months",(N419-TODAY())&gt;=31,"02 Expires in 3 months",(N419-TODAY())&gt;=0,"01 Expires in 30 days",(N419-TODAY())&gt;=-31,"01 Expired last 30 days",(N419-TODAY())&gt;=-92,"02 Expired last 3 months",(N419-TODAY())&gt;=-183,"03 Expired last 6 months",(N419-TODAY())&gt;=-365,"04 Expired last 12 months",(N419-TODAY())&gt;=-547,"05 Expired last 18 months",TRUE,"06 Expired over 18 months")</f>
        <v>06 Expired over 18 months</v>
      </c>
      <c r="Q419" s="65">
        <v>41448</v>
      </c>
      <c r="R419" s="84">
        <f t="shared" si="84"/>
        <v>93258</v>
      </c>
      <c r="S419" s="77" t="str" cm="1">
        <f t="array" ref="S419">_xlfn.IFS(R419&gt;5000000,"Gold",R419&gt;=500000,"Silver",R419&gt;30000,"Bronze",TRUE,"Transactional")</f>
        <v>Bronze</v>
      </c>
      <c r="T419" s="24" t="s">
        <v>54</v>
      </c>
      <c r="U419" s="101" t="s">
        <v>109</v>
      </c>
      <c r="V419" s="101" t="s">
        <v>1146</v>
      </c>
      <c r="W419" s="77" t="str">
        <f t="shared" si="82"/>
        <v>Yes</v>
      </c>
      <c r="X419" s="77" t="str">
        <f>IFERROR(_xlfn.XLOOKUP(J419&amp;"||"&amp;K419,'Mapping Ref.'!$J$2:$J$538,'Mapping Ref.'!$K$2:$K$538),"")</f>
        <v>Corporate</v>
      </c>
      <c r="Y419" s="77" t="str" cm="1">
        <f t="array" ref="Y419">_xlfn.IFS(R419&gt;2000000,"For Publication",R419&gt;100000,"PID",R419&gt;30000,"RFQ",TRUE,"Transactional")</f>
        <v>RFQ</v>
      </c>
      <c r="Z419" s="24" t="s">
        <v>86</v>
      </c>
      <c r="AA419" s="32">
        <v>4</v>
      </c>
      <c r="AB419" s="24">
        <v>24</v>
      </c>
      <c r="AC419" s="25">
        <v>43651</v>
      </c>
      <c r="AD419" s="24" t="s">
        <v>102</v>
      </c>
      <c r="AE419" s="24"/>
      <c r="AF419" s="24"/>
      <c r="AG419" s="24"/>
      <c r="AH419" s="24" t="s">
        <v>60</v>
      </c>
      <c r="AI419" s="24"/>
      <c r="AJ419" s="24" t="s">
        <v>60</v>
      </c>
      <c r="AK419" s="24"/>
      <c r="AL419" s="24"/>
      <c r="AM419" s="24"/>
      <c r="AN419" s="24"/>
      <c r="AO419" s="24">
        <v>0</v>
      </c>
      <c r="AP419" s="24" t="s">
        <v>60</v>
      </c>
      <c r="AQ419" s="24"/>
      <c r="AR419" s="24"/>
      <c r="AS419" s="89">
        <f t="shared" si="85"/>
        <v>27</v>
      </c>
      <c r="AT419" s="24"/>
    </row>
    <row r="420" spans="1:46" x14ac:dyDescent="0.5">
      <c r="A420" s="24">
        <v>478</v>
      </c>
      <c r="B420" s="24"/>
      <c r="C420" s="24"/>
      <c r="D420" s="24" t="s">
        <v>1826</v>
      </c>
      <c r="E420" s="24" t="s">
        <v>1827</v>
      </c>
      <c r="F420" s="77" t="str">
        <f t="shared" si="81"/>
        <v>FISCAL TECHNOLOGIES LTD</v>
      </c>
      <c r="G420" s="24" t="s">
        <v>1828</v>
      </c>
      <c r="H420" s="24" t="s">
        <v>96</v>
      </c>
      <c r="I420" s="24" t="s">
        <v>1829</v>
      </c>
      <c r="J420" s="24" t="s">
        <v>52</v>
      </c>
      <c r="K420" s="24" t="s">
        <v>1830</v>
      </c>
      <c r="L420" s="25">
        <v>43647</v>
      </c>
      <c r="M420" s="25">
        <v>44742</v>
      </c>
      <c r="N420" s="81">
        <f t="shared" si="83"/>
        <v>44742</v>
      </c>
      <c r="O420" s="77" t="str">
        <f t="shared" ca="1" si="86"/>
        <v>Expired</v>
      </c>
      <c r="P420" s="77" t="str" cm="1">
        <f t="array" aca="1" ref="P420" ca="1">_xlfn.IFS((N420-TODAY())&gt;=547,"06 Expires over 18 months",(N420-TODAY())&gt;=365,"05 Expires in 18 months",(N420-TODAY())&gt;=183,"04 Expires in 12 months",(N420-TODAY())&gt;=92,"03 Expires in 6 months",(N420-TODAY())&gt;=31,"02 Expires in 3 months",(N420-TODAY())&gt;=0,"01 Expires in 30 days",(N420-TODAY())&gt;=-31,"01 Expired last 30 days",(N420-TODAY())&gt;=-92,"02 Expired last 3 months",(N420-TODAY())&gt;=-183,"03 Expired last 6 months",(N420-TODAY())&gt;=-365,"04 Expired last 12 months",(N420-TODAY())&gt;=-547,"05 Expired last 18 months",TRUE,"06 Expired over 18 months")</f>
        <v>06 Expired over 18 months</v>
      </c>
      <c r="Q420" s="65">
        <v>21265</v>
      </c>
      <c r="R420" s="84">
        <f t="shared" si="84"/>
        <v>62022.916666666664</v>
      </c>
      <c r="S420" s="77" t="str" cm="1">
        <f t="array" ref="S420">_xlfn.IFS(R420&gt;5000000,"Gold",R420&gt;=500000,"Silver",R420&gt;30000,"Bronze",TRUE,"Transactional")</f>
        <v>Bronze</v>
      </c>
      <c r="T420" s="24" t="s">
        <v>54</v>
      </c>
      <c r="U420" s="101" t="s">
        <v>455</v>
      </c>
      <c r="V420" s="101" t="s">
        <v>741</v>
      </c>
      <c r="W420" s="77" t="str">
        <f t="shared" si="82"/>
        <v>No</v>
      </c>
      <c r="X420" s="77" t="str">
        <f>IFERROR(_xlfn.XLOOKUP(J420&amp;"||"&amp;K420,'Mapping Ref.'!$J$2:$J$538,'Mapping Ref.'!$K$2:$K$538),"")</f>
        <v>Corporate</v>
      </c>
      <c r="Y420" s="77" t="str" cm="1">
        <f t="array" ref="Y420">_xlfn.IFS(R420&gt;2000000,"For Publication",R420&gt;100000,"PID",R420&gt;30000,"RFQ",TRUE,"Transactional")</f>
        <v>RFQ</v>
      </c>
      <c r="Z420" s="24" t="s">
        <v>101</v>
      </c>
      <c r="AA420" s="32">
        <v>36</v>
      </c>
      <c r="AB420" s="24">
        <v>0</v>
      </c>
      <c r="AC420" s="25">
        <v>43654</v>
      </c>
      <c r="AD420" s="24" t="s">
        <v>58</v>
      </c>
      <c r="AE420" s="24"/>
      <c r="AF420" s="24"/>
      <c r="AG420" s="24"/>
      <c r="AH420" s="24" t="s">
        <v>60</v>
      </c>
      <c r="AI420" s="24"/>
      <c r="AJ420" s="24" t="s">
        <v>60</v>
      </c>
      <c r="AK420" s="24"/>
      <c r="AL420" s="24"/>
      <c r="AM420" s="24"/>
      <c r="AN420" s="24"/>
      <c r="AO420" s="24"/>
      <c r="AP420" s="24" t="s">
        <v>59</v>
      </c>
      <c r="AQ420" s="24"/>
      <c r="AR420" s="24"/>
      <c r="AS420" s="89">
        <f t="shared" si="85"/>
        <v>35</v>
      </c>
      <c r="AT420" s="24" t="s">
        <v>1831</v>
      </c>
    </row>
    <row r="421" spans="1:46" x14ac:dyDescent="0.5">
      <c r="A421" s="24">
        <v>479</v>
      </c>
      <c r="B421" s="24"/>
      <c r="C421" s="24"/>
      <c r="D421" s="24" t="s">
        <v>1832</v>
      </c>
      <c r="E421" s="24" t="s">
        <v>1833</v>
      </c>
      <c r="F421" s="77" t="str">
        <f t="shared" si="81"/>
        <v>BRENTHAM CLUB LIMITED</v>
      </c>
      <c r="G421" s="24" t="s">
        <v>1834</v>
      </c>
      <c r="H421" s="24" t="s">
        <v>171</v>
      </c>
      <c r="I421" s="24" t="s">
        <v>1835</v>
      </c>
      <c r="J421" s="24" t="s">
        <v>107</v>
      </c>
      <c r="K421" s="24" t="s">
        <v>1836</v>
      </c>
      <c r="L421" s="25">
        <v>43649</v>
      </c>
      <c r="M421" s="25">
        <v>44380</v>
      </c>
      <c r="N421" s="81">
        <f t="shared" si="83"/>
        <v>44745</v>
      </c>
      <c r="O421" s="77" t="str">
        <f t="shared" ca="1" si="86"/>
        <v>Expired</v>
      </c>
      <c r="P421" s="77" t="str" cm="1">
        <f t="array" aca="1" ref="P421" ca="1">_xlfn.IFS((N421-TODAY())&gt;=547,"06 Expires over 18 months",(N421-TODAY())&gt;=365,"05 Expires in 18 months",(N421-TODAY())&gt;=183,"04 Expires in 12 months",(N421-TODAY())&gt;=92,"03 Expires in 6 months",(N421-TODAY())&gt;=31,"02 Expires in 3 months",(N421-TODAY())&gt;=0,"01 Expires in 30 days",(N421-TODAY())&gt;=-31,"01 Expired last 30 days",(N421-TODAY())&gt;=-92,"02 Expired last 3 months",(N421-TODAY())&gt;=-183,"03 Expired last 6 months",(N421-TODAY())&gt;=-365,"04 Expired last 12 months",(N421-TODAY())&gt;=-547,"05 Expired last 18 months",TRUE,"06 Expired over 18 months")</f>
        <v>06 Expired over 18 months</v>
      </c>
      <c r="Q421" s="65">
        <v>55000</v>
      </c>
      <c r="R421" s="84">
        <f t="shared" si="84"/>
        <v>165000</v>
      </c>
      <c r="S421" s="77" t="str" cm="1">
        <f t="array" ref="S421">_xlfn.IFS(R421&gt;5000000,"Gold",R421&gt;=500000,"Silver",R421&gt;30000,"Bronze",TRUE,"Transactional")</f>
        <v>Bronze</v>
      </c>
      <c r="T421" s="24" t="s">
        <v>54</v>
      </c>
      <c r="U421" s="101" t="s">
        <v>445</v>
      </c>
      <c r="V421" s="101" t="s">
        <v>874</v>
      </c>
      <c r="W421" s="77" t="str">
        <f t="shared" si="82"/>
        <v>Yes</v>
      </c>
      <c r="X421" s="77" t="str">
        <f>IFERROR(_xlfn.XLOOKUP(J421&amp;"||"&amp;K421,'Mapping Ref.'!$J$2:$J$538,'Mapping Ref.'!$K$2:$K$538),"")</f>
        <v>Construction &amp; Estates</v>
      </c>
      <c r="Y421" s="77" t="str" cm="1">
        <f t="array" ref="Y421">_xlfn.IFS(R421&gt;2000000,"For Publication",R421&gt;100000,"PID",R421&gt;30000,"RFQ",TRUE,"Transactional")</f>
        <v>PID</v>
      </c>
      <c r="Z421" s="24" t="s">
        <v>1244</v>
      </c>
      <c r="AA421" s="32">
        <v>24</v>
      </c>
      <c r="AB421" s="24">
        <v>12</v>
      </c>
      <c r="AC421" s="25">
        <v>43654</v>
      </c>
      <c r="AD421" s="24" t="s">
        <v>58</v>
      </c>
      <c r="AE421" s="24"/>
      <c r="AF421" s="24"/>
      <c r="AG421" s="24"/>
      <c r="AH421" s="24" t="s">
        <v>59</v>
      </c>
      <c r="AI421" s="24"/>
      <c r="AJ421" s="24" t="s">
        <v>59</v>
      </c>
      <c r="AK421" s="24"/>
      <c r="AL421" s="24"/>
      <c r="AM421" s="24"/>
      <c r="AN421" s="24"/>
      <c r="AO421" s="24"/>
      <c r="AP421" s="24" t="s">
        <v>60</v>
      </c>
      <c r="AQ421" s="24"/>
      <c r="AR421" s="24"/>
      <c r="AS421" s="89">
        <f t="shared" si="85"/>
        <v>36</v>
      </c>
      <c r="AT421" s="24" t="s">
        <v>1837</v>
      </c>
    </row>
    <row r="422" spans="1:46" x14ac:dyDescent="0.5">
      <c r="A422" s="24">
        <v>480</v>
      </c>
      <c r="B422" s="24"/>
      <c r="C422" s="24"/>
      <c r="D422" s="24" t="s">
        <v>1838</v>
      </c>
      <c r="E422" s="24" t="s">
        <v>1839</v>
      </c>
      <c r="F422" s="77" t="str">
        <f t="shared" si="81"/>
        <v>STAXO GROUP LIMITED</v>
      </c>
      <c r="G422" s="24" t="s">
        <v>1840</v>
      </c>
      <c r="H422" s="24" t="s">
        <v>972</v>
      </c>
      <c r="I422" s="24" t="s">
        <v>972</v>
      </c>
      <c r="J422" s="24" t="s">
        <v>107</v>
      </c>
      <c r="K422" s="24" t="s">
        <v>1665</v>
      </c>
      <c r="L422" s="25">
        <v>43556</v>
      </c>
      <c r="M422" s="25">
        <v>43921</v>
      </c>
      <c r="N422" s="81">
        <f t="shared" si="83"/>
        <v>44286</v>
      </c>
      <c r="O422" s="77" t="str">
        <f t="shared" ca="1" si="86"/>
        <v>Expired</v>
      </c>
      <c r="P422" s="77" t="str" cm="1">
        <f t="array" aca="1" ref="P422" ca="1">_xlfn.IFS((N422-TODAY())&gt;=547,"06 Expires over 18 months",(N422-TODAY())&gt;=365,"05 Expires in 18 months",(N422-TODAY())&gt;=183,"04 Expires in 12 months",(N422-TODAY())&gt;=92,"03 Expires in 6 months",(N422-TODAY())&gt;=31,"02 Expires in 3 months",(N422-TODAY())&gt;=0,"01 Expires in 30 days",(N422-TODAY())&gt;=-31,"01 Expired last 30 days",(N422-TODAY())&gt;=-92,"02 Expired last 3 months",(N422-TODAY())&gt;=-183,"03 Expired last 6 months",(N422-TODAY())&gt;=-365,"04 Expired last 12 months",(N422-TODAY())&gt;=-547,"05 Expired last 18 months",TRUE,"06 Expired over 18 months")</f>
        <v>06 Expired over 18 months</v>
      </c>
      <c r="Q422" s="65">
        <v>2527.1999999999998</v>
      </c>
      <c r="R422" s="84">
        <f t="shared" si="84"/>
        <v>4843.8</v>
      </c>
      <c r="S422" s="77" t="str" cm="1">
        <f t="array" ref="S422">_xlfn.IFS(R422&gt;5000000,"Gold",R422&gt;=500000,"Silver",R422&gt;30000,"Bronze",TRUE,"Transactional")</f>
        <v>Transactional</v>
      </c>
      <c r="T422" s="24" t="s">
        <v>54</v>
      </c>
      <c r="U422" s="101" t="s">
        <v>99</v>
      </c>
      <c r="V422" s="101" t="s">
        <v>100</v>
      </c>
      <c r="W422" s="77" t="str">
        <f t="shared" si="82"/>
        <v>Yes</v>
      </c>
      <c r="X422" s="77" t="str">
        <f>IFERROR(_xlfn.XLOOKUP(J422&amp;"||"&amp;K422,'Mapping Ref.'!$J$2:$J$538,'Mapping Ref.'!$K$2:$K$538),"")</f>
        <v>Construction &amp; Estates</v>
      </c>
      <c r="Y422" s="77" t="str" cm="1">
        <f t="array" ref="Y422">_xlfn.IFS(R422&gt;2000000,"For Publication",R422&gt;100000,"PID",R422&gt;30000,"RFQ",TRUE,"Transactional")</f>
        <v>Transactional</v>
      </c>
      <c r="Z422" s="24" t="s">
        <v>86</v>
      </c>
      <c r="AA422" s="32">
        <v>12</v>
      </c>
      <c r="AB422" s="24">
        <v>12</v>
      </c>
      <c r="AC422" s="25">
        <v>43654</v>
      </c>
      <c r="AD422" s="24" t="s">
        <v>58</v>
      </c>
      <c r="AE422" s="24">
        <v>28278</v>
      </c>
      <c r="AF422" s="24"/>
      <c r="AG422" s="24"/>
      <c r="AH422" s="24" t="s">
        <v>59</v>
      </c>
      <c r="AI422" s="24"/>
      <c r="AJ422" s="24" t="s">
        <v>59</v>
      </c>
      <c r="AK422" s="24"/>
      <c r="AL422" s="24"/>
      <c r="AM422" s="24"/>
      <c r="AN422" s="24"/>
      <c r="AO422" s="24">
        <v>0</v>
      </c>
      <c r="AP422" s="24" t="s">
        <v>60</v>
      </c>
      <c r="AQ422" s="24"/>
      <c r="AR422" s="24"/>
      <c r="AS422" s="89">
        <f t="shared" si="85"/>
        <v>23</v>
      </c>
      <c r="AT422" s="24" t="s">
        <v>1838</v>
      </c>
    </row>
    <row r="423" spans="1:46" x14ac:dyDescent="0.5">
      <c r="A423" s="24">
        <v>481</v>
      </c>
      <c r="B423" s="24"/>
      <c r="C423" s="24"/>
      <c r="D423" s="24" t="s">
        <v>1841</v>
      </c>
      <c r="E423" s="24" t="s">
        <v>1842</v>
      </c>
      <c r="F423" s="77" t="str">
        <f t="shared" si="81"/>
        <v>ACTON YOUTH ASSOCIATION</v>
      </c>
      <c r="G423" s="24" t="s">
        <v>1843</v>
      </c>
      <c r="H423" s="24" t="s">
        <v>972</v>
      </c>
      <c r="I423" s="24" t="s">
        <v>972</v>
      </c>
      <c r="J423" s="24" t="s">
        <v>107</v>
      </c>
      <c r="K423" s="24" t="s">
        <v>1665</v>
      </c>
      <c r="L423" s="25">
        <v>43628</v>
      </c>
      <c r="M423" s="25">
        <v>43921</v>
      </c>
      <c r="N423" s="81">
        <f t="shared" si="83"/>
        <v>43921</v>
      </c>
      <c r="O423" s="77" t="str">
        <f t="shared" ca="1" si="86"/>
        <v>Expired</v>
      </c>
      <c r="P423" s="77" t="str" cm="1">
        <f t="array" aca="1" ref="P423" ca="1">_xlfn.IFS((N423-TODAY())&gt;=547,"06 Expires over 18 months",(N423-TODAY())&gt;=365,"05 Expires in 18 months",(N423-TODAY())&gt;=183,"04 Expires in 12 months",(N423-TODAY())&gt;=92,"03 Expires in 6 months",(N423-TODAY())&gt;=31,"02 Expires in 3 months",(N423-TODAY())&gt;=0,"01 Expires in 30 days",(N423-TODAY())&gt;=-31,"01 Expired last 30 days",(N423-TODAY())&gt;=-92,"02 Expired last 3 months",(N423-TODAY())&gt;=-183,"03 Expired last 6 months",(N423-TODAY())&gt;=-365,"04 Expired last 12 months",(N423-TODAY())&gt;=-547,"05 Expired last 18 months",TRUE,"06 Expired over 18 months")</f>
        <v>06 Expired over 18 months</v>
      </c>
      <c r="Q423" s="65">
        <v>13720</v>
      </c>
      <c r="R423" s="84">
        <f t="shared" si="84"/>
        <v>13720</v>
      </c>
      <c r="S423" s="77" t="str" cm="1">
        <f t="array" ref="S423">_xlfn.IFS(R423&gt;5000000,"Gold",R423&gt;=500000,"Silver",R423&gt;30000,"Bronze",TRUE,"Transactional")</f>
        <v>Transactional</v>
      </c>
      <c r="T423" s="24" t="s">
        <v>54</v>
      </c>
      <c r="U423" s="101" t="s">
        <v>162</v>
      </c>
      <c r="V423" s="101" t="s">
        <v>1601</v>
      </c>
      <c r="W423" s="77" t="str">
        <f t="shared" si="82"/>
        <v>No</v>
      </c>
      <c r="X423" s="77" t="str">
        <f>IFERROR(_xlfn.XLOOKUP(J423&amp;"||"&amp;K423,'Mapping Ref.'!$J$2:$J$538,'Mapping Ref.'!$K$2:$K$538),"")</f>
        <v>Construction &amp; Estates</v>
      </c>
      <c r="Y423" s="77" t="str" cm="1">
        <f t="array" ref="Y423">_xlfn.IFS(R423&gt;2000000,"For Publication",R423&gt;100000,"PID",R423&gt;30000,"RFQ",TRUE,"Transactional")</f>
        <v>Transactional</v>
      </c>
      <c r="Z423" s="24" t="s">
        <v>86</v>
      </c>
      <c r="AA423" s="32">
        <v>12</v>
      </c>
      <c r="AB423" s="24">
        <v>0</v>
      </c>
      <c r="AC423" s="25">
        <v>43655</v>
      </c>
      <c r="AD423" s="24" t="s">
        <v>58</v>
      </c>
      <c r="AE423" s="24">
        <v>28267</v>
      </c>
      <c r="AF423" s="24" t="s">
        <v>59</v>
      </c>
      <c r="AG423" s="24"/>
      <c r="AH423" s="24" t="s">
        <v>59</v>
      </c>
      <c r="AI423" s="24"/>
      <c r="AJ423" s="24" t="s">
        <v>59</v>
      </c>
      <c r="AK423" s="24"/>
      <c r="AL423" s="24"/>
      <c r="AM423" s="24"/>
      <c r="AN423" s="24"/>
      <c r="AO423" s="24">
        <v>0</v>
      </c>
      <c r="AP423" s="24" t="s">
        <v>60</v>
      </c>
      <c r="AQ423" s="24"/>
      <c r="AR423" s="24"/>
      <c r="AS423" s="89">
        <f t="shared" si="85"/>
        <v>9</v>
      </c>
      <c r="AT423" s="24" t="s">
        <v>1841</v>
      </c>
    </row>
    <row r="424" spans="1:46" x14ac:dyDescent="0.5">
      <c r="A424" s="24">
        <v>482</v>
      </c>
      <c r="B424" s="24"/>
      <c r="C424" s="24"/>
      <c r="D424" s="24" t="s">
        <v>1844</v>
      </c>
      <c r="E424" s="24" t="s">
        <v>1845</v>
      </c>
      <c r="F424" s="77" t="str">
        <f t="shared" si="81"/>
        <v>VOICE OF THE SOMALI COMMUNITY LTD</v>
      </c>
      <c r="G424" s="24" t="s">
        <v>1846</v>
      </c>
      <c r="H424" s="24" t="s">
        <v>972</v>
      </c>
      <c r="I424" s="24" t="s">
        <v>972</v>
      </c>
      <c r="J424" s="24" t="s">
        <v>107</v>
      </c>
      <c r="K424" s="24" t="s">
        <v>1665</v>
      </c>
      <c r="L424" s="25">
        <v>43628</v>
      </c>
      <c r="M424" s="25">
        <v>43921</v>
      </c>
      <c r="N424" s="81">
        <f t="shared" si="83"/>
        <v>43921</v>
      </c>
      <c r="O424" s="77" t="str">
        <f t="shared" ca="1" si="86"/>
        <v>Expired</v>
      </c>
      <c r="P424" s="77" t="str" cm="1">
        <f t="array" aca="1" ref="P424" ca="1">_xlfn.IFS((N424-TODAY())&gt;=547,"06 Expires over 18 months",(N424-TODAY())&gt;=365,"05 Expires in 18 months",(N424-TODAY())&gt;=183,"04 Expires in 12 months",(N424-TODAY())&gt;=92,"03 Expires in 6 months",(N424-TODAY())&gt;=31,"02 Expires in 3 months",(N424-TODAY())&gt;=0,"01 Expires in 30 days",(N424-TODAY())&gt;=-31,"01 Expired last 30 days",(N424-TODAY())&gt;=-92,"02 Expired last 3 months",(N424-TODAY())&gt;=-183,"03 Expired last 6 months",(N424-TODAY())&gt;=-365,"04 Expired last 12 months",(N424-TODAY())&gt;=-547,"05 Expired last 18 months",TRUE,"06 Expired over 18 months")</f>
        <v>06 Expired over 18 months</v>
      </c>
      <c r="Q424" s="65">
        <v>10000</v>
      </c>
      <c r="R424" s="84">
        <f t="shared" si="84"/>
        <v>10000</v>
      </c>
      <c r="S424" s="77" t="str" cm="1">
        <f t="array" ref="S424">_xlfn.IFS(R424&gt;5000000,"Gold",R424&gt;=500000,"Silver",R424&gt;30000,"Bronze",TRUE,"Transactional")</f>
        <v>Transactional</v>
      </c>
      <c r="T424" s="24" t="s">
        <v>54</v>
      </c>
      <c r="U424" s="101" t="s">
        <v>190</v>
      </c>
      <c r="V424" s="101" t="s">
        <v>596</v>
      </c>
      <c r="W424" s="77" t="str">
        <f t="shared" si="82"/>
        <v>No</v>
      </c>
      <c r="X424" s="77" t="str">
        <f>IFERROR(_xlfn.XLOOKUP(J424&amp;"||"&amp;K424,'Mapping Ref.'!$J$2:$J$538,'Mapping Ref.'!$K$2:$K$538),"")</f>
        <v>Construction &amp; Estates</v>
      </c>
      <c r="Y424" s="77" t="str" cm="1">
        <f t="array" ref="Y424">_xlfn.IFS(R424&gt;2000000,"For Publication",R424&gt;100000,"PID",R424&gt;30000,"RFQ",TRUE,"Transactional")</f>
        <v>Transactional</v>
      </c>
      <c r="Z424" s="24" t="s">
        <v>86</v>
      </c>
      <c r="AA424" s="32">
        <v>12</v>
      </c>
      <c r="AB424" s="24">
        <v>0</v>
      </c>
      <c r="AC424" s="25">
        <v>43655</v>
      </c>
      <c r="AD424" s="24" t="s">
        <v>58</v>
      </c>
      <c r="AE424" s="24">
        <v>28268</v>
      </c>
      <c r="AF424" s="24"/>
      <c r="AG424" s="24"/>
      <c r="AH424" s="24" t="s">
        <v>59</v>
      </c>
      <c r="AI424" s="24"/>
      <c r="AJ424" s="24" t="s">
        <v>59</v>
      </c>
      <c r="AK424" s="24"/>
      <c r="AL424" s="24"/>
      <c r="AM424" s="24"/>
      <c r="AN424" s="24"/>
      <c r="AO424" s="24">
        <v>0</v>
      </c>
      <c r="AP424" s="24" t="s">
        <v>60</v>
      </c>
      <c r="AQ424" s="24"/>
      <c r="AR424" s="24"/>
      <c r="AS424" s="89">
        <f t="shared" si="85"/>
        <v>9</v>
      </c>
      <c r="AT424" s="24" t="s">
        <v>1844</v>
      </c>
    </row>
    <row r="425" spans="1:46" x14ac:dyDescent="0.5">
      <c r="A425" s="24">
        <v>483</v>
      </c>
      <c r="B425" s="24"/>
      <c r="C425" s="24"/>
      <c r="D425" s="24" t="s">
        <v>1847</v>
      </c>
      <c r="E425" s="24" t="s">
        <v>1848</v>
      </c>
      <c r="F425" s="77" t="str">
        <f t="shared" si="81"/>
        <v>IASPIRE CARE SERVICES LTD</v>
      </c>
      <c r="G425" s="24" t="s">
        <v>1847</v>
      </c>
      <c r="H425" s="24" t="s">
        <v>1849</v>
      </c>
      <c r="I425" s="24" t="s">
        <v>1849</v>
      </c>
      <c r="J425" s="24" t="s">
        <v>190</v>
      </c>
      <c r="K425" s="24" t="s">
        <v>191</v>
      </c>
      <c r="L425" s="25">
        <v>43656</v>
      </c>
      <c r="M425" s="25"/>
      <c r="N425" s="81"/>
      <c r="O425" s="77" t="s">
        <v>712</v>
      </c>
      <c r="P425" s="77"/>
      <c r="Q425" s="65">
        <v>44200</v>
      </c>
      <c r="R425" s="84">
        <f t="shared" si="84"/>
        <v>44200</v>
      </c>
      <c r="S425" s="77" t="str" cm="1">
        <f t="array" ref="S425">_xlfn.IFS(R425&gt;5000000,"Gold",R425&gt;=500000,"Silver",R425&gt;30000,"Bronze",TRUE,"Transactional")</f>
        <v>Bronze</v>
      </c>
      <c r="T425" s="24" t="s">
        <v>54</v>
      </c>
      <c r="U425" s="101" t="s">
        <v>190</v>
      </c>
      <c r="V425" s="101"/>
      <c r="W425" s="77" t="str">
        <f t="shared" si="82"/>
        <v>Yes</v>
      </c>
      <c r="X425" s="77" t="str">
        <f>IFERROR(_xlfn.XLOOKUP(J425&amp;"||"&amp;K425,'Mapping Ref.'!$J$2:$J$538,'Mapping Ref.'!$K$2:$K$538),"")</f>
        <v>Childrens &amp; Adults</v>
      </c>
      <c r="Y425" s="77" t="str" cm="1">
        <f t="array" ref="Y425">_xlfn.IFS(R425&gt;2000000,"For Publication",R425&gt;100000,"PID",R425&gt;30000,"RFQ",TRUE,"Transactional")</f>
        <v>RFQ</v>
      </c>
      <c r="Z425" s="24" t="s">
        <v>101</v>
      </c>
      <c r="AA425" s="32">
        <v>12</v>
      </c>
      <c r="AB425" s="24">
        <v>12</v>
      </c>
      <c r="AC425" s="25">
        <v>43656</v>
      </c>
      <c r="AD425" s="24" t="s">
        <v>58</v>
      </c>
      <c r="AE425" s="24"/>
      <c r="AF425" s="24"/>
      <c r="AG425" s="24"/>
      <c r="AH425" s="24" t="s">
        <v>60</v>
      </c>
      <c r="AI425" s="24"/>
      <c r="AJ425" s="24" t="s">
        <v>60</v>
      </c>
      <c r="AK425" s="24"/>
      <c r="AL425" s="24"/>
      <c r="AM425" s="24"/>
      <c r="AN425" s="24"/>
      <c r="AO425" s="24"/>
      <c r="AP425" s="24" t="s">
        <v>60</v>
      </c>
      <c r="AQ425" s="24"/>
      <c r="AR425" s="24"/>
      <c r="AS425" s="89">
        <v>0</v>
      </c>
      <c r="AT425" s="24" t="s">
        <v>1850</v>
      </c>
    </row>
    <row r="426" spans="1:46" x14ac:dyDescent="0.5">
      <c r="A426" s="24">
        <v>484</v>
      </c>
      <c r="B426" s="24" t="s">
        <v>340</v>
      </c>
      <c r="C426" s="24"/>
      <c r="D426" s="24" t="s">
        <v>1851</v>
      </c>
      <c r="E426" s="24" t="s">
        <v>1852</v>
      </c>
      <c r="F426" s="77" t="str">
        <f t="shared" si="81"/>
        <v>AJ PRODUCTS (UK) LTD</v>
      </c>
      <c r="G426" s="24" t="s">
        <v>1853</v>
      </c>
      <c r="H426" s="24" t="s">
        <v>972</v>
      </c>
      <c r="I426" s="24" t="s">
        <v>972</v>
      </c>
      <c r="J426" s="24" t="s">
        <v>107</v>
      </c>
      <c r="K426" s="24" t="s">
        <v>1665</v>
      </c>
      <c r="L426" s="25">
        <v>43628</v>
      </c>
      <c r="M426" s="25">
        <v>43921</v>
      </c>
      <c r="N426" s="81">
        <f>EDATE(M426,AB426)</f>
        <v>43921</v>
      </c>
      <c r="O426" s="77" t="str">
        <f ca="1">IF(N426&lt;TODAY(),"Expired","Live")</f>
        <v>Expired</v>
      </c>
      <c r="P426" s="77" t="str" cm="1">
        <f t="array" aca="1" ref="P426" ca="1">_xlfn.IFS((N426-TODAY())&gt;=547,"06 Expires over 18 months",(N426-TODAY())&gt;=365,"05 Expires in 18 months",(N426-TODAY())&gt;=183,"04 Expires in 12 months",(N426-TODAY())&gt;=92,"03 Expires in 6 months",(N426-TODAY())&gt;=31,"02 Expires in 3 months",(N426-TODAY())&gt;=0,"01 Expires in 30 days",(N426-TODAY())&gt;=-31,"01 Expired last 30 days",(N426-TODAY())&gt;=-92,"02 Expired last 3 months",(N426-TODAY())&gt;=-183,"03 Expired last 6 months",(N426-TODAY())&gt;=-365,"04 Expired last 12 months",(N426-TODAY())&gt;=-547,"05 Expired last 18 months",TRUE,"06 Expired over 18 months")</f>
        <v>06 Expired over 18 months</v>
      </c>
      <c r="Q426" s="65">
        <v>412</v>
      </c>
      <c r="R426" s="84">
        <f t="shared" si="84"/>
        <v>412</v>
      </c>
      <c r="S426" s="77" t="str" cm="1">
        <f t="array" ref="S426">_xlfn.IFS(R426&gt;5000000,"Gold",R426&gt;=500000,"Silver",R426&gt;30000,"Bronze",TRUE,"Transactional")</f>
        <v>Transactional</v>
      </c>
      <c r="T426" s="24" t="s">
        <v>54</v>
      </c>
      <c r="U426" s="101" t="s">
        <v>190</v>
      </c>
      <c r="V426" s="101" t="s">
        <v>192</v>
      </c>
      <c r="W426" s="77" t="str">
        <f t="shared" si="82"/>
        <v>No</v>
      </c>
      <c r="X426" s="77" t="str">
        <f>IFERROR(_xlfn.XLOOKUP(J426&amp;"||"&amp;K426,'Mapping Ref.'!$J$2:$J$538,'Mapping Ref.'!$K$2:$K$538),"")</f>
        <v>Construction &amp; Estates</v>
      </c>
      <c r="Y426" s="77" t="str" cm="1">
        <f t="array" ref="Y426">_xlfn.IFS(R426&gt;2000000,"For Publication",R426&gt;100000,"PID",R426&gt;30000,"RFQ",TRUE,"Transactional")</f>
        <v>Transactional</v>
      </c>
      <c r="Z426" s="24" t="s">
        <v>86</v>
      </c>
      <c r="AA426" s="32">
        <v>12</v>
      </c>
      <c r="AB426" s="24">
        <v>0</v>
      </c>
      <c r="AC426" s="25">
        <v>43656</v>
      </c>
      <c r="AD426" s="24" t="s">
        <v>1066</v>
      </c>
      <c r="AE426" s="24">
        <v>10166</v>
      </c>
      <c r="AF426" s="24"/>
      <c r="AG426" s="24"/>
      <c r="AH426" s="24" t="s">
        <v>60</v>
      </c>
      <c r="AI426" s="24"/>
      <c r="AJ426" s="24" t="s">
        <v>60</v>
      </c>
      <c r="AK426" s="24"/>
      <c r="AL426" s="24"/>
      <c r="AM426" s="24"/>
      <c r="AN426" s="24"/>
      <c r="AO426" s="24">
        <v>0</v>
      </c>
      <c r="AP426" s="24" t="s">
        <v>60</v>
      </c>
      <c r="AQ426" s="24"/>
      <c r="AR426" s="24"/>
      <c r="AS426" s="89">
        <f>DATEDIF(L426,N426,"m")</f>
        <v>9</v>
      </c>
      <c r="AT426" s="24" t="s">
        <v>1854</v>
      </c>
    </row>
    <row r="427" spans="1:46" x14ac:dyDescent="0.5">
      <c r="A427" s="24">
        <v>485</v>
      </c>
      <c r="B427" s="24"/>
      <c r="C427" s="24"/>
      <c r="D427" s="24" t="s">
        <v>1855</v>
      </c>
      <c r="E427" s="24" t="s">
        <v>1856</v>
      </c>
      <c r="F427" s="77" t="str">
        <f t="shared" si="81"/>
        <v>PERSONA ASSOCIATES LIMITED</v>
      </c>
      <c r="G427" s="24" t="s">
        <v>1855</v>
      </c>
      <c r="H427" s="24" t="s">
        <v>1420</v>
      </c>
      <c r="I427" s="24" t="s">
        <v>1420</v>
      </c>
      <c r="J427" s="24" t="s">
        <v>52</v>
      </c>
      <c r="K427" s="24" t="s">
        <v>1857</v>
      </c>
      <c r="L427" s="25">
        <v>43661</v>
      </c>
      <c r="M427" s="25"/>
      <c r="N427" s="81"/>
      <c r="O427" s="77" t="s">
        <v>712</v>
      </c>
      <c r="P427" s="77"/>
      <c r="Q427" s="104"/>
      <c r="R427" s="84">
        <v>0</v>
      </c>
      <c r="S427" s="77" t="str" cm="1">
        <f t="array" ref="S427">_xlfn.IFS(R427&gt;5000000,"Gold",R427&gt;=500000,"Silver",R427&gt;30000,"Bronze",TRUE,"Transactional")</f>
        <v>Transactional</v>
      </c>
      <c r="T427" s="24" t="s">
        <v>54</v>
      </c>
      <c r="U427" s="101" t="s">
        <v>455</v>
      </c>
      <c r="V427" s="101" t="s">
        <v>822</v>
      </c>
      <c r="W427" s="77" t="str">
        <f t="shared" si="82"/>
        <v>Yes</v>
      </c>
      <c r="X427" s="77" t="str">
        <f>IFERROR(_xlfn.XLOOKUP(J427&amp;"||"&amp;K427,'Mapping Ref.'!$J$2:$J$538,'Mapping Ref.'!$K$2:$K$538),"")</f>
        <v>Construction &amp; Estates</v>
      </c>
      <c r="Y427" s="77" t="str" cm="1">
        <f t="array" ref="Y427">_xlfn.IFS(R427&gt;2000000,"For Publication",R427&gt;100000,"PID",R427&gt;30000,"RFQ",TRUE,"Transactional")</f>
        <v>Transactional</v>
      </c>
      <c r="Z427" s="24" t="s">
        <v>101</v>
      </c>
      <c r="AA427" s="32">
        <v>120</v>
      </c>
      <c r="AB427" s="24">
        <v>120</v>
      </c>
      <c r="AC427" s="25">
        <v>43661</v>
      </c>
      <c r="AD427" s="24" t="s">
        <v>102</v>
      </c>
      <c r="AE427" s="24"/>
      <c r="AF427" s="24"/>
      <c r="AG427" s="24"/>
      <c r="AH427" s="24" t="s">
        <v>59</v>
      </c>
      <c r="AI427" s="24"/>
      <c r="AJ427" s="24" t="s">
        <v>60</v>
      </c>
      <c r="AK427" s="24"/>
      <c r="AL427" s="24"/>
      <c r="AM427" s="24"/>
      <c r="AN427" s="24"/>
      <c r="AO427" s="24">
        <v>0</v>
      </c>
      <c r="AP427" s="24" t="s">
        <v>60</v>
      </c>
      <c r="AQ427" s="24"/>
      <c r="AR427" s="24"/>
      <c r="AS427" s="89">
        <v>0</v>
      </c>
      <c r="AT427" s="24" t="s">
        <v>1858</v>
      </c>
    </row>
    <row r="428" spans="1:46" x14ac:dyDescent="0.5">
      <c r="A428" s="24">
        <v>486</v>
      </c>
      <c r="B428" s="24"/>
      <c r="C428" s="24"/>
      <c r="D428" s="24" t="s">
        <v>1859</v>
      </c>
      <c r="E428" s="24" t="s">
        <v>1860</v>
      </c>
      <c r="F428" s="77" t="str">
        <f t="shared" si="81"/>
        <v>WADHWA BROTHERS LIMITED</v>
      </c>
      <c r="G428" s="24" t="s">
        <v>1861</v>
      </c>
      <c r="H428" s="24" t="s">
        <v>972</v>
      </c>
      <c r="I428" s="24" t="s">
        <v>972</v>
      </c>
      <c r="J428" s="24" t="s">
        <v>107</v>
      </c>
      <c r="K428" s="24" t="s">
        <v>1862</v>
      </c>
      <c r="L428" s="25">
        <v>43586</v>
      </c>
      <c r="M428" s="25">
        <v>43921</v>
      </c>
      <c r="N428" s="81">
        <f t="shared" ref="N428:N440" si="87">EDATE(M428,AB428)</f>
        <v>43921</v>
      </c>
      <c r="O428" s="77" t="str">
        <f t="shared" ref="O428:O435" ca="1" si="88">IF(N428&lt;TODAY(),"Expired","Live")</f>
        <v>Expired</v>
      </c>
      <c r="P428" s="77" t="str" cm="1">
        <f t="array" aca="1" ref="P428" ca="1">_xlfn.IFS((N428-TODAY())&gt;=547,"06 Expires over 18 months",(N428-TODAY())&gt;=365,"05 Expires in 18 months",(N428-TODAY())&gt;=183,"04 Expires in 12 months",(N428-TODAY())&gt;=92,"03 Expires in 6 months",(N428-TODAY())&gt;=31,"02 Expires in 3 months",(N428-TODAY())&gt;=0,"01 Expires in 30 days",(N428-TODAY())&gt;=-31,"01 Expired last 30 days",(N428-TODAY())&gt;=-92,"02 Expired last 3 months",(N428-TODAY())&gt;=-183,"03 Expired last 6 months",(N428-TODAY())&gt;=-365,"04 Expired last 12 months",(N428-TODAY())&gt;=-547,"05 Expired last 18 months",TRUE,"06 Expired over 18 months")</f>
        <v>06 Expired over 18 months</v>
      </c>
      <c r="Q428" s="65">
        <v>500</v>
      </c>
      <c r="R428" s="84">
        <f t="shared" ref="R428:R440" si="89">MAX(Q428,Q428*N(AS428)/12)</f>
        <v>500</v>
      </c>
      <c r="S428" s="77" t="str" cm="1">
        <f t="array" ref="S428">_xlfn.IFS(R428&gt;5000000,"Gold",R428&gt;=500000,"Silver",R428&gt;30000,"Bronze",TRUE,"Transactional")</f>
        <v>Transactional</v>
      </c>
      <c r="T428" s="24" t="s">
        <v>54</v>
      </c>
      <c r="U428" s="101" t="s">
        <v>237</v>
      </c>
      <c r="V428" s="101" t="s">
        <v>940</v>
      </c>
      <c r="W428" s="77" t="str">
        <f t="shared" si="82"/>
        <v>No</v>
      </c>
      <c r="X428" s="77" t="str">
        <f>IFERROR(_xlfn.XLOOKUP(J428&amp;"||"&amp;K428,'Mapping Ref.'!$J$2:$J$538,'Mapping Ref.'!$K$2:$K$538),"")</f>
        <v>Construction &amp; Estates</v>
      </c>
      <c r="Y428" s="77" t="str" cm="1">
        <f t="array" ref="Y428">_xlfn.IFS(R428&gt;2000000,"For Publication",R428&gt;100000,"PID",R428&gt;30000,"RFQ",TRUE,"Transactional")</f>
        <v>Transactional</v>
      </c>
      <c r="Z428" s="24" t="s">
        <v>86</v>
      </c>
      <c r="AA428" s="32">
        <v>12</v>
      </c>
      <c r="AB428" s="24">
        <v>0</v>
      </c>
      <c r="AC428" s="25">
        <v>43661</v>
      </c>
      <c r="AD428" s="24" t="s">
        <v>58</v>
      </c>
      <c r="AE428" s="24">
        <v>28286</v>
      </c>
      <c r="AF428" s="24"/>
      <c r="AG428" s="24"/>
      <c r="AH428" s="24" t="s">
        <v>59</v>
      </c>
      <c r="AI428" s="24"/>
      <c r="AJ428" s="24" t="s">
        <v>60</v>
      </c>
      <c r="AK428" s="24"/>
      <c r="AL428" s="24"/>
      <c r="AM428" s="24"/>
      <c r="AN428" s="24"/>
      <c r="AO428" s="24">
        <v>0</v>
      </c>
      <c r="AP428" s="24" t="s">
        <v>60</v>
      </c>
      <c r="AQ428" s="24"/>
      <c r="AR428" s="24"/>
      <c r="AS428" s="89">
        <f t="shared" ref="AS428:AS440" si="90">DATEDIF(L428,N428,"m")</f>
        <v>10</v>
      </c>
      <c r="AT428" s="24" t="s">
        <v>1859</v>
      </c>
    </row>
    <row r="429" spans="1:46" x14ac:dyDescent="0.5">
      <c r="A429" s="24">
        <v>487</v>
      </c>
      <c r="B429" s="24"/>
      <c r="C429" s="24"/>
      <c r="D429" s="24" t="s">
        <v>1863</v>
      </c>
      <c r="E429" s="24" t="s">
        <v>1864</v>
      </c>
      <c r="F429" s="77" t="str">
        <f t="shared" si="81"/>
        <v>CHARTERED INSTITUTE OF INT AUDITORS</v>
      </c>
      <c r="G429" s="24" t="s">
        <v>1865</v>
      </c>
      <c r="H429" s="24" t="s">
        <v>1866</v>
      </c>
      <c r="I429" s="24" t="s">
        <v>1867</v>
      </c>
      <c r="J429" s="24" t="s">
        <v>52</v>
      </c>
      <c r="K429" s="24" t="s">
        <v>1456</v>
      </c>
      <c r="L429" s="25">
        <v>43661</v>
      </c>
      <c r="M429" s="25">
        <v>44392</v>
      </c>
      <c r="N429" s="81">
        <f t="shared" si="87"/>
        <v>44392</v>
      </c>
      <c r="O429" s="77" t="str">
        <f t="shared" ca="1" si="88"/>
        <v>Expired</v>
      </c>
      <c r="P429" s="77" t="str" cm="1">
        <f t="array" aca="1" ref="P429" ca="1">_xlfn.IFS((N429-TODAY())&gt;=547,"06 Expires over 18 months",(N429-TODAY())&gt;=365,"05 Expires in 18 months",(N429-TODAY())&gt;=183,"04 Expires in 12 months",(N429-TODAY())&gt;=92,"03 Expires in 6 months",(N429-TODAY())&gt;=31,"02 Expires in 3 months",(N429-TODAY())&gt;=0,"01 Expires in 30 days",(N429-TODAY())&gt;=-31,"01 Expired last 30 days",(N429-TODAY())&gt;=-92,"02 Expired last 3 months",(N429-TODAY())&gt;=-183,"03 Expired last 6 months",(N429-TODAY())&gt;=-365,"04 Expired last 12 months",(N429-TODAY())&gt;=-547,"05 Expired last 18 months",TRUE,"06 Expired over 18 months")</f>
        <v>06 Expired over 18 months</v>
      </c>
      <c r="Q429" s="65">
        <v>1000</v>
      </c>
      <c r="R429" s="84">
        <f t="shared" si="89"/>
        <v>2000</v>
      </c>
      <c r="S429" s="77" t="str" cm="1">
        <f t="array" ref="S429">_xlfn.IFS(R429&gt;5000000,"Gold",R429&gt;=500000,"Silver",R429&gt;30000,"Bronze",TRUE,"Transactional")</f>
        <v>Transactional</v>
      </c>
      <c r="T429" s="24" t="s">
        <v>54</v>
      </c>
      <c r="U429" s="101" t="s">
        <v>455</v>
      </c>
      <c r="V429" s="101" t="s">
        <v>456</v>
      </c>
      <c r="W429" s="77" t="str">
        <f t="shared" si="82"/>
        <v>No</v>
      </c>
      <c r="X429" s="77" t="str">
        <f>IFERROR(_xlfn.XLOOKUP(J429&amp;"||"&amp;K429,'Mapping Ref.'!$J$2:$J$538,'Mapping Ref.'!$K$2:$K$538),"")</f>
        <v>Corporate</v>
      </c>
      <c r="Y429" s="77" t="str" cm="1">
        <f t="array" ref="Y429">_xlfn.IFS(R429&gt;2000000,"For Publication",R429&gt;100000,"PID",R429&gt;30000,"RFQ",TRUE,"Transactional")</f>
        <v>Transactional</v>
      </c>
      <c r="Z429" s="24" t="s">
        <v>101</v>
      </c>
      <c r="AA429" s="32">
        <v>36</v>
      </c>
      <c r="AB429" s="24">
        <v>0</v>
      </c>
      <c r="AC429" s="25">
        <v>43661</v>
      </c>
      <c r="AD429" s="24" t="s">
        <v>58</v>
      </c>
      <c r="AE429" s="24"/>
      <c r="AF429" s="24"/>
      <c r="AG429" s="24"/>
      <c r="AH429" s="24" t="s">
        <v>60</v>
      </c>
      <c r="AI429" s="24"/>
      <c r="AJ429" s="24" t="s">
        <v>60</v>
      </c>
      <c r="AK429" s="24" t="s">
        <v>1868</v>
      </c>
      <c r="AL429" s="24"/>
      <c r="AM429" s="24"/>
      <c r="AN429" s="24"/>
      <c r="AO429" s="24"/>
      <c r="AP429" s="24" t="s">
        <v>60</v>
      </c>
      <c r="AQ429" s="24"/>
      <c r="AR429" s="24"/>
      <c r="AS429" s="89">
        <f t="shared" si="90"/>
        <v>24</v>
      </c>
      <c r="AT429" s="24" t="s">
        <v>1869</v>
      </c>
    </row>
    <row r="430" spans="1:46" x14ac:dyDescent="0.5">
      <c r="A430" s="24">
        <v>488</v>
      </c>
      <c r="B430" s="24" t="s">
        <v>506</v>
      </c>
      <c r="C430" s="24" t="s">
        <v>77</v>
      </c>
      <c r="D430" s="24" t="s">
        <v>1870</v>
      </c>
      <c r="E430" s="24" t="s">
        <v>1871</v>
      </c>
      <c r="F430" s="77" t="str">
        <f t="shared" si="81"/>
        <v>BBFI CIC</v>
      </c>
      <c r="G430" s="24" t="s">
        <v>1872</v>
      </c>
      <c r="H430" s="24" t="s">
        <v>430</v>
      </c>
      <c r="I430" s="24" t="s">
        <v>430</v>
      </c>
      <c r="J430" s="24" t="s">
        <v>107</v>
      </c>
      <c r="K430" s="24" t="s">
        <v>1524</v>
      </c>
      <c r="L430" s="25">
        <v>43647</v>
      </c>
      <c r="M430" s="25">
        <v>44743</v>
      </c>
      <c r="N430" s="81">
        <f t="shared" si="87"/>
        <v>46569</v>
      </c>
      <c r="O430" s="77" t="str">
        <f t="shared" ca="1" si="88"/>
        <v>Live</v>
      </c>
      <c r="P430" s="77" t="str" cm="1">
        <f t="array" aca="1" ref="P430" ca="1">_xlfn.IFS((N430-TODAY())&gt;=547,"06 Expires over 18 months",(N430-TODAY())&gt;=365,"05 Expires in 18 months",(N430-TODAY())&gt;=183,"04 Expires in 12 months",(N430-TODAY())&gt;=92,"03 Expires in 6 months",(N430-TODAY())&gt;=31,"02 Expires in 3 months",(N430-TODAY())&gt;=0,"01 Expires in 30 days",(N430-TODAY())&gt;=-31,"01 Expired last 30 days",(N430-TODAY())&gt;=-92,"02 Expired last 3 months",(N430-TODAY())&gt;=-183,"03 Expired last 6 months",(N430-TODAY())&gt;=-365,"04 Expired last 12 months",(N430-TODAY())&gt;=-547,"05 Expired last 18 months",TRUE,"06 Expired over 18 months")</f>
        <v>04 Expires in 12 months</v>
      </c>
      <c r="Q430" s="65">
        <v>29904</v>
      </c>
      <c r="R430" s="84">
        <f t="shared" si="89"/>
        <v>239232</v>
      </c>
      <c r="S430" s="77" t="str" cm="1">
        <f t="array" ref="S430">_xlfn.IFS(R430&gt;5000000,"Gold",R430&gt;=500000,"Silver",R430&gt;30000,"Bronze",TRUE,"Transactional")</f>
        <v>Bronze</v>
      </c>
      <c r="T430" s="24" t="s">
        <v>54</v>
      </c>
      <c r="U430" s="101" t="s">
        <v>445</v>
      </c>
      <c r="V430" s="101" t="s">
        <v>446</v>
      </c>
      <c r="W430" s="77" t="str">
        <f t="shared" si="82"/>
        <v>Yes</v>
      </c>
      <c r="X430" s="77" t="str">
        <f>IFERROR(_xlfn.XLOOKUP(J430&amp;"||"&amp;K430,'Mapping Ref.'!$J$2:$J$538,'Mapping Ref.'!$K$2:$K$538),"")</f>
        <v>Construction &amp; Estates</v>
      </c>
      <c r="Y430" s="77" t="str" cm="1">
        <f t="array" ref="Y430">_xlfn.IFS(R430&gt;2000000,"For Publication",R430&gt;100000,"PID",R430&gt;30000,"RFQ",TRUE,"Transactional")</f>
        <v>PID</v>
      </c>
      <c r="Z430" s="24" t="s">
        <v>101</v>
      </c>
      <c r="AA430" s="32">
        <v>60</v>
      </c>
      <c r="AB430" s="24">
        <v>60</v>
      </c>
      <c r="AC430" s="25">
        <v>43661</v>
      </c>
      <c r="AD430" s="24" t="s">
        <v>58</v>
      </c>
      <c r="AE430" s="24"/>
      <c r="AF430" s="24"/>
      <c r="AG430" s="24"/>
      <c r="AH430" s="24" t="s">
        <v>59</v>
      </c>
      <c r="AI430" s="24"/>
      <c r="AJ430" s="24" t="s">
        <v>60</v>
      </c>
      <c r="AK430" s="24"/>
      <c r="AL430" s="24"/>
      <c r="AM430" s="24"/>
      <c r="AN430" s="24"/>
      <c r="AO430" s="24"/>
      <c r="AP430" s="24" t="s">
        <v>60</v>
      </c>
      <c r="AQ430" s="24"/>
      <c r="AR430" s="24"/>
      <c r="AS430" s="89">
        <f t="shared" si="90"/>
        <v>96</v>
      </c>
      <c r="AT430" s="24" t="s">
        <v>1873</v>
      </c>
    </row>
    <row r="431" spans="1:46" x14ac:dyDescent="0.5">
      <c r="A431" s="24">
        <v>489</v>
      </c>
      <c r="B431" s="24"/>
      <c r="C431" s="24"/>
      <c r="D431" s="24" t="s">
        <v>1874</v>
      </c>
      <c r="E431" s="24" t="s">
        <v>1875</v>
      </c>
      <c r="F431" s="77" t="str">
        <f t="shared" si="81"/>
        <v>KENWOOD DAMP-PROOFING PLC</v>
      </c>
      <c r="G431" s="24" t="s">
        <v>1874</v>
      </c>
      <c r="H431" s="24" t="s">
        <v>963</v>
      </c>
      <c r="I431" s="24" t="s">
        <v>1128</v>
      </c>
      <c r="J431" s="24" t="s">
        <v>190</v>
      </c>
      <c r="K431" s="24" t="s">
        <v>920</v>
      </c>
      <c r="L431" s="25">
        <v>43662</v>
      </c>
      <c r="M431" s="25">
        <v>44394</v>
      </c>
      <c r="N431" s="81">
        <f t="shared" si="87"/>
        <v>44759</v>
      </c>
      <c r="O431" s="77" t="str">
        <f t="shared" ca="1" si="88"/>
        <v>Expired</v>
      </c>
      <c r="P431" s="77" t="str" cm="1">
        <f t="array" aca="1" ref="P431" ca="1">_xlfn.IFS((N431-TODAY())&gt;=547,"06 Expires over 18 months",(N431-TODAY())&gt;=365,"05 Expires in 18 months",(N431-TODAY())&gt;=183,"04 Expires in 12 months",(N431-TODAY())&gt;=92,"03 Expires in 6 months",(N431-TODAY())&gt;=31,"02 Expires in 3 months",(N431-TODAY())&gt;=0,"01 Expires in 30 days",(N431-TODAY())&gt;=-31,"01 Expired last 30 days",(N431-TODAY())&gt;=-92,"02 Expired last 3 months",(N431-TODAY())&gt;=-183,"03 Expired last 6 months",(N431-TODAY())&gt;=-365,"04 Expired last 12 months",(N431-TODAY())&gt;=-547,"05 Expired last 18 months",TRUE,"06 Expired over 18 months")</f>
        <v>06 Expired over 18 months</v>
      </c>
      <c r="Q431" s="65">
        <v>20000</v>
      </c>
      <c r="R431" s="84">
        <f t="shared" si="89"/>
        <v>60000</v>
      </c>
      <c r="S431" s="77" t="str" cm="1">
        <f t="array" ref="S431">_xlfn.IFS(R431&gt;5000000,"Gold",R431&gt;=500000,"Silver",R431&gt;30000,"Bronze",TRUE,"Transactional")</f>
        <v>Bronze</v>
      </c>
      <c r="T431" s="24" t="s">
        <v>54</v>
      </c>
      <c r="U431" s="101" t="s">
        <v>109</v>
      </c>
      <c r="V431" s="101" t="s">
        <v>1146</v>
      </c>
      <c r="W431" s="77" t="str">
        <f t="shared" si="82"/>
        <v>Yes</v>
      </c>
      <c r="X431" s="77" t="str">
        <f>IFERROR(_xlfn.XLOOKUP(J431&amp;"||"&amp;K431,'Mapping Ref.'!$J$2:$J$538,'Mapping Ref.'!$K$2:$K$538),"")</f>
        <v>Construction &amp; Estates</v>
      </c>
      <c r="Y431" s="77" t="str" cm="1">
        <f t="array" ref="Y431">_xlfn.IFS(R431&gt;2000000,"For Publication",R431&gt;100000,"PID",R431&gt;30000,"RFQ",TRUE,"Transactional")</f>
        <v>RFQ</v>
      </c>
      <c r="Z431" s="24" t="s">
        <v>101</v>
      </c>
      <c r="AA431" s="32">
        <v>12</v>
      </c>
      <c r="AB431" s="24">
        <v>12</v>
      </c>
      <c r="AC431" s="25">
        <v>43662</v>
      </c>
      <c r="AD431" s="24" t="s">
        <v>58</v>
      </c>
      <c r="AE431" s="24"/>
      <c r="AF431" s="24"/>
      <c r="AG431" s="24"/>
      <c r="AH431" s="24" t="s">
        <v>59</v>
      </c>
      <c r="AI431" s="24"/>
      <c r="AJ431" s="24" t="s">
        <v>60</v>
      </c>
      <c r="AK431" s="24"/>
      <c r="AL431" s="24"/>
      <c r="AM431" s="24"/>
      <c r="AN431" s="24"/>
      <c r="AO431" s="24">
        <v>0</v>
      </c>
      <c r="AP431" s="24" t="s">
        <v>60</v>
      </c>
      <c r="AQ431" s="24"/>
      <c r="AR431" s="24"/>
      <c r="AS431" s="89">
        <f t="shared" si="90"/>
        <v>36</v>
      </c>
      <c r="AT431" s="24" t="s">
        <v>1876</v>
      </c>
    </row>
    <row r="432" spans="1:46" x14ac:dyDescent="0.5">
      <c r="A432" s="24">
        <v>490</v>
      </c>
      <c r="B432" s="24" t="s">
        <v>340</v>
      </c>
      <c r="C432" s="24"/>
      <c r="D432" s="24" t="s">
        <v>1877</v>
      </c>
      <c r="E432" s="24" t="s">
        <v>1878</v>
      </c>
      <c r="F432" s="77" t="str">
        <f t="shared" si="81"/>
        <v>NEW ECONOMICS FOUNDATION</v>
      </c>
      <c r="G432" s="24" t="s">
        <v>1877</v>
      </c>
      <c r="H432" s="24" t="s">
        <v>1879</v>
      </c>
      <c r="I432" s="24" t="s">
        <v>1879</v>
      </c>
      <c r="J432" s="24" t="s">
        <v>107</v>
      </c>
      <c r="K432" s="24" t="s">
        <v>1880</v>
      </c>
      <c r="L432" s="25">
        <v>43663</v>
      </c>
      <c r="M432" s="25">
        <v>44394</v>
      </c>
      <c r="N432" s="81">
        <f t="shared" si="87"/>
        <v>45124</v>
      </c>
      <c r="O432" s="77" t="str">
        <f t="shared" ca="1" si="88"/>
        <v>Expired</v>
      </c>
      <c r="P432" s="77" t="str" cm="1">
        <f t="array" aca="1" ref="P432" ca="1">_xlfn.IFS((N432-TODAY())&gt;=547,"06 Expires over 18 months",(N432-TODAY())&gt;=365,"05 Expires in 18 months",(N432-TODAY())&gt;=183,"04 Expires in 12 months",(N432-TODAY())&gt;=92,"03 Expires in 6 months",(N432-TODAY())&gt;=31,"02 Expires in 3 months",(N432-TODAY())&gt;=0,"01 Expires in 30 days",(N432-TODAY())&gt;=-31,"01 Expired last 30 days",(N432-TODAY())&gt;=-92,"02 Expired last 3 months",(N432-TODAY())&gt;=-183,"03 Expired last 6 months",(N432-TODAY())&gt;=-365,"04 Expired last 12 months",(N432-TODAY())&gt;=-547,"05 Expired last 18 months",TRUE,"06 Expired over 18 months")</f>
        <v>06 Expired over 18 months</v>
      </c>
      <c r="Q432" s="65">
        <v>1000</v>
      </c>
      <c r="R432" s="84">
        <f t="shared" si="89"/>
        <v>4000</v>
      </c>
      <c r="S432" s="77" t="str" cm="1">
        <f t="array" ref="S432">_xlfn.IFS(R432&gt;5000000,"Gold",R432&gt;=500000,"Silver",R432&gt;30000,"Bronze",TRUE,"Transactional")</f>
        <v>Transactional</v>
      </c>
      <c r="T432" s="24" t="s">
        <v>54</v>
      </c>
      <c r="U432" s="101" t="s">
        <v>445</v>
      </c>
      <c r="V432" s="101" t="s">
        <v>810</v>
      </c>
      <c r="W432" s="77" t="str">
        <f t="shared" si="82"/>
        <v>Yes</v>
      </c>
      <c r="X432" s="77" t="str">
        <f>IFERROR(_xlfn.XLOOKUP(J432&amp;"||"&amp;K432,'Mapping Ref.'!$J$2:$J$538,'Mapping Ref.'!$K$2:$K$538),"")</f>
        <v>Construction &amp; Estates</v>
      </c>
      <c r="Y432" s="77" t="str" cm="1">
        <f t="array" ref="Y432">_xlfn.IFS(R432&gt;2000000,"For Publication",R432&gt;100000,"PID",R432&gt;30000,"RFQ",TRUE,"Transactional")</f>
        <v>Transactional</v>
      </c>
      <c r="Z432" s="24" t="s">
        <v>101</v>
      </c>
      <c r="AA432" s="32">
        <v>24</v>
      </c>
      <c r="AB432" s="24">
        <v>24</v>
      </c>
      <c r="AC432" s="25">
        <v>43663</v>
      </c>
      <c r="AD432" s="24" t="s">
        <v>150</v>
      </c>
      <c r="AE432" s="24">
        <v>0</v>
      </c>
      <c r="AF432" s="24"/>
      <c r="AG432" s="24"/>
      <c r="AH432" s="24" t="s">
        <v>60</v>
      </c>
      <c r="AI432" s="24"/>
      <c r="AJ432" s="24" t="s">
        <v>59</v>
      </c>
      <c r="AK432" s="24"/>
      <c r="AL432" s="24"/>
      <c r="AM432" s="24"/>
      <c r="AN432" s="24"/>
      <c r="AO432" s="24">
        <v>0</v>
      </c>
      <c r="AP432" s="24" t="s">
        <v>60</v>
      </c>
      <c r="AQ432" s="24"/>
      <c r="AR432" s="24"/>
      <c r="AS432" s="89">
        <f t="shared" si="90"/>
        <v>48</v>
      </c>
      <c r="AT432" s="24" t="s">
        <v>1881</v>
      </c>
    </row>
    <row r="433" spans="1:46" x14ac:dyDescent="0.5">
      <c r="A433" s="24">
        <v>491</v>
      </c>
      <c r="B433" s="24"/>
      <c r="C433" s="24"/>
      <c r="D433" s="24" t="s">
        <v>1882</v>
      </c>
      <c r="E433" s="24" t="s">
        <v>1883</v>
      </c>
      <c r="F433" s="77" t="str">
        <f t="shared" si="81"/>
        <v>METRO SAFETY GROUP LTD</v>
      </c>
      <c r="G433" s="24" t="s">
        <v>1884</v>
      </c>
      <c r="H433" s="24" t="s">
        <v>1035</v>
      </c>
      <c r="I433" s="24" t="s">
        <v>992</v>
      </c>
      <c r="J433" s="24" t="s">
        <v>52</v>
      </c>
      <c r="K433" s="24" t="s">
        <v>920</v>
      </c>
      <c r="L433" s="25">
        <v>43668</v>
      </c>
      <c r="M433" s="25">
        <v>45610</v>
      </c>
      <c r="N433" s="81">
        <f t="shared" si="87"/>
        <v>45610</v>
      </c>
      <c r="O433" s="77" t="str">
        <f t="shared" ca="1" si="88"/>
        <v>Expired</v>
      </c>
      <c r="P433" s="77" t="str" cm="1">
        <f t="array" aca="1" ref="P433" ca="1">_xlfn.IFS((N433-TODAY())&gt;=547,"06 Expires over 18 months",(N433-TODAY())&gt;=365,"05 Expires in 18 months",(N433-TODAY())&gt;=183,"04 Expires in 12 months",(N433-TODAY())&gt;=92,"03 Expires in 6 months",(N433-TODAY())&gt;=31,"02 Expires in 3 months",(N433-TODAY())&gt;=0,"01 Expires in 30 days",(N433-TODAY())&gt;=-31,"01 Expired last 30 days",(N433-TODAY())&gt;=-92,"02 Expired last 3 months",(N433-TODAY())&gt;=-183,"03 Expired last 6 months",(N433-TODAY())&gt;=-365,"04 Expired last 12 months",(N433-TODAY())&gt;=-547,"05 Expired last 18 months",TRUE,"06 Expired over 18 months")</f>
        <v>06 Expired over 18 months</v>
      </c>
      <c r="Q433" s="65">
        <v>98422</v>
      </c>
      <c r="R433" s="84">
        <f t="shared" si="89"/>
        <v>516715.5</v>
      </c>
      <c r="S433" s="77" t="str" cm="1">
        <f t="array" ref="S433">_xlfn.IFS(R433&gt;5000000,"Gold",R433&gt;=500000,"Silver",R433&gt;30000,"Bronze",TRUE,"Transactional")</f>
        <v>Silver</v>
      </c>
      <c r="T433" s="24" t="s">
        <v>122</v>
      </c>
      <c r="U433" s="101" t="s">
        <v>237</v>
      </c>
      <c r="V433" s="101" t="s">
        <v>350</v>
      </c>
      <c r="W433" s="77" t="str">
        <f t="shared" si="82"/>
        <v>No</v>
      </c>
      <c r="X433" s="77" t="str">
        <f>IFERROR(_xlfn.XLOOKUP(J433&amp;"||"&amp;K433,'Mapping Ref.'!$J$2:$J$538,'Mapping Ref.'!$K$2:$K$538),"")</f>
        <v>Construction &amp; Estates</v>
      </c>
      <c r="Y433" s="77" t="str" cm="1">
        <f t="array" ref="Y433">_xlfn.IFS(R433&gt;2000000,"For Publication",R433&gt;100000,"PID",R433&gt;30000,"RFQ",TRUE,"Transactional")</f>
        <v>PID</v>
      </c>
      <c r="Z433" s="24" t="s">
        <v>86</v>
      </c>
      <c r="AA433" s="32">
        <v>18</v>
      </c>
      <c r="AB433" s="24">
        <v>0</v>
      </c>
      <c r="AC433" s="25">
        <v>43665</v>
      </c>
      <c r="AD433" s="24" t="s">
        <v>58</v>
      </c>
      <c r="AE433" s="24"/>
      <c r="AF433" s="24"/>
      <c r="AG433" s="24"/>
      <c r="AH433" s="24" t="s">
        <v>60</v>
      </c>
      <c r="AI433" s="24"/>
      <c r="AJ433" s="24" t="s">
        <v>60</v>
      </c>
      <c r="AK433" s="24"/>
      <c r="AL433" s="24"/>
      <c r="AM433" s="24"/>
      <c r="AN433" s="24"/>
      <c r="AO433" s="24">
        <v>0</v>
      </c>
      <c r="AP433" s="24" t="s">
        <v>60</v>
      </c>
      <c r="AQ433" s="24"/>
      <c r="AR433" s="24"/>
      <c r="AS433" s="89">
        <f t="shared" si="90"/>
        <v>63</v>
      </c>
      <c r="AT433" s="24" t="s">
        <v>1885</v>
      </c>
    </row>
    <row r="434" spans="1:46" x14ac:dyDescent="0.5">
      <c r="A434" s="24">
        <v>492</v>
      </c>
      <c r="B434" s="24"/>
      <c r="C434" s="24"/>
      <c r="D434" s="24" t="s">
        <v>1886</v>
      </c>
      <c r="E434" s="24" t="s">
        <v>1887</v>
      </c>
      <c r="F434" s="77" t="str">
        <f t="shared" si="81"/>
        <v>VU.CITY</v>
      </c>
      <c r="G434" s="24" t="s">
        <v>1888</v>
      </c>
      <c r="H434" s="24" t="s">
        <v>972</v>
      </c>
      <c r="I434" s="24" t="s">
        <v>972</v>
      </c>
      <c r="J434" s="24" t="s">
        <v>107</v>
      </c>
      <c r="K434" s="24" t="s">
        <v>1889</v>
      </c>
      <c r="L434" s="25">
        <v>43647</v>
      </c>
      <c r="M434" s="25">
        <v>43921</v>
      </c>
      <c r="N434" s="81">
        <f t="shared" si="87"/>
        <v>44286</v>
      </c>
      <c r="O434" s="77" t="str">
        <f t="shared" ca="1" si="88"/>
        <v>Expired</v>
      </c>
      <c r="P434" s="77" t="str" cm="1">
        <f t="array" aca="1" ref="P434" ca="1">_xlfn.IFS((N434-TODAY())&gt;=547,"06 Expires over 18 months",(N434-TODAY())&gt;=365,"05 Expires in 18 months",(N434-TODAY())&gt;=183,"04 Expires in 12 months",(N434-TODAY())&gt;=92,"03 Expires in 6 months",(N434-TODAY())&gt;=31,"02 Expires in 3 months",(N434-TODAY())&gt;=0,"01 Expires in 30 days",(N434-TODAY())&gt;=-31,"01 Expired last 30 days",(N434-TODAY())&gt;=-92,"02 Expired last 3 months",(N434-TODAY())&gt;=-183,"03 Expired last 6 months",(N434-TODAY())&gt;=-365,"04 Expired last 12 months",(N434-TODAY())&gt;=-547,"05 Expired last 18 months",TRUE,"06 Expired over 18 months")</f>
        <v>06 Expired over 18 months</v>
      </c>
      <c r="Q434" s="65">
        <v>5000</v>
      </c>
      <c r="R434" s="84">
        <f t="shared" si="89"/>
        <v>8333.3333333333339</v>
      </c>
      <c r="S434" s="77" t="str" cm="1">
        <f t="array" ref="S434">_xlfn.IFS(R434&gt;5000000,"Gold",R434&gt;=500000,"Silver",R434&gt;30000,"Bronze",TRUE,"Transactional")</f>
        <v>Transactional</v>
      </c>
      <c r="T434" s="24" t="s">
        <v>54</v>
      </c>
      <c r="U434" s="101" t="s">
        <v>109</v>
      </c>
      <c r="V434" s="101" t="s">
        <v>1146</v>
      </c>
      <c r="W434" s="77" t="str">
        <f t="shared" si="82"/>
        <v>Yes</v>
      </c>
      <c r="X434" s="77" t="str">
        <f>IFERROR(_xlfn.XLOOKUP(J434&amp;"||"&amp;K434,'Mapping Ref.'!$J$2:$J$538,'Mapping Ref.'!$K$2:$K$538),"")</f>
        <v>Construction &amp; Estates</v>
      </c>
      <c r="Y434" s="77" t="str" cm="1">
        <f t="array" ref="Y434">_xlfn.IFS(R434&gt;2000000,"For Publication",R434&gt;100000,"PID",R434&gt;30000,"RFQ",TRUE,"Transactional")</f>
        <v>Transactional</v>
      </c>
      <c r="Z434" s="24" t="s">
        <v>86</v>
      </c>
      <c r="AA434" s="32">
        <v>12</v>
      </c>
      <c r="AB434" s="24">
        <v>12</v>
      </c>
      <c r="AC434" s="25">
        <v>43668</v>
      </c>
      <c r="AD434" s="24" t="s">
        <v>58</v>
      </c>
      <c r="AE434" s="24">
        <v>28307</v>
      </c>
      <c r="AF434" s="24"/>
      <c r="AG434" s="24"/>
      <c r="AH434" s="24" t="s">
        <v>60</v>
      </c>
      <c r="AI434" s="24"/>
      <c r="AJ434" s="24" t="s">
        <v>60</v>
      </c>
      <c r="AK434" s="24"/>
      <c r="AL434" s="24"/>
      <c r="AM434" s="24"/>
      <c r="AN434" s="24"/>
      <c r="AO434" s="24">
        <v>0</v>
      </c>
      <c r="AP434" s="24" t="s">
        <v>60</v>
      </c>
      <c r="AQ434" s="24"/>
      <c r="AR434" s="24"/>
      <c r="AS434" s="89">
        <f t="shared" si="90"/>
        <v>20</v>
      </c>
      <c r="AT434" s="24" t="s">
        <v>1886</v>
      </c>
    </row>
    <row r="435" spans="1:46" x14ac:dyDescent="0.5">
      <c r="A435" s="24">
        <v>493</v>
      </c>
      <c r="B435" s="24"/>
      <c r="C435" s="24"/>
      <c r="D435" s="24" t="s">
        <v>1890</v>
      </c>
      <c r="E435" s="24" t="s">
        <v>1891</v>
      </c>
      <c r="F435" s="77" t="str">
        <f t="shared" si="81"/>
        <v>AV OUTCOMES LTD</v>
      </c>
      <c r="G435" s="24" t="s">
        <v>1892</v>
      </c>
      <c r="H435" s="24" t="s">
        <v>1355</v>
      </c>
      <c r="I435" s="24" t="s">
        <v>1355</v>
      </c>
      <c r="J435" s="24" t="s">
        <v>190</v>
      </c>
      <c r="K435" s="24" t="s">
        <v>755</v>
      </c>
      <c r="L435" s="25">
        <v>43669</v>
      </c>
      <c r="M435" s="25">
        <v>44440</v>
      </c>
      <c r="N435" s="81">
        <f t="shared" si="87"/>
        <v>44440</v>
      </c>
      <c r="O435" s="77" t="str">
        <f t="shared" ca="1" si="88"/>
        <v>Expired</v>
      </c>
      <c r="P435" s="77" t="str" cm="1">
        <f t="array" aca="1" ref="P435" ca="1">_xlfn.IFS((N435-TODAY())&gt;=547,"06 Expires over 18 months",(N435-TODAY())&gt;=365,"05 Expires in 18 months",(N435-TODAY())&gt;=183,"04 Expires in 12 months",(N435-TODAY())&gt;=92,"03 Expires in 6 months",(N435-TODAY())&gt;=31,"02 Expires in 3 months",(N435-TODAY())&gt;=0,"01 Expires in 30 days",(N435-TODAY())&gt;=-31,"01 Expired last 30 days",(N435-TODAY())&gt;=-92,"02 Expired last 3 months",(N435-TODAY())&gt;=-183,"03 Expired last 6 months",(N435-TODAY())&gt;=-365,"04 Expired last 12 months",(N435-TODAY())&gt;=-547,"05 Expired last 18 months",TRUE,"06 Expired over 18 months")</f>
        <v>06 Expired over 18 months</v>
      </c>
      <c r="Q435" s="65">
        <v>20000</v>
      </c>
      <c r="R435" s="84">
        <f t="shared" si="89"/>
        <v>41666.666666666664</v>
      </c>
      <c r="S435" s="77" t="str" cm="1">
        <f t="array" ref="S435">_xlfn.IFS(R435&gt;5000000,"Gold",R435&gt;=500000,"Silver",R435&gt;30000,"Bronze",TRUE,"Transactional")</f>
        <v>Bronze</v>
      </c>
      <c r="T435" s="24" t="s">
        <v>54</v>
      </c>
      <c r="U435" s="101" t="s">
        <v>190</v>
      </c>
      <c r="V435" s="101" t="s">
        <v>1742</v>
      </c>
      <c r="W435" s="77" t="str">
        <f t="shared" si="82"/>
        <v>No</v>
      </c>
      <c r="X435" s="77" t="str">
        <f>IFERROR(_xlfn.XLOOKUP(J435&amp;"||"&amp;K435,'Mapping Ref.'!$J$2:$J$538,'Mapping Ref.'!$K$2:$K$538),"")</f>
        <v>Childrens &amp; Adults</v>
      </c>
      <c r="Y435" s="77" t="str" cm="1">
        <f t="array" ref="Y435">_xlfn.IFS(R435&gt;2000000,"For Publication",R435&gt;100000,"PID",R435&gt;30000,"RFQ",TRUE,"Transactional")</f>
        <v>RFQ</v>
      </c>
      <c r="Z435" s="24" t="s">
        <v>101</v>
      </c>
      <c r="AA435" s="32">
        <v>24</v>
      </c>
      <c r="AB435" s="24">
        <v>0</v>
      </c>
      <c r="AC435" s="25">
        <v>43669</v>
      </c>
      <c r="AD435" s="24" t="s">
        <v>58</v>
      </c>
      <c r="AE435" s="24">
        <v>0</v>
      </c>
      <c r="AF435" s="24"/>
      <c r="AG435" s="24"/>
      <c r="AH435" s="24" t="s">
        <v>59</v>
      </c>
      <c r="AI435" s="24"/>
      <c r="AJ435" s="24" t="s">
        <v>60</v>
      </c>
      <c r="AK435" s="24"/>
      <c r="AL435" s="24"/>
      <c r="AM435" s="24"/>
      <c r="AN435" s="24"/>
      <c r="AO435" s="24">
        <v>0</v>
      </c>
      <c r="AP435" s="24" t="s">
        <v>60</v>
      </c>
      <c r="AQ435" s="24"/>
      <c r="AR435" s="24"/>
      <c r="AS435" s="89">
        <f t="shared" si="90"/>
        <v>25</v>
      </c>
      <c r="AT435" s="24" t="s">
        <v>1893</v>
      </c>
    </row>
    <row r="436" spans="1:46" x14ac:dyDescent="0.5">
      <c r="A436" s="24">
        <v>494</v>
      </c>
      <c r="B436" s="24"/>
      <c r="C436" s="24"/>
      <c r="D436" s="24" t="s">
        <v>1894</v>
      </c>
      <c r="E436" s="24" t="s">
        <v>1895</v>
      </c>
      <c r="F436" s="77" t="str">
        <f t="shared" si="81"/>
        <v>PRIME PRINCIPLE LTD T/A CLASSROOM MONITOR</v>
      </c>
      <c r="G436" s="24" t="s">
        <v>1896</v>
      </c>
      <c r="H436" s="24" t="s">
        <v>1552</v>
      </c>
      <c r="I436" s="24" t="s">
        <v>1552</v>
      </c>
      <c r="J436" s="24" t="s">
        <v>190</v>
      </c>
      <c r="K436" s="29" t="s">
        <v>1897</v>
      </c>
      <c r="L436" s="25">
        <v>43669</v>
      </c>
      <c r="M436" s="25">
        <v>45496</v>
      </c>
      <c r="N436" s="81">
        <f t="shared" si="87"/>
        <v>45861</v>
      </c>
      <c r="O436" s="77" t="s">
        <v>712</v>
      </c>
      <c r="P436" s="77" t="str" cm="1">
        <f t="array" aca="1" ref="P436" ca="1">_xlfn.IFS((N436-TODAY())&gt;=547,"06 Expires over 18 months",(N436-TODAY())&gt;=365,"05 Expires in 18 months",(N436-TODAY())&gt;=183,"04 Expires in 12 months",(N436-TODAY())&gt;=92,"03 Expires in 6 months",(N436-TODAY())&gt;=31,"02 Expires in 3 months",(N436-TODAY())&gt;=0,"01 Expires in 30 days",(N436-TODAY())&gt;=-31,"01 Expired last 30 days",(N436-TODAY())&gt;=-92,"02 Expired last 3 months",(N436-TODAY())&gt;=-183,"03 Expired last 6 months",(N436-TODAY())&gt;=-365,"04 Expired last 12 months",(N436-TODAY())&gt;=-547,"05 Expired last 18 months",TRUE,"06 Expired over 18 months")</f>
        <v>05 Expired last 18 months</v>
      </c>
      <c r="Q436" s="65">
        <v>7000</v>
      </c>
      <c r="R436" s="84">
        <f t="shared" si="89"/>
        <v>42000</v>
      </c>
      <c r="S436" s="77" t="str" cm="1">
        <f t="array" ref="S436">_xlfn.IFS(R436&gt;5000000,"Gold",R436&gt;=500000,"Silver",R436&gt;30000,"Bronze",TRUE,"Transactional")</f>
        <v>Bronze</v>
      </c>
      <c r="T436" s="24" t="s">
        <v>54</v>
      </c>
      <c r="U436" s="101" t="s">
        <v>116</v>
      </c>
      <c r="V436" s="101" t="s">
        <v>569</v>
      </c>
      <c r="W436" s="77" t="str">
        <f t="shared" si="82"/>
        <v>Yes</v>
      </c>
      <c r="X436" s="77" t="str">
        <f>IFERROR(_xlfn.XLOOKUP(J436&amp;"||"&amp;K436,'Mapping Ref.'!$J$2:$J$538,'Mapping Ref.'!$K$2:$K$538),"")</f>
        <v>Childrens &amp; Adults</v>
      </c>
      <c r="Y436" s="77" t="str" cm="1">
        <f t="array" ref="Y436">_xlfn.IFS(R436&gt;2000000,"For Publication",R436&gt;100000,"PID",R436&gt;30000,"RFQ",TRUE,"Transactional")</f>
        <v>RFQ</v>
      </c>
      <c r="Z436" s="24" t="s">
        <v>101</v>
      </c>
      <c r="AA436" s="32">
        <v>60</v>
      </c>
      <c r="AB436" s="24">
        <v>12</v>
      </c>
      <c r="AC436" s="25">
        <v>43669</v>
      </c>
      <c r="AD436" s="24" t="s">
        <v>58</v>
      </c>
      <c r="AE436" s="24"/>
      <c r="AF436" s="24"/>
      <c r="AG436" s="24"/>
      <c r="AH436" s="24" t="s">
        <v>59</v>
      </c>
      <c r="AI436" s="24"/>
      <c r="AJ436" s="24" t="s">
        <v>60</v>
      </c>
      <c r="AK436" s="24"/>
      <c r="AL436" s="24"/>
      <c r="AM436" s="24"/>
      <c r="AN436" s="24"/>
      <c r="AO436" s="24">
        <v>0</v>
      </c>
      <c r="AP436" s="24" t="s">
        <v>60</v>
      </c>
      <c r="AQ436" s="24"/>
      <c r="AR436" s="24"/>
      <c r="AS436" s="89">
        <f t="shared" si="90"/>
        <v>72</v>
      </c>
      <c r="AT436" s="24" t="s">
        <v>1898</v>
      </c>
    </row>
    <row r="437" spans="1:46" x14ac:dyDescent="0.5">
      <c r="A437" s="24">
        <v>495</v>
      </c>
      <c r="B437" s="24"/>
      <c r="C437" s="24"/>
      <c r="D437" s="24" t="s">
        <v>1899</v>
      </c>
      <c r="E437" s="24" t="s">
        <v>1900</v>
      </c>
      <c r="F437" s="77" t="str">
        <f t="shared" si="81"/>
        <v>FAMILIES FOR CHILDREN TRUST</v>
      </c>
      <c r="G437" s="24" t="s">
        <v>1901</v>
      </c>
      <c r="H437" s="24" t="s">
        <v>1156</v>
      </c>
      <c r="I437" s="24" t="s">
        <v>1156</v>
      </c>
      <c r="J437" s="24" t="s">
        <v>190</v>
      </c>
      <c r="K437" s="24" t="s">
        <v>1157</v>
      </c>
      <c r="L437" s="25">
        <v>43670</v>
      </c>
      <c r="M437" s="25">
        <v>43707</v>
      </c>
      <c r="N437" s="81">
        <f t="shared" si="87"/>
        <v>44073</v>
      </c>
      <c r="O437" s="77" t="str">
        <f ca="1">IF(N437&lt;TODAY(),"Expired","Live")</f>
        <v>Expired</v>
      </c>
      <c r="P437" s="77" t="str" cm="1">
        <f t="array" aca="1" ref="P437" ca="1">_xlfn.IFS((N437-TODAY())&gt;=547,"06 Expires over 18 months",(N437-TODAY())&gt;=365,"05 Expires in 18 months",(N437-TODAY())&gt;=183,"04 Expires in 12 months",(N437-TODAY())&gt;=92,"03 Expires in 6 months",(N437-TODAY())&gt;=31,"02 Expires in 3 months",(N437-TODAY())&gt;=0,"01 Expires in 30 days",(N437-TODAY())&gt;=-31,"01 Expired last 30 days",(N437-TODAY())&gt;=-92,"02 Expired last 3 months",(N437-TODAY())&gt;=-183,"03 Expired last 6 months",(N437-TODAY())&gt;=-365,"04 Expired last 12 months",(N437-TODAY())&gt;=-547,"05 Expired last 18 months",TRUE,"06 Expired over 18 months")</f>
        <v>06 Expired over 18 months</v>
      </c>
      <c r="Q437" s="65">
        <v>350</v>
      </c>
      <c r="R437" s="84">
        <f t="shared" si="89"/>
        <v>379.16666666666669</v>
      </c>
      <c r="S437" s="77" t="str" cm="1">
        <f t="array" ref="S437">_xlfn.IFS(R437&gt;5000000,"Gold",R437&gt;=500000,"Silver",R437&gt;30000,"Bronze",TRUE,"Transactional")</f>
        <v>Transactional</v>
      </c>
      <c r="T437" s="24" t="s">
        <v>54</v>
      </c>
      <c r="U437" s="101" t="s">
        <v>190</v>
      </c>
      <c r="V437" s="101" t="s">
        <v>75</v>
      </c>
      <c r="W437" s="77" t="str">
        <f t="shared" si="82"/>
        <v>Yes</v>
      </c>
      <c r="X437" s="77" t="str">
        <f>IFERROR(_xlfn.XLOOKUP(J437&amp;"||"&amp;K437,'Mapping Ref.'!$J$2:$J$538,'Mapping Ref.'!$K$2:$K$538),"")</f>
        <v>Childrens &amp; Adults</v>
      </c>
      <c r="Y437" s="77" t="str" cm="1">
        <f t="array" ref="Y437">_xlfn.IFS(R437&gt;2000000,"For Publication",R437&gt;100000,"PID",R437&gt;30000,"RFQ",TRUE,"Transactional")</f>
        <v>Transactional</v>
      </c>
      <c r="Z437" s="24" t="s">
        <v>101</v>
      </c>
      <c r="AA437" s="32">
        <v>12</v>
      </c>
      <c r="AB437" s="24">
        <v>12</v>
      </c>
      <c r="AC437" s="25">
        <v>43670</v>
      </c>
      <c r="AD437" s="24" t="s">
        <v>58</v>
      </c>
      <c r="AE437" s="24"/>
      <c r="AF437" s="24"/>
      <c r="AG437" s="24"/>
      <c r="AH437" s="24" t="s">
        <v>60</v>
      </c>
      <c r="AI437" s="24"/>
      <c r="AJ437" s="24" t="s">
        <v>60</v>
      </c>
      <c r="AK437" s="24"/>
      <c r="AL437" s="24"/>
      <c r="AM437" s="24"/>
      <c r="AN437" s="24"/>
      <c r="AO437" s="24">
        <v>0</v>
      </c>
      <c r="AP437" s="24" t="s">
        <v>60</v>
      </c>
      <c r="AQ437" s="24"/>
      <c r="AR437" s="24"/>
      <c r="AS437" s="89">
        <f t="shared" si="90"/>
        <v>13</v>
      </c>
      <c r="AT437" s="24" t="s">
        <v>1902</v>
      </c>
    </row>
    <row r="438" spans="1:46" x14ac:dyDescent="0.5">
      <c r="A438" s="24">
        <v>496</v>
      </c>
      <c r="B438" s="24"/>
      <c r="C438" s="24"/>
      <c r="D438" s="24" t="s">
        <v>1903</v>
      </c>
      <c r="E438" s="24" t="s">
        <v>1904</v>
      </c>
      <c r="F438" s="77" t="str">
        <f t="shared" si="81"/>
        <v>TET LIMITED T/A TRANS EUROPEAN TECHNONOGY</v>
      </c>
      <c r="G438" s="24" t="s">
        <v>1905</v>
      </c>
      <c r="H438" s="24" t="s">
        <v>754</v>
      </c>
      <c r="I438" s="24" t="s">
        <v>754</v>
      </c>
      <c r="J438" s="24" t="s">
        <v>52</v>
      </c>
      <c r="K438" s="24" t="s">
        <v>53</v>
      </c>
      <c r="L438" s="25">
        <v>43687</v>
      </c>
      <c r="M438" s="25">
        <v>45513</v>
      </c>
      <c r="N438" s="81">
        <f t="shared" si="87"/>
        <v>45513</v>
      </c>
      <c r="O438" s="77" t="str">
        <f ca="1">IF(N438&lt;TODAY(),"Expired","Live")</f>
        <v>Expired</v>
      </c>
      <c r="P438" s="77" t="str" cm="1">
        <f t="array" aca="1" ref="P438" ca="1">_xlfn.IFS((N438-TODAY())&gt;=547,"06 Expires over 18 months",(N438-TODAY())&gt;=365,"05 Expires in 18 months",(N438-TODAY())&gt;=183,"04 Expires in 12 months",(N438-TODAY())&gt;=92,"03 Expires in 6 months",(N438-TODAY())&gt;=31,"02 Expires in 3 months",(N438-TODAY())&gt;=0,"01 Expires in 30 days",(N438-TODAY())&gt;=-31,"01 Expired last 30 days",(N438-TODAY())&gt;=-92,"02 Expired last 3 months",(N438-TODAY())&gt;=-183,"03 Expired last 6 months",(N438-TODAY())&gt;=-365,"04 Expired last 12 months",(N438-TODAY())&gt;=-547,"05 Expired last 18 months",TRUE,"06 Expired over 18 months")</f>
        <v>06 Expired over 18 months</v>
      </c>
      <c r="Q438" s="65">
        <v>30000</v>
      </c>
      <c r="R438" s="84">
        <f t="shared" si="89"/>
        <v>147500</v>
      </c>
      <c r="S438" s="77" t="str" cm="1">
        <f t="array" ref="S438">_xlfn.IFS(R438&gt;5000000,"Gold",R438&gt;=500000,"Silver",R438&gt;30000,"Bronze",TRUE,"Transactional")</f>
        <v>Bronze</v>
      </c>
      <c r="T438" s="24" t="s">
        <v>54</v>
      </c>
      <c r="U438" s="101" t="s">
        <v>116</v>
      </c>
      <c r="V438" s="101" t="s">
        <v>569</v>
      </c>
      <c r="W438" s="77" t="str">
        <f t="shared" si="82"/>
        <v>No</v>
      </c>
      <c r="X438" s="77" t="str">
        <f>IFERROR(_xlfn.XLOOKUP(J438&amp;"||"&amp;K438,'Mapping Ref.'!$J$2:$J$538,'Mapping Ref.'!$K$2:$K$538),"")</f>
        <v>Corporate</v>
      </c>
      <c r="Y438" s="77" t="str" cm="1">
        <f t="array" ref="Y438">_xlfn.IFS(R438&gt;2000000,"For Publication",R438&gt;100000,"PID",R438&gt;30000,"RFQ",TRUE,"Transactional")</f>
        <v>PID</v>
      </c>
      <c r="Z438" s="24" t="s">
        <v>101</v>
      </c>
      <c r="AA438" s="32">
        <v>60</v>
      </c>
      <c r="AB438" s="24">
        <v>0</v>
      </c>
      <c r="AC438" s="25">
        <v>43671</v>
      </c>
      <c r="AD438" s="24" t="s">
        <v>58</v>
      </c>
      <c r="AE438" s="24">
        <v>0</v>
      </c>
      <c r="AF438" s="24"/>
      <c r="AG438" s="24"/>
      <c r="AH438" s="24" t="s">
        <v>60</v>
      </c>
      <c r="AI438" s="24"/>
      <c r="AJ438" s="24" t="s">
        <v>60</v>
      </c>
      <c r="AK438" s="24"/>
      <c r="AL438" s="24"/>
      <c r="AM438" s="24"/>
      <c r="AN438" s="24"/>
      <c r="AO438" s="24">
        <v>0</v>
      </c>
      <c r="AP438" s="24" t="s">
        <v>60</v>
      </c>
      <c r="AQ438" s="24"/>
      <c r="AR438" s="24"/>
      <c r="AS438" s="89">
        <f t="shared" si="90"/>
        <v>59</v>
      </c>
      <c r="AT438" s="24" t="s">
        <v>1906</v>
      </c>
    </row>
    <row r="439" spans="1:46" x14ac:dyDescent="0.5">
      <c r="A439" s="24">
        <v>497</v>
      </c>
      <c r="B439" s="24"/>
      <c r="C439" s="24"/>
      <c r="D439" s="24" t="s">
        <v>1907</v>
      </c>
      <c r="E439" s="24" t="s">
        <v>1908</v>
      </c>
      <c r="F439" s="77" t="str">
        <f t="shared" si="81"/>
        <v>JOHN STACEY &amp; SONS LTD</v>
      </c>
      <c r="G439" s="24" t="s">
        <v>1907</v>
      </c>
      <c r="H439" s="24" t="s">
        <v>1465</v>
      </c>
      <c r="I439" s="24" t="s">
        <v>1465</v>
      </c>
      <c r="J439" s="24" t="s">
        <v>107</v>
      </c>
      <c r="K439" s="24" t="s">
        <v>1909</v>
      </c>
      <c r="L439" s="25">
        <v>43679</v>
      </c>
      <c r="M439" s="25">
        <v>43830</v>
      </c>
      <c r="N439" s="81">
        <f t="shared" si="87"/>
        <v>43830</v>
      </c>
      <c r="O439" s="77" t="str">
        <f ca="1">IF(N439&lt;TODAY(),"Expired","Live")</f>
        <v>Expired</v>
      </c>
      <c r="P439" s="77" t="str" cm="1">
        <f t="array" aca="1" ref="P439" ca="1">_xlfn.IFS((N439-TODAY())&gt;=547,"06 Expires over 18 months",(N439-TODAY())&gt;=365,"05 Expires in 18 months",(N439-TODAY())&gt;=183,"04 Expires in 12 months",(N439-TODAY())&gt;=92,"03 Expires in 6 months",(N439-TODAY())&gt;=31,"02 Expires in 3 months",(N439-TODAY())&gt;=0,"01 Expires in 30 days",(N439-TODAY())&gt;=-31,"01 Expired last 30 days",(N439-TODAY())&gt;=-92,"02 Expired last 3 months",(N439-TODAY())&gt;=-183,"03 Expired last 6 months",(N439-TODAY())&gt;=-365,"04 Expired last 12 months",(N439-TODAY())&gt;=-547,"05 Expired last 18 months",TRUE,"06 Expired over 18 months")</f>
        <v>06 Expired over 18 months</v>
      </c>
      <c r="Q439" s="65">
        <v>75000</v>
      </c>
      <c r="R439" s="84">
        <f t="shared" si="89"/>
        <v>75000</v>
      </c>
      <c r="S439" s="77" t="str" cm="1">
        <f t="array" ref="S439">_xlfn.IFS(R439&gt;5000000,"Gold",R439&gt;=500000,"Silver",R439&gt;30000,"Bronze",TRUE,"Transactional")</f>
        <v>Bronze</v>
      </c>
      <c r="T439" s="24" t="s">
        <v>54</v>
      </c>
      <c r="U439" s="101" t="s">
        <v>123</v>
      </c>
      <c r="V439" s="101" t="s">
        <v>124</v>
      </c>
      <c r="W439" s="77" t="str">
        <f t="shared" si="82"/>
        <v>No</v>
      </c>
      <c r="X439" s="77" t="str">
        <f>IFERROR(_xlfn.XLOOKUP(J439&amp;"||"&amp;K439,'Mapping Ref.'!$J$2:$J$538,'Mapping Ref.'!$K$2:$K$538),"")</f>
        <v>Construction &amp; Estates</v>
      </c>
      <c r="Y439" s="77" t="str" cm="1">
        <f t="array" ref="Y439">_xlfn.IFS(R439&gt;2000000,"For Publication",R439&gt;100000,"PID",R439&gt;30000,"RFQ",TRUE,"Transactional")</f>
        <v>RFQ</v>
      </c>
      <c r="Z439" s="24" t="s">
        <v>86</v>
      </c>
      <c r="AA439" s="32">
        <v>5</v>
      </c>
      <c r="AB439" s="24">
        <v>0</v>
      </c>
      <c r="AC439" s="25">
        <v>43672</v>
      </c>
      <c r="AD439" s="24" t="s">
        <v>58</v>
      </c>
      <c r="AE439" s="24"/>
      <c r="AF439" s="24"/>
      <c r="AG439" s="24"/>
      <c r="AH439" s="24" t="s">
        <v>60</v>
      </c>
      <c r="AI439" s="24"/>
      <c r="AJ439" s="24" t="s">
        <v>60</v>
      </c>
      <c r="AK439" s="24"/>
      <c r="AL439" s="24"/>
      <c r="AM439" s="24"/>
      <c r="AN439" s="24"/>
      <c r="AO439" s="24">
        <v>0</v>
      </c>
      <c r="AP439" s="24" t="s">
        <v>60</v>
      </c>
      <c r="AQ439" s="24"/>
      <c r="AR439" s="24"/>
      <c r="AS439" s="89">
        <f t="shared" si="90"/>
        <v>4</v>
      </c>
      <c r="AT439" s="24" t="s">
        <v>1910</v>
      </c>
    </row>
    <row r="440" spans="1:46" x14ac:dyDescent="0.5">
      <c r="A440" s="24">
        <v>498</v>
      </c>
      <c r="B440" s="24"/>
      <c r="C440" s="24"/>
      <c r="D440" s="24" t="s">
        <v>1911</v>
      </c>
      <c r="E440" s="24" t="s">
        <v>1912</v>
      </c>
      <c r="F440" s="77" t="str">
        <f t="shared" si="81"/>
        <v>ARNOLD JAMES (ST ALBANS) LTD</v>
      </c>
      <c r="G440" s="24" t="s">
        <v>1913</v>
      </c>
      <c r="H440" s="24" t="s">
        <v>963</v>
      </c>
      <c r="I440" s="24" t="s">
        <v>1128</v>
      </c>
      <c r="J440" s="24" t="s">
        <v>190</v>
      </c>
      <c r="K440" s="24" t="s">
        <v>920</v>
      </c>
      <c r="L440" s="25">
        <v>43676</v>
      </c>
      <c r="M440" s="25">
        <v>44043</v>
      </c>
      <c r="N440" s="81">
        <f t="shared" si="87"/>
        <v>44408</v>
      </c>
      <c r="O440" s="77" t="str">
        <f ca="1">IF(N440&lt;TODAY(),"Expired","Live")</f>
        <v>Expired</v>
      </c>
      <c r="P440" s="77" t="str" cm="1">
        <f t="array" aca="1" ref="P440" ca="1">_xlfn.IFS((N440-TODAY())&gt;=547,"06 Expires over 18 months",(N440-TODAY())&gt;=365,"05 Expires in 18 months",(N440-TODAY())&gt;=183,"04 Expires in 12 months",(N440-TODAY())&gt;=92,"03 Expires in 6 months",(N440-TODAY())&gt;=31,"02 Expires in 3 months",(N440-TODAY())&gt;=0,"01 Expires in 30 days",(N440-TODAY())&gt;=-31,"01 Expired last 30 days",(N440-TODAY())&gt;=-92,"02 Expired last 3 months",(N440-TODAY())&gt;=-183,"03 Expired last 6 months",(N440-TODAY())&gt;=-365,"04 Expired last 12 months",(N440-TODAY())&gt;=-547,"05 Expired last 18 months",TRUE,"06 Expired over 18 months")</f>
        <v>06 Expired over 18 months</v>
      </c>
      <c r="Q440" s="65">
        <v>64683.16</v>
      </c>
      <c r="R440" s="84">
        <f t="shared" si="89"/>
        <v>129366.32</v>
      </c>
      <c r="S440" s="77" t="str" cm="1">
        <f t="array" ref="S440">_xlfn.IFS(R440&gt;5000000,"Gold",R440&gt;=500000,"Silver",R440&gt;30000,"Bronze",TRUE,"Transactional")</f>
        <v>Bronze</v>
      </c>
      <c r="T440" s="24" t="s">
        <v>122</v>
      </c>
      <c r="U440" s="101" t="s">
        <v>123</v>
      </c>
      <c r="V440" s="101" t="s">
        <v>124</v>
      </c>
      <c r="W440" s="77" t="str">
        <f t="shared" si="82"/>
        <v>Yes</v>
      </c>
      <c r="X440" s="77" t="str">
        <f>IFERROR(_xlfn.XLOOKUP(J440&amp;"||"&amp;K440,'Mapping Ref.'!$J$2:$J$538,'Mapping Ref.'!$K$2:$K$538),"")</f>
        <v>Construction &amp; Estates</v>
      </c>
      <c r="Y440" s="77" t="str" cm="1">
        <f t="array" ref="Y440">_xlfn.IFS(R440&gt;2000000,"For Publication",R440&gt;100000,"PID",R440&gt;30000,"RFQ",TRUE,"Transactional")</f>
        <v>PID</v>
      </c>
      <c r="Z440" s="24" t="s">
        <v>71</v>
      </c>
      <c r="AA440" s="32">
        <v>12</v>
      </c>
      <c r="AB440" s="24">
        <v>12</v>
      </c>
      <c r="AC440" s="25">
        <v>43676</v>
      </c>
      <c r="AD440" s="24" t="s">
        <v>58</v>
      </c>
      <c r="AE440" s="24"/>
      <c r="AF440" s="24"/>
      <c r="AG440" s="24"/>
      <c r="AH440" s="24" t="s">
        <v>59</v>
      </c>
      <c r="AI440" s="24"/>
      <c r="AJ440" s="24" t="s">
        <v>60</v>
      </c>
      <c r="AK440" s="24"/>
      <c r="AL440" s="24"/>
      <c r="AM440" s="24"/>
      <c r="AN440" s="24"/>
      <c r="AO440" s="24">
        <v>0</v>
      </c>
      <c r="AP440" s="24" t="s">
        <v>60</v>
      </c>
      <c r="AQ440" s="24"/>
      <c r="AR440" s="24"/>
      <c r="AS440" s="89">
        <f t="shared" si="90"/>
        <v>24</v>
      </c>
      <c r="AT440" s="24" t="s">
        <v>1914</v>
      </c>
    </row>
    <row r="441" spans="1:46" x14ac:dyDescent="0.5">
      <c r="A441" s="24">
        <v>499</v>
      </c>
      <c r="B441" s="24"/>
      <c r="C441" s="24"/>
      <c r="D441" s="24" t="s">
        <v>1915</v>
      </c>
      <c r="E441" s="24" t="s">
        <v>1916</v>
      </c>
      <c r="F441" s="77" t="str">
        <f t="shared" si="81"/>
        <v>GUARDIAN TRAINING SERVICES LTD</v>
      </c>
      <c r="G441" s="24" t="s">
        <v>1917</v>
      </c>
      <c r="H441" s="24" t="s">
        <v>1420</v>
      </c>
      <c r="I441" s="24" t="s">
        <v>1420</v>
      </c>
      <c r="J441" s="24" t="s">
        <v>52</v>
      </c>
      <c r="K441" s="24" t="s">
        <v>1918</v>
      </c>
      <c r="L441" s="25">
        <v>43676</v>
      </c>
      <c r="M441" s="25"/>
      <c r="N441" s="81"/>
      <c r="O441" s="77" t="s">
        <v>712</v>
      </c>
      <c r="P441" s="77"/>
      <c r="Q441" s="104"/>
      <c r="R441" s="84">
        <v>0</v>
      </c>
      <c r="S441" s="77" t="str" cm="1">
        <f t="array" ref="S441">_xlfn.IFS(R441&gt;5000000,"Gold",R441&gt;=500000,"Silver",R441&gt;30000,"Bronze",TRUE,"Transactional")</f>
        <v>Transactional</v>
      </c>
      <c r="T441" s="24" t="s">
        <v>54</v>
      </c>
      <c r="U441" s="101" t="s">
        <v>366</v>
      </c>
      <c r="V441" s="101" t="s">
        <v>367</v>
      </c>
      <c r="W441" s="77" t="str">
        <f t="shared" si="82"/>
        <v>Yes</v>
      </c>
      <c r="X441" s="77" t="str">
        <f>IFERROR(_xlfn.XLOOKUP(J441&amp;"||"&amp;K441,'Mapping Ref.'!$J$2:$J$538,'Mapping Ref.'!$K$2:$K$538),"")</f>
        <v>Corporate</v>
      </c>
      <c r="Y441" s="77" t="str" cm="1">
        <f t="array" ref="Y441">_xlfn.IFS(R441&gt;2000000,"For Publication",R441&gt;100000,"PID",R441&gt;30000,"RFQ",TRUE,"Transactional")</f>
        <v>Transactional</v>
      </c>
      <c r="Z441" s="24" t="s">
        <v>57</v>
      </c>
      <c r="AA441" s="32">
        <v>80</v>
      </c>
      <c r="AB441" s="24">
        <v>80</v>
      </c>
      <c r="AC441" s="25">
        <v>43676</v>
      </c>
      <c r="AD441" s="24" t="s">
        <v>58</v>
      </c>
      <c r="AE441" s="24">
        <v>0</v>
      </c>
      <c r="AF441" s="24"/>
      <c r="AG441" s="24"/>
      <c r="AH441" s="24" t="s">
        <v>59</v>
      </c>
      <c r="AI441" s="24"/>
      <c r="AJ441" s="24" t="s">
        <v>60</v>
      </c>
      <c r="AK441" s="24"/>
      <c r="AL441" s="24"/>
      <c r="AM441" s="24"/>
      <c r="AN441" s="24"/>
      <c r="AO441" s="24">
        <v>0</v>
      </c>
      <c r="AP441" s="24" t="s">
        <v>59</v>
      </c>
      <c r="AQ441" s="24"/>
      <c r="AR441" s="24"/>
      <c r="AS441" s="89">
        <v>0</v>
      </c>
      <c r="AT441" s="24" t="s">
        <v>1919</v>
      </c>
    </row>
    <row r="442" spans="1:46" x14ac:dyDescent="0.5">
      <c r="A442" s="24">
        <v>502</v>
      </c>
      <c r="B442" s="24"/>
      <c r="C442" s="24"/>
      <c r="D442" s="24" t="s">
        <v>1920</v>
      </c>
      <c r="E442" s="24" t="s">
        <v>1921</v>
      </c>
      <c r="F442" s="77" t="str">
        <f t="shared" si="81"/>
        <v>RSA</v>
      </c>
      <c r="G442" s="24" t="s">
        <v>1922</v>
      </c>
      <c r="H442" s="24" t="s">
        <v>1923</v>
      </c>
      <c r="I442" s="24" t="s">
        <v>1923</v>
      </c>
      <c r="J442" s="24" t="s">
        <v>1312</v>
      </c>
      <c r="K442" s="24" t="s">
        <v>1109</v>
      </c>
      <c r="L442" s="25">
        <v>43676</v>
      </c>
      <c r="M442" s="25">
        <v>43738</v>
      </c>
      <c r="N442" s="81">
        <f t="shared" ref="N442:N485" si="91">EDATE(M442,AB442)</f>
        <v>44104</v>
      </c>
      <c r="O442" s="77" t="str">
        <f ca="1">IF(N442&lt;TODAY(),"Expired","Live")</f>
        <v>Expired</v>
      </c>
      <c r="P442" s="77" t="str" cm="1">
        <f t="array" aca="1" ref="P442" ca="1">_xlfn.IFS((N442-TODAY())&gt;=547,"06 Expires over 18 months",(N442-TODAY())&gt;=365,"05 Expires in 18 months",(N442-TODAY())&gt;=183,"04 Expires in 12 months",(N442-TODAY())&gt;=92,"03 Expires in 6 months",(N442-TODAY())&gt;=31,"02 Expires in 3 months",(N442-TODAY())&gt;=0,"01 Expires in 30 days",(N442-TODAY())&gt;=-31,"01 Expired last 30 days",(N442-TODAY())&gt;=-92,"02 Expired last 3 months",(N442-TODAY())&gt;=-183,"03 Expired last 6 months",(N442-TODAY())&gt;=-365,"04 Expired last 12 months",(N442-TODAY())&gt;=-547,"05 Expired last 18 months",TRUE,"06 Expired over 18 months")</f>
        <v>06 Expired over 18 months</v>
      </c>
      <c r="Q442" s="65">
        <v>46976</v>
      </c>
      <c r="R442" s="84">
        <f>MAX(Q442,Q442*N(AS442)/12)</f>
        <v>54805.333333333336</v>
      </c>
      <c r="S442" s="77" t="str" cm="1">
        <f t="array" ref="S442">_xlfn.IFS(R442&gt;5000000,"Gold",R442&gt;=500000,"Silver",R442&gt;30000,"Bronze",TRUE,"Transactional")</f>
        <v>Bronze</v>
      </c>
      <c r="T442" s="24" t="s">
        <v>54</v>
      </c>
      <c r="U442" s="101" t="s">
        <v>445</v>
      </c>
      <c r="V442" s="101" t="s">
        <v>874</v>
      </c>
      <c r="W442" s="77" t="str">
        <f t="shared" si="82"/>
        <v>Yes</v>
      </c>
      <c r="X442" s="77" t="str">
        <f>IFERROR(_xlfn.XLOOKUP(J442&amp;"||"&amp;K442,'Mapping Ref.'!$J$2:$J$538,'Mapping Ref.'!$K$2:$K$538),"")</f>
        <v>Corporate</v>
      </c>
      <c r="Y442" s="77" t="str" cm="1">
        <f t="array" ref="Y442">_xlfn.IFS(R442&gt;2000000,"For Publication",R442&gt;100000,"PID",R442&gt;30000,"RFQ",TRUE,"Transactional")</f>
        <v>RFQ</v>
      </c>
      <c r="Z442" s="24" t="s">
        <v>101</v>
      </c>
      <c r="AA442" s="32">
        <v>3</v>
      </c>
      <c r="AB442" s="24">
        <v>12</v>
      </c>
      <c r="AC442" s="25">
        <v>43676</v>
      </c>
      <c r="AD442" s="24" t="s">
        <v>58</v>
      </c>
      <c r="AE442" s="24">
        <v>0</v>
      </c>
      <c r="AF442" s="24"/>
      <c r="AG442" s="24"/>
      <c r="AH442" s="24" t="s">
        <v>60</v>
      </c>
      <c r="AI442" s="24"/>
      <c r="AJ442" s="24" t="s">
        <v>60</v>
      </c>
      <c r="AK442" s="24"/>
      <c r="AL442" s="24"/>
      <c r="AM442" s="24"/>
      <c r="AN442" s="24"/>
      <c r="AO442" s="24">
        <v>0</v>
      </c>
      <c r="AP442" s="24" t="s">
        <v>60</v>
      </c>
      <c r="AQ442" s="24"/>
      <c r="AR442" s="24"/>
      <c r="AS442" s="89">
        <f t="shared" ref="AS442:AS485" si="92">DATEDIF(L442,N442,"m")</f>
        <v>14</v>
      </c>
      <c r="AT442" s="24" t="s">
        <v>1924</v>
      </c>
    </row>
    <row r="443" spans="1:46" x14ac:dyDescent="0.5">
      <c r="A443" s="24">
        <v>503</v>
      </c>
      <c r="B443" s="24" t="s">
        <v>340</v>
      </c>
      <c r="C443" s="24" t="s">
        <v>77</v>
      </c>
      <c r="D443" s="24" t="s">
        <v>1925</v>
      </c>
      <c r="E443" s="24" t="s">
        <v>1926</v>
      </c>
      <c r="F443" s="77" t="str">
        <f t="shared" si="81"/>
        <v>ARMOUR HART GROUP LTD</v>
      </c>
      <c r="G443" s="24" t="s">
        <v>1927</v>
      </c>
      <c r="H443" s="24" t="s">
        <v>555</v>
      </c>
      <c r="I443" s="24" t="s">
        <v>555</v>
      </c>
      <c r="J443" s="24" t="s">
        <v>107</v>
      </c>
      <c r="K443" s="24" t="s">
        <v>1350</v>
      </c>
      <c r="L443" s="25">
        <v>43723</v>
      </c>
      <c r="M443" s="25">
        <v>43814</v>
      </c>
      <c r="N443" s="81">
        <f t="shared" si="91"/>
        <v>43814</v>
      </c>
      <c r="O443" s="77" t="str">
        <f ca="1">IF(N443&lt;TODAY(),"Expired","Live")</f>
        <v>Expired</v>
      </c>
      <c r="P443" s="77" t="str" cm="1">
        <f t="array" aca="1" ref="P443" ca="1">_xlfn.IFS((N443-TODAY())&gt;=547,"06 Expires over 18 months",(N443-TODAY())&gt;=365,"05 Expires in 18 months",(N443-TODAY())&gt;=183,"04 Expires in 12 months",(N443-TODAY())&gt;=92,"03 Expires in 6 months",(N443-TODAY())&gt;=31,"02 Expires in 3 months",(N443-TODAY())&gt;=0,"01 Expires in 30 days",(N443-TODAY())&gt;=-31,"01 Expired last 30 days",(N443-TODAY())&gt;=-92,"02 Expired last 3 months",(N443-TODAY())&gt;=-183,"03 Expired last 6 months",(N443-TODAY())&gt;=-365,"04 Expired last 12 months",(N443-TODAY())&gt;=-547,"05 Expired last 18 months",TRUE,"06 Expired over 18 months")</f>
        <v>06 Expired over 18 months</v>
      </c>
      <c r="Q443" s="65">
        <v>40900.65</v>
      </c>
      <c r="R443" s="84">
        <f>MAX(Q443,Q443*N(AS443)/12)</f>
        <v>40900.65</v>
      </c>
      <c r="S443" s="77" t="str" cm="1">
        <f t="array" ref="S443">_xlfn.IFS(R443&gt;5000000,"Gold",R443&gt;=500000,"Silver",R443&gt;30000,"Bronze",TRUE,"Transactional")</f>
        <v>Bronze</v>
      </c>
      <c r="T443" s="24" t="s">
        <v>122</v>
      </c>
      <c r="U443" s="101" t="s">
        <v>84</v>
      </c>
      <c r="V443" s="101" t="s">
        <v>157</v>
      </c>
      <c r="W443" s="77" t="str">
        <f t="shared" si="82"/>
        <v>No</v>
      </c>
      <c r="X443" s="77" t="str">
        <f>IFERROR(_xlfn.XLOOKUP(J443&amp;"||"&amp;K443,'Mapping Ref.'!$J$2:$J$538,'Mapping Ref.'!$K$2:$K$538),"")</f>
        <v>Construction &amp; Estates</v>
      </c>
      <c r="Y443" s="77" t="str" cm="1">
        <f t="array" ref="Y443">_xlfn.IFS(R443&gt;2000000,"For Publication",R443&gt;100000,"PID",R443&gt;30000,"RFQ",TRUE,"Transactional")</f>
        <v>RFQ</v>
      </c>
      <c r="Z443" s="24" t="s">
        <v>101</v>
      </c>
      <c r="AA443" s="32">
        <v>3</v>
      </c>
      <c r="AB443" s="24">
        <v>0</v>
      </c>
      <c r="AC443" s="25">
        <v>43676</v>
      </c>
      <c r="AD443" s="24" t="s">
        <v>1066</v>
      </c>
      <c r="AE443" s="24">
        <v>0</v>
      </c>
      <c r="AF443" s="24"/>
      <c r="AG443" s="24"/>
      <c r="AH443" s="24" t="s">
        <v>60</v>
      </c>
      <c r="AI443" s="24"/>
      <c r="AJ443" s="24" t="s">
        <v>60</v>
      </c>
      <c r="AK443" s="24"/>
      <c r="AL443" s="24"/>
      <c r="AM443" s="24"/>
      <c r="AN443" s="24"/>
      <c r="AO443" s="24"/>
      <c r="AP443" s="24" t="s">
        <v>60</v>
      </c>
      <c r="AQ443" s="24"/>
      <c r="AR443" s="24"/>
      <c r="AS443" s="89">
        <f t="shared" si="92"/>
        <v>3</v>
      </c>
      <c r="AT443" s="24" t="s">
        <v>1928</v>
      </c>
    </row>
    <row r="444" spans="1:46" x14ac:dyDescent="0.5">
      <c r="A444" s="24">
        <v>504</v>
      </c>
      <c r="B444" s="24"/>
      <c r="C444" s="24"/>
      <c r="D444" s="24" t="s">
        <v>1929</v>
      </c>
      <c r="E444" s="24" t="s">
        <v>1930</v>
      </c>
      <c r="F444" s="77" t="str">
        <f t="shared" si="81"/>
        <v>ANGLIAN WATER BUSINESS (NATIONAL) LTD T/A WAVE</v>
      </c>
      <c r="G444" s="24" t="s">
        <v>1931</v>
      </c>
      <c r="H444" s="24" t="s">
        <v>981</v>
      </c>
      <c r="I444" s="24" t="s">
        <v>981</v>
      </c>
      <c r="J444" s="24" t="s">
        <v>107</v>
      </c>
      <c r="K444" s="24" t="s">
        <v>982</v>
      </c>
      <c r="L444" s="25">
        <v>43586</v>
      </c>
      <c r="M444" s="25">
        <v>44681</v>
      </c>
      <c r="N444" s="81">
        <f t="shared" si="91"/>
        <v>44681</v>
      </c>
      <c r="O444" s="77" t="str">
        <f ca="1">IF(N444&lt;TODAY(),"Expired","Live")</f>
        <v>Expired</v>
      </c>
      <c r="P444" s="77" t="str" cm="1">
        <f t="array" aca="1" ref="P444" ca="1">_xlfn.IFS((N444-TODAY())&gt;=547,"06 Expires over 18 months",(N444-TODAY())&gt;=365,"05 Expires in 18 months",(N444-TODAY())&gt;=183,"04 Expires in 12 months",(N444-TODAY())&gt;=92,"03 Expires in 6 months",(N444-TODAY())&gt;=31,"02 Expires in 3 months",(N444-TODAY())&gt;=0,"01 Expires in 30 days",(N444-TODAY())&gt;=-31,"01 Expired last 30 days",(N444-TODAY())&gt;=-92,"02 Expired last 3 months",(N444-TODAY())&gt;=-183,"03 Expired last 6 months",(N444-TODAY())&gt;=-365,"04 Expired last 12 months",(N444-TODAY())&gt;=-547,"05 Expired last 18 months",TRUE,"06 Expired over 18 months")</f>
        <v>06 Expired over 18 months</v>
      </c>
      <c r="Q444" s="65">
        <v>810000</v>
      </c>
      <c r="R444" s="84">
        <f>MAX(Q444,Q444*N(AS444)/12)</f>
        <v>2362500</v>
      </c>
      <c r="S444" s="77" t="str" cm="1">
        <f t="array" ref="S444">_xlfn.IFS(R444&gt;5000000,"Gold",R444&gt;=500000,"Silver",R444&gt;30000,"Bronze",TRUE,"Transactional")</f>
        <v>Silver</v>
      </c>
      <c r="T444" s="24" t="s">
        <v>54</v>
      </c>
      <c r="U444" s="101" t="s">
        <v>116</v>
      </c>
      <c r="V444" s="101" t="s">
        <v>70</v>
      </c>
      <c r="W444" s="77" t="str">
        <f t="shared" si="82"/>
        <v>No</v>
      </c>
      <c r="X444" s="77" t="str">
        <f>IFERROR(_xlfn.XLOOKUP(J444&amp;"||"&amp;K444,'Mapping Ref.'!$J$2:$J$538,'Mapping Ref.'!$K$2:$K$538),"")</f>
        <v>Construction &amp; Estates</v>
      </c>
      <c r="Y444" s="77" t="str" cm="1">
        <f t="array" ref="Y444">_xlfn.IFS(R444&gt;2000000,"For Publication",R444&gt;100000,"PID",R444&gt;30000,"RFQ",TRUE,"Transactional")</f>
        <v>For Publication</v>
      </c>
      <c r="Z444" s="24" t="s">
        <v>57</v>
      </c>
      <c r="AA444" s="32">
        <v>36</v>
      </c>
      <c r="AB444" s="24">
        <v>0</v>
      </c>
      <c r="AC444" s="25">
        <v>43676</v>
      </c>
      <c r="AD444" s="24" t="s">
        <v>58</v>
      </c>
      <c r="AE444" s="24">
        <v>1309</v>
      </c>
      <c r="AF444" s="24"/>
      <c r="AG444" s="24"/>
      <c r="AH444" s="24" t="s">
        <v>60</v>
      </c>
      <c r="AI444" s="24"/>
      <c r="AJ444" s="24" t="s">
        <v>60</v>
      </c>
      <c r="AK444" s="24"/>
      <c r="AL444" s="24"/>
      <c r="AM444" s="24"/>
      <c r="AN444" s="24"/>
      <c r="AO444" s="24"/>
      <c r="AP444" s="24" t="s">
        <v>59</v>
      </c>
      <c r="AQ444" s="24"/>
      <c r="AR444" s="24"/>
      <c r="AS444" s="89">
        <f t="shared" si="92"/>
        <v>35</v>
      </c>
      <c r="AT444" s="24" t="s">
        <v>1932</v>
      </c>
    </row>
    <row r="445" spans="1:46" x14ac:dyDescent="0.5">
      <c r="A445" s="24">
        <v>505</v>
      </c>
      <c r="B445" s="24"/>
      <c r="C445" s="24" t="s">
        <v>77</v>
      </c>
      <c r="D445" s="24" t="s">
        <v>1933</v>
      </c>
      <c r="E445" s="24" t="s">
        <v>1934</v>
      </c>
      <c r="F445" s="77" t="str">
        <f t="shared" si="81"/>
        <v>EXPERIAN LTD</v>
      </c>
      <c r="G445" s="24" t="s">
        <v>1935</v>
      </c>
      <c r="H445" s="24" t="s">
        <v>754</v>
      </c>
      <c r="I445" s="24" t="s">
        <v>754</v>
      </c>
      <c r="J445" s="24" t="s">
        <v>52</v>
      </c>
      <c r="K445" s="24" t="s">
        <v>53</v>
      </c>
      <c r="L445" s="25">
        <v>43588</v>
      </c>
      <c r="M445" s="25">
        <v>45053</v>
      </c>
      <c r="N445" s="81">
        <f t="shared" si="91"/>
        <v>45053</v>
      </c>
      <c r="O445" s="77" t="str">
        <f ca="1">IF(N445&lt;TODAY(),"Expired","Live")</f>
        <v>Expired</v>
      </c>
      <c r="P445" s="77" t="str" cm="1">
        <f t="array" aca="1" ref="P445" ca="1">_xlfn.IFS((N445-TODAY())&gt;=547,"06 Expires over 18 months",(N445-TODAY())&gt;=365,"05 Expires in 18 months",(N445-TODAY())&gt;=183,"04 Expires in 12 months",(N445-TODAY())&gt;=92,"03 Expires in 6 months",(N445-TODAY())&gt;=31,"02 Expires in 3 months",(N445-TODAY())&gt;=0,"01 Expires in 30 days",(N445-TODAY())&gt;=-31,"01 Expired last 30 days",(N445-TODAY())&gt;=-92,"02 Expired last 3 months",(N445-TODAY())&gt;=-183,"03 Expired last 6 months",(N445-TODAY())&gt;=-365,"04 Expired last 12 months",(N445-TODAY())&gt;=-547,"05 Expired last 18 months",TRUE,"06 Expired over 18 months")</f>
        <v>06 Expired over 18 months</v>
      </c>
      <c r="Q445" s="65">
        <v>740</v>
      </c>
      <c r="R445" s="84">
        <f>MAX(Q445,Q445*N(AS445)/12)</f>
        <v>2960</v>
      </c>
      <c r="S445" s="77" t="str" cm="1">
        <f t="array" ref="S445">_xlfn.IFS(R445&gt;5000000,"Gold",R445&gt;=500000,"Silver",R445&gt;30000,"Bronze",TRUE,"Transactional")</f>
        <v>Transactional</v>
      </c>
      <c r="T445" s="24" t="s">
        <v>54</v>
      </c>
      <c r="U445" s="101" t="s">
        <v>116</v>
      </c>
      <c r="V445" s="101" t="s">
        <v>569</v>
      </c>
      <c r="W445" s="77" t="str">
        <f t="shared" si="82"/>
        <v>No</v>
      </c>
      <c r="X445" s="77" t="str">
        <f>IFERROR(_xlfn.XLOOKUP(J445&amp;"||"&amp;K445,'Mapping Ref.'!$J$2:$J$538,'Mapping Ref.'!$K$2:$K$538),"")</f>
        <v>Corporate</v>
      </c>
      <c r="Y445" s="77" t="str" cm="1">
        <f t="array" ref="Y445">_xlfn.IFS(R445&gt;2000000,"For Publication",R445&gt;100000,"PID",R445&gt;30000,"RFQ",TRUE,"Transactional")</f>
        <v>Transactional</v>
      </c>
      <c r="Z445" s="24" t="s">
        <v>86</v>
      </c>
      <c r="AA445" s="32">
        <v>12</v>
      </c>
      <c r="AB445" s="24">
        <v>0</v>
      </c>
      <c r="AC445" s="25">
        <v>43677</v>
      </c>
      <c r="AD445" s="24" t="s">
        <v>58</v>
      </c>
      <c r="AE445" s="24"/>
      <c r="AF445" s="24"/>
      <c r="AG445" s="24"/>
      <c r="AH445" s="24" t="s">
        <v>60</v>
      </c>
      <c r="AI445" s="24"/>
      <c r="AJ445" s="24" t="s">
        <v>60</v>
      </c>
      <c r="AK445" s="24"/>
      <c r="AL445" s="24"/>
      <c r="AM445" s="24"/>
      <c r="AN445" s="24"/>
      <c r="AO445" s="24"/>
      <c r="AP445" s="24" t="s">
        <v>60</v>
      </c>
      <c r="AQ445" s="24"/>
      <c r="AR445" s="24"/>
      <c r="AS445" s="89">
        <f t="shared" si="92"/>
        <v>48</v>
      </c>
      <c r="AT445" s="24" t="s">
        <v>1936</v>
      </c>
    </row>
    <row r="446" spans="1:46" x14ac:dyDescent="0.5">
      <c r="A446" s="24">
        <v>506</v>
      </c>
      <c r="B446" s="24"/>
      <c r="C446" s="24" t="s">
        <v>77</v>
      </c>
      <c r="D446" s="24" t="s">
        <v>1937</v>
      </c>
      <c r="E446" s="24" t="s">
        <v>1938</v>
      </c>
      <c r="F446" s="77" t="str">
        <f t="shared" si="81"/>
        <v>POTTER RAPER PARTNERSHIP</v>
      </c>
      <c r="G446" s="24" t="s">
        <v>1939</v>
      </c>
      <c r="H446" s="24" t="s">
        <v>1940</v>
      </c>
      <c r="I446" s="24" t="s">
        <v>1941</v>
      </c>
      <c r="J446" s="24" t="s">
        <v>107</v>
      </c>
      <c r="K446" s="24" t="s">
        <v>1942</v>
      </c>
      <c r="L446" s="25">
        <v>43685</v>
      </c>
      <c r="M446" s="25">
        <v>44415</v>
      </c>
      <c r="N446" s="81">
        <f t="shared" si="91"/>
        <v>44415</v>
      </c>
      <c r="O446" s="77" t="str">
        <f ca="1">IF(N446&lt;TODAY(),"Expired","Live")</f>
        <v>Expired</v>
      </c>
      <c r="P446" s="77" t="str" cm="1">
        <f t="array" aca="1" ref="P446" ca="1">_xlfn.IFS((N446-TODAY())&gt;=547,"06 Expires over 18 months",(N446-TODAY())&gt;=365,"05 Expires in 18 months",(N446-TODAY())&gt;=183,"04 Expires in 12 months",(N446-TODAY())&gt;=92,"03 Expires in 6 months",(N446-TODAY())&gt;=31,"02 Expires in 3 months",(N446-TODAY())&gt;=0,"01 Expires in 30 days",(N446-TODAY())&gt;=-31,"01 Expired last 30 days",(N446-TODAY())&gt;=-92,"02 Expired last 3 months",(N446-TODAY())&gt;=-183,"03 Expired last 6 months",(N446-TODAY())&gt;=-365,"04 Expired last 12 months",(N446-TODAY())&gt;=-547,"05 Expired last 18 months",TRUE,"06 Expired over 18 months")</f>
        <v>06 Expired over 18 months</v>
      </c>
      <c r="Q446" s="104"/>
      <c r="R446" s="84">
        <v>0</v>
      </c>
      <c r="S446" s="77" t="str" cm="1">
        <f t="array" ref="S446">_xlfn.IFS(R446&gt;5000000,"Gold",R446&gt;=500000,"Silver",R446&gt;30000,"Bronze",TRUE,"Transactional")</f>
        <v>Transactional</v>
      </c>
      <c r="T446" s="24" t="s">
        <v>122</v>
      </c>
      <c r="U446" s="101" t="s">
        <v>109</v>
      </c>
      <c r="V446" s="101" t="s">
        <v>1022</v>
      </c>
      <c r="W446" s="77" t="str">
        <f t="shared" si="82"/>
        <v>No</v>
      </c>
      <c r="X446" s="77" t="str">
        <f>IFERROR(_xlfn.XLOOKUP(J446&amp;"||"&amp;K446,'Mapping Ref.'!$J$2:$J$538,'Mapping Ref.'!$K$2:$K$538),"")</f>
        <v>Construction &amp; Estates</v>
      </c>
      <c r="Y446" s="77" t="str" cm="1">
        <f t="array" ref="Y446">_xlfn.IFS(R446&gt;2000000,"For Publication",R446&gt;100000,"PID",R446&gt;30000,"RFQ",TRUE,"Transactional")</f>
        <v>Transactional</v>
      </c>
      <c r="Z446" s="24" t="s">
        <v>86</v>
      </c>
      <c r="AA446" s="32">
        <v>24</v>
      </c>
      <c r="AB446" s="24">
        <v>0</v>
      </c>
      <c r="AC446" s="25">
        <v>43678</v>
      </c>
      <c r="AD446" s="24" t="s">
        <v>58</v>
      </c>
      <c r="AE446" s="24">
        <v>0</v>
      </c>
      <c r="AF446" s="24"/>
      <c r="AG446" s="24"/>
      <c r="AH446" s="24" t="s">
        <v>59</v>
      </c>
      <c r="AI446" s="24"/>
      <c r="AJ446" s="24" t="s">
        <v>60</v>
      </c>
      <c r="AK446" s="24"/>
      <c r="AL446" s="24"/>
      <c r="AM446" s="24"/>
      <c r="AN446" s="24"/>
      <c r="AO446" s="24"/>
      <c r="AP446" s="24" t="s">
        <v>59</v>
      </c>
      <c r="AQ446" s="24"/>
      <c r="AR446" s="24"/>
      <c r="AS446" s="89">
        <f t="shared" si="92"/>
        <v>23</v>
      </c>
      <c r="AT446" s="24" t="s">
        <v>1943</v>
      </c>
    </row>
    <row r="447" spans="1:46" x14ac:dyDescent="0.5">
      <c r="A447" s="24">
        <v>508</v>
      </c>
      <c r="B447" s="24"/>
      <c r="C447" s="24"/>
      <c r="D447" s="24" t="s">
        <v>1944</v>
      </c>
      <c r="E447" s="24" t="s">
        <v>1945</v>
      </c>
      <c r="F447" s="77" t="str">
        <f t="shared" si="81"/>
        <v>TBAP Multi-Academy Trust</v>
      </c>
      <c r="G447" s="24" t="s">
        <v>1946</v>
      </c>
      <c r="H447" s="24" t="s">
        <v>1947</v>
      </c>
      <c r="I447" s="24" t="s">
        <v>1947</v>
      </c>
      <c r="J447" s="24" t="s">
        <v>190</v>
      </c>
      <c r="K447" s="24" t="s">
        <v>1948</v>
      </c>
      <c r="L447" s="25">
        <v>43683</v>
      </c>
      <c r="M447" s="25">
        <v>45510</v>
      </c>
      <c r="N447" s="81">
        <f t="shared" si="91"/>
        <v>45875</v>
      </c>
      <c r="O447" s="77" t="s">
        <v>712</v>
      </c>
      <c r="P447" s="77" t="str" cm="1">
        <f t="array" aca="1" ref="P447" ca="1">_xlfn.IFS((N447-TODAY())&gt;=547,"06 Expires over 18 months",(N447-TODAY())&gt;=365,"05 Expires in 18 months",(N447-TODAY())&gt;=183,"04 Expires in 12 months",(N447-TODAY())&gt;=92,"03 Expires in 6 months",(N447-TODAY())&gt;=31,"02 Expires in 3 months",(N447-TODAY())&gt;=0,"01 Expires in 30 days",(N447-TODAY())&gt;=-31,"01 Expired last 30 days",(N447-TODAY())&gt;=-92,"02 Expired last 3 months",(N447-TODAY())&gt;=-183,"03 Expired last 6 months",(N447-TODAY())&gt;=-365,"04 Expired last 12 months",(N447-TODAY())&gt;=-547,"05 Expired last 18 months",TRUE,"06 Expired over 18 months")</f>
        <v>05 Expired last 18 months</v>
      </c>
      <c r="Q447" s="65">
        <v>24000</v>
      </c>
      <c r="R447" s="84">
        <f t="shared" ref="R447:R485" si="93">MAX(Q447,Q447*N(AS447)/12)</f>
        <v>144000</v>
      </c>
      <c r="S447" s="77" t="str" cm="1">
        <f t="array" ref="S447">_xlfn.IFS(R447&gt;5000000,"Gold",R447&gt;=500000,"Silver",R447&gt;30000,"Bronze",TRUE,"Transactional")</f>
        <v>Bronze</v>
      </c>
      <c r="T447" s="24" t="s">
        <v>54</v>
      </c>
      <c r="U447" s="101" t="s">
        <v>393</v>
      </c>
      <c r="V447" s="101" t="s">
        <v>1151</v>
      </c>
      <c r="W447" s="77" t="str">
        <f t="shared" si="82"/>
        <v>Yes</v>
      </c>
      <c r="X447" s="77" t="str">
        <f>IFERROR(_xlfn.XLOOKUP(J447&amp;"||"&amp;K447,'Mapping Ref.'!$J$2:$J$538,'Mapping Ref.'!$K$2:$K$538),"")</f>
        <v>Childrens &amp; Adults</v>
      </c>
      <c r="Y447" s="77" t="str" cm="1">
        <f t="array" ref="Y447">_xlfn.IFS(R447&gt;2000000,"For Publication",R447&gt;100000,"PID",R447&gt;30000,"RFQ",TRUE,"Transactional")</f>
        <v>PID</v>
      </c>
      <c r="Z447" s="24" t="s">
        <v>86</v>
      </c>
      <c r="AA447" s="32">
        <v>60</v>
      </c>
      <c r="AB447" s="24">
        <v>12</v>
      </c>
      <c r="AC447" s="25">
        <v>43683</v>
      </c>
      <c r="AD447" s="24" t="s">
        <v>102</v>
      </c>
      <c r="AE447" s="24">
        <v>0</v>
      </c>
      <c r="AF447" s="24"/>
      <c r="AG447" s="24"/>
      <c r="AH447" s="24" t="s">
        <v>60</v>
      </c>
      <c r="AI447" s="24"/>
      <c r="AJ447" s="24" t="s">
        <v>60</v>
      </c>
      <c r="AK447" s="24"/>
      <c r="AL447" s="24"/>
      <c r="AM447" s="24"/>
      <c r="AN447" s="24"/>
      <c r="AO447" s="24">
        <v>0</v>
      </c>
      <c r="AP447" s="24" t="s">
        <v>60</v>
      </c>
      <c r="AQ447" s="24"/>
      <c r="AR447" s="24"/>
      <c r="AS447" s="89">
        <f t="shared" si="92"/>
        <v>72</v>
      </c>
      <c r="AT447" s="24" t="s">
        <v>1944</v>
      </c>
    </row>
    <row r="448" spans="1:46" x14ac:dyDescent="0.5">
      <c r="A448" s="24">
        <v>509</v>
      </c>
      <c r="B448" s="24" t="s">
        <v>340</v>
      </c>
      <c r="C448" s="24"/>
      <c r="D448" s="24" t="s">
        <v>1949</v>
      </c>
      <c r="E448" s="24" t="s">
        <v>1950</v>
      </c>
      <c r="F448" s="77" t="str">
        <f t="shared" si="81"/>
        <v>ORCHARD HILL COLLEGE</v>
      </c>
      <c r="G448" s="24" t="s">
        <v>1949</v>
      </c>
      <c r="H448" s="24" t="s">
        <v>1046</v>
      </c>
      <c r="I448" s="24" t="s">
        <v>1046</v>
      </c>
      <c r="J448" s="24" t="s">
        <v>190</v>
      </c>
      <c r="K448" s="24" t="s">
        <v>467</v>
      </c>
      <c r="L448" s="25">
        <v>43678</v>
      </c>
      <c r="M448" s="25">
        <v>44074</v>
      </c>
      <c r="N448" s="81">
        <f t="shared" si="91"/>
        <v>44439</v>
      </c>
      <c r="O448" s="77" t="str">
        <f t="shared" ref="O448:O485" ca="1" si="94">IF(N448&lt;TODAY(),"Expired","Live")</f>
        <v>Expired</v>
      </c>
      <c r="P448" s="77" t="str" cm="1">
        <f t="array" aca="1" ref="P448" ca="1">_xlfn.IFS((N448-TODAY())&gt;=547,"06 Expires over 18 months",(N448-TODAY())&gt;=365,"05 Expires in 18 months",(N448-TODAY())&gt;=183,"04 Expires in 12 months",(N448-TODAY())&gt;=92,"03 Expires in 6 months",(N448-TODAY())&gt;=31,"02 Expires in 3 months",(N448-TODAY())&gt;=0,"01 Expires in 30 days",(N448-TODAY())&gt;=-31,"01 Expired last 30 days",(N448-TODAY())&gt;=-92,"02 Expired last 3 months",(N448-TODAY())&gt;=-183,"03 Expired last 6 months",(N448-TODAY())&gt;=-365,"04 Expired last 12 months",(N448-TODAY())&gt;=-547,"05 Expired last 18 months",TRUE,"06 Expired over 18 months")</f>
        <v>06 Expired over 18 months</v>
      </c>
      <c r="Q448" s="65">
        <v>44500</v>
      </c>
      <c r="R448" s="84">
        <f t="shared" si="93"/>
        <v>89000</v>
      </c>
      <c r="S448" s="77" t="str" cm="1">
        <f t="array" ref="S448">_xlfn.IFS(R448&gt;5000000,"Gold",R448&gt;=500000,"Silver",R448&gt;30000,"Bronze",TRUE,"Transactional")</f>
        <v>Bronze</v>
      </c>
      <c r="T448" s="24" t="s">
        <v>54</v>
      </c>
      <c r="U448" s="101" t="s">
        <v>366</v>
      </c>
      <c r="V448" s="101" t="s">
        <v>853</v>
      </c>
      <c r="W448" s="77" t="str">
        <f t="shared" si="82"/>
        <v>Yes</v>
      </c>
      <c r="X448" s="77" t="str">
        <f>IFERROR(_xlfn.XLOOKUP(J448&amp;"||"&amp;K448,'Mapping Ref.'!$J$2:$J$538,'Mapping Ref.'!$K$2:$K$538),"")</f>
        <v>Childrens &amp; Adults</v>
      </c>
      <c r="Y448" s="77" t="str" cm="1">
        <f t="array" ref="Y448">_xlfn.IFS(R448&gt;2000000,"For Publication",R448&gt;100000,"PID",R448&gt;30000,"RFQ",TRUE,"Transactional")</f>
        <v>RFQ</v>
      </c>
      <c r="Z448" s="24" t="s">
        <v>101</v>
      </c>
      <c r="AA448" s="32">
        <v>12</v>
      </c>
      <c r="AB448" s="24">
        <v>12</v>
      </c>
      <c r="AC448" s="25">
        <v>43686</v>
      </c>
      <c r="AD448" s="24" t="s">
        <v>1066</v>
      </c>
      <c r="AE448" s="24"/>
      <c r="AF448" s="24"/>
      <c r="AG448" s="24"/>
      <c r="AH448" s="24" t="s">
        <v>60</v>
      </c>
      <c r="AI448" s="24"/>
      <c r="AJ448" s="24" t="s">
        <v>60</v>
      </c>
      <c r="AK448" s="24"/>
      <c r="AL448" s="24"/>
      <c r="AM448" s="24"/>
      <c r="AN448" s="24"/>
      <c r="AO448" s="24"/>
      <c r="AP448" s="24" t="s">
        <v>60</v>
      </c>
      <c r="AQ448" s="24"/>
      <c r="AR448" s="24"/>
      <c r="AS448" s="89">
        <f t="shared" si="92"/>
        <v>24</v>
      </c>
      <c r="AT448" s="24" t="s">
        <v>1951</v>
      </c>
    </row>
    <row r="449" spans="1:46" x14ac:dyDescent="0.5">
      <c r="A449" s="24">
        <v>510</v>
      </c>
      <c r="B449" s="24"/>
      <c r="C449" s="24"/>
      <c r="D449" s="24" t="s">
        <v>1952</v>
      </c>
      <c r="E449" s="24" t="s">
        <v>1953</v>
      </c>
      <c r="F449" s="77" t="str">
        <f t="shared" si="81"/>
        <v>GREENFORD NORTHOLT &amp; PERIVALE FORUM</v>
      </c>
      <c r="G449" s="24" t="s">
        <v>1954</v>
      </c>
      <c r="H449" s="24" t="s">
        <v>972</v>
      </c>
      <c r="I449" s="24" t="s">
        <v>972</v>
      </c>
      <c r="J449" s="24" t="s">
        <v>107</v>
      </c>
      <c r="K449" s="24" t="s">
        <v>817</v>
      </c>
      <c r="L449" s="25">
        <v>43678</v>
      </c>
      <c r="M449" s="25">
        <v>43921</v>
      </c>
      <c r="N449" s="81">
        <f t="shared" si="91"/>
        <v>44286</v>
      </c>
      <c r="O449" s="77" t="str">
        <f t="shared" ca="1" si="94"/>
        <v>Expired</v>
      </c>
      <c r="P449" s="77" t="str" cm="1">
        <f t="array" aca="1" ref="P449" ca="1">_xlfn.IFS((N449-TODAY())&gt;=547,"06 Expires over 18 months",(N449-TODAY())&gt;=365,"05 Expires in 18 months",(N449-TODAY())&gt;=183,"04 Expires in 12 months",(N449-TODAY())&gt;=92,"03 Expires in 6 months",(N449-TODAY())&gt;=31,"02 Expires in 3 months",(N449-TODAY())&gt;=0,"01 Expires in 30 days",(N449-TODAY())&gt;=-31,"01 Expired last 30 days",(N449-TODAY())&gt;=-92,"02 Expired last 3 months",(N449-TODAY())&gt;=-183,"03 Expired last 6 months",(N449-TODAY())&gt;=-365,"04 Expired last 12 months",(N449-TODAY())&gt;=-547,"05 Expired last 18 months",TRUE,"06 Expired over 18 months")</f>
        <v>06 Expired over 18 months</v>
      </c>
      <c r="Q449" s="65">
        <v>55000</v>
      </c>
      <c r="R449" s="84">
        <f t="shared" si="93"/>
        <v>87083.333333333328</v>
      </c>
      <c r="S449" s="77" t="str" cm="1">
        <f t="array" ref="S449">_xlfn.IFS(R449&gt;5000000,"Gold",R449&gt;=500000,"Silver",R449&gt;30000,"Bronze",TRUE,"Transactional")</f>
        <v>Bronze</v>
      </c>
      <c r="T449" s="24" t="s">
        <v>54</v>
      </c>
      <c r="U449" s="101" t="s">
        <v>84</v>
      </c>
      <c r="V449" s="101" t="s">
        <v>727</v>
      </c>
      <c r="W449" s="77" t="str">
        <f t="shared" si="82"/>
        <v>Yes</v>
      </c>
      <c r="X449" s="77" t="str">
        <f>IFERROR(_xlfn.XLOOKUP(J449&amp;"||"&amp;K449,'Mapping Ref.'!$J$2:$J$538,'Mapping Ref.'!$K$2:$K$538),"")</f>
        <v>Construction &amp; Estates</v>
      </c>
      <c r="Y449" s="77" t="str" cm="1">
        <f t="array" ref="Y449">_xlfn.IFS(R449&gt;2000000,"For Publication",R449&gt;100000,"PID",R449&gt;30000,"RFQ",TRUE,"Transactional")</f>
        <v>RFQ</v>
      </c>
      <c r="Z449" s="24" t="s">
        <v>86</v>
      </c>
      <c r="AA449" s="32">
        <v>12</v>
      </c>
      <c r="AB449" s="24">
        <v>12</v>
      </c>
      <c r="AC449" s="25">
        <v>43688</v>
      </c>
      <c r="AD449" s="24" t="s">
        <v>58</v>
      </c>
      <c r="AE449" s="24">
        <v>28348</v>
      </c>
      <c r="AF449" s="24"/>
      <c r="AG449" s="24"/>
      <c r="AH449" s="24" t="s">
        <v>59</v>
      </c>
      <c r="AI449" s="24"/>
      <c r="AJ449" s="24" t="s">
        <v>59</v>
      </c>
      <c r="AK449" s="24"/>
      <c r="AL449" s="24"/>
      <c r="AM449" s="24"/>
      <c r="AN449" s="24"/>
      <c r="AO449" s="24">
        <v>0</v>
      </c>
      <c r="AP449" s="24" t="s">
        <v>60</v>
      </c>
      <c r="AQ449" s="24"/>
      <c r="AR449" s="24"/>
      <c r="AS449" s="89">
        <f t="shared" si="92"/>
        <v>19</v>
      </c>
      <c r="AT449" s="24" t="s">
        <v>1955</v>
      </c>
    </row>
    <row r="450" spans="1:46" x14ac:dyDescent="0.5">
      <c r="A450" s="24">
        <v>511</v>
      </c>
      <c r="B450" s="24"/>
      <c r="C450" s="24"/>
      <c r="D450" s="24" t="s">
        <v>1890</v>
      </c>
      <c r="E450" s="24" t="s">
        <v>1891</v>
      </c>
      <c r="F450" s="77" t="str">
        <f t="shared" ref="F450:F513" si="95">IF(AT450&lt;&gt;"",AT450,G450)</f>
        <v>KM MANAGEMENT AND CONSULTANCY LTD</v>
      </c>
      <c r="G450" s="24" t="s">
        <v>1956</v>
      </c>
      <c r="H450" s="24" t="s">
        <v>1355</v>
      </c>
      <c r="I450" s="24" t="s">
        <v>1355</v>
      </c>
      <c r="J450" s="24" t="s">
        <v>190</v>
      </c>
      <c r="K450" s="24" t="s">
        <v>755</v>
      </c>
      <c r="L450" s="25">
        <v>43690</v>
      </c>
      <c r="M450" s="25">
        <v>44440</v>
      </c>
      <c r="N450" s="81">
        <f t="shared" si="91"/>
        <v>44440</v>
      </c>
      <c r="O450" s="77" t="str">
        <f t="shared" ca="1" si="94"/>
        <v>Expired</v>
      </c>
      <c r="P450" s="77" t="str" cm="1">
        <f t="array" aca="1" ref="P450" ca="1">_xlfn.IFS((N450-TODAY())&gt;=547,"06 Expires over 18 months",(N450-TODAY())&gt;=365,"05 Expires in 18 months",(N450-TODAY())&gt;=183,"04 Expires in 12 months",(N450-TODAY())&gt;=92,"03 Expires in 6 months",(N450-TODAY())&gt;=31,"02 Expires in 3 months",(N450-TODAY())&gt;=0,"01 Expires in 30 days",(N450-TODAY())&gt;=-31,"01 Expired last 30 days",(N450-TODAY())&gt;=-92,"02 Expired last 3 months",(N450-TODAY())&gt;=-183,"03 Expired last 6 months",(N450-TODAY())&gt;=-365,"04 Expired last 12 months",(N450-TODAY())&gt;=-547,"05 Expired last 18 months",TRUE,"06 Expired over 18 months")</f>
        <v>06 Expired over 18 months</v>
      </c>
      <c r="Q450" s="65">
        <v>20000</v>
      </c>
      <c r="R450" s="84">
        <f t="shared" si="93"/>
        <v>40000</v>
      </c>
      <c r="S450" s="77" t="str" cm="1">
        <f t="array" ref="S450">_xlfn.IFS(R450&gt;5000000,"Gold",R450&gt;=500000,"Silver",R450&gt;30000,"Bronze",TRUE,"Transactional")</f>
        <v>Bronze</v>
      </c>
      <c r="T450" s="24" t="s">
        <v>54</v>
      </c>
      <c r="U450" s="101" t="s">
        <v>190</v>
      </c>
      <c r="V450" s="101" t="s">
        <v>1742</v>
      </c>
      <c r="W450" s="77" t="str">
        <f t="shared" ref="W450:W513" si="96">IF(AB450&gt;0,"Yes","No")</f>
        <v>No</v>
      </c>
      <c r="X450" s="77" t="str">
        <f>IFERROR(_xlfn.XLOOKUP(J450&amp;"||"&amp;K450,'Mapping Ref.'!$J$2:$J$538,'Mapping Ref.'!$K$2:$K$538),"")</f>
        <v>Childrens &amp; Adults</v>
      </c>
      <c r="Y450" s="77" t="str" cm="1">
        <f t="array" ref="Y450">_xlfn.IFS(R450&gt;2000000,"For Publication",R450&gt;100000,"PID",R450&gt;30000,"RFQ",TRUE,"Transactional")</f>
        <v>RFQ</v>
      </c>
      <c r="Z450" s="24" t="s">
        <v>101</v>
      </c>
      <c r="AA450" s="32">
        <v>24</v>
      </c>
      <c r="AB450" s="24">
        <v>0</v>
      </c>
      <c r="AC450" s="25">
        <v>43690</v>
      </c>
      <c r="AD450" s="24" t="s">
        <v>58</v>
      </c>
      <c r="AE450" s="24">
        <v>0</v>
      </c>
      <c r="AF450" s="24"/>
      <c r="AG450" s="24"/>
      <c r="AH450" s="24" t="s">
        <v>59</v>
      </c>
      <c r="AI450" s="24"/>
      <c r="AJ450" s="24" t="s">
        <v>60</v>
      </c>
      <c r="AK450" s="24"/>
      <c r="AL450" s="24"/>
      <c r="AM450" s="24"/>
      <c r="AN450" s="24"/>
      <c r="AO450" s="24">
        <v>0</v>
      </c>
      <c r="AP450" s="24" t="s">
        <v>60</v>
      </c>
      <c r="AQ450" s="24"/>
      <c r="AR450" s="24"/>
      <c r="AS450" s="89">
        <f t="shared" si="92"/>
        <v>24</v>
      </c>
      <c r="AT450" s="24" t="s">
        <v>1957</v>
      </c>
    </row>
    <row r="451" spans="1:46" x14ac:dyDescent="0.5">
      <c r="A451" s="24">
        <v>512</v>
      </c>
      <c r="B451" s="24"/>
      <c r="C451" s="24"/>
      <c r="D451" s="24" t="s">
        <v>1958</v>
      </c>
      <c r="E451" s="24" t="s">
        <v>1959</v>
      </c>
      <c r="F451" s="77" t="str">
        <f t="shared" si="95"/>
        <v>BODET LIMITED</v>
      </c>
      <c r="G451" s="24" t="s">
        <v>1960</v>
      </c>
      <c r="H451" s="24" t="s">
        <v>963</v>
      </c>
      <c r="I451" s="24" t="s">
        <v>1128</v>
      </c>
      <c r="J451" s="24" t="s">
        <v>190</v>
      </c>
      <c r="K451" s="24" t="s">
        <v>920</v>
      </c>
      <c r="L451" s="25">
        <v>43691</v>
      </c>
      <c r="M451" s="25">
        <v>44058</v>
      </c>
      <c r="N451" s="81">
        <f t="shared" si="91"/>
        <v>44423</v>
      </c>
      <c r="O451" s="77" t="str">
        <f t="shared" ca="1" si="94"/>
        <v>Expired</v>
      </c>
      <c r="P451" s="77" t="str" cm="1">
        <f t="array" aca="1" ref="P451" ca="1">_xlfn.IFS((N451-TODAY())&gt;=547,"06 Expires over 18 months",(N451-TODAY())&gt;=365,"05 Expires in 18 months",(N451-TODAY())&gt;=183,"04 Expires in 12 months",(N451-TODAY())&gt;=92,"03 Expires in 6 months",(N451-TODAY())&gt;=31,"02 Expires in 3 months",(N451-TODAY())&gt;=0,"01 Expires in 30 days",(N451-TODAY())&gt;=-31,"01 Expired last 30 days",(N451-TODAY())&gt;=-92,"02 Expired last 3 months",(N451-TODAY())&gt;=-183,"03 Expired last 6 months",(N451-TODAY())&gt;=-365,"04 Expired last 12 months",(N451-TODAY())&gt;=-547,"05 Expired last 18 months",TRUE,"06 Expired over 18 months")</f>
        <v>06 Expired over 18 months</v>
      </c>
      <c r="Q451" s="65">
        <v>15000</v>
      </c>
      <c r="R451" s="84">
        <f t="shared" si="93"/>
        <v>30000</v>
      </c>
      <c r="S451" s="77" t="str" cm="1">
        <f t="array" ref="S451">_xlfn.IFS(R451&gt;5000000,"Gold",R451&gt;=500000,"Silver",R451&gt;30000,"Bronze",TRUE,"Transactional")</f>
        <v>Transactional</v>
      </c>
      <c r="T451" s="24" t="s">
        <v>54</v>
      </c>
      <c r="U451" s="101" t="s">
        <v>393</v>
      </c>
      <c r="V451" s="101" t="s">
        <v>1200</v>
      </c>
      <c r="W451" s="77" t="str">
        <f t="shared" si="96"/>
        <v>Yes</v>
      </c>
      <c r="X451" s="77" t="str">
        <f>IFERROR(_xlfn.XLOOKUP(J451&amp;"||"&amp;K451,'Mapping Ref.'!$J$2:$J$538,'Mapping Ref.'!$K$2:$K$538),"")</f>
        <v>Construction &amp; Estates</v>
      </c>
      <c r="Y451" s="77" t="str" cm="1">
        <f t="array" ref="Y451">_xlfn.IFS(R451&gt;2000000,"For Publication",R451&gt;100000,"PID",R451&gt;30000,"RFQ",TRUE,"Transactional")</f>
        <v>Transactional</v>
      </c>
      <c r="Z451" s="24" t="s">
        <v>101</v>
      </c>
      <c r="AA451" s="32">
        <v>12</v>
      </c>
      <c r="AB451" s="24">
        <v>12</v>
      </c>
      <c r="AC451" s="25">
        <v>43692</v>
      </c>
      <c r="AD451" s="24" t="s">
        <v>58</v>
      </c>
      <c r="AE451" s="24"/>
      <c r="AF451" s="24"/>
      <c r="AG451" s="24"/>
      <c r="AH451" s="24" t="s">
        <v>59</v>
      </c>
      <c r="AI451" s="24"/>
      <c r="AJ451" s="24" t="s">
        <v>60</v>
      </c>
      <c r="AK451" s="24"/>
      <c r="AL451" s="24"/>
      <c r="AM451" s="24"/>
      <c r="AN451" s="24"/>
      <c r="AO451" s="24">
        <v>0</v>
      </c>
      <c r="AP451" s="24" t="s">
        <v>60</v>
      </c>
      <c r="AQ451" s="24"/>
      <c r="AR451" s="24"/>
      <c r="AS451" s="89">
        <f t="shared" si="92"/>
        <v>24</v>
      </c>
      <c r="AT451" s="24" t="s">
        <v>1958</v>
      </c>
    </row>
    <row r="452" spans="1:46" x14ac:dyDescent="0.5">
      <c r="A452" s="24">
        <v>513</v>
      </c>
      <c r="B452" s="24"/>
      <c r="C452" s="24"/>
      <c r="D452" s="24" t="s">
        <v>1961</v>
      </c>
      <c r="E452" s="24" t="s">
        <v>1962</v>
      </c>
      <c r="F452" s="77" t="str">
        <f t="shared" si="95"/>
        <v>CENTRAL WASTE SERVICES LTD T/A SKIP IT</v>
      </c>
      <c r="G452" s="24" t="s">
        <v>1963</v>
      </c>
      <c r="H452" s="24" t="s">
        <v>1156</v>
      </c>
      <c r="I452" s="24" t="s">
        <v>1156</v>
      </c>
      <c r="J452" s="24" t="s">
        <v>190</v>
      </c>
      <c r="K452" s="24" t="s">
        <v>1157</v>
      </c>
      <c r="L452" s="25">
        <v>43692</v>
      </c>
      <c r="M452" s="25">
        <v>43921</v>
      </c>
      <c r="N452" s="81">
        <f t="shared" si="91"/>
        <v>44286</v>
      </c>
      <c r="O452" s="77" t="str">
        <f t="shared" ca="1" si="94"/>
        <v>Expired</v>
      </c>
      <c r="P452" s="77" t="str" cm="1">
        <f t="array" aca="1" ref="P452" ca="1">_xlfn.IFS((N452-TODAY())&gt;=547,"06 Expires over 18 months",(N452-TODAY())&gt;=365,"05 Expires in 18 months",(N452-TODAY())&gt;=183,"04 Expires in 12 months",(N452-TODAY())&gt;=92,"03 Expires in 6 months",(N452-TODAY())&gt;=31,"02 Expires in 3 months",(N452-TODAY())&gt;=0,"01 Expires in 30 days",(N452-TODAY())&gt;=-31,"01 Expired last 30 days",(N452-TODAY())&gt;=-92,"02 Expired last 3 months",(N452-TODAY())&gt;=-183,"03 Expired last 6 months",(N452-TODAY())&gt;=-365,"04 Expired last 12 months",(N452-TODAY())&gt;=-547,"05 Expired last 18 months",TRUE,"06 Expired over 18 months")</f>
        <v>06 Expired over 18 months</v>
      </c>
      <c r="Q452" s="65">
        <v>3000</v>
      </c>
      <c r="R452" s="84">
        <f t="shared" si="93"/>
        <v>4750</v>
      </c>
      <c r="S452" s="77" t="str" cm="1">
        <f t="array" ref="S452">_xlfn.IFS(R452&gt;5000000,"Gold",R452&gt;=500000,"Silver",R452&gt;30000,"Bronze",TRUE,"Transactional")</f>
        <v>Transactional</v>
      </c>
      <c r="T452" s="24" t="s">
        <v>54</v>
      </c>
      <c r="U452" s="101" t="s">
        <v>116</v>
      </c>
      <c r="V452" s="101" t="s">
        <v>70</v>
      </c>
      <c r="W452" s="77" t="str">
        <f t="shared" si="96"/>
        <v>Yes</v>
      </c>
      <c r="X452" s="77" t="str">
        <f>IFERROR(_xlfn.XLOOKUP(J452&amp;"||"&amp;K452,'Mapping Ref.'!$J$2:$J$538,'Mapping Ref.'!$K$2:$K$538),"")</f>
        <v>Childrens &amp; Adults</v>
      </c>
      <c r="Y452" s="77" t="str" cm="1">
        <f t="array" ref="Y452">_xlfn.IFS(R452&gt;2000000,"For Publication",R452&gt;100000,"PID",R452&gt;30000,"RFQ",TRUE,"Transactional")</f>
        <v>Transactional</v>
      </c>
      <c r="Z452" s="24" t="s">
        <v>101</v>
      </c>
      <c r="AA452" s="32">
        <v>12</v>
      </c>
      <c r="AB452" s="24">
        <v>12</v>
      </c>
      <c r="AC452" s="25">
        <v>43692</v>
      </c>
      <c r="AD452" s="24" t="s">
        <v>58</v>
      </c>
      <c r="AE452" s="24">
        <v>0</v>
      </c>
      <c r="AF452" s="24"/>
      <c r="AG452" s="24"/>
      <c r="AH452" s="24" t="s">
        <v>60</v>
      </c>
      <c r="AI452" s="24"/>
      <c r="AJ452" s="24" t="s">
        <v>60</v>
      </c>
      <c r="AK452" s="24"/>
      <c r="AL452" s="24"/>
      <c r="AM452" s="24"/>
      <c r="AN452" s="24"/>
      <c r="AO452" s="24">
        <v>0</v>
      </c>
      <c r="AP452" s="24" t="s">
        <v>60</v>
      </c>
      <c r="AQ452" s="24"/>
      <c r="AR452" s="24"/>
      <c r="AS452" s="89">
        <f t="shared" si="92"/>
        <v>19</v>
      </c>
      <c r="AT452" s="24" t="s">
        <v>1964</v>
      </c>
    </row>
    <row r="453" spans="1:46" x14ac:dyDescent="0.5">
      <c r="A453" s="24">
        <v>514</v>
      </c>
      <c r="B453" s="24"/>
      <c r="C453" s="24"/>
      <c r="D453" s="24" t="s">
        <v>1965</v>
      </c>
      <c r="E453" s="24" t="s">
        <v>1966</v>
      </c>
      <c r="F453" s="77" t="str">
        <f t="shared" si="95"/>
        <v>MIDDLESEX COMMUNITY FOOTBALL CENTRES LTD</v>
      </c>
      <c r="G453" s="24" t="s">
        <v>1967</v>
      </c>
      <c r="H453" s="24" t="s">
        <v>1156</v>
      </c>
      <c r="I453" s="24" t="s">
        <v>1156</v>
      </c>
      <c r="J453" s="24" t="s">
        <v>190</v>
      </c>
      <c r="K453" s="24" t="s">
        <v>1157</v>
      </c>
      <c r="L453" s="25">
        <v>43692</v>
      </c>
      <c r="M453" s="25">
        <v>43921</v>
      </c>
      <c r="N453" s="81">
        <f t="shared" si="91"/>
        <v>44286</v>
      </c>
      <c r="O453" s="77" t="str">
        <f t="shared" ca="1" si="94"/>
        <v>Expired</v>
      </c>
      <c r="P453" s="77" t="str" cm="1">
        <f t="array" aca="1" ref="P453" ca="1">_xlfn.IFS((N453-TODAY())&gt;=547,"06 Expires over 18 months",(N453-TODAY())&gt;=365,"05 Expires in 18 months",(N453-TODAY())&gt;=183,"04 Expires in 12 months",(N453-TODAY())&gt;=92,"03 Expires in 6 months",(N453-TODAY())&gt;=31,"02 Expires in 3 months",(N453-TODAY())&gt;=0,"01 Expires in 30 days",(N453-TODAY())&gt;=-31,"01 Expired last 30 days",(N453-TODAY())&gt;=-92,"02 Expired last 3 months",(N453-TODAY())&gt;=-183,"03 Expired last 6 months",(N453-TODAY())&gt;=-365,"04 Expired last 12 months",(N453-TODAY())&gt;=-547,"05 Expired last 18 months",TRUE,"06 Expired over 18 months")</f>
        <v>06 Expired over 18 months</v>
      </c>
      <c r="Q453" s="65">
        <v>750</v>
      </c>
      <c r="R453" s="84">
        <f t="shared" si="93"/>
        <v>1187.5</v>
      </c>
      <c r="S453" s="77" t="str" cm="1">
        <f t="array" ref="S453">_xlfn.IFS(R453&gt;5000000,"Gold",R453&gt;=500000,"Silver",R453&gt;30000,"Bronze",TRUE,"Transactional")</f>
        <v>Transactional</v>
      </c>
      <c r="T453" s="24" t="s">
        <v>54</v>
      </c>
      <c r="U453" s="101" t="s">
        <v>99</v>
      </c>
      <c r="V453" s="101" t="s">
        <v>100</v>
      </c>
      <c r="W453" s="77" t="str">
        <f t="shared" si="96"/>
        <v>Yes</v>
      </c>
      <c r="X453" s="77" t="str">
        <f>IFERROR(_xlfn.XLOOKUP(J453&amp;"||"&amp;K453,'Mapping Ref.'!$J$2:$J$538,'Mapping Ref.'!$K$2:$K$538),"")</f>
        <v>Childrens &amp; Adults</v>
      </c>
      <c r="Y453" s="77" t="str" cm="1">
        <f t="array" ref="Y453">_xlfn.IFS(R453&gt;2000000,"For Publication",R453&gt;100000,"PID",R453&gt;30000,"RFQ",TRUE,"Transactional")</f>
        <v>Transactional</v>
      </c>
      <c r="Z453" s="24" t="s">
        <v>101</v>
      </c>
      <c r="AA453" s="32">
        <v>12</v>
      </c>
      <c r="AB453" s="24">
        <v>12</v>
      </c>
      <c r="AC453" s="25">
        <v>43692</v>
      </c>
      <c r="AD453" s="24" t="s">
        <v>58</v>
      </c>
      <c r="AE453" s="24"/>
      <c r="AF453" s="24"/>
      <c r="AG453" s="24"/>
      <c r="AH453" s="24" t="s">
        <v>59</v>
      </c>
      <c r="AI453" s="24"/>
      <c r="AJ453" s="24" t="s">
        <v>59</v>
      </c>
      <c r="AK453" s="24"/>
      <c r="AL453" s="24"/>
      <c r="AM453" s="24"/>
      <c r="AN453" s="24"/>
      <c r="AO453" s="24">
        <v>0</v>
      </c>
      <c r="AP453" s="24" t="s">
        <v>60</v>
      </c>
      <c r="AQ453" s="24"/>
      <c r="AR453" s="24"/>
      <c r="AS453" s="89">
        <f t="shared" si="92"/>
        <v>19</v>
      </c>
      <c r="AT453" s="24" t="s">
        <v>1968</v>
      </c>
    </row>
    <row r="454" spans="1:46" x14ac:dyDescent="0.5">
      <c r="A454" s="24">
        <v>515</v>
      </c>
      <c r="B454" s="24"/>
      <c r="C454" s="24"/>
      <c r="D454" s="24" t="s">
        <v>1969</v>
      </c>
      <c r="E454" s="24" t="s">
        <v>1970</v>
      </c>
      <c r="F454" s="77" t="str">
        <f t="shared" si="95"/>
        <v>Right Choice Independent School</v>
      </c>
      <c r="G454" s="24" t="s">
        <v>1969</v>
      </c>
      <c r="H454" s="24" t="s">
        <v>1947</v>
      </c>
      <c r="I454" s="24" t="s">
        <v>1947</v>
      </c>
      <c r="J454" s="24" t="s">
        <v>190</v>
      </c>
      <c r="K454" s="24" t="s">
        <v>755</v>
      </c>
      <c r="L454" s="25">
        <v>43668</v>
      </c>
      <c r="M454" s="25">
        <v>44764</v>
      </c>
      <c r="N454" s="81">
        <f t="shared" si="91"/>
        <v>45129</v>
      </c>
      <c r="O454" s="77" t="str">
        <f t="shared" ca="1" si="94"/>
        <v>Expired</v>
      </c>
      <c r="P454" s="77" t="str" cm="1">
        <f t="array" aca="1" ref="P454" ca="1">_xlfn.IFS((N454-TODAY())&gt;=547,"06 Expires over 18 months",(N454-TODAY())&gt;=365,"05 Expires in 18 months",(N454-TODAY())&gt;=183,"04 Expires in 12 months",(N454-TODAY())&gt;=92,"03 Expires in 6 months",(N454-TODAY())&gt;=31,"02 Expires in 3 months",(N454-TODAY())&gt;=0,"01 Expires in 30 days",(N454-TODAY())&gt;=-31,"01 Expired last 30 days",(N454-TODAY())&gt;=-92,"02 Expired last 3 months",(N454-TODAY())&gt;=-183,"03 Expired last 6 months",(N454-TODAY())&gt;=-365,"04 Expired last 12 months",(N454-TODAY())&gt;=-547,"05 Expired last 18 months",TRUE,"06 Expired over 18 months")</f>
        <v>06 Expired over 18 months</v>
      </c>
      <c r="Q454" s="65">
        <v>25000</v>
      </c>
      <c r="R454" s="84">
        <f t="shared" si="93"/>
        <v>100000</v>
      </c>
      <c r="S454" s="77" t="str" cm="1">
        <f t="array" ref="S454">_xlfn.IFS(R454&gt;5000000,"Gold",R454&gt;=500000,"Silver",R454&gt;30000,"Bronze",TRUE,"Transactional")</f>
        <v>Bronze</v>
      </c>
      <c r="T454" s="24" t="s">
        <v>54</v>
      </c>
      <c r="U454" s="101" t="s">
        <v>84</v>
      </c>
      <c r="V454" s="101" t="s">
        <v>214</v>
      </c>
      <c r="W454" s="77" t="str">
        <f t="shared" si="96"/>
        <v>Yes</v>
      </c>
      <c r="X454" s="77" t="str">
        <f>IFERROR(_xlfn.XLOOKUP(J454&amp;"||"&amp;K454,'Mapping Ref.'!$J$2:$J$538,'Mapping Ref.'!$K$2:$K$538),"")</f>
        <v>Childrens &amp; Adults</v>
      </c>
      <c r="Y454" s="77" t="str" cm="1">
        <f t="array" ref="Y454">_xlfn.IFS(R454&gt;2000000,"For Publication",R454&gt;100000,"PID",R454&gt;30000,"RFQ",TRUE,"Transactional")</f>
        <v>RFQ</v>
      </c>
      <c r="Z454" s="24" t="s">
        <v>86</v>
      </c>
      <c r="AA454" s="32">
        <v>36</v>
      </c>
      <c r="AB454" s="24">
        <v>12</v>
      </c>
      <c r="AC454" s="25">
        <v>43693</v>
      </c>
      <c r="AD454" s="24" t="s">
        <v>58</v>
      </c>
      <c r="AE454" s="24">
        <v>0</v>
      </c>
      <c r="AF454" s="24"/>
      <c r="AG454" s="24"/>
      <c r="AH454" s="24" t="s">
        <v>60</v>
      </c>
      <c r="AI454" s="24"/>
      <c r="AJ454" s="24" t="s">
        <v>60</v>
      </c>
      <c r="AK454" s="24"/>
      <c r="AL454" s="24"/>
      <c r="AM454" s="24"/>
      <c r="AN454" s="24"/>
      <c r="AO454" s="24">
        <v>0</v>
      </c>
      <c r="AP454" s="24" t="s">
        <v>60</v>
      </c>
      <c r="AQ454" s="24"/>
      <c r="AR454" s="24"/>
      <c r="AS454" s="89">
        <f t="shared" si="92"/>
        <v>48</v>
      </c>
      <c r="AT454" s="24" t="s">
        <v>1969</v>
      </c>
    </row>
    <row r="455" spans="1:46" x14ac:dyDescent="0.5">
      <c r="A455" s="24">
        <v>516</v>
      </c>
      <c r="B455" s="24"/>
      <c r="C455" s="24"/>
      <c r="D455" s="24" t="s">
        <v>1971</v>
      </c>
      <c r="E455" s="24" t="s">
        <v>1972</v>
      </c>
      <c r="F455" s="77" t="str">
        <f t="shared" si="95"/>
        <v>JK EDUCATION LTD T/A THE TUTORIAL FOUNDATION</v>
      </c>
      <c r="G455" s="24" t="s">
        <v>1973</v>
      </c>
      <c r="H455" s="24" t="s">
        <v>1947</v>
      </c>
      <c r="I455" s="24" t="s">
        <v>1947</v>
      </c>
      <c r="J455" s="24" t="s">
        <v>190</v>
      </c>
      <c r="K455" s="24" t="s">
        <v>755</v>
      </c>
      <c r="L455" s="25">
        <v>43693</v>
      </c>
      <c r="M455" s="25">
        <v>44789</v>
      </c>
      <c r="N455" s="81">
        <f t="shared" si="91"/>
        <v>45154</v>
      </c>
      <c r="O455" s="77" t="str">
        <f t="shared" ca="1" si="94"/>
        <v>Expired</v>
      </c>
      <c r="P455" s="77" t="str" cm="1">
        <f t="array" aca="1" ref="P455" ca="1">_xlfn.IFS((N455-TODAY())&gt;=547,"06 Expires over 18 months",(N455-TODAY())&gt;=365,"05 Expires in 18 months",(N455-TODAY())&gt;=183,"04 Expires in 12 months",(N455-TODAY())&gt;=92,"03 Expires in 6 months",(N455-TODAY())&gt;=31,"02 Expires in 3 months",(N455-TODAY())&gt;=0,"01 Expires in 30 days",(N455-TODAY())&gt;=-31,"01 Expired last 30 days",(N455-TODAY())&gt;=-92,"02 Expired last 3 months",(N455-TODAY())&gt;=-183,"03 Expired last 6 months",(N455-TODAY())&gt;=-365,"04 Expired last 12 months",(N455-TODAY())&gt;=-547,"05 Expired last 18 months",TRUE,"06 Expired over 18 months")</f>
        <v>06 Expired over 18 months</v>
      </c>
      <c r="Q455" s="65">
        <v>10000</v>
      </c>
      <c r="R455" s="84">
        <f t="shared" si="93"/>
        <v>40000</v>
      </c>
      <c r="S455" s="77" t="str" cm="1">
        <f t="array" ref="S455">_xlfn.IFS(R455&gt;5000000,"Gold",R455&gt;=500000,"Silver",R455&gt;30000,"Bronze",TRUE,"Transactional")</f>
        <v>Bronze</v>
      </c>
      <c r="T455" s="24" t="s">
        <v>54</v>
      </c>
      <c r="U455" s="101" t="s">
        <v>366</v>
      </c>
      <c r="V455" s="101" t="s">
        <v>770</v>
      </c>
      <c r="W455" s="77" t="str">
        <f t="shared" si="96"/>
        <v>Yes</v>
      </c>
      <c r="X455" s="77" t="str">
        <f>IFERROR(_xlfn.XLOOKUP(J455&amp;"||"&amp;K455,'Mapping Ref.'!$J$2:$J$538,'Mapping Ref.'!$K$2:$K$538),"")</f>
        <v>Childrens &amp; Adults</v>
      </c>
      <c r="Y455" s="77" t="str" cm="1">
        <f t="array" ref="Y455">_xlfn.IFS(R455&gt;2000000,"For Publication",R455&gt;100000,"PID",R455&gt;30000,"RFQ",TRUE,"Transactional")</f>
        <v>RFQ</v>
      </c>
      <c r="Z455" s="24" t="s">
        <v>86</v>
      </c>
      <c r="AA455" s="32">
        <v>36</v>
      </c>
      <c r="AB455" s="24">
        <v>12</v>
      </c>
      <c r="AC455" s="25">
        <v>43693</v>
      </c>
      <c r="AD455" s="24" t="s">
        <v>58</v>
      </c>
      <c r="AE455" s="24">
        <v>0</v>
      </c>
      <c r="AF455" s="24"/>
      <c r="AG455" s="24"/>
      <c r="AH455" s="24" t="s">
        <v>60</v>
      </c>
      <c r="AI455" s="24"/>
      <c r="AJ455" s="24" t="s">
        <v>60</v>
      </c>
      <c r="AK455" s="24"/>
      <c r="AL455" s="24"/>
      <c r="AM455" s="24"/>
      <c r="AN455" s="24"/>
      <c r="AO455" s="24">
        <v>0</v>
      </c>
      <c r="AP455" s="24" t="s">
        <v>60</v>
      </c>
      <c r="AQ455" s="24"/>
      <c r="AR455" s="24"/>
      <c r="AS455" s="89">
        <f t="shared" si="92"/>
        <v>48</v>
      </c>
      <c r="AT455" s="24" t="s">
        <v>1971</v>
      </c>
    </row>
    <row r="456" spans="1:46" x14ac:dyDescent="0.5">
      <c r="A456" s="24">
        <v>517</v>
      </c>
      <c r="B456" s="24"/>
      <c r="C456" s="24"/>
      <c r="D456" s="24" t="s">
        <v>1974</v>
      </c>
      <c r="E456" s="24" t="s">
        <v>1975</v>
      </c>
      <c r="F456" s="77" t="str">
        <f t="shared" si="95"/>
        <v>THE EDEN ACADEMY T/A ALEXANDRA SCHOOL</v>
      </c>
      <c r="G456" s="24" t="s">
        <v>1976</v>
      </c>
      <c r="H456" s="24" t="s">
        <v>1947</v>
      </c>
      <c r="I456" s="24" t="s">
        <v>1947</v>
      </c>
      <c r="J456" s="24" t="s">
        <v>190</v>
      </c>
      <c r="K456" s="24" t="s">
        <v>755</v>
      </c>
      <c r="L456" s="25">
        <v>43693</v>
      </c>
      <c r="M456" s="25">
        <v>45154</v>
      </c>
      <c r="N456" s="81">
        <f t="shared" si="91"/>
        <v>45154</v>
      </c>
      <c r="O456" s="77" t="str">
        <f t="shared" ca="1" si="94"/>
        <v>Expired</v>
      </c>
      <c r="P456" s="77" t="str" cm="1">
        <f t="array" aca="1" ref="P456" ca="1">_xlfn.IFS((N456-TODAY())&gt;=547,"06 Expires over 18 months",(N456-TODAY())&gt;=365,"05 Expires in 18 months",(N456-TODAY())&gt;=183,"04 Expires in 12 months",(N456-TODAY())&gt;=92,"03 Expires in 6 months",(N456-TODAY())&gt;=31,"02 Expires in 3 months",(N456-TODAY())&gt;=0,"01 Expires in 30 days",(N456-TODAY())&gt;=-31,"01 Expired last 30 days",(N456-TODAY())&gt;=-92,"02 Expired last 3 months",(N456-TODAY())&gt;=-183,"03 Expired last 6 months",(N456-TODAY())&gt;=-365,"04 Expired last 12 months",(N456-TODAY())&gt;=-547,"05 Expired last 18 months",TRUE,"06 Expired over 18 months")</f>
        <v>06 Expired over 18 months</v>
      </c>
      <c r="Q456" s="65">
        <v>50000</v>
      </c>
      <c r="R456" s="84">
        <f t="shared" si="93"/>
        <v>200000</v>
      </c>
      <c r="S456" s="77" t="str" cm="1">
        <f t="array" ref="S456">_xlfn.IFS(R456&gt;5000000,"Gold",R456&gt;=500000,"Silver",R456&gt;30000,"Bronze",TRUE,"Transactional")</f>
        <v>Bronze</v>
      </c>
      <c r="T456" s="24" t="s">
        <v>54</v>
      </c>
      <c r="U456" s="101" t="s">
        <v>84</v>
      </c>
      <c r="V456" s="101" t="s">
        <v>204</v>
      </c>
      <c r="W456" s="77" t="str">
        <f t="shared" si="96"/>
        <v>No</v>
      </c>
      <c r="X456" s="77" t="str">
        <f>IFERROR(_xlfn.XLOOKUP(J456&amp;"||"&amp;K456,'Mapping Ref.'!$J$2:$J$538,'Mapping Ref.'!$K$2:$K$538),"")</f>
        <v>Childrens &amp; Adults</v>
      </c>
      <c r="Y456" s="77" t="str" cm="1">
        <f t="array" ref="Y456">_xlfn.IFS(R456&gt;2000000,"For Publication",R456&gt;100000,"PID",R456&gt;30000,"RFQ",TRUE,"Transactional")</f>
        <v>PID</v>
      </c>
      <c r="Z456" s="24" t="s">
        <v>86</v>
      </c>
      <c r="AA456" s="32">
        <v>36</v>
      </c>
      <c r="AB456" s="24">
        <v>0</v>
      </c>
      <c r="AC456" s="25">
        <v>43693</v>
      </c>
      <c r="AD456" s="24" t="s">
        <v>58</v>
      </c>
      <c r="AE456" s="24">
        <v>0</v>
      </c>
      <c r="AF456" s="24"/>
      <c r="AG456" s="24"/>
      <c r="AH456" s="24" t="s">
        <v>60</v>
      </c>
      <c r="AI456" s="24"/>
      <c r="AJ456" s="24" t="s">
        <v>60</v>
      </c>
      <c r="AK456" s="24"/>
      <c r="AL456" s="24"/>
      <c r="AM456" s="24"/>
      <c r="AN456" s="24"/>
      <c r="AO456" s="24">
        <v>0</v>
      </c>
      <c r="AP456" s="24" t="s">
        <v>60</v>
      </c>
      <c r="AQ456" s="24"/>
      <c r="AR456" s="24"/>
      <c r="AS456" s="89">
        <f t="shared" si="92"/>
        <v>48</v>
      </c>
      <c r="AT456" s="24" t="s">
        <v>1977</v>
      </c>
    </row>
    <row r="457" spans="1:46" x14ac:dyDescent="0.5">
      <c r="A457" s="24">
        <v>518</v>
      </c>
      <c r="B457" s="24"/>
      <c r="C457" s="24"/>
      <c r="D457" s="24" t="s">
        <v>1978</v>
      </c>
      <c r="E457" s="24" t="s">
        <v>1979</v>
      </c>
      <c r="F457" s="77" t="str">
        <f t="shared" si="95"/>
        <v>NQ OCCUPATIONAL THERAPY LTD</v>
      </c>
      <c r="G457" s="24" t="s">
        <v>1980</v>
      </c>
      <c r="H457" s="24" t="s">
        <v>1046</v>
      </c>
      <c r="I457" s="24" t="s">
        <v>1046</v>
      </c>
      <c r="J457" s="24" t="s">
        <v>190</v>
      </c>
      <c r="K457" s="24" t="s">
        <v>467</v>
      </c>
      <c r="L457" s="25">
        <v>43710</v>
      </c>
      <c r="M457" s="25">
        <v>44074</v>
      </c>
      <c r="N457" s="81">
        <f t="shared" si="91"/>
        <v>44439</v>
      </c>
      <c r="O457" s="77" t="str">
        <f t="shared" ca="1" si="94"/>
        <v>Expired</v>
      </c>
      <c r="P457" s="77" t="str" cm="1">
        <f t="array" aca="1" ref="P457" ca="1">_xlfn.IFS((N457-TODAY())&gt;=547,"06 Expires over 18 months",(N457-TODAY())&gt;=365,"05 Expires in 18 months",(N457-TODAY())&gt;=183,"04 Expires in 12 months",(N457-TODAY())&gt;=92,"03 Expires in 6 months",(N457-TODAY())&gt;=31,"02 Expires in 3 months",(N457-TODAY())&gt;=0,"01 Expires in 30 days",(N457-TODAY())&gt;=-31,"01 Expired last 30 days",(N457-TODAY())&gt;=-92,"02 Expired last 3 months",(N457-TODAY())&gt;=-183,"03 Expired last 6 months",(N457-TODAY())&gt;=-365,"04 Expired last 12 months",(N457-TODAY())&gt;=-547,"05 Expired last 18 months",TRUE,"06 Expired over 18 months")</f>
        <v>06 Expired over 18 months</v>
      </c>
      <c r="Q457" s="65">
        <v>4500</v>
      </c>
      <c r="R457" s="84">
        <f t="shared" si="93"/>
        <v>8625</v>
      </c>
      <c r="S457" s="77" t="str" cm="1">
        <f t="array" ref="S457">_xlfn.IFS(R457&gt;5000000,"Gold",R457&gt;=500000,"Silver",R457&gt;30000,"Bronze",TRUE,"Transactional")</f>
        <v>Transactional</v>
      </c>
      <c r="T457" s="24" t="s">
        <v>54</v>
      </c>
      <c r="U457" s="101" t="s">
        <v>69</v>
      </c>
      <c r="V457" s="101" t="s">
        <v>1208</v>
      </c>
      <c r="W457" s="77" t="str">
        <f t="shared" si="96"/>
        <v>Yes</v>
      </c>
      <c r="X457" s="77" t="str">
        <f>IFERROR(_xlfn.XLOOKUP(J457&amp;"||"&amp;K457,'Mapping Ref.'!$J$2:$J$538,'Mapping Ref.'!$K$2:$K$538),"")</f>
        <v>Childrens &amp; Adults</v>
      </c>
      <c r="Y457" s="77" t="str" cm="1">
        <f t="array" ref="Y457">_xlfn.IFS(R457&gt;2000000,"For Publication",R457&gt;100000,"PID",R457&gt;30000,"RFQ",TRUE,"Transactional")</f>
        <v>Transactional</v>
      </c>
      <c r="Z457" s="24" t="s">
        <v>101</v>
      </c>
      <c r="AA457" s="32">
        <v>12</v>
      </c>
      <c r="AB457" s="24">
        <v>12</v>
      </c>
      <c r="AC457" s="25">
        <v>43696</v>
      </c>
      <c r="AD457" s="24" t="s">
        <v>58</v>
      </c>
      <c r="AE457" s="24"/>
      <c r="AF457" s="24"/>
      <c r="AG457" s="24"/>
      <c r="AH457" s="24" t="s">
        <v>60</v>
      </c>
      <c r="AI457" s="24"/>
      <c r="AJ457" s="24" t="s">
        <v>60</v>
      </c>
      <c r="AK457" s="24"/>
      <c r="AL457" s="24"/>
      <c r="AM457" s="24"/>
      <c r="AN457" s="24"/>
      <c r="AO457" s="24"/>
      <c r="AP457" s="24" t="s">
        <v>60</v>
      </c>
      <c r="AQ457" s="24"/>
      <c r="AR457" s="24"/>
      <c r="AS457" s="89">
        <f t="shared" si="92"/>
        <v>23</v>
      </c>
      <c r="AT457" s="24" t="s">
        <v>1981</v>
      </c>
    </row>
    <row r="458" spans="1:46" x14ac:dyDescent="0.5">
      <c r="A458" s="24">
        <v>519</v>
      </c>
      <c r="B458" s="24"/>
      <c r="C458" s="24" t="s">
        <v>77</v>
      </c>
      <c r="D458" s="24" t="s">
        <v>1982</v>
      </c>
      <c r="E458" s="24" t="s">
        <v>1983</v>
      </c>
      <c r="F458" s="77" t="str">
        <f t="shared" si="95"/>
        <v>DSM DEMOLITION LIMITED</v>
      </c>
      <c r="G458" s="24" t="s">
        <v>1984</v>
      </c>
      <c r="H458" s="24" t="s">
        <v>1396</v>
      </c>
      <c r="I458" s="24" t="s">
        <v>1396</v>
      </c>
      <c r="J458" s="24" t="s">
        <v>107</v>
      </c>
      <c r="K458" s="24" t="s">
        <v>1985</v>
      </c>
      <c r="L458" s="25">
        <v>43745</v>
      </c>
      <c r="M458" s="25">
        <v>43784</v>
      </c>
      <c r="N458" s="81">
        <f t="shared" si="91"/>
        <v>43784</v>
      </c>
      <c r="O458" s="77" t="str">
        <f t="shared" ca="1" si="94"/>
        <v>Expired</v>
      </c>
      <c r="P458" s="77" t="str" cm="1">
        <f t="array" aca="1" ref="P458" ca="1">_xlfn.IFS((N458-TODAY())&gt;=547,"06 Expires over 18 months",(N458-TODAY())&gt;=365,"05 Expires in 18 months",(N458-TODAY())&gt;=183,"04 Expires in 12 months",(N458-TODAY())&gt;=92,"03 Expires in 6 months",(N458-TODAY())&gt;=31,"02 Expires in 3 months",(N458-TODAY())&gt;=0,"01 Expires in 30 days",(N458-TODAY())&gt;=-31,"01 Expired last 30 days",(N458-TODAY())&gt;=-92,"02 Expired last 3 months",(N458-TODAY())&gt;=-183,"03 Expired last 6 months",(N458-TODAY())&gt;=-365,"04 Expired last 12 months",(N458-TODAY())&gt;=-547,"05 Expired last 18 months",TRUE,"06 Expired over 18 months")</f>
        <v>06 Expired over 18 months</v>
      </c>
      <c r="Q458" s="65">
        <v>105000</v>
      </c>
      <c r="R458" s="84">
        <f t="shared" si="93"/>
        <v>105000</v>
      </c>
      <c r="S458" s="77" t="str" cm="1">
        <f t="array" ref="S458">_xlfn.IFS(R458&gt;5000000,"Gold",R458&gt;=500000,"Silver",R458&gt;30000,"Bronze",TRUE,"Transactional")</f>
        <v>Bronze</v>
      </c>
      <c r="T458" s="24" t="s">
        <v>54</v>
      </c>
      <c r="U458" s="101" t="s">
        <v>123</v>
      </c>
      <c r="V458" s="101" t="s">
        <v>338</v>
      </c>
      <c r="W458" s="77" t="str">
        <f t="shared" si="96"/>
        <v>No</v>
      </c>
      <c r="X458" s="77" t="str">
        <f>IFERROR(_xlfn.XLOOKUP(J458&amp;"||"&amp;K458,'Mapping Ref.'!$J$2:$J$538,'Mapping Ref.'!$K$2:$K$538),"")</f>
        <v>Construction &amp; Estates</v>
      </c>
      <c r="Y458" s="77" t="str" cm="1">
        <f t="array" ref="Y458">_xlfn.IFS(R458&gt;2000000,"For Publication",R458&gt;100000,"PID",R458&gt;30000,"RFQ",TRUE,"Transactional")</f>
        <v>PID</v>
      </c>
      <c r="Z458" s="24" t="s">
        <v>76</v>
      </c>
      <c r="AA458" s="32">
        <v>2</v>
      </c>
      <c r="AB458" s="24">
        <v>0</v>
      </c>
      <c r="AC458" s="25">
        <v>43698</v>
      </c>
      <c r="AD458" s="24" t="s">
        <v>326</v>
      </c>
      <c r="AE458" s="24">
        <v>99</v>
      </c>
      <c r="AF458" s="24"/>
      <c r="AG458" s="24"/>
      <c r="AH458" s="24" t="s">
        <v>59</v>
      </c>
      <c r="AI458" s="24"/>
      <c r="AJ458" s="24" t="s">
        <v>60</v>
      </c>
      <c r="AK458" s="24"/>
      <c r="AL458" s="24"/>
      <c r="AM458" s="24"/>
      <c r="AN458" s="24"/>
      <c r="AO458" s="24">
        <v>0</v>
      </c>
      <c r="AP458" s="24" t="s">
        <v>60</v>
      </c>
      <c r="AQ458" s="24"/>
      <c r="AR458" s="24"/>
      <c r="AS458" s="89">
        <f t="shared" si="92"/>
        <v>1</v>
      </c>
      <c r="AT458" s="24" t="s">
        <v>1986</v>
      </c>
    </row>
    <row r="459" spans="1:46" x14ac:dyDescent="0.5">
      <c r="A459" s="24">
        <v>520</v>
      </c>
      <c r="B459" s="24"/>
      <c r="C459" s="24" t="s">
        <v>77</v>
      </c>
      <c r="D459" s="24" t="s">
        <v>554</v>
      </c>
      <c r="E459" s="24" t="s">
        <v>1987</v>
      </c>
      <c r="F459" s="77" t="str">
        <f t="shared" si="95"/>
        <v>AXIS EUROPE PLC</v>
      </c>
      <c r="G459" s="24" t="s">
        <v>554</v>
      </c>
      <c r="H459" s="24" t="s">
        <v>555</v>
      </c>
      <c r="I459" s="24" t="s">
        <v>1465</v>
      </c>
      <c r="J459" s="24" t="s">
        <v>107</v>
      </c>
      <c r="K459" s="24" t="s">
        <v>1988</v>
      </c>
      <c r="L459" s="25">
        <v>43710</v>
      </c>
      <c r="M459" s="25">
        <v>44018</v>
      </c>
      <c r="N459" s="81">
        <f t="shared" si="91"/>
        <v>44018</v>
      </c>
      <c r="O459" s="77" t="str">
        <f t="shared" ca="1" si="94"/>
        <v>Expired</v>
      </c>
      <c r="P459" s="77" t="str" cm="1">
        <f t="array" aca="1" ref="P459" ca="1">_xlfn.IFS((N459-TODAY())&gt;=547,"06 Expires over 18 months",(N459-TODAY())&gt;=365,"05 Expires in 18 months",(N459-TODAY())&gt;=183,"04 Expires in 12 months",(N459-TODAY())&gt;=92,"03 Expires in 6 months",(N459-TODAY())&gt;=31,"02 Expires in 3 months",(N459-TODAY())&gt;=0,"01 Expires in 30 days",(N459-TODAY())&gt;=-31,"01 Expired last 30 days",(N459-TODAY())&gt;=-92,"02 Expired last 3 months",(N459-TODAY())&gt;=-183,"03 Expired last 6 months",(N459-TODAY())&gt;=-365,"04 Expired last 12 months",(N459-TODAY())&gt;=-547,"05 Expired last 18 months",TRUE,"06 Expired over 18 months")</f>
        <v>06 Expired over 18 months</v>
      </c>
      <c r="Q459" s="65">
        <v>257000</v>
      </c>
      <c r="R459" s="84">
        <f t="shared" si="93"/>
        <v>257000</v>
      </c>
      <c r="S459" s="77" t="str" cm="1">
        <f t="array" ref="S459">_xlfn.IFS(R459&gt;5000000,"Gold",R459&gt;=500000,"Silver",R459&gt;30000,"Bronze",TRUE,"Transactional")</f>
        <v>Bronze</v>
      </c>
      <c r="T459" s="24" t="s">
        <v>122</v>
      </c>
      <c r="U459" s="101" t="s">
        <v>69</v>
      </c>
      <c r="V459" s="101" t="s">
        <v>1208</v>
      </c>
      <c r="W459" s="77" t="str">
        <f t="shared" si="96"/>
        <v>No</v>
      </c>
      <c r="X459" s="77" t="str">
        <f>IFERROR(_xlfn.XLOOKUP(J459&amp;"||"&amp;K459,'Mapping Ref.'!$J$2:$J$538,'Mapping Ref.'!$K$2:$K$538),"")</f>
        <v>Construction &amp; Estates</v>
      </c>
      <c r="Y459" s="77" t="str" cm="1">
        <f t="array" ref="Y459">_xlfn.IFS(R459&gt;2000000,"For Publication",R459&gt;100000,"PID",R459&gt;30000,"RFQ",TRUE,"Transactional")</f>
        <v>PID</v>
      </c>
      <c r="Z459" s="24" t="s">
        <v>86</v>
      </c>
      <c r="AA459" s="32">
        <v>10</v>
      </c>
      <c r="AB459" s="24">
        <v>0</v>
      </c>
      <c r="AC459" s="25">
        <v>43698</v>
      </c>
      <c r="AD459" s="24" t="s">
        <v>102</v>
      </c>
      <c r="AE459" s="24">
        <v>0</v>
      </c>
      <c r="AF459" s="24"/>
      <c r="AG459" s="24"/>
      <c r="AH459" s="24" t="s">
        <v>60</v>
      </c>
      <c r="AI459" s="24"/>
      <c r="AJ459" s="24" t="s">
        <v>60</v>
      </c>
      <c r="AK459" s="24"/>
      <c r="AL459" s="24"/>
      <c r="AM459" s="24"/>
      <c r="AN459" s="24"/>
      <c r="AO459" s="24">
        <v>0</v>
      </c>
      <c r="AP459" s="24" t="s">
        <v>59</v>
      </c>
      <c r="AQ459" s="24"/>
      <c r="AR459" s="24"/>
      <c r="AS459" s="89">
        <f t="shared" si="92"/>
        <v>10</v>
      </c>
      <c r="AT459" s="24" t="s">
        <v>556</v>
      </c>
    </row>
    <row r="460" spans="1:46" x14ac:dyDescent="0.5">
      <c r="A460" s="24">
        <v>521</v>
      </c>
      <c r="B460" s="24"/>
      <c r="C460" s="24"/>
      <c r="D460" s="24" t="s">
        <v>1989</v>
      </c>
      <c r="E460" s="24" t="s">
        <v>1990</v>
      </c>
      <c r="F460" s="77" t="str">
        <f t="shared" si="95"/>
        <v>East Coast Recovery Limited</v>
      </c>
      <c r="G460" s="24" t="s">
        <v>1991</v>
      </c>
      <c r="H460" s="24" t="s">
        <v>1992</v>
      </c>
      <c r="I460" s="24" t="s">
        <v>1992</v>
      </c>
      <c r="J460" s="24" t="s">
        <v>190</v>
      </c>
      <c r="K460" s="24" t="s">
        <v>1993</v>
      </c>
      <c r="L460" s="25">
        <v>43699</v>
      </c>
      <c r="M460" s="25">
        <v>45526</v>
      </c>
      <c r="N460" s="81">
        <f t="shared" si="91"/>
        <v>45710</v>
      </c>
      <c r="O460" s="77" t="str">
        <f t="shared" ca="1" si="94"/>
        <v>Expired</v>
      </c>
      <c r="P460" s="77" t="str" cm="1">
        <f t="array" aca="1" ref="P460" ca="1">_xlfn.IFS((N460-TODAY())&gt;=547,"06 Expires over 18 months",(N460-TODAY())&gt;=365,"05 Expires in 18 months",(N460-TODAY())&gt;=183,"04 Expires in 12 months",(N460-TODAY())&gt;=92,"03 Expires in 6 months",(N460-TODAY())&gt;=31,"02 Expires in 3 months",(N460-TODAY())&gt;=0,"01 Expires in 30 days",(N460-TODAY())&gt;=-31,"01 Expired last 30 days",(N460-TODAY())&gt;=-92,"02 Expired last 3 months",(N460-TODAY())&gt;=-183,"03 Expired last 6 months",(N460-TODAY())&gt;=-365,"04 Expired last 12 months",(N460-TODAY())&gt;=-547,"05 Expired last 18 months",TRUE,"06 Expired over 18 months")</f>
        <v>06 Expired over 18 months</v>
      </c>
      <c r="Q460" s="65">
        <v>9480</v>
      </c>
      <c r="R460" s="84">
        <f t="shared" si="93"/>
        <v>52140</v>
      </c>
      <c r="S460" s="77" t="str" cm="1">
        <f t="array" ref="S460">_xlfn.IFS(R460&gt;5000000,"Gold",R460&gt;=500000,"Silver",R460&gt;30000,"Bronze",TRUE,"Transactional")</f>
        <v>Bronze</v>
      </c>
      <c r="T460" s="24" t="s">
        <v>54</v>
      </c>
      <c r="U460" s="101" t="s">
        <v>190</v>
      </c>
      <c r="V460" s="101" t="s">
        <v>75</v>
      </c>
      <c r="W460" s="77" t="str">
        <f t="shared" si="96"/>
        <v>Yes</v>
      </c>
      <c r="X460" s="77" t="str">
        <f>IFERROR(_xlfn.XLOOKUP(J460&amp;"||"&amp;K460,'Mapping Ref.'!$J$2:$J$538,'Mapping Ref.'!$K$2:$K$538),"")</f>
        <v>Childrens &amp; Adults</v>
      </c>
      <c r="Y460" s="77" t="str" cm="1">
        <f t="array" ref="Y460">_xlfn.IFS(R460&gt;2000000,"For Publication",R460&gt;100000,"PID",R460&gt;30000,"RFQ",TRUE,"Transactional")</f>
        <v>RFQ</v>
      </c>
      <c r="Z460" s="24" t="s">
        <v>101</v>
      </c>
      <c r="AA460" s="32">
        <v>3</v>
      </c>
      <c r="AB460" s="24">
        <v>6</v>
      </c>
      <c r="AC460" s="25">
        <v>43699</v>
      </c>
      <c r="AD460" s="24" t="s">
        <v>58</v>
      </c>
      <c r="AE460" s="24"/>
      <c r="AF460" s="24"/>
      <c r="AG460" s="24"/>
      <c r="AH460" s="24" t="s">
        <v>59</v>
      </c>
      <c r="AI460" s="24"/>
      <c r="AJ460" s="24" t="s">
        <v>59</v>
      </c>
      <c r="AK460" s="24" t="s">
        <v>1994</v>
      </c>
      <c r="AL460" s="24"/>
      <c r="AM460" s="24"/>
      <c r="AN460" s="24"/>
      <c r="AO460" s="24">
        <v>0</v>
      </c>
      <c r="AP460" s="24" t="s">
        <v>59</v>
      </c>
      <c r="AQ460" s="24"/>
      <c r="AR460" s="24"/>
      <c r="AS460" s="89">
        <f t="shared" si="92"/>
        <v>66</v>
      </c>
      <c r="AT460" s="24"/>
    </row>
    <row r="461" spans="1:46" x14ac:dyDescent="0.5">
      <c r="A461" s="24">
        <v>522</v>
      </c>
      <c r="B461" s="24"/>
      <c r="C461" s="24"/>
      <c r="D461" s="24" t="s">
        <v>1995</v>
      </c>
      <c r="E461" s="24" t="s">
        <v>1996</v>
      </c>
      <c r="F461" s="77" t="str">
        <f t="shared" si="95"/>
        <v>WIRELESS CCTV</v>
      </c>
      <c r="G461" s="24" t="s">
        <v>1997</v>
      </c>
      <c r="H461" s="24" t="s">
        <v>972</v>
      </c>
      <c r="I461" s="24" t="s">
        <v>972</v>
      </c>
      <c r="J461" s="24" t="s">
        <v>107</v>
      </c>
      <c r="K461" s="24" t="s">
        <v>1998</v>
      </c>
      <c r="L461" s="25">
        <v>43678</v>
      </c>
      <c r="M461" s="25">
        <v>44408</v>
      </c>
      <c r="N461" s="81">
        <f t="shared" si="91"/>
        <v>44408</v>
      </c>
      <c r="O461" s="77" t="str">
        <f t="shared" ca="1" si="94"/>
        <v>Expired</v>
      </c>
      <c r="P461" s="77" t="str" cm="1">
        <f t="array" aca="1" ref="P461" ca="1">_xlfn.IFS((N461-TODAY())&gt;=547,"06 Expires over 18 months",(N461-TODAY())&gt;=365,"05 Expires in 18 months",(N461-TODAY())&gt;=183,"04 Expires in 12 months",(N461-TODAY())&gt;=92,"03 Expires in 6 months",(N461-TODAY())&gt;=31,"02 Expires in 3 months",(N461-TODAY())&gt;=0,"01 Expires in 30 days",(N461-TODAY())&gt;=-31,"01 Expired last 30 days",(N461-TODAY())&gt;=-92,"02 Expired last 3 months",(N461-TODAY())&gt;=-183,"03 Expired last 6 months",(N461-TODAY())&gt;=-365,"04 Expired last 12 months",(N461-TODAY())&gt;=-547,"05 Expired last 18 months",TRUE,"06 Expired over 18 months")</f>
        <v>06 Expired over 18 months</v>
      </c>
      <c r="Q461" s="65">
        <v>12500</v>
      </c>
      <c r="R461" s="84">
        <f t="shared" si="93"/>
        <v>23958.333333333332</v>
      </c>
      <c r="S461" s="77" t="str" cm="1">
        <f t="array" ref="S461">_xlfn.IFS(R461&gt;5000000,"Gold",R461&gt;=500000,"Silver",R461&gt;30000,"Bronze",TRUE,"Transactional")</f>
        <v>Transactional</v>
      </c>
      <c r="T461" s="24" t="s">
        <v>122</v>
      </c>
      <c r="U461" s="101" t="s">
        <v>84</v>
      </c>
      <c r="V461" s="101" t="s">
        <v>727</v>
      </c>
      <c r="W461" s="77" t="str">
        <f t="shared" si="96"/>
        <v>No</v>
      </c>
      <c r="X461" s="77" t="str">
        <f>IFERROR(_xlfn.XLOOKUP(J461&amp;"||"&amp;K461,'Mapping Ref.'!$J$2:$J$538,'Mapping Ref.'!$K$2:$K$538),"")</f>
        <v>Construction &amp; Estates</v>
      </c>
      <c r="Y461" s="77" t="str" cm="1">
        <f t="array" ref="Y461">_xlfn.IFS(R461&gt;2000000,"For Publication",R461&gt;100000,"PID",R461&gt;30000,"RFQ",TRUE,"Transactional")</f>
        <v>Transactional</v>
      </c>
      <c r="Z461" s="24" t="s">
        <v>86</v>
      </c>
      <c r="AA461" s="32">
        <v>24</v>
      </c>
      <c r="AB461" s="24">
        <v>0</v>
      </c>
      <c r="AC461" s="25">
        <v>43700</v>
      </c>
      <c r="AD461" s="24" t="s">
        <v>58</v>
      </c>
      <c r="AE461" s="24">
        <v>28370</v>
      </c>
      <c r="AF461" s="24"/>
      <c r="AG461" s="24"/>
      <c r="AH461" s="24" t="s">
        <v>60</v>
      </c>
      <c r="AI461" s="24"/>
      <c r="AJ461" s="24" t="s">
        <v>60</v>
      </c>
      <c r="AK461" s="24"/>
      <c r="AL461" s="24"/>
      <c r="AM461" s="24"/>
      <c r="AN461" s="24"/>
      <c r="AO461" s="24">
        <v>0</v>
      </c>
      <c r="AP461" s="24" t="s">
        <v>60</v>
      </c>
      <c r="AQ461" s="24"/>
      <c r="AR461" s="24"/>
      <c r="AS461" s="89">
        <f t="shared" si="92"/>
        <v>23</v>
      </c>
      <c r="AT461" s="24" t="s">
        <v>1995</v>
      </c>
    </row>
    <row r="462" spans="1:46" x14ac:dyDescent="0.5">
      <c r="A462" s="24">
        <v>523</v>
      </c>
      <c r="B462" s="24"/>
      <c r="C462" s="24"/>
      <c r="D462" s="24" t="s">
        <v>1999</v>
      </c>
      <c r="E462" s="24" t="s">
        <v>2000</v>
      </c>
      <c r="F462" s="77" t="str">
        <f t="shared" si="95"/>
        <v>Training Synergy Limited T/A Escalla</v>
      </c>
      <c r="G462" s="24" t="s">
        <v>2001</v>
      </c>
      <c r="H462" s="24" t="s">
        <v>702</v>
      </c>
      <c r="I462" s="24" t="s">
        <v>1829</v>
      </c>
      <c r="J462" s="24" t="s">
        <v>52</v>
      </c>
      <c r="K462" s="24" t="s">
        <v>873</v>
      </c>
      <c r="L462" s="25">
        <v>43466</v>
      </c>
      <c r="M462" s="25">
        <v>43830</v>
      </c>
      <c r="N462" s="81">
        <f t="shared" si="91"/>
        <v>43830</v>
      </c>
      <c r="O462" s="77" t="str">
        <f t="shared" ca="1" si="94"/>
        <v>Expired</v>
      </c>
      <c r="P462" s="77" t="str" cm="1">
        <f t="array" aca="1" ref="P462" ca="1">_xlfn.IFS((N462-TODAY())&gt;=547,"06 Expires over 18 months",(N462-TODAY())&gt;=365,"05 Expires in 18 months",(N462-TODAY())&gt;=183,"04 Expires in 12 months",(N462-TODAY())&gt;=92,"03 Expires in 6 months",(N462-TODAY())&gt;=31,"02 Expires in 3 months",(N462-TODAY())&gt;=0,"01 Expires in 30 days",(N462-TODAY())&gt;=-31,"01 Expired last 30 days",(N462-TODAY())&gt;=-92,"02 Expired last 3 months",(N462-TODAY())&gt;=-183,"03 Expired last 6 months",(N462-TODAY())&gt;=-365,"04 Expired last 12 months",(N462-TODAY())&gt;=-547,"05 Expired last 18 months",TRUE,"06 Expired over 18 months")</f>
        <v>06 Expired over 18 months</v>
      </c>
      <c r="Q462" s="65">
        <v>40000</v>
      </c>
      <c r="R462" s="84">
        <f t="shared" si="93"/>
        <v>40000</v>
      </c>
      <c r="S462" s="77" t="str" cm="1">
        <f t="array" ref="S462">_xlfn.IFS(R462&gt;5000000,"Gold",R462&gt;=500000,"Silver",R462&gt;30000,"Bronze",TRUE,"Transactional")</f>
        <v>Bronze</v>
      </c>
      <c r="T462" s="24" t="s">
        <v>54</v>
      </c>
      <c r="U462" s="101" t="s">
        <v>237</v>
      </c>
      <c r="V462" s="101" t="s">
        <v>350</v>
      </c>
      <c r="W462" s="77" t="str">
        <f t="shared" si="96"/>
        <v>No</v>
      </c>
      <c r="X462" s="77" t="str">
        <f>IFERROR(_xlfn.XLOOKUP(J462&amp;"||"&amp;K462,'Mapping Ref.'!$J$2:$J$538,'Mapping Ref.'!$K$2:$K$538),"")</f>
        <v>Corporate</v>
      </c>
      <c r="Y462" s="77" t="str" cm="1">
        <f t="array" ref="Y462">_xlfn.IFS(R462&gt;2000000,"For Publication",R462&gt;100000,"PID",R462&gt;30000,"RFQ",TRUE,"Transactional")</f>
        <v>RFQ</v>
      </c>
      <c r="Z462" s="24" t="s">
        <v>101</v>
      </c>
      <c r="AA462" s="32">
        <v>12</v>
      </c>
      <c r="AB462" s="24">
        <v>0</v>
      </c>
      <c r="AC462" s="25">
        <v>43705</v>
      </c>
      <c r="AD462" s="24" t="s">
        <v>58</v>
      </c>
      <c r="AE462" s="24"/>
      <c r="AF462" s="24"/>
      <c r="AG462" s="24"/>
      <c r="AH462" s="24" t="s">
        <v>60</v>
      </c>
      <c r="AI462" s="24"/>
      <c r="AJ462" s="24" t="s">
        <v>60</v>
      </c>
      <c r="AK462" s="24"/>
      <c r="AL462" s="24"/>
      <c r="AM462" s="24"/>
      <c r="AN462" s="24"/>
      <c r="AO462" s="24">
        <v>0</v>
      </c>
      <c r="AP462" s="24" t="s">
        <v>59</v>
      </c>
      <c r="AQ462" s="24"/>
      <c r="AR462" s="24"/>
      <c r="AS462" s="89">
        <f t="shared" si="92"/>
        <v>11</v>
      </c>
      <c r="AT462" s="24"/>
    </row>
    <row r="463" spans="1:46" x14ac:dyDescent="0.5">
      <c r="A463" s="24">
        <v>524</v>
      </c>
      <c r="B463" s="24"/>
      <c r="C463" s="24" t="s">
        <v>77</v>
      </c>
      <c r="D463" s="24" t="s">
        <v>1982</v>
      </c>
      <c r="E463" s="24" t="s">
        <v>1983</v>
      </c>
      <c r="F463" s="77" t="str">
        <f t="shared" si="95"/>
        <v>DSM DEMOLITION LIMITED</v>
      </c>
      <c r="G463" s="24" t="s">
        <v>1984</v>
      </c>
      <c r="H463" s="24" t="s">
        <v>1396</v>
      </c>
      <c r="I463" s="24" t="s">
        <v>1465</v>
      </c>
      <c r="J463" s="24" t="s">
        <v>107</v>
      </c>
      <c r="K463" s="24" t="s">
        <v>1397</v>
      </c>
      <c r="L463" s="25">
        <v>43745</v>
      </c>
      <c r="M463" s="25">
        <v>43784</v>
      </c>
      <c r="N463" s="81">
        <f t="shared" si="91"/>
        <v>43784</v>
      </c>
      <c r="O463" s="77" t="str">
        <f t="shared" ca="1" si="94"/>
        <v>Expired</v>
      </c>
      <c r="P463" s="77" t="str" cm="1">
        <f t="array" aca="1" ref="P463" ca="1">_xlfn.IFS((N463-TODAY())&gt;=547,"06 Expires over 18 months",(N463-TODAY())&gt;=365,"05 Expires in 18 months",(N463-TODAY())&gt;=183,"04 Expires in 12 months",(N463-TODAY())&gt;=92,"03 Expires in 6 months",(N463-TODAY())&gt;=31,"02 Expires in 3 months",(N463-TODAY())&gt;=0,"01 Expires in 30 days",(N463-TODAY())&gt;=-31,"01 Expired last 30 days",(N463-TODAY())&gt;=-92,"02 Expired last 3 months",(N463-TODAY())&gt;=-183,"03 Expired last 6 months",(N463-TODAY())&gt;=-365,"04 Expired last 12 months",(N463-TODAY())&gt;=-547,"05 Expired last 18 months",TRUE,"06 Expired over 18 months")</f>
        <v>06 Expired over 18 months</v>
      </c>
      <c r="Q463" s="65">
        <v>105000</v>
      </c>
      <c r="R463" s="84">
        <f t="shared" si="93"/>
        <v>105000</v>
      </c>
      <c r="S463" s="77" t="str" cm="1">
        <f t="array" ref="S463">_xlfn.IFS(R463&gt;5000000,"Gold",R463&gt;=500000,"Silver",R463&gt;30000,"Bronze",TRUE,"Transactional")</f>
        <v>Bronze</v>
      </c>
      <c r="T463" s="24" t="s">
        <v>54</v>
      </c>
      <c r="U463" s="101" t="s">
        <v>123</v>
      </c>
      <c r="V463" s="101" t="s">
        <v>338</v>
      </c>
      <c r="W463" s="77" t="str">
        <f t="shared" si="96"/>
        <v>No</v>
      </c>
      <c r="X463" s="77" t="str">
        <f>IFERROR(_xlfn.XLOOKUP(J463&amp;"||"&amp;K463,'Mapping Ref.'!$J$2:$J$538,'Mapping Ref.'!$K$2:$K$538),"")</f>
        <v>Construction &amp; Estates</v>
      </c>
      <c r="Y463" s="77" t="str" cm="1">
        <f t="array" ref="Y463">_xlfn.IFS(R463&gt;2000000,"For Publication",R463&gt;100000,"PID",R463&gt;30000,"RFQ",TRUE,"Transactional")</f>
        <v>PID</v>
      </c>
      <c r="Z463" s="24" t="s">
        <v>76</v>
      </c>
      <c r="AA463" s="32">
        <v>2</v>
      </c>
      <c r="AB463" s="24">
        <v>0</v>
      </c>
      <c r="AC463" s="25">
        <v>43705</v>
      </c>
      <c r="AD463" s="24" t="s">
        <v>58</v>
      </c>
      <c r="AE463" s="24"/>
      <c r="AF463" s="24"/>
      <c r="AG463" s="24"/>
      <c r="AH463" s="24" t="s">
        <v>59</v>
      </c>
      <c r="AI463" s="24"/>
      <c r="AJ463" s="24" t="s">
        <v>60</v>
      </c>
      <c r="AK463" s="24"/>
      <c r="AL463" s="24"/>
      <c r="AM463" s="24"/>
      <c r="AN463" s="24"/>
      <c r="AO463" s="24">
        <v>0</v>
      </c>
      <c r="AP463" s="24" t="s">
        <v>60</v>
      </c>
      <c r="AQ463" s="24"/>
      <c r="AR463" s="24"/>
      <c r="AS463" s="89">
        <f t="shared" si="92"/>
        <v>1</v>
      </c>
      <c r="AT463" s="24" t="s">
        <v>1986</v>
      </c>
    </row>
    <row r="464" spans="1:46" x14ac:dyDescent="0.5">
      <c r="A464" s="24">
        <v>525</v>
      </c>
      <c r="B464" s="24" t="s">
        <v>340</v>
      </c>
      <c r="C464" s="24"/>
      <c r="D464" s="24" t="s">
        <v>2002</v>
      </c>
      <c r="E464" s="24" t="s">
        <v>2003</v>
      </c>
      <c r="F464" s="77" t="str">
        <f t="shared" si="95"/>
        <v>DARENTH PRINT &amp; DESIGN LIMITED</v>
      </c>
      <c r="G464" s="24" t="s">
        <v>2004</v>
      </c>
      <c r="H464" s="24" t="s">
        <v>1577</v>
      </c>
      <c r="I464" s="24" t="s">
        <v>1577</v>
      </c>
      <c r="J464" s="24" t="s">
        <v>107</v>
      </c>
      <c r="K464" s="24" t="s">
        <v>2005</v>
      </c>
      <c r="L464" s="25">
        <v>43705</v>
      </c>
      <c r="M464" s="25">
        <v>44071</v>
      </c>
      <c r="N464" s="81">
        <f t="shared" si="91"/>
        <v>44436</v>
      </c>
      <c r="O464" s="77" t="str">
        <f t="shared" ca="1" si="94"/>
        <v>Expired</v>
      </c>
      <c r="P464" s="77" t="str" cm="1">
        <f t="array" aca="1" ref="P464" ca="1">_xlfn.IFS((N464-TODAY())&gt;=547,"06 Expires over 18 months",(N464-TODAY())&gt;=365,"05 Expires in 18 months",(N464-TODAY())&gt;=183,"04 Expires in 12 months",(N464-TODAY())&gt;=92,"03 Expires in 6 months",(N464-TODAY())&gt;=31,"02 Expires in 3 months",(N464-TODAY())&gt;=0,"01 Expires in 30 days",(N464-TODAY())&gt;=-31,"01 Expired last 30 days",(N464-TODAY())&gt;=-92,"02 Expired last 3 months",(N464-TODAY())&gt;=-183,"03 Expired last 6 months",(N464-TODAY())&gt;=-365,"04 Expired last 12 months",(N464-TODAY())&gt;=-547,"05 Expired last 18 months",TRUE,"06 Expired over 18 months")</f>
        <v>06 Expired over 18 months</v>
      </c>
      <c r="Q464" s="65">
        <v>10000</v>
      </c>
      <c r="R464" s="84">
        <f t="shared" si="93"/>
        <v>20000</v>
      </c>
      <c r="S464" s="77" t="str" cm="1">
        <f t="array" ref="S464">_xlfn.IFS(R464&gt;5000000,"Gold",R464&gt;=500000,"Silver",R464&gt;30000,"Bronze",TRUE,"Transactional")</f>
        <v>Transactional</v>
      </c>
      <c r="T464" s="24" t="s">
        <v>54</v>
      </c>
      <c r="U464" s="101" t="s">
        <v>116</v>
      </c>
      <c r="V464" s="101" t="s">
        <v>70</v>
      </c>
      <c r="W464" s="77" t="str">
        <f t="shared" si="96"/>
        <v>Yes</v>
      </c>
      <c r="X464" s="77" t="str">
        <f>IFERROR(_xlfn.XLOOKUP(J464&amp;"||"&amp;K464,'Mapping Ref.'!$J$2:$J$538,'Mapping Ref.'!$K$2:$K$538),"")</f>
        <v>Construction &amp; Estates</v>
      </c>
      <c r="Y464" s="77" t="str" cm="1">
        <f t="array" ref="Y464">_xlfn.IFS(R464&gt;2000000,"For Publication",R464&gt;100000,"PID",R464&gt;30000,"RFQ",TRUE,"Transactional")</f>
        <v>Transactional</v>
      </c>
      <c r="Z464" s="24" t="s">
        <v>101</v>
      </c>
      <c r="AA464" s="32">
        <v>12</v>
      </c>
      <c r="AB464" s="24">
        <v>12</v>
      </c>
      <c r="AC464" s="25">
        <v>43705</v>
      </c>
      <c r="AD464" s="24" t="s">
        <v>1066</v>
      </c>
      <c r="AE464" s="24">
        <v>0</v>
      </c>
      <c r="AF464" s="24"/>
      <c r="AG464" s="24"/>
      <c r="AH464" s="24" t="s">
        <v>60</v>
      </c>
      <c r="AI464" s="24"/>
      <c r="AJ464" s="24" t="s">
        <v>60</v>
      </c>
      <c r="AK464" s="24"/>
      <c r="AL464" s="24"/>
      <c r="AM464" s="24"/>
      <c r="AN464" s="24"/>
      <c r="AO464" s="24">
        <v>0</v>
      </c>
      <c r="AP464" s="24" t="s">
        <v>60</v>
      </c>
      <c r="AQ464" s="24"/>
      <c r="AR464" s="24"/>
      <c r="AS464" s="89">
        <f t="shared" si="92"/>
        <v>24</v>
      </c>
      <c r="AT464" s="24" t="s">
        <v>2006</v>
      </c>
    </row>
    <row r="465" spans="1:46" x14ac:dyDescent="0.5">
      <c r="A465" s="24">
        <v>526</v>
      </c>
      <c r="B465" s="24" t="s">
        <v>340</v>
      </c>
      <c r="C465" s="24"/>
      <c r="D465" s="24" t="s">
        <v>2007</v>
      </c>
      <c r="E465" s="24" t="s">
        <v>2008</v>
      </c>
      <c r="F465" s="77" t="str">
        <f t="shared" si="95"/>
        <v>LOCALITY (UK)</v>
      </c>
      <c r="G465" s="24" t="s">
        <v>2009</v>
      </c>
      <c r="H465" s="24" t="s">
        <v>1879</v>
      </c>
      <c r="I465" s="24" t="s">
        <v>1879</v>
      </c>
      <c r="J465" s="24" t="s">
        <v>107</v>
      </c>
      <c r="K465" s="24" t="s">
        <v>1880</v>
      </c>
      <c r="L465" s="25">
        <v>43640</v>
      </c>
      <c r="M465" s="25">
        <v>43921</v>
      </c>
      <c r="N465" s="81">
        <f t="shared" si="91"/>
        <v>44651</v>
      </c>
      <c r="O465" s="77" t="str">
        <f t="shared" ca="1" si="94"/>
        <v>Expired</v>
      </c>
      <c r="P465" s="77" t="str" cm="1">
        <f t="array" aca="1" ref="P465" ca="1">_xlfn.IFS((N465-TODAY())&gt;=547,"06 Expires over 18 months",(N465-TODAY())&gt;=365,"05 Expires in 18 months",(N465-TODAY())&gt;=183,"04 Expires in 12 months",(N465-TODAY())&gt;=92,"03 Expires in 6 months",(N465-TODAY())&gt;=31,"02 Expires in 3 months",(N465-TODAY())&gt;=0,"01 Expires in 30 days",(N465-TODAY())&gt;=-31,"01 Expired last 30 days",(N465-TODAY())&gt;=-92,"02 Expired last 3 months",(N465-TODAY())&gt;=-183,"03 Expired last 6 months",(N465-TODAY())&gt;=-365,"04 Expired last 12 months",(N465-TODAY())&gt;=-547,"05 Expired last 18 months",TRUE,"06 Expired over 18 months")</f>
        <v>06 Expired over 18 months</v>
      </c>
      <c r="Q465" s="65">
        <v>19000</v>
      </c>
      <c r="R465" s="84">
        <f t="shared" si="93"/>
        <v>52250</v>
      </c>
      <c r="S465" s="77" t="str" cm="1">
        <f t="array" ref="S465">_xlfn.IFS(R465&gt;5000000,"Gold",R465&gt;=500000,"Silver",R465&gt;30000,"Bronze",TRUE,"Transactional")</f>
        <v>Bronze</v>
      </c>
      <c r="T465" s="24" t="s">
        <v>54</v>
      </c>
      <c r="U465" s="101" t="s">
        <v>84</v>
      </c>
      <c r="V465" s="101" t="s">
        <v>204</v>
      </c>
      <c r="W465" s="77" t="str">
        <f t="shared" si="96"/>
        <v>Yes</v>
      </c>
      <c r="X465" s="77" t="str">
        <f>IFERROR(_xlfn.XLOOKUP(J465&amp;"||"&amp;K465,'Mapping Ref.'!$J$2:$J$538,'Mapping Ref.'!$K$2:$K$538),"")</f>
        <v>Construction &amp; Estates</v>
      </c>
      <c r="Y465" s="77" t="str" cm="1">
        <f t="array" ref="Y465">_xlfn.IFS(R465&gt;2000000,"For Publication",R465&gt;100000,"PID",R465&gt;30000,"RFQ",TRUE,"Transactional")</f>
        <v>RFQ</v>
      </c>
      <c r="Z465" s="24" t="s">
        <v>101</v>
      </c>
      <c r="AA465" s="32">
        <v>10</v>
      </c>
      <c r="AB465" s="24">
        <v>24</v>
      </c>
      <c r="AC465" s="25">
        <v>43706</v>
      </c>
      <c r="AD465" s="24" t="s">
        <v>150</v>
      </c>
      <c r="AE465" s="24">
        <v>0</v>
      </c>
      <c r="AF465" s="24"/>
      <c r="AG465" s="24"/>
      <c r="AH465" s="24" t="s">
        <v>60</v>
      </c>
      <c r="AI465" s="24"/>
      <c r="AJ465" s="24" t="s">
        <v>59</v>
      </c>
      <c r="AK465" s="24"/>
      <c r="AL465" s="24"/>
      <c r="AM465" s="24"/>
      <c r="AN465" s="24"/>
      <c r="AO465" s="24">
        <v>0</v>
      </c>
      <c r="AP465" s="24" t="s">
        <v>60</v>
      </c>
      <c r="AQ465" s="24"/>
      <c r="AR465" s="24"/>
      <c r="AS465" s="89">
        <f t="shared" si="92"/>
        <v>33</v>
      </c>
      <c r="AT465" s="24" t="s">
        <v>2010</v>
      </c>
    </row>
    <row r="466" spans="1:46" x14ac:dyDescent="0.5">
      <c r="A466" s="24">
        <v>527</v>
      </c>
      <c r="B466" s="24"/>
      <c r="C466" s="24"/>
      <c r="D466" s="24" t="s">
        <v>2011</v>
      </c>
      <c r="E466" s="24" t="s">
        <v>2012</v>
      </c>
      <c r="F466" s="77" t="str">
        <f t="shared" si="95"/>
        <v>PERIVALE RESIDENTS ASSOCIATION</v>
      </c>
      <c r="G466" s="24" t="s">
        <v>2013</v>
      </c>
      <c r="H466" s="24" t="s">
        <v>972</v>
      </c>
      <c r="I466" s="24" t="s">
        <v>972</v>
      </c>
      <c r="J466" s="24" t="s">
        <v>107</v>
      </c>
      <c r="K466" s="24" t="s">
        <v>2014</v>
      </c>
      <c r="L466" s="25">
        <v>43556</v>
      </c>
      <c r="M466" s="25">
        <v>44286</v>
      </c>
      <c r="N466" s="81">
        <f t="shared" si="91"/>
        <v>44286</v>
      </c>
      <c r="O466" s="77" t="str">
        <f t="shared" ca="1" si="94"/>
        <v>Expired</v>
      </c>
      <c r="P466" s="77" t="str" cm="1">
        <f t="array" aca="1" ref="P466" ca="1">_xlfn.IFS((N466-TODAY())&gt;=547,"06 Expires over 18 months",(N466-TODAY())&gt;=365,"05 Expires in 18 months",(N466-TODAY())&gt;=183,"04 Expires in 12 months",(N466-TODAY())&gt;=92,"03 Expires in 6 months",(N466-TODAY())&gt;=31,"02 Expires in 3 months",(N466-TODAY())&gt;=0,"01 Expires in 30 days",(N466-TODAY())&gt;=-31,"01 Expired last 30 days",(N466-TODAY())&gt;=-92,"02 Expired last 3 months",(N466-TODAY())&gt;=-183,"03 Expired last 6 months",(N466-TODAY())&gt;=-365,"04 Expired last 12 months",(N466-TODAY())&gt;=-547,"05 Expired last 18 months",TRUE,"06 Expired over 18 months")</f>
        <v>06 Expired over 18 months</v>
      </c>
      <c r="Q466" s="65">
        <v>1800</v>
      </c>
      <c r="R466" s="84">
        <f t="shared" si="93"/>
        <v>3450</v>
      </c>
      <c r="S466" s="77" t="str" cm="1">
        <f t="array" ref="S466">_xlfn.IFS(R466&gt;5000000,"Gold",R466&gt;=500000,"Silver",R466&gt;30000,"Bronze",TRUE,"Transactional")</f>
        <v>Transactional</v>
      </c>
      <c r="T466" s="24" t="s">
        <v>54</v>
      </c>
      <c r="U466" s="101" t="s">
        <v>109</v>
      </c>
      <c r="V466" s="101" t="s">
        <v>110</v>
      </c>
      <c r="W466" s="77" t="str">
        <f t="shared" si="96"/>
        <v>No</v>
      </c>
      <c r="X466" s="77" t="str">
        <f>IFERROR(_xlfn.XLOOKUP(J466&amp;"||"&amp;K466,'Mapping Ref.'!$J$2:$J$538,'Mapping Ref.'!$K$2:$K$538),"")</f>
        <v>Construction &amp; Estates</v>
      </c>
      <c r="Y466" s="77" t="str" cm="1">
        <f t="array" ref="Y466">_xlfn.IFS(R466&gt;2000000,"For Publication",R466&gt;100000,"PID",R466&gt;30000,"RFQ",TRUE,"Transactional")</f>
        <v>Transactional</v>
      </c>
      <c r="Z466" s="24" t="s">
        <v>86</v>
      </c>
      <c r="AA466" s="32">
        <v>24</v>
      </c>
      <c r="AB466" s="24">
        <v>0</v>
      </c>
      <c r="AC466" s="25">
        <v>43711</v>
      </c>
      <c r="AD466" s="24" t="s">
        <v>58</v>
      </c>
      <c r="AE466" s="24">
        <v>18572</v>
      </c>
      <c r="AF466" s="24"/>
      <c r="AG466" s="24"/>
      <c r="AH466" s="24" t="s">
        <v>59</v>
      </c>
      <c r="AI466" s="24"/>
      <c r="AJ466" s="24" t="s">
        <v>59</v>
      </c>
      <c r="AK466" s="24"/>
      <c r="AL466" s="24"/>
      <c r="AM466" s="24"/>
      <c r="AN466" s="24"/>
      <c r="AO466" s="24">
        <v>0</v>
      </c>
      <c r="AP466" s="24" t="s">
        <v>60</v>
      </c>
      <c r="AQ466" s="24"/>
      <c r="AR466" s="24"/>
      <c r="AS466" s="89">
        <f t="shared" si="92"/>
        <v>23</v>
      </c>
      <c r="AT466" s="24" t="s">
        <v>2011</v>
      </c>
    </row>
    <row r="467" spans="1:46" x14ac:dyDescent="0.5">
      <c r="A467" s="24">
        <v>528</v>
      </c>
      <c r="B467" s="24"/>
      <c r="C467" s="24"/>
      <c r="D467" s="24" t="s">
        <v>2015</v>
      </c>
      <c r="E467" s="24" t="s">
        <v>2016</v>
      </c>
      <c r="F467" s="77" t="str">
        <f t="shared" si="95"/>
        <v>MONDREM LIMITED</v>
      </c>
      <c r="G467" s="24" t="s">
        <v>2017</v>
      </c>
      <c r="H467" s="24" t="s">
        <v>972</v>
      </c>
      <c r="I467" s="24" t="s">
        <v>972</v>
      </c>
      <c r="J467" s="24" t="s">
        <v>107</v>
      </c>
      <c r="K467" s="24" t="s">
        <v>1204</v>
      </c>
      <c r="L467" s="25">
        <v>43705</v>
      </c>
      <c r="M467" s="25">
        <v>43799</v>
      </c>
      <c r="N467" s="81">
        <f t="shared" si="91"/>
        <v>43799</v>
      </c>
      <c r="O467" s="77" t="str">
        <f t="shared" ca="1" si="94"/>
        <v>Expired</v>
      </c>
      <c r="P467" s="77" t="str" cm="1">
        <f t="array" aca="1" ref="P467" ca="1">_xlfn.IFS((N467-TODAY())&gt;=547,"06 Expires over 18 months",(N467-TODAY())&gt;=365,"05 Expires in 18 months",(N467-TODAY())&gt;=183,"04 Expires in 12 months",(N467-TODAY())&gt;=92,"03 Expires in 6 months",(N467-TODAY())&gt;=31,"02 Expires in 3 months",(N467-TODAY())&gt;=0,"01 Expires in 30 days",(N467-TODAY())&gt;=-31,"01 Expired last 30 days",(N467-TODAY())&gt;=-92,"02 Expired last 3 months",(N467-TODAY())&gt;=-183,"03 Expired last 6 months",(N467-TODAY())&gt;=-365,"04 Expired last 12 months",(N467-TODAY())&gt;=-547,"05 Expired last 18 months",TRUE,"06 Expired over 18 months")</f>
        <v>06 Expired over 18 months</v>
      </c>
      <c r="Q467" s="65">
        <v>5000</v>
      </c>
      <c r="R467" s="84">
        <f t="shared" si="93"/>
        <v>5000</v>
      </c>
      <c r="S467" s="77" t="str" cm="1">
        <f t="array" ref="S467">_xlfn.IFS(R467&gt;5000000,"Gold",R467&gt;=500000,"Silver",R467&gt;30000,"Bronze",TRUE,"Transactional")</f>
        <v>Transactional</v>
      </c>
      <c r="T467" s="24" t="s">
        <v>54</v>
      </c>
      <c r="U467" s="101" t="s">
        <v>109</v>
      </c>
      <c r="V467" s="101" t="s">
        <v>1146</v>
      </c>
      <c r="W467" s="77" t="str">
        <f t="shared" si="96"/>
        <v>No</v>
      </c>
      <c r="X467" s="77" t="str">
        <f>IFERROR(_xlfn.XLOOKUP(J467&amp;"||"&amp;K467,'Mapping Ref.'!$J$2:$J$538,'Mapping Ref.'!$K$2:$K$538),"")</f>
        <v>Construction &amp; Estates</v>
      </c>
      <c r="Y467" s="77" t="str" cm="1">
        <f t="array" ref="Y467">_xlfn.IFS(R467&gt;2000000,"For Publication",R467&gt;100000,"PID",R467&gt;30000,"RFQ",TRUE,"Transactional")</f>
        <v>Transactional</v>
      </c>
      <c r="Z467" s="24" t="s">
        <v>86</v>
      </c>
      <c r="AA467" s="32">
        <v>4</v>
      </c>
      <c r="AB467" s="24">
        <v>0</v>
      </c>
      <c r="AC467" s="25">
        <v>43712</v>
      </c>
      <c r="AD467" s="24" t="s">
        <v>58</v>
      </c>
      <c r="AE467" s="24">
        <v>28381</v>
      </c>
      <c r="AF467" s="24"/>
      <c r="AG467" s="24"/>
      <c r="AH467" s="24" t="s">
        <v>60</v>
      </c>
      <c r="AI467" s="24"/>
      <c r="AJ467" s="24" t="s">
        <v>60</v>
      </c>
      <c r="AK467" s="24"/>
      <c r="AL467" s="24"/>
      <c r="AM467" s="24"/>
      <c r="AN467" s="24"/>
      <c r="AO467" s="24">
        <v>0</v>
      </c>
      <c r="AP467" s="24" t="s">
        <v>60</v>
      </c>
      <c r="AQ467" s="24"/>
      <c r="AR467" s="24"/>
      <c r="AS467" s="89">
        <f t="shared" si="92"/>
        <v>3</v>
      </c>
      <c r="AT467" s="24" t="s">
        <v>2015</v>
      </c>
    </row>
    <row r="468" spans="1:46" x14ac:dyDescent="0.5">
      <c r="A468" s="24">
        <v>529</v>
      </c>
      <c r="B468" s="24"/>
      <c r="C468" s="24"/>
      <c r="D468" s="24" t="s">
        <v>2018</v>
      </c>
      <c r="E468" s="24" t="s">
        <v>2019</v>
      </c>
      <c r="F468" s="77" t="str">
        <f t="shared" si="95"/>
        <v>LETCHECK INVENTORIES LIMITED</v>
      </c>
      <c r="G468" s="24" t="s">
        <v>2020</v>
      </c>
      <c r="H468" s="24" t="s">
        <v>972</v>
      </c>
      <c r="I468" s="24" t="s">
        <v>972</v>
      </c>
      <c r="J468" s="24" t="s">
        <v>107</v>
      </c>
      <c r="K468" s="24" t="s">
        <v>977</v>
      </c>
      <c r="L468" s="25">
        <v>43678</v>
      </c>
      <c r="M468" s="25">
        <v>44043</v>
      </c>
      <c r="N468" s="81">
        <f t="shared" si="91"/>
        <v>44408</v>
      </c>
      <c r="O468" s="77" t="str">
        <f t="shared" ca="1" si="94"/>
        <v>Expired</v>
      </c>
      <c r="P468" s="77" t="str" cm="1">
        <f t="array" aca="1" ref="P468" ca="1">_xlfn.IFS((N468-TODAY())&gt;=547,"06 Expires over 18 months",(N468-TODAY())&gt;=365,"05 Expires in 18 months",(N468-TODAY())&gt;=183,"04 Expires in 12 months",(N468-TODAY())&gt;=92,"03 Expires in 6 months",(N468-TODAY())&gt;=31,"02 Expires in 3 months",(N468-TODAY())&gt;=0,"01 Expires in 30 days",(N468-TODAY())&gt;=-31,"01 Expired last 30 days",(N468-TODAY())&gt;=-92,"02 Expired last 3 months",(N468-TODAY())&gt;=-183,"03 Expired last 6 months",(N468-TODAY())&gt;=-365,"04 Expired last 12 months",(N468-TODAY())&gt;=-547,"05 Expired last 18 months",TRUE,"06 Expired over 18 months")</f>
        <v>06 Expired over 18 months</v>
      </c>
      <c r="Q468" s="65">
        <v>5000</v>
      </c>
      <c r="R468" s="84">
        <f t="shared" si="93"/>
        <v>9583.3333333333339</v>
      </c>
      <c r="S468" s="77" t="str" cm="1">
        <f t="array" ref="S468">_xlfn.IFS(R468&gt;5000000,"Gold",R468&gt;=500000,"Silver",R468&gt;30000,"Bronze",TRUE,"Transactional")</f>
        <v>Transactional</v>
      </c>
      <c r="T468" s="24" t="s">
        <v>54</v>
      </c>
      <c r="U468" s="101" t="s">
        <v>84</v>
      </c>
      <c r="V468" s="101" t="s">
        <v>214</v>
      </c>
      <c r="W468" s="77" t="str">
        <f t="shared" si="96"/>
        <v>Yes</v>
      </c>
      <c r="X468" s="77" t="str">
        <f>IFERROR(_xlfn.XLOOKUP(J468&amp;"||"&amp;K468,'Mapping Ref.'!$J$2:$J$538,'Mapping Ref.'!$K$2:$K$538),"")</f>
        <v>Construction &amp; Estates</v>
      </c>
      <c r="Y468" s="77" t="str" cm="1">
        <f t="array" ref="Y468">_xlfn.IFS(R468&gt;2000000,"For Publication",R468&gt;100000,"PID",R468&gt;30000,"RFQ",TRUE,"Transactional")</f>
        <v>Transactional</v>
      </c>
      <c r="Z468" s="24" t="s">
        <v>86</v>
      </c>
      <c r="AA468" s="32">
        <v>12</v>
      </c>
      <c r="AB468" s="24">
        <v>12</v>
      </c>
      <c r="AC468" s="25">
        <v>43712</v>
      </c>
      <c r="AD468" s="24" t="s">
        <v>58</v>
      </c>
      <c r="AE468" s="24">
        <v>28383</v>
      </c>
      <c r="AF468" s="24"/>
      <c r="AG468" s="24"/>
      <c r="AH468" s="24" t="s">
        <v>60</v>
      </c>
      <c r="AI468" s="24"/>
      <c r="AJ468" s="24" t="s">
        <v>60</v>
      </c>
      <c r="AK468" s="24"/>
      <c r="AL468" s="24"/>
      <c r="AM468" s="24"/>
      <c r="AN468" s="24"/>
      <c r="AO468" s="24">
        <v>0</v>
      </c>
      <c r="AP468" s="24" t="s">
        <v>60</v>
      </c>
      <c r="AQ468" s="24"/>
      <c r="AR468" s="24"/>
      <c r="AS468" s="89">
        <f t="shared" si="92"/>
        <v>23</v>
      </c>
      <c r="AT468" s="24" t="s">
        <v>2018</v>
      </c>
    </row>
    <row r="469" spans="1:46" x14ac:dyDescent="0.5">
      <c r="A469" s="24">
        <v>530</v>
      </c>
      <c r="B469" s="24" t="s">
        <v>340</v>
      </c>
      <c r="C469" s="24"/>
      <c r="D469" s="24" t="s">
        <v>2021</v>
      </c>
      <c r="E469" s="24" t="s">
        <v>2022</v>
      </c>
      <c r="F469" s="77" t="str">
        <f t="shared" si="95"/>
        <v>CLIVE ATKINS CONSULTANCY LTD</v>
      </c>
      <c r="G469" s="24" t="s">
        <v>2023</v>
      </c>
      <c r="H469" s="24" t="s">
        <v>1772</v>
      </c>
      <c r="I469" s="24" t="s">
        <v>1772</v>
      </c>
      <c r="J469" s="24" t="s">
        <v>52</v>
      </c>
      <c r="K469" s="24" t="s">
        <v>1331</v>
      </c>
      <c r="L469" s="25">
        <v>43586</v>
      </c>
      <c r="M469" s="25">
        <v>43952</v>
      </c>
      <c r="N469" s="81">
        <f t="shared" si="91"/>
        <v>43952</v>
      </c>
      <c r="O469" s="77" t="str">
        <f t="shared" ca="1" si="94"/>
        <v>Expired</v>
      </c>
      <c r="P469" s="77" t="str" cm="1">
        <f t="array" aca="1" ref="P469" ca="1">_xlfn.IFS((N469-TODAY())&gt;=547,"06 Expires over 18 months",(N469-TODAY())&gt;=365,"05 Expires in 18 months",(N469-TODAY())&gt;=183,"04 Expires in 12 months",(N469-TODAY())&gt;=92,"03 Expires in 6 months",(N469-TODAY())&gt;=31,"02 Expires in 3 months",(N469-TODAY())&gt;=0,"01 Expires in 30 days",(N469-TODAY())&gt;=-31,"01 Expired last 30 days",(N469-TODAY())&gt;=-92,"02 Expired last 3 months",(N469-TODAY())&gt;=-183,"03 Expired last 6 months",(N469-TODAY())&gt;=-365,"04 Expired last 12 months",(N469-TODAY())&gt;=-547,"05 Expired last 18 months",TRUE,"06 Expired over 18 months")</f>
        <v>06 Expired over 18 months</v>
      </c>
      <c r="Q469" s="65">
        <v>3500</v>
      </c>
      <c r="R469" s="84">
        <f t="shared" si="93"/>
        <v>3500</v>
      </c>
      <c r="S469" s="77" t="str" cm="1">
        <f t="array" ref="S469">_xlfn.IFS(R469&gt;5000000,"Gold",R469&gt;=500000,"Silver",R469&gt;30000,"Bronze",TRUE,"Transactional")</f>
        <v>Transactional</v>
      </c>
      <c r="T469" s="24" t="s">
        <v>54</v>
      </c>
      <c r="U469" s="101" t="s">
        <v>109</v>
      </c>
      <c r="V469" s="101" t="s">
        <v>1011</v>
      </c>
      <c r="W469" s="77" t="str">
        <f t="shared" si="96"/>
        <v>No</v>
      </c>
      <c r="X469" s="77" t="str">
        <f>IFERROR(_xlfn.XLOOKUP(J469&amp;"||"&amp;K469,'Mapping Ref.'!$J$2:$J$538,'Mapping Ref.'!$K$2:$K$538),"")</f>
        <v>Corporate</v>
      </c>
      <c r="Y469" s="77" t="str" cm="1">
        <f t="array" ref="Y469">_xlfn.IFS(R469&gt;2000000,"For Publication",R469&gt;100000,"PID",R469&gt;30000,"RFQ",TRUE,"Transactional")</f>
        <v>Transactional</v>
      </c>
      <c r="Z469" s="24" t="s">
        <v>101</v>
      </c>
      <c r="AA469" s="32">
        <v>12</v>
      </c>
      <c r="AB469" s="24">
        <v>0</v>
      </c>
      <c r="AC469" s="25">
        <v>43713</v>
      </c>
      <c r="AD469" s="24" t="s">
        <v>150</v>
      </c>
      <c r="AE469" s="24"/>
      <c r="AF469" s="24"/>
      <c r="AG469" s="24"/>
      <c r="AH469" s="24" t="s">
        <v>60</v>
      </c>
      <c r="AI469" s="24"/>
      <c r="AJ469" s="24" t="s">
        <v>60</v>
      </c>
      <c r="AK469" s="24"/>
      <c r="AL469" s="24"/>
      <c r="AM469" s="24"/>
      <c r="AN469" s="24"/>
      <c r="AO469" s="24"/>
      <c r="AP469" s="24" t="s">
        <v>60</v>
      </c>
      <c r="AQ469" s="24"/>
      <c r="AR469" s="24"/>
      <c r="AS469" s="89">
        <f t="shared" si="92"/>
        <v>12</v>
      </c>
      <c r="AT469" s="24" t="s">
        <v>2024</v>
      </c>
    </row>
    <row r="470" spans="1:46" x14ac:dyDescent="0.5">
      <c r="A470" s="24">
        <v>531</v>
      </c>
      <c r="B470" s="24"/>
      <c r="C470" s="24"/>
      <c r="D470" s="24" t="s">
        <v>2025</v>
      </c>
      <c r="E470" s="24" t="s">
        <v>2026</v>
      </c>
      <c r="F470" s="77" t="str">
        <f t="shared" si="95"/>
        <v>BUILDING BRIDGES CAREERS SERVICE</v>
      </c>
      <c r="G470" s="24" t="s">
        <v>2027</v>
      </c>
      <c r="H470" s="24" t="s">
        <v>2028</v>
      </c>
      <c r="I470" s="24" t="s">
        <v>2028</v>
      </c>
      <c r="J470" s="24" t="s">
        <v>107</v>
      </c>
      <c r="K470" s="24" t="s">
        <v>1593</v>
      </c>
      <c r="L470" s="25">
        <v>43723</v>
      </c>
      <c r="M470" s="25">
        <v>44104</v>
      </c>
      <c r="N470" s="81">
        <f t="shared" si="91"/>
        <v>44469</v>
      </c>
      <c r="O470" s="77" t="str">
        <f t="shared" ca="1" si="94"/>
        <v>Expired</v>
      </c>
      <c r="P470" s="77" t="str" cm="1">
        <f t="array" aca="1" ref="P470" ca="1">_xlfn.IFS((N470-TODAY())&gt;=547,"06 Expires over 18 months",(N470-TODAY())&gt;=365,"05 Expires in 18 months",(N470-TODAY())&gt;=183,"04 Expires in 12 months",(N470-TODAY())&gt;=92,"03 Expires in 6 months",(N470-TODAY())&gt;=31,"02 Expires in 3 months",(N470-TODAY())&gt;=0,"01 Expires in 30 days",(N470-TODAY())&gt;=-31,"01 Expired last 30 days",(N470-TODAY())&gt;=-92,"02 Expired last 3 months",(N470-TODAY())&gt;=-183,"03 Expired last 6 months",(N470-TODAY())&gt;=-365,"04 Expired last 12 months",(N470-TODAY())&gt;=-547,"05 Expired last 18 months",TRUE,"06 Expired over 18 months")</f>
        <v>06 Expired over 18 months</v>
      </c>
      <c r="Q470" s="65">
        <v>23175</v>
      </c>
      <c r="R470" s="84">
        <f t="shared" si="93"/>
        <v>46350</v>
      </c>
      <c r="S470" s="77" t="str" cm="1">
        <f t="array" ref="S470">_xlfn.IFS(R470&gt;5000000,"Gold",R470&gt;=500000,"Silver",R470&gt;30000,"Bronze",TRUE,"Transactional")</f>
        <v>Bronze</v>
      </c>
      <c r="T470" s="24" t="s">
        <v>122</v>
      </c>
      <c r="U470" s="101" t="s">
        <v>237</v>
      </c>
      <c r="V470" s="101" t="s">
        <v>566</v>
      </c>
      <c r="W470" s="77" t="str">
        <f t="shared" si="96"/>
        <v>Yes</v>
      </c>
      <c r="X470" s="77" t="str">
        <f>IFERROR(_xlfn.XLOOKUP(J470&amp;"||"&amp;K470,'Mapping Ref.'!$J$2:$J$538,'Mapping Ref.'!$K$2:$K$538),"")</f>
        <v>Construction &amp; Estates</v>
      </c>
      <c r="Y470" s="77" t="str" cm="1">
        <f t="array" ref="Y470">_xlfn.IFS(R470&gt;2000000,"For Publication",R470&gt;100000,"PID",R470&gt;30000,"RFQ",TRUE,"Transactional")</f>
        <v>RFQ</v>
      </c>
      <c r="Z470" s="24" t="s">
        <v>303</v>
      </c>
      <c r="AA470" s="32">
        <v>12</v>
      </c>
      <c r="AB470" s="24">
        <v>12</v>
      </c>
      <c r="AC470" s="25">
        <v>43713</v>
      </c>
      <c r="AD470" s="24" t="s">
        <v>58</v>
      </c>
      <c r="AE470" s="24"/>
      <c r="AF470" s="24"/>
      <c r="AG470" s="24"/>
      <c r="AH470" s="24" t="s">
        <v>59</v>
      </c>
      <c r="AI470" s="24"/>
      <c r="AJ470" s="24" t="s">
        <v>59</v>
      </c>
      <c r="AK470" s="24" t="s">
        <v>2029</v>
      </c>
      <c r="AL470" s="24"/>
      <c r="AM470" s="24"/>
      <c r="AN470" s="24"/>
      <c r="AO470" s="24"/>
      <c r="AP470" s="24" t="s">
        <v>60</v>
      </c>
      <c r="AQ470" s="24"/>
      <c r="AR470" s="24"/>
      <c r="AS470" s="89">
        <f t="shared" si="92"/>
        <v>24</v>
      </c>
      <c r="AT470" s="24" t="s">
        <v>2030</v>
      </c>
    </row>
    <row r="471" spans="1:46" x14ac:dyDescent="0.5">
      <c r="A471" s="24">
        <v>532</v>
      </c>
      <c r="B471" s="24"/>
      <c r="C471" s="24"/>
      <c r="D471" s="24" t="s">
        <v>2031</v>
      </c>
      <c r="E471" s="24" t="s">
        <v>2032</v>
      </c>
      <c r="F471" s="77" t="str">
        <f t="shared" si="95"/>
        <v>AJB WORKTIME LTD</v>
      </c>
      <c r="G471" s="24" t="s">
        <v>2033</v>
      </c>
      <c r="H471" s="24" t="s">
        <v>2034</v>
      </c>
      <c r="I471" s="24" t="s">
        <v>1923</v>
      </c>
      <c r="J471" s="24" t="s">
        <v>1312</v>
      </c>
      <c r="K471" s="24" t="s">
        <v>1109</v>
      </c>
      <c r="L471" s="25">
        <v>43586</v>
      </c>
      <c r="M471" s="25">
        <v>43921</v>
      </c>
      <c r="N471" s="81">
        <f t="shared" si="91"/>
        <v>44074</v>
      </c>
      <c r="O471" s="77" t="str">
        <f t="shared" ca="1" si="94"/>
        <v>Expired</v>
      </c>
      <c r="P471" s="77" t="str" cm="1">
        <f t="array" aca="1" ref="P471" ca="1">_xlfn.IFS((N471-TODAY())&gt;=547,"06 Expires over 18 months",(N471-TODAY())&gt;=365,"05 Expires in 18 months",(N471-TODAY())&gt;=183,"04 Expires in 12 months",(N471-TODAY())&gt;=92,"03 Expires in 6 months",(N471-TODAY())&gt;=31,"02 Expires in 3 months",(N471-TODAY())&gt;=0,"01 Expires in 30 days",(N471-TODAY())&gt;=-31,"01 Expired last 30 days",(N471-TODAY())&gt;=-92,"02 Expired last 3 months",(N471-TODAY())&gt;=-183,"03 Expired last 6 months",(N471-TODAY())&gt;=-365,"04 Expired last 12 months",(N471-TODAY())&gt;=-547,"05 Expired last 18 months",TRUE,"06 Expired over 18 months")</f>
        <v>06 Expired over 18 months</v>
      </c>
      <c r="Q471" s="65">
        <v>20000</v>
      </c>
      <c r="R471" s="84">
        <f t="shared" si="93"/>
        <v>25000</v>
      </c>
      <c r="S471" s="77" t="str" cm="1">
        <f t="array" ref="S471">_xlfn.IFS(R471&gt;5000000,"Gold",R471&gt;=500000,"Silver",R471&gt;30000,"Bronze",TRUE,"Transactional")</f>
        <v>Transactional</v>
      </c>
      <c r="T471" s="24" t="s">
        <v>54</v>
      </c>
      <c r="U471" s="101" t="s">
        <v>393</v>
      </c>
      <c r="V471" s="101" t="s">
        <v>1151</v>
      </c>
      <c r="W471" s="77" t="str">
        <f t="shared" si="96"/>
        <v>Yes</v>
      </c>
      <c r="X471" s="77" t="str">
        <f>IFERROR(_xlfn.XLOOKUP(J471&amp;"||"&amp;K471,'Mapping Ref.'!$J$2:$J$538,'Mapping Ref.'!$K$2:$K$538),"")</f>
        <v>Corporate</v>
      </c>
      <c r="Y471" s="77" t="str" cm="1">
        <f t="array" ref="Y471">_xlfn.IFS(R471&gt;2000000,"For Publication",R471&gt;100000,"PID",R471&gt;30000,"RFQ",TRUE,"Transactional")</f>
        <v>Transactional</v>
      </c>
      <c r="Z471" s="24" t="s">
        <v>86</v>
      </c>
      <c r="AA471" s="32">
        <v>11</v>
      </c>
      <c r="AB471" s="24">
        <v>5</v>
      </c>
      <c r="AC471" s="25">
        <v>43713</v>
      </c>
      <c r="AD471" s="24" t="s">
        <v>58</v>
      </c>
      <c r="AE471" s="24"/>
      <c r="AF471" s="24"/>
      <c r="AG471" s="24"/>
      <c r="AH471" s="24" t="s">
        <v>60</v>
      </c>
      <c r="AI471" s="24"/>
      <c r="AJ471" s="24" t="s">
        <v>60</v>
      </c>
      <c r="AK471" s="24"/>
      <c r="AL471" s="24"/>
      <c r="AM471" s="24"/>
      <c r="AN471" s="24"/>
      <c r="AO471" s="24"/>
      <c r="AP471" s="24" t="s">
        <v>60</v>
      </c>
      <c r="AQ471" s="24"/>
      <c r="AR471" s="24"/>
      <c r="AS471" s="89">
        <f t="shared" si="92"/>
        <v>15</v>
      </c>
      <c r="AT471" s="24" t="s">
        <v>2035</v>
      </c>
    </row>
    <row r="472" spans="1:46" x14ac:dyDescent="0.5">
      <c r="A472" s="24">
        <v>533</v>
      </c>
      <c r="B472" s="24"/>
      <c r="C472" s="24" t="s">
        <v>77</v>
      </c>
      <c r="D472" s="24" t="s">
        <v>1937</v>
      </c>
      <c r="E472" s="24" t="s">
        <v>2036</v>
      </c>
      <c r="F472" s="77" t="str">
        <f t="shared" si="95"/>
        <v>HILL PARTNERSHIPS LTD</v>
      </c>
      <c r="G472" s="24" t="s">
        <v>2037</v>
      </c>
      <c r="H472" s="24" t="s">
        <v>1940</v>
      </c>
      <c r="I472" s="24" t="s">
        <v>1941</v>
      </c>
      <c r="J472" s="24" t="s">
        <v>107</v>
      </c>
      <c r="K472" s="24" t="s">
        <v>1942</v>
      </c>
      <c r="L472" s="25">
        <v>43678</v>
      </c>
      <c r="M472" s="25">
        <v>44651</v>
      </c>
      <c r="N472" s="81">
        <f t="shared" si="91"/>
        <v>44651</v>
      </c>
      <c r="O472" s="77" t="str">
        <f t="shared" ca="1" si="94"/>
        <v>Expired</v>
      </c>
      <c r="P472" s="77" t="str" cm="1">
        <f t="array" aca="1" ref="P472" ca="1">_xlfn.IFS((N472-TODAY())&gt;=547,"06 Expires over 18 months",(N472-TODAY())&gt;=365,"05 Expires in 18 months",(N472-TODAY())&gt;=183,"04 Expires in 12 months",(N472-TODAY())&gt;=92,"03 Expires in 6 months",(N472-TODAY())&gt;=31,"02 Expires in 3 months",(N472-TODAY())&gt;=0,"01 Expires in 30 days",(N472-TODAY())&gt;=-31,"01 Expired last 30 days",(N472-TODAY())&gt;=-92,"02 Expired last 3 months",(N472-TODAY())&gt;=-183,"03 Expired last 6 months",(N472-TODAY())&gt;=-365,"04 Expired last 12 months",(N472-TODAY())&gt;=-547,"05 Expired last 18 months",TRUE,"06 Expired over 18 months")</f>
        <v>06 Expired over 18 months</v>
      </c>
      <c r="Q472" s="65">
        <v>505000000</v>
      </c>
      <c r="R472" s="84">
        <f t="shared" si="93"/>
        <v>1304583333.3333333</v>
      </c>
      <c r="S472" s="77" t="str" cm="1">
        <f t="array" ref="S472">_xlfn.IFS(R472&gt;5000000,"Gold",R472&gt;=500000,"Silver",R472&gt;30000,"Bronze",TRUE,"Transactional")</f>
        <v>Gold</v>
      </c>
      <c r="T472" s="24" t="s">
        <v>122</v>
      </c>
      <c r="U472" s="101" t="s">
        <v>123</v>
      </c>
      <c r="V472" s="101" t="s">
        <v>338</v>
      </c>
      <c r="W472" s="77" t="str">
        <f t="shared" si="96"/>
        <v>No</v>
      </c>
      <c r="X472" s="77" t="str">
        <f>IFERROR(_xlfn.XLOOKUP(J472&amp;"||"&amp;K472,'Mapping Ref.'!$J$2:$J$538,'Mapping Ref.'!$K$2:$K$538),"")</f>
        <v>Construction &amp; Estates</v>
      </c>
      <c r="Y472" s="77" t="str" cm="1">
        <f t="array" ref="Y472">_xlfn.IFS(R472&gt;2000000,"For Publication",R472&gt;100000,"PID",R472&gt;30000,"RFQ",TRUE,"Transactional")</f>
        <v>For Publication</v>
      </c>
      <c r="Z472" s="24" t="s">
        <v>57</v>
      </c>
      <c r="AA472" s="32">
        <v>30</v>
      </c>
      <c r="AB472" s="24">
        <v>0</v>
      </c>
      <c r="AC472" s="25">
        <v>43713</v>
      </c>
      <c r="AD472" s="24" t="s">
        <v>58</v>
      </c>
      <c r="AE472" s="24"/>
      <c r="AF472" s="24"/>
      <c r="AG472" s="24"/>
      <c r="AH472" s="24" t="s">
        <v>59</v>
      </c>
      <c r="AI472" s="24"/>
      <c r="AJ472" s="24" t="s">
        <v>60</v>
      </c>
      <c r="AK472" s="24"/>
      <c r="AL472" s="24"/>
      <c r="AM472" s="24"/>
      <c r="AN472" s="24"/>
      <c r="AO472" s="24">
        <v>0</v>
      </c>
      <c r="AP472" s="24" t="s">
        <v>59</v>
      </c>
      <c r="AQ472" s="24"/>
      <c r="AR472" s="24"/>
      <c r="AS472" s="89">
        <f t="shared" si="92"/>
        <v>31</v>
      </c>
      <c r="AT472" s="24" t="s">
        <v>2038</v>
      </c>
    </row>
    <row r="473" spans="1:46" x14ac:dyDescent="0.5">
      <c r="A473" s="24">
        <v>534</v>
      </c>
      <c r="B473" s="24"/>
      <c r="C473" s="24"/>
      <c r="D473" s="24" t="s">
        <v>2039</v>
      </c>
      <c r="E473" s="24" t="s">
        <v>2040</v>
      </c>
      <c r="F473" s="77" t="str">
        <f t="shared" si="95"/>
        <v>360GLOBALNET LTD</v>
      </c>
      <c r="G473" s="24" t="s">
        <v>2041</v>
      </c>
      <c r="H473" s="24" t="s">
        <v>2042</v>
      </c>
      <c r="I473" s="24" t="s">
        <v>2042</v>
      </c>
      <c r="J473" s="24" t="s">
        <v>52</v>
      </c>
      <c r="K473" s="24" t="s">
        <v>1281</v>
      </c>
      <c r="L473" s="25">
        <v>43661</v>
      </c>
      <c r="M473" s="25">
        <v>44391</v>
      </c>
      <c r="N473" s="81">
        <f t="shared" si="91"/>
        <v>44756</v>
      </c>
      <c r="O473" s="77" t="str">
        <f t="shared" ca="1" si="94"/>
        <v>Expired</v>
      </c>
      <c r="P473" s="77" t="str" cm="1">
        <f t="array" aca="1" ref="P473" ca="1">_xlfn.IFS((N473-TODAY())&gt;=547,"06 Expires over 18 months",(N473-TODAY())&gt;=365,"05 Expires in 18 months",(N473-TODAY())&gt;=183,"04 Expires in 12 months",(N473-TODAY())&gt;=92,"03 Expires in 6 months",(N473-TODAY())&gt;=31,"02 Expires in 3 months",(N473-TODAY())&gt;=0,"01 Expires in 30 days",(N473-TODAY())&gt;=-31,"01 Expired last 30 days",(N473-TODAY())&gt;=-92,"02 Expired last 3 months",(N473-TODAY())&gt;=-183,"03 Expired last 6 months",(N473-TODAY())&gt;=-365,"04 Expired last 12 months",(N473-TODAY())&gt;=-547,"05 Expired last 18 months",TRUE,"06 Expired over 18 months")</f>
        <v>06 Expired over 18 months</v>
      </c>
      <c r="Q473" s="65">
        <v>36000</v>
      </c>
      <c r="R473" s="84">
        <f t="shared" si="93"/>
        <v>105000</v>
      </c>
      <c r="S473" s="77" t="str" cm="1">
        <f t="array" ref="S473">_xlfn.IFS(R473&gt;5000000,"Gold",R473&gt;=500000,"Silver",R473&gt;30000,"Bronze",TRUE,"Transactional")</f>
        <v>Bronze</v>
      </c>
      <c r="T473" s="24" t="s">
        <v>54</v>
      </c>
      <c r="U473" s="101" t="s">
        <v>116</v>
      </c>
      <c r="V473" s="101" t="s">
        <v>569</v>
      </c>
      <c r="W473" s="77" t="str">
        <f t="shared" si="96"/>
        <v>Yes</v>
      </c>
      <c r="X473" s="77" t="str">
        <f>IFERROR(_xlfn.XLOOKUP(J473&amp;"||"&amp;K473,'Mapping Ref.'!$J$2:$J$538,'Mapping Ref.'!$K$2:$K$538),"")</f>
        <v>ICT</v>
      </c>
      <c r="Y473" s="77" t="str" cm="1">
        <f t="array" ref="Y473">_xlfn.IFS(R473&gt;2000000,"For Publication",R473&gt;100000,"PID",R473&gt;30000,"RFQ",TRUE,"Transactional")</f>
        <v>PID</v>
      </c>
      <c r="Z473" s="24" t="s">
        <v>101</v>
      </c>
      <c r="AA473" s="32">
        <v>24</v>
      </c>
      <c r="AB473" s="24">
        <v>12</v>
      </c>
      <c r="AC473" s="25">
        <v>43714</v>
      </c>
      <c r="AD473" s="24" t="s">
        <v>102</v>
      </c>
      <c r="AE473" s="24"/>
      <c r="AF473" s="24"/>
      <c r="AG473" s="24"/>
      <c r="AH473" s="24" t="s">
        <v>60</v>
      </c>
      <c r="AI473" s="24"/>
      <c r="AJ473" s="24" t="s">
        <v>60</v>
      </c>
      <c r="AK473" s="24"/>
      <c r="AL473" s="24"/>
      <c r="AM473" s="24"/>
      <c r="AN473" s="24"/>
      <c r="AO473" s="24">
        <v>0</v>
      </c>
      <c r="AP473" s="24" t="s">
        <v>60</v>
      </c>
      <c r="AQ473" s="24"/>
      <c r="AR473" s="24"/>
      <c r="AS473" s="89">
        <f t="shared" si="92"/>
        <v>35</v>
      </c>
      <c r="AT473" s="24" t="s">
        <v>2043</v>
      </c>
    </row>
    <row r="474" spans="1:46" x14ac:dyDescent="0.5">
      <c r="A474" s="24">
        <v>537</v>
      </c>
      <c r="B474" s="24" t="s">
        <v>506</v>
      </c>
      <c r="C474" s="24"/>
      <c r="D474" s="24" t="s">
        <v>2044</v>
      </c>
      <c r="E474" s="24" t="s">
        <v>2045</v>
      </c>
      <c r="F474" s="77" t="str">
        <f t="shared" si="95"/>
        <v>APEX BUILD SOLUTIONS LONDON LTD</v>
      </c>
      <c r="G474" s="24" t="s">
        <v>2046</v>
      </c>
      <c r="H474" s="24" t="s">
        <v>1182</v>
      </c>
      <c r="I474" s="24" t="s">
        <v>2047</v>
      </c>
      <c r="J474" s="24" t="s">
        <v>107</v>
      </c>
      <c r="K474" s="24" t="s">
        <v>2048</v>
      </c>
      <c r="L474" s="25">
        <v>43710</v>
      </c>
      <c r="M474" s="25">
        <v>45902</v>
      </c>
      <c r="N474" s="81">
        <f t="shared" si="91"/>
        <v>46267</v>
      </c>
      <c r="O474" s="77" t="str">
        <f t="shared" ca="1" si="94"/>
        <v>Live</v>
      </c>
      <c r="P474" s="77" t="str" cm="1">
        <f t="array" aca="1" ref="P474" ca="1">_xlfn.IFS((N474-TODAY())&gt;=547,"06 Expires over 18 months",(N474-TODAY())&gt;=365,"05 Expires in 18 months",(N474-TODAY())&gt;=183,"04 Expires in 12 months",(N474-TODAY())&gt;=92,"03 Expires in 6 months",(N474-TODAY())&gt;=31,"02 Expires in 3 months",(N474-TODAY())&gt;=0,"01 Expires in 30 days",(N474-TODAY())&gt;=-31,"01 Expired last 30 days",(N474-TODAY())&gt;=-92,"02 Expired last 3 months",(N474-TODAY())&gt;=-183,"03 Expired last 6 months",(N474-TODAY())&gt;=-365,"04 Expired last 12 months",(N474-TODAY())&gt;=-547,"05 Expired last 18 months",TRUE,"06 Expired over 18 months")</f>
        <v>01 Expires in 30 days</v>
      </c>
      <c r="Q474" s="65">
        <v>12000</v>
      </c>
      <c r="R474" s="84">
        <f t="shared" si="93"/>
        <v>84000</v>
      </c>
      <c r="S474" s="77" t="str" cm="1">
        <f t="array" ref="S474">_xlfn.IFS(R474&gt;5000000,"Gold",R474&gt;=500000,"Silver",R474&gt;30000,"Bronze",TRUE,"Transactional")</f>
        <v>Bronze</v>
      </c>
      <c r="T474" s="24" t="s">
        <v>54</v>
      </c>
      <c r="U474" s="101" t="s">
        <v>99</v>
      </c>
      <c r="V474" s="101" t="s">
        <v>1184</v>
      </c>
      <c r="W474" s="77" t="str">
        <f t="shared" si="96"/>
        <v>Yes</v>
      </c>
      <c r="X474" s="77" t="str">
        <f>IFERROR(_xlfn.XLOOKUP(J474&amp;"||"&amp;K474,'Mapping Ref.'!$J$2:$J$538,'Mapping Ref.'!$K$2:$K$538),"")</f>
        <v>Construction &amp; Estates</v>
      </c>
      <c r="Y474" s="77" t="str" cm="1">
        <f t="array" ref="Y474">_xlfn.IFS(R474&gt;2000000,"For Publication",R474&gt;100000,"PID",R474&gt;30000,"RFQ",TRUE,"Transactional")</f>
        <v>RFQ</v>
      </c>
      <c r="Z474" s="24" t="s">
        <v>57</v>
      </c>
      <c r="AA474" s="32">
        <v>60</v>
      </c>
      <c r="AB474" s="24">
        <v>12</v>
      </c>
      <c r="AC474" s="25">
        <v>43714</v>
      </c>
      <c r="AD474" s="24" t="s">
        <v>58</v>
      </c>
      <c r="AE474" s="24"/>
      <c r="AF474" s="24"/>
      <c r="AG474" s="24"/>
      <c r="AH474" s="24" t="s">
        <v>59</v>
      </c>
      <c r="AI474" s="24"/>
      <c r="AJ474" s="24" t="s">
        <v>60</v>
      </c>
      <c r="AK474" s="24"/>
      <c r="AL474" s="24"/>
      <c r="AM474" s="24"/>
      <c r="AN474" s="24"/>
      <c r="AO474" s="24">
        <v>0</v>
      </c>
      <c r="AP474" s="24" t="s">
        <v>60</v>
      </c>
      <c r="AQ474" s="24"/>
      <c r="AR474" s="24"/>
      <c r="AS474" s="89">
        <f t="shared" si="92"/>
        <v>84</v>
      </c>
      <c r="AT474" s="24" t="s">
        <v>2049</v>
      </c>
    </row>
    <row r="475" spans="1:46" x14ac:dyDescent="0.5">
      <c r="A475" s="24">
        <v>538</v>
      </c>
      <c r="B475" s="24"/>
      <c r="C475" s="24"/>
      <c r="D475" s="24" t="s">
        <v>2050</v>
      </c>
      <c r="E475" s="24" t="s">
        <v>2051</v>
      </c>
      <c r="F475" s="77" t="str">
        <f t="shared" si="95"/>
        <v>ABC OT LTD</v>
      </c>
      <c r="G475" s="24" t="s">
        <v>2052</v>
      </c>
      <c r="H475" s="24" t="s">
        <v>1046</v>
      </c>
      <c r="I475" s="24" t="s">
        <v>1046</v>
      </c>
      <c r="J475" s="24" t="s">
        <v>190</v>
      </c>
      <c r="K475" s="24" t="s">
        <v>467</v>
      </c>
      <c r="L475" s="25">
        <v>43709</v>
      </c>
      <c r="M475" s="25">
        <v>44074</v>
      </c>
      <c r="N475" s="81">
        <f t="shared" si="91"/>
        <v>44439</v>
      </c>
      <c r="O475" s="77" t="str">
        <f t="shared" ca="1" si="94"/>
        <v>Expired</v>
      </c>
      <c r="P475" s="77" t="str" cm="1">
        <f t="array" aca="1" ref="P475" ca="1">_xlfn.IFS((N475-TODAY())&gt;=547,"06 Expires over 18 months",(N475-TODAY())&gt;=365,"05 Expires in 18 months",(N475-TODAY())&gt;=183,"04 Expires in 12 months",(N475-TODAY())&gt;=92,"03 Expires in 6 months",(N475-TODAY())&gt;=31,"02 Expires in 3 months",(N475-TODAY())&gt;=0,"01 Expires in 30 days",(N475-TODAY())&gt;=-31,"01 Expired last 30 days",(N475-TODAY())&gt;=-92,"02 Expired last 3 months",(N475-TODAY())&gt;=-183,"03 Expired last 6 months",(N475-TODAY())&gt;=-365,"04 Expired last 12 months",(N475-TODAY())&gt;=-547,"05 Expired last 18 months",TRUE,"06 Expired over 18 months")</f>
        <v>06 Expired over 18 months</v>
      </c>
      <c r="Q475" s="65">
        <v>1020</v>
      </c>
      <c r="R475" s="84">
        <f t="shared" si="93"/>
        <v>1955</v>
      </c>
      <c r="S475" s="77" t="str" cm="1">
        <f t="array" ref="S475">_xlfn.IFS(R475&gt;5000000,"Gold",R475&gt;=500000,"Silver",R475&gt;30000,"Bronze",TRUE,"Transactional")</f>
        <v>Transactional</v>
      </c>
      <c r="T475" s="24" t="s">
        <v>54</v>
      </c>
      <c r="U475" s="101" t="s">
        <v>69</v>
      </c>
      <c r="V475" s="101" t="s">
        <v>1208</v>
      </c>
      <c r="W475" s="77" t="str">
        <f t="shared" si="96"/>
        <v>Yes</v>
      </c>
      <c r="X475" s="77" t="str">
        <f>IFERROR(_xlfn.XLOOKUP(J475&amp;"||"&amp;K475,'Mapping Ref.'!$J$2:$J$538,'Mapping Ref.'!$K$2:$K$538),"")</f>
        <v>Childrens &amp; Adults</v>
      </c>
      <c r="Y475" s="77" t="str" cm="1">
        <f t="array" ref="Y475">_xlfn.IFS(R475&gt;2000000,"For Publication",R475&gt;100000,"PID",R475&gt;30000,"RFQ",TRUE,"Transactional")</f>
        <v>Transactional</v>
      </c>
      <c r="Z475" s="24" t="s">
        <v>101</v>
      </c>
      <c r="AA475" s="32">
        <v>12</v>
      </c>
      <c r="AB475" s="24">
        <v>12</v>
      </c>
      <c r="AC475" s="25">
        <v>43717</v>
      </c>
      <c r="AD475" s="24" t="s">
        <v>58</v>
      </c>
      <c r="AE475" s="24"/>
      <c r="AF475" s="24"/>
      <c r="AG475" s="24"/>
      <c r="AH475" s="24" t="s">
        <v>60</v>
      </c>
      <c r="AI475" s="24"/>
      <c r="AJ475" s="24" t="s">
        <v>60</v>
      </c>
      <c r="AK475" s="24"/>
      <c r="AL475" s="24"/>
      <c r="AM475" s="24"/>
      <c r="AN475" s="24"/>
      <c r="AO475" s="24"/>
      <c r="AP475" s="24" t="s">
        <v>60</v>
      </c>
      <c r="AQ475" s="24"/>
      <c r="AR475" s="24"/>
      <c r="AS475" s="89">
        <f t="shared" si="92"/>
        <v>23</v>
      </c>
      <c r="AT475" s="24" t="s">
        <v>2053</v>
      </c>
    </row>
    <row r="476" spans="1:46" x14ac:dyDescent="0.5">
      <c r="A476" s="24">
        <v>539</v>
      </c>
      <c r="B476" s="24"/>
      <c r="C476" s="24"/>
      <c r="D476" s="24" t="s">
        <v>2054</v>
      </c>
      <c r="E476" s="24" t="s">
        <v>2055</v>
      </c>
      <c r="F476" s="77" t="str">
        <f t="shared" si="95"/>
        <v>SQW LIMITED</v>
      </c>
      <c r="G476" s="24" t="s">
        <v>2056</v>
      </c>
      <c r="H476" s="24" t="s">
        <v>2057</v>
      </c>
      <c r="I476" s="24" t="s">
        <v>1923</v>
      </c>
      <c r="J476" s="24" t="s">
        <v>1312</v>
      </c>
      <c r="K476" s="24" t="s">
        <v>1109</v>
      </c>
      <c r="L476" s="25">
        <v>43525</v>
      </c>
      <c r="M476" s="25">
        <v>44651</v>
      </c>
      <c r="N476" s="81">
        <f t="shared" si="91"/>
        <v>45016</v>
      </c>
      <c r="O476" s="77" t="str">
        <f t="shared" ca="1" si="94"/>
        <v>Expired</v>
      </c>
      <c r="P476" s="77" t="str" cm="1">
        <f t="array" aca="1" ref="P476" ca="1">_xlfn.IFS((N476-TODAY())&gt;=547,"06 Expires over 18 months",(N476-TODAY())&gt;=365,"05 Expires in 18 months",(N476-TODAY())&gt;=183,"04 Expires in 12 months",(N476-TODAY())&gt;=92,"03 Expires in 6 months",(N476-TODAY())&gt;=31,"02 Expires in 3 months",(N476-TODAY())&gt;=0,"01 Expires in 30 days",(N476-TODAY())&gt;=-31,"01 Expired last 30 days",(N476-TODAY())&gt;=-92,"02 Expired last 3 months",(N476-TODAY())&gt;=-183,"03 Expired last 6 months",(N476-TODAY())&gt;=-365,"04 Expired last 12 months",(N476-TODAY())&gt;=-547,"05 Expired last 18 months",TRUE,"06 Expired over 18 months")</f>
        <v>06 Expired over 18 months</v>
      </c>
      <c r="Q476" s="65">
        <v>250000</v>
      </c>
      <c r="R476" s="84">
        <f t="shared" si="93"/>
        <v>1000000</v>
      </c>
      <c r="S476" s="77" t="str" cm="1">
        <f t="array" ref="S476">_xlfn.IFS(R476&gt;5000000,"Gold",R476&gt;=500000,"Silver",R476&gt;30000,"Bronze",TRUE,"Transactional")</f>
        <v>Silver</v>
      </c>
      <c r="T476" s="24" t="s">
        <v>68</v>
      </c>
      <c r="U476" s="101" t="s">
        <v>69</v>
      </c>
      <c r="V476" s="101" t="s">
        <v>581</v>
      </c>
      <c r="W476" s="77" t="str">
        <f t="shared" si="96"/>
        <v>Yes</v>
      </c>
      <c r="X476" s="77" t="str">
        <f>IFERROR(_xlfn.XLOOKUP(J476&amp;"||"&amp;K476,'Mapping Ref.'!$J$2:$J$538,'Mapping Ref.'!$K$2:$K$538),"")</f>
        <v>Corporate</v>
      </c>
      <c r="Y476" s="77" t="str" cm="1">
        <f t="array" ref="Y476">_xlfn.IFS(R476&gt;2000000,"For Publication",R476&gt;100000,"PID",R476&gt;30000,"RFQ",TRUE,"Transactional")</f>
        <v>PID</v>
      </c>
      <c r="Z476" s="24" t="s">
        <v>71</v>
      </c>
      <c r="AA476" s="32">
        <v>48</v>
      </c>
      <c r="AB476" s="24">
        <v>12</v>
      </c>
      <c r="AC476" s="25">
        <v>43719</v>
      </c>
      <c r="AD476" s="24" t="s">
        <v>58</v>
      </c>
      <c r="AE476" s="24"/>
      <c r="AF476" s="24"/>
      <c r="AG476" s="24"/>
      <c r="AH476" s="24" t="s">
        <v>60</v>
      </c>
      <c r="AI476" s="24"/>
      <c r="AJ476" s="24" t="s">
        <v>60</v>
      </c>
      <c r="AK476" s="24"/>
      <c r="AL476" s="24"/>
      <c r="AM476" s="24"/>
      <c r="AN476" s="24"/>
      <c r="AO476" s="24">
        <v>0</v>
      </c>
      <c r="AP476" s="24" t="s">
        <v>59</v>
      </c>
      <c r="AQ476" s="24"/>
      <c r="AR476" s="24"/>
      <c r="AS476" s="89">
        <f t="shared" si="92"/>
        <v>48</v>
      </c>
      <c r="AT476" s="24" t="s">
        <v>2058</v>
      </c>
    </row>
    <row r="477" spans="1:46" x14ac:dyDescent="0.5">
      <c r="A477" s="24">
        <v>540</v>
      </c>
      <c r="B477" s="24"/>
      <c r="C477" s="24"/>
      <c r="D477" s="24" t="s">
        <v>1937</v>
      </c>
      <c r="E477" s="24" t="s">
        <v>2059</v>
      </c>
      <c r="F477" s="77" t="str">
        <f t="shared" si="95"/>
        <v>MENSOR SURVEYORS LIMITED</v>
      </c>
      <c r="G477" s="24" t="s">
        <v>2060</v>
      </c>
      <c r="H477" s="24" t="s">
        <v>1940</v>
      </c>
      <c r="I477" s="24" t="s">
        <v>1941</v>
      </c>
      <c r="J477" s="24" t="s">
        <v>107</v>
      </c>
      <c r="K477" s="24" t="s">
        <v>2061</v>
      </c>
      <c r="L477" s="25">
        <v>43738</v>
      </c>
      <c r="M477" s="25">
        <v>44466</v>
      </c>
      <c r="N477" s="81">
        <f t="shared" si="91"/>
        <v>44466</v>
      </c>
      <c r="O477" s="77" t="str">
        <f t="shared" ca="1" si="94"/>
        <v>Expired</v>
      </c>
      <c r="P477" s="77" t="str" cm="1">
        <f t="array" aca="1" ref="P477" ca="1">_xlfn.IFS((N477-TODAY())&gt;=547,"06 Expires over 18 months",(N477-TODAY())&gt;=365,"05 Expires in 18 months",(N477-TODAY())&gt;=183,"04 Expires in 12 months",(N477-TODAY())&gt;=92,"03 Expires in 6 months",(N477-TODAY())&gt;=31,"02 Expires in 3 months",(N477-TODAY())&gt;=0,"01 Expires in 30 days",(N477-TODAY())&gt;=-31,"01 Expired last 30 days",(N477-TODAY())&gt;=-92,"02 Expired last 3 months",(N477-TODAY())&gt;=-183,"03 Expired last 6 months",(N477-TODAY())&gt;=-365,"04 Expired last 12 months",(N477-TODAY())&gt;=-547,"05 Expired last 18 months",TRUE,"06 Expired over 18 months")</f>
        <v>06 Expired over 18 months</v>
      </c>
      <c r="Q477" s="65">
        <v>20000</v>
      </c>
      <c r="R477" s="84">
        <f t="shared" si="93"/>
        <v>38333.333333333336</v>
      </c>
      <c r="S477" s="77" t="str" cm="1">
        <f t="array" ref="S477">_xlfn.IFS(R477&gt;5000000,"Gold",R477&gt;=500000,"Silver",R477&gt;30000,"Bronze",TRUE,"Transactional")</f>
        <v>Bronze</v>
      </c>
      <c r="T477" s="24" t="s">
        <v>122</v>
      </c>
      <c r="U477" s="101" t="s">
        <v>116</v>
      </c>
      <c r="V477" s="101" t="s">
        <v>70</v>
      </c>
      <c r="W477" s="77" t="str">
        <f t="shared" si="96"/>
        <v>No</v>
      </c>
      <c r="X477" s="77" t="str">
        <f>IFERROR(_xlfn.XLOOKUP(J477&amp;"||"&amp;K477,'Mapping Ref.'!$J$2:$J$538,'Mapping Ref.'!$K$2:$K$538),"")</f>
        <v>Construction &amp; Estates</v>
      </c>
      <c r="Y477" s="77" t="str" cm="1">
        <f t="array" ref="Y477">_xlfn.IFS(R477&gt;2000000,"For Publication",R477&gt;100000,"PID",R477&gt;30000,"RFQ",TRUE,"Transactional")</f>
        <v>RFQ</v>
      </c>
      <c r="Z477" s="24" t="s">
        <v>101</v>
      </c>
      <c r="AA477" s="32">
        <v>24</v>
      </c>
      <c r="AB477" s="24">
        <v>0</v>
      </c>
      <c r="AC477" s="25">
        <v>43720</v>
      </c>
      <c r="AD477" s="24" t="s">
        <v>58</v>
      </c>
      <c r="AE477" s="24"/>
      <c r="AF477" s="24"/>
      <c r="AG477" s="24"/>
      <c r="AH477" s="24" t="s">
        <v>59</v>
      </c>
      <c r="AI477" s="24"/>
      <c r="AJ477" s="24" t="s">
        <v>60</v>
      </c>
      <c r="AK477" s="24"/>
      <c r="AL477" s="24"/>
      <c r="AM477" s="24"/>
      <c r="AN477" s="24"/>
      <c r="AO477" s="24">
        <v>0</v>
      </c>
      <c r="AP477" s="24" t="s">
        <v>60</v>
      </c>
      <c r="AQ477" s="24"/>
      <c r="AR477" s="24"/>
      <c r="AS477" s="89">
        <f t="shared" si="92"/>
        <v>23</v>
      </c>
      <c r="AT477" s="24" t="s">
        <v>2062</v>
      </c>
    </row>
    <row r="478" spans="1:46" x14ac:dyDescent="0.5">
      <c r="A478" s="24">
        <v>541</v>
      </c>
      <c r="B478" s="24"/>
      <c r="C478" s="24"/>
      <c r="D478" s="24" t="s">
        <v>2063</v>
      </c>
      <c r="E478" s="24" t="s">
        <v>2064</v>
      </c>
      <c r="F478" s="77" t="str">
        <f t="shared" si="95"/>
        <v>OBJECTIVE CORPORATION UK LTD</v>
      </c>
      <c r="G478" s="24" t="s">
        <v>2065</v>
      </c>
      <c r="H478" s="24" t="s">
        <v>998</v>
      </c>
      <c r="I478" s="24" t="s">
        <v>998</v>
      </c>
      <c r="J478" s="24" t="s">
        <v>52</v>
      </c>
      <c r="K478" s="24" t="s">
        <v>116</v>
      </c>
      <c r="L478" s="25">
        <v>43718</v>
      </c>
      <c r="M478" s="25">
        <v>44090</v>
      </c>
      <c r="N478" s="81">
        <f t="shared" si="91"/>
        <v>44090</v>
      </c>
      <c r="O478" s="77" t="str">
        <f t="shared" ca="1" si="94"/>
        <v>Expired</v>
      </c>
      <c r="P478" s="77" t="str" cm="1">
        <f t="array" aca="1" ref="P478" ca="1">_xlfn.IFS((N478-TODAY())&gt;=547,"06 Expires over 18 months",(N478-TODAY())&gt;=365,"05 Expires in 18 months",(N478-TODAY())&gt;=183,"04 Expires in 12 months",(N478-TODAY())&gt;=92,"03 Expires in 6 months",(N478-TODAY())&gt;=31,"02 Expires in 3 months",(N478-TODAY())&gt;=0,"01 Expires in 30 days",(N478-TODAY())&gt;=-31,"01 Expired last 30 days",(N478-TODAY())&gt;=-92,"02 Expired last 3 months",(N478-TODAY())&gt;=-183,"03 Expired last 6 months",(N478-TODAY())&gt;=-365,"04 Expired last 12 months",(N478-TODAY())&gt;=-547,"05 Expired last 18 months",TRUE,"06 Expired over 18 months")</f>
        <v>06 Expired over 18 months</v>
      </c>
      <c r="Q478" s="65">
        <v>8500</v>
      </c>
      <c r="R478" s="84">
        <f t="shared" si="93"/>
        <v>8500</v>
      </c>
      <c r="S478" s="77" t="str" cm="1">
        <f t="array" ref="S478">_xlfn.IFS(R478&gt;5000000,"Gold",R478&gt;=500000,"Silver",R478&gt;30000,"Bronze",TRUE,"Transactional")</f>
        <v>Transactional</v>
      </c>
      <c r="T478" s="24" t="s">
        <v>54</v>
      </c>
      <c r="U478" s="101" t="s">
        <v>455</v>
      </c>
      <c r="V478" s="101" t="s">
        <v>456</v>
      </c>
      <c r="W478" s="77" t="str">
        <f t="shared" si="96"/>
        <v>No</v>
      </c>
      <c r="X478" s="77" t="str">
        <f>IFERROR(_xlfn.XLOOKUP(J478&amp;"||"&amp;K478,'Mapping Ref.'!$J$2:$J$538,'Mapping Ref.'!$K$2:$K$538),"")</f>
        <v>ICT</v>
      </c>
      <c r="Y478" s="77" t="str" cm="1">
        <f t="array" ref="Y478">_xlfn.IFS(R478&gt;2000000,"For Publication",R478&gt;100000,"PID",R478&gt;30000,"RFQ",TRUE,"Transactional")</f>
        <v>Transactional</v>
      </c>
      <c r="Z478" s="24" t="s">
        <v>101</v>
      </c>
      <c r="AA478" s="32">
        <v>12</v>
      </c>
      <c r="AB478" s="24">
        <v>0</v>
      </c>
      <c r="AC478" s="25">
        <v>43721</v>
      </c>
      <c r="AD478" s="24" t="s">
        <v>102</v>
      </c>
      <c r="AE478" s="24"/>
      <c r="AF478" s="24"/>
      <c r="AG478" s="24"/>
      <c r="AH478" s="24" t="s">
        <v>59</v>
      </c>
      <c r="AI478" s="24"/>
      <c r="AJ478" s="24" t="s">
        <v>60</v>
      </c>
      <c r="AK478" s="24"/>
      <c r="AL478" s="24"/>
      <c r="AM478" s="24"/>
      <c r="AN478" s="24"/>
      <c r="AO478" s="24">
        <v>0</v>
      </c>
      <c r="AP478" s="24" t="s">
        <v>60</v>
      </c>
      <c r="AQ478" s="24"/>
      <c r="AR478" s="24"/>
      <c r="AS478" s="89">
        <f t="shared" si="92"/>
        <v>12</v>
      </c>
      <c r="AT478" s="24" t="s">
        <v>2066</v>
      </c>
    </row>
    <row r="479" spans="1:46" x14ac:dyDescent="0.5">
      <c r="A479" s="24">
        <v>542</v>
      </c>
      <c r="B479" s="24"/>
      <c r="C479" s="24"/>
      <c r="D479" s="24" t="s">
        <v>2067</v>
      </c>
      <c r="E479" s="24" t="s">
        <v>2068</v>
      </c>
      <c r="F479" s="77" t="str">
        <f t="shared" si="95"/>
        <v>IBM (UNITED KINGDOM) LIMITED</v>
      </c>
      <c r="G479" s="24" t="s">
        <v>2069</v>
      </c>
      <c r="H479" s="24" t="s">
        <v>1330</v>
      </c>
      <c r="I479" s="24" t="s">
        <v>1330</v>
      </c>
      <c r="J479" s="24" t="s">
        <v>52</v>
      </c>
      <c r="K479" s="24" t="s">
        <v>1281</v>
      </c>
      <c r="L479" s="25">
        <v>43710</v>
      </c>
      <c r="M479" s="25">
        <v>44445</v>
      </c>
      <c r="N479" s="81">
        <f t="shared" si="91"/>
        <v>44810</v>
      </c>
      <c r="O479" s="77" t="str">
        <f t="shared" ca="1" si="94"/>
        <v>Expired</v>
      </c>
      <c r="P479" s="77" t="str" cm="1">
        <f t="array" aca="1" ref="P479" ca="1">_xlfn.IFS((N479-TODAY())&gt;=547,"06 Expires over 18 months",(N479-TODAY())&gt;=365,"05 Expires in 18 months",(N479-TODAY())&gt;=183,"04 Expires in 12 months",(N479-TODAY())&gt;=92,"03 Expires in 6 months",(N479-TODAY())&gt;=31,"02 Expires in 3 months",(N479-TODAY())&gt;=0,"01 Expires in 30 days",(N479-TODAY())&gt;=-31,"01 Expired last 30 days",(N479-TODAY())&gt;=-92,"02 Expired last 3 months",(N479-TODAY())&gt;=-183,"03 Expired last 6 months",(N479-TODAY())&gt;=-365,"04 Expired last 12 months",(N479-TODAY())&gt;=-547,"05 Expired last 18 months",TRUE,"06 Expired over 18 months")</f>
        <v>06 Expired over 18 months</v>
      </c>
      <c r="Q479" s="65">
        <v>5000</v>
      </c>
      <c r="R479" s="84">
        <f t="shared" si="93"/>
        <v>15000</v>
      </c>
      <c r="S479" s="77" t="str" cm="1">
        <f t="array" ref="S479">_xlfn.IFS(R479&gt;5000000,"Gold",R479&gt;=500000,"Silver",R479&gt;30000,"Bronze",TRUE,"Transactional")</f>
        <v>Transactional</v>
      </c>
      <c r="T479" s="24" t="s">
        <v>54</v>
      </c>
      <c r="U479" s="101" t="s">
        <v>116</v>
      </c>
      <c r="V479" s="101" t="s">
        <v>70</v>
      </c>
      <c r="W479" s="77" t="str">
        <f t="shared" si="96"/>
        <v>Yes</v>
      </c>
      <c r="X479" s="77" t="str">
        <f>IFERROR(_xlfn.XLOOKUP(J479&amp;"||"&amp;K479,'Mapping Ref.'!$J$2:$J$538,'Mapping Ref.'!$K$2:$K$538),"")</f>
        <v>ICT</v>
      </c>
      <c r="Y479" s="77" t="str" cm="1">
        <f t="array" ref="Y479">_xlfn.IFS(R479&gt;2000000,"For Publication",R479&gt;100000,"PID",R479&gt;30000,"RFQ",TRUE,"Transactional")</f>
        <v>Transactional</v>
      </c>
      <c r="Z479" s="24" t="s">
        <v>101</v>
      </c>
      <c r="AA479" s="32">
        <v>24</v>
      </c>
      <c r="AB479" s="24">
        <v>12</v>
      </c>
      <c r="AC479" s="25">
        <v>43724</v>
      </c>
      <c r="AD479" s="24" t="s">
        <v>102</v>
      </c>
      <c r="AE479" s="24"/>
      <c r="AF479" s="24"/>
      <c r="AG479" s="24"/>
      <c r="AH479" s="24" t="s">
        <v>60</v>
      </c>
      <c r="AI479" s="24"/>
      <c r="AJ479" s="24" t="s">
        <v>60</v>
      </c>
      <c r="AK479" s="24"/>
      <c r="AL479" s="24"/>
      <c r="AM479" s="24"/>
      <c r="AN479" s="24"/>
      <c r="AO479" s="24">
        <v>0</v>
      </c>
      <c r="AP479" s="24" t="s">
        <v>60</v>
      </c>
      <c r="AQ479" s="24"/>
      <c r="AR479" s="24"/>
      <c r="AS479" s="89">
        <f t="shared" si="92"/>
        <v>36</v>
      </c>
      <c r="AT479" s="24" t="s">
        <v>2070</v>
      </c>
    </row>
    <row r="480" spans="1:46" x14ac:dyDescent="0.5">
      <c r="A480" s="24">
        <v>543</v>
      </c>
      <c r="B480" s="24"/>
      <c r="C480" s="24"/>
      <c r="D480" s="24" t="s">
        <v>2071</v>
      </c>
      <c r="E480" s="24" t="s">
        <v>2072</v>
      </c>
      <c r="F480" s="77" t="str">
        <f t="shared" si="95"/>
        <v>JULIA TERTERYAN THERAPY LTD T/A CHELSEA CHILDREN'S THERAPY</v>
      </c>
      <c r="G480" s="24" t="s">
        <v>2073</v>
      </c>
      <c r="H480" s="24" t="s">
        <v>1046</v>
      </c>
      <c r="I480" s="24" t="s">
        <v>1046</v>
      </c>
      <c r="J480" s="24" t="s">
        <v>190</v>
      </c>
      <c r="K480" s="24" t="s">
        <v>467</v>
      </c>
      <c r="L480" s="25">
        <v>43619</v>
      </c>
      <c r="M480" s="25">
        <v>44074</v>
      </c>
      <c r="N480" s="81">
        <f t="shared" si="91"/>
        <v>44439</v>
      </c>
      <c r="O480" s="77" t="str">
        <f t="shared" ca="1" si="94"/>
        <v>Expired</v>
      </c>
      <c r="P480" s="77" t="str" cm="1">
        <f t="array" aca="1" ref="P480" ca="1">_xlfn.IFS((N480-TODAY())&gt;=547,"06 Expires over 18 months",(N480-TODAY())&gt;=365,"05 Expires in 18 months",(N480-TODAY())&gt;=183,"04 Expires in 12 months",(N480-TODAY())&gt;=92,"03 Expires in 6 months",(N480-TODAY())&gt;=31,"02 Expires in 3 months",(N480-TODAY())&gt;=0,"01 Expires in 30 days",(N480-TODAY())&gt;=-31,"01 Expired last 30 days",(N480-TODAY())&gt;=-92,"02 Expired last 3 months",(N480-TODAY())&gt;=-183,"03 Expired last 6 months",(N480-TODAY())&gt;=-365,"04 Expired last 12 months",(N480-TODAY())&gt;=-547,"05 Expired last 18 months",TRUE,"06 Expired over 18 months")</f>
        <v>06 Expired over 18 months</v>
      </c>
      <c r="Q480" s="65">
        <v>3000</v>
      </c>
      <c r="R480" s="84">
        <f t="shared" si="93"/>
        <v>6500</v>
      </c>
      <c r="S480" s="77" t="str" cm="1">
        <f t="array" ref="S480">_xlfn.IFS(R480&gt;5000000,"Gold",R480&gt;=500000,"Silver",R480&gt;30000,"Bronze",TRUE,"Transactional")</f>
        <v>Transactional</v>
      </c>
      <c r="T480" s="24" t="s">
        <v>54</v>
      </c>
      <c r="U480" s="101" t="s">
        <v>69</v>
      </c>
      <c r="V480" s="101" t="s">
        <v>1208</v>
      </c>
      <c r="W480" s="77" t="str">
        <f t="shared" si="96"/>
        <v>Yes</v>
      </c>
      <c r="X480" s="77" t="str">
        <f>IFERROR(_xlfn.XLOOKUP(J480&amp;"||"&amp;K480,'Mapping Ref.'!$J$2:$J$538,'Mapping Ref.'!$K$2:$K$538),"")</f>
        <v>Childrens &amp; Adults</v>
      </c>
      <c r="Y480" s="77" t="str" cm="1">
        <f t="array" ref="Y480">_xlfn.IFS(R480&gt;2000000,"For Publication",R480&gt;100000,"PID",R480&gt;30000,"RFQ",TRUE,"Transactional")</f>
        <v>Transactional</v>
      </c>
      <c r="Z480" s="24" t="s">
        <v>101</v>
      </c>
      <c r="AA480" s="32">
        <v>15</v>
      </c>
      <c r="AB480" s="24">
        <v>12</v>
      </c>
      <c r="AC480" s="25">
        <v>43724</v>
      </c>
      <c r="AD480" s="24" t="s">
        <v>58</v>
      </c>
      <c r="AE480" s="24"/>
      <c r="AF480" s="24"/>
      <c r="AG480" s="24"/>
      <c r="AH480" s="24" t="s">
        <v>60</v>
      </c>
      <c r="AI480" s="24"/>
      <c r="AJ480" s="24" t="s">
        <v>60</v>
      </c>
      <c r="AK480" s="24"/>
      <c r="AL480" s="24"/>
      <c r="AM480" s="24"/>
      <c r="AN480" s="24"/>
      <c r="AO480" s="24"/>
      <c r="AP480" s="24" t="s">
        <v>60</v>
      </c>
      <c r="AQ480" s="24"/>
      <c r="AR480" s="24"/>
      <c r="AS480" s="89">
        <f t="shared" si="92"/>
        <v>26</v>
      </c>
      <c r="AT480" s="24" t="s">
        <v>2074</v>
      </c>
    </row>
    <row r="481" spans="1:46" x14ac:dyDescent="0.5">
      <c r="A481" s="24">
        <v>544</v>
      </c>
      <c r="B481" s="24"/>
      <c r="C481" s="24"/>
      <c r="D481" s="24" t="s">
        <v>2075</v>
      </c>
      <c r="E481" s="24" t="s">
        <v>2076</v>
      </c>
      <c r="F481" s="77" t="str">
        <f t="shared" si="95"/>
        <v>EUROSAFE SOLUTIONS LIMITED</v>
      </c>
      <c r="G481" s="24" t="s">
        <v>2077</v>
      </c>
      <c r="H481" s="24" t="s">
        <v>2078</v>
      </c>
      <c r="I481" s="24" t="s">
        <v>992</v>
      </c>
      <c r="J481" s="24" t="s">
        <v>52</v>
      </c>
      <c r="K481" s="24" t="s">
        <v>377</v>
      </c>
      <c r="L481" s="25">
        <v>43739</v>
      </c>
      <c r="M481" s="25">
        <v>44074</v>
      </c>
      <c r="N481" s="81">
        <f t="shared" si="91"/>
        <v>44439</v>
      </c>
      <c r="O481" s="77" t="str">
        <f t="shared" ca="1" si="94"/>
        <v>Expired</v>
      </c>
      <c r="P481" s="77" t="str" cm="1">
        <f t="array" aca="1" ref="P481" ca="1">_xlfn.IFS((N481-TODAY())&gt;=547,"06 Expires over 18 months",(N481-TODAY())&gt;=365,"05 Expires in 18 months",(N481-TODAY())&gt;=183,"04 Expires in 12 months",(N481-TODAY())&gt;=92,"03 Expires in 6 months",(N481-TODAY())&gt;=31,"02 Expires in 3 months",(N481-TODAY())&gt;=0,"01 Expires in 30 days",(N481-TODAY())&gt;=-31,"01 Expired last 30 days",(N481-TODAY())&gt;=-92,"02 Expired last 3 months",(N481-TODAY())&gt;=-183,"03 Expired last 6 months",(N481-TODAY())&gt;=-365,"04 Expired last 12 months",(N481-TODAY())&gt;=-547,"05 Expired last 18 months",TRUE,"06 Expired over 18 months")</f>
        <v>06 Expired over 18 months</v>
      </c>
      <c r="Q481" s="65">
        <v>10000</v>
      </c>
      <c r="R481" s="84">
        <f t="shared" si="93"/>
        <v>18333.333333333332</v>
      </c>
      <c r="S481" s="77" t="str" cm="1">
        <f t="array" ref="S481">_xlfn.IFS(R481&gt;5000000,"Gold",R481&gt;=500000,"Silver",R481&gt;30000,"Bronze",TRUE,"Transactional")</f>
        <v>Transactional</v>
      </c>
      <c r="T481" s="24" t="s">
        <v>54</v>
      </c>
      <c r="U481" s="101" t="s">
        <v>116</v>
      </c>
      <c r="V481" s="101" t="s">
        <v>70</v>
      </c>
      <c r="W481" s="77" t="str">
        <f t="shared" si="96"/>
        <v>Yes</v>
      </c>
      <c r="X481" s="77" t="str">
        <f>IFERROR(_xlfn.XLOOKUP(J481&amp;"||"&amp;K481,'Mapping Ref.'!$J$2:$J$538,'Mapping Ref.'!$K$2:$K$538),"")</f>
        <v>Corporate</v>
      </c>
      <c r="Y481" s="77" t="str" cm="1">
        <f t="array" ref="Y481">_xlfn.IFS(R481&gt;2000000,"For Publication",R481&gt;100000,"PID",R481&gt;30000,"RFQ",TRUE,"Transactional")</f>
        <v>Transactional</v>
      </c>
      <c r="Z481" s="24" t="s">
        <v>149</v>
      </c>
      <c r="AA481" s="32">
        <v>12</v>
      </c>
      <c r="AB481" s="24">
        <v>12</v>
      </c>
      <c r="AC481" s="25">
        <v>43725</v>
      </c>
      <c r="AD481" s="24" t="s">
        <v>58</v>
      </c>
      <c r="AE481" s="24"/>
      <c r="AF481" s="24"/>
      <c r="AG481" s="24"/>
      <c r="AH481" s="24" t="s">
        <v>60</v>
      </c>
      <c r="AI481" s="24"/>
      <c r="AJ481" s="24" t="s">
        <v>60</v>
      </c>
      <c r="AK481" s="24"/>
      <c r="AL481" s="24"/>
      <c r="AM481" s="24"/>
      <c r="AN481" s="24"/>
      <c r="AO481" s="24">
        <v>0</v>
      </c>
      <c r="AP481" s="24" t="s">
        <v>60</v>
      </c>
      <c r="AQ481" s="24"/>
      <c r="AR481" s="24"/>
      <c r="AS481" s="89">
        <f t="shared" si="92"/>
        <v>22</v>
      </c>
      <c r="AT481" s="24" t="s">
        <v>2079</v>
      </c>
    </row>
    <row r="482" spans="1:46" x14ac:dyDescent="0.5">
      <c r="A482" s="24">
        <v>545</v>
      </c>
      <c r="B482" s="24"/>
      <c r="C482" s="24"/>
      <c r="D482" s="24" t="s">
        <v>2080</v>
      </c>
      <c r="E482" s="24" t="s">
        <v>2081</v>
      </c>
      <c r="F482" s="77" t="str">
        <f t="shared" si="95"/>
        <v>L A SUPPORT LIMITED</v>
      </c>
      <c r="G482" s="24" t="s">
        <v>2082</v>
      </c>
      <c r="H482" s="24" t="s">
        <v>2083</v>
      </c>
      <c r="I482" s="24" t="s">
        <v>2083</v>
      </c>
      <c r="J482" s="24" t="s">
        <v>107</v>
      </c>
      <c r="K482" s="24" t="s">
        <v>137</v>
      </c>
      <c r="L482" s="25">
        <v>43556</v>
      </c>
      <c r="M482" s="25">
        <v>44651</v>
      </c>
      <c r="N482" s="81">
        <f t="shared" si="91"/>
        <v>45382</v>
      </c>
      <c r="O482" s="77" t="str">
        <f t="shared" ca="1" si="94"/>
        <v>Expired</v>
      </c>
      <c r="P482" s="77" t="str" cm="1">
        <f t="array" aca="1" ref="P482" ca="1">_xlfn.IFS((N482-TODAY())&gt;=547,"06 Expires over 18 months",(N482-TODAY())&gt;=365,"05 Expires in 18 months",(N482-TODAY())&gt;=183,"04 Expires in 12 months",(N482-TODAY())&gt;=92,"03 Expires in 6 months",(N482-TODAY())&gt;=31,"02 Expires in 3 months",(N482-TODAY())&gt;=0,"01 Expires in 30 days",(N482-TODAY())&gt;=-31,"01 Expired last 30 days",(N482-TODAY())&gt;=-92,"02 Expired last 3 months",(N482-TODAY())&gt;=-183,"03 Expired last 6 months",(N482-TODAY())&gt;=-365,"04 Expired last 12 months",(N482-TODAY())&gt;=-547,"05 Expired last 18 months",TRUE,"06 Expired over 18 months")</f>
        <v>06 Expired over 18 months</v>
      </c>
      <c r="Q482" s="65">
        <v>1000000</v>
      </c>
      <c r="R482" s="84">
        <f t="shared" si="93"/>
        <v>4916666.666666667</v>
      </c>
      <c r="S482" s="77" t="str" cm="1">
        <f t="array" ref="S482">_xlfn.IFS(R482&gt;5000000,"Gold",R482&gt;=500000,"Silver",R482&gt;30000,"Bronze",TRUE,"Transactional")</f>
        <v>Silver</v>
      </c>
      <c r="T482" s="24" t="s">
        <v>54</v>
      </c>
      <c r="U482" s="101" t="s">
        <v>131</v>
      </c>
      <c r="V482" s="101" t="s">
        <v>613</v>
      </c>
      <c r="W482" s="77" t="str">
        <f t="shared" si="96"/>
        <v>Yes</v>
      </c>
      <c r="X482" s="77" t="str">
        <f>IFERROR(_xlfn.XLOOKUP(J482&amp;"||"&amp;K482,'Mapping Ref.'!$J$2:$J$538,'Mapping Ref.'!$K$2:$K$538),"")</f>
        <v>Construction &amp; Estates</v>
      </c>
      <c r="Y482" s="77" t="str" cm="1">
        <f t="array" ref="Y482">_xlfn.IFS(R482&gt;2000000,"For Publication",R482&gt;100000,"PID",R482&gt;30000,"RFQ",TRUE,"Transactional")</f>
        <v>For Publication</v>
      </c>
      <c r="Z482" s="24" t="s">
        <v>76</v>
      </c>
      <c r="AA482" s="32">
        <v>36</v>
      </c>
      <c r="AB482" s="24">
        <v>24</v>
      </c>
      <c r="AC482" s="25">
        <v>43725</v>
      </c>
      <c r="AD482" s="24" t="s">
        <v>58</v>
      </c>
      <c r="AE482" s="24"/>
      <c r="AF482" s="24"/>
      <c r="AG482" s="24"/>
      <c r="AH482" s="24" t="s">
        <v>60</v>
      </c>
      <c r="AI482" s="24"/>
      <c r="AJ482" s="24" t="s">
        <v>60</v>
      </c>
      <c r="AK482" s="24"/>
      <c r="AL482" s="24"/>
      <c r="AM482" s="24"/>
      <c r="AN482" s="24"/>
      <c r="AO482" s="24"/>
      <c r="AP482" s="24" t="s">
        <v>59</v>
      </c>
      <c r="AQ482" s="24"/>
      <c r="AR482" s="24"/>
      <c r="AS482" s="89">
        <f t="shared" si="92"/>
        <v>59</v>
      </c>
      <c r="AT482" s="24" t="s">
        <v>2084</v>
      </c>
    </row>
    <row r="483" spans="1:46" x14ac:dyDescent="0.5">
      <c r="A483" s="24">
        <v>546</v>
      </c>
      <c r="B483" s="24"/>
      <c r="C483" s="24"/>
      <c r="D483" s="24" t="s">
        <v>2085</v>
      </c>
      <c r="E483" s="24" t="s">
        <v>2086</v>
      </c>
      <c r="F483" s="77" t="str">
        <f t="shared" si="95"/>
        <v>POPULUS LIMITED</v>
      </c>
      <c r="G483" s="24" t="s">
        <v>2087</v>
      </c>
      <c r="H483" s="24" t="s">
        <v>95</v>
      </c>
      <c r="I483" s="24" t="s">
        <v>95</v>
      </c>
      <c r="J483" s="24" t="s">
        <v>97</v>
      </c>
      <c r="K483" s="24" t="s">
        <v>98</v>
      </c>
      <c r="L483" s="25">
        <v>43696</v>
      </c>
      <c r="M483" s="25">
        <v>43879</v>
      </c>
      <c r="N483" s="81">
        <f t="shared" si="91"/>
        <v>43879</v>
      </c>
      <c r="O483" s="77" t="str">
        <f t="shared" ca="1" si="94"/>
        <v>Expired</v>
      </c>
      <c r="P483" s="77" t="str" cm="1">
        <f t="array" aca="1" ref="P483" ca="1">_xlfn.IFS((N483-TODAY())&gt;=547,"06 Expires over 18 months",(N483-TODAY())&gt;=365,"05 Expires in 18 months",(N483-TODAY())&gt;=183,"04 Expires in 12 months",(N483-TODAY())&gt;=92,"03 Expires in 6 months",(N483-TODAY())&gt;=31,"02 Expires in 3 months",(N483-TODAY())&gt;=0,"01 Expires in 30 days",(N483-TODAY())&gt;=-31,"01 Expired last 30 days",(N483-TODAY())&gt;=-92,"02 Expired last 3 months",(N483-TODAY())&gt;=-183,"03 Expired last 6 months",(N483-TODAY())&gt;=-365,"04 Expired last 12 months",(N483-TODAY())&gt;=-547,"05 Expired last 18 months",TRUE,"06 Expired over 18 months")</f>
        <v>06 Expired over 18 months</v>
      </c>
      <c r="Q483" s="65">
        <v>17000</v>
      </c>
      <c r="R483" s="84">
        <f t="shared" si="93"/>
        <v>17000</v>
      </c>
      <c r="S483" s="77" t="str" cm="1">
        <f t="array" ref="S483">_xlfn.IFS(R483&gt;5000000,"Gold",R483&gt;=500000,"Silver",R483&gt;30000,"Bronze",TRUE,"Transactional")</f>
        <v>Transactional</v>
      </c>
      <c r="T483" s="24" t="s">
        <v>54</v>
      </c>
      <c r="U483" s="101" t="s">
        <v>109</v>
      </c>
      <c r="V483" s="101" t="s">
        <v>1146</v>
      </c>
      <c r="W483" s="77" t="str">
        <f t="shared" si="96"/>
        <v>No</v>
      </c>
      <c r="X483" s="77" t="str">
        <f>IFERROR(_xlfn.XLOOKUP(J483&amp;"||"&amp;K483,'Mapping Ref.'!$J$2:$J$538,'Mapping Ref.'!$K$2:$K$538),"")</f>
        <v>Corporate</v>
      </c>
      <c r="Y483" s="77" t="str" cm="1">
        <f t="array" ref="Y483">_xlfn.IFS(R483&gt;2000000,"For Publication",R483&gt;100000,"PID",R483&gt;30000,"RFQ",TRUE,"Transactional")</f>
        <v>Transactional</v>
      </c>
      <c r="Z483" s="24" t="s">
        <v>101</v>
      </c>
      <c r="AA483" s="32">
        <v>6</v>
      </c>
      <c r="AB483" s="24">
        <v>0</v>
      </c>
      <c r="AC483" s="25">
        <v>43726</v>
      </c>
      <c r="AD483" s="24" t="s">
        <v>58</v>
      </c>
      <c r="AE483" s="24">
        <v>0</v>
      </c>
      <c r="AF483" s="24"/>
      <c r="AG483" s="24"/>
      <c r="AH483" s="24" t="s">
        <v>60</v>
      </c>
      <c r="AI483" s="24"/>
      <c r="AJ483" s="24" t="s">
        <v>60</v>
      </c>
      <c r="AK483" s="24"/>
      <c r="AL483" s="24"/>
      <c r="AM483" s="24"/>
      <c r="AN483" s="24"/>
      <c r="AO483" s="24"/>
      <c r="AP483" s="24" t="s">
        <v>60</v>
      </c>
      <c r="AQ483" s="24"/>
      <c r="AR483" s="24"/>
      <c r="AS483" s="89">
        <f t="shared" si="92"/>
        <v>5</v>
      </c>
      <c r="AT483" s="24" t="s">
        <v>2088</v>
      </c>
    </row>
    <row r="484" spans="1:46" x14ac:dyDescent="0.5">
      <c r="A484" s="24">
        <v>549</v>
      </c>
      <c r="B484" s="24"/>
      <c r="C484" s="24"/>
      <c r="D484" s="24" t="s">
        <v>2089</v>
      </c>
      <c r="E484" s="24" t="s">
        <v>2090</v>
      </c>
      <c r="F484" s="77" t="str">
        <f t="shared" si="95"/>
        <v>PRIME FRONTIER LTD</v>
      </c>
      <c r="G484" s="24" t="s">
        <v>2091</v>
      </c>
      <c r="H484" s="24" t="s">
        <v>2092</v>
      </c>
      <c r="I484" s="24" t="s">
        <v>2093</v>
      </c>
      <c r="J484" s="24" t="s">
        <v>107</v>
      </c>
      <c r="K484" s="24" t="s">
        <v>1638</v>
      </c>
      <c r="L484" s="25">
        <v>43727</v>
      </c>
      <c r="M484" s="25">
        <v>44093</v>
      </c>
      <c r="N484" s="81">
        <f t="shared" si="91"/>
        <v>44458</v>
      </c>
      <c r="O484" s="77" t="str">
        <f t="shared" ca="1" si="94"/>
        <v>Expired</v>
      </c>
      <c r="P484" s="77" t="str" cm="1">
        <f t="array" aca="1" ref="P484" ca="1">_xlfn.IFS((N484-TODAY())&gt;=547,"06 Expires over 18 months",(N484-TODAY())&gt;=365,"05 Expires in 18 months",(N484-TODAY())&gt;=183,"04 Expires in 12 months",(N484-TODAY())&gt;=92,"03 Expires in 6 months",(N484-TODAY())&gt;=31,"02 Expires in 3 months",(N484-TODAY())&gt;=0,"01 Expires in 30 days",(N484-TODAY())&gt;=-31,"01 Expired last 30 days",(N484-TODAY())&gt;=-92,"02 Expired last 3 months",(N484-TODAY())&gt;=-183,"03 Expired last 6 months",(N484-TODAY())&gt;=-365,"04 Expired last 12 months",(N484-TODAY())&gt;=-547,"05 Expired last 18 months",TRUE,"06 Expired over 18 months")</f>
        <v>06 Expired over 18 months</v>
      </c>
      <c r="Q484" s="65">
        <v>50000</v>
      </c>
      <c r="R484" s="84">
        <f t="shared" si="93"/>
        <v>100000</v>
      </c>
      <c r="S484" s="77" t="str" cm="1">
        <f t="array" ref="S484">_xlfn.IFS(R484&gt;5000000,"Gold",R484&gt;=500000,"Silver",R484&gt;30000,"Bronze",TRUE,"Transactional")</f>
        <v>Bronze</v>
      </c>
      <c r="T484" s="24" t="s">
        <v>54</v>
      </c>
      <c r="U484" s="101" t="s">
        <v>84</v>
      </c>
      <c r="V484" s="101" t="s">
        <v>157</v>
      </c>
      <c r="W484" s="77" t="str">
        <f t="shared" si="96"/>
        <v>Yes</v>
      </c>
      <c r="X484" s="77" t="str">
        <f>IFERROR(_xlfn.XLOOKUP(J484&amp;"||"&amp;K484,'Mapping Ref.'!$J$2:$J$538,'Mapping Ref.'!$K$2:$K$538),"")</f>
        <v>Construction &amp; Estates</v>
      </c>
      <c r="Y484" s="77" t="str" cm="1">
        <f t="array" ref="Y484">_xlfn.IFS(R484&gt;2000000,"For Publication",R484&gt;100000,"PID",R484&gt;30000,"RFQ",TRUE,"Transactional")</f>
        <v>RFQ</v>
      </c>
      <c r="Z484" s="24" t="s">
        <v>86</v>
      </c>
      <c r="AA484" s="32">
        <v>12</v>
      </c>
      <c r="AB484" s="24">
        <v>12</v>
      </c>
      <c r="AC484" s="25">
        <v>43727</v>
      </c>
      <c r="AD484" s="24" t="s">
        <v>58</v>
      </c>
      <c r="AE484" s="24"/>
      <c r="AF484" s="24"/>
      <c r="AG484" s="24"/>
      <c r="AH484" s="24" t="s">
        <v>59</v>
      </c>
      <c r="AI484" s="24"/>
      <c r="AJ484" s="24" t="s">
        <v>60</v>
      </c>
      <c r="AK484" s="24"/>
      <c r="AL484" s="24"/>
      <c r="AM484" s="24"/>
      <c r="AN484" s="24"/>
      <c r="AO484" s="24"/>
      <c r="AP484" s="24" t="s">
        <v>60</v>
      </c>
      <c r="AQ484" s="24"/>
      <c r="AR484" s="24"/>
      <c r="AS484" s="89">
        <f t="shared" si="92"/>
        <v>24</v>
      </c>
      <c r="AT484" s="24" t="s">
        <v>2094</v>
      </c>
    </row>
    <row r="485" spans="1:46" x14ac:dyDescent="0.5">
      <c r="A485" s="24">
        <v>550</v>
      </c>
      <c r="B485" s="24"/>
      <c r="C485" s="24"/>
      <c r="D485" s="24" t="s">
        <v>2095</v>
      </c>
      <c r="E485" s="24" t="s">
        <v>2096</v>
      </c>
      <c r="F485" s="77" t="str">
        <f t="shared" si="95"/>
        <v>JASPER FAMILY SUPPORT LTD</v>
      </c>
      <c r="G485" s="24" t="s">
        <v>2097</v>
      </c>
      <c r="H485" s="24" t="s">
        <v>2098</v>
      </c>
      <c r="I485" s="24" t="s">
        <v>2098</v>
      </c>
      <c r="J485" s="24" t="s">
        <v>190</v>
      </c>
      <c r="K485" s="24" t="s">
        <v>191</v>
      </c>
      <c r="L485" s="25">
        <v>43586</v>
      </c>
      <c r="M485" s="25">
        <v>43952</v>
      </c>
      <c r="N485" s="81">
        <f t="shared" si="91"/>
        <v>43952</v>
      </c>
      <c r="O485" s="77" t="str">
        <f t="shared" ca="1" si="94"/>
        <v>Expired</v>
      </c>
      <c r="P485" s="77" t="str" cm="1">
        <f t="array" aca="1" ref="P485" ca="1">_xlfn.IFS((N485-TODAY())&gt;=547,"06 Expires over 18 months",(N485-TODAY())&gt;=365,"05 Expires in 18 months",(N485-TODAY())&gt;=183,"04 Expires in 12 months",(N485-TODAY())&gt;=92,"03 Expires in 6 months",(N485-TODAY())&gt;=31,"02 Expires in 3 months",(N485-TODAY())&gt;=0,"01 Expires in 30 days",(N485-TODAY())&gt;=-31,"01 Expired last 30 days",(N485-TODAY())&gt;=-92,"02 Expired last 3 months",(N485-TODAY())&gt;=-183,"03 Expired last 6 months",(N485-TODAY())&gt;=-365,"04 Expired last 12 months",(N485-TODAY())&gt;=-547,"05 Expired last 18 months",TRUE,"06 Expired over 18 months")</f>
        <v>06 Expired over 18 months</v>
      </c>
      <c r="Q485" s="65">
        <v>5000</v>
      </c>
      <c r="R485" s="84">
        <f t="shared" si="93"/>
        <v>5000</v>
      </c>
      <c r="S485" s="77" t="str" cm="1">
        <f t="array" ref="S485">_xlfn.IFS(R485&gt;5000000,"Gold",R485&gt;=500000,"Silver",R485&gt;30000,"Bronze",TRUE,"Transactional")</f>
        <v>Transactional</v>
      </c>
      <c r="T485" s="24" t="s">
        <v>54</v>
      </c>
      <c r="U485" s="101" t="s">
        <v>116</v>
      </c>
      <c r="V485" s="101" t="s">
        <v>70</v>
      </c>
      <c r="W485" s="77" t="str">
        <f t="shared" si="96"/>
        <v>No</v>
      </c>
      <c r="X485" s="77" t="str">
        <f>IFERROR(_xlfn.XLOOKUP(J485&amp;"||"&amp;K485,'Mapping Ref.'!$J$2:$J$538,'Mapping Ref.'!$K$2:$K$538),"")</f>
        <v>Childrens &amp; Adults</v>
      </c>
      <c r="Y485" s="77" t="str" cm="1">
        <f t="array" ref="Y485">_xlfn.IFS(R485&gt;2000000,"For Publication",R485&gt;100000,"PID",R485&gt;30000,"RFQ",TRUE,"Transactional")</f>
        <v>Transactional</v>
      </c>
      <c r="Z485" s="24" t="s">
        <v>101</v>
      </c>
      <c r="AA485" s="32">
        <v>24</v>
      </c>
      <c r="AB485" s="24">
        <v>0</v>
      </c>
      <c r="AC485" s="25">
        <v>43728</v>
      </c>
      <c r="AD485" s="24" t="s">
        <v>58</v>
      </c>
      <c r="AE485" s="24"/>
      <c r="AF485" s="24"/>
      <c r="AG485" s="24"/>
      <c r="AH485" s="24" t="s">
        <v>60</v>
      </c>
      <c r="AI485" s="24"/>
      <c r="AJ485" s="24" t="s">
        <v>60</v>
      </c>
      <c r="AK485" s="24"/>
      <c r="AL485" s="24"/>
      <c r="AM485" s="24"/>
      <c r="AN485" s="24"/>
      <c r="AO485" s="24"/>
      <c r="AP485" s="24" t="s">
        <v>59</v>
      </c>
      <c r="AQ485" s="24"/>
      <c r="AR485" s="24"/>
      <c r="AS485" s="89">
        <f t="shared" si="92"/>
        <v>12</v>
      </c>
      <c r="AT485" s="24" t="s">
        <v>2099</v>
      </c>
    </row>
    <row r="486" spans="1:46" x14ac:dyDescent="0.5">
      <c r="A486" s="24">
        <v>551</v>
      </c>
      <c r="B486" s="24"/>
      <c r="C486" s="24"/>
      <c r="D486" s="24" t="s">
        <v>2100</v>
      </c>
      <c r="E486" s="24" t="s">
        <v>2101</v>
      </c>
      <c r="F486" s="77" t="str">
        <f t="shared" si="95"/>
        <v>YVONNE WILSON LTD</v>
      </c>
      <c r="G486" s="24" t="s">
        <v>2100</v>
      </c>
      <c r="H486" s="24" t="s">
        <v>1420</v>
      </c>
      <c r="I486" s="24" t="s">
        <v>1420</v>
      </c>
      <c r="J486" s="24" t="s">
        <v>52</v>
      </c>
      <c r="K486" s="24" t="s">
        <v>822</v>
      </c>
      <c r="L486" s="25">
        <v>43732</v>
      </c>
      <c r="M486" s="25"/>
      <c r="N486" s="81"/>
      <c r="O486" s="77" t="s">
        <v>712</v>
      </c>
      <c r="P486" s="77"/>
      <c r="Q486" s="104"/>
      <c r="R486" s="84">
        <v>0</v>
      </c>
      <c r="S486" s="77" t="str" cm="1">
        <f t="array" ref="S486">_xlfn.IFS(R486&gt;5000000,"Gold",R486&gt;=500000,"Silver",R486&gt;30000,"Bronze",TRUE,"Transactional")</f>
        <v>Transactional</v>
      </c>
      <c r="T486" s="24" t="s">
        <v>54</v>
      </c>
      <c r="U486" s="101" t="s">
        <v>455</v>
      </c>
      <c r="V486" s="101" t="s">
        <v>822</v>
      </c>
      <c r="W486" s="77" t="str">
        <f t="shared" si="96"/>
        <v>Yes</v>
      </c>
      <c r="X486" s="77" t="str">
        <f>IFERROR(_xlfn.XLOOKUP(J486&amp;"||"&amp;K486,'Mapping Ref.'!$J$2:$J$538,'Mapping Ref.'!$K$2:$K$538),"")</f>
        <v>Corporate</v>
      </c>
      <c r="Y486" s="77" t="str" cm="1">
        <f t="array" ref="Y486">_xlfn.IFS(R486&gt;2000000,"For Publication",R486&gt;100000,"PID",R486&gt;30000,"RFQ",TRUE,"Transactional")</f>
        <v>Transactional</v>
      </c>
      <c r="Z486" s="24" t="s">
        <v>101</v>
      </c>
      <c r="AA486" s="32">
        <v>50</v>
      </c>
      <c r="AB486" s="24">
        <v>50</v>
      </c>
      <c r="AC486" s="25">
        <v>43732</v>
      </c>
      <c r="AD486" s="24" t="s">
        <v>102</v>
      </c>
      <c r="AE486" s="24"/>
      <c r="AF486" s="24"/>
      <c r="AG486" s="24"/>
      <c r="AH486" s="24" t="s">
        <v>59</v>
      </c>
      <c r="AI486" s="24"/>
      <c r="AJ486" s="24" t="s">
        <v>60</v>
      </c>
      <c r="AK486" s="24"/>
      <c r="AL486" s="24"/>
      <c r="AM486" s="24"/>
      <c r="AN486" s="24"/>
      <c r="AO486" s="24"/>
      <c r="AP486" s="24" t="s">
        <v>59</v>
      </c>
      <c r="AQ486" s="24"/>
      <c r="AR486" s="24"/>
      <c r="AS486" s="89">
        <v>0</v>
      </c>
      <c r="AT486" s="24" t="s">
        <v>2102</v>
      </c>
    </row>
    <row r="487" spans="1:46" x14ac:dyDescent="0.5">
      <c r="A487" s="24">
        <v>552</v>
      </c>
      <c r="B487" s="24"/>
      <c r="C487" s="24"/>
      <c r="D487" s="24" t="s">
        <v>2103</v>
      </c>
      <c r="E487" s="24" t="s">
        <v>2104</v>
      </c>
      <c r="F487" s="77" t="str">
        <f t="shared" si="95"/>
        <v>S &amp; B Commercials</v>
      </c>
      <c r="G487" s="24" t="s">
        <v>2105</v>
      </c>
      <c r="H487" s="24" t="s">
        <v>1504</v>
      </c>
      <c r="I487" s="24" t="s">
        <v>336</v>
      </c>
      <c r="J487" s="24" t="s">
        <v>107</v>
      </c>
      <c r="K487" s="24" t="s">
        <v>137</v>
      </c>
      <c r="L487" s="25">
        <v>43733</v>
      </c>
      <c r="M487" s="25">
        <v>44464</v>
      </c>
      <c r="N487" s="81">
        <f>EDATE(M487,AB487)</f>
        <v>44464</v>
      </c>
      <c r="O487" s="77" t="str">
        <f ca="1">IF(N487&lt;TODAY(),"Expired","Live")</f>
        <v>Expired</v>
      </c>
      <c r="P487" s="77" t="str" cm="1">
        <f t="array" aca="1" ref="P487" ca="1">_xlfn.IFS((N487-TODAY())&gt;=547,"06 Expires over 18 months",(N487-TODAY())&gt;=365,"05 Expires in 18 months",(N487-TODAY())&gt;=183,"04 Expires in 12 months",(N487-TODAY())&gt;=92,"03 Expires in 6 months",(N487-TODAY())&gt;=31,"02 Expires in 3 months",(N487-TODAY())&gt;=0,"01 Expires in 30 days",(N487-TODAY())&gt;=-31,"01 Expired last 30 days",(N487-TODAY())&gt;=-92,"02 Expired last 3 months",(N487-TODAY())&gt;=-183,"03 Expired last 6 months",(N487-TODAY())&gt;=-365,"04 Expired last 12 months",(N487-TODAY())&gt;=-547,"05 Expired last 18 months",TRUE,"06 Expired over 18 months")</f>
        <v>06 Expired over 18 months</v>
      </c>
      <c r="Q487" s="104"/>
      <c r="R487" s="84">
        <v>0</v>
      </c>
      <c r="S487" s="77" t="str" cm="1">
        <f t="array" ref="S487">_xlfn.IFS(R487&gt;5000000,"Gold",R487&gt;=500000,"Silver",R487&gt;30000,"Bronze",TRUE,"Transactional")</f>
        <v>Transactional</v>
      </c>
      <c r="T487" s="24" t="s">
        <v>54</v>
      </c>
      <c r="U487" s="101" t="s">
        <v>393</v>
      </c>
      <c r="V487" s="101" t="s">
        <v>394</v>
      </c>
      <c r="W487" s="77" t="str">
        <f t="shared" si="96"/>
        <v>No</v>
      </c>
      <c r="X487" s="77" t="str">
        <f>IFERROR(_xlfn.XLOOKUP(J487&amp;"||"&amp;K487,'Mapping Ref.'!$J$2:$J$538,'Mapping Ref.'!$K$2:$K$538),"")</f>
        <v>Construction &amp; Estates</v>
      </c>
      <c r="Y487" s="77" t="str" cm="1">
        <f t="array" ref="Y487">_xlfn.IFS(R487&gt;2000000,"For Publication",R487&gt;100000,"PID",R487&gt;30000,"RFQ",TRUE,"Transactional")</f>
        <v>Transactional</v>
      </c>
      <c r="Z487" s="24" t="s">
        <v>86</v>
      </c>
      <c r="AA487" s="32">
        <v>24</v>
      </c>
      <c r="AB487" s="24">
        <v>0</v>
      </c>
      <c r="AC487" s="25">
        <v>43733</v>
      </c>
      <c r="AD487" s="24" t="s">
        <v>102</v>
      </c>
      <c r="AE487" s="24"/>
      <c r="AF487" s="24"/>
      <c r="AG487" s="24"/>
      <c r="AH487" s="24" t="s">
        <v>60</v>
      </c>
      <c r="AI487" s="24"/>
      <c r="AJ487" s="24" t="s">
        <v>60</v>
      </c>
      <c r="AK487" s="24"/>
      <c r="AL487" s="24"/>
      <c r="AM487" s="24"/>
      <c r="AN487" s="24"/>
      <c r="AO487" s="24"/>
      <c r="AP487" s="24" t="s">
        <v>60</v>
      </c>
      <c r="AQ487" s="24"/>
      <c r="AR487" s="24"/>
      <c r="AS487" s="89">
        <f>DATEDIF(L487,N487,"m")</f>
        <v>24</v>
      </c>
      <c r="AT487" s="24" t="s">
        <v>2103</v>
      </c>
    </row>
    <row r="488" spans="1:46" x14ac:dyDescent="0.5">
      <c r="A488" s="24">
        <v>553</v>
      </c>
      <c r="B488" s="24" t="s">
        <v>340</v>
      </c>
      <c r="C488" s="24" t="s">
        <v>77</v>
      </c>
      <c r="D488" s="24" t="s">
        <v>2106</v>
      </c>
      <c r="E488" s="24" t="s">
        <v>2107</v>
      </c>
      <c r="F488" s="77" t="str">
        <f t="shared" si="95"/>
        <v>ANNETTE O'CALLAGHAN</v>
      </c>
      <c r="G488" s="24" t="s">
        <v>2106</v>
      </c>
      <c r="H488" s="24" t="s">
        <v>1420</v>
      </c>
      <c r="I488" s="24" t="s">
        <v>1420</v>
      </c>
      <c r="J488" s="24" t="s">
        <v>52</v>
      </c>
      <c r="K488" s="24" t="s">
        <v>822</v>
      </c>
      <c r="L488" s="25">
        <v>43733</v>
      </c>
      <c r="M488" s="25"/>
      <c r="N488" s="81"/>
      <c r="O488" s="77" t="s">
        <v>712</v>
      </c>
      <c r="P488" s="77"/>
      <c r="Q488" s="104"/>
      <c r="R488" s="84">
        <v>0</v>
      </c>
      <c r="S488" s="77" t="str" cm="1">
        <f t="array" ref="S488">_xlfn.IFS(R488&gt;5000000,"Gold",R488&gt;=500000,"Silver",R488&gt;30000,"Bronze",TRUE,"Transactional")</f>
        <v>Transactional</v>
      </c>
      <c r="T488" s="24" t="s">
        <v>54</v>
      </c>
      <c r="U488" s="101" t="s">
        <v>455</v>
      </c>
      <c r="V488" s="101" t="s">
        <v>822</v>
      </c>
      <c r="W488" s="77" t="str">
        <f t="shared" si="96"/>
        <v>Yes</v>
      </c>
      <c r="X488" s="77" t="str">
        <f>IFERROR(_xlfn.XLOOKUP(J488&amp;"||"&amp;K488,'Mapping Ref.'!$J$2:$J$538,'Mapping Ref.'!$K$2:$K$538),"")</f>
        <v>Corporate</v>
      </c>
      <c r="Y488" s="77" t="str" cm="1">
        <f t="array" ref="Y488">_xlfn.IFS(R488&gt;2000000,"For Publication",R488&gt;100000,"PID",R488&gt;30000,"RFQ",TRUE,"Transactional")</f>
        <v>Transactional</v>
      </c>
      <c r="Z488" s="24" t="s">
        <v>101</v>
      </c>
      <c r="AA488" s="32">
        <v>80</v>
      </c>
      <c r="AB488" s="24">
        <v>80</v>
      </c>
      <c r="AC488" s="25">
        <v>43733</v>
      </c>
      <c r="AD488" s="24" t="s">
        <v>102</v>
      </c>
      <c r="AE488" s="24"/>
      <c r="AF488" s="24"/>
      <c r="AG488" s="24"/>
      <c r="AH488" s="24" t="s">
        <v>59</v>
      </c>
      <c r="AI488" s="24"/>
      <c r="AJ488" s="24" t="s">
        <v>60</v>
      </c>
      <c r="AK488" s="24"/>
      <c r="AL488" s="24"/>
      <c r="AM488" s="24"/>
      <c r="AN488" s="24"/>
      <c r="AO488" s="24">
        <v>0</v>
      </c>
      <c r="AP488" s="24" t="s">
        <v>60</v>
      </c>
      <c r="AQ488" s="24"/>
      <c r="AR488" s="24"/>
      <c r="AS488" s="89">
        <v>0</v>
      </c>
      <c r="AT488" s="24" t="s">
        <v>2108</v>
      </c>
    </row>
    <row r="489" spans="1:46" x14ac:dyDescent="0.5">
      <c r="A489" s="24">
        <v>554</v>
      </c>
      <c r="B489" s="24"/>
      <c r="C489" s="24"/>
      <c r="D489" s="24" t="s">
        <v>2109</v>
      </c>
      <c r="E489" s="24" t="s">
        <v>2110</v>
      </c>
      <c r="F489" s="77" t="str">
        <f t="shared" si="95"/>
        <v>THE EXPERT WITNESS PANEL LIMITED</v>
      </c>
      <c r="G489" s="24" t="s">
        <v>2109</v>
      </c>
      <c r="H489" s="24" t="s">
        <v>1420</v>
      </c>
      <c r="I489" s="24" t="s">
        <v>1420</v>
      </c>
      <c r="J489" s="24" t="s">
        <v>52</v>
      </c>
      <c r="K489" s="24" t="s">
        <v>822</v>
      </c>
      <c r="L489" s="25">
        <v>43733</v>
      </c>
      <c r="M489" s="25"/>
      <c r="N489" s="81"/>
      <c r="O489" s="77" t="s">
        <v>712</v>
      </c>
      <c r="P489" s="77"/>
      <c r="Q489" s="104"/>
      <c r="R489" s="84">
        <v>0</v>
      </c>
      <c r="S489" s="77" t="str" cm="1">
        <f t="array" ref="S489">_xlfn.IFS(R489&gt;5000000,"Gold",R489&gt;=500000,"Silver",R489&gt;30000,"Bronze",TRUE,"Transactional")</f>
        <v>Transactional</v>
      </c>
      <c r="T489" s="24" t="s">
        <v>54</v>
      </c>
      <c r="U489" s="101" t="s">
        <v>455</v>
      </c>
      <c r="V489" s="101" t="s">
        <v>822</v>
      </c>
      <c r="W489" s="77" t="str">
        <f t="shared" si="96"/>
        <v>Yes</v>
      </c>
      <c r="X489" s="77" t="str">
        <f>IFERROR(_xlfn.XLOOKUP(J489&amp;"||"&amp;K489,'Mapping Ref.'!$J$2:$J$538,'Mapping Ref.'!$K$2:$K$538),"")</f>
        <v>Corporate</v>
      </c>
      <c r="Y489" s="77" t="str" cm="1">
        <f t="array" ref="Y489">_xlfn.IFS(R489&gt;2000000,"For Publication",R489&gt;100000,"PID",R489&gt;30000,"RFQ",TRUE,"Transactional")</f>
        <v>Transactional</v>
      </c>
      <c r="Z489" s="24" t="s">
        <v>101</v>
      </c>
      <c r="AA489" s="32">
        <v>80</v>
      </c>
      <c r="AB489" s="24">
        <v>80</v>
      </c>
      <c r="AC489" s="25">
        <v>43733</v>
      </c>
      <c r="AD489" s="24" t="s">
        <v>102</v>
      </c>
      <c r="AE489" s="24">
        <v>0</v>
      </c>
      <c r="AF489" s="24"/>
      <c r="AG489" s="24"/>
      <c r="AH489" s="24" t="s">
        <v>59</v>
      </c>
      <c r="AI489" s="24"/>
      <c r="AJ489" s="24" t="s">
        <v>60</v>
      </c>
      <c r="AK489" s="24"/>
      <c r="AL489" s="24"/>
      <c r="AM489" s="24"/>
      <c r="AN489" s="24"/>
      <c r="AO489" s="24">
        <v>0</v>
      </c>
      <c r="AP489" s="24" t="s">
        <v>60</v>
      </c>
      <c r="AQ489" s="24"/>
      <c r="AR489" s="24"/>
      <c r="AS489" s="89">
        <v>0</v>
      </c>
      <c r="AT489" s="24" t="s">
        <v>2111</v>
      </c>
    </row>
    <row r="490" spans="1:46" x14ac:dyDescent="0.5">
      <c r="A490" s="24">
        <v>555</v>
      </c>
      <c r="B490" s="24"/>
      <c r="C490" s="24"/>
      <c r="D490" s="24" t="s">
        <v>2112</v>
      </c>
      <c r="E490" s="24" t="s">
        <v>2113</v>
      </c>
      <c r="F490" s="77" t="str">
        <f t="shared" si="95"/>
        <v>AGIITO LIMITED</v>
      </c>
      <c r="G490" s="24" t="s">
        <v>2114</v>
      </c>
      <c r="H490" s="24" t="s">
        <v>336</v>
      </c>
      <c r="I490" s="24" t="s">
        <v>754</v>
      </c>
      <c r="J490" s="24" t="s">
        <v>52</v>
      </c>
      <c r="K490" s="24" t="s">
        <v>53</v>
      </c>
      <c r="L490" s="25">
        <v>44984</v>
      </c>
      <c r="M490" s="25">
        <v>45639</v>
      </c>
      <c r="N490" s="81">
        <f t="shared" ref="N490:N521" si="97">EDATE(M490,AB490)</f>
        <v>46004</v>
      </c>
      <c r="O490" s="77" t="str">
        <f t="shared" ref="O490:O521" ca="1" si="98">IF(N490&lt;TODAY(),"Expired","Live")</f>
        <v>Expired</v>
      </c>
      <c r="P490" s="77" t="str" cm="1">
        <f t="array" aca="1" ref="P490" ca="1">_xlfn.IFS((N490-TODAY())&gt;=547,"06 Expires over 18 months",(N490-TODAY())&gt;=365,"05 Expires in 18 months",(N490-TODAY())&gt;=183,"04 Expires in 12 months",(N490-TODAY())&gt;=92,"03 Expires in 6 months",(N490-TODAY())&gt;=31,"02 Expires in 3 months",(N490-TODAY())&gt;=0,"01 Expires in 30 days",(N490-TODAY())&gt;=-31,"01 Expired last 30 days",(N490-TODAY())&gt;=-92,"02 Expired last 3 months",(N490-TODAY())&gt;=-183,"03 Expired last 6 months",(N490-TODAY())&gt;=-365,"04 Expired last 12 months",(N490-TODAY())&gt;=-547,"05 Expired last 18 months",TRUE,"06 Expired over 18 months")</f>
        <v>04 Expired last 12 months</v>
      </c>
      <c r="Q490" s="65">
        <v>130000</v>
      </c>
      <c r="R490" s="84">
        <f>MAX(Q490,Q490*N(AS490)/12)</f>
        <v>357500</v>
      </c>
      <c r="S490" s="77" t="str" cm="1">
        <f t="array" ref="S490">_xlfn.IFS(R490&gt;5000000,"Gold",R490&gt;=500000,"Silver",R490&gt;30000,"Bronze",TRUE,"Transactional")</f>
        <v>Bronze</v>
      </c>
      <c r="T490" s="24" t="s">
        <v>54</v>
      </c>
      <c r="U490" s="101" t="s">
        <v>116</v>
      </c>
      <c r="V490" s="101" t="s">
        <v>70</v>
      </c>
      <c r="W490" s="77" t="str">
        <f t="shared" si="96"/>
        <v>Yes</v>
      </c>
      <c r="X490" s="77" t="str">
        <f>IFERROR(_xlfn.XLOOKUP(J490&amp;"||"&amp;K490,'Mapping Ref.'!$J$2:$J$538,'Mapping Ref.'!$K$2:$K$538),"")</f>
        <v>Corporate</v>
      </c>
      <c r="Y490" s="77" t="str" cm="1">
        <f t="array" ref="Y490">_xlfn.IFS(R490&gt;2000000,"For Publication",R490&gt;100000,"PID",R490&gt;30000,"RFQ",TRUE,"Transactional")</f>
        <v>PID</v>
      </c>
      <c r="Z490" s="24" t="s">
        <v>86</v>
      </c>
      <c r="AA490" s="32">
        <v>31</v>
      </c>
      <c r="AB490" s="24">
        <v>12</v>
      </c>
      <c r="AC490" s="25">
        <v>43734</v>
      </c>
      <c r="AD490" s="24" t="s">
        <v>58</v>
      </c>
      <c r="AE490" s="24">
        <v>222331</v>
      </c>
      <c r="AF490" s="24"/>
      <c r="AG490" s="24"/>
      <c r="AH490" s="24" t="s">
        <v>60</v>
      </c>
      <c r="AI490" s="24"/>
      <c r="AJ490" s="24" t="s">
        <v>60</v>
      </c>
      <c r="AK490" s="24"/>
      <c r="AL490" s="24"/>
      <c r="AM490" s="24"/>
      <c r="AN490" s="24"/>
      <c r="AO490" s="24">
        <v>15</v>
      </c>
      <c r="AP490" s="24" t="s">
        <v>59</v>
      </c>
      <c r="AQ490" s="24"/>
      <c r="AR490" s="24"/>
      <c r="AS490" s="89">
        <f t="shared" ref="AS490:AS521" si="99">DATEDIF(L490,N490,"m")</f>
        <v>33</v>
      </c>
      <c r="AT490" s="24" t="s">
        <v>2115</v>
      </c>
    </row>
    <row r="491" spans="1:46" x14ac:dyDescent="0.5">
      <c r="A491" s="24">
        <v>556</v>
      </c>
      <c r="B491" s="24"/>
      <c r="C491" s="24" t="s">
        <v>77</v>
      </c>
      <c r="D491" s="24" t="s">
        <v>2116</v>
      </c>
      <c r="E491" s="24" t="s">
        <v>2117</v>
      </c>
      <c r="F491" s="77" t="str">
        <f t="shared" si="95"/>
        <v>WHITESPACE WORK SOFTWARE LIMITED</v>
      </c>
      <c r="G491" s="24" t="s">
        <v>2118</v>
      </c>
      <c r="H491" s="24" t="s">
        <v>1504</v>
      </c>
      <c r="I491" s="24" t="s">
        <v>1504</v>
      </c>
      <c r="J491" s="24" t="s">
        <v>107</v>
      </c>
      <c r="K491" s="24" t="s">
        <v>137</v>
      </c>
      <c r="L491" s="25">
        <v>43734</v>
      </c>
      <c r="M491" s="25">
        <v>44104</v>
      </c>
      <c r="N491" s="81">
        <f t="shared" si="97"/>
        <v>44469</v>
      </c>
      <c r="O491" s="77" t="str">
        <f t="shared" ca="1" si="98"/>
        <v>Expired</v>
      </c>
      <c r="P491" s="77" t="str" cm="1">
        <f t="array" aca="1" ref="P491" ca="1">_xlfn.IFS((N491-TODAY())&gt;=547,"06 Expires over 18 months",(N491-TODAY())&gt;=365,"05 Expires in 18 months",(N491-TODAY())&gt;=183,"04 Expires in 12 months",(N491-TODAY())&gt;=92,"03 Expires in 6 months",(N491-TODAY())&gt;=31,"02 Expires in 3 months",(N491-TODAY())&gt;=0,"01 Expires in 30 days",(N491-TODAY())&gt;=-31,"01 Expired last 30 days",(N491-TODAY())&gt;=-92,"02 Expired last 3 months",(N491-TODAY())&gt;=-183,"03 Expired last 6 months",(N491-TODAY())&gt;=-365,"04 Expired last 12 months",(N491-TODAY())&gt;=-547,"05 Expired last 18 months",TRUE,"06 Expired over 18 months")</f>
        <v>06 Expired over 18 months</v>
      </c>
      <c r="Q491" s="65">
        <v>200000</v>
      </c>
      <c r="R491" s="84">
        <f>MAX(Q491,Q491*N(AS491)/12)</f>
        <v>400000</v>
      </c>
      <c r="S491" s="77" t="str" cm="1">
        <f t="array" ref="S491">_xlfn.IFS(R491&gt;5000000,"Gold",R491&gt;=500000,"Silver",R491&gt;30000,"Bronze",TRUE,"Transactional")</f>
        <v>Bronze</v>
      </c>
      <c r="T491" s="24" t="s">
        <v>54</v>
      </c>
      <c r="U491" s="101" t="s">
        <v>116</v>
      </c>
      <c r="V491" s="101" t="s">
        <v>569</v>
      </c>
      <c r="W491" s="77" t="str">
        <f t="shared" si="96"/>
        <v>Yes</v>
      </c>
      <c r="X491" s="77" t="str">
        <f>IFERROR(_xlfn.XLOOKUP(J491&amp;"||"&amp;K491,'Mapping Ref.'!$J$2:$J$538,'Mapping Ref.'!$K$2:$K$538),"")</f>
        <v>Construction &amp; Estates</v>
      </c>
      <c r="Y491" s="77" t="str" cm="1">
        <f t="array" ref="Y491">_xlfn.IFS(R491&gt;2000000,"For Publication",R491&gt;100000,"PID",R491&gt;30000,"RFQ",TRUE,"Transactional")</f>
        <v>PID</v>
      </c>
      <c r="Z491" s="24" t="s">
        <v>57</v>
      </c>
      <c r="AA491" s="32">
        <v>12</v>
      </c>
      <c r="AB491" s="24">
        <v>12</v>
      </c>
      <c r="AC491" s="25">
        <v>43734</v>
      </c>
      <c r="AD491" s="24" t="s">
        <v>661</v>
      </c>
      <c r="AE491" s="24"/>
      <c r="AF491" s="24"/>
      <c r="AG491" s="24"/>
      <c r="AH491" s="24" t="s">
        <v>59</v>
      </c>
      <c r="AI491" s="24"/>
      <c r="AJ491" s="24" t="s">
        <v>60</v>
      </c>
      <c r="AK491" s="24"/>
      <c r="AL491" s="24"/>
      <c r="AM491" s="24"/>
      <c r="AN491" s="24"/>
      <c r="AO491" s="24">
        <v>0</v>
      </c>
      <c r="AP491" s="24" t="s">
        <v>60</v>
      </c>
      <c r="AQ491" s="24"/>
      <c r="AR491" s="24"/>
      <c r="AS491" s="89">
        <f t="shared" si="99"/>
        <v>24</v>
      </c>
      <c r="AT491" s="24" t="s">
        <v>2119</v>
      </c>
    </row>
    <row r="492" spans="1:46" x14ac:dyDescent="0.5">
      <c r="A492" s="24">
        <v>557</v>
      </c>
      <c r="B492" s="24"/>
      <c r="C492" s="24"/>
      <c r="D492" s="24" t="s">
        <v>2120</v>
      </c>
      <c r="E492" s="24" t="s">
        <v>2121</v>
      </c>
      <c r="F492" s="77" t="str">
        <f t="shared" si="95"/>
        <v>JOHN A. RUSSELL JOINERY LTD</v>
      </c>
      <c r="G492" s="24" t="s">
        <v>2122</v>
      </c>
      <c r="H492" s="24" t="s">
        <v>1087</v>
      </c>
      <c r="I492" s="24" t="s">
        <v>1087</v>
      </c>
      <c r="J492" s="24" t="s">
        <v>107</v>
      </c>
      <c r="K492" s="24" t="s">
        <v>2123</v>
      </c>
      <c r="L492" s="25">
        <v>43739</v>
      </c>
      <c r="M492" s="25">
        <v>43922</v>
      </c>
      <c r="N492" s="81">
        <f t="shared" si="97"/>
        <v>43922</v>
      </c>
      <c r="O492" s="77" t="str">
        <f t="shared" ca="1" si="98"/>
        <v>Expired</v>
      </c>
      <c r="P492" s="77" t="str" cm="1">
        <f t="array" aca="1" ref="P492" ca="1">_xlfn.IFS((N492-TODAY())&gt;=547,"06 Expires over 18 months",(N492-TODAY())&gt;=365,"05 Expires in 18 months",(N492-TODAY())&gt;=183,"04 Expires in 12 months",(N492-TODAY())&gt;=92,"03 Expires in 6 months",(N492-TODAY())&gt;=31,"02 Expires in 3 months",(N492-TODAY())&gt;=0,"01 Expires in 30 days",(N492-TODAY())&gt;=-31,"01 Expired last 30 days",(N492-TODAY())&gt;=-92,"02 Expired last 3 months",(N492-TODAY())&gt;=-183,"03 Expired last 6 months",(N492-TODAY())&gt;=-365,"04 Expired last 12 months",(N492-TODAY())&gt;=-547,"05 Expired last 18 months",TRUE,"06 Expired over 18 months")</f>
        <v>06 Expired over 18 months</v>
      </c>
      <c r="Q492" s="65">
        <v>10000</v>
      </c>
      <c r="R492" s="84">
        <f>MAX(Q492,Q492*N(AS492)/12)</f>
        <v>10000</v>
      </c>
      <c r="S492" s="77" t="str" cm="1">
        <f t="array" ref="S492">_xlfn.IFS(R492&gt;5000000,"Gold",R492&gt;=500000,"Silver",R492&gt;30000,"Bronze",TRUE,"Transactional")</f>
        <v>Transactional</v>
      </c>
      <c r="T492" s="24" t="s">
        <v>54</v>
      </c>
      <c r="U492" s="101" t="s">
        <v>190</v>
      </c>
      <c r="V492" s="101" t="s">
        <v>192</v>
      </c>
      <c r="W492" s="77" t="str">
        <f t="shared" si="96"/>
        <v>No</v>
      </c>
      <c r="X492" s="77" t="str">
        <f>IFERROR(_xlfn.XLOOKUP(J492&amp;"||"&amp;K492,'Mapping Ref.'!$J$2:$J$538,'Mapping Ref.'!$K$2:$K$538),"")</f>
        <v>Construction &amp; Estates</v>
      </c>
      <c r="Y492" s="77" t="str" cm="1">
        <f t="array" ref="Y492">_xlfn.IFS(R492&gt;2000000,"For Publication",R492&gt;100000,"PID",R492&gt;30000,"RFQ",TRUE,"Transactional")</f>
        <v>Transactional</v>
      </c>
      <c r="Z492" s="24" t="s">
        <v>86</v>
      </c>
      <c r="AA492" s="32">
        <v>6</v>
      </c>
      <c r="AB492" s="24">
        <v>0</v>
      </c>
      <c r="AC492" s="25">
        <v>43734</v>
      </c>
      <c r="AD492" s="24" t="s">
        <v>58</v>
      </c>
      <c r="AE492" s="24"/>
      <c r="AF492" s="24"/>
      <c r="AG492" s="24"/>
      <c r="AH492" s="24" t="s">
        <v>60</v>
      </c>
      <c r="AI492" s="24"/>
      <c r="AJ492" s="24" t="s">
        <v>60</v>
      </c>
      <c r="AK492" s="24" t="s">
        <v>2124</v>
      </c>
      <c r="AL492" s="24"/>
      <c r="AM492" s="24"/>
      <c r="AN492" s="24"/>
      <c r="AO492" s="24">
        <v>0</v>
      </c>
      <c r="AP492" s="24" t="s">
        <v>60</v>
      </c>
      <c r="AQ492" s="24"/>
      <c r="AR492" s="24"/>
      <c r="AS492" s="89">
        <f t="shared" si="99"/>
        <v>6</v>
      </c>
      <c r="AT492" s="24" t="s">
        <v>2125</v>
      </c>
    </row>
    <row r="493" spans="1:46" x14ac:dyDescent="0.5">
      <c r="A493" s="24">
        <v>558</v>
      </c>
      <c r="B493" s="24"/>
      <c r="C493" s="24"/>
      <c r="D493" s="24" t="s">
        <v>2126</v>
      </c>
      <c r="E493" s="24" t="s">
        <v>2127</v>
      </c>
      <c r="F493" s="77" t="str">
        <f t="shared" si="95"/>
        <v>ISUZU TRUCK (UK) LIMITED</v>
      </c>
      <c r="G493" s="24" t="s">
        <v>2128</v>
      </c>
      <c r="H493" s="24" t="s">
        <v>1504</v>
      </c>
      <c r="I493" s="24" t="s">
        <v>336</v>
      </c>
      <c r="J493" s="24" t="s">
        <v>107</v>
      </c>
      <c r="K493" s="24" t="s">
        <v>137</v>
      </c>
      <c r="L493" s="25">
        <v>43738</v>
      </c>
      <c r="M493" s="25">
        <v>44499</v>
      </c>
      <c r="N493" s="81">
        <f t="shared" si="97"/>
        <v>44499</v>
      </c>
      <c r="O493" s="77" t="str">
        <f t="shared" ca="1" si="98"/>
        <v>Expired</v>
      </c>
      <c r="P493" s="77" t="str" cm="1">
        <f t="array" aca="1" ref="P493" ca="1">_xlfn.IFS((N493-TODAY())&gt;=547,"06 Expires over 18 months",(N493-TODAY())&gt;=365,"05 Expires in 18 months",(N493-TODAY())&gt;=183,"04 Expires in 12 months",(N493-TODAY())&gt;=92,"03 Expires in 6 months",(N493-TODAY())&gt;=31,"02 Expires in 3 months",(N493-TODAY())&gt;=0,"01 Expires in 30 days",(N493-TODAY())&gt;=-31,"01 Expired last 30 days",(N493-TODAY())&gt;=-92,"02 Expired last 3 months",(N493-TODAY())&gt;=-183,"03 Expired last 6 months",(N493-TODAY())&gt;=-365,"04 Expired last 12 months",(N493-TODAY())&gt;=-547,"05 Expired last 18 months",TRUE,"06 Expired over 18 months")</f>
        <v>06 Expired over 18 months</v>
      </c>
      <c r="Q493" s="104"/>
      <c r="R493" s="84">
        <v>0</v>
      </c>
      <c r="S493" s="77" t="str" cm="1">
        <f t="array" ref="S493">_xlfn.IFS(R493&gt;5000000,"Gold",R493&gt;=500000,"Silver",R493&gt;30000,"Bronze",TRUE,"Transactional")</f>
        <v>Transactional</v>
      </c>
      <c r="T493" s="24" t="s">
        <v>54</v>
      </c>
      <c r="U493" s="101" t="s">
        <v>366</v>
      </c>
      <c r="V493" s="101" t="s">
        <v>1058</v>
      </c>
      <c r="W493" s="77" t="str">
        <f t="shared" si="96"/>
        <v>No</v>
      </c>
      <c r="X493" s="77" t="str">
        <f>IFERROR(_xlfn.XLOOKUP(J493&amp;"||"&amp;K493,'Mapping Ref.'!$J$2:$J$538,'Mapping Ref.'!$K$2:$K$538),"")</f>
        <v>Construction &amp; Estates</v>
      </c>
      <c r="Y493" s="77" t="str" cm="1">
        <f t="array" ref="Y493">_xlfn.IFS(R493&gt;2000000,"For Publication",R493&gt;100000,"PID",R493&gt;30000,"RFQ",TRUE,"Transactional")</f>
        <v>Transactional</v>
      </c>
      <c r="Z493" s="24" t="s">
        <v>86</v>
      </c>
      <c r="AA493" s="32">
        <v>24</v>
      </c>
      <c r="AB493" s="24">
        <v>0</v>
      </c>
      <c r="AC493" s="25">
        <v>43738</v>
      </c>
      <c r="AD493" s="24" t="s">
        <v>102</v>
      </c>
      <c r="AE493" s="24"/>
      <c r="AF493" s="24"/>
      <c r="AG493" s="24"/>
      <c r="AH493" s="24" t="s">
        <v>60</v>
      </c>
      <c r="AI493" s="24"/>
      <c r="AJ493" s="24" t="s">
        <v>60</v>
      </c>
      <c r="AK493" s="24"/>
      <c r="AL493" s="24"/>
      <c r="AM493" s="24"/>
      <c r="AN493" s="24"/>
      <c r="AO493" s="24"/>
      <c r="AP493" s="24" t="s">
        <v>60</v>
      </c>
      <c r="AQ493" s="24"/>
      <c r="AR493" s="24"/>
      <c r="AS493" s="89">
        <f t="shared" si="99"/>
        <v>25</v>
      </c>
      <c r="AT493" s="24" t="s">
        <v>2129</v>
      </c>
    </row>
    <row r="494" spans="1:46" x14ac:dyDescent="0.5">
      <c r="A494" s="24">
        <v>559</v>
      </c>
      <c r="B494" s="24"/>
      <c r="C494" s="24"/>
      <c r="D494" s="24" t="s">
        <v>2130</v>
      </c>
      <c r="E494" s="24" t="s">
        <v>2131</v>
      </c>
      <c r="F494" s="77" t="str">
        <f t="shared" si="95"/>
        <v>OLIVER LANDPOWER LTD</v>
      </c>
      <c r="G494" s="24" t="s">
        <v>2132</v>
      </c>
      <c r="H494" s="24" t="s">
        <v>1504</v>
      </c>
      <c r="I494" s="24" t="s">
        <v>336</v>
      </c>
      <c r="J494" s="24" t="s">
        <v>107</v>
      </c>
      <c r="K494" s="24" t="s">
        <v>137</v>
      </c>
      <c r="L494" s="25">
        <v>43738</v>
      </c>
      <c r="M494" s="25">
        <v>44469</v>
      </c>
      <c r="N494" s="81">
        <f t="shared" si="97"/>
        <v>44469</v>
      </c>
      <c r="O494" s="77" t="str">
        <f t="shared" ca="1" si="98"/>
        <v>Expired</v>
      </c>
      <c r="P494" s="77" t="str" cm="1">
        <f t="array" aca="1" ref="P494" ca="1">_xlfn.IFS((N494-TODAY())&gt;=547,"06 Expires over 18 months",(N494-TODAY())&gt;=365,"05 Expires in 18 months",(N494-TODAY())&gt;=183,"04 Expires in 12 months",(N494-TODAY())&gt;=92,"03 Expires in 6 months",(N494-TODAY())&gt;=31,"02 Expires in 3 months",(N494-TODAY())&gt;=0,"01 Expires in 30 days",(N494-TODAY())&gt;=-31,"01 Expired last 30 days",(N494-TODAY())&gt;=-92,"02 Expired last 3 months",(N494-TODAY())&gt;=-183,"03 Expired last 6 months",(N494-TODAY())&gt;=-365,"04 Expired last 12 months",(N494-TODAY())&gt;=-547,"05 Expired last 18 months",TRUE,"06 Expired over 18 months")</f>
        <v>06 Expired over 18 months</v>
      </c>
      <c r="Q494" s="104"/>
      <c r="R494" s="84">
        <v>0</v>
      </c>
      <c r="S494" s="77" t="str" cm="1">
        <f t="array" ref="S494">_xlfn.IFS(R494&gt;5000000,"Gold",R494&gt;=500000,"Silver",R494&gt;30000,"Bronze",TRUE,"Transactional")</f>
        <v>Transactional</v>
      </c>
      <c r="T494" s="24" t="s">
        <v>54</v>
      </c>
      <c r="U494" s="101" t="s">
        <v>393</v>
      </c>
      <c r="V494" s="101" t="s">
        <v>394</v>
      </c>
      <c r="W494" s="77" t="str">
        <f t="shared" si="96"/>
        <v>No</v>
      </c>
      <c r="X494" s="77" t="str">
        <f>IFERROR(_xlfn.XLOOKUP(J494&amp;"||"&amp;K494,'Mapping Ref.'!$J$2:$J$538,'Mapping Ref.'!$K$2:$K$538),"")</f>
        <v>Construction &amp; Estates</v>
      </c>
      <c r="Y494" s="77" t="str" cm="1">
        <f t="array" ref="Y494">_xlfn.IFS(R494&gt;2000000,"For Publication",R494&gt;100000,"PID",R494&gt;30000,"RFQ",TRUE,"Transactional")</f>
        <v>Transactional</v>
      </c>
      <c r="Z494" s="24" t="s">
        <v>86</v>
      </c>
      <c r="AA494" s="32">
        <v>24</v>
      </c>
      <c r="AB494" s="24">
        <v>0</v>
      </c>
      <c r="AC494" s="25">
        <v>43738</v>
      </c>
      <c r="AD494" s="24" t="s">
        <v>102</v>
      </c>
      <c r="AE494" s="24"/>
      <c r="AF494" s="24"/>
      <c r="AG494" s="24"/>
      <c r="AH494" s="24" t="s">
        <v>60</v>
      </c>
      <c r="AI494" s="24"/>
      <c r="AJ494" s="24" t="s">
        <v>60</v>
      </c>
      <c r="AK494" s="24"/>
      <c r="AL494" s="24"/>
      <c r="AM494" s="24"/>
      <c r="AN494" s="24"/>
      <c r="AO494" s="24"/>
      <c r="AP494" s="24" t="s">
        <v>60</v>
      </c>
      <c r="AQ494" s="24"/>
      <c r="AR494" s="24"/>
      <c r="AS494" s="89">
        <f t="shared" si="99"/>
        <v>24</v>
      </c>
      <c r="AT494" s="24" t="s">
        <v>2133</v>
      </c>
    </row>
    <row r="495" spans="1:46" x14ac:dyDescent="0.5">
      <c r="A495" s="24">
        <v>560</v>
      </c>
      <c r="B495" s="24"/>
      <c r="C495" s="24" t="s">
        <v>77</v>
      </c>
      <c r="D495" s="24" t="s">
        <v>2134</v>
      </c>
      <c r="E495" s="24" t="s">
        <v>2135</v>
      </c>
      <c r="F495" s="77" t="str">
        <f t="shared" si="95"/>
        <v>DENNIS EAGLE LTD</v>
      </c>
      <c r="G495" s="24" t="s">
        <v>2136</v>
      </c>
      <c r="H495" s="24" t="s">
        <v>1504</v>
      </c>
      <c r="I495" s="24" t="s">
        <v>336</v>
      </c>
      <c r="J495" s="24" t="s">
        <v>107</v>
      </c>
      <c r="K495" s="24" t="s">
        <v>137</v>
      </c>
      <c r="L495" s="25">
        <v>43738</v>
      </c>
      <c r="M495" s="25">
        <v>44469</v>
      </c>
      <c r="N495" s="81">
        <f t="shared" si="97"/>
        <v>44469</v>
      </c>
      <c r="O495" s="77" t="str">
        <f t="shared" ca="1" si="98"/>
        <v>Expired</v>
      </c>
      <c r="P495" s="77" t="str" cm="1">
        <f t="array" aca="1" ref="P495" ca="1">_xlfn.IFS((N495-TODAY())&gt;=547,"06 Expires over 18 months",(N495-TODAY())&gt;=365,"05 Expires in 18 months",(N495-TODAY())&gt;=183,"04 Expires in 12 months",(N495-TODAY())&gt;=92,"03 Expires in 6 months",(N495-TODAY())&gt;=31,"02 Expires in 3 months",(N495-TODAY())&gt;=0,"01 Expires in 30 days",(N495-TODAY())&gt;=-31,"01 Expired last 30 days",(N495-TODAY())&gt;=-92,"02 Expired last 3 months",(N495-TODAY())&gt;=-183,"03 Expired last 6 months",(N495-TODAY())&gt;=-365,"04 Expired last 12 months",(N495-TODAY())&gt;=-547,"05 Expired last 18 months",TRUE,"06 Expired over 18 months")</f>
        <v>06 Expired over 18 months</v>
      </c>
      <c r="Q495" s="104"/>
      <c r="R495" s="84">
        <v>0</v>
      </c>
      <c r="S495" s="77" t="str" cm="1">
        <f t="array" ref="S495">_xlfn.IFS(R495&gt;5000000,"Gold",R495&gt;=500000,"Silver",R495&gt;30000,"Bronze",TRUE,"Transactional")</f>
        <v>Transactional</v>
      </c>
      <c r="T495" s="24" t="s">
        <v>54</v>
      </c>
      <c r="U495" s="101" t="s">
        <v>393</v>
      </c>
      <c r="V495" s="101" t="s">
        <v>394</v>
      </c>
      <c r="W495" s="77" t="str">
        <f t="shared" si="96"/>
        <v>No</v>
      </c>
      <c r="X495" s="77" t="str">
        <f>IFERROR(_xlfn.XLOOKUP(J495&amp;"||"&amp;K495,'Mapping Ref.'!$J$2:$J$538,'Mapping Ref.'!$K$2:$K$538),"")</f>
        <v>Construction &amp; Estates</v>
      </c>
      <c r="Y495" s="77" t="str" cm="1">
        <f t="array" ref="Y495">_xlfn.IFS(R495&gt;2000000,"For Publication",R495&gt;100000,"PID",R495&gt;30000,"RFQ",TRUE,"Transactional")</f>
        <v>Transactional</v>
      </c>
      <c r="Z495" s="24" t="s">
        <v>86</v>
      </c>
      <c r="AA495" s="32">
        <v>24</v>
      </c>
      <c r="AB495" s="24">
        <v>0</v>
      </c>
      <c r="AC495" s="25">
        <v>43738</v>
      </c>
      <c r="AD495" s="24" t="s">
        <v>102</v>
      </c>
      <c r="AE495" s="24"/>
      <c r="AF495" s="24"/>
      <c r="AG495" s="24"/>
      <c r="AH495" s="24" t="s">
        <v>60</v>
      </c>
      <c r="AI495" s="24"/>
      <c r="AJ495" s="24" t="s">
        <v>60</v>
      </c>
      <c r="AK495" s="24"/>
      <c r="AL495" s="24"/>
      <c r="AM495" s="24"/>
      <c r="AN495" s="24"/>
      <c r="AO495" s="24">
        <v>0</v>
      </c>
      <c r="AP495" s="24" t="s">
        <v>60</v>
      </c>
      <c r="AQ495" s="24"/>
      <c r="AR495" s="24"/>
      <c r="AS495" s="89">
        <f t="shared" si="99"/>
        <v>24</v>
      </c>
      <c r="AT495" s="24" t="s">
        <v>2137</v>
      </c>
    </row>
    <row r="496" spans="1:46" x14ac:dyDescent="0.5">
      <c r="A496" s="24">
        <v>561</v>
      </c>
      <c r="B496" s="24"/>
      <c r="C496" s="24" t="s">
        <v>77</v>
      </c>
      <c r="D496" s="24" t="s">
        <v>2138</v>
      </c>
      <c r="E496" s="24" t="s">
        <v>2139</v>
      </c>
      <c r="F496" s="77" t="str">
        <f t="shared" si="95"/>
        <v>MARSHALL MOTOR GROUP LTD</v>
      </c>
      <c r="G496" s="24" t="s">
        <v>2140</v>
      </c>
      <c r="H496" s="24" t="s">
        <v>1504</v>
      </c>
      <c r="I496" s="24" t="s">
        <v>336</v>
      </c>
      <c r="J496" s="24" t="s">
        <v>107</v>
      </c>
      <c r="K496" s="24" t="s">
        <v>137</v>
      </c>
      <c r="L496" s="25">
        <v>43738</v>
      </c>
      <c r="M496" s="25">
        <v>44227</v>
      </c>
      <c r="N496" s="81">
        <f t="shared" si="97"/>
        <v>44227</v>
      </c>
      <c r="O496" s="77" t="str">
        <f t="shared" ca="1" si="98"/>
        <v>Expired</v>
      </c>
      <c r="P496" s="77" t="str" cm="1">
        <f t="array" aca="1" ref="P496" ca="1">_xlfn.IFS((N496-TODAY())&gt;=547,"06 Expires over 18 months",(N496-TODAY())&gt;=365,"05 Expires in 18 months",(N496-TODAY())&gt;=183,"04 Expires in 12 months",(N496-TODAY())&gt;=92,"03 Expires in 6 months",(N496-TODAY())&gt;=31,"02 Expires in 3 months",(N496-TODAY())&gt;=0,"01 Expires in 30 days",(N496-TODAY())&gt;=-31,"01 Expired last 30 days",(N496-TODAY())&gt;=-92,"02 Expired last 3 months",(N496-TODAY())&gt;=-183,"03 Expired last 6 months",(N496-TODAY())&gt;=-365,"04 Expired last 12 months",(N496-TODAY())&gt;=-547,"05 Expired last 18 months",TRUE,"06 Expired over 18 months")</f>
        <v>06 Expired over 18 months</v>
      </c>
      <c r="Q496" s="104"/>
      <c r="R496" s="84">
        <v>0</v>
      </c>
      <c r="S496" s="77" t="str" cm="1">
        <f t="array" ref="S496">_xlfn.IFS(R496&gt;5000000,"Gold",R496&gt;=500000,"Silver",R496&gt;30000,"Bronze",TRUE,"Transactional")</f>
        <v>Transactional</v>
      </c>
      <c r="T496" s="24" t="s">
        <v>54</v>
      </c>
      <c r="U496" s="101" t="s">
        <v>366</v>
      </c>
      <c r="V496" s="101" t="s">
        <v>1058</v>
      </c>
      <c r="W496" s="77" t="str">
        <f t="shared" si="96"/>
        <v>No</v>
      </c>
      <c r="X496" s="77" t="str">
        <f>IFERROR(_xlfn.XLOOKUP(J496&amp;"||"&amp;K496,'Mapping Ref.'!$J$2:$J$538,'Mapping Ref.'!$K$2:$K$538),"")</f>
        <v>Construction &amp; Estates</v>
      </c>
      <c r="Y496" s="77" t="str" cm="1">
        <f t="array" ref="Y496">_xlfn.IFS(R496&gt;2000000,"For Publication",R496&gt;100000,"PID",R496&gt;30000,"RFQ",TRUE,"Transactional")</f>
        <v>Transactional</v>
      </c>
      <c r="Z496" s="24" t="s">
        <v>86</v>
      </c>
      <c r="AA496" s="32">
        <v>24</v>
      </c>
      <c r="AB496" s="24">
        <v>0</v>
      </c>
      <c r="AC496" s="25">
        <v>43738</v>
      </c>
      <c r="AD496" s="24" t="s">
        <v>102</v>
      </c>
      <c r="AE496" s="24"/>
      <c r="AF496" s="24"/>
      <c r="AG496" s="24"/>
      <c r="AH496" s="24" t="s">
        <v>60</v>
      </c>
      <c r="AI496" s="24"/>
      <c r="AJ496" s="24" t="s">
        <v>60</v>
      </c>
      <c r="AK496" s="24"/>
      <c r="AL496" s="24"/>
      <c r="AM496" s="24"/>
      <c r="AN496" s="24"/>
      <c r="AO496" s="24"/>
      <c r="AP496" s="24" t="s">
        <v>60</v>
      </c>
      <c r="AQ496" s="24"/>
      <c r="AR496" s="24"/>
      <c r="AS496" s="89">
        <f t="shared" si="99"/>
        <v>16</v>
      </c>
      <c r="AT496" s="24" t="s">
        <v>2141</v>
      </c>
    </row>
    <row r="497" spans="1:46" x14ac:dyDescent="0.5">
      <c r="A497" s="24">
        <v>562</v>
      </c>
      <c r="B497" s="24"/>
      <c r="C497" s="24" t="s">
        <v>77</v>
      </c>
      <c r="D497" s="24" t="s">
        <v>2142</v>
      </c>
      <c r="E497" s="24" t="s">
        <v>2143</v>
      </c>
      <c r="F497" s="77" t="str">
        <f t="shared" si="95"/>
        <v>MOTUS GROUP (UK) LIMITED T/A MOTUS COMMERCIALS LTD</v>
      </c>
      <c r="G497" s="24" t="s">
        <v>2144</v>
      </c>
      <c r="H497" s="24" t="s">
        <v>1504</v>
      </c>
      <c r="I497" s="24" t="s">
        <v>336</v>
      </c>
      <c r="J497" s="24" t="s">
        <v>107</v>
      </c>
      <c r="K497" s="24" t="s">
        <v>137</v>
      </c>
      <c r="L497" s="25">
        <v>43738</v>
      </c>
      <c r="M497" s="25">
        <v>44469</v>
      </c>
      <c r="N497" s="81">
        <f t="shared" si="97"/>
        <v>44469</v>
      </c>
      <c r="O497" s="77" t="str">
        <f t="shared" ca="1" si="98"/>
        <v>Expired</v>
      </c>
      <c r="P497" s="77" t="str" cm="1">
        <f t="array" aca="1" ref="P497" ca="1">_xlfn.IFS((N497-TODAY())&gt;=547,"06 Expires over 18 months",(N497-TODAY())&gt;=365,"05 Expires in 18 months",(N497-TODAY())&gt;=183,"04 Expires in 12 months",(N497-TODAY())&gt;=92,"03 Expires in 6 months",(N497-TODAY())&gt;=31,"02 Expires in 3 months",(N497-TODAY())&gt;=0,"01 Expires in 30 days",(N497-TODAY())&gt;=-31,"01 Expired last 30 days",(N497-TODAY())&gt;=-92,"02 Expired last 3 months",(N497-TODAY())&gt;=-183,"03 Expired last 6 months",(N497-TODAY())&gt;=-365,"04 Expired last 12 months",(N497-TODAY())&gt;=-547,"05 Expired last 18 months",TRUE,"06 Expired over 18 months")</f>
        <v>06 Expired over 18 months</v>
      </c>
      <c r="Q497" s="104"/>
      <c r="R497" s="84">
        <v>0</v>
      </c>
      <c r="S497" s="77" t="str" cm="1">
        <f t="array" ref="S497">_xlfn.IFS(R497&gt;5000000,"Gold",R497&gt;=500000,"Silver",R497&gt;30000,"Bronze",TRUE,"Transactional")</f>
        <v>Transactional</v>
      </c>
      <c r="T497" s="24" t="s">
        <v>54</v>
      </c>
      <c r="U497" s="101" t="s">
        <v>393</v>
      </c>
      <c r="V497" s="101" t="s">
        <v>394</v>
      </c>
      <c r="W497" s="77" t="str">
        <f t="shared" si="96"/>
        <v>No</v>
      </c>
      <c r="X497" s="77" t="str">
        <f>IFERROR(_xlfn.XLOOKUP(J497&amp;"||"&amp;K497,'Mapping Ref.'!$J$2:$J$538,'Mapping Ref.'!$K$2:$K$538),"")</f>
        <v>Construction &amp; Estates</v>
      </c>
      <c r="Y497" s="77" t="str" cm="1">
        <f t="array" ref="Y497">_xlfn.IFS(R497&gt;2000000,"For Publication",R497&gt;100000,"PID",R497&gt;30000,"RFQ",TRUE,"Transactional")</f>
        <v>Transactional</v>
      </c>
      <c r="Z497" s="24" t="s">
        <v>86</v>
      </c>
      <c r="AA497" s="32">
        <v>24</v>
      </c>
      <c r="AB497" s="24">
        <v>0</v>
      </c>
      <c r="AC497" s="25">
        <v>43738</v>
      </c>
      <c r="AD497" s="24" t="s">
        <v>102</v>
      </c>
      <c r="AE497" s="24"/>
      <c r="AF497" s="24"/>
      <c r="AG497" s="24"/>
      <c r="AH497" s="24" t="s">
        <v>60</v>
      </c>
      <c r="AI497" s="24"/>
      <c r="AJ497" s="24" t="s">
        <v>60</v>
      </c>
      <c r="AK497" s="24"/>
      <c r="AL497" s="24"/>
      <c r="AM497" s="24"/>
      <c r="AN497" s="24"/>
      <c r="AO497" s="24"/>
      <c r="AP497" s="24" t="s">
        <v>60</v>
      </c>
      <c r="AQ497" s="24"/>
      <c r="AR497" s="24"/>
      <c r="AS497" s="89">
        <f t="shared" si="99"/>
        <v>24</v>
      </c>
      <c r="AT497" s="24" t="s">
        <v>2145</v>
      </c>
    </row>
    <row r="498" spans="1:46" x14ac:dyDescent="0.5">
      <c r="A498" s="24">
        <v>563</v>
      </c>
      <c r="B498" s="24"/>
      <c r="C498" s="24"/>
      <c r="D498" s="24" t="s">
        <v>2146</v>
      </c>
      <c r="E498" s="24" t="s">
        <v>2139</v>
      </c>
      <c r="F498" s="77" t="str">
        <f t="shared" si="95"/>
        <v>JOHNSTON SWEEPERS LTD</v>
      </c>
      <c r="G498" s="24" t="s">
        <v>2146</v>
      </c>
      <c r="H498" s="24" t="s">
        <v>1504</v>
      </c>
      <c r="I498" s="24" t="s">
        <v>336</v>
      </c>
      <c r="J498" s="24" t="s">
        <v>107</v>
      </c>
      <c r="K498" s="24" t="s">
        <v>137</v>
      </c>
      <c r="L498" s="25">
        <v>43738</v>
      </c>
      <c r="M498" s="25">
        <v>44500</v>
      </c>
      <c r="N498" s="81">
        <f t="shared" si="97"/>
        <v>44500</v>
      </c>
      <c r="O498" s="77" t="str">
        <f t="shared" ca="1" si="98"/>
        <v>Expired</v>
      </c>
      <c r="P498" s="77" t="str" cm="1">
        <f t="array" aca="1" ref="P498" ca="1">_xlfn.IFS((N498-TODAY())&gt;=547,"06 Expires over 18 months",(N498-TODAY())&gt;=365,"05 Expires in 18 months",(N498-TODAY())&gt;=183,"04 Expires in 12 months",(N498-TODAY())&gt;=92,"03 Expires in 6 months",(N498-TODAY())&gt;=31,"02 Expires in 3 months",(N498-TODAY())&gt;=0,"01 Expires in 30 days",(N498-TODAY())&gt;=-31,"01 Expired last 30 days",(N498-TODAY())&gt;=-92,"02 Expired last 3 months",(N498-TODAY())&gt;=-183,"03 Expired last 6 months",(N498-TODAY())&gt;=-365,"04 Expired last 12 months",(N498-TODAY())&gt;=-547,"05 Expired last 18 months",TRUE,"06 Expired over 18 months")</f>
        <v>06 Expired over 18 months</v>
      </c>
      <c r="Q498" s="104"/>
      <c r="R498" s="84">
        <v>0</v>
      </c>
      <c r="S498" s="77" t="str" cm="1">
        <f t="array" ref="S498">_xlfn.IFS(R498&gt;5000000,"Gold",R498&gt;=500000,"Silver",R498&gt;30000,"Bronze",TRUE,"Transactional")</f>
        <v>Transactional</v>
      </c>
      <c r="T498" s="24" t="s">
        <v>54</v>
      </c>
      <c r="U498" s="101" t="s">
        <v>445</v>
      </c>
      <c r="V498" s="101" t="s">
        <v>874</v>
      </c>
      <c r="W498" s="77" t="str">
        <f t="shared" si="96"/>
        <v>No</v>
      </c>
      <c r="X498" s="77" t="str">
        <f>IFERROR(_xlfn.XLOOKUP(J498&amp;"||"&amp;K498,'Mapping Ref.'!$J$2:$J$538,'Mapping Ref.'!$K$2:$K$538),"")</f>
        <v>Construction &amp; Estates</v>
      </c>
      <c r="Y498" s="77" t="str" cm="1">
        <f t="array" ref="Y498">_xlfn.IFS(R498&gt;2000000,"For Publication",R498&gt;100000,"PID",R498&gt;30000,"RFQ",TRUE,"Transactional")</f>
        <v>Transactional</v>
      </c>
      <c r="Z498" s="24" t="s">
        <v>86</v>
      </c>
      <c r="AA498" s="32">
        <v>24</v>
      </c>
      <c r="AB498" s="24">
        <v>0</v>
      </c>
      <c r="AC498" s="25">
        <v>43738</v>
      </c>
      <c r="AD498" s="24" t="s">
        <v>102</v>
      </c>
      <c r="AE498" s="24"/>
      <c r="AF498" s="24"/>
      <c r="AG498" s="24"/>
      <c r="AH498" s="24" t="s">
        <v>60</v>
      </c>
      <c r="AI498" s="24"/>
      <c r="AJ498" s="24" t="s">
        <v>60</v>
      </c>
      <c r="AK498" s="24"/>
      <c r="AL498" s="24"/>
      <c r="AM498" s="24"/>
      <c r="AN498" s="24"/>
      <c r="AO498" s="24"/>
      <c r="AP498" s="24" t="s">
        <v>60</v>
      </c>
      <c r="AQ498" s="24"/>
      <c r="AR498" s="24"/>
      <c r="AS498" s="89">
        <f t="shared" si="99"/>
        <v>25</v>
      </c>
      <c r="AT498" s="24" t="s">
        <v>2147</v>
      </c>
    </row>
    <row r="499" spans="1:46" x14ac:dyDescent="0.5">
      <c r="A499" s="24">
        <v>564</v>
      </c>
      <c r="B499" s="24"/>
      <c r="C499" s="24" t="s">
        <v>77</v>
      </c>
      <c r="D499" s="24" t="s">
        <v>2148</v>
      </c>
      <c r="E499" s="24" t="s">
        <v>2149</v>
      </c>
      <c r="F499" s="77" t="str">
        <f t="shared" si="95"/>
        <v>ERNEST DOE &amp; SONS LTD</v>
      </c>
      <c r="G499" s="24" t="s">
        <v>2148</v>
      </c>
      <c r="H499" s="24" t="s">
        <v>1504</v>
      </c>
      <c r="I499" s="24" t="s">
        <v>336</v>
      </c>
      <c r="J499" s="24" t="s">
        <v>107</v>
      </c>
      <c r="K499" s="24" t="s">
        <v>137</v>
      </c>
      <c r="L499" s="25">
        <v>43739</v>
      </c>
      <c r="M499" s="25">
        <v>44470</v>
      </c>
      <c r="N499" s="81">
        <f t="shared" si="97"/>
        <v>44470</v>
      </c>
      <c r="O499" s="77" t="str">
        <f t="shared" ca="1" si="98"/>
        <v>Expired</v>
      </c>
      <c r="P499" s="77" t="str" cm="1">
        <f t="array" aca="1" ref="P499" ca="1">_xlfn.IFS((N499-TODAY())&gt;=547,"06 Expires over 18 months",(N499-TODAY())&gt;=365,"05 Expires in 18 months",(N499-TODAY())&gt;=183,"04 Expires in 12 months",(N499-TODAY())&gt;=92,"03 Expires in 6 months",(N499-TODAY())&gt;=31,"02 Expires in 3 months",(N499-TODAY())&gt;=0,"01 Expires in 30 days",(N499-TODAY())&gt;=-31,"01 Expired last 30 days",(N499-TODAY())&gt;=-92,"02 Expired last 3 months",(N499-TODAY())&gt;=-183,"03 Expired last 6 months",(N499-TODAY())&gt;=-365,"04 Expired last 12 months",(N499-TODAY())&gt;=-547,"05 Expired last 18 months",TRUE,"06 Expired over 18 months")</f>
        <v>06 Expired over 18 months</v>
      </c>
      <c r="Q499" s="104"/>
      <c r="R499" s="84">
        <v>0</v>
      </c>
      <c r="S499" s="77" t="str" cm="1">
        <f t="array" ref="S499">_xlfn.IFS(R499&gt;5000000,"Gold",R499&gt;=500000,"Silver",R499&gt;30000,"Bronze",TRUE,"Transactional")</f>
        <v>Transactional</v>
      </c>
      <c r="T499" s="24" t="s">
        <v>54</v>
      </c>
      <c r="U499" s="101" t="s">
        <v>99</v>
      </c>
      <c r="V499" s="101" t="s">
        <v>472</v>
      </c>
      <c r="W499" s="77" t="str">
        <f t="shared" si="96"/>
        <v>No</v>
      </c>
      <c r="X499" s="77" t="str">
        <f>IFERROR(_xlfn.XLOOKUP(J499&amp;"||"&amp;K499,'Mapping Ref.'!$J$2:$J$538,'Mapping Ref.'!$K$2:$K$538),"")</f>
        <v>Construction &amp; Estates</v>
      </c>
      <c r="Y499" s="77" t="str" cm="1">
        <f t="array" ref="Y499">_xlfn.IFS(R499&gt;2000000,"For Publication",R499&gt;100000,"PID",R499&gt;30000,"RFQ",TRUE,"Transactional")</f>
        <v>Transactional</v>
      </c>
      <c r="Z499" s="24" t="s">
        <v>86</v>
      </c>
      <c r="AA499" s="32">
        <v>24</v>
      </c>
      <c r="AB499" s="24">
        <v>0</v>
      </c>
      <c r="AC499" s="25">
        <v>43739</v>
      </c>
      <c r="AD499" s="24" t="s">
        <v>102</v>
      </c>
      <c r="AE499" s="24"/>
      <c r="AF499" s="24"/>
      <c r="AG499" s="24"/>
      <c r="AH499" s="24" t="s">
        <v>60</v>
      </c>
      <c r="AI499" s="24"/>
      <c r="AJ499" s="24" t="s">
        <v>60</v>
      </c>
      <c r="AK499" s="24"/>
      <c r="AL499" s="24"/>
      <c r="AM499" s="24"/>
      <c r="AN499" s="24"/>
      <c r="AO499" s="24"/>
      <c r="AP499" s="24" t="s">
        <v>60</v>
      </c>
      <c r="AQ499" s="24"/>
      <c r="AR499" s="24"/>
      <c r="AS499" s="89">
        <f t="shared" si="99"/>
        <v>24</v>
      </c>
      <c r="AT499" s="24" t="s">
        <v>2150</v>
      </c>
    </row>
    <row r="500" spans="1:46" x14ac:dyDescent="0.5">
      <c r="A500" s="24">
        <v>565</v>
      </c>
      <c r="B500" s="24"/>
      <c r="C500" s="24" t="s">
        <v>77</v>
      </c>
      <c r="D500" s="24" t="s">
        <v>2151</v>
      </c>
      <c r="E500" s="24" t="s">
        <v>2152</v>
      </c>
      <c r="F500" s="77" t="str">
        <f t="shared" si="95"/>
        <v>FAROL LIMITED</v>
      </c>
      <c r="G500" s="24" t="s">
        <v>2153</v>
      </c>
      <c r="H500" s="24" t="s">
        <v>1504</v>
      </c>
      <c r="I500" s="24" t="s">
        <v>336</v>
      </c>
      <c r="J500" s="24" t="s">
        <v>107</v>
      </c>
      <c r="K500" s="24" t="s">
        <v>137</v>
      </c>
      <c r="L500" s="25">
        <v>43739</v>
      </c>
      <c r="M500" s="25">
        <v>44470</v>
      </c>
      <c r="N500" s="81">
        <f t="shared" si="97"/>
        <v>44470</v>
      </c>
      <c r="O500" s="77" t="str">
        <f t="shared" ca="1" si="98"/>
        <v>Expired</v>
      </c>
      <c r="P500" s="77" t="str" cm="1">
        <f t="array" aca="1" ref="P500" ca="1">_xlfn.IFS((N500-TODAY())&gt;=547,"06 Expires over 18 months",(N500-TODAY())&gt;=365,"05 Expires in 18 months",(N500-TODAY())&gt;=183,"04 Expires in 12 months",(N500-TODAY())&gt;=92,"03 Expires in 6 months",(N500-TODAY())&gt;=31,"02 Expires in 3 months",(N500-TODAY())&gt;=0,"01 Expires in 30 days",(N500-TODAY())&gt;=-31,"01 Expired last 30 days",(N500-TODAY())&gt;=-92,"02 Expired last 3 months",(N500-TODAY())&gt;=-183,"03 Expired last 6 months",(N500-TODAY())&gt;=-365,"04 Expired last 12 months",(N500-TODAY())&gt;=-547,"05 Expired last 18 months",TRUE,"06 Expired over 18 months")</f>
        <v>06 Expired over 18 months</v>
      </c>
      <c r="Q500" s="104"/>
      <c r="R500" s="84">
        <v>0</v>
      </c>
      <c r="S500" s="77" t="str" cm="1">
        <f t="array" ref="S500">_xlfn.IFS(R500&gt;5000000,"Gold",R500&gt;=500000,"Silver",R500&gt;30000,"Bronze",TRUE,"Transactional")</f>
        <v>Transactional</v>
      </c>
      <c r="T500" s="24" t="s">
        <v>54</v>
      </c>
      <c r="U500" s="101" t="s">
        <v>393</v>
      </c>
      <c r="V500" s="101" t="s">
        <v>394</v>
      </c>
      <c r="W500" s="77" t="str">
        <f t="shared" si="96"/>
        <v>No</v>
      </c>
      <c r="X500" s="77" t="str">
        <f>IFERROR(_xlfn.XLOOKUP(J500&amp;"||"&amp;K500,'Mapping Ref.'!$J$2:$J$538,'Mapping Ref.'!$K$2:$K$538),"")</f>
        <v>Construction &amp; Estates</v>
      </c>
      <c r="Y500" s="77" t="str" cm="1">
        <f t="array" ref="Y500">_xlfn.IFS(R500&gt;2000000,"For Publication",R500&gt;100000,"PID",R500&gt;30000,"RFQ",TRUE,"Transactional")</f>
        <v>Transactional</v>
      </c>
      <c r="Z500" s="24" t="s">
        <v>86</v>
      </c>
      <c r="AA500" s="32">
        <v>24</v>
      </c>
      <c r="AB500" s="24">
        <v>0</v>
      </c>
      <c r="AC500" s="25">
        <v>43739</v>
      </c>
      <c r="AD500" s="24" t="s">
        <v>102</v>
      </c>
      <c r="AE500" s="24"/>
      <c r="AF500" s="24"/>
      <c r="AG500" s="24"/>
      <c r="AH500" s="24" t="s">
        <v>60</v>
      </c>
      <c r="AI500" s="24"/>
      <c r="AJ500" s="24" t="s">
        <v>60</v>
      </c>
      <c r="AK500" s="24"/>
      <c r="AL500" s="24"/>
      <c r="AM500" s="24"/>
      <c r="AN500" s="24"/>
      <c r="AO500" s="24"/>
      <c r="AP500" s="24" t="s">
        <v>60</v>
      </c>
      <c r="AQ500" s="24"/>
      <c r="AR500" s="24"/>
      <c r="AS500" s="89">
        <f t="shared" si="99"/>
        <v>24</v>
      </c>
      <c r="AT500" s="24" t="s">
        <v>2154</v>
      </c>
    </row>
    <row r="501" spans="1:46" x14ac:dyDescent="0.5">
      <c r="A501" s="24">
        <v>566</v>
      </c>
      <c r="B501" s="24"/>
      <c r="C501" s="24" t="s">
        <v>77</v>
      </c>
      <c r="D501" s="24" t="s">
        <v>2155</v>
      </c>
      <c r="E501" s="24" t="s">
        <v>2152</v>
      </c>
      <c r="F501" s="77" t="str">
        <f t="shared" si="95"/>
        <v>GEORGE BROWNS LIMITED</v>
      </c>
      <c r="G501" s="24" t="s">
        <v>2156</v>
      </c>
      <c r="H501" s="24" t="s">
        <v>1504</v>
      </c>
      <c r="I501" s="24" t="s">
        <v>336</v>
      </c>
      <c r="J501" s="24" t="s">
        <v>107</v>
      </c>
      <c r="K501" s="24" t="s">
        <v>137</v>
      </c>
      <c r="L501" s="25">
        <v>43739</v>
      </c>
      <c r="M501" s="25">
        <v>44470</v>
      </c>
      <c r="N501" s="81">
        <f t="shared" si="97"/>
        <v>44470</v>
      </c>
      <c r="O501" s="77" t="str">
        <f t="shared" ca="1" si="98"/>
        <v>Expired</v>
      </c>
      <c r="P501" s="77" t="str" cm="1">
        <f t="array" aca="1" ref="P501" ca="1">_xlfn.IFS((N501-TODAY())&gt;=547,"06 Expires over 18 months",(N501-TODAY())&gt;=365,"05 Expires in 18 months",(N501-TODAY())&gt;=183,"04 Expires in 12 months",(N501-TODAY())&gt;=92,"03 Expires in 6 months",(N501-TODAY())&gt;=31,"02 Expires in 3 months",(N501-TODAY())&gt;=0,"01 Expires in 30 days",(N501-TODAY())&gt;=-31,"01 Expired last 30 days",(N501-TODAY())&gt;=-92,"02 Expired last 3 months",(N501-TODAY())&gt;=-183,"03 Expired last 6 months",(N501-TODAY())&gt;=-365,"04 Expired last 12 months",(N501-TODAY())&gt;=-547,"05 Expired last 18 months",TRUE,"06 Expired over 18 months")</f>
        <v>06 Expired over 18 months</v>
      </c>
      <c r="Q501" s="104"/>
      <c r="R501" s="84">
        <v>0</v>
      </c>
      <c r="S501" s="77" t="str" cm="1">
        <f t="array" ref="S501">_xlfn.IFS(R501&gt;5000000,"Gold",R501&gt;=500000,"Silver",R501&gt;30000,"Bronze",TRUE,"Transactional")</f>
        <v>Transactional</v>
      </c>
      <c r="T501" s="24" t="s">
        <v>54</v>
      </c>
      <c r="U501" s="101" t="s">
        <v>393</v>
      </c>
      <c r="V501" s="101" t="s">
        <v>394</v>
      </c>
      <c r="W501" s="77" t="str">
        <f t="shared" si="96"/>
        <v>No</v>
      </c>
      <c r="X501" s="77" t="str">
        <f>IFERROR(_xlfn.XLOOKUP(J501&amp;"||"&amp;K501,'Mapping Ref.'!$J$2:$J$538,'Mapping Ref.'!$K$2:$K$538),"")</f>
        <v>Construction &amp; Estates</v>
      </c>
      <c r="Y501" s="77" t="str" cm="1">
        <f t="array" ref="Y501">_xlfn.IFS(R501&gt;2000000,"For Publication",R501&gt;100000,"PID",R501&gt;30000,"RFQ",TRUE,"Transactional")</f>
        <v>Transactional</v>
      </c>
      <c r="Z501" s="24" t="s">
        <v>86</v>
      </c>
      <c r="AA501" s="32">
        <v>24</v>
      </c>
      <c r="AB501" s="24">
        <v>0</v>
      </c>
      <c r="AC501" s="25">
        <v>43739</v>
      </c>
      <c r="AD501" s="24" t="s">
        <v>102</v>
      </c>
      <c r="AE501" s="24"/>
      <c r="AF501" s="24"/>
      <c r="AG501" s="24"/>
      <c r="AH501" s="24" t="s">
        <v>60</v>
      </c>
      <c r="AI501" s="24"/>
      <c r="AJ501" s="24" t="s">
        <v>60</v>
      </c>
      <c r="AK501" s="24"/>
      <c r="AL501" s="24"/>
      <c r="AM501" s="24"/>
      <c r="AN501" s="24"/>
      <c r="AO501" s="24"/>
      <c r="AP501" s="24" t="s">
        <v>60</v>
      </c>
      <c r="AQ501" s="24"/>
      <c r="AR501" s="24"/>
      <c r="AS501" s="89">
        <f t="shared" si="99"/>
        <v>24</v>
      </c>
      <c r="AT501" s="24" t="s">
        <v>2157</v>
      </c>
    </row>
    <row r="502" spans="1:46" x14ac:dyDescent="0.5">
      <c r="A502" s="24">
        <v>567</v>
      </c>
      <c r="B502" s="24"/>
      <c r="C502" s="24" t="s">
        <v>77</v>
      </c>
      <c r="D502" s="24" t="s">
        <v>2158</v>
      </c>
      <c r="E502" s="24" t="s">
        <v>2159</v>
      </c>
      <c r="F502" s="77" t="str">
        <f t="shared" si="95"/>
        <v>WATLING JCB LTD</v>
      </c>
      <c r="G502" s="24" t="s">
        <v>2160</v>
      </c>
      <c r="H502" s="24" t="s">
        <v>1504</v>
      </c>
      <c r="I502" s="24" t="s">
        <v>336</v>
      </c>
      <c r="J502" s="24" t="s">
        <v>107</v>
      </c>
      <c r="K502" s="24" t="s">
        <v>137</v>
      </c>
      <c r="L502" s="25">
        <v>43739</v>
      </c>
      <c r="M502" s="25">
        <v>44470</v>
      </c>
      <c r="N502" s="81">
        <f t="shared" si="97"/>
        <v>44470</v>
      </c>
      <c r="O502" s="77" t="str">
        <f t="shared" ca="1" si="98"/>
        <v>Expired</v>
      </c>
      <c r="P502" s="77" t="str" cm="1">
        <f t="array" aca="1" ref="P502" ca="1">_xlfn.IFS((N502-TODAY())&gt;=547,"06 Expires over 18 months",(N502-TODAY())&gt;=365,"05 Expires in 18 months",(N502-TODAY())&gt;=183,"04 Expires in 12 months",(N502-TODAY())&gt;=92,"03 Expires in 6 months",(N502-TODAY())&gt;=31,"02 Expires in 3 months",(N502-TODAY())&gt;=0,"01 Expires in 30 days",(N502-TODAY())&gt;=-31,"01 Expired last 30 days",(N502-TODAY())&gt;=-92,"02 Expired last 3 months",(N502-TODAY())&gt;=-183,"03 Expired last 6 months",(N502-TODAY())&gt;=-365,"04 Expired last 12 months",(N502-TODAY())&gt;=-547,"05 Expired last 18 months",TRUE,"06 Expired over 18 months")</f>
        <v>06 Expired over 18 months</v>
      </c>
      <c r="Q502" s="104"/>
      <c r="R502" s="84">
        <v>0</v>
      </c>
      <c r="S502" s="77" t="str" cm="1">
        <f t="array" ref="S502">_xlfn.IFS(R502&gt;5000000,"Gold",R502&gt;=500000,"Silver",R502&gt;30000,"Bronze",TRUE,"Transactional")</f>
        <v>Transactional</v>
      </c>
      <c r="T502" s="24" t="s">
        <v>54</v>
      </c>
      <c r="U502" s="101" t="s">
        <v>366</v>
      </c>
      <c r="V502" s="101" t="s">
        <v>1058</v>
      </c>
      <c r="W502" s="77" t="str">
        <f t="shared" si="96"/>
        <v>No</v>
      </c>
      <c r="X502" s="77" t="str">
        <f>IFERROR(_xlfn.XLOOKUP(J502&amp;"||"&amp;K502,'Mapping Ref.'!$J$2:$J$538,'Mapping Ref.'!$K$2:$K$538),"")</f>
        <v>Construction &amp; Estates</v>
      </c>
      <c r="Y502" s="77" t="str" cm="1">
        <f t="array" ref="Y502">_xlfn.IFS(R502&gt;2000000,"For Publication",R502&gt;100000,"PID",R502&gt;30000,"RFQ",TRUE,"Transactional")</f>
        <v>Transactional</v>
      </c>
      <c r="Z502" s="24" t="s">
        <v>86</v>
      </c>
      <c r="AA502" s="32">
        <v>24</v>
      </c>
      <c r="AB502" s="24">
        <v>0</v>
      </c>
      <c r="AC502" s="25">
        <v>43739</v>
      </c>
      <c r="AD502" s="24" t="s">
        <v>102</v>
      </c>
      <c r="AE502" s="24"/>
      <c r="AF502" s="24"/>
      <c r="AG502" s="24"/>
      <c r="AH502" s="24" t="s">
        <v>60</v>
      </c>
      <c r="AI502" s="24"/>
      <c r="AJ502" s="24" t="s">
        <v>60</v>
      </c>
      <c r="AK502" s="24"/>
      <c r="AL502" s="24"/>
      <c r="AM502" s="24"/>
      <c r="AN502" s="24"/>
      <c r="AO502" s="24"/>
      <c r="AP502" s="24" t="s">
        <v>60</v>
      </c>
      <c r="AQ502" s="24"/>
      <c r="AR502" s="24"/>
      <c r="AS502" s="89">
        <f t="shared" si="99"/>
        <v>24</v>
      </c>
      <c r="AT502" s="24" t="s">
        <v>2161</v>
      </c>
    </row>
    <row r="503" spans="1:46" x14ac:dyDescent="0.5">
      <c r="A503" s="24">
        <v>569</v>
      </c>
      <c r="B503" s="24"/>
      <c r="C503" s="24"/>
      <c r="D503" s="24" t="s">
        <v>2162</v>
      </c>
      <c r="E503" s="24" t="s">
        <v>2163</v>
      </c>
      <c r="F503" s="77" t="str">
        <f t="shared" si="95"/>
        <v>LONDON CHILDRENS PRACTICE</v>
      </c>
      <c r="G503" s="24" t="s">
        <v>2164</v>
      </c>
      <c r="H503" s="24" t="s">
        <v>1046</v>
      </c>
      <c r="I503" s="24" t="s">
        <v>1046</v>
      </c>
      <c r="J503" s="24" t="s">
        <v>190</v>
      </c>
      <c r="K503" s="24" t="s">
        <v>467</v>
      </c>
      <c r="L503" s="25">
        <v>43466</v>
      </c>
      <c r="M503" s="25">
        <v>44074</v>
      </c>
      <c r="N503" s="81">
        <f t="shared" si="97"/>
        <v>44439</v>
      </c>
      <c r="O503" s="77" t="str">
        <f t="shared" ca="1" si="98"/>
        <v>Expired</v>
      </c>
      <c r="P503" s="77" t="str" cm="1">
        <f t="array" aca="1" ref="P503" ca="1">_xlfn.IFS((N503-TODAY())&gt;=547,"06 Expires over 18 months",(N503-TODAY())&gt;=365,"05 Expires in 18 months",(N503-TODAY())&gt;=183,"04 Expires in 12 months",(N503-TODAY())&gt;=92,"03 Expires in 6 months",(N503-TODAY())&gt;=31,"02 Expires in 3 months",(N503-TODAY())&gt;=0,"01 Expires in 30 days",(N503-TODAY())&gt;=-31,"01 Expired last 30 days",(N503-TODAY())&gt;=-92,"02 Expired last 3 months",(N503-TODAY())&gt;=-183,"03 Expired last 6 months",(N503-TODAY())&gt;=-365,"04 Expired last 12 months",(N503-TODAY())&gt;=-547,"05 Expired last 18 months",TRUE,"06 Expired over 18 months")</f>
        <v>06 Expired over 18 months</v>
      </c>
      <c r="Q503" s="65">
        <v>2520</v>
      </c>
      <c r="R503" s="84">
        <f>MAX(Q503,Q503*N(AS503)/12)</f>
        <v>6510</v>
      </c>
      <c r="S503" s="77" t="str" cm="1">
        <f t="array" ref="S503">_xlfn.IFS(R503&gt;5000000,"Gold",R503&gt;=500000,"Silver",R503&gt;30000,"Bronze",TRUE,"Transactional")</f>
        <v>Transactional</v>
      </c>
      <c r="T503" s="24" t="s">
        <v>54</v>
      </c>
      <c r="U503" s="101" t="s">
        <v>190</v>
      </c>
      <c r="V503" s="101" t="s">
        <v>75</v>
      </c>
      <c r="W503" s="77" t="str">
        <f t="shared" si="96"/>
        <v>Yes</v>
      </c>
      <c r="X503" s="77" t="str">
        <f>IFERROR(_xlfn.XLOOKUP(J503&amp;"||"&amp;K503,'Mapping Ref.'!$J$2:$J$538,'Mapping Ref.'!$K$2:$K$538),"")</f>
        <v>Childrens &amp; Adults</v>
      </c>
      <c r="Y503" s="77" t="str" cm="1">
        <f t="array" ref="Y503">_xlfn.IFS(R503&gt;2000000,"For Publication",R503&gt;100000,"PID",R503&gt;30000,"RFQ",TRUE,"Transactional")</f>
        <v>Transactional</v>
      </c>
      <c r="Z503" s="24" t="s">
        <v>101</v>
      </c>
      <c r="AA503" s="32">
        <v>8</v>
      </c>
      <c r="AB503" s="24">
        <v>12</v>
      </c>
      <c r="AC503" s="25">
        <v>43739</v>
      </c>
      <c r="AD503" s="24" t="s">
        <v>58</v>
      </c>
      <c r="AE503" s="24"/>
      <c r="AF503" s="24"/>
      <c r="AG503" s="24"/>
      <c r="AH503" s="24" t="s">
        <v>60</v>
      </c>
      <c r="AI503" s="24"/>
      <c r="AJ503" s="24" t="s">
        <v>60</v>
      </c>
      <c r="AK503" s="24"/>
      <c r="AL503" s="24"/>
      <c r="AM503" s="24"/>
      <c r="AN503" s="24"/>
      <c r="AO503" s="24"/>
      <c r="AP503" s="24" t="s">
        <v>60</v>
      </c>
      <c r="AQ503" s="24"/>
      <c r="AR503" s="24"/>
      <c r="AS503" s="89">
        <f t="shared" si="99"/>
        <v>31</v>
      </c>
      <c r="AT503" s="24" t="s">
        <v>2165</v>
      </c>
    </row>
    <row r="504" spans="1:46" x14ac:dyDescent="0.5">
      <c r="A504" s="24">
        <v>570</v>
      </c>
      <c r="B504" s="24"/>
      <c r="C504" s="24"/>
      <c r="D504" s="24" t="s">
        <v>2166</v>
      </c>
      <c r="E504" s="24" t="s">
        <v>2152</v>
      </c>
      <c r="F504" s="77" t="str">
        <f t="shared" si="95"/>
        <v>MTS GROUP T/A MTS NATIONWIDE LTD</v>
      </c>
      <c r="G504" s="24" t="s">
        <v>2167</v>
      </c>
      <c r="H504" s="24" t="s">
        <v>1504</v>
      </c>
      <c r="I504" s="24" t="s">
        <v>336</v>
      </c>
      <c r="J504" s="24" t="s">
        <v>107</v>
      </c>
      <c r="K504" s="24" t="s">
        <v>137</v>
      </c>
      <c r="L504" s="25">
        <v>43740</v>
      </c>
      <c r="M504" s="25">
        <v>44471</v>
      </c>
      <c r="N504" s="81">
        <f t="shared" si="97"/>
        <v>44471</v>
      </c>
      <c r="O504" s="77" t="str">
        <f t="shared" ca="1" si="98"/>
        <v>Expired</v>
      </c>
      <c r="P504" s="77" t="str" cm="1">
        <f t="array" aca="1" ref="P504" ca="1">_xlfn.IFS((N504-TODAY())&gt;=547,"06 Expires over 18 months",(N504-TODAY())&gt;=365,"05 Expires in 18 months",(N504-TODAY())&gt;=183,"04 Expires in 12 months",(N504-TODAY())&gt;=92,"03 Expires in 6 months",(N504-TODAY())&gt;=31,"02 Expires in 3 months",(N504-TODAY())&gt;=0,"01 Expires in 30 days",(N504-TODAY())&gt;=-31,"01 Expired last 30 days",(N504-TODAY())&gt;=-92,"02 Expired last 3 months",(N504-TODAY())&gt;=-183,"03 Expired last 6 months",(N504-TODAY())&gt;=-365,"04 Expired last 12 months",(N504-TODAY())&gt;=-547,"05 Expired last 18 months",TRUE,"06 Expired over 18 months")</f>
        <v>06 Expired over 18 months</v>
      </c>
      <c r="Q504" s="104"/>
      <c r="R504" s="84">
        <v>0</v>
      </c>
      <c r="S504" s="77" t="str" cm="1">
        <f t="array" ref="S504">_xlfn.IFS(R504&gt;5000000,"Gold",R504&gt;=500000,"Silver",R504&gt;30000,"Bronze",TRUE,"Transactional")</f>
        <v>Transactional</v>
      </c>
      <c r="T504" s="24" t="s">
        <v>54</v>
      </c>
      <c r="U504" s="101" t="s">
        <v>393</v>
      </c>
      <c r="V504" s="101" t="s">
        <v>394</v>
      </c>
      <c r="W504" s="77" t="str">
        <f t="shared" si="96"/>
        <v>No</v>
      </c>
      <c r="X504" s="77" t="str">
        <f>IFERROR(_xlfn.XLOOKUP(J504&amp;"||"&amp;K504,'Mapping Ref.'!$J$2:$J$538,'Mapping Ref.'!$K$2:$K$538),"")</f>
        <v>Construction &amp; Estates</v>
      </c>
      <c r="Y504" s="77" t="str" cm="1">
        <f t="array" ref="Y504">_xlfn.IFS(R504&gt;2000000,"For Publication",R504&gt;100000,"PID",R504&gt;30000,"RFQ",TRUE,"Transactional")</f>
        <v>Transactional</v>
      </c>
      <c r="Z504" s="24" t="s">
        <v>86</v>
      </c>
      <c r="AA504" s="32">
        <v>24</v>
      </c>
      <c r="AB504" s="24">
        <v>0</v>
      </c>
      <c r="AC504" s="25">
        <v>43740</v>
      </c>
      <c r="AD504" s="24" t="s">
        <v>102</v>
      </c>
      <c r="AE504" s="24"/>
      <c r="AF504" s="24"/>
      <c r="AG504" s="24"/>
      <c r="AH504" s="24" t="s">
        <v>60</v>
      </c>
      <c r="AI504" s="24"/>
      <c r="AJ504" s="24" t="s">
        <v>60</v>
      </c>
      <c r="AK504" s="24"/>
      <c r="AL504" s="24"/>
      <c r="AM504" s="24"/>
      <c r="AN504" s="24"/>
      <c r="AO504" s="24"/>
      <c r="AP504" s="24" t="s">
        <v>60</v>
      </c>
      <c r="AQ504" s="24"/>
      <c r="AR504" s="24"/>
      <c r="AS504" s="89">
        <f t="shared" si="99"/>
        <v>24</v>
      </c>
      <c r="AT504" s="24" t="s">
        <v>2168</v>
      </c>
    </row>
    <row r="505" spans="1:46" x14ac:dyDescent="0.5">
      <c r="A505" s="24">
        <v>571</v>
      </c>
      <c r="B505" s="24"/>
      <c r="C505" s="24"/>
      <c r="D505" s="24" t="s">
        <v>2169</v>
      </c>
      <c r="E505" s="24" t="s">
        <v>2170</v>
      </c>
      <c r="F505" s="77" t="str">
        <f t="shared" si="95"/>
        <v>Redwood Global LTD</v>
      </c>
      <c r="G505" s="24" t="s">
        <v>2171</v>
      </c>
      <c r="H505" s="24" t="s">
        <v>1504</v>
      </c>
      <c r="I505" s="24" t="s">
        <v>336</v>
      </c>
      <c r="J505" s="24" t="s">
        <v>52</v>
      </c>
      <c r="K505" s="24" t="s">
        <v>137</v>
      </c>
      <c r="L505" s="25">
        <v>43740</v>
      </c>
      <c r="M505" s="25">
        <v>44471</v>
      </c>
      <c r="N505" s="81">
        <f t="shared" si="97"/>
        <v>44471</v>
      </c>
      <c r="O505" s="77" t="str">
        <f t="shared" ca="1" si="98"/>
        <v>Expired</v>
      </c>
      <c r="P505" s="77" t="str" cm="1">
        <f t="array" aca="1" ref="P505" ca="1">_xlfn.IFS((N505-TODAY())&gt;=547,"06 Expires over 18 months",(N505-TODAY())&gt;=365,"05 Expires in 18 months",(N505-TODAY())&gt;=183,"04 Expires in 12 months",(N505-TODAY())&gt;=92,"03 Expires in 6 months",(N505-TODAY())&gt;=31,"02 Expires in 3 months",(N505-TODAY())&gt;=0,"01 Expires in 30 days",(N505-TODAY())&gt;=-31,"01 Expired last 30 days",(N505-TODAY())&gt;=-92,"02 Expired last 3 months",(N505-TODAY())&gt;=-183,"03 Expired last 6 months",(N505-TODAY())&gt;=-365,"04 Expired last 12 months",(N505-TODAY())&gt;=-547,"05 Expired last 18 months",TRUE,"06 Expired over 18 months")</f>
        <v>06 Expired over 18 months</v>
      </c>
      <c r="Q505" s="104"/>
      <c r="R505" s="84">
        <v>0</v>
      </c>
      <c r="S505" s="77" t="str" cm="1">
        <f t="array" ref="S505">_xlfn.IFS(R505&gt;5000000,"Gold",R505&gt;=500000,"Silver",R505&gt;30000,"Bronze",TRUE,"Transactional")</f>
        <v>Transactional</v>
      </c>
      <c r="T505" s="24" t="s">
        <v>54</v>
      </c>
      <c r="U505" s="101" t="s">
        <v>393</v>
      </c>
      <c r="V505" s="101" t="s">
        <v>394</v>
      </c>
      <c r="W505" s="77" t="str">
        <f t="shared" si="96"/>
        <v>No</v>
      </c>
      <c r="X505" s="77" t="str">
        <f>IFERROR(_xlfn.XLOOKUP(J505&amp;"||"&amp;K505,'Mapping Ref.'!$J$2:$J$538,'Mapping Ref.'!$K$2:$K$538),"")</f>
        <v>Corporate</v>
      </c>
      <c r="Y505" s="77" t="str" cm="1">
        <f t="array" ref="Y505">_xlfn.IFS(R505&gt;2000000,"For Publication",R505&gt;100000,"PID",R505&gt;30000,"RFQ",TRUE,"Transactional")</f>
        <v>Transactional</v>
      </c>
      <c r="Z505" s="24" t="s">
        <v>86</v>
      </c>
      <c r="AA505" s="32">
        <v>24</v>
      </c>
      <c r="AB505" s="24">
        <v>0</v>
      </c>
      <c r="AC505" s="25">
        <v>43740</v>
      </c>
      <c r="AD505" s="24" t="s">
        <v>102</v>
      </c>
      <c r="AE505" s="24"/>
      <c r="AF505" s="24"/>
      <c r="AG505" s="24"/>
      <c r="AH505" s="24" t="s">
        <v>60</v>
      </c>
      <c r="AI505" s="24"/>
      <c r="AJ505" s="24" t="s">
        <v>60</v>
      </c>
      <c r="AK505" s="24"/>
      <c r="AL505" s="24"/>
      <c r="AM505" s="24"/>
      <c r="AN505" s="24"/>
      <c r="AO505" s="24"/>
      <c r="AP505" s="24" t="s">
        <v>60</v>
      </c>
      <c r="AQ505" s="24"/>
      <c r="AR505" s="24"/>
      <c r="AS505" s="89">
        <f t="shared" si="99"/>
        <v>24</v>
      </c>
      <c r="AT505" s="24" t="s">
        <v>2172</v>
      </c>
    </row>
    <row r="506" spans="1:46" x14ac:dyDescent="0.5">
      <c r="A506" s="24">
        <v>573</v>
      </c>
      <c r="B506" s="24"/>
      <c r="C506" s="24"/>
      <c r="D506" s="24" t="s">
        <v>2173</v>
      </c>
      <c r="E506" s="24" t="s">
        <v>2174</v>
      </c>
      <c r="F506" s="77" t="str">
        <f t="shared" si="95"/>
        <v>ROMY SAIDEL</v>
      </c>
      <c r="G506" s="24" t="s">
        <v>2175</v>
      </c>
      <c r="H506" s="24" t="s">
        <v>1046</v>
      </c>
      <c r="I506" s="24" t="s">
        <v>1046</v>
      </c>
      <c r="J506" s="24" t="s">
        <v>190</v>
      </c>
      <c r="K506" s="24" t="s">
        <v>467</v>
      </c>
      <c r="L506" s="25">
        <v>43585</v>
      </c>
      <c r="M506" s="25">
        <v>44074</v>
      </c>
      <c r="N506" s="81">
        <f t="shared" si="97"/>
        <v>44439</v>
      </c>
      <c r="O506" s="77" t="str">
        <f t="shared" ca="1" si="98"/>
        <v>Expired</v>
      </c>
      <c r="P506" s="77" t="str" cm="1">
        <f t="array" aca="1" ref="P506" ca="1">_xlfn.IFS((N506-TODAY())&gt;=547,"06 Expires over 18 months",(N506-TODAY())&gt;=365,"05 Expires in 18 months",(N506-TODAY())&gt;=183,"04 Expires in 12 months",(N506-TODAY())&gt;=92,"03 Expires in 6 months",(N506-TODAY())&gt;=31,"02 Expires in 3 months",(N506-TODAY())&gt;=0,"01 Expires in 30 days",(N506-TODAY())&gt;=-31,"01 Expired last 30 days",(N506-TODAY())&gt;=-92,"02 Expired last 3 months",(N506-TODAY())&gt;=-183,"03 Expired last 6 months",(N506-TODAY())&gt;=-365,"04 Expired last 12 months",(N506-TODAY())&gt;=-547,"05 Expired last 18 months",TRUE,"06 Expired over 18 months")</f>
        <v>06 Expired over 18 months</v>
      </c>
      <c r="Q506" s="65">
        <v>2000</v>
      </c>
      <c r="R506" s="84">
        <f>MAX(Q506,Q506*N(AS506)/12)</f>
        <v>4666.666666666667</v>
      </c>
      <c r="S506" s="77" t="str" cm="1">
        <f t="array" ref="S506">_xlfn.IFS(R506&gt;5000000,"Gold",R506&gt;=500000,"Silver",R506&gt;30000,"Bronze",TRUE,"Transactional")</f>
        <v>Transactional</v>
      </c>
      <c r="T506" s="24" t="s">
        <v>54</v>
      </c>
      <c r="U506" s="101" t="s">
        <v>69</v>
      </c>
      <c r="V506" s="101" t="s">
        <v>1208</v>
      </c>
      <c r="W506" s="77" t="str">
        <f t="shared" si="96"/>
        <v>Yes</v>
      </c>
      <c r="X506" s="77" t="str">
        <f>IFERROR(_xlfn.XLOOKUP(J506&amp;"||"&amp;K506,'Mapping Ref.'!$J$2:$J$538,'Mapping Ref.'!$K$2:$K$538),"")</f>
        <v>Childrens &amp; Adults</v>
      </c>
      <c r="Y506" s="77" t="str" cm="1">
        <f t="array" ref="Y506">_xlfn.IFS(R506&gt;2000000,"For Publication",R506&gt;100000,"PID",R506&gt;30000,"RFQ",TRUE,"Transactional")</f>
        <v>Transactional</v>
      </c>
      <c r="Z506" s="24" t="s">
        <v>101</v>
      </c>
      <c r="AA506" s="32">
        <v>17</v>
      </c>
      <c r="AB506" s="24">
        <v>12</v>
      </c>
      <c r="AC506" s="25">
        <v>43741</v>
      </c>
      <c r="AD506" s="24" t="s">
        <v>58</v>
      </c>
      <c r="AE506" s="24"/>
      <c r="AF506" s="24"/>
      <c r="AG506" s="24"/>
      <c r="AH506" s="24" t="s">
        <v>60</v>
      </c>
      <c r="AI506" s="24"/>
      <c r="AJ506" s="24" t="s">
        <v>60</v>
      </c>
      <c r="AK506" s="24"/>
      <c r="AL506" s="24"/>
      <c r="AM506" s="24"/>
      <c r="AN506" s="24"/>
      <c r="AO506" s="24"/>
      <c r="AP506" s="24" t="s">
        <v>60</v>
      </c>
      <c r="AQ506" s="24"/>
      <c r="AR506" s="24"/>
      <c r="AS506" s="89">
        <f t="shared" si="99"/>
        <v>28</v>
      </c>
      <c r="AT506" s="24" t="s">
        <v>2176</v>
      </c>
    </row>
    <row r="507" spans="1:46" x14ac:dyDescent="0.5">
      <c r="A507" s="24">
        <v>574</v>
      </c>
      <c r="B507" s="24" t="s">
        <v>506</v>
      </c>
      <c r="C507" s="24"/>
      <c r="D507" s="24" t="s">
        <v>2177</v>
      </c>
      <c r="E507" s="24" t="s">
        <v>2178</v>
      </c>
      <c r="F507" s="77" t="str">
        <f t="shared" si="95"/>
        <v>M C P PROPERTY SERVICES LTD</v>
      </c>
      <c r="G507" s="24" t="s">
        <v>2179</v>
      </c>
      <c r="H507" s="24" t="s">
        <v>494</v>
      </c>
      <c r="I507" s="24" t="s">
        <v>1349</v>
      </c>
      <c r="J507" s="24" t="s">
        <v>107</v>
      </c>
      <c r="K507" s="24" t="s">
        <v>1350</v>
      </c>
      <c r="L507" s="25">
        <v>43739</v>
      </c>
      <c r="M507" s="25">
        <v>45565</v>
      </c>
      <c r="N507" s="81">
        <f t="shared" si="97"/>
        <v>46295</v>
      </c>
      <c r="O507" s="77" t="str">
        <f t="shared" ca="1" si="98"/>
        <v>Live</v>
      </c>
      <c r="P507" s="77" t="str" cm="1">
        <f t="array" aca="1" ref="P507" ca="1">_xlfn.IFS((N507-TODAY())&gt;=547,"06 Expires over 18 months",(N507-TODAY())&gt;=365,"05 Expires in 18 months",(N507-TODAY())&gt;=183,"04 Expires in 12 months",(N507-TODAY())&gt;=92,"03 Expires in 6 months",(N507-TODAY())&gt;=31,"02 Expires in 3 months",(N507-TODAY())&gt;=0,"01 Expires in 30 days",(N507-TODAY())&gt;=-31,"01 Expired last 30 days",(N507-TODAY())&gt;=-92,"02 Expired last 3 months",(N507-TODAY())&gt;=-183,"03 Expired last 6 months",(N507-TODAY())&gt;=-365,"04 Expired last 12 months",(N507-TODAY())&gt;=-547,"05 Expired last 18 months",TRUE,"06 Expired over 18 months")</f>
        <v>02 Expires in 3 months</v>
      </c>
      <c r="Q507" s="65">
        <v>3000000</v>
      </c>
      <c r="R507" s="84">
        <f>MAX(Q507,Q507*N(AS507)/12)</f>
        <v>20750000</v>
      </c>
      <c r="S507" s="77" t="str" cm="1">
        <f t="array" ref="S507">_xlfn.IFS(R507&gt;5000000,"Gold",R507&gt;=500000,"Silver",R507&gt;30000,"Bronze",TRUE,"Transactional")</f>
        <v>Gold</v>
      </c>
      <c r="T507" s="24" t="s">
        <v>122</v>
      </c>
      <c r="U507" s="101" t="s">
        <v>123</v>
      </c>
      <c r="V507" s="101" t="s">
        <v>70</v>
      </c>
      <c r="W507" s="77" t="str">
        <f t="shared" si="96"/>
        <v>Yes</v>
      </c>
      <c r="X507" s="77" t="str">
        <f>IFERROR(_xlfn.XLOOKUP(J507&amp;"||"&amp;K507,'Mapping Ref.'!$J$2:$J$538,'Mapping Ref.'!$K$2:$K$538),"")</f>
        <v>Construction &amp; Estates</v>
      </c>
      <c r="Y507" s="77" t="str" cm="1">
        <f t="array" ref="Y507">_xlfn.IFS(R507&gt;2000000,"For Publication",R507&gt;100000,"PID",R507&gt;30000,"RFQ",TRUE,"Transactional")</f>
        <v>For Publication</v>
      </c>
      <c r="Z507" s="24" t="s">
        <v>71</v>
      </c>
      <c r="AA507" s="32">
        <v>60</v>
      </c>
      <c r="AB507" s="24">
        <v>24</v>
      </c>
      <c r="AC507" s="25">
        <v>43742</v>
      </c>
      <c r="AD507" s="24" t="s">
        <v>102</v>
      </c>
      <c r="AE507" s="24">
        <v>2052</v>
      </c>
      <c r="AF507" s="24"/>
      <c r="AG507" s="24"/>
      <c r="AH507" s="24" t="s">
        <v>60</v>
      </c>
      <c r="AI507" s="24"/>
      <c r="AJ507" s="24" t="s">
        <v>60</v>
      </c>
      <c r="AK507" s="24"/>
      <c r="AL507" s="24"/>
      <c r="AM507" s="24"/>
      <c r="AN507" s="24"/>
      <c r="AO507" s="24">
        <v>0</v>
      </c>
      <c r="AP507" s="24" t="s">
        <v>60</v>
      </c>
      <c r="AQ507" s="24"/>
      <c r="AR507" s="24"/>
      <c r="AS507" s="89">
        <f t="shared" si="99"/>
        <v>83</v>
      </c>
      <c r="AT507" s="24" t="s">
        <v>2180</v>
      </c>
    </row>
    <row r="508" spans="1:46" x14ac:dyDescent="0.5">
      <c r="A508" s="24">
        <v>576</v>
      </c>
      <c r="B508" s="24"/>
      <c r="C508" s="24"/>
      <c r="D508" s="24" t="s">
        <v>2181</v>
      </c>
      <c r="E508" s="24" t="s">
        <v>2182</v>
      </c>
      <c r="F508" s="77" t="str">
        <f t="shared" si="95"/>
        <v>JOY MACRAE</v>
      </c>
      <c r="G508" s="24" t="s">
        <v>2181</v>
      </c>
      <c r="H508" s="24" t="s">
        <v>1041</v>
      </c>
      <c r="I508" s="24" t="s">
        <v>1041</v>
      </c>
      <c r="J508" s="24" t="s">
        <v>190</v>
      </c>
      <c r="K508" s="24" t="s">
        <v>191</v>
      </c>
      <c r="L508" s="25">
        <v>43739</v>
      </c>
      <c r="M508" s="25">
        <v>44135</v>
      </c>
      <c r="N508" s="81">
        <f t="shared" si="97"/>
        <v>44135</v>
      </c>
      <c r="O508" s="77" t="str">
        <f t="shared" ca="1" si="98"/>
        <v>Expired</v>
      </c>
      <c r="P508" s="77" t="str" cm="1">
        <f t="array" aca="1" ref="P508" ca="1">_xlfn.IFS((N508-TODAY())&gt;=547,"06 Expires over 18 months",(N508-TODAY())&gt;=365,"05 Expires in 18 months",(N508-TODAY())&gt;=183,"04 Expires in 12 months",(N508-TODAY())&gt;=92,"03 Expires in 6 months",(N508-TODAY())&gt;=31,"02 Expires in 3 months",(N508-TODAY())&gt;=0,"01 Expires in 30 days",(N508-TODAY())&gt;=-31,"01 Expired last 30 days",(N508-TODAY())&gt;=-92,"02 Expired last 3 months",(N508-TODAY())&gt;=-183,"03 Expired last 6 months",(N508-TODAY())&gt;=-365,"04 Expired last 12 months",(N508-TODAY())&gt;=-547,"05 Expired last 18 months",TRUE,"06 Expired over 18 months")</f>
        <v>06 Expired over 18 months</v>
      </c>
      <c r="Q508" s="65">
        <v>5760</v>
      </c>
      <c r="R508" s="84">
        <f>MAX(Q508,Q508*N(AS508)/12)</f>
        <v>5760</v>
      </c>
      <c r="S508" s="77" t="str" cm="1">
        <f t="array" ref="S508">_xlfn.IFS(R508&gt;5000000,"Gold",R508&gt;=500000,"Silver",R508&gt;30000,"Bronze",TRUE,"Transactional")</f>
        <v>Transactional</v>
      </c>
      <c r="T508" s="24" t="s">
        <v>54</v>
      </c>
      <c r="U508" s="101" t="s">
        <v>84</v>
      </c>
      <c r="V508" s="101" t="s">
        <v>204</v>
      </c>
      <c r="W508" s="77" t="str">
        <f t="shared" si="96"/>
        <v>No</v>
      </c>
      <c r="X508" s="77" t="str">
        <f>IFERROR(_xlfn.XLOOKUP(J508&amp;"||"&amp;K508,'Mapping Ref.'!$J$2:$J$538,'Mapping Ref.'!$K$2:$K$538),"")</f>
        <v>Childrens &amp; Adults</v>
      </c>
      <c r="Y508" s="77" t="str" cm="1">
        <f t="array" ref="Y508">_xlfn.IFS(R508&gt;2000000,"For Publication",R508&gt;100000,"PID",R508&gt;30000,"RFQ",TRUE,"Transactional")</f>
        <v>Transactional</v>
      </c>
      <c r="Z508" s="24" t="s">
        <v>86</v>
      </c>
      <c r="AA508" s="32">
        <v>12</v>
      </c>
      <c r="AB508" s="24">
        <v>0</v>
      </c>
      <c r="AC508" s="25">
        <v>43746</v>
      </c>
      <c r="AD508" s="24" t="s">
        <v>58</v>
      </c>
      <c r="AE508" s="24"/>
      <c r="AF508" s="24"/>
      <c r="AG508" s="24"/>
      <c r="AH508" s="24" t="s">
        <v>59</v>
      </c>
      <c r="AI508" s="24"/>
      <c r="AJ508" s="24" t="s">
        <v>60</v>
      </c>
      <c r="AK508" s="24"/>
      <c r="AL508" s="24"/>
      <c r="AM508" s="24"/>
      <c r="AN508" s="24"/>
      <c r="AO508" s="24">
        <v>0</v>
      </c>
      <c r="AP508" s="24" t="s">
        <v>60</v>
      </c>
      <c r="AQ508" s="24"/>
      <c r="AR508" s="24"/>
      <c r="AS508" s="89">
        <f t="shared" si="99"/>
        <v>12</v>
      </c>
      <c r="AT508" s="24" t="s">
        <v>2183</v>
      </c>
    </row>
    <row r="509" spans="1:46" x14ac:dyDescent="0.5">
      <c r="A509" s="24">
        <v>577</v>
      </c>
      <c r="B509" s="24"/>
      <c r="C509" s="24"/>
      <c r="D509" s="24" t="s">
        <v>2184</v>
      </c>
      <c r="E509" s="24" t="s">
        <v>2185</v>
      </c>
      <c r="F509" s="77" t="str">
        <f t="shared" si="95"/>
        <v>GREENFORD GREEN NEWSLETTER</v>
      </c>
      <c r="G509" s="24" t="s">
        <v>2186</v>
      </c>
      <c r="H509" s="24" t="s">
        <v>2187</v>
      </c>
      <c r="I509" s="24" t="s">
        <v>2187</v>
      </c>
      <c r="J509" s="24" t="s">
        <v>107</v>
      </c>
      <c r="K509" s="24" t="s">
        <v>1593</v>
      </c>
      <c r="L509" s="25">
        <v>43746</v>
      </c>
      <c r="M509" s="25">
        <v>44477</v>
      </c>
      <c r="N509" s="81">
        <f t="shared" si="97"/>
        <v>44842</v>
      </c>
      <c r="O509" s="77" t="str">
        <f t="shared" ca="1" si="98"/>
        <v>Expired</v>
      </c>
      <c r="P509" s="77" t="str" cm="1">
        <f t="array" aca="1" ref="P509" ca="1">_xlfn.IFS((N509-TODAY())&gt;=547,"06 Expires over 18 months",(N509-TODAY())&gt;=365,"05 Expires in 18 months",(N509-TODAY())&gt;=183,"04 Expires in 12 months",(N509-TODAY())&gt;=92,"03 Expires in 6 months",(N509-TODAY())&gt;=31,"02 Expires in 3 months",(N509-TODAY())&gt;=0,"01 Expires in 30 days",(N509-TODAY())&gt;=-31,"01 Expired last 30 days",(N509-TODAY())&gt;=-92,"02 Expired last 3 months",(N509-TODAY())&gt;=-183,"03 Expired last 6 months",(N509-TODAY())&gt;=-365,"04 Expired last 12 months",(N509-TODAY())&gt;=-547,"05 Expired last 18 months",TRUE,"06 Expired over 18 months")</f>
        <v>06 Expired over 18 months</v>
      </c>
      <c r="Q509" s="65">
        <v>500</v>
      </c>
      <c r="R509" s="84">
        <f>MAX(Q509,Q509*N(AS509)/12)</f>
        <v>1500</v>
      </c>
      <c r="S509" s="77" t="str" cm="1">
        <f t="array" ref="S509">_xlfn.IFS(R509&gt;5000000,"Gold",R509&gt;=500000,"Silver",R509&gt;30000,"Bronze",TRUE,"Transactional")</f>
        <v>Transactional</v>
      </c>
      <c r="T509" s="24" t="s">
        <v>54</v>
      </c>
      <c r="U509" s="101" t="s">
        <v>455</v>
      </c>
      <c r="V509" s="101" t="s">
        <v>2188</v>
      </c>
      <c r="W509" s="77" t="str">
        <f t="shared" si="96"/>
        <v>Yes</v>
      </c>
      <c r="X509" s="77" t="str">
        <f>IFERROR(_xlfn.XLOOKUP(J509&amp;"||"&amp;K509,'Mapping Ref.'!$J$2:$J$538,'Mapping Ref.'!$K$2:$K$538),"")</f>
        <v>Construction &amp; Estates</v>
      </c>
      <c r="Y509" s="77" t="str" cm="1">
        <f t="array" ref="Y509">_xlfn.IFS(R509&gt;2000000,"For Publication",R509&gt;100000,"PID",R509&gt;30000,"RFQ",TRUE,"Transactional")</f>
        <v>Transactional</v>
      </c>
      <c r="Z509" s="24" t="s">
        <v>1244</v>
      </c>
      <c r="AA509" s="32">
        <v>36</v>
      </c>
      <c r="AB509" s="24">
        <v>12</v>
      </c>
      <c r="AC509" s="25">
        <v>43746</v>
      </c>
      <c r="AD509" s="24" t="s">
        <v>58</v>
      </c>
      <c r="AE509" s="24"/>
      <c r="AF509" s="24"/>
      <c r="AG509" s="24"/>
      <c r="AH509" s="24" t="s">
        <v>59</v>
      </c>
      <c r="AI509" s="24"/>
      <c r="AJ509" s="24" t="s">
        <v>59</v>
      </c>
      <c r="AK509" s="24"/>
      <c r="AL509" s="24"/>
      <c r="AM509" s="24"/>
      <c r="AN509" s="24"/>
      <c r="AO509" s="24">
        <v>0</v>
      </c>
      <c r="AP509" s="24" t="s">
        <v>60</v>
      </c>
      <c r="AQ509" s="24"/>
      <c r="AR509" s="24"/>
      <c r="AS509" s="89">
        <f t="shared" si="99"/>
        <v>36</v>
      </c>
      <c r="AT509" s="24" t="s">
        <v>2189</v>
      </c>
    </row>
    <row r="510" spans="1:46" x14ac:dyDescent="0.5">
      <c r="A510" s="24">
        <v>578</v>
      </c>
      <c r="B510" s="24"/>
      <c r="C510" s="24"/>
      <c r="D510" s="24" t="s">
        <v>2190</v>
      </c>
      <c r="E510" s="24" t="s">
        <v>2191</v>
      </c>
      <c r="F510" s="77" t="str">
        <f t="shared" si="95"/>
        <v>CHIPPINDALE PLANT LTD</v>
      </c>
      <c r="G510" s="24" t="s">
        <v>2190</v>
      </c>
      <c r="H510" s="24" t="s">
        <v>1504</v>
      </c>
      <c r="I510" s="24" t="s">
        <v>336</v>
      </c>
      <c r="J510" s="24" t="s">
        <v>107</v>
      </c>
      <c r="K510" s="24" t="s">
        <v>137</v>
      </c>
      <c r="L510" s="25">
        <v>43747</v>
      </c>
      <c r="M510" s="25">
        <v>44478</v>
      </c>
      <c r="N510" s="81">
        <f t="shared" si="97"/>
        <v>44478</v>
      </c>
      <c r="O510" s="77" t="str">
        <f t="shared" ca="1" si="98"/>
        <v>Expired</v>
      </c>
      <c r="P510" s="77" t="str" cm="1">
        <f t="array" aca="1" ref="P510" ca="1">_xlfn.IFS((N510-TODAY())&gt;=547,"06 Expires over 18 months",(N510-TODAY())&gt;=365,"05 Expires in 18 months",(N510-TODAY())&gt;=183,"04 Expires in 12 months",(N510-TODAY())&gt;=92,"03 Expires in 6 months",(N510-TODAY())&gt;=31,"02 Expires in 3 months",(N510-TODAY())&gt;=0,"01 Expires in 30 days",(N510-TODAY())&gt;=-31,"01 Expired last 30 days",(N510-TODAY())&gt;=-92,"02 Expired last 3 months",(N510-TODAY())&gt;=-183,"03 Expired last 6 months",(N510-TODAY())&gt;=-365,"04 Expired last 12 months",(N510-TODAY())&gt;=-547,"05 Expired last 18 months",TRUE,"06 Expired over 18 months")</f>
        <v>06 Expired over 18 months</v>
      </c>
      <c r="Q510" s="104"/>
      <c r="R510" s="84">
        <v>0</v>
      </c>
      <c r="S510" s="77" t="str" cm="1">
        <f t="array" ref="S510">_xlfn.IFS(R510&gt;5000000,"Gold",R510&gt;=500000,"Silver",R510&gt;30000,"Bronze",TRUE,"Transactional")</f>
        <v>Transactional</v>
      </c>
      <c r="T510" s="24" t="s">
        <v>54</v>
      </c>
      <c r="U510" s="101" t="s">
        <v>99</v>
      </c>
      <c r="V510" s="101" t="s">
        <v>472</v>
      </c>
      <c r="W510" s="77" t="str">
        <f t="shared" si="96"/>
        <v>No</v>
      </c>
      <c r="X510" s="77" t="str">
        <f>IFERROR(_xlfn.XLOOKUP(J510&amp;"||"&amp;K510,'Mapping Ref.'!$J$2:$J$538,'Mapping Ref.'!$K$2:$K$538),"")</f>
        <v>Construction &amp; Estates</v>
      </c>
      <c r="Y510" s="77" t="str" cm="1">
        <f t="array" ref="Y510">_xlfn.IFS(R510&gt;2000000,"For Publication",R510&gt;100000,"PID",R510&gt;30000,"RFQ",TRUE,"Transactional")</f>
        <v>Transactional</v>
      </c>
      <c r="Z510" s="24" t="s">
        <v>86</v>
      </c>
      <c r="AA510" s="32">
        <v>24</v>
      </c>
      <c r="AB510" s="24">
        <v>0</v>
      </c>
      <c r="AC510" s="25">
        <v>43747</v>
      </c>
      <c r="AD510" s="24" t="s">
        <v>102</v>
      </c>
      <c r="AE510" s="24"/>
      <c r="AF510" s="24"/>
      <c r="AG510" s="24"/>
      <c r="AH510" s="24" t="s">
        <v>60</v>
      </c>
      <c r="AI510" s="24"/>
      <c r="AJ510" s="24" t="s">
        <v>60</v>
      </c>
      <c r="AK510" s="24"/>
      <c r="AL510" s="24"/>
      <c r="AM510" s="24"/>
      <c r="AN510" s="24"/>
      <c r="AO510" s="24"/>
      <c r="AP510" s="24" t="s">
        <v>60</v>
      </c>
      <c r="AQ510" s="24"/>
      <c r="AR510" s="24"/>
      <c r="AS510" s="89">
        <f t="shared" si="99"/>
        <v>24</v>
      </c>
      <c r="AT510" s="24" t="s">
        <v>2192</v>
      </c>
    </row>
    <row r="511" spans="1:46" x14ac:dyDescent="0.5">
      <c r="A511" s="24">
        <v>579</v>
      </c>
      <c r="B511" s="24"/>
      <c r="C511" s="24"/>
      <c r="D511" s="24" t="s">
        <v>2193</v>
      </c>
      <c r="E511" s="24" t="s">
        <v>2194</v>
      </c>
      <c r="F511" s="77" t="str">
        <f t="shared" si="95"/>
        <v>SL INTERIMS LIMITED</v>
      </c>
      <c r="G511" s="24" t="s">
        <v>2195</v>
      </c>
      <c r="H511" s="24" t="s">
        <v>2196</v>
      </c>
      <c r="I511" s="24" t="s">
        <v>2196</v>
      </c>
      <c r="J511" s="24" t="s">
        <v>190</v>
      </c>
      <c r="K511" s="24" t="s">
        <v>1356</v>
      </c>
      <c r="L511" s="25">
        <v>43671</v>
      </c>
      <c r="M511" s="25">
        <v>43921</v>
      </c>
      <c r="N511" s="81">
        <f t="shared" si="97"/>
        <v>43921</v>
      </c>
      <c r="O511" s="77" t="str">
        <f t="shared" ca="1" si="98"/>
        <v>Expired</v>
      </c>
      <c r="P511" s="77" t="str" cm="1">
        <f t="array" aca="1" ref="P511" ca="1">_xlfn.IFS((N511-TODAY())&gt;=547,"06 Expires over 18 months",(N511-TODAY())&gt;=365,"05 Expires in 18 months",(N511-TODAY())&gt;=183,"04 Expires in 12 months",(N511-TODAY())&gt;=92,"03 Expires in 6 months",(N511-TODAY())&gt;=31,"02 Expires in 3 months",(N511-TODAY())&gt;=0,"01 Expires in 30 days",(N511-TODAY())&gt;=-31,"01 Expired last 30 days",(N511-TODAY())&gt;=-92,"02 Expired last 3 months",(N511-TODAY())&gt;=-183,"03 Expired last 6 months",(N511-TODAY())&gt;=-365,"04 Expired last 12 months",(N511-TODAY())&gt;=-547,"05 Expired last 18 months",TRUE,"06 Expired over 18 months")</f>
        <v>06 Expired over 18 months</v>
      </c>
      <c r="Q511" s="65">
        <v>6000</v>
      </c>
      <c r="R511" s="84">
        <f>MAX(Q511,Q511*N(AS511)/12)</f>
        <v>6000</v>
      </c>
      <c r="S511" s="77" t="str" cm="1">
        <f t="array" ref="S511">_xlfn.IFS(R511&gt;5000000,"Gold",R511&gt;=500000,"Silver",R511&gt;30000,"Bronze",TRUE,"Transactional")</f>
        <v>Transactional</v>
      </c>
      <c r="T511" s="24" t="s">
        <v>54</v>
      </c>
      <c r="U511" s="101" t="s">
        <v>69</v>
      </c>
      <c r="V511" s="101" t="s">
        <v>1208</v>
      </c>
      <c r="W511" s="77" t="str">
        <f t="shared" si="96"/>
        <v>No</v>
      </c>
      <c r="X511" s="77" t="str">
        <f>IFERROR(_xlfn.XLOOKUP(J511&amp;"||"&amp;K511,'Mapping Ref.'!$J$2:$J$538,'Mapping Ref.'!$K$2:$K$538),"")</f>
        <v>Childrens &amp; Adults</v>
      </c>
      <c r="Y511" s="77" t="str" cm="1">
        <f t="array" ref="Y511">_xlfn.IFS(R511&gt;2000000,"For Publication",R511&gt;100000,"PID",R511&gt;30000,"RFQ",TRUE,"Transactional")</f>
        <v>Transactional</v>
      </c>
      <c r="Z511" s="24" t="s">
        <v>101</v>
      </c>
      <c r="AA511" s="32">
        <v>8</v>
      </c>
      <c r="AB511" s="24">
        <v>0</v>
      </c>
      <c r="AC511" s="25">
        <v>43748</v>
      </c>
      <c r="AD511" s="24" t="s">
        <v>58</v>
      </c>
      <c r="AE511" s="24"/>
      <c r="AF511" s="24"/>
      <c r="AG511" s="24"/>
      <c r="AH511" s="24" t="s">
        <v>60</v>
      </c>
      <c r="AI511" s="24"/>
      <c r="AJ511" s="24" t="s">
        <v>60</v>
      </c>
      <c r="AK511" s="24"/>
      <c r="AL511" s="24"/>
      <c r="AM511" s="24"/>
      <c r="AN511" s="24"/>
      <c r="AO511" s="24">
        <v>0</v>
      </c>
      <c r="AP511" s="24" t="s">
        <v>60</v>
      </c>
      <c r="AQ511" s="24"/>
      <c r="AR511" s="24"/>
      <c r="AS511" s="89">
        <f t="shared" si="99"/>
        <v>8</v>
      </c>
      <c r="AT511" s="24" t="s">
        <v>2197</v>
      </c>
    </row>
    <row r="512" spans="1:46" x14ac:dyDescent="0.5">
      <c r="A512" s="24">
        <v>580</v>
      </c>
      <c r="B512" s="24"/>
      <c r="C512" s="24"/>
      <c r="D512" s="24" t="s">
        <v>2198</v>
      </c>
      <c r="E512" s="24" t="s">
        <v>2199</v>
      </c>
      <c r="F512" s="77" t="str">
        <f t="shared" si="95"/>
        <v>OPEN BOX CONSULTING LIMITED</v>
      </c>
      <c r="G512" s="24" t="s">
        <v>2198</v>
      </c>
      <c r="H512" s="24" t="s">
        <v>2200</v>
      </c>
      <c r="I512" s="24" t="s">
        <v>2201</v>
      </c>
      <c r="J512" s="24" t="s">
        <v>190</v>
      </c>
      <c r="K512" s="24" t="s">
        <v>2202</v>
      </c>
      <c r="L512" s="25">
        <v>43647</v>
      </c>
      <c r="M512" s="25">
        <v>44771</v>
      </c>
      <c r="N512" s="81">
        <f t="shared" si="97"/>
        <v>44955</v>
      </c>
      <c r="O512" s="77" t="str">
        <f t="shared" ca="1" si="98"/>
        <v>Expired</v>
      </c>
      <c r="P512" s="77" t="str" cm="1">
        <f t="array" aca="1" ref="P512" ca="1">_xlfn.IFS((N512-TODAY())&gt;=547,"06 Expires over 18 months",(N512-TODAY())&gt;=365,"05 Expires in 18 months",(N512-TODAY())&gt;=183,"04 Expires in 12 months",(N512-TODAY())&gt;=92,"03 Expires in 6 months",(N512-TODAY())&gt;=31,"02 Expires in 3 months",(N512-TODAY())&gt;=0,"01 Expires in 30 days",(N512-TODAY())&gt;=-31,"01 Expired last 30 days",(N512-TODAY())&gt;=-92,"02 Expired last 3 months",(N512-TODAY())&gt;=-183,"03 Expired last 6 months",(N512-TODAY())&gt;=-365,"04 Expired last 12 months",(N512-TODAY())&gt;=-547,"05 Expired last 18 months",TRUE,"06 Expired over 18 months")</f>
        <v>06 Expired over 18 months</v>
      </c>
      <c r="Q512" s="65">
        <v>8000</v>
      </c>
      <c r="R512" s="84">
        <f>MAX(Q512,Q512*N(AS512)/12)</f>
        <v>28000</v>
      </c>
      <c r="S512" s="77" t="str" cm="1">
        <f t="array" ref="S512">_xlfn.IFS(R512&gt;5000000,"Gold",R512&gt;=500000,"Silver",R512&gt;30000,"Bronze",TRUE,"Transactional")</f>
        <v>Transactional</v>
      </c>
      <c r="T512" s="24" t="s">
        <v>54</v>
      </c>
      <c r="U512" s="101" t="s">
        <v>455</v>
      </c>
      <c r="V512" s="101" t="s">
        <v>822</v>
      </c>
      <c r="W512" s="77" t="str">
        <f t="shared" si="96"/>
        <v>Yes</v>
      </c>
      <c r="X512" s="77" t="str">
        <f>IFERROR(_xlfn.XLOOKUP(J512&amp;"||"&amp;K512,'Mapping Ref.'!$J$2:$J$538,'Mapping Ref.'!$K$2:$K$538),"")</f>
        <v>Childrens &amp; Adults</v>
      </c>
      <c r="Y512" s="77" t="str" cm="1">
        <f t="array" ref="Y512">_xlfn.IFS(R512&gt;2000000,"For Publication",R512&gt;100000,"PID",R512&gt;30000,"RFQ",TRUE,"Transactional")</f>
        <v>Transactional</v>
      </c>
      <c r="Z512" s="24" t="s">
        <v>101</v>
      </c>
      <c r="AA512" s="32">
        <v>12</v>
      </c>
      <c r="AB512" s="24">
        <v>6</v>
      </c>
      <c r="AC512" s="25">
        <v>43749</v>
      </c>
      <c r="AD512" s="24" t="s">
        <v>58</v>
      </c>
      <c r="AE512" s="24">
        <v>0</v>
      </c>
      <c r="AF512" s="24"/>
      <c r="AG512" s="24"/>
      <c r="AH512" s="24" t="s">
        <v>59</v>
      </c>
      <c r="AI512" s="24"/>
      <c r="AJ512" s="24" t="s">
        <v>60</v>
      </c>
      <c r="AK512" s="24" t="s">
        <v>2203</v>
      </c>
      <c r="AL512" s="24"/>
      <c r="AM512" s="24"/>
      <c r="AN512" s="24"/>
      <c r="AO512" s="24">
        <v>0</v>
      </c>
      <c r="AP512" s="24" t="s">
        <v>60</v>
      </c>
      <c r="AQ512" s="24"/>
      <c r="AR512" s="24"/>
      <c r="AS512" s="89">
        <f t="shared" si="99"/>
        <v>42</v>
      </c>
      <c r="AT512" s="24" t="s">
        <v>2204</v>
      </c>
    </row>
    <row r="513" spans="1:46" x14ac:dyDescent="0.5">
      <c r="A513" s="24">
        <v>581</v>
      </c>
      <c r="B513" s="24"/>
      <c r="C513" s="24"/>
      <c r="D513" s="24" t="s">
        <v>2205</v>
      </c>
      <c r="E513" s="24" t="s">
        <v>2206</v>
      </c>
      <c r="F513" s="77" t="str">
        <f t="shared" si="95"/>
        <v>PROACTIV CONTACT CENTRE &amp; FAMILY SUPPORT SERVICES LIMITED</v>
      </c>
      <c r="G513" s="24" t="s">
        <v>2205</v>
      </c>
      <c r="H513" s="24" t="s">
        <v>2207</v>
      </c>
      <c r="I513" s="24" t="s">
        <v>2207</v>
      </c>
      <c r="J513" s="24" t="s">
        <v>190</v>
      </c>
      <c r="K513" s="24" t="s">
        <v>191</v>
      </c>
      <c r="L513" s="25">
        <v>43749</v>
      </c>
      <c r="M513" s="25">
        <v>44197</v>
      </c>
      <c r="N513" s="81">
        <f t="shared" si="97"/>
        <v>44562</v>
      </c>
      <c r="O513" s="77" t="str">
        <f t="shared" ca="1" si="98"/>
        <v>Expired</v>
      </c>
      <c r="P513" s="77" t="str" cm="1">
        <f t="array" aca="1" ref="P513" ca="1">_xlfn.IFS((N513-TODAY())&gt;=547,"06 Expires over 18 months",(N513-TODAY())&gt;=365,"05 Expires in 18 months",(N513-TODAY())&gt;=183,"04 Expires in 12 months",(N513-TODAY())&gt;=92,"03 Expires in 6 months",(N513-TODAY())&gt;=31,"02 Expires in 3 months",(N513-TODAY())&gt;=0,"01 Expires in 30 days",(N513-TODAY())&gt;=-31,"01 Expired last 30 days",(N513-TODAY())&gt;=-92,"02 Expired last 3 months",(N513-TODAY())&gt;=-183,"03 Expired last 6 months",(N513-TODAY())&gt;=-365,"04 Expired last 12 months",(N513-TODAY())&gt;=-547,"05 Expired last 18 months",TRUE,"06 Expired over 18 months")</f>
        <v>06 Expired over 18 months</v>
      </c>
      <c r="Q513" s="65">
        <v>15000</v>
      </c>
      <c r="R513" s="84">
        <f>MAX(Q513,Q513*N(AS513)/12)</f>
        <v>32500</v>
      </c>
      <c r="S513" s="77" t="str" cm="1">
        <f t="array" ref="S513">_xlfn.IFS(R513&gt;5000000,"Gold",R513&gt;=500000,"Silver",R513&gt;30000,"Bronze",TRUE,"Transactional")</f>
        <v>Bronze</v>
      </c>
      <c r="T513" s="24" t="s">
        <v>54</v>
      </c>
      <c r="U513" s="101" t="s">
        <v>445</v>
      </c>
      <c r="V513" s="101" t="s">
        <v>874</v>
      </c>
      <c r="W513" s="77" t="str">
        <f t="shared" si="96"/>
        <v>Yes</v>
      </c>
      <c r="X513" s="77" t="str">
        <f>IFERROR(_xlfn.XLOOKUP(J513&amp;"||"&amp;K513,'Mapping Ref.'!$J$2:$J$538,'Mapping Ref.'!$K$2:$K$538),"")</f>
        <v>Childrens &amp; Adults</v>
      </c>
      <c r="Y513" s="77" t="str" cm="1">
        <f t="array" ref="Y513">_xlfn.IFS(R513&gt;2000000,"For Publication",R513&gt;100000,"PID",R513&gt;30000,"RFQ",TRUE,"Transactional")</f>
        <v>RFQ</v>
      </c>
      <c r="Z513" s="24" t="s">
        <v>101</v>
      </c>
      <c r="AA513" s="32">
        <v>20</v>
      </c>
      <c r="AB513" s="24">
        <v>12</v>
      </c>
      <c r="AC513" s="25">
        <v>43749</v>
      </c>
      <c r="AD513" s="24" t="s">
        <v>58</v>
      </c>
      <c r="AE513" s="24"/>
      <c r="AF513" s="24"/>
      <c r="AG513" s="24"/>
      <c r="AH513" s="24" t="s">
        <v>60</v>
      </c>
      <c r="AI513" s="24"/>
      <c r="AJ513" s="24" t="s">
        <v>59</v>
      </c>
      <c r="AK513" s="24"/>
      <c r="AL513" s="24"/>
      <c r="AM513" s="24"/>
      <c r="AN513" s="24"/>
      <c r="AO513" s="55">
        <v>1000</v>
      </c>
      <c r="AP513" s="24" t="s">
        <v>60</v>
      </c>
      <c r="AQ513" s="24"/>
      <c r="AR513" s="24"/>
      <c r="AS513" s="89">
        <f t="shared" si="99"/>
        <v>26</v>
      </c>
      <c r="AT513" s="24" t="s">
        <v>2208</v>
      </c>
    </row>
    <row r="514" spans="1:46" x14ac:dyDescent="0.5">
      <c r="A514" s="24">
        <v>582</v>
      </c>
      <c r="B514" s="24"/>
      <c r="C514" s="24"/>
      <c r="D514" s="24" t="s">
        <v>2184</v>
      </c>
      <c r="E514" s="24" t="s">
        <v>2209</v>
      </c>
      <c r="F514" s="77" t="str">
        <f t="shared" ref="F514:F577" si="100">IF(AT514&lt;&gt;"",AT514,G514)</f>
        <v>EALING BMX CLUB</v>
      </c>
      <c r="G514" s="24" t="s">
        <v>2210</v>
      </c>
      <c r="H514" s="24" t="s">
        <v>2187</v>
      </c>
      <c r="I514" s="24" t="s">
        <v>2187</v>
      </c>
      <c r="J514" s="24" t="s">
        <v>107</v>
      </c>
      <c r="K514" s="24" t="s">
        <v>1593</v>
      </c>
      <c r="L514" s="25">
        <v>43752</v>
      </c>
      <c r="M514" s="25">
        <v>44483</v>
      </c>
      <c r="N514" s="81">
        <f t="shared" si="97"/>
        <v>44483</v>
      </c>
      <c r="O514" s="77" t="str">
        <f t="shared" ca="1" si="98"/>
        <v>Expired</v>
      </c>
      <c r="P514" s="77" t="str" cm="1">
        <f t="array" aca="1" ref="P514" ca="1">_xlfn.IFS((N514-TODAY())&gt;=547,"06 Expires over 18 months",(N514-TODAY())&gt;=365,"05 Expires in 18 months",(N514-TODAY())&gt;=183,"04 Expires in 12 months",(N514-TODAY())&gt;=92,"03 Expires in 6 months",(N514-TODAY())&gt;=31,"02 Expires in 3 months",(N514-TODAY())&gt;=0,"01 Expires in 30 days",(N514-TODAY())&gt;=-31,"01 Expired last 30 days",(N514-TODAY())&gt;=-92,"02 Expired last 3 months",(N514-TODAY())&gt;=-183,"03 Expired last 6 months",(N514-TODAY())&gt;=-365,"04 Expired last 12 months",(N514-TODAY())&gt;=-547,"05 Expired last 18 months",TRUE,"06 Expired over 18 months")</f>
        <v>06 Expired over 18 months</v>
      </c>
      <c r="Q514" s="65">
        <v>6455</v>
      </c>
      <c r="R514" s="84">
        <f>MAX(Q514,Q514*N(AS514)/12)</f>
        <v>12910</v>
      </c>
      <c r="S514" s="77" t="str" cm="1">
        <f t="array" ref="S514">_xlfn.IFS(R514&gt;5000000,"Gold",R514&gt;=500000,"Silver",R514&gt;30000,"Bronze",TRUE,"Transactional")</f>
        <v>Transactional</v>
      </c>
      <c r="T514" s="24" t="s">
        <v>54</v>
      </c>
      <c r="U514" s="101" t="s">
        <v>69</v>
      </c>
      <c r="V514" s="101" t="s">
        <v>983</v>
      </c>
      <c r="W514" s="77" t="str">
        <f t="shared" ref="W514:W577" si="101">IF(AB514&gt;0,"Yes","No")</f>
        <v>No</v>
      </c>
      <c r="X514" s="77" t="str">
        <f>IFERROR(_xlfn.XLOOKUP(J514&amp;"||"&amp;K514,'Mapping Ref.'!$J$2:$J$538,'Mapping Ref.'!$K$2:$K$538),"")</f>
        <v>Construction &amp; Estates</v>
      </c>
      <c r="Y514" s="77" t="str" cm="1">
        <f t="array" ref="Y514">_xlfn.IFS(R514&gt;2000000,"For Publication",R514&gt;100000,"PID",R514&gt;30000,"RFQ",TRUE,"Transactional")</f>
        <v>Transactional</v>
      </c>
      <c r="Z514" s="24" t="s">
        <v>1244</v>
      </c>
      <c r="AA514" s="32">
        <v>12</v>
      </c>
      <c r="AB514" s="24">
        <v>0</v>
      </c>
      <c r="AC514" s="25">
        <v>43752</v>
      </c>
      <c r="AD514" s="24" t="s">
        <v>58</v>
      </c>
      <c r="AE514" s="24"/>
      <c r="AF514" s="24"/>
      <c r="AG514" s="24"/>
      <c r="AH514" s="24" t="s">
        <v>59</v>
      </c>
      <c r="AI514" s="24"/>
      <c r="AJ514" s="24" t="s">
        <v>59</v>
      </c>
      <c r="AK514" s="24"/>
      <c r="AL514" s="24"/>
      <c r="AM514" s="24"/>
      <c r="AN514" s="24"/>
      <c r="AO514" s="24">
        <v>0</v>
      </c>
      <c r="AP514" s="24" t="s">
        <v>60</v>
      </c>
      <c r="AQ514" s="24"/>
      <c r="AR514" s="24"/>
      <c r="AS514" s="89">
        <f t="shared" si="99"/>
        <v>24</v>
      </c>
      <c r="AT514" s="24" t="s">
        <v>2211</v>
      </c>
    </row>
    <row r="515" spans="1:46" x14ac:dyDescent="0.5">
      <c r="A515" s="24">
        <v>583</v>
      </c>
      <c r="B515" s="24"/>
      <c r="C515" s="24"/>
      <c r="D515" s="24" t="s">
        <v>2212</v>
      </c>
      <c r="E515" s="24" t="s">
        <v>2213</v>
      </c>
      <c r="F515" s="77" t="str">
        <f t="shared" si="100"/>
        <v>MATTER ARCHITECTURE LTD</v>
      </c>
      <c r="G515" s="24" t="s">
        <v>2214</v>
      </c>
      <c r="H515" s="24" t="s">
        <v>2215</v>
      </c>
      <c r="I515" s="24" t="s">
        <v>2215</v>
      </c>
      <c r="J515" s="24" t="s">
        <v>107</v>
      </c>
      <c r="K515" s="24" t="s">
        <v>337</v>
      </c>
      <c r="L515" s="25">
        <v>43654</v>
      </c>
      <c r="M515" s="25">
        <v>44134</v>
      </c>
      <c r="N515" s="81">
        <f t="shared" si="97"/>
        <v>44226</v>
      </c>
      <c r="O515" s="77" t="str">
        <f t="shared" ca="1" si="98"/>
        <v>Expired</v>
      </c>
      <c r="P515" s="77" t="str" cm="1">
        <f t="array" aca="1" ref="P515" ca="1">_xlfn.IFS((N515-TODAY())&gt;=547,"06 Expires over 18 months",(N515-TODAY())&gt;=365,"05 Expires in 18 months",(N515-TODAY())&gt;=183,"04 Expires in 12 months",(N515-TODAY())&gt;=92,"03 Expires in 6 months",(N515-TODAY())&gt;=31,"02 Expires in 3 months",(N515-TODAY())&gt;=0,"01 Expires in 30 days",(N515-TODAY())&gt;=-31,"01 Expired last 30 days",(N515-TODAY())&gt;=-92,"02 Expired last 3 months",(N515-TODAY())&gt;=-183,"03 Expired last 6 months",(N515-TODAY())&gt;=-365,"04 Expired last 12 months",(N515-TODAY())&gt;=-547,"05 Expired last 18 months",TRUE,"06 Expired over 18 months")</f>
        <v>06 Expired over 18 months</v>
      </c>
      <c r="Q515" s="65">
        <v>69000</v>
      </c>
      <c r="R515" s="84">
        <f>MAX(Q515,Q515*N(AS515)/12)</f>
        <v>103500</v>
      </c>
      <c r="S515" s="77" t="str" cm="1">
        <f t="array" ref="S515">_xlfn.IFS(R515&gt;5000000,"Gold",R515&gt;=500000,"Silver",R515&gt;30000,"Bronze",TRUE,"Transactional")</f>
        <v>Bronze</v>
      </c>
      <c r="T515" s="24" t="s">
        <v>54</v>
      </c>
      <c r="U515" s="101" t="s">
        <v>84</v>
      </c>
      <c r="V515" s="101" t="s">
        <v>157</v>
      </c>
      <c r="W515" s="77" t="str">
        <f t="shared" si="101"/>
        <v>Yes</v>
      </c>
      <c r="X515" s="77" t="str">
        <f>IFERROR(_xlfn.XLOOKUP(J515&amp;"||"&amp;K515,'Mapping Ref.'!$J$2:$J$538,'Mapping Ref.'!$K$2:$K$538),"")</f>
        <v>Construction &amp; Estates</v>
      </c>
      <c r="Y515" s="77" t="str" cm="1">
        <f t="array" ref="Y515">_xlfn.IFS(R515&gt;2000000,"For Publication",R515&gt;100000,"PID",R515&gt;30000,"RFQ",TRUE,"Transactional")</f>
        <v>PID</v>
      </c>
      <c r="Z515" s="24" t="s">
        <v>57</v>
      </c>
      <c r="AA515" s="32">
        <v>16</v>
      </c>
      <c r="AB515" s="24">
        <v>3</v>
      </c>
      <c r="AC515" s="25">
        <v>43753</v>
      </c>
      <c r="AD515" s="24" t="s">
        <v>58</v>
      </c>
      <c r="AE515" s="24"/>
      <c r="AF515" s="24"/>
      <c r="AG515" s="24"/>
      <c r="AH515" s="24" t="s">
        <v>59</v>
      </c>
      <c r="AI515" s="24"/>
      <c r="AJ515" s="24" t="s">
        <v>60</v>
      </c>
      <c r="AK515" s="24"/>
      <c r="AL515" s="24"/>
      <c r="AM515" s="24"/>
      <c r="AN515" s="24"/>
      <c r="AO515" s="24"/>
      <c r="AP515" s="24" t="s">
        <v>60</v>
      </c>
      <c r="AQ515" s="24"/>
      <c r="AR515" s="24"/>
      <c r="AS515" s="89">
        <f t="shared" si="99"/>
        <v>18</v>
      </c>
      <c r="AT515" s="24" t="s">
        <v>2216</v>
      </c>
    </row>
    <row r="516" spans="1:46" x14ac:dyDescent="0.5">
      <c r="A516" s="24">
        <v>585</v>
      </c>
      <c r="B516" s="24"/>
      <c r="C516" s="24" t="s">
        <v>77</v>
      </c>
      <c r="D516" s="24" t="s">
        <v>2217</v>
      </c>
      <c r="E516" s="24" t="s">
        <v>2218</v>
      </c>
      <c r="F516" s="77" t="str">
        <f t="shared" si="100"/>
        <v>FAUN ZOELLER (UK) LIMITED</v>
      </c>
      <c r="G516" s="24" t="s">
        <v>2219</v>
      </c>
      <c r="H516" s="24" t="s">
        <v>1504</v>
      </c>
      <c r="I516" s="24" t="s">
        <v>1504</v>
      </c>
      <c r="J516" s="24" t="s">
        <v>107</v>
      </c>
      <c r="K516" s="24" t="s">
        <v>137</v>
      </c>
      <c r="L516" s="25">
        <v>43755</v>
      </c>
      <c r="M516" s="25">
        <v>44486</v>
      </c>
      <c r="N516" s="81">
        <f t="shared" si="97"/>
        <v>44486</v>
      </c>
      <c r="O516" s="77" t="str">
        <f t="shared" ca="1" si="98"/>
        <v>Expired</v>
      </c>
      <c r="P516" s="77" t="str" cm="1">
        <f t="array" aca="1" ref="P516" ca="1">_xlfn.IFS((N516-TODAY())&gt;=547,"06 Expires over 18 months",(N516-TODAY())&gt;=365,"05 Expires in 18 months",(N516-TODAY())&gt;=183,"04 Expires in 12 months",(N516-TODAY())&gt;=92,"03 Expires in 6 months",(N516-TODAY())&gt;=31,"02 Expires in 3 months",(N516-TODAY())&gt;=0,"01 Expires in 30 days",(N516-TODAY())&gt;=-31,"01 Expired last 30 days",(N516-TODAY())&gt;=-92,"02 Expired last 3 months",(N516-TODAY())&gt;=-183,"03 Expired last 6 months",(N516-TODAY())&gt;=-365,"04 Expired last 12 months",(N516-TODAY())&gt;=-547,"05 Expired last 18 months",TRUE,"06 Expired over 18 months")</f>
        <v>06 Expired over 18 months</v>
      </c>
      <c r="Q516" s="104"/>
      <c r="R516" s="84">
        <v>0</v>
      </c>
      <c r="S516" s="77" t="str" cm="1">
        <f t="array" ref="S516">_xlfn.IFS(R516&gt;5000000,"Gold",R516&gt;=500000,"Silver",R516&gt;30000,"Bronze",TRUE,"Transactional")</f>
        <v>Transactional</v>
      </c>
      <c r="T516" s="24" t="s">
        <v>54</v>
      </c>
      <c r="U516" s="101" t="s">
        <v>393</v>
      </c>
      <c r="V516" s="101" t="s">
        <v>394</v>
      </c>
      <c r="W516" s="77" t="str">
        <f t="shared" si="101"/>
        <v>No</v>
      </c>
      <c r="X516" s="77" t="str">
        <f>IFERROR(_xlfn.XLOOKUP(J516&amp;"||"&amp;K516,'Mapping Ref.'!$J$2:$J$538,'Mapping Ref.'!$K$2:$K$538),"")</f>
        <v>Construction &amp; Estates</v>
      </c>
      <c r="Y516" s="77" t="str" cm="1">
        <f t="array" ref="Y516">_xlfn.IFS(R516&gt;2000000,"For Publication",R516&gt;100000,"PID",R516&gt;30000,"RFQ",TRUE,"Transactional")</f>
        <v>Transactional</v>
      </c>
      <c r="Z516" s="24" t="s">
        <v>86</v>
      </c>
      <c r="AA516" s="32">
        <v>24</v>
      </c>
      <c r="AB516" s="24">
        <v>0</v>
      </c>
      <c r="AC516" s="25">
        <v>43755</v>
      </c>
      <c r="AD516" s="24" t="s">
        <v>102</v>
      </c>
      <c r="AE516" s="24"/>
      <c r="AF516" s="24"/>
      <c r="AG516" s="24"/>
      <c r="AH516" s="24" t="s">
        <v>60</v>
      </c>
      <c r="AI516" s="24"/>
      <c r="AJ516" s="24" t="s">
        <v>60</v>
      </c>
      <c r="AK516" s="24"/>
      <c r="AL516" s="24"/>
      <c r="AM516" s="24"/>
      <c r="AN516" s="24"/>
      <c r="AO516" s="24">
        <v>0</v>
      </c>
      <c r="AP516" s="24" t="s">
        <v>60</v>
      </c>
      <c r="AQ516" s="24"/>
      <c r="AR516" s="24"/>
      <c r="AS516" s="89">
        <f t="shared" si="99"/>
        <v>24</v>
      </c>
      <c r="AT516" s="24" t="s">
        <v>2220</v>
      </c>
    </row>
    <row r="517" spans="1:46" x14ac:dyDescent="0.5">
      <c r="A517" s="24">
        <v>586</v>
      </c>
      <c r="B517" s="24"/>
      <c r="C517" s="24"/>
      <c r="D517" s="24" t="s">
        <v>2221</v>
      </c>
      <c r="E517" s="24" t="s">
        <v>2222</v>
      </c>
      <c r="F517" s="77" t="str">
        <f t="shared" si="100"/>
        <v>Fta</v>
      </c>
      <c r="G517" s="24" t="s">
        <v>2223</v>
      </c>
      <c r="H517" s="24" t="s">
        <v>1504</v>
      </c>
      <c r="I517" s="24" t="s">
        <v>1504</v>
      </c>
      <c r="J517" s="24" t="s">
        <v>107</v>
      </c>
      <c r="K517" s="24" t="s">
        <v>137</v>
      </c>
      <c r="L517" s="25">
        <v>43755</v>
      </c>
      <c r="M517" s="25">
        <v>44486</v>
      </c>
      <c r="N517" s="81">
        <f t="shared" si="97"/>
        <v>44486</v>
      </c>
      <c r="O517" s="77" t="str">
        <f t="shared" ca="1" si="98"/>
        <v>Expired</v>
      </c>
      <c r="P517" s="77" t="str" cm="1">
        <f t="array" aca="1" ref="P517" ca="1">_xlfn.IFS((N517-TODAY())&gt;=547,"06 Expires over 18 months",(N517-TODAY())&gt;=365,"05 Expires in 18 months",(N517-TODAY())&gt;=183,"04 Expires in 12 months",(N517-TODAY())&gt;=92,"03 Expires in 6 months",(N517-TODAY())&gt;=31,"02 Expires in 3 months",(N517-TODAY())&gt;=0,"01 Expires in 30 days",(N517-TODAY())&gt;=-31,"01 Expired last 30 days",(N517-TODAY())&gt;=-92,"02 Expired last 3 months",(N517-TODAY())&gt;=-183,"03 Expired last 6 months",(N517-TODAY())&gt;=-365,"04 Expired last 12 months",(N517-TODAY())&gt;=-547,"05 Expired last 18 months",TRUE,"06 Expired over 18 months")</f>
        <v>06 Expired over 18 months</v>
      </c>
      <c r="Q517" s="104"/>
      <c r="R517" s="84">
        <v>0</v>
      </c>
      <c r="S517" s="77" t="str" cm="1">
        <f t="array" ref="S517">_xlfn.IFS(R517&gt;5000000,"Gold",R517&gt;=500000,"Silver",R517&gt;30000,"Bronze",TRUE,"Transactional")</f>
        <v>Transactional</v>
      </c>
      <c r="T517" s="24" t="s">
        <v>54</v>
      </c>
      <c r="U517" s="101" t="s">
        <v>393</v>
      </c>
      <c r="V517" s="101" t="s">
        <v>394</v>
      </c>
      <c r="W517" s="77" t="str">
        <f t="shared" si="101"/>
        <v>No</v>
      </c>
      <c r="X517" s="77" t="str">
        <f>IFERROR(_xlfn.XLOOKUP(J517&amp;"||"&amp;K517,'Mapping Ref.'!$J$2:$J$538,'Mapping Ref.'!$K$2:$K$538),"")</f>
        <v>Construction &amp; Estates</v>
      </c>
      <c r="Y517" s="77" t="str" cm="1">
        <f t="array" ref="Y517">_xlfn.IFS(R517&gt;2000000,"For Publication",R517&gt;100000,"PID",R517&gt;30000,"RFQ",TRUE,"Transactional")</f>
        <v>Transactional</v>
      </c>
      <c r="Z517" s="24" t="s">
        <v>86</v>
      </c>
      <c r="AA517" s="32">
        <v>24</v>
      </c>
      <c r="AB517" s="24">
        <v>0</v>
      </c>
      <c r="AC517" s="25">
        <v>43755</v>
      </c>
      <c r="AD517" s="24" t="s">
        <v>102</v>
      </c>
      <c r="AE517" s="24"/>
      <c r="AF517" s="24"/>
      <c r="AG517" s="24"/>
      <c r="AH517" s="24" t="s">
        <v>60</v>
      </c>
      <c r="AI517" s="24"/>
      <c r="AJ517" s="24" t="s">
        <v>60</v>
      </c>
      <c r="AK517" s="24"/>
      <c r="AL517" s="24"/>
      <c r="AM517" s="24"/>
      <c r="AN517" s="24"/>
      <c r="AO517" s="24">
        <v>0</v>
      </c>
      <c r="AP517" s="24" t="s">
        <v>60</v>
      </c>
      <c r="AQ517" s="24"/>
      <c r="AR517" s="24"/>
      <c r="AS517" s="89">
        <f t="shared" si="99"/>
        <v>24</v>
      </c>
      <c r="AT517" s="24"/>
    </row>
    <row r="518" spans="1:46" x14ac:dyDescent="0.5">
      <c r="A518" s="24">
        <v>587</v>
      </c>
      <c r="B518" s="24"/>
      <c r="C518" s="24"/>
      <c r="D518" s="24" t="s">
        <v>2224</v>
      </c>
      <c r="E518" s="24" t="s">
        <v>2225</v>
      </c>
      <c r="F518" s="77" t="str">
        <f t="shared" si="100"/>
        <v>PIGGOTS FLAGS &amp; BRANDING LIMITED</v>
      </c>
      <c r="G518" s="24" t="s">
        <v>2226</v>
      </c>
      <c r="H518" s="24" t="s">
        <v>2078</v>
      </c>
      <c r="I518" s="24" t="s">
        <v>992</v>
      </c>
      <c r="J518" s="24" t="s">
        <v>52</v>
      </c>
      <c r="K518" s="24" t="s">
        <v>377</v>
      </c>
      <c r="L518" s="25">
        <v>43739</v>
      </c>
      <c r="M518" s="25">
        <v>44834</v>
      </c>
      <c r="N518" s="81">
        <f t="shared" si="97"/>
        <v>45199</v>
      </c>
      <c r="O518" s="77" t="str">
        <f t="shared" ca="1" si="98"/>
        <v>Expired</v>
      </c>
      <c r="P518" s="77" t="str" cm="1">
        <f t="array" aca="1" ref="P518" ca="1">_xlfn.IFS((N518-TODAY())&gt;=547,"06 Expires over 18 months",(N518-TODAY())&gt;=365,"05 Expires in 18 months",(N518-TODAY())&gt;=183,"04 Expires in 12 months",(N518-TODAY())&gt;=92,"03 Expires in 6 months",(N518-TODAY())&gt;=31,"02 Expires in 3 months",(N518-TODAY())&gt;=0,"01 Expires in 30 days",(N518-TODAY())&gt;=-31,"01 Expired last 30 days",(N518-TODAY())&gt;=-92,"02 Expired last 3 months",(N518-TODAY())&gt;=-183,"03 Expired last 6 months",(N518-TODAY())&gt;=-365,"04 Expired last 12 months",(N518-TODAY())&gt;=-547,"05 Expired last 18 months",TRUE,"06 Expired over 18 months")</f>
        <v>06 Expired over 18 months</v>
      </c>
      <c r="Q518" s="65">
        <v>3000</v>
      </c>
      <c r="R518" s="84">
        <f t="shared" ref="R518:R539" si="102">MAX(Q518,Q518*N(AS518)/12)</f>
        <v>11750</v>
      </c>
      <c r="S518" s="77" t="str" cm="1">
        <f t="array" ref="S518">_xlfn.IFS(R518&gt;5000000,"Gold",R518&gt;=500000,"Silver",R518&gt;30000,"Bronze",TRUE,"Transactional")</f>
        <v>Transactional</v>
      </c>
      <c r="T518" s="24" t="s">
        <v>54</v>
      </c>
      <c r="U518" s="101" t="s">
        <v>123</v>
      </c>
      <c r="V518" s="101" t="s">
        <v>338</v>
      </c>
      <c r="W518" s="77" t="str">
        <f t="shared" si="101"/>
        <v>Yes</v>
      </c>
      <c r="X518" s="77" t="str">
        <f>IFERROR(_xlfn.XLOOKUP(J518&amp;"||"&amp;K518,'Mapping Ref.'!$J$2:$J$538,'Mapping Ref.'!$K$2:$K$538),"")</f>
        <v>Corporate</v>
      </c>
      <c r="Y518" s="77" t="str" cm="1">
        <f t="array" ref="Y518">_xlfn.IFS(R518&gt;2000000,"For Publication",R518&gt;100000,"PID",R518&gt;30000,"RFQ",TRUE,"Transactional")</f>
        <v>Transactional</v>
      </c>
      <c r="Z518" s="24" t="s">
        <v>86</v>
      </c>
      <c r="AA518" s="32">
        <v>36</v>
      </c>
      <c r="AB518" s="24">
        <v>12</v>
      </c>
      <c r="AC518" s="25">
        <v>43756</v>
      </c>
      <c r="AD518" s="24" t="s">
        <v>58</v>
      </c>
      <c r="AE518" s="24">
        <v>1</v>
      </c>
      <c r="AF518" s="24"/>
      <c r="AG518" s="24"/>
      <c r="AH518" s="24" t="s">
        <v>60</v>
      </c>
      <c r="AI518" s="24"/>
      <c r="AJ518" s="24" t="s">
        <v>60</v>
      </c>
      <c r="AK518" s="24"/>
      <c r="AL518" s="24"/>
      <c r="AM518" s="24"/>
      <c r="AN518" s="24"/>
      <c r="AO518" s="24">
        <v>0</v>
      </c>
      <c r="AP518" s="24" t="s">
        <v>60</v>
      </c>
      <c r="AQ518" s="24"/>
      <c r="AR518" s="24"/>
      <c r="AS518" s="89">
        <f t="shared" si="99"/>
        <v>47</v>
      </c>
      <c r="AT518" s="24" t="s">
        <v>2227</v>
      </c>
    </row>
    <row r="519" spans="1:46" x14ac:dyDescent="0.5">
      <c r="A519" s="24">
        <v>588</v>
      </c>
      <c r="B519" s="24"/>
      <c r="C519" s="24"/>
      <c r="D519" s="24" t="s">
        <v>2228</v>
      </c>
      <c r="E519" s="24" t="s">
        <v>2229</v>
      </c>
      <c r="F519" s="77" t="str">
        <f t="shared" si="100"/>
        <v>PITZHANGER TRADING LTD</v>
      </c>
      <c r="G519" s="24" t="s">
        <v>2230</v>
      </c>
      <c r="H519" s="24" t="s">
        <v>1166</v>
      </c>
      <c r="I519" s="24" t="s">
        <v>1166</v>
      </c>
      <c r="J519" s="24" t="s">
        <v>107</v>
      </c>
      <c r="K519" s="24" t="s">
        <v>2231</v>
      </c>
      <c r="L519" s="25">
        <v>43759</v>
      </c>
      <c r="M519" s="25">
        <v>44043</v>
      </c>
      <c r="N519" s="81">
        <f t="shared" si="97"/>
        <v>44408</v>
      </c>
      <c r="O519" s="77" t="str">
        <f t="shared" ca="1" si="98"/>
        <v>Expired</v>
      </c>
      <c r="P519" s="77" t="str" cm="1">
        <f t="array" aca="1" ref="P519" ca="1">_xlfn.IFS((N519-TODAY())&gt;=547,"06 Expires over 18 months",(N519-TODAY())&gt;=365,"05 Expires in 18 months",(N519-TODAY())&gt;=183,"04 Expires in 12 months",(N519-TODAY())&gt;=92,"03 Expires in 6 months",(N519-TODAY())&gt;=31,"02 Expires in 3 months",(N519-TODAY())&gt;=0,"01 Expires in 30 days",(N519-TODAY())&gt;=-31,"01 Expired last 30 days",(N519-TODAY())&gt;=-92,"02 Expired last 3 months",(N519-TODAY())&gt;=-183,"03 Expired last 6 months",(N519-TODAY())&gt;=-365,"04 Expired last 12 months",(N519-TODAY())&gt;=-547,"05 Expired last 18 months",TRUE,"06 Expired over 18 months")</f>
        <v>06 Expired over 18 months</v>
      </c>
      <c r="Q519" s="65">
        <v>5000</v>
      </c>
      <c r="R519" s="84">
        <f t="shared" si="102"/>
        <v>8750</v>
      </c>
      <c r="S519" s="77" t="str" cm="1">
        <f t="array" ref="S519">_xlfn.IFS(R519&gt;5000000,"Gold",R519&gt;=500000,"Silver",R519&gt;30000,"Bronze",TRUE,"Transactional")</f>
        <v>Transactional</v>
      </c>
      <c r="T519" s="24" t="s">
        <v>54</v>
      </c>
      <c r="U519" s="101" t="s">
        <v>366</v>
      </c>
      <c r="V519" s="101" t="s">
        <v>1058</v>
      </c>
      <c r="W519" s="77" t="str">
        <f t="shared" si="101"/>
        <v>Yes</v>
      </c>
      <c r="X519" s="77" t="str">
        <f>IFERROR(_xlfn.XLOOKUP(J519&amp;"||"&amp;K519,'Mapping Ref.'!$J$2:$J$538,'Mapping Ref.'!$K$2:$K$538),"")</f>
        <v>Construction &amp; Estates</v>
      </c>
      <c r="Y519" s="77" t="str" cm="1">
        <f t="array" ref="Y519">_xlfn.IFS(R519&gt;2000000,"For Publication",R519&gt;100000,"PID",R519&gt;30000,"RFQ",TRUE,"Transactional")</f>
        <v>Transactional</v>
      </c>
      <c r="Z519" s="24" t="s">
        <v>71</v>
      </c>
      <c r="AA519" s="32">
        <v>10</v>
      </c>
      <c r="AB519" s="24">
        <v>12</v>
      </c>
      <c r="AC519" s="25">
        <v>43759</v>
      </c>
      <c r="AD519" s="24" t="s">
        <v>58</v>
      </c>
      <c r="AE519" s="24">
        <v>28446</v>
      </c>
      <c r="AF519" s="24"/>
      <c r="AG519" s="24"/>
      <c r="AH519" s="24" t="s">
        <v>59</v>
      </c>
      <c r="AI519" s="24"/>
      <c r="AJ519" s="24" t="s">
        <v>59</v>
      </c>
      <c r="AK519" s="24"/>
      <c r="AL519" s="24"/>
      <c r="AM519" s="24"/>
      <c r="AN519" s="24"/>
      <c r="AO519" s="24"/>
      <c r="AP519" s="24" t="s">
        <v>60</v>
      </c>
      <c r="AQ519" s="24"/>
      <c r="AR519" s="24"/>
      <c r="AS519" s="89">
        <f t="shared" si="99"/>
        <v>21</v>
      </c>
      <c r="AT519" s="24" t="s">
        <v>2232</v>
      </c>
    </row>
    <row r="520" spans="1:46" x14ac:dyDescent="0.5">
      <c r="A520" s="24">
        <v>589</v>
      </c>
      <c r="B520" s="24"/>
      <c r="C520" s="24"/>
      <c r="D520" s="24" t="s">
        <v>2233</v>
      </c>
      <c r="E520" s="24" t="s">
        <v>2182</v>
      </c>
      <c r="F520" s="77" t="str">
        <f t="shared" si="100"/>
        <v>BODY &amp; SOUL</v>
      </c>
      <c r="G520" s="24" t="s">
        <v>2233</v>
      </c>
      <c r="H520" s="24" t="s">
        <v>1041</v>
      </c>
      <c r="I520" s="24" t="s">
        <v>1041</v>
      </c>
      <c r="J520" s="24" t="s">
        <v>190</v>
      </c>
      <c r="K520" s="24" t="s">
        <v>2234</v>
      </c>
      <c r="L520" s="25">
        <v>43759</v>
      </c>
      <c r="M520" s="25">
        <v>44125</v>
      </c>
      <c r="N520" s="81">
        <f t="shared" si="97"/>
        <v>44125</v>
      </c>
      <c r="O520" s="77" t="str">
        <f t="shared" ca="1" si="98"/>
        <v>Expired</v>
      </c>
      <c r="P520" s="77" t="str" cm="1">
        <f t="array" aca="1" ref="P520" ca="1">_xlfn.IFS((N520-TODAY())&gt;=547,"06 Expires over 18 months",(N520-TODAY())&gt;=365,"05 Expires in 18 months",(N520-TODAY())&gt;=183,"04 Expires in 12 months",(N520-TODAY())&gt;=92,"03 Expires in 6 months",(N520-TODAY())&gt;=31,"02 Expires in 3 months",(N520-TODAY())&gt;=0,"01 Expires in 30 days",(N520-TODAY())&gt;=-31,"01 Expired last 30 days",(N520-TODAY())&gt;=-92,"02 Expired last 3 months",(N520-TODAY())&gt;=-183,"03 Expired last 6 months",(N520-TODAY())&gt;=-365,"04 Expired last 12 months",(N520-TODAY())&gt;=-547,"05 Expired last 18 months",TRUE,"06 Expired over 18 months")</f>
        <v>06 Expired over 18 months</v>
      </c>
      <c r="Q520" s="65">
        <v>4904.3999999999996</v>
      </c>
      <c r="R520" s="84">
        <f t="shared" si="102"/>
        <v>4904.3999999999996</v>
      </c>
      <c r="S520" s="77" t="str" cm="1">
        <f t="array" ref="S520">_xlfn.IFS(R520&gt;5000000,"Gold",R520&gt;=500000,"Silver",R520&gt;30000,"Bronze",TRUE,"Transactional")</f>
        <v>Transactional</v>
      </c>
      <c r="T520" s="24" t="s">
        <v>54</v>
      </c>
      <c r="U520" s="101" t="s">
        <v>84</v>
      </c>
      <c r="V520" s="101" t="s">
        <v>204</v>
      </c>
      <c r="W520" s="77" t="str">
        <f t="shared" si="101"/>
        <v>No</v>
      </c>
      <c r="X520" s="77" t="str">
        <f>IFERROR(_xlfn.XLOOKUP(J520&amp;"||"&amp;K520,'Mapping Ref.'!$J$2:$J$538,'Mapping Ref.'!$K$2:$K$538),"")</f>
        <v>Childrens &amp; Adults</v>
      </c>
      <c r="Y520" s="77" t="str" cm="1">
        <f t="array" ref="Y520">_xlfn.IFS(R520&gt;2000000,"For Publication",R520&gt;100000,"PID",R520&gt;30000,"RFQ",TRUE,"Transactional")</f>
        <v>Transactional</v>
      </c>
      <c r="Z520" s="24" t="s">
        <v>86</v>
      </c>
      <c r="AA520" s="32">
        <v>12</v>
      </c>
      <c r="AB520" s="24">
        <v>0</v>
      </c>
      <c r="AC520" s="25">
        <v>43759</v>
      </c>
      <c r="AD520" s="24" t="s">
        <v>58</v>
      </c>
      <c r="AE520" s="24"/>
      <c r="AF520" s="24"/>
      <c r="AG520" s="24"/>
      <c r="AH520" s="24" t="s">
        <v>59</v>
      </c>
      <c r="AI520" s="24"/>
      <c r="AJ520" s="24" t="s">
        <v>60</v>
      </c>
      <c r="AK520" s="24"/>
      <c r="AL520" s="24"/>
      <c r="AM520" s="24"/>
      <c r="AN520" s="24"/>
      <c r="AO520" s="24">
        <v>0</v>
      </c>
      <c r="AP520" s="24" t="s">
        <v>60</v>
      </c>
      <c r="AQ520" s="24"/>
      <c r="AR520" s="24"/>
      <c r="AS520" s="89">
        <f t="shared" si="99"/>
        <v>12</v>
      </c>
      <c r="AT520" s="24" t="s">
        <v>2235</v>
      </c>
    </row>
    <row r="521" spans="1:46" x14ac:dyDescent="0.5">
      <c r="A521" s="24">
        <v>590</v>
      </c>
      <c r="B521" s="24"/>
      <c r="C521" s="24"/>
      <c r="D521" s="24" t="s">
        <v>2236</v>
      </c>
      <c r="E521" s="24" t="s">
        <v>2182</v>
      </c>
      <c r="F521" s="77" t="str">
        <f t="shared" si="100"/>
        <v>THE PARENT CHILD CLINIC</v>
      </c>
      <c r="G521" s="24" t="s">
        <v>2236</v>
      </c>
      <c r="H521" s="24" t="s">
        <v>1041</v>
      </c>
      <c r="I521" s="24" t="s">
        <v>1041</v>
      </c>
      <c r="J521" s="24" t="s">
        <v>190</v>
      </c>
      <c r="K521" s="24" t="s">
        <v>2234</v>
      </c>
      <c r="L521" s="25">
        <v>43759</v>
      </c>
      <c r="M521" s="25">
        <v>44125</v>
      </c>
      <c r="N521" s="81">
        <f t="shared" si="97"/>
        <v>44125</v>
      </c>
      <c r="O521" s="77" t="str">
        <f t="shared" ca="1" si="98"/>
        <v>Expired</v>
      </c>
      <c r="P521" s="77" t="str" cm="1">
        <f t="array" aca="1" ref="P521" ca="1">_xlfn.IFS((N521-TODAY())&gt;=547,"06 Expires over 18 months",(N521-TODAY())&gt;=365,"05 Expires in 18 months",(N521-TODAY())&gt;=183,"04 Expires in 12 months",(N521-TODAY())&gt;=92,"03 Expires in 6 months",(N521-TODAY())&gt;=31,"02 Expires in 3 months",(N521-TODAY())&gt;=0,"01 Expires in 30 days",(N521-TODAY())&gt;=-31,"01 Expired last 30 days",(N521-TODAY())&gt;=-92,"02 Expired last 3 months",(N521-TODAY())&gt;=-183,"03 Expired last 6 months",(N521-TODAY())&gt;=-365,"04 Expired last 12 months",(N521-TODAY())&gt;=-547,"05 Expired last 18 months",TRUE,"06 Expired over 18 months")</f>
        <v>06 Expired over 18 months</v>
      </c>
      <c r="Q521" s="65">
        <v>5098</v>
      </c>
      <c r="R521" s="84">
        <f t="shared" si="102"/>
        <v>5098</v>
      </c>
      <c r="S521" s="77" t="str" cm="1">
        <f t="array" ref="S521">_xlfn.IFS(R521&gt;5000000,"Gold",R521&gt;=500000,"Silver",R521&gt;30000,"Bronze",TRUE,"Transactional")</f>
        <v>Transactional</v>
      </c>
      <c r="T521" s="24" t="s">
        <v>54</v>
      </c>
      <c r="U521" s="101" t="s">
        <v>84</v>
      </c>
      <c r="V521" s="101" t="s">
        <v>204</v>
      </c>
      <c r="W521" s="77" t="str">
        <f t="shared" si="101"/>
        <v>No</v>
      </c>
      <c r="X521" s="77" t="str">
        <f>IFERROR(_xlfn.XLOOKUP(J521&amp;"||"&amp;K521,'Mapping Ref.'!$J$2:$J$538,'Mapping Ref.'!$K$2:$K$538),"")</f>
        <v>Childrens &amp; Adults</v>
      </c>
      <c r="Y521" s="77" t="str" cm="1">
        <f t="array" ref="Y521">_xlfn.IFS(R521&gt;2000000,"For Publication",R521&gt;100000,"PID",R521&gt;30000,"RFQ",TRUE,"Transactional")</f>
        <v>Transactional</v>
      </c>
      <c r="Z521" s="24" t="s">
        <v>86</v>
      </c>
      <c r="AA521" s="32">
        <v>12</v>
      </c>
      <c r="AB521" s="24">
        <v>0</v>
      </c>
      <c r="AC521" s="25">
        <v>43759</v>
      </c>
      <c r="AD521" s="24" t="s">
        <v>58</v>
      </c>
      <c r="AE521" s="24"/>
      <c r="AF521" s="24"/>
      <c r="AG521" s="24"/>
      <c r="AH521" s="24" t="s">
        <v>59</v>
      </c>
      <c r="AI521" s="24"/>
      <c r="AJ521" s="24" t="s">
        <v>60</v>
      </c>
      <c r="AK521" s="24"/>
      <c r="AL521" s="24"/>
      <c r="AM521" s="24"/>
      <c r="AN521" s="24"/>
      <c r="AO521" s="24">
        <v>0</v>
      </c>
      <c r="AP521" s="24" t="s">
        <v>60</v>
      </c>
      <c r="AQ521" s="24"/>
      <c r="AR521" s="24"/>
      <c r="AS521" s="89">
        <f t="shared" si="99"/>
        <v>12</v>
      </c>
      <c r="AT521" s="24" t="s">
        <v>2237</v>
      </c>
    </row>
    <row r="522" spans="1:46" x14ac:dyDescent="0.5">
      <c r="A522" s="24">
        <v>591</v>
      </c>
      <c r="B522" s="24"/>
      <c r="C522" s="24" t="s">
        <v>77</v>
      </c>
      <c r="D522" s="24" t="s">
        <v>2238</v>
      </c>
      <c r="E522" s="24" t="s">
        <v>2239</v>
      </c>
      <c r="F522" s="77" t="str">
        <f t="shared" si="100"/>
        <v>WEST EALING COMMUNITY CIC</v>
      </c>
      <c r="G522" s="24" t="s">
        <v>1787</v>
      </c>
      <c r="H522" s="24" t="s">
        <v>2187</v>
      </c>
      <c r="I522" s="24" t="s">
        <v>2187</v>
      </c>
      <c r="J522" s="24" t="s">
        <v>107</v>
      </c>
      <c r="K522" s="24" t="s">
        <v>1593</v>
      </c>
      <c r="L522" s="25">
        <v>43760</v>
      </c>
      <c r="M522" s="25">
        <v>44490</v>
      </c>
      <c r="N522" s="81">
        <f t="shared" ref="N522:N549" si="103">EDATE(M522,AB522)</f>
        <v>45220</v>
      </c>
      <c r="O522" s="77" t="str">
        <f t="shared" ref="O522:O549" ca="1" si="104">IF(N522&lt;TODAY(),"Expired","Live")</f>
        <v>Expired</v>
      </c>
      <c r="P522" s="77" t="str" cm="1">
        <f t="array" aca="1" ref="P522" ca="1">_xlfn.IFS((N522-TODAY())&gt;=547,"06 Expires over 18 months",(N522-TODAY())&gt;=365,"05 Expires in 18 months",(N522-TODAY())&gt;=183,"04 Expires in 12 months",(N522-TODAY())&gt;=92,"03 Expires in 6 months",(N522-TODAY())&gt;=31,"02 Expires in 3 months",(N522-TODAY())&gt;=0,"01 Expires in 30 days",(N522-TODAY())&gt;=-31,"01 Expired last 30 days",(N522-TODAY())&gt;=-92,"02 Expired last 3 months",(N522-TODAY())&gt;=-183,"03 Expired last 6 months",(N522-TODAY())&gt;=-365,"04 Expired last 12 months",(N522-TODAY())&gt;=-547,"05 Expired last 18 months",TRUE,"06 Expired over 18 months")</f>
        <v>06 Expired over 18 months</v>
      </c>
      <c r="Q522" s="65">
        <v>5000</v>
      </c>
      <c r="R522" s="84">
        <f t="shared" si="102"/>
        <v>19583.333333333332</v>
      </c>
      <c r="S522" s="77" t="str" cm="1">
        <f t="array" ref="S522">_xlfn.IFS(R522&gt;5000000,"Gold",R522&gt;=500000,"Silver",R522&gt;30000,"Bronze",TRUE,"Transactional")</f>
        <v>Transactional</v>
      </c>
      <c r="T522" s="24" t="s">
        <v>54</v>
      </c>
      <c r="U522" s="101" t="s">
        <v>190</v>
      </c>
      <c r="V522" s="101" t="s">
        <v>596</v>
      </c>
      <c r="W522" s="77" t="str">
        <f t="shared" si="101"/>
        <v>Yes</v>
      </c>
      <c r="X522" s="77" t="str">
        <f>IFERROR(_xlfn.XLOOKUP(J522&amp;"||"&amp;K522,'Mapping Ref.'!$J$2:$J$538,'Mapping Ref.'!$K$2:$K$538),"")</f>
        <v>Construction &amp; Estates</v>
      </c>
      <c r="Y522" s="77" t="str" cm="1">
        <f t="array" ref="Y522">_xlfn.IFS(R522&gt;2000000,"For Publication",R522&gt;100000,"PID",R522&gt;30000,"RFQ",TRUE,"Transactional")</f>
        <v>Transactional</v>
      </c>
      <c r="Z522" s="24" t="s">
        <v>1244</v>
      </c>
      <c r="AA522" s="32">
        <v>24</v>
      </c>
      <c r="AB522" s="24">
        <v>24</v>
      </c>
      <c r="AC522" s="25">
        <v>43760</v>
      </c>
      <c r="AD522" s="24" t="s">
        <v>58</v>
      </c>
      <c r="AE522" s="24"/>
      <c r="AF522" s="24"/>
      <c r="AG522" s="24"/>
      <c r="AH522" s="24" t="s">
        <v>59</v>
      </c>
      <c r="AI522" s="24"/>
      <c r="AJ522" s="24" t="s">
        <v>60</v>
      </c>
      <c r="AK522" s="24"/>
      <c r="AL522" s="24"/>
      <c r="AM522" s="24"/>
      <c r="AN522" s="24"/>
      <c r="AO522" s="24">
        <v>0</v>
      </c>
      <c r="AP522" s="24" t="s">
        <v>60</v>
      </c>
      <c r="AQ522" s="24"/>
      <c r="AR522" s="24"/>
      <c r="AS522" s="89">
        <f t="shared" ref="AS522:AS549" si="105">DATEDIF(L522,N522,"m")</f>
        <v>47</v>
      </c>
      <c r="AT522" s="24" t="s">
        <v>1789</v>
      </c>
    </row>
    <row r="523" spans="1:46" x14ac:dyDescent="0.5">
      <c r="A523" s="24">
        <v>592</v>
      </c>
      <c r="B523" s="24"/>
      <c r="C523" s="24"/>
      <c r="D523" s="24" t="s">
        <v>2240</v>
      </c>
      <c r="E523" s="24" t="s">
        <v>2182</v>
      </c>
      <c r="F523" s="77" t="str">
        <f t="shared" si="100"/>
        <v>MS H ROCHE T/A PLAY N FLOW</v>
      </c>
      <c r="G523" s="24" t="s">
        <v>2241</v>
      </c>
      <c r="H523" s="24" t="s">
        <v>1041</v>
      </c>
      <c r="I523" s="24" t="s">
        <v>1041</v>
      </c>
      <c r="J523" s="24" t="s">
        <v>190</v>
      </c>
      <c r="K523" s="24" t="s">
        <v>2234</v>
      </c>
      <c r="L523" s="25">
        <v>43760</v>
      </c>
      <c r="M523" s="25">
        <v>44126</v>
      </c>
      <c r="N523" s="81">
        <f t="shared" si="103"/>
        <v>44126</v>
      </c>
      <c r="O523" s="77" t="str">
        <f t="shared" ca="1" si="104"/>
        <v>Expired</v>
      </c>
      <c r="P523" s="77" t="str" cm="1">
        <f t="array" aca="1" ref="P523" ca="1">_xlfn.IFS((N523-TODAY())&gt;=547,"06 Expires over 18 months",(N523-TODAY())&gt;=365,"05 Expires in 18 months",(N523-TODAY())&gt;=183,"04 Expires in 12 months",(N523-TODAY())&gt;=92,"03 Expires in 6 months",(N523-TODAY())&gt;=31,"02 Expires in 3 months",(N523-TODAY())&gt;=0,"01 Expires in 30 days",(N523-TODAY())&gt;=-31,"01 Expired last 30 days",(N523-TODAY())&gt;=-92,"02 Expired last 3 months",(N523-TODAY())&gt;=-183,"03 Expired last 6 months",(N523-TODAY())&gt;=-365,"04 Expired last 12 months",(N523-TODAY())&gt;=-547,"05 Expired last 18 months",TRUE,"06 Expired over 18 months")</f>
        <v>06 Expired over 18 months</v>
      </c>
      <c r="Q523" s="65">
        <v>2480</v>
      </c>
      <c r="R523" s="84">
        <f t="shared" si="102"/>
        <v>2480</v>
      </c>
      <c r="S523" s="77" t="str" cm="1">
        <f t="array" ref="S523">_xlfn.IFS(R523&gt;5000000,"Gold",R523&gt;=500000,"Silver",R523&gt;30000,"Bronze",TRUE,"Transactional")</f>
        <v>Transactional</v>
      </c>
      <c r="T523" s="24" t="s">
        <v>54</v>
      </c>
      <c r="U523" s="101" t="s">
        <v>84</v>
      </c>
      <c r="V523" s="101" t="s">
        <v>204</v>
      </c>
      <c r="W523" s="77" t="str">
        <f t="shared" si="101"/>
        <v>No</v>
      </c>
      <c r="X523" s="77" t="str">
        <f>IFERROR(_xlfn.XLOOKUP(J523&amp;"||"&amp;K523,'Mapping Ref.'!$J$2:$J$538,'Mapping Ref.'!$K$2:$K$538),"")</f>
        <v>Childrens &amp; Adults</v>
      </c>
      <c r="Y523" s="77" t="str" cm="1">
        <f t="array" ref="Y523">_xlfn.IFS(R523&gt;2000000,"For Publication",R523&gt;100000,"PID",R523&gt;30000,"RFQ",TRUE,"Transactional")</f>
        <v>Transactional</v>
      </c>
      <c r="Z523" s="24" t="s">
        <v>86</v>
      </c>
      <c r="AA523" s="32">
        <v>12</v>
      </c>
      <c r="AB523" s="24">
        <v>0</v>
      </c>
      <c r="AC523" s="25">
        <v>43760</v>
      </c>
      <c r="AD523" s="24" t="s">
        <v>58</v>
      </c>
      <c r="AE523" s="24"/>
      <c r="AF523" s="24"/>
      <c r="AG523" s="24"/>
      <c r="AH523" s="24" t="s">
        <v>59</v>
      </c>
      <c r="AI523" s="24"/>
      <c r="AJ523" s="24" t="s">
        <v>60</v>
      </c>
      <c r="AK523" s="24"/>
      <c r="AL523" s="24"/>
      <c r="AM523" s="24"/>
      <c r="AN523" s="24"/>
      <c r="AO523" s="24">
        <v>0</v>
      </c>
      <c r="AP523" s="24" t="s">
        <v>60</v>
      </c>
      <c r="AQ523" s="24"/>
      <c r="AR523" s="24"/>
      <c r="AS523" s="89">
        <f t="shared" si="105"/>
        <v>12</v>
      </c>
      <c r="AT523" s="24" t="s">
        <v>2242</v>
      </c>
    </row>
    <row r="524" spans="1:46" x14ac:dyDescent="0.5">
      <c r="A524" s="24">
        <v>593</v>
      </c>
      <c r="B524" s="24"/>
      <c r="C524" s="24"/>
      <c r="D524" s="24" t="s">
        <v>2243</v>
      </c>
      <c r="E524" s="24" t="s">
        <v>2244</v>
      </c>
      <c r="F524" s="77" t="str">
        <f t="shared" si="100"/>
        <v>DR RUTH WARWICK</v>
      </c>
      <c r="G524" s="24" t="s">
        <v>2243</v>
      </c>
      <c r="H524" s="24" t="s">
        <v>1041</v>
      </c>
      <c r="I524" s="24" t="s">
        <v>1041</v>
      </c>
      <c r="J524" s="24" t="s">
        <v>190</v>
      </c>
      <c r="K524" s="24" t="s">
        <v>2234</v>
      </c>
      <c r="L524" s="25">
        <v>43761</v>
      </c>
      <c r="M524" s="25">
        <v>44127</v>
      </c>
      <c r="N524" s="81">
        <f t="shared" si="103"/>
        <v>44127</v>
      </c>
      <c r="O524" s="77" t="str">
        <f t="shared" ca="1" si="104"/>
        <v>Expired</v>
      </c>
      <c r="P524" s="77" t="str" cm="1">
        <f t="array" aca="1" ref="P524" ca="1">_xlfn.IFS((N524-TODAY())&gt;=547,"06 Expires over 18 months",(N524-TODAY())&gt;=365,"05 Expires in 18 months",(N524-TODAY())&gt;=183,"04 Expires in 12 months",(N524-TODAY())&gt;=92,"03 Expires in 6 months",(N524-TODAY())&gt;=31,"02 Expires in 3 months",(N524-TODAY())&gt;=0,"01 Expires in 30 days",(N524-TODAY())&gt;=-31,"01 Expired last 30 days",(N524-TODAY())&gt;=-92,"02 Expired last 3 months",(N524-TODAY())&gt;=-183,"03 Expired last 6 months",(N524-TODAY())&gt;=-365,"04 Expired last 12 months",(N524-TODAY())&gt;=-547,"05 Expired last 18 months",TRUE,"06 Expired over 18 months")</f>
        <v>06 Expired over 18 months</v>
      </c>
      <c r="Q524" s="65">
        <v>4000.75</v>
      </c>
      <c r="R524" s="84">
        <f t="shared" si="102"/>
        <v>4000.75</v>
      </c>
      <c r="S524" s="77" t="str" cm="1">
        <f t="array" ref="S524">_xlfn.IFS(R524&gt;5000000,"Gold",R524&gt;=500000,"Silver",R524&gt;30000,"Bronze",TRUE,"Transactional")</f>
        <v>Transactional</v>
      </c>
      <c r="T524" s="24" t="s">
        <v>54</v>
      </c>
      <c r="U524" s="101" t="s">
        <v>84</v>
      </c>
      <c r="V524" s="101" t="s">
        <v>204</v>
      </c>
      <c r="W524" s="77" t="str">
        <f t="shared" si="101"/>
        <v>No</v>
      </c>
      <c r="X524" s="77" t="str">
        <f>IFERROR(_xlfn.XLOOKUP(J524&amp;"||"&amp;K524,'Mapping Ref.'!$J$2:$J$538,'Mapping Ref.'!$K$2:$K$538),"")</f>
        <v>Childrens &amp; Adults</v>
      </c>
      <c r="Y524" s="77" t="str" cm="1">
        <f t="array" ref="Y524">_xlfn.IFS(R524&gt;2000000,"For Publication",R524&gt;100000,"PID",R524&gt;30000,"RFQ",TRUE,"Transactional")</f>
        <v>Transactional</v>
      </c>
      <c r="Z524" s="24" t="s">
        <v>86</v>
      </c>
      <c r="AA524" s="32">
        <v>12</v>
      </c>
      <c r="AB524" s="24">
        <v>0</v>
      </c>
      <c r="AC524" s="25">
        <v>43761</v>
      </c>
      <c r="AD524" s="24" t="s">
        <v>58</v>
      </c>
      <c r="AE524" s="24"/>
      <c r="AF524" s="24"/>
      <c r="AG524" s="24"/>
      <c r="AH524" s="24" t="s">
        <v>59</v>
      </c>
      <c r="AI524" s="24"/>
      <c r="AJ524" s="24" t="s">
        <v>60</v>
      </c>
      <c r="AK524" s="24"/>
      <c r="AL524" s="24"/>
      <c r="AM524" s="24"/>
      <c r="AN524" s="24"/>
      <c r="AO524" s="24">
        <v>0</v>
      </c>
      <c r="AP524" s="24" t="s">
        <v>60</v>
      </c>
      <c r="AQ524" s="24"/>
      <c r="AR524" s="24"/>
      <c r="AS524" s="89">
        <f t="shared" si="105"/>
        <v>12</v>
      </c>
      <c r="AT524" s="24" t="s">
        <v>2245</v>
      </c>
    </row>
    <row r="525" spans="1:46" x14ac:dyDescent="0.5">
      <c r="A525" s="24">
        <v>594</v>
      </c>
      <c r="B525" s="24"/>
      <c r="C525" s="24"/>
      <c r="D525" s="24" t="s">
        <v>2246</v>
      </c>
      <c r="E525" s="24" t="s">
        <v>2247</v>
      </c>
      <c r="F525" s="77" t="str">
        <f t="shared" si="100"/>
        <v>BROMARPEAK ITS LIMITED</v>
      </c>
      <c r="G525" s="24" t="s">
        <v>2248</v>
      </c>
      <c r="H525" s="24" t="s">
        <v>1035</v>
      </c>
      <c r="I525" s="24" t="s">
        <v>992</v>
      </c>
      <c r="J525" s="24" t="s">
        <v>52</v>
      </c>
      <c r="K525" s="24" t="s">
        <v>377</v>
      </c>
      <c r="L525" s="25">
        <v>43742</v>
      </c>
      <c r="M525" s="25">
        <v>44500</v>
      </c>
      <c r="N525" s="81">
        <f t="shared" si="103"/>
        <v>45230</v>
      </c>
      <c r="O525" s="77" t="str">
        <f t="shared" ca="1" si="104"/>
        <v>Expired</v>
      </c>
      <c r="P525" s="77" t="str" cm="1">
        <f t="array" aca="1" ref="P525" ca="1">_xlfn.IFS((N525-TODAY())&gt;=547,"06 Expires over 18 months",(N525-TODAY())&gt;=365,"05 Expires in 18 months",(N525-TODAY())&gt;=183,"04 Expires in 12 months",(N525-TODAY())&gt;=92,"03 Expires in 6 months",(N525-TODAY())&gt;=31,"02 Expires in 3 months",(N525-TODAY())&gt;=0,"01 Expires in 30 days",(N525-TODAY())&gt;=-31,"01 Expired last 30 days",(N525-TODAY())&gt;=-92,"02 Expired last 3 months",(N525-TODAY())&gt;=-183,"03 Expired last 6 months",(N525-TODAY())&gt;=-365,"04 Expired last 12 months",(N525-TODAY())&gt;=-547,"05 Expired last 18 months",TRUE,"06 Expired over 18 months")</f>
        <v>06 Expired over 18 months</v>
      </c>
      <c r="Q525" s="65">
        <v>15000</v>
      </c>
      <c r="R525" s="84">
        <f t="shared" si="102"/>
        <v>60000</v>
      </c>
      <c r="S525" s="77" t="str" cm="1">
        <f t="array" ref="S525">_xlfn.IFS(R525&gt;5000000,"Gold",R525&gt;=500000,"Silver",R525&gt;30000,"Bronze",TRUE,"Transactional")</f>
        <v>Bronze</v>
      </c>
      <c r="T525" s="24" t="s">
        <v>54</v>
      </c>
      <c r="U525" s="101" t="s">
        <v>116</v>
      </c>
      <c r="V525" s="101" t="s">
        <v>569</v>
      </c>
      <c r="W525" s="77" t="str">
        <f t="shared" si="101"/>
        <v>Yes</v>
      </c>
      <c r="X525" s="77" t="str">
        <f>IFERROR(_xlfn.XLOOKUP(J525&amp;"||"&amp;K525,'Mapping Ref.'!$J$2:$J$538,'Mapping Ref.'!$K$2:$K$538),"")</f>
        <v>Corporate</v>
      </c>
      <c r="Y525" s="77" t="str" cm="1">
        <f t="array" ref="Y525">_xlfn.IFS(R525&gt;2000000,"For Publication",R525&gt;100000,"PID",R525&gt;30000,"RFQ",TRUE,"Transactional")</f>
        <v>RFQ</v>
      </c>
      <c r="Z525" s="24" t="s">
        <v>149</v>
      </c>
      <c r="AA525" s="32">
        <v>24</v>
      </c>
      <c r="AB525" s="24">
        <v>24</v>
      </c>
      <c r="AC525" s="25">
        <v>43762</v>
      </c>
      <c r="AD525" s="24" t="s">
        <v>102</v>
      </c>
      <c r="AE525" s="24">
        <v>1</v>
      </c>
      <c r="AF525" s="24"/>
      <c r="AG525" s="24"/>
      <c r="AH525" s="24" t="s">
        <v>60</v>
      </c>
      <c r="AI525" s="24"/>
      <c r="AJ525" s="24" t="s">
        <v>60</v>
      </c>
      <c r="AK525" s="24"/>
      <c r="AL525" s="24"/>
      <c r="AM525" s="24"/>
      <c r="AN525" s="24"/>
      <c r="AO525" s="24">
        <v>0</v>
      </c>
      <c r="AP525" s="24" t="s">
        <v>60</v>
      </c>
      <c r="AQ525" s="24"/>
      <c r="AR525" s="24"/>
      <c r="AS525" s="89">
        <f t="shared" si="105"/>
        <v>48</v>
      </c>
      <c r="AT525" s="24" t="s">
        <v>2246</v>
      </c>
    </row>
    <row r="526" spans="1:46" x14ac:dyDescent="0.5">
      <c r="A526" s="24">
        <v>595</v>
      </c>
      <c r="B526" s="24"/>
      <c r="C526" s="24"/>
      <c r="D526" s="24" t="s">
        <v>2249</v>
      </c>
      <c r="E526" s="24" t="s">
        <v>2250</v>
      </c>
      <c r="F526" s="77" t="str">
        <f t="shared" si="100"/>
        <v>VARITECH SYSTEMS LTD</v>
      </c>
      <c r="G526" s="24" t="s">
        <v>2251</v>
      </c>
      <c r="H526" s="24" t="s">
        <v>1691</v>
      </c>
      <c r="I526" s="24" t="s">
        <v>1691</v>
      </c>
      <c r="J526" s="24" t="s">
        <v>107</v>
      </c>
      <c r="K526" s="24" t="s">
        <v>1519</v>
      </c>
      <c r="L526" s="25">
        <v>43763</v>
      </c>
      <c r="M526" s="25">
        <v>44281</v>
      </c>
      <c r="N526" s="81">
        <f t="shared" si="103"/>
        <v>44646</v>
      </c>
      <c r="O526" s="77" t="str">
        <f t="shared" ca="1" si="104"/>
        <v>Expired</v>
      </c>
      <c r="P526" s="77" t="str" cm="1">
        <f t="array" aca="1" ref="P526" ca="1">_xlfn.IFS((N526-TODAY())&gt;=547,"06 Expires over 18 months",(N526-TODAY())&gt;=365,"05 Expires in 18 months",(N526-TODAY())&gt;=183,"04 Expires in 12 months",(N526-TODAY())&gt;=92,"03 Expires in 6 months",(N526-TODAY())&gt;=31,"02 Expires in 3 months",(N526-TODAY())&gt;=0,"01 Expires in 30 days",(N526-TODAY())&gt;=-31,"01 Expired last 30 days",(N526-TODAY())&gt;=-92,"02 Expired last 3 months",(N526-TODAY())&gt;=-183,"03 Expired last 6 months",(N526-TODAY())&gt;=-365,"04 Expired last 12 months",(N526-TODAY())&gt;=-547,"05 Expired last 18 months",TRUE,"06 Expired over 18 months")</f>
        <v>06 Expired over 18 months</v>
      </c>
      <c r="Q526" s="65">
        <v>3000</v>
      </c>
      <c r="R526" s="84">
        <f t="shared" si="102"/>
        <v>7250</v>
      </c>
      <c r="S526" s="77" t="str" cm="1">
        <f t="array" ref="S526">_xlfn.IFS(R526&gt;5000000,"Gold",R526&gt;=500000,"Silver",R526&gt;30000,"Bronze",TRUE,"Transactional")</f>
        <v>Transactional</v>
      </c>
      <c r="T526" s="24" t="s">
        <v>54</v>
      </c>
      <c r="U526" s="101" t="s">
        <v>208</v>
      </c>
      <c r="V526" s="101" t="s">
        <v>209</v>
      </c>
      <c r="W526" s="77" t="str">
        <f t="shared" si="101"/>
        <v>Yes</v>
      </c>
      <c r="X526" s="77" t="str">
        <f>IFERROR(_xlfn.XLOOKUP(J526&amp;"||"&amp;K526,'Mapping Ref.'!$J$2:$J$538,'Mapping Ref.'!$K$2:$K$538),"")</f>
        <v>Construction &amp; Estates</v>
      </c>
      <c r="Y526" s="77" t="str" cm="1">
        <f t="array" ref="Y526">_xlfn.IFS(R526&gt;2000000,"For Publication",R526&gt;100000,"PID",R526&gt;30000,"RFQ",TRUE,"Transactional")</f>
        <v>Transactional</v>
      </c>
      <c r="Z526" s="24" t="s">
        <v>101</v>
      </c>
      <c r="AA526" s="32">
        <v>18</v>
      </c>
      <c r="AB526" s="24">
        <v>12</v>
      </c>
      <c r="AC526" s="25">
        <v>43763</v>
      </c>
      <c r="AD526" s="24" t="s">
        <v>58</v>
      </c>
      <c r="AE526" s="24"/>
      <c r="AF526" s="24"/>
      <c r="AG526" s="24"/>
      <c r="AH526" s="24" t="s">
        <v>60</v>
      </c>
      <c r="AI526" s="24"/>
      <c r="AJ526" s="24" t="s">
        <v>60</v>
      </c>
      <c r="AK526" s="24"/>
      <c r="AL526" s="24"/>
      <c r="AM526" s="24"/>
      <c r="AN526" s="24"/>
      <c r="AO526" s="24">
        <v>0</v>
      </c>
      <c r="AP526" s="24" t="s">
        <v>60</v>
      </c>
      <c r="AQ526" s="24"/>
      <c r="AR526" s="24"/>
      <c r="AS526" s="89">
        <f t="shared" si="105"/>
        <v>29</v>
      </c>
      <c r="AT526" s="24" t="s">
        <v>2252</v>
      </c>
    </row>
    <row r="527" spans="1:46" x14ac:dyDescent="0.5">
      <c r="A527" s="24">
        <v>596</v>
      </c>
      <c r="B527" s="24"/>
      <c r="C527" s="24"/>
      <c r="D527" s="24" t="s">
        <v>2253</v>
      </c>
      <c r="E527" s="24" t="s">
        <v>2254</v>
      </c>
      <c r="F527" s="77" t="str">
        <f t="shared" si="100"/>
        <v>REVIEW CONSULTING LTD</v>
      </c>
      <c r="G527" s="24" t="s">
        <v>2255</v>
      </c>
      <c r="H527" s="24" t="s">
        <v>2196</v>
      </c>
      <c r="I527" s="24" t="s">
        <v>2196</v>
      </c>
      <c r="J527" s="24" t="s">
        <v>190</v>
      </c>
      <c r="K527" s="24" t="s">
        <v>755</v>
      </c>
      <c r="L527" s="25">
        <v>43669</v>
      </c>
      <c r="M527" s="25">
        <v>43921</v>
      </c>
      <c r="N527" s="81">
        <f t="shared" si="103"/>
        <v>43921</v>
      </c>
      <c r="O527" s="77" t="str">
        <f t="shared" ca="1" si="104"/>
        <v>Expired</v>
      </c>
      <c r="P527" s="77" t="str" cm="1">
        <f t="array" aca="1" ref="P527" ca="1">_xlfn.IFS((N527-TODAY())&gt;=547,"06 Expires over 18 months",(N527-TODAY())&gt;=365,"05 Expires in 18 months",(N527-TODAY())&gt;=183,"04 Expires in 12 months",(N527-TODAY())&gt;=92,"03 Expires in 6 months",(N527-TODAY())&gt;=31,"02 Expires in 3 months",(N527-TODAY())&gt;=0,"01 Expires in 30 days",(N527-TODAY())&gt;=-31,"01 Expired last 30 days",(N527-TODAY())&gt;=-92,"02 Expired last 3 months",(N527-TODAY())&gt;=-183,"03 Expired last 6 months",(N527-TODAY())&gt;=-365,"04 Expired last 12 months",(N527-TODAY())&gt;=-547,"05 Expired last 18 months",TRUE,"06 Expired over 18 months")</f>
        <v>06 Expired over 18 months</v>
      </c>
      <c r="Q527" s="65">
        <v>12000</v>
      </c>
      <c r="R527" s="84">
        <f t="shared" si="102"/>
        <v>12000</v>
      </c>
      <c r="S527" s="77" t="str" cm="1">
        <f t="array" ref="S527">_xlfn.IFS(R527&gt;5000000,"Gold",R527&gt;=500000,"Silver",R527&gt;30000,"Bronze",TRUE,"Transactional")</f>
        <v>Transactional</v>
      </c>
      <c r="T527" s="24" t="s">
        <v>54</v>
      </c>
      <c r="U527" s="101" t="s">
        <v>190</v>
      </c>
      <c r="V527" s="101" t="s">
        <v>1742</v>
      </c>
      <c r="W527" s="77" t="str">
        <f t="shared" si="101"/>
        <v>No</v>
      </c>
      <c r="X527" s="77" t="str">
        <f>IFERROR(_xlfn.XLOOKUP(J527&amp;"||"&amp;K527,'Mapping Ref.'!$J$2:$J$538,'Mapping Ref.'!$K$2:$K$538),"")</f>
        <v>Childrens &amp; Adults</v>
      </c>
      <c r="Y527" s="77" t="str" cm="1">
        <f t="array" ref="Y527">_xlfn.IFS(R527&gt;2000000,"For Publication",R527&gt;100000,"PID",R527&gt;30000,"RFQ",TRUE,"Transactional")</f>
        <v>Transactional</v>
      </c>
      <c r="Z527" s="24" t="s">
        <v>101</v>
      </c>
      <c r="AA527" s="32">
        <v>8</v>
      </c>
      <c r="AB527" s="24">
        <v>0</v>
      </c>
      <c r="AC527" s="25">
        <v>43763</v>
      </c>
      <c r="AD527" s="24" t="s">
        <v>58</v>
      </c>
      <c r="AE527" s="24"/>
      <c r="AF527" s="24"/>
      <c r="AG527" s="24"/>
      <c r="AH527" s="24" t="s">
        <v>60</v>
      </c>
      <c r="AI527" s="24"/>
      <c r="AJ527" s="24" t="s">
        <v>60</v>
      </c>
      <c r="AK527" s="24"/>
      <c r="AL527" s="24"/>
      <c r="AM527" s="24"/>
      <c r="AN527" s="24"/>
      <c r="AO527" s="24"/>
      <c r="AP527" s="24" t="s">
        <v>60</v>
      </c>
      <c r="AQ527" s="24"/>
      <c r="AR527" s="24"/>
      <c r="AS527" s="89">
        <f t="shared" si="105"/>
        <v>8</v>
      </c>
      <c r="AT527" s="24" t="s">
        <v>2256</v>
      </c>
    </row>
    <row r="528" spans="1:46" x14ac:dyDescent="0.5">
      <c r="A528" s="24">
        <v>597</v>
      </c>
      <c r="B528" s="24"/>
      <c r="C528" s="24"/>
      <c r="D528" s="24" t="s">
        <v>2257</v>
      </c>
      <c r="E528" s="24" t="s">
        <v>2258</v>
      </c>
      <c r="F528" s="77" t="str">
        <f t="shared" si="100"/>
        <v>HENDRIX HAMMOND</v>
      </c>
      <c r="G528" s="24" t="s">
        <v>2257</v>
      </c>
      <c r="H528" s="24" t="s">
        <v>1041</v>
      </c>
      <c r="I528" s="24" t="s">
        <v>1041</v>
      </c>
      <c r="J528" s="24" t="s">
        <v>190</v>
      </c>
      <c r="K528" s="24" t="s">
        <v>2234</v>
      </c>
      <c r="L528" s="25">
        <v>43766</v>
      </c>
      <c r="M528" s="25">
        <v>44135</v>
      </c>
      <c r="N528" s="81">
        <f t="shared" si="103"/>
        <v>44135</v>
      </c>
      <c r="O528" s="77" t="str">
        <f t="shared" ca="1" si="104"/>
        <v>Expired</v>
      </c>
      <c r="P528" s="77" t="str" cm="1">
        <f t="array" aca="1" ref="P528" ca="1">_xlfn.IFS((N528-TODAY())&gt;=547,"06 Expires over 18 months",(N528-TODAY())&gt;=365,"05 Expires in 18 months",(N528-TODAY())&gt;=183,"04 Expires in 12 months",(N528-TODAY())&gt;=92,"03 Expires in 6 months",(N528-TODAY())&gt;=31,"02 Expires in 3 months",(N528-TODAY())&gt;=0,"01 Expires in 30 days",(N528-TODAY())&gt;=-31,"01 Expired last 30 days",(N528-TODAY())&gt;=-92,"02 Expired last 3 months",(N528-TODAY())&gt;=-183,"03 Expired last 6 months",(N528-TODAY())&gt;=-365,"04 Expired last 12 months",(N528-TODAY())&gt;=-547,"05 Expired last 18 months",TRUE,"06 Expired over 18 months")</f>
        <v>06 Expired over 18 months</v>
      </c>
      <c r="Q528" s="65">
        <v>2220</v>
      </c>
      <c r="R528" s="84">
        <f t="shared" si="102"/>
        <v>2220</v>
      </c>
      <c r="S528" s="77" t="str" cm="1">
        <f t="array" ref="S528">_xlfn.IFS(R528&gt;5000000,"Gold",R528&gt;=500000,"Silver",R528&gt;30000,"Bronze",TRUE,"Transactional")</f>
        <v>Transactional</v>
      </c>
      <c r="T528" s="24" t="s">
        <v>54</v>
      </c>
      <c r="U528" s="101" t="s">
        <v>84</v>
      </c>
      <c r="V528" s="101" t="s">
        <v>157</v>
      </c>
      <c r="W528" s="77" t="str">
        <f t="shared" si="101"/>
        <v>No</v>
      </c>
      <c r="X528" s="77" t="str">
        <f>IFERROR(_xlfn.XLOOKUP(J528&amp;"||"&amp;K528,'Mapping Ref.'!$J$2:$J$538,'Mapping Ref.'!$K$2:$K$538),"")</f>
        <v>Childrens &amp; Adults</v>
      </c>
      <c r="Y528" s="77" t="str" cm="1">
        <f t="array" ref="Y528">_xlfn.IFS(R528&gt;2000000,"For Publication",R528&gt;100000,"PID",R528&gt;30000,"RFQ",TRUE,"Transactional")</f>
        <v>Transactional</v>
      </c>
      <c r="Z528" s="24" t="s">
        <v>86</v>
      </c>
      <c r="AA528" s="32">
        <v>12</v>
      </c>
      <c r="AB528" s="24">
        <v>0</v>
      </c>
      <c r="AC528" s="25">
        <v>43766</v>
      </c>
      <c r="AD528" s="24" t="s">
        <v>58</v>
      </c>
      <c r="AE528" s="24"/>
      <c r="AF528" s="24"/>
      <c r="AG528" s="24"/>
      <c r="AH528" s="24" t="s">
        <v>59</v>
      </c>
      <c r="AI528" s="24"/>
      <c r="AJ528" s="24" t="s">
        <v>59</v>
      </c>
      <c r="AK528" s="24"/>
      <c r="AL528" s="24"/>
      <c r="AM528" s="24"/>
      <c r="AN528" s="24"/>
      <c r="AO528" s="24">
        <v>0</v>
      </c>
      <c r="AP528" s="24" t="s">
        <v>60</v>
      </c>
      <c r="AQ528" s="24"/>
      <c r="AR528" s="24"/>
      <c r="AS528" s="89">
        <f t="shared" si="105"/>
        <v>12</v>
      </c>
      <c r="AT528" s="24" t="s">
        <v>2259</v>
      </c>
    </row>
    <row r="529" spans="1:46" x14ac:dyDescent="0.5">
      <c r="A529" s="24">
        <v>598</v>
      </c>
      <c r="B529" s="24"/>
      <c r="C529" s="24"/>
      <c r="D529" s="24" t="s">
        <v>2260</v>
      </c>
      <c r="E529" s="24" t="s">
        <v>2261</v>
      </c>
      <c r="F529" s="77" t="str">
        <f t="shared" si="100"/>
        <v>THE TRANSPORTATION CONSULTANCY LTD</v>
      </c>
      <c r="G529" s="24" t="s">
        <v>2262</v>
      </c>
      <c r="H529" s="24" t="s">
        <v>2263</v>
      </c>
      <c r="I529" s="24" t="s">
        <v>2263</v>
      </c>
      <c r="J529" s="24" t="s">
        <v>107</v>
      </c>
      <c r="K529" s="24" t="s">
        <v>1584</v>
      </c>
      <c r="L529" s="25">
        <v>43762</v>
      </c>
      <c r="M529" s="25">
        <v>43921</v>
      </c>
      <c r="N529" s="81">
        <f t="shared" si="103"/>
        <v>43921</v>
      </c>
      <c r="O529" s="77" t="str">
        <f t="shared" ca="1" si="104"/>
        <v>Expired</v>
      </c>
      <c r="P529" s="77" t="str" cm="1">
        <f t="array" aca="1" ref="P529" ca="1">_xlfn.IFS((N529-TODAY())&gt;=547,"06 Expires over 18 months",(N529-TODAY())&gt;=365,"05 Expires in 18 months",(N529-TODAY())&gt;=183,"04 Expires in 12 months",(N529-TODAY())&gt;=92,"03 Expires in 6 months",(N529-TODAY())&gt;=31,"02 Expires in 3 months",(N529-TODAY())&gt;=0,"01 Expires in 30 days",(N529-TODAY())&gt;=-31,"01 Expired last 30 days",(N529-TODAY())&gt;=-92,"02 Expired last 3 months",(N529-TODAY())&gt;=-183,"03 Expired last 6 months",(N529-TODAY())&gt;=-365,"04 Expired last 12 months",(N529-TODAY())&gt;=-547,"05 Expired last 18 months",TRUE,"06 Expired over 18 months")</f>
        <v>06 Expired over 18 months</v>
      </c>
      <c r="Q529" s="65">
        <v>8875</v>
      </c>
      <c r="R529" s="84">
        <f t="shared" si="102"/>
        <v>8875</v>
      </c>
      <c r="S529" s="77" t="str" cm="1">
        <f t="array" ref="S529">_xlfn.IFS(R529&gt;5000000,"Gold",R529&gt;=500000,"Silver",R529&gt;30000,"Bronze",TRUE,"Transactional")</f>
        <v>Transactional</v>
      </c>
      <c r="T529" s="24" t="s">
        <v>54</v>
      </c>
      <c r="U529" s="101" t="s">
        <v>84</v>
      </c>
      <c r="V529" s="101" t="s">
        <v>727</v>
      </c>
      <c r="W529" s="77" t="str">
        <f t="shared" si="101"/>
        <v>No</v>
      </c>
      <c r="X529" s="77" t="str">
        <f>IFERROR(_xlfn.XLOOKUP(J529&amp;"||"&amp;K529,'Mapping Ref.'!$J$2:$J$538,'Mapping Ref.'!$K$2:$K$538),"")</f>
        <v>Construction &amp; Estates</v>
      </c>
      <c r="Y529" s="77" t="str" cm="1">
        <f t="array" ref="Y529">_xlfn.IFS(R529&gt;2000000,"For Publication",R529&gt;100000,"PID",R529&gt;30000,"RFQ",TRUE,"Transactional")</f>
        <v>Transactional</v>
      </c>
      <c r="Z529" s="24" t="s">
        <v>57</v>
      </c>
      <c r="AA529" s="32">
        <v>6</v>
      </c>
      <c r="AB529" s="24">
        <v>0</v>
      </c>
      <c r="AC529" s="25">
        <v>43766</v>
      </c>
      <c r="AD529" s="24" t="s">
        <v>102</v>
      </c>
      <c r="AE529" s="24"/>
      <c r="AF529" s="24"/>
      <c r="AG529" s="24"/>
      <c r="AH529" s="24" t="s">
        <v>60</v>
      </c>
      <c r="AI529" s="24"/>
      <c r="AJ529" s="24" t="s">
        <v>60</v>
      </c>
      <c r="AK529" s="24"/>
      <c r="AL529" s="24"/>
      <c r="AM529" s="24"/>
      <c r="AN529" s="24"/>
      <c r="AO529" s="24">
        <v>0</v>
      </c>
      <c r="AP529" s="24" t="s">
        <v>60</v>
      </c>
      <c r="AQ529" s="24"/>
      <c r="AR529" s="24"/>
      <c r="AS529" s="89">
        <f t="shared" si="105"/>
        <v>5</v>
      </c>
      <c r="AT529" s="24" t="s">
        <v>2264</v>
      </c>
    </row>
    <row r="530" spans="1:46" x14ac:dyDescent="0.5">
      <c r="A530" s="24">
        <v>599</v>
      </c>
      <c r="B530" s="24"/>
      <c r="C530" s="24"/>
      <c r="D530" s="24" t="s">
        <v>2265</v>
      </c>
      <c r="E530" s="24" t="s">
        <v>2266</v>
      </c>
      <c r="F530" s="77" t="str">
        <f t="shared" si="100"/>
        <v>MICROSOFT LTD T/A MICROSOFT OUT OF WARRANTY</v>
      </c>
      <c r="G530" s="24" t="s">
        <v>2267</v>
      </c>
      <c r="H530" s="24" t="s">
        <v>1330</v>
      </c>
      <c r="I530" s="24" t="s">
        <v>1330</v>
      </c>
      <c r="J530" s="24" t="s">
        <v>52</v>
      </c>
      <c r="K530" s="24" t="s">
        <v>1281</v>
      </c>
      <c r="L530" s="25">
        <v>43741</v>
      </c>
      <c r="M530" s="25">
        <v>44838</v>
      </c>
      <c r="N530" s="81">
        <f t="shared" si="103"/>
        <v>45203</v>
      </c>
      <c r="O530" s="77" t="str">
        <f t="shared" ca="1" si="104"/>
        <v>Expired</v>
      </c>
      <c r="P530" s="77" t="str" cm="1">
        <f t="array" aca="1" ref="P530" ca="1">_xlfn.IFS((N530-TODAY())&gt;=547,"06 Expires over 18 months",(N530-TODAY())&gt;=365,"05 Expires in 18 months",(N530-TODAY())&gt;=183,"04 Expires in 12 months",(N530-TODAY())&gt;=92,"03 Expires in 6 months",(N530-TODAY())&gt;=31,"02 Expires in 3 months",(N530-TODAY())&gt;=0,"01 Expires in 30 days",(N530-TODAY())&gt;=-31,"01 Expired last 30 days",(N530-TODAY())&gt;=-92,"02 Expired last 3 months",(N530-TODAY())&gt;=-183,"03 Expired last 6 months",(N530-TODAY())&gt;=-365,"04 Expired last 12 months",(N530-TODAY())&gt;=-547,"05 Expired last 18 months",TRUE,"06 Expired over 18 months")</f>
        <v>06 Expired over 18 months</v>
      </c>
      <c r="Q530" s="65">
        <v>59940</v>
      </c>
      <c r="R530" s="84">
        <f t="shared" si="102"/>
        <v>239760</v>
      </c>
      <c r="S530" s="77" t="str" cm="1">
        <f t="array" ref="S530">_xlfn.IFS(R530&gt;5000000,"Gold",R530&gt;=500000,"Silver",R530&gt;30000,"Bronze",TRUE,"Transactional")</f>
        <v>Bronze</v>
      </c>
      <c r="T530" s="24" t="s">
        <v>54</v>
      </c>
      <c r="U530" s="101" t="s">
        <v>116</v>
      </c>
      <c r="V530" s="101" t="s">
        <v>2268</v>
      </c>
      <c r="W530" s="77" t="str">
        <f t="shared" si="101"/>
        <v>Yes</v>
      </c>
      <c r="X530" s="77" t="str">
        <f>IFERROR(_xlfn.XLOOKUP(J530&amp;"||"&amp;K530,'Mapping Ref.'!$J$2:$J$538,'Mapping Ref.'!$K$2:$K$538),"")</f>
        <v>ICT</v>
      </c>
      <c r="Y530" s="77" t="str" cm="1">
        <f t="array" ref="Y530">_xlfn.IFS(R530&gt;2000000,"For Publication",R530&gt;100000,"PID",R530&gt;30000,"RFQ",TRUE,"Transactional")</f>
        <v>PID</v>
      </c>
      <c r="Z530" s="24" t="s">
        <v>101</v>
      </c>
      <c r="AA530" s="32">
        <v>36</v>
      </c>
      <c r="AB530" s="24">
        <v>12</v>
      </c>
      <c r="AC530" s="25">
        <v>43767</v>
      </c>
      <c r="AD530" s="24" t="s">
        <v>58</v>
      </c>
      <c r="AE530" s="24"/>
      <c r="AF530" s="24"/>
      <c r="AG530" s="24"/>
      <c r="AH530" s="24" t="s">
        <v>60</v>
      </c>
      <c r="AI530" s="24"/>
      <c r="AJ530" s="24" t="s">
        <v>60</v>
      </c>
      <c r="AK530" s="24"/>
      <c r="AL530" s="24"/>
      <c r="AM530" s="24"/>
      <c r="AN530" s="24"/>
      <c r="AO530" s="24">
        <v>0</v>
      </c>
      <c r="AP530" s="24" t="s">
        <v>60</v>
      </c>
      <c r="AQ530" s="24"/>
      <c r="AR530" s="24"/>
      <c r="AS530" s="89">
        <f t="shared" si="105"/>
        <v>48</v>
      </c>
      <c r="AT530" s="24" t="s">
        <v>2269</v>
      </c>
    </row>
    <row r="531" spans="1:46" x14ac:dyDescent="0.5">
      <c r="A531" s="24">
        <v>600</v>
      </c>
      <c r="B531" s="24"/>
      <c r="C531" s="24"/>
      <c r="D531" s="24" t="s">
        <v>2270</v>
      </c>
      <c r="E531" s="24" t="s">
        <v>2271</v>
      </c>
      <c r="F531" s="77" t="str">
        <f t="shared" si="100"/>
        <v>JMG MANAGEMENT COMPANY T/A WEST LONDON ART FACTORY</v>
      </c>
      <c r="G531" s="24" t="s">
        <v>2272</v>
      </c>
      <c r="H531" s="24" t="s">
        <v>2187</v>
      </c>
      <c r="I531" s="24" t="s">
        <v>2187</v>
      </c>
      <c r="J531" s="24" t="s">
        <v>107</v>
      </c>
      <c r="K531" s="24" t="s">
        <v>1593</v>
      </c>
      <c r="L531" s="25">
        <v>43767</v>
      </c>
      <c r="M531" s="25">
        <v>44498</v>
      </c>
      <c r="N531" s="81">
        <f t="shared" si="103"/>
        <v>45228</v>
      </c>
      <c r="O531" s="77" t="str">
        <f t="shared" ca="1" si="104"/>
        <v>Expired</v>
      </c>
      <c r="P531" s="77" t="str" cm="1">
        <f t="array" aca="1" ref="P531" ca="1">_xlfn.IFS((N531-TODAY())&gt;=547,"06 Expires over 18 months",(N531-TODAY())&gt;=365,"05 Expires in 18 months",(N531-TODAY())&gt;=183,"04 Expires in 12 months",(N531-TODAY())&gt;=92,"03 Expires in 6 months",(N531-TODAY())&gt;=31,"02 Expires in 3 months",(N531-TODAY())&gt;=0,"01 Expires in 30 days",(N531-TODAY())&gt;=-31,"01 Expired last 30 days",(N531-TODAY())&gt;=-92,"02 Expired last 3 months",(N531-TODAY())&gt;=-183,"03 Expired last 6 months",(N531-TODAY())&gt;=-365,"04 Expired last 12 months",(N531-TODAY())&gt;=-547,"05 Expired last 18 months",TRUE,"06 Expired over 18 months")</f>
        <v>06 Expired over 18 months</v>
      </c>
      <c r="Q531" s="65">
        <v>10000</v>
      </c>
      <c r="R531" s="84">
        <f t="shared" si="102"/>
        <v>40000</v>
      </c>
      <c r="S531" s="77" t="str" cm="1">
        <f t="array" ref="S531">_xlfn.IFS(R531&gt;5000000,"Gold",R531&gt;=500000,"Silver",R531&gt;30000,"Bronze",TRUE,"Transactional")</f>
        <v>Bronze</v>
      </c>
      <c r="T531" s="24" t="s">
        <v>54</v>
      </c>
      <c r="U531" s="101" t="s">
        <v>99</v>
      </c>
      <c r="V531" s="101" t="s">
        <v>100</v>
      </c>
      <c r="W531" s="77" t="str">
        <f t="shared" si="101"/>
        <v>Yes</v>
      </c>
      <c r="X531" s="77" t="str">
        <f>IFERROR(_xlfn.XLOOKUP(J531&amp;"||"&amp;K531,'Mapping Ref.'!$J$2:$J$538,'Mapping Ref.'!$K$2:$K$538),"")</f>
        <v>Construction &amp; Estates</v>
      </c>
      <c r="Y531" s="77" t="str" cm="1">
        <f t="array" ref="Y531">_xlfn.IFS(R531&gt;2000000,"For Publication",R531&gt;100000,"PID",R531&gt;30000,"RFQ",TRUE,"Transactional")</f>
        <v>RFQ</v>
      </c>
      <c r="Z531" s="24" t="s">
        <v>101</v>
      </c>
      <c r="AA531" s="32">
        <v>24</v>
      </c>
      <c r="AB531" s="24">
        <v>24</v>
      </c>
      <c r="AC531" s="25">
        <v>43767</v>
      </c>
      <c r="AD531" s="24" t="s">
        <v>58</v>
      </c>
      <c r="AE531" s="24"/>
      <c r="AF531" s="24"/>
      <c r="AG531" s="24"/>
      <c r="AH531" s="24" t="s">
        <v>59</v>
      </c>
      <c r="AI531" s="24"/>
      <c r="AJ531" s="24" t="s">
        <v>60</v>
      </c>
      <c r="AK531" s="24"/>
      <c r="AL531" s="24"/>
      <c r="AM531" s="24"/>
      <c r="AN531" s="24"/>
      <c r="AO531" s="24">
        <v>0</v>
      </c>
      <c r="AP531" s="24" t="s">
        <v>60</v>
      </c>
      <c r="AQ531" s="24"/>
      <c r="AR531" s="24"/>
      <c r="AS531" s="89">
        <f t="shared" si="105"/>
        <v>48</v>
      </c>
      <c r="AT531" s="24" t="s">
        <v>2273</v>
      </c>
    </row>
    <row r="532" spans="1:46" x14ac:dyDescent="0.5">
      <c r="A532" s="24">
        <v>601</v>
      </c>
      <c r="B532" s="24"/>
      <c r="C532" s="24"/>
      <c r="D532" s="24" t="s">
        <v>2274</v>
      </c>
      <c r="E532" s="24" t="s">
        <v>2275</v>
      </c>
      <c r="F532" s="77" t="str">
        <f t="shared" si="100"/>
        <v>CCS MEDIA LIMITED</v>
      </c>
      <c r="G532" s="24" t="s">
        <v>2276</v>
      </c>
      <c r="H532" s="24" t="s">
        <v>1330</v>
      </c>
      <c r="I532" s="24" t="s">
        <v>1330</v>
      </c>
      <c r="J532" s="24" t="s">
        <v>52</v>
      </c>
      <c r="K532" s="24" t="s">
        <v>1281</v>
      </c>
      <c r="L532" s="25">
        <v>43768</v>
      </c>
      <c r="M532" s="25">
        <v>44864</v>
      </c>
      <c r="N532" s="81">
        <f t="shared" si="103"/>
        <v>45960</v>
      </c>
      <c r="O532" s="77" t="str">
        <f t="shared" ca="1" si="104"/>
        <v>Expired</v>
      </c>
      <c r="P532" s="77" t="str" cm="1">
        <f t="array" aca="1" ref="P532" ca="1">_xlfn.IFS((N532-TODAY())&gt;=547,"06 Expires over 18 months",(N532-TODAY())&gt;=365,"05 Expires in 18 months",(N532-TODAY())&gt;=183,"04 Expires in 12 months",(N532-TODAY())&gt;=92,"03 Expires in 6 months",(N532-TODAY())&gt;=31,"02 Expires in 3 months",(N532-TODAY())&gt;=0,"01 Expires in 30 days",(N532-TODAY())&gt;=-31,"01 Expired last 30 days",(N532-TODAY())&gt;=-92,"02 Expired last 3 months",(N532-TODAY())&gt;=-183,"03 Expired last 6 months",(N532-TODAY())&gt;=-365,"04 Expired last 12 months",(N532-TODAY())&gt;=-547,"05 Expired last 18 months",TRUE,"06 Expired over 18 months")</f>
        <v>04 Expired last 12 months</v>
      </c>
      <c r="Q532" s="65">
        <v>40000</v>
      </c>
      <c r="R532" s="84">
        <f t="shared" si="102"/>
        <v>240000</v>
      </c>
      <c r="S532" s="77" t="str" cm="1">
        <f t="array" ref="S532">_xlfn.IFS(R532&gt;5000000,"Gold",R532&gt;=500000,"Silver",R532&gt;30000,"Bronze",TRUE,"Transactional")</f>
        <v>Bronze</v>
      </c>
      <c r="T532" s="24" t="s">
        <v>122</v>
      </c>
      <c r="U532" s="101" t="s">
        <v>116</v>
      </c>
      <c r="V532" s="101" t="s">
        <v>569</v>
      </c>
      <c r="W532" s="77" t="str">
        <f t="shared" si="101"/>
        <v>Yes</v>
      </c>
      <c r="X532" s="77" t="str">
        <f>IFERROR(_xlfn.XLOOKUP(J532&amp;"||"&amp;K532,'Mapping Ref.'!$J$2:$J$538,'Mapping Ref.'!$K$2:$K$538),"")</f>
        <v>ICT</v>
      </c>
      <c r="Y532" s="77" t="str" cm="1">
        <f t="array" ref="Y532">_xlfn.IFS(R532&gt;2000000,"For Publication",R532&gt;100000,"PID",R532&gt;30000,"RFQ",TRUE,"Transactional")</f>
        <v>PID</v>
      </c>
      <c r="Z532" s="24" t="s">
        <v>2277</v>
      </c>
      <c r="AA532" s="32">
        <v>36</v>
      </c>
      <c r="AB532" s="24">
        <v>36</v>
      </c>
      <c r="AC532" s="25">
        <v>43768</v>
      </c>
      <c r="AD532" s="24" t="s">
        <v>58</v>
      </c>
      <c r="AE532" s="24"/>
      <c r="AF532" s="24"/>
      <c r="AG532" s="24"/>
      <c r="AH532" s="24" t="s">
        <v>60</v>
      </c>
      <c r="AI532" s="24"/>
      <c r="AJ532" s="24" t="s">
        <v>60</v>
      </c>
      <c r="AK532" s="24"/>
      <c r="AL532" s="24"/>
      <c r="AM532" s="24"/>
      <c r="AN532" s="24"/>
      <c r="AO532" s="24">
        <v>0</v>
      </c>
      <c r="AP532" s="24" t="s">
        <v>60</v>
      </c>
      <c r="AQ532" s="24"/>
      <c r="AR532" s="24"/>
      <c r="AS532" s="89">
        <f t="shared" si="105"/>
        <v>72</v>
      </c>
      <c r="AT532" s="24" t="s">
        <v>2278</v>
      </c>
    </row>
    <row r="533" spans="1:46" x14ac:dyDescent="0.5">
      <c r="A533" s="24">
        <v>602</v>
      </c>
      <c r="B533" s="24"/>
      <c r="C533" s="24"/>
      <c r="D533" s="24" t="s">
        <v>2279</v>
      </c>
      <c r="E533" s="24" t="s">
        <v>2280</v>
      </c>
      <c r="F533" s="77" t="str">
        <f t="shared" si="100"/>
        <v>Léonie Cowen &amp; Associates</v>
      </c>
      <c r="G533" s="24" t="s">
        <v>2281</v>
      </c>
      <c r="H533" s="24" t="s">
        <v>2034</v>
      </c>
      <c r="I533" s="24" t="s">
        <v>1923</v>
      </c>
      <c r="J533" s="24" t="s">
        <v>1312</v>
      </c>
      <c r="K533" s="24" t="s">
        <v>1109</v>
      </c>
      <c r="L533" s="25">
        <v>43773</v>
      </c>
      <c r="M533" s="25">
        <v>43921</v>
      </c>
      <c r="N533" s="81">
        <f t="shared" si="103"/>
        <v>44104</v>
      </c>
      <c r="O533" s="77" t="str">
        <f t="shared" ca="1" si="104"/>
        <v>Expired</v>
      </c>
      <c r="P533" s="77" t="str" cm="1">
        <f t="array" aca="1" ref="P533" ca="1">_xlfn.IFS((N533-TODAY())&gt;=547,"06 Expires over 18 months",(N533-TODAY())&gt;=365,"05 Expires in 18 months",(N533-TODAY())&gt;=183,"04 Expires in 12 months",(N533-TODAY())&gt;=92,"03 Expires in 6 months",(N533-TODAY())&gt;=31,"02 Expires in 3 months",(N533-TODAY())&gt;=0,"01 Expires in 30 days",(N533-TODAY())&gt;=-31,"01 Expired last 30 days",(N533-TODAY())&gt;=-92,"02 Expired last 3 months",(N533-TODAY())&gt;=-183,"03 Expired last 6 months",(N533-TODAY())&gt;=-365,"04 Expired last 12 months",(N533-TODAY())&gt;=-547,"05 Expired last 18 months",TRUE,"06 Expired over 18 months")</f>
        <v>06 Expired over 18 months</v>
      </c>
      <c r="Q533" s="65">
        <v>5000</v>
      </c>
      <c r="R533" s="84">
        <f t="shared" si="102"/>
        <v>5000</v>
      </c>
      <c r="S533" s="77" t="str" cm="1">
        <f t="array" ref="S533">_xlfn.IFS(R533&gt;5000000,"Gold",R533&gt;=500000,"Silver",R533&gt;30000,"Bronze",TRUE,"Transactional")</f>
        <v>Transactional</v>
      </c>
      <c r="T533" s="24" t="s">
        <v>54</v>
      </c>
      <c r="U533" s="101" t="s">
        <v>455</v>
      </c>
      <c r="V533" s="101" t="s">
        <v>822</v>
      </c>
      <c r="W533" s="77" t="str">
        <f t="shared" si="101"/>
        <v>Yes</v>
      </c>
      <c r="X533" s="77" t="str">
        <f>IFERROR(_xlfn.XLOOKUP(J533&amp;"||"&amp;K533,'Mapping Ref.'!$J$2:$J$538,'Mapping Ref.'!$K$2:$K$538),"")</f>
        <v>Corporate</v>
      </c>
      <c r="Y533" s="77" t="str" cm="1">
        <f t="array" ref="Y533">_xlfn.IFS(R533&gt;2000000,"For Publication",R533&gt;100000,"PID",R533&gt;30000,"RFQ",TRUE,"Transactional")</f>
        <v>Transactional</v>
      </c>
      <c r="Z533" s="24" t="s">
        <v>86</v>
      </c>
      <c r="AA533" s="32">
        <v>5</v>
      </c>
      <c r="AB533" s="24">
        <v>6</v>
      </c>
      <c r="AC533" s="25">
        <v>43768</v>
      </c>
      <c r="AD533" s="24" t="s">
        <v>661</v>
      </c>
      <c r="AE533" s="24"/>
      <c r="AF533" s="24"/>
      <c r="AG533" s="24"/>
      <c r="AH533" s="24" t="s">
        <v>60</v>
      </c>
      <c r="AI533" s="24"/>
      <c r="AJ533" s="24" t="s">
        <v>60</v>
      </c>
      <c r="AK533" s="24"/>
      <c r="AL533" s="24"/>
      <c r="AM533" s="24"/>
      <c r="AN533" s="24"/>
      <c r="AO533" s="24"/>
      <c r="AP533" s="24" t="s">
        <v>60</v>
      </c>
      <c r="AQ533" s="24"/>
      <c r="AR533" s="24"/>
      <c r="AS533" s="89">
        <f t="shared" si="105"/>
        <v>10</v>
      </c>
      <c r="AT533" s="24" t="s">
        <v>2281</v>
      </c>
    </row>
    <row r="534" spans="1:46" x14ac:dyDescent="0.5">
      <c r="A534" s="24">
        <v>603</v>
      </c>
      <c r="B534" s="24"/>
      <c r="C534" s="24"/>
      <c r="D534" s="24" t="s">
        <v>2282</v>
      </c>
      <c r="E534" s="24" t="s">
        <v>2283</v>
      </c>
      <c r="F534" s="77" t="str">
        <f t="shared" si="100"/>
        <v>POPPLESTON ALLEN</v>
      </c>
      <c r="G534" s="24" t="s">
        <v>2284</v>
      </c>
      <c r="H534" s="24" t="s">
        <v>972</v>
      </c>
      <c r="I534" s="24" t="s">
        <v>972</v>
      </c>
      <c r="J534" s="24" t="s">
        <v>107</v>
      </c>
      <c r="K534" s="24" t="s">
        <v>973</v>
      </c>
      <c r="L534" s="25">
        <v>43739</v>
      </c>
      <c r="M534" s="25">
        <v>44104</v>
      </c>
      <c r="N534" s="81">
        <f t="shared" si="103"/>
        <v>44469</v>
      </c>
      <c r="O534" s="77" t="str">
        <f t="shared" ca="1" si="104"/>
        <v>Expired</v>
      </c>
      <c r="P534" s="77" t="str" cm="1">
        <f t="array" aca="1" ref="P534" ca="1">_xlfn.IFS((N534-TODAY())&gt;=547,"06 Expires over 18 months",(N534-TODAY())&gt;=365,"05 Expires in 18 months",(N534-TODAY())&gt;=183,"04 Expires in 12 months",(N534-TODAY())&gt;=92,"03 Expires in 6 months",(N534-TODAY())&gt;=31,"02 Expires in 3 months",(N534-TODAY())&gt;=0,"01 Expires in 30 days",(N534-TODAY())&gt;=-31,"01 Expired last 30 days",(N534-TODAY())&gt;=-92,"02 Expired last 3 months",(N534-TODAY())&gt;=-183,"03 Expired last 6 months",(N534-TODAY())&gt;=-365,"04 Expired last 12 months",(N534-TODAY())&gt;=-547,"05 Expired last 18 months",TRUE,"06 Expired over 18 months")</f>
        <v>06 Expired over 18 months</v>
      </c>
      <c r="Q534" s="65">
        <v>2000</v>
      </c>
      <c r="R534" s="84">
        <f t="shared" si="102"/>
        <v>3833.3333333333335</v>
      </c>
      <c r="S534" s="77" t="str" cm="1">
        <f t="array" ref="S534">_xlfn.IFS(R534&gt;5000000,"Gold",R534&gt;=500000,"Silver",R534&gt;30000,"Bronze",TRUE,"Transactional")</f>
        <v>Transactional</v>
      </c>
      <c r="T534" s="24" t="s">
        <v>54</v>
      </c>
      <c r="U534" s="101" t="s">
        <v>237</v>
      </c>
      <c r="V534" s="101" t="s">
        <v>566</v>
      </c>
      <c r="W534" s="77" t="str">
        <f t="shared" si="101"/>
        <v>Yes</v>
      </c>
      <c r="X534" s="77" t="str">
        <f>IFERROR(_xlfn.XLOOKUP(J534&amp;"||"&amp;K534,'Mapping Ref.'!$J$2:$J$538,'Mapping Ref.'!$K$2:$K$538),"")</f>
        <v>Construction &amp; Estates</v>
      </c>
      <c r="Y534" s="77" t="str" cm="1">
        <f t="array" ref="Y534">_xlfn.IFS(R534&gt;2000000,"For Publication",R534&gt;100000,"PID",R534&gt;30000,"RFQ",TRUE,"Transactional")</f>
        <v>Transactional</v>
      </c>
      <c r="Z534" s="24" t="s">
        <v>86</v>
      </c>
      <c r="AA534" s="32">
        <v>12</v>
      </c>
      <c r="AB534" s="24">
        <v>12</v>
      </c>
      <c r="AC534" s="25">
        <v>43768</v>
      </c>
      <c r="AD534" s="24" t="s">
        <v>58</v>
      </c>
      <c r="AE534" s="24">
        <v>28473</v>
      </c>
      <c r="AF534" s="24"/>
      <c r="AG534" s="24"/>
      <c r="AH534" s="24" t="s">
        <v>59</v>
      </c>
      <c r="AI534" s="24"/>
      <c r="AJ534" s="24" t="s">
        <v>60</v>
      </c>
      <c r="AK534" s="24"/>
      <c r="AL534" s="24"/>
      <c r="AM534" s="24"/>
      <c r="AN534" s="24"/>
      <c r="AO534" s="24">
        <v>0</v>
      </c>
      <c r="AP534" s="24" t="s">
        <v>60</v>
      </c>
      <c r="AQ534" s="24"/>
      <c r="AR534" s="24"/>
      <c r="AS534" s="89">
        <f t="shared" si="105"/>
        <v>23</v>
      </c>
      <c r="AT534" s="24" t="s">
        <v>2282</v>
      </c>
    </row>
    <row r="535" spans="1:46" x14ac:dyDescent="0.5">
      <c r="A535" s="24">
        <v>604</v>
      </c>
      <c r="B535" s="24"/>
      <c r="C535" s="24"/>
      <c r="D535" s="24" t="s">
        <v>2285</v>
      </c>
      <c r="E535" s="24" t="s">
        <v>2286</v>
      </c>
      <c r="F535" s="77" t="str">
        <f t="shared" si="100"/>
        <v>POLYPIPE LTD T/A NUAIRE</v>
      </c>
      <c r="G535" s="24" t="s">
        <v>2287</v>
      </c>
      <c r="H535" s="24" t="s">
        <v>972</v>
      </c>
      <c r="I535" s="24" t="s">
        <v>972</v>
      </c>
      <c r="J535" s="24" t="s">
        <v>107</v>
      </c>
      <c r="K535" s="24" t="s">
        <v>977</v>
      </c>
      <c r="L535" s="25">
        <v>43739</v>
      </c>
      <c r="M535" s="25">
        <v>44104</v>
      </c>
      <c r="N535" s="81">
        <f t="shared" si="103"/>
        <v>44469</v>
      </c>
      <c r="O535" s="77" t="str">
        <f t="shared" ca="1" si="104"/>
        <v>Expired</v>
      </c>
      <c r="P535" s="77" t="str" cm="1">
        <f t="array" aca="1" ref="P535" ca="1">_xlfn.IFS((N535-TODAY())&gt;=547,"06 Expires over 18 months",(N535-TODAY())&gt;=365,"05 Expires in 18 months",(N535-TODAY())&gt;=183,"04 Expires in 12 months",(N535-TODAY())&gt;=92,"03 Expires in 6 months",(N535-TODAY())&gt;=31,"02 Expires in 3 months",(N535-TODAY())&gt;=0,"01 Expires in 30 days",(N535-TODAY())&gt;=-31,"01 Expired last 30 days",(N535-TODAY())&gt;=-92,"02 Expired last 3 months",(N535-TODAY())&gt;=-183,"03 Expired last 6 months",(N535-TODAY())&gt;=-365,"04 Expired last 12 months",(N535-TODAY())&gt;=-547,"05 Expired last 18 months",TRUE,"06 Expired over 18 months")</f>
        <v>06 Expired over 18 months</v>
      </c>
      <c r="Q535" s="65">
        <v>5000</v>
      </c>
      <c r="R535" s="84">
        <f t="shared" si="102"/>
        <v>9583.3333333333339</v>
      </c>
      <c r="S535" s="77" t="str" cm="1">
        <f t="array" ref="S535">_xlfn.IFS(R535&gt;5000000,"Gold",R535&gt;=500000,"Silver",R535&gt;30000,"Bronze",TRUE,"Transactional")</f>
        <v>Transactional</v>
      </c>
      <c r="T535" s="24" t="s">
        <v>54</v>
      </c>
      <c r="U535" s="101" t="s">
        <v>84</v>
      </c>
      <c r="V535" s="101" t="s">
        <v>214</v>
      </c>
      <c r="W535" s="77" t="str">
        <f t="shared" si="101"/>
        <v>Yes</v>
      </c>
      <c r="X535" s="77" t="str">
        <f>IFERROR(_xlfn.XLOOKUP(J535&amp;"||"&amp;K535,'Mapping Ref.'!$J$2:$J$538,'Mapping Ref.'!$K$2:$K$538),"")</f>
        <v>Construction &amp; Estates</v>
      </c>
      <c r="Y535" s="77" t="str" cm="1">
        <f t="array" ref="Y535">_xlfn.IFS(R535&gt;2000000,"For Publication",R535&gt;100000,"PID",R535&gt;30000,"RFQ",TRUE,"Transactional")</f>
        <v>Transactional</v>
      </c>
      <c r="Z535" s="24" t="s">
        <v>86</v>
      </c>
      <c r="AA535" s="32">
        <v>12</v>
      </c>
      <c r="AB535" s="24">
        <v>12</v>
      </c>
      <c r="AC535" s="25">
        <v>43768</v>
      </c>
      <c r="AD535" s="24" t="s">
        <v>58</v>
      </c>
      <c r="AE535" s="24">
        <v>28475</v>
      </c>
      <c r="AF535" s="24"/>
      <c r="AG535" s="24"/>
      <c r="AH535" s="24" t="s">
        <v>60</v>
      </c>
      <c r="AI535" s="24"/>
      <c r="AJ535" s="24" t="s">
        <v>60</v>
      </c>
      <c r="AK535" s="24"/>
      <c r="AL535" s="24"/>
      <c r="AM535" s="24"/>
      <c r="AN535" s="24"/>
      <c r="AO535" s="24">
        <v>0</v>
      </c>
      <c r="AP535" s="24" t="s">
        <v>60</v>
      </c>
      <c r="AQ535" s="24"/>
      <c r="AR535" s="24"/>
      <c r="AS535" s="89">
        <f t="shared" si="105"/>
        <v>23</v>
      </c>
      <c r="AT535" s="24" t="s">
        <v>2288</v>
      </c>
    </row>
    <row r="536" spans="1:46" x14ac:dyDescent="0.5">
      <c r="A536" s="24">
        <v>605</v>
      </c>
      <c r="B536" s="24"/>
      <c r="C536" s="24"/>
      <c r="D536" s="24" t="s">
        <v>2289</v>
      </c>
      <c r="E536" s="24" t="s">
        <v>2290</v>
      </c>
      <c r="F536" s="77" t="str">
        <f t="shared" si="100"/>
        <v>INSIGHT MEDIA INTERNET LIMITED</v>
      </c>
      <c r="G536" s="24" t="s">
        <v>2289</v>
      </c>
      <c r="H536" s="24" t="s">
        <v>2042</v>
      </c>
      <c r="I536" s="24" t="s">
        <v>2042</v>
      </c>
      <c r="J536" s="24" t="s">
        <v>52</v>
      </c>
      <c r="K536" s="24" t="s">
        <v>116</v>
      </c>
      <c r="L536" s="25">
        <v>43769</v>
      </c>
      <c r="M536" s="25">
        <v>44500</v>
      </c>
      <c r="N536" s="81">
        <f t="shared" si="103"/>
        <v>44865</v>
      </c>
      <c r="O536" s="77" t="str">
        <f t="shared" ca="1" si="104"/>
        <v>Expired</v>
      </c>
      <c r="P536" s="77" t="str" cm="1">
        <f t="array" aca="1" ref="P536" ca="1">_xlfn.IFS((N536-TODAY())&gt;=547,"06 Expires over 18 months",(N536-TODAY())&gt;=365,"05 Expires in 18 months",(N536-TODAY())&gt;=183,"04 Expires in 12 months",(N536-TODAY())&gt;=92,"03 Expires in 6 months",(N536-TODAY())&gt;=31,"02 Expires in 3 months",(N536-TODAY())&gt;=0,"01 Expires in 30 days",(N536-TODAY())&gt;=-31,"01 Expired last 30 days",(N536-TODAY())&gt;=-92,"02 Expired last 3 months",(N536-TODAY())&gt;=-183,"03 Expired last 6 months",(N536-TODAY())&gt;=-365,"04 Expired last 12 months",(N536-TODAY())&gt;=-547,"05 Expired last 18 months",TRUE,"06 Expired over 18 months")</f>
        <v>06 Expired over 18 months</v>
      </c>
      <c r="Q536" s="65">
        <v>12000</v>
      </c>
      <c r="R536" s="84">
        <f t="shared" si="102"/>
        <v>36000</v>
      </c>
      <c r="S536" s="77" t="str" cm="1">
        <f t="array" ref="S536">_xlfn.IFS(R536&gt;5000000,"Gold",R536&gt;=500000,"Silver",R536&gt;30000,"Bronze",TRUE,"Transactional")</f>
        <v>Bronze</v>
      </c>
      <c r="T536" s="24" t="s">
        <v>54</v>
      </c>
      <c r="U536" s="101" t="s">
        <v>99</v>
      </c>
      <c r="V536" s="101" t="s">
        <v>1184</v>
      </c>
      <c r="W536" s="77" t="str">
        <f t="shared" si="101"/>
        <v>Yes</v>
      </c>
      <c r="X536" s="77" t="str">
        <f>IFERROR(_xlfn.XLOOKUP(J536&amp;"||"&amp;K536,'Mapping Ref.'!$J$2:$J$538,'Mapping Ref.'!$K$2:$K$538),"")</f>
        <v>ICT</v>
      </c>
      <c r="Y536" s="77" t="str" cm="1">
        <f t="array" ref="Y536">_xlfn.IFS(R536&gt;2000000,"For Publication",R536&gt;100000,"PID",R536&gt;30000,"RFQ",TRUE,"Transactional")</f>
        <v>RFQ</v>
      </c>
      <c r="Z536" s="24" t="s">
        <v>101</v>
      </c>
      <c r="AA536" s="32">
        <v>24</v>
      </c>
      <c r="AB536" s="24">
        <v>12</v>
      </c>
      <c r="AC536" s="25">
        <v>43769</v>
      </c>
      <c r="AD536" s="24" t="s">
        <v>102</v>
      </c>
      <c r="AE536" s="24"/>
      <c r="AF536" s="24"/>
      <c r="AG536" s="24"/>
      <c r="AH536" s="24" t="s">
        <v>60</v>
      </c>
      <c r="AI536" s="24"/>
      <c r="AJ536" s="24" t="s">
        <v>60</v>
      </c>
      <c r="AK536" s="24"/>
      <c r="AL536" s="24"/>
      <c r="AM536" s="24"/>
      <c r="AN536" s="24"/>
      <c r="AO536" s="24">
        <v>0</v>
      </c>
      <c r="AP536" s="24" t="s">
        <v>60</v>
      </c>
      <c r="AQ536" s="24"/>
      <c r="AR536" s="24"/>
      <c r="AS536" s="89">
        <f t="shared" si="105"/>
        <v>36</v>
      </c>
      <c r="AT536" s="24" t="s">
        <v>2291</v>
      </c>
    </row>
    <row r="537" spans="1:46" x14ac:dyDescent="0.5">
      <c r="A537" s="24">
        <v>606</v>
      </c>
      <c r="B537" s="24" t="s">
        <v>506</v>
      </c>
      <c r="C537" s="24"/>
      <c r="D537" s="24" t="s">
        <v>2292</v>
      </c>
      <c r="E537" s="24" t="s">
        <v>2293</v>
      </c>
      <c r="F537" s="77" t="str">
        <f t="shared" si="100"/>
        <v>APPLES AND SNAKES LTD</v>
      </c>
      <c r="G537" s="24" t="s">
        <v>2294</v>
      </c>
      <c r="H537" s="24" t="s">
        <v>1879</v>
      </c>
      <c r="I537" s="24" t="s">
        <v>1879</v>
      </c>
      <c r="J537" s="24" t="s">
        <v>107</v>
      </c>
      <c r="K537" s="24" t="s">
        <v>1880</v>
      </c>
      <c r="L537" s="25">
        <v>43773</v>
      </c>
      <c r="M537" s="25">
        <v>45965</v>
      </c>
      <c r="N537" s="81">
        <f t="shared" si="103"/>
        <v>46695</v>
      </c>
      <c r="O537" s="77" t="str">
        <f t="shared" ca="1" si="104"/>
        <v>Live</v>
      </c>
      <c r="P537" s="77" t="str" cm="1">
        <f t="array" aca="1" ref="P537" ca="1">_xlfn.IFS((N537-TODAY())&gt;=547,"06 Expires over 18 months",(N537-TODAY())&gt;=365,"05 Expires in 18 months",(N537-TODAY())&gt;=183,"04 Expires in 12 months",(N537-TODAY())&gt;=92,"03 Expires in 6 months",(N537-TODAY())&gt;=31,"02 Expires in 3 months",(N537-TODAY())&gt;=0,"01 Expires in 30 days",(N537-TODAY())&gt;=-31,"01 Expired last 30 days",(N537-TODAY())&gt;=-92,"02 Expired last 3 months",(N537-TODAY())&gt;=-183,"03 Expired last 6 months",(N537-TODAY())&gt;=-365,"04 Expired last 12 months",(N537-TODAY())&gt;=-547,"05 Expired last 18 months",TRUE,"06 Expired over 18 months")</f>
        <v>05 Expires in 18 months</v>
      </c>
      <c r="Q537" s="65">
        <v>1500</v>
      </c>
      <c r="R537" s="84">
        <f t="shared" si="102"/>
        <v>12000</v>
      </c>
      <c r="S537" s="77" t="str" cm="1">
        <f t="array" ref="S537">_xlfn.IFS(R537&gt;5000000,"Gold",R537&gt;=500000,"Silver",R537&gt;30000,"Bronze",TRUE,"Transactional")</f>
        <v>Transactional</v>
      </c>
      <c r="T537" s="24" t="s">
        <v>54</v>
      </c>
      <c r="U537" s="101" t="s">
        <v>455</v>
      </c>
      <c r="V537" s="101" t="s">
        <v>822</v>
      </c>
      <c r="W537" s="77" t="str">
        <f t="shared" si="101"/>
        <v>Yes</v>
      </c>
      <c r="X537" s="77" t="str">
        <f>IFERROR(_xlfn.XLOOKUP(J537&amp;"||"&amp;K537,'Mapping Ref.'!$J$2:$J$538,'Mapping Ref.'!$K$2:$K$538),"")</f>
        <v>Construction &amp; Estates</v>
      </c>
      <c r="Y537" s="77" t="str" cm="1">
        <f t="array" ref="Y537">_xlfn.IFS(R537&gt;2000000,"For Publication",R537&gt;100000,"PID",R537&gt;30000,"RFQ",TRUE,"Transactional")</f>
        <v>Transactional</v>
      </c>
      <c r="Z537" s="24" t="s">
        <v>101</v>
      </c>
      <c r="AA537" s="32">
        <v>24</v>
      </c>
      <c r="AB537" s="24">
        <v>24</v>
      </c>
      <c r="AC537" s="25">
        <v>43773</v>
      </c>
      <c r="AD537" s="24" t="s">
        <v>102</v>
      </c>
      <c r="AE537" s="24">
        <v>0</v>
      </c>
      <c r="AF537" s="24"/>
      <c r="AG537" s="24"/>
      <c r="AH537" s="24" t="s">
        <v>60</v>
      </c>
      <c r="AI537" s="24"/>
      <c r="AJ537" s="24" t="s">
        <v>60</v>
      </c>
      <c r="AK537" s="24"/>
      <c r="AL537" s="24"/>
      <c r="AM537" s="24"/>
      <c r="AN537" s="24"/>
      <c r="AO537" s="24">
        <v>0</v>
      </c>
      <c r="AP537" s="24" t="s">
        <v>60</v>
      </c>
      <c r="AQ537" s="24"/>
      <c r="AR537" s="24"/>
      <c r="AS537" s="89">
        <f t="shared" si="105"/>
        <v>96</v>
      </c>
      <c r="AT537" s="24" t="s">
        <v>2295</v>
      </c>
    </row>
    <row r="538" spans="1:46" x14ac:dyDescent="0.5">
      <c r="A538" s="24">
        <v>607</v>
      </c>
      <c r="B538" s="24" t="s">
        <v>506</v>
      </c>
      <c r="C538" s="24"/>
      <c r="D538" s="24" t="s">
        <v>2296</v>
      </c>
      <c r="E538" s="24" t="s">
        <v>2297</v>
      </c>
      <c r="F538" s="77" t="str">
        <f t="shared" si="100"/>
        <v>OYEJUWON OGUNGBE T/A JUWON OGUNGBE</v>
      </c>
      <c r="G538" s="24" t="s">
        <v>2298</v>
      </c>
      <c r="H538" s="24" t="s">
        <v>1879</v>
      </c>
      <c r="I538" s="24" t="s">
        <v>1879</v>
      </c>
      <c r="J538" s="24" t="s">
        <v>107</v>
      </c>
      <c r="K538" s="24" t="s">
        <v>1880</v>
      </c>
      <c r="L538" s="25">
        <v>43718</v>
      </c>
      <c r="M538" s="25">
        <v>45903</v>
      </c>
      <c r="N538" s="81">
        <f t="shared" si="103"/>
        <v>46633</v>
      </c>
      <c r="O538" s="77" t="str">
        <f t="shared" ca="1" si="104"/>
        <v>Live</v>
      </c>
      <c r="P538" s="77" t="str" cm="1">
        <f t="array" aca="1" ref="P538" ca="1">_xlfn.IFS((N538-TODAY())&gt;=547,"06 Expires over 18 months",(N538-TODAY())&gt;=365,"05 Expires in 18 months",(N538-TODAY())&gt;=183,"04 Expires in 12 months",(N538-TODAY())&gt;=92,"03 Expires in 6 months",(N538-TODAY())&gt;=31,"02 Expires in 3 months",(N538-TODAY())&gt;=0,"01 Expires in 30 days",(N538-TODAY())&gt;=-31,"01 Expired last 30 days",(N538-TODAY())&gt;=-92,"02 Expired last 3 months",(N538-TODAY())&gt;=-183,"03 Expired last 6 months",(N538-TODAY())&gt;=-365,"04 Expired last 12 months",(N538-TODAY())&gt;=-547,"05 Expired last 18 months",TRUE,"06 Expired over 18 months")</f>
        <v>05 Expires in 18 months</v>
      </c>
      <c r="Q538" s="65">
        <v>2000</v>
      </c>
      <c r="R538" s="84">
        <f t="shared" si="102"/>
        <v>15833.333333333334</v>
      </c>
      <c r="S538" s="77" t="str" cm="1">
        <f t="array" ref="S538">_xlfn.IFS(R538&gt;5000000,"Gold",R538&gt;=500000,"Silver",R538&gt;30000,"Bronze",TRUE,"Transactional")</f>
        <v>Transactional</v>
      </c>
      <c r="T538" s="24" t="s">
        <v>54</v>
      </c>
      <c r="U538" s="101" t="s">
        <v>455</v>
      </c>
      <c r="V538" s="101" t="s">
        <v>822</v>
      </c>
      <c r="W538" s="77" t="str">
        <f t="shared" si="101"/>
        <v>Yes</v>
      </c>
      <c r="X538" s="77" t="str">
        <f>IFERROR(_xlfn.XLOOKUP(J538&amp;"||"&amp;K538,'Mapping Ref.'!$J$2:$J$538,'Mapping Ref.'!$K$2:$K$538),"")</f>
        <v>Construction &amp; Estates</v>
      </c>
      <c r="Y538" s="77" t="str" cm="1">
        <f t="array" ref="Y538">_xlfn.IFS(R538&gt;2000000,"For Publication",R538&gt;100000,"PID",R538&gt;30000,"RFQ",TRUE,"Transactional")</f>
        <v>Transactional</v>
      </c>
      <c r="Z538" s="24" t="s">
        <v>101</v>
      </c>
      <c r="AA538" s="32">
        <v>24</v>
      </c>
      <c r="AB538" s="24">
        <v>24</v>
      </c>
      <c r="AC538" s="25">
        <v>43774</v>
      </c>
      <c r="AD538" s="24" t="s">
        <v>102</v>
      </c>
      <c r="AE538" s="24">
        <v>0</v>
      </c>
      <c r="AF538" s="24"/>
      <c r="AG538" s="24"/>
      <c r="AH538" s="24" t="s">
        <v>60</v>
      </c>
      <c r="AI538" s="24"/>
      <c r="AJ538" s="24" t="s">
        <v>60</v>
      </c>
      <c r="AK538" s="24"/>
      <c r="AL538" s="24"/>
      <c r="AM538" s="24"/>
      <c r="AN538" s="24"/>
      <c r="AO538" s="24">
        <v>0</v>
      </c>
      <c r="AP538" s="24" t="s">
        <v>60</v>
      </c>
      <c r="AQ538" s="24"/>
      <c r="AR538" s="24"/>
      <c r="AS538" s="89">
        <f t="shared" si="105"/>
        <v>95</v>
      </c>
      <c r="AT538" s="24" t="s">
        <v>2299</v>
      </c>
    </row>
    <row r="539" spans="1:46" x14ac:dyDescent="0.5">
      <c r="A539" s="24">
        <v>608</v>
      </c>
      <c r="B539" s="24" t="s">
        <v>340</v>
      </c>
      <c r="C539" s="24"/>
      <c r="D539" s="24" t="s">
        <v>2300</v>
      </c>
      <c r="E539" s="24" t="s">
        <v>2301</v>
      </c>
      <c r="F539" s="77" t="str">
        <f t="shared" si="100"/>
        <v>INDEPENDENT CINEMA OFFICE</v>
      </c>
      <c r="G539" s="24" t="s">
        <v>2302</v>
      </c>
      <c r="H539" s="24" t="s">
        <v>1879</v>
      </c>
      <c r="I539" s="24" t="s">
        <v>1879</v>
      </c>
      <c r="J539" s="24" t="s">
        <v>107</v>
      </c>
      <c r="K539" s="24" t="s">
        <v>1880</v>
      </c>
      <c r="L539" s="25">
        <v>43727</v>
      </c>
      <c r="M539" s="25">
        <v>44469</v>
      </c>
      <c r="N539" s="81">
        <f t="shared" si="103"/>
        <v>45199</v>
      </c>
      <c r="O539" s="77" t="str">
        <f t="shared" ca="1" si="104"/>
        <v>Expired</v>
      </c>
      <c r="P539" s="77" t="str" cm="1">
        <f t="array" aca="1" ref="P539" ca="1">_xlfn.IFS((N539-TODAY())&gt;=547,"06 Expires over 18 months",(N539-TODAY())&gt;=365,"05 Expires in 18 months",(N539-TODAY())&gt;=183,"04 Expires in 12 months",(N539-TODAY())&gt;=92,"03 Expires in 6 months",(N539-TODAY())&gt;=31,"02 Expires in 3 months",(N539-TODAY())&gt;=0,"01 Expires in 30 days",(N539-TODAY())&gt;=-31,"01 Expired last 30 days",(N539-TODAY())&gt;=-92,"02 Expired last 3 months",(N539-TODAY())&gt;=-183,"03 Expired last 6 months",(N539-TODAY())&gt;=-365,"04 Expired last 12 months",(N539-TODAY())&gt;=-547,"05 Expired last 18 months",TRUE,"06 Expired over 18 months")</f>
        <v>06 Expired over 18 months</v>
      </c>
      <c r="Q539" s="65">
        <v>700</v>
      </c>
      <c r="R539" s="84">
        <f t="shared" si="102"/>
        <v>2800</v>
      </c>
      <c r="S539" s="77" t="str" cm="1">
        <f t="array" ref="S539">_xlfn.IFS(R539&gt;5000000,"Gold",R539&gt;=500000,"Silver",R539&gt;30000,"Bronze",TRUE,"Transactional")</f>
        <v>Transactional</v>
      </c>
      <c r="T539" s="24" t="s">
        <v>54</v>
      </c>
      <c r="U539" s="101" t="s">
        <v>69</v>
      </c>
      <c r="V539" s="101" t="s">
        <v>1208</v>
      </c>
      <c r="W539" s="77" t="str">
        <f t="shared" si="101"/>
        <v>Yes</v>
      </c>
      <c r="X539" s="77" t="str">
        <f>IFERROR(_xlfn.XLOOKUP(J539&amp;"||"&amp;K539,'Mapping Ref.'!$J$2:$J$538,'Mapping Ref.'!$K$2:$K$538),"")</f>
        <v>Construction &amp; Estates</v>
      </c>
      <c r="Y539" s="77" t="str" cm="1">
        <f t="array" ref="Y539">_xlfn.IFS(R539&gt;2000000,"For Publication",R539&gt;100000,"PID",R539&gt;30000,"RFQ",TRUE,"Transactional")</f>
        <v>Transactional</v>
      </c>
      <c r="Z539" s="24" t="s">
        <v>101</v>
      </c>
      <c r="AA539" s="32">
        <v>24</v>
      </c>
      <c r="AB539" s="24">
        <v>24</v>
      </c>
      <c r="AC539" s="25">
        <v>43774</v>
      </c>
      <c r="AD539" s="24" t="s">
        <v>150</v>
      </c>
      <c r="AE539" s="24">
        <v>0</v>
      </c>
      <c r="AF539" s="24"/>
      <c r="AG539" s="24"/>
      <c r="AH539" s="24" t="s">
        <v>60</v>
      </c>
      <c r="AI539" s="24"/>
      <c r="AJ539" s="24" t="s">
        <v>60</v>
      </c>
      <c r="AK539" s="24"/>
      <c r="AL539" s="24"/>
      <c r="AM539" s="24"/>
      <c r="AN539" s="24"/>
      <c r="AO539" s="24">
        <v>0</v>
      </c>
      <c r="AP539" s="24" t="s">
        <v>60</v>
      </c>
      <c r="AQ539" s="24"/>
      <c r="AR539" s="24"/>
      <c r="AS539" s="89">
        <f t="shared" si="105"/>
        <v>48</v>
      </c>
      <c r="AT539" s="24" t="s">
        <v>2303</v>
      </c>
    </row>
    <row r="540" spans="1:46" x14ac:dyDescent="0.5">
      <c r="A540" s="24">
        <v>609</v>
      </c>
      <c r="B540" s="24" t="s">
        <v>506</v>
      </c>
      <c r="C540" s="24"/>
      <c r="D540" s="24" t="s">
        <v>2304</v>
      </c>
      <c r="E540" s="24" t="s">
        <v>2305</v>
      </c>
      <c r="F540" s="77" t="str">
        <f t="shared" si="100"/>
        <v>ALSOprint</v>
      </c>
      <c r="G540" s="24" t="s">
        <v>2306</v>
      </c>
      <c r="H540" s="24" t="s">
        <v>2307</v>
      </c>
      <c r="I540" s="24" t="s">
        <v>1523</v>
      </c>
      <c r="J540" s="24" t="s">
        <v>107</v>
      </c>
      <c r="K540" s="24" t="s">
        <v>432</v>
      </c>
      <c r="L540" s="25">
        <v>43776</v>
      </c>
      <c r="M540" s="25">
        <v>45968</v>
      </c>
      <c r="N540" s="81">
        <f t="shared" si="103"/>
        <v>46333</v>
      </c>
      <c r="O540" s="77" t="str">
        <f t="shared" ca="1" si="104"/>
        <v>Live</v>
      </c>
      <c r="P540" s="77" t="str" cm="1">
        <f t="array" aca="1" ref="P540" ca="1">_xlfn.IFS((N540-TODAY())&gt;=547,"06 Expires over 18 months",(N540-TODAY())&gt;=365,"05 Expires in 18 months",(N540-TODAY())&gt;=183,"04 Expires in 12 months",(N540-TODAY())&gt;=92,"03 Expires in 6 months",(N540-TODAY())&gt;=31,"02 Expires in 3 months",(N540-TODAY())&gt;=0,"01 Expires in 30 days",(N540-TODAY())&gt;=-31,"01 Expired last 30 days",(N540-TODAY())&gt;=-92,"02 Expired last 3 months",(N540-TODAY())&gt;=-183,"03 Expired last 6 months",(N540-TODAY())&gt;=-365,"04 Expired last 12 months",(N540-TODAY())&gt;=-547,"05 Expired last 18 months",TRUE,"06 Expired over 18 months")</f>
        <v>02 Expires in 3 months</v>
      </c>
      <c r="Q540" s="104"/>
      <c r="R540" s="84">
        <v>0</v>
      </c>
      <c r="S540" s="77" t="str" cm="1">
        <f t="array" ref="S540">_xlfn.IFS(R540&gt;5000000,"Gold",R540&gt;=500000,"Silver",R540&gt;30000,"Bronze",TRUE,"Transactional")</f>
        <v>Transactional</v>
      </c>
      <c r="T540" s="24" t="s">
        <v>54</v>
      </c>
      <c r="U540" s="101" t="s">
        <v>99</v>
      </c>
      <c r="V540" s="101" t="s">
        <v>886</v>
      </c>
      <c r="W540" s="77" t="str">
        <f t="shared" si="101"/>
        <v>Yes</v>
      </c>
      <c r="X540" s="77" t="str">
        <f>IFERROR(_xlfn.XLOOKUP(J540&amp;"||"&amp;K540,'Mapping Ref.'!$J$2:$J$538,'Mapping Ref.'!$K$2:$K$538),"")</f>
        <v>Construction &amp; Estates</v>
      </c>
      <c r="Y540" s="77" t="str" cm="1">
        <f t="array" ref="Y540">_xlfn.IFS(R540&gt;2000000,"For Publication",R540&gt;100000,"PID",R540&gt;30000,"RFQ",TRUE,"Transactional")</f>
        <v>Transactional</v>
      </c>
      <c r="Z540" s="24" t="s">
        <v>101</v>
      </c>
      <c r="AA540" s="32">
        <v>60</v>
      </c>
      <c r="AB540" s="24">
        <v>12</v>
      </c>
      <c r="AC540" s="25">
        <v>43776</v>
      </c>
      <c r="AD540" s="24" t="s">
        <v>58</v>
      </c>
      <c r="AE540" s="24"/>
      <c r="AF540" s="24"/>
      <c r="AG540" s="24"/>
      <c r="AH540" s="24" t="s">
        <v>60</v>
      </c>
      <c r="AI540" s="24"/>
      <c r="AJ540" s="24" t="s">
        <v>60</v>
      </c>
      <c r="AK540" s="24"/>
      <c r="AL540" s="24"/>
      <c r="AM540" s="24"/>
      <c r="AN540" s="24"/>
      <c r="AO540" s="24"/>
      <c r="AP540" s="24" t="s">
        <v>60</v>
      </c>
      <c r="AQ540" s="24"/>
      <c r="AR540" s="24"/>
      <c r="AS540" s="89">
        <f t="shared" si="105"/>
        <v>84</v>
      </c>
      <c r="AT540" s="24" t="s">
        <v>2308</v>
      </c>
    </row>
    <row r="541" spans="1:46" x14ac:dyDescent="0.5">
      <c r="A541" s="24">
        <v>610</v>
      </c>
      <c r="B541" s="24"/>
      <c r="C541" s="24"/>
      <c r="D541" s="24" t="s">
        <v>2309</v>
      </c>
      <c r="E541" s="24" t="s">
        <v>2310</v>
      </c>
      <c r="F541" s="77" t="str">
        <f t="shared" si="100"/>
        <v>WORD SOURCE LTD</v>
      </c>
      <c r="G541" s="24" t="s">
        <v>2309</v>
      </c>
      <c r="H541" s="24" t="s">
        <v>1041</v>
      </c>
      <c r="I541" s="24" t="s">
        <v>1041</v>
      </c>
      <c r="J541" s="24" t="s">
        <v>190</v>
      </c>
      <c r="K541" s="24" t="s">
        <v>2234</v>
      </c>
      <c r="L541" s="25">
        <v>43776</v>
      </c>
      <c r="M541" s="25">
        <v>44165</v>
      </c>
      <c r="N541" s="81">
        <f t="shared" si="103"/>
        <v>44165</v>
      </c>
      <c r="O541" s="77" t="str">
        <f t="shared" ca="1" si="104"/>
        <v>Expired</v>
      </c>
      <c r="P541" s="77" t="str" cm="1">
        <f t="array" aca="1" ref="P541" ca="1">_xlfn.IFS((N541-TODAY())&gt;=547,"06 Expires over 18 months",(N541-TODAY())&gt;=365,"05 Expires in 18 months",(N541-TODAY())&gt;=183,"04 Expires in 12 months",(N541-TODAY())&gt;=92,"03 Expires in 6 months",(N541-TODAY())&gt;=31,"02 Expires in 3 months",(N541-TODAY())&gt;=0,"01 Expires in 30 days",(N541-TODAY())&gt;=-31,"01 Expired last 30 days",(N541-TODAY())&gt;=-92,"02 Expired last 3 months",(N541-TODAY())&gt;=-183,"03 Expired last 6 months",(N541-TODAY())&gt;=-365,"04 Expired last 12 months",(N541-TODAY())&gt;=-547,"05 Expired last 18 months",TRUE,"06 Expired over 18 months")</f>
        <v>06 Expired over 18 months</v>
      </c>
      <c r="Q541" s="65">
        <v>200</v>
      </c>
      <c r="R541" s="84">
        <f t="shared" ref="R541:R549" si="106">MAX(Q541,Q541*N(AS541)/12)</f>
        <v>200</v>
      </c>
      <c r="S541" s="77" t="str" cm="1">
        <f t="array" ref="S541">_xlfn.IFS(R541&gt;5000000,"Gold",R541&gt;=500000,"Silver",R541&gt;30000,"Bronze",TRUE,"Transactional")</f>
        <v>Transactional</v>
      </c>
      <c r="T541" s="24" t="s">
        <v>54</v>
      </c>
      <c r="U541" s="101" t="s">
        <v>237</v>
      </c>
      <c r="V541" s="101" t="s">
        <v>940</v>
      </c>
      <c r="W541" s="77" t="str">
        <f t="shared" si="101"/>
        <v>No</v>
      </c>
      <c r="X541" s="77" t="str">
        <f>IFERROR(_xlfn.XLOOKUP(J541&amp;"||"&amp;K541,'Mapping Ref.'!$J$2:$J$538,'Mapping Ref.'!$K$2:$K$538),"")</f>
        <v>Childrens &amp; Adults</v>
      </c>
      <c r="Y541" s="77" t="str" cm="1">
        <f t="array" ref="Y541">_xlfn.IFS(R541&gt;2000000,"For Publication",R541&gt;100000,"PID",R541&gt;30000,"RFQ",TRUE,"Transactional")</f>
        <v>Transactional</v>
      </c>
      <c r="Z541" s="24" t="s">
        <v>86</v>
      </c>
      <c r="AA541" s="32">
        <v>12</v>
      </c>
      <c r="AB541" s="24">
        <v>0</v>
      </c>
      <c r="AC541" s="25">
        <v>43776</v>
      </c>
      <c r="AD541" s="24" t="s">
        <v>58</v>
      </c>
      <c r="AE541" s="24"/>
      <c r="AF541" s="24"/>
      <c r="AG541" s="24"/>
      <c r="AH541" s="24" t="s">
        <v>59</v>
      </c>
      <c r="AI541" s="24"/>
      <c r="AJ541" s="24" t="s">
        <v>60</v>
      </c>
      <c r="AK541" s="24"/>
      <c r="AL541" s="24"/>
      <c r="AM541" s="24"/>
      <c r="AN541" s="24"/>
      <c r="AO541" s="24">
        <v>0</v>
      </c>
      <c r="AP541" s="24" t="s">
        <v>60</v>
      </c>
      <c r="AQ541" s="24"/>
      <c r="AR541" s="24"/>
      <c r="AS541" s="89">
        <f t="shared" si="105"/>
        <v>12</v>
      </c>
      <c r="AT541" s="24" t="s">
        <v>2311</v>
      </c>
    </row>
    <row r="542" spans="1:46" x14ac:dyDescent="0.5">
      <c r="A542" s="24">
        <v>611</v>
      </c>
      <c r="B542" s="24"/>
      <c r="C542" s="24"/>
      <c r="D542" s="24" t="s">
        <v>2312</v>
      </c>
      <c r="E542" s="24" t="s">
        <v>2313</v>
      </c>
      <c r="F542" s="77" t="str">
        <f t="shared" si="100"/>
        <v>IPEOPLE ASSOCIATES LIMITED T/A INSPIRE PEOPLE</v>
      </c>
      <c r="G542" s="24" t="s">
        <v>2314</v>
      </c>
      <c r="H542" s="24" t="s">
        <v>998</v>
      </c>
      <c r="I542" s="24" t="s">
        <v>998</v>
      </c>
      <c r="J542" s="24" t="s">
        <v>52</v>
      </c>
      <c r="K542" s="24" t="s">
        <v>116</v>
      </c>
      <c r="L542" s="25">
        <v>43780</v>
      </c>
      <c r="M542" s="25">
        <v>44151</v>
      </c>
      <c r="N542" s="81">
        <f t="shared" si="103"/>
        <v>44151</v>
      </c>
      <c r="O542" s="77" t="str">
        <f t="shared" ca="1" si="104"/>
        <v>Expired</v>
      </c>
      <c r="P542" s="77" t="str" cm="1">
        <f t="array" aca="1" ref="P542" ca="1">_xlfn.IFS((N542-TODAY())&gt;=547,"06 Expires over 18 months",(N542-TODAY())&gt;=365,"05 Expires in 18 months",(N542-TODAY())&gt;=183,"04 Expires in 12 months",(N542-TODAY())&gt;=92,"03 Expires in 6 months",(N542-TODAY())&gt;=31,"02 Expires in 3 months",(N542-TODAY())&gt;=0,"01 Expires in 30 days",(N542-TODAY())&gt;=-31,"01 Expired last 30 days",(N542-TODAY())&gt;=-92,"02 Expired last 3 months",(N542-TODAY())&gt;=-183,"03 Expired last 6 months",(N542-TODAY())&gt;=-365,"04 Expired last 12 months",(N542-TODAY())&gt;=-547,"05 Expired last 18 months",TRUE,"06 Expired over 18 months")</f>
        <v>06 Expired over 18 months</v>
      </c>
      <c r="Q542" s="65">
        <v>150000</v>
      </c>
      <c r="R542" s="84">
        <f t="shared" si="106"/>
        <v>150000</v>
      </c>
      <c r="S542" s="77" t="str" cm="1">
        <f t="array" ref="S542">_xlfn.IFS(R542&gt;5000000,"Gold",R542&gt;=500000,"Silver",R542&gt;30000,"Bronze",TRUE,"Transactional")</f>
        <v>Bronze</v>
      </c>
      <c r="T542" s="24" t="s">
        <v>54</v>
      </c>
      <c r="U542" s="101" t="s">
        <v>237</v>
      </c>
      <c r="V542" s="101" t="s">
        <v>350</v>
      </c>
      <c r="W542" s="77" t="str">
        <f t="shared" si="101"/>
        <v>No</v>
      </c>
      <c r="X542" s="77" t="str">
        <f>IFERROR(_xlfn.XLOOKUP(J542&amp;"||"&amp;K542,'Mapping Ref.'!$J$2:$J$538,'Mapping Ref.'!$K$2:$K$538),"")</f>
        <v>ICT</v>
      </c>
      <c r="Y542" s="77" t="str" cm="1">
        <f t="array" ref="Y542">_xlfn.IFS(R542&gt;2000000,"For Publication",R542&gt;100000,"PID",R542&gt;30000,"RFQ",TRUE,"Transactional")</f>
        <v>PID</v>
      </c>
      <c r="Z542" s="24" t="s">
        <v>101</v>
      </c>
      <c r="AA542" s="32">
        <v>12</v>
      </c>
      <c r="AB542" s="24">
        <v>0</v>
      </c>
      <c r="AC542" s="25">
        <v>43780</v>
      </c>
      <c r="AD542" s="24" t="s">
        <v>102</v>
      </c>
      <c r="AE542" s="24"/>
      <c r="AF542" s="24"/>
      <c r="AG542" s="24"/>
      <c r="AH542" s="24" t="s">
        <v>59</v>
      </c>
      <c r="AI542" s="24"/>
      <c r="AJ542" s="24" t="s">
        <v>60</v>
      </c>
      <c r="AK542" s="24"/>
      <c r="AL542" s="24"/>
      <c r="AM542" s="24"/>
      <c r="AN542" s="24"/>
      <c r="AO542" s="24">
        <v>0</v>
      </c>
      <c r="AP542" s="24" t="s">
        <v>60</v>
      </c>
      <c r="AQ542" s="24"/>
      <c r="AR542" s="24"/>
      <c r="AS542" s="89">
        <f t="shared" si="105"/>
        <v>12</v>
      </c>
      <c r="AT542" s="24" t="s">
        <v>2315</v>
      </c>
    </row>
    <row r="543" spans="1:46" x14ac:dyDescent="0.5">
      <c r="A543" s="24">
        <v>612</v>
      </c>
      <c r="B543" s="24" t="s">
        <v>340</v>
      </c>
      <c r="C543" s="24" t="s">
        <v>77</v>
      </c>
      <c r="D543" s="24" t="s">
        <v>2316</v>
      </c>
      <c r="E543" s="24" t="s">
        <v>2317</v>
      </c>
      <c r="F543" s="77" t="str">
        <f t="shared" si="100"/>
        <v>FARONICS (EMEA) LIMITED</v>
      </c>
      <c r="G543" s="24" t="s">
        <v>2318</v>
      </c>
      <c r="H543" s="24" t="s">
        <v>2042</v>
      </c>
      <c r="I543" s="24" t="s">
        <v>2042</v>
      </c>
      <c r="J543" s="24" t="s">
        <v>52</v>
      </c>
      <c r="K543" s="24" t="s">
        <v>116</v>
      </c>
      <c r="L543" s="25">
        <v>43781</v>
      </c>
      <c r="M543" s="25">
        <v>44877</v>
      </c>
      <c r="N543" s="81">
        <f t="shared" si="103"/>
        <v>45242</v>
      </c>
      <c r="O543" s="77" t="str">
        <f t="shared" ca="1" si="104"/>
        <v>Expired</v>
      </c>
      <c r="P543" s="77" t="str" cm="1">
        <f t="array" aca="1" ref="P543" ca="1">_xlfn.IFS((N543-TODAY())&gt;=547,"06 Expires over 18 months",(N543-TODAY())&gt;=365,"05 Expires in 18 months",(N543-TODAY())&gt;=183,"04 Expires in 12 months",(N543-TODAY())&gt;=92,"03 Expires in 6 months",(N543-TODAY())&gt;=31,"02 Expires in 3 months",(N543-TODAY())&gt;=0,"01 Expires in 30 days",(N543-TODAY())&gt;=-31,"01 Expired last 30 days",(N543-TODAY())&gt;=-92,"02 Expired last 3 months",(N543-TODAY())&gt;=-183,"03 Expired last 6 months",(N543-TODAY())&gt;=-365,"04 Expired last 12 months",(N543-TODAY())&gt;=-547,"05 Expired last 18 months",TRUE,"06 Expired over 18 months")</f>
        <v>06 Expired over 18 months</v>
      </c>
      <c r="Q543" s="65">
        <v>7000</v>
      </c>
      <c r="R543" s="84">
        <f t="shared" si="106"/>
        <v>28000</v>
      </c>
      <c r="S543" s="77" t="str" cm="1">
        <f t="array" ref="S543">_xlfn.IFS(R543&gt;5000000,"Gold",R543&gt;=500000,"Silver",R543&gt;30000,"Bronze",TRUE,"Transactional")</f>
        <v>Transactional</v>
      </c>
      <c r="T543" s="24" t="s">
        <v>54</v>
      </c>
      <c r="U543" s="101" t="s">
        <v>366</v>
      </c>
      <c r="V543" s="101" t="s">
        <v>1346</v>
      </c>
      <c r="W543" s="77" t="str">
        <f t="shared" si="101"/>
        <v>Yes</v>
      </c>
      <c r="X543" s="77" t="str">
        <f>IFERROR(_xlfn.XLOOKUP(J543&amp;"||"&amp;K543,'Mapping Ref.'!$J$2:$J$538,'Mapping Ref.'!$K$2:$K$538),"")</f>
        <v>ICT</v>
      </c>
      <c r="Y543" s="77" t="str" cm="1">
        <f t="array" ref="Y543">_xlfn.IFS(R543&gt;2000000,"For Publication",R543&gt;100000,"PID",R543&gt;30000,"RFQ",TRUE,"Transactional")</f>
        <v>Transactional</v>
      </c>
      <c r="Z543" s="24" t="s">
        <v>101</v>
      </c>
      <c r="AA543" s="32">
        <v>36</v>
      </c>
      <c r="AB543" s="24">
        <v>12</v>
      </c>
      <c r="AC543" s="25">
        <v>43781</v>
      </c>
      <c r="AD543" s="24" t="s">
        <v>150</v>
      </c>
      <c r="AE543" s="24"/>
      <c r="AF543" s="24"/>
      <c r="AG543" s="24"/>
      <c r="AH543" s="24" t="s">
        <v>60</v>
      </c>
      <c r="AI543" s="24"/>
      <c r="AJ543" s="24" t="s">
        <v>60</v>
      </c>
      <c r="AK543" s="24"/>
      <c r="AL543" s="24"/>
      <c r="AM543" s="24"/>
      <c r="AN543" s="24"/>
      <c r="AO543" s="24">
        <v>0</v>
      </c>
      <c r="AP543" s="24" t="s">
        <v>60</v>
      </c>
      <c r="AQ543" s="24"/>
      <c r="AR543" s="24"/>
      <c r="AS543" s="89">
        <f t="shared" si="105"/>
        <v>48</v>
      </c>
      <c r="AT543" s="24" t="s">
        <v>2319</v>
      </c>
    </row>
    <row r="544" spans="1:46" x14ac:dyDescent="0.5">
      <c r="A544" s="24">
        <v>614</v>
      </c>
      <c r="B544" s="24"/>
      <c r="C544" s="24"/>
      <c r="D544" s="24" t="s">
        <v>2320</v>
      </c>
      <c r="E544" s="24" t="s">
        <v>2321</v>
      </c>
      <c r="F544" s="77" t="str">
        <f t="shared" si="100"/>
        <v>Litter Action Group Ealing Residents</v>
      </c>
      <c r="G544" s="24" t="s">
        <v>2322</v>
      </c>
      <c r="H544" s="24" t="s">
        <v>2187</v>
      </c>
      <c r="I544" s="24" t="s">
        <v>2187</v>
      </c>
      <c r="J544" s="24" t="s">
        <v>107</v>
      </c>
      <c r="K544" s="24" t="s">
        <v>1593</v>
      </c>
      <c r="L544" s="25">
        <v>43783</v>
      </c>
      <c r="M544" s="25">
        <v>44514</v>
      </c>
      <c r="N544" s="81">
        <f t="shared" si="103"/>
        <v>45244</v>
      </c>
      <c r="O544" s="77" t="str">
        <f t="shared" ca="1" si="104"/>
        <v>Expired</v>
      </c>
      <c r="P544" s="77" t="str" cm="1">
        <f t="array" aca="1" ref="P544" ca="1">_xlfn.IFS((N544-TODAY())&gt;=547,"06 Expires over 18 months",(N544-TODAY())&gt;=365,"05 Expires in 18 months",(N544-TODAY())&gt;=183,"04 Expires in 12 months",(N544-TODAY())&gt;=92,"03 Expires in 6 months",(N544-TODAY())&gt;=31,"02 Expires in 3 months",(N544-TODAY())&gt;=0,"01 Expires in 30 days",(N544-TODAY())&gt;=-31,"01 Expired last 30 days",(N544-TODAY())&gt;=-92,"02 Expired last 3 months",(N544-TODAY())&gt;=-183,"03 Expired last 6 months",(N544-TODAY())&gt;=-365,"04 Expired last 12 months",(N544-TODAY())&gt;=-547,"05 Expired last 18 months",TRUE,"06 Expired over 18 months")</f>
        <v>06 Expired over 18 months</v>
      </c>
      <c r="Q544" s="65">
        <v>4250</v>
      </c>
      <c r="R544" s="84">
        <f t="shared" si="106"/>
        <v>17000</v>
      </c>
      <c r="S544" s="77" t="str" cm="1">
        <f t="array" ref="S544">_xlfn.IFS(R544&gt;5000000,"Gold",R544&gt;=500000,"Silver",R544&gt;30000,"Bronze",TRUE,"Transactional")</f>
        <v>Transactional</v>
      </c>
      <c r="T544" s="24" t="s">
        <v>54</v>
      </c>
      <c r="U544" s="101" t="s">
        <v>84</v>
      </c>
      <c r="V544" s="101" t="s">
        <v>727</v>
      </c>
      <c r="W544" s="77" t="str">
        <f t="shared" si="101"/>
        <v>Yes</v>
      </c>
      <c r="X544" s="77" t="str">
        <f>IFERROR(_xlfn.XLOOKUP(J544&amp;"||"&amp;K544,'Mapping Ref.'!$J$2:$J$538,'Mapping Ref.'!$K$2:$K$538),"")</f>
        <v>Construction &amp; Estates</v>
      </c>
      <c r="Y544" s="77" t="str" cm="1">
        <f t="array" ref="Y544">_xlfn.IFS(R544&gt;2000000,"For Publication",R544&gt;100000,"PID",R544&gt;30000,"RFQ",TRUE,"Transactional")</f>
        <v>Transactional</v>
      </c>
      <c r="Z544" s="24" t="s">
        <v>1244</v>
      </c>
      <c r="AA544" s="32">
        <v>24</v>
      </c>
      <c r="AB544" s="24">
        <v>24</v>
      </c>
      <c r="AC544" s="25">
        <v>43783</v>
      </c>
      <c r="AD544" s="24" t="s">
        <v>58</v>
      </c>
      <c r="AE544" s="24"/>
      <c r="AF544" s="24" t="s">
        <v>59</v>
      </c>
      <c r="AG544" s="24"/>
      <c r="AH544" s="24" t="s">
        <v>59</v>
      </c>
      <c r="AI544" s="24"/>
      <c r="AJ544" s="24" t="s">
        <v>59</v>
      </c>
      <c r="AK544" s="24"/>
      <c r="AL544" s="24"/>
      <c r="AM544" s="24"/>
      <c r="AN544" s="24"/>
      <c r="AO544" s="24">
        <v>0</v>
      </c>
      <c r="AP544" s="24" t="s">
        <v>60</v>
      </c>
      <c r="AQ544" s="24"/>
      <c r="AR544" s="24"/>
      <c r="AS544" s="89">
        <f t="shared" si="105"/>
        <v>48</v>
      </c>
      <c r="AT544" s="24" t="s">
        <v>2322</v>
      </c>
    </row>
    <row r="545" spans="1:46" x14ac:dyDescent="0.5">
      <c r="A545" s="24">
        <v>615</v>
      </c>
      <c r="B545" s="24"/>
      <c r="C545" s="24"/>
      <c r="D545" s="24" t="s">
        <v>2044</v>
      </c>
      <c r="E545" s="24" t="s">
        <v>2323</v>
      </c>
      <c r="F545" s="77" t="str">
        <f t="shared" si="100"/>
        <v>C&amp;C BUILDERS LTD</v>
      </c>
      <c r="G545" s="24" t="s">
        <v>2324</v>
      </c>
      <c r="H545" s="24" t="s">
        <v>2047</v>
      </c>
      <c r="I545" s="24" t="s">
        <v>2047</v>
      </c>
      <c r="J545" s="24" t="s">
        <v>107</v>
      </c>
      <c r="K545" s="24" t="s">
        <v>2048</v>
      </c>
      <c r="L545" s="25">
        <v>43784</v>
      </c>
      <c r="M545" s="25">
        <v>45976</v>
      </c>
      <c r="N545" s="81">
        <f t="shared" si="103"/>
        <v>45976</v>
      </c>
      <c r="O545" s="77" t="str">
        <f t="shared" ca="1" si="104"/>
        <v>Expired</v>
      </c>
      <c r="P545" s="77" t="str" cm="1">
        <f t="array" aca="1" ref="P545" ca="1">_xlfn.IFS((N545-TODAY())&gt;=547,"06 Expires over 18 months",(N545-TODAY())&gt;=365,"05 Expires in 18 months",(N545-TODAY())&gt;=183,"04 Expires in 12 months",(N545-TODAY())&gt;=92,"03 Expires in 6 months",(N545-TODAY())&gt;=31,"02 Expires in 3 months",(N545-TODAY())&gt;=0,"01 Expires in 30 days",(N545-TODAY())&gt;=-31,"01 Expired last 30 days",(N545-TODAY())&gt;=-92,"02 Expired last 3 months",(N545-TODAY())&gt;=-183,"03 Expired last 6 months",(N545-TODAY())&gt;=-365,"04 Expired last 12 months",(N545-TODAY())&gt;=-547,"05 Expired last 18 months",TRUE,"06 Expired over 18 months")</f>
        <v>04 Expired last 12 months</v>
      </c>
      <c r="Q545" s="65">
        <v>30000</v>
      </c>
      <c r="R545" s="84">
        <f t="shared" si="106"/>
        <v>180000</v>
      </c>
      <c r="S545" s="77" t="str" cm="1">
        <f t="array" ref="S545">_xlfn.IFS(R545&gt;5000000,"Gold",R545&gt;=500000,"Silver",R545&gt;30000,"Bronze",TRUE,"Transactional")</f>
        <v>Bronze</v>
      </c>
      <c r="T545" s="24" t="s">
        <v>122</v>
      </c>
      <c r="U545" s="101" t="s">
        <v>99</v>
      </c>
      <c r="V545" s="101" t="s">
        <v>1184</v>
      </c>
      <c r="W545" s="77" t="str">
        <f t="shared" si="101"/>
        <v>No</v>
      </c>
      <c r="X545" s="77" t="str">
        <f>IFERROR(_xlfn.XLOOKUP(J545&amp;"||"&amp;K545,'Mapping Ref.'!$J$2:$J$538,'Mapping Ref.'!$K$2:$K$538),"")</f>
        <v>Construction &amp; Estates</v>
      </c>
      <c r="Y545" s="77" t="str" cm="1">
        <f t="array" ref="Y545">_xlfn.IFS(R545&gt;2000000,"For Publication",R545&gt;100000,"PID",R545&gt;30000,"RFQ",TRUE,"Transactional")</f>
        <v>PID</v>
      </c>
      <c r="Z545" s="24" t="s">
        <v>57</v>
      </c>
      <c r="AA545" s="32">
        <v>12</v>
      </c>
      <c r="AB545" s="24">
        <v>0</v>
      </c>
      <c r="AC545" s="25">
        <v>43784</v>
      </c>
      <c r="AD545" s="24" t="s">
        <v>58</v>
      </c>
      <c r="AE545" s="24"/>
      <c r="AF545" s="24"/>
      <c r="AG545" s="24"/>
      <c r="AH545" s="24" t="s">
        <v>59</v>
      </c>
      <c r="AI545" s="24"/>
      <c r="AJ545" s="24" t="s">
        <v>60</v>
      </c>
      <c r="AK545" s="24"/>
      <c r="AL545" s="24"/>
      <c r="AM545" s="24"/>
      <c r="AN545" s="24"/>
      <c r="AO545" s="24">
        <v>0</v>
      </c>
      <c r="AP545" s="24" t="s">
        <v>60</v>
      </c>
      <c r="AQ545" s="24"/>
      <c r="AR545" s="24"/>
      <c r="AS545" s="89">
        <f t="shared" si="105"/>
        <v>72</v>
      </c>
      <c r="AT545" s="24" t="s">
        <v>2325</v>
      </c>
    </row>
    <row r="546" spans="1:46" x14ac:dyDescent="0.5">
      <c r="A546" s="24">
        <v>616</v>
      </c>
      <c r="B546" s="24"/>
      <c r="C546" s="24" t="s">
        <v>77</v>
      </c>
      <c r="D546" s="24" t="s">
        <v>2326</v>
      </c>
      <c r="E546" s="24" t="s">
        <v>2327</v>
      </c>
      <c r="F546" s="77" t="str">
        <f t="shared" si="100"/>
        <v>NATIONWIDE COPIER SALES &amp; SERVICES LTD</v>
      </c>
      <c r="G546" s="24" t="s">
        <v>2328</v>
      </c>
      <c r="H546" s="24" t="s">
        <v>1035</v>
      </c>
      <c r="I546" s="24" t="s">
        <v>992</v>
      </c>
      <c r="J546" s="24" t="s">
        <v>52</v>
      </c>
      <c r="K546" s="24" t="s">
        <v>377</v>
      </c>
      <c r="L546" s="25">
        <v>43696</v>
      </c>
      <c r="M546" s="25">
        <v>44651</v>
      </c>
      <c r="N546" s="81">
        <f t="shared" si="103"/>
        <v>44651</v>
      </c>
      <c r="O546" s="77" t="str">
        <f t="shared" ca="1" si="104"/>
        <v>Expired</v>
      </c>
      <c r="P546" s="77" t="str" cm="1">
        <f t="array" aca="1" ref="P546" ca="1">_xlfn.IFS((N546-TODAY())&gt;=547,"06 Expires over 18 months",(N546-TODAY())&gt;=365,"05 Expires in 18 months",(N546-TODAY())&gt;=183,"04 Expires in 12 months",(N546-TODAY())&gt;=92,"03 Expires in 6 months",(N546-TODAY())&gt;=31,"02 Expires in 3 months",(N546-TODAY())&gt;=0,"01 Expires in 30 days",(N546-TODAY())&gt;=-31,"01 Expired last 30 days",(N546-TODAY())&gt;=-92,"02 Expired last 3 months",(N546-TODAY())&gt;=-183,"03 Expired last 6 months",(N546-TODAY())&gt;=-365,"04 Expired last 12 months",(N546-TODAY())&gt;=-547,"05 Expired last 18 months",TRUE,"06 Expired over 18 months")</f>
        <v>06 Expired over 18 months</v>
      </c>
      <c r="Q546" s="65">
        <v>60000</v>
      </c>
      <c r="R546" s="84">
        <f t="shared" si="106"/>
        <v>155000</v>
      </c>
      <c r="S546" s="77" t="str" cm="1">
        <f t="array" ref="S546">_xlfn.IFS(R546&gt;5000000,"Gold",R546&gt;=500000,"Silver",R546&gt;30000,"Bronze",TRUE,"Transactional")</f>
        <v>Bronze</v>
      </c>
      <c r="T546" s="24" t="s">
        <v>54</v>
      </c>
      <c r="U546" s="101" t="s">
        <v>55</v>
      </c>
      <c r="V546" s="101" t="s">
        <v>56</v>
      </c>
      <c r="W546" s="77" t="str">
        <f t="shared" si="101"/>
        <v>No</v>
      </c>
      <c r="X546" s="77" t="str">
        <f>IFERROR(_xlfn.XLOOKUP(J546&amp;"||"&amp;K546,'Mapping Ref.'!$J$2:$J$538,'Mapping Ref.'!$K$2:$K$538),"")</f>
        <v>Corporate</v>
      </c>
      <c r="Y546" s="77" t="str" cm="1">
        <f t="array" ref="Y546">_xlfn.IFS(R546&gt;2000000,"For Publication",R546&gt;100000,"PID",R546&gt;30000,"RFQ",TRUE,"Transactional")</f>
        <v>PID</v>
      </c>
      <c r="Z546" s="24" t="s">
        <v>101</v>
      </c>
      <c r="AA546" s="32">
        <v>18</v>
      </c>
      <c r="AB546" s="24">
        <v>0</v>
      </c>
      <c r="AC546" s="25">
        <v>43787</v>
      </c>
      <c r="AD546" s="24" t="s">
        <v>102</v>
      </c>
      <c r="AE546" s="24">
        <v>0</v>
      </c>
      <c r="AF546" s="24"/>
      <c r="AG546" s="24"/>
      <c r="AH546" s="24" t="s">
        <v>60</v>
      </c>
      <c r="AI546" s="24"/>
      <c r="AJ546" s="24" t="s">
        <v>60</v>
      </c>
      <c r="AK546" s="24"/>
      <c r="AL546" s="24"/>
      <c r="AM546" s="24"/>
      <c r="AN546" s="24"/>
      <c r="AO546" s="24">
        <v>0</v>
      </c>
      <c r="AP546" s="24" t="s">
        <v>60</v>
      </c>
      <c r="AQ546" s="24"/>
      <c r="AR546" s="24"/>
      <c r="AS546" s="89">
        <f t="shared" si="105"/>
        <v>31</v>
      </c>
      <c r="AT546" s="24" t="s">
        <v>2329</v>
      </c>
    </row>
    <row r="547" spans="1:46" x14ac:dyDescent="0.5">
      <c r="A547" s="24">
        <v>617</v>
      </c>
      <c r="B547" s="24"/>
      <c r="C547" s="24"/>
      <c r="D547" s="24" t="s">
        <v>2330</v>
      </c>
      <c r="E547" s="24" t="s">
        <v>2331</v>
      </c>
      <c r="F547" s="77" t="str">
        <f t="shared" si="100"/>
        <v>ON PURPOSE CAREERS LTD</v>
      </c>
      <c r="G547" s="24" t="s">
        <v>2330</v>
      </c>
      <c r="H547" s="24" t="s">
        <v>2332</v>
      </c>
      <c r="I547" s="24" t="s">
        <v>1029</v>
      </c>
      <c r="J547" s="24" t="s">
        <v>107</v>
      </c>
      <c r="K547" s="24" t="s">
        <v>337</v>
      </c>
      <c r="L547" s="25">
        <v>43658</v>
      </c>
      <c r="M547" s="25">
        <v>44074</v>
      </c>
      <c r="N547" s="81">
        <f t="shared" si="103"/>
        <v>44074</v>
      </c>
      <c r="O547" s="77" t="str">
        <f t="shared" ca="1" si="104"/>
        <v>Expired</v>
      </c>
      <c r="P547" s="77" t="str" cm="1">
        <f t="array" aca="1" ref="P547" ca="1">_xlfn.IFS((N547-TODAY())&gt;=547,"06 Expires over 18 months",(N547-TODAY())&gt;=365,"05 Expires in 18 months",(N547-TODAY())&gt;=183,"04 Expires in 12 months",(N547-TODAY())&gt;=92,"03 Expires in 6 months",(N547-TODAY())&gt;=31,"02 Expires in 3 months",(N547-TODAY())&gt;=0,"01 Expires in 30 days",(N547-TODAY())&gt;=-31,"01 Expired last 30 days",(N547-TODAY())&gt;=-92,"02 Expired last 3 months",(N547-TODAY())&gt;=-183,"03 Expired last 6 months",(N547-TODAY())&gt;=-365,"04 Expired last 12 months",(N547-TODAY())&gt;=-547,"05 Expired last 18 months",TRUE,"06 Expired over 18 months")</f>
        <v>06 Expired over 18 months</v>
      </c>
      <c r="Q547" s="65">
        <v>45768.14</v>
      </c>
      <c r="R547" s="84">
        <f t="shared" si="106"/>
        <v>49582.151666666665</v>
      </c>
      <c r="S547" s="77" t="str" cm="1">
        <f t="array" ref="S547">_xlfn.IFS(R547&gt;5000000,"Gold",R547&gt;=500000,"Silver",R547&gt;30000,"Bronze",TRUE,"Transactional")</f>
        <v>Bronze</v>
      </c>
      <c r="T547" s="24" t="s">
        <v>54</v>
      </c>
      <c r="U547" s="101" t="s">
        <v>116</v>
      </c>
      <c r="V547" s="101" t="s">
        <v>70</v>
      </c>
      <c r="W547" s="77" t="str">
        <f t="shared" si="101"/>
        <v>No</v>
      </c>
      <c r="X547" s="77" t="str">
        <f>IFERROR(_xlfn.XLOOKUP(J547&amp;"||"&amp;K547,'Mapping Ref.'!$J$2:$J$538,'Mapping Ref.'!$K$2:$K$538),"")</f>
        <v>Construction &amp; Estates</v>
      </c>
      <c r="Y547" s="77" t="str" cm="1">
        <f t="array" ref="Y547">_xlfn.IFS(R547&gt;2000000,"For Publication",R547&gt;100000,"PID",R547&gt;30000,"RFQ",TRUE,"Transactional")</f>
        <v>RFQ</v>
      </c>
      <c r="Z547" s="24" t="s">
        <v>86</v>
      </c>
      <c r="AA547" s="32">
        <v>12</v>
      </c>
      <c r="AB547" s="24">
        <v>0</v>
      </c>
      <c r="AC547" s="25">
        <v>43787</v>
      </c>
      <c r="AD547" s="24" t="s">
        <v>58</v>
      </c>
      <c r="AE547" s="24"/>
      <c r="AF547" s="24"/>
      <c r="AG547" s="24"/>
      <c r="AH547" s="24" t="s">
        <v>60</v>
      </c>
      <c r="AI547" s="24"/>
      <c r="AJ547" s="24" t="s">
        <v>60</v>
      </c>
      <c r="AK547" s="24"/>
      <c r="AL547" s="24"/>
      <c r="AM547" s="24"/>
      <c r="AN547" s="24"/>
      <c r="AO547" s="24"/>
      <c r="AP547" s="24" t="s">
        <v>60</v>
      </c>
      <c r="AQ547" s="24"/>
      <c r="AR547" s="24"/>
      <c r="AS547" s="89">
        <f t="shared" si="105"/>
        <v>13</v>
      </c>
      <c r="AT547" s="24" t="s">
        <v>2333</v>
      </c>
    </row>
    <row r="548" spans="1:46" x14ac:dyDescent="0.5">
      <c r="A548" s="24">
        <v>618</v>
      </c>
      <c r="B548" s="24"/>
      <c r="C548" s="24"/>
      <c r="D548" s="24" t="s">
        <v>2334</v>
      </c>
      <c r="E548" s="24" t="s">
        <v>2335</v>
      </c>
      <c r="F548" s="77" t="str">
        <f t="shared" si="100"/>
        <v>EALING DEAN ALLOTMENT SOCIETY</v>
      </c>
      <c r="G548" s="24" t="s">
        <v>2336</v>
      </c>
      <c r="H548" s="24" t="s">
        <v>2187</v>
      </c>
      <c r="I548" s="24" t="s">
        <v>2187</v>
      </c>
      <c r="J548" s="24" t="s">
        <v>107</v>
      </c>
      <c r="K548" s="24" t="s">
        <v>1593</v>
      </c>
      <c r="L548" s="25">
        <v>43788</v>
      </c>
      <c r="M548" s="25">
        <v>44154</v>
      </c>
      <c r="N548" s="81">
        <f t="shared" si="103"/>
        <v>44154</v>
      </c>
      <c r="O548" s="77" t="str">
        <f t="shared" ca="1" si="104"/>
        <v>Expired</v>
      </c>
      <c r="P548" s="77" t="str" cm="1">
        <f t="array" aca="1" ref="P548" ca="1">_xlfn.IFS((N548-TODAY())&gt;=547,"06 Expires over 18 months",(N548-TODAY())&gt;=365,"05 Expires in 18 months",(N548-TODAY())&gt;=183,"04 Expires in 12 months",(N548-TODAY())&gt;=92,"03 Expires in 6 months",(N548-TODAY())&gt;=31,"02 Expires in 3 months",(N548-TODAY())&gt;=0,"01 Expires in 30 days",(N548-TODAY())&gt;=-31,"01 Expired last 30 days",(N548-TODAY())&gt;=-92,"02 Expired last 3 months",(N548-TODAY())&gt;=-183,"03 Expired last 6 months",(N548-TODAY())&gt;=-365,"04 Expired last 12 months",(N548-TODAY())&gt;=-547,"05 Expired last 18 months",TRUE,"06 Expired over 18 months")</f>
        <v>06 Expired over 18 months</v>
      </c>
      <c r="Q548" s="65">
        <v>1000</v>
      </c>
      <c r="R548" s="84">
        <f t="shared" si="106"/>
        <v>1000</v>
      </c>
      <c r="S548" s="77" t="str" cm="1">
        <f t="array" ref="S548">_xlfn.IFS(R548&gt;5000000,"Gold",R548&gt;=500000,"Silver",R548&gt;30000,"Bronze",TRUE,"Transactional")</f>
        <v>Transactional</v>
      </c>
      <c r="T548" s="24" t="s">
        <v>54</v>
      </c>
      <c r="U548" s="101" t="s">
        <v>455</v>
      </c>
      <c r="V548" s="101" t="s">
        <v>1457</v>
      </c>
      <c r="W548" s="77" t="str">
        <f t="shared" si="101"/>
        <v>No</v>
      </c>
      <c r="X548" s="77" t="str">
        <f>IFERROR(_xlfn.XLOOKUP(J548&amp;"||"&amp;K548,'Mapping Ref.'!$J$2:$J$538,'Mapping Ref.'!$K$2:$K$538),"")</f>
        <v>Construction &amp; Estates</v>
      </c>
      <c r="Y548" s="77" t="str" cm="1">
        <f t="array" ref="Y548">_xlfn.IFS(R548&gt;2000000,"For Publication",R548&gt;100000,"PID",R548&gt;30000,"RFQ",TRUE,"Transactional")</f>
        <v>Transactional</v>
      </c>
      <c r="Z548" s="24" t="s">
        <v>101</v>
      </c>
      <c r="AA548" s="32">
        <v>12</v>
      </c>
      <c r="AB548" s="24">
        <v>0</v>
      </c>
      <c r="AC548" s="25">
        <v>43788</v>
      </c>
      <c r="AD548" s="24" t="s">
        <v>58</v>
      </c>
      <c r="AE548" s="24"/>
      <c r="AF548" s="24"/>
      <c r="AG548" s="24"/>
      <c r="AH548" s="24" t="s">
        <v>59</v>
      </c>
      <c r="AI548" s="24"/>
      <c r="AJ548" s="24" t="s">
        <v>59</v>
      </c>
      <c r="AK548" s="24"/>
      <c r="AL548" s="24"/>
      <c r="AM548" s="24"/>
      <c r="AN548" s="24"/>
      <c r="AO548" s="24">
        <v>0</v>
      </c>
      <c r="AP548" s="24" t="s">
        <v>60</v>
      </c>
      <c r="AQ548" s="24"/>
      <c r="AR548" s="24"/>
      <c r="AS548" s="89">
        <f t="shared" si="105"/>
        <v>12</v>
      </c>
      <c r="AT548" s="24" t="s">
        <v>2337</v>
      </c>
    </row>
    <row r="549" spans="1:46" x14ac:dyDescent="0.5">
      <c r="A549" s="24">
        <v>619</v>
      </c>
      <c r="B549" s="24" t="s">
        <v>340</v>
      </c>
      <c r="C549" s="24"/>
      <c r="D549" s="24" t="s">
        <v>2338</v>
      </c>
      <c r="E549" s="24" t="s">
        <v>2339</v>
      </c>
      <c r="F549" s="77" t="str">
        <f t="shared" si="100"/>
        <v>Kanopy Inc</v>
      </c>
      <c r="G549" s="24" t="s">
        <v>2340</v>
      </c>
      <c r="H549" s="24" t="s">
        <v>1879</v>
      </c>
      <c r="I549" s="24" t="s">
        <v>1879</v>
      </c>
      <c r="J549" s="24" t="s">
        <v>107</v>
      </c>
      <c r="K549" s="24" t="s">
        <v>1880</v>
      </c>
      <c r="L549" s="25">
        <v>43788</v>
      </c>
      <c r="M549" s="25">
        <v>44519</v>
      </c>
      <c r="N549" s="81">
        <f t="shared" si="103"/>
        <v>45249</v>
      </c>
      <c r="O549" s="77" t="str">
        <f t="shared" ca="1" si="104"/>
        <v>Expired</v>
      </c>
      <c r="P549" s="77" t="str" cm="1">
        <f t="array" aca="1" ref="P549" ca="1">_xlfn.IFS((N549-TODAY())&gt;=547,"06 Expires over 18 months",(N549-TODAY())&gt;=365,"05 Expires in 18 months",(N549-TODAY())&gt;=183,"04 Expires in 12 months",(N549-TODAY())&gt;=92,"03 Expires in 6 months",(N549-TODAY())&gt;=31,"02 Expires in 3 months",(N549-TODAY())&gt;=0,"01 Expires in 30 days",(N549-TODAY())&gt;=-31,"01 Expired last 30 days",(N549-TODAY())&gt;=-92,"02 Expired last 3 months",(N549-TODAY())&gt;=-183,"03 Expired last 6 months",(N549-TODAY())&gt;=-365,"04 Expired last 12 months",(N549-TODAY())&gt;=-547,"05 Expired last 18 months",TRUE,"06 Expired over 18 months")</f>
        <v>06 Expired over 18 months</v>
      </c>
      <c r="Q549" s="65">
        <v>2500</v>
      </c>
      <c r="R549" s="84">
        <f t="shared" si="106"/>
        <v>10000</v>
      </c>
      <c r="S549" s="77" t="str" cm="1">
        <f t="array" ref="S549">_xlfn.IFS(R549&gt;5000000,"Gold",R549&gt;=500000,"Silver",R549&gt;30000,"Bronze",TRUE,"Transactional")</f>
        <v>Transactional</v>
      </c>
      <c r="T549" s="24" t="s">
        <v>54</v>
      </c>
      <c r="U549" s="101" t="s">
        <v>208</v>
      </c>
      <c r="V549" s="101" t="s">
        <v>209</v>
      </c>
      <c r="W549" s="77" t="str">
        <f t="shared" si="101"/>
        <v>Yes</v>
      </c>
      <c r="X549" s="77" t="str">
        <f>IFERROR(_xlfn.XLOOKUP(J549&amp;"||"&amp;K549,'Mapping Ref.'!$J$2:$J$538,'Mapping Ref.'!$K$2:$K$538),"")</f>
        <v>Construction &amp; Estates</v>
      </c>
      <c r="Y549" s="77" t="str" cm="1">
        <f t="array" ref="Y549">_xlfn.IFS(R549&gt;2000000,"For Publication",R549&gt;100000,"PID",R549&gt;30000,"RFQ",TRUE,"Transactional")</f>
        <v>Transactional</v>
      </c>
      <c r="Z549" s="24" t="s">
        <v>101</v>
      </c>
      <c r="AA549" s="32">
        <v>24</v>
      </c>
      <c r="AB549" s="24">
        <v>24</v>
      </c>
      <c r="AC549" s="25">
        <v>43788</v>
      </c>
      <c r="AD549" s="24" t="s">
        <v>150</v>
      </c>
      <c r="AE549" s="24">
        <v>0</v>
      </c>
      <c r="AF549" s="24"/>
      <c r="AG549" s="24"/>
      <c r="AH549" s="24" t="s">
        <v>60</v>
      </c>
      <c r="AI549" s="24"/>
      <c r="AJ549" s="24" t="s">
        <v>60</v>
      </c>
      <c r="AK549" s="24" t="s">
        <v>2341</v>
      </c>
      <c r="AL549" s="24"/>
      <c r="AM549" s="24"/>
      <c r="AN549" s="24"/>
      <c r="AO549" s="24">
        <v>0</v>
      </c>
      <c r="AP549" s="24" t="s">
        <v>60</v>
      </c>
      <c r="AQ549" s="24"/>
      <c r="AR549" s="24"/>
      <c r="AS549" s="89">
        <f t="shared" si="105"/>
        <v>48</v>
      </c>
      <c r="AT549" s="24" t="s">
        <v>2340</v>
      </c>
    </row>
    <row r="550" spans="1:46" x14ac:dyDescent="0.5">
      <c r="A550" s="24">
        <v>620</v>
      </c>
      <c r="B550" s="24"/>
      <c r="C550" s="24"/>
      <c r="D550" s="24" t="s">
        <v>2342</v>
      </c>
      <c r="E550" s="24" t="s">
        <v>2343</v>
      </c>
      <c r="F550" s="77" t="str">
        <f t="shared" si="100"/>
        <v>Y WALKER PSYCHOLOGY LTD</v>
      </c>
      <c r="G550" s="24" t="s">
        <v>2342</v>
      </c>
      <c r="H550" s="24" t="s">
        <v>1420</v>
      </c>
      <c r="I550" s="24" t="s">
        <v>1420</v>
      </c>
      <c r="J550" s="24" t="s">
        <v>52</v>
      </c>
      <c r="K550" s="24" t="s">
        <v>822</v>
      </c>
      <c r="L550" s="25">
        <v>43789</v>
      </c>
      <c r="M550" s="25"/>
      <c r="N550" s="81"/>
      <c r="O550" s="77" t="s">
        <v>712</v>
      </c>
      <c r="P550" s="77"/>
      <c r="Q550" s="104"/>
      <c r="R550" s="84">
        <v>0</v>
      </c>
      <c r="S550" s="77" t="str" cm="1">
        <f t="array" ref="S550">_xlfn.IFS(R550&gt;5000000,"Gold",R550&gt;=500000,"Silver",R550&gt;30000,"Bronze",TRUE,"Transactional")</f>
        <v>Transactional</v>
      </c>
      <c r="T550" s="24" t="s">
        <v>54</v>
      </c>
      <c r="U550" s="101" t="s">
        <v>455</v>
      </c>
      <c r="V550" s="101" t="s">
        <v>822</v>
      </c>
      <c r="W550" s="77" t="str">
        <f t="shared" si="101"/>
        <v>Yes</v>
      </c>
      <c r="X550" s="77" t="str">
        <f>IFERROR(_xlfn.XLOOKUP(J550&amp;"||"&amp;K550,'Mapping Ref.'!$J$2:$J$538,'Mapping Ref.'!$K$2:$K$538),"")</f>
        <v>Corporate</v>
      </c>
      <c r="Y550" s="77" t="str" cm="1">
        <f t="array" ref="Y550">_xlfn.IFS(R550&gt;2000000,"For Publication",R550&gt;100000,"PID",R550&gt;30000,"RFQ",TRUE,"Transactional")</f>
        <v>Transactional</v>
      </c>
      <c r="Z550" s="24" t="s">
        <v>71</v>
      </c>
      <c r="AA550" s="32">
        <v>80</v>
      </c>
      <c r="AB550" s="24">
        <v>80</v>
      </c>
      <c r="AC550" s="25">
        <v>43789</v>
      </c>
      <c r="AD550" s="24" t="s">
        <v>102</v>
      </c>
      <c r="AE550" s="24"/>
      <c r="AF550" s="24"/>
      <c r="AG550" s="24"/>
      <c r="AH550" s="24" t="s">
        <v>59</v>
      </c>
      <c r="AI550" s="24"/>
      <c r="AJ550" s="24" t="s">
        <v>60</v>
      </c>
      <c r="AK550" s="24"/>
      <c r="AL550" s="24"/>
      <c r="AM550" s="24"/>
      <c r="AN550" s="24"/>
      <c r="AO550" s="24"/>
      <c r="AP550" s="24" t="s">
        <v>60</v>
      </c>
      <c r="AQ550" s="24"/>
      <c r="AR550" s="24"/>
      <c r="AS550" s="89">
        <v>0</v>
      </c>
      <c r="AT550" s="24" t="s">
        <v>2344</v>
      </c>
    </row>
    <row r="551" spans="1:46" x14ac:dyDescent="0.5">
      <c r="A551" s="24">
        <v>621</v>
      </c>
      <c r="B551" s="24"/>
      <c r="C551" s="24"/>
      <c r="D551" s="24" t="s">
        <v>2345</v>
      </c>
      <c r="E551" s="24" t="s">
        <v>2346</v>
      </c>
      <c r="F551" s="77" t="str">
        <f t="shared" si="100"/>
        <v>WARWICKSHIRE COUNTY COUNCIL</v>
      </c>
      <c r="G551" s="24" t="s">
        <v>2345</v>
      </c>
      <c r="H551" s="24" t="s">
        <v>1041</v>
      </c>
      <c r="I551" s="24" t="s">
        <v>1041</v>
      </c>
      <c r="J551" s="24" t="s">
        <v>190</v>
      </c>
      <c r="K551" s="24" t="s">
        <v>2234</v>
      </c>
      <c r="L551" s="25">
        <v>43789</v>
      </c>
      <c r="M551" s="25">
        <v>44165</v>
      </c>
      <c r="N551" s="81">
        <f t="shared" ref="N551:N560" si="107">EDATE(M551,AB551)</f>
        <v>44165</v>
      </c>
      <c r="O551" s="77" t="str">
        <f t="shared" ref="O551:O560" ca="1" si="108">IF(N551&lt;TODAY(),"Expired","Live")</f>
        <v>Expired</v>
      </c>
      <c r="P551" s="77" t="str" cm="1">
        <f t="array" aca="1" ref="P551" ca="1">_xlfn.IFS((N551-TODAY())&gt;=547,"06 Expires over 18 months",(N551-TODAY())&gt;=365,"05 Expires in 18 months",(N551-TODAY())&gt;=183,"04 Expires in 12 months",(N551-TODAY())&gt;=92,"03 Expires in 6 months",(N551-TODAY())&gt;=31,"02 Expires in 3 months",(N551-TODAY())&gt;=0,"01 Expires in 30 days",(N551-TODAY())&gt;=-31,"01 Expired last 30 days",(N551-TODAY())&gt;=-92,"02 Expired last 3 months",(N551-TODAY())&gt;=-183,"03 Expired last 6 months",(N551-TODAY())&gt;=-365,"04 Expired last 12 months",(N551-TODAY())&gt;=-547,"05 Expired last 18 months",TRUE,"06 Expired over 18 months")</f>
        <v>06 Expired over 18 months</v>
      </c>
      <c r="Q551" s="65">
        <v>27000</v>
      </c>
      <c r="R551" s="84">
        <f t="shared" ref="R551:R560" si="109">MAX(Q551,Q551*N(AS551)/12)</f>
        <v>27000</v>
      </c>
      <c r="S551" s="77" t="str" cm="1">
        <f t="array" ref="S551">_xlfn.IFS(R551&gt;5000000,"Gold",R551&gt;=500000,"Silver",R551&gt;30000,"Bronze",TRUE,"Transactional")</f>
        <v>Transactional</v>
      </c>
      <c r="T551" s="24" t="s">
        <v>54</v>
      </c>
      <c r="U551" s="101" t="s">
        <v>190</v>
      </c>
      <c r="V551" s="101" t="s">
        <v>596</v>
      </c>
      <c r="W551" s="77" t="str">
        <f t="shared" si="101"/>
        <v>No</v>
      </c>
      <c r="X551" s="77" t="str">
        <f>IFERROR(_xlfn.XLOOKUP(J551&amp;"||"&amp;K551,'Mapping Ref.'!$J$2:$J$538,'Mapping Ref.'!$K$2:$K$538),"")</f>
        <v>Childrens &amp; Adults</v>
      </c>
      <c r="Y551" s="77" t="str" cm="1">
        <f t="array" ref="Y551">_xlfn.IFS(R551&gt;2000000,"For Publication",R551&gt;100000,"PID",R551&gt;30000,"RFQ",TRUE,"Transactional")</f>
        <v>Transactional</v>
      </c>
      <c r="Z551" s="24" t="s">
        <v>86</v>
      </c>
      <c r="AA551" s="32">
        <v>12</v>
      </c>
      <c r="AB551" s="24">
        <v>0</v>
      </c>
      <c r="AC551" s="25">
        <v>43789</v>
      </c>
      <c r="AD551" s="24" t="s">
        <v>58</v>
      </c>
      <c r="AE551" s="24"/>
      <c r="AF551" s="24"/>
      <c r="AG551" s="24"/>
      <c r="AH551" s="24" t="s">
        <v>59</v>
      </c>
      <c r="AI551" s="24"/>
      <c r="AJ551" s="24" t="s">
        <v>60</v>
      </c>
      <c r="AK551" s="24"/>
      <c r="AL551" s="24"/>
      <c r="AM551" s="24"/>
      <c r="AN551" s="24"/>
      <c r="AO551" s="24">
        <v>0</v>
      </c>
      <c r="AP551" s="24" t="s">
        <v>60</v>
      </c>
      <c r="AQ551" s="24"/>
      <c r="AR551" s="24"/>
      <c r="AS551" s="89">
        <f t="shared" ref="AS551:AS560" si="110">DATEDIF(L551,N551,"m")</f>
        <v>12</v>
      </c>
      <c r="AT551" s="24" t="s">
        <v>2347</v>
      </c>
    </row>
    <row r="552" spans="1:46" x14ac:dyDescent="0.5">
      <c r="A552" s="24">
        <v>622</v>
      </c>
      <c r="B552" s="24"/>
      <c r="C552" s="24"/>
      <c r="D552" s="24" t="s">
        <v>2348</v>
      </c>
      <c r="E552" s="24" t="s">
        <v>2349</v>
      </c>
      <c r="F552" s="77" t="str">
        <f t="shared" si="100"/>
        <v>TERRA DRONE LIMITED T/A PERRA DRONE LTD</v>
      </c>
      <c r="G552" s="24" t="s">
        <v>2350</v>
      </c>
      <c r="H552" s="24" t="s">
        <v>972</v>
      </c>
      <c r="I552" s="24" t="s">
        <v>972</v>
      </c>
      <c r="J552" s="24" t="s">
        <v>107</v>
      </c>
      <c r="K552" s="24" t="s">
        <v>2351</v>
      </c>
      <c r="L552" s="25">
        <v>43770</v>
      </c>
      <c r="M552" s="25">
        <v>44135</v>
      </c>
      <c r="N552" s="81">
        <f t="shared" si="107"/>
        <v>44500</v>
      </c>
      <c r="O552" s="77" t="str">
        <f t="shared" ca="1" si="108"/>
        <v>Expired</v>
      </c>
      <c r="P552" s="77" t="str" cm="1">
        <f t="array" aca="1" ref="P552" ca="1">_xlfn.IFS((N552-TODAY())&gt;=547,"06 Expires over 18 months",(N552-TODAY())&gt;=365,"05 Expires in 18 months",(N552-TODAY())&gt;=183,"04 Expires in 12 months",(N552-TODAY())&gt;=92,"03 Expires in 6 months",(N552-TODAY())&gt;=31,"02 Expires in 3 months",(N552-TODAY())&gt;=0,"01 Expires in 30 days",(N552-TODAY())&gt;=-31,"01 Expired last 30 days",(N552-TODAY())&gt;=-92,"02 Expired last 3 months",(N552-TODAY())&gt;=-183,"03 Expired last 6 months",(N552-TODAY())&gt;=-365,"04 Expired last 12 months",(N552-TODAY())&gt;=-547,"05 Expired last 18 months",TRUE,"06 Expired over 18 months")</f>
        <v>06 Expired over 18 months</v>
      </c>
      <c r="Q552" s="65">
        <v>3000</v>
      </c>
      <c r="R552" s="84">
        <f t="shared" si="109"/>
        <v>5750</v>
      </c>
      <c r="S552" s="77" t="str" cm="1">
        <f t="array" ref="S552">_xlfn.IFS(R552&gt;5000000,"Gold",R552&gt;=500000,"Silver",R552&gt;30000,"Bronze",TRUE,"Transactional")</f>
        <v>Transactional</v>
      </c>
      <c r="T552" s="24" t="s">
        <v>54</v>
      </c>
      <c r="U552" s="101" t="s">
        <v>190</v>
      </c>
      <c r="V552" s="101" t="s">
        <v>192</v>
      </c>
      <c r="W552" s="77" t="str">
        <f t="shared" si="101"/>
        <v>Yes</v>
      </c>
      <c r="X552" s="77" t="str">
        <f>IFERROR(_xlfn.XLOOKUP(J552&amp;"||"&amp;K552,'Mapping Ref.'!$J$2:$J$538,'Mapping Ref.'!$K$2:$K$538),"")</f>
        <v>Construction &amp; Estates</v>
      </c>
      <c r="Y552" s="77" t="str" cm="1">
        <f t="array" ref="Y552">_xlfn.IFS(R552&gt;2000000,"For Publication",R552&gt;100000,"PID",R552&gt;30000,"RFQ",TRUE,"Transactional")</f>
        <v>Transactional</v>
      </c>
      <c r="Z552" s="24" t="s">
        <v>86</v>
      </c>
      <c r="AA552" s="32">
        <v>12</v>
      </c>
      <c r="AB552" s="24">
        <v>12</v>
      </c>
      <c r="AC552" s="25">
        <v>43789</v>
      </c>
      <c r="AD552" s="24" t="s">
        <v>58</v>
      </c>
      <c r="AE552" s="24">
        <v>28506</v>
      </c>
      <c r="AF552" s="24"/>
      <c r="AG552" s="24"/>
      <c r="AH552" s="24" t="s">
        <v>60</v>
      </c>
      <c r="AI552" s="24"/>
      <c r="AJ552" s="24" t="s">
        <v>60</v>
      </c>
      <c r="AK552" s="24"/>
      <c r="AL552" s="24"/>
      <c r="AM552" s="24"/>
      <c r="AN552" s="24"/>
      <c r="AO552" s="24">
        <v>0</v>
      </c>
      <c r="AP552" s="24" t="s">
        <v>60</v>
      </c>
      <c r="AQ552" s="24"/>
      <c r="AR552" s="24"/>
      <c r="AS552" s="89">
        <f t="shared" si="110"/>
        <v>23</v>
      </c>
      <c r="AT552" s="24" t="s">
        <v>2352</v>
      </c>
    </row>
    <row r="553" spans="1:46" x14ac:dyDescent="0.5">
      <c r="A553" s="24">
        <v>623</v>
      </c>
      <c r="B553" s="24" t="s">
        <v>506</v>
      </c>
      <c r="C553" s="24" t="s">
        <v>77</v>
      </c>
      <c r="D553" s="24" t="s">
        <v>2353</v>
      </c>
      <c r="E553" s="24" t="s">
        <v>2354</v>
      </c>
      <c r="F553" s="77" t="str">
        <f t="shared" si="100"/>
        <v>CIVICA UK LIMITED</v>
      </c>
      <c r="G553" s="24" t="s">
        <v>2355</v>
      </c>
      <c r="H553" s="24" t="s">
        <v>2356</v>
      </c>
      <c r="I553" s="24" t="s">
        <v>2356</v>
      </c>
      <c r="J553" s="24" t="s">
        <v>52</v>
      </c>
      <c r="K553" s="24" t="s">
        <v>2357</v>
      </c>
      <c r="L553" s="25">
        <v>43770</v>
      </c>
      <c r="M553" s="25">
        <v>45596</v>
      </c>
      <c r="N553" s="81">
        <f t="shared" si="107"/>
        <v>46326</v>
      </c>
      <c r="O553" s="77" t="str">
        <f t="shared" ca="1" si="108"/>
        <v>Live</v>
      </c>
      <c r="P553" s="77" t="str" cm="1">
        <f t="array" aca="1" ref="P553" ca="1">_xlfn.IFS((N553-TODAY())&gt;=547,"06 Expires over 18 months",(N553-TODAY())&gt;=365,"05 Expires in 18 months",(N553-TODAY())&gt;=183,"04 Expires in 12 months",(N553-TODAY())&gt;=92,"03 Expires in 6 months",(N553-TODAY())&gt;=31,"02 Expires in 3 months",(N553-TODAY())&gt;=0,"01 Expires in 30 days",(N553-TODAY())&gt;=-31,"01 Expired last 30 days",(N553-TODAY())&gt;=-92,"02 Expired last 3 months",(N553-TODAY())&gt;=-183,"03 Expired last 6 months",(N553-TODAY())&gt;=-365,"04 Expired last 12 months",(N553-TODAY())&gt;=-547,"05 Expired last 18 months",TRUE,"06 Expired over 18 months")</f>
        <v>02 Expires in 3 months</v>
      </c>
      <c r="Q553" s="65">
        <v>17400</v>
      </c>
      <c r="R553" s="84">
        <f t="shared" si="109"/>
        <v>120350</v>
      </c>
      <c r="S553" s="77" t="str" cm="1">
        <f t="array" ref="S553">_xlfn.IFS(R553&gt;5000000,"Gold",R553&gt;=500000,"Silver",R553&gt;30000,"Bronze",TRUE,"Transactional")</f>
        <v>Bronze</v>
      </c>
      <c r="T553" s="24" t="s">
        <v>122</v>
      </c>
      <c r="U553" s="101" t="s">
        <v>116</v>
      </c>
      <c r="V553" s="101" t="s">
        <v>569</v>
      </c>
      <c r="W553" s="77" t="str">
        <f t="shared" si="101"/>
        <v>Yes</v>
      </c>
      <c r="X553" s="77" t="str">
        <f>IFERROR(_xlfn.XLOOKUP(J553&amp;"||"&amp;K553,'Mapping Ref.'!$J$2:$J$538,'Mapping Ref.'!$K$2:$K$538),"")</f>
        <v>Corporate</v>
      </c>
      <c r="Y553" s="77" t="str" cm="1">
        <f t="array" ref="Y553">_xlfn.IFS(R553&gt;2000000,"For Publication",R553&gt;100000,"PID",R553&gt;30000,"RFQ",TRUE,"Transactional")</f>
        <v>PID</v>
      </c>
      <c r="Z553" s="24" t="s">
        <v>86</v>
      </c>
      <c r="AA553" s="32">
        <v>24</v>
      </c>
      <c r="AB553" s="24">
        <v>24</v>
      </c>
      <c r="AC553" s="25">
        <v>43790</v>
      </c>
      <c r="AD553" s="24" t="s">
        <v>58</v>
      </c>
      <c r="AE553" s="24">
        <v>0</v>
      </c>
      <c r="AF553" s="24"/>
      <c r="AG553" s="24"/>
      <c r="AH553" s="24" t="s">
        <v>60</v>
      </c>
      <c r="AI553" s="24"/>
      <c r="AJ553" s="24" t="s">
        <v>60</v>
      </c>
      <c r="AK553" s="24"/>
      <c r="AL553" s="24"/>
      <c r="AM553" s="24"/>
      <c r="AN553" s="24"/>
      <c r="AO553" s="24">
        <v>0</v>
      </c>
      <c r="AP553" s="24" t="s">
        <v>60</v>
      </c>
      <c r="AQ553" s="24" t="s">
        <v>2358</v>
      </c>
      <c r="AR553" s="24" t="s">
        <v>2359</v>
      </c>
      <c r="AS553" s="89">
        <f t="shared" si="110"/>
        <v>83</v>
      </c>
      <c r="AT553" s="24" t="s">
        <v>2360</v>
      </c>
    </row>
    <row r="554" spans="1:46" x14ac:dyDescent="0.5">
      <c r="A554" s="24">
        <v>624</v>
      </c>
      <c r="B554" s="24"/>
      <c r="C554" s="24"/>
      <c r="D554" s="24" t="s">
        <v>2361</v>
      </c>
      <c r="E554" s="24" t="s">
        <v>2362</v>
      </c>
      <c r="F554" s="77" t="str">
        <f t="shared" si="100"/>
        <v>ARTPART LIMITED</v>
      </c>
      <c r="G554" s="24" t="s">
        <v>2363</v>
      </c>
      <c r="H554" s="24" t="s">
        <v>510</v>
      </c>
      <c r="I554" s="24" t="s">
        <v>2364</v>
      </c>
      <c r="J554" s="24" t="s">
        <v>107</v>
      </c>
      <c r="K554" s="24" t="s">
        <v>2365</v>
      </c>
      <c r="L554" s="25">
        <v>43794</v>
      </c>
      <c r="M554" s="25">
        <v>43976</v>
      </c>
      <c r="N554" s="81">
        <f t="shared" si="107"/>
        <v>44160</v>
      </c>
      <c r="O554" s="77" t="str">
        <f t="shared" ca="1" si="108"/>
        <v>Expired</v>
      </c>
      <c r="P554" s="77" t="str" cm="1">
        <f t="array" aca="1" ref="P554" ca="1">_xlfn.IFS((N554-TODAY())&gt;=547,"06 Expires over 18 months",(N554-TODAY())&gt;=365,"05 Expires in 18 months",(N554-TODAY())&gt;=183,"04 Expires in 12 months",(N554-TODAY())&gt;=92,"03 Expires in 6 months",(N554-TODAY())&gt;=31,"02 Expires in 3 months",(N554-TODAY())&gt;=0,"01 Expires in 30 days",(N554-TODAY())&gt;=-31,"01 Expired last 30 days",(N554-TODAY())&gt;=-92,"02 Expired last 3 months",(N554-TODAY())&gt;=-183,"03 Expired last 6 months",(N554-TODAY())&gt;=-365,"04 Expired last 12 months",(N554-TODAY())&gt;=-547,"05 Expired last 18 months",TRUE,"06 Expired over 18 months")</f>
        <v>06 Expired over 18 months</v>
      </c>
      <c r="Q554" s="65">
        <v>100000</v>
      </c>
      <c r="R554" s="84">
        <f t="shared" si="109"/>
        <v>100000</v>
      </c>
      <c r="S554" s="77" t="str" cm="1">
        <f t="array" ref="S554">_xlfn.IFS(R554&gt;5000000,"Gold",R554&gt;=500000,"Silver",R554&gt;30000,"Bronze",TRUE,"Transactional")</f>
        <v>Bronze</v>
      </c>
      <c r="T554" s="24" t="s">
        <v>122</v>
      </c>
      <c r="U554" s="101" t="s">
        <v>366</v>
      </c>
      <c r="V554" s="101" t="s">
        <v>367</v>
      </c>
      <c r="W554" s="77" t="str">
        <f t="shared" si="101"/>
        <v>Yes</v>
      </c>
      <c r="X554" s="77" t="str">
        <f>IFERROR(_xlfn.XLOOKUP(J554&amp;"||"&amp;K554,'Mapping Ref.'!$J$2:$J$538,'Mapping Ref.'!$K$2:$K$538),"")</f>
        <v>Construction &amp; Estates</v>
      </c>
      <c r="Y554" s="77" t="str" cm="1">
        <f t="array" ref="Y554">_xlfn.IFS(R554&gt;2000000,"For Publication",R554&gt;100000,"PID",R554&gt;30000,"RFQ",TRUE,"Transactional")</f>
        <v>RFQ</v>
      </c>
      <c r="Z554" s="24" t="s">
        <v>86</v>
      </c>
      <c r="AA554" s="32">
        <v>6</v>
      </c>
      <c r="AB554" s="24">
        <v>6</v>
      </c>
      <c r="AC554" s="25">
        <v>43790</v>
      </c>
      <c r="AD554" s="24" t="s">
        <v>102</v>
      </c>
      <c r="AE554" s="24"/>
      <c r="AF554" s="24"/>
      <c r="AG554" s="24"/>
      <c r="AH554" s="24" t="s">
        <v>59</v>
      </c>
      <c r="AI554" s="24"/>
      <c r="AJ554" s="24" t="s">
        <v>60</v>
      </c>
      <c r="AK554" s="24"/>
      <c r="AL554" s="24"/>
      <c r="AM554" s="24"/>
      <c r="AN554" s="24"/>
      <c r="AO554" s="24">
        <v>0</v>
      </c>
      <c r="AP554" s="24" t="s">
        <v>60</v>
      </c>
      <c r="AQ554" s="24"/>
      <c r="AR554" s="24"/>
      <c r="AS554" s="89">
        <f t="shared" si="110"/>
        <v>12</v>
      </c>
      <c r="AT554" s="24" t="s">
        <v>2366</v>
      </c>
    </row>
    <row r="555" spans="1:46" x14ac:dyDescent="0.5">
      <c r="A555" s="24">
        <v>625</v>
      </c>
      <c r="B555" s="24"/>
      <c r="C555" s="24"/>
      <c r="D555" s="24" t="s">
        <v>2367</v>
      </c>
      <c r="E555" s="24" t="s">
        <v>2368</v>
      </c>
      <c r="F555" s="77" t="str">
        <f t="shared" si="100"/>
        <v>MICHAEL ATHERTON T/A M.ATHERTON ELECTRICAL</v>
      </c>
      <c r="G555" s="24" t="s">
        <v>2369</v>
      </c>
      <c r="H555" s="24" t="s">
        <v>510</v>
      </c>
      <c r="I555" s="24" t="s">
        <v>2364</v>
      </c>
      <c r="J555" s="24" t="s">
        <v>107</v>
      </c>
      <c r="K555" s="24" t="s">
        <v>2365</v>
      </c>
      <c r="L555" s="25">
        <v>43794</v>
      </c>
      <c r="M555" s="25">
        <v>43976</v>
      </c>
      <c r="N555" s="81">
        <f t="shared" si="107"/>
        <v>44160</v>
      </c>
      <c r="O555" s="77" t="str">
        <f t="shared" ca="1" si="108"/>
        <v>Expired</v>
      </c>
      <c r="P555" s="77" t="str" cm="1">
        <f t="array" aca="1" ref="P555" ca="1">_xlfn.IFS((N555-TODAY())&gt;=547,"06 Expires over 18 months",(N555-TODAY())&gt;=365,"05 Expires in 18 months",(N555-TODAY())&gt;=183,"04 Expires in 12 months",(N555-TODAY())&gt;=92,"03 Expires in 6 months",(N555-TODAY())&gt;=31,"02 Expires in 3 months",(N555-TODAY())&gt;=0,"01 Expires in 30 days",(N555-TODAY())&gt;=-31,"01 Expired last 30 days",(N555-TODAY())&gt;=-92,"02 Expired last 3 months",(N555-TODAY())&gt;=-183,"03 Expired last 6 months",(N555-TODAY())&gt;=-365,"04 Expired last 12 months",(N555-TODAY())&gt;=-547,"05 Expired last 18 months",TRUE,"06 Expired over 18 months")</f>
        <v>06 Expired over 18 months</v>
      </c>
      <c r="Q555" s="65">
        <v>100000</v>
      </c>
      <c r="R555" s="84">
        <f t="shared" si="109"/>
        <v>100000</v>
      </c>
      <c r="S555" s="77" t="str" cm="1">
        <f t="array" ref="S555">_xlfn.IFS(R555&gt;5000000,"Gold",R555&gt;=500000,"Silver",R555&gt;30000,"Bronze",TRUE,"Transactional")</f>
        <v>Bronze</v>
      </c>
      <c r="T555" s="24" t="s">
        <v>122</v>
      </c>
      <c r="U555" s="101" t="s">
        <v>123</v>
      </c>
      <c r="V555" s="101" t="s">
        <v>1686</v>
      </c>
      <c r="W555" s="77" t="str">
        <f t="shared" si="101"/>
        <v>Yes</v>
      </c>
      <c r="X555" s="77" t="str">
        <f>IFERROR(_xlfn.XLOOKUP(J555&amp;"||"&amp;K555,'Mapping Ref.'!$J$2:$J$538,'Mapping Ref.'!$K$2:$K$538),"")</f>
        <v>Construction &amp; Estates</v>
      </c>
      <c r="Y555" s="77" t="str" cm="1">
        <f t="array" ref="Y555">_xlfn.IFS(R555&gt;2000000,"For Publication",R555&gt;100000,"PID",R555&gt;30000,"RFQ",TRUE,"Transactional")</f>
        <v>RFQ</v>
      </c>
      <c r="Z555" s="24" t="s">
        <v>86</v>
      </c>
      <c r="AA555" s="32">
        <v>6</v>
      </c>
      <c r="AB555" s="24">
        <v>6</v>
      </c>
      <c r="AC555" s="25">
        <v>43790</v>
      </c>
      <c r="AD555" s="24" t="s">
        <v>102</v>
      </c>
      <c r="AE555" s="24"/>
      <c r="AF555" s="24"/>
      <c r="AG555" s="24"/>
      <c r="AH555" s="24" t="s">
        <v>59</v>
      </c>
      <c r="AI555" s="24"/>
      <c r="AJ555" s="24" t="s">
        <v>60</v>
      </c>
      <c r="AK555" s="24" t="s">
        <v>2370</v>
      </c>
      <c r="AL555" s="24"/>
      <c r="AM555" s="24"/>
      <c r="AN555" s="24"/>
      <c r="AO555" s="24"/>
      <c r="AP555" s="24" t="s">
        <v>60</v>
      </c>
      <c r="AQ555" s="24"/>
      <c r="AR555" s="24"/>
      <c r="AS555" s="89">
        <f t="shared" si="110"/>
        <v>12</v>
      </c>
      <c r="AT555" s="24" t="s">
        <v>2371</v>
      </c>
    </row>
    <row r="556" spans="1:46" x14ac:dyDescent="0.5">
      <c r="A556" s="24">
        <v>626</v>
      </c>
      <c r="B556" s="24"/>
      <c r="C556" s="24"/>
      <c r="D556" s="24" t="s">
        <v>2372</v>
      </c>
      <c r="E556" s="24" t="s">
        <v>2373</v>
      </c>
      <c r="F556" s="77" t="str">
        <f t="shared" si="100"/>
        <v>WEST LONDON BUILDERS AND GAS SERVICES LTD</v>
      </c>
      <c r="G556" s="24" t="s">
        <v>2374</v>
      </c>
      <c r="H556" s="24" t="s">
        <v>510</v>
      </c>
      <c r="I556" s="24" t="s">
        <v>2364</v>
      </c>
      <c r="J556" s="24" t="s">
        <v>107</v>
      </c>
      <c r="K556" s="24" t="s">
        <v>2365</v>
      </c>
      <c r="L556" s="25">
        <v>43794</v>
      </c>
      <c r="M556" s="25">
        <v>43976</v>
      </c>
      <c r="N556" s="81">
        <f t="shared" si="107"/>
        <v>44160</v>
      </c>
      <c r="O556" s="77" t="str">
        <f t="shared" ca="1" si="108"/>
        <v>Expired</v>
      </c>
      <c r="P556" s="77" t="str" cm="1">
        <f t="array" aca="1" ref="P556" ca="1">_xlfn.IFS((N556-TODAY())&gt;=547,"06 Expires over 18 months",(N556-TODAY())&gt;=365,"05 Expires in 18 months",(N556-TODAY())&gt;=183,"04 Expires in 12 months",(N556-TODAY())&gt;=92,"03 Expires in 6 months",(N556-TODAY())&gt;=31,"02 Expires in 3 months",(N556-TODAY())&gt;=0,"01 Expires in 30 days",(N556-TODAY())&gt;=-31,"01 Expired last 30 days",(N556-TODAY())&gt;=-92,"02 Expired last 3 months",(N556-TODAY())&gt;=-183,"03 Expired last 6 months",(N556-TODAY())&gt;=-365,"04 Expired last 12 months",(N556-TODAY())&gt;=-547,"05 Expired last 18 months",TRUE,"06 Expired over 18 months")</f>
        <v>06 Expired over 18 months</v>
      </c>
      <c r="Q556" s="65">
        <v>100000</v>
      </c>
      <c r="R556" s="84">
        <f t="shared" si="109"/>
        <v>100000</v>
      </c>
      <c r="S556" s="77" t="str" cm="1">
        <f t="array" ref="S556">_xlfn.IFS(R556&gt;5000000,"Gold",R556&gt;=500000,"Silver",R556&gt;30000,"Bronze",TRUE,"Transactional")</f>
        <v>Bronze</v>
      </c>
      <c r="T556" s="24" t="s">
        <v>122</v>
      </c>
      <c r="U556" s="101" t="s">
        <v>123</v>
      </c>
      <c r="V556" s="101" t="s">
        <v>1686</v>
      </c>
      <c r="W556" s="77" t="str">
        <f t="shared" si="101"/>
        <v>Yes</v>
      </c>
      <c r="X556" s="77" t="str">
        <f>IFERROR(_xlfn.XLOOKUP(J556&amp;"||"&amp;K556,'Mapping Ref.'!$J$2:$J$538,'Mapping Ref.'!$K$2:$K$538),"")</f>
        <v>Construction &amp; Estates</v>
      </c>
      <c r="Y556" s="77" t="str" cm="1">
        <f t="array" ref="Y556">_xlfn.IFS(R556&gt;2000000,"For Publication",R556&gt;100000,"PID",R556&gt;30000,"RFQ",TRUE,"Transactional")</f>
        <v>RFQ</v>
      </c>
      <c r="Z556" s="24" t="s">
        <v>86</v>
      </c>
      <c r="AA556" s="32">
        <v>6</v>
      </c>
      <c r="AB556" s="24">
        <v>6</v>
      </c>
      <c r="AC556" s="25">
        <v>43790</v>
      </c>
      <c r="AD556" s="24" t="s">
        <v>58</v>
      </c>
      <c r="AE556" s="24"/>
      <c r="AF556" s="24"/>
      <c r="AG556" s="24"/>
      <c r="AH556" s="24" t="s">
        <v>59</v>
      </c>
      <c r="AI556" s="24"/>
      <c r="AJ556" s="24" t="s">
        <v>60</v>
      </c>
      <c r="AK556" s="24"/>
      <c r="AL556" s="24"/>
      <c r="AM556" s="24"/>
      <c r="AN556" s="24"/>
      <c r="AO556" s="24"/>
      <c r="AP556" s="24" t="s">
        <v>60</v>
      </c>
      <c r="AQ556" s="24"/>
      <c r="AR556" s="24"/>
      <c r="AS556" s="89">
        <f t="shared" si="110"/>
        <v>12</v>
      </c>
      <c r="AT556" s="24" t="s">
        <v>2375</v>
      </c>
    </row>
    <row r="557" spans="1:46" x14ac:dyDescent="0.5">
      <c r="A557" s="24">
        <v>627</v>
      </c>
      <c r="B557" s="24"/>
      <c r="C557" s="24"/>
      <c r="D557" s="24" t="s">
        <v>2376</v>
      </c>
      <c r="E557" s="24" t="s">
        <v>2377</v>
      </c>
      <c r="F557" s="77" t="str">
        <f t="shared" si="100"/>
        <v>NORTHERN HOUSING CONSORTIUM</v>
      </c>
      <c r="G557" s="24" t="s">
        <v>2378</v>
      </c>
      <c r="H557" s="24" t="s">
        <v>2379</v>
      </c>
      <c r="I557" s="24" t="s">
        <v>2380</v>
      </c>
      <c r="J557" s="24" t="s">
        <v>107</v>
      </c>
      <c r="K557" s="24" t="s">
        <v>2381</v>
      </c>
      <c r="L557" s="25">
        <v>43790</v>
      </c>
      <c r="M557" s="25">
        <v>44186</v>
      </c>
      <c r="N557" s="81">
        <f t="shared" si="107"/>
        <v>44551</v>
      </c>
      <c r="O557" s="77" t="str">
        <f t="shared" ca="1" si="108"/>
        <v>Expired</v>
      </c>
      <c r="P557" s="77" t="str" cm="1">
        <f t="array" aca="1" ref="P557" ca="1">_xlfn.IFS((N557-TODAY())&gt;=547,"06 Expires over 18 months",(N557-TODAY())&gt;=365,"05 Expires in 18 months",(N557-TODAY())&gt;=183,"04 Expires in 12 months",(N557-TODAY())&gt;=92,"03 Expires in 6 months",(N557-TODAY())&gt;=31,"02 Expires in 3 months",(N557-TODAY())&gt;=0,"01 Expires in 30 days",(N557-TODAY())&gt;=-31,"01 Expired last 30 days",(N557-TODAY())&gt;=-92,"02 Expired last 3 months",(N557-TODAY())&gt;=-183,"03 Expired last 6 months",(N557-TODAY())&gt;=-365,"04 Expired last 12 months",(N557-TODAY())&gt;=-547,"05 Expired last 18 months",TRUE,"06 Expired over 18 months")</f>
        <v>06 Expired over 18 months</v>
      </c>
      <c r="Q557" s="65">
        <v>371.67</v>
      </c>
      <c r="R557" s="84">
        <f t="shared" si="109"/>
        <v>774.3125</v>
      </c>
      <c r="S557" s="77" t="str" cm="1">
        <f t="array" ref="S557">_xlfn.IFS(R557&gt;5000000,"Gold",R557&gt;=500000,"Silver",R557&gt;30000,"Bronze",TRUE,"Transactional")</f>
        <v>Transactional</v>
      </c>
      <c r="T557" s="24" t="s">
        <v>54</v>
      </c>
      <c r="U557" s="101" t="s">
        <v>237</v>
      </c>
      <c r="V557" s="101" t="s">
        <v>940</v>
      </c>
      <c r="W557" s="77" t="str">
        <f t="shared" si="101"/>
        <v>Yes</v>
      </c>
      <c r="X557" s="77" t="str">
        <f>IFERROR(_xlfn.XLOOKUP(J557&amp;"||"&amp;K557,'Mapping Ref.'!$J$2:$J$538,'Mapping Ref.'!$K$2:$K$538),"")</f>
        <v>Construction &amp; Estates</v>
      </c>
      <c r="Y557" s="77" t="str" cm="1">
        <f t="array" ref="Y557">_xlfn.IFS(R557&gt;2000000,"For Publication",R557&gt;100000,"PID",R557&gt;30000,"RFQ",TRUE,"Transactional")</f>
        <v>Transactional</v>
      </c>
      <c r="Z557" s="24" t="s">
        <v>86</v>
      </c>
      <c r="AA557" s="32">
        <v>12</v>
      </c>
      <c r="AB557" s="24">
        <v>12</v>
      </c>
      <c r="AC557" s="25">
        <v>43790</v>
      </c>
      <c r="AD557" s="24" t="s">
        <v>58</v>
      </c>
      <c r="AE557" s="24"/>
      <c r="AF557" s="24"/>
      <c r="AG557" s="24"/>
      <c r="AH557" s="24" t="s">
        <v>60</v>
      </c>
      <c r="AI557" s="24"/>
      <c r="AJ557" s="24" t="s">
        <v>60</v>
      </c>
      <c r="AK557" s="24"/>
      <c r="AL557" s="24"/>
      <c r="AM557" s="24"/>
      <c r="AN557" s="24"/>
      <c r="AO557" s="24"/>
      <c r="AP557" s="24" t="s">
        <v>60</v>
      </c>
      <c r="AQ557" s="24"/>
      <c r="AR557" s="24"/>
      <c r="AS557" s="89">
        <f t="shared" si="110"/>
        <v>25</v>
      </c>
      <c r="AT557" s="24" t="s">
        <v>2382</v>
      </c>
    </row>
    <row r="558" spans="1:46" x14ac:dyDescent="0.5">
      <c r="A558" s="24">
        <v>628</v>
      </c>
      <c r="B558" s="24"/>
      <c r="C558" s="24"/>
      <c r="D558" s="24" t="s">
        <v>2383</v>
      </c>
      <c r="E558" s="24" t="s">
        <v>2384</v>
      </c>
      <c r="F558" s="77" t="str">
        <f t="shared" si="100"/>
        <v>FILMBANK DISTRIBUTORS LTD</v>
      </c>
      <c r="G558" s="24" t="s">
        <v>2385</v>
      </c>
      <c r="H558" s="24" t="s">
        <v>2386</v>
      </c>
      <c r="I558" s="24" t="s">
        <v>2386</v>
      </c>
      <c r="J558" s="24" t="s">
        <v>107</v>
      </c>
      <c r="K558" s="24" t="s">
        <v>1584</v>
      </c>
      <c r="L558" s="25">
        <v>43791</v>
      </c>
      <c r="M558" s="25">
        <v>44592</v>
      </c>
      <c r="N558" s="81">
        <f t="shared" si="107"/>
        <v>45322</v>
      </c>
      <c r="O558" s="77" t="str">
        <f t="shared" ca="1" si="108"/>
        <v>Expired</v>
      </c>
      <c r="P558" s="77" t="str" cm="1">
        <f t="array" aca="1" ref="P558" ca="1">_xlfn.IFS((N558-TODAY())&gt;=547,"06 Expires over 18 months",(N558-TODAY())&gt;=365,"05 Expires in 18 months",(N558-TODAY())&gt;=183,"04 Expires in 12 months",(N558-TODAY())&gt;=92,"03 Expires in 6 months",(N558-TODAY())&gt;=31,"02 Expires in 3 months",(N558-TODAY())&gt;=0,"01 Expires in 30 days",(N558-TODAY())&gt;=-31,"01 Expired last 30 days",(N558-TODAY())&gt;=-92,"02 Expired last 3 months",(N558-TODAY())&gt;=-183,"03 Expired last 6 months",(N558-TODAY())&gt;=-365,"04 Expired last 12 months",(N558-TODAY())&gt;=-547,"05 Expired last 18 months",TRUE,"06 Expired over 18 months")</f>
        <v>06 Expired over 18 months</v>
      </c>
      <c r="Q558" s="65">
        <v>7000</v>
      </c>
      <c r="R558" s="84">
        <f t="shared" si="109"/>
        <v>29166.666666666668</v>
      </c>
      <c r="S558" s="77" t="str" cm="1">
        <f t="array" ref="S558">_xlfn.IFS(R558&gt;5000000,"Gold",R558&gt;=500000,"Silver",R558&gt;30000,"Bronze",TRUE,"Transactional")</f>
        <v>Transactional</v>
      </c>
      <c r="T558" s="24" t="s">
        <v>54</v>
      </c>
      <c r="U558" s="101" t="s">
        <v>99</v>
      </c>
      <c r="V558" s="101" t="s">
        <v>100</v>
      </c>
      <c r="W558" s="77" t="str">
        <f t="shared" si="101"/>
        <v>Yes</v>
      </c>
      <c r="X558" s="77" t="str">
        <f>IFERROR(_xlfn.XLOOKUP(J558&amp;"||"&amp;K558,'Mapping Ref.'!$J$2:$J$538,'Mapping Ref.'!$K$2:$K$538),"")</f>
        <v>Construction &amp; Estates</v>
      </c>
      <c r="Y558" s="77" t="str" cm="1">
        <f t="array" ref="Y558">_xlfn.IFS(R558&gt;2000000,"For Publication",R558&gt;100000,"PID",R558&gt;30000,"RFQ",TRUE,"Transactional")</f>
        <v>Transactional</v>
      </c>
      <c r="Z558" s="24" t="s">
        <v>101</v>
      </c>
      <c r="AA558" s="32">
        <v>36</v>
      </c>
      <c r="AB558" s="24">
        <v>24</v>
      </c>
      <c r="AC558" s="25">
        <v>43791</v>
      </c>
      <c r="AD558" s="24" t="s">
        <v>58</v>
      </c>
      <c r="AE558" s="24"/>
      <c r="AF558" s="24"/>
      <c r="AG558" s="24"/>
      <c r="AH558" s="24" t="s">
        <v>59</v>
      </c>
      <c r="AI558" s="24"/>
      <c r="AJ558" s="24" t="s">
        <v>60</v>
      </c>
      <c r="AK558" s="24"/>
      <c r="AL558" s="24"/>
      <c r="AM558" s="24"/>
      <c r="AN558" s="24"/>
      <c r="AO558" s="24">
        <v>0</v>
      </c>
      <c r="AP558" s="24" t="s">
        <v>60</v>
      </c>
      <c r="AQ558" s="24"/>
      <c r="AR558" s="24"/>
      <c r="AS558" s="89">
        <f t="shared" si="110"/>
        <v>50</v>
      </c>
      <c r="AT558" s="24" t="s">
        <v>2387</v>
      </c>
    </row>
    <row r="559" spans="1:46" x14ac:dyDescent="0.5">
      <c r="A559" s="24">
        <v>629</v>
      </c>
      <c r="B559" s="24"/>
      <c r="C559" s="24"/>
      <c r="D559" s="24" t="s">
        <v>2388</v>
      </c>
      <c r="E559" s="24" t="s">
        <v>2389</v>
      </c>
      <c r="F559" s="77" t="str">
        <f t="shared" si="100"/>
        <v>LEADERSHIP CENTRE</v>
      </c>
      <c r="G559" s="24" t="s">
        <v>2390</v>
      </c>
      <c r="H559" s="24" t="s">
        <v>1368</v>
      </c>
      <c r="I559" s="24" t="s">
        <v>1368</v>
      </c>
      <c r="J559" s="24" t="s">
        <v>107</v>
      </c>
      <c r="K559" s="24" t="s">
        <v>360</v>
      </c>
      <c r="L559" s="25">
        <v>43647</v>
      </c>
      <c r="M559" s="25">
        <v>44000</v>
      </c>
      <c r="N559" s="81">
        <f t="shared" si="107"/>
        <v>44365</v>
      </c>
      <c r="O559" s="77" t="str">
        <f t="shared" ca="1" si="108"/>
        <v>Expired</v>
      </c>
      <c r="P559" s="77" t="str" cm="1">
        <f t="array" aca="1" ref="P559" ca="1">_xlfn.IFS((N559-TODAY())&gt;=547,"06 Expires over 18 months",(N559-TODAY())&gt;=365,"05 Expires in 18 months",(N559-TODAY())&gt;=183,"04 Expires in 12 months",(N559-TODAY())&gt;=92,"03 Expires in 6 months",(N559-TODAY())&gt;=31,"02 Expires in 3 months",(N559-TODAY())&gt;=0,"01 Expires in 30 days",(N559-TODAY())&gt;=-31,"01 Expired last 30 days",(N559-TODAY())&gt;=-92,"02 Expired last 3 months",(N559-TODAY())&gt;=-183,"03 Expired last 6 months",(N559-TODAY())&gt;=-365,"04 Expired last 12 months",(N559-TODAY())&gt;=-547,"05 Expired last 18 months",TRUE,"06 Expired over 18 months")</f>
        <v>06 Expired over 18 months</v>
      </c>
      <c r="Q559" s="65">
        <v>191150</v>
      </c>
      <c r="R559" s="84">
        <f t="shared" si="109"/>
        <v>366370.83333333331</v>
      </c>
      <c r="S559" s="77" t="str" cm="1">
        <f t="array" ref="S559">_xlfn.IFS(R559&gt;5000000,"Gold",R559&gt;=500000,"Silver",R559&gt;30000,"Bronze",TRUE,"Transactional")</f>
        <v>Bronze</v>
      </c>
      <c r="T559" s="24" t="s">
        <v>54</v>
      </c>
      <c r="U559" s="101" t="s">
        <v>99</v>
      </c>
      <c r="V559" s="101" t="s">
        <v>100</v>
      </c>
      <c r="W559" s="77" t="str">
        <f t="shared" si="101"/>
        <v>Yes</v>
      </c>
      <c r="X559" s="77" t="str">
        <f>IFERROR(_xlfn.XLOOKUP(J559&amp;"||"&amp;K559,'Mapping Ref.'!$J$2:$J$538,'Mapping Ref.'!$K$2:$K$538),"")</f>
        <v>Construction &amp; Estates</v>
      </c>
      <c r="Y559" s="77" t="str" cm="1">
        <f t="array" ref="Y559">_xlfn.IFS(R559&gt;2000000,"For Publication",R559&gt;100000,"PID",R559&gt;30000,"RFQ",TRUE,"Transactional")</f>
        <v>PID</v>
      </c>
      <c r="Z559" s="24" t="s">
        <v>71</v>
      </c>
      <c r="AA559" s="32">
        <v>12</v>
      </c>
      <c r="AB559" s="24">
        <v>12</v>
      </c>
      <c r="AC559" s="25">
        <v>43791</v>
      </c>
      <c r="AD559" s="24" t="s">
        <v>58</v>
      </c>
      <c r="AE559" s="24">
        <v>403072</v>
      </c>
      <c r="AF559" s="24"/>
      <c r="AG559" s="24"/>
      <c r="AH559" s="24" t="s">
        <v>59</v>
      </c>
      <c r="AI559" s="24"/>
      <c r="AJ559" s="24" t="s">
        <v>60</v>
      </c>
      <c r="AK559" s="24"/>
      <c r="AL559" s="24"/>
      <c r="AM559" s="24"/>
      <c r="AN559" s="24"/>
      <c r="AO559" s="24"/>
      <c r="AP559" s="24" t="s">
        <v>59</v>
      </c>
      <c r="AQ559" s="24"/>
      <c r="AR559" s="24"/>
      <c r="AS559" s="89">
        <f t="shared" si="110"/>
        <v>23</v>
      </c>
      <c r="AT559" s="24" t="s">
        <v>2391</v>
      </c>
    </row>
    <row r="560" spans="1:46" x14ac:dyDescent="0.5">
      <c r="A560" s="24">
        <v>630</v>
      </c>
      <c r="B560" s="24"/>
      <c r="C560" s="24"/>
      <c r="D560" s="24" t="s">
        <v>2392</v>
      </c>
      <c r="E560" s="24" t="s">
        <v>2393</v>
      </c>
      <c r="F560" s="77" t="str">
        <f t="shared" si="100"/>
        <v>HUCKLETREE (1HGA) LIMITED</v>
      </c>
      <c r="G560" s="24" t="s">
        <v>2394</v>
      </c>
      <c r="H560" s="24" t="s">
        <v>2034</v>
      </c>
      <c r="I560" s="24" t="s">
        <v>1923</v>
      </c>
      <c r="J560" s="24" t="s">
        <v>1312</v>
      </c>
      <c r="K560" s="24" t="s">
        <v>1109</v>
      </c>
      <c r="L560" s="25">
        <v>43709</v>
      </c>
      <c r="M560" s="25">
        <v>43921</v>
      </c>
      <c r="N560" s="81">
        <f t="shared" si="107"/>
        <v>44286</v>
      </c>
      <c r="O560" s="77" t="str">
        <f t="shared" ca="1" si="108"/>
        <v>Expired</v>
      </c>
      <c r="P560" s="77" t="str" cm="1">
        <f t="array" aca="1" ref="P560" ca="1">_xlfn.IFS((N560-TODAY())&gt;=547,"06 Expires over 18 months",(N560-TODAY())&gt;=365,"05 Expires in 18 months",(N560-TODAY())&gt;=183,"04 Expires in 12 months",(N560-TODAY())&gt;=92,"03 Expires in 6 months",(N560-TODAY())&gt;=31,"02 Expires in 3 months",(N560-TODAY())&gt;=0,"01 Expires in 30 days",(N560-TODAY())&gt;=-31,"01 Expired last 30 days",(N560-TODAY())&gt;=-92,"02 Expired last 3 months",(N560-TODAY())&gt;=-183,"03 Expired last 6 months",(N560-TODAY())&gt;=-365,"04 Expired last 12 months",(N560-TODAY())&gt;=-547,"05 Expired last 18 months",TRUE,"06 Expired over 18 months")</f>
        <v>06 Expired over 18 months</v>
      </c>
      <c r="Q560" s="65">
        <v>15000</v>
      </c>
      <c r="R560" s="84">
        <f t="shared" si="109"/>
        <v>22500</v>
      </c>
      <c r="S560" s="77" t="str" cm="1">
        <f t="array" ref="S560">_xlfn.IFS(R560&gt;5000000,"Gold",R560&gt;=500000,"Silver",R560&gt;30000,"Bronze",TRUE,"Transactional")</f>
        <v>Transactional</v>
      </c>
      <c r="T560" s="24" t="s">
        <v>54</v>
      </c>
      <c r="U560" s="101" t="s">
        <v>455</v>
      </c>
      <c r="V560" s="101" t="s">
        <v>2395</v>
      </c>
      <c r="W560" s="77" t="str">
        <f t="shared" si="101"/>
        <v>Yes</v>
      </c>
      <c r="X560" s="77" t="str">
        <f>IFERROR(_xlfn.XLOOKUP(J560&amp;"||"&amp;K560,'Mapping Ref.'!$J$2:$J$538,'Mapping Ref.'!$K$2:$K$538),"")</f>
        <v>Corporate</v>
      </c>
      <c r="Y560" s="77" t="str" cm="1">
        <f t="array" ref="Y560">_xlfn.IFS(R560&gt;2000000,"For Publication",R560&gt;100000,"PID",R560&gt;30000,"RFQ",TRUE,"Transactional")</f>
        <v>Transactional</v>
      </c>
      <c r="Z560" s="24" t="s">
        <v>86</v>
      </c>
      <c r="AA560" s="32">
        <v>7</v>
      </c>
      <c r="AB560" s="24">
        <v>12</v>
      </c>
      <c r="AC560" s="25">
        <v>43791</v>
      </c>
      <c r="AD560" s="24" t="s">
        <v>58</v>
      </c>
      <c r="AE560" s="24"/>
      <c r="AF560" s="24"/>
      <c r="AG560" s="24"/>
      <c r="AH560" s="24" t="s">
        <v>60</v>
      </c>
      <c r="AI560" s="24"/>
      <c r="AJ560" s="24" t="s">
        <v>60</v>
      </c>
      <c r="AK560" s="24"/>
      <c r="AL560" s="24"/>
      <c r="AM560" s="24"/>
      <c r="AN560" s="24"/>
      <c r="AO560" s="24">
        <v>0</v>
      </c>
      <c r="AP560" s="24" t="s">
        <v>60</v>
      </c>
      <c r="AQ560" s="24"/>
      <c r="AR560" s="24"/>
      <c r="AS560" s="89">
        <f t="shared" si="110"/>
        <v>18</v>
      </c>
      <c r="AT560" s="24" t="s">
        <v>2396</v>
      </c>
    </row>
    <row r="561" spans="1:46" x14ac:dyDescent="0.5">
      <c r="A561" s="24">
        <v>631</v>
      </c>
      <c r="B561" s="24"/>
      <c r="C561" s="24"/>
      <c r="D561" s="24" t="s">
        <v>2397</v>
      </c>
      <c r="E561" s="24" t="s">
        <v>2398</v>
      </c>
      <c r="F561" s="77" t="str">
        <f t="shared" si="100"/>
        <v>DUNCAN LEWIS SOLICITORS LTD</v>
      </c>
      <c r="G561" s="24" t="s">
        <v>2397</v>
      </c>
      <c r="H561" s="24" t="s">
        <v>1420</v>
      </c>
      <c r="I561" s="24" t="s">
        <v>1420</v>
      </c>
      <c r="J561" s="24" t="s">
        <v>52</v>
      </c>
      <c r="K561" s="24" t="s">
        <v>822</v>
      </c>
      <c r="L561" s="25">
        <v>43791</v>
      </c>
      <c r="M561" s="25"/>
      <c r="N561" s="81"/>
      <c r="O561" s="77" t="s">
        <v>712</v>
      </c>
      <c r="P561" s="77"/>
      <c r="Q561" s="104"/>
      <c r="R561" s="84">
        <v>0</v>
      </c>
      <c r="S561" s="77" t="str" cm="1">
        <f t="array" ref="S561">_xlfn.IFS(R561&gt;5000000,"Gold",R561&gt;=500000,"Silver",R561&gt;30000,"Bronze",TRUE,"Transactional")</f>
        <v>Transactional</v>
      </c>
      <c r="T561" s="24" t="s">
        <v>54</v>
      </c>
      <c r="U561" s="101" t="s">
        <v>455</v>
      </c>
      <c r="V561" s="101" t="s">
        <v>822</v>
      </c>
      <c r="W561" s="77" t="str">
        <f t="shared" si="101"/>
        <v>Yes</v>
      </c>
      <c r="X561" s="77" t="str">
        <f>IFERROR(_xlfn.XLOOKUP(J561&amp;"||"&amp;K561,'Mapping Ref.'!$J$2:$J$538,'Mapping Ref.'!$K$2:$K$538),"")</f>
        <v>Corporate</v>
      </c>
      <c r="Y561" s="77" t="str" cm="1">
        <f t="array" ref="Y561">_xlfn.IFS(R561&gt;2000000,"For Publication",R561&gt;100000,"PID",R561&gt;30000,"RFQ",TRUE,"Transactional")</f>
        <v>Transactional</v>
      </c>
      <c r="Z561" s="24" t="s">
        <v>101</v>
      </c>
      <c r="AA561" s="32">
        <v>80</v>
      </c>
      <c r="AB561" s="24">
        <v>80</v>
      </c>
      <c r="AC561" s="25">
        <v>43791</v>
      </c>
      <c r="AD561" s="24" t="s">
        <v>102</v>
      </c>
      <c r="AE561" s="24"/>
      <c r="AF561" s="24"/>
      <c r="AG561" s="24"/>
      <c r="AH561" s="24" t="s">
        <v>60</v>
      </c>
      <c r="AI561" s="24"/>
      <c r="AJ561" s="24" t="s">
        <v>60</v>
      </c>
      <c r="AK561" s="24"/>
      <c r="AL561" s="24"/>
      <c r="AM561" s="24"/>
      <c r="AN561" s="24"/>
      <c r="AO561" s="24"/>
      <c r="AP561" s="24" t="s">
        <v>60</v>
      </c>
      <c r="AQ561" s="24"/>
      <c r="AR561" s="24"/>
      <c r="AS561" s="89">
        <v>0</v>
      </c>
      <c r="AT561" s="24" t="s">
        <v>2399</v>
      </c>
    </row>
    <row r="562" spans="1:46" x14ac:dyDescent="0.5">
      <c r="A562" s="24">
        <v>632</v>
      </c>
      <c r="B562" s="24"/>
      <c r="C562" s="24"/>
      <c r="D562" s="24" t="s">
        <v>2400</v>
      </c>
      <c r="E562" s="24" t="s">
        <v>2401</v>
      </c>
      <c r="F562" s="77" t="str">
        <f t="shared" si="100"/>
        <v>LPC LAW LTD</v>
      </c>
      <c r="G562" s="24" t="s">
        <v>2402</v>
      </c>
      <c r="H562" s="24" t="s">
        <v>1420</v>
      </c>
      <c r="I562" s="24" t="s">
        <v>1420</v>
      </c>
      <c r="J562" s="24" t="s">
        <v>52</v>
      </c>
      <c r="K562" s="24" t="s">
        <v>822</v>
      </c>
      <c r="L562" s="25">
        <v>43791</v>
      </c>
      <c r="M562" s="25"/>
      <c r="N562" s="81"/>
      <c r="O562" s="77" t="s">
        <v>712</v>
      </c>
      <c r="P562" s="77"/>
      <c r="Q562" s="104"/>
      <c r="R562" s="84">
        <v>0</v>
      </c>
      <c r="S562" s="77" t="str" cm="1">
        <f t="array" ref="S562">_xlfn.IFS(R562&gt;5000000,"Gold",R562&gt;=500000,"Silver",R562&gt;30000,"Bronze",TRUE,"Transactional")</f>
        <v>Transactional</v>
      </c>
      <c r="T562" s="24" t="s">
        <v>54</v>
      </c>
      <c r="U562" s="101" t="s">
        <v>455</v>
      </c>
      <c r="V562" s="101" t="s">
        <v>822</v>
      </c>
      <c r="W562" s="77" t="str">
        <f t="shared" si="101"/>
        <v>Yes</v>
      </c>
      <c r="X562" s="77" t="str">
        <f>IFERROR(_xlfn.XLOOKUP(J562&amp;"||"&amp;K562,'Mapping Ref.'!$J$2:$J$538,'Mapping Ref.'!$K$2:$K$538),"")</f>
        <v>Corporate</v>
      </c>
      <c r="Y562" s="77" t="str" cm="1">
        <f t="array" ref="Y562">_xlfn.IFS(R562&gt;2000000,"For Publication",R562&gt;100000,"PID",R562&gt;30000,"RFQ",TRUE,"Transactional")</f>
        <v>Transactional</v>
      </c>
      <c r="Z562" s="24" t="s">
        <v>101</v>
      </c>
      <c r="AA562" s="32">
        <v>80</v>
      </c>
      <c r="AB562" s="24">
        <v>80</v>
      </c>
      <c r="AC562" s="25">
        <v>43791</v>
      </c>
      <c r="AD562" s="24" t="s">
        <v>102</v>
      </c>
      <c r="AE562" s="24"/>
      <c r="AF562" s="24"/>
      <c r="AG562" s="24"/>
      <c r="AH562" s="24" t="s">
        <v>59</v>
      </c>
      <c r="AI562" s="24"/>
      <c r="AJ562" s="24" t="s">
        <v>60</v>
      </c>
      <c r="AK562" s="24"/>
      <c r="AL562" s="24"/>
      <c r="AM562" s="24"/>
      <c r="AN562" s="24"/>
      <c r="AO562" s="24">
        <v>0</v>
      </c>
      <c r="AP562" s="24" t="s">
        <v>59</v>
      </c>
      <c r="AQ562" s="24"/>
      <c r="AR562" s="24"/>
      <c r="AS562" s="89">
        <v>0</v>
      </c>
      <c r="AT562" s="24" t="s">
        <v>2403</v>
      </c>
    </row>
    <row r="563" spans="1:46" x14ac:dyDescent="0.5">
      <c r="A563" s="24">
        <v>633</v>
      </c>
      <c r="B563" s="24"/>
      <c r="C563" s="24"/>
      <c r="D563" s="24" t="s">
        <v>2404</v>
      </c>
      <c r="E563" s="24" t="s">
        <v>2405</v>
      </c>
      <c r="F563" s="77" t="str">
        <f t="shared" si="100"/>
        <v>LANGUAGE LINK PLUS LTD</v>
      </c>
      <c r="G563" s="24" t="s">
        <v>2404</v>
      </c>
      <c r="H563" s="24" t="s">
        <v>1420</v>
      </c>
      <c r="I563" s="24" t="s">
        <v>1420</v>
      </c>
      <c r="J563" s="24" t="s">
        <v>52</v>
      </c>
      <c r="K563" s="24" t="s">
        <v>822</v>
      </c>
      <c r="L563" s="25">
        <v>43791</v>
      </c>
      <c r="M563" s="25"/>
      <c r="N563" s="81"/>
      <c r="O563" s="77" t="s">
        <v>712</v>
      </c>
      <c r="P563" s="77"/>
      <c r="Q563" s="104"/>
      <c r="R563" s="84">
        <v>0</v>
      </c>
      <c r="S563" s="77" t="str" cm="1">
        <f t="array" ref="S563">_xlfn.IFS(R563&gt;5000000,"Gold",R563&gt;=500000,"Silver",R563&gt;30000,"Bronze",TRUE,"Transactional")</f>
        <v>Transactional</v>
      </c>
      <c r="T563" s="24" t="s">
        <v>54</v>
      </c>
      <c r="U563" s="101" t="s">
        <v>455</v>
      </c>
      <c r="V563" s="101" t="s">
        <v>822</v>
      </c>
      <c r="W563" s="77" t="str">
        <f t="shared" si="101"/>
        <v>Yes</v>
      </c>
      <c r="X563" s="77" t="str">
        <f>IFERROR(_xlfn.XLOOKUP(J563&amp;"||"&amp;K563,'Mapping Ref.'!$J$2:$J$538,'Mapping Ref.'!$K$2:$K$538),"")</f>
        <v>Corporate</v>
      </c>
      <c r="Y563" s="77" t="str" cm="1">
        <f t="array" ref="Y563">_xlfn.IFS(R563&gt;2000000,"For Publication",R563&gt;100000,"PID",R563&gt;30000,"RFQ",TRUE,"Transactional")</f>
        <v>Transactional</v>
      </c>
      <c r="Z563" s="24" t="s">
        <v>101</v>
      </c>
      <c r="AA563" s="32">
        <v>80</v>
      </c>
      <c r="AB563" s="24">
        <v>80</v>
      </c>
      <c r="AC563" s="25">
        <v>43791</v>
      </c>
      <c r="AD563" s="24" t="s">
        <v>102</v>
      </c>
      <c r="AE563" s="24"/>
      <c r="AF563" s="24"/>
      <c r="AG563" s="24"/>
      <c r="AH563" s="24" t="s">
        <v>59</v>
      </c>
      <c r="AI563" s="24"/>
      <c r="AJ563" s="24" t="s">
        <v>60</v>
      </c>
      <c r="AK563" s="24"/>
      <c r="AL563" s="24"/>
      <c r="AM563" s="24"/>
      <c r="AN563" s="24"/>
      <c r="AO563" s="24">
        <v>0</v>
      </c>
      <c r="AP563" s="24" t="s">
        <v>59</v>
      </c>
      <c r="AQ563" s="24"/>
      <c r="AR563" s="24"/>
      <c r="AS563" s="89">
        <v>0</v>
      </c>
      <c r="AT563" s="24" t="s">
        <v>2406</v>
      </c>
    </row>
    <row r="564" spans="1:46" x14ac:dyDescent="0.5">
      <c r="A564" s="24">
        <v>634</v>
      </c>
      <c r="B564" s="24" t="s">
        <v>506</v>
      </c>
      <c r="C564" s="24"/>
      <c r="D564" s="24" t="s">
        <v>2407</v>
      </c>
      <c r="E564" s="24" t="s">
        <v>2408</v>
      </c>
      <c r="F564" s="77" t="str">
        <f t="shared" si="100"/>
        <v>MUNICIPAL MUTUAL INSURANCE LIMITED</v>
      </c>
      <c r="G564" s="24" t="s">
        <v>2409</v>
      </c>
      <c r="H564" s="24" t="s">
        <v>1800</v>
      </c>
      <c r="I564" s="24" t="s">
        <v>1800</v>
      </c>
      <c r="J564" s="24" t="s">
        <v>52</v>
      </c>
      <c r="K564" s="24" t="s">
        <v>827</v>
      </c>
      <c r="L564" s="25">
        <v>42309</v>
      </c>
      <c r="M564" s="25">
        <v>47727</v>
      </c>
      <c r="N564" s="81">
        <f t="shared" ref="N564:N587" si="111">EDATE(M564,AB564)</f>
        <v>49188</v>
      </c>
      <c r="O564" s="77" t="str">
        <f t="shared" ref="O564:O587" ca="1" si="112">IF(N564&lt;TODAY(),"Expired","Live")</f>
        <v>Live</v>
      </c>
      <c r="P564" s="77" t="str" cm="1">
        <f t="array" aca="1" ref="P564" ca="1">_xlfn.IFS((N564-TODAY())&gt;=547,"06 Expires over 18 months",(N564-TODAY())&gt;=365,"05 Expires in 18 months",(N564-TODAY())&gt;=183,"04 Expires in 12 months",(N564-TODAY())&gt;=92,"03 Expires in 6 months",(N564-TODAY())&gt;=31,"02 Expires in 3 months",(N564-TODAY())&gt;=0,"01 Expires in 30 days",(N564-TODAY())&gt;=-31,"01 Expired last 30 days",(N564-TODAY())&gt;=-92,"02 Expired last 3 months",(N564-TODAY())&gt;=-183,"03 Expired last 6 months",(N564-TODAY())&gt;=-365,"04 Expired last 12 months",(N564-TODAY())&gt;=-547,"05 Expired last 18 months",TRUE,"06 Expired over 18 months")</f>
        <v>06 Expires over 18 months</v>
      </c>
      <c r="Q564" s="65">
        <v>4000</v>
      </c>
      <c r="R564" s="84">
        <f t="shared" ref="R564:R587" si="113">MAX(Q564,Q564*N(AS564)/12)</f>
        <v>75333.333333333328</v>
      </c>
      <c r="S564" s="77" t="str" cm="1">
        <f t="array" ref="S564">_xlfn.IFS(R564&gt;5000000,"Gold",R564&gt;=500000,"Silver",R564&gt;30000,"Bronze",TRUE,"Transactional")</f>
        <v>Bronze</v>
      </c>
      <c r="T564" s="24" t="s">
        <v>54</v>
      </c>
      <c r="U564" s="101" t="s">
        <v>455</v>
      </c>
      <c r="V564" s="101" t="s">
        <v>1801</v>
      </c>
      <c r="W564" s="77" t="str">
        <f t="shared" si="101"/>
        <v>Yes</v>
      </c>
      <c r="X564" s="77" t="str">
        <f>IFERROR(_xlfn.XLOOKUP(J564&amp;"||"&amp;K564,'Mapping Ref.'!$J$2:$J$538,'Mapping Ref.'!$K$2:$K$538),"")</f>
        <v>Corporate</v>
      </c>
      <c r="Y564" s="77" t="str" cm="1">
        <f t="array" ref="Y564">_xlfn.IFS(R564&gt;2000000,"For Publication",R564&gt;100000,"PID",R564&gt;30000,"RFQ",TRUE,"Transactional")</f>
        <v>RFQ</v>
      </c>
      <c r="Z564" s="24" t="s">
        <v>101</v>
      </c>
      <c r="AA564" s="32">
        <v>360</v>
      </c>
      <c r="AB564" s="24">
        <v>48</v>
      </c>
      <c r="AC564" s="25">
        <v>43794</v>
      </c>
      <c r="AD564" s="24" t="s">
        <v>58</v>
      </c>
      <c r="AE564" s="24"/>
      <c r="AF564" s="24"/>
      <c r="AG564" s="24"/>
      <c r="AH564" s="24" t="s">
        <v>60</v>
      </c>
      <c r="AI564" s="24"/>
      <c r="AJ564" s="24" t="s">
        <v>60</v>
      </c>
      <c r="AK564" s="24"/>
      <c r="AL564" s="24"/>
      <c r="AM564" s="24"/>
      <c r="AN564" s="24"/>
      <c r="AO564" s="24">
        <v>0</v>
      </c>
      <c r="AP564" s="24" t="s">
        <v>60</v>
      </c>
      <c r="AQ564" s="24"/>
      <c r="AR564" s="24"/>
      <c r="AS564" s="89">
        <f t="shared" ref="AS564:AS587" si="114">DATEDIF(L564,N564,"m")</f>
        <v>226</v>
      </c>
      <c r="AT564" s="24" t="s">
        <v>2410</v>
      </c>
    </row>
    <row r="565" spans="1:46" x14ac:dyDescent="0.5">
      <c r="A565" s="24">
        <v>635</v>
      </c>
      <c r="B565" s="24"/>
      <c r="C565" s="24"/>
      <c r="D565" s="24" t="s">
        <v>2411</v>
      </c>
      <c r="E565" s="24" t="s">
        <v>2412</v>
      </c>
      <c r="F565" s="77" t="str">
        <f t="shared" si="100"/>
        <v>LIFEPSYCHOL LTD</v>
      </c>
      <c r="G565" s="24" t="s">
        <v>2413</v>
      </c>
      <c r="H565" s="24" t="s">
        <v>2034</v>
      </c>
      <c r="I565" s="24" t="s">
        <v>1923</v>
      </c>
      <c r="J565" s="24" t="s">
        <v>1312</v>
      </c>
      <c r="K565" s="24" t="s">
        <v>1109</v>
      </c>
      <c r="L565" s="25">
        <v>43769</v>
      </c>
      <c r="M565" s="25">
        <v>43921</v>
      </c>
      <c r="N565" s="81">
        <f t="shared" si="111"/>
        <v>44286</v>
      </c>
      <c r="O565" s="77" t="str">
        <f t="shared" ca="1" si="112"/>
        <v>Expired</v>
      </c>
      <c r="P565" s="77" t="str" cm="1">
        <f t="array" aca="1" ref="P565" ca="1">_xlfn.IFS((N565-TODAY())&gt;=547,"06 Expires over 18 months",(N565-TODAY())&gt;=365,"05 Expires in 18 months",(N565-TODAY())&gt;=183,"04 Expires in 12 months",(N565-TODAY())&gt;=92,"03 Expires in 6 months",(N565-TODAY())&gt;=31,"02 Expires in 3 months",(N565-TODAY())&gt;=0,"01 Expires in 30 days",(N565-TODAY())&gt;=-31,"01 Expired last 30 days",(N565-TODAY())&gt;=-92,"02 Expired last 3 months",(N565-TODAY())&gt;=-183,"03 Expired last 6 months",(N565-TODAY())&gt;=-365,"04 Expired last 12 months",(N565-TODAY())&gt;=-547,"05 Expired last 18 months",TRUE,"06 Expired over 18 months")</f>
        <v>06 Expired over 18 months</v>
      </c>
      <c r="Q565" s="65">
        <v>5500</v>
      </c>
      <c r="R565" s="84">
        <f t="shared" si="113"/>
        <v>7791.666666666667</v>
      </c>
      <c r="S565" s="77" t="str" cm="1">
        <f t="array" ref="S565">_xlfn.IFS(R565&gt;5000000,"Gold",R565&gt;=500000,"Silver",R565&gt;30000,"Bronze",TRUE,"Transactional")</f>
        <v>Transactional</v>
      </c>
      <c r="T565" s="24" t="s">
        <v>54</v>
      </c>
      <c r="U565" s="101" t="s">
        <v>116</v>
      </c>
      <c r="V565" s="101" t="s">
        <v>70</v>
      </c>
      <c r="W565" s="77" t="str">
        <f t="shared" si="101"/>
        <v>Yes</v>
      </c>
      <c r="X565" s="77" t="str">
        <f>IFERROR(_xlfn.XLOOKUP(J565&amp;"||"&amp;K565,'Mapping Ref.'!$J$2:$J$538,'Mapping Ref.'!$K$2:$K$538),"")</f>
        <v>Corporate</v>
      </c>
      <c r="Y565" s="77" t="str" cm="1">
        <f t="array" ref="Y565">_xlfn.IFS(R565&gt;2000000,"For Publication",R565&gt;100000,"PID",R565&gt;30000,"RFQ",TRUE,"Transactional")</f>
        <v>Transactional</v>
      </c>
      <c r="Z565" s="24" t="s">
        <v>86</v>
      </c>
      <c r="AA565" s="32">
        <v>12</v>
      </c>
      <c r="AB565" s="24">
        <v>12</v>
      </c>
      <c r="AC565" s="25">
        <v>43794</v>
      </c>
      <c r="AD565" s="24" t="s">
        <v>58</v>
      </c>
      <c r="AE565" s="24"/>
      <c r="AF565" s="24"/>
      <c r="AG565" s="24"/>
      <c r="AH565" s="24" t="s">
        <v>60</v>
      </c>
      <c r="AI565" s="24"/>
      <c r="AJ565" s="24" t="s">
        <v>60</v>
      </c>
      <c r="AK565" s="24"/>
      <c r="AL565" s="24"/>
      <c r="AM565" s="24"/>
      <c r="AN565" s="24"/>
      <c r="AO565" s="24">
        <v>0</v>
      </c>
      <c r="AP565" s="24" t="s">
        <v>60</v>
      </c>
      <c r="AQ565" s="24"/>
      <c r="AR565" s="24"/>
      <c r="AS565" s="89">
        <f t="shared" si="114"/>
        <v>17</v>
      </c>
      <c r="AT565" s="24" t="s">
        <v>2414</v>
      </c>
    </row>
    <row r="566" spans="1:46" x14ac:dyDescent="0.5">
      <c r="A566" s="24">
        <v>636</v>
      </c>
      <c r="B566" s="24"/>
      <c r="C566" s="24"/>
      <c r="D566" s="24" t="s">
        <v>2415</v>
      </c>
      <c r="E566" s="24" t="s">
        <v>2416</v>
      </c>
      <c r="F566" s="77" t="str">
        <f t="shared" si="100"/>
        <v>LONDON DRAINAGE FACILITIES LIMITED</v>
      </c>
      <c r="G566" s="24" t="s">
        <v>2417</v>
      </c>
      <c r="H566" s="24" t="s">
        <v>494</v>
      </c>
      <c r="I566" s="24" t="s">
        <v>2364</v>
      </c>
      <c r="J566" s="24" t="s">
        <v>107</v>
      </c>
      <c r="K566" s="24" t="s">
        <v>2418</v>
      </c>
      <c r="L566" s="25">
        <v>43787</v>
      </c>
      <c r="M566" s="25">
        <v>44651</v>
      </c>
      <c r="N566" s="81">
        <f t="shared" si="111"/>
        <v>44834</v>
      </c>
      <c r="O566" s="77" t="str">
        <f t="shared" ca="1" si="112"/>
        <v>Expired</v>
      </c>
      <c r="P566" s="77" t="str" cm="1">
        <f t="array" aca="1" ref="P566" ca="1">_xlfn.IFS((N566-TODAY())&gt;=547,"06 Expires over 18 months",(N566-TODAY())&gt;=365,"05 Expires in 18 months",(N566-TODAY())&gt;=183,"04 Expires in 12 months",(N566-TODAY())&gt;=92,"03 Expires in 6 months",(N566-TODAY())&gt;=31,"02 Expires in 3 months",(N566-TODAY())&gt;=0,"01 Expires in 30 days",(N566-TODAY())&gt;=-31,"01 Expired last 30 days",(N566-TODAY())&gt;=-92,"02 Expired last 3 months",(N566-TODAY())&gt;=-183,"03 Expired last 6 months",(N566-TODAY())&gt;=-365,"04 Expired last 12 months",(N566-TODAY())&gt;=-547,"05 Expired last 18 months",TRUE,"06 Expired over 18 months")</f>
        <v>06 Expired over 18 months</v>
      </c>
      <c r="Q566" s="65">
        <v>207931.26</v>
      </c>
      <c r="R566" s="84">
        <f t="shared" si="113"/>
        <v>589138.56999999995</v>
      </c>
      <c r="S566" s="77" t="str" cm="1">
        <f t="array" ref="S566">_xlfn.IFS(R566&gt;5000000,"Gold",R566&gt;=500000,"Silver",R566&gt;30000,"Bronze",TRUE,"Transactional")</f>
        <v>Silver</v>
      </c>
      <c r="T566" s="24" t="s">
        <v>122</v>
      </c>
      <c r="U566" s="101" t="s">
        <v>99</v>
      </c>
      <c r="V566" s="101" t="s">
        <v>472</v>
      </c>
      <c r="W566" s="77" t="str">
        <f t="shared" si="101"/>
        <v>Yes</v>
      </c>
      <c r="X566" s="77" t="str">
        <f>IFERROR(_xlfn.XLOOKUP(J566&amp;"||"&amp;K566,'Mapping Ref.'!$J$2:$J$538,'Mapping Ref.'!$K$2:$K$538),"")</f>
        <v>Construction &amp; Estates</v>
      </c>
      <c r="Y566" s="77" t="str" cm="1">
        <f t="array" ref="Y566">_xlfn.IFS(R566&gt;2000000,"For Publication",R566&gt;100000,"PID",R566&gt;30000,"RFQ",TRUE,"Transactional")</f>
        <v>PID</v>
      </c>
      <c r="Z566" s="24" t="s">
        <v>86</v>
      </c>
      <c r="AA566" s="32">
        <v>6</v>
      </c>
      <c r="AB566" s="24">
        <v>6</v>
      </c>
      <c r="AC566" s="25">
        <v>43795</v>
      </c>
      <c r="AD566" s="24" t="s">
        <v>102</v>
      </c>
      <c r="AE566" s="24"/>
      <c r="AF566" s="24"/>
      <c r="AG566" s="24"/>
      <c r="AH566" s="24" t="s">
        <v>60</v>
      </c>
      <c r="AI566" s="24"/>
      <c r="AJ566" s="24" t="s">
        <v>60</v>
      </c>
      <c r="AK566" s="24"/>
      <c r="AL566" s="24"/>
      <c r="AM566" s="24"/>
      <c r="AN566" s="24"/>
      <c r="AO566" s="24"/>
      <c r="AP566" s="24" t="s">
        <v>60</v>
      </c>
      <c r="AQ566" s="24"/>
      <c r="AR566" s="24"/>
      <c r="AS566" s="89">
        <f t="shared" si="114"/>
        <v>34</v>
      </c>
      <c r="AT566" s="24" t="s">
        <v>2419</v>
      </c>
    </row>
    <row r="567" spans="1:46" x14ac:dyDescent="0.5">
      <c r="A567" s="24">
        <v>637</v>
      </c>
      <c r="B567" s="24"/>
      <c r="C567" s="24"/>
      <c r="D567" s="24" t="s">
        <v>2420</v>
      </c>
      <c r="E567" s="24" t="s">
        <v>2421</v>
      </c>
      <c r="F567" s="77" t="str">
        <f t="shared" si="100"/>
        <v>PASST LIMITED</v>
      </c>
      <c r="G567" s="24" t="s">
        <v>2422</v>
      </c>
      <c r="H567" s="24" t="s">
        <v>1041</v>
      </c>
      <c r="I567" s="24" t="s">
        <v>1041</v>
      </c>
      <c r="J567" s="24" t="s">
        <v>190</v>
      </c>
      <c r="K567" s="24" t="s">
        <v>2234</v>
      </c>
      <c r="L567" s="25">
        <v>43795</v>
      </c>
      <c r="M567" s="25">
        <v>44161</v>
      </c>
      <c r="N567" s="81">
        <f t="shared" si="111"/>
        <v>44161</v>
      </c>
      <c r="O567" s="77" t="str">
        <f t="shared" ca="1" si="112"/>
        <v>Expired</v>
      </c>
      <c r="P567" s="77" t="str" cm="1">
        <f t="array" aca="1" ref="P567" ca="1">_xlfn.IFS((N567-TODAY())&gt;=547,"06 Expires over 18 months",(N567-TODAY())&gt;=365,"05 Expires in 18 months",(N567-TODAY())&gt;=183,"04 Expires in 12 months",(N567-TODAY())&gt;=92,"03 Expires in 6 months",(N567-TODAY())&gt;=31,"02 Expires in 3 months",(N567-TODAY())&gt;=0,"01 Expires in 30 days",(N567-TODAY())&gt;=-31,"01 Expired last 30 days",(N567-TODAY())&gt;=-92,"02 Expired last 3 months",(N567-TODAY())&gt;=-183,"03 Expired last 6 months",(N567-TODAY())&gt;=-365,"04 Expired last 12 months",(N567-TODAY())&gt;=-547,"05 Expired last 18 months",TRUE,"06 Expired over 18 months")</f>
        <v>06 Expired over 18 months</v>
      </c>
      <c r="Q567" s="65">
        <v>2400</v>
      </c>
      <c r="R567" s="84">
        <f t="shared" si="113"/>
        <v>2400</v>
      </c>
      <c r="S567" s="77" t="str" cm="1">
        <f t="array" ref="S567">_xlfn.IFS(R567&gt;5000000,"Gold",R567&gt;=500000,"Silver",R567&gt;30000,"Bronze",TRUE,"Transactional")</f>
        <v>Transactional</v>
      </c>
      <c r="T567" s="24" t="s">
        <v>54</v>
      </c>
      <c r="U567" s="101" t="s">
        <v>84</v>
      </c>
      <c r="V567" s="101" t="s">
        <v>204</v>
      </c>
      <c r="W567" s="77" t="str">
        <f t="shared" si="101"/>
        <v>No</v>
      </c>
      <c r="X567" s="77" t="str">
        <f>IFERROR(_xlfn.XLOOKUP(J567&amp;"||"&amp;K567,'Mapping Ref.'!$J$2:$J$538,'Mapping Ref.'!$K$2:$K$538),"")</f>
        <v>Childrens &amp; Adults</v>
      </c>
      <c r="Y567" s="77" t="str" cm="1">
        <f t="array" ref="Y567">_xlfn.IFS(R567&gt;2000000,"For Publication",R567&gt;100000,"PID",R567&gt;30000,"RFQ",TRUE,"Transactional")</f>
        <v>Transactional</v>
      </c>
      <c r="Z567" s="24" t="s">
        <v>86</v>
      </c>
      <c r="AA567" s="32">
        <v>12</v>
      </c>
      <c r="AB567" s="24">
        <v>0</v>
      </c>
      <c r="AC567" s="25">
        <v>43795</v>
      </c>
      <c r="AD567" s="24" t="s">
        <v>58</v>
      </c>
      <c r="AE567" s="24"/>
      <c r="AF567" s="24"/>
      <c r="AG567" s="24"/>
      <c r="AH567" s="24" t="s">
        <v>59</v>
      </c>
      <c r="AI567" s="24"/>
      <c r="AJ567" s="24" t="s">
        <v>60</v>
      </c>
      <c r="AK567" s="24"/>
      <c r="AL567" s="24"/>
      <c r="AM567" s="24"/>
      <c r="AN567" s="24"/>
      <c r="AO567" s="24">
        <v>0</v>
      </c>
      <c r="AP567" s="24" t="s">
        <v>60</v>
      </c>
      <c r="AQ567" s="24"/>
      <c r="AR567" s="24"/>
      <c r="AS567" s="89">
        <f t="shared" si="114"/>
        <v>12</v>
      </c>
      <c r="AT567" s="24" t="s">
        <v>2423</v>
      </c>
    </row>
    <row r="568" spans="1:46" x14ac:dyDescent="0.5">
      <c r="A568" s="24">
        <v>638</v>
      </c>
      <c r="B568" s="24"/>
      <c r="C568" s="24" t="s">
        <v>77</v>
      </c>
      <c r="D568" s="24" t="s">
        <v>2424</v>
      </c>
      <c r="E568" s="24" t="s">
        <v>2425</v>
      </c>
      <c r="F568" s="77" t="str">
        <f t="shared" si="100"/>
        <v>GEP ENVIRONMENTAL LTD</v>
      </c>
      <c r="G568" s="24" t="s">
        <v>2426</v>
      </c>
      <c r="H568" s="24" t="s">
        <v>2427</v>
      </c>
      <c r="I568" s="24" t="s">
        <v>2427</v>
      </c>
      <c r="J568" s="24" t="s">
        <v>107</v>
      </c>
      <c r="K568" s="24" t="s">
        <v>982</v>
      </c>
      <c r="L568" s="25">
        <v>43814</v>
      </c>
      <c r="M568" s="25">
        <v>43982</v>
      </c>
      <c r="N568" s="81">
        <f t="shared" si="111"/>
        <v>44074</v>
      </c>
      <c r="O568" s="77" t="str">
        <f t="shared" ca="1" si="112"/>
        <v>Expired</v>
      </c>
      <c r="P568" s="77" t="str" cm="1">
        <f t="array" aca="1" ref="P568" ca="1">_xlfn.IFS((N568-TODAY())&gt;=547,"06 Expires over 18 months",(N568-TODAY())&gt;=365,"05 Expires in 18 months",(N568-TODAY())&gt;=183,"04 Expires in 12 months",(N568-TODAY())&gt;=92,"03 Expires in 6 months",(N568-TODAY())&gt;=31,"02 Expires in 3 months",(N568-TODAY())&gt;=0,"01 Expires in 30 days",(N568-TODAY())&gt;=-31,"01 Expired last 30 days",(N568-TODAY())&gt;=-92,"02 Expired last 3 months",(N568-TODAY())&gt;=-183,"03 Expired last 6 months",(N568-TODAY())&gt;=-365,"04 Expired last 12 months",(N568-TODAY())&gt;=-547,"05 Expired last 18 months",TRUE,"06 Expired over 18 months")</f>
        <v>06 Expired over 18 months</v>
      </c>
      <c r="Q568" s="65">
        <v>60000</v>
      </c>
      <c r="R568" s="84">
        <f t="shared" si="113"/>
        <v>60000</v>
      </c>
      <c r="S568" s="77" t="str" cm="1">
        <f t="array" ref="S568">_xlfn.IFS(R568&gt;5000000,"Gold",R568&gt;=500000,"Silver",R568&gt;30000,"Bronze",TRUE,"Transactional")</f>
        <v>Bronze</v>
      </c>
      <c r="T568" s="24" t="s">
        <v>122</v>
      </c>
      <c r="U568" s="101" t="s">
        <v>109</v>
      </c>
      <c r="V568" s="101" t="s">
        <v>2428</v>
      </c>
      <c r="W568" s="77" t="str">
        <f t="shared" si="101"/>
        <v>Yes</v>
      </c>
      <c r="X568" s="77" t="str">
        <f>IFERROR(_xlfn.XLOOKUP(J568&amp;"||"&amp;K568,'Mapping Ref.'!$J$2:$J$538,'Mapping Ref.'!$K$2:$K$538),"")</f>
        <v>Construction &amp; Estates</v>
      </c>
      <c r="Y568" s="77" t="str" cm="1">
        <f t="array" ref="Y568">_xlfn.IFS(R568&gt;2000000,"For Publication",R568&gt;100000,"PID",R568&gt;30000,"RFQ",TRUE,"Transactional")</f>
        <v>RFQ</v>
      </c>
      <c r="Z568" s="24" t="s">
        <v>86</v>
      </c>
      <c r="AA568" s="32">
        <v>6</v>
      </c>
      <c r="AB568" s="24">
        <v>3</v>
      </c>
      <c r="AC568" s="25">
        <v>43797</v>
      </c>
      <c r="AD568" s="24" t="s">
        <v>58</v>
      </c>
      <c r="AE568" s="24"/>
      <c r="AF568" s="24"/>
      <c r="AG568" s="24"/>
      <c r="AH568" s="24" t="s">
        <v>60</v>
      </c>
      <c r="AI568" s="24"/>
      <c r="AJ568" s="24" t="s">
        <v>60</v>
      </c>
      <c r="AK568" s="24"/>
      <c r="AL568" s="24"/>
      <c r="AM568" s="24"/>
      <c r="AN568" s="24"/>
      <c r="AO568" s="24"/>
      <c r="AP568" s="24" t="s">
        <v>60</v>
      </c>
      <c r="AQ568" s="24"/>
      <c r="AR568" s="24"/>
      <c r="AS568" s="89">
        <f t="shared" si="114"/>
        <v>8</v>
      </c>
      <c r="AT568" s="24" t="s">
        <v>2429</v>
      </c>
    </row>
    <row r="569" spans="1:46" x14ac:dyDescent="0.5">
      <c r="A569" s="24">
        <v>639</v>
      </c>
      <c r="B569" s="24"/>
      <c r="C569" s="24"/>
      <c r="D569" s="24" t="s">
        <v>2430</v>
      </c>
      <c r="E569" s="24" t="s">
        <v>2431</v>
      </c>
      <c r="F569" s="77" t="str">
        <f t="shared" si="100"/>
        <v>CSM SPORT AND ENTERTAINMENT LLP T/A CSM LIVE</v>
      </c>
      <c r="G569" s="24" t="s">
        <v>2432</v>
      </c>
      <c r="H569" s="24" t="s">
        <v>784</v>
      </c>
      <c r="I569" s="24" t="s">
        <v>1128</v>
      </c>
      <c r="J569" s="24" t="s">
        <v>107</v>
      </c>
      <c r="K569" s="24" t="s">
        <v>2433</v>
      </c>
      <c r="L569" s="25">
        <v>43798</v>
      </c>
      <c r="M569" s="25">
        <v>44560</v>
      </c>
      <c r="N569" s="81">
        <f t="shared" si="111"/>
        <v>44925</v>
      </c>
      <c r="O569" s="77" t="str">
        <f t="shared" ca="1" si="112"/>
        <v>Expired</v>
      </c>
      <c r="P569" s="77" t="str" cm="1">
        <f t="array" aca="1" ref="P569" ca="1">_xlfn.IFS((N569-TODAY())&gt;=547,"06 Expires over 18 months",(N569-TODAY())&gt;=365,"05 Expires in 18 months",(N569-TODAY())&gt;=183,"04 Expires in 12 months",(N569-TODAY())&gt;=92,"03 Expires in 6 months",(N569-TODAY())&gt;=31,"02 Expires in 3 months",(N569-TODAY())&gt;=0,"01 Expires in 30 days",(N569-TODAY())&gt;=-31,"01 Expired last 30 days",(N569-TODAY())&gt;=-92,"02 Expired last 3 months",(N569-TODAY())&gt;=-183,"03 Expired last 6 months",(N569-TODAY())&gt;=-365,"04 Expired last 12 months",(N569-TODAY())&gt;=-547,"05 Expired last 18 months",TRUE,"06 Expired over 18 months")</f>
        <v>06 Expired over 18 months</v>
      </c>
      <c r="Q569" s="65">
        <v>20000</v>
      </c>
      <c r="R569" s="84">
        <f t="shared" si="113"/>
        <v>61666.666666666664</v>
      </c>
      <c r="S569" s="77" t="str" cm="1">
        <f t="array" ref="S569">_xlfn.IFS(R569&gt;5000000,"Gold",R569&gt;=500000,"Silver",R569&gt;30000,"Bronze",TRUE,"Transactional")</f>
        <v>Bronze</v>
      </c>
      <c r="T569" s="24" t="s">
        <v>122</v>
      </c>
      <c r="U569" s="101" t="s">
        <v>123</v>
      </c>
      <c r="V569" s="101" t="s">
        <v>124</v>
      </c>
      <c r="W569" s="77" t="str">
        <f t="shared" si="101"/>
        <v>Yes</v>
      </c>
      <c r="X569" s="77" t="str">
        <f>IFERROR(_xlfn.XLOOKUP(J569&amp;"||"&amp;K569,'Mapping Ref.'!$J$2:$J$538,'Mapping Ref.'!$K$2:$K$538),"")</f>
        <v>Construction &amp; Estates</v>
      </c>
      <c r="Y569" s="77" t="str" cm="1">
        <f t="array" ref="Y569">_xlfn.IFS(R569&gt;2000000,"For Publication",R569&gt;100000,"PID",R569&gt;30000,"RFQ",TRUE,"Transactional")</f>
        <v>RFQ</v>
      </c>
      <c r="Z569" s="24" t="s">
        <v>101</v>
      </c>
      <c r="AA569" s="32">
        <v>12</v>
      </c>
      <c r="AB569" s="24">
        <v>12</v>
      </c>
      <c r="AC569" s="25">
        <v>43798</v>
      </c>
      <c r="AD569" s="24" t="s">
        <v>102</v>
      </c>
      <c r="AE569" s="24"/>
      <c r="AF569" s="24"/>
      <c r="AG569" s="24"/>
      <c r="AH569" s="24" t="s">
        <v>59</v>
      </c>
      <c r="AI569" s="24"/>
      <c r="AJ569" s="24" t="s">
        <v>60</v>
      </c>
      <c r="AK569" s="24" t="s">
        <v>2434</v>
      </c>
      <c r="AL569" s="24"/>
      <c r="AM569" s="24"/>
      <c r="AN569" s="24"/>
      <c r="AO569" s="24">
        <v>0</v>
      </c>
      <c r="AP569" s="24" t="s">
        <v>60</v>
      </c>
      <c r="AQ569" s="24"/>
      <c r="AR569" s="24"/>
      <c r="AS569" s="89">
        <f t="shared" si="114"/>
        <v>37</v>
      </c>
      <c r="AT569" s="24" t="s">
        <v>2435</v>
      </c>
    </row>
    <row r="570" spans="1:46" x14ac:dyDescent="0.5">
      <c r="A570" s="24">
        <v>640</v>
      </c>
      <c r="B570" s="24"/>
      <c r="C570" s="24"/>
      <c r="D570" s="24" t="s">
        <v>2436</v>
      </c>
      <c r="E570" s="24" t="s">
        <v>2437</v>
      </c>
      <c r="F570" s="77" t="str">
        <f t="shared" si="100"/>
        <v>CORE FIVE LLP</v>
      </c>
      <c r="G570" s="24" t="s">
        <v>2438</v>
      </c>
      <c r="H570" s="24" t="s">
        <v>784</v>
      </c>
      <c r="I570" s="24" t="s">
        <v>1128</v>
      </c>
      <c r="J570" s="24" t="s">
        <v>107</v>
      </c>
      <c r="K570" s="24" t="s">
        <v>2433</v>
      </c>
      <c r="L570" s="25">
        <v>43798</v>
      </c>
      <c r="M570" s="25">
        <v>44560</v>
      </c>
      <c r="N570" s="81">
        <f t="shared" si="111"/>
        <v>44925</v>
      </c>
      <c r="O570" s="77" t="str">
        <f t="shared" ca="1" si="112"/>
        <v>Expired</v>
      </c>
      <c r="P570" s="77" t="str" cm="1">
        <f t="array" aca="1" ref="P570" ca="1">_xlfn.IFS((N570-TODAY())&gt;=547,"06 Expires over 18 months",(N570-TODAY())&gt;=365,"05 Expires in 18 months",(N570-TODAY())&gt;=183,"04 Expires in 12 months",(N570-TODAY())&gt;=92,"03 Expires in 6 months",(N570-TODAY())&gt;=31,"02 Expires in 3 months",(N570-TODAY())&gt;=0,"01 Expires in 30 days",(N570-TODAY())&gt;=-31,"01 Expired last 30 days",(N570-TODAY())&gt;=-92,"02 Expired last 3 months",(N570-TODAY())&gt;=-183,"03 Expired last 6 months",(N570-TODAY())&gt;=-365,"04 Expired last 12 months",(N570-TODAY())&gt;=-547,"05 Expired last 18 months",TRUE,"06 Expired over 18 months")</f>
        <v>06 Expired over 18 months</v>
      </c>
      <c r="Q570" s="65">
        <v>25000</v>
      </c>
      <c r="R570" s="84">
        <f t="shared" si="113"/>
        <v>77083.333333333328</v>
      </c>
      <c r="S570" s="77" t="str" cm="1">
        <f t="array" ref="S570">_xlfn.IFS(R570&gt;5000000,"Gold",R570&gt;=500000,"Silver",R570&gt;30000,"Bronze",TRUE,"Transactional")</f>
        <v>Bronze</v>
      </c>
      <c r="T570" s="24" t="s">
        <v>122</v>
      </c>
      <c r="U570" s="101" t="s">
        <v>109</v>
      </c>
      <c r="V570" s="101" t="s">
        <v>1011</v>
      </c>
      <c r="W570" s="77" t="str">
        <f t="shared" si="101"/>
        <v>Yes</v>
      </c>
      <c r="X570" s="77" t="str">
        <f>IFERROR(_xlfn.XLOOKUP(J570&amp;"||"&amp;K570,'Mapping Ref.'!$J$2:$J$538,'Mapping Ref.'!$K$2:$K$538),"")</f>
        <v>Construction &amp; Estates</v>
      </c>
      <c r="Y570" s="77" t="str" cm="1">
        <f t="array" ref="Y570">_xlfn.IFS(R570&gt;2000000,"For Publication",R570&gt;100000,"PID",R570&gt;30000,"RFQ",TRUE,"Transactional")</f>
        <v>RFQ</v>
      </c>
      <c r="Z570" s="24" t="s">
        <v>101</v>
      </c>
      <c r="AA570" s="32">
        <v>12</v>
      </c>
      <c r="AB570" s="24">
        <v>12</v>
      </c>
      <c r="AC570" s="25">
        <v>43798</v>
      </c>
      <c r="AD570" s="24" t="s">
        <v>102</v>
      </c>
      <c r="AE570" s="24"/>
      <c r="AF570" s="24"/>
      <c r="AG570" s="24"/>
      <c r="AH570" s="24" t="s">
        <v>59</v>
      </c>
      <c r="AI570" s="24"/>
      <c r="AJ570" s="24" t="s">
        <v>60</v>
      </c>
      <c r="AK570" s="24" t="s">
        <v>2439</v>
      </c>
      <c r="AL570" s="24"/>
      <c r="AM570" s="24"/>
      <c r="AN570" s="24"/>
      <c r="AO570" s="24">
        <v>0</v>
      </c>
      <c r="AP570" s="24" t="s">
        <v>60</v>
      </c>
      <c r="AQ570" s="24"/>
      <c r="AR570" s="24"/>
      <c r="AS570" s="89">
        <f t="shared" si="114"/>
        <v>37</v>
      </c>
      <c r="AT570" s="24" t="s">
        <v>2440</v>
      </c>
    </row>
    <row r="571" spans="1:46" x14ac:dyDescent="0.5">
      <c r="A571" s="24">
        <v>641</v>
      </c>
      <c r="B571" s="24"/>
      <c r="C571" s="24"/>
      <c r="D571" s="24" t="s">
        <v>2441</v>
      </c>
      <c r="E571" s="24" t="s">
        <v>2442</v>
      </c>
      <c r="F571" s="77" t="str">
        <f t="shared" si="100"/>
        <v>BILLY COLLINS T/A TAKING THE PIXELS</v>
      </c>
      <c r="G571" s="24" t="s">
        <v>2443</v>
      </c>
      <c r="H571" s="24" t="s">
        <v>2444</v>
      </c>
      <c r="I571" s="24" t="s">
        <v>2444</v>
      </c>
      <c r="J571" s="24" t="s">
        <v>190</v>
      </c>
      <c r="K571" s="24" t="s">
        <v>2445</v>
      </c>
      <c r="L571" s="25">
        <v>43801</v>
      </c>
      <c r="M571" s="25">
        <v>43921</v>
      </c>
      <c r="N571" s="81">
        <f t="shared" si="111"/>
        <v>44286</v>
      </c>
      <c r="O571" s="77" t="str">
        <f t="shared" ca="1" si="112"/>
        <v>Expired</v>
      </c>
      <c r="P571" s="77" t="str" cm="1">
        <f t="array" aca="1" ref="P571" ca="1">_xlfn.IFS((N571-TODAY())&gt;=547,"06 Expires over 18 months",(N571-TODAY())&gt;=365,"05 Expires in 18 months",(N571-TODAY())&gt;=183,"04 Expires in 12 months",(N571-TODAY())&gt;=92,"03 Expires in 6 months",(N571-TODAY())&gt;=31,"02 Expires in 3 months",(N571-TODAY())&gt;=0,"01 Expires in 30 days",(N571-TODAY())&gt;=-31,"01 Expired last 30 days",(N571-TODAY())&gt;=-92,"02 Expired last 3 months",(N571-TODAY())&gt;=-183,"03 Expired last 6 months",(N571-TODAY())&gt;=-365,"04 Expired last 12 months",(N571-TODAY())&gt;=-547,"05 Expired last 18 months",TRUE,"06 Expired over 18 months")</f>
        <v>06 Expired over 18 months</v>
      </c>
      <c r="Q571" s="65">
        <v>1500</v>
      </c>
      <c r="R571" s="84">
        <f t="shared" si="113"/>
        <v>1875</v>
      </c>
      <c r="S571" s="77" t="str" cm="1">
        <f t="array" ref="S571">_xlfn.IFS(R571&gt;5000000,"Gold",R571&gt;=500000,"Silver",R571&gt;30000,"Bronze",TRUE,"Transactional")</f>
        <v>Transactional</v>
      </c>
      <c r="T571" s="24" t="s">
        <v>54</v>
      </c>
      <c r="U571" s="101" t="s">
        <v>69</v>
      </c>
      <c r="V571" s="101" t="s">
        <v>1208</v>
      </c>
      <c r="W571" s="77" t="str">
        <f t="shared" si="101"/>
        <v>Yes</v>
      </c>
      <c r="X571" s="77" t="str">
        <f>IFERROR(_xlfn.XLOOKUP(J571&amp;"||"&amp;K571,'Mapping Ref.'!$J$2:$J$538,'Mapping Ref.'!$K$2:$K$538),"")</f>
        <v>Childrens &amp; Adults</v>
      </c>
      <c r="Y571" s="77" t="str" cm="1">
        <f t="array" ref="Y571">_xlfn.IFS(R571&gt;2000000,"For Publication",R571&gt;100000,"PID",R571&gt;30000,"RFQ",TRUE,"Transactional")</f>
        <v>Transactional</v>
      </c>
      <c r="Z571" s="24" t="s">
        <v>101</v>
      </c>
      <c r="AA571" s="32">
        <v>12</v>
      </c>
      <c r="AB571" s="24">
        <v>12</v>
      </c>
      <c r="AC571" s="25">
        <v>43801</v>
      </c>
      <c r="AD571" s="24" t="s">
        <v>58</v>
      </c>
      <c r="AE571" s="24"/>
      <c r="AF571" s="24"/>
      <c r="AG571" s="24"/>
      <c r="AH571" s="24" t="s">
        <v>60</v>
      </c>
      <c r="AI571" s="24"/>
      <c r="AJ571" s="24" t="s">
        <v>60</v>
      </c>
      <c r="AK571" s="24"/>
      <c r="AL571" s="24"/>
      <c r="AM571" s="24"/>
      <c r="AN571" s="24"/>
      <c r="AO571" s="24">
        <v>0</v>
      </c>
      <c r="AP571" s="24" t="s">
        <v>60</v>
      </c>
      <c r="AQ571" s="24"/>
      <c r="AR571" s="24"/>
      <c r="AS571" s="89">
        <f t="shared" si="114"/>
        <v>15</v>
      </c>
      <c r="AT571" s="24" t="s">
        <v>2446</v>
      </c>
    </row>
    <row r="572" spans="1:46" x14ac:dyDescent="0.5">
      <c r="A572" s="24">
        <v>642</v>
      </c>
      <c r="B572" s="24"/>
      <c r="C572" s="24"/>
      <c r="D572" s="24" t="s">
        <v>2447</v>
      </c>
      <c r="E572" s="24" t="s">
        <v>2182</v>
      </c>
      <c r="F572" s="77" t="str">
        <f t="shared" si="100"/>
        <v>JANE WILLIAMS - INTERGRATIVE CHILD PSYCHOTHERAPIST</v>
      </c>
      <c r="G572" s="24" t="s">
        <v>2448</v>
      </c>
      <c r="H572" s="24" t="s">
        <v>1041</v>
      </c>
      <c r="I572" s="24" t="s">
        <v>1041</v>
      </c>
      <c r="J572" s="24" t="s">
        <v>190</v>
      </c>
      <c r="K572" s="24" t="s">
        <v>2234</v>
      </c>
      <c r="L572" s="25">
        <v>43801</v>
      </c>
      <c r="M572" s="25">
        <v>44196</v>
      </c>
      <c r="N572" s="81">
        <f t="shared" si="111"/>
        <v>44196</v>
      </c>
      <c r="O572" s="77" t="str">
        <f t="shared" ca="1" si="112"/>
        <v>Expired</v>
      </c>
      <c r="P572" s="77" t="str" cm="1">
        <f t="array" aca="1" ref="P572" ca="1">_xlfn.IFS((N572-TODAY())&gt;=547,"06 Expires over 18 months",(N572-TODAY())&gt;=365,"05 Expires in 18 months",(N572-TODAY())&gt;=183,"04 Expires in 12 months",(N572-TODAY())&gt;=92,"03 Expires in 6 months",(N572-TODAY())&gt;=31,"02 Expires in 3 months",(N572-TODAY())&gt;=0,"01 Expires in 30 days",(N572-TODAY())&gt;=-31,"01 Expired last 30 days",(N572-TODAY())&gt;=-92,"02 Expired last 3 months",(N572-TODAY())&gt;=-183,"03 Expired last 6 months",(N572-TODAY())&gt;=-365,"04 Expired last 12 months",(N572-TODAY())&gt;=-547,"05 Expired last 18 months",TRUE,"06 Expired over 18 months")</f>
        <v>06 Expired over 18 months</v>
      </c>
      <c r="Q572" s="65">
        <v>15000</v>
      </c>
      <c r="R572" s="84">
        <f t="shared" si="113"/>
        <v>15000</v>
      </c>
      <c r="S572" s="77" t="str" cm="1">
        <f t="array" ref="S572">_xlfn.IFS(R572&gt;5000000,"Gold",R572&gt;=500000,"Silver",R572&gt;30000,"Bronze",TRUE,"Transactional")</f>
        <v>Transactional</v>
      </c>
      <c r="T572" s="24" t="s">
        <v>54</v>
      </c>
      <c r="U572" s="101" t="s">
        <v>84</v>
      </c>
      <c r="V572" s="101" t="s">
        <v>204</v>
      </c>
      <c r="W572" s="77" t="str">
        <f t="shared" si="101"/>
        <v>No</v>
      </c>
      <c r="X572" s="77" t="str">
        <f>IFERROR(_xlfn.XLOOKUP(J572&amp;"||"&amp;K572,'Mapping Ref.'!$J$2:$J$538,'Mapping Ref.'!$K$2:$K$538),"")</f>
        <v>Childrens &amp; Adults</v>
      </c>
      <c r="Y572" s="77" t="str" cm="1">
        <f t="array" ref="Y572">_xlfn.IFS(R572&gt;2000000,"For Publication",R572&gt;100000,"PID",R572&gt;30000,"RFQ",TRUE,"Transactional")</f>
        <v>Transactional</v>
      </c>
      <c r="Z572" s="24" t="s">
        <v>86</v>
      </c>
      <c r="AA572" s="32">
        <v>12</v>
      </c>
      <c r="AB572" s="24">
        <v>0</v>
      </c>
      <c r="AC572" s="25">
        <v>43801</v>
      </c>
      <c r="AD572" s="24" t="s">
        <v>58</v>
      </c>
      <c r="AE572" s="24"/>
      <c r="AF572" s="24"/>
      <c r="AG572" s="24"/>
      <c r="AH572" s="24" t="s">
        <v>59</v>
      </c>
      <c r="AI572" s="24"/>
      <c r="AJ572" s="24" t="s">
        <v>60</v>
      </c>
      <c r="AK572" s="24"/>
      <c r="AL572" s="24"/>
      <c r="AM572" s="24"/>
      <c r="AN572" s="24"/>
      <c r="AO572" s="24">
        <v>0</v>
      </c>
      <c r="AP572" s="24" t="s">
        <v>60</v>
      </c>
      <c r="AQ572" s="24"/>
      <c r="AR572" s="24"/>
      <c r="AS572" s="89">
        <f t="shared" si="114"/>
        <v>12</v>
      </c>
      <c r="AT572" s="24" t="s">
        <v>2449</v>
      </c>
    </row>
    <row r="573" spans="1:46" x14ac:dyDescent="0.5">
      <c r="A573" s="24">
        <v>643</v>
      </c>
      <c r="B573" s="24"/>
      <c r="C573" s="24"/>
      <c r="D573" s="24" t="s">
        <v>2450</v>
      </c>
      <c r="E573" s="24" t="s">
        <v>2451</v>
      </c>
      <c r="F573" s="77" t="str">
        <f t="shared" si="100"/>
        <v>Tristone Nash</v>
      </c>
      <c r="G573" s="24" t="s">
        <v>2452</v>
      </c>
      <c r="H573" s="24" t="s">
        <v>335</v>
      </c>
      <c r="I573" s="24" t="s">
        <v>2453</v>
      </c>
      <c r="J573" s="24" t="s">
        <v>107</v>
      </c>
      <c r="K573" s="24" t="s">
        <v>337</v>
      </c>
      <c r="L573" s="25">
        <v>43804</v>
      </c>
      <c r="M573" s="25">
        <v>44566</v>
      </c>
      <c r="N573" s="81">
        <f t="shared" si="111"/>
        <v>44931</v>
      </c>
      <c r="O573" s="77" t="str">
        <f t="shared" ca="1" si="112"/>
        <v>Expired</v>
      </c>
      <c r="P573" s="77" t="str" cm="1">
        <f t="array" aca="1" ref="P573" ca="1">_xlfn.IFS((N573-TODAY())&gt;=547,"06 Expires over 18 months",(N573-TODAY())&gt;=365,"05 Expires in 18 months",(N573-TODAY())&gt;=183,"04 Expires in 12 months",(N573-TODAY())&gt;=92,"03 Expires in 6 months",(N573-TODAY())&gt;=31,"02 Expires in 3 months",(N573-TODAY())&gt;=0,"01 Expires in 30 days",(N573-TODAY())&gt;=-31,"01 Expired last 30 days",(N573-TODAY())&gt;=-92,"02 Expired last 3 months",(N573-TODAY())&gt;=-183,"03 Expired last 6 months",(N573-TODAY())&gt;=-365,"04 Expired last 12 months",(N573-TODAY())&gt;=-547,"05 Expired last 18 months",TRUE,"06 Expired over 18 months")</f>
        <v>06 Expired over 18 months</v>
      </c>
      <c r="Q573" s="65">
        <v>25000</v>
      </c>
      <c r="R573" s="84">
        <f t="shared" si="113"/>
        <v>77083.333333333328</v>
      </c>
      <c r="S573" s="77" t="str" cm="1">
        <f t="array" ref="S573">_xlfn.IFS(R573&gt;5000000,"Gold",R573&gt;=500000,"Silver",R573&gt;30000,"Bronze",TRUE,"Transactional")</f>
        <v>Bronze</v>
      </c>
      <c r="T573" s="24" t="s">
        <v>54</v>
      </c>
      <c r="U573" s="101" t="s">
        <v>237</v>
      </c>
      <c r="V573" s="101" t="s">
        <v>238</v>
      </c>
      <c r="W573" s="77" t="str">
        <f t="shared" si="101"/>
        <v>Yes</v>
      </c>
      <c r="X573" s="77" t="str">
        <f>IFERROR(_xlfn.XLOOKUP(J573&amp;"||"&amp;K573,'Mapping Ref.'!$J$2:$J$538,'Mapping Ref.'!$K$2:$K$538),"")</f>
        <v>Construction &amp; Estates</v>
      </c>
      <c r="Y573" s="77" t="str" cm="1">
        <f t="array" ref="Y573">_xlfn.IFS(R573&gt;2000000,"For Publication",R573&gt;100000,"PID",R573&gt;30000,"RFQ",TRUE,"Transactional")</f>
        <v>RFQ</v>
      </c>
      <c r="Z573" s="24" t="s">
        <v>86</v>
      </c>
      <c r="AA573" s="32">
        <v>12</v>
      </c>
      <c r="AB573" s="24">
        <v>12</v>
      </c>
      <c r="AC573" s="25">
        <v>43803</v>
      </c>
      <c r="AD573" s="24" t="s">
        <v>326</v>
      </c>
      <c r="AE573" s="24"/>
      <c r="AF573" s="24"/>
      <c r="AG573" s="24"/>
      <c r="AH573" s="24" t="s">
        <v>60</v>
      </c>
      <c r="AI573" s="24"/>
      <c r="AJ573" s="24" t="s">
        <v>60</v>
      </c>
      <c r="AK573" s="24"/>
      <c r="AL573" s="24"/>
      <c r="AM573" s="24"/>
      <c r="AN573" s="24"/>
      <c r="AO573" s="24"/>
      <c r="AP573" s="24" t="s">
        <v>60</v>
      </c>
      <c r="AQ573" s="24"/>
      <c r="AR573" s="24"/>
      <c r="AS573" s="89">
        <f t="shared" si="114"/>
        <v>37</v>
      </c>
      <c r="AT573" s="24"/>
    </row>
    <row r="574" spans="1:46" x14ac:dyDescent="0.5">
      <c r="A574" s="24">
        <v>644</v>
      </c>
      <c r="B574" s="24"/>
      <c r="C574" s="24" t="s">
        <v>77</v>
      </c>
      <c r="D574" s="24" t="s">
        <v>2454</v>
      </c>
      <c r="E574" s="24" t="s">
        <v>2455</v>
      </c>
      <c r="F574" s="77" t="str">
        <f t="shared" si="100"/>
        <v>INITIAL WASHROOM SOLUTIONS</v>
      </c>
      <c r="G574" s="24" t="s">
        <v>403</v>
      </c>
      <c r="H574" s="24" t="s">
        <v>2456</v>
      </c>
      <c r="I574" s="24" t="s">
        <v>992</v>
      </c>
      <c r="J574" s="24" t="s">
        <v>52</v>
      </c>
      <c r="K574" s="24" t="s">
        <v>1281</v>
      </c>
      <c r="L574" s="25">
        <v>43800</v>
      </c>
      <c r="M574" s="25">
        <v>44286</v>
      </c>
      <c r="N574" s="81">
        <f t="shared" si="111"/>
        <v>44286</v>
      </c>
      <c r="O574" s="77" t="str">
        <f t="shared" ca="1" si="112"/>
        <v>Expired</v>
      </c>
      <c r="P574" s="77" t="str" cm="1">
        <f t="array" aca="1" ref="P574" ca="1">_xlfn.IFS((N574-TODAY())&gt;=547,"06 Expires over 18 months",(N574-TODAY())&gt;=365,"05 Expires in 18 months",(N574-TODAY())&gt;=183,"04 Expires in 12 months",(N574-TODAY())&gt;=92,"03 Expires in 6 months",(N574-TODAY())&gt;=31,"02 Expires in 3 months",(N574-TODAY())&gt;=0,"01 Expires in 30 days",(N574-TODAY())&gt;=-31,"01 Expired last 30 days",(N574-TODAY())&gt;=-92,"02 Expired last 3 months",(N574-TODAY())&gt;=-183,"03 Expired last 6 months",(N574-TODAY())&gt;=-365,"04 Expired last 12 months",(N574-TODAY())&gt;=-547,"05 Expired last 18 months",TRUE,"06 Expired over 18 months")</f>
        <v>06 Expired over 18 months</v>
      </c>
      <c r="Q574" s="65">
        <v>47000</v>
      </c>
      <c r="R574" s="84">
        <f t="shared" si="113"/>
        <v>58750</v>
      </c>
      <c r="S574" s="77" t="str" cm="1">
        <f t="array" ref="S574">_xlfn.IFS(R574&gt;5000000,"Gold",R574&gt;=500000,"Silver",R574&gt;30000,"Bronze",TRUE,"Transactional")</f>
        <v>Bronze</v>
      </c>
      <c r="T574" s="24" t="s">
        <v>54</v>
      </c>
      <c r="U574" s="101" t="s">
        <v>116</v>
      </c>
      <c r="V574" s="101" t="s">
        <v>70</v>
      </c>
      <c r="W574" s="77" t="str">
        <f t="shared" si="101"/>
        <v>No</v>
      </c>
      <c r="X574" s="77" t="str">
        <f>IFERROR(_xlfn.XLOOKUP(J574&amp;"||"&amp;K574,'Mapping Ref.'!$J$2:$J$538,'Mapping Ref.'!$K$2:$K$538),"")</f>
        <v>ICT</v>
      </c>
      <c r="Y574" s="77" t="str" cm="1">
        <f t="array" ref="Y574">_xlfn.IFS(R574&gt;2000000,"For Publication",R574&gt;100000,"PID",R574&gt;30000,"RFQ",TRUE,"Transactional")</f>
        <v>RFQ</v>
      </c>
      <c r="Z574" s="24" t="s">
        <v>149</v>
      </c>
      <c r="AA574" s="32">
        <v>16</v>
      </c>
      <c r="AB574" s="24">
        <v>0</v>
      </c>
      <c r="AC574" s="25">
        <v>43803</v>
      </c>
      <c r="AD574" s="24" t="s">
        <v>102</v>
      </c>
      <c r="AE574" s="24">
        <v>2172</v>
      </c>
      <c r="AF574" s="24"/>
      <c r="AG574" s="24"/>
      <c r="AH574" s="24" t="s">
        <v>60</v>
      </c>
      <c r="AI574" s="24"/>
      <c r="AJ574" s="24" t="s">
        <v>60</v>
      </c>
      <c r="AK574" s="24"/>
      <c r="AL574" s="24"/>
      <c r="AM574" s="24"/>
      <c r="AN574" s="24"/>
      <c r="AO574" s="24">
        <v>0</v>
      </c>
      <c r="AP574" s="24" t="s">
        <v>60</v>
      </c>
      <c r="AQ574" s="24"/>
      <c r="AR574" s="24"/>
      <c r="AS574" s="89">
        <f t="shared" si="114"/>
        <v>15</v>
      </c>
      <c r="AT574" s="24" t="s">
        <v>404</v>
      </c>
    </row>
    <row r="575" spans="1:46" x14ac:dyDescent="0.5">
      <c r="A575" s="24">
        <v>645</v>
      </c>
      <c r="B575" s="24"/>
      <c r="C575" s="24"/>
      <c r="D575" s="24" t="s">
        <v>2457</v>
      </c>
      <c r="E575" s="24" t="s">
        <v>2458</v>
      </c>
      <c r="F575" s="77" t="str">
        <f t="shared" si="100"/>
        <v>HAWKINS BROWN DESIGN LIMITED</v>
      </c>
      <c r="G575" s="24" t="s">
        <v>2459</v>
      </c>
      <c r="H575" s="24" t="s">
        <v>1029</v>
      </c>
      <c r="I575" s="24" t="s">
        <v>1029</v>
      </c>
      <c r="J575" s="24" t="s">
        <v>107</v>
      </c>
      <c r="K575" s="24" t="s">
        <v>1030</v>
      </c>
      <c r="L575" s="25">
        <v>43770</v>
      </c>
      <c r="M575" s="25">
        <v>43921</v>
      </c>
      <c r="N575" s="81">
        <f t="shared" si="111"/>
        <v>44012</v>
      </c>
      <c r="O575" s="77" t="str">
        <f t="shared" ca="1" si="112"/>
        <v>Expired</v>
      </c>
      <c r="P575" s="77" t="str" cm="1">
        <f t="array" aca="1" ref="P575" ca="1">_xlfn.IFS((N575-TODAY())&gt;=547,"06 Expires over 18 months",(N575-TODAY())&gt;=365,"05 Expires in 18 months",(N575-TODAY())&gt;=183,"04 Expires in 12 months",(N575-TODAY())&gt;=92,"03 Expires in 6 months",(N575-TODAY())&gt;=31,"02 Expires in 3 months",(N575-TODAY())&gt;=0,"01 Expires in 30 days",(N575-TODAY())&gt;=-31,"01 Expired last 30 days",(N575-TODAY())&gt;=-92,"02 Expired last 3 months",(N575-TODAY())&gt;=-183,"03 Expired last 6 months",(N575-TODAY())&gt;=-365,"04 Expired last 12 months",(N575-TODAY())&gt;=-547,"05 Expired last 18 months",TRUE,"06 Expired over 18 months")</f>
        <v>06 Expired over 18 months</v>
      </c>
      <c r="Q575" s="65">
        <v>66334</v>
      </c>
      <c r="R575" s="84">
        <f t="shared" si="113"/>
        <v>66334</v>
      </c>
      <c r="S575" s="77" t="str" cm="1">
        <f t="array" ref="S575">_xlfn.IFS(R575&gt;5000000,"Gold",R575&gt;=500000,"Silver",R575&gt;30000,"Bronze",TRUE,"Transactional")</f>
        <v>Bronze</v>
      </c>
      <c r="T575" s="24" t="s">
        <v>54</v>
      </c>
      <c r="U575" s="101" t="s">
        <v>116</v>
      </c>
      <c r="V575" s="101" t="s">
        <v>70</v>
      </c>
      <c r="W575" s="77" t="str">
        <f t="shared" si="101"/>
        <v>Yes</v>
      </c>
      <c r="X575" s="77" t="str">
        <f>IFERROR(_xlfn.XLOOKUP(J575&amp;"||"&amp;K575,'Mapping Ref.'!$J$2:$J$538,'Mapping Ref.'!$K$2:$K$538),"")</f>
        <v>Construction &amp; Estates</v>
      </c>
      <c r="Y575" s="77" t="str" cm="1">
        <f t="array" ref="Y575">_xlfn.IFS(R575&gt;2000000,"For Publication",R575&gt;100000,"PID",R575&gt;30000,"RFQ",TRUE,"Transactional")</f>
        <v>RFQ</v>
      </c>
      <c r="Z575" s="24" t="s">
        <v>101</v>
      </c>
      <c r="AA575" s="32">
        <v>4</v>
      </c>
      <c r="AB575" s="24">
        <v>3</v>
      </c>
      <c r="AC575" s="25">
        <v>43803</v>
      </c>
      <c r="AD575" s="24" t="s">
        <v>102</v>
      </c>
      <c r="AE575" s="24"/>
      <c r="AF575" s="24"/>
      <c r="AG575" s="24"/>
      <c r="AH575" s="24" t="s">
        <v>59</v>
      </c>
      <c r="AI575" s="24"/>
      <c r="AJ575" s="24" t="s">
        <v>60</v>
      </c>
      <c r="AK575" s="24"/>
      <c r="AL575" s="24"/>
      <c r="AM575" s="24"/>
      <c r="AN575" s="24"/>
      <c r="AO575" s="24"/>
      <c r="AP575" s="24" t="s">
        <v>60</v>
      </c>
      <c r="AQ575" s="24"/>
      <c r="AR575" s="24"/>
      <c r="AS575" s="89">
        <f t="shared" si="114"/>
        <v>7</v>
      </c>
      <c r="AT575" s="24" t="s">
        <v>2460</v>
      </c>
    </row>
    <row r="576" spans="1:46" x14ac:dyDescent="0.5">
      <c r="A576" s="24">
        <v>646</v>
      </c>
      <c r="B576" s="24"/>
      <c r="C576" s="24"/>
      <c r="D576" s="24" t="s">
        <v>2461</v>
      </c>
      <c r="E576" s="24" t="s">
        <v>2462</v>
      </c>
      <c r="F576" s="77" t="str">
        <f t="shared" si="100"/>
        <v>ENVIRONMENTAL MANAGEMENT SOLUTIONS</v>
      </c>
      <c r="G576" s="24" t="s">
        <v>2461</v>
      </c>
      <c r="H576" s="24" t="s">
        <v>1794</v>
      </c>
      <c r="I576" s="24" t="s">
        <v>1465</v>
      </c>
      <c r="J576" s="24" t="s">
        <v>107</v>
      </c>
      <c r="K576" s="24" t="s">
        <v>1909</v>
      </c>
      <c r="L576" s="25">
        <v>43749</v>
      </c>
      <c r="M576" s="25">
        <v>44286</v>
      </c>
      <c r="N576" s="81">
        <f t="shared" si="111"/>
        <v>44651</v>
      </c>
      <c r="O576" s="77" t="str">
        <f t="shared" ca="1" si="112"/>
        <v>Expired</v>
      </c>
      <c r="P576" s="77" t="str" cm="1">
        <f t="array" aca="1" ref="P576" ca="1">_xlfn.IFS((N576-TODAY())&gt;=547,"06 Expires over 18 months",(N576-TODAY())&gt;=365,"05 Expires in 18 months",(N576-TODAY())&gt;=183,"04 Expires in 12 months",(N576-TODAY())&gt;=92,"03 Expires in 6 months",(N576-TODAY())&gt;=31,"02 Expires in 3 months",(N576-TODAY())&gt;=0,"01 Expires in 30 days",(N576-TODAY())&gt;=-31,"01 Expired last 30 days",(N576-TODAY())&gt;=-92,"02 Expired last 3 months",(N576-TODAY())&gt;=-183,"03 Expired last 6 months",(N576-TODAY())&gt;=-365,"04 Expired last 12 months",(N576-TODAY())&gt;=-547,"05 Expired last 18 months",TRUE,"06 Expired over 18 months")</f>
        <v>06 Expired over 18 months</v>
      </c>
      <c r="Q576" s="65">
        <v>1000000</v>
      </c>
      <c r="R576" s="84">
        <f t="shared" si="113"/>
        <v>2416666.6666666665</v>
      </c>
      <c r="S576" s="77" t="str" cm="1">
        <f t="array" ref="S576">_xlfn.IFS(R576&gt;5000000,"Gold",R576&gt;=500000,"Silver",R576&gt;30000,"Bronze",TRUE,"Transactional")</f>
        <v>Silver</v>
      </c>
      <c r="T576" s="24" t="s">
        <v>54</v>
      </c>
      <c r="U576" s="101" t="s">
        <v>131</v>
      </c>
      <c r="V576" s="101" t="s">
        <v>132</v>
      </c>
      <c r="W576" s="77" t="str">
        <f t="shared" si="101"/>
        <v>Yes</v>
      </c>
      <c r="X576" s="77" t="str">
        <f>IFERROR(_xlfn.XLOOKUP(J576&amp;"||"&amp;K576,'Mapping Ref.'!$J$2:$J$538,'Mapping Ref.'!$K$2:$K$538),"")</f>
        <v>Construction &amp; Estates</v>
      </c>
      <c r="Y576" s="77" t="str" cm="1">
        <f t="array" ref="Y576">_xlfn.IFS(R576&gt;2000000,"For Publication",R576&gt;100000,"PID",R576&gt;30000,"RFQ",TRUE,"Transactional")</f>
        <v>For Publication</v>
      </c>
      <c r="Z576" s="24" t="s">
        <v>86</v>
      </c>
      <c r="AA576" s="32">
        <v>24</v>
      </c>
      <c r="AB576" s="24">
        <v>12</v>
      </c>
      <c r="AC576" s="25">
        <v>43805</v>
      </c>
      <c r="AD576" s="24" t="s">
        <v>58</v>
      </c>
      <c r="AE576" s="24">
        <v>0</v>
      </c>
      <c r="AF576" s="24"/>
      <c r="AG576" s="24"/>
      <c r="AH576" s="24" t="s">
        <v>60</v>
      </c>
      <c r="AI576" s="24"/>
      <c r="AJ576" s="24" t="s">
        <v>60</v>
      </c>
      <c r="AK576" s="24"/>
      <c r="AL576" s="24"/>
      <c r="AM576" s="24"/>
      <c r="AN576" s="24"/>
      <c r="AO576" s="24"/>
      <c r="AP576" s="24" t="s">
        <v>59</v>
      </c>
      <c r="AQ576" s="24"/>
      <c r="AR576" s="24"/>
      <c r="AS576" s="89">
        <f t="shared" si="114"/>
        <v>29</v>
      </c>
      <c r="AT576" s="24" t="s">
        <v>2463</v>
      </c>
    </row>
    <row r="577" spans="1:46" x14ac:dyDescent="0.5">
      <c r="A577" s="24">
        <v>647</v>
      </c>
      <c r="B577" s="24"/>
      <c r="C577" s="24"/>
      <c r="D577" s="24" t="s">
        <v>2464</v>
      </c>
      <c r="E577" s="24" t="s">
        <v>2465</v>
      </c>
      <c r="F577" s="77" t="str">
        <f t="shared" si="100"/>
        <v>PELL FRISCHMANN CONSULTANTS LTD</v>
      </c>
      <c r="G577" s="24" t="s">
        <v>2466</v>
      </c>
      <c r="H577" s="24" t="s">
        <v>963</v>
      </c>
      <c r="I577" s="24" t="s">
        <v>1128</v>
      </c>
      <c r="J577" s="24" t="s">
        <v>190</v>
      </c>
      <c r="K577" s="24" t="s">
        <v>920</v>
      </c>
      <c r="L577" s="25">
        <v>43805</v>
      </c>
      <c r="M577" s="25">
        <v>44536</v>
      </c>
      <c r="N577" s="81">
        <f t="shared" si="111"/>
        <v>44901</v>
      </c>
      <c r="O577" s="77" t="str">
        <f t="shared" ca="1" si="112"/>
        <v>Expired</v>
      </c>
      <c r="P577" s="77" t="str" cm="1">
        <f t="array" aca="1" ref="P577" ca="1">_xlfn.IFS((N577-TODAY())&gt;=547,"06 Expires over 18 months",(N577-TODAY())&gt;=365,"05 Expires in 18 months",(N577-TODAY())&gt;=183,"04 Expires in 12 months",(N577-TODAY())&gt;=92,"03 Expires in 6 months",(N577-TODAY())&gt;=31,"02 Expires in 3 months",(N577-TODAY())&gt;=0,"01 Expires in 30 days",(N577-TODAY())&gt;=-31,"01 Expired last 30 days",(N577-TODAY())&gt;=-92,"02 Expired last 3 months",(N577-TODAY())&gt;=-183,"03 Expired last 6 months",(N577-TODAY())&gt;=-365,"04 Expired last 12 months",(N577-TODAY())&gt;=-547,"05 Expired last 18 months",TRUE,"06 Expired over 18 months")</f>
        <v>06 Expired over 18 months</v>
      </c>
      <c r="Q577" s="65">
        <v>25000</v>
      </c>
      <c r="R577" s="84">
        <f t="shared" si="113"/>
        <v>75000</v>
      </c>
      <c r="S577" s="77" t="str" cm="1">
        <f t="array" ref="S577">_xlfn.IFS(R577&gt;5000000,"Gold",R577&gt;=500000,"Silver",R577&gt;30000,"Bronze",TRUE,"Transactional")</f>
        <v>Bronze</v>
      </c>
      <c r="T577" s="24" t="s">
        <v>54</v>
      </c>
      <c r="U577" s="101" t="s">
        <v>445</v>
      </c>
      <c r="V577" s="101" t="s">
        <v>874</v>
      </c>
      <c r="W577" s="77" t="str">
        <f t="shared" si="101"/>
        <v>Yes</v>
      </c>
      <c r="X577" s="77" t="str">
        <f>IFERROR(_xlfn.XLOOKUP(J577&amp;"||"&amp;K577,'Mapping Ref.'!$J$2:$J$538,'Mapping Ref.'!$K$2:$K$538),"")</f>
        <v>Construction &amp; Estates</v>
      </c>
      <c r="Y577" s="77" t="str" cm="1">
        <f t="array" ref="Y577">_xlfn.IFS(R577&gt;2000000,"For Publication",R577&gt;100000,"PID",R577&gt;30000,"RFQ",TRUE,"Transactional")</f>
        <v>RFQ</v>
      </c>
      <c r="Z577" s="24" t="s">
        <v>101</v>
      </c>
      <c r="AA577" s="32">
        <v>12</v>
      </c>
      <c r="AB577" s="24">
        <v>12</v>
      </c>
      <c r="AC577" s="25">
        <v>43805</v>
      </c>
      <c r="AD577" s="24" t="s">
        <v>58</v>
      </c>
      <c r="AE577" s="24"/>
      <c r="AF577" s="24"/>
      <c r="AG577" s="24"/>
      <c r="AH577" s="24" t="s">
        <v>59</v>
      </c>
      <c r="AI577" s="24"/>
      <c r="AJ577" s="24" t="s">
        <v>60</v>
      </c>
      <c r="AK577" s="24"/>
      <c r="AL577" s="24"/>
      <c r="AM577" s="24"/>
      <c r="AN577" s="24"/>
      <c r="AO577" s="24">
        <v>0</v>
      </c>
      <c r="AP577" s="24" t="s">
        <v>60</v>
      </c>
      <c r="AQ577" s="24"/>
      <c r="AR577" s="24"/>
      <c r="AS577" s="89">
        <f t="shared" si="114"/>
        <v>36</v>
      </c>
      <c r="AT577" s="24" t="s">
        <v>2467</v>
      </c>
    </row>
    <row r="578" spans="1:46" x14ac:dyDescent="0.5">
      <c r="A578" s="24">
        <v>648</v>
      </c>
      <c r="B578" s="24"/>
      <c r="C578" s="24"/>
      <c r="D578" s="24" t="s">
        <v>2468</v>
      </c>
      <c r="E578" s="24" t="s">
        <v>2469</v>
      </c>
      <c r="F578" s="77" t="str">
        <f t="shared" ref="F578:F641" si="115">IF(AT578&lt;&gt;"",AT578,G578)</f>
        <v>Fireco Ltd</v>
      </c>
      <c r="G578" s="24" t="s">
        <v>2470</v>
      </c>
      <c r="H578" s="24" t="s">
        <v>1035</v>
      </c>
      <c r="I578" s="24" t="s">
        <v>992</v>
      </c>
      <c r="J578" s="24" t="s">
        <v>52</v>
      </c>
      <c r="K578" s="24" t="s">
        <v>1281</v>
      </c>
      <c r="L578" s="25">
        <v>43805</v>
      </c>
      <c r="M578" s="25">
        <v>44901</v>
      </c>
      <c r="N578" s="81">
        <f t="shared" si="111"/>
        <v>44901</v>
      </c>
      <c r="O578" s="77" t="str">
        <f t="shared" ca="1" si="112"/>
        <v>Expired</v>
      </c>
      <c r="P578" s="77" t="str" cm="1">
        <f t="array" aca="1" ref="P578" ca="1">_xlfn.IFS((N578-TODAY())&gt;=547,"06 Expires over 18 months",(N578-TODAY())&gt;=365,"05 Expires in 18 months",(N578-TODAY())&gt;=183,"04 Expires in 12 months",(N578-TODAY())&gt;=92,"03 Expires in 6 months",(N578-TODAY())&gt;=31,"02 Expires in 3 months",(N578-TODAY())&gt;=0,"01 Expires in 30 days",(N578-TODAY())&gt;=-31,"01 Expired last 30 days",(N578-TODAY())&gt;=-92,"02 Expired last 3 months",(N578-TODAY())&gt;=-183,"03 Expired last 6 months",(N578-TODAY())&gt;=-365,"04 Expired last 12 months",(N578-TODAY())&gt;=-547,"05 Expired last 18 months",TRUE,"06 Expired over 18 months")</f>
        <v>06 Expired over 18 months</v>
      </c>
      <c r="Q578" s="65">
        <v>15000</v>
      </c>
      <c r="R578" s="84">
        <f t="shared" si="113"/>
        <v>45000</v>
      </c>
      <c r="S578" s="77" t="str" cm="1">
        <f t="array" ref="S578">_xlfn.IFS(R578&gt;5000000,"Gold",R578&gt;=500000,"Silver",R578&gt;30000,"Bronze",TRUE,"Transactional")</f>
        <v>Bronze</v>
      </c>
      <c r="T578" s="24" t="s">
        <v>54</v>
      </c>
      <c r="U578" s="101" t="s">
        <v>123</v>
      </c>
      <c r="V578" s="101" t="s">
        <v>338</v>
      </c>
      <c r="W578" s="77" t="str">
        <f t="shared" ref="W578:W641" si="116">IF(AB578&gt;0,"Yes","No")</f>
        <v>No</v>
      </c>
      <c r="X578" s="77" t="str">
        <f>IFERROR(_xlfn.XLOOKUP(J578&amp;"||"&amp;K578,'Mapping Ref.'!$J$2:$J$538,'Mapping Ref.'!$K$2:$K$538),"")</f>
        <v>ICT</v>
      </c>
      <c r="Y578" s="77" t="str" cm="1">
        <f t="array" ref="Y578">_xlfn.IFS(R578&gt;2000000,"For Publication",R578&gt;100000,"PID",R578&gt;30000,"RFQ",TRUE,"Transactional")</f>
        <v>RFQ</v>
      </c>
      <c r="Z578" s="24" t="s">
        <v>149</v>
      </c>
      <c r="AA578" s="32">
        <v>36</v>
      </c>
      <c r="AB578" s="24">
        <v>0</v>
      </c>
      <c r="AC578" s="25">
        <v>43805</v>
      </c>
      <c r="AD578" s="24" t="s">
        <v>102</v>
      </c>
      <c r="AE578" s="24">
        <v>12345</v>
      </c>
      <c r="AF578" s="24"/>
      <c r="AG578" s="24"/>
      <c r="AH578" s="24" t="s">
        <v>59</v>
      </c>
      <c r="AI578" s="24"/>
      <c r="AJ578" s="24" t="s">
        <v>60</v>
      </c>
      <c r="AK578" s="24"/>
      <c r="AL578" s="24"/>
      <c r="AM578" s="24"/>
      <c r="AN578" s="24"/>
      <c r="AO578" s="24">
        <v>0</v>
      </c>
      <c r="AP578" s="24" t="s">
        <v>60</v>
      </c>
      <c r="AQ578" s="24"/>
      <c r="AR578" s="24"/>
      <c r="AS578" s="89">
        <f t="shared" si="114"/>
        <v>36</v>
      </c>
      <c r="AT578" s="24"/>
    </row>
    <row r="579" spans="1:46" x14ac:dyDescent="0.5">
      <c r="A579" s="24">
        <v>649</v>
      </c>
      <c r="B579" s="24" t="s">
        <v>506</v>
      </c>
      <c r="C579" s="24"/>
      <c r="D579" s="24" t="s">
        <v>2471</v>
      </c>
      <c r="E579" s="24" t="s">
        <v>2472</v>
      </c>
      <c r="F579" s="77" t="str">
        <f t="shared" si="115"/>
        <v>INTERACTIVE FACILITIES LTD</v>
      </c>
      <c r="G579" s="24" t="s">
        <v>2471</v>
      </c>
      <c r="H579" s="24" t="s">
        <v>2473</v>
      </c>
      <c r="I579" s="24" t="s">
        <v>2473</v>
      </c>
      <c r="J579" s="24" t="s">
        <v>190</v>
      </c>
      <c r="K579" s="24" t="s">
        <v>2474</v>
      </c>
      <c r="L579" s="25">
        <v>43782</v>
      </c>
      <c r="M579" s="25">
        <v>47483</v>
      </c>
      <c r="N579" s="81">
        <f t="shared" si="111"/>
        <v>51166</v>
      </c>
      <c r="O579" s="77" t="str">
        <f t="shared" ca="1" si="112"/>
        <v>Live</v>
      </c>
      <c r="P579" s="77" t="str" cm="1">
        <f t="array" aca="1" ref="P579" ca="1">_xlfn.IFS((N579-TODAY())&gt;=547,"06 Expires over 18 months",(N579-TODAY())&gt;=365,"05 Expires in 18 months",(N579-TODAY())&gt;=183,"04 Expires in 12 months",(N579-TODAY())&gt;=92,"03 Expires in 6 months",(N579-TODAY())&gt;=31,"02 Expires in 3 months",(N579-TODAY())&gt;=0,"01 Expires in 30 days",(N579-TODAY())&gt;=-31,"01 Expired last 30 days",(N579-TODAY())&gt;=-92,"02 Expired last 3 months",(N579-TODAY())&gt;=-183,"03 Expired last 6 months",(N579-TODAY())&gt;=-365,"04 Expired last 12 months",(N579-TODAY())&gt;=-547,"05 Expired last 18 months",TRUE,"06 Expired over 18 months")</f>
        <v>06 Expires over 18 months</v>
      </c>
      <c r="Q579" s="65">
        <v>45000</v>
      </c>
      <c r="R579" s="84">
        <f t="shared" si="113"/>
        <v>907500</v>
      </c>
      <c r="S579" s="77" t="str" cm="1">
        <f t="array" ref="S579">_xlfn.IFS(R579&gt;5000000,"Gold",R579&gt;=500000,"Silver",R579&gt;30000,"Bronze",TRUE,"Transactional")</f>
        <v>Silver</v>
      </c>
      <c r="T579" s="24" t="s">
        <v>54</v>
      </c>
      <c r="U579" s="101" t="s">
        <v>99</v>
      </c>
      <c r="V579" s="101" t="s">
        <v>472</v>
      </c>
      <c r="W579" s="77" t="str">
        <f t="shared" si="116"/>
        <v>Yes</v>
      </c>
      <c r="X579" s="77" t="str">
        <f>IFERROR(_xlfn.XLOOKUP(J579&amp;"||"&amp;K579,'Mapping Ref.'!$J$2:$J$538,'Mapping Ref.'!$K$2:$K$538),"")</f>
        <v>Childrens &amp; Adults</v>
      </c>
      <c r="Y579" s="77" t="str" cm="1">
        <f t="array" ref="Y579">_xlfn.IFS(R579&gt;2000000,"For Publication",R579&gt;100000,"PID",R579&gt;30000,"RFQ",TRUE,"Transactional")</f>
        <v>PID</v>
      </c>
      <c r="Z579" s="24" t="s">
        <v>86</v>
      </c>
      <c r="AA579" s="32">
        <v>121</v>
      </c>
      <c r="AB579" s="24">
        <v>121</v>
      </c>
      <c r="AC579" s="25">
        <v>43809</v>
      </c>
      <c r="AD579" s="24" t="s">
        <v>58</v>
      </c>
      <c r="AE579" s="24"/>
      <c r="AF579" s="24"/>
      <c r="AG579" s="24"/>
      <c r="AH579" s="24" t="s">
        <v>59</v>
      </c>
      <c r="AI579" s="24"/>
      <c r="AJ579" s="24" t="s">
        <v>60</v>
      </c>
      <c r="AK579" s="24"/>
      <c r="AL579" s="24"/>
      <c r="AM579" s="24"/>
      <c r="AN579" s="24"/>
      <c r="AO579" s="24"/>
      <c r="AP579" s="24" t="s">
        <v>60</v>
      </c>
      <c r="AQ579" s="24"/>
      <c r="AR579" s="24"/>
      <c r="AS579" s="89">
        <f t="shared" si="114"/>
        <v>242</v>
      </c>
      <c r="AT579" s="24" t="s">
        <v>2475</v>
      </c>
    </row>
    <row r="580" spans="1:46" x14ac:dyDescent="0.5">
      <c r="A580" s="24">
        <v>650</v>
      </c>
      <c r="B580" s="24"/>
      <c r="C580" s="24"/>
      <c r="D580" s="24" t="s">
        <v>2476</v>
      </c>
      <c r="E580" s="24" t="s">
        <v>2477</v>
      </c>
      <c r="F580" s="77" t="str">
        <f t="shared" si="115"/>
        <v>AVE DESIGN LTD</v>
      </c>
      <c r="G580" s="24" t="s">
        <v>2478</v>
      </c>
      <c r="H580" s="24" t="s">
        <v>1041</v>
      </c>
      <c r="I580" s="24" t="s">
        <v>1041</v>
      </c>
      <c r="J580" s="24" t="s">
        <v>190</v>
      </c>
      <c r="K580" s="24" t="s">
        <v>2234</v>
      </c>
      <c r="L580" s="25">
        <v>43809</v>
      </c>
      <c r="M580" s="25">
        <v>44196</v>
      </c>
      <c r="N580" s="81">
        <f t="shared" si="111"/>
        <v>44196</v>
      </c>
      <c r="O580" s="77" t="str">
        <f t="shared" ca="1" si="112"/>
        <v>Expired</v>
      </c>
      <c r="P580" s="77" t="str" cm="1">
        <f t="array" aca="1" ref="P580" ca="1">_xlfn.IFS((N580-TODAY())&gt;=547,"06 Expires over 18 months",(N580-TODAY())&gt;=365,"05 Expires in 18 months",(N580-TODAY())&gt;=183,"04 Expires in 12 months",(N580-TODAY())&gt;=92,"03 Expires in 6 months",(N580-TODAY())&gt;=31,"02 Expires in 3 months",(N580-TODAY())&gt;=0,"01 Expires in 30 days",(N580-TODAY())&gt;=-31,"01 Expired last 30 days",(N580-TODAY())&gt;=-92,"02 Expired last 3 months",(N580-TODAY())&gt;=-183,"03 Expired last 6 months",(N580-TODAY())&gt;=-365,"04 Expired last 12 months",(N580-TODAY())&gt;=-547,"05 Expired last 18 months",TRUE,"06 Expired over 18 months")</f>
        <v>06 Expired over 18 months</v>
      </c>
      <c r="Q580" s="65">
        <v>200</v>
      </c>
      <c r="R580" s="84">
        <f t="shared" si="113"/>
        <v>200</v>
      </c>
      <c r="S580" s="77" t="str" cm="1">
        <f t="array" ref="S580">_xlfn.IFS(R580&gt;5000000,"Gold",R580&gt;=500000,"Silver",R580&gt;30000,"Bronze",TRUE,"Transactional")</f>
        <v>Transactional</v>
      </c>
      <c r="T580" s="24" t="s">
        <v>54</v>
      </c>
      <c r="U580" s="101" t="s">
        <v>116</v>
      </c>
      <c r="V580" s="101" t="s">
        <v>70</v>
      </c>
      <c r="W580" s="77" t="str">
        <f t="shared" si="116"/>
        <v>No</v>
      </c>
      <c r="X580" s="77" t="str">
        <f>IFERROR(_xlfn.XLOOKUP(J580&amp;"||"&amp;K580,'Mapping Ref.'!$J$2:$J$538,'Mapping Ref.'!$K$2:$K$538),"")</f>
        <v>Childrens &amp; Adults</v>
      </c>
      <c r="Y580" s="77" t="str" cm="1">
        <f t="array" ref="Y580">_xlfn.IFS(R580&gt;2000000,"For Publication",R580&gt;100000,"PID",R580&gt;30000,"RFQ",TRUE,"Transactional")</f>
        <v>Transactional</v>
      </c>
      <c r="Z580" s="24" t="s">
        <v>86</v>
      </c>
      <c r="AA580" s="32">
        <v>12</v>
      </c>
      <c r="AB580" s="24">
        <v>0</v>
      </c>
      <c r="AC580" s="25">
        <v>43809</v>
      </c>
      <c r="AD580" s="24" t="s">
        <v>58</v>
      </c>
      <c r="AE580" s="24"/>
      <c r="AF580" s="24"/>
      <c r="AG580" s="24"/>
      <c r="AH580" s="24" t="s">
        <v>59</v>
      </c>
      <c r="AI580" s="24"/>
      <c r="AJ580" s="24" t="s">
        <v>60</v>
      </c>
      <c r="AK580" s="24"/>
      <c r="AL580" s="24"/>
      <c r="AM580" s="24"/>
      <c r="AN580" s="24"/>
      <c r="AO580" s="24">
        <v>0</v>
      </c>
      <c r="AP580" s="24" t="s">
        <v>60</v>
      </c>
      <c r="AQ580" s="24"/>
      <c r="AR580" s="24"/>
      <c r="AS580" s="89">
        <f t="shared" si="114"/>
        <v>12</v>
      </c>
      <c r="AT580" s="24" t="s">
        <v>2476</v>
      </c>
    </row>
    <row r="581" spans="1:46" x14ac:dyDescent="0.5">
      <c r="A581" s="24">
        <v>651</v>
      </c>
      <c r="B581" s="24"/>
      <c r="C581" s="24"/>
      <c r="D581" s="24" t="s">
        <v>2479</v>
      </c>
      <c r="E581" s="24" t="s">
        <v>2480</v>
      </c>
      <c r="F581" s="77" t="str">
        <f t="shared" si="115"/>
        <v>VESTEMI LIMITED</v>
      </c>
      <c r="G581" s="24" t="s">
        <v>2481</v>
      </c>
      <c r="H581" s="24" t="s">
        <v>2482</v>
      </c>
      <c r="I581" s="24" t="s">
        <v>2483</v>
      </c>
      <c r="J581" s="24" t="s">
        <v>107</v>
      </c>
      <c r="K581" s="24" t="s">
        <v>2484</v>
      </c>
      <c r="L581" s="25">
        <v>43809</v>
      </c>
      <c r="M581" s="25">
        <v>44540</v>
      </c>
      <c r="N581" s="81">
        <f t="shared" si="111"/>
        <v>44905</v>
      </c>
      <c r="O581" s="77" t="str">
        <f t="shared" ca="1" si="112"/>
        <v>Expired</v>
      </c>
      <c r="P581" s="77" t="str" cm="1">
        <f t="array" aca="1" ref="P581" ca="1">_xlfn.IFS((N581-TODAY())&gt;=547,"06 Expires over 18 months",(N581-TODAY())&gt;=365,"05 Expires in 18 months",(N581-TODAY())&gt;=183,"04 Expires in 12 months",(N581-TODAY())&gt;=92,"03 Expires in 6 months",(N581-TODAY())&gt;=31,"02 Expires in 3 months",(N581-TODAY())&gt;=0,"01 Expires in 30 days",(N581-TODAY())&gt;=-31,"01 Expired last 30 days",(N581-TODAY())&gt;=-92,"02 Expired last 3 months",(N581-TODAY())&gt;=-183,"03 Expired last 6 months",(N581-TODAY())&gt;=-365,"04 Expired last 12 months",(N581-TODAY())&gt;=-547,"05 Expired last 18 months",TRUE,"06 Expired over 18 months")</f>
        <v>06 Expired over 18 months</v>
      </c>
      <c r="Q581" s="65">
        <v>36000</v>
      </c>
      <c r="R581" s="84">
        <f t="shared" si="113"/>
        <v>108000</v>
      </c>
      <c r="S581" s="77" t="str" cm="1">
        <f t="array" ref="S581">_xlfn.IFS(R581&gt;5000000,"Gold",R581&gt;=500000,"Silver",R581&gt;30000,"Bronze",TRUE,"Transactional")</f>
        <v>Bronze</v>
      </c>
      <c r="T581" s="24" t="s">
        <v>54</v>
      </c>
      <c r="U581" s="101" t="s">
        <v>366</v>
      </c>
      <c r="V581" s="101" t="s">
        <v>367</v>
      </c>
      <c r="W581" s="77" t="str">
        <f t="shared" si="116"/>
        <v>Yes</v>
      </c>
      <c r="X581" s="77" t="str">
        <f>IFERROR(_xlfn.XLOOKUP(J581&amp;"||"&amp;K581,'Mapping Ref.'!$J$2:$J$538,'Mapping Ref.'!$K$2:$K$538),"")</f>
        <v>Construction &amp; Estates</v>
      </c>
      <c r="Y581" s="77" t="str" cm="1">
        <f t="array" ref="Y581">_xlfn.IFS(R581&gt;2000000,"For Publication",R581&gt;100000,"PID",R581&gt;30000,"RFQ",TRUE,"Transactional")</f>
        <v>PID</v>
      </c>
      <c r="Z581" s="24" t="s">
        <v>101</v>
      </c>
      <c r="AA581" s="32">
        <v>36</v>
      </c>
      <c r="AB581" s="24">
        <v>12</v>
      </c>
      <c r="AC581" s="25">
        <v>43809</v>
      </c>
      <c r="AD581" s="24" t="s">
        <v>58</v>
      </c>
      <c r="AE581" s="24"/>
      <c r="AF581" s="24"/>
      <c r="AG581" s="24"/>
      <c r="AH581" s="24" t="s">
        <v>60</v>
      </c>
      <c r="AI581" s="24"/>
      <c r="AJ581" s="24" t="s">
        <v>60</v>
      </c>
      <c r="AK581" s="24"/>
      <c r="AL581" s="24"/>
      <c r="AM581" s="24"/>
      <c r="AN581" s="24"/>
      <c r="AO581" s="24">
        <v>0</v>
      </c>
      <c r="AP581" s="24" t="s">
        <v>60</v>
      </c>
      <c r="AQ581" s="24"/>
      <c r="AR581" s="24"/>
      <c r="AS581" s="89">
        <f t="shared" si="114"/>
        <v>36</v>
      </c>
      <c r="AT581" s="24" t="s">
        <v>2485</v>
      </c>
    </row>
    <row r="582" spans="1:46" x14ac:dyDescent="0.5">
      <c r="A582" s="24">
        <v>652</v>
      </c>
      <c r="B582" s="24"/>
      <c r="C582" s="24" t="s">
        <v>77</v>
      </c>
      <c r="D582" s="24" t="s">
        <v>2486</v>
      </c>
      <c r="E582" s="24" t="s">
        <v>2487</v>
      </c>
      <c r="F582" s="77" t="str">
        <f t="shared" si="115"/>
        <v>NATIONAL FEDERATION OF LOCAL AUTHORITY TRADING COMPANIES T/A LATCO NETWORK</v>
      </c>
      <c r="G582" s="24" t="s">
        <v>2488</v>
      </c>
      <c r="H582" s="24" t="s">
        <v>1504</v>
      </c>
      <c r="I582" s="24" t="s">
        <v>1504</v>
      </c>
      <c r="J582" s="24" t="s">
        <v>107</v>
      </c>
      <c r="K582" s="24" t="s">
        <v>137</v>
      </c>
      <c r="L582" s="25">
        <v>43810</v>
      </c>
      <c r="M582" s="25">
        <v>44543</v>
      </c>
      <c r="N582" s="81">
        <f t="shared" si="111"/>
        <v>44543</v>
      </c>
      <c r="O582" s="77" t="str">
        <f t="shared" ca="1" si="112"/>
        <v>Expired</v>
      </c>
      <c r="P582" s="77" t="str" cm="1">
        <f t="array" aca="1" ref="P582" ca="1">_xlfn.IFS((N582-TODAY())&gt;=547,"06 Expires over 18 months",(N582-TODAY())&gt;=365,"05 Expires in 18 months",(N582-TODAY())&gt;=183,"04 Expires in 12 months",(N582-TODAY())&gt;=92,"03 Expires in 6 months",(N582-TODAY())&gt;=31,"02 Expires in 3 months",(N582-TODAY())&gt;=0,"01 Expires in 30 days",(N582-TODAY())&gt;=-31,"01 Expired last 30 days",(N582-TODAY())&gt;=-92,"02 Expired last 3 months",(N582-TODAY())&gt;=-183,"03 Expired last 6 months",(N582-TODAY())&gt;=-365,"04 Expired last 12 months",(N582-TODAY())&gt;=-547,"05 Expired last 18 months",TRUE,"06 Expired over 18 months")</f>
        <v>06 Expired over 18 months</v>
      </c>
      <c r="Q582" s="65">
        <v>2000</v>
      </c>
      <c r="R582" s="84">
        <f t="shared" si="113"/>
        <v>4000</v>
      </c>
      <c r="S582" s="77" t="str" cm="1">
        <f t="array" ref="S582">_xlfn.IFS(R582&gt;5000000,"Gold",R582&gt;=500000,"Silver",R582&gt;30000,"Bronze",TRUE,"Transactional")</f>
        <v>Transactional</v>
      </c>
      <c r="T582" s="24" t="s">
        <v>54</v>
      </c>
      <c r="U582" s="101" t="s">
        <v>84</v>
      </c>
      <c r="V582" s="101" t="s">
        <v>214</v>
      </c>
      <c r="W582" s="77" t="str">
        <f t="shared" si="116"/>
        <v>No</v>
      </c>
      <c r="X582" s="77" t="str">
        <f>IFERROR(_xlfn.XLOOKUP(J582&amp;"||"&amp;K582,'Mapping Ref.'!$J$2:$J$538,'Mapping Ref.'!$K$2:$K$538),"")</f>
        <v>Construction &amp; Estates</v>
      </c>
      <c r="Y582" s="77" t="str" cm="1">
        <f t="array" ref="Y582">_xlfn.IFS(R582&gt;2000000,"For Publication",R582&gt;100000,"PID",R582&gt;30000,"RFQ",TRUE,"Transactional")</f>
        <v>Transactional</v>
      </c>
      <c r="Z582" s="24" t="s">
        <v>86</v>
      </c>
      <c r="AA582" s="32">
        <v>24</v>
      </c>
      <c r="AB582" s="24">
        <v>0</v>
      </c>
      <c r="AC582" s="25">
        <v>43810</v>
      </c>
      <c r="AD582" s="24" t="s">
        <v>102</v>
      </c>
      <c r="AE582" s="24"/>
      <c r="AF582" s="24"/>
      <c r="AG582" s="24"/>
      <c r="AH582" s="24" t="s">
        <v>60</v>
      </c>
      <c r="AI582" s="24"/>
      <c r="AJ582" s="24" t="s">
        <v>60</v>
      </c>
      <c r="AK582" s="24"/>
      <c r="AL582" s="24"/>
      <c r="AM582" s="24"/>
      <c r="AN582" s="24"/>
      <c r="AO582" s="24">
        <v>0</v>
      </c>
      <c r="AP582" s="24" t="s">
        <v>60</v>
      </c>
      <c r="AQ582" s="24"/>
      <c r="AR582" s="24"/>
      <c r="AS582" s="89">
        <f t="shared" si="114"/>
        <v>24</v>
      </c>
      <c r="AT582" s="24" t="s">
        <v>2489</v>
      </c>
    </row>
    <row r="583" spans="1:46" x14ac:dyDescent="0.5">
      <c r="A583" s="24">
        <v>653</v>
      </c>
      <c r="B583" s="24" t="s">
        <v>340</v>
      </c>
      <c r="C583" s="24"/>
      <c r="D583" s="24" t="s">
        <v>2490</v>
      </c>
      <c r="E583" s="24" t="s">
        <v>2491</v>
      </c>
      <c r="F583" s="77" t="str">
        <f t="shared" si="115"/>
        <v>Crest Recruitment</v>
      </c>
      <c r="G583" s="24" t="s">
        <v>2490</v>
      </c>
      <c r="H583" s="24" t="s">
        <v>1330</v>
      </c>
      <c r="I583" s="24" t="s">
        <v>1330</v>
      </c>
      <c r="J583" s="24" t="s">
        <v>52</v>
      </c>
      <c r="K583" s="24" t="s">
        <v>1281</v>
      </c>
      <c r="L583" s="25">
        <v>43811</v>
      </c>
      <c r="M583" s="25">
        <v>44543</v>
      </c>
      <c r="N583" s="81">
        <f t="shared" si="111"/>
        <v>44543</v>
      </c>
      <c r="O583" s="77" t="str">
        <f t="shared" ca="1" si="112"/>
        <v>Expired</v>
      </c>
      <c r="P583" s="77" t="str" cm="1">
        <f t="array" aca="1" ref="P583" ca="1">_xlfn.IFS((N583-TODAY())&gt;=547,"06 Expires over 18 months",(N583-TODAY())&gt;=365,"05 Expires in 18 months",(N583-TODAY())&gt;=183,"04 Expires in 12 months",(N583-TODAY())&gt;=92,"03 Expires in 6 months",(N583-TODAY())&gt;=31,"02 Expires in 3 months",(N583-TODAY())&gt;=0,"01 Expires in 30 days",(N583-TODAY())&gt;=-31,"01 Expired last 30 days",(N583-TODAY())&gt;=-92,"02 Expired last 3 months",(N583-TODAY())&gt;=-183,"03 Expired last 6 months",(N583-TODAY())&gt;=-365,"04 Expired last 12 months",(N583-TODAY())&gt;=-547,"05 Expired last 18 months",TRUE,"06 Expired over 18 months")</f>
        <v>06 Expired over 18 months</v>
      </c>
      <c r="Q583" s="65">
        <v>50000</v>
      </c>
      <c r="R583" s="84">
        <f t="shared" si="113"/>
        <v>100000</v>
      </c>
      <c r="S583" s="77" t="str" cm="1">
        <f t="array" ref="S583">_xlfn.IFS(R583&gt;5000000,"Gold",R583&gt;=500000,"Silver",R583&gt;30000,"Bronze",TRUE,"Transactional")</f>
        <v>Bronze</v>
      </c>
      <c r="T583" s="24" t="s">
        <v>54</v>
      </c>
      <c r="U583" s="101" t="s">
        <v>237</v>
      </c>
      <c r="V583" s="101" t="s">
        <v>350</v>
      </c>
      <c r="W583" s="77" t="str">
        <f t="shared" si="116"/>
        <v>No</v>
      </c>
      <c r="X583" s="77" t="str">
        <f>IFERROR(_xlfn.XLOOKUP(J583&amp;"||"&amp;K583,'Mapping Ref.'!$J$2:$J$538,'Mapping Ref.'!$K$2:$K$538),"")</f>
        <v>ICT</v>
      </c>
      <c r="Y583" s="77" t="str" cm="1">
        <f t="array" ref="Y583">_xlfn.IFS(R583&gt;2000000,"For Publication",R583&gt;100000,"PID",R583&gt;30000,"RFQ",TRUE,"Transactional")</f>
        <v>RFQ</v>
      </c>
      <c r="Z583" s="24" t="s">
        <v>101</v>
      </c>
      <c r="AA583" s="32">
        <v>24</v>
      </c>
      <c r="AB583" s="24">
        <v>0</v>
      </c>
      <c r="AC583" s="25">
        <v>43811</v>
      </c>
      <c r="AD583" s="24" t="s">
        <v>150</v>
      </c>
      <c r="AE583" s="24"/>
      <c r="AF583" s="24"/>
      <c r="AG583" s="24"/>
      <c r="AH583" s="24" t="s">
        <v>60</v>
      </c>
      <c r="AI583" s="24"/>
      <c r="AJ583" s="24" t="s">
        <v>60</v>
      </c>
      <c r="AK583" s="24" t="s">
        <v>2492</v>
      </c>
      <c r="AL583" s="24"/>
      <c r="AM583" s="24"/>
      <c r="AN583" s="24"/>
      <c r="AO583" s="24">
        <v>0</v>
      </c>
      <c r="AP583" s="24" t="s">
        <v>60</v>
      </c>
      <c r="AQ583" s="24"/>
      <c r="AR583" s="24"/>
      <c r="AS583" s="89">
        <f t="shared" si="114"/>
        <v>24</v>
      </c>
      <c r="AT583" s="24"/>
    </row>
    <row r="584" spans="1:46" x14ac:dyDescent="0.5">
      <c r="A584" s="24">
        <v>654</v>
      </c>
      <c r="B584" s="24"/>
      <c r="C584" s="24"/>
      <c r="D584" s="24" t="s">
        <v>2493</v>
      </c>
      <c r="E584" s="24" t="s">
        <v>2494</v>
      </c>
      <c r="F584" s="77" t="str">
        <f t="shared" si="115"/>
        <v>CITYREAD</v>
      </c>
      <c r="G584" s="24" t="s">
        <v>2493</v>
      </c>
      <c r="H584" s="24" t="s">
        <v>1879</v>
      </c>
      <c r="I584" s="24" t="s">
        <v>1879</v>
      </c>
      <c r="J584" s="24" t="s">
        <v>107</v>
      </c>
      <c r="K584" s="24" t="s">
        <v>2495</v>
      </c>
      <c r="L584" s="25">
        <v>43563</v>
      </c>
      <c r="M584" s="25">
        <v>44294</v>
      </c>
      <c r="N584" s="81">
        <f t="shared" si="111"/>
        <v>45024</v>
      </c>
      <c r="O584" s="77" t="str">
        <f t="shared" ca="1" si="112"/>
        <v>Expired</v>
      </c>
      <c r="P584" s="77" t="str" cm="1">
        <f t="array" aca="1" ref="P584" ca="1">_xlfn.IFS((N584-TODAY())&gt;=547,"06 Expires over 18 months",(N584-TODAY())&gt;=365,"05 Expires in 18 months",(N584-TODAY())&gt;=183,"04 Expires in 12 months",(N584-TODAY())&gt;=92,"03 Expires in 6 months",(N584-TODAY())&gt;=31,"02 Expires in 3 months",(N584-TODAY())&gt;=0,"01 Expires in 30 days",(N584-TODAY())&gt;=-31,"01 Expired last 30 days",(N584-TODAY())&gt;=-92,"02 Expired last 3 months",(N584-TODAY())&gt;=-183,"03 Expired last 6 months",(N584-TODAY())&gt;=-365,"04 Expired last 12 months",(N584-TODAY())&gt;=-547,"05 Expired last 18 months",TRUE,"06 Expired over 18 months")</f>
        <v>06 Expired over 18 months</v>
      </c>
      <c r="Q584" s="65">
        <v>500</v>
      </c>
      <c r="R584" s="84">
        <f t="shared" si="113"/>
        <v>2000</v>
      </c>
      <c r="S584" s="77" t="str" cm="1">
        <f t="array" ref="S584">_xlfn.IFS(R584&gt;5000000,"Gold",R584&gt;=500000,"Silver",R584&gt;30000,"Bronze",TRUE,"Transactional")</f>
        <v>Transactional</v>
      </c>
      <c r="T584" s="24" t="s">
        <v>54</v>
      </c>
      <c r="U584" s="101" t="s">
        <v>123</v>
      </c>
      <c r="V584" s="101" t="s">
        <v>1686</v>
      </c>
      <c r="W584" s="77" t="str">
        <f t="shared" si="116"/>
        <v>Yes</v>
      </c>
      <c r="X584" s="77" t="str">
        <f>IFERROR(_xlfn.XLOOKUP(J584&amp;"||"&amp;K584,'Mapping Ref.'!$J$2:$J$538,'Mapping Ref.'!$K$2:$K$538),"")</f>
        <v>Construction &amp; Estates</v>
      </c>
      <c r="Y584" s="77" t="str" cm="1">
        <f t="array" ref="Y584">_xlfn.IFS(R584&gt;2000000,"For Publication",R584&gt;100000,"PID",R584&gt;30000,"RFQ",TRUE,"Transactional")</f>
        <v>Transactional</v>
      </c>
      <c r="Z584" s="24" t="s">
        <v>101</v>
      </c>
      <c r="AA584" s="32">
        <v>24</v>
      </c>
      <c r="AB584" s="24">
        <v>24</v>
      </c>
      <c r="AC584" s="25">
        <v>43812</v>
      </c>
      <c r="AD584" s="24" t="s">
        <v>102</v>
      </c>
      <c r="AE584" s="24">
        <v>0</v>
      </c>
      <c r="AF584" s="24"/>
      <c r="AG584" s="24"/>
      <c r="AH584" s="24" t="s">
        <v>60</v>
      </c>
      <c r="AI584" s="24"/>
      <c r="AJ584" s="24" t="s">
        <v>59</v>
      </c>
      <c r="AK584" s="24"/>
      <c r="AL584" s="24"/>
      <c r="AM584" s="24"/>
      <c r="AN584" s="24"/>
      <c r="AO584" s="24">
        <v>0</v>
      </c>
      <c r="AP584" s="24" t="s">
        <v>60</v>
      </c>
      <c r="AQ584" s="24"/>
      <c r="AR584" s="24"/>
      <c r="AS584" s="89">
        <f t="shared" si="114"/>
        <v>48</v>
      </c>
      <c r="AT584" s="24" t="s">
        <v>2496</v>
      </c>
    </row>
    <row r="585" spans="1:46" x14ac:dyDescent="0.5">
      <c r="A585" s="24">
        <v>655</v>
      </c>
      <c r="B585" s="24"/>
      <c r="C585" s="24"/>
      <c r="D585" s="24" t="s">
        <v>2497</v>
      </c>
      <c r="E585" s="24" t="s">
        <v>2498</v>
      </c>
      <c r="F585" s="77" t="str">
        <f t="shared" si="115"/>
        <v>FORD HOUSE</v>
      </c>
      <c r="G585" s="24" t="s">
        <v>2499</v>
      </c>
      <c r="H585" s="24" t="s">
        <v>1504</v>
      </c>
      <c r="I585" s="24" t="s">
        <v>1504</v>
      </c>
      <c r="J585" s="24" t="s">
        <v>107</v>
      </c>
      <c r="K585" s="24" t="s">
        <v>137</v>
      </c>
      <c r="L585" s="25">
        <v>43815</v>
      </c>
      <c r="M585" s="25">
        <v>44546</v>
      </c>
      <c r="N585" s="81">
        <f t="shared" si="111"/>
        <v>44546</v>
      </c>
      <c r="O585" s="77" t="str">
        <f t="shared" ca="1" si="112"/>
        <v>Expired</v>
      </c>
      <c r="P585" s="77" t="str" cm="1">
        <f t="array" aca="1" ref="P585" ca="1">_xlfn.IFS((N585-TODAY())&gt;=547,"06 Expires over 18 months",(N585-TODAY())&gt;=365,"05 Expires in 18 months",(N585-TODAY())&gt;=183,"04 Expires in 12 months",(N585-TODAY())&gt;=92,"03 Expires in 6 months",(N585-TODAY())&gt;=31,"02 Expires in 3 months",(N585-TODAY())&gt;=0,"01 Expires in 30 days",(N585-TODAY())&gt;=-31,"01 Expired last 30 days",(N585-TODAY())&gt;=-92,"02 Expired last 3 months",(N585-TODAY())&gt;=-183,"03 Expired last 6 months",(N585-TODAY())&gt;=-365,"04 Expired last 12 months",(N585-TODAY())&gt;=-547,"05 Expired last 18 months",TRUE,"06 Expired over 18 months")</f>
        <v>06 Expired over 18 months</v>
      </c>
      <c r="Q585" s="65">
        <v>40000</v>
      </c>
      <c r="R585" s="84">
        <f t="shared" si="113"/>
        <v>80000</v>
      </c>
      <c r="S585" s="77" t="str" cm="1">
        <f t="array" ref="S585">_xlfn.IFS(R585&gt;5000000,"Gold",R585&gt;=500000,"Silver",R585&gt;30000,"Bronze",TRUE,"Transactional")</f>
        <v>Bronze</v>
      </c>
      <c r="T585" s="24" t="s">
        <v>54</v>
      </c>
      <c r="U585" s="101" t="s">
        <v>445</v>
      </c>
      <c r="V585" s="101" t="s">
        <v>2500</v>
      </c>
      <c r="W585" s="77" t="str">
        <f t="shared" si="116"/>
        <v>No</v>
      </c>
      <c r="X585" s="77" t="str">
        <f>IFERROR(_xlfn.XLOOKUP(J585&amp;"||"&amp;K585,'Mapping Ref.'!$J$2:$J$538,'Mapping Ref.'!$K$2:$K$538),"")</f>
        <v>Construction &amp; Estates</v>
      </c>
      <c r="Y585" s="77" t="str" cm="1">
        <f t="array" ref="Y585">_xlfn.IFS(R585&gt;2000000,"For Publication",R585&gt;100000,"PID",R585&gt;30000,"RFQ",TRUE,"Transactional")</f>
        <v>RFQ</v>
      </c>
      <c r="Z585" s="24" t="s">
        <v>86</v>
      </c>
      <c r="AA585" s="32">
        <v>24</v>
      </c>
      <c r="AB585" s="24">
        <v>0</v>
      </c>
      <c r="AC585" s="25">
        <v>43815</v>
      </c>
      <c r="AD585" s="24" t="s">
        <v>102</v>
      </c>
      <c r="AE585" s="24"/>
      <c r="AF585" s="24"/>
      <c r="AG585" s="24"/>
      <c r="AH585" s="24" t="s">
        <v>60</v>
      </c>
      <c r="AI585" s="24"/>
      <c r="AJ585" s="24" t="s">
        <v>60</v>
      </c>
      <c r="AK585" s="24"/>
      <c r="AL585" s="24"/>
      <c r="AM585" s="24"/>
      <c r="AN585" s="24"/>
      <c r="AO585" s="24">
        <v>0</v>
      </c>
      <c r="AP585" s="24" t="s">
        <v>60</v>
      </c>
      <c r="AQ585" s="24"/>
      <c r="AR585" s="24"/>
      <c r="AS585" s="89">
        <f t="shared" si="114"/>
        <v>24</v>
      </c>
      <c r="AT585" s="24" t="s">
        <v>2501</v>
      </c>
    </row>
    <row r="586" spans="1:46" x14ac:dyDescent="0.5">
      <c r="A586" s="24">
        <v>656</v>
      </c>
      <c r="B586" s="24"/>
      <c r="C586" s="24" t="s">
        <v>77</v>
      </c>
      <c r="D586" s="24" t="s">
        <v>1294</v>
      </c>
      <c r="E586" s="24" t="s">
        <v>2502</v>
      </c>
      <c r="F586" s="77" t="str">
        <f t="shared" si="115"/>
        <v>SAADIA LTD T/A 24-7 HEALTHCARE</v>
      </c>
      <c r="G586" s="24" t="s">
        <v>2503</v>
      </c>
      <c r="H586" s="24" t="s">
        <v>2504</v>
      </c>
      <c r="I586" s="24" t="s">
        <v>2504</v>
      </c>
      <c r="J586" s="24" t="s">
        <v>66</v>
      </c>
      <c r="K586" s="24" t="s">
        <v>1567</v>
      </c>
      <c r="L586" s="25">
        <v>43810</v>
      </c>
      <c r="M586" s="25">
        <v>44543</v>
      </c>
      <c r="N586" s="81">
        <f t="shared" si="111"/>
        <v>44543</v>
      </c>
      <c r="O586" s="77" t="str">
        <f t="shared" ca="1" si="112"/>
        <v>Expired</v>
      </c>
      <c r="P586" s="77" t="str" cm="1">
        <f t="array" aca="1" ref="P586" ca="1">_xlfn.IFS((N586-TODAY())&gt;=547,"06 Expires over 18 months",(N586-TODAY())&gt;=365,"05 Expires in 18 months",(N586-TODAY())&gt;=183,"04 Expires in 12 months",(N586-TODAY())&gt;=92,"03 Expires in 6 months",(N586-TODAY())&gt;=31,"02 Expires in 3 months",(N586-TODAY())&gt;=0,"01 Expires in 30 days",(N586-TODAY())&gt;=-31,"01 Expired last 30 days",(N586-TODAY())&gt;=-92,"02 Expired last 3 months",(N586-TODAY())&gt;=-183,"03 Expired last 6 months",(N586-TODAY())&gt;=-365,"04 Expired last 12 months",(N586-TODAY())&gt;=-547,"05 Expired last 18 months",TRUE,"06 Expired over 18 months")</f>
        <v>06 Expired over 18 months</v>
      </c>
      <c r="Q586" s="65">
        <v>2000</v>
      </c>
      <c r="R586" s="84">
        <f t="shared" si="113"/>
        <v>4000</v>
      </c>
      <c r="S586" s="77" t="str" cm="1">
        <f t="array" ref="S586">_xlfn.IFS(R586&gt;5000000,"Gold",R586&gt;=500000,"Silver",R586&gt;30000,"Bronze",TRUE,"Transactional")</f>
        <v>Transactional</v>
      </c>
      <c r="T586" s="24" t="s">
        <v>54</v>
      </c>
      <c r="U586" s="101" t="s">
        <v>237</v>
      </c>
      <c r="V586" s="101" t="s">
        <v>566</v>
      </c>
      <c r="W586" s="77" t="str">
        <f t="shared" si="116"/>
        <v>No</v>
      </c>
      <c r="X586" s="77" t="str">
        <f>IFERROR(_xlfn.XLOOKUP(J586&amp;"||"&amp;K586,'Mapping Ref.'!$J$2:$J$538,'Mapping Ref.'!$K$2:$K$538),"")</f>
        <v>Childrens &amp; Adults</v>
      </c>
      <c r="Y586" s="77" t="str" cm="1">
        <f t="array" ref="Y586">_xlfn.IFS(R586&gt;2000000,"For Publication",R586&gt;100000,"PID",R586&gt;30000,"RFQ",TRUE,"Transactional")</f>
        <v>Transactional</v>
      </c>
      <c r="Z586" s="24" t="s">
        <v>71</v>
      </c>
      <c r="AA586" s="32">
        <v>36</v>
      </c>
      <c r="AB586" s="24">
        <v>0</v>
      </c>
      <c r="AC586" s="25">
        <v>43815</v>
      </c>
      <c r="AD586" s="24" t="s">
        <v>326</v>
      </c>
      <c r="AE586" s="24"/>
      <c r="AF586" s="24"/>
      <c r="AG586" s="24"/>
      <c r="AH586" s="24" t="s">
        <v>59</v>
      </c>
      <c r="AI586" s="24"/>
      <c r="AJ586" s="24" t="s">
        <v>60</v>
      </c>
      <c r="AK586" s="24"/>
      <c r="AL586" s="24"/>
      <c r="AM586" s="24"/>
      <c r="AN586" s="24"/>
      <c r="AO586" s="24"/>
      <c r="AP586" s="24" t="s">
        <v>60</v>
      </c>
      <c r="AQ586" s="24"/>
      <c r="AR586" s="24"/>
      <c r="AS586" s="89">
        <f t="shared" si="114"/>
        <v>24</v>
      </c>
      <c r="AT586" s="24" t="s">
        <v>2505</v>
      </c>
    </row>
    <row r="587" spans="1:46" x14ac:dyDescent="0.5">
      <c r="A587" s="24">
        <v>657</v>
      </c>
      <c r="B587" s="24"/>
      <c r="C587" s="24" t="s">
        <v>77</v>
      </c>
      <c r="D587" s="24" t="s">
        <v>2506</v>
      </c>
      <c r="E587" s="24" t="s">
        <v>2507</v>
      </c>
      <c r="F587" s="77" t="str">
        <f t="shared" si="115"/>
        <v>ARMOUR HART GROUP LTD</v>
      </c>
      <c r="G587" s="24" t="s">
        <v>1927</v>
      </c>
      <c r="H587" s="24" t="s">
        <v>555</v>
      </c>
      <c r="I587" s="24" t="s">
        <v>555</v>
      </c>
      <c r="J587" s="24" t="s">
        <v>107</v>
      </c>
      <c r="K587" s="24" t="s">
        <v>1350</v>
      </c>
      <c r="L587" s="25">
        <v>43723</v>
      </c>
      <c r="M587" s="25">
        <v>43828</v>
      </c>
      <c r="N587" s="81">
        <f t="shared" si="111"/>
        <v>43828</v>
      </c>
      <c r="O587" s="77" t="str">
        <f t="shared" ca="1" si="112"/>
        <v>Expired</v>
      </c>
      <c r="P587" s="77" t="str" cm="1">
        <f t="array" aca="1" ref="P587" ca="1">_xlfn.IFS((N587-TODAY())&gt;=547,"06 Expires over 18 months",(N587-TODAY())&gt;=365,"05 Expires in 18 months",(N587-TODAY())&gt;=183,"04 Expires in 12 months",(N587-TODAY())&gt;=92,"03 Expires in 6 months",(N587-TODAY())&gt;=31,"02 Expires in 3 months",(N587-TODAY())&gt;=0,"01 Expires in 30 days",(N587-TODAY())&gt;=-31,"01 Expired last 30 days",(N587-TODAY())&gt;=-92,"02 Expired last 3 months",(N587-TODAY())&gt;=-183,"03 Expired last 6 months",(N587-TODAY())&gt;=-365,"04 Expired last 12 months",(N587-TODAY())&gt;=-547,"05 Expired last 18 months",TRUE,"06 Expired over 18 months")</f>
        <v>06 Expired over 18 months</v>
      </c>
      <c r="Q587" s="65">
        <v>40900.65</v>
      </c>
      <c r="R587" s="84">
        <f t="shared" si="113"/>
        <v>40900.65</v>
      </c>
      <c r="S587" s="77" t="str" cm="1">
        <f t="array" ref="S587">_xlfn.IFS(R587&gt;5000000,"Gold",R587&gt;=500000,"Silver",R587&gt;30000,"Bronze",TRUE,"Transactional")</f>
        <v>Bronze</v>
      </c>
      <c r="T587" s="24" t="s">
        <v>122</v>
      </c>
      <c r="U587" s="101" t="s">
        <v>445</v>
      </c>
      <c r="V587" s="101" t="s">
        <v>446</v>
      </c>
      <c r="W587" s="77" t="str">
        <f t="shared" si="116"/>
        <v>No</v>
      </c>
      <c r="X587" s="77" t="str">
        <f>IFERROR(_xlfn.XLOOKUP(J587&amp;"||"&amp;K587,'Mapping Ref.'!$J$2:$J$538,'Mapping Ref.'!$K$2:$K$538),"")</f>
        <v>Construction &amp; Estates</v>
      </c>
      <c r="Y587" s="77" t="str" cm="1">
        <f t="array" ref="Y587">_xlfn.IFS(R587&gt;2000000,"For Publication",R587&gt;100000,"PID",R587&gt;30000,"RFQ",TRUE,"Transactional")</f>
        <v>RFQ</v>
      </c>
      <c r="Z587" s="24" t="s">
        <v>101</v>
      </c>
      <c r="AA587" s="32">
        <v>3</v>
      </c>
      <c r="AB587" s="24">
        <v>0</v>
      </c>
      <c r="AC587" s="25">
        <v>43816</v>
      </c>
      <c r="AD587" s="24" t="s">
        <v>102</v>
      </c>
      <c r="AE587" s="24">
        <v>0</v>
      </c>
      <c r="AF587" s="24"/>
      <c r="AG587" s="24"/>
      <c r="AH587" s="24" t="s">
        <v>60</v>
      </c>
      <c r="AI587" s="24"/>
      <c r="AJ587" s="24" t="s">
        <v>60</v>
      </c>
      <c r="AK587" s="24"/>
      <c r="AL587" s="24"/>
      <c r="AM587" s="24"/>
      <c r="AN587" s="24"/>
      <c r="AO587" s="24">
        <v>0</v>
      </c>
      <c r="AP587" s="24" t="s">
        <v>60</v>
      </c>
      <c r="AQ587" s="24"/>
      <c r="AR587" s="24"/>
      <c r="AS587" s="89">
        <f t="shared" si="114"/>
        <v>3</v>
      </c>
      <c r="AT587" s="24" t="s">
        <v>1928</v>
      </c>
    </row>
    <row r="588" spans="1:46" x14ac:dyDescent="0.5">
      <c r="A588" s="24">
        <v>658</v>
      </c>
      <c r="B588" s="24"/>
      <c r="C588" s="24"/>
      <c r="D588" s="24" t="s">
        <v>2508</v>
      </c>
      <c r="E588" s="24" t="s">
        <v>2509</v>
      </c>
      <c r="F588" s="77" t="str">
        <f t="shared" si="115"/>
        <v>4ENSICMED LTD</v>
      </c>
      <c r="G588" s="24" t="s">
        <v>2510</v>
      </c>
      <c r="H588" s="24" t="s">
        <v>1420</v>
      </c>
      <c r="I588" s="24" t="s">
        <v>1420</v>
      </c>
      <c r="J588" s="24" t="s">
        <v>52</v>
      </c>
      <c r="K588" s="24" t="s">
        <v>822</v>
      </c>
      <c r="L588" s="25">
        <v>43817</v>
      </c>
      <c r="M588" s="25"/>
      <c r="N588" s="81"/>
      <c r="O588" s="77" t="s">
        <v>712</v>
      </c>
      <c r="P588" s="77"/>
      <c r="Q588" s="104"/>
      <c r="R588" s="84">
        <v>0</v>
      </c>
      <c r="S588" s="77" t="str" cm="1">
        <f t="array" ref="S588">_xlfn.IFS(R588&gt;5000000,"Gold",R588&gt;=500000,"Silver",R588&gt;30000,"Bronze",TRUE,"Transactional")</f>
        <v>Transactional</v>
      </c>
      <c r="T588" s="24" t="s">
        <v>54</v>
      </c>
      <c r="U588" s="101" t="s">
        <v>455</v>
      </c>
      <c r="V588" s="101" t="s">
        <v>822</v>
      </c>
      <c r="W588" s="77" t="str">
        <f t="shared" si="116"/>
        <v>Yes</v>
      </c>
      <c r="X588" s="77" t="str">
        <f>IFERROR(_xlfn.XLOOKUP(J588&amp;"||"&amp;K588,'Mapping Ref.'!$J$2:$J$538,'Mapping Ref.'!$K$2:$K$538),"")</f>
        <v>Corporate</v>
      </c>
      <c r="Y588" s="77" t="str" cm="1">
        <f t="array" ref="Y588">_xlfn.IFS(R588&gt;2000000,"For Publication",R588&gt;100000,"PID",R588&gt;30000,"RFQ",TRUE,"Transactional")</f>
        <v>Transactional</v>
      </c>
      <c r="Z588" s="24" t="s">
        <v>101</v>
      </c>
      <c r="AA588" s="32">
        <v>80</v>
      </c>
      <c r="AB588" s="24">
        <v>80</v>
      </c>
      <c r="AC588" s="25">
        <v>43817</v>
      </c>
      <c r="AD588" s="24" t="s">
        <v>102</v>
      </c>
      <c r="AE588" s="24">
        <v>0</v>
      </c>
      <c r="AF588" s="24"/>
      <c r="AG588" s="24"/>
      <c r="AH588" s="24" t="s">
        <v>59</v>
      </c>
      <c r="AI588" s="24"/>
      <c r="AJ588" s="24" t="s">
        <v>60</v>
      </c>
      <c r="AK588" s="24"/>
      <c r="AL588" s="24"/>
      <c r="AM588" s="24"/>
      <c r="AN588" s="24"/>
      <c r="AO588" s="24"/>
      <c r="AP588" s="24" t="s">
        <v>59</v>
      </c>
      <c r="AQ588" s="24"/>
      <c r="AR588" s="24"/>
      <c r="AS588" s="89">
        <v>0</v>
      </c>
      <c r="AT588" s="24" t="s">
        <v>2508</v>
      </c>
    </row>
    <row r="589" spans="1:46" x14ac:dyDescent="0.5">
      <c r="A589" s="24">
        <v>659</v>
      </c>
      <c r="B589" s="24"/>
      <c r="C589" s="24"/>
      <c r="D589" s="24" t="s">
        <v>2511</v>
      </c>
      <c r="E589" s="24" t="s">
        <v>2512</v>
      </c>
      <c r="F589" s="77" t="str">
        <f t="shared" si="115"/>
        <v>JULIA HUGHES LTD</v>
      </c>
      <c r="G589" s="24" t="s">
        <v>2513</v>
      </c>
      <c r="H589" s="24" t="s">
        <v>1420</v>
      </c>
      <c r="I589" s="24" t="s">
        <v>1420</v>
      </c>
      <c r="J589" s="24" t="s">
        <v>52</v>
      </c>
      <c r="K589" s="24" t="s">
        <v>822</v>
      </c>
      <c r="L589" s="25">
        <v>43819</v>
      </c>
      <c r="M589" s="25"/>
      <c r="N589" s="81"/>
      <c r="O589" s="77" t="s">
        <v>712</v>
      </c>
      <c r="P589" s="77"/>
      <c r="Q589" s="104"/>
      <c r="R589" s="84">
        <v>0</v>
      </c>
      <c r="S589" s="77" t="str" cm="1">
        <f t="array" ref="S589">_xlfn.IFS(R589&gt;5000000,"Gold",R589&gt;=500000,"Silver",R589&gt;30000,"Bronze",TRUE,"Transactional")</f>
        <v>Transactional</v>
      </c>
      <c r="T589" s="24" t="s">
        <v>54</v>
      </c>
      <c r="U589" s="101" t="s">
        <v>455</v>
      </c>
      <c r="V589" s="101" t="s">
        <v>822</v>
      </c>
      <c r="W589" s="77" t="str">
        <f t="shared" si="116"/>
        <v>Yes</v>
      </c>
      <c r="X589" s="77" t="str">
        <f>IFERROR(_xlfn.XLOOKUP(J589&amp;"||"&amp;K589,'Mapping Ref.'!$J$2:$J$538,'Mapping Ref.'!$K$2:$K$538),"")</f>
        <v>Corporate</v>
      </c>
      <c r="Y589" s="77" t="str" cm="1">
        <f t="array" ref="Y589">_xlfn.IFS(R589&gt;2000000,"For Publication",R589&gt;100000,"PID",R589&gt;30000,"RFQ",TRUE,"Transactional")</f>
        <v>Transactional</v>
      </c>
      <c r="Z589" s="24" t="s">
        <v>101</v>
      </c>
      <c r="AA589" s="32">
        <v>80</v>
      </c>
      <c r="AB589" s="24">
        <v>80</v>
      </c>
      <c r="AC589" s="25">
        <v>43819</v>
      </c>
      <c r="AD589" s="24" t="s">
        <v>102</v>
      </c>
      <c r="AE589" s="24">
        <v>0</v>
      </c>
      <c r="AF589" s="24"/>
      <c r="AG589" s="24"/>
      <c r="AH589" s="24" t="s">
        <v>59</v>
      </c>
      <c r="AI589" s="24"/>
      <c r="AJ589" s="24" t="s">
        <v>60</v>
      </c>
      <c r="AK589" s="24"/>
      <c r="AL589" s="24"/>
      <c r="AM589" s="24"/>
      <c r="AN589" s="24"/>
      <c r="AO589" s="24">
        <v>0</v>
      </c>
      <c r="AP589" s="24" t="s">
        <v>59</v>
      </c>
      <c r="AQ589" s="24"/>
      <c r="AR589" s="24"/>
      <c r="AS589" s="89">
        <v>0</v>
      </c>
      <c r="AT589" s="24" t="s">
        <v>2511</v>
      </c>
    </row>
    <row r="590" spans="1:46" x14ac:dyDescent="0.5">
      <c r="A590" s="24">
        <v>660</v>
      </c>
      <c r="B590" s="24"/>
      <c r="C590" s="24"/>
      <c r="D590" s="24" t="s">
        <v>2514</v>
      </c>
      <c r="E590" s="24" t="s">
        <v>2515</v>
      </c>
      <c r="F590" s="77" t="str">
        <f t="shared" si="115"/>
        <v>BOURNE MEDICOLEGAL LIMITED</v>
      </c>
      <c r="G590" s="24" t="s">
        <v>2514</v>
      </c>
      <c r="H590" s="24" t="s">
        <v>1420</v>
      </c>
      <c r="I590" s="24" t="s">
        <v>1420</v>
      </c>
      <c r="J590" s="24" t="s">
        <v>52</v>
      </c>
      <c r="K590" s="24" t="s">
        <v>822</v>
      </c>
      <c r="L590" s="25">
        <v>43819</v>
      </c>
      <c r="M590" s="25"/>
      <c r="N590" s="81"/>
      <c r="O590" s="77" t="s">
        <v>712</v>
      </c>
      <c r="P590" s="77"/>
      <c r="Q590" s="104"/>
      <c r="R590" s="84">
        <v>0</v>
      </c>
      <c r="S590" s="77" t="str" cm="1">
        <f t="array" ref="S590">_xlfn.IFS(R590&gt;5000000,"Gold",R590&gt;=500000,"Silver",R590&gt;30000,"Bronze",TRUE,"Transactional")</f>
        <v>Transactional</v>
      </c>
      <c r="T590" s="24" t="s">
        <v>54</v>
      </c>
      <c r="U590" s="101" t="s">
        <v>455</v>
      </c>
      <c r="V590" s="101" t="s">
        <v>822</v>
      </c>
      <c r="W590" s="77" t="str">
        <f t="shared" si="116"/>
        <v>Yes</v>
      </c>
      <c r="X590" s="77" t="str">
        <f>IFERROR(_xlfn.XLOOKUP(J590&amp;"||"&amp;K590,'Mapping Ref.'!$J$2:$J$538,'Mapping Ref.'!$K$2:$K$538),"")</f>
        <v>Corporate</v>
      </c>
      <c r="Y590" s="77" t="str" cm="1">
        <f t="array" ref="Y590">_xlfn.IFS(R590&gt;2000000,"For Publication",R590&gt;100000,"PID",R590&gt;30000,"RFQ",TRUE,"Transactional")</f>
        <v>Transactional</v>
      </c>
      <c r="Z590" s="24" t="s">
        <v>101</v>
      </c>
      <c r="AA590" s="32">
        <v>80</v>
      </c>
      <c r="AB590" s="24">
        <v>80</v>
      </c>
      <c r="AC590" s="25">
        <v>43819</v>
      </c>
      <c r="AD590" s="24" t="s">
        <v>102</v>
      </c>
      <c r="AE590" s="24">
        <v>0</v>
      </c>
      <c r="AF590" s="24"/>
      <c r="AG590" s="24"/>
      <c r="AH590" s="24" t="s">
        <v>59</v>
      </c>
      <c r="AI590" s="24"/>
      <c r="AJ590" s="24" t="s">
        <v>60</v>
      </c>
      <c r="AK590" s="24"/>
      <c r="AL590" s="24"/>
      <c r="AM590" s="24"/>
      <c r="AN590" s="24"/>
      <c r="AO590" s="24">
        <v>0</v>
      </c>
      <c r="AP590" s="24" t="s">
        <v>59</v>
      </c>
      <c r="AQ590" s="24"/>
      <c r="AR590" s="24"/>
      <c r="AS590" s="89">
        <v>0</v>
      </c>
      <c r="AT590" s="24" t="s">
        <v>2516</v>
      </c>
    </row>
    <row r="591" spans="1:46" x14ac:dyDescent="0.5">
      <c r="A591" s="24">
        <v>661</v>
      </c>
      <c r="B591" s="24"/>
      <c r="C591" s="24"/>
      <c r="D591" s="24" t="s">
        <v>2517</v>
      </c>
      <c r="E591" s="24" t="s">
        <v>2518</v>
      </c>
      <c r="F591" s="77" t="str">
        <f t="shared" si="115"/>
        <v>DATAPHONE COMMUNICATION LTD</v>
      </c>
      <c r="G591" s="24" t="s">
        <v>2519</v>
      </c>
      <c r="H591" s="24" t="s">
        <v>1552</v>
      </c>
      <c r="I591" s="24" t="s">
        <v>1552</v>
      </c>
      <c r="J591" s="24" t="s">
        <v>190</v>
      </c>
      <c r="K591" s="24" t="s">
        <v>2520</v>
      </c>
      <c r="L591" s="25">
        <v>44041</v>
      </c>
      <c r="M591" s="25"/>
      <c r="N591" s="81"/>
      <c r="O591" s="77" t="s">
        <v>712</v>
      </c>
      <c r="P591" s="77"/>
      <c r="Q591" s="65">
        <v>10000</v>
      </c>
      <c r="R591" s="84">
        <f>MAX(Q591,Q591*N(AS591)/12)</f>
        <v>10000</v>
      </c>
      <c r="S591" s="77" t="str" cm="1">
        <f t="array" ref="S591">_xlfn.IFS(R591&gt;5000000,"Gold",R591&gt;=500000,"Silver",R591&gt;30000,"Bronze",TRUE,"Transactional")</f>
        <v>Transactional</v>
      </c>
      <c r="T591" s="24" t="s">
        <v>54</v>
      </c>
      <c r="U591" s="101" t="s">
        <v>891</v>
      </c>
      <c r="V591" s="101" t="s">
        <v>2521</v>
      </c>
      <c r="W591" s="77" t="str">
        <f t="shared" si="116"/>
        <v>Yes</v>
      </c>
      <c r="X591" s="77" t="str">
        <f>IFERROR(_xlfn.XLOOKUP(J591&amp;"||"&amp;K591,'Mapping Ref.'!$J$2:$J$538,'Mapping Ref.'!$K$2:$K$538),"")</f>
        <v>Childrens &amp; Adults</v>
      </c>
      <c r="Y591" s="77" t="str" cm="1">
        <f t="array" ref="Y591">_xlfn.IFS(R591&gt;2000000,"For Publication",R591&gt;100000,"PID",R591&gt;30000,"RFQ",TRUE,"Transactional")</f>
        <v>Transactional</v>
      </c>
      <c r="Z591" s="24" t="s">
        <v>101</v>
      </c>
      <c r="AA591" s="32">
        <v>60</v>
      </c>
      <c r="AB591" s="24">
        <v>60</v>
      </c>
      <c r="AC591" s="25">
        <v>43819</v>
      </c>
      <c r="AD591" s="24" t="s">
        <v>58</v>
      </c>
      <c r="AE591" s="24"/>
      <c r="AF591" s="24"/>
      <c r="AG591" s="24"/>
      <c r="AH591" s="24" t="s">
        <v>59</v>
      </c>
      <c r="AI591" s="24"/>
      <c r="AJ591" s="24" t="s">
        <v>60</v>
      </c>
      <c r="AK591" s="24"/>
      <c r="AL591" s="24"/>
      <c r="AM591" s="24"/>
      <c r="AN591" s="24"/>
      <c r="AO591" s="24"/>
      <c r="AP591" s="24" t="s">
        <v>59</v>
      </c>
      <c r="AQ591" s="24"/>
      <c r="AR591" s="24"/>
      <c r="AS591" s="89">
        <v>0</v>
      </c>
      <c r="AT591" s="24" t="s">
        <v>2522</v>
      </c>
    </row>
    <row r="592" spans="1:46" x14ac:dyDescent="0.5">
      <c r="A592" s="24">
        <v>662</v>
      </c>
      <c r="B592" s="24"/>
      <c r="C592" s="24" t="s">
        <v>77</v>
      </c>
      <c r="D592" s="24" t="s">
        <v>2523</v>
      </c>
      <c r="E592" s="24" t="s">
        <v>2524</v>
      </c>
      <c r="F592" s="77" t="str">
        <f t="shared" si="115"/>
        <v>PERFECT CIRCLE JV LTD</v>
      </c>
      <c r="G592" s="24" t="s">
        <v>2525</v>
      </c>
      <c r="H592" s="24" t="s">
        <v>2526</v>
      </c>
      <c r="I592" s="24" t="s">
        <v>2364</v>
      </c>
      <c r="J592" s="24" t="s">
        <v>321</v>
      </c>
      <c r="K592" s="24" t="s">
        <v>2527</v>
      </c>
      <c r="L592" s="25">
        <v>43709</v>
      </c>
      <c r="M592" s="25">
        <v>44108</v>
      </c>
      <c r="N592" s="81">
        <f t="shared" ref="N592:N635" si="117">EDATE(M592,AB592)</f>
        <v>45569</v>
      </c>
      <c r="O592" s="77" t="str">
        <f t="shared" ref="O592:O635" ca="1" si="118">IF(N592&lt;TODAY(),"Expired","Live")</f>
        <v>Expired</v>
      </c>
      <c r="P592" s="77" t="str" cm="1">
        <f t="array" aca="1" ref="P592" ca="1">_xlfn.IFS((N592-TODAY())&gt;=547,"06 Expires over 18 months",(N592-TODAY())&gt;=365,"05 Expires in 18 months",(N592-TODAY())&gt;=183,"04 Expires in 12 months",(N592-TODAY())&gt;=92,"03 Expires in 6 months",(N592-TODAY())&gt;=31,"02 Expires in 3 months",(N592-TODAY())&gt;=0,"01 Expires in 30 days",(N592-TODAY())&gt;=-31,"01 Expired last 30 days",(N592-TODAY())&gt;=-92,"02 Expired last 3 months",(N592-TODAY())&gt;=-183,"03 Expired last 6 months",(N592-TODAY())&gt;=-365,"04 Expired last 12 months",(N592-TODAY())&gt;=-547,"05 Expired last 18 months",TRUE,"06 Expired over 18 months")</f>
        <v>06 Expired over 18 months</v>
      </c>
      <c r="Q592" s="65">
        <v>500000</v>
      </c>
      <c r="R592" s="84">
        <f>MAX(Q592,Q592*N(AS592)/12)</f>
        <v>2541666.6666666665</v>
      </c>
      <c r="S592" s="77" t="str" cm="1">
        <f t="array" ref="S592">_xlfn.IFS(R592&gt;5000000,"Gold",R592&gt;=500000,"Silver",R592&gt;30000,"Bronze",TRUE,"Transactional")</f>
        <v>Silver</v>
      </c>
      <c r="T592" s="24" t="s">
        <v>122</v>
      </c>
      <c r="U592" s="101" t="s">
        <v>116</v>
      </c>
      <c r="V592" s="101" t="s">
        <v>70</v>
      </c>
      <c r="W592" s="77" t="str">
        <f t="shared" si="116"/>
        <v>Yes</v>
      </c>
      <c r="X592" s="77" t="str">
        <f>IFERROR(_xlfn.XLOOKUP(J592&amp;"||"&amp;K592,'Mapping Ref.'!$J$2:$J$538,'Mapping Ref.'!$K$2:$K$538),"")</f>
        <v>Corporate</v>
      </c>
      <c r="Y592" s="77" t="str" cm="1">
        <f t="array" ref="Y592">_xlfn.IFS(R592&gt;2000000,"For Publication",R592&gt;100000,"PID",R592&gt;30000,"RFQ",TRUE,"Transactional")</f>
        <v>For Publication</v>
      </c>
      <c r="Z592" s="24" t="s">
        <v>71</v>
      </c>
      <c r="AA592" s="32">
        <v>13</v>
      </c>
      <c r="AB592" s="24">
        <v>48</v>
      </c>
      <c r="AC592" s="25">
        <v>43836</v>
      </c>
      <c r="AD592" s="24" t="s">
        <v>102</v>
      </c>
      <c r="AE592" s="24"/>
      <c r="AF592" s="24"/>
      <c r="AG592" s="24"/>
      <c r="AH592" s="24" t="s">
        <v>60</v>
      </c>
      <c r="AI592" s="24"/>
      <c r="AJ592" s="24" t="s">
        <v>60</v>
      </c>
      <c r="AK592" s="24"/>
      <c r="AL592" s="24"/>
      <c r="AM592" s="24"/>
      <c r="AN592" s="24"/>
      <c r="AO592" s="24"/>
      <c r="AP592" s="24" t="s">
        <v>59</v>
      </c>
      <c r="AQ592" s="24"/>
      <c r="AR592" s="24"/>
      <c r="AS592" s="89">
        <f t="shared" ref="AS592:AS635" si="119">DATEDIF(L592,N592,"m")</f>
        <v>61</v>
      </c>
      <c r="AT592" s="24" t="s">
        <v>2528</v>
      </c>
    </row>
    <row r="593" spans="1:46" x14ac:dyDescent="0.5">
      <c r="A593" s="24">
        <v>663</v>
      </c>
      <c r="B593" s="24"/>
      <c r="C593" s="24" t="s">
        <v>77</v>
      </c>
      <c r="D593" s="24" t="s">
        <v>2529</v>
      </c>
      <c r="E593" s="24" t="s">
        <v>2530</v>
      </c>
      <c r="F593" s="77" t="str">
        <f t="shared" si="115"/>
        <v>MARSHALL MOTOR GROUP LTD</v>
      </c>
      <c r="G593" s="24" t="s">
        <v>2140</v>
      </c>
      <c r="H593" s="24" t="s">
        <v>1504</v>
      </c>
      <c r="I593" s="24" t="s">
        <v>1504</v>
      </c>
      <c r="J593" s="24" t="s">
        <v>107</v>
      </c>
      <c r="K593" s="24" t="s">
        <v>137</v>
      </c>
      <c r="L593" s="25">
        <v>43836</v>
      </c>
      <c r="M593" s="25">
        <v>44567</v>
      </c>
      <c r="N593" s="81">
        <f t="shared" si="117"/>
        <v>44567</v>
      </c>
      <c r="O593" s="77" t="str">
        <f t="shared" ca="1" si="118"/>
        <v>Expired</v>
      </c>
      <c r="P593" s="77" t="str" cm="1">
        <f t="array" aca="1" ref="P593" ca="1">_xlfn.IFS((N593-TODAY())&gt;=547,"06 Expires over 18 months",(N593-TODAY())&gt;=365,"05 Expires in 18 months",(N593-TODAY())&gt;=183,"04 Expires in 12 months",(N593-TODAY())&gt;=92,"03 Expires in 6 months",(N593-TODAY())&gt;=31,"02 Expires in 3 months",(N593-TODAY())&gt;=0,"01 Expires in 30 days",(N593-TODAY())&gt;=-31,"01 Expired last 30 days",(N593-TODAY())&gt;=-92,"02 Expired last 3 months",(N593-TODAY())&gt;=-183,"03 Expired last 6 months",(N593-TODAY())&gt;=-365,"04 Expired last 12 months",(N593-TODAY())&gt;=-547,"05 Expired last 18 months",TRUE,"06 Expired over 18 months")</f>
        <v>06 Expired over 18 months</v>
      </c>
      <c r="Q593" s="65">
        <v>513637.31</v>
      </c>
      <c r="R593" s="84">
        <f>MAX(Q593,Q593*N(AS593)/12)</f>
        <v>1027274.62</v>
      </c>
      <c r="S593" s="77" t="str" cm="1">
        <f t="array" ref="S593">_xlfn.IFS(R593&gt;5000000,"Gold",R593&gt;=500000,"Silver",R593&gt;30000,"Bronze",TRUE,"Transactional")</f>
        <v>Silver</v>
      </c>
      <c r="T593" s="24" t="s">
        <v>54</v>
      </c>
      <c r="U593" s="101" t="s">
        <v>366</v>
      </c>
      <c r="V593" s="101" t="s">
        <v>1058</v>
      </c>
      <c r="W593" s="77" t="str">
        <f t="shared" si="116"/>
        <v>No</v>
      </c>
      <c r="X593" s="77" t="str">
        <f>IFERROR(_xlfn.XLOOKUP(J593&amp;"||"&amp;K593,'Mapping Ref.'!$J$2:$J$538,'Mapping Ref.'!$K$2:$K$538),"")</f>
        <v>Construction &amp; Estates</v>
      </c>
      <c r="Y593" s="77" t="str" cm="1">
        <f t="array" ref="Y593">_xlfn.IFS(R593&gt;2000000,"For Publication",R593&gt;100000,"PID",R593&gt;30000,"RFQ",TRUE,"Transactional")</f>
        <v>PID</v>
      </c>
      <c r="Z593" s="24" t="s">
        <v>57</v>
      </c>
      <c r="AA593" s="32">
        <v>24</v>
      </c>
      <c r="AB593" s="24">
        <v>0</v>
      </c>
      <c r="AC593" s="25">
        <v>43836</v>
      </c>
      <c r="AD593" s="24" t="s">
        <v>102</v>
      </c>
      <c r="AE593" s="24"/>
      <c r="AF593" s="24"/>
      <c r="AG593" s="24"/>
      <c r="AH593" s="24" t="s">
        <v>60</v>
      </c>
      <c r="AI593" s="24"/>
      <c r="AJ593" s="24" t="s">
        <v>60</v>
      </c>
      <c r="AK593" s="24"/>
      <c r="AL593" s="24"/>
      <c r="AM593" s="24"/>
      <c r="AN593" s="24"/>
      <c r="AO593" s="24">
        <v>0</v>
      </c>
      <c r="AP593" s="24" t="s">
        <v>60</v>
      </c>
      <c r="AQ593" s="24"/>
      <c r="AR593" s="24"/>
      <c r="AS593" s="89">
        <f t="shared" si="119"/>
        <v>24</v>
      </c>
      <c r="AT593" s="24" t="s">
        <v>2141</v>
      </c>
    </row>
    <row r="594" spans="1:46" x14ac:dyDescent="0.5">
      <c r="A594" s="24">
        <v>664</v>
      </c>
      <c r="B594" s="24"/>
      <c r="C594" s="24"/>
      <c r="D594" s="24" t="s">
        <v>2531</v>
      </c>
      <c r="E594" s="24" t="s">
        <v>2532</v>
      </c>
      <c r="F594" s="77" t="str">
        <f t="shared" si="115"/>
        <v>BUSINESS EDUCATION EVENTS CIC</v>
      </c>
      <c r="G594" s="24" t="s">
        <v>2533</v>
      </c>
      <c r="H594" s="24" t="s">
        <v>2187</v>
      </c>
      <c r="I594" s="24" t="s">
        <v>2187</v>
      </c>
      <c r="J594" s="24" t="s">
        <v>107</v>
      </c>
      <c r="K594" s="24" t="s">
        <v>1593</v>
      </c>
      <c r="L594" s="25">
        <v>43837</v>
      </c>
      <c r="M594" s="25">
        <v>44203</v>
      </c>
      <c r="N594" s="81">
        <f t="shared" si="117"/>
        <v>44203</v>
      </c>
      <c r="O594" s="77" t="str">
        <f t="shared" ca="1" si="118"/>
        <v>Expired</v>
      </c>
      <c r="P594" s="77" t="str" cm="1">
        <f t="array" aca="1" ref="P594" ca="1">_xlfn.IFS((N594-TODAY())&gt;=547,"06 Expires over 18 months",(N594-TODAY())&gt;=365,"05 Expires in 18 months",(N594-TODAY())&gt;=183,"04 Expires in 12 months",(N594-TODAY())&gt;=92,"03 Expires in 6 months",(N594-TODAY())&gt;=31,"02 Expires in 3 months",(N594-TODAY())&gt;=0,"01 Expires in 30 days",(N594-TODAY())&gt;=-31,"01 Expired last 30 days",(N594-TODAY())&gt;=-92,"02 Expired last 3 months",(N594-TODAY())&gt;=-183,"03 Expired last 6 months",(N594-TODAY())&gt;=-365,"04 Expired last 12 months",(N594-TODAY())&gt;=-547,"05 Expired last 18 months",TRUE,"06 Expired over 18 months")</f>
        <v>06 Expired over 18 months</v>
      </c>
      <c r="Q594" s="65">
        <v>2500</v>
      </c>
      <c r="R594" s="84">
        <f>MAX(Q594,Q594*N(AS594)/12)</f>
        <v>2500</v>
      </c>
      <c r="S594" s="77" t="str" cm="1">
        <f t="array" ref="S594">_xlfn.IFS(R594&gt;5000000,"Gold",R594&gt;=500000,"Silver",R594&gt;30000,"Bronze",TRUE,"Transactional")</f>
        <v>Transactional</v>
      </c>
      <c r="T594" s="24" t="s">
        <v>54</v>
      </c>
      <c r="U594" s="101" t="s">
        <v>366</v>
      </c>
      <c r="V594" s="101" t="s">
        <v>770</v>
      </c>
      <c r="W594" s="77" t="str">
        <f t="shared" si="116"/>
        <v>No</v>
      </c>
      <c r="X594" s="77" t="str">
        <f>IFERROR(_xlfn.XLOOKUP(J594&amp;"||"&amp;K594,'Mapping Ref.'!$J$2:$J$538,'Mapping Ref.'!$K$2:$K$538),"")</f>
        <v>Construction &amp; Estates</v>
      </c>
      <c r="Y594" s="77" t="str" cm="1">
        <f t="array" ref="Y594">_xlfn.IFS(R594&gt;2000000,"For Publication",R594&gt;100000,"PID",R594&gt;30000,"RFQ",TRUE,"Transactional")</f>
        <v>Transactional</v>
      </c>
      <c r="Z594" s="24" t="s">
        <v>1244</v>
      </c>
      <c r="AA594" s="32">
        <v>12</v>
      </c>
      <c r="AB594" s="24">
        <v>0</v>
      </c>
      <c r="AC594" s="25">
        <v>43837</v>
      </c>
      <c r="AD594" s="24" t="s">
        <v>58</v>
      </c>
      <c r="AE594" s="24"/>
      <c r="AF594" s="24"/>
      <c r="AG594" s="24"/>
      <c r="AH594" s="24" t="s">
        <v>59</v>
      </c>
      <c r="AI594" s="24"/>
      <c r="AJ594" s="24" t="s">
        <v>60</v>
      </c>
      <c r="AK594" s="24"/>
      <c r="AL594" s="24"/>
      <c r="AM594" s="24"/>
      <c r="AN594" s="24"/>
      <c r="AO594" s="24">
        <v>0</v>
      </c>
      <c r="AP594" s="24" t="s">
        <v>60</v>
      </c>
      <c r="AQ594" s="24"/>
      <c r="AR594" s="24"/>
      <c r="AS594" s="89">
        <f t="shared" si="119"/>
        <v>12</v>
      </c>
      <c r="AT594" s="24" t="s">
        <v>2534</v>
      </c>
    </row>
    <row r="595" spans="1:46" x14ac:dyDescent="0.5">
      <c r="A595" s="24">
        <v>665</v>
      </c>
      <c r="B595" s="24"/>
      <c r="C595" s="24" t="s">
        <v>77</v>
      </c>
      <c r="D595" s="24" t="s">
        <v>2535</v>
      </c>
      <c r="E595" s="24" t="s">
        <v>2536</v>
      </c>
      <c r="F595" s="77" t="str">
        <f t="shared" si="115"/>
        <v>B-A-R ELECTRICAL &amp; MECHANICAL SERVICES LTD</v>
      </c>
      <c r="G595" s="24" t="s">
        <v>2535</v>
      </c>
      <c r="H595" s="24" t="s">
        <v>963</v>
      </c>
      <c r="I595" s="24" t="s">
        <v>1128</v>
      </c>
      <c r="J595" s="24" t="s">
        <v>190</v>
      </c>
      <c r="K595" s="24" t="s">
        <v>920</v>
      </c>
      <c r="L595" s="25">
        <v>43837</v>
      </c>
      <c r="M595" s="25">
        <v>44568</v>
      </c>
      <c r="N595" s="81">
        <f t="shared" si="117"/>
        <v>44933</v>
      </c>
      <c r="O595" s="77" t="str">
        <f t="shared" ca="1" si="118"/>
        <v>Expired</v>
      </c>
      <c r="P595" s="77" t="str" cm="1">
        <f t="array" aca="1" ref="P595" ca="1">_xlfn.IFS((N595-TODAY())&gt;=547,"06 Expires over 18 months",(N595-TODAY())&gt;=365,"05 Expires in 18 months",(N595-TODAY())&gt;=183,"04 Expires in 12 months",(N595-TODAY())&gt;=92,"03 Expires in 6 months",(N595-TODAY())&gt;=31,"02 Expires in 3 months",(N595-TODAY())&gt;=0,"01 Expires in 30 days",(N595-TODAY())&gt;=-31,"01 Expired last 30 days",(N595-TODAY())&gt;=-92,"02 Expired last 3 months",(N595-TODAY())&gt;=-183,"03 Expired last 6 months",(N595-TODAY())&gt;=-365,"04 Expired last 12 months",(N595-TODAY())&gt;=-547,"05 Expired last 18 months",TRUE,"06 Expired over 18 months")</f>
        <v>06 Expired over 18 months</v>
      </c>
      <c r="Q595" s="65">
        <v>25000</v>
      </c>
      <c r="R595" s="84">
        <f>MAX(Q595,Q595*N(AS595)/12)</f>
        <v>75000</v>
      </c>
      <c r="S595" s="77" t="str" cm="1">
        <f t="array" ref="S595">_xlfn.IFS(R595&gt;5000000,"Gold",R595&gt;=500000,"Silver",R595&gt;30000,"Bronze",TRUE,"Transactional")</f>
        <v>Bronze</v>
      </c>
      <c r="T595" s="24" t="s">
        <v>122</v>
      </c>
      <c r="U595" s="101" t="s">
        <v>116</v>
      </c>
      <c r="V595" s="101" t="s">
        <v>70</v>
      </c>
      <c r="W595" s="77" t="str">
        <f t="shared" si="116"/>
        <v>Yes</v>
      </c>
      <c r="X595" s="77" t="str">
        <f>IFERROR(_xlfn.XLOOKUP(J595&amp;"||"&amp;K595,'Mapping Ref.'!$J$2:$J$538,'Mapping Ref.'!$K$2:$K$538),"")</f>
        <v>Construction &amp; Estates</v>
      </c>
      <c r="Y595" s="77" t="str" cm="1">
        <f t="array" ref="Y595">_xlfn.IFS(R595&gt;2000000,"For Publication",R595&gt;100000,"PID",R595&gt;30000,"RFQ",TRUE,"Transactional")</f>
        <v>RFQ</v>
      </c>
      <c r="Z595" s="24" t="s">
        <v>101</v>
      </c>
      <c r="AA595" s="32">
        <v>12</v>
      </c>
      <c r="AB595" s="24">
        <v>12</v>
      </c>
      <c r="AC595" s="25">
        <v>43837</v>
      </c>
      <c r="AD595" s="24" t="s">
        <v>58</v>
      </c>
      <c r="AE595" s="24"/>
      <c r="AF595" s="24"/>
      <c r="AG595" s="24"/>
      <c r="AH595" s="24" t="s">
        <v>59</v>
      </c>
      <c r="AI595" s="24"/>
      <c r="AJ595" s="24" t="s">
        <v>60</v>
      </c>
      <c r="AK595" s="24"/>
      <c r="AL595" s="24"/>
      <c r="AM595" s="24"/>
      <c r="AN595" s="24"/>
      <c r="AO595" s="24">
        <v>0</v>
      </c>
      <c r="AP595" s="24" t="s">
        <v>60</v>
      </c>
      <c r="AQ595" s="24"/>
      <c r="AR595" s="24"/>
      <c r="AS595" s="89">
        <f t="shared" si="119"/>
        <v>36</v>
      </c>
      <c r="AT595" s="24" t="s">
        <v>2537</v>
      </c>
    </row>
    <row r="596" spans="1:46" x14ac:dyDescent="0.5">
      <c r="A596" s="24">
        <v>666</v>
      </c>
      <c r="B596" s="24"/>
      <c r="C596" s="24" t="s">
        <v>77</v>
      </c>
      <c r="D596" s="24" t="s">
        <v>2538</v>
      </c>
      <c r="E596" s="24" t="s">
        <v>2538</v>
      </c>
      <c r="F596" s="77" t="str">
        <f t="shared" si="115"/>
        <v>ST MUNGOS HOUSING ASSOCIATION</v>
      </c>
      <c r="G596" s="24" t="s">
        <v>270</v>
      </c>
      <c r="H596" s="24" t="s">
        <v>271</v>
      </c>
      <c r="I596" s="24" t="s">
        <v>271</v>
      </c>
      <c r="J596" s="24" t="s">
        <v>107</v>
      </c>
      <c r="K596" s="24" t="s">
        <v>1638</v>
      </c>
      <c r="L596" s="25">
        <v>42826</v>
      </c>
      <c r="M596" s="25">
        <v>43921</v>
      </c>
      <c r="N596" s="81">
        <f t="shared" si="117"/>
        <v>43921</v>
      </c>
      <c r="O596" s="77" t="str">
        <f t="shared" ca="1" si="118"/>
        <v>Expired</v>
      </c>
      <c r="P596" s="77" t="str" cm="1">
        <f t="array" aca="1" ref="P596" ca="1">_xlfn.IFS((N596-TODAY())&gt;=547,"06 Expires over 18 months",(N596-TODAY())&gt;=365,"05 Expires in 18 months",(N596-TODAY())&gt;=183,"04 Expires in 12 months",(N596-TODAY())&gt;=92,"03 Expires in 6 months",(N596-TODAY())&gt;=31,"02 Expires in 3 months",(N596-TODAY())&gt;=0,"01 Expires in 30 days",(N596-TODAY())&gt;=-31,"01 Expired last 30 days",(N596-TODAY())&gt;=-92,"02 Expired last 3 months",(N596-TODAY())&gt;=-183,"03 Expired last 6 months",(N596-TODAY())&gt;=-365,"04 Expired last 12 months",(N596-TODAY())&gt;=-547,"05 Expired last 18 months",TRUE,"06 Expired over 18 months")</f>
        <v>06 Expired over 18 months</v>
      </c>
      <c r="Q596" s="104"/>
      <c r="R596" s="84">
        <v>0</v>
      </c>
      <c r="S596" s="77" t="str" cm="1">
        <f t="array" ref="S596">_xlfn.IFS(R596&gt;5000000,"Gold",R596&gt;=500000,"Silver",R596&gt;30000,"Bronze",TRUE,"Transactional")</f>
        <v>Transactional</v>
      </c>
      <c r="T596" s="24" t="s">
        <v>54</v>
      </c>
      <c r="U596" s="101" t="s">
        <v>84</v>
      </c>
      <c r="V596" s="106" t="s">
        <v>204</v>
      </c>
      <c r="W596" s="77" t="str">
        <f t="shared" si="116"/>
        <v>No</v>
      </c>
      <c r="X596" s="77" t="str">
        <f>IFERROR(_xlfn.XLOOKUP(J596&amp;"||"&amp;K596,'Mapping Ref.'!$J$2:$J$538,'Mapping Ref.'!$K$2:$K$538),"")</f>
        <v>Construction &amp; Estates</v>
      </c>
      <c r="Y596" s="77" t="str" cm="1">
        <f t="array" ref="Y596">_xlfn.IFS(R596&gt;2000000,"For Publication",R596&gt;100000,"PID",R596&gt;30000,"RFQ",TRUE,"Transactional")</f>
        <v>Transactional</v>
      </c>
      <c r="Z596" s="24" t="s">
        <v>71</v>
      </c>
      <c r="AA596" s="32">
        <v>36</v>
      </c>
      <c r="AB596" s="24">
        <v>0</v>
      </c>
      <c r="AC596" s="25">
        <v>43839</v>
      </c>
      <c r="AD596" s="24" t="s">
        <v>58</v>
      </c>
      <c r="AE596" s="24">
        <v>670783</v>
      </c>
      <c r="AF596" s="24"/>
      <c r="AG596" s="24"/>
      <c r="AH596" s="24" t="s">
        <v>59</v>
      </c>
      <c r="AI596" s="24"/>
      <c r="AJ596" s="24" t="s">
        <v>59</v>
      </c>
      <c r="AK596" s="24"/>
      <c r="AL596" s="24"/>
      <c r="AM596" s="24"/>
      <c r="AN596" s="24"/>
      <c r="AO596" s="24"/>
      <c r="AP596" s="24" t="s">
        <v>60</v>
      </c>
      <c r="AQ596" s="24"/>
      <c r="AR596" s="24"/>
      <c r="AS596" s="89">
        <f t="shared" si="119"/>
        <v>35</v>
      </c>
      <c r="AT596" s="24" t="s">
        <v>272</v>
      </c>
    </row>
    <row r="597" spans="1:46" x14ac:dyDescent="0.5">
      <c r="A597" s="24">
        <v>667</v>
      </c>
      <c r="B597" s="24"/>
      <c r="C597" s="24"/>
      <c r="D597" s="24" t="s">
        <v>2539</v>
      </c>
      <c r="E597" s="24" t="s">
        <v>2540</v>
      </c>
      <c r="F597" s="77" t="str">
        <f t="shared" si="115"/>
        <v>RIGHTMOVE GROUP LIMITED</v>
      </c>
      <c r="G597" s="24" t="s">
        <v>2541</v>
      </c>
      <c r="H597" s="24" t="s">
        <v>972</v>
      </c>
      <c r="I597" s="24" t="s">
        <v>972</v>
      </c>
      <c r="J597" s="24" t="s">
        <v>107</v>
      </c>
      <c r="K597" s="24" t="s">
        <v>977</v>
      </c>
      <c r="L597" s="25">
        <v>43678</v>
      </c>
      <c r="M597" s="25">
        <v>44286</v>
      </c>
      <c r="N597" s="81">
        <f t="shared" si="117"/>
        <v>44651</v>
      </c>
      <c r="O597" s="77" t="str">
        <f t="shared" ca="1" si="118"/>
        <v>Expired</v>
      </c>
      <c r="P597" s="77" t="str" cm="1">
        <f t="array" aca="1" ref="P597" ca="1">_xlfn.IFS((N597-TODAY())&gt;=547,"06 Expires over 18 months",(N597-TODAY())&gt;=365,"05 Expires in 18 months",(N597-TODAY())&gt;=183,"04 Expires in 12 months",(N597-TODAY())&gt;=92,"03 Expires in 6 months",(N597-TODAY())&gt;=31,"02 Expires in 3 months",(N597-TODAY())&gt;=0,"01 Expires in 30 days",(N597-TODAY())&gt;=-31,"01 Expired last 30 days",(N597-TODAY())&gt;=-92,"02 Expired last 3 months",(N597-TODAY())&gt;=-183,"03 Expired last 6 months",(N597-TODAY())&gt;=-365,"04 Expired last 12 months",(N597-TODAY())&gt;=-547,"05 Expired last 18 months",TRUE,"06 Expired over 18 months")</f>
        <v>06 Expired over 18 months</v>
      </c>
      <c r="Q597" s="65">
        <v>11000</v>
      </c>
      <c r="R597" s="84">
        <f>MAX(Q597,Q597*N(AS597)/12)</f>
        <v>28416.666666666668</v>
      </c>
      <c r="S597" s="77" t="str" cm="1">
        <f t="array" ref="S597">_xlfn.IFS(R597&gt;5000000,"Gold",R597&gt;=500000,"Silver",R597&gt;30000,"Bronze",TRUE,"Transactional")</f>
        <v>Transactional</v>
      </c>
      <c r="T597" s="24" t="s">
        <v>54</v>
      </c>
      <c r="U597" s="101" t="s">
        <v>84</v>
      </c>
      <c r="V597" s="107" t="s">
        <v>204</v>
      </c>
      <c r="W597" s="77" t="str">
        <f t="shared" si="116"/>
        <v>Yes</v>
      </c>
      <c r="X597" s="77" t="str">
        <f>IFERROR(_xlfn.XLOOKUP(J597&amp;"||"&amp;K597,'Mapping Ref.'!$J$2:$J$538,'Mapping Ref.'!$K$2:$K$538),"")</f>
        <v>Construction &amp; Estates</v>
      </c>
      <c r="Y597" s="77" t="str" cm="1">
        <f t="array" ref="Y597">_xlfn.IFS(R597&gt;2000000,"For Publication",R597&gt;100000,"PID",R597&gt;30000,"RFQ",TRUE,"Transactional")</f>
        <v>Transactional</v>
      </c>
      <c r="Z597" s="24" t="s">
        <v>86</v>
      </c>
      <c r="AA597" s="32">
        <v>24</v>
      </c>
      <c r="AB597" s="24">
        <v>12</v>
      </c>
      <c r="AC597" s="25">
        <v>43840</v>
      </c>
      <c r="AD597" s="24" t="s">
        <v>58</v>
      </c>
      <c r="AE597" s="24"/>
      <c r="AF597" s="24"/>
      <c r="AG597" s="24"/>
      <c r="AH597" s="24" t="s">
        <v>60</v>
      </c>
      <c r="AI597" s="24"/>
      <c r="AJ597" s="24" t="s">
        <v>60</v>
      </c>
      <c r="AK597" s="24"/>
      <c r="AL597" s="24"/>
      <c r="AM597" s="24"/>
      <c r="AN597" s="24"/>
      <c r="AO597" s="24">
        <v>0</v>
      </c>
      <c r="AP597" s="24" t="s">
        <v>60</v>
      </c>
      <c r="AQ597" s="24"/>
      <c r="AR597" s="24"/>
      <c r="AS597" s="89">
        <f t="shared" si="119"/>
        <v>31</v>
      </c>
      <c r="AT597" s="24" t="s">
        <v>2539</v>
      </c>
    </row>
    <row r="598" spans="1:46" x14ac:dyDescent="0.5">
      <c r="A598" s="24">
        <v>668</v>
      </c>
      <c r="B598" s="24"/>
      <c r="C598" s="24" t="s">
        <v>77</v>
      </c>
      <c r="D598" s="24" t="s">
        <v>2542</v>
      </c>
      <c r="E598" s="24" t="s">
        <v>2543</v>
      </c>
      <c r="F598" s="77" t="str">
        <f t="shared" si="115"/>
        <v>PROSOLUTION MANAGEMENT SERVICES LIMITED</v>
      </c>
      <c r="G598" s="24" t="s">
        <v>2544</v>
      </c>
      <c r="H598" s="24" t="s">
        <v>1504</v>
      </c>
      <c r="I598" s="24" t="s">
        <v>1504</v>
      </c>
      <c r="J598" s="24" t="s">
        <v>107</v>
      </c>
      <c r="K598" s="24" t="s">
        <v>137</v>
      </c>
      <c r="L598" s="25">
        <v>43843</v>
      </c>
      <c r="M598" s="25">
        <v>44574</v>
      </c>
      <c r="N598" s="81">
        <f t="shared" si="117"/>
        <v>44574</v>
      </c>
      <c r="O598" s="77" t="str">
        <f t="shared" ca="1" si="118"/>
        <v>Expired</v>
      </c>
      <c r="P598" s="77" t="str" cm="1">
        <f t="array" aca="1" ref="P598" ca="1">_xlfn.IFS((N598-TODAY())&gt;=547,"06 Expires over 18 months",(N598-TODAY())&gt;=365,"05 Expires in 18 months",(N598-TODAY())&gt;=183,"04 Expires in 12 months",(N598-TODAY())&gt;=92,"03 Expires in 6 months",(N598-TODAY())&gt;=31,"02 Expires in 3 months",(N598-TODAY())&gt;=0,"01 Expires in 30 days",(N598-TODAY())&gt;=-31,"01 Expired last 30 days",(N598-TODAY())&gt;=-92,"02 Expired last 3 months",(N598-TODAY())&gt;=-183,"03 Expired last 6 months",(N598-TODAY())&gt;=-365,"04 Expired last 12 months",(N598-TODAY())&gt;=-547,"05 Expired last 18 months",TRUE,"06 Expired over 18 months")</f>
        <v>06 Expired over 18 months</v>
      </c>
      <c r="Q598" s="104"/>
      <c r="R598" s="84">
        <v>0</v>
      </c>
      <c r="S598" s="77" t="str" cm="1">
        <f t="array" ref="S598">_xlfn.IFS(R598&gt;5000000,"Gold",R598&gt;=500000,"Silver",R598&gt;30000,"Bronze",TRUE,"Transactional")</f>
        <v>Transactional</v>
      </c>
      <c r="T598" s="24" t="s">
        <v>54</v>
      </c>
      <c r="U598" s="101" t="s">
        <v>109</v>
      </c>
      <c r="V598" s="101" t="s">
        <v>148</v>
      </c>
      <c r="W598" s="77" t="str">
        <f t="shared" si="116"/>
        <v>No</v>
      </c>
      <c r="X598" s="77" t="str">
        <f>IFERROR(_xlfn.XLOOKUP(J598&amp;"||"&amp;K598,'Mapping Ref.'!$J$2:$J$538,'Mapping Ref.'!$K$2:$K$538),"")</f>
        <v>Construction &amp; Estates</v>
      </c>
      <c r="Y598" s="77" t="str" cm="1">
        <f t="array" ref="Y598">_xlfn.IFS(R598&gt;2000000,"For Publication",R598&gt;100000,"PID",R598&gt;30000,"RFQ",TRUE,"Transactional")</f>
        <v>Transactional</v>
      </c>
      <c r="Z598" s="24" t="s">
        <v>86</v>
      </c>
      <c r="AA598" s="32">
        <v>24</v>
      </c>
      <c r="AB598" s="24">
        <v>0</v>
      </c>
      <c r="AC598" s="25">
        <v>43843</v>
      </c>
      <c r="AD598" s="24" t="s">
        <v>102</v>
      </c>
      <c r="AE598" s="24"/>
      <c r="AF598" s="24"/>
      <c r="AG598" s="24"/>
      <c r="AH598" s="24" t="s">
        <v>60</v>
      </c>
      <c r="AI598" s="24"/>
      <c r="AJ598" s="24" t="s">
        <v>60</v>
      </c>
      <c r="AK598" s="24"/>
      <c r="AL598" s="24"/>
      <c r="AM598" s="24"/>
      <c r="AN598" s="24"/>
      <c r="AO598" s="24">
        <v>0</v>
      </c>
      <c r="AP598" s="24" t="s">
        <v>60</v>
      </c>
      <c r="AQ598" s="24"/>
      <c r="AR598" s="24"/>
      <c r="AS598" s="89">
        <f t="shared" si="119"/>
        <v>24</v>
      </c>
      <c r="AT598" s="24" t="s">
        <v>2545</v>
      </c>
    </row>
    <row r="599" spans="1:46" x14ac:dyDescent="0.5">
      <c r="A599" s="24">
        <v>669</v>
      </c>
      <c r="B599" s="24"/>
      <c r="C599" s="24" t="s">
        <v>77</v>
      </c>
      <c r="D599" s="24" t="s">
        <v>2546</v>
      </c>
      <c r="E599" s="24" t="s">
        <v>2547</v>
      </c>
      <c r="F599" s="77" t="str">
        <f t="shared" si="115"/>
        <v>THE CARIDON FOUNDATION</v>
      </c>
      <c r="G599" s="24" t="s">
        <v>2548</v>
      </c>
      <c r="H599" s="24" t="s">
        <v>2549</v>
      </c>
      <c r="I599" s="24" t="s">
        <v>2549</v>
      </c>
      <c r="J599" s="24" t="s">
        <v>107</v>
      </c>
      <c r="K599" s="24" t="s">
        <v>1638</v>
      </c>
      <c r="L599" s="25">
        <v>43800</v>
      </c>
      <c r="M599" s="25">
        <v>43921</v>
      </c>
      <c r="N599" s="81">
        <f t="shared" si="117"/>
        <v>43921</v>
      </c>
      <c r="O599" s="77" t="str">
        <f t="shared" ca="1" si="118"/>
        <v>Expired</v>
      </c>
      <c r="P599" s="77" t="str" cm="1">
        <f t="array" aca="1" ref="P599" ca="1">_xlfn.IFS((N599-TODAY())&gt;=547,"06 Expires over 18 months",(N599-TODAY())&gt;=365,"05 Expires in 18 months",(N599-TODAY())&gt;=183,"04 Expires in 12 months",(N599-TODAY())&gt;=92,"03 Expires in 6 months",(N599-TODAY())&gt;=31,"02 Expires in 3 months",(N599-TODAY())&gt;=0,"01 Expires in 30 days",(N599-TODAY())&gt;=-31,"01 Expired last 30 days",(N599-TODAY())&gt;=-92,"02 Expired last 3 months",(N599-TODAY())&gt;=-183,"03 Expired last 6 months",(N599-TODAY())&gt;=-365,"04 Expired last 12 months",(N599-TODAY())&gt;=-547,"05 Expired last 18 months",TRUE,"06 Expired over 18 months")</f>
        <v>06 Expired over 18 months</v>
      </c>
      <c r="Q599" s="65">
        <v>19160</v>
      </c>
      <c r="R599" s="84">
        <f t="shared" ref="R599:R638" si="120">MAX(Q599,Q599*N(AS599)/12)</f>
        <v>19160</v>
      </c>
      <c r="S599" s="77" t="str" cm="1">
        <f t="array" ref="S599">_xlfn.IFS(R599&gt;5000000,"Gold",R599&gt;=500000,"Silver",R599&gt;30000,"Bronze",TRUE,"Transactional")</f>
        <v>Transactional</v>
      </c>
      <c r="T599" s="24" t="s">
        <v>54</v>
      </c>
      <c r="U599" s="101" t="s">
        <v>84</v>
      </c>
      <c r="V599" s="101" t="s">
        <v>157</v>
      </c>
      <c r="W599" s="77" t="str">
        <f t="shared" si="116"/>
        <v>No</v>
      </c>
      <c r="X599" s="77" t="str">
        <f>IFERROR(_xlfn.XLOOKUP(J599&amp;"||"&amp;K599,'Mapping Ref.'!$J$2:$J$538,'Mapping Ref.'!$K$2:$K$538),"")</f>
        <v>Construction &amp; Estates</v>
      </c>
      <c r="Y599" s="77" t="str" cm="1">
        <f t="array" ref="Y599">_xlfn.IFS(R599&gt;2000000,"For Publication",R599&gt;100000,"PID",R599&gt;30000,"RFQ",TRUE,"Transactional")</f>
        <v>Transactional</v>
      </c>
      <c r="Z599" s="24" t="s">
        <v>101</v>
      </c>
      <c r="AA599" s="32">
        <v>4</v>
      </c>
      <c r="AB599" s="24">
        <v>0</v>
      </c>
      <c r="AC599" s="25">
        <v>43844</v>
      </c>
      <c r="AD599" s="24" t="s">
        <v>102</v>
      </c>
      <c r="AE599" s="24"/>
      <c r="AF599" s="24"/>
      <c r="AG599" s="24"/>
      <c r="AH599" s="24" t="s">
        <v>59</v>
      </c>
      <c r="AI599" s="24"/>
      <c r="AJ599" s="24" t="s">
        <v>59</v>
      </c>
      <c r="AK599" s="24"/>
      <c r="AL599" s="24"/>
      <c r="AM599" s="24"/>
      <c r="AN599" s="24"/>
      <c r="AO599" s="24"/>
      <c r="AP599" s="24" t="s">
        <v>60</v>
      </c>
      <c r="AQ599" s="24"/>
      <c r="AR599" s="24"/>
      <c r="AS599" s="89">
        <f t="shared" si="119"/>
        <v>3</v>
      </c>
      <c r="AT599" s="24" t="s">
        <v>2550</v>
      </c>
    </row>
    <row r="600" spans="1:46" x14ac:dyDescent="0.5">
      <c r="A600" s="24">
        <v>670</v>
      </c>
      <c r="B600" s="24"/>
      <c r="C600" s="24"/>
      <c r="D600" s="24" t="s">
        <v>2551</v>
      </c>
      <c r="E600" s="24" t="s">
        <v>2552</v>
      </c>
      <c r="F600" s="77" t="str">
        <f t="shared" si="115"/>
        <v>DRAYTONS COMMUNITY ASSOCIATION</v>
      </c>
      <c r="G600" s="24" t="s">
        <v>2553</v>
      </c>
      <c r="H600" s="24" t="s">
        <v>2187</v>
      </c>
      <c r="I600" s="24" t="s">
        <v>2187</v>
      </c>
      <c r="J600" s="24" t="s">
        <v>107</v>
      </c>
      <c r="K600" s="24" t="s">
        <v>1593</v>
      </c>
      <c r="L600" s="25">
        <v>43845</v>
      </c>
      <c r="M600" s="25">
        <v>44211</v>
      </c>
      <c r="N600" s="81">
        <f t="shared" si="117"/>
        <v>44211</v>
      </c>
      <c r="O600" s="77" t="str">
        <f t="shared" ca="1" si="118"/>
        <v>Expired</v>
      </c>
      <c r="P600" s="77" t="str" cm="1">
        <f t="array" aca="1" ref="P600" ca="1">_xlfn.IFS((N600-TODAY())&gt;=547,"06 Expires over 18 months",(N600-TODAY())&gt;=365,"05 Expires in 18 months",(N600-TODAY())&gt;=183,"04 Expires in 12 months",(N600-TODAY())&gt;=92,"03 Expires in 6 months",(N600-TODAY())&gt;=31,"02 Expires in 3 months",(N600-TODAY())&gt;=0,"01 Expires in 30 days",(N600-TODAY())&gt;=-31,"01 Expired last 30 days",(N600-TODAY())&gt;=-92,"02 Expired last 3 months",(N600-TODAY())&gt;=-183,"03 Expired last 6 months",(N600-TODAY())&gt;=-365,"04 Expired last 12 months",(N600-TODAY())&gt;=-547,"05 Expired last 18 months",TRUE,"06 Expired over 18 months")</f>
        <v>06 Expired over 18 months</v>
      </c>
      <c r="Q600" s="65">
        <v>1100</v>
      </c>
      <c r="R600" s="84">
        <f t="shared" si="120"/>
        <v>1100</v>
      </c>
      <c r="S600" s="77" t="str" cm="1">
        <f t="array" ref="S600">_xlfn.IFS(R600&gt;5000000,"Gold",R600&gt;=500000,"Silver",R600&gt;30000,"Bronze",TRUE,"Transactional")</f>
        <v>Transactional</v>
      </c>
      <c r="T600" s="24" t="s">
        <v>54</v>
      </c>
      <c r="U600" s="101" t="s">
        <v>190</v>
      </c>
      <c r="V600" s="101" t="s">
        <v>596</v>
      </c>
      <c r="W600" s="77" t="str">
        <f t="shared" si="116"/>
        <v>No</v>
      </c>
      <c r="X600" s="77" t="str">
        <f>IFERROR(_xlfn.XLOOKUP(J600&amp;"||"&amp;K600,'Mapping Ref.'!$J$2:$J$538,'Mapping Ref.'!$K$2:$K$538),"")</f>
        <v>Construction &amp; Estates</v>
      </c>
      <c r="Y600" s="77" t="str" cm="1">
        <f t="array" ref="Y600">_xlfn.IFS(R600&gt;2000000,"For Publication",R600&gt;100000,"PID",R600&gt;30000,"RFQ",TRUE,"Transactional")</f>
        <v>Transactional</v>
      </c>
      <c r="Z600" s="24" t="s">
        <v>1244</v>
      </c>
      <c r="AA600" s="32">
        <v>12</v>
      </c>
      <c r="AB600" s="24">
        <v>0</v>
      </c>
      <c r="AC600" s="25">
        <v>43845</v>
      </c>
      <c r="AD600" s="24" t="s">
        <v>58</v>
      </c>
      <c r="AE600" s="24"/>
      <c r="AF600" s="24"/>
      <c r="AG600" s="24"/>
      <c r="AH600" s="24" t="s">
        <v>59</v>
      </c>
      <c r="AI600" s="24"/>
      <c r="AJ600" s="24" t="s">
        <v>59</v>
      </c>
      <c r="AK600" s="24"/>
      <c r="AL600" s="24"/>
      <c r="AM600" s="24"/>
      <c r="AN600" s="24"/>
      <c r="AO600" s="24">
        <v>0</v>
      </c>
      <c r="AP600" s="24" t="s">
        <v>60</v>
      </c>
      <c r="AQ600" s="24"/>
      <c r="AR600" s="24"/>
      <c r="AS600" s="89">
        <f t="shared" si="119"/>
        <v>12</v>
      </c>
      <c r="AT600" s="24" t="s">
        <v>2554</v>
      </c>
    </row>
    <row r="601" spans="1:46" x14ac:dyDescent="0.5">
      <c r="A601" s="24">
        <v>671</v>
      </c>
      <c r="B601" s="24" t="s">
        <v>340</v>
      </c>
      <c r="C601" s="24" t="s">
        <v>77</v>
      </c>
      <c r="D601" s="24" t="s">
        <v>2555</v>
      </c>
      <c r="E601" s="24" t="s">
        <v>2556</v>
      </c>
      <c r="F601" s="77" t="str">
        <f t="shared" si="115"/>
        <v>1 TO 1 HEALTHCARE LTD</v>
      </c>
      <c r="G601" s="24" t="s">
        <v>2557</v>
      </c>
      <c r="H601" s="24" t="s">
        <v>2558</v>
      </c>
      <c r="I601" s="24" t="s">
        <v>2558</v>
      </c>
      <c r="J601" s="24" t="s">
        <v>190</v>
      </c>
      <c r="K601" s="24" t="s">
        <v>2559</v>
      </c>
      <c r="L601" s="25">
        <v>43861</v>
      </c>
      <c r="M601" s="25">
        <v>44652</v>
      </c>
      <c r="N601" s="81">
        <f t="shared" si="117"/>
        <v>45017</v>
      </c>
      <c r="O601" s="77" t="str">
        <f t="shared" ca="1" si="118"/>
        <v>Expired</v>
      </c>
      <c r="P601" s="77" t="str" cm="1">
        <f t="array" aca="1" ref="P601" ca="1">_xlfn.IFS((N601-TODAY())&gt;=547,"06 Expires over 18 months",(N601-TODAY())&gt;=365,"05 Expires in 18 months",(N601-TODAY())&gt;=183,"04 Expires in 12 months",(N601-TODAY())&gt;=92,"03 Expires in 6 months",(N601-TODAY())&gt;=31,"02 Expires in 3 months",(N601-TODAY())&gt;=0,"01 Expires in 30 days",(N601-TODAY())&gt;=-31,"01 Expired last 30 days",(N601-TODAY())&gt;=-92,"02 Expired last 3 months",(N601-TODAY())&gt;=-183,"03 Expired last 6 months",(N601-TODAY())&gt;=-365,"04 Expired last 12 months",(N601-TODAY())&gt;=-547,"05 Expired last 18 months",TRUE,"06 Expired over 18 months")</f>
        <v>06 Expired over 18 months</v>
      </c>
      <c r="Q601" s="65">
        <v>50000</v>
      </c>
      <c r="R601" s="84">
        <f t="shared" si="120"/>
        <v>158333.33333333334</v>
      </c>
      <c r="S601" s="77" t="str" cm="1">
        <f t="array" ref="S601">_xlfn.IFS(R601&gt;5000000,"Gold",R601&gt;=500000,"Silver",R601&gt;30000,"Bronze",TRUE,"Transactional")</f>
        <v>Bronze</v>
      </c>
      <c r="T601" s="24" t="s">
        <v>54</v>
      </c>
      <c r="U601" s="101" t="s">
        <v>69</v>
      </c>
      <c r="V601" s="101" t="s">
        <v>1208</v>
      </c>
      <c r="W601" s="77" t="str">
        <f t="shared" si="116"/>
        <v>Yes</v>
      </c>
      <c r="X601" s="77" t="str">
        <f>IFERROR(_xlfn.XLOOKUP(J601&amp;"||"&amp;K601,'Mapping Ref.'!$J$2:$J$538,'Mapping Ref.'!$K$2:$K$538),"")</f>
        <v>Childrens &amp; Adults</v>
      </c>
      <c r="Y601" s="77" t="str" cm="1">
        <f t="array" ref="Y601">_xlfn.IFS(R601&gt;2000000,"For Publication",R601&gt;100000,"PID",R601&gt;30000,"RFQ",TRUE,"Transactional")</f>
        <v>PID</v>
      </c>
      <c r="Z601" s="24" t="s">
        <v>101</v>
      </c>
      <c r="AA601" s="32">
        <v>24</v>
      </c>
      <c r="AB601" s="24">
        <v>12</v>
      </c>
      <c r="AC601" s="25">
        <v>43845</v>
      </c>
      <c r="AD601" s="24" t="s">
        <v>1066</v>
      </c>
      <c r="AE601" s="24"/>
      <c r="AF601" s="24"/>
      <c r="AG601" s="24"/>
      <c r="AH601" s="24" t="s">
        <v>59</v>
      </c>
      <c r="AI601" s="24"/>
      <c r="AJ601" s="24" t="s">
        <v>60</v>
      </c>
      <c r="AK601" s="24"/>
      <c r="AL601" s="24"/>
      <c r="AM601" s="24"/>
      <c r="AN601" s="24"/>
      <c r="AO601" s="24"/>
      <c r="AP601" s="24" t="s">
        <v>60</v>
      </c>
      <c r="AQ601" s="24"/>
      <c r="AR601" s="24"/>
      <c r="AS601" s="89">
        <f t="shared" si="119"/>
        <v>38</v>
      </c>
      <c r="AT601" s="24" t="s">
        <v>2560</v>
      </c>
    </row>
    <row r="602" spans="1:46" x14ac:dyDescent="0.5">
      <c r="A602" s="24">
        <v>672</v>
      </c>
      <c r="B602" s="24" t="s">
        <v>506</v>
      </c>
      <c r="C602" s="24"/>
      <c r="D602" s="24" t="s">
        <v>2561</v>
      </c>
      <c r="E602" s="24" t="s">
        <v>2562</v>
      </c>
      <c r="F602" s="77" t="str">
        <f t="shared" si="115"/>
        <v>FIRST AID COVER LTD</v>
      </c>
      <c r="G602" s="24" t="s">
        <v>2563</v>
      </c>
      <c r="H602" s="24" t="s">
        <v>2386</v>
      </c>
      <c r="I602" s="24" t="s">
        <v>2386</v>
      </c>
      <c r="J602" s="24" t="s">
        <v>107</v>
      </c>
      <c r="K602" s="24" t="s">
        <v>2564</v>
      </c>
      <c r="L602" s="25">
        <v>43846</v>
      </c>
      <c r="M602" s="25">
        <v>45658</v>
      </c>
      <c r="N602" s="81">
        <f t="shared" si="117"/>
        <v>46388</v>
      </c>
      <c r="O602" s="77" t="str">
        <f t="shared" ca="1" si="118"/>
        <v>Live</v>
      </c>
      <c r="P602" s="77" t="str" cm="1">
        <f t="array" aca="1" ref="P602" ca="1">_xlfn.IFS((N602-TODAY())&gt;=547,"06 Expires over 18 months",(N602-TODAY())&gt;=365,"05 Expires in 18 months",(N602-TODAY())&gt;=183,"04 Expires in 12 months",(N602-TODAY())&gt;=92,"03 Expires in 6 months",(N602-TODAY())&gt;=31,"02 Expires in 3 months",(N602-TODAY())&gt;=0,"01 Expires in 30 days",(N602-TODAY())&gt;=-31,"01 Expired last 30 days",(N602-TODAY())&gt;=-92,"02 Expired last 3 months",(N602-TODAY())&gt;=-183,"03 Expired last 6 months",(N602-TODAY())&gt;=-365,"04 Expired last 12 months",(N602-TODAY())&gt;=-547,"05 Expired last 18 months",TRUE,"06 Expired over 18 months")</f>
        <v>03 Expires in 6 months</v>
      </c>
      <c r="Q602" s="65">
        <v>7000</v>
      </c>
      <c r="R602" s="84">
        <f t="shared" si="120"/>
        <v>48416.666666666664</v>
      </c>
      <c r="S602" s="77" t="str" cm="1">
        <f t="array" ref="S602">_xlfn.IFS(R602&gt;5000000,"Gold",R602&gt;=500000,"Silver",R602&gt;30000,"Bronze",TRUE,"Transactional")</f>
        <v>Bronze</v>
      </c>
      <c r="T602" s="24" t="s">
        <v>54</v>
      </c>
      <c r="U602" s="101" t="s">
        <v>445</v>
      </c>
      <c r="V602" s="101" t="s">
        <v>446</v>
      </c>
      <c r="W602" s="77" t="str">
        <f t="shared" si="116"/>
        <v>Yes</v>
      </c>
      <c r="X602" s="77" t="str">
        <f>IFERROR(_xlfn.XLOOKUP(J602&amp;"||"&amp;K602,'Mapping Ref.'!$J$2:$J$538,'Mapping Ref.'!$K$2:$K$538),"")</f>
        <v>Construction &amp; Estates</v>
      </c>
      <c r="Y602" s="77" t="str" cm="1">
        <f t="array" ref="Y602">_xlfn.IFS(R602&gt;2000000,"For Publication",R602&gt;100000,"PID",R602&gt;30000,"RFQ",TRUE,"Transactional")</f>
        <v>RFQ</v>
      </c>
      <c r="Z602" s="24" t="s">
        <v>101</v>
      </c>
      <c r="AA602" s="32">
        <v>36</v>
      </c>
      <c r="AB602" s="24">
        <v>24</v>
      </c>
      <c r="AC602" s="25">
        <v>43846</v>
      </c>
      <c r="AD602" s="24" t="s">
        <v>58</v>
      </c>
      <c r="AE602" s="24"/>
      <c r="AF602" s="24"/>
      <c r="AG602" s="24"/>
      <c r="AH602" s="24" t="s">
        <v>59</v>
      </c>
      <c r="AI602" s="24"/>
      <c r="AJ602" s="24" t="s">
        <v>60</v>
      </c>
      <c r="AK602" s="24"/>
      <c r="AL602" s="24"/>
      <c r="AM602" s="24"/>
      <c r="AN602" s="24"/>
      <c r="AO602" s="24">
        <v>0</v>
      </c>
      <c r="AP602" s="24" t="s">
        <v>60</v>
      </c>
      <c r="AQ602" s="24"/>
      <c r="AR602" s="24"/>
      <c r="AS602" s="89">
        <f t="shared" si="119"/>
        <v>83</v>
      </c>
      <c r="AT602" s="24" t="s">
        <v>2565</v>
      </c>
    </row>
    <row r="603" spans="1:46" x14ac:dyDescent="0.5">
      <c r="A603" s="24">
        <v>673</v>
      </c>
      <c r="B603" s="24"/>
      <c r="C603" s="24"/>
      <c r="D603" s="24" t="s">
        <v>2566</v>
      </c>
      <c r="E603" s="24" t="s">
        <v>2567</v>
      </c>
      <c r="F603" s="77" t="str">
        <f t="shared" si="115"/>
        <v>DIRECT PATH SOLUTIONS LTD</v>
      </c>
      <c r="G603" s="24" t="s">
        <v>2568</v>
      </c>
      <c r="H603" s="24" t="s">
        <v>972</v>
      </c>
      <c r="I603" s="24" t="s">
        <v>972</v>
      </c>
      <c r="J603" s="24" t="s">
        <v>107</v>
      </c>
      <c r="K603" s="24" t="s">
        <v>817</v>
      </c>
      <c r="L603" s="25">
        <v>43831</v>
      </c>
      <c r="M603" s="25">
        <v>44286</v>
      </c>
      <c r="N603" s="81">
        <f t="shared" si="117"/>
        <v>44651</v>
      </c>
      <c r="O603" s="77" t="str">
        <f t="shared" ca="1" si="118"/>
        <v>Expired</v>
      </c>
      <c r="P603" s="77" t="str" cm="1">
        <f t="array" aca="1" ref="P603" ca="1">_xlfn.IFS((N603-TODAY())&gt;=547,"06 Expires over 18 months",(N603-TODAY())&gt;=365,"05 Expires in 18 months",(N603-TODAY())&gt;=183,"04 Expires in 12 months",(N603-TODAY())&gt;=92,"03 Expires in 6 months",(N603-TODAY())&gt;=31,"02 Expires in 3 months",(N603-TODAY())&gt;=0,"01 Expires in 30 days",(N603-TODAY())&gt;=-31,"01 Expired last 30 days",(N603-TODAY())&gt;=-92,"02 Expired last 3 months",(N603-TODAY())&gt;=-183,"03 Expired last 6 months",(N603-TODAY())&gt;=-365,"04 Expired last 12 months",(N603-TODAY())&gt;=-547,"05 Expired last 18 months",TRUE,"06 Expired over 18 months")</f>
        <v>06 Expired over 18 months</v>
      </c>
      <c r="Q603" s="65">
        <v>356.22</v>
      </c>
      <c r="R603" s="84">
        <f t="shared" si="120"/>
        <v>771.81000000000006</v>
      </c>
      <c r="S603" s="77" t="str" cm="1">
        <f t="array" ref="S603">_xlfn.IFS(R603&gt;5000000,"Gold",R603&gt;=500000,"Silver",R603&gt;30000,"Bronze",TRUE,"Transactional")</f>
        <v>Transactional</v>
      </c>
      <c r="T603" s="24" t="s">
        <v>54</v>
      </c>
      <c r="U603" s="101" t="s">
        <v>109</v>
      </c>
      <c r="V603" s="101" t="s">
        <v>1011</v>
      </c>
      <c r="W603" s="77" t="str">
        <f t="shared" si="116"/>
        <v>Yes</v>
      </c>
      <c r="X603" s="77" t="str">
        <f>IFERROR(_xlfn.XLOOKUP(J603&amp;"||"&amp;K603,'Mapping Ref.'!$J$2:$J$538,'Mapping Ref.'!$K$2:$K$538),"")</f>
        <v>Construction &amp; Estates</v>
      </c>
      <c r="Y603" s="77" t="str" cm="1">
        <f t="array" ref="Y603">_xlfn.IFS(R603&gt;2000000,"For Publication",R603&gt;100000,"PID",R603&gt;30000,"RFQ",TRUE,"Transactional")</f>
        <v>Transactional</v>
      </c>
      <c r="Z603" s="24" t="s">
        <v>86</v>
      </c>
      <c r="AA603" s="32">
        <v>12</v>
      </c>
      <c r="AB603" s="24">
        <v>12</v>
      </c>
      <c r="AC603" s="25">
        <v>43850</v>
      </c>
      <c r="AD603" s="24" t="s">
        <v>58</v>
      </c>
      <c r="AE603" s="24">
        <v>28591</v>
      </c>
      <c r="AF603" s="24"/>
      <c r="AG603" s="24"/>
      <c r="AH603" s="24" t="s">
        <v>60</v>
      </c>
      <c r="AI603" s="24"/>
      <c r="AJ603" s="24" t="s">
        <v>59</v>
      </c>
      <c r="AK603" s="24"/>
      <c r="AL603" s="24"/>
      <c r="AM603" s="24"/>
      <c r="AN603" s="24"/>
      <c r="AO603" s="24">
        <v>0</v>
      </c>
      <c r="AP603" s="24" t="s">
        <v>60</v>
      </c>
      <c r="AQ603" s="24"/>
      <c r="AR603" s="24"/>
      <c r="AS603" s="89">
        <f t="shared" si="119"/>
        <v>26</v>
      </c>
      <c r="AT603" s="24" t="s">
        <v>2569</v>
      </c>
    </row>
    <row r="604" spans="1:46" x14ac:dyDescent="0.5">
      <c r="A604" s="24">
        <v>675</v>
      </c>
      <c r="B604" s="24"/>
      <c r="C604" s="24"/>
      <c r="D604" s="24" t="s">
        <v>1294</v>
      </c>
      <c r="E604" s="24" t="s">
        <v>2570</v>
      </c>
      <c r="F604" s="77" t="str">
        <f t="shared" si="115"/>
        <v>Ipsea</v>
      </c>
      <c r="G604" s="24" t="s">
        <v>2571</v>
      </c>
      <c r="H604" s="24" t="s">
        <v>2572</v>
      </c>
      <c r="I604" s="24" t="s">
        <v>2572</v>
      </c>
      <c r="J604" s="24" t="s">
        <v>190</v>
      </c>
      <c r="K604" s="24" t="s">
        <v>755</v>
      </c>
      <c r="L604" s="25">
        <v>43864</v>
      </c>
      <c r="M604" s="25">
        <v>44963</v>
      </c>
      <c r="N604" s="81">
        <f t="shared" si="117"/>
        <v>45144</v>
      </c>
      <c r="O604" s="77" t="str">
        <f t="shared" ca="1" si="118"/>
        <v>Expired</v>
      </c>
      <c r="P604" s="77" t="str" cm="1">
        <f t="array" aca="1" ref="P604" ca="1">_xlfn.IFS((N604-TODAY())&gt;=547,"06 Expires over 18 months",(N604-TODAY())&gt;=365,"05 Expires in 18 months",(N604-TODAY())&gt;=183,"04 Expires in 12 months",(N604-TODAY())&gt;=92,"03 Expires in 6 months",(N604-TODAY())&gt;=31,"02 Expires in 3 months",(N604-TODAY())&gt;=0,"01 Expires in 30 days",(N604-TODAY())&gt;=-31,"01 Expired last 30 days",(N604-TODAY())&gt;=-92,"02 Expired last 3 months",(N604-TODAY())&gt;=-183,"03 Expired last 6 months",(N604-TODAY())&gt;=-365,"04 Expired last 12 months",(N604-TODAY())&gt;=-547,"05 Expired last 18 months",TRUE,"06 Expired over 18 months")</f>
        <v>06 Expired over 18 months</v>
      </c>
      <c r="Q604" s="65">
        <v>5000</v>
      </c>
      <c r="R604" s="84">
        <f t="shared" si="120"/>
        <v>17500</v>
      </c>
      <c r="S604" s="77" t="str" cm="1">
        <f t="array" ref="S604">_xlfn.IFS(R604&gt;5000000,"Gold",R604&gt;=500000,"Silver",R604&gt;30000,"Bronze",TRUE,"Transactional")</f>
        <v>Transactional</v>
      </c>
      <c r="T604" s="24" t="s">
        <v>54</v>
      </c>
      <c r="U604" s="101" t="s">
        <v>366</v>
      </c>
      <c r="V604" s="101" t="s">
        <v>853</v>
      </c>
      <c r="W604" s="77" t="str">
        <f t="shared" si="116"/>
        <v>Yes</v>
      </c>
      <c r="X604" s="77" t="str">
        <f>IFERROR(_xlfn.XLOOKUP(J604&amp;"||"&amp;K604,'Mapping Ref.'!$J$2:$J$538,'Mapping Ref.'!$K$2:$K$538),"")</f>
        <v>Childrens &amp; Adults</v>
      </c>
      <c r="Y604" s="77" t="str" cm="1">
        <f t="array" ref="Y604">_xlfn.IFS(R604&gt;2000000,"For Publication",R604&gt;100000,"PID",R604&gt;30000,"RFQ",TRUE,"Transactional")</f>
        <v>Transactional</v>
      </c>
      <c r="Z604" s="24" t="s">
        <v>76</v>
      </c>
      <c r="AA604" s="32">
        <v>24</v>
      </c>
      <c r="AB604" s="24">
        <v>6</v>
      </c>
      <c r="AC604" s="25">
        <v>43852</v>
      </c>
      <c r="AD604" s="24" t="s">
        <v>58</v>
      </c>
      <c r="AE604" s="24">
        <v>0</v>
      </c>
      <c r="AF604" s="24"/>
      <c r="AG604" s="24"/>
      <c r="AH604" s="24" t="s">
        <v>60</v>
      </c>
      <c r="AI604" s="24"/>
      <c r="AJ604" s="24" t="s">
        <v>60</v>
      </c>
      <c r="AK604" s="24"/>
      <c r="AL604" s="24"/>
      <c r="AM604" s="24"/>
      <c r="AN604" s="24"/>
      <c r="AO604" s="24">
        <v>0</v>
      </c>
      <c r="AP604" s="24" t="s">
        <v>60</v>
      </c>
      <c r="AQ604" s="24"/>
      <c r="AR604" s="24"/>
      <c r="AS604" s="89">
        <f t="shared" si="119"/>
        <v>42</v>
      </c>
      <c r="AT604" s="24"/>
    </row>
    <row r="605" spans="1:46" x14ac:dyDescent="0.5">
      <c r="A605" s="24">
        <v>676</v>
      </c>
      <c r="B605" s="24"/>
      <c r="C605" s="24"/>
      <c r="D605" s="24" t="s">
        <v>2573</v>
      </c>
      <c r="E605" s="24" t="s">
        <v>2182</v>
      </c>
      <c r="F605" s="77" t="str">
        <f t="shared" si="115"/>
        <v>TAMMY FIORAVANTI T/A COUNSELLING FOR CHILDREN</v>
      </c>
      <c r="G605" s="24" t="s">
        <v>2574</v>
      </c>
      <c r="H605" s="24" t="s">
        <v>1041</v>
      </c>
      <c r="I605" s="24" t="s">
        <v>1041</v>
      </c>
      <c r="J605" s="24" t="s">
        <v>190</v>
      </c>
      <c r="K605" s="24" t="s">
        <v>2234</v>
      </c>
      <c r="L605" s="25">
        <v>43852</v>
      </c>
      <c r="M605" s="25">
        <v>44218</v>
      </c>
      <c r="N605" s="81">
        <f t="shared" si="117"/>
        <v>44218</v>
      </c>
      <c r="O605" s="77" t="str">
        <f t="shared" ca="1" si="118"/>
        <v>Expired</v>
      </c>
      <c r="P605" s="77" t="str" cm="1">
        <f t="array" aca="1" ref="P605" ca="1">_xlfn.IFS((N605-TODAY())&gt;=547,"06 Expires over 18 months",(N605-TODAY())&gt;=365,"05 Expires in 18 months",(N605-TODAY())&gt;=183,"04 Expires in 12 months",(N605-TODAY())&gt;=92,"03 Expires in 6 months",(N605-TODAY())&gt;=31,"02 Expires in 3 months",(N605-TODAY())&gt;=0,"01 Expires in 30 days",(N605-TODAY())&gt;=-31,"01 Expired last 30 days",(N605-TODAY())&gt;=-92,"02 Expired last 3 months",(N605-TODAY())&gt;=-183,"03 Expired last 6 months",(N605-TODAY())&gt;=-365,"04 Expired last 12 months",(N605-TODAY())&gt;=-547,"05 Expired last 18 months",TRUE,"06 Expired over 18 months")</f>
        <v>06 Expired over 18 months</v>
      </c>
      <c r="Q605" s="65">
        <v>1440</v>
      </c>
      <c r="R605" s="84">
        <f t="shared" si="120"/>
        <v>1440</v>
      </c>
      <c r="S605" s="77" t="str" cm="1">
        <f t="array" ref="S605">_xlfn.IFS(R605&gt;5000000,"Gold",R605&gt;=500000,"Silver",R605&gt;30000,"Bronze",TRUE,"Transactional")</f>
        <v>Transactional</v>
      </c>
      <c r="T605" s="24" t="s">
        <v>54</v>
      </c>
      <c r="U605" s="101" t="s">
        <v>84</v>
      </c>
      <c r="V605" s="101" t="s">
        <v>204</v>
      </c>
      <c r="W605" s="77" t="str">
        <f t="shared" si="116"/>
        <v>No</v>
      </c>
      <c r="X605" s="77" t="str">
        <f>IFERROR(_xlfn.XLOOKUP(J605&amp;"||"&amp;K605,'Mapping Ref.'!$J$2:$J$538,'Mapping Ref.'!$K$2:$K$538),"")</f>
        <v>Childrens &amp; Adults</v>
      </c>
      <c r="Y605" s="77" t="str" cm="1">
        <f t="array" ref="Y605">_xlfn.IFS(R605&gt;2000000,"For Publication",R605&gt;100000,"PID",R605&gt;30000,"RFQ",TRUE,"Transactional")</f>
        <v>Transactional</v>
      </c>
      <c r="Z605" s="24" t="s">
        <v>86</v>
      </c>
      <c r="AA605" s="32">
        <v>12</v>
      </c>
      <c r="AB605" s="24">
        <v>0</v>
      </c>
      <c r="AC605" s="25">
        <v>43852</v>
      </c>
      <c r="AD605" s="24" t="s">
        <v>58</v>
      </c>
      <c r="AE605" s="24"/>
      <c r="AF605" s="24"/>
      <c r="AG605" s="24"/>
      <c r="AH605" s="24" t="s">
        <v>59</v>
      </c>
      <c r="AI605" s="24"/>
      <c r="AJ605" s="24" t="s">
        <v>60</v>
      </c>
      <c r="AK605" s="24"/>
      <c r="AL605" s="24"/>
      <c r="AM605" s="24"/>
      <c r="AN605" s="24"/>
      <c r="AO605" s="24">
        <v>0</v>
      </c>
      <c r="AP605" s="24" t="s">
        <v>60</v>
      </c>
      <c r="AQ605" s="24"/>
      <c r="AR605" s="24"/>
      <c r="AS605" s="89">
        <f t="shared" si="119"/>
        <v>12</v>
      </c>
      <c r="AT605" s="24" t="s">
        <v>2575</v>
      </c>
    </row>
    <row r="606" spans="1:46" x14ac:dyDescent="0.5">
      <c r="A606" s="24">
        <v>677</v>
      </c>
      <c r="B606" s="24"/>
      <c r="C606" s="24"/>
      <c r="D606" s="24" t="s">
        <v>2576</v>
      </c>
      <c r="E606" s="24" t="s">
        <v>2577</v>
      </c>
      <c r="F606" s="77" t="str">
        <f t="shared" si="115"/>
        <v>IMPACT MARKETING AND PUBLICITY LTD</v>
      </c>
      <c r="G606" s="24" t="s">
        <v>2578</v>
      </c>
      <c r="H606" s="24" t="s">
        <v>2579</v>
      </c>
      <c r="I606" s="24" t="s">
        <v>2579</v>
      </c>
      <c r="J606" s="24" t="s">
        <v>107</v>
      </c>
      <c r="K606" s="24" t="s">
        <v>2580</v>
      </c>
      <c r="L606" s="25">
        <v>43851</v>
      </c>
      <c r="M606" s="25">
        <v>43882</v>
      </c>
      <c r="N606" s="81">
        <f t="shared" si="117"/>
        <v>43882</v>
      </c>
      <c r="O606" s="77" t="str">
        <f t="shared" ca="1" si="118"/>
        <v>Expired</v>
      </c>
      <c r="P606" s="77" t="str" cm="1">
        <f t="array" aca="1" ref="P606" ca="1">_xlfn.IFS((N606-TODAY())&gt;=547,"06 Expires over 18 months",(N606-TODAY())&gt;=365,"05 Expires in 18 months",(N606-TODAY())&gt;=183,"04 Expires in 12 months",(N606-TODAY())&gt;=92,"03 Expires in 6 months",(N606-TODAY())&gt;=31,"02 Expires in 3 months",(N606-TODAY())&gt;=0,"01 Expires in 30 days",(N606-TODAY())&gt;=-31,"01 Expired last 30 days",(N606-TODAY())&gt;=-92,"02 Expired last 3 months",(N606-TODAY())&gt;=-183,"03 Expired last 6 months",(N606-TODAY())&gt;=-365,"04 Expired last 12 months",(N606-TODAY())&gt;=-547,"05 Expired last 18 months",TRUE,"06 Expired over 18 months")</f>
        <v>06 Expired over 18 months</v>
      </c>
      <c r="Q606" s="65">
        <v>900</v>
      </c>
      <c r="R606" s="84">
        <f t="shared" si="120"/>
        <v>900</v>
      </c>
      <c r="S606" s="77" t="str" cm="1">
        <f t="array" ref="S606">_xlfn.IFS(R606&gt;5000000,"Gold",R606&gt;=500000,"Silver",R606&gt;30000,"Bronze",TRUE,"Transactional")</f>
        <v>Transactional</v>
      </c>
      <c r="T606" s="24" t="s">
        <v>54</v>
      </c>
      <c r="U606" s="101" t="s">
        <v>109</v>
      </c>
      <c r="V606" s="101" t="s">
        <v>214</v>
      </c>
      <c r="W606" s="77" t="str">
        <f t="shared" si="116"/>
        <v>No</v>
      </c>
      <c r="X606" s="77" t="str">
        <f>IFERROR(_xlfn.XLOOKUP(J606&amp;"||"&amp;K606,'Mapping Ref.'!$J$2:$J$538,'Mapping Ref.'!$K$2:$K$538),"")</f>
        <v>Construction &amp; Estates</v>
      </c>
      <c r="Y606" s="77" t="str" cm="1">
        <f t="array" ref="Y606">_xlfn.IFS(R606&gt;2000000,"For Publication",R606&gt;100000,"PID",R606&gt;30000,"RFQ",TRUE,"Transactional")</f>
        <v>Transactional</v>
      </c>
      <c r="Z606" s="24" t="s">
        <v>86</v>
      </c>
      <c r="AA606" s="32">
        <v>1</v>
      </c>
      <c r="AB606" s="24">
        <v>0</v>
      </c>
      <c r="AC606" s="25">
        <v>43852</v>
      </c>
      <c r="AD606" s="24" t="s">
        <v>102</v>
      </c>
      <c r="AE606" s="24"/>
      <c r="AF606" s="24"/>
      <c r="AG606" s="24"/>
      <c r="AH606" s="24" t="s">
        <v>60</v>
      </c>
      <c r="AI606" s="24"/>
      <c r="AJ606" s="24" t="s">
        <v>60</v>
      </c>
      <c r="AK606" s="24"/>
      <c r="AL606" s="24"/>
      <c r="AM606" s="24"/>
      <c r="AN606" s="24"/>
      <c r="AO606" s="24">
        <v>200</v>
      </c>
      <c r="AP606" s="24" t="s">
        <v>60</v>
      </c>
      <c r="AQ606" s="24"/>
      <c r="AR606" s="24"/>
      <c r="AS606" s="89">
        <f t="shared" si="119"/>
        <v>1</v>
      </c>
      <c r="AT606" s="24" t="s">
        <v>2581</v>
      </c>
    </row>
    <row r="607" spans="1:46" x14ac:dyDescent="0.5">
      <c r="A607" s="24">
        <v>678</v>
      </c>
      <c r="B607" s="24" t="s">
        <v>340</v>
      </c>
      <c r="C607" s="24" t="s">
        <v>77</v>
      </c>
      <c r="D607" s="24" t="s">
        <v>2582</v>
      </c>
      <c r="E607" s="24" t="s">
        <v>2583</v>
      </c>
      <c r="F607" s="77" t="str">
        <f t="shared" si="115"/>
        <v>1 TO 1 HEALTHCARE LTD</v>
      </c>
      <c r="G607" s="24" t="s">
        <v>2557</v>
      </c>
      <c r="H607" s="24" t="s">
        <v>2558</v>
      </c>
      <c r="I607" s="24" t="s">
        <v>2558</v>
      </c>
      <c r="J607" s="24" t="s">
        <v>190</v>
      </c>
      <c r="K607" s="24" t="s">
        <v>2559</v>
      </c>
      <c r="L607" s="25">
        <v>43861</v>
      </c>
      <c r="M607" s="25">
        <v>44651</v>
      </c>
      <c r="N607" s="81">
        <f t="shared" si="117"/>
        <v>45016</v>
      </c>
      <c r="O607" s="77" t="str">
        <f t="shared" ca="1" si="118"/>
        <v>Expired</v>
      </c>
      <c r="P607" s="77" t="str" cm="1">
        <f t="array" aca="1" ref="P607" ca="1">_xlfn.IFS((N607-TODAY())&gt;=547,"06 Expires over 18 months",(N607-TODAY())&gt;=365,"05 Expires in 18 months",(N607-TODAY())&gt;=183,"04 Expires in 12 months",(N607-TODAY())&gt;=92,"03 Expires in 6 months",(N607-TODAY())&gt;=31,"02 Expires in 3 months",(N607-TODAY())&gt;=0,"01 Expires in 30 days",(N607-TODAY())&gt;=-31,"01 Expired last 30 days",(N607-TODAY())&gt;=-92,"02 Expired last 3 months",(N607-TODAY())&gt;=-183,"03 Expired last 6 months",(N607-TODAY())&gt;=-365,"04 Expired last 12 months",(N607-TODAY())&gt;=-547,"05 Expired last 18 months",TRUE,"06 Expired over 18 months")</f>
        <v>06 Expired over 18 months</v>
      </c>
      <c r="Q607" s="65">
        <v>50000</v>
      </c>
      <c r="R607" s="84">
        <f t="shared" si="120"/>
        <v>158333.33333333334</v>
      </c>
      <c r="S607" s="77" t="str" cm="1">
        <f t="array" ref="S607">_xlfn.IFS(R607&gt;5000000,"Gold",R607&gt;=500000,"Silver",R607&gt;30000,"Bronze",TRUE,"Transactional")</f>
        <v>Bronze</v>
      </c>
      <c r="T607" s="24" t="s">
        <v>54</v>
      </c>
      <c r="U607" s="101" t="s">
        <v>69</v>
      </c>
      <c r="V607" s="101" t="s">
        <v>1208</v>
      </c>
      <c r="W607" s="77" t="str">
        <f t="shared" si="116"/>
        <v>Yes</v>
      </c>
      <c r="X607" s="77" t="str">
        <f>IFERROR(_xlfn.XLOOKUP(J607&amp;"||"&amp;K607,'Mapping Ref.'!$J$2:$J$538,'Mapping Ref.'!$K$2:$K$538),"")</f>
        <v>Childrens &amp; Adults</v>
      </c>
      <c r="Y607" s="77" t="str" cm="1">
        <f t="array" ref="Y607">_xlfn.IFS(R607&gt;2000000,"For Publication",R607&gt;100000,"PID",R607&gt;30000,"RFQ",TRUE,"Transactional")</f>
        <v>PID</v>
      </c>
      <c r="Z607" s="24" t="s">
        <v>101</v>
      </c>
      <c r="AA607" s="32">
        <v>24</v>
      </c>
      <c r="AB607" s="24">
        <v>12</v>
      </c>
      <c r="AC607" s="25">
        <v>43853</v>
      </c>
      <c r="AD607" s="24" t="s">
        <v>58</v>
      </c>
      <c r="AE607" s="24"/>
      <c r="AF607" s="24"/>
      <c r="AG607" s="24"/>
      <c r="AH607" s="24" t="s">
        <v>59</v>
      </c>
      <c r="AI607" s="24"/>
      <c r="AJ607" s="24" t="s">
        <v>60</v>
      </c>
      <c r="AK607" s="24"/>
      <c r="AL607" s="24"/>
      <c r="AM607" s="24"/>
      <c r="AN607" s="24"/>
      <c r="AO607" s="24"/>
      <c r="AP607" s="24" t="s">
        <v>60</v>
      </c>
      <c r="AQ607" s="24"/>
      <c r="AR607" s="24"/>
      <c r="AS607" s="89">
        <f t="shared" si="119"/>
        <v>38</v>
      </c>
      <c r="AT607" s="24" t="s">
        <v>2560</v>
      </c>
    </row>
    <row r="608" spans="1:46" x14ac:dyDescent="0.5">
      <c r="A608" s="24">
        <v>679</v>
      </c>
      <c r="B608" s="24"/>
      <c r="C608" s="24"/>
      <c r="D608" s="24" t="s">
        <v>2584</v>
      </c>
      <c r="E608" s="24" t="s">
        <v>2585</v>
      </c>
      <c r="F608" s="77" t="str">
        <f t="shared" si="115"/>
        <v>HUTTON &amp; ROSTRON ENVIRONMENTAL INVESTIGATIONS LTD</v>
      </c>
      <c r="G608" s="24" t="s">
        <v>2584</v>
      </c>
      <c r="H608" s="24" t="s">
        <v>784</v>
      </c>
      <c r="I608" s="24" t="s">
        <v>1128</v>
      </c>
      <c r="J608" s="24" t="s">
        <v>107</v>
      </c>
      <c r="K608" s="24" t="s">
        <v>2586</v>
      </c>
      <c r="L608" s="25">
        <v>43850</v>
      </c>
      <c r="M608" s="25">
        <v>44582</v>
      </c>
      <c r="N608" s="81">
        <f t="shared" si="117"/>
        <v>44947</v>
      </c>
      <c r="O608" s="77" t="str">
        <f t="shared" ca="1" si="118"/>
        <v>Expired</v>
      </c>
      <c r="P608" s="77" t="str" cm="1">
        <f t="array" aca="1" ref="P608" ca="1">_xlfn.IFS((N608-TODAY())&gt;=547,"06 Expires over 18 months",(N608-TODAY())&gt;=365,"05 Expires in 18 months",(N608-TODAY())&gt;=183,"04 Expires in 12 months",(N608-TODAY())&gt;=92,"03 Expires in 6 months",(N608-TODAY())&gt;=31,"02 Expires in 3 months",(N608-TODAY())&gt;=0,"01 Expires in 30 days",(N608-TODAY())&gt;=-31,"01 Expired last 30 days",(N608-TODAY())&gt;=-92,"02 Expired last 3 months",(N608-TODAY())&gt;=-183,"03 Expired last 6 months",(N608-TODAY())&gt;=-365,"04 Expired last 12 months",(N608-TODAY())&gt;=-547,"05 Expired last 18 months",TRUE,"06 Expired over 18 months")</f>
        <v>06 Expired over 18 months</v>
      </c>
      <c r="Q608" s="65">
        <v>25000</v>
      </c>
      <c r="R608" s="84">
        <f t="shared" si="120"/>
        <v>75000</v>
      </c>
      <c r="S608" s="77" t="str" cm="1">
        <f t="array" ref="S608">_xlfn.IFS(R608&gt;5000000,"Gold",R608&gt;=500000,"Silver",R608&gt;30000,"Bronze",TRUE,"Transactional")</f>
        <v>Bronze</v>
      </c>
      <c r="T608" s="24" t="s">
        <v>54</v>
      </c>
      <c r="U608" s="101" t="s">
        <v>131</v>
      </c>
      <c r="V608" s="101" t="s">
        <v>361</v>
      </c>
      <c r="W608" s="77" t="str">
        <f t="shared" si="116"/>
        <v>Yes</v>
      </c>
      <c r="X608" s="77" t="str">
        <f>IFERROR(_xlfn.XLOOKUP(J608&amp;"||"&amp;K608,'Mapping Ref.'!$J$2:$J$538,'Mapping Ref.'!$K$2:$K$538),"")</f>
        <v>Construction &amp; Estates</v>
      </c>
      <c r="Y608" s="77" t="str" cm="1">
        <f t="array" ref="Y608">_xlfn.IFS(R608&gt;2000000,"For Publication",R608&gt;100000,"PID",R608&gt;30000,"RFQ",TRUE,"Transactional")</f>
        <v>RFQ</v>
      </c>
      <c r="Z608" s="24" t="s">
        <v>101</v>
      </c>
      <c r="AA608" s="32">
        <v>12</v>
      </c>
      <c r="AB608" s="24">
        <v>12</v>
      </c>
      <c r="AC608" s="25">
        <v>43853</v>
      </c>
      <c r="AD608" s="24" t="s">
        <v>102</v>
      </c>
      <c r="AE608" s="24"/>
      <c r="AF608" s="24"/>
      <c r="AG608" s="24"/>
      <c r="AH608" s="24" t="s">
        <v>59</v>
      </c>
      <c r="AI608" s="24"/>
      <c r="AJ608" s="24" t="s">
        <v>60</v>
      </c>
      <c r="AK608" s="24"/>
      <c r="AL608" s="24"/>
      <c r="AM608" s="24"/>
      <c r="AN608" s="24"/>
      <c r="AO608" s="24">
        <v>0</v>
      </c>
      <c r="AP608" s="24" t="s">
        <v>60</v>
      </c>
      <c r="AQ608" s="24"/>
      <c r="AR608" s="24"/>
      <c r="AS608" s="89">
        <f t="shared" si="119"/>
        <v>36</v>
      </c>
      <c r="AT608" s="24" t="s">
        <v>2587</v>
      </c>
    </row>
    <row r="609" spans="1:46" x14ac:dyDescent="0.5">
      <c r="A609" s="24">
        <v>680</v>
      </c>
      <c r="B609" s="24"/>
      <c r="C609" s="24"/>
      <c r="D609" s="24" t="s">
        <v>2588</v>
      </c>
      <c r="E609" s="24" t="s">
        <v>2589</v>
      </c>
      <c r="F609" s="77" t="str">
        <f t="shared" si="115"/>
        <v>Real Asset Management Ltd</v>
      </c>
      <c r="G609" s="24" t="s">
        <v>2588</v>
      </c>
      <c r="H609" s="24" t="s">
        <v>1455</v>
      </c>
      <c r="I609" s="24" t="s">
        <v>1455</v>
      </c>
      <c r="J609" s="24" t="s">
        <v>52</v>
      </c>
      <c r="K609" s="24" t="s">
        <v>1456</v>
      </c>
      <c r="L609" s="25">
        <v>43862</v>
      </c>
      <c r="M609" s="25">
        <v>45657</v>
      </c>
      <c r="N609" s="81">
        <f t="shared" si="117"/>
        <v>46022</v>
      </c>
      <c r="O609" s="77" t="str">
        <f t="shared" ca="1" si="118"/>
        <v>Expired</v>
      </c>
      <c r="P609" s="77" t="str" cm="1">
        <f t="array" aca="1" ref="P609" ca="1">_xlfn.IFS((N609-TODAY())&gt;=547,"06 Expires over 18 months",(N609-TODAY())&gt;=365,"05 Expires in 18 months",(N609-TODAY())&gt;=183,"04 Expires in 12 months",(N609-TODAY())&gt;=92,"03 Expires in 6 months",(N609-TODAY())&gt;=31,"02 Expires in 3 months",(N609-TODAY())&gt;=0,"01 Expires in 30 days",(N609-TODAY())&gt;=-31,"01 Expired last 30 days",(N609-TODAY())&gt;=-92,"02 Expired last 3 months",(N609-TODAY())&gt;=-183,"03 Expired last 6 months",(N609-TODAY())&gt;=-365,"04 Expired last 12 months",(N609-TODAY())&gt;=-547,"05 Expired last 18 months",TRUE,"06 Expired over 18 months")</f>
        <v>04 Expired last 12 months</v>
      </c>
      <c r="Q609" s="65">
        <v>36220</v>
      </c>
      <c r="R609" s="84">
        <f t="shared" si="120"/>
        <v>211283.33333333334</v>
      </c>
      <c r="S609" s="77" t="str" cm="1">
        <f t="array" ref="S609">_xlfn.IFS(R609&gt;5000000,"Gold",R609&gt;=500000,"Silver",R609&gt;30000,"Bronze",TRUE,"Transactional")</f>
        <v>Bronze</v>
      </c>
      <c r="T609" s="24" t="s">
        <v>54</v>
      </c>
      <c r="U609" s="101" t="s">
        <v>116</v>
      </c>
      <c r="V609" s="101" t="s">
        <v>569</v>
      </c>
      <c r="W609" s="77" t="str">
        <f t="shared" si="116"/>
        <v>Yes</v>
      </c>
      <c r="X609" s="77" t="str">
        <f>IFERROR(_xlfn.XLOOKUP(J609&amp;"||"&amp;K609,'Mapping Ref.'!$J$2:$J$538,'Mapping Ref.'!$K$2:$K$538),"")</f>
        <v>Corporate</v>
      </c>
      <c r="Y609" s="77" t="str" cm="1">
        <f t="array" ref="Y609">_xlfn.IFS(R609&gt;2000000,"For Publication",R609&gt;100000,"PID",R609&gt;30000,"RFQ",TRUE,"Transactional")</f>
        <v>PID</v>
      </c>
      <c r="Z609" s="24" t="s">
        <v>303</v>
      </c>
      <c r="AA609" s="32">
        <v>36</v>
      </c>
      <c r="AB609" s="24">
        <v>12</v>
      </c>
      <c r="AC609" s="25">
        <v>43857</v>
      </c>
      <c r="AD609" s="24" t="s">
        <v>58</v>
      </c>
      <c r="AE609" s="24">
        <v>28586</v>
      </c>
      <c r="AF609" s="24"/>
      <c r="AG609" s="24"/>
      <c r="AH609" s="24" t="s">
        <v>59</v>
      </c>
      <c r="AI609" s="24"/>
      <c r="AJ609" s="24" t="s">
        <v>59</v>
      </c>
      <c r="AK609" s="24"/>
      <c r="AL609" s="24"/>
      <c r="AM609" s="24"/>
      <c r="AN609" s="24"/>
      <c r="AO609" s="24">
        <v>0</v>
      </c>
      <c r="AP609" s="24" t="s">
        <v>60</v>
      </c>
      <c r="AQ609" s="24"/>
      <c r="AR609" s="24"/>
      <c r="AS609" s="89">
        <f t="shared" si="119"/>
        <v>70</v>
      </c>
      <c r="AT609" s="24" t="s">
        <v>2588</v>
      </c>
    </row>
    <row r="610" spans="1:46" x14ac:dyDescent="0.5">
      <c r="A610" s="24">
        <v>681</v>
      </c>
      <c r="B610" s="24"/>
      <c r="C610" s="24"/>
      <c r="D610" s="24" t="s">
        <v>2590</v>
      </c>
      <c r="E610" s="24" t="s">
        <v>2182</v>
      </c>
      <c r="F610" s="77" t="str">
        <f t="shared" si="115"/>
        <v>STELLA TAIWO</v>
      </c>
      <c r="G610" s="24" t="s">
        <v>2591</v>
      </c>
      <c r="H610" s="24" t="s">
        <v>1041</v>
      </c>
      <c r="I610" s="24" t="s">
        <v>1041</v>
      </c>
      <c r="J610" s="24" t="s">
        <v>190</v>
      </c>
      <c r="K610" s="24" t="s">
        <v>2234</v>
      </c>
      <c r="L610" s="25">
        <v>43857</v>
      </c>
      <c r="M610" s="25">
        <v>44223</v>
      </c>
      <c r="N610" s="81">
        <f t="shared" si="117"/>
        <v>44223</v>
      </c>
      <c r="O610" s="77" t="str">
        <f t="shared" ca="1" si="118"/>
        <v>Expired</v>
      </c>
      <c r="P610" s="77" t="str" cm="1">
        <f t="array" aca="1" ref="P610" ca="1">_xlfn.IFS((N610-TODAY())&gt;=547,"06 Expires over 18 months",(N610-TODAY())&gt;=365,"05 Expires in 18 months",(N610-TODAY())&gt;=183,"04 Expires in 12 months",(N610-TODAY())&gt;=92,"03 Expires in 6 months",(N610-TODAY())&gt;=31,"02 Expires in 3 months",(N610-TODAY())&gt;=0,"01 Expires in 30 days",(N610-TODAY())&gt;=-31,"01 Expired last 30 days",(N610-TODAY())&gt;=-92,"02 Expired last 3 months",(N610-TODAY())&gt;=-183,"03 Expired last 6 months",(N610-TODAY())&gt;=-365,"04 Expired last 12 months",(N610-TODAY())&gt;=-547,"05 Expired last 18 months",TRUE,"06 Expired over 18 months")</f>
        <v>06 Expired over 18 months</v>
      </c>
      <c r="Q610" s="65">
        <v>2712.5</v>
      </c>
      <c r="R610" s="84">
        <f t="shared" si="120"/>
        <v>2712.5</v>
      </c>
      <c r="S610" s="77" t="str" cm="1">
        <f t="array" ref="S610">_xlfn.IFS(R610&gt;5000000,"Gold",R610&gt;=500000,"Silver",R610&gt;30000,"Bronze",TRUE,"Transactional")</f>
        <v>Transactional</v>
      </c>
      <c r="T610" s="24" t="s">
        <v>54</v>
      </c>
      <c r="U610" s="101" t="s">
        <v>84</v>
      </c>
      <c r="V610" s="101" t="s">
        <v>204</v>
      </c>
      <c r="W610" s="77" t="str">
        <f t="shared" si="116"/>
        <v>No</v>
      </c>
      <c r="X610" s="77" t="str">
        <f>IFERROR(_xlfn.XLOOKUP(J610&amp;"||"&amp;K610,'Mapping Ref.'!$J$2:$J$538,'Mapping Ref.'!$K$2:$K$538),"")</f>
        <v>Childrens &amp; Adults</v>
      </c>
      <c r="Y610" s="77" t="str" cm="1">
        <f t="array" ref="Y610">_xlfn.IFS(R610&gt;2000000,"For Publication",R610&gt;100000,"PID",R610&gt;30000,"RFQ",TRUE,"Transactional")</f>
        <v>Transactional</v>
      </c>
      <c r="Z610" s="24" t="s">
        <v>86</v>
      </c>
      <c r="AA610" s="32">
        <v>12</v>
      </c>
      <c r="AB610" s="24">
        <v>0</v>
      </c>
      <c r="AC610" s="25">
        <v>43857</v>
      </c>
      <c r="AD610" s="24" t="s">
        <v>58</v>
      </c>
      <c r="AE610" s="24"/>
      <c r="AF610" s="24"/>
      <c r="AG610" s="24"/>
      <c r="AH610" s="24" t="s">
        <v>59</v>
      </c>
      <c r="AI610" s="24"/>
      <c r="AJ610" s="24" t="s">
        <v>60</v>
      </c>
      <c r="AK610" s="24"/>
      <c r="AL610" s="24"/>
      <c r="AM610" s="24"/>
      <c r="AN610" s="24"/>
      <c r="AO610" s="24">
        <v>0</v>
      </c>
      <c r="AP610" s="24" t="s">
        <v>60</v>
      </c>
      <c r="AQ610" s="24"/>
      <c r="AR610" s="24"/>
      <c r="AS610" s="89">
        <f t="shared" si="119"/>
        <v>12</v>
      </c>
      <c r="AT610" s="24" t="s">
        <v>2592</v>
      </c>
    </row>
    <row r="611" spans="1:46" x14ac:dyDescent="0.5">
      <c r="A611" s="24">
        <v>682</v>
      </c>
      <c r="B611" s="24"/>
      <c r="C611" s="24" t="s">
        <v>77</v>
      </c>
      <c r="D611" s="24" t="s">
        <v>2593</v>
      </c>
      <c r="E611" s="24" t="s">
        <v>2594</v>
      </c>
      <c r="F611" s="77" t="str">
        <f t="shared" si="115"/>
        <v>BANYARDS CONSULTANT LIMITED</v>
      </c>
      <c r="G611" s="24" t="s">
        <v>2595</v>
      </c>
      <c r="H611" s="24" t="s">
        <v>2596</v>
      </c>
      <c r="I611" s="24" t="s">
        <v>2364</v>
      </c>
      <c r="J611" s="24" t="s">
        <v>107</v>
      </c>
      <c r="K611" s="24" t="s">
        <v>1985</v>
      </c>
      <c r="L611" s="25">
        <v>43731</v>
      </c>
      <c r="M611" s="25">
        <v>44435</v>
      </c>
      <c r="N611" s="81">
        <f t="shared" si="117"/>
        <v>44435</v>
      </c>
      <c r="O611" s="77" t="str">
        <f t="shared" ca="1" si="118"/>
        <v>Expired</v>
      </c>
      <c r="P611" s="77" t="str" cm="1">
        <f t="array" aca="1" ref="P611" ca="1">_xlfn.IFS((N611-TODAY())&gt;=547,"06 Expires over 18 months",(N611-TODAY())&gt;=365,"05 Expires in 18 months",(N611-TODAY())&gt;=183,"04 Expires in 12 months",(N611-TODAY())&gt;=92,"03 Expires in 6 months",(N611-TODAY())&gt;=31,"02 Expires in 3 months",(N611-TODAY())&gt;=0,"01 Expires in 30 days",(N611-TODAY())&gt;=-31,"01 Expired last 30 days",(N611-TODAY())&gt;=-92,"02 Expired last 3 months",(N611-TODAY())&gt;=-183,"03 Expired last 6 months",(N611-TODAY())&gt;=-365,"04 Expired last 12 months",(N611-TODAY())&gt;=-547,"05 Expired last 18 months",TRUE,"06 Expired over 18 months")</f>
        <v>06 Expired over 18 months</v>
      </c>
      <c r="Q611" s="65">
        <v>74999</v>
      </c>
      <c r="R611" s="84">
        <f t="shared" si="120"/>
        <v>143748.08333333334</v>
      </c>
      <c r="S611" s="77" t="str" cm="1">
        <f t="array" ref="S611">_xlfn.IFS(R611&gt;5000000,"Gold",R611&gt;=500000,"Silver",R611&gt;30000,"Bronze",TRUE,"Transactional")</f>
        <v>Bronze</v>
      </c>
      <c r="T611" s="24" t="s">
        <v>54</v>
      </c>
      <c r="U611" s="101" t="s">
        <v>116</v>
      </c>
      <c r="V611" s="101" t="s">
        <v>70</v>
      </c>
      <c r="W611" s="77" t="str">
        <f t="shared" si="116"/>
        <v>No</v>
      </c>
      <c r="X611" s="77" t="str">
        <f>IFERROR(_xlfn.XLOOKUP(J611&amp;"||"&amp;K611,'Mapping Ref.'!$J$2:$J$538,'Mapping Ref.'!$K$2:$K$538),"")</f>
        <v>Construction &amp; Estates</v>
      </c>
      <c r="Y611" s="77" t="str" cm="1">
        <f t="array" ref="Y611">_xlfn.IFS(R611&gt;2000000,"For Publication",R611&gt;100000,"PID",R611&gt;30000,"RFQ",TRUE,"Transactional")</f>
        <v>PID</v>
      </c>
      <c r="Z611" s="24" t="s">
        <v>86</v>
      </c>
      <c r="AA611" s="32">
        <v>23</v>
      </c>
      <c r="AB611" s="24">
        <v>0</v>
      </c>
      <c r="AC611" s="25">
        <v>43857</v>
      </c>
      <c r="AD611" s="24" t="s">
        <v>102</v>
      </c>
      <c r="AE611" s="24">
        <v>0</v>
      </c>
      <c r="AF611" s="24"/>
      <c r="AG611" s="24"/>
      <c r="AH611" s="24" t="s">
        <v>60</v>
      </c>
      <c r="AI611" s="24"/>
      <c r="AJ611" s="24" t="s">
        <v>60</v>
      </c>
      <c r="AK611" s="24"/>
      <c r="AL611" s="24"/>
      <c r="AM611" s="24"/>
      <c r="AN611" s="24"/>
      <c r="AO611" s="24">
        <v>0</v>
      </c>
      <c r="AP611" s="24" t="s">
        <v>60</v>
      </c>
      <c r="AQ611" s="24"/>
      <c r="AR611" s="24"/>
      <c r="AS611" s="89">
        <f t="shared" si="119"/>
        <v>23</v>
      </c>
      <c r="AT611" s="24" t="s">
        <v>2597</v>
      </c>
    </row>
    <row r="612" spans="1:46" x14ac:dyDescent="0.5">
      <c r="A612" s="24">
        <v>683</v>
      </c>
      <c r="B612" s="24"/>
      <c r="C612" s="24" t="s">
        <v>77</v>
      </c>
      <c r="D612" s="24" t="s">
        <v>2598</v>
      </c>
      <c r="E612" s="24" t="s">
        <v>2599</v>
      </c>
      <c r="F612" s="77" t="str">
        <f t="shared" si="115"/>
        <v>CAMPBELL REITH HILL LLP</v>
      </c>
      <c r="G612" s="24" t="s">
        <v>2600</v>
      </c>
      <c r="H612" s="24" t="s">
        <v>2596</v>
      </c>
      <c r="I612" s="24" t="s">
        <v>2596</v>
      </c>
      <c r="J612" s="24" t="s">
        <v>107</v>
      </c>
      <c r="K612" s="24" t="s">
        <v>1985</v>
      </c>
      <c r="L612" s="25">
        <v>43731</v>
      </c>
      <c r="M612" s="25">
        <v>44435</v>
      </c>
      <c r="N612" s="81">
        <f t="shared" si="117"/>
        <v>44435</v>
      </c>
      <c r="O612" s="77" t="str">
        <f t="shared" ca="1" si="118"/>
        <v>Expired</v>
      </c>
      <c r="P612" s="77" t="str" cm="1">
        <f t="array" aca="1" ref="P612" ca="1">_xlfn.IFS((N612-TODAY())&gt;=547,"06 Expires over 18 months",(N612-TODAY())&gt;=365,"05 Expires in 18 months",(N612-TODAY())&gt;=183,"04 Expires in 12 months",(N612-TODAY())&gt;=92,"03 Expires in 6 months",(N612-TODAY())&gt;=31,"02 Expires in 3 months",(N612-TODAY())&gt;=0,"01 Expires in 30 days",(N612-TODAY())&gt;=-31,"01 Expired last 30 days",(N612-TODAY())&gt;=-92,"02 Expired last 3 months",(N612-TODAY())&gt;=-183,"03 Expired last 6 months",(N612-TODAY())&gt;=-365,"04 Expired last 12 months",(N612-TODAY())&gt;=-547,"05 Expired last 18 months",TRUE,"06 Expired over 18 months")</f>
        <v>06 Expired over 18 months</v>
      </c>
      <c r="Q612" s="65">
        <v>74999</v>
      </c>
      <c r="R612" s="84">
        <f t="shared" si="120"/>
        <v>143748.08333333334</v>
      </c>
      <c r="S612" s="77" t="str" cm="1">
        <f t="array" ref="S612">_xlfn.IFS(R612&gt;5000000,"Gold",R612&gt;=500000,"Silver",R612&gt;30000,"Bronze",TRUE,"Transactional")</f>
        <v>Bronze</v>
      </c>
      <c r="T612" s="24" t="s">
        <v>122</v>
      </c>
      <c r="U612" s="101" t="s">
        <v>84</v>
      </c>
      <c r="V612" s="101" t="s">
        <v>727</v>
      </c>
      <c r="W612" s="77" t="str">
        <f t="shared" si="116"/>
        <v>No</v>
      </c>
      <c r="X612" s="77" t="str">
        <f>IFERROR(_xlfn.XLOOKUP(J612&amp;"||"&amp;K612,'Mapping Ref.'!$J$2:$J$538,'Mapping Ref.'!$K$2:$K$538),"")</f>
        <v>Construction &amp; Estates</v>
      </c>
      <c r="Y612" s="77" t="str" cm="1">
        <f t="array" ref="Y612">_xlfn.IFS(R612&gt;2000000,"For Publication",R612&gt;100000,"PID",R612&gt;30000,"RFQ",TRUE,"Transactional")</f>
        <v>PID</v>
      </c>
      <c r="Z612" s="24" t="s">
        <v>86</v>
      </c>
      <c r="AA612" s="32">
        <v>23</v>
      </c>
      <c r="AB612" s="24">
        <v>0</v>
      </c>
      <c r="AC612" s="25">
        <v>43857</v>
      </c>
      <c r="AD612" s="24" t="s">
        <v>102</v>
      </c>
      <c r="AE612" s="24">
        <v>0</v>
      </c>
      <c r="AF612" s="24"/>
      <c r="AG612" s="24"/>
      <c r="AH612" s="24" t="s">
        <v>60</v>
      </c>
      <c r="AI612" s="24"/>
      <c r="AJ612" s="24" t="s">
        <v>60</v>
      </c>
      <c r="AK612" s="24" t="s">
        <v>2601</v>
      </c>
      <c r="AL612" s="24"/>
      <c r="AM612" s="24"/>
      <c r="AN612" s="24"/>
      <c r="AO612" s="24">
        <v>0</v>
      </c>
      <c r="AP612" s="24" t="s">
        <v>60</v>
      </c>
      <c r="AQ612" s="24"/>
      <c r="AR612" s="24"/>
      <c r="AS612" s="89">
        <f t="shared" si="119"/>
        <v>23</v>
      </c>
      <c r="AT612" s="24" t="s">
        <v>2602</v>
      </c>
    </row>
    <row r="613" spans="1:46" x14ac:dyDescent="0.5">
      <c r="A613" s="24">
        <v>684</v>
      </c>
      <c r="B613" s="24"/>
      <c r="C613" s="24"/>
      <c r="D613" s="24" t="s">
        <v>2603</v>
      </c>
      <c r="E613" s="24" t="s">
        <v>2182</v>
      </c>
      <c r="F613" s="77" t="str">
        <f t="shared" si="115"/>
        <v>CAROLYN MORGAN</v>
      </c>
      <c r="G613" s="24" t="s">
        <v>2604</v>
      </c>
      <c r="H613" s="24" t="s">
        <v>1041</v>
      </c>
      <c r="I613" s="24" t="s">
        <v>1041</v>
      </c>
      <c r="J613" s="24" t="s">
        <v>190</v>
      </c>
      <c r="K613" s="24" t="s">
        <v>2234</v>
      </c>
      <c r="L613" s="25">
        <v>43858</v>
      </c>
      <c r="M613" s="25">
        <v>44224</v>
      </c>
      <c r="N613" s="81">
        <f t="shared" si="117"/>
        <v>44224</v>
      </c>
      <c r="O613" s="77" t="str">
        <f t="shared" ca="1" si="118"/>
        <v>Expired</v>
      </c>
      <c r="P613" s="77" t="str" cm="1">
        <f t="array" aca="1" ref="P613" ca="1">_xlfn.IFS((N613-TODAY())&gt;=547,"06 Expires over 18 months",(N613-TODAY())&gt;=365,"05 Expires in 18 months",(N613-TODAY())&gt;=183,"04 Expires in 12 months",(N613-TODAY())&gt;=92,"03 Expires in 6 months",(N613-TODAY())&gt;=31,"02 Expires in 3 months",(N613-TODAY())&gt;=0,"01 Expires in 30 days",(N613-TODAY())&gt;=-31,"01 Expired last 30 days",(N613-TODAY())&gt;=-92,"02 Expired last 3 months",(N613-TODAY())&gt;=-183,"03 Expired last 6 months",(N613-TODAY())&gt;=-365,"04 Expired last 12 months",(N613-TODAY())&gt;=-547,"05 Expired last 18 months",TRUE,"06 Expired over 18 months")</f>
        <v>06 Expired over 18 months</v>
      </c>
      <c r="Q613" s="65">
        <v>4800</v>
      </c>
      <c r="R613" s="84">
        <f t="shared" si="120"/>
        <v>4800</v>
      </c>
      <c r="S613" s="77" t="str" cm="1">
        <f t="array" ref="S613">_xlfn.IFS(R613&gt;5000000,"Gold",R613&gt;=500000,"Silver",R613&gt;30000,"Bronze",TRUE,"Transactional")</f>
        <v>Transactional</v>
      </c>
      <c r="T613" s="24" t="s">
        <v>54</v>
      </c>
      <c r="U613" s="101" t="s">
        <v>84</v>
      </c>
      <c r="V613" s="101" t="s">
        <v>204</v>
      </c>
      <c r="W613" s="77" t="str">
        <f t="shared" si="116"/>
        <v>No</v>
      </c>
      <c r="X613" s="77" t="str">
        <f>IFERROR(_xlfn.XLOOKUP(J613&amp;"||"&amp;K613,'Mapping Ref.'!$J$2:$J$538,'Mapping Ref.'!$K$2:$K$538),"")</f>
        <v>Childrens &amp; Adults</v>
      </c>
      <c r="Y613" s="77" t="str" cm="1">
        <f t="array" ref="Y613">_xlfn.IFS(R613&gt;2000000,"For Publication",R613&gt;100000,"PID",R613&gt;30000,"RFQ",TRUE,"Transactional")</f>
        <v>Transactional</v>
      </c>
      <c r="Z613" s="24" t="s">
        <v>86</v>
      </c>
      <c r="AA613" s="32">
        <v>12</v>
      </c>
      <c r="AB613" s="24">
        <v>0</v>
      </c>
      <c r="AC613" s="25">
        <v>43858</v>
      </c>
      <c r="AD613" s="24" t="s">
        <v>58</v>
      </c>
      <c r="AE613" s="24"/>
      <c r="AF613" s="24"/>
      <c r="AG613" s="24"/>
      <c r="AH613" s="24" t="s">
        <v>59</v>
      </c>
      <c r="AI613" s="24"/>
      <c r="AJ613" s="24" t="s">
        <v>60</v>
      </c>
      <c r="AK613" s="24"/>
      <c r="AL613" s="24"/>
      <c r="AM613" s="24"/>
      <c r="AN613" s="24"/>
      <c r="AO613" s="24">
        <v>0</v>
      </c>
      <c r="AP613" s="24" t="s">
        <v>60</v>
      </c>
      <c r="AQ613" s="24"/>
      <c r="AR613" s="24"/>
      <c r="AS613" s="89">
        <f t="shared" si="119"/>
        <v>12</v>
      </c>
      <c r="AT613" s="24" t="s">
        <v>2605</v>
      </c>
    </row>
    <row r="614" spans="1:46" x14ac:dyDescent="0.5">
      <c r="A614" s="24">
        <v>685</v>
      </c>
      <c r="B614" s="24"/>
      <c r="C614" s="24" t="s">
        <v>77</v>
      </c>
      <c r="D614" s="24" t="s">
        <v>2606</v>
      </c>
      <c r="E614" s="24" t="s">
        <v>2607</v>
      </c>
      <c r="F614" s="77" t="str">
        <f t="shared" si="115"/>
        <v>THE CARIDON FOUNDATION</v>
      </c>
      <c r="G614" s="24" t="s">
        <v>2548</v>
      </c>
      <c r="H614" s="24" t="s">
        <v>2092</v>
      </c>
      <c r="I614" s="24" t="s">
        <v>2549</v>
      </c>
      <c r="J614" s="24" t="s">
        <v>107</v>
      </c>
      <c r="K614" s="24" t="s">
        <v>1638</v>
      </c>
      <c r="L614" s="25">
        <v>43864</v>
      </c>
      <c r="M614" s="25">
        <v>43921</v>
      </c>
      <c r="N614" s="81">
        <f t="shared" si="117"/>
        <v>43921</v>
      </c>
      <c r="O614" s="77" t="str">
        <f t="shared" ca="1" si="118"/>
        <v>Expired</v>
      </c>
      <c r="P614" s="77" t="str" cm="1">
        <f t="array" aca="1" ref="P614" ca="1">_xlfn.IFS((N614-TODAY())&gt;=547,"06 Expires over 18 months",(N614-TODAY())&gt;=365,"05 Expires in 18 months",(N614-TODAY())&gt;=183,"04 Expires in 12 months",(N614-TODAY())&gt;=92,"03 Expires in 6 months",(N614-TODAY())&gt;=31,"02 Expires in 3 months",(N614-TODAY())&gt;=0,"01 Expires in 30 days",(N614-TODAY())&gt;=-31,"01 Expired last 30 days",(N614-TODAY())&gt;=-92,"02 Expired last 3 months",(N614-TODAY())&gt;=-183,"03 Expired last 6 months",(N614-TODAY())&gt;=-365,"04 Expired last 12 months",(N614-TODAY())&gt;=-547,"05 Expired last 18 months",TRUE,"06 Expired over 18 months")</f>
        <v>06 Expired over 18 months</v>
      </c>
      <c r="Q614" s="65">
        <v>10749.99</v>
      </c>
      <c r="R614" s="84">
        <f t="shared" si="120"/>
        <v>10749.99</v>
      </c>
      <c r="S614" s="77" t="str" cm="1">
        <f t="array" ref="S614">_xlfn.IFS(R614&gt;5000000,"Gold",R614&gt;=500000,"Silver",R614&gt;30000,"Bronze",TRUE,"Transactional")</f>
        <v>Transactional</v>
      </c>
      <c r="T614" s="24" t="s">
        <v>54</v>
      </c>
      <c r="U614" s="101" t="s">
        <v>208</v>
      </c>
      <c r="V614" s="101" t="s">
        <v>209</v>
      </c>
      <c r="W614" s="77" t="str">
        <f t="shared" si="116"/>
        <v>No</v>
      </c>
      <c r="X614" s="77" t="str">
        <f>IFERROR(_xlfn.XLOOKUP(J614&amp;"||"&amp;K614,'Mapping Ref.'!$J$2:$J$538,'Mapping Ref.'!$K$2:$K$538),"")</f>
        <v>Construction &amp; Estates</v>
      </c>
      <c r="Y614" s="77" t="str" cm="1">
        <f t="array" ref="Y614">_xlfn.IFS(R614&gt;2000000,"For Publication",R614&gt;100000,"PID",R614&gt;30000,"RFQ",TRUE,"Transactional")</f>
        <v>Transactional</v>
      </c>
      <c r="Z614" s="24" t="s">
        <v>101</v>
      </c>
      <c r="AA614" s="32">
        <v>2</v>
      </c>
      <c r="AB614" s="24">
        <v>0</v>
      </c>
      <c r="AC614" s="25">
        <v>43858</v>
      </c>
      <c r="AD614" s="24" t="s">
        <v>58</v>
      </c>
      <c r="AE614" s="24"/>
      <c r="AF614" s="24"/>
      <c r="AG614" s="24"/>
      <c r="AH614" s="24" t="s">
        <v>59</v>
      </c>
      <c r="AI614" s="24"/>
      <c r="AJ614" s="24" t="s">
        <v>59</v>
      </c>
      <c r="AK614" s="24"/>
      <c r="AL614" s="24"/>
      <c r="AM614" s="24"/>
      <c r="AN614" s="24"/>
      <c r="AO614" s="24"/>
      <c r="AP614" s="24" t="s">
        <v>60</v>
      </c>
      <c r="AQ614" s="24"/>
      <c r="AR614" s="24"/>
      <c r="AS614" s="89">
        <f t="shared" si="119"/>
        <v>1</v>
      </c>
      <c r="AT614" s="24" t="s">
        <v>2550</v>
      </c>
    </row>
    <row r="615" spans="1:46" x14ac:dyDescent="0.5">
      <c r="A615" s="24">
        <v>686</v>
      </c>
      <c r="B615" s="24"/>
      <c r="C615" s="24"/>
      <c r="D615" s="24" t="s">
        <v>2608</v>
      </c>
      <c r="E615" s="24" t="s">
        <v>2609</v>
      </c>
      <c r="F615" s="77" t="str">
        <f t="shared" si="115"/>
        <v>COPLEY CLOSE RESIDENT ASSOCIATION</v>
      </c>
      <c r="G615" s="24" t="s">
        <v>2610</v>
      </c>
      <c r="H615" s="24" t="s">
        <v>2187</v>
      </c>
      <c r="I615" s="24" t="s">
        <v>2187</v>
      </c>
      <c r="J615" s="24" t="s">
        <v>107</v>
      </c>
      <c r="K615" s="24" t="s">
        <v>1593</v>
      </c>
      <c r="L615" s="25">
        <v>43859</v>
      </c>
      <c r="M615" s="25">
        <v>44225</v>
      </c>
      <c r="N615" s="81">
        <f t="shared" si="117"/>
        <v>44225</v>
      </c>
      <c r="O615" s="77" t="str">
        <f t="shared" ca="1" si="118"/>
        <v>Expired</v>
      </c>
      <c r="P615" s="77" t="str" cm="1">
        <f t="array" aca="1" ref="P615" ca="1">_xlfn.IFS((N615-TODAY())&gt;=547,"06 Expires over 18 months",(N615-TODAY())&gt;=365,"05 Expires in 18 months",(N615-TODAY())&gt;=183,"04 Expires in 12 months",(N615-TODAY())&gt;=92,"03 Expires in 6 months",(N615-TODAY())&gt;=31,"02 Expires in 3 months",(N615-TODAY())&gt;=0,"01 Expires in 30 days",(N615-TODAY())&gt;=-31,"01 Expired last 30 days",(N615-TODAY())&gt;=-92,"02 Expired last 3 months",(N615-TODAY())&gt;=-183,"03 Expired last 6 months",(N615-TODAY())&gt;=-365,"04 Expired last 12 months",(N615-TODAY())&gt;=-547,"05 Expired last 18 months",TRUE,"06 Expired over 18 months")</f>
        <v>06 Expired over 18 months</v>
      </c>
      <c r="Q615" s="65">
        <v>1635</v>
      </c>
      <c r="R615" s="84">
        <f t="shared" si="120"/>
        <v>1635</v>
      </c>
      <c r="S615" s="77" t="str" cm="1">
        <f t="array" ref="S615">_xlfn.IFS(R615&gt;5000000,"Gold",R615&gt;=500000,"Silver",R615&gt;30000,"Bronze",TRUE,"Transactional")</f>
        <v>Transactional</v>
      </c>
      <c r="T615" s="24" t="s">
        <v>122</v>
      </c>
      <c r="U615" s="101" t="s">
        <v>455</v>
      </c>
      <c r="V615" s="101" t="s">
        <v>1457</v>
      </c>
      <c r="W615" s="77" t="str">
        <f t="shared" si="116"/>
        <v>No</v>
      </c>
      <c r="X615" s="77" t="str">
        <f>IFERROR(_xlfn.XLOOKUP(J615&amp;"||"&amp;K615,'Mapping Ref.'!$J$2:$J$538,'Mapping Ref.'!$K$2:$K$538),"")</f>
        <v>Construction &amp; Estates</v>
      </c>
      <c r="Y615" s="77" t="str" cm="1">
        <f t="array" ref="Y615">_xlfn.IFS(R615&gt;2000000,"For Publication",R615&gt;100000,"PID",R615&gt;30000,"RFQ",TRUE,"Transactional")</f>
        <v>Transactional</v>
      </c>
      <c r="Z615" s="24" t="s">
        <v>1244</v>
      </c>
      <c r="AA615" s="32">
        <v>12</v>
      </c>
      <c r="AB615" s="24">
        <v>0</v>
      </c>
      <c r="AC615" s="25">
        <v>43859</v>
      </c>
      <c r="AD615" s="24" t="s">
        <v>58</v>
      </c>
      <c r="AE615" s="24"/>
      <c r="AF615" s="24"/>
      <c r="AG615" s="24"/>
      <c r="AH615" s="24" t="s">
        <v>59</v>
      </c>
      <c r="AI615" s="24"/>
      <c r="AJ615" s="24" t="s">
        <v>59</v>
      </c>
      <c r="AK615" s="24"/>
      <c r="AL615" s="24"/>
      <c r="AM615" s="24"/>
      <c r="AN615" s="24"/>
      <c r="AO615" s="24">
        <v>0</v>
      </c>
      <c r="AP615" s="24" t="s">
        <v>60</v>
      </c>
      <c r="AQ615" s="24"/>
      <c r="AR615" s="24"/>
      <c r="AS615" s="89">
        <f t="shared" si="119"/>
        <v>12</v>
      </c>
      <c r="AT615" s="24" t="s">
        <v>2611</v>
      </c>
    </row>
    <row r="616" spans="1:46" x14ac:dyDescent="0.5">
      <c r="A616" s="24">
        <v>687</v>
      </c>
      <c r="B616" s="24"/>
      <c r="C616" s="24" t="s">
        <v>77</v>
      </c>
      <c r="D616" s="24" t="s">
        <v>2612</v>
      </c>
      <c r="E616" s="24" t="s">
        <v>2613</v>
      </c>
      <c r="F616" s="77" t="str">
        <f t="shared" si="115"/>
        <v>BANYARDS CONSULTANT LIMITED</v>
      </c>
      <c r="G616" s="24" t="s">
        <v>2595</v>
      </c>
      <c r="H616" s="24" t="s">
        <v>2596</v>
      </c>
      <c r="I616" s="24" t="s">
        <v>1465</v>
      </c>
      <c r="J616" s="24" t="s">
        <v>107</v>
      </c>
      <c r="K616" s="24" t="s">
        <v>1642</v>
      </c>
      <c r="L616" s="25">
        <v>43864</v>
      </c>
      <c r="M616" s="25">
        <v>44200</v>
      </c>
      <c r="N616" s="81">
        <f t="shared" si="117"/>
        <v>44565</v>
      </c>
      <c r="O616" s="77" t="str">
        <f t="shared" ca="1" si="118"/>
        <v>Expired</v>
      </c>
      <c r="P616" s="77" t="str" cm="1">
        <f t="array" aca="1" ref="P616" ca="1">_xlfn.IFS((N616-TODAY())&gt;=547,"06 Expires over 18 months",(N616-TODAY())&gt;=365,"05 Expires in 18 months",(N616-TODAY())&gt;=183,"04 Expires in 12 months",(N616-TODAY())&gt;=92,"03 Expires in 6 months",(N616-TODAY())&gt;=31,"02 Expires in 3 months",(N616-TODAY())&gt;=0,"01 Expires in 30 days",(N616-TODAY())&gt;=-31,"01 Expired last 30 days",(N616-TODAY())&gt;=-92,"02 Expired last 3 months",(N616-TODAY())&gt;=-183,"03 Expired last 6 months",(N616-TODAY())&gt;=-365,"04 Expired last 12 months",(N616-TODAY())&gt;=-547,"05 Expired last 18 months",TRUE,"06 Expired over 18 months")</f>
        <v>06 Expired over 18 months</v>
      </c>
      <c r="Q616" s="65">
        <v>20000</v>
      </c>
      <c r="R616" s="84">
        <f t="shared" si="120"/>
        <v>38333.333333333336</v>
      </c>
      <c r="S616" s="77" t="str" cm="1">
        <f t="array" ref="S616">_xlfn.IFS(R616&gt;5000000,"Gold",R616&gt;=500000,"Silver",R616&gt;30000,"Bronze",TRUE,"Transactional")</f>
        <v>Bronze</v>
      </c>
      <c r="T616" s="24" t="s">
        <v>54</v>
      </c>
      <c r="U616" s="101" t="s">
        <v>445</v>
      </c>
      <c r="V616" s="101" t="s">
        <v>810</v>
      </c>
      <c r="W616" s="77" t="str">
        <f t="shared" si="116"/>
        <v>Yes</v>
      </c>
      <c r="X616" s="77" t="str">
        <f>IFERROR(_xlfn.XLOOKUP(J616&amp;"||"&amp;K616,'Mapping Ref.'!$J$2:$J$538,'Mapping Ref.'!$K$2:$K$538),"")</f>
        <v>Construction &amp; Estates</v>
      </c>
      <c r="Y616" s="77" t="str" cm="1">
        <f t="array" ref="Y616">_xlfn.IFS(R616&gt;2000000,"For Publication",R616&gt;100000,"PID",R616&gt;30000,"RFQ",TRUE,"Transactional")</f>
        <v>RFQ</v>
      </c>
      <c r="Z616" s="24" t="s">
        <v>86</v>
      </c>
      <c r="AA616" s="32">
        <v>12</v>
      </c>
      <c r="AB616" s="24">
        <v>12</v>
      </c>
      <c r="AC616" s="25">
        <v>43861</v>
      </c>
      <c r="AD616" s="24" t="s">
        <v>58</v>
      </c>
      <c r="AE616" s="24">
        <v>0</v>
      </c>
      <c r="AF616" s="24"/>
      <c r="AG616" s="24"/>
      <c r="AH616" s="24" t="s">
        <v>60</v>
      </c>
      <c r="AI616" s="24"/>
      <c r="AJ616" s="24" t="s">
        <v>60</v>
      </c>
      <c r="AK616" s="24"/>
      <c r="AL616" s="24"/>
      <c r="AM616" s="24"/>
      <c r="AN616" s="24"/>
      <c r="AO616" s="24">
        <v>0</v>
      </c>
      <c r="AP616" s="24" t="s">
        <v>60</v>
      </c>
      <c r="AQ616" s="24"/>
      <c r="AR616" s="24"/>
      <c r="AS616" s="89">
        <f t="shared" si="119"/>
        <v>23</v>
      </c>
      <c r="AT616" s="24" t="s">
        <v>2597</v>
      </c>
    </row>
    <row r="617" spans="1:46" x14ac:dyDescent="0.5">
      <c r="A617" s="24">
        <v>688</v>
      </c>
      <c r="B617" s="24"/>
      <c r="C617" s="24" t="s">
        <v>77</v>
      </c>
      <c r="D617" s="24" t="s">
        <v>1294</v>
      </c>
      <c r="E617" s="24" t="s">
        <v>2614</v>
      </c>
      <c r="F617" s="77" t="str">
        <f t="shared" si="115"/>
        <v>SAADIA LTD T/A 24-7 HEALTHCARE</v>
      </c>
      <c r="G617" s="24" t="s">
        <v>2503</v>
      </c>
      <c r="H617" s="24" t="s">
        <v>2572</v>
      </c>
      <c r="I617" s="24" t="s">
        <v>2572</v>
      </c>
      <c r="J617" s="24" t="s">
        <v>190</v>
      </c>
      <c r="K617" s="24" t="s">
        <v>755</v>
      </c>
      <c r="L617" s="25">
        <v>43864</v>
      </c>
      <c r="M617" s="25">
        <v>44595</v>
      </c>
      <c r="N617" s="81">
        <f t="shared" si="117"/>
        <v>44595</v>
      </c>
      <c r="O617" s="77" t="str">
        <f t="shared" ca="1" si="118"/>
        <v>Expired</v>
      </c>
      <c r="P617" s="77" t="str" cm="1">
        <f t="array" aca="1" ref="P617" ca="1">_xlfn.IFS((N617-TODAY())&gt;=547,"06 Expires over 18 months",(N617-TODAY())&gt;=365,"05 Expires in 18 months",(N617-TODAY())&gt;=183,"04 Expires in 12 months",(N617-TODAY())&gt;=92,"03 Expires in 6 months",(N617-TODAY())&gt;=31,"02 Expires in 3 months",(N617-TODAY())&gt;=0,"01 Expires in 30 days",(N617-TODAY())&gt;=-31,"01 Expired last 30 days",(N617-TODAY())&gt;=-92,"02 Expired last 3 months",(N617-TODAY())&gt;=-183,"03 Expired last 6 months",(N617-TODAY())&gt;=-365,"04 Expired last 12 months",(N617-TODAY())&gt;=-547,"05 Expired last 18 months",TRUE,"06 Expired over 18 months")</f>
        <v>06 Expired over 18 months</v>
      </c>
      <c r="Q617" s="65">
        <v>6000</v>
      </c>
      <c r="R617" s="84">
        <f t="shared" si="120"/>
        <v>12000</v>
      </c>
      <c r="S617" s="77" t="str" cm="1">
        <f t="array" ref="S617">_xlfn.IFS(R617&gt;5000000,"Gold",R617&gt;=500000,"Silver",R617&gt;30000,"Bronze",TRUE,"Transactional")</f>
        <v>Transactional</v>
      </c>
      <c r="T617" s="24" t="s">
        <v>54</v>
      </c>
      <c r="U617" s="101" t="s">
        <v>69</v>
      </c>
      <c r="V617" s="101" t="s">
        <v>1208</v>
      </c>
      <c r="W617" s="77" t="str">
        <f t="shared" si="116"/>
        <v>No</v>
      </c>
      <c r="X617" s="77" t="str">
        <f>IFERROR(_xlfn.XLOOKUP(J617&amp;"||"&amp;K617,'Mapping Ref.'!$J$2:$J$538,'Mapping Ref.'!$K$2:$K$538),"")</f>
        <v>Childrens &amp; Adults</v>
      </c>
      <c r="Y617" s="77" t="str" cm="1">
        <f t="array" ref="Y617">_xlfn.IFS(R617&gt;2000000,"For Publication",R617&gt;100000,"PID",R617&gt;30000,"RFQ",TRUE,"Transactional")</f>
        <v>Transactional</v>
      </c>
      <c r="Z617" s="24" t="s">
        <v>76</v>
      </c>
      <c r="AA617" s="32">
        <v>24</v>
      </c>
      <c r="AB617" s="24">
        <v>0</v>
      </c>
      <c r="AC617" s="25">
        <v>43864</v>
      </c>
      <c r="AD617" s="24" t="s">
        <v>58</v>
      </c>
      <c r="AE617" s="24">
        <v>0</v>
      </c>
      <c r="AF617" s="24"/>
      <c r="AG617" s="24"/>
      <c r="AH617" s="24" t="s">
        <v>60</v>
      </c>
      <c r="AI617" s="24"/>
      <c r="AJ617" s="24" t="s">
        <v>60</v>
      </c>
      <c r="AK617" s="24"/>
      <c r="AL617" s="24"/>
      <c r="AM617" s="24"/>
      <c r="AN617" s="24"/>
      <c r="AO617" s="24">
        <v>0</v>
      </c>
      <c r="AP617" s="24" t="s">
        <v>60</v>
      </c>
      <c r="AQ617" s="24"/>
      <c r="AR617" s="24"/>
      <c r="AS617" s="89">
        <f t="shared" si="119"/>
        <v>24</v>
      </c>
      <c r="AT617" s="24" t="s">
        <v>2505</v>
      </c>
    </row>
    <row r="618" spans="1:46" x14ac:dyDescent="0.5">
      <c r="A618" s="24">
        <v>689</v>
      </c>
      <c r="B618" s="24"/>
      <c r="C618" s="24"/>
      <c r="D618" s="24" t="s">
        <v>2615</v>
      </c>
      <c r="E618" s="24" t="s">
        <v>2616</v>
      </c>
      <c r="F618" s="77" t="str">
        <f t="shared" si="115"/>
        <v>JUDY ANNE WURR</v>
      </c>
      <c r="G618" s="24" t="s">
        <v>2617</v>
      </c>
      <c r="H618" s="24" t="s">
        <v>2618</v>
      </c>
      <c r="I618" s="24" t="s">
        <v>2618</v>
      </c>
      <c r="J618" s="24" t="s">
        <v>190</v>
      </c>
      <c r="K618" s="24" t="s">
        <v>2619</v>
      </c>
      <c r="L618" s="25">
        <v>43864</v>
      </c>
      <c r="M618" s="25">
        <v>44594</v>
      </c>
      <c r="N618" s="81">
        <f t="shared" si="117"/>
        <v>44959</v>
      </c>
      <c r="O618" s="77" t="str">
        <f t="shared" ca="1" si="118"/>
        <v>Expired</v>
      </c>
      <c r="P618" s="77" t="str" cm="1">
        <f t="array" aca="1" ref="P618" ca="1">_xlfn.IFS((N618-TODAY())&gt;=547,"06 Expires over 18 months",(N618-TODAY())&gt;=365,"05 Expires in 18 months",(N618-TODAY())&gt;=183,"04 Expires in 12 months",(N618-TODAY())&gt;=92,"03 Expires in 6 months",(N618-TODAY())&gt;=31,"02 Expires in 3 months",(N618-TODAY())&gt;=0,"01 Expires in 30 days",(N618-TODAY())&gt;=-31,"01 Expired last 30 days",(N618-TODAY())&gt;=-92,"02 Expired last 3 months",(N618-TODAY())&gt;=-183,"03 Expired last 6 months",(N618-TODAY())&gt;=-365,"04 Expired last 12 months",(N618-TODAY())&gt;=-547,"05 Expired last 18 months",TRUE,"06 Expired over 18 months")</f>
        <v>06 Expired over 18 months</v>
      </c>
      <c r="Q618" s="65">
        <v>3000</v>
      </c>
      <c r="R618" s="84">
        <f t="shared" si="120"/>
        <v>8750</v>
      </c>
      <c r="S618" s="77" t="str" cm="1">
        <f t="array" ref="S618">_xlfn.IFS(R618&gt;5000000,"Gold",R618&gt;=500000,"Silver",R618&gt;30000,"Bronze",TRUE,"Transactional")</f>
        <v>Transactional</v>
      </c>
      <c r="T618" s="24" t="s">
        <v>54</v>
      </c>
      <c r="U618" s="101" t="s">
        <v>84</v>
      </c>
      <c r="V618" s="101" t="s">
        <v>214</v>
      </c>
      <c r="W618" s="77" t="str">
        <f t="shared" si="116"/>
        <v>Yes</v>
      </c>
      <c r="X618" s="77" t="str">
        <f>IFERROR(_xlfn.XLOOKUP(J618&amp;"||"&amp;K618,'Mapping Ref.'!$J$2:$J$538,'Mapping Ref.'!$K$2:$K$538),"")</f>
        <v>Childrens &amp; Adults</v>
      </c>
      <c r="Y618" s="77" t="str" cm="1">
        <f t="array" ref="Y618">_xlfn.IFS(R618&gt;2000000,"For Publication",R618&gt;100000,"PID",R618&gt;30000,"RFQ",TRUE,"Transactional")</f>
        <v>Transactional</v>
      </c>
      <c r="Z618" s="24" t="s">
        <v>101</v>
      </c>
      <c r="AA618" s="32">
        <v>24</v>
      </c>
      <c r="AB618" s="24">
        <v>12</v>
      </c>
      <c r="AC618" s="25">
        <v>43864</v>
      </c>
      <c r="AD618" s="24" t="s">
        <v>58</v>
      </c>
      <c r="AE618" s="24"/>
      <c r="AF618" s="24"/>
      <c r="AG618" s="24"/>
      <c r="AH618" s="24" t="s">
        <v>60</v>
      </c>
      <c r="AI618" s="24"/>
      <c r="AJ618" s="24" t="s">
        <v>60</v>
      </c>
      <c r="AK618" s="24"/>
      <c r="AL618" s="24"/>
      <c r="AM618" s="24"/>
      <c r="AN618" s="24"/>
      <c r="AO618" s="24">
        <v>0</v>
      </c>
      <c r="AP618" s="24" t="s">
        <v>60</v>
      </c>
      <c r="AQ618" s="24"/>
      <c r="AR618" s="24"/>
      <c r="AS618" s="89">
        <f t="shared" si="119"/>
        <v>35</v>
      </c>
      <c r="AT618" s="24" t="s">
        <v>2620</v>
      </c>
    </row>
    <row r="619" spans="1:46" x14ac:dyDescent="0.5">
      <c r="A619" s="24">
        <v>690</v>
      </c>
      <c r="B619" s="24"/>
      <c r="C619" s="24"/>
      <c r="D619" s="24" t="s">
        <v>2621</v>
      </c>
      <c r="E619" s="24" t="s">
        <v>2622</v>
      </c>
      <c r="F619" s="77" t="str">
        <f t="shared" si="115"/>
        <v>ALTIA SOLUTIONS LIMITED</v>
      </c>
      <c r="G619" s="24" t="s">
        <v>2623</v>
      </c>
      <c r="H619" s="24" t="s">
        <v>972</v>
      </c>
      <c r="I619" s="24" t="s">
        <v>972</v>
      </c>
      <c r="J619" s="24" t="s">
        <v>107</v>
      </c>
      <c r="K619" s="24" t="s">
        <v>2351</v>
      </c>
      <c r="L619" s="25">
        <v>43862</v>
      </c>
      <c r="M619" s="25">
        <v>44286</v>
      </c>
      <c r="N619" s="81">
        <f t="shared" si="117"/>
        <v>44651</v>
      </c>
      <c r="O619" s="77" t="str">
        <f t="shared" ca="1" si="118"/>
        <v>Expired</v>
      </c>
      <c r="P619" s="77" t="str" cm="1">
        <f t="array" aca="1" ref="P619" ca="1">_xlfn.IFS((N619-TODAY())&gt;=547,"06 Expires over 18 months",(N619-TODAY())&gt;=365,"05 Expires in 18 months",(N619-TODAY())&gt;=183,"04 Expires in 12 months",(N619-TODAY())&gt;=92,"03 Expires in 6 months",(N619-TODAY())&gt;=31,"02 Expires in 3 months",(N619-TODAY())&gt;=0,"01 Expires in 30 days",(N619-TODAY())&gt;=-31,"01 Expired last 30 days",(N619-TODAY())&gt;=-92,"02 Expired last 3 months",(N619-TODAY())&gt;=-183,"03 Expired last 6 months",(N619-TODAY())&gt;=-365,"04 Expired last 12 months",(N619-TODAY())&gt;=-547,"05 Expired last 18 months",TRUE,"06 Expired over 18 months")</f>
        <v>06 Expired over 18 months</v>
      </c>
      <c r="Q619" s="65">
        <v>5095</v>
      </c>
      <c r="R619" s="84">
        <f t="shared" si="120"/>
        <v>10614.583333333334</v>
      </c>
      <c r="S619" s="77" t="str" cm="1">
        <f t="array" ref="S619">_xlfn.IFS(R619&gt;5000000,"Gold",R619&gt;=500000,"Silver",R619&gt;30000,"Bronze",TRUE,"Transactional")</f>
        <v>Transactional</v>
      </c>
      <c r="T619" s="24" t="s">
        <v>54</v>
      </c>
      <c r="U619" s="101" t="s">
        <v>455</v>
      </c>
      <c r="V619" s="101" t="s">
        <v>1457</v>
      </c>
      <c r="W619" s="77" t="str">
        <f t="shared" si="116"/>
        <v>Yes</v>
      </c>
      <c r="X619" s="77" t="str">
        <f>IFERROR(_xlfn.XLOOKUP(J619&amp;"||"&amp;K619,'Mapping Ref.'!$J$2:$J$538,'Mapping Ref.'!$K$2:$K$538),"")</f>
        <v>Construction &amp; Estates</v>
      </c>
      <c r="Y619" s="77" t="str" cm="1">
        <f t="array" ref="Y619">_xlfn.IFS(R619&gt;2000000,"For Publication",R619&gt;100000,"PID",R619&gt;30000,"RFQ",TRUE,"Transactional")</f>
        <v>Transactional</v>
      </c>
      <c r="Z619" s="24" t="s">
        <v>86</v>
      </c>
      <c r="AA619" s="32">
        <v>12</v>
      </c>
      <c r="AB619" s="24">
        <v>12</v>
      </c>
      <c r="AC619" s="25">
        <v>43864</v>
      </c>
      <c r="AD619" s="24" t="s">
        <v>58</v>
      </c>
      <c r="AE619" s="24">
        <v>28620</v>
      </c>
      <c r="AF619" s="24"/>
      <c r="AG619" s="24"/>
      <c r="AH619" s="24" t="s">
        <v>60</v>
      </c>
      <c r="AI619" s="24"/>
      <c r="AJ619" s="24" t="s">
        <v>60</v>
      </c>
      <c r="AK619" s="24" t="s">
        <v>2624</v>
      </c>
      <c r="AL619" s="24"/>
      <c r="AM619" s="24"/>
      <c r="AN619" s="24"/>
      <c r="AO619" s="24">
        <v>0</v>
      </c>
      <c r="AP619" s="24" t="s">
        <v>60</v>
      </c>
      <c r="AQ619" s="24"/>
      <c r="AR619" s="24"/>
      <c r="AS619" s="89">
        <f t="shared" si="119"/>
        <v>25</v>
      </c>
      <c r="AT619" s="24" t="s">
        <v>2621</v>
      </c>
    </row>
    <row r="620" spans="1:46" x14ac:dyDescent="0.5">
      <c r="A620" s="24">
        <v>691</v>
      </c>
      <c r="B620" s="24"/>
      <c r="C620" s="24"/>
      <c r="D620" s="24" t="s">
        <v>2625</v>
      </c>
      <c r="E620" s="24" t="s">
        <v>2626</v>
      </c>
      <c r="F620" s="77" t="str">
        <f t="shared" si="115"/>
        <v>CANTERBURY CHRIST CHURCH UNIVERSITY</v>
      </c>
      <c r="G620" s="24" t="s">
        <v>2627</v>
      </c>
      <c r="H620" s="24" t="s">
        <v>2628</v>
      </c>
      <c r="I620" s="24" t="s">
        <v>1166</v>
      </c>
      <c r="J620" s="24" t="s">
        <v>107</v>
      </c>
      <c r="K620" s="24" t="s">
        <v>172</v>
      </c>
      <c r="L620" s="25">
        <v>43864</v>
      </c>
      <c r="M620" s="25">
        <v>44439</v>
      </c>
      <c r="N620" s="81">
        <f t="shared" si="117"/>
        <v>44530</v>
      </c>
      <c r="O620" s="77" t="str">
        <f t="shared" ca="1" si="118"/>
        <v>Expired</v>
      </c>
      <c r="P620" s="77" t="str" cm="1">
        <f t="array" aca="1" ref="P620" ca="1">_xlfn.IFS((N620-TODAY())&gt;=547,"06 Expires over 18 months",(N620-TODAY())&gt;=365,"05 Expires in 18 months",(N620-TODAY())&gt;=183,"04 Expires in 12 months",(N620-TODAY())&gt;=92,"03 Expires in 6 months",(N620-TODAY())&gt;=31,"02 Expires in 3 months",(N620-TODAY())&gt;=0,"01 Expires in 30 days",(N620-TODAY())&gt;=-31,"01 Expired last 30 days",(N620-TODAY())&gt;=-92,"02 Expired last 3 months",(N620-TODAY())&gt;=-183,"03 Expired last 6 months",(N620-TODAY())&gt;=-365,"04 Expired last 12 months",(N620-TODAY())&gt;=-547,"05 Expired last 18 months",TRUE,"06 Expired over 18 months")</f>
        <v>06 Expired over 18 months</v>
      </c>
      <c r="Q620" s="65">
        <v>2700</v>
      </c>
      <c r="R620" s="84">
        <f t="shared" si="120"/>
        <v>4725</v>
      </c>
      <c r="S620" s="77" t="str" cm="1">
        <f t="array" ref="S620">_xlfn.IFS(R620&gt;5000000,"Gold",R620&gt;=500000,"Silver",R620&gt;30000,"Bronze",TRUE,"Transactional")</f>
        <v>Transactional</v>
      </c>
      <c r="T620" s="24" t="s">
        <v>54</v>
      </c>
      <c r="U620" s="101" t="s">
        <v>84</v>
      </c>
      <c r="V620" s="101" t="s">
        <v>1742</v>
      </c>
      <c r="W620" s="77" t="str">
        <f t="shared" si="116"/>
        <v>Yes</v>
      </c>
      <c r="X620" s="77" t="str">
        <f>IFERROR(_xlfn.XLOOKUP(J620&amp;"||"&amp;K620,'Mapping Ref.'!$J$2:$J$538,'Mapping Ref.'!$K$2:$K$538),"")</f>
        <v>Construction &amp; Estates</v>
      </c>
      <c r="Y620" s="77" t="str" cm="1">
        <f t="array" ref="Y620">_xlfn.IFS(R620&gt;2000000,"For Publication",R620&gt;100000,"PID",R620&gt;30000,"RFQ",TRUE,"Transactional")</f>
        <v>Transactional</v>
      </c>
      <c r="Z620" s="24" t="s">
        <v>86</v>
      </c>
      <c r="AA620" s="32">
        <v>24</v>
      </c>
      <c r="AB620" s="24">
        <v>3</v>
      </c>
      <c r="AC620" s="25">
        <v>43864</v>
      </c>
      <c r="AD620" s="24" t="s">
        <v>58</v>
      </c>
      <c r="AE620" s="24">
        <v>28613</v>
      </c>
      <c r="AF620" s="24"/>
      <c r="AG620" s="24"/>
      <c r="AH620" s="24" t="s">
        <v>60</v>
      </c>
      <c r="AI620" s="24"/>
      <c r="AJ620" s="24" t="s">
        <v>60</v>
      </c>
      <c r="AK620" s="24"/>
      <c r="AL620" s="24"/>
      <c r="AM620" s="24"/>
      <c r="AN620" s="24"/>
      <c r="AO620" s="24"/>
      <c r="AP620" s="24" t="s">
        <v>60</v>
      </c>
      <c r="AQ620" s="24"/>
      <c r="AR620" s="24"/>
      <c r="AS620" s="89">
        <f t="shared" si="119"/>
        <v>21</v>
      </c>
      <c r="AT620" s="24" t="s">
        <v>2629</v>
      </c>
    </row>
    <row r="621" spans="1:46" x14ac:dyDescent="0.5">
      <c r="A621" s="24">
        <v>692</v>
      </c>
      <c r="B621" s="24"/>
      <c r="C621" s="24" t="s">
        <v>77</v>
      </c>
      <c r="D621" s="24" t="s">
        <v>2630</v>
      </c>
      <c r="E621" s="24" t="s">
        <v>2631</v>
      </c>
      <c r="F621" s="77" t="str">
        <f t="shared" si="115"/>
        <v>ARMOUR HART GROUP LTD</v>
      </c>
      <c r="G621" s="24" t="s">
        <v>1927</v>
      </c>
      <c r="H621" s="24" t="s">
        <v>555</v>
      </c>
      <c r="I621" s="24" t="s">
        <v>1349</v>
      </c>
      <c r="J621" s="24" t="s">
        <v>107</v>
      </c>
      <c r="K621" s="24" t="s">
        <v>1350</v>
      </c>
      <c r="L621" s="25">
        <v>43710</v>
      </c>
      <c r="M621" s="25">
        <v>43921</v>
      </c>
      <c r="N621" s="81">
        <f t="shared" si="117"/>
        <v>44104</v>
      </c>
      <c r="O621" s="77" t="str">
        <f t="shared" ca="1" si="118"/>
        <v>Expired</v>
      </c>
      <c r="P621" s="77" t="str" cm="1">
        <f t="array" aca="1" ref="P621" ca="1">_xlfn.IFS((N621-TODAY())&gt;=547,"06 Expires over 18 months",(N621-TODAY())&gt;=365,"05 Expires in 18 months",(N621-TODAY())&gt;=183,"04 Expires in 12 months",(N621-TODAY())&gt;=92,"03 Expires in 6 months",(N621-TODAY())&gt;=31,"02 Expires in 3 months",(N621-TODAY())&gt;=0,"01 Expires in 30 days",(N621-TODAY())&gt;=-31,"01 Expired last 30 days",(N621-TODAY())&gt;=-92,"02 Expired last 3 months",(N621-TODAY())&gt;=-183,"03 Expired last 6 months",(N621-TODAY())&gt;=-365,"04 Expired last 12 months",(N621-TODAY())&gt;=-547,"05 Expired last 18 months",TRUE,"06 Expired over 18 months")</f>
        <v>06 Expired over 18 months</v>
      </c>
      <c r="Q621" s="65">
        <v>53162.28</v>
      </c>
      <c r="R621" s="84">
        <f t="shared" si="120"/>
        <v>53162.28</v>
      </c>
      <c r="S621" s="77" t="str" cm="1">
        <f t="array" ref="S621">_xlfn.IFS(R621&gt;5000000,"Gold",R621&gt;=500000,"Silver",R621&gt;30000,"Bronze",TRUE,"Transactional")</f>
        <v>Bronze</v>
      </c>
      <c r="T621" s="24" t="s">
        <v>122</v>
      </c>
      <c r="U621" s="101" t="s">
        <v>123</v>
      </c>
      <c r="V621" s="101" t="s">
        <v>124</v>
      </c>
      <c r="W621" s="77" t="str">
        <f t="shared" si="116"/>
        <v>Yes</v>
      </c>
      <c r="X621" s="77" t="str">
        <f>IFERROR(_xlfn.XLOOKUP(J621&amp;"||"&amp;K621,'Mapping Ref.'!$J$2:$J$538,'Mapping Ref.'!$K$2:$K$538),"")</f>
        <v>Construction &amp; Estates</v>
      </c>
      <c r="Y621" s="77" t="str" cm="1">
        <f t="array" ref="Y621">_xlfn.IFS(R621&gt;2000000,"For Publication",R621&gt;100000,"PID",R621&gt;30000,"RFQ",TRUE,"Transactional")</f>
        <v>RFQ</v>
      </c>
      <c r="Z621" s="24" t="s">
        <v>71</v>
      </c>
      <c r="AA621" s="32">
        <v>6</v>
      </c>
      <c r="AB621" s="24">
        <v>6</v>
      </c>
      <c r="AC621" s="25">
        <v>43866</v>
      </c>
      <c r="AD621" s="24" t="s">
        <v>102</v>
      </c>
      <c r="AE621" s="24"/>
      <c r="AF621" s="24"/>
      <c r="AG621" s="24"/>
      <c r="AH621" s="24" t="s">
        <v>59</v>
      </c>
      <c r="AI621" s="24"/>
      <c r="AJ621" s="24" t="s">
        <v>60</v>
      </c>
      <c r="AK621" s="24"/>
      <c r="AL621" s="24"/>
      <c r="AM621" s="24"/>
      <c r="AN621" s="24"/>
      <c r="AO621" s="24">
        <v>0</v>
      </c>
      <c r="AP621" s="24" t="s">
        <v>60</v>
      </c>
      <c r="AQ621" s="24"/>
      <c r="AR621" s="24"/>
      <c r="AS621" s="89">
        <f t="shared" si="119"/>
        <v>12</v>
      </c>
      <c r="AT621" s="24" t="s">
        <v>1928</v>
      </c>
    </row>
    <row r="622" spans="1:46" x14ac:dyDescent="0.5">
      <c r="A622" s="24">
        <v>693</v>
      </c>
      <c r="B622" s="24"/>
      <c r="C622" s="24"/>
      <c r="D622" s="24" t="s">
        <v>2632</v>
      </c>
      <c r="E622" s="24" t="s">
        <v>2633</v>
      </c>
      <c r="F622" s="77" t="str">
        <f t="shared" si="115"/>
        <v>EMISPHERE LTD</v>
      </c>
      <c r="G622" s="24" t="s">
        <v>2634</v>
      </c>
      <c r="H622" s="24" t="s">
        <v>2047</v>
      </c>
      <c r="I622" s="24" t="s">
        <v>2047</v>
      </c>
      <c r="J622" s="24" t="s">
        <v>107</v>
      </c>
      <c r="K622" s="24" t="s">
        <v>2048</v>
      </c>
      <c r="L622" s="25">
        <v>43866</v>
      </c>
      <c r="M622" s="25">
        <v>45693</v>
      </c>
      <c r="N622" s="81">
        <f t="shared" si="117"/>
        <v>45693</v>
      </c>
      <c r="O622" s="77" t="str">
        <f t="shared" ca="1" si="118"/>
        <v>Expired</v>
      </c>
      <c r="P622" s="77" t="str" cm="1">
        <f t="array" aca="1" ref="P622" ca="1">_xlfn.IFS((N622-TODAY())&gt;=547,"06 Expires over 18 months",(N622-TODAY())&gt;=365,"05 Expires in 18 months",(N622-TODAY())&gt;=183,"04 Expires in 12 months",(N622-TODAY())&gt;=92,"03 Expires in 6 months",(N622-TODAY())&gt;=31,"02 Expires in 3 months",(N622-TODAY())&gt;=0,"01 Expires in 30 days",(N622-TODAY())&gt;=-31,"01 Expired last 30 days",(N622-TODAY())&gt;=-92,"02 Expired last 3 months",(N622-TODAY())&gt;=-183,"03 Expired last 6 months",(N622-TODAY())&gt;=-365,"04 Expired last 12 months",(N622-TODAY())&gt;=-547,"05 Expired last 18 months",TRUE,"06 Expired over 18 months")</f>
        <v>06 Expired over 18 months</v>
      </c>
      <c r="Q622" s="65">
        <v>30000</v>
      </c>
      <c r="R622" s="84">
        <f t="shared" si="120"/>
        <v>150000</v>
      </c>
      <c r="S622" s="77" t="str" cm="1">
        <f t="array" ref="S622">_xlfn.IFS(R622&gt;5000000,"Gold",R622&gt;=500000,"Silver",R622&gt;30000,"Bronze",TRUE,"Transactional")</f>
        <v>Bronze</v>
      </c>
      <c r="T622" s="24" t="s">
        <v>122</v>
      </c>
      <c r="U622" s="101" t="s">
        <v>99</v>
      </c>
      <c r="V622" s="101" t="s">
        <v>1184</v>
      </c>
      <c r="W622" s="77" t="str">
        <f t="shared" si="116"/>
        <v>No</v>
      </c>
      <c r="X622" s="77" t="str">
        <f>IFERROR(_xlfn.XLOOKUP(J622&amp;"||"&amp;K622,'Mapping Ref.'!$J$2:$J$538,'Mapping Ref.'!$K$2:$K$538),"")</f>
        <v>Construction &amp; Estates</v>
      </c>
      <c r="Y622" s="77" t="str" cm="1">
        <f t="array" ref="Y622">_xlfn.IFS(R622&gt;2000000,"For Publication",R622&gt;100000,"PID",R622&gt;30000,"RFQ",TRUE,"Transactional")</f>
        <v>PID</v>
      </c>
      <c r="Z622" s="24" t="s">
        <v>57</v>
      </c>
      <c r="AA622" s="32">
        <v>12</v>
      </c>
      <c r="AB622" s="24">
        <v>0</v>
      </c>
      <c r="AC622" s="25">
        <v>43866</v>
      </c>
      <c r="AD622" s="24" t="s">
        <v>58</v>
      </c>
      <c r="AE622" s="24"/>
      <c r="AF622" s="24"/>
      <c r="AG622" s="24"/>
      <c r="AH622" s="24" t="s">
        <v>59</v>
      </c>
      <c r="AI622" s="24"/>
      <c r="AJ622" s="24" t="s">
        <v>60</v>
      </c>
      <c r="AK622" s="24"/>
      <c r="AL622" s="24"/>
      <c r="AM622" s="24"/>
      <c r="AN622" s="24"/>
      <c r="AO622" s="24">
        <v>0</v>
      </c>
      <c r="AP622" s="24" t="s">
        <v>60</v>
      </c>
      <c r="AQ622" s="24"/>
      <c r="AR622" s="24"/>
      <c r="AS622" s="89">
        <f t="shared" si="119"/>
        <v>60</v>
      </c>
      <c r="AT622" s="24" t="s">
        <v>2635</v>
      </c>
    </row>
    <row r="623" spans="1:46" x14ac:dyDescent="0.5">
      <c r="A623" s="24">
        <v>694</v>
      </c>
      <c r="B623" s="24"/>
      <c r="C623" s="24" t="s">
        <v>77</v>
      </c>
      <c r="D623" s="24" t="s">
        <v>2636</v>
      </c>
      <c r="E623" s="24" t="s">
        <v>2637</v>
      </c>
      <c r="F623" s="77" t="str">
        <f t="shared" si="115"/>
        <v>BRIDGEHOUSE COMPANY SECRETARIES LTD</v>
      </c>
      <c r="G623" s="24" t="s">
        <v>2636</v>
      </c>
      <c r="H623" s="24" t="s">
        <v>1029</v>
      </c>
      <c r="I623" s="24" t="s">
        <v>1029</v>
      </c>
      <c r="J623" s="24" t="s">
        <v>107</v>
      </c>
      <c r="K623" s="24" t="s">
        <v>2638</v>
      </c>
      <c r="L623" s="25">
        <v>43805</v>
      </c>
      <c r="M623" s="25">
        <v>44170</v>
      </c>
      <c r="N623" s="81">
        <f t="shared" si="117"/>
        <v>44535</v>
      </c>
      <c r="O623" s="77" t="str">
        <f t="shared" ca="1" si="118"/>
        <v>Expired</v>
      </c>
      <c r="P623" s="77" t="str" cm="1">
        <f t="array" aca="1" ref="P623" ca="1">_xlfn.IFS((N623-TODAY())&gt;=547,"06 Expires over 18 months",(N623-TODAY())&gt;=365,"05 Expires in 18 months",(N623-TODAY())&gt;=183,"04 Expires in 12 months",(N623-TODAY())&gt;=92,"03 Expires in 6 months",(N623-TODAY())&gt;=31,"02 Expires in 3 months",(N623-TODAY())&gt;=0,"01 Expires in 30 days",(N623-TODAY())&gt;=-31,"01 Expired last 30 days",(N623-TODAY())&gt;=-92,"02 Expired last 3 months",(N623-TODAY())&gt;=-183,"03 Expired last 6 months",(N623-TODAY())&gt;=-365,"04 Expired last 12 months",(N623-TODAY())&gt;=-547,"05 Expired last 18 months",TRUE,"06 Expired over 18 months")</f>
        <v>06 Expired over 18 months</v>
      </c>
      <c r="Q623" s="65">
        <v>4500</v>
      </c>
      <c r="R623" s="84">
        <f t="shared" si="120"/>
        <v>8625</v>
      </c>
      <c r="S623" s="77" t="str" cm="1">
        <f t="array" ref="S623">_xlfn.IFS(R623&gt;5000000,"Gold",R623&gt;=500000,"Silver",R623&gt;30000,"Bronze",TRUE,"Transactional")</f>
        <v>Transactional</v>
      </c>
      <c r="T623" s="24" t="s">
        <v>54</v>
      </c>
      <c r="U623" s="101" t="s">
        <v>116</v>
      </c>
      <c r="V623" s="101" t="s">
        <v>70</v>
      </c>
      <c r="W623" s="77" t="str">
        <f t="shared" si="116"/>
        <v>Yes</v>
      </c>
      <c r="X623" s="77" t="str">
        <f>IFERROR(_xlfn.XLOOKUP(J623&amp;"||"&amp;K623,'Mapping Ref.'!$J$2:$J$538,'Mapping Ref.'!$K$2:$K$538),"")</f>
        <v>Construction &amp; Estates</v>
      </c>
      <c r="Y623" s="77" t="str" cm="1">
        <f t="array" ref="Y623">_xlfn.IFS(R623&gt;2000000,"For Publication",R623&gt;100000,"PID",R623&gt;30000,"RFQ",TRUE,"Transactional")</f>
        <v>Transactional</v>
      </c>
      <c r="Z623" s="24" t="s">
        <v>101</v>
      </c>
      <c r="AA623" s="32">
        <v>12</v>
      </c>
      <c r="AB623" s="24">
        <v>12</v>
      </c>
      <c r="AC623" s="25">
        <v>43866</v>
      </c>
      <c r="AD623" s="24" t="s">
        <v>102</v>
      </c>
      <c r="AE623" s="24">
        <v>0</v>
      </c>
      <c r="AF623" s="24"/>
      <c r="AG623" s="24"/>
      <c r="AH623" s="24" t="s">
        <v>60</v>
      </c>
      <c r="AI623" s="24"/>
      <c r="AJ623" s="24" t="s">
        <v>60</v>
      </c>
      <c r="AK623" s="24"/>
      <c r="AL623" s="24"/>
      <c r="AM623" s="24"/>
      <c r="AN623" s="24"/>
      <c r="AO623" s="55">
        <v>12000</v>
      </c>
      <c r="AP623" s="24" t="s">
        <v>60</v>
      </c>
      <c r="AQ623" s="24"/>
      <c r="AR623" s="24"/>
      <c r="AS623" s="89">
        <f t="shared" si="119"/>
        <v>23</v>
      </c>
      <c r="AT623" s="24" t="s">
        <v>2639</v>
      </c>
    </row>
    <row r="624" spans="1:46" x14ac:dyDescent="0.5">
      <c r="A624" s="24">
        <v>695</v>
      </c>
      <c r="B624" s="24"/>
      <c r="C624" s="24"/>
      <c r="D624" s="24" t="s">
        <v>2640</v>
      </c>
      <c r="E624" s="24" t="s">
        <v>2641</v>
      </c>
      <c r="F624" s="77" t="str">
        <f t="shared" si="115"/>
        <v>WEBFLEET SOLUTIONS SALES B.V.</v>
      </c>
      <c r="G624" s="24" t="s">
        <v>2640</v>
      </c>
      <c r="H624" s="24" t="s">
        <v>1330</v>
      </c>
      <c r="I624" s="24" t="s">
        <v>1330</v>
      </c>
      <c r="J624" s="24" t="s">
        <v>52</v>
      </c>
      <c r="K624" s="24" t="s">
        <v>1281</v>
      </c>
      <c r="L624" s="25">
        <v>43626</v>
      </c>
      <c r="M624" s="25">
        <v>44357</v>
      </c>
      <c r="N624" s="81">
        <f t="shared" si="117"/>
        <v>44722</v>
      </c>
      <c r="O624" s="77" t="str">
        <f t="shared" ca="1" si="118"/>
        <v>Expired</v>
      </c>
      <c r="P624" s="77" t="str" cm="1">
        <f t="array" aca="1" ref="P624" ca="1">_xlfn.IFS((N624-TODAY())&gt;=547,"06 Expires over 18 months",(N624-TODAY())&gt;=365,"05 Expires in 18 months",(N624-TODAY())&gt;=183,"04 Expires in 12 months",(N624-TODAY())&gt;=92,"03 Expires in 6 months",(N624-TODAY())&gt;=31,"02 Expires in 3 months",(N624-TODAY())&gt;=0,"01 Expires in 30 days",(N624-TODAY())&gt;=-31,"01 Expired last 30 days",(N624-TODAY())&gt;=-92,"02 Expired last 3 months",(N624-TODAY())&gt;=-183,"03 Expired last 6 months",(N624-TODAY())&gt;=-365,"04 Expired last 12 months",(N624-TODAY())&gt;=-547,"05 Expired last 18 months",TRUE,"06 Expired over 18 months")</f>
        <v>06 Expired over 18 months</v>
      </c>
      <c r="Q624" s="65">
        <v>12672</v>
      </c>
      <c r="R624" s="84">
        <f t="shared" si="120"/>
        <v>38016</v>
      </c>
      <c r="S624" s="77" t="str" cm="1">
        <f t="array" ref="S624">_xlfn.IFS(R624&gt;5000000,"Gold",R624&gt;=500000,"Silver",R624&gt;30000,"Bronze",TRUE,"Transactional")</f>
        <v>Bronze</v>
      </c>
      <c r="T624" s="24" t="s">
        <v>54</v>
      </c>
      <c r="U624" s="101" t="s">
        <v>116</v>
      </c>
      <c r="V624" s="101" t="s">
        <v>569</v>
      </c>
      <c r="W624" s="77" t="str">
        <f t="shared" si="116"/>
        <v>Yes</v>
      </c>
      <c r="X624" s="77" t="str">
        <f>IFERROR(_xlfn.XLOOKUP(J624&amp;"||"&amp;K624,'Mapping Ref.'!$J$2:$J$538,'Mapping Ref.'!$K$2:$K$538),"")</f>
        <v>ICT</v>
      </c>
      <c r="Y624" s="77" t="str" cm="1">
        <f t="array" ref="Y624">_xlfn.IFS(R624&gt;2000000,"For Publication",R624&gt;100000,"PID",R624&gt;30000,"RFQ",TRUE,"Transactional")</f>
        <v>RFQ</v>
      </c>
      <c r="Z624" s="24" t="s">
        <v>101</v>
      </c>
      <c r="AA624" s="32">
        <v>24</v>
      </c>
      <c r="AB624" s="24">
        <v>12</v>
      </c>
      <c r="AC624" s="25">
        <v>43867</v>
      </c>
      <c r="AD624" s="24" t="s">
        <v>102</v>
      </c>
      <c r="AE624" s="24"/>
      <c r="AF624" s="24"/>
      <c r="AG624" s="24"/>
      <c r="AH624" s="24" t="s">
        <v>60</v>
      </c>
      <c r="AI624" s="24"/>
      <c r="AJ624" s="24" t="s">
        <v>60</v>
      </c>
      <c r="AK624" s="24" t="s">
        <v>2642</v>
      </c>
      <c r="AL624" s="24"/>
      <c r="AM624" s="24"/>
      <c r="AN624" s="24"/>
      <c r="AO624" s="24">
        <v>0</v>
      </c>
      <c r="AP624" s="24" t="s">
        <v>60</v>
      </c>
      <c r="AQ624" s="24"/>
      <c r="AR624" s="24"/>
      <c r="AS624" s="89">
        <f t="shared" si="119"/>
        <v>36</v>
      </c>
      <c r="AT624" s="24" t="s">
        <v>2643</v>
      </c>
    </row>
    <row r="625" spans="1:46" x14ac:dyDescent="0.5">
      <c r="A625" s="24">
        <v>696</v>
      </c>
      <c r="B625" s="24"/>
      <c r="C625" s="24"/>
      <c r="D625" s="24" t="s">
        <v>2644</v>
      </c>
      <c r="E625" s="24" t="s">
        <v>2645</v>
      </c>
      <c r="F625" s="77" t="str">
        <f t="shared" si="115"/>
        <v>HANWELL COMMUNITY CENTRE CONSORITUM</v>
      </c>
      <c r="G625" s="24" t="s">
        <v>2646</v>
      </c>
      <c r="H625" s="24" t="s">
        <v>2187</v>
      </c>
      <c r="I625" s="24" t="s">
        <v>2187</v>
      </c>
      <c r="J625" s="24" t="s">
        <v>107</v>
      </c>
      <c r="K625" s="24" t="s">
        <v>1593</v>
      </c>
      <c r="L625" s="25">
        <v>43867</v>
      </c>
      <c r="M625" s="25">
        <v>44233</v>
      </c>
      <c r="N625" s="81">
        <f t="shared" si="117"/>
        <v>44233</v>
      </c>
      <c r="O625" s="77" t="str">
        <f t="shared" ca="1" si="118"/>
        <v>Expired</v>
      </c>
      <c r="P625" s="77" t="str" cm="1">
        <f t="array" aca="1" ref="P625" ca="1">_xlfn.IFS((N625-TODAY())&gt;=547,"06 Expires over 18 months",(N625-TODAY())&gt;=365,"05 Expires in 18 months",(N625-TODAY())&gt;=183,"04 Expires in 12 months",(N625-TODAY())&gt;=92,"03 Expires in 6 months",(N625-TODAY())&gt;=31,"02 Expires in 3 months",(N625-TODAY())&gt;=0,"01 Expires in 30 days",(N625-TODAY())&gt;=-31,"01 Expired last 30 days",(N625-TODAY())&gt;=-92,"02 Expired last 3 months",(N625-TODAY())&gt;=-183,"03 Expired last 6 months",(N625-TODAY())&gt;=-365,"04 Expired last 12 months",(N625-TODAY())&gt;=-547,"05 Expired last 18 months",TRUE,"06 Expired over 18 months")</f>
        <v>06 Expired over 18 months</v>
      </c>
      <c r="Q625" s="65">
        <v>300</v>
      </c>
      <c r="R625" s="84">
        <f t="shared" si="120"/>
        <v>300</v>
      </c>
      <c r="S625" s="77" t="str" cm="1">
        <f t="array" ref="S625">_xlfn.IFS(R625&gt;5000000,"Gold",R625&gt;=500000,"Silver",R625&gt;30000,"Bronze",TRUE,"Transactional")</f>
        <v>Transactional</v>
      </c>
      <c r="T625" s="24" t="s">
        <v>54</v>
      </c>
      <c r="U625" s="101" t="s">
        <v>190</v>
      </c>
      <c r="V625" s="101" t="s">
        <v>596</v>
      </c>
      <c r="W625" s="77" t="str">
        <f t="shared" si="116"/>
        <v>No</v>
      </c>
      <c r="X625" s="77" t="str">
        <f>IFERROR(_xlfn.XLOOKUP(J625&amp;"||"&amp;K625,'Mapping Ref.'!$J$2:$J$538,'Mapping Ref.'!$K$2:$K$538),"")</f>
        <v>Construction &amp; Estates</v>
      </c>
      <c r="Y625" s="77" t="str" cm="1">
        <f t="array" ref="Y625">_xlfn.IFS(R625&gt;2000000,"For Publication",R625&gt;100000,"PID",R625&gt;30000,"RFQ",TRUE,"Transactional")</f>
        <v>Transactional</v>
      </c>
      <c r="Z625" s="24" t="s">
        <v>1244</v>
      </c>
      <c r="AA625" s="32">
        <v>12</v>
      </c>
      <c r="AB625" s="24">
        <v>0</v>
      </c>
      <c r="AC625" s="25">
        <v>43867</v>
      </c>
      <c r="AD625" s="24" t="s">
        <v>58</v>
      </c>
      <c r="AE625" s="24"/>
      <c r="AF625" s="24"/>
      <c r="AG625" s="24"/>
      <c r="AH625" s="24" t="s">
        <v>59</v>
      </c>
      <c r="AI625" s="24"/>
      <c r="AJ625" s="24" t="s">
        <v>59</v>
      </c>
      <c r="AK625" s="24"/>
      <c r="AL625" s="24"/>
      <c r="AM625" s="24"/>
      <c r="AN625" s="24"/>
      <c r="AO625" s="24">
        <v>0</v>
      </c>
      <c r="AP625" s="24" t="s">
        <v>60</v>
      </c>
      <c r="AQ625" s="24"/>
      <c r="AR625" s="24"/>
      <c r="AS625" s="89">
        <f t="shared" si="119"/>
        <v>12</v>
      </c>
      <c r="AT625" s="24" t="s">
        <v>2647</v>
      </c>
    </row>
    <row r="626" spans="1:46" x14ac:dyDescent="0.5">
      <c r="A626" s="24">
        <v>697</v>
      </c>
      <c r="B626" s="24"/>
      <c r="C626" s="24"/>
      <c r="D626" s="24" t="s">
        <v>2648</v>
      </c>
      <c r="E626" s="24" t="s">
        <v>2649</v>
      </c>
      <c r="F626" s="77" t="str">
        <f t="shared" si="115"/>
        <v>MCDONALD WATER STORAGE</v>
      </c>
      <c r="G626" s="24" t="s">
        <v>2650</v>
      </c>
      <c r="H626" s="24" t="s">
        <v>1794</v>
      </c>
      <c r="I626" s="24" t="s">
        <v>1465</v>
      </c>
      <c r="J626" s="24" t="s">
        <v>107</v>
      </c>
      <c r="K626" s="24" t="s">
        <v>1397</v>
      </c>
      <c r="L626" s="25">
        <v>43864</v>
      </c>
      <c r="M626" s="25">
        <v>44592</v>
      </c>
      <c r="N626" s="81">
        <f t="shared" si="117"/>
        <v>45322</v>
      </c>
      <c r="O626" s="77" t="str">
        <f t="shared" ca="1" si="118"/>
        <v>Expired</v>
      </c>
      <c r="P626" s="77" t="str" cm="1">
        <f t="array" aca="1" ref="P626" ca="1">_xlfn.IFS((N626-TODAY())&gt;=547,"06 Expires over 18 months",(N626-TODAY())&gt;=365,"05 Expires in 18 months",(N626-TODAY())&gt;=183,"04 Expires in 12 months",(N626-TODAY())&gt;=92,"03 Expires in 6 months",(N626-TODAY())&gt;=31,"02 Expires in 3 months",(N626-TODAY())&gt;=0,"01 Expires in 30 days",(N626-TODAY())&gt;=-31,"01 Expired last 30 days",(N626-TODAY())&gt;=-92,"02 Expired last 3 months",(N626-TODAY())&gt;=-183,"03 Expired last 6 months",(N626-TODAY())&gt;=-365,"04 Expired last 12 months",(N626-TODAY())&gt;=-547,"05 Expired last 18 months",TRUE,"06 Expired over 18 months")</f>
        <v>06 Expired over 18 months</v>
      </c>
      <c r="Q626" s="65">
        <v>170000</v>
      </c>
      <c r="R626" s="84">
        <f t="shared" si="120"/>
        <v>665833.33333333337</v>
      </c>
      <c r="S626" s="77" t="str" cm="1">
        <f t="array" ref="S626">_xlfn.IFS(R626&gt;5000000,"Gold",R626&gt;=500000,"Silver",R626&gt;30000,"Bronze",TRUE,"Transactional")</f>
        <v>Silver</v>
      </c>
      <c r="T626" s="24" t="s">
        <v>54</v>
      </c>
      <c r="U626" s="101" t="s">
        <v>123</v>
      </c>
      <c r="V626" s="101" t="s">
        <v>1686</v>
      </c>
      <c r="W626" s="77" t="str">
        <f t="shared" si="116"/>
        <v>Yes</v>
      </c>
      <c r="X626" s="77" t="str">
        <f>IFERROR(_xlfn.XLOOKUP(J626&amp;"||"&amp;K626,'Mapping Ref.'!$J$2:$J$538,'Mapping Ref.'!$K$2:$K$538),"")</f>
        <v>Construction &amp; Estates</v>
      </c>
      <c r="Y626" s="77" t="str" cm="1">
        <f t="array" ref="Y626">_xlfn.IFS(R626&gt;2000000,"For Publication",R626&gt;100000,"PID",R626&gt;30000,"RFQ",TRUE,"Transactional")</f>
        <v>PID</v>
      </c>
      <c r="Z626" s="24" t="s">
        <v>86</v>
      </c>
      <c r="AA626" s="32">
        <v>24</v>
      </c>
      <c r="AB626" s="24">
        <v>24</v>
      </c>
      <c r="AC626" s="25">
        <v>43868</v>
      </c>
      <c r="AD626" s="24" t="s">
        <v>58</v>
      </c>
      <c r="AE626" s="24">
        <v>0</v>
      </c>
      <c r="AF626" s="24"/>
      <c r="AG626" s="24"/>
      <c r="AH626" s="24" t="s">
        <v>60</v>
      </c>
      <c r="AI626" s="24"/>
      <c r="AJ626" s="24" t="s">
        <v>60</v>
      </c>
      <c r="AK626" s="24" t="s">
        <v>2651</v>
      </c>
      <c r="AL626" s="24"/>
      <c r="AM626" s="24"/>
      <c r="AN626" s="24"/>
      <c r="AO626" s="24">
        <v>0</v>
      </c>
      <c r="AP626" s="24" t="s">
        <v>60</v>
      </c>
      <c r="AQ626" s="24"/>
      <c r="AR626" s="24"/>
      <c r="AS626" s="89">
        <f t="shared" si="119"/>
        <v>47</v>
      </c>
      <c r="AT626" s="24" t="s">
        <v>2652</v>
      </c>
    </row>
    <row r="627" spans="1:46" x14ac:dyDescent="0.5">
      <c r="A627" s="24">
        <v>698</v>
      </c>
      <c r="B627" s="24"/>
      <c r="C627" s="24"/>
      <c r="D627" s="24" t="s">
        <v>2653</v>
      </c>
      <c r="E627" s="24" t="s">
        <v>2654</v>
      </c>
      <c r="F627" s="77" t="str">
        <f t="shared" si="115"/>
        <v>KDS SOLUTIONS LTD</v>
      </c>
      <c r="G627" s="24" t="s">
        <v>2655</v>
      </c>
      <c r="H627" s="24" t="s">
        <v>1794</v>
      </c>
      <c r="I627" s="24" t="s">
        <v>1465</v>
      </c>
      <c r="J627" s="24" t="s">
        <v>107</v>
      </c>
      <c r="K627" s="24" t="s">
        <v>1397</v>
      </c>
      <c r="L627" s="25">
        <v>43864</v>
      </c>
      <c r="M627" s="25">
        <v>44592</v>
      </c>
      <c r="N627" s="81">
        <f t="shared" si="117"/>
        <v>45322</v>
      </c>
      <c r="O627" s="77" t="str">
        <f t="shared" ca="1" si="118"/>
        <v>Expired</v>
      </c>
      <c r="P627" s="77" t="str" cm="1">
        <f t="array" aca="1" ref="P627" ca="1">_xlfn.IFS((N627-TODAY())&gt;=547,"06 Expires over 18 months",(N627-TODAY())&gt;=365,"05 Expires in 18 months",(N627-TODAY())&gt;=183,"04 Expires in 12 months",(N627-TODAY())&gt;=92,"03 Expires in 6 months",(N627-TODAY())&gt;=31,"02 Expires in 3 months",(N627-TODAY())&gt;=0,"01 Expires in 30 days",(N627-TODAY())&gt;=-31,"01 Expired last 30 days",(N627-TODAY())&gt;=-92,"02 Expired last 3 months",(N627-TODAY())&gt;=-183,"03 Expired last 6 months",(N627-TODAY())&gt;=-365,"04 Expired last 12 months",(N627-TODAY())&gt;=-547,"05 Expired last 18 months",TRUE,"06 Expired over 18 months")</f>
        <v>06 Expired over 18 months</v>
      </c>
      <c r="Q627" s="65">
        <v>170000</v>
      </c>
      <c r="R627" s="84">
        <f t="shared" si="120"/>
        <v>665833.33333333337</v>
      </c>
      <c r="S627" s="77" t="str" cm="1">
        <f t="array" ref="S627">_xlfn.IFS(R627&gt;5000000,"Gold",R627&gt;=500000,"Silver",R627&gt;30000,"Bronze",TRUE,"Transactional")</f>
        <v>Silver</v>
      </c>
      <c r="T627" s="24" t="s">
        <v>122</v>
      </c>
      <c r="U627" s="101" t="s">
        <v>69</v>
      </c>
      <c r="V627" s="101" t="s">
        <v>983</v>
      </c>
      <c r="W627" s="77" t="str">
        <f t="shared" si="116"/>
        <v>Yes</v>
      </c>
      <c r="X627" s="77" t="str">
        <f>IFERROR(_xlfn.XLOOKUP(J627&amp;"||"&amp;K627,'Mapping Ref.'!$J$2:$J$538,'Mapping Ref.'!$K$2:$K$538),"")</f>
        <v>Construction &amp; Estates</v>
      </c>
      <c r="Y627" s="77" t="str" cm="1">
        <f t="array" ref="Y627">_xlfn.IFS(R627&gt;2000000,"For Publication",R627&gt;100000,"PID",R627&gt;30000,"RFQ",TRUE,"Transactional")</f>
        <v>PID</v>
      </c>
      <c r="Z627" s="24" t="s">
        <v>86</v>
      </c>
      <c r="AA627" s="32">
        <v>24</v>
      </c>
      <c r="AB627" s="24">
        <v>24</v>
      </c>
      <c r="AC627" s="25">
        <v>43868</v>
      </c>
      <c r="AD627" s="24" t="s">
        <v>58</v>
      </c>
      <c r="AE627" s="24">
        <v>0</v>
      </c>
      <c r="AF627" s="24"/>
      <c r="AG627" s="24"/>
      <c r="AH627" s="24" t="s">
        <v>60</v>
      </c>
      <c r="AI627" s="24"/>
      <c r="AJ627" s="24" t="s">
        <v>60</v>
      </c>
      <c r="AK627" s="24"/>
      <c r="AL627" s="24"/>
      <c r="AM627" s="24"/>
      <c r="AN627" s="24"/>
      <c r="AO627" s="24">
        <v>0</v>
      </c>
      <c r="AP627" s="24" t="s">
        <v>60</v>
      </c>
      <c r="AQ627" s="24"/>
      <c r="AR627" s="24"/>
      <c r="AS627" s="89">
        <f t="shared" si="119"/>
        <v>47</v>
      </c>
      <c r="AT627" s="24" t="s">
        <v>2656</v>
      </c>
    </row>
    <row r="628" spans="1:46" x14ac:dyDescent="0.5">
      <c r="A628" s="24">
        <v>699</v>
      </c>
      <c r="B628" s="24"/>
      <c r="C628" s="24"/>
      <c r="D628" s="24" t="s">
        <v>2657</v>
      </c>
      <c r="E628" s="24" t="s">
        <v>2658</v>
      </c>
      <c r="F628" s="77" t="str">
        <f t="shared" si="115"/>
        <v>COSMUR CONSTRUCTION LONDON LTD</v>
      </c>
      <c r="G628" s="24" t="s">
        <v>2659</v>
      </c>
      <c r="H628" s="24" t="s">
        <v>2596</v>
      </c>
      <c r="I628" s="24" t="s">
        <v>2364</v>
      </c>
      <c r="J628" s="24" t="s">
        <v>107</v>
      </c>
      <c r="K628" s="24" t="s">
        <v>1985</v>
      </c>
      <c r="L628" s="25">
        <v>43871</v>
      </c>
      <c r="M628" s="25">
        <v>44081</v>
      </c>
      <c r="N628" s="81">
        <f t="shared" si="117"/>
        <v>44081</v>
      </c>
      <c r="O628" s="77" t="str">
        <f t="shared" ca="1" si="118"/>
        <v>Expired</v>
      </c>
      <c r="P628" s="77" t="str" cm="1">
        <f t="array" aca="1" ref="P628" ca="1">_xlfn.IFS((N628-TODAY())&gt;=547,"06 Expires over 18 months",(N628-TODAY())&gt;=365,"05 Expires in 18 months",(N628-TODAY())&gt;=183,"04 Expires in 12 months",(N628-TODAY())&gt;=92,"03 Expires in 6 months",(N628-TODAY())&gt;=31,"02 Expires in 3 months",(N628-TODAY())&gt;=0,"01 Expires in 30 days",(N628-TODAY())&gt;=-31,"01 Expired last 30 days",(N628-TODAY())&gt;=-92,"02 Expired last 3 months",(N628-TODAY())&gt;=-183,"03 Expired last 6 months",(N628-TODAY())&gt;=-365,"04 Expired last 12 months",(N628-TODAY())&gt;=-547,"05 Expired last 18 months",TRUE,"06 Expired over 18 months")</f>
        <v>06 Expired over 18 months</v>
      </c>
      <c r="Q628" s="65">
        <v>3034387</v>
      </c>
      <c r="R628" s="84">
        <f t="shared" si="120"/>
        <v>3034387</v>
      </c>
      <c r="S628" s="77" t="str" cm="1">
        <f t="array" ref="S628">_xlfn.IFS(R628&gt;5000000,"Gold",R628&gt;=500000,"Silver",R628&gt;30000,"Bronze",TRUE,"Transactional")</f>
        <v>Silver</v>
      </c>
      <c r="T628" s="24" t="s">
        <v>122</v>
      </c>
      <c r="U628" s="101" t="s">
        <v>123</v>
      </c>
      <c r="V628" s="101" t="s">
        <v>124</v>
      </c>
      <c r="W628" s="77" t="str">
        <f t="shared" si="116"/>
        <v>No</v>
      </c>
      <c r="X628" s="77" t="str">
        <f>IFERROR(_xlfn.XLOOKUP(J628&amp;"||"&amp;K628,'Mapping Ref.'!$J$2:$J$538,'Mapping Ref.'!$K$2:$K$538),"")</f>
        <v>Construction &amp; Estates</v>
      </c>
      <c r="Y628" s="77" t="str" cm="1">
        <f t="array" ref="Y628">_xlfn.IFS(R628&gt;2000000,"For Publication",R628&gt;100000,"PID",R628&gt;30000,"RFQ",TRUE,"Transactional")</f>
        <v>For Publication</v>
      </c>
      <c r="Z628" s="24" t="s">
        <v>57</v>
      </c>
      <c r="AA628" s="32">
        <v>20</v>
      </c>
      <c r="AB628" s="24">
        <v>0</v>
      </c>
      <c r="AC628" s="25">
        <v>43868</v>
      </c>
      <c r="AD628" s="24" t="s">
        <v>102</v>
      </c>
      <c r="AE628" s="24"/>
      <c r="AF628" s="24"/>
      <c r="AG628" s="24"/>
      <c r="AH628" s="24" t="s">
        <v>60</v>
      </c>
      <c r="AI628" s="24"/>
      <c r="AJ628" s="24" t="s">
        <v>60</v>
      </c>
      <c r="AK628" s="24"/>
      <c r="AL628" s="24"/>
      <c r="AM628" s="24"/>
      <c r="AN628" s="24"/>
      <c r="AO628" s="24"/>
      <c r="AP628" s="24" t="s">
        <v>60</v>
      </c>
      <c r="AQ628" s="24"/>
      <c r="AR628" s="24"/>
      <c r="AS628" s="89">
        <f t="shared" si="119"/>
        <v>6</v>
      </c>
      <c r="AT628" s="24" t="s">
        <v>2660</v>
      </c>
    </row>
    <row r="629" spans="1:46" x14ac:dyDescent="0.5">
      <c r="A629" s="24">
        <v>700</v>
      </c>
      <c r="B629" s="24"/>
      <c r="C629" s="24"/>
      <c r="D629" s="24" t="s">
        <v>2661</v>
      </c>
      <c r="E629" s="24" t="s">
        <v>2662</v>
      </c>
      <c r="F629" s="77" t="str">
        <f t="shared" si="115"/>
        <v>SOUTHALL TRANSITION TOWN T/A SOUTHALL TRANSITION TOWN INITIATIVE</v>
      </c>
      <c r="G629" s="24" t="s">
        <v>2663</v>
      </c>
      <c r="H629" s="24" t="s">
        <v>2187</v>
      </c>
      <c r="I629" s="24" t="s">
        <v>2187</v>
      </c>
      <c r="J629" s="24" t="s">
        <v>107</v>
      </c>
      <c r="K629" s="24" t="s">
        <v>1593</v>
      </c>
      <c r="L629" s="25">
        <v>43871</v>
      </c>
      <c r="M629" s="25">
        <v>44237</v>
      </c>
      <c r="N629" s="81">
        <f t="shared" si="117"/>
        <v>44237</v>
      </c>
      <c r="O629" s="77" t="str">
        <f t="shared" ca="1" si="118"/>
        <v>Expired</v>
      </c>
      <c r="P629" s="77" t="str" cm="1">
        <f t="array" aca="1" ref="P629" ca="1">_xlfn.IFS((N629-TODAY())&gt;=547,"06 Expires over 18 months",(N629-TODAY())&gt;=365,"05 Expires in 18 months",(N629-TODAY())&gt;=183,"04 Expires in 12 months",(N629-TODAY())&gt;=92,"03 Expires in 6 months",(N629-TODAY())&gt;=31,"02 Expires in 3 months",(N629-TODAY())&gt;=0,"01 Expires in 30 days",(N629-TODAY())&gt;=-31,"01 Expired last 30 days",(N629-TODAY())&gt;=-92,"02 Expired last 3 months",(N629-TODAY())&gt;=-183,"03 Expired last 6 months",(N629-TODAY())&gt;=-365,"04 Expired last 12 months",(N629-TODAY())&gt;=-547,"05 Expired last 18 months",TRUE,"06 Expired over 18 months")</f>
        <v>06 Expired over 18 months</v>
      </c>
      <c r="Q629" s="65">
        <v>600</v>
      </c>
      <c r="R629" s="84">
        <f t="shared" si="120"/>
        <v>600</v>
      </c>
      <c r="S629" s="77" t="str" cm="1">
        <f t="array" ref="S629">_xlfn.IFS(R629&gt;5000000,"Gold",R629&gt;=500000,"Silver",R629&gt;30000,"Bronze",TRUE,"Transactional")</f>
        <v>Transactional</v>
      </c>
      <c r="T629" s="24" t="s">
        <v>54</v>
      </c>
      <c r="U629" s="101" t="s">
        <v>455</v>
      </c>
      <c r="V629" s="101" t="s">
        <v>1457</v>
      </c>
      <c r="W629" s="77" t="str">
        <f t="shared" si="116"/>
        <v>No</v>
      </c>
      <c r="X629" s="77" t="str">
        <f>IFERROR(_xlfn.XLOOKUP(J629&amp;"||"&amp;K629,'Mapping Ref.'!$J$2:$J$538,'Mapping Ref.'!$K$2:$K$538),"")</f>
        <v>Construction &amp; Estates</v>
      </c>
      <c r="Y629" s="77" t="str" cm="1">
        <f t="array" ref="Y629">_xlfn.IFS(R629&gt;2000000,"For Publication",R629&gt;100000,"PID",R629&gt;30000,"RFQ",TRUE,"Transactional")</f>
        <v>Transactional</v>
      </c>
      <c r="Z629" s="24" t="s">
        <v>1244</v>
      </c>
      <c r="AA629" s="32">
        <v>12</v>
      </c>
      <c r="AB629" s="24">
        <v>0</v>
      </c>
      <c r="AC629" s="25">
        <v>43871</v>
      </c>
      <c r="AD629" s="24" t="s">
        <v>58</v>
      </c>
      <c r="AE629" s="24"/>
      <c r="AF629" s="24"/>
      <c r="AG629" s="24"/>
      <c r="AH629" s="24" t="s">
        <v>59</v>
      </c>
      <c r="AI629" s="24"/>
      <c r="AJ629" s="24" t="s">
        <v>59</v>
      </c>
      <c r="AK629" s="24"/>
      <c r="AL629" s="24"/>
      <c r="AM629" s="24"/>
      <c r="AN629" s="24"/>
      <c r="AO629" s="24">
        <v>0</v>
      </c>
      <c r="AP629" s="24" t="s">
        <v>60</v>
      </c>
      <c r="AQ629" s="24"/>
      <c r="AR629" s="24"/>
      <c r="AS629" s="89">
        <f t="shared" si="119"/>
        <v>12</v>
      </c>
      <c r="AT629" s="24" t="s">
        <v>2664</v>
      </c>
    </row>
    <row r="630" spans="1:46" x14ac:dyDescent="0.5">
      <c r="A630" s="24">
        <v>701</v>
      </c>
      <c r="B630" s="24"/>
      <c r="C630" s="24"/>
      <c r="D630" s="24" t="s">
        <v>2665</v>
      </c>
      <c r="E630" s="24" t="s">
        <v>2666</v>
      </c>
      <c r="F630" s="77" t="str">
        <f t="shared" si="115"/>
        <v>CLEVELAND CABLE COMPANY LTD</v>
      </c>
      <c r="G630" s="24" t="s">
        <v>2665</v>
      </c>
      <c r="H630" s="24" t="s">
        <v>1794</v>
      </c>
      <c r="I630" s="24" t="s">
        <v>1465</v>
      </c>
      <c r="J630" s="24" t="s">
        <v>107</v>
      </c>
      <c r="K630" s="24" t="s">
        <v>1909</v>
      </c>
      <c r="L630" s="25">
        <v>43864</v>
      </c>
      <c r="M630" s="25">
        <v>44592</v>
      </c>
      <c r="N630" s="81">
        <f t="shared" si="117"/>
        <v>44957</v>
      </c>
      <c r="O630" s="77" t="str">
        <f t="shared" ca="1" si="118"/>
        <v>Expired</v>
      </c>
      <c r="P630" s="77" t="str" cm="1">
        <f t="array" aca="1" ref="P630" ca="1">_xlfn.IFS((N630-TODAY())&gt;=547,"06 Expires over 18 months",(N630-TODAY())&gt;=365,"05 Expires in 18 months",(N630-TODAY())&gt;=183,"04 Expires in 12 months",(N630-TODAY())&gt;=92,"03 Expires in 6 months",(N630-TODAY())&gt;=31,"02 Expires in 3 months",(N630-TODAY())&gt;=0,"01 Expires in 30 days",(N630-TODAY())&gt;=-31,"01 Expired last 30 days",(N630-TODAY())&gt;=-92,"02 Expired last 3 months",(N630-TODAY())&gt;=-183,"03 Expired last 6 months",(N630-TODAY())&gt;=-365,"04 Expired last 12 months",(N630-TODAY())&gt;=-547,"05 Expired last 18 months",TRUE,"06 Expired over 18 months")</f>
        <v>06 Expired over 18 months</v>
      </c>
      <c r="Q630" s="65">
        <v>170000</v>
      </c>
      <c r="R630" s="84">
        <f t="shared" si="120"/>
        <v>495833.33333333331</v>
      </c>
      <c r="S630" s="77" t="str" cm="1">
        <f t="array" ref="S630">_xlfn.IFS(R630&gt;5000000,"Gold",R630&gt;=500000,"Silver",R630&gt;30000,"Bronze",TRUE,"Transactional")</f>
        <v>Bronze</v>
      </c>
      <c r="T630" s="24" t="s">
        <v>122</v>
      </c>
      <c r="U630" s="101" t="s">
        <v>123</v>
      </c>
      <c r="V630" s="101" t="s">
        <v>1686</v>
      </c>
      <c r="W630" s="77" t="str">
        <f t="shared" si="116"/>
        <v>Yes</v>
      </c>
      <c r="X630" s="77" t="str">
        <f>IFERROR(_xlfn.XLOOKUP(J630&amp;"||"&amp;K630,'Mapping Ref.'!$J$2:$J$538,'Mapping Ref.'!$K$2:$K$538),"")</f>
        <v>Construction &amp; Estates</v>
      </c>
      <c r="Y630" s="77" t="str" cm="1">
        <f t="array" ref="Y630">_xlfn.IFS(R630&gt;2000000,"For Publication",R630&gt;100000,"PID",R630&gt;30000,"RFQ",TRUE,"Transactional")</f>
        <v>PID</v>
      </c>
      <c r="Z630" s="24" t="s">
        <v>86</v>
      </c>
      <c r="AA630" s="32">
        <v>12</v>
      </c>
      <c r="AB630" s="24">
        <v>12</v>
      </c>
      <c r="AC630" s="25">
        <v>43871</v>
      </c>
      <c r="AD630" s="24" t="s">
        <v>58</v>
      </c>
      <c r="AE630" s="24">
        <v>0</v>
      </c>
      <c r="AF630" s="24"/>
      <c r="AG630" s="24"/>
      <c r="AH630" s="24" t="s">
        <v>60</v>
      </c>
      <c r="AI630" s="24"/>
      <c r="AJ630" s="24" t="s">
        <v>60</v>
      </c>
      <c r="AK630" s="24"/>
      <c r="AL630" s="24"/>
      <c r="AM630" s="24"/>
      <c r="AN630" s="24"/>
      <c r="AO630" s="24">
        <v>0</v>
      </c>
      <c r="AP630" s="24" t="s">
        <v>60</v>
      </c>
      <c r="AQ630" s="24"/>
      <c r="AR630" s="24"/>
      <c r="AS630" s="89">
        <f t="shared" si="119"/>
        <v>35</v>
      </c>
      <c r="AT630" s="24" t="s">
        <v>2667</v>
      </c>
    </row>
    <row r="631" spans="1:46" x14ac:dyDescent="0.5">
      <c r="A631" s="24">
        <v>702</v>
      </c>
      <c r="B631" s="24"/>
      <c r="C631" s="24"/>
      <c r="D631" s="24" t="s">
        <v>2668</v>
      </c>
      <c r="E631" s="24" t="s">
        <v>2669</v>
      </c>
      <c r="F631" s="77" t="str">
        <f t="shared" si="115"/>
        <v>Ansell Lighting</v>
      </c>
      <c r="G631" s="24" t="s">
        <v>2668</v>
      </c>
      <c r="H631" s="24" t="s">
        <v>1794</v>
      </c>
      <c r="I631" s="24" t="s">
        <v>1465</v>
      </c>
      <c r="J631" s="24" t="s">
        <v>107</v>
      </c>
      <c r="K631" s="24" t="s">
        <v>1909</v>
      </c>
      <c r="L631" s="25">
        <v>43864</v>
      </c>
      <c r="M631" s="25">
        <v>44592</v>
      </c>
      <c r="N631" s="81">
        <f t="shared" si="117"/>
        <v>44957</v>
      </c>
      <c r="O631" s="77" t="str">
        <f t="shared" ca="1" si="118"/>
        <v>Expired</v>
      </c>
      <c r="P631" s="77" t="str" cm="1">
        <f t="array" aca="1" ref="P631" ca="1">_xlfn.IFS((N631-TODAY())&gt;=547,"06 Expires over 18 months",(N631-TODAY())&gt;=365,"05 Expires in 18 months",(N631-TODAY())&gt;=183,"04 Expires in 12 months",(N631-TODAY())&gt;=92,"03 Expires in 6 months",(N631-TODAY())&gt;=31,"02 Expires in 3 months",(N631-TODAY())&gt;=0,"01 Expires in 30 days",(N631-TODAY())&gt;=-31,"01 Expired last 30 days",(N631-TODAY())&gt;=-92,"02 Expired last 3 months",(N631-TODAY())&gt;=-183,"03 Expired last 6 months",(N631-TODAY())&gt;=-365,"04 Expired last 12 months",(N631-TODAY())&gt;=-547,"05 Expired last 18 months",TRUE,"06 Expired over 18 months")</f>
        <v>06 Expired over 18 months</v>
      </c>
      <c r="Q631" s="65">
        <v>160000</v>
      </c>
      <c r="R631" s="84">
        <f t="shared" si="120"/>
        <v>466666.66666666669</v>
      </c>
      <c r="S631" s="77" t="str" cm="1">
        <f t="array" ref="S631">_xlfn.IFS(R631&gt;5000000,"Gold",R631&gt;=500000,"Silver",R631&gt;30000,"Bronze",TRUE,"Transactional")</f>
        <v>Bronze</v>
      </c>
      <c r="T631" s="24" t="s">
        <v>54</v>
      </c>
      <c r="U631" s="101" t="s">
        <v>123</v>
      </c>
      <c r="V631" s="101" t="s">
        <v>1686</v>
      </c>
      <c r="W631" s="77" t="str">
        <f t="shared" si="116"/>
        <v>Yes</v>
      </c>
      <c r="X631" s="77" t="str">
        <f>IFERROR(_xlfn.XLOOKUP(J631&amp;"||"&amp;K631,'Mapping Ref.'!$J$2:$J$538,'Mapping Ref.'!$K$2:$K$538),"")</f>
        <v>Construction &amp; Estates</v>
      </c>
      <c r="Y631" s="77" t="str" cm="1">
        <f t="array" ref="Y631">_xlfn.IFS(R631&gt;2000000,"For Publication",R631&gt;100000,"PID",R631&gt;30000,"RFQ",TRUE,"Transactional")</f>
        <v>PID</v>
      </c>
      <c r="Z631" s="24" t="s">
        <v>86</v>
      </c>
      <c r="AA631" s="32">
        <v>12</v>
      </c>
      <c r="AB631" s="24">
        <v>12</v>
      </c>
      <c r="AC631" s="25">
        <v>43871</v>
      </c>
      <c r="AD631" s="24" t="s">
        <v>326</v>
      </c>
      <c r="AE631" s="24">
        <v>0</v>
      </c>
      <c r="AF631" s="24"/>
      <c r="AG631" s="24"/>
      <c r="AH631" s="24" t="s">
        <v>60</v>
      </c>
      <c r="AI631" s="24"/>
      <c r="AJ631" s="24" t="s">
        <v>60</v>
      </c>
      <c r="AK631" s="24"/>
      <c r="AL631" s="24"/>
      <c r="AM631" s="24"/>
      <c r="AN631" s="24"/>
      <c r="AO631" s="24">
        <v>0</v>
      </c>
      <c r="AP631" s="24" t="s">
        <v>60</v>
      </c>
      <c r="AQ631" s="24"/>
      <c r="AR631" s="24"/>
      <c r="AS631" s="89">
        <f t="shared" si="119"/>
        <v>35</v>
      </c>
      <c r="AT631" s="24"/>
    </row>
    <row r="632" spans="1:46" x14ac:dyDescent="0.5">
      <c r="A632" s="24">
        <v>703</v>
      </c>
      <c r="B632" s="24"/>
      <c r="C632" s="24"/>
      <c r="D632" s="24" t="s">
        <v>2670</v>
      </c>
      <c r="E632" s="24" t="s">
        <v>2671</v>
      </c>
      <c r="F632" s="77" t="str">
        <f t="shared" si="115"/>
        <v>WILTSHIRE COUNCIL</v>
      </c>
      <c r="G632" s="24" t="s">
        <v>2672</v>
      </c>
      <c r="H632" s="24" t="s">
        <v>1041</v>
      </c>
      <c r="I632" s="24" t="s">
        <v>1041</v>
      </c>
      <c r="J632" s="24" t="s">
        <v>190</v>
      </c>
      <c r="K632" s="24" t="s">
        <v>2234</v>
      </c>
      <c r="L632" s="25">
        <v>43871</v>
      </c>
      <c r="M632" s="25">
        <v>44237</v>
      </c>
      <c r="N632" s="81">
        <f t="shared" si="117"/>
        <v>44237</v>
      </c>
      <c r="O632" s="77" t="str">
        <f t="shared" ca="1" si="118"/>
        <v>Expired</v>
      </c>
      <c r="P632" s="77" t="str" cm="1">
        <f t="array" aca="1" ref="P632" ca="1">_xlfn.IFS((N632-TODAY())&gt;=547,"06 Expires over 18 months",(N632-TODAY())&gt;=365,"05 Expires in 18 months",(N632-TODAY())&gt;=183,"04 Expires in 12 months",(N632-TODAY())&gt;=92,"03 Expires in 6 months",(N632-TODAY())&gt;=31,"02 Expires in 3 months",(N632-TODAY())&gt;=0,"01 Expires in 30 days",(N632-TODAY())&gt;=-31,"01 Expired last 30 days",(N632-TODAY())&gt;=-92,"02 Expired last 3 months",(N632-TODAY())&gt;=-183,"03 Expired last 6 months",(N632-TODAY())&gt;=-365,"04 Expired last 12 months",(N632-TODAY())&gt;=-547,"05 Expired last 18 months",TRUE,"06 Expired over 18 months")</f>
        <v>06 Expired over 18 months</v>
      </c>
      <c r="Q632" s="65">
        <v>18000</v>
      </c>
      <c r="R632" s="84">
        <f t="shared" si="120"/>
        <v>18000</v>
      </c>
      <c r="S632" s="77" t="str" cm="1">
        <f t="array" ref="S632">_xlfn.IFS(R632&gt;5000000,"Gold",R632&gt;=500000,"Silver",R632&gt;30000,"Bronze",TRUE,"Transactional")</f>
        <v>Transactional</v>
      </c>
      <c r="T632" s="24" t="s">
        <v>54</v>
      </c>
      <c r="U632" s="101" t="s">
        <v>190</v>
      </c>
      <c r="V632" s="101" t="s">
        <v>1742</v>
      </c>
      <c r="W632" s="77" t="str">
        <f t="shared" si="116"/>
        <v>No</v>
      </c>
      <c r="X632" s="77" t="str">
        <f>IFERROR(_xlfn.XLOOKUP(J632&amp;"||"&amp;K632,'Mapping Ref.'!$J$2:$J$538,'Mapping Ref.'!$K$2:$K$538),"")</f>
        <v>Childrens &amp; Adults</v>
      </c>
      <c r="Y632" s="77" t="str" cm="1">
        <f t="array" ref="Y632">_xlfn.IFS(R632&gt;2000000,"For Publication",R632&gt;100000,"PID",R632&gt;30000,"RFQ",TRUE,"Transactional")</f>
        <v>Transactional</v>
      </c>
      <c r="Z632" s="24" t="s">
        <v>86</v>
      </c>
      <c r="AA632" s="32">
        <v>12</v>
      </c>
      <c r="AB632" s="24">
        <v>0</v>
      </c>
      <c r="AC632" s="25">
        <v>43871</v>
      </c>
      <c r="AD632" s="24" t="s">
        <v>58</v>
      </c>
      <c r="AE632" s="24"/>
      <c r="AF632" s="24"/>
      <c r="AG632" s="24"/>
      <c r="AH632" s="24" t="s">
        <v>59</v>
      </c>
      <c r="AI632" s="24"/>
      <c r="AJ632" s="24" t="s">
        <v>60</v>
      </c>
      <c r="AK632" s="24"/>
      <c r="AL632" s="24"/>
      <c r="AM632" s="24"/>
      <c r="AN632" s="24"/>
      <c r="AO632" s="24">
        <v>0</v>
      </c>
      <c r="AP632" s="24" t="s">
        <v>60</v>
      </c>
      <c r="AQ632" s="24"/>
      <c r="AR632" s="24"/>
      <c r="AS632" s="89">
        <f t="shared" si="119"/>
        <v>12</v>
      </c>
      <c r="AT632" s="24" t="s">
        <v>2673</v>
      </c>
    </row>
    <row r="633" spans="1:46" x14ac:dyDescent="0.5">
      <c r="A633" s="24">
        <v>704</v>
      </c>
      <c r="B633" s="24"/>
      <c r="C633" s="24"/>
      <c r="D633" s="24" t="s">
        <v>2674</v>
      </c>
      <c r="E633" s="24" t="s">
        <v>2674</v>
      </c>
      <c r="F633" s="77" t="str">
        <f t="shared" si="115"/>
        <v>CITY ELECTRICAL FACTORS LTD</v>
      </c>
      <c r="G633" s="24" t="s">
        <v>2675</v>
      </c>
      <c r="H633" s="24" t="s">
        <v>1794</v>
      </c>
      <c r="I633" s="24" t="s">
        <v>2364</v>
      </c>
      <c r="J633" s="24" t="s">
        <v>107</v>
      </c>
      <c r="K633" s="24" t="s">
        <v>2676</v>
      </c>
      <c r="L633" s="25">
        <v>43864</v>
      </c>
      <c r="M633" s="25">
        <v>45747</v>
      </c>
      <c r="N633" s="81">
        <f t="shared" si="117"/>
        <v>45747</v>
      </c>
      <c r="O633" s="77" t="str">
        <f t="shared" ca="1" si="118"/>
        <v>Expired</v>
      </c>
      <c r="P633" s="77" t="str" cm="1">
        <f t="array" aca="1" ref="P633" ca="1">_xlfn.IFS((N633-TODAY())&gt;=547,"06 Expires over 18 months",(N633-TODAY())&gt;=365,"05 Expires in 18 months",(N633-TODAY())&gt;=183,"04 Expires in 12 months",(N633-TODAY())&gt;=92,"03 Expires in 6 months",(N633-TODAY())&gt;=31,"02 Expires in 3 months",(N633-TODAY())&gt;=0,"01 Expires in 30 days",(N633-TODAY())&gt;=-31,"01 Expired last 30 days",(N633-TODAY())&gt;=-92,"02 Expired last 3 months",(N633-TODAY())&gt;=-183,"03 Expired last 6 months",(N633-TODAY())&gt;=-365,"04 Expired last 12 months",(N633-TODAY())&gt;=-547,"05 Expired last 18 months",TRUE,"06 Expired over 18 months")</f>
        <v>05 Expired last 18 months</v>
      </c>
      <c r="Q633" s="65">
        <v>400000</v>
      </c>
      <c r="R633" s="84">
        <f t="shared" si="120"/>
        <v>2033333.3333333333</v>
      </c>
      <c r="S633" s="77" t="str" cm="1">
        <f t="array" ref="S633">_xlfn.IFS(R633&gt;5000000,"Gold",R633&gt;=500000,"Silver",R633&gt;30000,"Bronze",TRUE,"Transactional")</f>
        <v>Silver</v>
      </c>
      <c r="T633" s="24" t="s">
        <v>122</v>
      </c>
      <c r="U633" s="101" t="s">
        <v>123</v>
      </c>
      <c r="V633" s="101" t="s">
        <v>1686</v>
      </c>
      <c r="W633" s="77" t="str">
        <f t="shared" si="116"/>
        <v>No</v>
      </c>
      <c r="X633" s="77" t="str">
        <f>IFERROR(_xlfn.XLOOKUP(J633&amp;"||"&amp;K633,'Mapping Ref.'!$J$2:$J$538,'Mapping Ref.'!$K$2:$K$538),"")</f>
        <v>Construction &amp; Estates</v>
      </c>
      <c r="Y633" s="77" t="str" cm="1">
        <f t="array" ref="Y633">_xlfn.IFS(R633&gt;2000000,"For Publication",R633&gt;100000,"PID",R633&gt;30000,"RFQ",TRUE,"Transactional")</f>
        <v>For Publication</v>
      </c>
      <c r="Z633" s="24" t="s">
        <v>57</v>
      </c>
      <c r="AA633" s="32">
        <v>62</v>
      </c>
      <c r="AB633" s="24">
        <v>0</v>
      </c>
      <c r="AC633" s="25">
        <v>43871</v>
      </c>
      <c r="AD633" s="24" t="s">
        <v>102</v>
      </c>
      <c r="AE633" s="24">
        <v>0</v>
      </c>
      <c r="AF633" s="24"/>
      <c r="AG633" s="24"/>
      <c r="AH633" s="24" t="s">
        <v>60</v>
      </c>
      <c r="AI633" s="24"/>
      <c r="AJ633" s="24" t="s">
        <v>60</v>
      </c>
      <c r="AK633" s="24"/>
      <c r="AL633" s="24"/>
      <c r="AM633" s="24"/>
      <c r="AN633" s="24"/>
      <c r="AO633" s="24"/>
      <c r="AP633" s="24" t="s">
        <v>60</v>
      </c>
      <c r="AQ633" s="24"/>
      <c r="AR633" s="24"/>
      <c r="AS633" s="89">
        <f t="shared" si="119"/>
        <v>61</v>
      </c>
      <c r="AT633" s="24" t="s">
        <v>2677</v>
      </c>
    </row>
    <row r="634" spans="1:46" x14ac:dyDescent="0.5">
      <c r="A634" s="24">
        <v>705</v>
      </c>
      <c r="B634" s="24"/>
      <c r="C634" s="24"/>
      <c r="D634" s="24" t="s">
        <v>2678</v>
      </c>
      <c r="E634" s="24" t="s">
        <v>2679</v>
      </c>
      <c r="F634" s="77" t="str">
        <f t="shared" si="115"/>
        <v>CHASE TRAINING SOLUTIONS LTD T/A CHASE TRAINING SOLUTIONS</v>
      </c>
      <c r="G634" s="24" t="s">
        <v>2680</v>
      </c>
      <c r="H634" s="24" t="s">
        <v>1156</v>
      </c>
      <c r="I634" s="24" t="s">
        <v>1156</v>
      </c>
      <c r="J634" s="24" t="s">
        <v>190</v>
      </c>
      <c r="K634" s="24" t="s">
        <v>1157</v>
      </c>
      <c r="L634" s="25">
        <v>43872</v>
      </c>
      <c r="M634" s="25">
        <v>44237</v>
      </c>
      <c r="N634" s="81">
        <f t="shared" si="117"/>
        <v>44602</v>
      </c>
      <c r="O634" s="77" t="str">
        <f t="shared" ca="1" si="118"/>
        <v>Expired</v>
      </c>
      <c r="P634" s="77" t="str" cm="1">
        <f t="array" aca="1" ref="P634" ca="1">_xlfn.IFS((N634-TODAY())&gt;=547,"06 Expires over 18 months",(N634-TODAY())&gt;=365,"05 Expires in 18 months",(N634-TODAY())&gt;=183,"04 Expires in 12 months",(N634-TODAY())&gt;=92,"03 Expires in 6 months",(N634-TODAY())&gt;=31,"02 Expires in 3 months",(N634-TODAY())&gt;=0,"01 Expires in 30 days",(N634-TODAY())&gt;=-31,"01 Expired last 30 days",(N634-TODAY())&gt;=-92,"02 Expired last 3 months",(N634-TODAY())&gt;=-183,"03 Expired last 6 months",(N634-TODAY())&gt;=-365,"04 Expired last 12 months",(N634-TODAY())&gt;=-547,"05 Expired last 18 months",TRUE,"06 Expired over 18 months")</f>
        <v>06 Expired over 18 months</v>
      </c>
      <c r="Q634" s="65">
        <v>15000</v>
      </c>
      <c r="R634" s="84">
        <f t="shared" si="120"/>
        <v>28750</v>
      </c>
      <c r="S634" s="77" t="str" cm="1">
        <f t="array" ref="S634">_xlfn.IFS(R634&gt;5000000,"Gold",R634&gt;=500000,"Silver",R634&gt;30000,"Bronze",TRUE,"Transactional")</f>
        <v>Transactional</v>
      </c>
      <c r="T634" s="24" t="s">
        <v>54</v>
      </c>
      <c r="U634" s="101" t="s">
        <v>237</v>
      </c>
      <c r="V634" s="101" t="s">
        <v>566</v>
      </c>
      <c r="W634" s="77" t="str">
        <f t="shared" si="116"/>
        <v>Yes</v>
      </c>
      <c r="X634" s="77" t="str">
        <f>IFERROR(_xlfn.XLOOKUP(J634&amp;"||"&amp;K634,'Mapping Ref.'!$J$2:$J$538,'Mapping Ref.'!$K$2:$K$538),"")</f>
        <v>Childrens &amp; Adults</v>
      </c>
      <c r="Y634" s="77" t="str" cm="1">
        <f t="array" ref="Y634">_xlfn.IFS(R634&gt;2000000,"For Publication",R634&gt;100000,"PID",R634&gt;30000,"RFQ",TRUE,"Transactional")</f>
        <v>Transactional</v>
      </c>
      <c r="Z634" s="24" t="s">
        <v>101</v>
      </c>
      <c r="AA634" s="32">
        <v>12</v>
      </c>
      <c r="AB634" s="24">
        <v>12</v>
      </c>
      <c r="AC634" s="25">
        <v>43872</v>
      </c>
      <c r="AD634" s="24" t="s">
        <v>58</v>
      </c>
      <c r="AE634" s="24"/>
      <c r="AF634" s="24"/>
      <c r="AG634" s="24"/>
      <c r="AH634" s="24" t="s">
        <v>60</v>
      </c>
      <c r="AI634" s="24"/>
      <c r="AJ634" s="24" t="s">
        <v>60</v>
      </c>
      <c r="AK634" s="24"/>
      <c r="AL634" s="24"/>
      <c r="AM634" s="24"/>
      <c r="AN634" s="24"/>
      <c r="AO634" s="24">
        <v>0</v>
      </c>
      <c r="AP634" s="24" t="s">
        <v>60</v>
      </c>
      <c r="AQ634" s="24"/>
      <c r="AR634" s="24"/>
      <c r="AS634" s="89">
        <f t="shared" si="119"/>
        <v>23</v>
      </c>
      <c r="AT634" s="24" t="s">
        <v>2681</v>
      </c>
    </row>
    <row r="635" spans="1:46" x14ac:dyDescent="0.5">
      <c r="A635" s="24">
        <v>706</v>
      </c>
      <c r="B635" s="24"/>
      <c r="C635" s="24"/>
      <c r="D635" s="24" t="s">
        <v>2682</v>
      </c>
      <c r="E635" s="24" t="s">
        <v>2683</v>
      </c>
      <c r="F635" s="77" t="str">
        <f t="shared" si="115"/>
        <v>HAPPY COMPUTERS LTD</v>
      </c>
      <c r="G635" s="24" t="s">
        <v>2682</v>
      </c>
      <c r="H635" s="24" t="s">
        <v>897</v>
      </c>
      <c r="I635" s="24" t="s">
        <v>2684</v>
      </c>
      <c r="J635" s="24" t="s">
        <v>52</v>
      </c>
      <c r="K635" s="27" t="s">
        <v>2685</v>
      </c>
      <c r="L635" s="25">
        <v>43874</v>
      </c>
      <c r="M635" s="25">
        <v>44239</v>
      </c>
      <c r="N635" s="81">
        <f t="shared" si="117"/>
        <v>44604</v>
      </c>
      <c r="O635" s="77" t="str">
        <f t="shared" ca="1" si="118"/>
        <v>Expired</v>
      </c>
      <c r="P635" s="77" t="str" cm="1">
        <f t="array" aca="1" ref="P635" ca="1">_xlfn.IFS((N635-TODAY())&gt;=547,"06 Expires over 18 months",(N635-TODAY())&gt;=365,"05 Expires in 18 months",(N635-TODAY())&gt;=183,"04 Expires in 12 months",(N635-TODAY())&gt;=92,"03 Expires in 6 months",(N635-TODAY())&gt;=31,"02 Expires in 3 months",(N635-TODAY())&gt;=0,"01 Expires in 30 days",(N635-TODAY())&gt;=-31,"01 Expired last 30 days",(N635-TODAY())&gt;=-92,"02 Expired last 3 months",(N635-TODAY())&gt;=-183,"03 Expired last 6 months",(N635-TODAY())&gt;=-365,"04 Expired last 12 months",(N635-TODAY())&gt;=-547,"05 Expired last 18 months",TRUE,"06 Expired over 18 months")</f>
        <v>06 Expired over 18 months</v>
      </c>
      <c r="Q635" s="65">
        <v>3000</v>
      </c>
      <c r="R635" s="84">
        <f t="shared" si="120"/>
        <v>5750</v>
      </c>
      <c r="S635" s="77" t="str" cm="1">
        <f t="array" ref="S635">_xlfn.IFS(R635&gt;5000000,"Gold",R635&gt;=500000,"Silver",R635&gt;30000,"Bronze",TRUE,"Transactional")</f>
        <v>Transactional</v>
      </c>
      <c r="T635" s="24" t="s">
        <v>54</v>
      </c>
      <c r="U635" s="101" t="s">
        <v>109</v>
      </c>
      <c r="V635" s="101" t="s">
        <v>148</v>
      </c>
      <c r="W635" s="77" t="str">
        <f t="shared" si="116"/>
        <v>Yes</v>
      </c>
      <c r="X635" s="77" t="str">
        <f>IFERROR(_xlfn.XLOOKUP(J635&amp;"||"&amp;K635,'Mapping Ref.'!$J$2:$J$538,'Mapping Ref.'!$K$2:$K$538),"")</f>
        <v>Corporate</v>
      </c>
      <c r="Y635" s="77" t="str" cm="1">
        <f t="array" ref="Y635">_xlfn.IFS(R635&gt;2000000,"For Publication",R635&gt;100000,"PID",R635&gt;30000,"RFQ",TRUE,"Transactional")</f>
        <v>Transactional</v>
      </c>
      <c r="Z635" s="24" t="s">
        <v>101</v>
      </c>
      <c r="AA635" s="32">
        <v>12</v>
      </c>
      <c r="AB635" s="24">
        <v>12</v>
      </c>
      <c r="AC635" s="25">
        <v>43874</v>
      </c>
      <c r="AD635" s="24" t="s">
        <v>58</v>
      </c>
      <c r="AE635" s="24"/>
      <c r="AF635" s="24"/>
      <c r="AG635" s="24"/>
      <c r="AH635" s="24" t="s">
        <v>60</v>
      </c>
      <c r="AI635" s="24" t="s">
        <v>59</v>
      </c>
      <c r="AJ635" s="24" t="s">
        <v>60</v>
      </c>
      <c r="AK635" s="24"/>
      <c r="AL635" s="24"/>
      <c r="AM635" s="24"/>
      <c r="AN635" s="24"/>
      <c r="AO635" s="24"/>
      <c r="AP635" s="24" t="s">
        <v>60</v>
      </c>
      <c r="AQ635" s="24"/>
      <c r="AR635" s="24"/>
      <c r="AS635" s="89">
        <f t="shared" si="119"/>
        <v>23</v>
      </c>
      <c r="AT635" s="24" t="s">
        <v>2686</v>
      </c>
    </row>
    <row r="636" spans="1:46" x14ac:dyDescent="0.5">
      <c r="A636" s="24">
        <v>707</v>
      </c>
      <c r="B636" s="24"/>
      <c r="C636" s="24"/>
      <c r="D636" s="24" t="s">
        <v>2687</v>
      </c>
      <c r="E636" s="24" t="s">
        <v>2688</v>
      </c>
      <c r="F636" s="77" t="str">
        <f t="shared" si="115"/>
        <v>LINCOLNSHIRE COUNTY COUNCIL</v>
      </c>
      <c r="G636" s="24" t="s">
        <v>2687</v>
      </c>
      <c r="H636" s="24" t="s">
        <v>2689</v>
      </c>
      <c r="I636" s="24" t="s">
        <v>2689</v>
      </c>
      <c r="J636" s="24" t="s">
        <v>190</v>
      </c>
      <c r="K636" s="27" t="s">
        <v>2690</v>
      </c>
      <c r="L636" s="25">
        <v>43875</v>
      </c>
      <c r="M636" s="25"/>
      <c r="N636" s="81"/>
      <c r="O636" s="77" t="s">
        <v>712</v>
      </c>
      <c r="P636" s="77"/>
      <c r="Q636" s="65">
        <v>7432</v>
      </c>
      <c r="R636" s="84">
        <f t="shared" si="120"/>
        <v>7432</v>
      </c>
      <c r="S636" s="77" t="str" cm="1">
        <f t="array" ref="S636">_xlfn.IFS(R636&gt;5000000,"Gold",R636&gt;=500000,"Silver",R636&gt;30000,"Bronze",TRUE,"Transactional")</f>
        <v>Transactional</v>
      </c>
      <c r="T636" s="24" t="s">
        <v>54</v>
      </c>
      <c r="U636" s="101" t="s">
        <v>393</v>
      </c>
      <c r="V636" s="101" t="s">
        <v>1151</v>
      </c>
      <c r="W636" s="77" t="str">
        <f t="shared" si="116"/>
        <v>Yes</v>
      </c>
      <c r="X636" s="77" t="str">
        <f>IFERROR(_xlfn.XLOOKUP(J636&amp;"||"&amp;K636,'Mapping Ref.'!$J$2:$J$538,'Mapping Ref.'!$K$2:$K$538),"")</f>
        <v>Childrens &amp; Adults</v>
      </c>
      <c r="Y636" s="77" t="str" cm="1">
        <f t="array" ref="Y636">_xlfn.IFS(R636&gt;2000000,"For Publication",R636&gt;100000,"PID",R636&gt;30000,"RFQ",TRUE,"Transactional")</f>
        <v>Transactional</v>
      </c>
      <c r="Z636" s="24" t="s">
        <v>101</v>
      </c>
      <c r="AA636" s="32">
        <v>12</v>
      </c>
      <c r="AB636" s="24">
        <v>12</v>
      </c>
      <c r="AC636" s="25">
        <v>43875</v>
      </c>
      <c r="AD636" s="24" t="s">
        <v>58</v>
      </c>
      <c r="AE636" s="24"/>
      <c r="AF636" s="24"/>
      <c r="AG636" s="24"/>
      <c r="AH636" s="24" t="s">
        <v>59</v>
      </c>
      <c r="AI636" s="24"/>
      <c r="AJ636" s="24" t="s">
        <v>59</v>
      </c>
      <c r="AK636" s="24"/>
      <c r="AL636" s="24"/>
      <c r="AM636" s="24"/>
      <c r="AN636" s="24"/>
      <c r="AO636" s="24"/>
      <c r="AP636" s="24" t="s">
        <v>60</v>
      </c>
      <c r="AQ636" s="24"/>
      <c r="AR636" s="24"/>
      <c r="AS636" s="89">
        <v>0</v>
      </c>
      <c r="AT636" s="24" t="s">
        <v>2691</v>
      </c>
    </row>
    <row r="637" spans="1:46" x14ac:dyDescent="0.5">
      <c r="A637" s="24">
        <v>708</v>
      </c>
      <c r="B637" s="24"/>
      <c r="C637" s="24"/>
      <c r="D637" s="24" t="s">
        <v>2692</v>
      </c>
      <c r="E637" s="24" t="s">
        <v>2693</v>
      </c>
      <c r="F637" s="77" t="str">
        <f t="shared" si="115"/>
        <v>OUTCOME COACHING LTD</v>
      </c>
      <c r="G637" s="24" t="s">
        <v>2694</v>
      </c>
      <c r="H637" s="24" t="s">
        <v>2695</v>
      </c>
      <c r="I637" s="24" t="s">
        <v>2695</v>
      </c>
      <c r="J637" s="24" t="s">
        <v>52</v>
      </c>
      <c r="K637" s="24" t="s">
        <v>827</v>
      </c>
      <c r="L637" s="25">
        <v>43900</v>
      </c>
      <c r="M637" s="25">
        <v>44264</v>
      </c>
      <c r="N637" s="81">
        <f>EDATE(M637,AB637)</f>
        <v>44629</v>
      </c>
      <c r="O637" s="77" t="str">
        <f ca="1">IF(N637&lt;TODAY(),"Expired","Live")</f>
        <v>Expired</v>
      </c>
      <c r="P637" s="77" t="str" cm="1">
        <f t="array" aca="1" ref="P637" ca="1">_xlfn.IFS((N637-TODAY())&gt;=547,"06 Expires over 18 months",(N637-TODAY())&gt;=365,"05 Expires in 18 months",(N637-TODAY())&gt;=183,"04 Expires in 12 months",(N637-TODAY())&gt;=92,"03 Expires in 6 months",(N637-TODAY())&gt;=31,"02 Expires in 3 months",(N637-TODAY())&gt;=0,"01 Expires in 30 days",(N637-TODAY())&gt;=-31,"01 Expired last 30 days",(N637-TODAY())&gt;=-92,"02 Expired last 3 months",(N637-TODAY())&gt;=-183,"03 Expired last 6 months",(N637-TODAY())&gt;=-365,"04 Expired last 12 months",(N637-TODAY())&gt;=-547,"05 Expired last 18 months",TRUE,"06 Expired over 18 months")</f>
        <v>06 Expired over 18 months</v>
      </c>
      <c r="Q637" s="65">
        <v>12800</v>
      </c>
      <c r="R637" s="84">
        <f t="shared" si="120"/>
        <v>24533.333333333332</v>
      </c>
      <c r="S637" s="77" t="str" cm="1">
        <f t="array" ref="S637">_xlfn.IFS(R637&gt;5000000,"Gold",R637&gt;=500000,"Silver",R637&gt;30000,"Bronze",TRUE,"Transactional")</f>
        <v>Transactional</v>
      </c>
      <c r="T637" s="24" t="s">
        <v>54</v>
      </c>
      <c r="U637" s="101" t="s">
        <v>99</v>
      </c>
      <c r="V637" s="101" t="s">
        <v>100</v>
      </c>
      <c r="W637" s="77" t="str">
        <f t="shared" si="116"/>
        <v>Yes</v>
      </c>
      <c r="X637" s="77" t="str">
        <f>IFERROR(_xlfn.XLOOKUP(J637&amp;"||"&amp;K637,'Mapping Ref.'!$J$2:$J$538,'Mapping Ref.'!$K$2:$K$538),"")</f>
        <v>Corporate</v>
      </c>
      <c r="Y637" s="77" t="str" cm="1">
        <f t="array" ref="Y637">_xlfn.IFS(R637&gt;2000000,"For Publication",R637&gt;100000,"PID",R637&gt;30000,"RFQ",TRUE,"Transactional")</f>
        <v>Transactional</v>
      </c>
      <c r="Z637" s="24" t="s">
        <v>101</v>
      </c>
      <c r="AA637" s="32">
        <v>12</v>
      </c>
      <c r="AB637" s="24">
        <v>12</v>
      </c>
      <c r="AC637" s="25">
        <v>43875</v>
      </c>
      <c r="AD637" s="24" t="s">
        <v>102</v>
      </c>
      <c r="AE637" s="24"/>
      <c r="AF637" s="24"/>
      <c r="AG637" s="24"/>
      <c r="AH637" s="24" t="s">
        <v>60</v>
      </c>
      <c r="AI637" s="24"/>
      <c r="AJ637" s="24" t="s">
        <v>60</v>
      </c>
      <c r="AK637" s="24"/>
      <c r="AL637" s="24"/>
      <c r="AM637" s="24"/>
      <c r="AN637" s="24"/>
      <c r="AO637" s="24"/>
      <c r="AP637" s="24" t="s">
        <v>60</v>
      </c>
      <c r="AQ637" s="24"/>
      <c r="AR637" s="24"/>
      <c r="AS637" s="89">
        <f>DATEDIF(L637,N637,"m")</f>
        <v>23</v>
      </c>
      <c r="AT637" s="24" t="s">
        <v>2696</v>
      </c>
    </row>
    <row r="638" spans="1:46" x14ac:dyDescent="0.5">
      <c r="A638" s="24">
        <v>709</v>
      </c>
      <c r="B638" s="24"/>
      <c r="C638" s="24" t="s">
        <v>77</v>
      </c>
      <c r="D638" s="24" t="s">
        <v>2697</v>
      </c>
      <c r="E638" s="24" t="s">
        <v>2698</v>
      </c>
      <c r="F638" s="77" t="str">
        <f t="shared" si="115"/>
        <v>PAN LONDON SINGLE HOMELESSNESS PREVENTION SERVICES LTD</v>
      </c>
      <c r="G638" s="24" t="s">
        <v>2699</v>
      </c>
      <c r="H638" s="24" t="s">
        <v>2700</v>
      </c>
      <c r="I638" s="24" t="s">
        <v>2700</v>
      </c>
      <c r="J638" s="24" t="s">
        <v>107</v>
      </c>
      <c r="K638" s="24" t="s">
        <v>1638</v>
      </c>
      <c r="L638" s="25">
        <v>43739</v>
      </c>
      <c r="M638" s="25">
        <v>44834</v>
      </c>
      <c r="N638" s="81">
        <f>EDATE(M638,AB638)</f>
        <v>45199</v>
      </c>
      <c r="O638" s="77" t="str">
        <f ca="1">IF(N638&lt;TODAY(),"Expired","Live")</f>
        <v>Expired</v>
      </c>
      <c r="P638" s="77" t="str" cm="1">
        <f t="array" aca="1" ref="P638" ca="1">_xlfn.IFS((N638-TODAY())&gt;=547,"06 Expires over 18 months",(N638-TODAY())&gt;=365,"05 Expires in 18 months",(N638-TODAY())&gt;=183,"04 Expires in 12 months",(N638-TODAY())&gt;=92,"03 Expires in 6 months",(N638-TODAY())&gt;=31,"02 Expires in 3 months",(N638-TODAY())&gt;=0,"01 Expires in 30 days",(N638-TODAY())&gt;=-31,"01 Expired last 30 days",(N638-TODAY())&gt;=-92,"02 Expired last 3 months",(N638-TODAY())&gt;=-183,"03 Expired last 6 months",(N638-TODAY())&gt;=-365,"04 Expired last 12 months",(N638-TODAY())&gt;=-547,"05 Expired last 18 months",TRUE,"06 Expired over 18 months")</f>
        <v>06 Expired over 18 months</v>
      </c>
      <c r="Q638" s="65">
        <v>122000</v>
      </c>
      <c r="R638" s="84">
        <f t="shared" si="120"/>
        <v>477833.33333333331</v>
      </c>
      <c r="S638" s="77" t="str" cm="1">
        <f t="array" ref="S638">_xlfn.IFS(R638&gt;5000000,"Gold",R638&gt;=500000,"Silver",R638&gt;30000,"Bronze",TRUE,"Transactional")</f>
        <v>Bronze</v>
      </c>
      <c r="T638" s="24" t="s">
        <v>54</v>
      </c>
      <c r="U638" s="101" t="s">
        <v>84</v>
      </c>
      <c r="V638" s="101" t="s">
        <v>204</v>
      </c>
      <c r="W638" s="77" t="str">
        <f t="shared" si="116"/>
        <v>Yes</v>
      </c>
      <c r="X638" s="77" t="str">
        <f>IFERROR(_xlfn.XLOOKUP(J638&amp;"||"&amp;K638,'Mapping Ref.'!$J$2:$J$538,'Mapping Ref.'!$K$2:$K$538),"")</f>
        <v>Construction &amp; Estates</v>
      </c>
      <c r="Y638" s="77" t="str" cm="1">
        <f t="array" ref="Y638">_xlfn.IFS(R638&gt;2000000,"For Publication",R638&gt;100000,"PID",R638&gt;30000,"RFQ",TRUE,"Transactional")</f>
        <v>PID</v>
      </c>
      <c r="Z638" s="24" t="s">
        <v>71</v>
      </c>
      <c r="AA638" s="32">
        <v>36</v>
      </c>
      <c r="AB638" s="24">
        <v>12</v>
      </c>
      <c r="AC638" s="25">
        <v>43875</v>
      </c>
      <c r="AD638" s="24" t="s">
        <v>58</v>
      </c>
      <c r="AE638" s="24">
        <v>0</v>
      </c>
      <c r="AF638" s="24"/>
      <c r="AG638" s="24"/>
      <c r="AH638" s="24" t="s">
        <v>60</v>
      </c>
      <c r="AI638" s="24"/>
      <c r="AJ638" s="24" t="s">
        <v>60</v>
      </c>
      <c r="AK638" s="24"/>
      <c r="AL638" s="24"/>
      <c r="AM638" s="24"/>
      <c r="AN638" s="24"/>
      <c r="AO638" s="24">
        <v>0</v>
      </c>
      <c r="AP638" s="24" t="s">
        <v>59</v>
      </c>
      <c r="AQ638" s="24"/>
      <c r="AR638" s="24"/>
      <c r="AS638" s="89">
        <f>DATEDIF(L638,N638,"m")</f>
        <v>47</v>
      </c>
      <c r="AT638" s="24" t="s">
        <v>2701</v>
      </c>
    </row>
    <row r="639" spans="1:46" x14ac:dyDescent="0.5">
      <c r="A639" s="24">
        <v>710</v>
      </c>
      <c r="B639" s="24"/>
      <c r="C639" s="24"/>
      <c r="D639" s="24" t="s">
        <v>2702</v>
      </c>
      <c r="E639" s="24" t="s">
        <v>2703</v>
      </c>
      <c r="F639" s="77" t="str">
        <f t="shared" si="115"/>
        <v>UK TRANSLATION SERVICES LTD</v>
      </c>
      <c r="G639" s="24" t="s">
        <v>2704</v>
      </c>
      <c r="H639" s="24" t="s">
        <v>1420</v>
      </c>
      <c r="I639" s="24" t="s">
        <v>1420</v>
      </c>
      <c r="J639" s="24" t="s">
        <v>52</v>
      </c>
      <c r="K639" s="24" t="s">
        <v>822</v>
      </c>
      <c r="L639" s="25">
        <v>43878</v>
      </c>
      <c r="M639" s="25"/>
      <c r="N639" s="81"/>
      <c r="O639" s="77" t="s">
        <v>712</v>
      </c>
      <c r="P639" s="77"/>
      <c r="Q639" s="104"/>
      <c r="R639" s="84">
        <v>0</v>
      </c>
      <c r="S639" s="77" t="str" cm="1">
        <f t="array" ref="S639">_xlfn.IFS(R639&gt;5000000,"Gold",R639&gt;=500000,"Silver",R639&gt;30000,"Bronze",TRUE,"Transactional")</f>
        <v>Transactional</v>
      </c>
      <c r="T639" s="24" t="s">
        <v>54</v>
      </c>
      <c r="U639" s="101" t="s">
        <v>455</v>
      </c>
      <c r="V639" s="101" t="s">
        <v>822</v>
      </c>
      <c r="W639" s="77" t="str">
        <f t="shared" si="116"/>
        <v>Yes</v>
      </c>
      <c r="X639" s="77" t="str">
        <f>IFERROR(_xlfn.XLOOKUP(J639&amp;"||"&amp;K639,'Mapping Ref.'!$J$2:$J$538,'Mapping Ref.'!$K$2:$K$538),"")</f>
        <v>Corporate</v>
      </c>
      <c r="Y639" s="77" t="str" cm="1">
        <f t="array" ref="Y639">_xlfn.IFS(R639&gt;2000000,"For Publication",R639&gt;100000,"PID",R639&gt;30000,"RFQ",TRUE,"Transactional")</f>
        <v>Transactional</v>
      </c>
      <c r="Z639" s="24" t="s">
        <v>101</v>
      </c>
      <c r="AA639" s="32">
        <v>80</v>
      </c>
      <c r="AB639" s="24">
        <v>80</v>
      </c>
      <c r="AC639" s="25">
        <v>43878</v>
      </c>
      <c r="AD639" s="24" t="s">
        <v>102</v>
      </c>
      <c r="AE639" s="24">
        <v>0</v>
      </c>
      <c r="AF639" s="24"/>
      <c r="AG639" s="24"/>
      <c r="AH639" s="24" t="s">
        <v>60</v>
      </c>
      <c r="AI639" s="24"/>
      <c r="AJ639" s="24" t="s">
        <v>60</v>
      </c>
      <c r="AK639" s="24"/>
      <c r="AL639" s="24"/>
      <c r="AM639" s="24"/>
      <c r="AN639" s="24"/>
      <c r="AO639" s="24">
        <v>0</v>
      </c>
      <c r="AP639" s="24" t="s">
        <v>60</v>
      </c>
      <c r="AQ639" s="24"/>
      <c r="AR639" s="24"/>
      <c r="AS639" s="89">
        <v>0</v>
      </c>
      <c r="AT639" s="24" t="s">
        <v>2705</v>
      </c>
    </row>
    <row r="640" spans="1:46" x14ac:dyDescent="0.5">
      <c r="A640" s="24">
        <v>711</v>
      </c>
      <c r="B640" s="24"/>
      <c r="C640" s="24"/>
      <c r="D640" s="24" t="s">
        <v>2706</v>
      </c>
      <c r="E640" s="24" t="s">
        <v>2707</v>
      </c>
      <c r="F640" s="77" t="str">
        <f t="shared" si="115"/>
        <v>GARDEN COURT CHAMBERS TA GARDEN COURT BARRISTERS FEES ACCOUNT</v>
      </c>
      <c r="G640" s="24" t="s">
        <v>2706</v>
      </c>
      <c r="H640" s="24" t="s">
        <v>1420</v>
      </c>
      <c r="I640" s="24" t="s">
        <v>1420</v>
      </c>
      <c r="J640" s="24" t="s">
        <v>52</v>
      </c>
      <c r="K640" s="24" t="s">
        <v>822</v>
      </c>
      <c r="L640" s="25">
        <v>43878</v>
      </c>
      <c r="M640" s="25"/>
      <c r="N640" s="81"/>
      <c r="O640" s="77" t="s">
        <v>712</v>
      </c>
      <c r="P640" s="77"/>
      <c r="Q640" s="104"/>
      <c r="R640" s="84">
        <v>0</v>
      </c>
      <c r="S640" s="77" t="str" cm="1">
        <f t="array" ref="S640">_xlfn.IFS(R640&gt;5000000,"Gold",R640&gt;=500000,"Silver",R640&gt;30000,"Bronze",TRUE,"Transactional")</f>
        <v>Transactional</v>
      </c>
      <c r="T640" s="24" t="s">
        <v>54</v>
      </c>
      <c r="U640" s="101" t="s">
        <v>455</v>
      </c>
      <c r="V640" s="101" t="s">
        <v>822</v>
      </c>
      <c r="W640" s="77" t="str">
        <f t="shared" si="116"/>
        <v>Yes</v>
      </c>
      <c r="X640" s="77" t="str">
        <f>IFERROR(_xlfn.XLOOKUP(J640&amp;"||"&amp;K640,'Mapping Ref.'!$J$2:$J$538,'Mapping Ref.'!$K$2:$K$538),"")</f>
        <v>Corporate</v>
      </c>
      <c r="Y640" s="77" t="str" cm="1">
        <f t="array" ref="Y640">_xlfn.IFS(R640&gt;2000000,"For Publication",R640&gt;100000,"PID",R640&gt;30000,"RFQ",TRUE,"Transactional")</f>
        <v>Transactional</v>
      </c>
      <c r="Z640" s="24" t="s">
        <v>101</v>
      </c>
      <c r="AA640" s="32">
        <v>80</v>
      </c>
      <c r="AB640" s="24">
        <v>80</v>
      </c>
      <c r="AC640" s="25">
        <v>43878</v>
      </c>
      <c r="AD640" s="24" t="s">
        <v>102</v>
      </c>
      <c r="AE640" s="24">
        <v>0</v>
      </c>
      <c r="AF640" s="24"/>
      <c r="AG640" s="24"/>
      <c r="AH640" s="24" t="s">
        <v>59</v>
      </c>
      <c r="AI640" s="24"/>
      <c r="AJ640" s="24" t="s">
        <v>60</v>
      </c>
      <c r="AK640" s="24"/>
      <c r="AL640" s="24"/>
      <c r="AM640" s="24"/>
      <c r="AN640" s="24"/>
      <c r="AO640" s="24">
        <v>0</v>
      </c>
      <c r="AP640" s="24" t="s">
        <v>59</v>
      </c>
      <c r="AQ640" s="24"/>
      <c r="AR640" s="24"/>
      <c r="AS640" s="89">
        <v>0</v>
      </c>
      <c r="AT640" s="24" t="s">
        <v>2708</v>
      </c>
    </row>
    <row r="641" spans="1:46" x14ac:dyDescent="0.5">
      <c r="A641" s="24">
        <v>712</v>
      </c>
      <c r="B641" s="24"/>
      <c r="C641" s="24"/>
      <c r="D641" s="24" t="s">
        <v>2709</v>
      </c>
      <c r="E641" s="24" t="s">
        <v>2710</v>
      </c>
      <c r="F641" s="77" t="str">
        <f t="shared" si="115"/>
        <v>42 BEDFORD ROW</v>
      </c>
      <c r="G641" s="24" t="s">
        <v>2709</v>
      </c>
      <c r="H641" s="24" t="s">
        <v>1420</v>
      </c>
      <c r="I641" s="24" t="s">
        <v>1420</v>
      </c>
      <c r="J641" s="24" t="s">
        <v>52</v>
      </c>
      <c r="K641" s="24" t="s">
        <v>822</v>
      </c>
      <c r="L641" s="25">
        <v>43878</v>
      </c>
      <c r="M641" s="25"/>
      <c r="N641" s="81"/>
      <c r="O641" s="77" t="s">
        <v>712</v>
      </c>
      <c r="P641" s="77"/>
      <c r="Q641" s="104"/>
      <c r="R641" s="84">
        <v>0</v>
      </c>
      <c r="S641" s="77" t="str" cm="1">
        <f t="array" ref="S641">_xlfn.IFS(R641&gt;5000000,"Gold",R641&gt;=500000,"Silver",R641&gt;30000,"Bronze",TRUE,"Transactional")</f>
        <v>Transactional</v>
      </c>
      <c r="T641" s="24" t="s">
        <v>54</v>
      </c>
      <c r="U641" s="101" t="s">
        <v>455</v>
      </c>
      <c r="V641" s="101" t="s">
        <v>822</v>
      </c>
      <c r="W641" s="77" t="str">
        <f t="shared" si="116"/>
        <v>Yes</v>
      </c>
      <c r="X641" s="77" t="str">
        <f>IFERROR(_xlfn.XLOOKUP(J641&amp;"||"&amp;K641,'Mapping Ref.'!$J$2:$J$538,'Mapping Ref.'!$K$2:$K$538),"")</f>
        <v>Corporate</v>
      </c>
      <c r="Y641" s="77" t="str" cm="1">
        <f t="array" ref="Y641">_xlfn.IFS(R641&gt;2000000,"For Publication",R641&gt;100000,"PID",R641&gt;30000,"RFQ",TRUE,"Transactional")</f>
        <v>Transactional</v>
      </c>
      <c r="Z641" s="24" t="s">
        <v>101</v>
      </c>
      <c r="AA641" s="32">
        <v>80</v>
      </c>
      <c r="AB641" s="24">
        <v>80</v>
      </c>
      <c r="AC641" s="25">
        <v>43878</v>
      </c>
      <c r="AD641" s="24" t="s">
        <v>102</v>
      </c>
      <c r="AE641" s="24">
        <v>0</v>
      </c>
      <c r="AF641" s="24"/>
      <c r="AG641" s="24"/>
      <c r="AH641" s="24" t="s">
        <v>59</v>
      </c>
      <c r="AI641" s="24"/>
      <c r="AJ641" s="24" t="s">
        <v>60</v>
      </c>
      <c r="AK641" s="24"/>
      <c r="AL641" s="24"/>
      <c r="AM641" s="24"/>
      <c r="AN641" s="24"/>
      <c r="AO641" s="24">
        <v>0</v>
      </c>
      <c r="AP641" s="24" t="s">
        <v>59</v>
      </c>
      <c r="AQ641" s="24"/>
      <c r="AR641" s="24"/>
      <c r="AS641" s="89">
        <v>0</v>
      </c>
      <c r="AT641" s="24" t="s">
        <v>2711</v>
      </c>
    </row>
    <row r="642" spans="1:46" x14ac:dyDescent="0.5">
      <c r="A642" s="24">
        <v>713</v>
      </c>
      <c r="B642" s="24"/>
      <c r="C642" s="24"/>
      <c r="D642" s="24" t="s">
        <v>2712</v>
      </c>
      <c r="E642" s="24" t="s">
        <v>2713</v>
      </c>
      <c r="F642" s="77" t="str">
        <f t="shared" ref="F642:F705" si="121">IF(AT642&lt;&gt;"",AT642,G642)</f>
        <v>THE 36 GROUP LTD</v>
      </c>
      <c r="G642" s="24" t="s">
        <v>2712</v>
      </c>
      <c r="H642" s="24" t="s">
        <v>1420</v>
      </c>
      <c r="I642" s="24" t="s">
        <v>1420</v>
      </c>
      <c r="J642" s="24" t="s">
        <v>52</v>
      </c>
      <c r="K642" s="24" t="s">
        <v>822</v>
      </c>
      <c r="L642" s="25">
        <v>43878</v>
      </c>
      <c r="M642" s="25"/>
      <c r="N642" s="81"/>
      <c r="O642" s="77" t="s">
        <v>712</v>
      </c>
      <c r="P642" s="77"/>
      <c r="Q642" s="104"/>
      <c r="R642" s="84">
        <v>0</v>
      </c>
      <c r="S642" s="77" t="str" cm="1">
        <f t="array" ref="S642">_xlfn.IFS(R642&gt;5000000,"Gold",R642&gt;=500000,"Silver",R642&gt;30000,"Bronze",TRUE,"Transactional")</f>
        <v>Transactional</v>
      </c>
      <c r="T642" s="24" t="s">
        <v>54</v>
      </c>
      <c r="U642" s="101" t="s">
        <v>455</v>
      </c>
      <c r="V642" s="101" t="s">
        <v>822</v>
      </c>
      <c r="W642" s="77" t="str">
        <f t="shared" ref="W642:W705" si="122">IF(AB642&gt;0,"Yes","No")</f>
        <v>Yes</v>
      </c>
      <c r="X642" s="77" t="str">
        <f>IFERROR(_xlfn.XLOOKUP(J642&amp;"||"&amp;K642,'Mapping Ref.'!$J$2:$J$538,'Mapping Ref.'!$K$2:$K$538),"")</f>
        <v>Corporate</v>
      </c>
      <c r="Y642" s="77" t="str" cm="1">
        <f t="array" ref="Y642">_xlfn.IFS(R642&gt;2000000,"For Publication",R642&gt;100000,"PID",R642&gt;30000,"RFQ",TRUE,"Transactional")</f>
        <v>Transactional</v>
      </c>
      <c r="Z642" s="24" t="s">
        <v>101</v>
      </c>
      <c r="AA642" s="32">
        <v>80</v>
      </c>
      <c r="AB642" s="24">
        <v>80</v>
      </c>
      <c r="AC642" s="25">
        <v>43878</v>
      </c>
      <c r="AD642" s="24" t="s">
        <v>102</v>
      </c>
      <c r="AE642" s="24">
        <v>0</v>
      </c>
      <c r="AF642" s="24"/>
      <c r="AG642" s="24"/>
      <c r="AH642" s="24" t="s">
        <v>59</v>
      </c>
      <c r="AI642" s="24"/>
      <c r="AJ642" s="24" t="s">
        <v>60</v>
      </c>
      <c r="AK642" s="24"/>
      <c r="AL642" s="24"/>
      <c r="AM642" s="24"/>
      <c r="AN642" s="24"/>
      <c r="AO642" s="24">
        <v>0</v>
      </c>
      <c r="AP642" s="24" t="s">
        <v>59</v>
      </c>
      <c r="AQ642" s="24"/>
      <c r="AR642" s="24"/>
      <c r="AS642" s="89">
        <v>0</v>
      </c>
      <c r="AT642" s="24" t="s">
        <v>2714</v>
      </c>
    </row>
    <row r="643" spans="1:46" x14ac:dyDescent="0.5">
      <c r="A643" s="24">
        <v>714</v>
      </c>
      <c r="B643" s="24"/>
      <c r="C643" s="24"/>
      <c r="D643" s="24" t="s">
        <v>2715</v>
      </c>
      <c r="E643" s="24" t="s">
        <v>2713</v>
      </c>
      <c r="F643" s="77" t="str">
        <f t="shared" si="121"/>
        <v>LAMB CHAMBERS</v>
      </c>
      <c r="G643" s="24" t="s">
        <v>2715</v>
      </c>
      <c r="H643" s="24" t="s">
        <v>1420</v>
      </c>
      <c r="I643" s="24" t="s">
        <v>1420</v>
      </c>
      <c r="J643" s="24" t="s">
        <v>52</v>
      </c>
      <c r="K643" s="24" t="s">
        <v>822</v>
      </c>
      <c r="L643" s="25">
        <v>43878</v>
      </c>
      <c r="M643" s="25"/>
      <c r="N643" s="81"/>
      <c r="O643" s="77" t="s">
        <v>712</v>
      </c>
      <c r="P643" s="77"/>
      <c r="Q643" s="104"/>
      <c r="R643" s="84">
        <v>0</v>
      </c>
      <c r="S643" s="77" t="str" cm="1">
        <f t="array" ref="S643">_xlfn.IFS(R643&gt;5000000,"Gold",R643&gt;=500000,"Silver",R643&gt;30000,"Bronze",TRUE,"Transactional")</f>
        <v>Transactional</v>
      </c>
      <c r="T643" s="24" t="s">
        <v>54</v>
      </c>
      <c r="U643" s="101" t="s">
        <v>455</v>
      </c>
      <c r="V643" s="101" t="s">
        <v>822</v>
      </c>
      <c r="W643" s="77" t="str">
        <f t="shared" si="122"/>
        <v>Yes</v>
      </c>
      <c r="X643" s="77" t="str">
        <f>IFERROR(_xlfn.XLOOKUP(J643&amp;"||"&amp;K643,'Mapping Ref.'!$J$2:$J$538,'Mapping Ref.'!$K$2:$K$538),"")</f>
        <v>Corporate</v>
      </c>
      <c r="Y643" s="77" t="str" cm="1">
        <f t="array" ref="Y643">_xlfn.IFS(R643&gt;2000000,"For Publication",R643&gt;100000,"PID",R643&gt;30000,"RFQ",TRUE,"Transactional")</f>
        <v>Transactional</v>
      </c>
      <c r="Z643" s="24" t="s">
        <v>101</v>
      </c>
      <c r="AA643" s="32">
        <v>80</v>
      </c>
      <c r="AB643" s="24">
        <v>80</v>
      </c>
      <c r="AC643" s="25">
        <v>43878</v>
      </c>
      <c r="AD643" s="24" t="s">
        <v>102</v>
      </c>
      <c r="AE643" s="24">
        <v>0</v>
      </c>
      <c r="AF643" s="24"/>
      <c r="AG643" s="24"/>
      <c r="AH643" s="24" t="s">
        <v>59</v>
      </c>
      <c r="AI643" s="24"/>
      <c r="AJ643" s="24" t="s">
        <v>60</v>
      </c>
      <c r="AK643" s="24"/>
      <c r="AL643" s="24"/>
      <c r="AM643" s="24"/>
      <c r="AN643" s="24"/>
      <c r="AO643" s="24">
        <v>0</v>
      </c>
      <c r="AP643" s="24" t="s">
        <v>59</v>
      </c>
      <c r="AQ643" s="24"/>
      <c r="AR643" s="24"/>
      <c r="AS643" s="89">
        <v>0</v>
      </c>
      <c r="AT643" s="24" t="s">
        <v>2716</v>
      </c>
    </row>
    <row r="644" spans="1:46" x14ac:dyDescent="0.5">
      <c r="A644" s="24">
        <v>715</v>
      </c>
      <c r="B644" s="24"/>
      <c r="C644" s="24"/>
      <c r="D644" s="24" t="s">
        <v>2717</v>
      </c>
      <c r="E644" s="24" t="s">
        <v>2718</v>
      </c>
      <c r="F644" s="77" t="str">
        <f t="shared" si="121"/>
        <v>PEDAL EXPRESS LTD T/A WEGO COURIERS</v>
      </c>
      <c r="G644" s="24" t="s">
        <v>2719</v>
      </c>
      <c r="H644" s="24" t="s">
        <v>2720</v>
      </c>
      <c r="I644" s="24" t="s">
        <v>1923</v>
      </c>
      <c r="J644" s="24" t="s">
        <v>1312</v>
      </c>
      <c r="K644" s="24" t="s">
        <v>1109</v>
      </c>
      <c r="L644" s="25">
        <v>43878</v>
      </c>
      <c r="M644" s="25">
        <v>44651</v>
      </c>
      <c r="N644" s="81">
        <f t="shared" ref="N644:N649" si="123">EDATE(M644,AB644)</f>
        <v>45016</v>
      </c>
      <c r="O644" s="77" t="str">
        <f t="shared" ref="O644:O649" ca="1" si="124">IF(N644&lt;TODAY(),"Expired","Live")</f>
        <v>Expired</v>
      </c>
      <c r="P644" s="77" t="str" cm="1">
        <f t="array" aca="1" ref="P644" ca="1">_xlfn.IFS((N644-TODAY())&gt;=547,"06 Expires over 18 months",(N644-TODAY())&gt;=365,"05 Expires in 18 months",(N644-TODAY())&gt;=183,"04 Expires in 12 months",(N644-TODAY())&gt;=92,"03 Expires in 6 months",(N644-TODAY())&gt;=31,"02 Expires in 3 months",(N644-TODAY())&gt;=0,"01 Expires in 30 days",(N644-TODAY())&gt;=-31,"01 Expired last 30 days",(N644-TODAY())&gt;=-92,"02 Expired last 3 months",(N644-TODAY())&gt;=-183,"03 Expired last 6 months",(N644-TODAY())&gt;=-365,"04 Expired last 12 months",(N644-TODAY())&gt;=-547,"05 Expired last 18 months",TRUE,"06 Expired over 18 months")</f>
        <v>06 Expired over 18 months</v>
      </c>
      <c r="Q644" s="65">
        <v>5000</v>
      </c>
      <c r="R644" s="84">
        <f>MAX(Q644,Q644*N(AS644)/12)</f>
        <v>15416.666666666666</v>
      </c>
      <c r="S644" s="77" t="str" cm="1">
        <f t="array" ref="S644">_xlfn.IFS(R644&gt;5000000,"Gold",R644&gt;=500000,"Silver",R644&gt;30000,"Bronze",TRUE,"Transactional")</f>
        <v>Transactional</v>
      </c>
      <c r="T644" s="24" t="s">
        <v>54</v>
      </c>
      <c r="U644" s="101" t="s">
        <v>891</v>
      </c>
      <c r="V644" s="101" t="s">
        <v>2721</v>
      </c>
      <c r="W644" s="77" t="str">
        <f t="shared" si="122"/>
        <v>Yes</v>
      </c>
      <c r="X644" s="77" t="str">
        <f>IFERROR(_xlfn.XLOOKUP(J644&amp;"||"&amp;K644,'Mapping Ref.'!$J$2:$J$538,'Mapping Ref.'!$K$2:$K$538),"")</f>
        <v>Corporate</v>
      </c>
      <c r="Y644" s="77" t="str" cm="1">
        <f t="array" ref="Y644">_xlfn.IFS(R644&gt;2000000,"For Publication",R644&gt;100000,"PID",R644&gt;30000,"RFQ",TRUE,"Transactional")</f>
        <v>Transactional</v>
      </c>
      <c r="Z644" s="24" t="s">
        <v>86</v>
      </c>
      <c r="AA644" s="32">
        <v>12</v>
      </c>
      <c r="AB644" s="24">
        <v>12</v>
      </c>
      <c r="AC644" s="25">
        <v>43878</v>
      </c>
      <c r="AD644" s="24" t="s">
        <v>58</v>
      </c>
      <c r="AE644" s="24"/>
      <c r="AF644" s="24"/>
      <c r="AG644" s="24"/>
      <c r="AH644" s="24" t="s">
        <v>59</v>
      </c>
      <c r="AI644" s="24"/>
      <c r="AJ644" s="24" t="s">
        <v>60</v>
      </c>
      <c r="AK644" s="24"/>
      <c r="AL644" s="24"/>
      <c r="AM644" s="24"/>
      <c r="AN644" s="24"/>
      <c r="AO644" s="24"/>
      <c r="AP644" s="24" t="s">
        <v>60</v>
      </c>
      <c r="AQ644" s="24"/>
      <c r="AR644" s="24"/>
      <c r="AS644" s="89">
        <f t="shared" ref="AS644:AS649" si="125">DATEDIF(L644,N644,"m")</f>
        <v>37</v>
      </c>
      <c r="AT644" s="24" t="s">
        <v>2722</v>
      </c>
    </row>
    <row r="645" spans="1:46" x14ac:dyDescent="0.5">
      <c r="A645" s="24">
        <v>716</v>
      </c>
      <c r="B645" s="24" t="s">
        <v>506</v>
      </c>
      <c r="C645" s="24"/>
      <c r="D645" s="24" t="s">
        <v>2723</v>
      </c>
      <c r="E645" s="24" t="s">
        <v>2724</v>
      </c>
      <c r="F645" s="77" t="str">
        <f t="shared" si="121"/>
        <v>THE SCHOOLS ENERGY CO-OPERATIVE LTD</v>
      </c>
      <c r="G645" s="24" t="s">
        <v>2725</v>
      </c>
      <c r="H645" s="24" t="s">
        <v>2483</v>
      </c>
      <c r="I645" s="24" t="s">
        <v>2483</v>
      </c>
      <c r="J645" s="24" t="s">
        <v>107</v>
      </c>
      <c r="K645" s="24" t="s">
        <v>982</v>
      </c>
      <c r="L645" s="25">
        <v>43729</v>
      </c>
      <c r="M645" s="25">
        <v>51034</v>
      </c>
      <c r="N645" s="81">
        <f t="shared" si="123"/>
        <v>51034</v>
      </c>
      <c r="O645" s="77" t="str">
        <f t="shared" ca="1" si="124"/>
        <v>Live</v>
      </c>
      <c r="P645" s="77" t="str" cm="1">
        <f t="array" aca="1" ref="P645" ca="1">_xlfn.IFS((N645-TODAY())&gt;=547,"06 Expires over 18 months",(N645-TODAY())&gt;=365,"05 Expires in 18 months",(N645-TODAY())&gt;=183,"04 Expires in 12 months",(N645-TODAY())&gt;=92,"03 Expires in 6 months",(N645-TODAY())&gt;=31,"02 Expires in 3 months",(N645-TODAY())&gt;=0,"01 Expires in 30 days",(N645-TODAY())&gt;=-31,"01 Expired last 30 days",(N645-TODAY())&gt;=-92,"02 Expired last 3 months",(N645-TODAY())&gt;=-183,"03 Expired last 6 months",(N645-TODAY())&gt;=-365,"04 Expired last 12 months",(N645-TODAY())&gt;=-547,"05 Expired last 18 months",TRUE,"06 Expired over 18 months")</f>
        <v>06 Expires over 18 months</v>
      </c>
      <c r="Q645" s="65">
        <v>15000</v>
      </c>
      <c r="R645" s="84">
        <f>MAX(Q645,Q645*N(AS645)/12)</f>
        <v>300000</v>
      </c>
      <c r="S645" s="77" t="str" cm="1">
        <f t="array" ref="S645">_xlfn.IFS(R645&gt;5000000,"Gold",R645&gt;=500000,"Silver",R645&gt;30000,"Bronze",TRUE,"Transactional")</f>
        <v>Bronze</v>
      </c>
      <c r="T645" s="24" t="s">
        <v>54</v>
      </c>
      <c r="U645" s="101" t="s">
        <v>55</v>
      </c>
      <c r="V645" s="101" t="s">
        <v>56</v>
      </c>
      <c r="W645" s="77" t="str">
        <f t="shared" si="122"/>
        <v>No</v>
      </c>
      <c r="X645" s="77" t="str">
        <f>IFERROR(_xlfn.XLOOKUP(J645&amp;"||"&amp;K645,'Mapping Ref.'!$J$2:$J$538,'Mapping Ref.'!$K$2:$K$538),"")</f>
        <v>Construction &amp; Estates</v>
      </c>
      <c r="Y645" s="77" t="str" cm="1">
        <f t="array" ref="Y645">_xlfn.IFS(R645&gt;2000000,"For Publication",R645&gt;100000,"PID",R645&gt;30000,"RFQ",TRUE,"Transactional")</f>
        <v>PID</v>
      </c>
      <c r="Z645" s="24" t="s">
        <v>86</v>
      </c>
      <c r="AA645" s="32">
        <v>240</v>
      </c>
      <c r="AB645" s="24">
        <v>0</v>
      </c>
      <c r="AC645" s="25">
        <v>43878</v>
      </c>
      <c r="AD645" s="24" t="s">
        <v>58</v>
      </c>
      <c r="AE645" s="24"/>
      <c r="AF645" s="24"/>
      <c r="AG645" s="24"/>
      <c r="AH645" s="24" t="s">
        <v>60</v>
      </c>
      <c r="AI645" s="24"/>
      <c r="AJ645" s="24" t="s">
        <v>59</v>
      </c>
      <c r="AK645" s="24"/>
      <c r="AL645" s="24"/>
      <c r="AM645" s="24"/>
      <c r="AN645" s="24"/>
      <c r="AO645" s="24">
        <v>45</v>
      </c>
      <c r="AP645" s="24" t="s">
        <v>60</v>
      </c>
      <c r="AQ645" s="24"/>
      <c r="AR645" s="24"/>
      <c r="AS645" s="89">
        <f t="shared" si="125"/>
        <v>240</v>
      </c>
      <c r="AT645" s="24" t="s">
        <v>2726</v>
      </c>
    </row>
    <row r="646" spans="1:46" x14ac:dyDescent="0.5">
      <c r="A646" s="24">
        <v>717</v>
      </c>
      <c r="B646" s="24"/>
      <c r="C646" s="24"/>
      <c r="D646" s="24" t="s">
        <v>2727</v>
      </c>
      <c r="E646" s="24" t="s">
        <v>2728</v>
      </c>
      <c r="F646" s="77" t="str">
        <f t="shared" si="121"/>
        <v>NATIONAL CENTRE FOR SUICIDE PREVENTION</v>
      </c>
      <c r="G646" s="24" t="s">
        <v>2729</v>
      </c>
      <c r="H646" s="24" t="s">
        <v>2730</v>
      </c>
      <c r="I646" s="24" t="s">
        <v>2731</v>
      </c>
      <c r="J646" s="24" t="s">
        <v>66</v>
      </c>
      <c r="K646" s="27" t="s">
        <v>67</v>
      </c>
      <c r="L646" s="25">
        <v>43879</v>
      </c>
      <c r="M646" s="25">
        <v>44244</v>
      </c>
      <c r="N646" s="81">
        <f t="shared" si="123"/>
        <v>44244</v>
      </c>
      <c r="O646" s="77" t="str">
        <f t="shared" ca="1" si="124"/>
        <v>Expired</v>
      </c>
      <c r="P646" s="77" t="str" cm="1">
        <f t="array" aca="1" ref="P646" ca="1">_xlfn.IFS((N646-TODAY())&gt;=547,"06 Expires over 18 months",(N646-TODAY())&gt;=365,"05 Expires in 18 months",(N646-TODAY())&gt;=183,"04 Expires in 12 months",(N646-TODAY())&gt;=92,"03 Expires in 6 months",(N646-TODAY())&gt;=31,"02 Expires in 3 months",(N646-TODAY())&gt;=0,"01 Expires in 30 days",(N646-TODAY())&gt;=-31,"01 Expired last 30 days",(N646-TODAY())&gt;=-92,"02 Expired last 3 months",(N646-TODAY())&gt;=-183,"03 Expired last 6 months",(N646-TODAY())&gt;=-365,"04 Expired last 12 months",(N646-TODAY())&gt;=-547,"05 Expired last 18 months",TRUE,"06 Expired over 18 months")</f>
        <v>06 Expired over 18 months</v>
      </c>
      <c r="Q646" s="65">
        <v>5000</v>
      </c>
      <c r="R646" s="84">
        <f>MAX(Q646,Q646*N(AS646)/12)</f>
        <v>5000</v>
      </c>
      <c r="S646" s="77" t="str" cm="1">
        <f t="array" ref="S646">_xlfn.IFS(R646&gt;5000000,"Gold",R646&gt;=500000,"Silver",R646&gt;30000,"Bronze",TRUE,"Transactional")</f>
        <v>Transactional</v>
      </c>
      <c r="T646" s="24" t="s">
        <v>54</v>
      </c>
      <c r="U646" s="101" t="s">
        <v>366</v>
      </c>
      <c r="V646" s="101" t="s">
        <v>1058</v>
      </c>
      <c r="W646" s="77" t="str">
        <f t="shared" si="122"/>
        <v>No</v>
      </c>
      <c r="X646" s="77" t="str">
        <f>IFERROR(_xlfn.XLOOKUP(J646&amp;"||"&amp;K646,'Mapping Ref.'!$J$2:$J$538,'Mapping Ref.'!$K$2:$K$538),"")</f>
        <v>Childrens &amp; Adults</v>
      </c>
      <c r="Y646" s="77" t="str" cm="1">
        <f t="array" ref="Y646">_xlfn.IFS(R646&gt;2000000,"For Publication",R646&gt;100000,"PID",R646&gt;30000,"RFQ",TRUE,"Transactional")</f>
        <v>Transactional</v>
      </c>
      <c r="Z646" s="24" t="s">
        <v>101</v>
      </c>
      <c r="AA646" s="32">
        <v>12</v>
      </c>
      <c r="AB646" s="24">
        <v>0</v>
      </c>
      <c r="AC646" s="25">
        <v>43879</v>
      </c>
      <c r="AD646" s="24" t="s">
        <v>58</v>
      </c>
      <c r="AE646" s="24">
        <v>0</v>
      </c>
      <c r="AF646" s="24"/>
      <c r="AG646" s="24"/>
      <c r="AH646" s="24" t="s">
        <v>60</v>
      </c>
      <c r="AI646" s="24"/>
      <c r="AJ646" s="24" t="s">
        <v>60</v>
      </c>
      <c r="AK646" s="24"/>
      <c r="AL646" s="24"/>
      <c r="AM646" s="24"/>
      <c r="AN646" s="24"/>
      <c r="AO646" s="24">
        <v>0</v>
      </c>
      <c r="AP646" s="24" t="s">
        <v>60</v>
      </c>
      <c r="AQ646" s="24"/>
      <c r="AR646" s="24"/>
      <c r="AS646" s="89">
        <f t="shared" si="125"/>
        <v>11</v>
      </c>
      <c r="AT646" s="24" t="s">
        <v>2732</v>
      </c>
    </row>
    <row r="647" spans="1:46" x14ac:dyDescent="0.5">
      <c r="A647" s="24">
        <v>718</v>
      </c>
      <c r="B647" s="24"/>
      <c r="C647" s="24"/>
      <c r="D647" s="24" t="s">
        <v>2733</v>
      </c>
      <c r="E647" s="24" t="s">
        <v>2734</v>
      </c>
      <c r="F647" s="77" t="str">
        <f t="shared" si="121"/>
        <v>MR KEITH EDWARD HARWOOD T/A PEGASUS H&amp;S CONSULTANCY LTD</v>
      </c>
      <c r="G647" s="24" t="s">
        <v>2735</v>
      </c>
      <c r="H647" s="24" t="s">
        <v>1504</v>
      </c>
      <c r="I647" s="24" t="s">
        <v>1504</v>
      </c>
      <c r="J647" s="24" t="s">
        <v>107</v>
      </c>
      <c r="K647" s="24" t="s">
        <v>137</v>
      </c>
      <c r="L647" s="25">
        <v>43879</v>
      </c>
      <c r="M647" s="25">
        <v>44610</v>
      </c>
      <c r="N647" s="81">
        <f t="shared" si="123"/>
        <v>44610</v>
      </c>
      <c r="O647" s="77" t="str">
        <f t="shared" ca="1" si="124"/>
        <v>Expired</v>
      </c>
      <c r="P647" s="77" t="str" cm="1">
        <f t="array" aca="1" ref="P647" ca="1">_xlfn.IFS((N647-TODAY())&gt;=547,"06 Expires over 18 months",(N647-TODAY())&gt;=365,"05 Expires in 18 months",(N647-TODAY())&gt;=183,"04 Expires in 12 months",(N647-TODAY())&gt;=92,"03 Expires in 6 months",(N647-TODAY())&gt;=31,"02 Expires in 3 months",(N647-TODAY())&gt;=0,"01 Expires in 30 days",(N647-TODAY())&gt;=-31,"01 Expired last 30 days",(N647-TODAY())&gt;=-92,"02 Expired last 3 months",(N647-TODAY())&gt;=-183,"03 Expired last 6 months",(N647-TODAY())&gt;=-365,"04 Expired last 12 months",(N647-TODAY())&gt;=-547,"05 Expired last 18 months",TRUE,"06 Expired over 18 months")</f>
        <v>06 Expired over 18 months</v>
      </c>
      <c r="Q647" s="104"/>
      <c r="R647" s="84">
        <v>0</v>
      </c>
      <c r="S647" s="77" t="str" cm="1">
        <f t="array" ref="S647">_xlfn.IFS(R647&gt;5000000,"Gold",R647&gt;=500000,"Silver",R647&gt;30000,"Bronze",TRUE,"Transactional")</f>
        <v>Transactional</v>
      </c>
      <c r="T647" s="24" t="s">
        <v>54</v>
      </c>
      <c r="U647" s="101" t="s">
        <v>131</v>
      </c>
      <c r="V647" s="101" t="s">
        <v>613</v>
      </c>
      <c r="W647" s="77" t="str">
        <f t="shared" si="122"/>
        <v>No</v>
      </c>
      <c r="X647" s="77" t="str">
        <f>IFERROR(_xlfn.XLOOKUP(J647&amp;"||"&amp;K647,'Mapping Ref.'!$J$2:$J$538,'Mapping Ref.'!$K$2:$K$538),"")</f>
        <v>Construction &amp; Estates</v>
      </c>
      <c r="Y647" s="77" t="str" cm="1">
        <f t="array" ref="Y647">_xlfn.IFS(R647&gt;2000000,"For Publication",R647&gt;100000,"PID",R647&gt;30000,"RFQ",TRUE,"Transactional")</f>
        <v>Transactional</v>
      </c>
      <c r="Z647" s="24" t="s">
        <v>86</v>
      </c>
      <c r="AA647" s="32">
        <v>24</v>
      </c>
      <c r="AB647" s="24">
        <v>0</v>
      </c>
      <c r="AC647" s="25">
        <v>43879</v>
      </c>
      <c r="AD647" s="24" t="s">
        <v>102</v>
      </c>
      <c r="AE647" s="24"/>
      <c r="AF647" s="24"/>
      <c r="AG647" s="24"/>
      <c r="AH647" s="24" t="s">
        <v>60</v>
      </c>
      <c r="AI647" s="24"/>
      <c r="AJ647" s="24" t="s">
        <v>60</v>
      </c>
      <c r="AK647" s="24"/>
      <c r="AL647" s="24"/>
      <c r="AM647" s="24"/>
      <c r="AN647" s="24"/>
      <c r="AO647" s="24">
        <v>0</v>
      </c>
      <c r="AP647" s="24" t="s">
        <v>60</v>
      </c>
      <c r="AQ647" s="24"/>
      <c r="AR647" s="24"/>
      <c r="AS647" s="89">
        <f t="shared" si="125"/>
        <v>24</v>
      </c>
      <c r="AT647" s="24" t="s">
        <v>2736</v>
      </c>
    </row>
    <row r="648" spans="1:46" x14ac:dyDescent="0.5">
      <c r="A648" s="24">
        <v>719</v>
      </c>
      <c r="B648" s="24"/>
      <c r="C648" s="24"/>
      <c r="D648" s="24" t="s">
        <v>2737</v>
      </c>
      <c r="E648" s="24" t="s">
        <v>2738</v>
      </c>
      <c r="F648" s="77" t="str">
        <f t="shared" si="121"/>
        <v>DRIVE MOTOR RETAIL LTD T/A DRIVE VAUXHALL</v>
      </c>
      <c r="G648" s="24" t="s">
        <v>2737</v>
      </c>
      <c r="H648" s="24" t="s">
        <v>1504</v>
      </c>
      <c r="I648" s="24" t="s">
        <v>1504</v>
      </c>
      <c r="J648" s="24" t="s">
        <v>107</v>
      </c>
      <c r="K648" s="24" t="s">
        <v>137</v>
      </c>
      <c r="L648" s="25">
        <v>43879</v>
      </c>
      <c r="M648" s="25">
        <v>44610</v>
      </c>
      <c r="N648" s="81">
        <f t="shared" si="123"/>
        <v>44610</v>
      </c>
      <c r="O648" s="77" t="str">
        <f t="shared" ca="1" si="124"/>
        <v>Expired</v>
      </c>
      <c r="P648" s="77" t="str" cm="1">
        <f t="array" aca="1" ref="P648" ca="1">_xlfn.IFS((N648-TODAY())&gt;=547,"06 Expires over 18 months",(N648-TODAY())&gt;=365,"05 Expires in 18 months",(N648-TODAY())&gt;=183,"04 Expires in 12 months",(N648-TODAY())&gt;=92,"03 Expires in 6 months",(N648-TODAY())&gt;=31,"02 Expires in 3 months",(N648-TODAY())&gt;=0,"01 Expires in 30 days",(N648-TODAY())&gt;=-31,"01 Expired last 30 days",(N648-TODAY())&gt;=-92,"02 Expired last 3 months",(N648-TODAY())&gt;=-183,"03 Expired last 6 months",(N648-TODAY())&gt;=-365,"04 Expired last 12 months",(N648-TODAY())&gt;=-547,"05 Expired last 18 months",TRUE,"06 Expired over 18 months")</f>
        <v>06 Expired over 18 months</v>
      </c>
      <c r="Q648" s="65">
        <v>30000</v>
      </c>
      <c r="R648" s="84">
        <f>MAX(Q648,Q648*N(AS648)/12)</f>
        <v>60000</v>
      </c>
      <c r="S648" s="77" t="str" cm="1">
        <f t="array" ref="S648">_xlfn.IFS(R648&gt;5000000,"Gold",R648&gt;=500000,"Silver",R648&gt;30000,"Bronze",TRUE,"Transactional")</f>
        <v>Bronze</v>
      </c>
      <c r="T648" s="24" t="s">
        <v>54</v>
      </c>
      <c r="U648" s="101" t="s">
        <v>366</v>
      </c>
      <c r="V648" s="101" t="s">
        <v>367</v>
      </c>
      <c r="W648" s="77" t="str">
        <f t="shared" si="122"/>
        <v>No</v>
      </c>
      <c r="X648" s="77" t="str">
        <f>IFERROR(_xlfn.XLOOKUP(J648&amp;"||"&amp;K648,'Mapping Ref.'!$J$2:$J$538,'Mapping Ref.'!$K$2:$K$538),"")</f>
        <v>Construction &amp; Estates</v>
      </c>
      <c r="Y648" s="77" t="str" cm="1">
        <f t="array" ref="Y648">_xlfn.IFS(R648&gt;2000000,"For Publication",R648&gt;100000,"PID",R648&gt;30000,"RFQ",TRUE,"Transactional")</f>
        <v>RFQ</v>
      </c>
      <c r="Z648" s="24" t="s">
        <v>57</v>
      </c>
      <c r="AA648" s="32">
        <v>24</v>
      </c>
      <c r="AB648" s="24">
        <v>0</v>
      </c>
      <c r="AC648" s="25">
        <v>43879</v>
      </c>
      <c r="AD648" s="24" t="s">
        <v>102</v>
      </c>
      <c r="AE648" s="24"/>
      <c r="AF648" s="24"/>
      <c r="AG648" s="24"/>
      <c r="AH648" s="24" t="s">
        <v>60</v>
      </c>
      <c r="AI648" s="24"/>
      <c r="AJ648" s="24" t="s">
        <v>60</v>
      </c>
      <c r="AK648" s="24"/>
      <c r="AL648" s="24"/>
      <c r="AM648" s="24"/>
      <c r="AN648" s="24"/>
      <c r="AO648" s="24">
        <v>0</v>
      </c>
      <c r="AP648" s="24" t="s">
        <v>60</v>
      </c>
      <c r="AQ648" s="24"/>
      <c r="AR648" s="24"/>
      <c r="AS648" s="89">
        <f t="shared" si="125"/>
        <v>24</v>
      </c>
      <c r="AT648" s="24" t="s">
        <v>2739</v>
      </c>
    </row>
    <row r="649" spans="1:46" x14ac:dyDescent="0.5">
      <c r="A649" s="24">
        <v>720</v>
      </c>
      <c r="B649" s="24"/>
      <c r="C649" s="24"/>
      <c r="D649" s="24" t="s">
        <v>2740</v>
      </c>
      <c r="E649" s="24" t="s">
        <v>2741</v>
      </c>
      <c r="F649" s="77" t="str">
        <f t="shared" si="121"/>
        <v>DENISE GOLDING</v>
      </c>
      <c r="G649" s="24" t="s">
        <v>2742</v>
      </c>
      <c r="H649" s="24" t="s">
        <v>1041</v>
      </c>
      <c r="I649" s="24" t="s">
        <v>1041</v>
      </c>
      <c r="J649" s="24" t="s">
        <v>190</v>
      </c>
      <c r="K649" s="24" t="s">
        <v>2234</v>
      </c>
      <c r="L649" s="25">
        <v>43879</v>
      </c>
      <c r="M649" s="25">
        <v>44245</v>
      </c>
      <c r="N649" s="81">
        <f t="shared" si="123"/>
        <v>44245</v>
      </c>
      <c r="O649" s="77" t="str">
        <f t="shared" ca="1" si="124"/>
        <v>Expired</v>
      </c>
      <c r="P649" s="77" t="str" cm="1">
        <f t="array" aca="1" ref="P649" ca="1">_xlfn.IFS((N649-TODAY())&gt;=547,"06 Expires over 18 months",(N649-TODAY())&gt;=365,"05 Expires in 18 months",(N649-TODAY())&gt;=183,"04 Expires in 12 months",(N649-TODAY())&gt;=92,"03 Expires in 6 months",(N649-TODAY())&gt;=31,"02 Expires in 3 months",(N649-TODAY())&gt;=0,"01 Expires in 30 days",(N649-TODAY())&gt;=-31,"01 Expired last 30 days",(N649-TODAY())&gt;=-92,"02 Expired last 3 months",(N649-TODAY())&gt;=-183,"03 Expired last 6 months",(N649-TODAY())&gt;=-365,"04 Expired last 12 months",(N649-TODAY())&gt;=-547,"05 Expired last 18 months",TRUE,"06 Expired over 18 months")</f>
        <v>06 Expired over 18 months</v>
      </c>
      <c r="Q649" s="65">
        <v>1500</v>
      </c>
      <c r="R649" s="84">
        <f>MAX(Q649,Q649*N(AS649)/12)</f>
        <v>1500</v>
      </c>
      <c r="S649" s="77" t="str" cm="1">
        <f t="array" ref="S649">_xlfn.IFS(R649&gt;5000000,"Gold",R649&gt;=500000,"Silver",R649&gt;30000,"Bronze",TRUE,"Transactional")</f>
        <v>Transactional</v>
      </c>
      <c r="T649" s="24" t="s">
        <v>54</v>
      </c>
      <c r="U649" s="101" t="s">
        <v>84</v>
      </c>
      <c r="V649" s="101" t="s">
        <v>204</v>
      </c>
      <c r="W649" s="77" t="str">
        <f t="shared" si="122"/>
        <v>No</v>
      </c>
      <c r="X649" s="77" t="str">
        <f>IFERROR(_xlfn.XLOOKUP(J649&amp;"||"&amp;K649,'Mapping Ref.'!$J$2:$J$538,'Mapping Ref.'!$K$2:$K$538),"")</f>
        <v>Childrens &amp; Adults</v>
      </c>
      <c r="Y649" s="77" t="str" cm="1">
        <f t="array" ref="Y649">_xlfn.IFS(R649&gt;2000000,"For Publication",R649&gt;100000,"PID",R649&gt;30000,"RFQ",TRUE,"Transactional")</f>
        <v>Transactional</v>
      </c>
      <c r="Z649" s="24" t="s">
        <v>86</v>
      </c>
      <c r="AA649" s="32">
        <v>12</v>
      </c>
      <c r="AB649" s="24">
        <v>0</v>
      </c>
      <c r="AC649" s="25">
        <v>43879</v>
      </c>
      <c r="AD649" s="24" t="s">
        <v>58</v>
      </c>
      <c r="AE649" s="24"/>
      <c r="AF649" s="24"/>
      <c r="AG649" s="24"/>
      <c r="AH649" s="24" t="s">
        <v>59</v>
      </c>
      <c r="AI649" s="24"/>
      <c r="AJ649" s="24" t="s">
        <v>60</v>
      </c>
      <c r="AK649" s="24"/>
      <c r="AL649" s="24"/>
      <c r="AM649" s="24"/>
      <c r="AN649" s="24"/>
      <c r="AO649" s="24">
        <v>0</v>
      </c>
      <c r="AP649" s="24" t="s">
        <v>60</v>
      </c>
      <c r="AQ649" s="24"/>
      <c r="AR649" s="24"/>
      <c r="AS649" s="89">
        <f t="shared" si="125"/>
        <v>12</v>
      </c>
      <c r="AT649" s="24" t="s">
        <v>2743</v>
      </c>
    </row>
    <row r="650" spans="1:46" x14ac:dyDescent="0.5">
      <c r="A650" s="24">
        <v>722</v>
      </c>
      <c r="B650" s="24"/>
      <c r="C650" s="24" t="s">
        <v>77</v>
      </c>
      <c r="D650" s="24" t="s">
        <v>2744</v>
      </c>
      <c r="E650" s="24" t="s">
        <v>2745</v>
      </c>
      <c r="F650" s="77" t="str">
        <f t="shared" si="121"/>
        <v>GOUGH SQUARE CHAMBERS</v>
      </c>
      <c r="G650" s="24" t="s">
        <v>2744</v>
      </c>
      <c r="H650" s="24" t="s">
        <v>1420</v>
      </c>
      <c r="I650" s="24" t="s">
        <v>1420</v>
      </c>
      <c r="J650" s="24" t="s">
        <v>52</v>
      </c>
      <c r="K650" s="24" t="s">
        <v>822</v>
      </c>
      <c r="L650" s="25">
        <v>43880</v>
      </c>
      <c r="M650" s="25"/>
      <c r="N650" s="81"/>
      <c r="O650" s="77" t="s">
        <v>712</v>
      </c>
      <c r="P650" s="77"/>
      <c r="Q650" s="104"/>
      <c r="R650" s="84">
        <v>0</v>
      </c>
      <c r="S650" s="77" t="str" cm="1">
        <f t="array" ref="S650">_xlfn.IFS(R650&gt;5000000,"Gold",R650&gt;=500000,"Silver",R650&gt;30000,"Bronze",TRUE,"Transactional")</f>
        <v>Transactional</v>
      </c>
      <c r="T650" s="24" t="s">
        <v>54</v>
      </c>
      <c r="U650" s="101" t="s">
        <v>455</v>
      </c>
      <c r="V650" s="101" t="s">
        <v>822</v>
      </c>
      <c r="W650" s="77" t="str">
        <f t="shared" si="122"/>
        <v>Yes</v>
      </c>
      <c r="X650" s="77" t="str">
        <f>IFERROR(_xlfn.XLOOKUP(J650&amp;"||"&amp;K650,'Mapping Ref.'!$J$2:$J$538,'Mapping Ref.'!$K$2:$K$538),"")</f>
        <v>Corporate</v>
      </c>
      <c r="Y650" s="77" t="str" cm="1">
        <f t="array" ref="Y650">_xlfn.IFS(R650&gt;2000000,"For Publication",R650&gt;100000,"PID",R650&gt;30000,"RFQ",TRUE,"Transactional")</f>
        <v>Transactional</v>
      </c>
      <c r="Z650" s="24" t="s">
        <v>101</v>
      </c>
      <c r="AA650" s="32">
        <v>80</v>
      </c>
      <c r="AB650" s="24">
        <v>8</v>
      </c>
      <c r="AC650" s="25">
        <v>43880</v>
      </c>
      <c r="AD650" s="24" t="s">
        <v>102</v>
      </c>
      <c r="AE650" s="24">
        <v>0</v>
      </c>
      <c r="AF650" s="24"/>
      <c r="AG650" s="24"/>
      <c r="AH650" s="24" t="s">
        <v>59</v>
      </c>
      <c r="AI650" s="24"/>
      <c r="AJ650" s="24" t="s">
        <v>60</v>
      </c>
      <c r="AK650" s="24"/>
      <c r="AL650" s="24"/>
      <c r="AM650" s="24"/>
      <c r="AN650" s="24"/>
      <c r="AO650" s="24">
        <v>0</v>
      </c>
      <c r="AP650" s="24" t="s">
        <v>59</v>
      </c>
      <c r="AQ650" s="24"/>
      <c r="AR650" s="24"/>
      <c r="AS650" s="89">
        <v>0</v>
      </c>
      <c r="AT650" s="24" t="s">
        <v>2746</v>
      </c>
    </row>
    <row r="651" spans="1:46" x14ac:dyDescent="0.5">
      <c r="A651" s="24">
        <v>723</v>
      </c>
      <c r="B651" s="24"/>
      <c r="C651" s="24"/>
      <c r="D651" s="24" t="s">
        <v>2747</v>
      </c>
      <c r="E651" s="24" t="s">
        <v>2182</v>
      </c>
      <c r="F651" s="77" t="str">
        <f t="shared" si="121"/>
        <v>THE CENTRE FOR FASD LTD</v>
      </c>
      <c r="G651" s="24" t="s">
        <v>2748</v>
      </c>
      <c r="H651" s="24" t="s">
        <v>1041</v>
      </c>
      <c r="I651" s="24" t="s">
        <v>1041</v>
      </c>
      <c r="J651" s="24" t="s">
        <v>190</v>
      </c>
      <c r="K651" s="24" t="s">
        <v>2234</v>
      </c>
      <c r="L651" s="25">
        <v>43881</v>
      </c>
      <c r="M651" s="25">
        <v>44247</v>
      </c>
      <c r="N651" s="81">
        <f>EDATE(M651,AB651)</f>
        <v>44247</v>
      </c>
      <c r="O651" s="77" t="str">
        <f ca="1">IF(N651&lt;TODAY(),"Expired","Live")</f>
        <v>Expired</v>
      </c>
      <c r="P651" s="77" t="str" cm="1">
        <f t="array" aca="1" ref="P651" ca="1">_xlfn.IFS((N651-TODAY())&gt;=547,"06 Expires over 18 months",(N651-TODAY())&gt;=365,"05 Expires in 18 months",(N651-TODAY())&gt;=183,"04 Expires in 12 months",(N651-TODAY())&gt;=92,"03 Expires in 6 months",(N651-TODAY())&gt;=31,"02 Expires in 3 months",(N651-TODAY())&gt;=0,"01 Expires in 30 days",(N651-TODAY())&gt;=-31,"01 Expired last 30 days",(N651-TODAY())&gt;=-92,"02 Expired last 3 months",(N651-TODAY())&gt;=-183,"03 Expired last 6 months",(N651-TODAY())&gt;=-365,"04 Expired last 12 months",(N651-TODAY())&gt;=-547,"05 Expired last 18 months",TRUE,"06 Expired over 18 months")</f>
        <v>06 Expired over 18 months</v>
      </c>
      <c r="Q651" s="65">
        <v>4000</v>
      </c>
      <c r="R651" s="84">
        <f>MAX(Q651,Q651*N(AS651)/12)</f>
        <v>4000</v>
      </c>
      <c r="S651" s="77" t="str" cm="1">
        <f t="array" ref="S651">_xlfn.IFS(R651&gt;5000000,"Gold",R651&gt;=500000,"Silver",R651&gt;30000,"Bronze",TRUE,"Transactional")</f>
        <v>Transactional</v>
      </c>
      <c r="T651" s="24" t="s">
        <v>54</v>
      </c>
      <c r="U651" s="101" t="s">
        <v>84</v>
      </c>
      <c r="V651" s="101" t="s">
        <v>204</v>
      </c>
      <c r="W651" s="77" t="str">
        <f t="shared" si="122"/>
        <v>No</v>
      </c>
      <c r="X651" s="77" t="str">
        <f>IFERROR(_xlfn.XLOOKUP(J651&amp;"||"&amp;K651,'Mapping Ref.'!$J$2:$J$538,'Mapping Ref.'!$K$2:$K$538),"")</f>
        <v>Childrens &amp; Adults</v>
      </c>
      <c r="Y651" s="77" t="str" cm="1">
        <f t="array" ref="Y651">_xlfn.IFS(R651&gt;2000000,"For Publication",R651&gt;100000,"PID",R651&gt;30000,"RFQ",TRUE,"Transactional")</f>
        <v>Transactional</v>
      </c>
      <c r="Z651" s="24" t="s">
        <v>86</v>
      </c>
      <c r="AA651" s="32">
        <v>12</v>
      </c>
      <c r="AB651" s="24">
        <v>0</v>
      </c>
      <c r="AC651" s="25">
        <v>43881</v>
      </c>
      <c r="AD651" s="24" t="s">
        <v>58</v>
      </c>
      <c r="AE651" s="24"/>
      <c r="AF651" s="24"/>
      <c r="AG651" s="24"/>
      <c r="AH651" s="24" t="s">
        <v>59</v>
      </c>
      <c r="AI651" s="24"/>
      <c r="AJ651" s="24" t="s">
        <v>60</v>
      </c>
      <c r="AK651" s="24"/>
      <c r="AL651" s="24"/>
      <c r="AM651" s="24"/>
      <c r="AN651" s="24"/>
      <c r="AO651" s="24">
        <v>0</v>
      </c>
      <c r="AP651" s="24" t="s">
        <v>60</v>
      </c>
      <c r="AQ651" s="24"/>
      <c r="AR651" s="24"/>
      <c r="AS651" s="89">
        <f>DATEDIF(L651,N651,"m")</f>
        <v>12</v>
      </c>
      <c r="AT651" s="24" t="s">
        <v>2749</v>
      </c>
    </row>
    <row r="652" spans="1:46" x14ac:dyDescent="0.5">
      <c r="A652" s="24">
        <v>724</v>
      </c>
      <c r="B652" s="24"/>
      <c r="C652" s="24"/>
      <c r="D652" s="24" t="s">
        <v>2750</v>
      </c>
      <c r="E652" s="24" t="s">
        <v>2751</v>
      </c>
      <c r="F652" s="77" t="str">
        <f t="shared" si="121"/>
        <v>SPRINGBOARD SERVICES LTD</v>
      </c>
      <c r="G652" s="24" t="s">
        <v>2750</v>
      </c>
      <c r="H652" s="24" t="s">
        <v>1420</v>
      </c>
      <c r="I652" s="24" t="s">
        <v>1420</v>
      </c>
      <c r="J652" s="24" t="s">
        <v>52</v>
      </c>
      <c r="K652" s="24" t="s">
        <v>822</v>
      </c>
      <c r="L652" s="25">
        <v>43882</v>
      </c>
      <c r="M652" s="25"/>
      <c r="N652" s="81"/>
      <c r="O652" s="77" t="s">
        <v>712</v>
      </c>
      <c r="P652" s="77"/>
      <c r="Q652" s="104"/>
      <c r="R652" s="84">
        <v>0</v>
      </c>
      <c r="S652" s="77" t="str" cm="1">
        <f t="array" ref="S652">_xlfn.IFS(R652&gt;5000000,"Gold",R652&gt;=500000,"Silver",R652&gt;30000,"Bronze",TRUE,"Transactional")</f>
        <v>Transactional</v>
      </c>
      <c r="T652" s="24" t="s">
        <v>54</v>
      </c>
      <c r="U652" s="101" t="s">
        <v>455</v>
      </c>
      <c r="V652" s="101" t="s">
        <v>822</v>
      </c>
      <c r="W652" s="77" t="str">
        <f t="shared" si="122"/>
        <v>Yes</v>
      </c>
      <c r="X652" s="77" t="str">
        <f>IFERROR(_xlfn.XLOOKUP(J652&amp;"||"&amp;K652,'Mapping Ref.'!$J$2:$J$538,'Mapping Ref.'!$K$2:$K$538),"")</f>
        <v>Corporate</v>
      </c>
      <c r="Y652" s="77" t="str" cm="1">
        <f t="array" ref="Y652">_xlfn.IFS(R652&gt;2000000,"For Publication",R652&gt;100000,"PID",R652&gt;30000,"RFQ",TRUE,"Transactional")</f>
        <v>Transactional</v>
      </c>
      <c r="Z652" s="24" t="s">
        <v>101</v>
      </c>
      <c r="AA652" s="32">
        <v>80</v>
      </c>
      <c r="AB652" s="24">
        <v>80</v>
      </c>
      <c r="AC652" s="25">
        <v>43882</v>
      </c>
      <c r="AD652" s="24" t="s">
        <v>102</v>
      </c>
      <c r="AE652" s="24">
        <v>0</v>
      </c>
      <c r="AF652" s="24"/>
      <c r="AG652" s="24"/>
      <c r="AH652" s="24" t="s">
        <v>59</v>
      </c>
      <c r="AI652" s="24"/>
      <c r="AJ652" s="24" t="s">
        <v>60</v>
      </c>
      <c r="AK652" s="24"/>
      <c r="AL652" s="24"/>
      <c r="AM652" s="24"/>
      <c r="AN652" s="24"/>
      <c r="AO652" s="24">
        <v>0</v>
      </c>
      <c r="AP652" s="24" t="s">
        <v>59</v>
      </c>
      <c r="AQ652" s="24"/>
      <c r="AR652" s="24"/>
      <c r="AS652" s="89">
        <v>0</v>
      </c>
      <c r="AT652" s="24" t="s">
        <v>2752</v>
      </c>
    </row>
    <row r="653" spans="1:46" x14ac:dyDescent="0.5">
      <c r="A653" s="24">
        <v>725</v>
      </c>
      <c r="B653" s="24" t="s">
        <v>506</v>
      </c>
      <c r="C653" s="24"/>
      <c r="D653" s="24" t="s">
        <v>2753</v>
      </c>
      <c r="E653" s="24" t="s">
        <v>2754</v>
      </c>
      <c r="F653" s="77" t="str">
        <f t="shared" si="121"/>
        <v>ROLLAPALUZA LTD</v>
      </c>
      <c r="G653" s="24" t="s">
        <v>2755</v>
      </c>
      <c r="H653" s="24" t="s">
        <v>2386</v>
      </c>
      <c r="I653" s="24" t="s">
        <v>2386</v>
      </c>
      <c r="J653" s="24" t="s">
        <v>107</v>
      </c>
      <c r="K653" s="24" t="s">
        <v>1584</v>
      </c>
      <c r="L653" s="25">
        <v>43882</v>
      </c>
      <c r="M653" s="25">
        <v>45709</v>
      </c>
      <c r="N653" s="81">
        <f t="shared" ref="N653:N666" si="126">EDATE(M653,AB653)</f>
        <v>46439</v>
      </c>
      <c r="O653" s="77" t="str">
        <f t="shared" ref="O653:O666" ca="1" si="127">IF(N653&lt;TODAY(),"Expired","Live")</f>
        <v>Live</v>
      </c>
      <c r="P653" s="77" t="str" cm="1">
        <f t="array" aca="1" ref="P653" ca="1">_xlfn.IFS((N653-TODAY())&gt;=547,"06 Expires over 18 months",(N653-TODAY())&gt;=365,"05 Expires in 18 months",(N653-TODAY())&gt;=183,"04 Expires in 12 months",(N653-TODAY())&gt;=92,"03 Expires in 6 months",(N653-TODAY())&gt;=31,"02 Expires in 3 months",(N653-TODAY())&gt;=0,"01 Expires in 30 days",(N653-TODAY())&gt;=-31,"01 Expired last 30 days",(N653-TODAY())&gt;=-92,"02 Expired last 3 months",(N653-TODAY())&gt;=-183,"03 Expired last 6 months",(N653-TODAY())&gt;=-365,"04 Expired last 12 months",(N653-TODAY())&gt;=-547,"05 Expired last 18 months",TRUE,"06 Expired over 18 months")</f>
        <v>03 Expires in 6 months</v>
      </c>
      <c r="Q653" s="65">
        <v>10000</v>
      </c>
      <c r="R653" s="84">
        <f t="shared" ref="R653:R666" si="128">MAX(Q653,Q653*N(AS653)/12)</f>
        <v>70000</v>
      </c>
      <c r="S653" s="77" t="str" cm="1">
        <f t="array" ref="S653">_xlfn.IFS(R653&gt;5000000,"Gold",R653&gt;=500000,"Silver",R653&gt;30000,"Bronze",TRUE,"Transactional")</f>
        <v>Bronze</v>
      </c>
      <c r="T653" s="24" t="s">
        <v>54</v>
      </c>
      <c r="U653" s="101" t="s">
        <v>445</v>
      </c>
      <c r="V653" s="101" t="s">
        <v>874</v>
      </c>
      <c r="W653" s="77" t="str">
        <f t="shared" si="122"/>
        <v>Yes</v>
      </c>
      <c r="X653" s="77" t="str">
        <f>IFERROR(_xlfn.XLOOKUP(J653&amp;"||"&amp;K653,'Mapping Ref.'!$J$2:$J$538,'Mapping Ref.'!$K$2:$K$538),"")</f>
        <v>Construction &amp; Estates</v>
      </c>
      <c r="Y653" s="77" t="str" cm="1">
        <f t="array" ref="Y653">_xlfn.IFS(R653&gt;2000000,"For Publication",R653&gt;100000,"PID",R653&gt;30000,"RFQ",TRUE,"Transactional")</f>
        <v>RFQ</v>
      </c>
      <c r="Z653" s="24" t="s">
        <v>86</v>
      </c>
      <c r="AA653" s="32">
        <v>60</v>
      </c>
      <c r="AB653" s="24">
        <v>24</v>
      </c>
      <c r="AC653" s="25">
        <v>43882</v>
      </c>
      <c r="AD653" s="24" t="s">
        <v>58</v>
      </c>
      <c r="AE653" s="24"/>
      <c r="AF653" s="24"/>
      <c r="AG653" s="24"/>
      <c r="AH653" s="24" t="s">
        <v>59</v>
      </c>
      <c r="AI653" s="24"/>
      <c r="AJ653" s="24" t="s">
        <v>60</v>
      </c>
      <c r="AK653" s="24"/>
      <c r="AL653" s="24"/>
      <c r="AM653" s="24"/>
      <c r="AN653" s="24"/>
      <c r="AO653" s="24">
        <v>0</v>
      </c>
      <c r="AP653" s="24" t="s">
        <v>60</v>
      </c>
      <c r="AQ653" s="24"/>
      <c r="AR653" s="24"/>
      <c r="AS653" s="89">
        <f t="shared" ref="AS653:AS666" si="129">DATEDIF(L653,N653,"m")</f>
        <v>84</v>
      </c>
      <c r="AT653" s="24" t="s">
        <v>2756</v>
      </c>
    </row>
    <row r="654" spans="1:46" x14ac:dyDescent="0.5">
      <c r="A654" s="24">
        <v>726</v>
      </c>
      <c r="B654" s="24"/>
      <c r="C654" s="24" t="s">
        <v>77</v>
      </c>
      <c r="D654" s="24" t="s">
        <v>2757</v>
      </c>
      <c r="E654" s="24" t="s">
        <v>2758</v>
      </c>
      <c r="F654" s="77" t="str">
        <f t="shared" si="121"/>
        <v>BETTER GROUP LTD T/A BETTER GOV</v>
      </c>
      <c r="G654" s="24" t="s">
        <v>2759</v>
      </c>
      <c r="H654" s="24" t="s">
        <v>2760</v>
      </c>
      <c r="I654" s="24" t="s">
        <v>2760</v>
      </c>
      <c r="J654" s="24" t="s">
        <v>97</v>
      </c>
      <c r="K654" s="24" t="s">
        <v>414</v>
      </c>
      <c r="L654" s="25">
        <v>43885</v>
      </c>
      <c r="M654" s="25">
        <v>43924</v>
      </c>
      <c r="N654" s="81">
        <f t="shared" si="126"/>
        <v>44107</v>
      </c>
      <c r="O654" s="77" t="str">
        <f t="shared" ca="1" si="127"/>
        <v>Expired</v>
      </c>
      <c r="P654" s="77" t="str" cm="1">
        <f t="array" aca="1" ref="P654" ca="1">_xlfn.IFS((N654-TODAY())&gt;=547,"06 Expires over 18 months",(N654-TODAY())&gt;=365,"05 Expires in 18 months",(N654-TODAY())&gt;=183,"04 Expires in 12 months",(N654-TODAY())&gt;=92,"03 Expires in 6 months",(N654-TODAY())&gt;=31,"02 Expires in 3 months",(N654-TODAY())&gt;=0,"01 Expires in 30 days",(N654-TODAY())&gt;=-31,"01 Expired last 30 days",(N654-TODAY())&gt;=-92,"02 Expired last 3 months",(N654-TODAY())&gt;=-183,"03 Expired last 6 months",(N654-TODAY())&gt;=-365,"04 Expired last 12 months",(N654-TODAY())&gt;=-547,"05 Expired last 18 months",TRUE,"06 Expired over 18 months")</f>
        <v>06 Expired over 18 months</v>
      </c>
      <c r="Q654" s="65">
        <v>18520</v>
      </c>
      <c r="R654" s="84">
        <f t="shared" si="128"/>
        <v>18520</v>
      </c>
      <c r="S654" s="77" t="str" cm="1">
        <f t="array" ref="S654">_xlfn.IFS(R654&gt;5000000,"Gold",R654&gt;=500000,"Silver",R654&gt;30000,"Bronze",TRUE,"Transactional")</f>
        <v>Transactional</v>
      </c>
      <c r="T654" s="24" t="s">
        <v>54</v>
      </c>
      <c r="U654" s="101" t="s">
        <v>69</v>
      </c>
      <c r="V654" s="101" t="s">
        <v>581</v>
      </c>
      <c r="W654" s="77" t="str">
        <f t="shared" si="122"/>
        <v>Yes</v>
      </c>
      <c r="X654" s="77" t="str">
        <f>IFERROR(_xlfn.XLOOKUP(J654&amp;"||"&amp;K654,'Mapping Ref.'!$J$2:$J$538,'Mapping Ref.'!$K$2:$K$538),"")</f>
        <v>Corporate</v>
      </c>
      <c r="Y654" s="77" t="str" cm="1">
        <f t="array" ref="Y654">_xlfn.IFS(R654&gt;2000000,"For Publication",R654&gt;100000,"PID",R654&gt;30000,"RFQ",TRUE,"Transactional")</f>
        <v>Transactional</v>
      </c>
      <c r="Z654" s="24" t="s">
        <v>101</v>
      </c>
      <c r="AA654" s="32">
        <v>2</v>
      </c>
      <c r="AB654" s="24">
        <v>6</v>
      </c>
      <c r="AC654" s="25">
        <v>43885</v>
      </c>
      <c r="AD654" s="24" t="s">
        <v>58</v>
      </c>
      <c r="AE654" s="24"/>
      <c r="AF654" s="24"/>
      <c r="AG654" s="24"/>
      <c r="AH654" s="24" t="s">
        <v>60</v>
      </c>
      <c r="AI654" s="24"/>
      <c r="AJ654" s="24" t="s">
        <v>60</v>
      </c>
      <c r="AK654" s="24"/>
      <c r="AL654" s="24"/>
      <c r="AM654" s="24"/>
      <c r="AN654" s="24"/>
      <c r="AO654" s="24"/>
      <c r="AP654" s="24" t="s">
        <v>60</v>
      </c>
      <c r="AQ654" s="24"/>
      <c r="AR654" s="24"/>
      <c r="AS654" s="89">
        <f t="shared" si="129"/>
        <v>7</v>
      </c>
      <c r="AT654" s="24" t="s">
        <v>2761</v>
      </c>
    </row>
    <row r="655" spans="1:46" x14ac:dyDescent="0.5">
      <c r="A655" s="24">
        <v>727</v>
      </c>
      <c r="B655" s="24"/>
      <c r="C655" s="24" t="s">
        <v>77</v>
      </c>
      <c r="D655" s="24" t="s">
        <v>2762</v>
      </c>
      <c r="E655" s="24" t="s">
        <v>2763</v>
      </c>
      <c r="F655" s="77" t="str">
        <f t="shared" si="121"/>
        <v>GL HEARN LIMITED</v>
      </c>
      <c r="G655" s="24" t="s">
        <v>2764</v>
      </c>
      <c r="H655" s="24" t="s">
        <v>972</v>
      </c>
      <c r="I655" s="24" t="s">
        <v>972</v>
      </c>
      <c r="J655" s="24" t="s">
        <v>107</v>
      </c>
      <c r="K655" s="24" t="s">
        <v>1204</v>
      </c>
      <c r="L655" s="25">
        <v>43862</v>
      </c>
      <c r="M655" s="25">
        <v>44651</v>
      </c>
      <c r="N655" s="81">
        <f t="shared" si="126"/>
        <v>44651</v>
      </c>
      <c r="O655" s="77" t="str">
        <f t="shared" ca="1" si="127"/>
        <v>Expired</v>
      </c>
      <c r="P655" s="77" t="str" cm="1">
        <f t="array" aca="1" ref="P655" ca="1">_xlfn.IFS((N655-TODAY())&gt;=547,"06 Expires over 18 months",(N655-TODAY())&gt;=365,"05 Expires in 18 months",(N655-TODAY())&gt;=183,"04 Expires in 12 months",(N655-TODAY())&gt;=92,"03 Expires in 6 months",(N655-TODAY())&gt;=31,"02 Expires in 3 months",(N655-TODAY())&gt;=0,"01 Expires in 30 days",(N655-TODAY())&gt;=-31,"01 Expired last 30 days",(N655-TODAY())&gt;=-92,"02 Expired last 3 months",(N655-TODAY())&gt;=-183,"03 Expired last 6 months",(N655-TODAY())&gt;=-365,"04 Expired last 12 months",(N655-TODAY())&gt;=-547,"05 Expired last 18 months",TRUE,"06 Expired over 18 months")</f>
        <v>06 Expired over 18 months</v>
      </c>
      <c r="Q655" s="65">
        <v>7250</v>
      </c>
      <c r="R655" s="84">
        <f t="shared" si="128"/>
        <v>15104.166666666666</v>
      </c>
      <c r="S655" s="77" t="str" cm="1">
        <f t="array" ref="S655">_xlfn.IFS(R655&gt;5000000,"Gold",R655&gt;=500000,"Silver",R655&gt;30000,"Bronze",TRUE,"Transactional")</f>
        <v>Transactional</v>
      </c>
      <c r="T655" s="24" t="s">
        <v>122</v>
      </c>
      <c r="U655" s="101" t="s">
        <v>455</v>
      </c>
      <c r="V655" s="101" t="s">
        <v>1457</v>
      </c>
      <c r="W655" s="77" t="str">
        <f t="shared" si="122"/>
        <v>No</v>
      </c>
      <c r="X655" s="77" t="str">
        <f>IFERROR(_xlfn.XLOOKUP(J655&amp;"||"&amp;K655,'Mapping Ref.'!$J$2:$J$538,'Mapping Ref.'!$K$2:$K$538),"")</f>
        <v>Construction &amp; Estates</v>
      </c>
      <c r="Y655" s="77" t="str" cm="1">
        <f t="array" ref="Y655">_xlfn.IFS(R655&gt;2000000,"For Publication",R655&gt;100000,"PID",R655&gt;30000,"RFQ",TRUE,"Transactional")</f>
        <v>Transactional</v>
      </c>
      <c r="Z655" s="24" t="s">
        <v>86</v>
      </c>
      <c r="AA655" s="32">
        <v>24</v>
      </c>
      <c r="AB655" s="24">
        <v>0</v>
      </c>
      <c r="AC655" s="25">
        <v>43885</v>
      </c>
      <c r="AD655" s="24" t="s">
        <v>58</v>
      </c>
      <c r="AE655" s="24">
        <v>0</v>
      </c>
      <c r="AF655" s="24"/>
      <c r="AG655" s="24"/>
      <c r="AH655" s="24" t="s">
        <v>60</v>
      </c>
      <c r="AI655" s="24"/>
      <c r="AJ655" s="24" t="s">
        <v>59</v>
      </c>
      <c r="AK655" s="24"/>
      <c r="AL655" s="24"/>
      <c r="AM655" s="24"/>
      <c r="AN655" s="24"/>
      <c r="AO655" s="24">
        <v>0</v>
      </c>
      <c r="AP655" s="24" t="s">
        <v>60</v>
      </c>
      <c r="AQ655" s="24"/>
      <c r="AR655" s="24"/>
      <c r="AS655" s="89">
        <f t="shared" si="129"/>
        <v>25</v>
      </c>
      <c r="AT655" s="24" t="s">
        <v>2765</v>
      </c>
    </row>
    <row r="656" spans="1:46" x14ac:dyDescent="0.5">
      <c r="A656" s="24">
        <v>728</v>
      </c>
      <c r="B656" s="24"/>
      <c r="C656" s="24"/>
      <c r="D656" s="24" t="s">
        <v>2766</v>
      </c>
      <c r="E656" s="24" t="s">
        <v>2258</v>
      </c>
      <c r="F656" s="77" t="str">
        <f t="shared" si="121"/>
        <v>FAMILIES EMPOWERED LIMITED T/A FAMILIES EMPOWERED</v>
      </c>
      <c r="G656" s="24" t="s">
        <v>2767</v>
      </c>
      <c r="H656" s="24" t="s">
        <v>1041</v>
      </c>
      <c r="I656" s="24" t="s">
        <v>1041</v>
      </c>
      <c r="J656" s="24" t="s">
        <v>190</v>
      </c>
      <c r="K656" s="24" t="s">
        <v>2234</v>
      </c>
      <c r="L656" s="25">
        <v>43888</v>
      </c>
      <c r="M656" s="25">
        <v>44254</v>
      </c>
      <c r="N656" s="81">
        <f t="shared" si="126"/>
        <v>44254</v>
      </c>
      <c r="O656" s="77" t="str">
        <f t="shared" ca="1" si="127"/>
        <v>Expired</v>
      </c>
      <c r="P656" s="77" t="str" cm="1">
        <f t="array" aca="1" ref="P656" ca="1">_xlfn.IFS((N656-TODAY())&gt;=547,"06 Expires over 18 months",(N656-TODAY())&gt;=365,"05 Expires in 18 months",(N656-TODAY())&gt;=183,"04 Expires in 12 months",(N656-TODAY())&gt;=92,"03 Expires in 6 months",(N656-TODAY())&gt;=31,"02 Expires in 3 months",(N656-TODAY())&gt;=0,"01 Expires in 30 days",(N656-TODAY())&gt;=-31,"01 Expired last 30 days",(N656-TODAY())&gt;=-92,"02 Expired last 3 months",(N656-TODAY())&gt;=-183,"03 Expired last 6 months",(N656-TODAY())&gt;=-365,"04 Expired last 12 months",(N656-TODAY())&gt;=-547,"05 Expired last 18 months",TRUE,"06 Expired over 18 months")</f>
        <v>06 Expired over 18 months</v>
      </c>
      <c r="Q656" s="65">
        <v>2000</v>
      </c>
      <c r="R656" s="84">
        <f t="shared" si="128"/>
        <v>2000</v>
      </c>
      <c r="S656" s="77" t="str" cm="1">
        <f t="array" ref="S656">_xlfn.IFS(R656&gt;5000000,"Gold",R656&gt;=500000,"Silver",R656&gt;30000,"Bronze",TRUE,"Transactional")</f>
        <v>Transactional</v>
      </c>
      <c r="T656" s="24" t="s">
        <v>54</v>
      </c>
      <c r="U656" s="101" t="s">
        <v>84</v>
      </c>
      <c r="V656" s="101" t="s">
        <v>204</v>
      </c>
      <c r="W656" s="77" t="str">
        <f t="shared" si="122"/>
        <v>No</v>
      </c>
      <c r="X656" s="77" t="str">
        <f>IFERROR(_xlfn.XLOOKUP(J656&amp;"||"&amp;K656,'Mapping Ref.'!$J$2:$J$538,'Mapping Ref.'!$K$2:$K$538),"")</f>
        <v>Childrens &amp; Adults</v>
      </c>
      <c r="Y656" s="77" t="str" cm="1">
        <f t="array" ref="Y656">_xlfn.IFS(R656&gt;2000000,"For Publication",R656&gt;100000,"PID",R656&gt;30000,"RFQ",TRUE,"Transactional")</f>
        <v>Transactional</v>
      </c>
      <c r="Z656" s="24" t="s">
        <v>86</v>
      </c>
      <c r="AA656" s="32">
        <v>12</v>
      </c>
      <c r="AB656" s="24">
        <v>0</v>
      </c>
      <c r="AC656" s="25">
        <v>43888</v>
      </c>
      <c r="AD656" s="24" t="s">
        <v>58</v>
      </c>
      <c r="AE656" s="24"/>
      <c r="AF656" s="24"/>
      <c r="AG656" s="24"/>
      <c r="AH656" s="24" t="s">
        <v>59</v>
      </c>
      <c r="AI656" s="24"/>
      <c r="AJ656" s="24" t="s">
        <v>60</v>
      </c>
      <c r="AK656" s="24"/>
      <c r="AL656" s="24"/>
      <c r="AM656" s="24"/>
      <c r="AN656" s="24"/>
      <c r="AO656" s="24">
        <v>0</v>
      </c>
      <c r="AP656" s="24" t="s">
        <v>60</v>
      </c>
      <c r="AQ656" s="24"/>
      <c r="AR656" s="24"/>
      <c r="AS656" s="89">
        <f t="shared" si="129"/>
        <v>12</v>
      </c>
      <c r="AT656" s="24" t="s">
        <v>2768</v>
      </c>
    </row>
    <row r="657" spans="1:46" x14ac:dyDescent="0.5">
      <c r="A657" s="24">
        <v>729</v>
      </c>
      <c r="B657" s="24"/>
      <c r="C657" s="24"/>
      <c r="D657" s="24" t="s">
        <v>2769</v>
      </c>
      <c r="E657" s="24" t="s">
        <v>2770</v>
      </c>
      <c r="F657" s="77" t="str">
        <f t="shared" si="121"/>
        <v>STORM ENVIRONMENTAL LTD</v>
      </c>
      <c r="G657" s="24" t="s">
        <v>2771</v>
      </c>
      <c r="H657" s="24" t="s">
        <v>1504</v>
      </c>
      <c r="I657" s="24" t="s">
        <v>1504</v>
      </c>
      <c r="J657" s="24" t="s">
        <v>107</v>
      </c>
      <c r="K657" s="24" t="s">
        <v>137</v>
      </c>
      <c r="L657" s="25">
        <v>43889</v>
      </c>
      <c r="M657" s="25">
        <v>44620</v>
      </c>
      <c r="N657" s="81">
        <f t="shared" si="126"/>
        <v>44620</v>
      </c>
      <c r="O657" s="77" t="str">
        <f t="shared" ca="1" si="127"/>
        <v>Expired</v>
      </c>
      <c r="P657" s="77" t="str" cm="1">
        <f t="array" aca="1" ref="P657" ca="1">_xlfn.IFS((N657-TODAY())&gt;=547,"06 Expires over 18 months",(N657-TODAY())&gt;=365,"05 Expires in 18 months",(N657-TODAY())&gt;=183,"04 Expires in 12 months",(N657-TODAY())&gt;=92,"03 Expires in 6 months",(N657-TODAY())&gt;=31,"02 Expires in 3 months",(N657-TODAY())&gt;=0,"01 Expires in 30 days",(N657-TODAY())&gt;=-31,"01 Expired last 30 days",(N657-TODAY())&gt;=-92,"02 Expired last 3 months",(N657-TODAY())&gt;=-183,"03 Expired last 6 months",(N657-TODAY())&gt;=-365,"04 Expired last 12 months",(N657-TODAY())&gt;=-547,"05 Expired last 18 months",TRUE,"06 Expired over 18 months")</f>
        <v>06 Expired over 18 months</v>
      </c>
      <c r="Q657" s="65">
        <v>60000</v>
      </c>
      <c r="R657" s="84">
        <f t="shared" si="128"/>
        <v>120000</v>
      </c>
      <c r="S657" s="77" t="str" cm="1">
        <f t="array" ref="S657">_xlfn.IFS(R657&gt;5000000,"Gold",R657&gt;=500000,"Silver",R657&gt;30000,"Bronze",TRUE,"Transactional")</f>
        <v>Bronze</v>
      </c>
      <c r="T657" s="24" t="s">
        <v>122</v>
      </c>
      <c r="U657" s="101" t="s">
        <v>131</v>
      </c>
      <c r="V657" s="101" t="s">
        <v>361</v>
      </c>
      <c r="W657" s="77" t="str">
        <f t="shared" si="122"/>
        <v>No</v>
      </c>
      <c r="X657" s="77" t="str">
        <f>IFERROR(_xlfn.XLOOKUP(J657&amp;"||"&amp;K657,'Mapping Ref.'!$J$2:$J$538,'Mapping Ref.'!$K$2:$K$538),"")</f>
        <v>Construction &amp; Estates</v>
      </c>
      <c r="Y657" s="77" t="str" cm="1">
        <f t="array" ref="Y657">_xlfn.IFS(R657&gt;2000000,"For Publication",R657&gt;100000,"PID",R657&gt;30000,"RFQ",TRUE,"Transactional")</f>
        <v>PID</v>
      </c>
      <c r="Z657" s="24" t="s">
        <v>86</v>
      </c>
      <c r="AA657" s="32">
        <v>24</v>
      </c>
      <c r="AB657" s="24">
        <v>0</v>
      </c>
      <c r="AC657" s="25">
        <v>43889</v>
      </c>
      <c r="AD657" s="24" t="s">
        <v>58</v>
      </c>
      <c r="AE657" s="24"/>
      <c r="AF657" s="24"/>
      <c r="AG657" s="24"/>
      <c r="AH657" s="24" t="s">
        <v>60</v>
      </c>
      <c r="AI657" s="24"/>
      <c r="AJ657" s="24" t="s">
        <v>60</v>
      </c>
      <c r="AK657" s="24"/>
      <c r="AL657" s="24"/>
      <c r="AM657" s="24"/>
      <c r="AN657" s="24"/>
      <c r="AO657" s="24">
        <v>0</v>
      </c>
      <c r="AP657" s="24" t="s">
        <v>60</v>
      </c>
      <c r="AQ657" s="24"/>
      <c r="AR657" s="24"/>
      <c r="AS657" s="89">
        <f t="shared" si="129"/>
        <v>24</v>
      </c>
      <c r="AT657" s="24" t="s">
        <v>2772</v>
      </c>
    </row>
    <row r="658" spans="1:46" x14ac:dyDescent="0.5">
      <c r="A658" s="24">
        <v>730</v>
      </c>
      <c r="B658" s="24"/>
      <c r="C658" s="24"/>
      <c r="D658" s="24" t="s">
        <v>2773</v>
      </c>
      <c r="E658" s="24" t="s">
        <v>2774</v>
      </c>
      <c r="F658" s="77" t="str">
        <f t="shared" si="121"/>
        <v>EGBERT H TAYLOR &amp; CO LTD</v>
      </c>
      <c r="G658" s="24" t="s">
        <v>2775</v>
      </c>
      <c r="H658" s="24" t="s">
        <v>1504</v>
      </c>
      <c r="I658" s="24" t="s">
        <v>1504</v>
      </c>
      <c r="J658" s="24" t="s">
        <v>107</v>
      </c>
      <c r="K658" s="24" t="s">
        <v>137</v>
      </c>
      <c r="L658" s="25">
        <v>43889</v>
      </c>
      <c r="M658" s="25">
        <v>44620</v>
      </c>
      <c r="N658" s="81">
        <f t="shared" si="126"/>
        <v>44620</v>
      </c>
      <c r="O658" s="77" t="str">
        <f t="shared" ca="1" si="127"/>
        <v>Expired</v>
      </c>
      <c r="P658" s="77" t="str" cm="1">
        <f t="array" aca="1" ref="P658" ca="1">_xlfn.IFS((N658-TODAY())&gt;=547,"06 Expires over 18 months",(N658-TODAY())&gt;=365,"05 Expires in 18 months",(N658-TODAY())&gt;=183,"04 Expires in 12 months",(N658-TODAY())&gt;=92,"03 Expires in 6 months",(N658-TODAY())&gt;=31,"02 Expires in 3 months",(N658-TODAY())&gt;=0,"01 Expires in 30 days",(N658-TODAY())&gt;=-31,"01 Expired last 30 days",(N658-TODAY())&gt;=-92,"02 Expired last 3 months",(N658-TODAY())&gt;=-183,"03 Expired last 6 months",(N658-TODAY())&gt;=-365,"04 Expired last 12 months",(N658-TODAY())&gt;=-547,"05 Expired last 18 months",TRUE,"06 Expired over 18 months")</f>
        <v>06 Expired over 18 months</v>
      </c>
      <c r="Q658" s="65">
        <v>60000</v>
      </c>
      <c r="R658" s="84">
        <f t="shared" si="128"/>
        <v>120000</v>
      </c>
      <c r="S658" s="77" t="str" cm="1">
        <f t="array" ref="S658">_xlfn.IFS(R658&gt;5000000,"Gold",R658&gt;=500000,"Silver",R658&gt;30000,"Bronze",TRUE,"Transactional")</f>
        <v>Bronze</v>
      </c>
      <c r="T658" s="24" t="s">
        <v>54</v>
      </c>
      <c r="U658" s="101" t="s">
        <v>366</v>
      </c>
      <c r="V658" s="101" t="s">
        <v>1058</v>
      </c>
      <c r="W658" s="77" t="str">
        <f t="shared" si="122"/>
        <v>No</v>
      </c>
      <c r="X658" s="77" t="str">
        <f>IFERROR(_xlfn.XLOOKUP(J658&amp;"||"&amp;K658,'Mapping Ref.'!$J$2:$J$538,'Mapping Ref.'!$K$2:$K$538),"")</f>
        <v>Construction &amp; Estates</v>
      </c>
      <c r="Y658" s="77" t="str" cm="1">
        <f t="array" ref="Y658">_xlfn.IFS(R658&gt;2000000,"For Publication",R658&gt;100000,"PID",R658&gt;30000,"RFQ",TRUE,"Transactional")</f>
        <v>PID</v>
      </c>
      <c r="Z658" s="24" t="s">
        <v>86</v>
      </c>
      <c r="AA658" s="32">
        <v>24</v>
      </c>
      <c r="AB658" s="24">
        <v>0</v>
      </c>
      <c r="AC658" s="25">
        <v>43889</v>
      </c>
      <c r="AD658" s="24" t="s">
        <v>58</v>
      </c>
      <c r="AE658" s="24"/>
      <c r="AF658" s="24"/>
      <c r="AG658" s="24"/>
      <c r="AH658" s="24" t="s">
        <v>60</v>
      </c>
      <c r="AI658" s="24"/>
      <c r="AJ658" s="24" t="s">
        <v>60</v>
      </c>
      <c r="AK658" s="24"/>
      <c r="AL658" s="24"/>
      <c r="AM658" s="24"/>
      <c r="AN658" s="24"/>
      <c r="AO658" s="24">
        <v>0</v>
      </c>
      <c r="AP658" s="24" t="s">
        <v>60</v>
      </c>
      <c r="AQ658" s="24"/>
      <c r="AR658" s="24"/>
      <c r="AS658" s="89">
        <f t="shared" si="129"/>
        <v>24</v>
      </c>
      <c r="AT658" s="24" t="s">
        <v>2773</v>
      </c>
    </row>
    <row r="659" spans="1:46" x14ac:dyDescent="0.5">
      <c r="A659" s="24">
        <v>731</v>
      </c>
      <c r="B659" s="24"/>
      <c r="C659" s="24"/>
      <c r="D659" s="24" t="s">
        <v>2776</v>
      </c>
      <c r="E659" s="24" t="s">
        <v>2777</v>
      </c>
      <c r="F659" s="77" t="str">
        <f t="shared" si="121"/>
        <v>ABFALLBEHALTER &amp; CONTAINER WEBER UK LTD T/A A and C WEBER</v>
      </c>
      <c r="G659" s="24" t="s">
        <v>2778</v>
      </c>
      <c r="H659" s="24" t="s">
        <v>1504</v>
      </c>
      <c r="I659" s="24" t="s">
        <v>1504</v>
      </c>
      <c r="J659" s="24" t="s">
        <v>107</v>
      </c>
      <c r="K659" s="24" t="s">
        <v>137</v>
      </c>
      <c r="L659" s="25">
        <v>43889</v>
      </c>
      <c r="M659" s="25">
        <v>44620</v>
      </c>
      <c r="N659" s="81">
        <f t="shared" si="126"/>
        <v>44620</v>
      </c>
      <c r="O659" s="77" t="str">
        <f t="shared" ca="1" si="127"/>
        <v>Expired</v>
      </c>
      <c r="P659" s="77" t="str" cm="1">
        <f t="array" aca="1" ref="P659" ca="1">_xlfn.IFS((N659-TODAY())&gt;=547,"06 Expires over 18 months",(N659-TODAY())&gt;=365,"05 Expires in 18 months",(N659-TODAY())&gt;=183,"04 Expires in 12 months",(N659-TODAY())&gt;=92,"03 Expires in 6 months",(N659-TODAY())&gt;=31,"02 Expires in 3 months",(N659-TODAY())&gt;=0,"01 Expires in 30 days",(N659-TODAY())&gt;=-31,"01 Expired last 30 days",(N659-TODAY())&gt;=-92,"02 Expired last 3 months",(N659-TODAY())&gt;=-183,"03 Expired last 6 months",(N659-TODAY())&gt;=-365,"04 Expired last 12 months",(N659-TODAY())&gt;=-547,"05 Expired last 18 months",TRUE,"06 Expired over 18 months")</f>
        <v>06 Expired over 18 months</v>
      </c>
      <c r="Q659" s="65">
        <v>60000</v>
      </c>
      <c r="R659" s="84">
        <f t="shared" si="128"/>
        <v>120000</v>
      </c>
      <c r="S659" s="77" t="str" cm="1">
        <f t="array" ref="S659">_xlfn.IFS(R659&gt;5000000,"Gold",R659&gt;=500000,"Silver",R659&gt;30000,"Bronze",TRUE,"Transactional")</f>
        <v>Bronze</v>
      </c>
      <c r="T659" s="24" t="s">
        <v>122</v>
      </c>
      <c r="U659" s="101" t="s">
        <v>366</v>
      </c>
      <c r="V659" s="101" t="s">
        <v>1058</v>
      </c>
      <c r="W659" s="77" t="str">
        <f t="shared" si="122"/>
        <v>No</v>
      </c>
      <c r="X659" s="77" t="str">
        <f>IFERROR(_xlfn.XLOOKUP(J659&amp;"||"&amp;K659,'Mapping Ref.'!$J$2:$J$538,'Mapping Ref.'!$K$2:$K$538),"")</f>
        <v>Construction &amp; Estates</v>
      </c>
      <c r="Y659" s="77" t="str" cm="1">
        <f t="array" ref="Y659">_xlfn.IFS(R659&gt;2000000,"For Publication",R659&gt;100000,"PID",R659&gt;30000,"RFQ",TRUE,"Transactional")</f>
        <v>PID</v>
      </c>
      <c r="Z659" s="24" t="s">
        <v>86</v>
      </c>
      <c r="AA659" s="32">
        <v>24</v>
      </c>
      <c r="AB659" s="24">
        <v>0</v>
      </c>
      <c r="AC659" s="25">
        <v>43889</v>
      </c>
      <c r="AD659" s="24" t="s">
        <v>58</v>
      </c>
      <c r="AE659" s="24"/>
      <c r="AF659" s="24"/>
      <c r="AG659" s="24"/>
      <c r="AH659" s="24" t="s">
        <v>60</v>
      </c>
      <c r="AI659" s="24"/>
      <c r="AJ659" s="24" t="s">
        <v>60</v>
      </c>
      <c r="AK659" s="24"/>
      <c r="AL659" s="24"/>
      <c r="AM659" s="24"/>
      <c r="AN659" s="24"/>
      <c r="AO659" s="24">
        <v>0</v>
      </c>
      <c r="AP659" s="24" t="s">
        <v>60</v>
      </c>
      <c r="AQ659" s="24"/>
      <c r="AR659" s="24"/>
      <c r="AS659" s="89">
        <f t="shared" si="129"/>
        <v>24</v>
      </c>
      <c r="AT659" s="24" t="s">
        <v>2779</v>
      </c>
    </row>
    <row r="660" spans="1:46" x14ac:dyDescent="0.5">
      <c r="A660" s="24">
        <v>732</v>
      </c>
      <c r="B660" s="24"/>
      <c r="C660" s="24"/>
      <c r="D660" s="24" t="s">
        <v>2780</v>
      </c>
      <c r="E660" s="24" t="s">
        <v>2781</v>
      </c>
      <c r="F660" s="77" t="str">
        <f t="shared" si="121"/>
        <v>OYSTA TECHNOLOGY LIMITED</v>
      </c>
      <c r="G660" s="24" t="s">
        <v>2782</v>
      </c>
      <c r="H660" s="24" t="s">
        <v>2379</v>
      </c>
      <c r="I660" s="24" t="s">
        <v>2380</v>
      </c>
      <c r="J660" s="24" t="s">
        <v>107</v>
      </c>
      <c r="K660" s="24" t="s">
        <v>2783</v>
      </c>
      <c r="L660" s="25">
        <v>43889</v>
      </c>
      <c r="M660" s="25">
        <v>44985</v>
      </c>
      <c r="N660" s="81">
        <f t="shared" si="126"/>
        <v>45350</v>
      </c>
      <c r="O660" s="77" t="str">
        <f t="shared" ca="1" si="127"/>
        <v>Expired</v>
      </c>
      <c r="P660" s="77" t="str" cm="1">
        <f t="array" aca="1" ref="P660" ca="1">_xlfn.IFS((N660-TODAY())&gt;=547,"06 Expires over 18 months",(N660-TODAY())&gt;=365,"05 Expires in 18 months",(N660-TODAY())&gt;=183,"04 Expires in 12 months",(N660-TODAY())&gt;=92,"03 Expires in 6 months",(N660-TODAY())&gt;=31,"02 Expires in 3 months",(N660-TODAY())&gt;=0,"01 Expires in 30 days",(N660-TODAY())&gt;=-31,"01 Expired last 30 days",(N660-TODAY())&gt;=-92,"02 Expired last 3 months",(N660-TODAY())&gt;=-183,"03 Expired last 6 months",(N660-TODAY())&gt;=-365,"04 Expired last 12 months",(N660-TODAY())&gt;=-547,"05 Expired last 18 months",TRUE,"06 Expired over 18 months")</f>
        <v>06 Expired over 18 months</v>
      </c>
      <c r="Q660" s="65">
        <v>50000</v>
      </c>
      <c r="R660" s="84">
        <f t="shared" si="128"/>
        <v>200000</v>
      </c>
      <c r="S660" s="77" t="str" cm="1">
        <f t="array" ref="S660">_xlfn.IFS(R660&gt;5000000,"Gold",R660&gt;=500000,"Silver",R660&gt;30000,"Bronze",TRUE,"Transactional")</f>
        <v>Bronze</v>
      </c>
      <c r="T660" s="24" t="s">
        <v>54</v>
      </c>
      <c r="U660" s="101" t="s">
        <v>162</v>
      </c>
      <c r="V660" s="101" t="s">
        <v>1601</v>
      </c>
      <c r="W660" s="77" t="str">
        <f t="shared" si="122"/>
        <v>Yes</v>
      </c>
      <c r="X660" s="77" t="str">
        <f>IFERROR(_xlfn.XLOOKUP(J660&amp;"||"&amp;K660,'Mapping Ref.'!$J$2:$J$538,'Mapping Ref.'!$K$2:$K$538),"")</f>
        <v>Construction &amp; Estates</v>
      </c>
      <c r="Y660" s="77" t="str" cm="1">
        <f t="array" ref="Y660">_xlfn.IFS(R660&gt;2000000,"For Publication",R660&gt;100000,"PID",R660&gt;30000,"RFQ",TRUE,"Transactional")</f>
        <v>PID</v>
      </c>
      <c r="Z660" s="24" t="s">
        <v>57</v>
      </c>
      <c r="AA660" s="32">
        <v>36</v>
      </c>
      <c r="AB660" s="24">
        <v>12</v>
      </c>
      <c r="AC660" s="25">
        <v>43889</v>
      </c>
      <c r="AD660" s="24" t="s">
        <v>102</v>
      </c>
      <c r="AE660" s="24"/>
      <c r="AF660" s="24"/>
      <c r="AG660" s="24"/>
      <c r="AH660" s="24" t="s">
        <v>60</v>
      </c>
      <c r="AI660" s="24"/>
      <c r="AJ660" s="24" t="s">
        <v>60</v>
      </c>
      <c r="AK660" s="24"/>
      <c r="AL660" s="24"/>
      <c r="AM660" s="24"/>
      <c r="AN660" s="24"/>
      <c r="AO660" s="24"/>
      <c r="AP660" s="24" t="s">
        <v>60</v>
      </c>
      <c r="AQ660" s="24"/>
      <c r="AR660" s="24"/>
      <c r="AS660" s="89">
        <f t="shared" si="129"/>
        <v>48</v>
      </c>
      <c r="AT660" s="24" t="s">
        <v>2784</v>
      </c>
    </row>
    <row r="661" spans="1:46" x14ac:dyDescent="0.5">
      <c r="A661" s="24">
        <v>733</v>
      </c>
      <c r="B661" s="24" t="s">
        <v>340</v>
      </c>
      <c r="C661" s="24" t="s">
        <v>77</v>
      </c>
      <c r="D661" s="24" t="s">
        <v>2785</v>
      </c>
      <c r="E661" s="24" t="s">
        <v>2786</v>
      </c>
      <c r="F661" s="77" t="str">
        <f t="shared" si="121"/>
        <v>AIRING CIC</v>
      </c>
      <c r="G661" s="24" t="s">
        <v>2787</v>
      </c>
      <c r="H661" s="24" t="s">
        <v>1879</v>
      </c>
      <c r="I661" s="24" t="s">
        <v>1879</v>
      </c>
      <c r="J661" s="24" t="s">
        <v>107</v>
      </c>
      <c r="K661" s="24" t="s">
        <v>1880</v>
      </c>
      <c r="L661" s="25">
        <v>43892</v>
      </c>
      <c r="M661" s="25">
        <v>44651</v>
      </c>
      <c r="N661" s="81">
        <f t="shared" si="126"/>
        <v>45382</v>
      </c>
      <c r="O661" s="77" t="str">
        <f t="shared" ca="1" si="127"/>
        <v>Expired</v>
      </c>
      <c r="P661" s="77" t="str" cm="1">
        <f t="array" aca="1" ref="P661" ca="1">_xlfn.IFS((N661-TODAY())&gt;=547,"06 Expires over 18 months",(N661-TODAY())&gt;=365,"05 Expires in 18 months",(N661-TODAY())&gt;=183,"04 Expires in 12 months",(N661-TODAY())&gt;=92,"03 Expires in 6 months",(N661-TODAY())&gt;=31,"02 Expires in 3 months",(N661-TODAY())&gt;=0,"01 Expires in 30 days",(N661-TODAY())&gt;=-31,"01 Expired last 30 days",(N661-TODAY())&gt;=-92,"02 Expired last 3 months",(N661-TODAY())&gt;=-183,"03 Expired last 6 months",(N661-TODAY())&gt;=-365,"04 Expired last 12 months",(N661-TODAY())&gt;=-547,"05 Expired last 18 months",TRUE,"06 Expired over 18 months")</f>
        <v>06 Expired over 18 months</v>
      </c>
      <c r="Q661" s="65">
        <v>2000</v>
      </c>
      <c r="R661" s="84">
        <f t="shared" si="128"/>
        <v>8000</v>
      </c>
      <c r="S661" s="77" t="str" cm="1">
        <f t="array" ref="S661">_xlfn.IFS(R661&gt;5000000,"Gold",R661&gt;=500000,"Silver",R661&gt;30000,"Bronze",TRUE,"Transactional")</f>
        <v>Transactional</v>
      </c>
      <c r="T661" s="24" t="s">
        <v>54</v>
      </c>
      <c r="U661" s="101" t="s">
        <v>366</v>
      </c>
      <c r="V661" s="101" t="s">
        <v>1337</v>
      </c>
      <c r="W661" s="77" t="str">
        <f t="shared" si="122"/>
        <v>Yes</v>
      </c>
      <c r="X661" s="77" t="str">
        <f>IFERROR(_xlfn.XLOOKUP(J661&amp;"||"&amp;K661,'Mapping Ref.'!$J$2:$J$538,'Mapping Ref.'!$K$2:$K$538),"")</f>
        <v>Construction &amp; Estates</v>
      </c>
      <c r="Y661" s="77" t="str" cm="1">
        <f t="array" ref="Y661">_xlfn.IFS(R661&gt;2000000,"For Publication",R661&gt;100000,"PID",R661&gt;30000,"RFQ",TRUE,"Transactional")</f>
        <v>Transactional</v>
      </c>
      <c r="Z661" s="24" t="s">
        <v>101</v>
      </c>
      <c r="AA661" s="32">
        <v>24</v>
      </c>
      <c r="AB661" s="24">
        <v>24</v>
      </c>
      <c r="AC661" s="25">
        <v>43893</v>
      </c>
      <c r="AD661" s="24" t="s">
        <v>150</v>
      </c>
      <c r="AE661" s="24">
        <v>0</v>
      </c>
      <c r="AF661" s="24"/>
      <c r="AG661" s="24"/>
      <c r="AH661" s="24" t="s">
        <v>60</v>
      </c>
      <c r="AI661" s="24"/>
      <c r="AJ661" s="24" t="s">
        <v>60</v>
      </c>
      <c r="AK661" s="24"/>
      <c r="AL661" s="24"/>
      <c r="AM661" s="24"/>
      <c r="AN661" s="24"/>
      <c r="AO661" s="24">
        <v>0</v>
      </c>
      <c r="AP661" s="24" t="s">
        <v>60</v>
      </c>
      <c r="AQ661" s="24"/>
      <c r="AR661" s="24"/>
      <c r="AS661" s="89">
        <f t="shared" si="129"/>
        <v>48</v>
      </c>
      <c r="AT661" s="24" t="s">
        <v>2788</v>
      </c>
    </row>
    <row r="662" spans="1:46" x14ac:dyDescent="0.5">
      <c r="A662" s="24">
        <v>734</v>
      </c>
      <c r="B662" s="24"/>
      <c r="C662" s="24"/>
      <c r="D662" s="24" t="s">
        <v>2789</v>
      </c>
      <c r="E662" s="24" t="s">
        <v>2790</v>
      </c>
      <c r="F662" s="77" t="str">
        <f t="shared" si="121"/>
        <v>FREETHS LLP</v>
      </c>
      <c r="G662" s="24" t="s">
        <v>2791</v>
      </c>
      <c r="H662" s="24" t="s">
        <v>2792</v>
      </c>
      <c r="I662" s="24" t="s">
        <v>2792</v>
      </c>
      <c r="J662" s="24" t="s">
        <v>107</v>
      </c>
      <c r="K662" s="24" t="s">
        <v>2793</v>
      </c>
      <c r="L662" s="25">
        <v>43800</v>
      </c>
      <c r="M662" s="25">
        <v>43921</v>
      </c>
      <c r="N662" s="81">
        <f t="shared" si="126"/>
        <v>43921</v>
      </c>
      <c r="O662" s="77" t="str">
        <f t="shared" ca="1" si="127"/>
        <v>Expired</v>
      </c>
      <c r="P662" s="77" t="str" cm="1">
        <f t="array" aca="1" ref="P662" ca="1">_xlfn.IFS((N662-TODAY())&gt;=547,"06 Expires over 18 months",(N662-TODAY())&gt;=365,"05 Expires in 18 months",(N662-TODAY())&gt;=183,"04 Expires in 12 months",(N662-TODAY())&gt;=92,"03 Expires in 6 months",(N662-TODAY())&gt;=31,"02 Expires in 3 months",(N662-TODAY())&gt;=0,"01 Expires in 30 days",(N662-TODAY())&gt;=-31,"01 Expired last 30 days",(N662-TODAY())&gt;=-92,"02 Expired last 3 months",(N662-TODAY())&gt;=-183,"03 Expired last 6 months",(N662-TODAY())&gt;=-365,"04 Expired last 12 months",(N662-TODAY())&gt;=-547,"05 Expired last 18 months",TRUE,"06 Expired over 18 months")</f>
        <v>06 Expired over 18 months</v>
      </c>
      <c r="Q662" s="65">
        <v>20030</v>
      </c>
      <c r="R662" s="84">
        <f t="shared" si="128"/>
        <v>20030</v>
      </c>
      <c r="S662" s="77" t="str" cm="1">
        <f t="array" ref="S662">_xlfn.IFS(R662&gt;5000000,"Gold",R662&gt;=500000,"Silver",R662&gt;30000,"Bronze",TRUE,"Transactional")</f>
        <v>Transactional</v>
      </c>
      <c r="T662" s="24" t="s">
        <v>122</v>
      </c>
      <c r="U662" s="101" t="s">
        <v>455</v>
      </c>
      <c r="V662" s="101" t="s">
        <v>822</v>
      </c>
      <c r="W662" s="77" t="str">
        <f t="shared" si="122"/>
        <v>No</v>
      </c>
      <c r="X662" s="77" t="str">
        <f>IFERROR(_xlfn.XLOOKUP(J662&amp;"||"&amp;K662,'Mapping Ref.'!$J$2:$J$538,'Mapping Ref.'!$K$2:$K$538),"")</f>
        <v>Construction &amp; Estates</v>
      </c>
      <c r="Y662" s="77" t="str" cm="1">
        <f t="array" ref="Y662">_xlfn.IFS(R662&gt;2000000,"For Publication",R662&gt;100000,"PID",R662&gt;30000,"RFQ",TRUE,"Transactional")</f>
        <v>Transactional</v>
      </c>
      <c r="Z662" s="24" t="s">
        <v>101</v>
      </c>
      <c r="AA662" s="32">
        <v>4</v>
      </c>
      <c r="AB662" s="24">
        <v>0</v>
      </c>
      <c r="AC662" s="25">
        <v>43893</v>
      </c>
      <c r="AD662" s="24" t="s">
        <v>102</v>
      </c>
      <c r="AE662" s="24"/>
      <c r="AF662" s="24"/>
      <c r="AG662" s="24"/>
      <c r="AH662" s="24" t="s">
        <v>60</v>
      </c>
      <c r="AI662" s="24"/>
      <c r="AJ662" s="24" t="s">
        <v>60</v>
      </c>
      <c r="AK662" s="24" t="s">
        <v>2794</v>
      </c>
      <c r="AL662" s="24"/>
      <c r="AM662" s="24"/>
      <c r="AN662" s="24"/>
      <c r="AO662" s="24">
        <v>0</v>
      </c>
      <c r="AP662" s="24" t="s">
        <v>60</v>
      </c>
      <c r="AQ662" s="24"/>
      <c r="AR662" s="24"/>
      <c r="AS662" s="89">
        <f t="shared" si="129"/>
        <v>3</v>
      </c>
      <c r="AT662" s="24" t="s">
        <v>2795</v>
      </c>
    </row>
    <row r="663" spans="1:46" x14ac:dyDescent="0.5">
      <c r="A663" s="24">
        <v>736</v>
      </c>
      <c r="B663" s="24"/>
      <c r="C663" s="24"/>
      <c r="D663" s="24" t="s">
        <v>2796</v>
      </c>
      <c r="E663" s="24" t="s">
        <v>2797</v>
      </c>
      <c r="F663" s="77" t="str">
        <f t="shared" si="121"/>
        <v>LISTER WILDER LIMITED</v>
      </c>
      <c r="G663" s="24" t="s">
        <v>2796</v>
      </c>
      <c r="H663" s="24" t="s">
        <v>1504</v>
      </c>
      <c r="I663" s="24" t="s">
        <v>1504</v>
      </c>
      <c r="J663" s="24" t="s">
        <v>107</v>
      </c>
      <c r="K663" s="24" t="s">
        <v>137</v>
      </c>
      <c r="L663" s="25">
        <v>43894</v>
      </c>
      <c r="M663" s="25">
        <v>44624</v>
      </c>
      <c r="N663" s="81">
        <f t="shared" si="126"/>
        <v>44624</v>
      </c>
      <c r="O663" s="77" t="str">
        <f t="shared" ca="1" si="127"/>
        <v>Expired</v>
      </c>
      <c r="P663" s="77" t="str" cm="1">
        <f t="array" aca="1" ref="P663" ca="1">_xlfn.IFS((N663-TODAY())&gt;=547,"06 Expires over 18 months",(N663-TODAY())&gt;=365,"05 Expires in 18 months",(N663-TODAY())&gt;=183,"04 Expires in 12 months",(N663-TODAY())&gt;=92,"03 Expires in 6 months",(N663-TODAY())&gt;=31,"02 Expires in 3 months",(N663-TODAY())&gt;=0,"01 Expires in 30 days",(N663-TODAY())&gt;=-31,"01 Expired last 30 days",(N663-TODAY())&gt;=-92,"02 Expired last 3 months",(N663-TODAY())&gt;=-183,"03 Expired last 6 months",(N663-TODAY())&gt;=-365,"04 Expired last 12 months",(N663-TODAY())&gt;=-547,"05 Expired last 18 months",TRUE,"06 Expired over 18 months")</f>
        <v>06 Expired over 18 months</v>
      </c>
      <c r="Q663" s="65">
        <v>30000</v>
      </c>
      <c r="R663" s="84">
        <f t="shared" si="128"/>
        <v>60000</v>
      </c>
      <c r="S663" s="77" t="str" cm="1">
        <f t="array" ref="S663">_xlfn.IFS(R663&gt;5000000,"Gold",R663&gt;=500000,"Silver",R663&gt;30000,"Bronze",TRUE,"Transactional")</f>
        <v>Bronze</v>
      </c>
      <c r="T663" s="24" t="s">
        <v>54</v>
      </c>
      <c r="U663" s="101" t="s">
        <v>69</v>
      </c>
      <c r="V663" s="101" t="s">
        <v>983</v>
      </c>
      <c r="W663" s="77" t="str">
        <f t="shared" si="122"/>
        <v>No</v>
      </c>
      <c r="X663" s="77" t="str">
        <f>IFERROR(_xlfn.XLOOKUP(J663&amp;"||"&amp;K663,'Mapping Ref.'!$J$2:$J$538,'Mapping Ref.'!$K$2:$K$538),"")</f>
        <v>Construction &amp; Estates</v>
      </c>
      <c r="Y663" s="77" t="str" cm="1">
        <f t="array" ref="Y663">_xlfn.IFS(R663&gt;2000000,"For Publication",R663&gt;100000,"PID",R663&gt;30000,"RFQ",TRUE,"Transactional")</f>
        <v>RFQ</v>
      </c>
      <c r="Z663" s="24" t="s">
        <v>57</v>
      </c>
      <c r="AA663" s="32">
        <v>24</v>
      </c>
      <c r="AB663" s="24">
        <v>0</v>
      </c>
      <c r="AC663" s="25">
        <v>43894</v>
      </c>
      <c r="AD663" s="24" t="s">
        <v>102</v>
      </c>
      <c r="AE663" s="24"/>
      <c r="AF663" s="24"/>
      <c r="AG663" s="24"/>
      <c r="AH663" s="24" t="s">
        <v>60</v>
      </c>
      <c r="AI663" s="24"/>
      <c r="AJ663" s="24" t="s">
        <v>60</v>
      </c>
      <c r="AK663" s="24"/>
      <c r="AL663" s="24"/>
      <c r="AM663" s="24"/>
      <c r="AN663" s="24"/>
      <c r="AO663" s="24">
        <v>0</v>
      </c>
      <c r="AP663" s="24" t="s">
        <v>60</v>
      </c>
      <c r="AQ663" s="24"/>
      <c r="AR663" s="24"/>
      <c r="AS663" s="89">
        <f t="shared" si="129"/>
        <v>24</v>
      </c>
      <c r="AT663" s="24" t="s">
        <v>2798</v>
      </c>
    </row>
    <row r="664" spans="1:46" x14ac:dyDescent="0.5">
      <c r="A664" s="24">
        <v>737</v>
      </c>
      <c r="B664" s="24"/>
      <c r="C664" s="24"/>
      <c r="D664" s="24" t="s">
        <v>2799</v>
      </c>
      <c r="E664" s="24" t="s">
        <v>2800</v>
      </c>
      <c r="F664" s="77" t="str">
        <f t="shared" si="121"/>
        <v>Hi-Maintenance Ltd</v>
      </c>
      <c r="G664" s="24" t="s">
        <v>2799</v>
      </c>
      <c r="H664" s="24" t="s">
        <v>2801</v>
      </c>
      <c r="I664" s="24" t="s">
        <v>1465</v>
      </c>
      <c r="J664" s="24" t="s">
        <v>107</v>
      </c>
      <c r="K664" s="24" t="s">
        <v>1909</v>
      </c>
      <c r="L664" s="25">
        <v>43894</v>
      </c>
      <c r="M664" s="25">
        <v>44260</v>
      </c>
      <c r="N664" s="81">
        <f t="shared" si="126"/>
        <v>44260</v>
      </c>
      <c r="O664" s="77" t="str">
        <f t="shared" ca="1" si="127"/>
        <v>Expired</v>
      </c>
      <c r="P664" s="77" t="str" cm="1">
        <f t="array" aca="1" ref="P664" ca="1">_xlfn.IFS((N664-TODAY())&gt;=547,"06 Expires over 18 months",(N664-TODAY())&gt;=365,"05 Expires in 18 months",(N664-TODAY())&gt;=183,"04 Expires in 12 months",(N664-TODAY())&gt;=92,"03 Expires in 6 months",(N664-TODAY())&gt;=31,"02 Expires in 3 months",(N664-TODAY())&gt;=0,"01 Expires in 30 days",(N664-TODAY())&gt;=-31,"01 Expired last 30 days",(N664-TODAY())&gt;=-92,"02 Expired last 3 months",(N664-TODAY())&gt;=-183,"03 Expired last 6 months",(N664-TODAY())&gt;=-365,"04 Expired last 12 months",(N664-TODAY())&gt;=-547,"05 Expired last 18 months",TRUE,"06 Expired over 18 months")</f>
        <v>06 Expired over 18 months</v>
      </c>
      <c r="Q664" s="65">
        <v>5000</v>
      </c>
      <c r="R664" s="84">
        <f t="shared" si="128"/>
        <v>5000</v>
      </c>
      <c r="S664" s="77" t="str" cm="1">
        <f t="array" ref="S664">_xlfn.IFS(R664&gt;5000000,"Gold",R664&gt;=500000,"Silver",R664&gt;30000,"Bronze",TRUE,"Transactional")</f>
        <v>Transactional</v>
      </c>
      <c r="T664" s="24" t="s">
        <v>54</v>
      </c>
      <c r="U664" s="101" t="s">
        <v>84</v>
      </c>
      <c r="V664" s="101" t="s">
        <v>157</v>
      </c>
      <c r="W664" s="77" t="str">
        <f t="shared" si="122"/>
        <v>No</v>
      </c>
      <c r="X664" s="77" t="str">
        <f>IFERROR(_xlfn.XLOOKUP(J664&amp;"||"&amp;K664,'Mapping Ref.'!$J$2:$J$538,'Mapping Ref.'!$K$2:$K$538),"")</f>
        <v>Construction &amp; Estates</v>
      </c>
      <c r="Y664" s="77" t="str" cm="1">
        <f t="array" ref="Y664">_xlfn.IFS(R664&gt;2000000,"For Publication",R664&gt;100000,"PID",R664&gt;30000,"RFQ",TRUE,"Transactional")</f>
        <v>Transactional</v>
      </c>
      <c r="Z664" s="24" t="s">
        <v>86</v>
      </c>
      <c r="AA664" s="32">
        <v>12</v>
      </c>
      <c r="AB664" s="24">
        <v>0</v>
      </c>
      <c r="AC664" s="25">
        <v>43895</v>
      </c>
      <c r="AD664" s="24" t="s">
        <v>58</v>
      </c>
      <c r="AE664" s="24">
        <v>0</v>
      </c>
      <c r="AF664" s="24"/>
      <c r="AG664" s="24"/>
      <c r="AH664" s="24" t="s">
        <v>60</v>
      </c>
      <c r="AI664" s="24"/>
      <c r="AJ664" s="24" t="s">
        <v>60</v>
      </c>
      <c r="AK664" s="24"/>
      <c r="AL664" s="24"/>
      <c r="AM664" s="24"/>
      <c r="AN664" s="24"/>
      <c r="AO664" s="24">
        <v>0</v>
      </c>
      <c r="AP664" s="24" t="s">
        <v>60</v>
      </c>
      <c r="AQ664" s="24"/>
      <c r="AR664" s="24"/>
      <c r="AS664" s="89">
        <f t="shared" si="129"/>
        <v>12</v>
      </c>
      <c r="AT664" s="24"/>
    </row>
    <row r="665" spans="1:46" x14ac:dyDescent="0.5">
      <c r="A665" s="24">
        <v>738</v>
      </c>
      <c r="B665" s="24"/>
      <c r="C665" s="24"/>
      <c r="D665" s="24" t="s">
        <v>2802</v>
      </c>
      <c r="E665" s="24" t="s">
        <v>2803</v>
      </c>
      <c r="F665" s="77" t="str">
        <f t="shared" si="121"/>
        <v>RAPID INFORMATION SYSTEMS LTD</v>
      </c>
      <c r="G665" s="24" t="s">
        <v>2802</v>
      </c>
      <c r="H665" s="24" t="s">
        <v>2034</v>
      </c>
      <c r="I665" s="24" t="s">
        <v>1923</v>
      </c>
      <c r="J665" s="24" t="s">
        <v>1312</v>
      </c>
      <c r="K665" s="24" t="s">
        <v>1109</v>
      </c>
      <c r="L665" s="25">
        <v>43893</v>
      </c>
      <c r="M665" s="25">
        <v>44651</v>
      </c>
      <c r="N665" s="81">
        <f t="shared" si="126"/>
        <v>45016</v>
      </c>
      <c r="O665" s="77" t="str">
        <f t="shared" ca="1" si="127"/>
        <v>Expired</v>
      </c>
      <c r="P665" s="77" t="str" cm="1">
        <f t="array" aca="1" ref="P665" ca="1">_xlfn.IFS((N665-TODAY())&gt;=547,"06 Expires over 18 months",(N665-TODAY())&gt;=365,"05 Expires in 18 months",(N665-TODAY())&gt;=183,"04 Expires in 12 months",(N665-TODAY())&gt;=92,"03 Expires in 6 months",(N665-TODAY())&gt;=31,"02 Expires in 3 months",(N665-TODAY())&gt;=0,"01 Expires in 30 days",(N665-TODAY())&gt;=-31,"01 Expired last 30 days",(N665-TODAY())&gt;=-92,"02 Expired last 3 months",(N665-TODAY())&gt;=-183,"03 Expired last 6 months",(N665-TODAY())&gt;=-365,"04 Expired last 12 months",(N665-TODAY())&gt;=-547,"05 Expired last 18 months",TRUE,"06 Expired over 18 months")</f>
        <v>06 Expired over 18 months</v>
      </c>
      <c r="Q665" s="65">
        <v>51000</v>
      </c>
      <c r="R665" s="84">
        <f t="shared" si="128"/>
        <v>153000</v>
      </c>
      <c r="S665" s="77" t="str" cm="1">
        <f t="array" ref="S665">_xlfn.IFS(R665&gt;5000000,"Gold",R665&gt;=500000,"Silver",R665&gt;30000,"Bronze",TRUE,"Transactional")</f>
        <v>Bronze</v>
      </c>
      <c r="T665" s="24" t="s">
        <v>54</v>
      </c>
      <c r="U665" s="101" t="s">
        <v>116</v>
      </c>
      <c r="V665" s="101" t="s">
        <v>569</v>
      </c>
      <c r="W665" s="77" t="str">
        <f t="shared" si="122"/>
        <v>Yes</v>
      </c>
      <c r="X665" s="77" t="str">
        <f>IFERROR(_xlfn.XLOOKUP(J665&amp;"||"&amp;K665,'Mapping Ref.'!$J$2:$J$538,'Mapping Ref.'!$K$2:$K$538),"")</f>
        <v>Corporate</v>
      </c>
      <c r="Y665" s="77" t="str" cm="1">
        <f t="array" ref="Y665">_xlfn.IFS(R665&gt;2000000,"For Publication",R665&gt;100000,"PID",R665&gt;30000,"RFQ",TRUE,"Transactional")</f>
        <v>PID</v>
      </c>
      <c r="Z665" s="24" t="s">
        <v>86</v>
      </c>
      <c r="AA665" s="32">
        <v>24</v>
      </c>
      <c r="AB665" s="24">
        <v>12</v>
      </c>
      <c r="AC665" s="25">
        <v>43895</v>
      </c>
      <c r="AD665" s="24" t="s">
        <v>58</v>
      </c>
      <c r="AE665" s="24">
        <v>28684</v>
      </c>
      <c r="AF665" s="24"/>
      <c r="AG665" s="24"/>
      <c r="AH665" s="24" t="s">
        <v>59</v>
      </c>
      <c r="AI665" s="24"/>
      <c r="AJ665" s="24" t="s">
        <v>60</v>
      </c>
      <c r="AK665" s="24"/>
      <c r="AL665" s="24"/>
      <c r="AM665" s="24"/>
      <c r="AN665" s="24"/>
      <c r="AO665" s="24">
        <v>0</v>
      </c>
      <c r="AP665" s="24" t="s">
        <v>60</v>
      </c>
      <c r="AQ665" s="24"/>
      <c r="AR665" s="24"/>
      <c r="AS665" s="89">
        <f t="shared" si="129"/>
        <v>36</v>
      </c>
      <c r="AT665" s="24" t="s">
        <v>2804</v>
      </c>
    </row>
    <row r="666" spans="1:46" x14ac:dyDescent="0.5">
      <c r="A666" s="24">
        <v>739</v>
      </c>
      <c r="B666" s="24"/>
      <c r="C666" s="24"/>
      <c r="D666" s="24" t="s">
        <v>2805</v>
      </c>
      <c r="E666" s="24" t="s">
        <v>2806</v>
      </c>
      <c r="F666" s="77" t="str">
        <f t="shared" si="121"/>
        <v>KINGS CENTRE SOUTHALL</v>
      </c>
      <c r="G666" s="24" t="s">
        <v>2807</v>
      </c>
      <c r="H666" s="24" t="s">
        <v>2187</v>
      </c>
      <c r="I666" s="24" t="s">
        <v>2187</v>
      </c>
      <c r="J666" s="24" t="s">
        <v>107</v>
      </c>
      <c r="K666" s="24" t="s">
        <v>1593</v>
      </c>
      <c r="L666" s="25">
        <v>43896</v>
      </c>
      <c r="M666" s="25">
        <v>44261</v>
      </c>
      <c r="N666" s="81">
        <f t="shared" si="126"/>
        <v>44261</v>
      </c>
      <c r="O666" s="77" t="str">
        <f t="shared" ca="1" si="127"/>
        <v>Expired</v>
      </c>
      <c r="P666" s="77" t="str" cm="1">
        <f t="array" aca="1" ref="P666" ca="1">_xlfn.IFS((N666-TODAY())&gt;=547,"06 Expires over 18 months",(N666-TODAY())&gt;=365,"05 Expires in 18 months",(N666-TODAY())&gt;=183,"04 Expires in 12 months",(N666-TODAY())&gt;=92,"03 Expires in 6 months",(N666-TODAY())&gt;=31,"02 Expires in 3 months",(N666-TODAY())&gt;=0,"01 Expires in 30 days",(N666-TODAY())&gt;=-31,"01 Expired last 30 days",(N666-TODAY())&gt;=-92,"02 Expired last 3 months",(N666-TODAY())&gt;=-183,"03 Expired last 6 months",(N666-TODAY())&gt;=-365,"04 Expired last 12 months",(N666-TODAY())&gt;=-547,"05 Expired last 18 months",TRUE,"06 Expired over 18 months")</f>
        <v>06 Expired over 18 months</v>
      </c>
      <c r="Q666" s="65">
        <v>1000</v>
      </c>
      <c r="R666" s="84">
        <f t="shared" si="128"/>
        <v>1000</v>
      </c>
      <c r="S666" s="77" t="str" cm="1">
        <f t="array" ref="S666">_xlfn.IFS(R666&gt;5000000,"Gold",R666&gt;=500000,"Silver",R666&gt;30000,"Bronze",TRUE,"Transactional")</f>
        <v>Transactional</v>
      </c>
      <c r="T666" s="24" t="s">
        <v>54</v>
      </c>
      <c r="U666" s="101" t="s">
        <v>69</v>
      </c>
      <c r="V666" s="101" t="s">
        <v>1208</v>
      </c>
      <c r="W666" s="77" t="str">
        <f t="shared" si="122"/>
        <v>No</v>
      </c>
      <c r="X666" s="77" t="str">
        <f>IFERROR(_xlfn.XLOOKUP(J666&amp;"||"&amp;K666,'Mapping Ref.'!$J$2:$J$538,'Mapping Ref.'!$K$2:$K$538),"")</f>
        <v>Construction &amp; Estates</v>
      </c>
      <c r="Y666" s="77" t="str" cm="1">
        <f t="array" ref="Y666">_xlfn.IFS(R666&gt;2000000,"For Publication",R666&gt;100000,"PID",R666&gt;30000,"RFQ",TRUE,"Transactional")</f>
        <v>Transactional</v>
      </c>
      <c r="Z666" s="24" t="s">
        <v>1244</v>
      </c>
      <c r="AA666" s="32">
        <v>12</v>
      </c>
      <c r="AB666" s="24">
        <v>0</v>
      </c>
      <c r="AC666" s="25">
        <v>43896</v>
      </c>
      <c r="AD666" s="24" t="s">
        <v>58</v>
      </c>
      <c r="AE666" s="24"/>
      <c r="AF666" s="24"/>
      <c r="AG666" s="24"/>
      <c r="AH666" s="24" t="s">
        <v>59</v>
      </c>
      <c r="AI666" s="24"/>
      <c r="AJ666" s="24" t="s">
        <v>59</v>
      </c>
      <c r="AK666" s="24"/>
      <c r="AL666" s="24"/>
      <c r="AM666" s="24"/>
      <c r="AN666" s="24"/>
      <c r="AO666" s="24">
        <v>0</v>
      </c>
      <c r="AP666" s="24" t="s">
        <v>60</v>
      </c>
      <c r="AQ666" s="24"/>
      <c r="AR666" s="24"/>
      <c r="AS666" s="89">
        <f t="shared" si="129"/>
        <v>12</v>
      </c>
      <c r="AT666" s="24" t="s">
        <v>2808</v>
      </c>
    </row>
    <row r="667" spans="1:46" x14ac:dyDescent="0.5">
      <c r="A667" s="24">
        <v>740</v>
      </c>
      <c r="B667" s="24"/>
      <c r="C667" s="24"/>
      <c r="D667" s="24" t="s">
        <v>2809</v>
      </c>
      <c r="E667" s="24" t="s">
        <v>2810</v>
      </c>
      <c r="F667" s="77" t="str">
        <f t="shared" si="121"/>
        <v>CORAM CHAMBERS LTD</v>
      </c>
      <c r="G667" s="24" t="s">
        <v>2809</v>
      </c>
      <c r="H667" s="24" t="s">
        <v>1420</v>
      </c>
      <c r="I667" s="24" t="s">
        <v>1420</v>
      </c>
      <c r="J667" s="24" t="s">
        <v>52</v>
      </c>
      <c r="K667" s="24" t="s">
        <v>822</v>
      </c>
      <c r="L667" s="25">
        <v>43896</v>
      </c>
      <c r="M667" s="25"/>
      <c r="N667" s="81"/>
      <c r="O667" s="77" t="s">
        <v>712</v>
      </c>
      <c r="P667" s="77"/>
      <c r="Q667" s="104"/>
      <c r="R667" s="84">
        <v>0</v>
      </c>
      <c r="S667" s="77" t="str" cm="1">
        <f t="array" ref="S667">_xlfn.IFS(R667&gt;5000000,"Gold",R667&gt;=500000,"Silver",R667&gt;30000,"Bronze",TRUE,"Transactional")</f>
        <v>Transactional</v>
      </c>
      <c r="T667" s="24" t="s">
        <v>54</v>
      </c>
      <c r="U667" s="101" t="s">
        <v>455</v>
      </c>
      <c r="V667" s="101" t="s">
        <v>822</v>
      </c>
      <c r="W667" s="77" t="str">
        <f t="shared" si="122"/>
        <v>Yes</v>
      </c>
      <c r="X667" s="77" t="str">
        <f>IFERROR(_xlfn.XLOOKUP(J667&amp;"||"&amp;K667,'Mapping Ref.'!$J$2:$J$538,'Mapping Ref.'!$K$2:$K$538),"")</f>
        <v>Corporate</v>
      </c>
      <c r="Y667" s="77" t="str" cm="1">
        <f t="array" ref="Y667">_xlfn.IFS(R667&gt;2000000,"For Publication",R667&gt;100000,"PID",R667&gt;30000,"RFQ",TRUE,"Transactional")</f>
        <v>Transactional</v>
      </c>
      <c r="Z667" s="24" t="s">
        <v>101</v>
      </c>
      <c r="AA667" s="32">
        <v>80</v>
      </c>
      <c r="AB667" s="24">
        <v>80</v>
      </c>
      <c r="AC667" s="25">
        <v>43896</v>
      </c>
      <c r="AD667" s="24" t="s">
        <v>102</v>
      </c>
      <c r="AE667" s="24">
        <v>0</v>
      </c>
      <c r="AF667" s="24"/>
      <c r="AG667" s="24"/>
      <c r="AH667" s="24" t="s">
        <v>59</v>
      </c>
      <c r="AI667" s="24"/>
      <c r="AJ667" s="24" t="s">
        <v>60</v>
      </c>
      <c r="AK667" s="24"/>
      <c r="AL667" s="24"/>
      <c r="AM667" s="24"/>
      <c r="AN667" s="24"/>
      <c r="AO667" s="24">
        <v>0</v>
      </c>
      <c r="AP667" s="24" t="s">
        <v>59</v>
      </c>
      <c r="AQ667" s="24"/>
      <c r="AR667" s="24"/>
      <c r="AS667" s="89">
        <v>0</v>
      </c>
      <c r="AT667" s="24" t="s">
        <v>2811</v>
      </c>
    </row>
    <row r="668" spans="1:46" x14ac:dyDescent="0.5">
      <c r="A668" s="24">
        <v>741</v>
      </c>
      <c r="B668" s="24"/>
      <c r="C668" s="24"/>
      <c r="D668" s="24" t="s">
        <v>2812</v>
      </c>
      <c r="E668" s="24" t="s">
        <v>2813</v>
      </c>
      <c r="F668" s="77" t="str">
        <f t="shared" si="121"/>
        <v>THOMAS BINGHAM CHAMBERS LTD MEMBERS OF 33 BEDFORD ROW CHAMBERS</v>
      </c>
      <c r="G668" s="24" t="s">
        <v>2812</v>
      </c>
      <c r="H668" s="24" t="s">
        <v>1420</v>
      </c>
      <c r="I668" s="24" t="s">
        <v>1420</v>
      </c>
      <c r="J668" s="24" t="s">
        <v>52</v>
      </c>
      <c r="K668" s="24" t="s">
        <v>822</v>
      </c>
      <c r="L668" s="25">
        <v>43896</v>
      </c>
      <c r="M668" s="25"/>
      <c r="N668" s="81"/>
      <c r="O668" s="77" t="s">
        <v>712</v>
      </c>
      <c r="P668" s="77"/>
      <c r="Q668" s="104"/>
      <c r="R668" s="84">
        <v>0</v>
      </c>
      <c r="S668" s="77" t="str" cm="1">
        <f t="array" ref="S668">_xlfn.IFS(R668&gt;5000000,"Gold",R668&gt;=500000,"Silver",R668&gt;30000,"Bronze",TRUE,"Transactional")</f>
        <v>Transactional</v>
      </c>
      <c r="T668" s="24" t="s">
        <v>54</v>
      </c>
      <c r="U668" s="101" t="s">
        <v>455</v>
      </c>
      <c r="V668" s="101" t="s">
        <v>822</v>
      </c>
      <c r="W668" s="77" t="str">
        <f t="shared" si="122"/>
        <v>No</v>
      </c>
      <c r="X668" s="77" t="str">
        <f>IFERROR(_xlfn.XLOOKUP(J668&amp;"||"&amp;K668,'Mapping Ref.'!$J$2:$J$538,'Mapping Ref.'!$K$2:$K$538),"")</f>
        <v>Corporate</v>
      </c>
      <c r="Y668" s="77" t="str" cm="1">
        <f t="array" ref="Y668">_xlfn.IFS(R668&gt;2000000,"For Publication",R668&gt;100000,"PID",R668&gt;30000,"RFQ",TRUE,"Transactional")</f>
        <v>Transactional</v>
      </c>
      <c r="Z668" s="24" t="s">
        <v>57</v>
      </c>
      <c r="AA668" s="32">
        <v>0</v>
      </c>
      <c r="AB668" s="24">
        <v>0</v>
      </c>
      <c r="AC668" s="25">
        <v>43896</v>
      </c>
      <c r="AD668" s="24" t="s">
        <v>102</v>
      </c>
      <c r="AE668" s="24"/>
      <c r="AF668" s="24"/>
      <c r="AG668" s="24"/>
      <c r="AH668" s="24" t="s">
        <v>59</v>
      </c>
      <c r="AI668" s="24"/>
      <c r="AJ668" s="24" t="s">
        <v>60</v>
      </c>
      <c r="AK668" s="24"/>
      <c r="AL668" s="24"/>
      <c r="AM668" s="24"/>
      <c r="AN668" s="24"/>
      <c r="AO668" s="24"/>
      <c r="AP668" s="24" t="s">
        <v>59</v>
      </c>
      <c r="AQ668" s="24"/>
      <c r="AR668" s="24"/>
      <c r="AS668" s="89">
        <v>0</v>
      </c>
      <c r="AT668" s="24" t="s">
        <v>2814</v>
      </c>
    </row>
    <row r="669" spans="1:46" x14ac:dyDescent="0.5">
      <c r="A669" s="24">
        <v>742</v>
      </c>
      <c r="B669" s="24"/>
      <c r="C669" s="24"/>
      <c r="D669" s="24" t="s">
        <v>2815</v>
      </c>
      <c r="E669" s="24" t="s">
        <v>2813</v>
      </c>
      <c r="F669" s="77" t="str">
        <f t="shared" si="121"/>
        <v>ELY PLACE CHAMBERS</v>
      </c>
      <c r="G669" s="24" t="s">
        <v>2815</v>
      </c>
      <c r="H669" s="24" t="s">
        <v>1420</v>
      </c>
      <c r="I669" s="24" t="s">
        <v>1420</v>
      </c>
      <c r="J669" s="24" t="s">
        <v>52</v>
      </c>
      <c r="K669" s="24" t="s">
        <v>822</v>
      </c>
      <c r="L669" s="25">
        <v>43896</v>
      </c>
      <c r="M669" s="25"/>
      <c r="N669" s="81"/>
      <c r="O669" s="77" t="s">
        <v>712</v>
      </c>
      <c r="P669" s="77"/>
      <c r="Q669" s="104"/>
      <c r="R669" s="84">
        <v>0</v>
      </c>
      <c r="S669" s="77" t="str" cm="1">
        <f t="array" ref="S669">_xlfn.IFS(R669&gt;5000000,"Gold",R669&gt;=500000,"Silver",R669&gt;30000,"Bronze",TRUE,"Transactional")</f>
        <v>Transactional</v>
      </c>
      <c r="T669" s="24" t="s">
        <v>54</v>
      </c>
      <c r="U669" s="101" t="s">
        <v>455</v>
      </c>
      <c r="V669" s="101" t="s">
        <v>822</v>
      </c>
      <c r="W669" s="77" t="str">
        <f t="shared" si="122"/>
        <v>No</v>
      </c>
      <c r="X669" s="77" t="str">
        <f>IFERROR(_xlfn.XLOOKUP(J669&amp;"||"&amp;K669,'Mapping Ref.'!$J$2:$J$538,'Mapping Ref.'!$K$2:$K$538),"")</f>
        <v>Corporate</v>
      </c>
      <c r="Y669" s="77" t="str" cm="1">
        <f t="array" ref="Y669">_xlfn.IFS(R669&gt;2000000,"For Publication",R669&gt;100000,"PID",R669&gt;30000,"RFQ",TRUE,"Transactional")</f>
        <v>Transactional</v>
      </c>
      <c r="Z669" s="24" t="s">
        <v>57</v>
      </c>
      <c r="AA669" s="32">
        <v>0</v>
      </c>
      <c r="AB669" s="24">
        <v>0</v>
      </c>
      <c r="AC669" s="25">
        <v>43896</v>
      </c>
      <c r="AD669" s="24" t="s">
        <v>102</v>
      </c>
      <c r="AE669" s="24">
        <v>0</v>
      </c>
      <c r="AF669" s="24"/>
      <c r="AG669" s="24"/>
      <c r="AH669" s="24" t="s">
        <v>59</v>
      </c>
      <c r="AI669" s="24"/>
      <c r="AJ669" s="24" t="s">
        <v>60</v>
      </c>
      <c r="AK669" s="24"/>
      <c r="AL669" s="24"/>
      <c r="AM669" s="24"/>
      <c r="AN669" s="24"/>
      <c r="AO669" s="24">
        <v>0</v>
      </c>
      <c r="AP669" s="24" t="s">
        <v>59</v>
      </c>
      <c r="AQ669" s="24"/>
      <c r="AR669" s="24"/>
      <c r="AS669" s="89">
        <v>0</v>
      </c>
      <c r="AT669" s="24" t="s">
        <v>2816</v>
      </c>
    </row>
    <row r="670" spans="1:46" x14ac:dyDescent="0.5">
      <c r="A670" s="24">
        <v>743</v>
      </c>
      <c r="B670" s="24"/>
      <c r="C670" s="24"/>
      <c r="D670" s="24" t="s">
        <v>2817</v>
      </c>
      <c r="E670" s="24" t="s">
        <v>2813</v>
      </c>
      <c r="F670" s="77" t="str">
        <f t="shared" si="121"/>
        <v>NEW COURT CHAMBERS</v>
      </c>
      <c r="G670" s="24" t="s">
        <v>2817</v>
      </c>
      <c r="H670" s="24" t="s">
        <v>1420</v>
      </c>
      <c r="I670" s="24" t="s">
        <v>1420</v>
      </c>
      <c r="J670" s="24" t="s">
        <v>52</v>
      </c>
      <c r="K670" s="24" t="s">
        <v>822</v>
      </c>
      <c r="L670" s="25">
        <v>43896</v>
      </c>
      <c r="M670" s="25">
        <v>43896</v>
      </c>
      <c r="N670" s="81">
        <f>EDATE(M670,AB670)</f>
        <v>43896</v>
      </c>
      <c r="O670" s="77" t="str">
        <f ca="1">IF(N670&lt;TODAY(),"Expired","Live")</f>
        <v>Expired</v>
      </c>
      <c r="P670" s="77" t="str" cm="1">
        <f t="array" aca="1" ref="P670" ca="1">_xlfn.IFS((N670-TODAY())&gt;=547,"06 Expires over 18 months",(N670-TODAY())&gt;=365,"05 Expires in 18 months",(N670-TODAY())&gt;=183,"04 Expires in 12 months",(N670-TODAY())&gt;=92,"03 Expires in 6 months",(N670-TODAY())&gt;=31,"02 Expires in 3 months",(N670-TODAY())&gt;=0,"01 Expires in 30 days",(N670-TODAY())&gt;=-31,"01 Expired last 30 days",(N670-TODAY())&gt;=-92,"02 Expired last 3 months",(N670-TODAY())&gt;=-183,"03 Expired last 6 months",(N670-TODAY())&gt;=-365,"04 Expired last 12 months",(N670-TODAY())&gt;=-547,"05 Expired last 18 months",TRUE,"06 Expired over 18 months")</f>
        <v>06 Expired over 18 months</v>
      </c>
      <c r="Q670" s="104"/>
      <c r="R670" s="84">
        <v>0</v>
      </c>
      <c r="S670" s="77" t="str" cm="1">
        <f t="array" ref="S670">_xlfn.IFS(R670&gt;5000000,"Gold",R670&gt;=500000,"Silver",R670&gt;30000,"Bronze",TRUE,"Transactional")</f>
        <v>Transactional</v>
      </c>
      <c r="T670" s="24" t="s">
        <v>54</v>
      </c>
      <c r="U670" s="101" t="s">
        <v>366</v>
      </c>
      <c r="V670" s="101" t="s">
        <v>1337</v>
      </c>
      <c r="W670" s="77" t="str">
        <f t="shared" si="122"/>
        <v>No</v>
      </c>
      <c r="X670" s="77" t="str">
        <f>IFERROR(_xlfn.XLOOKUP(J670&amp;"||"&amp;K670,'Mapping Ref.'!$J$2:$J$538,'Mapping Ref.'!$K$2:$K$538),"")</f>
        <v>Corporate</v>
      </c>
      <c r="Y670" s="77" t="str" cm="1">
        <f t="array" ref="Y670">_xlfn.IFS(R670&gt;2000000,"For Publication",R670&gt;100000,"PID",R670&gt;30000,"RFQ",TRUE,"Transactional")</f>
        <v>Transactional</v>
      </c>
      <c r="Z670" s="24" t="s">
        <v>57</v>
      </c>
      <c r="AA670" s="32">
        <v>0</v>
      </c>
      <c r="AB670" s="24">
        <v>0</v>
      </c>
      <c r="AC670" s="25">
        <v>43896</v>
      </c>
      <c r="AD670" s="24" t="s">
        <v>102</v>
      </c>
      <c r="AE670" s="24">
        <v>0</v>
      </c>
      <c r="AF670" s="24"/>
      <c r="AG670" s="24"/>
      <c r="AH670" s="24" t="s">
        <v>59</v>
      </c>
      <c r="AI670" s="24"/>
      <c r="AJ670" s="24" t="s">
        <v>60</v>
      </c>
      <c r="AK670" s="24"/>
      <c r="AL670" s="24"/>
      <c r="AM670" s="24"/>
      <c r="AN670" s="24"/>
      <c r="AO670" s="24">
        <v>0</v>
      </c>
      <c r="AP670" s="24" t="s">
        <v>60</v>
      </c>
      <c r="AQ670" s="24"/>
      <c r="AR670" s="24"/>
      <c r="AS670" s="89">
        <v>0</v>
      </c>
      <c r="AT670" s="24" t="s">
        <v>2818</v>
      </c>
    </row>
    <row r="671" spans="1:46" x14ac:dyDescent="0.5">
      <c r="A671" s="24">
        <v>744</v>
      </c>
      <c r="B671" s="24"/>
      <c r="C671" s="24"/>
      <c r="D671" s="24" t="s">
        <v>2819</v>
      </c>
      <c r="E671" s="24" t="s">
        <v>2820</v>
      </c>
      <c r="F671" s="77" t="str">
        <f t="shared" si="121"/>
        <v>BRICK</v>
      </c>
      <c r="G671" s="24" t="s">
        <v>2819</v>
      </c>
      <c r="H671" s="24" t="s">
        <v>1420</v>
      </c>
      <c r="I671" s="24" t="s">
        <v>1420</v>
      </c>
      <c r="J671" s="24" t="s">
        <v>52</v>
      </c>
      <c r="K671" s="24" t="s">
        <v>822</v>
      </c>
      <c r="L671" s="25">
        <v>43896</v>
      </c>
      <c r="M671" s="25">
        <v>43896</v>
      </c>
      <c r="N671" s="81">
        <f>EDATE(M671,AB671)</f>
        <v>43896</v>
      </c>
      <c r="O671" s="77" t="str">
        <f ca="1">IF(N671&lt;TODAY(),"Expired","Live")</f>
        <v>Expired</v>
      </c>
      <c r="P671" s="77" t="str" cm="1">
        <f t="array" aca="1" ref="P671" ca="1">_xlfn.IFS((N671-TODAY())&gt;=547,"06 Expires over 18 months",(N671-TODAY())&gt;=365,"05 Expires in 18 months",(N671-TODAY())&gt;=183,"04 Expires in 12 months",(N671-TODAY())&gt;=92,"03 Expires in 6 months",(N671-TODAY())&gt;=31,"02 Expires in 3 months",(N671-TODAY())&gt;=0,"01 Expires in 30 days",(N671-TODAY())&gt;=-31,"01 Expired last 30 days",(N671-TODAY())&gt;=-92,"02 Expired last 3 months",(N671-TODAY())&gt;=-183,"03 Expired last 6 months",(N671-TODAY())&gt;=-365,"04 Expired last 12 months",(N671-TODAY())&gt;=-547,"05 Expired last 18 months",TRUE,"06 Expired over 18 months")</f>
        <v>06 Expired over 18 months</v>
      </c>
      <c r="Q671" s="104"/>
      <c r="R671" s="84">
        <v>0</v>
      </c>
      <c r="S671" s="77" t="str" cm="1">
        <f t="array" ref="S671">_xlfn.IFS(R671&gt;5000000,"Gold",R671&gt;=500000,"Silver",R671&gt;30000,"Bronze",TRUE,"Transactional")</f>
        <v>Transactional</v>
      </c>
      <c r="T671" s="24" t="s">
        <v>54</v>
      </c>
      <c r="U671" s="101" t="s">
        <v>162</v>
      </c>
      <c r="V671" s="101" t="s">
        <v>1601</v>
      </c>
      <c r="W671" s="77" t="str">
        <f t="shared" si="122"/>
        <v>No</v>
      </c>
      <c r="X671" s="77" t="str">
        <f>IFERROR(_xlfn.XLOOKUP(J671&amp;"||"&amp;K671,'Mapping Ref.'!$J$2:$J$538,'Mapping Ref.'!$K$2:$K$538),"")</f>
        <v>Corporate</v>
      </c>
      <c r="Y671" s="77" t="str" cm="1">
        <f t="array" ref="Y671">_xlfn.IFS(R671&gt;2000000,"For Publication",R671&gt;100000,"PID",R671&gt;30000,"RFQ",TRUE,"Transactional")</f>
        <v>Transactional</v>
      </c>
      <c r="Z671" s="24" t="s">
        <v>57</v>
      </c>
      <c r="AA671" s="32">
        <v>0</v>
      </c>
      <c r="AB671" s="24">
        <v>0</v>
      </c>
      <c r="AC671" s="25">
        <v>43896</v>
      </c>
      <c r="AD671" s="24" t="s">
        <v>102</v>
      </c>
      <c r="AE671" s="24"/>
      <c r="AF671" s="24"/>
      <c r="AG671" s="24"/>
      <c r="AH671" s="24" t="s">
        <v>59</v>
      </c>
      <c r="AI671" s="24"/>
      <c r="AJ671" s="24" t="s">
        <v>60</v>
      </c>
      <c r="AK671" s="24"/>
      <c r="AL671" s="24"/>
      <c r="AM671" s="24"/>
      <c r="AN671" s="24"/>
      <c r="AO671" s="24"/>
      <c r="AP671" s="24" t="s">
        <v>60</v>
      </c>
      <c r="AQ671" s="24"/>
      <c r="AR671" s="24"/>
      <c r="AS671" s="89">
        <v>0</v>
      </c>
      <c r="AT671" s="24" t="s">
        <v>2821</v>
      </c>
    </row>
    <row r="672" spans="1:46" x14ac:dyDescent="0.5">
      <c r="A672" s="24">
        <v>745</v>
      </c>
      <c r="B672" s="24"/>
      <c r="C672" s="24"/>
      <c r="D672" s="24" t="s">
        <v>2822</v>
      </c>
      <c r="E672" s="24" t="s">
        <v>2823</v>
      </c>
      <c r="F672" s="77" t="str">
        <f t="shared" si="121"/>
        <v>SUFFOLK PSYCHOTHERAPEUTICS LTD</v>
      </c>
      <c r="G672" s="24" t="s">
        <v>2822</v>
      </c>
      <c r="H672" s="24" t="s">
        <v>1420</v>
      </c>
      <c r="I672" s="24" t="s">
        <v>1420</v>
      </c>
      <c r="J672" s="24" t="s">
        <v>52</v>
      </c>
      <c r="K672" s="24" t="s">
        <v>822</v>
      </c>
      <c r="L672" s="25">
        <v>43896</v>
      </c>
      <c r="M672" s="25"/>
      <c r="N672" s="81"/>
      <c r="O672" s="77" t="s">
        <v>712</v>
      </c>
      <c r="P672" s="77"/>
      <c r="Q672" s="104"/>
      <c r="R672" s="84">
        <v>0</v>
      </c>
      <c r="S672" s="77" t="str" cm="1">
        <f t="array" ref="S672">_xlfn.IFS(R672&gt;5000000,"Gold",R672&gt;=500000,"Silver",R672&gt;30000,"Bronze",TRUE,"Transactional")</f>
        <v>Transactional</v>
      </c>
      <c r="T672" s="24" t="s">
        <v>54</v>
      </c>
      <c r="U672" s="101" t="s">
        <v>455</v>
      </c>
      <c r="V672" s="101" t="s">
        <v>822</v>
      </c>
      <c r="W672" s="77" t="str">
        <f t="shared" si="122"/>
        <v>No</v>
      </c>
      <c r="X672" s="77" t="str">
        <f>IFERROR(_xlfn.XLOOKUP(J672&amp;"||"&amp;K672,'Mapping Ref.'!$J$2:$J$538,'Mapping Ref.'!$K$2:$K$538),"")</f>
        <v>Corporate</v>
      </c>
      <c r="Y672" s="77" t="str" cm="1">
        <f t="array" ref="Y672">_xlfn.IFS(R672&gt;2000000,"For Publication",R672&gt;100000,"PID",R672&gt;30000,"RFQ",TRUE,"Transactional")</f>
        <v>Transactional</v>
      </c>
      <c r="Z672" s="24" t="s">
        <v>57</v>
      </c>
      <c r="AA672" s="32">
        <v>0</v>
      </c>
      <c r="AB672" s="24">
        <v>0</v>
      </c>
      <c r="AC672" s="25">
        <v>43896</v>
      </c>
      <c r="AD672" s="24" t="s">
        <v>102</v>
      </c>
      <c r="AE672" s="24">
        <v>0</v>
      </c>
      <c r="AF672" s="24"/>
      <c r="AG672" s="24"/>
      <c r="AH672" s="24" t="s">
        <v>59</v>
      </c>
      <c r="AI672" s="24"/>
      <c r="AJ672" s="24" t="s">
        <v>60</v>
      </c>
      <c r="AK672" s="24"/>
      <c r="AL672" s="24"/>
      <c r="AM672" s="24"/>
      <c r="AN672" s="24"/>
      <c r="AO672" s="24"/>
      <c r="AP672" s="24" t="s">
        <v>60</v>
      </c>
      <c r="AQ672" s="24"/>
      <c r="AR672" s="24"/>
      <c r="AS672" s="89">
        <v>0</v>
      </c>
      <c r="AT672" s="24" t="s">
        <v>2824</v>
      </c>
    </row>
    <row r="673" spans="1:46" x14ac:dyDescent="0.5">
      <c r="A673" s="24">
        <v>746</v>
      </c>
      <c r="B673" s="24"/>
      <c r="C673" s="24"/>
      <c r="D673" s="24" t="s">
        <v>2825</v>
      </c>
      <c r="E673" s="24" t="s">
        <v>2826</v>
      </c>
      <c r="F673" s="77" t="str">
        <f t="shared" si="121"/>
        <v>HANSON LEATHERBY</v>
      </c>
      <c r="G673" s="24" t="s">
        <v>2827</v>
      </c>
      <c r="H673" s="24" t="s">
        <v>972</v>
      </c>
      <c r="I673" s="24" t="s">
        <v>972</v>
      </c>
      <c r="J673" s="24" t="s">
        <v>107</v>
      </c>
      <c r="K673" s="24" t="s">
        <v>2828</v>
      </c>
      <c r="L673" s="25">
        <v>43891</v>
      </c>
      <c r="M673" s="25">
        <v>44286</v>
      </c>
      <c r="N673" s="81">
        <f>EDATE(M673,AB673)</f>
        <v>44286</v>
      </c>
      <c r="O673" s="77" t="str">
        <f ca="1">IF(N673&lt;TODAY(),"Expired","Live")</f>
        <v>Expired</v>
      </c>
      <c r="P673" s="77" t="str" cm="1">
        <f t="array" aca="1" ref="P673" ca="1">_xlfn.IFS((N673-TODAY())&gt;=547,"06 Expires over 18 months",(N673-TODAY())&gt;=365,"05 Expires in 18 months",(N673-TODAY())&gt;=183,"04 Expires in 12 months",(N673-TODAY())&gt;=92,"03 Expires in 6 months",(N673-TODAY())&gt;=31,"02 Expires in 3 months",(N673-TODAY())&gt;=0,"01 Expires in 30 days",(N673-TODAY())&gt;=-31,"01 Expired last 30 days",(N673-TODAY())&gt;=-92,"02 Expired last 3 months",(N673-TODAY())&gt;=-183,"03 Expired last 6 months",(N673-TODAY())&gt;=-365,"04 Expired last 12 months",(N673-TODAY())&gt;=-547,"05 Expired last 18 months",TRUE,"06 Expired over 18 months")</f>
        <v>06 Expired over 18 months</v>
      </c>
      <c r="Q673" s="65">
        <v>1000</v>
      </c>
      <c r="R673" s="84">
        <f>MAX(Q673,Q673*N(AS673)/12)</f>
        <v>1000</v>
      </c>
      <c r="S673" s="77" t="str" cm="1">
        <f t="array" ref="S673">_xlfn.IFS(R673&gt;5000000,"Gold",R673&gt;=500000,"Silver",R673&gt;30000,"Bronze",TRUE,"Transactional")</f>
        <v>Transactional</v>
      </c>
      <c r="T673" s="24" t="s">
        <v>54</v>
      </c>
      <c r="U673" s="101" t="s">
        <v>190</v>
      </c>
      <c r="V673" s="101" t="s">
        <v>192</v>
      </c>
      <c r="W673" s="77" t="str">
        <f t="shared" si="122"/>
        <v>No</v>
      </c>
      <c r="X673" s="77" t="str">
        <f>IFERROR(_xlfn.XLOOKUP(J673&amp;"||"&amp;K673,'Mapping Ref.'!$J$2:$J$538,'Mapping Ref.'!$K$2:$K$538),"")</f>
        <v>Construction &amp; Estates</v>
      </c>
      <c r="Y673" s="77" t="str" cm="1">
        <f t="array" ref="Y673">_xlfn.IFS(R673&gt;2000000,"For Publication",R673&gt;100000,"PID",R673&gt;30000,"RFQ",TRUE,"Transactional")</f>
        <v>Transactional</v>
      </c>
      <c r="Z673" s="24" t="s">
        <v>86</v>
      </c>
      <c r="AA673" s="32">
        <v>12</v>
      </c>
      <c r="AB673" s="24">
        <v>0</v>
      </c>
      <c r="AC673" s="25">
        <v>43899</v>
      </c>
      <c r="AD673" s="24" t="s">
        <v>58</v>
      </c>
      <c r="AE673" s="24">
        <v>28628</v>
      </c>
      <c r="AF673" s="24" t="s">
        <v>59</v>
      </c>
      <c r="AG673" s="24"/>
      <c r="AH673" s="24" t="s">
        <v>59</v>
      </c>
      <c r="AI673" s="24"/>
      <c r="AJ673" s="24" t="s">
        <v>60</v>
      </c>
      <c r="AK673" s="24"/>
      <c r="AL673" s="24"/>
      <c r="AM673" s="24"/>
      <c r="AN673" s="24"/>
      <c r="AO673" s="24">
        <v>0</v>
      </c>
      <c r="AP673" s="24" t="s">
        <v>60</v>
      </c>
      <c r="AQ673" s="24"/>
      <c r="AR673" s="24"/>
      <c r="AS673" s="89">
        <f>DATEDIF(L673,N673,"m")</f>
        <v>12</v>
      </c>
      <c r="AT673" s="24" t="s">
        <v>2825</v>
      </c>
    </row>
    <row r="674" spans="1:46" x14ac:dyDescent="0.5">
      <c r="A674" s="24">
        <v>748</v>
      </c>
      <c r="B674" s="24"/>
      <c r="C674" s="24"/>
      <c r="D674" s="24" t="s">
        <v>2829</v>
      </c>
      <c r="E674" s="24" t="s">
        <v>2830</v>
      </c>
      <c r="F674" s="77" t="str">
        <f t="shared" si="121"/>
        <v>FIVE PAPER CHAMBERS</v>
      </c>
      <c r="G674" s="24" t="s">
        <v>2829</v>
      </c>
      <c r="H674" s="24" t="s">
        <v>1420</v>
      </c>
      <c r="I674" s="24" t="s">
        <v>1420</v>
      </c>
      <c r="J674" s="24" t="s">
        <v>52</v>
      </c>
      <c r="K674" s="24" t="s">
        <v>822</v>
      </c>
      <c r="L674" s="25">
        <v>43907</v>
      </c>
      <c r="M674" s="25"/>
      <c r="N674" s="81"/>
      <c r="O674" s="77" t="s">
        <v>712</v>
      </c>
      <c r="P674" s="77"/>
      <c r="Q674" s="104"/>
      <c r="R674" s="84">
        <v>0</v>
      </c>
      <c r="S674" s="77" t="str" cm="1">
        <f t="array" ref="S674">_xlfn.IFS(R674&gt;5000000,"Gold",R674&gt;=500000,"Silver",R674&gt;30000,"Bronze",TRUE,"Transactional")</f>
        <v>Transactional</v>
      </c>
      <c r="T674" s="24" t="s">
        <v>54</v>
      </c>
      <c r="U674" s="101" t="s">
        <v>455</v>
      </c>
      <c r="V674" s="101" t="s">
        <v>822</v>
      </c>
      <c r="W674" s="77" t="str">
        <f t="shared" si="122"/>
        <v>Yes</v>
      </c>
      <c r="X674" s="77" t="str">
        <f>IFERROR(_xlfn.XLOOKUP(J674&amp;"||"&amp;K674,'Mapping Ref.'!$J$2:$J$538,'Mapping Ref.'!$K$2:$K$538),"")</f>
        <v>Corporate</v>
      </c>
      <c r="Y674" s="77" t="str" cm="1">
        <f t="array" ref="Y674">_xlfn.IFS(R674&gt;2000000,"For Publication",R674&gt;100000,"PID",R674&gt;30000,"RFQ",TRUE,"Transactional")</f>
        <v>Transactional</v>
      </c>
      <c r="Z674" s="24" t="s">
        <v>101</v>
      </c>
      <c r="AA674" s="32">
        <v>80</v>
      </c>
      <c r="AB674" s="24">
        <v>80</v>
      </c>
      <c r="AC674" s="25">
        <v>43907</v>
      </c>
      <c r="AD674" s="24" t="s">
        <v>58</v>
      </c>
      <c r="AE674" s="24">
        <v>0</v>
      </c>
      <c r="AF674" s="24"/>
      <c r="AG674" s="24"/>
      <c r="AH674" s="24" t="s">
        <v>59</v>
      </c>
      <c r="AI674" s="24"/>
      <c r="AJ674" s="24" t="s">
        <v>60</v>
      </c>
      <c r="AK674" s="24"/>
      <c r="AL674" s="24"/>
      <c r="AM674" s="24"/>
      <c r="AN674" s="24"/>
      <c r="AO674" s="24">
        <v>0</v>
      </c>
      <c r="AP674" s="24" t="s">
        <v>59</v>
      </c>
      <c r="AQ674" s="24"/>
      <c r="AR674" s="24"/>
      <c r="AS674" s="89">
        <v>0</v>
      </c>
      <c r="AT674" s="24" t="s">
        <v>2831</v>
      </c>
    </row>
    <row r="675" spans="1:46" x14ac:dyDescent="0.5">
      <c r="A675" s="24">
        <v>749</v>
      </c>
      <c r="B675" s="24"/>
      <c r="C675" s="24"/>
      <c r="D675" s="24" t="s">
        <v>2832</v>
      </c>
      <c r="E675" s="24" t="s">
        <v>2820</v>
      </c>
      <c r="F675" s="77" t="str">
        <f t="shared" si="121"/>
        <v>DOUGHTY STREET CHAMBERS GRADUATED FEES ACCOUNT</v>
      </c>
      <c r="G675" s="24" t="s">
        <v>2832</v>
      </c>
      <c r="H675" s="24" t="s">
        <v>1420</v>
      </c>
      <c r="I675" s="24" t="s">
        <v>1420</v>
      </c>
      <c r="J675" s="24" t="s">
        <v>52</v>
      </c>
      <c r="K675" s="24" t="s">
        <v>822</v>
      </c>
      <c r="L675" s="25">
        <v>43907</v>
      </c>
      <c r="M675" s="25"/>
      <c r="N675" s="81"/>
      <c r="O675" s="77" t="s">
        <v>712</v>
      </c>
      <c r="P675" s="77"/>
      <c r="Q675" s="104"/>
      <c r="R675" s="84">
        <v>0</v>
      </c>
      <c r="S675" s="77" t="str" cm="1">
        <f t="array" ref="S675">_xlfn.IFS(R675&gt;5000000,"Gold",R675&gt;=500000,"Silver",R675&gt;30000,"Bronze",TRUE,"Transactional")</f>
        <v>Transactional</v>
      </c>
      <c r="T675" s="24" t="s">
        <v>54</v>
      </c>
      <c r="U675" s="101" t="s">
        <v>455</v>
      </c>
      <c r="V675" s="101" t="s">
        <v>822</v>
      </c>
      <c r="W675" s="77" t="str">
        <f t="shared" si="122"/>
        <v>Yes</v>
      </c>
      <c r="X675" s="77" t="str">
        <f>IFERROR(_xlfn.XLOOKUP(J675&amp;"||"&amp;K675,'Mapping Ref.'!$J$2:$J$538,'Mapping Ref.'!$K$2:$K$538),"")</f>
        <v>Corporate</v>
      </c>
      <c r="Y675" s="77" t="str" cm="1">
        <f t="array" ref="Y675">_xlfn.IFS(R675&gt;2000000,"For Publication",R675&gt;100000,"PID",R675&gt;30000,"RFQ",TRUE,"Transactional")</f>
        <v>Transactional</v>
      </c>
      <c r="Z675" s="24" t="s">
        <v>57</v>
      </c>
      <c r="AA675" s="32">
        <v>80</v>
      </c>
      <c r="AB675" s="24">
        <v>80</v>
      </c>
      <c r="AC675" s="25">
        <v>43907</v>
      </c>
      <c r="AD675" s="24" t="s">
        <v>58</v>
      </c>
      <c r="AE675" s="24">
        <v>0</v>
      </c>
      <c r="AF675" s="24"/>
      <c r="AG675" s="24"/>
      <c r="AH675" s="24" t="s">
        <v>59</v>
      </c>
      <c r="AI675" s="24"/>
      <c r="AJ675" s="24" t="s">
        <v>60</v>
      </c>
      <c r="AK675" s="24"/>
      <c r="AL675" s="24"/>
      <c r="AM675" s="24"/>
      <c r="AN675" s="24"/>
      <c r="AO675" s="24">
        <v>0</v>
      </c>
      <c r="AP675" s="24" t="s">
        <v>59</v>
      </c>
      <c r="AQ675" s="24"/>
      <c r="AR675" s="24"/>
      <c r="AS675" s="89">
        <v>0</v>
      </c>
      <c r="AT675" s="24" t="s">
        <v>2833</v>
      </c>
    </row>
    <row r="676" spans="1:46" x14ac:dyDescent="0.5">
      <c r="A676" s="24">
        <v>750</v>
      </c>
      <c r="B676" s="24"/>
      <c r="C676" s="24"/>
      <c r="D676" s="24" t="s">
        <v>2834</v>
      </c>
      <c r="E676" s="24" t="s">
        <v>2835</v>
      </c>
      <c r="F676" s="77" t="str">
        <f t="shared" si="121"/>
        <v>5 Pump Court Chambers</v>
      </c>
      <c r="G676" s="24" t="s">
        <v>2834</v>
      </c>
      <c r="H676" s="24" t="s">
        <v>1420</v>
      </c>
      <c r="I676" s="24" t="s">
        <v>1420</v>
      </c>
      <c r="J676" s="24" t="s">
        <v>52</v>
      </c>
      <c r="K676" s="24" t="s">
        <v>822</v>
      </c>
      <c r="L676" s="25">
        <v>43907</v>
      </c>
      <c r="M676" s="25"/>
      <c r="N676" s="81"/>
      <c r="O676" s="77" t="s">
        <v>712</v>
      </c>
      <c r="P676" s="77"/>
      <c r="Q676" s="104"/>
      <c r="R676" s="84">
        <v>0</v>
      </c>
      <c r="S676" s="77" t="str" cm="1">
        <f t="array" ref="S676">_xlfn.IFS(R676&gt;5000000,"Gold",R676&gt;=500000,"Silver",R676&gt;30000,"Bronze",TRUE,"Transactional")</f>
        <v>Transactional</v>
      </c>
      <c r="T676" s="24" t="s">
        <v>54</v>
      </c>
      <c r="U676" s="101" t="s">
        <v>455</v>
      </c>
      <c r="V676" s="101" t="s">
        <v>822</v>
      </c>
      <c r="W676" s="77" t="str">
        <f t="shared" si="122"/>
        <v>Yes</v>
      </c>
      <c r="X676" s="77" t="str">
        <f>IFERROR(_xlfn.XLOOKUP(J676&amp;"||"&amp;K676,'Mapping Ref.'!$J$2:$J$538,'Mapping Ref.'!$K$2:$K$538),"")</f>
        <v>Corporate</v>
      </c>
      <c r="Y676" s="77" t="str" cm="1">
        <f t="array" ref="Y676">_xlfn.IFS(R676&gt;2000000,"For Publication",R676&gt;100000,"PID",R676&gt;30000,"RFQ",TRUE,"Transactional")</f>
        <v>Transactional</v>
      </c>
      <c r="Z676" s="24" t="s">
        <v>57</v>
      </c>
      <c r="AA676" s="32">
        <v>80</v>
      </c>
      <c r="AB676" s="24">
        <v>80</v>
      </c>
      <c r="AC676" s="25">
        <v>43907</v>
      </c>
      <c r="AD676" s="24" t="s">
        <v>58</v>
      </c>
      <c r="AE676" s="24">
        <v>0</v>
      </c>
      <c r="AF676" s="24"/>
      <c r="AG676" s="24"/>
      <c r="AH676" s="24" t="s">
        <v>59</v>
      </c>
      <c r="AI676" s="24"/>
      <c r="AJ676" s="24" t="s">
        <v>60</v>
      </c>
      <c r="AK676" s="24"/>
      <c r="AL676" s="24"/>
      <c r="AM676" s="24"/>
      <c r="AN676" s="24"/>
      <c r="AO676" s="24">
        <v>0</v>
      </c>
      <c r="AP676" s="24" t="s">
        <v>60</v>
      </c>
      <c r="AQ676" s="24"/>
      <c r="AR676" s="24"/>
      <c r="AS676" s="89">
        <v>0</v>
      </c>
      <c r="AT676" s="24"/>
    </row>
    <row r="677" spans="1:46" x14ac:dyDescent="0.5">
      <c r="A677" s="24">
        <v>751</v>
      </c>
      <c r="B677" s="24"/>
      <c r="C677" s="24"/>
      <c r="D677" s="24" t="s">
        <v>2836</v>
      </c>
      <c r="E677" s="24" t="s">
        <v>2837</v>
      </c>
      <c r="F677" s="77" t="str">
        <f t="shared" si="121"/>
        <v>FIVE ST ANDREW'S HILL FEES ACCOUNT</v>
      </c>
      <c r="G677" s="24" t="s">
        <v>2836</v>
      </c>
      <c r="H677" s="24" t="s">
        <v>1420</v>
      </c>
      <c r="I677" s="24" t="s">
        <v>1420</v>
      </c>
      <c r="J677" s="24" t="s">
        <v>52</v>
      </c>
      <c r="K677" s="24" t="s">
        <v>822</v>
      </c>
      <c r="L677" s="25">
        <v>43907</v>
      </c>
      <c r="M677" s="25"/>
      <c r="N677" s="81"/>
      <c r="O677" s="77" t="s">
        <v>712</v>
      </c>
      <c r="P677" s="77"/>
      <c r="Q677" s="104"/>
      <c r="R677" s="84">
        <v>0</v>
      </c>
      <c r="S677" s="77" t="str" cm="1">
        <f t="array" ref="S677">_xlfn.IFS(R677&gt;5000000,"Gold",R677&gt;=500000,"Silver",R677&gt;30000,"Bronze",TRUE,"Transactional")</f>
        <v>Transactional</v>
      </c>
      <c r="T677" s="24" t="s">
        <v>54</v>
      </c>
      <c r="U677" s="101" t="s">
        <v>455</v>
      </c>
      <c r="V677" s="101" t="s">
        <v>822</v>
      </c>
      <c r="W677" s="77" t="str">
        <f t="shared" si="122"/>
        <v>Yes</v>
      </c>
      <c r="X677" s="77" t="str">
        <f>IFERROR(_xlfn.XLOOKUP(J677&amp;"||"&amp;K677,'Mapping Ref.'!$J$2:$J$538,'Mapping Ref.'!$K$2:$K$538),"")</f>
        <v>Corporate</v>
      </c>
      <c r="Y677" s="77" t="str" cm="1">
        <f t="array" ref="Y677">_xlfn.IFS(R677&gt;2000000,"For Publication",R677&gt;100000,"PID",R677&gt;30000,"RFQ",TRUE,"Transactional")</f>
        <v>Transactional</v>
      </c>
      <c r="Z677" s="24" t="s">
        <v>57</v>
      </c>
      <c r="AA677" s="32">
        <v>80</v>
      </c>
      <c r="AB677" s="24">
        <v>80</v>
      </c>
      <c r="AC677" s="25">
        <v>43907</v>
      </c>
      <c r="AD677" s="24" t="s">
        <v>58</v>
      </c>
      <c r="AE677" s="24">
        <v>0</v>
      </c>
      <c r="AF677" s="24"/>
      <c r="AG677" s="24"/>
      <c r="AH677" s="24" t="s">
        <v>59</v>
      </c>
      <c r="AI677" s="24"/>
      <c r="AJ677" s="24" t="s">
        <v>60</v>
      </c>
      <c r="AK677" s="24"/>
      <c r="AL677" s="24"/>
      <c r="AM677" s="24"/>
      <c r="AN677" s="24"/>
      <c r="AO677" s="24">
        <v>0</v>
      </c>
      <c r="AP677" s="24" t="s">
        <v>59</v>
      </c>
      <c r="AQ677" s="24"/>
      <c r="AR677" s="24"/>
      <c r="AS677" s="89">
        <v>0</v>
      </c>
      <c r="AT677" s="24" t="s">
        <v>2838</v>
      </c>
    </row>
    <row r="678" spans="1:46" x14ac:dyDescent="0.5">
      <c r="A678" s="24">
        <v>752</v>
      </c>
      <c r="B678" s="24"/>
      <c r="C678" s="24"/>
      <c r="D678" s="24" t="s">
        <v>2839</v>
      </c>
      <c r="E678" s="24" t="s">
        <v>2840</v>
      </c>
      <c r="F678" s="77" t="str">
        <f t="shared" si="121"/>
        <v>FLEET STREET - THE CHAMBERS OF ANDREW TROLLOPE QC &amp; RICHARD CHRISTIE NO2</v>
      </c>
      <c r="G678" s="24" t="s">
        <v>2839</v>
      </c>
      <c r="H678" s="24" t="s">
        <v>1420</v>
      </c>
      <c r="I678" s="24" t="s">
        <v>1420</v>
      </c>
      <c r="J678" s="24" t="s">
        <v>52</v>
      </c>
      <c r="K678" s="24" t="s">
        <v>822</v>
      </c>
      <c r="L678" s="25">
        <v>43907</v>
      </c>
      <c r="M678" s="25"/>
      <c r="N678" s="81"/>
      <c r="O678" s="77" t="s">
        <v>712</v>
      </c>
      <c r="P678" s="77"/>
      <c r="Q678" s="104"/>
      <c r="R678" s="84">
        <v>0</v>
      </c>
      <c r="S678" s="77" t="str" cm="1">
        <f t="array" ref="S678">_xlfn.IFS(R678&gt;5000000,"Gold",R678&gt;=500000,"Silver",R678&gt;30000,"Bronze",TRUE,"Transactional")</f>
        <v>Transactional</v>
      </c>
      <c r="T678" s="24" t="s">
        <v>54</v>
      </c>
      <c r="U678" s="101" t="s">
        <v>455</v>
      </c>
      <c r="V678" s="101" t="s">
        <v>822</v>
      </c>
      <c r="W678" s="77" t="str">
        <f t="shared" si="122"/>
        <v>Yes</v>
      </c>
      <c r="X678" s="77" t="str">
        <f>IFERROR(_xlfn.XLOOKUP(J678&amp;"||"&amp;K678,'Mapping Ref.'!$J$2:$J$538,'Mapping Ref.'!$K$2:$K$538),"")</f>
        <v>Corporate</v>
      </c>
      <c r="Y678" s="77" t="str" cm="1">
        <f t="array" ref="Y678">_xlfn.IFS(R678&gt;2000000,"For Publication",R678&gt;100000,"PID",R678&gt;30000,"RFQ",TRUE,"Transactional")</f>
        <v>Transactional</v>
      </c>
      <c r="Z678" s="24" t="s">
        <v>57</v>
      </c>
      <c r="AA678" s="32">
        <v>80</v>
      </c>
      <c r="AB678" s="24">
        <v>80</v>
      </c>
      <c r="AC678" s="25">
        <v>43907</v>
      </c>
      <c r="AD678" s="24" t="s">
        <v>102</v>
      </c>
      <c r="AE678" s="24">
        <v>0</v>
      </c>
      <c r="AF678" s="24"/>
      <c r="AG678" s="24"/>
      <c r="AH678" s="24" t="s">
        <v>59</v>
      </c>
      <c r="AI678" s="24"/>
      <c r="AJ678" s="24" t="s">
        <v>60</v>
      </c>
      <c r="AK678" s="24"/>
      <c r="AL678" s="24"/>
      <c r="AM678" s="24"/>
      <c r="AN678" s="24"/>
      <c r="AO678" s="24">
        <v>0</v>
      </c>
      <c r="AP678" s="24" t="s">
        <v>59</v>
      </c>
      <c r="AQ678" s="24"/>
      <c r="AR678" s="24"/>
      <c r="AS678" s="89">
        <v>0</v>
      </c>
      <c r="AT678" s="24" t="s">
        <v>2841</v>
      </c>
    </row>
    <row r="679" spans="1:46" x14ac:dyDescent="0.5">
      <c r="A679" s="24">
        <v>753</v>
      </c>
      <c r="B679" s="24"/>
      <c r="C679" s="24"/>
      <c r="D679" s="24" t="s">
        <v>2842</v>
      </c>
      <c r="E679" s="24" t="s">
        <v>2843</v>
      </c>
      <c r="F679" s="77" t="str">
        <f t="shared" si="121"/>
        <v>PANDORA ASSOCIATES LIMITED</v>
      </c>
      <c r="G679" s="24" t="s">
        <v>2844</v>
      </c>
      <c r="H679" s="24" t="s">
        <v>972</v>
      </c>
      <c r="I679" s="24" t="s">
        <v>972</v>
      </c>
      <c r="J679" s="24" t="s">
        <v>107</v>
      </c>
      <c r="K679" s="24" t="s">
        <v>1665</v>
      </c>
      <c r="L679" s="25">
        <v>43862</v>
      </c>
      <c r="M679" s="25">
        <v>44347</v>
      </c>
      <c r="N679" s="81">
        <f t="shared" ref="N679:N687" si="130">EDATE(M679,AB679)</f>
        <v>44712</v>
      </c>
      <c r="O679" s="77" t="str">
        <f t="shared" ref="O679:O687" ca="1" si="131">IF(N679&lt;TODAY(),"Expired","Live")</f>
        <v>Expired</v>
      </c>
      <c r="P679" s="77" t="str" cm="1">
        <f t="array" aca="1" ref="P679" ca="1">_xlfn.IFS((N679-TODAY())&gt;=547,"06 Expires over 18 months",(N679-TODAY())&gt;=365,"05 Expires in 18 months",(N679-TODAY())&gt;=183,"04 Expires in 12 months",(N679-TODAY())&gt;=92,"03 Expires in 6 months",(N679-TODAY())&gt;=31,"02 Expires in 3 months",(N679-TODAY())&gt;=0,"01 Expires in 30 days",(N679-TODAY())&gt;=-31,"01 Expired last 30 days",(N679-TODAY())&gt;=-92,"02 Expired last 3 months",(N679-TODAY())&gt;=-183,"03 Expired last 6 months",(N679-TODAY())&gt;=-365,"04 Expired last 12 months",(N679-TODAY())&gt;=-547,"05 Expired last 18 months",TRUE,"06 Expired over 18 months")</f>
        <v>06 Expired over 18 months</v>
      </c>
      <c r="Q679" s="65">
        <v>9500</v>
      </c>
      <c r="R679" s="84">
        <f t="shared" ref="R679:R690" si="132">MAX(Q679,Q679*N(AS679)/12)</f>
        <v>21375</v>
      </c>
      <c r="S679" s="77" t="str" cm="1">
        <f t="array" ref="S679">_xlfn.IFS(R679&gt;5000000,"Gold",R679&gt;=500000,"Silver",R679&gt;30000,"Bronze",TRUE,"Transactional")</f>
        <v>Transactional</v>
      </c>
      <c r="T679" s="24" t="s">
        <v>54</v>
      </c>
      <c r="U679" s="101" t="s">
        <v>190</v>
      </c>
      <c r="V679" s="101" t="s">
        <v>596</v>
      </c>
      <c r="W679" s="77" t="str">
        <f t="shared" si="122"/>
        <v>Yes</v>
      </c>
      <c r="X679" s="77" t="str">
        <f>IFERROR(_xlfn.XLOOKUP(J679&amp;"||"&amp;K679,'Mapping Ref.'!$J$2:$J$538,'Mapping Ref.'!$K$2:$K$538),"")</f>
        <v>Construction &amp; Estates</v>
      </c>
      <c r="Y679" s="77" t="str" cm="1">
        <f t="array" ref="Y679">_xlfn.IFS(R679&gt;2000000,"For Publication",R679&gt;100000,"PID",R679&gt;30000,"RFQ",TRUE,"Transactional")</f>
        <v>Transactional</v>
      </c>
      <c r="Z679" s="24" t="s">
        <v>86</v>
      </c>
      <c r="AA679" s="32">
        <v>12</v>
      </c>
      <c r="AB679" s="24">
        <v>12</v>
      </c>
      <c r="AC679" s="25">
        <v>43907</v>
      </c>
      <c r="AD679" s="24" t="s">
        <v>58</v>
      </c>
      <c r="AE679" s="24">
        <v>28704</v>
      </c>
      <c r="AF679" s="24"/>
      <c r="AG679" s="24"/>
      <c r="AH679" s="24" t="s">
        <v>60</v>
      </c>
      <c r="AI679" s="24"/>
      <c r="AJ679" s="24" t="s">
        <v>60</v>
      </c>
      <c r="AK679" s="24"/>
      <c r="AL679" s="24"/>
      <c r="AM679" s="24"/>
      <c r="AN679" s="24"/>
      <c r="AO679" s="24">
        <v>0</v>
      </c>
      <c r="AP679" s="24" t="s">
        <v>60</v>
      </c>
      <c r="AQ679" s="24"/>
      <c r="AR679" s="24"/>
      <c r="AS679" s="89">
        <f t="shared" ref="AS679:AS687" si="133">DATEDIF(L679,N679,"m")</f>
        <v>27</v>
      </c>
      <c r="AT679" s="24" t="s">
        <v>2842</v>
      </c>
    </row>
    <row r="680" spans="1:46" x14ac:dyDescent="0.5">
      <c r="A680" s="24">
        <v>754</v>
      </c>
      <c r="B680" s="24"/>
      <c r="C680" s="24" t="s">
        <v>77</v>
      </c>
      <c r="D680" s="24" t="s">
        <v>2845</v>
      </c>
      <c r="E680" s="24" t="s">
        <v>2846</v>
      </c>
      <c r="F680" s="77" t="str">
        <f t="shared" si="121"/>
        <v>PLAN B MANAGEMENT SOLUTIONS LIMITED</v>
      </c>
      <c r="G680" s="24" t="s">
        <v>2847</v>
      </c>
      <c r="H680" s="24" t="s">
        <v>1504</v>
      </c>
      <c r="I680" s="24" t="s">
        <v>1504</v>
      </c>
      <c r="J680" s="24" t="s">
        <v>107</v>
      </c>
      <c r="K680" s="24" t="s">
        <v>137</v>
      </c>
      <c r="L680" s="25">
        <v>43908</v>
      </c>
      <c r="M680" s="25">
        <v>45003</v>
      </c>
      <c r="N680" s="81">
        <f t="shared" si="130"/>
        <v>45003</v>
      </c>
      <c r="O680" s="77" t="str">
        <f t="shared" ca="1" si="131"/>
        <v>Expired</v>
      </c>
      <c r="P680" s="77" t="str" cm="1">
        <f t="array" aca="1" ref="P680" ca="1">_xlfn.IFS((N680-TODAY())&gt;=547,"06 Expires over 18 months",(N680-TODAY())&gt;=365,"05 Expires in 18 months",(N680-TODAY())&gt;=183,"04 Expires in 12 months",(N680-TODAY())&gt;=92,"03 Expires in 6 months",(N680-TODAY())&gt;=31,"02 Expires in 3 months",(N680-TODAY())&gt;=0,"01 Expires in 30 days",(N680-TODAY())&gt;=-31,"01 Expired last 30 days",(N680-TODAY())&gt;=-92,"02 Expired last 3 months",(N680-TODAY())&gt;=-183,"03 Expired last 6 months",(N680-TODAY())&gt;=-365,"04 Expired last 12 months",(N680-TODAY())&gt;=-547,"05 Expired last 18 months",TRUE,"06 Expired over 18 months")</f>
        <v>06 Expired over 18 months</v>
      </c>
      <c r="Q680" s="65">
        <v>50000</v>
      </c>
      <c r="R680" s="84">
        <f t="shared" si="132"/>
        <v>150000</v>
      </c>
      <c r="S680" s="77" t="str" cm="1">
        <f t="array" ref="S680">_xlfn.IFS(R680&gt;5000000,"Gold",R680&gt;=500000,"Silver",R680&gt;30000,"Bronze",TRUE,"Transactional")</f>
        <v>Bronze</v>
      </c>
      <c r="T680" s="24" t="s">
        <v>54</v>
      </c>
      <c r="U680" s="101" t="s">
        <v>109</v>
      </c>
      <c r="V680" s="101" t="s">
        <v>1011</v>
      </c>
      <c r="W680" s="77" t="str">
        <f t="shared" si="122"/>
        <v>No</v>
      </c>
      <c r="X680" s="77" t="str">
        <f>IFERROR(_xlfn.XLOOKUP(J680&amp;"||"&amp;K680,'Mapping Ref.'!$J$2:$J$538,'Mapping Ref.'!$K$2:$K$538),"")</f>
        <v>Construction &amp; Estates</v>
      </c>
      <c r="Y680" s="77" t="str" cm="1">
        <f t="array" ref="Y680">_xlfn.IFS(R680&gt;2000000,"For Publication",R680&gt;100000,"PID",R680&gt;30000,"RFQ",TRUE,"Transactional")</f>
        <v>PID</v>
      </c>
      <c r="Z680" s="24" t="s">
        <v>101</v>
      </c>
      <c r="AA680" s="32">
        <v>36</v>
      </c>
      <c r="AB680" s="24">
        <v>0</v>
      </c>
      <c r="AC680" s="25">
        <v>43908</v>
      </c>
      <c r="AD680" s="24" t="s">
        <v>102</v>
      </c>
      <c r="AE680" s="24"/>
      <c r="AF680" s="24"/>
      <c r="AG680" s="24"/>
      <c r="AH680" s="24" t="s">
        <v>60</v>
      </c>
      <c r="AI680" s="24"/>
      <c r="AJ680" s="24" t="s">
        <v>60</v>
      </c>
      <c r="AK680" s="24"/>
      <c r="AL680" s="24"/>
      <c r="AM680" s="24"/>
      <c r="AN680" s="24"/>
      <c r="AO680" s="24">
        <v>0</v>
      </c>
      <c r="AP680" s="24" t="s">
        <v>60</v>
      </c>
      <c r="AQ680" s="24"/>
      <c r="AR680" s="24"/>
      <c r="AS680" s="89">
        <f t="shared" si="133"/>
        <v>36</v>
      </c>
      <c r="AT680" s="24" t="s">
        <v>2848</v>
      </c>
    </row>
    <row r="681" spans="1:46" x14ac:dyDescent="0.5">
      <c r="A681" s="24">
        <v>755</v>
      </c>
      <c r="B681" s="24"/>
      <c r="C681" s="24"/>
      <c r="D681" s="24" t="s">
        <v>2849</v>
      </c>
      <c r="E681" s="24" t="s">
        <v>2182</v>
      </c>
      <c r="F681" s="77" t="str">
        <f t="shared" si="121"/>
        <v>MS B M AMODU T/A CHILD AND YOUTH COUNSELLING</v>
      </c>
      <c r="G681" s="24" t="s">
        <v>2850</v>
      </c>
      <c r="H681" s="24" t="s">
        <v>1041</v>
      </c>
      <c r="I681" s="24" t="s">
        <v>1041</v>
      </c>
      <c r="J681" s="24" t="s">
        <v>190</v>
      </c>
      <c r="K681" s="24" t="s">
        <v>2234</v>
      </c>
      <c r="L681" s="25">
        <v>43913</v>
      </c>
      <c r="M681" s="25">
        <v>44278</v>
      </c>
      <c r="N681" s="81">
        <f t="shared" si="130"/>
        <v>44278</v>
      </c>
      <c r="O681" s="77" t="str">
        <f t="shared" ca="1" si="131"/>
        <v>Expired</v>
      </c>
      <c r="P681" s="77" t="str" cm="1">
        <f t="array" aca="1" ref="P681" ca="1">_xlfn.IFS((N681-TODAY())&gt;=547,"06 Expires over 18 months",(N681-TODAY())&gt;=365,"05 Expires in 18 months",(N681-TODAY())&gt;=183,"04 Expires in 12 months",(N681-TODAY())&gt;=92,"03 Expires in 6 months",(N681-TODAY())&gt;=31,"02 Expires in 3 months",(N681-TODAY())&gt;=0,"01 Expires in 30 days",(N681-TODAY())&gt;=-31,"01 Expired last 30 days",(N681-TODAY())&gt;=-92,"02 Expired last 3 months",(N681-TODAY())&gt;=-183,"03 Expired last 6 months",(N681-TODAY())&gt;=-365,"04 Expired last 12 months",(N681-TODAY())&gt;=-547,"05 Expired last 18 months",TRUE,"06 Expired over 18 months")</f>
        <v>06 Expired over 18 months</v>
      </c>
      <c r="Q681" s="65">
        <v>3000</v>
      </c>
      <c r="R681" s="84">
        <f t="shared" si="132"/>
        <v>3000</v>
      </c>
      <c r="S681" s="77" t="str" cm="1">
        <f t="array" ref="S681">_xlfn.IFS(R681&gt;5000000,"Gold",R681&gt;=500000,"Silver",R681&gt;30000,"Bronze",TRUE,"Transactional")</f>
        <v>Transactional</v>
      </c>
      <c r="T681" s="24" t="s">
        <v>54</v>
      </c>
      <c r="U681" s="101" t="s">
        <v>69</v>
      </c>
      <c r="V681" s="101" t="s">
        <v>177</v>
      </c>
      <c r="W681" s="77" t="str">
        <f t="shared" si="122"/>
        <v>No</v>
      </c>
      <c r="X681" s="77" t="str">
        <f>IFERROR(_xlfn.XLOOKUP(J681&amp;"||"&amp;K681,'Mapping Ref.'!$J$2:$J$538,'Mapping Ref.'!$K$2:$K$538),"")</f>
        <v>Childrens &amp; Adults</v>
      </c>
      <c r="Y681" s="77" t="str" cm="1">
        <f t="array" ref="Y681">_xlfn.IFS(R681&gt;2000000,"For Publication",R681&gt;100000,"PID",R681&gt;30000,"RFQ",TRUE,"Transactional")</f>
        <v>Transactional</v>
      </c>
      <c r="Z681" s="24" t="s">
        <v>86</v>
      </c>
      <c r="AA681" s="32">
        <v>12</v>
      </c>
      <c r="AB681" s="24">
        <v>0</v>
      </c>
      <c r="AC681" s="25">
        <v>43913</v>
      </c>
      <c r="AD681" s="24" t="s">
        <v>58</v>
      </c>
      <c r="AE681" s="24"/>
      <c r="AF681" s="24"/>
      <c r="AG681" s="24"/>
      <c r="AH681" s="24" t="s">
        <v>59</v>
      </c>
      <c r="AI681" s="24"/>
      <c r="AJ681" s="24" t="s">
        <v>60</v>
      </c>
      <c r="AK681" s="24"/>
      <c r="AL681" s="24"/>
      <c r="AM681" s="24"/>
      <c r="AN681" s="24"/>
      <c r="AO681" s="24">
        <v>0</v>
      </c>
      <c r="AP681" s="24" t="s">
        <v>60</v>
      </c>
      <c r="AQ681" s="24"/>
      <c r="AR681" s="24"/>
      <c r="AS681" s="89">
        <f t="shared" si="133"/>
        <v>12</v>
      </c>
      <c r="AT681" s="24" t="s">
        <v>2851</v>
      </c>
    </row>
    <row r="682" spans="1:46" x14ac:dyDescent="0.5">
      <c r="A682" s="24">
        <v>756</v>
      </c>
      <c r="B682" s="24"/>
      <c r="C682" s="24"/>
      <c r="D682" s="24" t="s">
        <v>2852</v>
      </c>
      <c r="E682" s="24" t="s">
        <v>2853</v>
      </c>
      <c r="F682" s="77" t="str">
        <f t="shared" si="121"/>
        <v>GREEN LEANING LIMITED T/A GREEN REWARDS LIMITED</v>
      </c>
      <c r="G682" s="24" t="s">
        <v>2852</v>
      </c>
      <c r="H682" s="24" t="s">
        <v>1504</v>
      </c>
      <c r="I682" s="24" t="s">
        <v>1504</v>
      </c>
      <c r="J682" s="24" t="s">
        <v>107</v>
      </c>
      <c r="K682" s="24" t="s">
        <v>137</v>
      </c>
      <c r="L682" s="25">
        <v>43914</v>
      </c>
      <c r="M682" s="25">
        <v>45009</v>
      </c>
      <c r="N682" s="81">
        <f t="shared" si="130"/>
        <v>45009</v>
      </c>
      <c r="O682" s="77" t="str">
        <f t="shared" ca="1" si="131"/>
        <v>Expired</v>
      </c>
      <c r="P682" s="77" t="str" cm="1">
        <f t="array" aca="1" ref="P682" ca="1">_xlfn.IFS((N682-TODAY())&gt;=547,"06 Expires over 18 months",(N682-TODAY())&gt;=365,"05 Expires in 18 months",(N682-TODAY())&gt;=183,"04 Expires in 12 months",(N682-TODAY())&gt;=92,"03 Expires in 6 months",(N682-TODAY())&gt;=31,"02 Expires in 3 months",(N682-TODAY())&gt;=0,"01 Expires in 30 days",(N682-TODAY())&gt;=-31,"01 Expired last 30 days",(N682-TODAY())&gt;=-92,"02 Expired last 3 months",(N682-TODAY())&gt;=-183,"03 Expired last 6 months",(N682-TODAY())&gt;=-365,"04 Expired last 12 months",(N682-TODAY())&gt;=-547,"05 Expired last 18 months",TRUE,"06 Expired over 18 months")</f>
        <v>06 Expired over 18 months</v>
      </c>
      <c r="Q682" s="65">
        <v>50000</v>
      </c>
      <c r="R682" s="84">
        <f t="shared" si="132"/>
        <v>150000</v>
      </c>
      <c r="S682" s="77" t="str" cm="1">
        <f t="array" ref="S682">_xlfn.IFS(R682&gt;5000000,"Gold",R682&gt;=500000,"Silver",R682&gt;30000,"Bronze",TRUE,"Transactional")</f>
        <v>Bronze</v>
      </c>
      <c r="T682" s="24" t="s">
        <v>54</v>
      </c>
      <c r="U682" s="101" t="s">
        <v>69</v>
      </c>
      <c r="V682" s="101" t="s">
        <v>1208</v>
      </c>
      <c r="W682" s="77" t="str">
        <f t="shared" si="122"/>
        <v>No</v>
      </c>
      <c r="X682" s="77" t="str">
        <f>IFERROR(_xlfn.XLOOKUP(J682&amp;"||"&amp;K682,'Mapping Ref.'!$J$2:$J$538,'Mapping Ref.'!$K$2:$K$538),"")</f>
        <v>Construction &amp; Estates</v>
      </c>
      <c r="Y682" s="77" t="str" cm="1">
        <f t="array" ref="Y682">_xlfn.IFS(R682&gt;2000000,"For Publication",R682&gt;100000,"PID",R682&gt;30000,"RFQ",TRUE,"Transactional")</f>
        <v>PID</v>
      </c>
      <c r="Z682" s="24" t="s">
        <v>101</v>
      </c>
      <c r="AA682" s="32">
        <v>36</v>
      </c>
      <c r="AB682" s="24">
        <v>0</v>
      </c>
      <c r="AC682" s="25">
        <v>43914</v>
      </c>
      <c r="AD682" s="24" t="s">
        <v>102</v>
      </c>
      <c r="AE682" s="24"/>
      <c r="AF682" s="24"/>
      <c r="AG682" s="24"/>
      <c r="AH682" s="24" t="s">
        <v>60</v>
      </c>
      <c r="AI682" s="24"/>
      <c r="AJ682" s="24" t="s">
        <v>60</v>
      </c>
      <c r="AK682" s="24"/>
      <c r="AL682" s="24"/>
      <c r="AM682" s="24"/>
      <c r="AN682" s="24"/>
      <c r="AO682" s="24">
        <v>0</v>
      </c>
      <c r="AP682" s="24" t="s">
        <v>60</v>
      </c>
      <c r="AQ682" s="24"/>
      <c r="AR682" s="24"/>
      <c r="AS682" s="89">
        <f t="shared" si="133"/>
        <v>36</v>
      </c>
      <c r="AT682" s="24" t="s">
        <v>2854</v>
      </c>
    </row>
    <row r="683" spans="1:46" x14ac:dyDescent="0.5">
      <c r="A683" s="24">
        <v>757</v>
      </c>
      <c r="B683" s="24"/>
      <c r="C683" s="24"/>
      <c r="D683" s="24" t="s">
        <v>2855</v>
      </c>
      <c r="E683" s="24" t="s">
        <v>2856</v>
      </c>
      <c r="F683" s="77" t="str">
        <f t="shared" si="121"/>
        <v>HOLTWOOD CONSTRUCTION LTD</v>
      </c>
      <c r="G683" s="24" t="s">
        <v>2857</v>
      </c>
      <c r="H683" s="24" t="s">
        <v>2858</v>
      </c>
      <c r="I683" s="24" t="s">
        <v>2858</v>
      </c>
      <c r="J683" s="24" t="s">
        <v>190</v>
      </c>
      <c r="K683" s="24" t="s">
        <v>2859</v>
      </c>
      <c r="L683" s="25">
        <v>43916</v>
      </c>
      <c r="M683" s="25">
        <v>45016</v>
      </c>
      <c r="N683" s="81">
        <f t="shared" si="130"/>
        <v>45382</v>
      </c>
      <c r="O683" s="77" t="str">
        <f t="shared" ca="1" si="131"/>
        <v>Expired</v>
      </c>
      <c r="P683" s="77" t="str" cm="1">
        <f t="array" aca="1" ref="P683" ca="1">_xlfn.IFS((N683-TODAY())&gt;=547,"06 Expires over 18 months",(N683-TODAY())&gt;=365,"05 Expires in 18 months",(N683-TODAY())&gt;=183,"04 Expires in 12 months",(N683-TODAY())&gt;=92,"03 Expires in 6 months",(N683-TODAY())&gt;=31,"02 Expires in 3 months",(N683-TODAY())&gt;=0,"01 Expires in 30 days",(N683-TODAY())&gt;=-31,"01 Expired last 30 days",(N683-TODAY())&gt;=-92,"02 Expired last 3 months",(N683-TODAY())&gt;=-183,"03 Expired last 6 months",(N683-TODAY())&gt;=-365,"04 Expired last 12 months",(N683-TODAY())&gt;=-547,"05 Expired last 18 months",TRUE,"06 Expired over 18 months")</f>
        <v>06 Expired over 18 months</v>
      </c>
      <c r="Q683" s="65">
        <v>2000000</v>
      </c>
      <c r="R683" s="84">
        <f t="shared" si="132"/>
        <v>8000000</v>
      </c>
      <c r="S683" s="77" t="str" cm="1">
        <f t="array" ref="S683">_xlfn.IFS(R683&gt;5000000,"Gold",R683&gt;=500000,"Silver",R683&gt;30000,"Bronze",TRUE,"Transactional")</f>
        <v>Gold</v>
      </c>
      <c r="T683" s="24" t="s">
        <v>54</v>
      </c>
      <c r="U683" s="101" t="s">
        <v>2860</v>
      </c>
      <c r="V683" s="101" t="s">
        <v>2861</v>
      </c>
      <c r="W683" s="77" t="str">
        <f t="shared" si="122"/>
        <v>Yes</v>
      </c>
      <c r="X683" s="77" t="str">
        <f>IFERROR(_xlfn.XLOOKUP(J683&amp;"||"&amp;K683,'Mapping Ref.'!$J$2:$J$538,'Mapping Ref.'!$K$2:$K$538),"")</f>
        <v>Childrens &amp; Adults</v>
      </c>
      <c r="Y683" s="77" t="str" cm="1">
        <f t="array" ref="Y683">_xlfn.IFS(R683&gt;2000000,"For Publication",R683&gt;100000,"PID",R683&gt;30000,"RFQ",TRUE,"Transactional")</f>
        <v>For Publication</v>
      </c>
      <c r="Z683" s="24" t="s">
        <v>86</v>
      </c>
      <c r="AA683" s="32">
        <v>36</v>
      </c>
      <c r="AB683" s="24">
        <v>12</v>
      </c>
      <c r="AC683" s="25">
        <v>43916</v>
      </c>
      <c r="AD683" s="24" t="s">
        <v>58</v>
      </c>
      <c r="AE683" s="24"/>
      <c r="AF683" s="24"/>
      <c r="AG683" s="24"/>
      <c r="AH683" s="24" t="s">
        <v>60</v>
      </c>
      <c r="AI683" s="24"/>
      <c r="AJ683" s="24" t="s">
        <v>60</v>
      </c>
      <c r="AK683" s="24"/>
      <c r="AL683" s="24"/>
      <c r="AM683" s="24"/>
      <c r="AN683" s="24"/>
      <c r="AO683" s="24">
        <v>0</v>
      </c>
      <c r="AP683" s="24" t="s">
        <v>60</v>
      </c>
      <c r="AQ683" s="24"/>
      <c r="AR683" s="24"/>
      <c r="AS683" s="89">
        <f t="shared" si="133"/>
        <v>48</v>
      </c>
      <c r="AT683" s="24" t="s">
        <v>2862</v>
      </c>
    </row>
    <row r="684" spans="1:46" x14ac:dyDescent="0.5">
      <c r="A684" s="24">
        <v>758</v>
      </c>
      <c r="B684" s="24"/>
      <c r="C684" s="24"/>
      <c r="D684" s="24" t="s">
        <v>2863</v>
      </c>
      <c r="E684" s="24" t="s">
        <v>2864</v>
      </c>
      <c r="F684" s="77" t="str">
        <f t="shared" si="121"/>
        <v>BLUE CUBE CONTRACTING LTD TA ALLARD CONSTRUCTION</v>
      </c>
      <c r="G684" s="24" t="s">
        <v>2865</v>
      </c>
      <c r="H684" s="24" t="s">
        <v>963</v>
      </c>
      <c r="I684" s="24" t="s">
        <v>1128</v>
      </c>
      <c r="J684" s="24" t="s">
        <v>190</v>
      </c>
      <c r="K684" s="24" t="s">
        <v>920</v>
      </c>
      <c r="L684" s="25">
        <v>43916</v>
      </c>
      <c r="M684" s="25">
        <v>44648</v>
      </c>
      <c r="N684" s="81">
        <f t="shared" si="130"/>
        <v>45013</v>
      </c>
      <c r="O684" s="77" t="str">
        <f t="shared" ca="1" si="131"/>
        <v>Expired</v>
      </c>
      <c r="P684" s="77" t="str" cm="1">
        <f t="array" aca="1" ref="P684" ca="1">_xlfn.IFS((N684-TODAY())&gt;=547,"06 Expires over 18 months",(N684-TODAY())&gt;=365,"05 Expires in 18 months",(N684-TODAY())&gt;=183,"04 Expires in 12 months",(N684-TODAY())&gt;=92,"03 Expires in 6 months",(N684-TODAY())&gt;=31,"02 Expires in 3 months",(N684-TODAY())&gt;=0,"01 Expires in 30 days",(N684-TODAY())&gt;=-31,"01 Expired last 30 days",(N684-TODAY())&gt;=-92,"02 Expired last 3 months",(N684-TODAY())&gt;=-183,"03 Expired last 6 months",(N684-TODAY())&gt;=-365,"04 Expired last 12 months",(N684-TODAY())&gt;=-547,"05 Expired last 18 months",TRUE,"06 Expired over 18 months")</f>
        <v>06 Expired over 18 months</v>
      </c>
      <c r="Q684" s="65">
        <v>410000</v>
      </c>
      <c r="R684" s="84">
        <f t="shared" si="132"/>
        <v>1230000</v>
      </c>
      <c r="S684" s="77" t="str" cm="1">
        <f t="array" ref="S684">_xlfn.IFS(R684&gt;5000000,"Gold",R684&gt;=500000,"Silver",R684&gt;30000,"Bronze",TRUE,"Transactional")</f>
        <v>Silver</v>
      </c>
      <c r="T684" s="24" t="s">
        <v>54</v>
      </c>
      <c r="U684" s="101" t="s">
        <v>123</v>
      </c>
      <c r="V684" s="101" t="s">
        <v>124</v>
      </c>
      <c r="W684" s="77" t="str">
        <f t="shared" si="122"/>
        <v>Yes</v>
      </c>
      <c r="X684" s="77" t="str">
        <f>IFERROR(_xlfn.XLOOKUP(J684&amp;"||"&amp;K684,'Mapping Ref.'!$J$2:$J$538,'Mapping Ref.'!$K$2:$K$538),"")</f>
        <v>Construction &amp; Estates</v>
      </c>
      <c r="Y684" s="77" t="str" cm="1">
        <f t="array" ref="Y684">_xlfn.IFS(R684&gt;2000000,"For Publication",R684&gt;100000,"PID",R684&gt;30000,"RFQ",TRUE,"Transactional")</f>
        <v>PID</v>
      </c>
      <c r="Z684" s="24" t="s">
        <v>76</v>
      </c>
      <c r="AA684" s="32">
        <v>12</v>
      </c>
      <c r="AB684" s="24">
        <v>12</v>
      </c>
      <c r="AC684" s="25">
        <v>43916</v>
      </c>
      <c r="AD684" s="24" t="s">
        <v>58</v>
      </c>
      <c r="AE684" s="24"/>
      <c r="AF684" s="24"/>
      <c r="AG684" s="24"/>
      <c r="AH684" s="24" t="s">
        <v>59</v>
      </c>
      <c r="AI684" s="24"/>
      <c r="AJ684" s="24" t="s">
        <v>60</v>
      </c>
      <c r="AK684" s="24"/>
      <c r="AL684" s="24"/>
      <c r="AM684" s="24"/>
      <c r="AN684" s="24"/>
      <c r="AO684" s="24">
        <v>0</v>
      </c>
      <c r="AP684" s="24" t="s">
        <v>60</v>
      </c>
      <c r="AQ684" s="24"/>
      <c r="AR684" s="24"/>
      <c r="AS684" s="89">
        <f t="shared" si="133"/>
        <v>36</v>
      </c>
      <c r="AT684" s="24" t="s">
        <v>2866</v>
      </c>
    </row>
    <row r="685" spans="1:46" x14ac:dyDescent="0.5">
      <c r="A685" s="24">
        <v>759</v>
      </c>
      <c r="B685" s="24"/>
      <c r="C685" s="24"/>
      <c r="D685" s="24" t="s">
        <v>2867</v>
      </c>
      <c r="E685" s="24" t="s">
        <v>2868</v>
      </c>
      <c r="F685" s="77" t="str">
        <f t="shared" si="121"/>
        <v>GHC Global Ltd</v>
      </c>
      <c r="G685" s="24" t="s">
        <v>2869</v>
      </c>
      <c r="H685" s="24" t="s">
        <v>2858</v>
      </c>
      <c r="I685" s="24" t="s">
        <v>2858</v>
      </c>
      <c r="J685" s="24" t="s">
        <v>190</v>
      </c>
      <c r="K685" s="24" t="s">
        <v>2859</v>
      </c>
      <c r="L685" s="25">
        <v>43917</v>
      </c>
      <c r="M685" s="25">
        <v>45012</v>
      </c>
      <c r="N685" s="81">
        <f t="shared" si="130"/>
        <v>45378</v>
      </c>
      <c r="O685" s="77" t="str">
        <f t="shared" ca="1" si="131"/>
        <v>Expired</v>
      </c>
      <c r="P685" s="77" t="str" cm="1">
        <f t="array" aca="1" ref="P685" ca="1">_xlfn.IFS((N685-TODAY())&gt;=547,"06 Expires over 18 months",(N685-TODAY())&gt;=365,"05 Expires in 18 months",(N685-TODAY())&gt;=183,"04 Expires in 12 months",(N685-TODAY())&gt;=92,"03 Expires in 6 months",(N685-TODAY())&gt;=31,"02 Expires in 3 months",(N685-TODAY())&gt;=0,"01 Expires in 30 days",(N685-TODAY())&gt;=-31,"01 Expired last 30 days",(N685-TODAY())&gt;=-92,"02 Expired last 3 months",(N685-TODAY())&gt;=-183,"03 Expired last 6 months",(N685-TODAY())&gt;=-365,"04 Expired last 12 months",(N685-TODAY())&gt;=-547,"05 Expired last 18 months",TRUE,"06 Expired over 18 months")</f>
        <v>06 Expired over 18 months</v>
      </c>
      <c r="Q685" s="65">
        <v>1000000</v>
      </c>
      <c r="R685" s="84">
        <f t="shared" si="132"/>
        <v>4000000</v>
      </c>
      <c r="S685" s="77" t="str" cm="1">
        <f t="array" ref="S685">_xlfn.IFS(R685&gt;5000000,"Gold",R685&gt;=500000,"Silver",R685&gt;30000,"Bronze",TRUE,"Transactional")</f>
        <v>Silver</v>
      </c>
      <c r="T685" s="24" t="s">
        <v>54</v>
      </c>
      <c r="U685" s="101" t="s">
        <v>69</v>
      </c>
      <c r="V685" s="101" t="s">
        <v>983</v>
      </c>
      <c r="W685" s="77" t="str">
        <f t="shared" si="122"/>
        <v>Yes</v>
      </c>
      <c r="X685" s="77" t="str">
        <f>IFERROR(_xlfn.XLOOKUP(J685&amp;"||"&amp;K685,'Mapping Ref.'!$J$2:$J$538,'Mapping Ref.'!$K$2:$K$538),"")</f>
        <v>Childrens &amp; Adults</v>
      </c>
      <c r="Y685" s="77" t="str" cm="1">
        <f t="array" ref="Y685">_xlfn.IFS(R685&gt;2000000,"For Publication",R685&gt;100000,"PID",R685&gt;30000,"RFQ",TRUE,"Transactional")</f>
        <v>For Publication</v>
      </c>
      <c r="Z685" s="24" t="s">
        <v>86</v>
      </c>
      <c r="AA685" s="32">
        <v>36</v>
      </c>
      <c r="AB685" s="24">
        <v>12</v>
      </c>
      <c r="AC685" s="25">
        <v>43917</v>
      </c>
      <c r="AD685" s="24" t="s">
        <v>58</v>
      </c>
      <c r="AE685" s="24">
        <v>0</v>
      </c>
      <c r="AF685" s="24"/>
      <c r="AG685" s="24"/>
      <c r="AH685" s="24" t="s">
        <v>60</v>
      </c>
      <c r="AI685" s="24"/>
      <c r="AJ685" s="24" t="s">
        <v>60</v>
      </c>
      <c r="AK685" s="24"/>
      <c r="AL685" s="24"/>
      <c r="AM685" s="24"/>
      <c r="AN685" s="24"/>
      <c r="AO685" s="24">
        <v>0</v>
      </c>
      <c r="AP685" s="24" t="s">
        <v>60</v>
      </c>
      <c r="AQ685" s="24"/>
      <c r="AR685" s="24"/>
      <c r="AS685" s="89">
        <f t="shared" si="133"/>
        <v>48</v>
      </c>
      <c r="AT685" s="24" t="s">
        <v>2870</v>
      </c>
    </row>
    <row r="686" spans="1:46" x14ac:dyDescent="0.5">
      <c r="A686" s="24">
        <v>760</v>
      </c>
      <c r="B686" s="24"/>
      <c r="C686" s="24"/>
      <c r="D686" s="24" t="s">
        <v>2871</v>
      </c>
      <c r="E686" s="24" t="s">
        <v>2872</v>
      </c>
      <c r="F686" s="77" t="str">
        <f t="shared" si="121"/>
        <v>MICHAEL DYSON ASSOCIATES LTD</v>
      </c>
      <c r="G686" s="24" t="s">
        <v>2871</v>
      </c>
      <c r="H686" s="24" t="s">
        <v>2482</v>
      </c>
      <c r="I686" s="24" t="s">
        <v>1465</v>
      </c>
      <c r="J686" s="24" t="s">
        <v>107</v>
      </c>
      <c r="K686" s="24" t="s">
        <v>1909</v>
      </c>
      <c r="L686" s="25">
        <v>43892</v>
      </c>
      <c r="M686" s="25">
        <v>44621</v>
      </c>
      <c r="N686" s="81">
        <f t="shared" si="130"/>
        <v>44621</v>
      </c>
      <c r="O686" s="77" t="str">
        <f t="shared" ca="1" si="131"/>
        <v>Expired</v>
      </c>
      <c r="P686" s="77" t="str" cm="1">
        <f t="array" aca="1" ref="P686" ca="1">_xlfn.IFS((N686-TODAY())&gt;=547,"06 Expires over 18 months",(N686-TODAY())&gt;=365,"05 Expires in 18 months",(N686-TODAY())&gt;=183,"04 Expires in 12 months",(N686-TODAY())&gt;=92,"03 Expires in 6 months",(N686-TODAY())&gt;=31,"02 Expires in 3 months",(N686-TODAY())&gt;=0,"01 Expires in 30 days",(N686-TODAY())&gt;=-31,"01 Expired last 30 days",(N686-TODAY())&gt;=-92,"02 Expired last 3 months",(N686-TODAY())&gt;=-183,"03 Expired last 6 months",(N686-TODAY())&gt;=-365,"04 Expired last 12 months",(N686-TODAY())&gt;=-547,"05 Expired last 18 months",TRUE,"06 Expired over 18 months")</f>
        <v>06 Expired over 18 months</v>
      </c>
      <c r="Q686" s="65">
        <v>223312</v>
      </c>
      <c r="R686" s="84">
        <f t="shared" si="132"/>
        <v>428014.66666666669</v>
      </c>
      <c r="S686" s="77" t="str" cm="1">
        <f t="array" ref="S686">_xlfn.IFS(R686&gt;5000000,"Gold",R686&gt;=500000,"Silver",R686&gt;30000,"Bronze",TRUE,"Transactional")</f>
        <v>Bronze</v>
      </c>
      <c r="T686" s="24" t="s">
        <v>122</v>
      </c>
      <c r="U686" s="101" t="s">
        <v>445</v>
      </c>
      <c r="V686" s="101" t="s">
        <v>810</v>
      </c>
      <c r="W686" s="77" t="str">
        <f t="shared" si="122"/>
        <v>No</v>
      </c>
      <c r="X686" s="77" t="str">
        <f>IFERROR(_xlfn.XLOOKUP(J686&amp;"||"&amp;K686,'Mapping Ref.'!$J$2:$J$538,'Mapping Ref.'!$K$2:$K$538),"")</f>
        <v>Construction &amp; Estates</v>
      </c>
      <c r="Y686" s="77" t="str" cm="1">
        <f t="array" ref="Y686">_xlfn.IFS(R686&gt;2000000,"For Publication",R686&gt;100000,"PID",R686&gt;30000,"RFQ",TRUE,"Transactional")</f>
        <v>PID</v>
      </c>
      <c r="Z686" s="24" t="s">
        <v>57</v>
      </c>
      <c r="AA686" s="32">
        <v>24</v>
      </c>
      <c r="AB686" s="24">
        <v>0</v>
      </c>
      <c r="AC686" s="25">
        <v>43917</v>
      </c>
      <c r="AD686" s="24" t="s">
        <v>102</v>
      </c>
      <c r="AE686" s="24"/>
      <c r="AF686" s="24"/>
      <c r="AG686" s="24"/>
      <c r="AH686" s="24" t="s">
        <v>60</v>
      </c>
      <c r="AI686" s="24"/>
      <c r="AJ686" s="24" t="s">
        <v>60</v>
      </c>
      <c r="AK686" s="24"/>
      <c r="AL686" s="24"/>
      <c r="AM686" s="24"/>
      <c r="AN686" s="24"/>
      <c r="AO686" s="24">
        <v>0</v>
      </c>
      <c r="AP686" s="24" t="s">
        <v>60</v>
      </c>
      <c r="AQ686" s="24"/>
      <c r="AR686" s="24"/>
      <c r="AS686" s="89">
        <f t="shared" si="133"/>
        <v>23</v>
      </c>
      <c r="AT686" s="24" t="s">
        <v>2873</v>
      </c>
    </row>
    <row r="687" spans="1:46" x14ac:dyDescent="0.5">
      <c r="A687" s="24">
        <v>761</v>
      </c>
      <c r="B687" s="24"/>
      <c r="C687" s="24"/>
      <c r="D687" s="24" t="s">
        <v>2874</v>
      </c>
      <c r="E687" s="24" t="s">
        <v>2875</v>
      </c>
      <c r="F687" s="77" t="str">
        <f t="shared" si="121"/>
        <v>ELECTROMOTION EVENTS LTD</v>
      </c>
      <c r="G687" s="24" t="s">
        <v>2874</v>
      </c>
      <c r="H687" s="24" t="s">
        <v>2386</v>
      </c>
      <c r="I687" s="24" t="s">
        <v>2386</v>
      </c>
      <c r="J687" s="24" t="s">
        <v>107</v>
      </c>
      <c r="K687" s="24" t="s">
        <v>2564</v>
      </c>
      <c r="L687" s="25">
        <v>43921</v>
      </c>
      <c r="M687" s="25">
        <v>45170</v>
      </c>
      <c r="N687" s="81">
        <f t="shared" si="130"/>
        <v>45536</v>
      </c>
      <c r="O687" s="77" t="str">
        <f t="shared" ca="1" si="131"/>
        <v>Expired</v>
      </c>
      <c r="P687" s="77" t="str" cm="1">
        <f t="array" aca="1" ref="P687" ca="1">_xlfn.IFS((N687-TODAY())&gt;=547,"06 Expires over 18 months",(N687-TODAY())&gt;=365,"05 Expires in 18 months",(N687-TODAY())&gt;=183,"04 Expires in 12 months",(N687-TODAY())&gt;=92,"03 Expires in 6 months",(N687-TODAY())&gt;=31,"02 Expires in 3 months",(N687-TODAY())&gt;=0,"01 Expires in 30 days",(N687-TODAY())&gt;=-31,"01 Expired last 30 days",(N687-TODAY())&gt;=-92,"02 Expired last 3 months",(N687-TODAY())&gt;=-183,"03 Expired last 6 months",(N687-TODAY())&gt;=-365,"04 Expired last 12 months",(N687-TODAY())&gt;=-547,"05 Expired last 18 months",TRUE,"06 Expired over 18 months")</f>
        <v>06 Expired over 18 months</v>
      </c>
      <c r="Q687" s="65">
        <v>14160</v>
      </c>
      <c r="R687" s="84">
        <f t="shared" si="132"/>
        <v>62540</v>
      </c>
      <c r="S687" s="77" t="str" cm="1">
        <f t="array" ref="S687">_xlfn.IFS(R687&gt;5000000,"Gold",R687&gt;=500000,"Silver",R687&gt;30000,"Bronze",TRUE,"Transactional")</f>
        <v>Bronze</v>
      </c>
      <c r="T687" s="24" t="s">
        <v>54</v>
      </c>
      <c r="U687" s="101" t="s">
        <v>84</v>
      </c>
      <c r="V687" s="101" t="s">
        <v>157</v>
      </c>
      <c r="W687" s="77" t="str">
        <f t="shared" si="122"/>
        <v>Yes</v>
      </c>
      <c r="X687" s="77" t="str">
        <f>IFERROR(_xlfn.XLOOKUP(J687&amp;"||"&amp;K687,'Mapping Ref.'!$J$2:$J$538,'Mapping Ref.'!$K$2:$K$538),"")</f>
        <v>Construction &amp; Estates</v>
      </c>
      <c r="Y687" s="77" t="str" cm="1">
        <f t="array" ref="Y687">_xlfn.IFS(R687&gt;2000000,"For Publication",R687&gt;100000,"PID",R687&gt;30000,"RFQ",TRUE,"Transactional")</f>
        <v>RFQ</v>
      </c>
      <c r="Z687" s="24" t="s">
        <v>86</v>
      </c>
      <c r="AA687" s="32">
        <v>42</v>
      </c>
      <c r="AB687" s="24">
        <v>12</v>
      </c>
      <c r="AC687" s="25">
        <v>43921</v>
      </c>
      <c r="AD687" s="24" t="s">
        <v>58</v>
      </c>
      <c r="AE687" s="24"/>
      <c r="AF687" s="24"/>
      <c r="AG687" s="24"/>
      <c r="AH687" s="24" t="s">
        <v>59</v>
      </c>
      <c r="AI687" s="24"/>
      <c r="AJ687" s="24" t="s">
        <v>60</v>
      </c>
      <c r="AK687" s="24"/>
      <c r="AL687" s="24"/>
      <c r="AM687" s="24"/>
      <c r="AN687" s="24"/>
      <c r="AO687" s="24">
        <v>0</v>
      </c>
      <c r="AP687" s="24" t="s">
        <v>60</v>
      </c>
      <c r="AQ687" s="24"/>
      <c r="AR687" s="24"/>
      <c r="AS687" s="89">
        <f t="shared" si="133"/>
        <v>53</v>
      </c>
      <c r="AT687" s="24" t="s">
        <v>2876</v>
      </c>
    </row>
    <row r="688" spans="1:46" x14ac:dyDescent="0.5">
      <c r="A688" s="24">
        <v>762</v>
      </c>
      <c r="B688" s="24"/>
      <c r="C688" s="24"/>
      <c r="D688" s="24" t="s">
        <v>1294</v>
      </c>
      <c r="E688" s="24" t="s">
        <v>2877</v>
      </c>
      <c r="F688" s="77" t="str">
        <f t="shared" si="121"/>
        <v>DR S K KILDEA T/A DDP AND CLINICAL PSYCHOLOGY THERAPEUTIC INTERVENTION, TRAINING AND SUPERVISION</v>
      </c>
      <c r="G688" s="24" t="s">
        <v>2878</v>
      </c>
      <c r="H688" s="24" t="s">
        <v>1297</v>
      </c>
      <c r="I688" s="24" t="s">
        <v>1297</v>
      </c>
      <c r="J688" s="24" t="s">
        <v>190</v>
      </c>
      <c r="K688" s="24" t="s">
        <v>755</v>
      </c>
      <c r="L688" s="25">
        <v>43922</v>
      </c>
      <c r="M688" s="25"/>
      <c r="N688" s="81"/>
      <c r="O688" s="77" t="s">
        <v>712</v>
      </c>
      <c r="P688" s="77"/>
      <c r="Q688" s="65">
        <v>17200</v>
      </c>
      <c r="R688" s="84">
        <f t="shared" si="132"/>
        <v>17200</v>
      </c>
      <c r="S688" s="77" t="str" cm="1">
        <f t="array" ref="S688">_xlfn.IFS(R688&gt;5000000,"Gold",R688&gt;=500000,"Silver",R688&gt;30000,"Bronze",TRUE,"Transactional")</f>
        <v>Transactional</v>
      </c>
      <c r="T688" s="24" t="s">
        <v>54</v>
      </c>
      <c r="U688" s="101" t="s">
        <v>69</v>
      </c>
      <c r="V688" s="101"/>
      <c r="W688" s="77" t="str">
        <f t="shared" si="122"/>
        <v>No</v>
      </c>
      <c r="X688" s="77" t="str">
        <f>IFERROR(_xlfn.XLOOKUP(J688&amp;"||"&amp;K688,'Mapping Ref.'!$J$2:$J$538,'Mapping Ref.'!$K$2:$K$538),"")</f>
        <v>Childrens &amp; Adults</v>
      </c>
      <c r="Y688" s="77" t="str" cm="1">
        <f t="array" ref="Y688">_xlfn.IFS(R688&gt;2000000,"For Publication",R688&gt;100000,"PID",R688&gt;30000,"RFQ",TRUE,"Transactional")</f>
        <v>Transactional</v>
      </c>
      <c r="Z688" s="24" t="s">
        <v>76</v>
      </c>
      <c r="AA688" s="32">
        <v>24</v>
      </c>
      <c r="AB688" s="24">
        <v>0</v>
      </c>
      <c r="AC688" s="25">
        <v>43922</v>
      </c>
      <c r="AD688" s="24" t="s">
        <v>58</v>
      </c>
      <c r="AE688" s="24">
        <v>0</v>
      </c>
      <c r="AF688" s="24"/>
      <c r="AG688" s="24"/>
      <c r="AH688" s="24" t="s">
        <v>60</v>
      </c>
      <c r="AI688" s="24"/>
      <c r="AJ688" s="24" t="s">
        <v>60</v>
      </c>
      <c r="AK688" s="24"/>
      <c r="AL688" s="24"/>
      <c r="AM688" s="24"/>
      <c r="AN688" s="24"/>
      <c r="AO688" s="24">
        <v>0</v>
      </c>
      <c r="AP688" s="24" t="s">
        <v>60</v>
      </c>
      <c r="AQ688" s="24"/>
      <c r="AR688" s="24"/>
      <c r="AS688" s="89">
        <v>0</v>
      </c>
      <c r="AT688" s="24" t="s">
        <v>2879</v>
      </c>
    </row>
    <row r="689" spans="1:46" x14ac:dyDescent="0.5">
      <c r="A689" s="24">
        <v>763</v>
      </c>
      <c r="B689" s="24"/>
      <c r="C689" s="24"/>
      <c r="D689" s="24" t="s">
        <v>68</v>
      </c>
      <c r="E689" s="24" t="s">
        <v>2880</v>
      </c>
      <c r="F689" s="77" t="str">
        <f t="shared" si="121"/>
        <v>Home Group Ltd.</v>
      </c>
      <c r="G689" s="24" t="s">
        <v>2881</v>
      </c>
      <c r="H689" s="24" t="s">
        <v>2882</v>
      </c>
      <c r="I689" s="24" t="s">
        <v>2453</v>
      </c>
      <c r="J689" s="24" t="s">
        <v>107</v>
      </c>
      <c r="K689" s="24" t="s">
        <v>337</v>
      </c>
      <c r="L689" s="25">
        <v>43934</v>
      </c>
      <c r="M689" s="25">
        <v>44286</v>
      </c>
      <c r="N689" s="81">
        <f>EDATE(M689,AB689)</f>
        <v>44651</v>
      </c>
      <c r="O689" s="77" t="str">
        <f ca="1">IF(N689&lt;TODAY(),"Expired","Live")</f>
        <v>Expired</v>
      </c>
      <c r="P689" s="77" t="str" cm="1">
        <f t="array" aca="1" ref="P689" ca="1">_xlfn.IFS((N689-TODAY())&gt;=547,"06 Expires over 18 months",(N689-TODAY())&gt;=365,"05 Expires in 18 months",(N689-TODAY())&gt;=183,"04 Expires in 12 months",(N689-TODAY())&gt;=92,"03 Expires in 6 months",(N689-TODAY())&gt;=31,"02 Expires in 3 months",(N689-TODAY())&gt;=0,"01 Expires in 30 days",(N689-TODAY())&gt;=-31,"01 Expired last 30 days",(N689-TODAY())&gt;=-92,"02 Expired last 3 months",(N689-TODAY())&gt;=-183,"03 Expired last 6 months",(N689-TODAY())&gt;=-365,"04 Expired last 12 months",(N689-TODAY())&gt;=-547,"05 Expired last 18 months",TRUE,"06 Expired over 18 months")</f>
        <v>06 Expired over 18 months</v>
      </c>
      <c r="Q689" s="65">
        <v>900000</v>
      </c>
      <c r="R689" s="84">
        <f t="shared" si="132"/>
        <v>1725000</v>
      </c>
      <c r="S689" s="77" t="str" cm="1">
        <f t="array" ref="S689">_xlfn.IFS(R689&gt;5000000,"Gold",R689&gt;=500000,"Silver",R689&gt;30000,"Bronze",TRUE,"Transactional")</f>
        <v>Silver</v>
      </c>
      <c r="T689" s="24" t="s">
        <v>54</v>
      </c>
      <c r="U689" s="101"/>
      <c r="V689" s="101"/>
      <c r="W689" s="77" t="str">
        <f t="shared" si="122"/>
        <v>Yes</v>
      </c>
      <c r="X689" s="77" t="str">
        <f>IFERROR(_xlfn.XLOOKUP(J689&amp;"||"&amp;K689,'Mapping Ref.'!$J$2:$J$538,'Mapping Ref.'!$K$2:$K$538),"")</f>
        <v>Construction &amp; Estates</v>
      </c>
      <c r="Y689" s="77" t="str" cm="1">
        <f t="array" ref="Y689">_xlfn.IFS(R689&gt;2000000,"For Publication",R689&gt;100000,"PID",R689&gt;30000,"RFQ",TRUE,"Transactional")</f>
        <v>PID</v>
      </c>
      <c r="Z689" s="24" t="s">
        <v>86</v>
      </c>
      <c r="AA689" s="32">
        <v>12</v>
      </c>
      <c r="AB689" s="24">
        <v>12</v>
      </c>
      <c r="AC689" s="25">
        <v>43927</v>
      </c>
      <c r="AD689" s="24" t="s">
        <v>58</v>
      </c>
      <c r="AE689" s="24"/>
      <c r="AF689" s="24"/>
      <c r="AG689" s="24"/>
      <c r="AH689" s="24" t="s">
        <v>59</v>
      </c>
      <c r="AI689" s="24"/>
      <c r="AJ689" s="24" t="s">
        <v>59</v>
      </c>
      <c r="AK689" s="24"/>
      <c r="AL689" s="24"/>
      <c r="AM689" s="24"/>
      <c r="AN689" s="24"/>
      <c r="AO689" s="24">
        <v>0</v>
      </c>
      <c r="AP689" s="24" t="s">
        <v>60</v>
      </c>
      <c r="AQ689" s="24"/>
      <c r="AR689" s="24"/>
      <c r="AS689" s="89">
        <f>DATEDIF(L689,N689,"m")</f>
        <v>23</v>
      </c>
      <c r="AT689" s="24"/>
    </row>
    <row r="690" spans="1:46" x14ac:dyDescent="0.5">
      <c r="A690" s="24">
        <v>764</v>
      </c>
      <c r="B690" s="24"/>
      <c r="C690" s="24"/>
      <c r="D690" s="24" t="s">
        <v>2883</v>
      </c>
      <c r="E690" s="24" t="s">
        <v>2884</v>
      </c>
      <c r="F690" s="77" t="str">
        <f t="shared" si="121"/>
        <v>POLLARD THOMAS EDWARDS LLP</v>
      </c>
      <c r="G690" s="24" t="s">
        <v>2885</v>
      </c>
      <c r="H690" s="24" t="s">
        <v>2882</v>
      </c>
      <c r="I690" s="24" t="s">
        <v>2453</v>
      </c>
      <c r="J690" s="24" t="s">
        <v>107</v>
      </c>
      <c r="K690" s="24" t="s">
        <v>337</v>
      </c>
      <c r="L690" s="25">
        <v>43934</v>
      </c>
      <c r="M690" s="25">
        <v>44286</v>
      </c>
      <c r="N690" s="81">
        <f>EDATE(M690,AB690)</f>
        <v>44651</v>
      </c>
      <c r="O690" s="77" t="str">
        <f ca="1">IF(N690&lt;TODAY(),"Expired","Live")</f>
        <v>Expired</v>
      </c>
      <c r="P690" s="77" t="str" cm="1">
        <f t="array" aca="1" ref="P690" ca="1">_xlfn.IFS((N690-TODAY())&gt;=547,"06 Expires over 18 months",(N690-TODAY())&gt;=365,"05 Expires in 18 months",(N690-TODAY())&gt;=183,"04 Expires in 12 months",(N690-TODAY())&gt;=92,"03 Expires in 6 months",(N690-TODAY())&gt;=31,"02 Expires in 3 months",(N690-TODAY())&gt;=0,"01 Expires in 30 days",(N690-TODAY())&gt;=-31,"01 Expired last 30 days",(N690-TODAY())&gt;=-92,"02 Expired last 3 months",(N690-TODAY())&gt;=-183,"03 Expired last 6 months",(N690-TODAY())&gt;=-365,"04 Expired last 12 months",(N690-TODAY())&gt;=-547,"05 Expired last 18 months",TRUE,"06 Expired over 18 months")</f>
        <v>06 Expired over 18 months</v>
      </c>
      <c r="Q690" s="65">
        <v>900000</v>
      </c>
      <c r="R690" s="84">
        <f t="shared" si="132"/>
        <v>1725000</v>
      </c>
      <c r="S690" s="77" t="str" cm="1">
        <f t="array" ref="S690">_xlfn.IFS(R690&gt;5000000,"Gold",R690&gt;=500000,"Silver",R690&gt;30000,"Bronze",TRUE,"Transactional")</f>
        <v>Silver</v>
      </c>
      <c r="T690" s="24" t="s">
        <v>54</v>
      </c>
      <c r="U690" s="101" t="s">
        <v>109</v>
      </c>
      <c r="V690" s="101" t="s">
        <v>1022</v>
      </c>
      <c r="W690" s="77" t="str">
        <f t="shared" si="122"/>
        <v>Yes</v>
      </c>
      <c r="X690" s="77" t="str">
        <f>IFERROR(_xlfn.XLOOKUP(J690&amp;"||"&amp;K690,'Mapping Ref.'!$J$2:$J$538,'Mapping Ref.'!$K$2:$K$538),"")</f>
        <v>Construction &amp; Estates</v>
      </c>
      <c r="Y690" s="77" t="str" cm="1">
        <f t="array" ref="Y690">_xlfn.IFS(R690&gt;2000000,"For Publication",R690&gt;100000,"PID",R690&gt;30000,"RFQ",TRUE,"Transactional")</f>
        <v>PID</v>
      </c>
      <c r="Z690" s="24" t="s">
        <v>86</v>
      </c>
      <c r="AA690" s="32">
        <v>12</v>
      </c>
      <c r="AB690" s="24">
        <v>12</v>
      </c>
      <c r="AC690" s="25">
        <v>43929</v>
      </c>
      <c r="AD690" s="24" t="s">
        <v>58</v>
      </c>
      <c r="AE690" s="24"/>
      <c r="AF690" s="24"/>
      <c r="AG690" s="24"/>
      <c r="AH690" s="24" t="s">
        <v>60</v>
      </c>
      <c r="AI690" s="24"/>
      <c r="AJ690" s="24" t="s">
        <v>60</v>
      </c>
      <c r="AK690" s="24" t="s">
        <v>2886</v>
      </c>
      <c r="AL690" s="24"/>
      <c r="AM690" s="24"/>
      <c r="AN690" s="24"/>
      <c r="AO690" s="24">
        <v>0</v>
      </c>
      <c r="AP690" s="24" t="s">
        <v>60</v>
      </c>
      <c r="AQ690" s="24"/>
      <c r="AR690" s="24"/>
      <c r="AS690" s="89">
        <f>DATEDIF(L690,N690,"m")</f>
        <v>23</v>
      </c>
      <c r="AT690" s="24" t="s">
        <v>2887</v>
      </c>
    </row>
    <row r="691" spans="1:46" x14ac:dyDescent="0.5">
      <c r="A691" s="24">
        <v>765</v>
      </c>
      <c r="B691" s="24"/>
      <c r="C691" s="24"/>
      <c r="D691" s="24" t="s">
        <v>2888</v>
      </c>
      <c r="E691" s="24" t="s">
        <v>2889</v>
      </c>
      <c r="F691" s="77" t="str">
        <f t="shared" si="121"/>
        <v>FIELD COURT CHAMBERS - FEES ACCOUNT</v>
      </c>
      <c r="G691" s="24" t="s">
        <v>2888</v>
      </c>
      <c r="H691" s="24" t="s">
        <v>1420</v>
      </c>
      <c r="I691" s="24" t="s">
        <v>1420</v>
      </c>
      <c r="J691" s="24" t="s">
        <v>52</v>
      </c>
      <c r="K691" s="24" t="s">
        <v>822</v>
      </c>
      <c r="L691" s="25">
        <v>43930</v>
      </c>
      <c r="M691" s="25"/>
      <c r="N691" s="81"/>
      <c r="O691" s="77" t="s">
        <v>712</v>
      </c>
      <c r="P691" s="77"/>
      <c r="Q691" s="104"/>
      <c r="R691" s="84">
        <v>0</v>
      </c>
      <c r="S691" s="77" t="str" cm="1">
        <f t="array" ref="S691">_xlfn.IFS(R691&gt;5000000,"Gold",R691&gt;=500000,"Silver",R691&gt;30000,"Bronze",TRUE,"Transactional")</f>
        <v>Transactional</v>
      </c>
      <c r="T691" s="24" t="s">
        <v>54</v>
      </c>
      <c r="U691" s="101" t="s">
        <v>455</v>
      </c>
      <c r="V691" s="101" t="s">
        <v>822</v>
      </c>
      <c r="W691" s="77" t="str">
        <f t="shared" si="122"/>
        <v>Yes</v>
      </c>
      <c r="X691" s="77" t="str">
        <f>IFERROR(_xlfn.XLOOKUP(J691&amp;"||"&amp;K691,'Mapping Ref.'!$J$2:$J$538,'Mapping Ref.'!$K$2:$K$538),"")</f>
        <v>Corporate</v>
      </c>
      <c r="Y691" s="77" t="str" cm="1">
        <f t="array" ref="Y691">_xlfn.IFS(R691&gt;2000000,"For Publication",R691&gt;100000,"PID",R691&gt;30000,"RFQ",TRUE,"Transactional")</f>
        <v>Transactional</v>
      </c>
      <c r="Z691" s="24" t="s">
        <v>101</v>
      </c>
      <c r="AA691" s="32">
        <v>80</v>
      </c>
      <c r="AB691" s="24">
        <v>80</v>
      </c>
      <c r="AC691" s="25">
        <v>43930</v>
      </c>
      <c r="AD691" s="24" t="s">
        <v>102</v>
      </c>
      <c r="AE691" s="24">
        <v>0</v>
      </c>
      <c r="AF691" s="24"/>
      <c r="AG691" s="24"/>
      <c r="AH691" s="24" t="s">
        <v>59</v>
      </c>
      <c r="AI691" s="24"/>
      <c r="AJ691" s="24" t="s">
        <v>60</v>
      </c>
      <c r="AK691" s="24"/>
      <c r="AL691" s="24"/>
      <c r="AM691" s="24"/>
      <c r="AN691" s="24"/>
      <c r="AO691" s="24">
        <v>0</v>
      </c>
      <c r="AP691" s="24" t="s">
        <v>59</v>
      </c>
      <c r="AQ691" s="24"/>
      <c r="AR691" s="24"/>
      <c r="AS691" s="89">
        <v>0</v>
      </c>
      <c r="AT691" s="24" t="s">
        <v>2890</v>
      </c>
    </row>
    <row r="692" spans="1:46" x14ac:dyDescent="0.5">
      <c r="A692" s="24">
        <v>766</v>
      </c>
      <c r="B692" s="24"/>
      <c r="C692" s="24"/>
      <c r="D692" s="24" t="s">
        <v>2891</v>
      </c>
      <c r="E692" s="24" t="s">
        <v>2892</v>
      </c>
      <c r="F692" s="77" t="str">
        <f t="shared" si="121"/>
        <v>SHIRE STRUCTURES LTD</v>
      </c>
      <c r="G692" s="24" t="s">
        <v>2891</v>
      </c>
      <c r="H692" s="24" t="s">
        <v>1396</v>
      </c>
      <c r="I692" s="24" t="s">
        <v>1465</v>
      </c>
      <c r="J692" s="24" t="s">
        <v>107</v>
      </c>
      <c r="K692" s="24" t="s">
        <v>1909</v>
      </c>
      <c r="L692" s="25">
        <v>43892</v>
      </c>
      <c r="M692" s="25">
        <v>44256</v>
      </c>
      <c r="N692" s="81">
        <f t="shared" ref="N692:N719" si="134">EDATE(M692,AB692)</f>
        <v>44256</v>
      </c>
      <c r="O692" s="77" t="str">
        <f t="shared" ref="O692:O719" ca="1" si="135">IF(N692&lt;TODAY(),"Expired","Live")</f>
        <v>Expired</v>
      </c>
      <c r="P692" s="77" t="str" cm="1">
        <f t="array" aca="1" ref="P692" ca="1">_xlfn.IFS((N692-TODAY())&gt;=547,"06 Expires over 18 months",(N692-TODAY())&gt;=365,"05 Expires in 18 months",(N692-TODAY())&gt;=183,"04 Expires in 12 months",(N692-TODAY())&gt;=92,"03 Expires in 6 months",(N692-TODAY())&gt;=31,"02 Expires in 3 months",(N692-TODAY())&gt;=0,"01 Expires in 30 days",(N692-TODAY())&gt;=-31,"01 Expired last 30 days",(N692-TODAY())&gt;=-92,"02 Expired last 3 months",(N692-TODAY())&gt;=-183,"03 Expired last 6 months",(N692-TODAY())&gt;=-365,"04 Expired last 12 months",(N692-TODAY())&gt;=-547,"05 Expired last 18 months",TRUE,"06 Expired over 18 months")</f>
        <v>06 Expired over 18 months</v>
      </c>
      <c r="Q692" s="65">
        <v>5000</v>
      </c>
      <c r="R692" s="84">
        <f t="shared" ref="R692:R730" si="136">MAX(Q692,Q692*N(AS692)/12)</f>
        <v>5000</v>
      </c>
      <c r="S692" s="77" t="str" cm="1">
        <f t="array" ref="S692">_xlfn.IFS(R692&gt;5000000,"Gold",R692&gt;=500000,"Silver",R692&gt;30000,"Bronze",TRUE,"Transactional")</f>
        <v>Transactional</v>
      </c>
      <c r="T692" s="24" t="s">
        <v>54</v>
      </c>
      <c r="U692" s="101" t="s">
        <v>123</v>
      </c>
      <c r="V692" s="101" t="s">
        <v>124</v>
      </c>
      <c r="W692" s="77" t="str">
        <f t="shared" si="122"/>
        <v>No</v>
      </c>
      <c r="X692" s="77" t="str">
        <f>IFERROR(_xlfn.XLOOKUP(J692&amp;"||"&amp;K692,'Mapping Ref.'!$J$2:$J$538,'Mapping Ref.'!$K$2:$K$538),"")</f>
        <v>Construction &amp; Estates</v>
      </c>
      <c r="Y692" s="77" t="str" cm="1">
        <f t="array" ref="Y692">_xlfn.IFS(R692&gt;2000000,"For Publication",R692&gt;100000,"PID",R692&gt;30000,"RFQ",TRUE,"Transactional")</f>
        <v>Transactional</v>
      </c>
      <c r="Z692" s="24" t="s">
        <v>86</v>
      </c>
      <c r="AA692" s="32">
        <v>12</v>
      </c>
      <c r="AB692" s="24">
        <v>0</v>
      </c>
      <c r="AC692" s="25">
        <v>43935</v>
      </c>
      <c r="AD692" s="24" t="s">
        <v>102</v>
      </c>
      <c r="AE692" s="24">
        <v>0</v>
      </c>
      <c r="AF692" s="24"/>
      <c r="AG692" s="24"/>
      <c r="AH692" s="24" t="s">
        <v>60</v>
      </c>
      <c r="AI692" s="24"/>
      <c r="AJ692" s="24" t="s">
        <v>60</v>
      </c>
      <c r="AK692" s="24"/>
      <c r="AL692" s="24"/>
      <c r="AM692" s="24"/>
      <c r="AN692" s="24"/>
      <c r="AO692" s="24">
        <v>0</v>
      </c>
      <c r="AP692" s="24" t="s">
        <v>60</v>
      </c>
      <c r="AQ692" s="24"/>
      <c r="AR692" s="24"/>
      <c r="AS692" s="89">
        <f t="shared" ref="AS692:AS719" si="137">DATEDIF(L692,N692,"m")</f>
        <v>11</v>
      </c>
      <c r="AT692" s="24" t="s">
        <v>2893</v>
      </c>
    </row>
    <row r="693" spans="1:46" x14ac:dyDescent="0.5">
      <c r="A693" s="24">
        <v>767</v>
      </c>
      <c r="B693" s="24"/>
      <c r="C693" s="24"/>
      <c r="D693" s="24" t="s">
        <v>2894</v>
      </c>
      <c r="E693" s="24" t="s">
        <v>2895</v>
      </c>
      <c r="F693" s="77" t="str">
        <f t="shared" si="121"/>
        <v>MY HOME NEEDS LTD</v>
      </c>
      <c r="G693" s="24" t="s">
        <v>2894</v>
      </c>
      <c r="H693" s="24" t="s">
        <v>1396</v>
      </c>
      <c r="I693" s="24" t="s">
        <v>1465</v>
      </c>
      <c r="J693" s="24" t="s">
        <v>107</v>
      </c>
      <c r="K693" s="24" t="s">
        <v>1909</v>
      </c>
      <c r="L693" s="25">
        <v>43892</v>
      </c>
      <c r="M693" s="25">
        <v>44621</v>
      </c>
      <c r="N693" s="81">
        <f t="shared" si="134"/>
        <v>44986</v>
      </c>
      <c r="O693" s="77" t="str">
        <f t="shared" ca="1" si="135"/>
        <v>Expired</v>
      </c>
      <c r="P693" s="77" t="str" cm="1">
        <f t="array" aca="1" ref="P693" ca="1">_xlfn.IFS((N693-TODAY())&gt;=547,"06 Expires over 18 months",(N693-TODAY())&gt;=365,"05 Expires in 18 months",(N693-TODAY())&gt;=183,"04 Expires in 12 months",(N693-TODAY())&gt;=92,"03 Expires in 6 months",(N693-TODAY())&gt;=31,"02 Expires in 3 months",(N693-TODAY())&gt;=0,"01 Expires in 30 days",(N693-TODAY())&gt;=-31,"01 Expired last 30 days",(N693-TODAY())&gt;=-92,"02 Expired last 3 months",(N693-TODAY())&gt;=-183,"03 Expired last 6 months",(N693-TODAY())&gt;=-365,"04 Expired last 12 months",(N693-TODAY())&gt;=-547,"05 Expired last 18 months",TRUE,"06 Expired over 18 months")</f>
        <v>06 Expired over 18 months</v>
      </c>
      <c r="Q693" s="65">
        <v>60000</v>
      </c>
      <c r="R693" s="84">
        <f t="shared" si="136"/>
        <v>175000</v>
      </c>
      <c r="S693" s="77" t="str" cm="1">
        <f t="array" ref="S693">_xlfn.IFS(R693&gt;5000000,"Gold",R693&gt;=500000,"Silver",R693&gt;30000,"Bronze",TRUE,"Transactional")</f>
        <v>Bronze</v>
      </c>
      <c r="T693" s="24" t="s">
        <v>122</v>
      </c>
      <c r="U693" s="101" t="s">
        <v>190</v>
      </c>
      <c r="V693" s="101" t="s">
        <v>75</v>
      </c>
      <c r="W693" s="77" t="str">
        <f t="shared" si="122"/>
        <v>Yes</v>
      </c>
      <c r="X693" s="77" t="str">
        <f>IFERROR(_xlfn.XLOOKUP(J693&amp;"||"&amp;K693,'Mapping Ref.'!$J$2:$J$538,'Mapping Ref.'!$K$2:$K$538),"")</f>
        <v>Construction &amp; Estates</v>
      </c>
      <c r="Y693" s="77" t="str" cm="1">
        <f t="array" ref="Y693">_xlfn.IFS(R693&gt;2000000,"For Publication",R693&gt;100000,"PID",R693&gt;30000,"RFQ",TRUE,"Transactional")</f>
        <v>PID</v>
      </c>
      <c r="Z693" s="24" t="s">
        <v>86</v>
      </c>
      <c r="AA693" s="32">
        <v>12</v>
      </c>
      <c r="AB693" s="24">
        <v>12</v>
      </c>
      <c r="AC693" s="25">
        <v>43935</v>
      </c>
      <c r="AD693" s="24" t="s">
        <v>58</v>
      </c>
      <c r="AE693" s="24">
        <v>0</v>
      </c>
      <c r="AF693" s="24"/>
      <c r="AG693" s="24"/>
      <c r="AH693" s="24" t="s">
        <v>60</v>
      </c>
      <c r="AI693" s="24"/>
      <c r="AJ693" s="24" t="s">
        <v>60</v>
      </c>
      <c r="AK693" s="24"/>
      <c r="AL693" s="24"/>
      <c r="AM693" s="24"/>
      <c r="AN693" s="24"/>
      <c r="AO693" s="24">
        <v>0</v>
      </c>
      <c r="AP693" s="24" t="s">
        <v>60</v>
      </c>
      <c r="AQ693" s="24"/>
      <c r="AR693" s="24"/>
      <c r="AS693" s="89">
        <f t="shared" si="137"/>
        <v>35</v>
      </c>
      <c r="AT693" s="24" t="s">
        <v>2896</v>
      </c>
    </row>
    <row r="694" spans="1:46" x14ac:dyDescent="0.5">
      <c r="A694" s="24">
        <v>768</v>
      </c>
      <c r="B694" s="24"/>
      <c r="C694" s="24"/>
      <c r="D694" s="24" t="s">
        <v>2897</v>
      </c>
      <c r="E694" s="24" t="s">
        <v>2244</v>
      </c>
      <c r="F694" s="77" t="str">
        <f t="shared" si="121"/>
        <v>ALICE MALLORIE- TOUCHBASE</v>
      </c>
      <c r="G694" s="24" t="s">
        <v>2898</v>
      </c>
      <c r="H694" s="24" t="s">
        <v>1041</v>
      </c>
      <c r="I694" s="24" t="s">
        <v>1041</v>
      </c>
      <c r="J694" s="24" t="s">
        <v>190</v>
      </c>
      <c r="K694" s="24" t="s">
        <v>2234</v>
      </c>
      <c r="L694" s="25">
        <v>43935</v>
      </c>
      <c r="M694" s="25">
        <v>44300</v>
      </c>
      <c r="N694" s="81">
        <f t="shared" si="134"/>
        <v>44300</v>
      </c>
      <c r="O694" s="77" t="str">
        <f t="shared" ca="1" si="135"/>
        <v>Expired</v>
      </c>
      <c r="P694" s="77" t="str" cm="1">
        <f t="array" aca="1" ref="P694" ca="1">_xlfn.IFS((N694-TODAY())&gt;=547,"06 Expires over 18 months",(N694-TODAY())&gt;=365,"05 Expires in 18 months",(N694-TODAY())&gt;=183,"04 Expires in 12 months",(N694-TODAY())&gt;=92,"03 Expires in 6 months",(N694-TODAY())&gt;=31,"02 Expires in 3 months",(N694-TODAY())&gt;=0,"01 Expires in 30 days",(N694-TODAY())&gt;=-31,"01 Expired last 30 days",(N694-TODAY())&gt;=-92,"02 Expired last 3 months",(N694-TODAY())&gt;=-183,"03 Expired last 6 months",(N694-TODAY())&gt;=-365,"04 Expired last 12 months",(N694-TODAY())&gt;=-547,"05 Expired last 18 months",TRUE,"06 Expired over 18 months")</f>
        <v>06 Expired over 18 months</v>
      </c>
      <c r="Q694" s="65">
        <v>2500</v>
      </c>
      <c r="R694" s="84">
        <f t="shared" si="136"/>
        <v>2500</v>
      </c>
      <c r="S694" s="77" t="str" cm="1">
        <f t="array" ref="S694">_xlfn.IFS(R694&gt;5000000,"Gold",R694&gt;=500000,"Silver",R694&gt;30000,"Bronze",TRUE,"Transactional")</f>
        <v>Transactional</v>
      </c>
      <c r="T694" s="24" t="s">
        <v>54</v>
      </c>
      <c r="U694" s="101" t="s">
        <v>84</v>
      </c>
      <c r="V694" s="101" t="s">
        <v>204</v>
      </c>
      <c r="W694" s="77" t="str">
        <f t="shared" si="122"/>
        <v>No</v>
      </c>
      <c r="X694" s="77" t="str">
        <f>IFERROR(_xlfn.XLOOKUP(J694&amp;"||"&amp;K694,'Mapping Ref.'!$J$2:$J$538,'Mapping Ref.'!$K$2:$K$538),"")</f>
        <v>Childrens &amp; Adults</v>
      </c>
      <c r="Y694" s="77" t="str" cm="1">
        <f t="array" ref="Y694">_xlfn.IFS(R694&gt;2000000,"For Publication",R694&gt;100000,"PID",R694&gt;30000,"RFQ",TRUE,"Transactional")</f>
        <v>Transactional</v>
      </c>
      <c r="Z694" s="24" t="s">
        <v>86</v>
      </c>
      <c r="AA694" s="32">
        <v>12</v>
      </c>
      <c r="AB694" s="24">
        <v>0</v>
      </c>
      <c r="AC694" s="25">
        <v>43935</v>
      </c>
      <c r="AD694" s="24" t="s">
        <v>58</v>
      </c>
      <c r="AE694" s="24"/>
      <c r="AF694" s="24"/>
      <c r="AG694" s="24"/>
      <c r="AH694" s="24" t="s">
        <v>59</v>
      </c>
      <c r="AI694" s="24"/>
      <c r="AJ694" s="24" t="s">
        <v>60</v>
      </c>
      <c r="AK694" s="24"/>
      <c r="AL694" s="24"/>
      <c r="AM694" s="24"/>
      <c r="AN694" s="24"/>
      <c r="AO694" s="24">
        <v>0</v>
      </c>
      <c r="AP694" s="24" t="s">
        <v>60</v>
      </c>
      <c r="AQ694" s="24"/>
      <c r="AR694" s="24"/>
      <c r="AS694" s="89">
        <f t="shared" si="137"/>
        <v>12</v>
      </c>
      <c r="AT694" s="24" t="s">
        <v>2899</v>
      </c>
    </row>
    <row r="695" spans="1:46" x14ac:dyDescent="0.5">
      <c r="A695" s="24">
        <v>769</v>
      </c>
      <c r="B695" s="24"/>
      <c r="C695" s="24"/>
      <c r="D695" s="24" t="s">
        <v>2900</v>
      </c>
      <c r="E695" s="24" t="s">
        <v>2901</v>
      </c>
      <c r="F695" s="77" t="str">
        <f t="shared" si="121"/>
        <v>ESRI (UK) LIMITED</v>
      </c>
      <c r="G695" s="24" t="s">
        <v>2902</v>
      </c>
      <c r="H695" s="24" t="s">
        <v>95</v>
      </c>
      <c r="I695" s="24" t="s">
        <v>95</v>
      </c>
      <c r="J695" s="24" t="s">
        <v>97</v>
      </c>
      <c r="K695" s="24" t="s">
        <v>414</v>
      </c>
      <c r="L695" s="25">
        <v>43941</v>
      </c>
      <c r="M695" s="25">
        <v>44305</v>
      </c>
      <c r="N695" s="81">
        <f t="shared" si="134"/>
        <v>44670</v>
      </c>
      <c r="O695" s="77" t="str">
        <f t="shared" ca="1" si="135"/>
        <v>Expired</v>
      </c>
      <c r="P695" s="77" t="str" cm="1">
        <f t="array" aca="1" ref="P695" ca="1">_xlfn.IFS((N695-TODAY())&gt;=547,"06 Expires over 18 months",(N695-TODAY())&gt;=365,"05 Expires in 18 months",(N695-TODAY())&gt;=183,"04 Expires in 12 months",(N695-TODAY())&gt;=92,"03 Expires in 6 months",(N695-TODAY())&gt;=31,"02 Expires in 3 months",(N695-TODAY())&gt;=0,"01 Expires in 30 days",(N695-TODAY())&gt;=-31,"01 Expired last 30 days",(N695-TODAY())&gt;=-92,"02 Expired last 3 months",(N695-TODAY())&gt;=-183,"03 Expired last 6 months",(N695-TODAY())&gt;=-365,"04 Expired last 12 months",(N695-TODAY())&gt;=-547,"05 Expired last 18 months",TRUE,"06 Expired over 18 months")</f>
        <v>06 Expired over 18 months</v>
      </c>
      <c r="Q695" s="65">
        <v>8383.5</v>
      </c>
      <c r="R695" s="84">
        <f t="shared" si="136"/>
        <v>16068.375</v>
      </c>
      <c r="S695" s="77" t="str" cm="1">
        <f t="array" ref="S695">_xlfn.IFS(R695&gt;5000000,"Gold",R695&gt;=500000,"Silver",R695&gt;30000,"Bronze",TRUE,"Transactional")</f>
        <v>Transactional</v>
      </c>
      <c r="T695" s="24" t="s">
        <v>54</v>
      </c>
      <c r="U695" s="101" t="s">
        <v>366</v>
      </c>
      <c r="V695" s="101" t="s">
        <v>853</v>
      </c>
      <c r="W695" s="77" t="str">
        <f t="shared" si="122"/>
        <v>Yes</v>
      </c>
      <c r="X695" s="77" t="str">
        <f>IFERROR(_xlfn.XLOOKUP(J695&amp;"||"&amp;K695,'Mapping Ref.'!$J$2:$J$538,'Mapping Ref.'!$K$2:$K$538),"")</f>
        <v>Corporate</v>
      </c>
      <c r="Y695" s="77" t="str" cm="1">
        <f t="array" ref="Y695">_xlfn.IFS(R695&gt;2000000,"For Publication",R695&gt;100000,"PID",R695&gt;30000,"RFQ",TRUE,"Transactional")</f>
        <v>Transactional</v>
      </c>
      <c r="Z695" s="24" t="s">
        <v>101</v>
      </c>
      <c r="AA695" s="32">
        <v>12</v>
      </c>
      <c r="AB695" s="24">
        <v>12</v>
      </c>
      <c r="AC695" s="25">
        <v>43936</v>
      </c>
      <c r="AD695" s="24" t="s">
        <v>58</v>
      </c>
      <c r="AE695" s="24"/>
      <c r="AF695" s="24"/>
      <c r="AG695" s="24"/>
      <c r="AH695" s="24" t="s">
        <v>60</v>
      </c>
      <c r="AI695" s="24"/>
      <c r="AJ695" s="24" t="s">
        <v>60</v>
      </c>
      <c r="AK695" s="24"/>
      <c r="AL695" s="24"/>
      <c r="AM695" s="24"/>
      <c r="AN695" s="24"/>
      <c r="AO695" s="24">
        <v>0</v>
      </c>
      <c r="AP695" s="24" t="s">
        <v>60</v>
      </c>
      <c r="AQ695" s="24"/>
      <c r="AR695" s="24"/>
      <c r="AS695" s="89">
        <f t="shared" si="137"/>
        <v>23</v>
      </c>
      <c r="AT695" s="24" t="s">
        <v>2903</v>
      </c>
    </row>
    <row r="696" spans="1:46" x14ac:dyDescent="0.5">
      <c r="A696" s="24">
        <v>770</v>
      </c>
      <c r="B696" s="24"/>
      <c r="C696" s="24"/>
      <c r="D696" s="24" t="s">
        <v>2904</v>
      </c>
      <c r="E696" s="24" t="s">
        <v>2905</v>
      </c>
      <c r="F696" s="77" t="str">
        <f t="shared" si="121"/>
        <v>ARK HOUSE REHAB LTD</v>
      </c>
      <c r="G696" s="24" t="s">
        <v>2906</v>
      </c>
      <c r="H696" s="24" t="s">
        <v>1992</v>
      </c>
      <c r="I696" s="24" t="s">
        <v>1992</v>
      </c>
      <c r="J696" s="24" t="s">
        <v>66</v>
      </c>
      <c r="K696" s="24" t="s">
        <v>2907</v>
      </c>
      <c r="L696" s="25">
        <v>43922</v>
      </c>
      <c r="M696" s="25">
        <v>44287</v>
      </c>
      <c r="N696" s="81">
        <f t="shared" si="134"/>
        <v>44652</v>
      </c>
      <c r="O696" s="77" t="str">
        <f t="shared" ca="1" si="135"/>
        <v>Expired</v>
      </c>
      <c r="P696" s="77" t="str" cm="1">
        <f t="array" aca="1" ref="P696" ca="1">_xlfn.IFS((N696-TODAY())&gt;=547,"06 Expires over 18 months",(N696-TODAY())&gt;=365,"05 Expires in 18 months",(N696-TODAY())&gt;=183,"04 Expires in 12 months",(N696-TODAY())&gt;=92,"03 Expires in 6 months",(N696-TODAY())&gt;=31,"02 Expires in 3 months",(N696-TODAY())&gt;=0,"01 Expires in 30 days",(N696-TODAY())&gt;=-31,"01 Expired last 30 days",(N696-TODAY())&gt;=-92,"02 Expired last 3 months",(N696-TODAY())&gt;=-183,"03 Expired last 6 months",(N696-TODAY())&gt;=-365,"04 Expired last 12 months",(N696-TODAY())&gt;=-547,"05 Expired last 18 months",TRUE,"06 Expired over 18 months")</f>
        <v>06 Expired over 18 months</v>
      </c>
      <c r="Q696" s="65">
        <v>26000</v>
      </c>
      <c r="R696" s="84">
        <f t="shared" si="136"/>
        <v>52000</v>
      </c>
      <c r="S696" s="77" t="str" cm="1">
        <f t="array" ref="S696">_xlfn.IFS(R696&gt;5000000,"Gold",R696&gt;=500000,"Silver",R696&gt;30000,"Bronze",TRUE,"Transactional")</f>
        <v>Bronze</v>
      </c>
      <c r="T696" s="24" t="s">
        <v>54</v>
      </c>
      <c r="U696" s="101" t="s">
        <v>162</v>
      </c>
      <c r="V696" s="101" t="s">
        <v>163</v>
      </c>
      <c r="W696" s="77" t="str">
        <f t="shared" si="122"/>
        <v>Yes</v>
      </c>
      <c r="X696" s="77" t="str">
        <f>IFERROR(_xlfn.XLOOKUP(J696&amp;"||"&amp;K696,'Mapping Ref.'!$J$2:$J$538,'Mapping Ref.'!$K$2:$K$538),"")</f>
        <v>Childrens &amp; Adults</v>
      </c>
      <c r="Y696" s="77" t="str" cm="1">
        <f t="array" ref="Y696">_xlfn.IFS(R696&gt;2000000,"For Publication",R696&gt;100000,"PID",R696&gt;30000,"RFQ",TRUE,"Transactional")</f>
        <v>RFQ</v>
      </c>
      <c r="Z696" s="24" t="s">
        <v>303</v>
      </c>
      <c r="AA696" s="32">
        <v>12</v>
      </c>
      <c r="AB696" s="24">
        <v>12</v>
      </c>
      <c r="AC696" s="25">
        <v>43938</v>
      </c>
      <c r="AD696" s="24" t="s">
        <v>58</v>
      </c>
      <c r="AE696" s="24">
        <v>28728</v>
      </c>
      <c r="AF696" s="24"/>
      <c r="AG696" s="24"/>
      <c r="AH696" s="24" t="s">
        <v>60</v>
      </c>
      <c r="AI696" s="24"/>
      <c r="AJ696" s="24" t="s">
        <v>60</v>
      </c>
      <c r="AK696" s="24"/>
      <c r="AL696" s="24"/>
      <c r="AM696" s="24"/>
      <c r="AN696" s="24"/>
      <c r="AO696" s="24">
        <v>0</v>
      </c>
      <c r="AP696" s="24" t="s">
        <v>59</v>
      </c>
      <c r="AQ696" s="24"/>
      <c r="AR696" s="24"/>
      <c r="AS696" s="89">
        <f t="shared" si="137"/>
        <v>24</v>
      </c>
      <c r="AT696" s="24" t="s">
        <v>2908</v>
      </c>
    </row>
    <row r="697" spans="1:46" x14ac:dyDescent="0.5">
      <c r="A697" s="24">
        <v>771</v>
      </c>
      <c r="B697" s="24"/>
      <c r="C697" s="24"/>
      <c r="D697" s="24" t="s">
        <v>2909</v>
      </c>
      <c r="E697" s="24" t="s">
        <v>2905</v>
      </c>
      <c r="F697" s="77" t="str">
        <f t="shared" si="121"/>
        <v>STEPS TOGETHER REHAB LTD</v>
      </c>
      <c r="G697" s="24" t="s">
        <v>2909</v>
      </c>
      <c r="H697" s="24" t="s">
        <v>1992</v>
      </c>
      <c r="I697" s="24" t="s">
        <v>1992</v>
      </c>
      <c r="J697" s="24" t="s">
        <v>66</v>
      </c>
      <c r="K697" s="24" t="s">
        <v>2907</v>
      </c>
      <c r="L697" s="25">
        <v>43922</v>
      </c>
      <c r="M697" s="25">
        <v>44287</v>
      </c>
      <c r="N697" s="81">
        <f t="shared" si="134"/>
        <v>44652</v>
      </c>
      <c r="O697" s="77" t="str">
        <f t="shared" ca="1" si="135"/>
        <v>Expired</v>
      </c>
      <c r="P697" s="77" t="str" cm="1">
        <f t="array" aca="1" ref="P697" ca="1">_xlfn.IFS((N697-TODAY())&gt;=547,"06 Expires over 18 months",(N697-TODAY())&gt;=365,"05 Expires in 18 months",(N697-TODAY())&gt;=183,"04 Expires in 12 months",(N697-TODAY())&gt;=92,"03 Expires in 6 months",(N697-TODAY())&gt;=31,"02 Expires in 3 months",(N697-TODAY())&gt;=0,"01 Expires in 30 days",(N697-TODAY())&gt;=-31,"01 Expired last 30 days",(N697-TODAY())&gt;=-92,"02 Expired last 3 months",(N697-TODAY())&gt;=-183,"03 Expired last 6 months",(N697-TODAY())&gt;=-365,"04 Expired last 12 months",(N697-TODAY())&gt;=-547,"05 Expired last 18 months",TRUE,"06 Expired over 18 months")</f>
        <v>06 Expired over 18 months</v>
      </c>
      <c r="Q697" s="65">
        <v>155740</v>
      </c>
      <c r="R697" s="84">
        <f t="shared" si="136"/>
        <v>311480</v>
      </c>
      <c r="S697" s="77" t="str" cm="1">
        <f t="array" ref="S697">_xlfn.IFS(R697&gt;5000000,"Gold",R697&gt;=500000,"Silver",R697&gt;30000,"Bronze",TRUE,"Transactional")</f>
        <v>Bronze</v>
      </c>
      <c r="T697" s="24" t="s">
        <v>54</v>
      </c>
      <c r="U697" s="101" t="s">
        <v>162</v>
      </c>
      <c r="V697" s="101" t="s">
        <v>163</v>
      </c>
      <c r="W697" s="77" t="str">
        <f t="shared" si="122"/>
        <v>Yes</v>
      </c>
      <c r="X697" s="77" t="str">
        <f>IFERROR(_xlfn.XLOOKUP(J697&amp;"||"&amp;K697,'Mapping Ref.'!$J$2:$J$538,'Mapping Ref.'!$K$2:$K$538),"")</f>
        <v>Childrens &amp; Adults</v>
      </c>
      <c r="Y697" s="77" t="str" cm="1">
        <f t="array" ref="Y697">_xlfn.IFS(R697&gt;2000000,"For Publication",R697&gt;100000,"PID",R697&gt;30000,"RFQ",TRUE,"Transactional")</f>
        <v>PID</v>
      </c>
      <c r="Z697" s="24" t="s">
        <v>71</v>
      </c>
      <c r="AA697" s="32">
        <v>12</v>
      </c>
      <c r="AB697" s="24">
        <v>12</v>
      </c>
      <c r="AC697" s="25">
        <v>43938</v>
      </c>
      <c r="AD697" s="24" t="s">
        <v>58</v>
      </c>
      <c r="AE697" s="24">
        <v>28737</v>
      </c>
      <c r="AF697" s="24"/>
      <c r="AG697" s="24"/>
      <c r="AH697" s="24" t="s">
        <v>60</v>
      </c>
      <c r="AI697" s="24"/>
      <c r="AJ697" s="24" t="s">
        <v>60</v>
      </c>
      <c r="AK697" s="24"/>
      <c r="AL697" s="24"/>
      <c r="AM697" s="24"/>
      <c r="AN697" s="24"/>
      <c r="AO697" s="24">
        <v>0</v>
      </c>
      <c r="AP697" s="24" t="s">
        <v>59</v>
      </c>
      <c r="AQ697" s="24"/>
      <c r="AR697" s="24"/>
      <c r="AS697" s="89">
        <f t="shared" si="137"/>
        <v>24</v>
      </c>
      <c r="AT697" s="24" t="s">
        <v>2910</v>
      </c>
    </row>
    <row r="698" spans="1:46" x14ac:dyDescent="0.5">
      <c r="A698" s="24">
        <v>772</v>
      </c>
      <c r="B698" s="24"/>
      <c r="C698" s="24"/>
      <c r="D698" s="24" t="s">
        <v>2911</v>
      </c>
      <c r="E698" s="24" t="s">
        <v>2905</v>
      </c>
      <c r="F698" s="77" t="str">
        <f t="shared" si="121"/>
        <v>STEPS TOGETHER REHAB LEICESTER LTD</v>
      </c>
      <c r="G698" s="24" t="s">
        <v>2911</v>
      </c>
      <c r="H698" s="24" t="s">
        <v>1992</v>
      </c>
      <c r="I698" s="24" t="s">
        <v>1992</v>
      </c>
      <c r="J698" s="24" t="s">
        <v>66</v>
      </c>
      <c r="K698" s="24" t="s">
        <v>2907</v>
      </c>
      <c r="L698" s="25">
        <v>43922</v>
      </c>
      <c r="M698" s="25">
        <v>44287</v>
      </c>
      <c r="N698" s="81">
        <f t="shared" si="134"/>
        <v>44652</v>
      </c>
      <c r="O698" s="77" t="str">
        <f t="shared" ca="1" si="135"/>
        <v>Expired</v>
      </c>
      <c r="P698" s="77" t="str" cm="1">
        <f t="array" aca="1" ref="P698" ca="1">_xlfn.IFS((N698-TODAY())&gt;=547,"06 Expires over 18 months",(N698-TODAY())&gt;=365,"05 Expires in 18 months",(N698-TODAY())&gt;=183,"04 Expires in 12 months",(N698-TODAY())&gt;=92,"03 Expires in 6 months",(N698-TODAY())&gt;=31,"02 Expires in 3 months",(N698-TODAY())&gt;=0,"01 Expires in 30 days",(N698-TODAY())&gt;=-31,"01 Expired last 30 days",(N698-TODAY())&gt;=-92,"02 Expired last 3 months",(N698-TODAY())&gt;=-183,"03 Expired last 6 months",(N698-TODAY())&gt;=-365,"04 Expired last 12 months",(N698-TODAY())&gt;=-547,"05 Expired last 18 months",TRUE,"06 Expired over 18 months")</f>
        <v>06 Expired over 18 months</v>
      </c>
      <c r="Q698" s="65">
        <v>155740</v>
      </c>
      <c r="R698" s="84">
        <f t="shared" si="136"/>
        <v>311480</v>
      </c>
      <c r="S698" s="77" t="str" cm="1">
        <f t="array" ref="S698">_xlfn.IFS(R698&gt;5000000,"Gold",R698&gt;=500000,"Silver",R698&gt;30000,"Bronze",TRUE,"Transactional")</f>
        <v>Bronze</v>
      </c>
      <c r="T698" s="24" t="s">
        <v>54</v>
      </c>
      <c r="U698" s="101" t="s">
        <v>162</v>
      </c>
      <c r="V698" s="101" t="s">
        <v>163</v>
      </c>
      <c r="W698" s="77" t="str">
        <f t="shared" si="122"/>
        <v>Yes</v>
      </c>
      <c r="X698" s="77" t="str">
        <f>IFERROR(_xlfn.XLOOKUP(J698&amp;"||"&amp;K698,'Mapping Ref.'!$J$2:$J$538,'Mapping Ref.'!$K$2:$K$538),"")</f>
        <v>Childrens &amp; Adults</v>
      </c>
      <c r="Y698" s="77" t="str" cm="1">
        <f t="array" ref="Y698">_xlfn.IFS(R698&gt;2000000,"For Publication",R698&gt;100000,"PID",R698&gt;30000,"RFQ",TRUE,"Transactional")</f>
        <v>PID</v>
      </c>
      <c r="Z698" s="24" t="s">
        <v>71</v>
      </c>
      <c r="AA698" s="32">
        <v>12</v>
      </c>
      <c r="AB698" s="24">
        <v>12</v>
      </c>
      <c r="AC698" s="25">
        <v>43938</v>
      </c>
      <c r="AD698" s="24" t="s">
        <v>58</v>
      </c>
      <c r="AE698" s="24">
        <v>28736</v>
      </c>
      <c r="AF698" s="24"/>
      <c r="AG698" s="24"/>
      <c r="AH698" s="24" t="s">
        <v>60</v>
      </c>
      <c r="AI698" s="24"/>
      <c r="AJ698" s="24" t="s">
        <v>60</v>
      </c>
      <c r="AK698" s="24"/>
      <c r="AL698" s="24"/>
      <c r="AM698" s="24"/>
      <c r="AN698" s="24"/>
      <c r="AO698" s="24">
        <v>0</v>
      </c>
      <c r="AP698" s="24" t="s">
        <v>59</v>
      </c>
      <c r="AQ698" s="24"/>
      <c r="AR698" s="24"/>
      <c r="AS698" s="89">
        <f t="shared" si="137"/>
        <v>24</v>
      </c>
      <c r="AT698" s="24" t="s">
        <v>2912</v>
      </c>
    </row>
    <row r="699" spans="1:46" x14ac:dyDescent="0.5">
      <c r="A699" s="24">
        <v>773</v>
      </c>
      <c r="B699" s="24"/>
      <c r="C699" s="24"/>
      <c r="D699" s="24" t="s">
        <v>2913</v>
      </c>
      <c r="E699" s="24" t="s">
        <v>2914</v>
      </c>
      <c r="F699" s="77" t="str">
        <f t="shared" si="121"/>
        <v>TENON CONSTRUCTION LIMITED</v>
      </c>
      <c r="G699" s="24" t="s">
        <v>2915</v>
      </c>
      <c r="H699" s="24" t="s">
        <v>784</v>
      </c>
      <c r="I699" s="24" t="s">
        <v>1128</v>
      </c>
      <c r="J699" s="24" t="s">
        <v>107</v>
      </c>
      <c r="K699" s="24" t="s">
        <v>2586</v>
      </c>
      <c r="L699" s="25">
        <v>43938</v>
      </c>
      <c r="M699" s="25">
        <v>44669</v>
      </c>
      <c r="N699" s="81">
        <f t="shared" si="134"/>
        <v>45034</v>
      </c>
      <c r="O699" s="77" t="str">
        <f t="shared" ca="1" si="135"/>
        <v>Expired</v>
      </c>
      <c r="P699" s="77" t="str" cm="1">
        <f t="array" aca="1" ref="P699" ca="1">_xlfn.IFS((N699-TODAY())&gt;=547,"06 Expires over 18 months",(N699-TODAY())&gt;=365,"05 Expires in 18 months",(N699-TODAY())&gt;=183,"04 Expires in 12 months",(N699-TODAY())&gt;=92,"03 Expires in 6 months",(N699-TODAY())&gt;=31,"02 Expires in 3 months",(N699-TODAY())&gt;=0,"01 Expires in 30 days",(N699-TODAY())&gt;=-31,"01 Expired last 30 days",(N699-TODAY())&gt;=-92,"02 Expired last 3 months",(N699-TODAY())&gt;=-183,"03 Expired last 6 months",(N699-TODAY())&gt;=-365,"04 Expired last 12 months",(N699-TODAY())&gt;=-547,"05 Expired last 18 months",TRUE,"06 Expired over 18 months")</f>
        <v>06 Expired over 18 months</v>
      </c>
      <c r="Q699" s="65">
        <v>20000</v>
      </c>
      <c r="R699" s="84">
        <f t="shared" si="136"/>
        <v>60000</v>
      </c>
      <c r="S699" s="77" t="str" cm="1">
        <f t="array" ref="S699">_xlfn.IFS(R699&gt;5000000,"Gold",R699&gt;=500000,"Silver",R699&gt;30000,"Bronze",TRUE,"Transactional")</f>
        <v>Bronze</v>
      </c>
      <c r="T699" s="24" t="s">
        <v>54</v>
      </c>
      <c r="U699" s="101" t="s">
        <v>123</v>
      </c>
      <c r="V699" s="101" t="s">
        <v>124</v>
      </c>
      <c r="W699" s="77" t="str">
        <f t="shared" si="122"/>
        <v>Yes</v>
      </c>
      <c r="X699" s="77" t="str">
        <f>IFERROR(_xlfn.XLOOKUP(J699&amp;"||"&amp;K699,'Mapping Ref.'!$J$2:$J$538,'Mapping Ref.'!$K$2:$K$538),"")</f>
        <v>Construction &amp; Estates</v>
      </c>
      <c r="Y699" s="77" t="str" cm="1">
        <f t="array" ref="Y699">_xlfn.IFS(R699&gt;2000000,"For Publication",R699&gt;100000,"PID",R699&gt;30000,"RFQ",TRUE,"Transactional")</f>
        <v>RFQ</v>
      </c>
      <c r="Z699" s="24" t="s">
        <v>101</v>
      </c>
      <c r="AA699" s="32">
        <v>12</v>
      </c>
      <c r="AB699" s="24">
        <v>12</v>
      </c>
      <c r="AC699" s="25">
        <v>43938</v>
      </c>
      <c r="AD699" s="24" t="s">
        <v>102</v>
      </c>
      <c r="AE699" s="24"/>
      <c r="AF699" s="24"/>
      <c r="AG699" s="24"/>
      <c r="AH699" s="24" t="s">
        <v>59</v>
      </c>
      <c r="AI699" s="24"/>
      <c r="AJ699" s="24" t="s">
        <v>60</v>
      </c>
      <c r="AK699" s="24"/>
      <c r="AL699" s="24"/>
      <c r="AM699" s="24"/>
      <c r="AN699" s="24"/>
      <c r="AO699" s="24">
        <v>0</v>
      </c>
      <c r="AP699" s="24" t="s">
        <v>60</v>
      </c>
      <c r="AQ699" s="24"/>
      <c r="AR699" s="24"/>
      <c r="AS699" s="89">
        <f t="shared" si="137"/>
        <v>36</v>
      </c>
      <c r="AT699" s="24" t="s">
        <v>2916</v>
      </c>
    </row>
    <row r="700" spans="1:46" x14ac:dyDescent="0.5">
      <c r="A700" s="24">
        <v>774</v>
      </c>
      <c r="B700" s="24"/>
      <c r="C700" s="24"/>
      <c r="D700" s="24" t="s">
        <v>2917</v>
      </c>
      <c r="E700" s="24" t="s">
        <v>2244</v>
      </c>
      <c r="F700" s="77" t="str">
        <f t="shared" si="121"/>
        <v>HEADSIGHT SERVICES LTD T/A HEADSIGHT THERAPEUTIC SERVICES</v>
      </c>
      <c r="G700" s="24" t="s">
        <v>2918</v>
      </c>
      <c r="H700" s="24" t="s">
        <v>1041</v>
      </c>
      <c r="I700" s="24" t="s">
        <v>1041</v>
      </c>
      <c r="J700" s="24" t="s">
        <v>190</v>
      </c>
      <c r="K700" s="24" t="s">
        <v>2234</v>
      </c>
      <c r="L700" s="25">
        <v>43941</v>
      </c>
      <c r="M700" s="25">
        <v>44306</v>
      </c>
      <c r="N700" s="81">
        <f t="shared" si="134"/>
        <v>44306</v>
      </c>
      <c r="O700" s="77" t="str">
        <f t="shared" ca="1" si="135"/>
        <v>Expired</v>
      </c>
      <c r="P700" s="77" t="str" cm="1">
        <f t="array" aca="1" ref="P700" ca="1">_xlfn.IFS((N700-TODAY())&gt;=547,"06 Expires over 18 months",(N700-TODAY())&gt;=365,"05 Expires in 18 months",(N700-TODAY())&gt;=183,"04 Expires in 12 months",(N700-TODAY())&gt;=92,"03 Expires in 6 months",(N700-TODAY())&gt;=31,"02 Expires in 3 months",(N700-TODAY())&gt;=0,"01 Expires in 30 days",(N700-TODAY())&gt;=-31,"01 Expired last 30 days",(N700-TODAY())&gt;=-92,"02 Expired last 3 months",(N700-TODAY())&gt;=-183,"03 Expired last 6 months",(N700-TODAY())&gt;=-365,"04 Expired last 12 months",(N700-TODAY())&gt;=-547,"05 Expired last 18 months",TRUE,"06 Expired over 18 months")</f>
        <v>06 Expired over 18 months</v>
      </c>
      <c r="Q700" s="65">
        <v>5000</v>
      </c>
      <c r="R700" s="84">
        <f t="shared" si="136"/>
        <v>5000</v>
      </c>
      <c r="S700" s="77" t="str" cm="1">
        <f t="array" ref="S700">_xlfn.IFS(R700&gt;5000000,"Gold",R700&gt;=500000,"Silver",R700&gt;30000,"Bronze",TRUE,"Transactional")</f>
        <v>Transactional</v>
      </c>
      <c r="T700" s="24" t="s">
        <v>54</v>
      </c>
      <c r="U700" s="101" t="s">
        <v>116</v>
      </c>
      <c r="V700" s="101" t="s">
        <v>70</v>
      </c>
      <c r="W700" s="77" t="str">
        <f t="shared" si="122"/>
        <v>No</v>
      </c>
      <c r="X700" s="77" t="str">
        <f>IFERROR(_xlfn.XLOOKUP(J700&amp;"||"&amp;K700,'Mapping Ref.'!$J$2:$J$538,'Mapping Ref.'!$K$2:$K$538),"")</f>
        <v>Childrens &amp; Adults</v>
      </c>
      <c r="Y700" s="77" t="str" cm="1">
        <f t="array" ref="Y700">_xlfn.IFS(R700&gt;2000000,"For Publication",R700&gt;100000,"PID",R700&gt;30000,"RFQ",TRUE,"Transactional")</f>
        <v>Transactional</v>
      </c>
      <c r="Z700" s="24" t="s">
        <v>86</v>
      </c>
      <c r="AA700" s="32">
        <v>12</v>
      </c>
      <c r="AB700" s="24">
        <v>0</v>
      </c>
      <c r="AC700" s="25">
        <v>43941</v>
      </c>
      <c r="AD700" s="24" t="s">
        <v>58</v>
      </c>
      <c r="AE700" s="24"/>
      <c r="AF700" s="24"/>
      <c r="AG700" s="24"/>
      <c r="AH700" s="24" t="s">
        <v>59</v>
      </c>
      <c r="AI700" s="24"/>
      <c r="AJ700" s="24" t="s">
        <v>60</v>
      </c>
      <c r="AK700" s="24"/>
      <c r="AL700" s="24"/>
      <c r="AM700" s="24"/>
      <c r="AN700" s="24"/>
      <c r="AO700" s="24">
        <v>0</v>
      </c>
      <c r="AP700" s="24" t="s">
        <v>60</v>
      </c>
      <c r="AQ700" s="24"/>
      <c r="AR700" s="24"/>
      <c r="AS700" s="89">
        <f t="shared" si="137"/>
        <v>12</v>
      </c>
      <c r="AT700" s="24" t="s">
        <v>2919</v>
      </c>
    </row>
    <row r="701" spans="1:46" x14ac:dyDescent="0.5">
      <c r="A701" s="24">
        <v>775</v>
      </c>
      <c r="B701" s="24"/>
      <c r="C701" s="24"/>
      <c r="D701" s="24" t="s">
        <v>2920</v>
      </c>
      <c r="E701" s="24" t="s">
        <v>2921</v>
      </c>
      <c r="F701" s="77" t="str">
        <f t="shared" si="121"/>
        <v>BOSENCE FARM COMMUNITY LIMITED</v>
      </c>
      <c r="G701" s="24" t="s">
        <v>2922</v>
      </c>
      <c r="H701" s="24" t="s">
        <v>1992</v>
      </c>
      <c r="I701" s="24" t="s">
        <v>1992</v>
      </c>
      <c r="J701" s="24" t="s">
        <v>66</v>
      </c>
      <c r="K701" s="24" t="s">
        <v>2923</v>
      </c>
      <c r="L701" s="25">
        <v>43772</v>
      </c>
      <c r="M701" s="25">
        <v>44868</v>
      </c>
      <c r="N701" s="81">
        <f t="shared" si="134"/>
        <v>45233</v>
      </c>
      <c r="O701" s="77" t="str">
        <f t="shared" ca="1" si="135"/>
        <v>Expired</v>
      </c>
      <c r="P701" s="77" t="str" cm="1">
        <f t="array" aca="1" ref="P701" ca="1">_xlfn.IFS((N701-TODAY())&gt;=547,"06 Expires over 18 months",(N701-TODAY())&gt;=365,"05 Expires in 18 months",(N701-TODAY())&gt;=183,"04 Expires in 12 months",(N701-TODAY())&gt;=92,"03 Expires in 6 months",(N701-TODAY())&gt;=31,"02 Expires in 3 months",(N701-TODAY())&gt;=0,"01 Expires in 30 days",(N701-TODAY())&gt;=-31,"01 Expired last 30 days",(N701-TODAY())&gt;=-92,"02 Expired last 3 months",(N701-TODAY())&gt;=-183,"03 Expired last 6 months",(N701-TODAY())&gt;=-365,"04 Expired last 12 months",(N701-TODAY())&gt;=-547,"05 Expired last 18 months",TRUE,"06 Expired over 18 months")</f>
        <v>06 Expired over 18 months</v>
      </c>
      <c r="Q701" s="65">
        <v>40300</v>
      </c>
      <c r="R701" s="84">
        <f t="shared" si="136"/>
        <v>161200</v>
      </c>
      <c r="S701" s="77" t="str" cm="1">
        <f t="array" ref="S701">_xlfn.IFS(R701&gt;5000000,"Gold",R701&gt;=500000,"Silver",R701&gt;30000,"Bronze",TRUE,"Transactional")</f>
        <v>Bronze</v>
      </c>
      <c r="T701" s="24" t="s">
        <v>54</v>
      </c>
      <c r="U701" s="101" t="s">
        <v>190</v>
      </c>
      <c r="V701" s="101" t="s">
        <v>75</v>
      </c>
      <c r="W701" s="77" t="str">
        <f t="shared" si="122"/>
        <v>Yes</v>
      </c>
      <c r="X701" s="77" t="str">
        <f>IFERROR(_xlfn.XLOOKUP(J701&amp;"||"&amp;K701,'Mapping Ref.'!$J$2:$J$538,'Mapping Ref.'!$K$2:$K$538),"")</f>
        <v>Childrens &amp; Adults</v>
      </c>
      <c r="Y701" s="77" t="str" cm="1">
        <f t="array" ref="Y701">_xlfn.IFS(R701&gt;2000000,"For Publication",R701&gt;100000,"PID",R701&gt;30000,"RFQ",TRUE,"Transactional")</f>
        <v>PID</v>
      </c>
      <c r="Z701" s="24" t="s">
        <v>71</v>
      </c>
      <c r="AA701" s="32">
        <v>12</v>
      </c>
      <c r="AB701" s="24">
        <v>12</v>
      </c>
      <c r="AC701" s="25">
        <v>43941</v>
      </c>
      <c r="AD701" s="24" t="s">
        <v>58</v>
      </c>
      <c r="AE701" s="24"/>
      <c r="AF701" s="24"/>
      <c r="AG701" s="24"/>
      <c r="AH701" s="24" t="s">
        <v>60</v>
      </c>
      <c r="AI701" s="24"/>
      <c r="AJ701" s="24" t="s">
        <v>60</v>
      </c>
      <c r="AK701" s="24"/>
      <c r="AL701" s="24"/>
      <c r="AM701" s="24"/>
      <c r="AN701" s="24"/>
      <c r="AO701" s="24">
        <v>0</v>
      </c>
      <c r="AP701" s="24" t="s">
        <v>59</v>
      </c>
      <c r="AQ701" s="24"/>
      <c r="AR701" s="24"/>
      <c r="AS701" s="89">
        <f t="shared" si="137"/>
        <v>48</v>
      </c>
      <c r="AT701" s="24" t="s">
        <v>2924</v>
      </c>
    </row>
    <row r="702" spans="1:46" x14ac:dyDescent="0.5">
      <c r="A702" s="24">
        <v>776</v>
      </c>
      <c r="B702" s="24"/>
      <c r="C702" s="24"/>
      <c r="D702" s="24" t="s">
        <v>2925</v>
      </c>
      <c r="E702" s="24" t="s">
        <v>2244</v>
      </c>
      <c r="F702" s="77" t="str">
        <f t="shared" si="121"/>
        <v>MR CRA GOMM T/A ZACH GOMM</v>
      </c>
      <c r="G702" s="24" t="s">
        <v>2926</v>
      </c>
      <c r="H702" s="24" t="s">
        <v>1041</v>
      </c>
      <c r="I702" s="24" t="s">
        <v>1041</v>
      </c>
      <c r="J702" s="24" t="s">
        <v>190</v>
      </c>
      <c r="K702" s="24" t="s">
        <v>2234</v>
      </c>
      <c r="L702" s="25">
        <v>43941</v>
      </c>
      <c r="M702" s="25">
        <v>44306</v>
      </c>
      <c r="N702" s="81">
        <f t="shared" si="134"/>
        <v>44306</v>
      </c>
      <c r="O702" s="77" t="str">
        <f t="shared" ca="1" si="135"/>
        <v>Expired</v>
      </c>
      <c r="P702" s="77" t="str" cm="1">
        <f t="array" aca="1" ref="P702" ca="1">_xlfn.IFS((N702-TODAY())&gt;=547,"06 Expires over 18 months",(N702-TODAY())&gt;=365,"05 Expires in 18 months",(N702-TODAY())&gt;=183,"04 Expires in 12 months",(N702-TODAY())&gt;=92,"03 Expires in 6 months",(N702-TODAY())&gt;=31,"02 Expires in 3 months",(N702-TODAY())&gt;=0,"01 Expires in 30 days",(N702-TODAY())&gt;=-31,"01 Expired last 30 days",(N702-TODAY())&gt;=-92,"02 Expired last 3 months",(N702-TODAY())&gt;=-183,"03 Expired last 6 months",(N702-TODAY())&gt;=-365,"04 Expired last 12 months",(N702-TODAY())&gt;=-547,"05 Expired last 18 months",TRUE,"06 Expired over 18 months")</f>
        <v>06 Expired over 18 months</v>
      </c>
      <c r="Q702" s="65">
        <v>1000</v>
      </c>
      <c r="R702" s="84">
        <f t="shared" si="136"/>
        <v>1000</v>
      </c>
      <c r="S702" s="77" t="str" cm="1">
        <f t="array" ref="S702">_xlfn.IFS(R702&gt;5000000,"Gold",R702&gt;=500000,"Silver",R702&gt;30000,"Bronze",TRUE,"Transactional")</f>
        <v>Transactional</v>
      </c>
      <c r="T702" s="24" t="s">
        <v>54</v>
      </c>
      <c r="U702" s="101" t="s">
        <v>84</v>
      </c>
      <c r="V702" s="101" t="s">
        <v>204</v>
      </c>
      <c r="W702" s="77" t="str">
        <f t="shared" si="122"/>
        <v>No</v>
      </c>
      <c r="X702" s="77" t="str">
        <f>IFERROR(_xlfn.XLOOKUP(J702&amp;"||"&amp;K702,'Mapping Ref.'!$J$2:$J$538,'Mapping Ref.'!$K$2:$K$538),"")</f>
        <v>Childrens &amp; Adults</v>
      </c>
      <c r="Y702" s="77" t="str" cm="1">
        <f t="array" ref="Y702">_xlfn.IFS(R702&gt;2000000,"For Publication",R702&gt;100000,"PID",R702&gt;30000,"RFQ",TRUE,"Transactional")</f>
        <v>Transactional</v>
      </c>
      <c r="Z702" s="24" t="s">
        <v>86</v>
      </c>
      <c r="AA702" s="32">
        <v>12</v>
      </c>
      <c r="AB702" s="24">
        <v>0</v>
      </c>
      <c r="AC702" s="25">
        <v>43941</v>
      </c>
      <c r="AD702" s="24" t="s">
        <v>58</v>
      </c>
      <c r="AE702" s="24"/>
      <c r="AF702" s="24"/>
      <c r="AG702" s="24"/>
      <c r="AH702" s="24" t="s">
        <v>59</v>
      </c>
      <c r="AI702" s="24"/>
      <c r="AJ702" s="24" t="s">
        <v>60</v>
      </c>
      <c r="AK702" s="24"/>
      <c r="AL702" s="24"/>
      <c r="AM702" s="24"/>
      <c r="AN702" s="24"/>
      <c r="AO702" s="24">
        <v>0</v>
      </c>
      <c r="AP702" s="24" t="s">
        <v>60</v>
      </c>
      <c r="AQ702" s="24"/>
      <c r="AR702" s="24"/>
      <c r="AS702" s="89">
        <f t="shared" si="137"/>
        <v>12</v>
      </c>
      <c r="AT702" s="24" t="s">
        <v>2927</v>
      </c>
    </row>
    <row r="703" spans="1:46" x14ac:dyDescent="0.5">
      <c r="A703" s="24">
        <v>777</v>
      </c>
      <c r="B703" s="24"/>
      <c r="C703" s="24" t="s">
        <v>77</v>
      </c>
      <c r="D703" s="24" t="s">
        <v>2928</v>
      </c>
      <c r="E703" s="24" t="s">
        <v>2929</v>
      </c>
      <c r="F703" s="77" t="str">
        <f t="shared" si="121"/>
        <v>BYTES SOFTWARE SERVICES LTD</v>
      </c>
      <c r="G703" s="24" t="s">
        <v>2930</v>
      </c>
      <c r="H703" s="24" t="s">
        <v>2931</v>
      </c>
      <c r="I703" s="24" t="s">
        <v>2931</v>
      </c>
      <c r="J703" s="24" t="s">
        <v>52</v>
      </c>
      <c r="K703" s="24" t="s">
        <v>2932</v>
      </c>
      <c r="L703" s="25">
        <v>43950</v>
      </c>
      <c r="M703" s="25">
        <v>45015</v>
      </c>
      <c r="N703" s="81">
        <f t="shared" si="134"/>
        <v>45015</v>
      </c>
      <c r="O703" s="77" t="str">
        <f t="shared" ca="1" si="135"/>
        <v>Expired</v>
      </c>
      <c r="P703" s="77" t="str" cm="1">
        <f t="array" aca="1" ref="P703" ca="1">_xlfn.IFS((N703-TODAY())&gt;=547,"06 Expires over 18 months",(N703-TODAY())&gt;=365,"05 Expires in 18 months",(N703-TODAY())&gt;=183,"04 Expires in 12 months",(N703-TODAY())&gt;=92,"03 Expires in 6 months",(N703-TODAY())&gt;=31,"02 Expires in 3 months",(N703-TODAY())&gt;=0,"01 Expires in 30 days",(N703-TODAY())&gt;=-31,"01 Expired last 30 days",(N703-TODAY())&gt;=-92,"02 Expired last 3 months",(N703-TODAY())&gt;=-183,"03 Expired last 6 months",(N703-TODAY())&gt;=-365,"04 Expired last 12 months",(N703-TODAY())&gt;=-547,"05 Expired last 18 months",TRUE,"06 Expired over 18 months")</f>
        <v>06 Expired over 18 months</v>
      </c>
      <c r="Q703" s="65">
        <v>109741.32</v>
      </c>
      <c r="R703" s="84">
        <f t="shared" si="136"/>
        <v>320078.85000000003</v>
      </c>
      <c r="S703" s="77" t="str" cm="1">
        <f t="array" ref="S703">_xlfn.IFS(R703&gt;5000000,"Gold",R703&gt;=500000,"Silver",R703&gt;30000,"Bronze",TRUE,"Transactional")</f>
        <v>Bronze</v>
      </c>
      <c r="T703" s="24" t="s">
        <v>54</v>
      </c>
      <c r="U703" s="101" t="s">
        <v>116</v>
      </c>
      <c r="V703" s="101" t="s">
        <v>70</v>
      </c>
      <c r="W703" s="77" t="str">
        <f t="shared" si="122"/>
        <v>No</v>
      </c>
      <c r="X703" s="77" t="str">
        <f>IFERROR(_xlfn.XLOOKUP(J703&amp;"||"&amp;K703,'Mapping Ref.'!$J$2:$J$538,'Mapping Ref.'!$K$2:$K$538),"")</f>
        <v>Corporate</v>
      </c>
      <c r="Y703" s="77" t="str" cm="1">
        <f t="array" ref="Y703">_xlfn.IFS(R703&gt;2000000,"For Publication",R703&gt;100000,"PID",R703&gt;30000,"RFQ",TRUE,"Transactional")</f>
        <v>PID</v>
      </c>
      <c r="Z703" s="24" t="s">
        <v>71</v>
      </c>
      <c r="AA703" s="32">
        <v>36</v>
      </c>
      <c r="AB703" s="24">
        <v>0</v>
      </c>
      <c r="AC703" s="25">
        <v>43941</v>
      </c>
      <c r="AD703" s="24" t="s">
        <v>58</v>
      </c>
      <c r="AE703" s="24"/>
      <c r="AF703" s="24"/>
      <c r="AG703" s="24"/>
      <c r="AH703" s="24" t="s">
        <v>60</v>
      </c>
      <c r="AI703" s="24"/>
      <c r="AJ703" s="24" t="s">
        <v>60</v>
      </c>
      <c r="AK703" s="24"/>
      <c r="AL703" s="24"/>
      <c r="AM703" s="24"/>
      <c r="AN703" s="24"/>
      <c r="AO703" s="24"/>
      <c r="AP703" s="24" t="s">
        <v>60</v>
      </c>
      <c r="AQ703" s="24"/>
      <c r="AR703" s="24"/>
      <c r="AS703" s="89">
        <f t="shared" si="137"/>
        <v>35</v>
      </c>
      <c r="AT703" s="24" t="s">
        <v>2933</v>
      </c>
    </row>
    <row r="704" spans="1:46" x14ac:dyDescent="0.5">
      <c r="A704" s="24">
        <v>778</v>
      </c>
      <c r="B704" s="24" t="s">
        <v>340</v>
      </c>
      <c r="C704" s="24" t="s">
        <v>77</v>
      </c>
      <c r="D704" s="24" t="s">
        <v>2934</v>
      </c>
      <c r="E704" s="24" t="s">
        <v>2935</v>
      </c>
      <c r="F704" s="77" t="str">
        <f t="shared" si="121"/>
        <v>MISS EMMA VASHTI WAITE</v>
      </c>
      <c r="G704" s="24" t="s">
        <v>2934</v>
      </c>
      <c r="H704" s="24" t="s">
        <v>1879</v>
      </c>
      <c r="I704" s="24" t="s">
        <v>1879</v>
      </c>
      <c r="J704" s="24" t="s">
        <v>107</v>
      </c>
      <c r="K704" s="24" t="s">
        <v>1880</v>
      </c>
      <c r="L704" s="25">
        <v>43935</v>
      </c>
      <c r="M704" s="25">
        <v>44681</v>
      </c>
      <c r="N704" s="81">
        <f t="shared" si="134"/>
        <v>45412</v>
      </c>
      <c r="O704" s="77" t="str">
        <f t="shared" ca="1" si="135"/>
        <v>Expired</v>
      </c>
      <c r="P704" s="77" t="str" cm="1">
        <f t="array" aca="1" ref="P704" ca="1">_xlfn.IFS((N704-TODAY())&gt;=547,"06 Expires over 18 months",(N704-TODAY())&gt;=365,"05 Expires in 18 months",(N704-TODAY())&gt;=183,"04 Expires in 12 months",(N704-TODAY())&gt;=92,"03 Expires in 6 months",(N704-TODAY())&gt;=31,"02 Expires in 3 months",(N704-TODAY())&gt;=0,"01 Expires in 30 days",(N704-TODAY())&gt;=-31,"01 Expired last 30 days",(N704-TODAY())&gt;=-92,"02 Expired last 3 months",(N704-TODAY())&gt;=-183,"03 Expired last 6 months",(N704-TODAY())&gt;=-365,"04 Expired last 12 months",(N704-TODAY())&gt;=-547,"05 Expired last 18 months",TRUE,"06 Expired over 18 months")</f>
        <v>06 Expired over 18 months</v>
      </c>
      <c r="Q704" s="65">
        <v>13900</v>
      </c>
      <c r="R704" s="84">
        <f t="shared" si="136"/>
        <v>55600</v>
      </c>
      <c r="S704" s="77" t="str" cm="1">
        <f t="array" ref="S704">_xlfn.IFS(R704&gt;5000000,"Gold",R704&gt;=500000,"Silver",R704&gt;30000,"Bronze",TRUE,"Transactional")</f>
        <v>Bronze</v>
      </c>
      <c r="T704" s="24" t="s">
        <v>54</v>
      </c>
      <c r="U704" s="101" t="s">
        <v>208</v>
      </c>
      <c r="V704" s="101" t="s">
        <v>209</v>
      </c>
      <c r="W704" s="77" t="str">
        <f t="shared" si="122"/>
        <v>Yes</v>
      </c>
      <c r="X704" s="77" t="str">
        <f>IFERROR(_xlfn.XLOOKUP(J704&amp;"||"&amp;K704,'Mapping Ref.'!$J$2:$J$538,'Mapping Ref.'!$K$2:$K$538),"")</f>
        <v>Construction &amp; Estates</v>
      </c>
      <c r="Y704" s="77" t="str" cm="1">
        <f t="array" ref="Y704">_xlfn.IFS(R704&gt;2000000,"For Publication",R704&gt;100000,"PID",R704&gt;30000,"RFQ",TRUE,"Transactional")</f>
        <v>RFQ</v>
      </c>
      <c r="Z704" s="24" t="s">
        <v>101</v>
      </c>
      <c r="AA704" s="32">
        <v>24</v>
      </c>
      <c r="AB704" s="24">
        <v>24</v>
      </c>
      <c r="AC704" s="25">
        <v>43941</v>
      </c>
      <c r="AD704" s="24" t="s">
        <v>150</v>
      </c>
      <c r="AE704" s="24">
        <v>0</v>
      </c>
      <c r="AF704" s="24"/>
      <c r="AG704" s="24"/>
      <c r="AH704" s="24" t="s">
        <v>60</v>
      </c>
      <c r="AI704" s="24"/>
      <c r="AJ704" s="24" t="s">
        <v>60</v>
      </c>
      <c r="AK704" s="24" t="s">
        <v>2492</v>
      </c>
      <c r="AL704" s="24"/>
      <c r="AM704" s="24"/>
      <c r="AN704" s="24"/>
      <c r="AO704" s="24">
        <v>0</v>
      </c>
      <c r="AP704" s="24" t="s">
        <v>60</v>
      </c>
      <c r="AQ704" s="24"/>
      <c r="AR704" s="24"/>
      <c r="AS704" s="89">
        <f t="shared" si="137"/>
        <v>48</v>
      </c>
      <c r="AT704" s="24" t="s">
        <v>2936</v>
      </c>
    </row>
    <row r="705" spans="1:46" x14ac:dyDescent="0.5">
      <c r="A705" s="24">
        <v>779</v>
      </c>
      <c r="B705" s="24"/>
      <c r="C705" s="24"/>
      <c r="D705" s="24" t="s">
        <v>2937</v>
      </c>
      <c r="E705" s="24" t="s">
        <v>2938</v>
      </c>
      <c r="F705" s="77" t="str">
        <f t="shared" si="121"/>
        <v>Specialist Fleet Services Ltd T/A Cts Hire</v>
      </c>
      <c r="G705" s="24" t="s">
        <v>2939</v>
      </c>
      <c r="H705" s="24" t="s">
        <v>1504</v>
      </c>
      <c r="I705" s="24" t="s">
        <v>1504</v>
      </c>
      <c r="J705" s="24" t="s">
        <v>107</v>
      </c>
      <c r="K705" s="24" t="s">
        <v>137</v>
      </c>
      <c r="L705" s="25">
        <v>43942</v>
      </c>
      <c r="M705" s="25">
        <v>45037</v>
      </c>
      <c r="N705" s="81">
        <f t="shared" si="134"/>
        <v>45037</v>
      </c>
      <c r="O705" s="77" t="str">
        <f t="shared" ca="1" si="135"/>
        <v>Expired</v>
      </c>
      <c r="P705" s="77" t="str" cm="1">
        <f t="array" aca="1" ref="P705" ca="1">_xlfn.IFS((N705-TODAY())&gt;=547,"06 Expires over 18 months",(N705-TODAY())&gt;=365,"05 Expires in 18 months",(N705-TODAY())&gt;=183,"04 Expires in 12 months",(N705-TODAY())&gt;=92,"03 Expires in 6 months",(N705-TODAY())&gt;=31,"02 Expires in 3 months",(N705-TODAY())&gt;=0,"01 Expires in 30 days",(N705-TODAY())&gt;=-31,"01 Expired last 30 days",(N705-TODAY())&gt;=-92,"02 Expired last 3 months",(N705-TODAY())&gt;=-183,"03 Expired last 6 months",(N705-TODAY())&gt;=-365,"04 Expired last 12 months",(N705-TODAY())&gt;=-547,"05 Expired last 18 months",TRUE,"06 Expired over 18 months")</f>
        <v>06 Expired over 18 months</v>
      </c>
      <c r="Q705" s="65">
        <v>500000</v>
      </c>
      <c r="R705" s="84">
        <f t="shared" si="136"/>
        <v>1500000</v>
      </c>
      <c r="S705" s="77" t="str" cm="1">
        <f t="array" ref="S705">_xlfn.IFS(R705&gt;5000000,"Gold",R705&gt;=500000,"Silver",R705&gt;30000,"Bronze",TRUE,"Transactional")</f>
        <v>Silver</v>
      </c>
      <c r="T705" s="24" t="s">
        <v>54</v>
      </c>
      <c r="U705" s="101" t="s">
        <v>116</v>
      </c>
      <c r="V705" s="101" t="s">
        <v>70</v>
      </c>
      <c r="W705" s="77" t="str">
        <f t="shared" si="122"/>
        <v>No</v>
      </c>
      <c r="X705" s="77" t="str">
        <f>IFERROR(_xlfn.XLOOKUP(J705&amp;"||"&amp;K705,'Mapping Ref.'!$J$2:$J$538,'Mapping Ref.'!$K$2:$K$538),"")</f>
        <v>Construction &amp; Estates</v>
      </c>
      <c r="Y705" s="77" t="str" cm="1">
        <f t="array" ref="Y705">_xlfn.IFS(R705&gt;2000000,"For Publication",R705&gt;100000,"PID",R705&gt;30000,"RFQ",TRUE,"Transactional")</f>
        <v>PID</v>
      </c>
      <c r="Z705" s="24" t="s">
        <v>86</v>
      </c>
      <c r="AA705" s="32">
        <v>36</v>
      </c>
      <c r="AB705" s="24">
        <v>0</v>
      </c>
      <c r="AC705" s="25">
        <v>43942</v>
      </c>
      <c r="AD705" s="24" t="s">
        <v>102</v>
      </c>
      <c r="AE705" s="24"/>
      <c r="AF705" s="24"/>
      <c r="AG705" s="24"/>
      <c r="AH705" s="24" t="s">
        <v>60</v>
      </c>
      <c r="AI705" s="24"/>
      <c r="AJ705" s="24" t="s">
        <v>60</v>
      </c>
      <c r="AK705" s="24"/>
      <c r="AL705" s="24"/>
      <c r="AM705" s="24"/>
      <c r="AN705" s="24"/>
      <c r="AO705" s="24">
        <v>0</v>
      </c>
      <c r="AP705" s="24" t="s">
        <v>59</v>
      </c>
      <c r="AQ705" s="24"/>
      <c r="AR705" s="24"/>
      <c r="AS705" s="89">
        <f t="shared" si="137"/>
        <v>36</v>
      </c>
      <c r="AT705" s="24"/>
    </row>
    <row r="706" spans="1:46" x14ac:dyDescent="0.5">
      <c r="A706" s="24">
        <v>780</v>
      </c>
      <c r="B706" s="24"/>
      <c r="C706" s="24"/>
      <c r="D706" s="24" t="s">
        <v>2940</v>
      </c>
      <c r="E706" s="24" t="s">
        <v>2182</v>
      </c>
      <c r="F706" s="77" t="str">
        <f t="shared" ref="F706:F769" si="138">IF(AT706&lt;&gt;"",AT706,G706)</f>
        <v>JENNY HAYLOCK</v>
      </c>
      <c r="G706" s="24" t="s">
        <v>2941</v>
      </c>
      <c r="H706" s="24" t="s">
        <v>1041</v>
      </c>
      <c r="I706" s="24" t="s">
        <v>1041</v>
      </c>
      <c r="J706" s="24" t="s">
        <v>190</v>
      </c>
      <c r="K706" s="24" t="s">
        <v>2234</v>
      </c>
      <c r="L706" s="25">
        <v>43942</v>
      </c>
      <c r="M706" s="25">
        <v>44307</v>
      </c>
      <c r="N706" s="81">
        <f t="shared" si="134"/>
        <v>44307</v>
      </c>
      <c r="O706" s="77" t="str">
        <f t="shared" ca="1" si="135"/>
        <v>Expired</v>
      </c>
      <c r="P706" s="77" t="str" cm="1">
        <f t="array" aca="1" ref="P706" ca="1">_xlfn.IFS((N706-TODAY())&gt;=547,"06 Expires over 18 months",(N706-TODAY())&gt;=365,"05 Expires in 18 months",(N706-TODAY())&gt;=183,"04 Expires in 12 months",(N706-TODAY())&gt;=92,"03 Expires in 6 months",(N706-TODAY())&gt;=31,"02 Expires in 3 months",(N706-TODAY())&gt;=0,"01 Expires in 30 days",(N706-TODAY())&gt;=-31,"01 Expired last 30 days",(N706-TODAY())&gt;=-92,"02 Expired last 3 months",(N706-TODAY())&gt;=-183,"03 Expired last 6 months",(N706-TODAY())&gt;=-365,"04 Expired last 12 months",(N706-TODAY())&gt;=-547,"05 Expired last 18 months",TRUE,"06 Expired over 18 months")</f>
        <v>06 Expired over 18 months</v>
      </c>
      <c r="Q706" s="65">
        <v>2000</v>
      </c>
      <c r="R706" s="84">
        <f t="shared" si="136"/>
        <v>2000</v>
      </c>
      <c r="S706" s="77" t="str" cm="1">
        <f t="array" ref="S706">_xlfn.IFS(R706&gt;5000000,"Gold",R706&gt;=500000,"Silver",R706&gt;30000,"Bronze",TRUE,"Transactional")</f>
        <v>Transactional</v>
      </c>
      <c r="T706" s="24" t="s">
        <v>54</v>
      </c>
      <c r="U706" s="101" t="s">
        <v>84</v>
      </c>
      <c r="V706" s="101" t="s">
        <v>204</v>
      </c>
      <c r="W706" s="77" t="str">
        <f t="shared" ref="W706:W769" si="139">IF(AB706&gt;0,"Yes","No")</f>
        <v>No</v>
      </c>
      <c r="X706" s="77" t="str">
        <f>IFERROR(_xlfn.XLOOKUP(J706&amp;"||"&amp;K706,'Mapping Ref.'!$J$2:$J$538,'Mapping Ref.'!$K$2:$K$538),"")</f>
        <v>Childrens &amp; Adults</v>
      </c>
      <c r="Y706" s="77" t="str" cm="1">
        <f t="array" ref="Y706">_xlfn.IFS(R706&gt;2000000,"For Publication",R706&gt;100000,"PID",R706&gt;30000,"RFQ",TRUE,"Transactional")</f>
        <v>Transactional</v>
      </c>
      <c r="Z706" s="24" t="s">
        <v>86</v>
      </c>
      <c r="AA706" s="32">
        <v>12</v>
      </c>
      <c r="AB706" s="24">
        <v>0</v>
      </c>
      <c r="AC706" s="25">
        <v>43942</v>
      </c>
      <c r="AD706" s="24" t="s">
        <v>58</v>
      </c>
      <c r="AE706" s="24"/>
      <c r="AF706" s="24"/>
      <c r="AG706" s="24"/>
      <c r="AH706" s="24" t="s">
        <v>59</v>
      </c>
      <c r="AI706" s="24"/>
      <c r="AJ706" s="24" t="s">
        <v>60</v>
      </c>
      <c r="AK706" s="24"/>
      <c r="AL706" s="24"/>
      <c r="AM706" s="24"/>
      <c r="AN706" s="24"/>
      <c r="AO706" s="24">
        <v>0</v>
      </c>
      <c r="AP706" s="24" t="s">
        <v>60</v>
      </c>
      <c r="AQ706" s="24"/>
      <c r="AR706" s="24"/>
      <c r="AS706" s="89">
        <f t="shared" si="137"/>
        <v>12</v>
      </c>
      <c r="AT706" s="24" t="s">
        <v>2942</v>
      </c>
    </row>
    <row r="707" spans="1:46" x14ac:dyDescent="0.5">
      <c r="A707" s="24">
        <v>781</v>
      </c>
      <c r="B707" s="24"/>
      <c r="C707" s="24" t="s">
        <v>77</v>
      </c>
      <c r="D707" s="24" t="s">
        <v>2943</v>
      </c>
      <c r="E707" s="24" t="s">
        <v>2944</v>
      </c>
      <c r="F707" s="77" t="str">
        <f t="shared" si="138"/>
        <v>AIRING CIC</v>
      </c>
      <c r="G707" s="24" t="s">
        <v>2787</v>
      </c>
      <c r="H707" s="24" t="s">
        <v>2945</v>
      </c>
      <c r="I707" s="24" t="s">
        <v>2945</v>
      </c>
      <c r="J707" s="24" t="s">
        <v>107</v>
      </c>
      <c r="K707" s="24" t="s">
        <v>2048</v>
      </c>
      <c r="L707" s="25">
        <v>43941</v>
      </c>
      <c r="M707" s="25">
        <v>44094</v>
      </c>
      <c r="N707" s="81">
        <f t="shared" si="134"/>
        <v>44275</v>
      </c>
      <c r="O707" s="77" t="str">
        <f t="shared" ca="1" si="135"/>
        <v>Expired</v>
      </c>
      <c r="P707" s="77" t="str" cm="1">
        <f t="array" aca="1" ref="P707" ca="1">_xlfn.IFS((N707-TODAY())&gt;=547,"06 Expires over 18 months",(N707-TODAY())&gt;=365,"05 Expires in 18 months",(N707-TODAY())&gt;=183,"04 Expires in 12 months",(N707-TODAY())&gt;=92,"03 Expires in 6 months",(N707-TODAY())&gt;=31,"02 Expires in 3 months",(N707-TODAY())&gt;=0,"01 Expires in 30 days",(N707-TODAY())&gt;=-31,"01 Expired last 30 days",(N707-TODAY())&gt;=-92,"02 Expired last 3 months",(N707-TODAY())&gt;=-183,"03 Expired last 6 months",(N707-TODAY())&gt;=-365,"04 Expired last 12 months",(N707-TODAY())&gt;=-547,"05 Expired last 18 months",TRUE,"06 Expired over 18 months")</f>
        <v>06 Expired over 18 months</v>
      </c>
      <c r="Q707" s="65">
        <v>1500</v>
      </c>
      <c r="R707" s="84">
        <f t="shared" si="136"/>
        <v>1500</v>
      </c>
      <c r="S707" s="77" t="str" cm="1">
        <f t="array" ref="S707">_xlfn.IFS(R707&gt;5000000,"Gold",R707&gt;=500000,"Silver",R707&gt;30000,"Bronze",TRUE,"Transactional")</f>
        <v>Transactional</v>
      </c>
      <c r="T707" s="24" t="s">
        <v>54</v>
      </c>
      <c r="U707" s="101" t="s">
        <v>109</v>
      </c>
      <c r="V707" s="101" t="s">
        <v>1011</v>
      </c>
      <c r="W707" s="77" t="str">
        <f t="shared" si="139"/>
        <v>Yes</v>
      </c>
      <c r="X707" s="77" t="str">
        <f>IFERROR(_xlfn.XLOOKUP(J707&amp;"||"&amp;K707,'Mapping Ref.'!$J$2:$J$538,'Mapping Ref.'!$K$2:$K$538),"")</f>
        <v>Construction &amp; Estates</v>
      </c>
      <c r="Y707" s="77" t="str" cm="1">
        <f t="array" ref="Y707">_xlfn.IFS(R707&gt;2000000,"For Publication",R707&gt;100000,"PID",R707&gt;30000,"RFQ",TRUE,"Transactional")</f>
        <v>Transactional</v>
      </c>
      <c r="Z707" s="24" t="s">
        <v>101</v>
      </c>
      <c r="AA707" s="32">
        <v>6</v>
      </c>
      <c r="AB707" s="24">
        <v>6</v>
      </c>
      <c r="AC707" s="25">
        <v>43942</v>
      </c>
      <c r="AD707" s="24" t="s">
        <v>661</v>
      </c>
      <c r="AE707" s="24"/>
      <c r="AF707" s="24"/>
      <c r="AG707" s="24"/>
      <c r="AH707" s="24" t="s">
        <v>60</v>
      </c>
      <c r="AI707" s="24"/>
      <c r="AJ707" s="24" t="s">
        <v>60</v>
      </c>
      <c r="AK707" s="24"/>
      <c r="AL707" s="24"/>
      <c r="AM707" s="24"/>
      <c r="AN707" s="24"/>
      <c r="AO707" s="24">
        <v>0</v>
      </c>
      <c r="AP707" s="24" t="s">
        <v>60</v>
      </c>
      <c r="AQ707" s="24"/>
      <c r="AR707" s="24"/>
      <c r="AS707" s="89">
        <f t="shared" si="137"/>
        <v>11</v>
      </c>
      <c r="AT707" s="24" t="s">
        <v>2788</v>
      </c>
    </row>
    <row r="708" spans="1:46" x14ac:dyDescent="0.5">
      <c r="A708" s="24">
        <v>782</v>
      </c>
      <c r="B708" s="24" t="s">
        <v>506</v>
      </c>
      <c r="C708" s="24"/>
      <c r="D708" s="24" t="s">
        <v>2946</v>
      </c>
      <c r="E708" s="24" t="s">
        <v>2947</v>
      </c>
      <c r="F708" s="77" t="str">
        <f t="shared" si="138"/>
        <v>NORTHFIELDS COMMUNITY LIBRARY</v>
      </c>
      <c r="G708" s="24" t="s">
        <v>2948</v>
      </c>
      <c r="H708" s="24" t="s">
        <v>1879</v>
      </c>
      <c r="I708" s="24" t="s">
        <v>1879</v>
      </c>
      <c r="J708" s="24" t="s">
        <v>321</v>
      </c>
      <c r="K708" s="24" t="s">
        <v>1880</v>
      </c>
      <c r="L708" s="25">
        <v>43922</v>
      </c>
      <c r="M708" s="25">
        <v>45748</v>
      </c>
      <c r="N708" s="81">
        <f t="shared" si="134"/>
        <v>46478</v>
      </c>
      <c r="O708" s="77" t="str">
        <f t="shared" ca="1" si="135"/>
        <v>Live</v>
      </c>
      <c r="P708" s="77" t="str" cm="1">
        <f t="array" aca="1" ref="P708" ca="1">_xlfn.IFS((N708-TODAY())&gt;=547,"06 Expires over 18 months",(N708-TODAY())&gt;=365,"05 Expires in 18 months",(N708-TODAY())&gt;=183,"04 Expires in 12 months",(N708-TODAY())&gt;=92,"03 Expires in 6 months",(N708-TODAY())&gt;=31,"02 Expires in 3 months",(N708-TODAY())&gt;=0,"01 Expires in 30 days",(N708-TODAY())&gt;=-31,"01 Expired last 30 days",(N708-TODAY())&gt;=-92,"02 Expired last 3 months",(N708-TODAY())&gt;=-183,"03 Expired last 6 months",(N708-TODAY())&gt;=-365,"04 Expired last 12 months",(N708-TODAY())&gt;=-547,"05 Expired last 18 months",TRUE,"06 Expired over 18 months")</f>
        <v>04 Expires in 12 months</v>
      </c>
      <c r="Q708" s="65">
        <v>60000</v>
      </c>
      <c r="R708" s="84">
        <f t="shared" si="136"/>
        <v>420000</v>
      </c>
      <c r="S708" s="77" t="str" cm="1">
        <f t="array" ref="S708">_xlfn.IFS(R708&gt;5000000,"Gold",R708&gt;=500000,"Silver",R708&gt;30000,"Bronze",TRUE,"Transactional")</f>
        <v>Bronze</v>
      </c>
      <c r="T708" s="24" t="s">
        <v>122</v>
      </c>
      <c r="U708" s="101" t="s">
        <v>455</v>
      </c>
      <c r="V708" s="101" t="s">
        <v>822</v>
      </c>
      <c r="W708" s="77" t="str">
        <f t="shared" si="139"/>
        <v>Yes</v>
      </c>
      <c r="X708" s="77" t="str">
        <f>IFERROR(_xlfn.XLOOKUP(J708&amp;"||"&amp;K708,'Mapping Ref.'!$J$2:$J$538,'Mapping Ref.'!$K$2:$K$538),"")</f>
        <v>Corporate</v>
      </c>
      <c r="Y708" s="77" t="str" cm="1">
        <f t="array" ref="Y708">_xlfn.IFS(R708&gt;2000000,"For Publication",R708&gt;100000,"PID",R708&gt;30000,"RFQ",TRUE,"Transactional")</f>
        <v>PID</v>
      </c>
      <c r="Z708" s="24" t="s">
        <v>1244</v>
      </c>
      <c r="AA708" s="32">
        <v>36</v>
      </c>
      <c r="AB708" s="24">
        <v>24</v>
      </c>
      <c r="AC708" s="25">
        <v>43943</v>
      </c>
      <c r="AD708" s="24" t="s">
        <v>102</v>
      </c>
      <c r="AE708" s="24">
        <v>0</v>
      </c>
      <c r="AF708" s="24" t="s">
        <v>59</v>
      </c>
      <c r="AG708" s="24"/>
      <c r="AH708" s="24" t="s">
        <v>59</v>
      </c>
      <c r="AI708" s="24"/>
      <c r="AJ708" s="24" t="s">
        <v>59</v>
      </c>
      <c r="AK708" s="24"/>
      <c r="AL708" s="24"/>
      <c r="AM708" s="24"/>
      <c r="AN708" s="24"/>
      <c r="AO708" s="24">
        <v>0</v>
      </c>
      <c r="AP708" s="24" t="s">
        <v>60</v>
      </c>
      <c r="AQ708" s="24"/>
      <c r="AR708" s="24"/>
      <c r="AS708" s="89">
        <f t="shared" si="137"/>
        <v>84</v>
      </c>
      <c r="AT708" s="24" t="s">
        <v>2949</v>
      </c>
    </row>
    <row r="709" spans="1:46" x14ac:dyDescent="0.5">
      <c r="A709" s="24">
        <v>783</v>
      </c>
      <c r="B709" s="24" t="s">
        <v>506</v>
      </c>
      <c r="C709" s="24"/>
      <c r="D709" s="24" t="s">
        <v>2950</v>
      </c>
      <c r="E709" s="24" t="s">
        <v>2951</v>
      </c>
      <c r="F709" s="77" t="str">
        <f t="shared" si="138"/>
        <v>PERIVALE COMMUNITY HIVE</v>
      </c>
      <c r="G709" s="24" t="s">
        <v>2952</v>
      </c>
      <c r="H709" s="24" t="s">
        <v>1879</v>
      </c>
      <c r="I709" s="24" t="s">
        <v>1879</v>
      </c>
      <c r="J709" s="24" t="s">
        <v>321</v>
      </c>
      <c r="K709" s="24" t="s">
        <v>1880</v>
      </c>
      <c r="L709" s="25">
        <v>43922</v>
      </c>
      <c r="M709" s="25">
        <v>45748</v>
      </c>
      <c r="N709" s="81">
        <f t="shared" si="134"/>
        <v>46478</v>
      </c>
      <c r="O709" s="77" t="str">
        <f t="shared" ca="1" si="135"/>
        <v>Live</v>
      </c>
      <c r="P709" s="77" t="str" cm="1">
        <f t="array" aca="1" ref="P709" ca="1">_xlfn.IFS((N709-TODAY())&gt;=547,"06 Expires over 18 months",(N709-TODAY())&gt;=365,"05 Expires in 18 months",(N709-TODAY())&gt;=183,"04 Expires in 12 months",(N709-TODAY())&gt;=92,"03 Expires in 6 months",(N709-TODAY())&gt;=31,"02 Expires in 3 months",(N709-TODAY())&gt;=0,"01 Expires in 30 days",(N709-TODAY())&gt;=-31,"01 Expired last 30 days",(N709-TODAY())&gt;=-92,"02 Expired last 3 months",(N709-TODAY())&gt;=-183,"03 Expired last 6 months",(N709-TODAY())&gt;=-365,"04 Expired last 12 months",(N709-TODAY())&gt;=-547,"05 Expired last 18 months",TRUE,"06 Expired over 18 months")</f>
        <v>04 Expires in 12 months</v>
      </c>
      <c r="Q709" s="65">
        <v>60000</v>
      </c>
      <c r="R709" s="84">
        <f t="shared" si="136"/>
        <v>420000</v>
      </c>
      <c r="S709" s="77" t="str" cm="1">
        <f t="array" ref="S709">_xlfn.IFS(R709&gt;5000000,"Gold",R709&gt;=500000,"Silver",R709&gt;30000,"Bronze",TRUE,"Transactional")</f>
        <v>Bronze</v>
      </c>
      <c r="T709" s="24" t="s">
        <v>54</v>
      </c>
      <c r="U709" s="101" t="s">
        <v>455</v>
      </c>
      <c r="V709" s="101" t="s">
        <v>822</v>
      </c>
      <c r="W709" s="77" t="str">
        <f t="shared" si="139"/>
        <v>Yes</v>
      </c>
      <c r="X709" s="77" t="str">
        <f>IFERROR(_xlfn.XLOOKUP(J709&amp;"||"&amp;K709,'Mapping Ref.'!$J$2:$J$538,'Mapping Ref.'!$K$2:$K$538),"")</f>
        <v>Corporate</v>
      </c>
      <c r="Y709" s="77" t="str" cm="1">
        <f t="array" ref="Y709">_xlfn.IFS(R709&gt;2000000,"For Publication",R709&gt;100000,"PID",R709&gt;30000,"RFQ",TRUE,"Transactional")</f>
        <v>PID</v>
      </c>
      <c r="Z709" s="24" t="s">
        <v>1244</v>
      </c>
      <c r="AA709" s="32">
        <v>36</v>
      </c>
      <c r="AB709" s="24">
        <v>24</v>
      </c>
      <c r="AC709" s="25">
        <v>43943</v>
      </c>
      <c r="AD709" s="24" t="s">
        <v>102</v>
      </c>
      <c r="AE709" s="24">
        <v>0</v>
      </c>
      <c r="AF709" s="24" t="s">
        <v>59</v>
      </c>
      <c r="AG709" s="24"/>
      <c r="AH709" s="24" t="s">
        <v>59</v>
      </c>
      <c r="AI709" s="24"/>
      <c r="AJ709" s="24" t="s">
        <v>59</v>
      </c>
      <c r="AK709" s="24" t="s">
        <v>2953</v>
      </c>
      <c r="AL709" s="24"/>
      <c r="AM709" s="24"/>
      <c r="AN709" s="24"/>
      <c r="AO709" s="24">
        <v>0</v>
      </c>
      <c r="AP709" s="24" t="s">
        <v>60</v>
      </c>
      <c r="AQ709" s="24"/>
      <c r="AR709" s="24"/>
      <c r="AS709" s="89">
        <f t="shared" si="137"/>
        <v>84</v>
      </c>
      <c r="AT709" s="24" t="s">
        <v>2954</v>
      </c>
    </row>
    <row r="710" spans="1:46" x14ac:dyDescent="0.5">
      <c r="A710" s="24">
        <v>784</v>
      </c>
      <c r="B710" s="24"/>
      <c r="C710" s="24"/>
      <c r="D710" s="24" t="s">
        <v>2955</v>
      </c>
      <c r="E710" s="24" t="s">
        <v>2956</v>
      </c>
      <c r="F710" s="77" t="str">
        <f t="shared" si="138"/>
        <v>CARTER JONAS SERVICE COMPANY</v>
      </c>
      <c r="G710" s="24" t="s">
        <v>2957</v>
      </c>
      <c r="H710" s="24" t="s">
        <v>972</v>
      </c>
      <c r="I710" s="24" t="s">
        <v>972</v>
      </c>
      <c r="J710" s="24" t="s">
        <v>107</v>
      </c>
      <c r="K710" s="24" t="s">
        <v>2014</v>
      </c>
      <c r="L710" s="25">
        <v>43922</v>
      </c>
      <c r="M710" s="25">
        <v>44286</v>
      </c>
      <c r="N710" s="81">
        <f t="shared" si="134"/>
        <v>44286</v>
      </c>
      <c r="O710" s="77" t="str">
        <f t="shared" ca="1" si="135"/>
        <v>Expired</v>
      </c>
      <c r="P710" s="77" t="str" cm="1">
        <f t="array" aca="1" ref="P710" ca="1">_xlfn.IFS((N710-TODAY())&gt;=547,"06 Expires over 18 months",(N710-TODAY())&gt;=365,"05 Expires in 18 months",(N710-TODAY())&gt;=183,"04 Expires in 12 months",(N710-TODAY())&gt;=92,"03 Expires in 6 months",(N710-TODAY())&gt;=31,"02 Expires in 3 months",(N710-TODAY())&gt;=0,"01 Expires in 30 days",(N710-TODAY())&gt;=-31,"01 Expired last 30 days",(N710-TODAY())&gt;=-92,"02 Expired last 3 months",(N710-TODAY())&gt;=-183,"03 Expired last 6 months",(N710-TODAY())&gt;=-365,"04 Expired last 12 months",(N710-TODAY())&gt;=-547,"05 Expired last 18 months",TRUE,"06 Expired over 18 months")</f>
        <v>06 Expired over 18 months</v>
      </c>
      <c r="Q710" s="65">
        <v>70143.070000000007</v>
      </c>
      <c r="R710" s="84">
        <f t="shared" si="136"/>
        <v>70143.070000000007</v>
      </c>
      <c r="S710" s="77" t="str" cm="1">
        <f t="array" ref="S710">_xlfn.IFS(R710&gt;5000000,"Gold",R710&gt;=500000,"Silver",R710&gt;30000,"Bronze",TRUE,"Transactional")</f>
        <v>Bronze</v>
      </c>
      <c r="T710" s="24" t="s">
        <v>122</v>
      </c>
      <c r="U710" s="101" t="s">
        <v>116</v>
      </c>
      <c r="V710" s="101" t="s">
        <v>70</v>
      </c>
      <c r="W710" s="77" t="str">
        <f t="shared" si="139"/>
        <v>No</v>
      </c>
      <c r="X710" s="77" t="str">
        <f>IFERROR(_xlfn.XLOOKUP(J710&amp;"||"&amp;K710,'Mapping Ref.'!$J$2:$J$538,'Mapping Ref.'!$K$2:$K$538),"")</f>
        <v>Construction &amp; Estates</v>
      </c>
      <c r="Y710" s="77" t="str" cm="1">
        <f t="array" ref="Y710">_xlfn.IFS(R710&gt;2000000,"For Publication",R710&gt;100000,"PID",R710&gt;30000,"RFQ",TRUE,"Transactional")</f>
        <v>RFQ</v>
      </c>
      <c r="Z710" s="24" t="s">
        <v>86</v>
      </c>
      <c r="AA710" s="32">
        <v>12</v>
      </c>
      <c r="AB710" s="24">
        <v>0</v>
      </c>
      <c r="AC710" s="25">
        <v>43943</v>
      </c>
      <c r="AD710" s="24" t="s">
        <v>58</v>
      </c>
      <c r="AE710" s="24">
        <v>2751</v>
      </c>
      <c r="AF710" s="24"/>
      <c r="AG710" s="24"/>
      <c r="AH710" s="24" t="s">
        <v>60</v>
      </c>
      <c r="AI710" s="24"/>
      <c r="AJ710" s="24" t="s">
        <v>60</v>
      </c>
      <c r="AK710" s="24" t="s">
        <v>2958</v>
      </c>
      <c r="AL710" s="24"/>
      <c r="AM710" s="24"/>
      <c r="AN710" s="24"/>
      <c r="AO710" s="24">
        <v>0</v>
      </c>
      <c r="AP710" s="24" t="s">
        <v>60</v>
      </c>
      <c r="AQ710" s="24"/>
      <c r="AR710" s="24"/>
      <c r="AS710" s="89">
        <f t="shared" si="137"/>
        <v>11</v>
      </c>
      <c r="AT710" s="24" t="s">
        <v>2959</v>
      </c>
    </row>
    <row r="711" spans="1:46" x14ac:dyDescent="0.5">
      <c r="A711" s="24">
        <v>785</v>
      </c>
      <c r="B711" s="24"/>
      <c r="C711" s="24" t="s">
        <v>77</v>
      </c>
      <c r="D711" s="24" t="s">
        <v>2960</v>
      </c>
      <c r="E711" s="24" t="s">
        <v>2961</v>
      </c>
      <c r="F711" s="77" t="str">
        <f t="shared" si="138"/>
        <v>CHELMSFORD SAFETY SUPPLIES LTD</v>
      </c>
      <c r="G711" s="24" t="s">
        <v>2960</v>
      </c>
      <c r="H711" s="24" t="s">
        <v>1504</v>
      </c>
      <c r="I711" s="24" t="s">
        <v>1504</v>
      </c>
      <c r="J711" s="24" t="s">
        <v>2962</v>
      </c>
      <c r="K711" s="24" t="s">
        <v>137</v>
      </c>
      <c r="L711" s="25">
        <v>43946</v>
      </c>
      <c r="M711" s="25">
        <v>45772</v>
      </c>
      <c r="N711" s="81">
        <f t="shared" si="134"/>
        <v>45772</v>
      </c>
      <c r="O711" s="77" t="str">
        <f t="shared" ca="1" si="135"/>
        <v>Expired</v>
      </c>
      <c r="P711" s="77" t="str" cm="1">
        <f t="array" aca="1" ref="P711" ca="1">_xlfn.IFS((N711-TODAY())&gt;=547,"06 Expires over 18 months",(N711-TODAY())&gt;=365,"05 Expires in 18 months",(N711-TODAY())&gt;=183,"04 Expires in 12 months",(N711-TODAY())&gt;=92,"03 Expires in 6 months",(N711-TODAY())&gt;=31,"02 Expires in 3 months",(N711-TODAY())&gt;=0,"01 Expires in 30 days",(N711-TODAY())&gt;=-31,"01 Expired last 30 days",(N711-TODAY())&gt;=-92,"02 Expired last 3 months",(N711-TODAY())&gt;=-183,"03 Expired last 6 months",(N711-TODAY())&gt;=-365,"04 Expired last 12 months",(N711-TODAY())&gt;=-547,"05 Expired last 18 months",TRUE,"06 Expired over 18 months")</f>
        <v>05 Expired last 18 months</v>
      </c>
      <c r="Q711" s="65">
        <v>500000</v>
      </c>
      <c r="R711" s="84">
        <f t="shared" si="136"/>
        <v>2500000</v>
      </c>
      <c r="S711" s="77" t="str" cm="1">
        <f t="array" ref="S711">_xlfn.IFS(R711&gt;5000000,"Gold",R711&gt;=500000,"Silver",R711&gt;30000,"Bronze",TRUE,"Transactional")</f>
        <v>Silver</v>
      </c>
      <c r="T711" s="24" t="s">
        <v>54</v>
      </c>
      <c r="U711" s="101" t="s">
        <v>69</v>
      </c>
      <c r="V711" s="101" t="s">
        <v>394</v>
      </c>
      <c r="W711" s="77" t="str">
        <f t="shared" si="139"/>
        <v>No</v>
      </c>
      <c r="X711" s="77" t="str">
        <f>IFERROR(_xlfn.XLOOKUP(J711&amp;"||"&amp;K711,'Mapping Ref.'!$J$2:$J$538,'Mapping Ref.'!$K$2:$K$538),"")</f>
        <v>Construction &amp; Estates</v>
      </c>
      <c r="Y711" s="77" t="str" cm="1">
        <f t="array" ref="Y711">_xlfn.IFS(R711&gt;2000000,"For Publication",R711&gt;100000,"PID",R711&gt;30000,"RFQ",TRUE,"Transactional")</f>
        <v>For Publication</v>
      </c>
      <c r="Z711" s="24" t="s">
        <v>71</v>
      </c>
      <c r="AA711" s="32">
        <v>60</v>
      </c>
      <c r="AB711" s="24">
        <v>0</v>
      </c>
      <c r="AC711" s="25">
        <v>43946</v>
      </c>
      <c r="AD711" s="24" t="s">
        <v>102</v>
      </c>
      <c r="AE711" s="24"/>
      <c r="AF711" s="24"/>
      <c r="AG711" s="24"/>
      <c r="AH711" s="24" t="s">
        <v>60</v>
      </c>
      <c r="AI711" s="24"/>
      <c r="AJ711" s="24" t="s">
        <v>60</v>
      </c>
      <c r="AK711" s="24"/>
      <c r="AL711" s="24"/>
      <c r="AM711" s="24"/>
      <c r="AN711" s="24"/>
      <c r="AO711" s="24">
        <v>0</v>
      </c>
      <c r="AP711" s="24" t="s">
        <v>59</v>
      </c>
      <c r="AQ711" s="24" t="s">
        <v>2963</v>
      </c>
      <c r="AR711" s="24" t="s">
        <v>2964</v>
      </c>
      <c r="AS711" s="89">
        <f t="shared" si="137"/>
        <v>60</v>
      </c>
      <c r="AT711" s="24" t="s">
        <v>2965</v>
      </c>
    </row>
    <row r="712" spans="1:46" x14ac:dyDescent="0.5">
      <c r="A712" s="24">
        <v>786</v>
      </c>
      <c r="B712" s="24"/>
      <c r="C712" s="24" t="s">
        <v>77</v>
      </c>
      <c r="D712" s="24" t="s">
        <v>2966</v>
      </c>
      <c r="E712" s="24" t="s">
        <v>2967</v>
      </c>
      <c r="F712" s="77" t="str">
        <f t="shared" si="138"/>
        <v>TRAFALGAR CLEANING EQUIPMENT LIMITED</v>
      </c>
      <c r="G712" s="24" t="s">
        <v>2968</v>
      </c>
      <c r="H712" s="24" t="s">
        <v>1504</v>
      </c>
      <c r="I712" s="24" t="s">
        <v>1504</v>
      </c>
      <c r="J712" s="24" t="s">
        <v>107</v>
      </c>
      <c r="K712" s="24" t="s">
        <v>137</v>
      </c>
      <c r="L712" s="25">
        <v>43946</v>
      </c>
      <c r="M712" s="25">
        <v>44676</v>
      </c>
      <c r="N712" s="81">
        <f t="shared" si="134"/>
        <v>44676</v>
      </c>
      <c r="O712" s="77" t="str">
        <f t="shared" ca="1" si="135"/>
        <v>Expired</v>
      </c>
      <c r="P712" s="77" t="str" cm="1">
        <f t="array" aca="1" ref="P712" ca="1">_xlfn.IFS((N712-TODAY())&gt;=547,"06 Expires over 18 months",(N712-TODAY())&gt;=365,"05 Expires in 18 months",(N712-TODAY())&gt;=183,"04 Expires in 12 months",(N712-TODAY())&gt;=92,"03 Expires in 6 months",(N712-TODAY())&gt;=31,"02 Expires in 3 months",(N712-TODAY())&gt;=0,"01 Expires in 30 days",(N712-TODAY())&gt;=-31,"01 Expired last 30 days",(N712-TODAY())&gt;=-92,"02 Expired last 3 months",(N712-TODAY())&gt;=-183,"03 Expired last 6 months",(N712-TODAY())&gt;=-365,"04 Expired last 12 months",(N712-TODAY())&gt;=-547,"05 Expired last 18 months",TRUE,"06 Expired over 18 months")</f>
        <v>06 Expired over 18 months</v>
      </c>
      <c r="Q712" s="65">
        <v>180000</v>
      </c>
      <c r="R712" s="84">
        <f t="shared" si="136"/>
        <v>360000</v>
      </c>
      <c r="S712" s="77" t="str" cm="1">
        <f t="array" ref="S712">_xlfn.IFS(R712&gt;5000000,"Gold",R712&gt;=500000,"Silver",R712&gt;30000,"Bronze",TRUE,"Transactional")</f>
        <v>Bronze</v>
      </c>
      <c r="T712" s="24" t="s">
        <v>54</v>
      </c>
      <c r="U712" s="101" t="s">
        <v>208</v>
      </c>
      <c r="V712" s="101" t="s">
        <v>209</v>
      </c>
      <c r="W712" s="77" t="str">
        <f t="shared" si="139"/>
        <v>No</v>
      </c>
      <c r="X712" s="77" t="str">
        <f>IFERROR(_xlfn.XLOOKUP(J712&amp;"||"&amp;K712,'Mapping Ref.'!$J$2:$J$538,'Mapping Ref.'!$K$2:$K$538),"")</f>
        <v>Construction &amp; Estates</v>
      </c>
      <c r="Y712" s="77" t="str" cm="1">
        <f t="array" ref="Y712">_xlfn.IFS(R712&gt;2000000,"For Publication",R712&gt;100000,"PID",R712&gt;30000,"RFQ",TRUE,"Transactional")</f>
        <v>PID</v>
      </c>
      <c r="Z712" s="24" t="s">
        <v>86</v>
      </c>
      <c r="AA712" s="32">
        <v>24</v>
      </c>
      <c r="AB712" s="24">
        <v>0</v>
      </c>
      <c r="AC712" s="25">
        <v>43946</v>
      </c>
      <c r="AD712" s="24" t="s">
        <v>102</v>
      </c>
      <c r="AE712" s="24"/>
      <c r="AF712" s="24"/>
      <c r="AG712" s="24"/>
      <c r="AH712" s="24" t="s">
        <v>60</v>
      </c>
      <c r="AI712" s="24"/>
      <c r="AJ712" s="24" t="s">
        <v>60</v>
      </c>
      <c r="AK712" s="24"/>
      <c r="AL712" s="24"/>
      <c r="AM712" s="24"/>
      <c r="AN712" s="24"/>
      <c r="AO712" s="24">
        <v>0</v>
      </c>
      <c r="AP712" s="24" t="s">
        <v>60</v>
      </c>
      <c r="AQ712" s="24"/>
      <c r="AR712" s="24"/>
      <c r="AS712" s="89">
        <f t="shared" si="137"/>
        <v>24</v>
      </c>
      <c r="AT712" s="24" t="s">
        <v>2969</v>
      </c>
    </row>
    <row r="713" spans="1:46" x14ac:dyDescent="0.5">
      <c r="A713" s="24">
        <v>787</v>
      </c>
      <c r="B713" s="24"/>
      <c r="C713" s="24"/>
      <c r="D713" s="24" t="s">
        <v>2970</v>
      </c>
      <c r="E713" s="24" t="s">
        <v>2971</v>
      </c>
      <c r="F713" s="77" t="str">
        <f t="shared" si="138"/>
        <v>SIBCAS LTD</v>
      </c>
      <c r="G713" s="24" t="s">
        <v>2972</v>
      </c>
      <c r="H713" s="24" t="s">
        <v>335</v>
      </c>
      <c r="I713" s="24" t="s">
        <v>1941</v>
      </c>
      <c r="J713" s="24" t="s">
        <v>107</v>
      </c>
      <c r="K713" s="24" t="s">
        <v>2061</v>
      </c>
      <c r="L713" s="25">
        <v>43952</v>
      </c>
      <c r="M713" s="25">
        <v>44681</v>
      </c>
      <c r="N713" s="81">
        <f t="shared" si="134"/>
        <v>44681</v>
      </c>
      <c r="O713" s="77" t="str">
        <f t="shared" ca="1" si="135"/>
        <v>Expired</v>
      </c>
      <c r="P713" s="77" t="str" cm="1">
        <f t="array" aca="1" ref="P713" ca="1">_xlfn.IFS((N713-TODAY())&gt;=547,"06 Expires over 18 months",(N713-TODAY())&gt;=365,"05 Expires in 18 months",(N713-TODAY())&gt;=183,"04 Expires in 12 months",(N713-TODAY())&gt;=92,"03 Expires in 6 months",(N713-TODAY())&gt;=31,"02 Expires in 3 months",(N713-TODAY())&gt;=0,"01 Expires in 30 days",(N713-TODAY())&gt;=-31,"01 Expired last 30 days",(N713-TODAY())&gt;=-92,"02 Expired last 3 months",(N713-TODAY())&gt;=-183,"03 Expired last 6 months",(N713-TODAY())&gt;=-365,"04 Expired last 12 months",(N713-TODAY())&gt;=-547,"05 Expired last 18 months",TRUE,"06 Expired over 18 months")</f>
        <v>06 Expired over 18 months</v>
      </c>
      <c r="Q713" s="65">
        <v>61000</v>
      </c>
      <c r="R713" s="84">
        <f t="shared" si="136"/>
        <v>116916.66666666667</v>
      </c>
      <c r="S713" s="77" t="str" cm="1">
        <f t="array" ref="S713">_xlfn.IFS(R713&gt;5000000,"Gold",R713&gt;=500000,"Silver",R713&gt;30000,"Bronze",TRUE,"Transactional")</f>
        <v>Bronze</v>
      </c>
      <c r="T713" s="24" t="s">
        <v>122</v>
      </c>
      <c r="U713" s="101" t="s">
        <v>237</v>
      </c>
      <c r="V713" s="101" t="s">
        <v>238</v>
      </c>
      <c r="W713" s="77" t="str">
        <f t="shared" si="139"/>
        <v>No</v>
      </c>
      <c r="X713" s="77" t="str">
        <f>IFERROR(_xlfn.XLOOKUP(J713&amp;"||"&amp;K713,'Mapping Ref.'!$J$2:$J$538,'Mapping Ref.'!$K$2:$K$538),"")</f>
        <v>Construction &amp; Estates</v>
      </c>
      <c r="Y713" s="77" t="str" cm="1">
        <f t="array" ref="Y713">_xlfn.IFS(R713&gt;2000000,"For Publication",R713&gt;100000,"PID",R713&gt;30000,"RFQ",TRUE,"Transactional")</f>
        <v>PID</v>
      </c>
      <c r="Z713" s="24" t="s">
        <v>101</v>
      </c>
      <c r="AA713" s="32">
        <v>24</v>
      </c>
      <c r="AB713" s="24">
        <v>0</v>
      </c>
      <c r="AC713" s="25">
        <v>43947</v>
      </c>
      <c r="AD713" s="24" t="s">
        <v>58</v>
      </c>
      <c r="AE713" s="24"/>
      <c r="AF713" s="24"/>
      <c r="AG713" s="24"/>
      <c r="AH713" s="24" t="s">
        <v>60</v>
      </c>
      <c r="AI713" s="24"/>
      <c r="AJ713" s="24" t="s">
        <v>60</v>
      </c>
      <c r="AK713" s="24"/>
      <c r="AL713" s="24"/>
      <c r="AM713" s="24"/>
      <c r="AN713" s="24"/>
      <c r="AO713" s="24">
        <v>0</v>
      </c>
      <c r="AP713" s="24" t="s">
        <v>60</v>
      </c>
      <c r="AQ713" s="24"/>
      <c r="AR713" s="24"/>
      <c r="AS713" s="89">
        <f t="shared" si="137"/>
        <v>23</v>
      </c>
      <c r="AT713" s="24" t="s">
        <v>2973</v>
      </c>
    </row>
    <row r="714" spans="1:46" x14ac:dyDescent="0.5">
      <c r="A714" s="24">
        <v>788</v>
      </c>
      <c r="B714" s="24"/>
      <c r="C714" s="24" t="s">
        <v>77</v>
      </c>
      <c r="D714" s="24" t="s">
        <v>2974</v>
      </c>
      <c r="E714" s="24" t="s">
        <v>2975</v>
      </c>
      <c r="F714" s="77" t="str">
        <f t="shared" si="138"/>
        <v>TRISCAN SYSTEMS LIMITED</v>
      </c>
      <c r="G714" s="24" t="s">
        <v>2974</v>
      </c>
      <c r="H714" s="24" t="s">
        <v>1504</v>
      </c>
      <c r="I714" s="24" t="s">
        <v>1504</v>
      </c>
      <c r="J714" s="24" t="s">
        <v>2962</v>
      </c>
      <c r="K714" s="24" t="s">
        <v>137</v>
      </c>
      <c r="L714" s="25">
        <v>43948</v>
      </c>
      <c r="M714" s="25">
        <v>45775</v>
      </c>
      <c r="N714" s="81">
        <f t="shared" si="134"/>
        <v>45775</v>
      </c>
      <c r="O714" s="77" t="str">
        <f t="shared" ca="1" si="135"/>
        <v>Expired</v>
      </c>
      <c r="P714" s="77" t="str" cm="1">
        <f t="array" aca="1" ref="P714" ca="1">_xlfn.IFS((N714-TODAY())&gt;=547,"06 Expires over 18 months",(N714-TODAY())&gt;=365,"05 Expires in 18 months",(N714-TODAY())&gt;=183,"04 Expires in 12 months",(N714-TODAY())&gt;=92,"03 Expires in 6 months",(N714-TODAY())&gt;=31,"02 Expires in 3 months",(N714-TODAY())&gt;=0,"01 Expires in 30 days",(N714-TODAY())&gt;=-31,"01 Expired last 30 days",(N714-TODAY())&gt;=-92,"02 Expired last 3 months",(N714-TODAY())&gt;=-183,"03 Expired last 6 months",(N714-TODAY())&gt;=-365,"04 Expired last 12 months",(N714-TODAY())&gt;=-547,"05 Expired last 18 months",TRUE,"06 Expired over 18 months")</f>
        <v>05 Expired last 18 months</v>
      </c>
      <c r="Q714" s="65">
        <v>50000</v>
      </c>
      <c r="R714" s="84">
        <f t="shared" si="136"/>
        <v>250000</v>
      </c>
      <c r="S714" s="77" t="str" cm="1">
        <f t="array" ref="S714">_xlfn.IFS(R714&gt;5000000,"Gold",R714&gt;=500000,"Silver",R714&gt;30000,"Bronze",TRUE,"Transactional")</f>
        <v>Bronze</v>
      </c>
      <c r="T714" s="24" t="s">
        <v>54</v>
      </c>
      <c r="U714" s="101" t="s">
        <v>116</v>
      </c>
      <c r="V714" s="101" t="s">
        <v>569</v>
      </c>
      <c r="W714" s="77" t="str">
        <f t="shared" si="139"/>
        <v>No</v>
      </c>
      <c r="X714" s="77" t="str">
        <f>IFERROR(_xlfn.XLOOKUP(J714&amp;"||"&amp;K714,'Mapping Ref.'!$J$2:$J$538,'Mapping Ref.'!$K$2:$K$538),"")</f>
        <v>Construction &amp; Estates</v>
      </c>
      <c r="Y714" s="77" t="str" cm="1">
        <f t="array" ref="Y714">_xlfn.IFS(R714&gt;2000000,"For Publication",R714&gt;100000,"PID",R714&gt;30000,"RFQ",TRUE,"Transactional")</f>
        <v>PID</v>
      </c>
      <c r="Z714" s="24" t="s">
        <v>86</v>
      </c>
      <c r="AA714" s="32">
        <v>60</v>
      </c>
      <c r="AB714" s="24">
        <v>0</v>
      </c>
      <c r="AC714" s="25">
        <v>43948</v>
      </c>
      <c r="AD714" s="24" t="s">
        <v>102</v>
      </c>
      <c r="AE714" s="24"/>
      <c r="AF714" s="24"/>
      <c r="AG714" s="24"/>
      <c r="AH714" s="24" t="s">
        <v>60</v>
      </c>
      <c r="AI714" s="24"/>
      <c r="AJ714" s="24" t="s">
        <v>60</v>
      </c>
      <c r="AK714" s="24"/>
      <c r="AL714" s="24"/>
      <c r="AM714" s="24"/>
      <c r="AN714" s="24"/>
      <c r="AO714" s="24">
        <v>0</v>
      </c>
      <c r="AP714" s="24" t="s">
        <v>60</v>
      </c>
      <c r="AQ714" s="24" t="s">
        <v>2976</v>
      </c>
      <c r="AR714" s="24" t="s">
        <v>2977</v>
      </c>
      <c r="AS714" s="89">
        <f t="shared" si="137"/>
        <v>60</v>
      </c>
      <c r="AT714" s="24" t="s">
        <v>2978</v>
      </c>
    </row>
    <row r="715" spans="1:46" x14ac:dyDescent="0.5">
      <c r="A715" s="24">
        <v>789</v>
      </c>
      <c r="B715" s="24"/>
      <c r="C715" s="24" t="s">
        <v>77</v>
      </c>
      <c r="D715" s="24" t="s">
        <v>2979</v>
      </c>
      <c r="E715" s="24" t="s">
        <v>2980</v>
      </c>
      <c r="F715" s="77" t="str">
        <f t="shared" si="138"/>
        <v>IMPERIAL POLYTHENE PRODUCTS LTD</v>
      </c>
      <c r="G715" s="24" t="s">
        <v>2981</v>
      </c>
      <c r="H715" s="24" t="s">
        <v>1504</v>
      </c>
      <c r="I715" s="24" t="s">
        <v>1504</v>
      </c>
      <c r="J715" s="24" t="s">
        <v>107</v>
      </c>
      <c r="K715" s="24" t="s">
        <v>137</v>
      </c>
      <c r="L715" s="25">
        <v>43948</v>
      </c>
      <c r="M715" s="25">
        <v>45043</v>
      </c>
      <c r="N715" s="81">
        <f t="shared" si="134"/>
        <v>45043</v>
      </c>
      <c r="O715" s="77" t="str">
        <f t="shared" ca="1" si="135"/>
        <v>Expired</v>
      </c>
      <c r="P715" s="77" t="str" cm="1">
        <f t="array" aca="1" ref="P715" ca="1">_xlfn.IFS((N715-TODAY())&gt;=547,"06 Expires over 18 months",(N715-TODAY())&gt;=365,"05 Expires in 18 months",(N715-TODAY())&gt;=183,"04 Expires in 12 months",(N715-TODAY())&gt;=92,"03 Expires in 6 months",(N715-TODAY())&gt;=31,"02 Expires in 3 months",(N715-TODAY())&gt;=0,"01 Expires in 30 days",(N715-TODAY())&gt;=-31,"01 Expired last 30 days",(N715-TODAY())&gt;=-92,"02 Expired last 3 months",(N715-TODAY())&gt;=-183,"03 Expired last 6 months",(N715-TODAY())&gt;=-365,"04 Expired last 12 months",(N715-TODAY())&gt;=-547,"05 Expired last 18 months",TRUE,"06 Expired over 18 months")</f>
        <v>06 Expired over 18 months</v>
      </c>
      <c r="Q715" s="65">
        <v>180000</v>
      </c>
      <c r="R715" s="84">
        <f t="shared" si="136"/>
        <v>540000</v>
      </c>
      <c r="S715" s="77" t="str" cm="1">
        <f t="array" ref="S715">_xlfn.IFS(R715&gt;5000000,"Gold",R715&gt;=500000,"Silver",R715&gt;30000,"Bronze",TRUE,"Transactional")</f>
        <v>Silver</v>
      </c>
      <c r="T715" s="24" t="s">
        <v>122</v>
      </c>
      <c r="U715" s="101" t="s">
        <v>131</v>
      </c>
      <c r="V715" s="101" t="s">
        <v>132</v>
      </c>
      <c r="W715" s="77" t="str">
        <f t="shared" si="139"/>
        <v>No</v>
      </c>
      <c r="X715" s="77" t="str">
        <f>IFERROR(_xlfn.XLOOKUP(J715&amp;"||"&amp;K715,'Mapping Ref.'!$J$2:$J$538,'Mapping Ref.'!$K$2:$K$538),"")</f>
        <v>Construction &amp; Estates</v>
      </c>
      <c r="Y715" s="77" t="str" cm="1">
        <f t="array" ref="Y715">_xlfn.IFS(R715&gt;2000000,"For Publication",R715&gt;100000,"PID",R715&gt;30000,"RFQ",TRUE,"Transactional")</f>
        <v>PID</v>
      </c>
      <c r="Z715" s="24" t="s">
        <v>86</v>
      </c>
      <c r="AA715" s="32">
        <v>36</v>
      </c>
      <c r="AB715" s="24">
        <v>0</v>
      </c>
      <c r="AC715" s="25">
        <v>43948</v>
      </c>
      <c r="AD715" s="24" t="s">
        <v>102</v>
      </c>
      <c r="AE715" s="24"/>
      <c r="AF715" s="24"/>
      <c r="AG715" s="24"/>
      <c r="AH715" s="24" t="s">
        <v>60</v>
      </c>
      <c r="AI715" s="24"/>
      <c r="AJ715" s="24" t="s">
        <v>60</v>
      </c>
      <c r="AK715" s="24"/>
      <c r="AL715" s="24"/>
      <c r="AM715" s="24"/>
      <c r="AN715" s="24"/>
      <c r="AO715" s="24">
        <v>0</v>
      </c>
      <c r="AP715" s="24" t="s">
        <v>60</v>
      </c>
      <c r="AQ715" s="24"/>
      <c r="AR715" s="24"/>
      <c r="AS715" s="89">
        <f t="shared" si="137"/>
        <v>36</v>
      </c>
      <c r="AT715" s="24" t="s">
        <v>2982</v>
      </c>
    </row>
    <row r="716" spans="1:46" x14ac:dyDescent="0.5">
      <c r="A716" s="24">
        <v>790</v>
      </c>
      <c r="B716" s="24"/>
      <c r="C716" s="24" t="s">
        <v>77</v>
      </c>
      <c r="D716" s="24" t="s">
        <v>2983</v>
      </c>
      <c r="E716" s="24" t="s">
        <v>2984</v>
      </c>
      <c r="F716" s="77" t="str">
        <f t="shared" si="138"/>
        <v>G&amp;D HIGGINS MECHANICAL SERVICES LTD</v>
      </c>
      <c r="G716" s="24" t="s">
        <v>855</v>
      </c>
      <c r="H716" s="24" t="s">
        <v>335</v>
      </c>
      <c r="I716" s="24" t="s">
        <v>1941</v>
      </c>
      <c r="J716" s="24" t="s">
        <v>107</v>
      </c>
      <c r="K716" s="24" t="s">
        <v>2061</v>
      </c>
      <c r="L716" s="25">
        <v>43957</v>
      </c>
      <c r="M716" s="25">
        <v>44132</v>
      </c>
      <c r="N716" s="81">
        <f t="shared" si="134"/>
        <v>44132</v>
      </c>
      <c r="O716" s="77" t="str">
        <f t="shared" ca="1" si="135"/>
        <v>Expired</v>
      </c>
      <c r="P716" s="77" t="str" cm="1">
        <f t="array" aca="1" ref="P716" ca="1">_xlfn.IFS((N716-TODAY())&gt;=547,"06 Expires over 18 months",(N716-TODAY())&gt;=365,"05 Expires in 18 months",(N716-TODAY())&gt;=183,"04 Expires in 12 months",(N716-TODAY())&gt;=92,"03 Expires in 6 months",(N716-TODAY())&gt;=31,"02 Expires in 3 months",(N716-TODAY())&gt;=0,"01 Expires in 30 days",(N716-TODAY())&gt;=-31,"01 Expired last 30 days",(N716-TODAY())&gt;=-92,"02 Expired last 3 months",(N716-TODAY())&gt;=-183,"03 Expired last 6 months",(N716-TODAY())&gt;=-365,"04 Expired last 12 months",(N716-TODAY())&gt;=-547,"05 Expired last 18 months",TRUE,"06 Expired over 18 months")</f>
        <v>06 Expired over 18 months</v>
      </c>
      <c r="Q716" s="65">
        <v>1456467.5</v>
      </c>
      <c r="R716" s="84">
        <f t="shared" si="136"/>
        <v>1456467.5</v>
      </c>
      <c r="S716" s="77" t="str" cm="1">
        <f t="array" ref="S716">_xlfn.IFS(R716&gt;5000000,"Gold",R716&gt;=500000,"Silver",R716&gt;30000,"Bronze",TRUE,"Transactional")</f>
        <v>Silver</v>
      </c>
      <c r="T716" s="24" t="s">
        <v>122</v>
      </c>
      <c r="U716" s="101" t="s">
        <v>116</v>
      </c>
      <c r="V716" s="101" t="s">
        <v>70</v>
      </c>
      <c r="W716" s="77" t="str">
        <f t="shared" si="139"/>
        <v>No</v>
      </c>
      <c r="X716" s="77" t="str">
        <f>IFERROR(_xlfn.XLOOKUP(J716&amp;"||"&amp;K716,'Mapping Ref.'!$J$2:$J$538,'Mapping Ref.'!$K$2:$K$538),"")</f>
        <v>Construction &amp; Estates</v>
      </c>
      <c r="Y716" s="77" t="str" cm="1">
        <f t="array" ref="Y716">_xlfn.IFS(R716&gt;2000000,"For Publication",R716&gt;100000,"PID",R716&gt;30000,"RFQ",TRUE,"Transactional")</f>
        <v>PID</v>
      </c>
      <c r="Z716" s="24" t="s">
        <v>57</v>
      </c>
      <c r="AA716" s="32">
        <v>6</v>
      </c>
      <c r="AB716" s="24">
        <v>0</v>
      </c>
      <c r="AC716" s="25">
        <v>43948</v>
      </c>
      <c r="AD716" s="24" t="s">
        <v>58</v>
      </c>
      <c r="AE716" s="24"/>
      <c r="AF716" s="24"/>
      <c r="AG716" s="24"/>
      <c r="AH716" s="24" t="s">
        <v>59</v>
      </c>
      <c r="AI716" s="24"/>
      <c r="AJ716" s="24" t="s">
        <v>60</v>
      </c>
      <c r="AK716" s="24"/>
      <c r="AL716" s="24"/>
      <c r="AM716" s="24"/>
      <c r="AN716" s="24"/>
      <c r="AO716" s="24">
        <v>0</v>
      </c>
      <c r="AP716" s="24" t="s">
        <v>60</v>
      </c>
      <c r="AQ716" s="24"/>
      <c r="AR716" s="24"/>
      <c r="AS716" s="89">
        <f t="shared" si="137"/>
        <v>5</v>
      </c>
      <c r="AT716" s="24" t="s">
        <v>856</v>
      </c>
    </row>
    <row r="717" spans="1:46" x14ac:dyDescent="0.5">
      <c r="A717" s="24">
        <v>791</v>
      </c>
      <c r="B717" s="24" t="s">
        <v>340</v>
      </c>
      <c r="C717" s="24"/>
      <c r="D717" s="24" t="s">
        <v>2985</v>
      </c>
      <c r="E717" s="24" t="s">
        <v>2986</v>
      </c>
      <c r="F717" s="77" t="str">
        <f t="shared" si="138"/>
        <v>Maydencroft Limited</v>
      </c>
      <c r="G717" s="24" t="s">
        <v>2987</v>
      </c>
      <c r="H717" s="24" t="s">
        <v>2988</v>
      </c>
      <c r="I717" s="24" t="s">
        <v>2988</v>
      </c>
      <c r="J717" s="24" t="s">
        <v>107</v>
      </c>
      <c r="K717" s="24" t="s">
        <v>1253</v>
      </c>
      <c r="L717" s="25">
        <v>43983</v>
      </c>
      <c r="M717" s="25">
        <v>45809</v>
      </c>
      <c r="N717" s="81">
        <f t="shared" si="134"/>
        <v>46539</v>
      </c>
      <c r="O717" s="77" t="str">
        <f t="shared" ca="1" si="135"/>
        <v>Live</v>
      </c>
      <c r="P717" s="77" t="str" cm="1">
        <f t="array" aca="1" ref="P717" ca="1">_xlfn.IFS((N717-TODAY())&gt;=547,"06 Expires over 18 months",(N717-TODAY())&gt;=365,"05 Expires in 18 months",(N717-TODAY())&gt;=183,"04 Expires in 12 months",(N717-TODAY())&gt;=92,"03 Expires in 6 months",(N717-TODAY())&gt;=31,"02 Expires in 3 months",(N717-TODAY())&gt;=0,"01 Expires in 30 days",(N717-TODAY())&gt;=-31,"01 Expired last 30 days",(N717-TODAY())&gt;=-92,"02 Expired last 3 months",(N717-TODAY())&gt;=-183,"03 Expired last 6 months",(N717-TODAY())&gt;=-365,"04 Expired last 12 months",(N717-TODAY())&gt;=-547,"05 Expired last 18 months",TRUE,"06 Expired over 18 months")</f>
        <v>04 Expires in 12 months</v>
      </c>
      <c r="Q717" s="65">
        <v>1000000</v>
      </c>
      <c r="R717" s="84">
        <f t="shared" si="136"/>
        <v>7000000</v>
      </c>
      <c r="S717" s="77" t="str" cm="1">
        <f t="array" ref="S717">_xlfn.IFS(R717&gt;5000000,"Gold",R717&gt;=500000,"Silver",R717&gt;30000,"Bronze",TRUE,"Transactional")</f>
        <v>Gold</v>
      </c>
      <c r="T717" s="24" t="s">
        <v>54</v>
      </c>
      <c r="U717" s="101" t="s">
        <v>123</v>
      </c>
      <c r="V717" s="101" t="s">
        <v>124</v>
      </c>
      <c r="W717" s="77" t="str">
        <f t="shared" si="139"/>
        <v>Yes</v>
      </c>
      <c r="X717" s="77" t="str">
        <f>IFERROR(_xlfn.XLOOKUP(J717&amp;"||"&amp;K717,'Mapping Ref.'!$J$2:$J$538,'Mapping Ref.'!$K$2:$K$538),"")</f>
        <v>Construction &amp; Estates</v>
      </c>
      <c r="Y717" s="77" t="str" cm="1">
        <f t="array" ref="Y717">_xlfn.IFS(R717&gt;2000000,"For Publication",R717&gt;100000,"PID",R717&gt;30000,"RFQ",TRUE,"Transactional")</f>
        <v>For Publication</v>
      </c>
      <c r="Z717" s="24" t="s">
        <v>101</v>
      </c>
      <c r="AA717" s="32">
        <v>60</v>
      </c>
      <c r="AB717" s="24">
        <v>24</v>
      </c>
      <c r="AC717" s="25">
        <v>43949</v>
      </c>
      <c r="AD717" s="24" t="s">
        <v>1066</v>
      </c>
      <c r="AE717" s="24">
        <v>45637</v>
      </c>
      <c r="AF717" s="24"/>
      <c r="AG717" s="24"/>
      <c r="AH717" s="24" t="s">
        <v>59</v>
      </c>
      <c r="AI717" s="24"/>
      <c r="AJ717" s="24" t="s">
        <v>60</v>
      </c>
      <c r="AK717" s="24"/>
      <c r="AL717" s="24"/>
      <c r="AM717" s="24"/>
      <c r="AN717" s="24"/>
      <c r="AO717" s="24">
        <v>0</v>
      </c>
      <c r="AP717" s="24" t="s">
        <v>60</v>
      </c>
      <c r="AQ717" s="24"/>
      <c r="AR717" s="24"/>
      <c r="AS717" s="89">
        <f t="shared" si="137"/>
        <v>84</v>
      </c>
      <c r="AT717" s="24"/>
    </row>
    <row r="718" spans="1:46" x14ac:dyDescent="0.5">
      <c r="A718" s="24">
        <v>792</v>
      </c>
      <c r="B718" s="24"/>
      <c r="C718" s="24" t="s">
        <v>77</v>
      </c>
      <c r="D718" s="24" t="s">
        <v>2989</v>
      </c>
      <c r="E718" s="24" t="s">
        <v>2990</v>
      </c>
      <c r="F718" s="77" t="str">
        <f t="shared" si="138"/>
        <v>WEIGHTRON BILANCIAI LTD</v>
      </c>
      <c r="G718" s="24" t="s">
        <v>2991</v>
      </c>
      <c r="H718" s="24" t="s">
        <v>1504</v>
      </c>
      <c r="I718" s="24" t="s">
        <v>1504</v>
      </c>
      <c r="J718" s="24" t="s">
        <v>107</v>
      </c>
      <c r="K718" s="24" t="s">
        <v>137</v>
      </c>
      <c r="L718" s="25">
        <v>43949</v>
      </c>
      <c r="M718" s="25">
        <v>45044</v>
      </c>
      <c r="N718" s="81">
        <f t="shared" si="134"/>
        <v>45044</v>
      </c>
      <c r="O718" s="77" t="str">
        <f t="shared" ca="1" si="135"/>
        <v>Expired</v>
      </c>
      <c r="P718" s="77" t="str" cm="1">
        <f t="array" aca="1" ref="P718" ca="1">_xlfn.IFS((N718-TODAY())&gt;=547,"06 Expires over 18 months",(N718-TODAY())&gt;=365,"05 Expires in 18 months",(N718-TODAY())&gt;=183,"04 Expires in 12 months",(N718-TODAY())&gt;=92,"03 Expires in 6 months",(N718-TODAY())&gt;=31,"02 Expires in 3 months",(N718-TODAY())&gt;=0,"01 Expires in 30 days",(N718-TODAY())&gt;=-31,"01 Expired last 30 days",(N718-TODAY())&gt;=-92,"02 Expired last 3 months",(N718-TODAY())&gt;=-183,"03 Expired last 6 months",(N718-TODAY())&gt;=-365,"04 Expired last 12 months",(N718-TODAY())&gt;=-547,"05 Expired last 18 months",TRUE,"06 Expired over 18 months")</f>
        <v>06 Expired over 18 months</v>
      </c>
      <c r="Q718" s="65">
        <v>50000</v>
      </c>
      <c r="R718" s="84">
        <f t="shared" si="136"/>
        <v>150000</v>
      </c>
      <c r="S718" s="77" t="str" cm="1">
        <f t="array" ref="S718">_xlfn.IFS(R718&gt;5000000,"Gold",R718&gt;=500000,"Silver",R718&gt;30000,"Bronze",TRUE,"Transactional")</f>
        <v>Bronze</v>
      </c>
      <c r="T718" s="24" t="s">
        <v>54</v>
      </c>
      <c r="U718" s="101" t="s">
        <v>84</v>
      </c>
      <c r="V718" s="101" t="s">
        <v>214</v>
      </c>
      <c r="W718" s="77" t="str">
        <f t="shared" si="139"/>
        <v>No</v>
      </c>
      <c r="X718" s="77" t="str">
        <f>IFERROR(_xlfn.XLOOKUP(J718&amp;"||"&amp;K718,'Mapping Ref.'!$J$2:$J$538,'Mapping Ref.'!$K$2:$K$538),"")</f>
        <v>Construction &amp; Estates</v>
      </c>
      <c r="Y718" s="77" t="str" cm="1">
        <f t="array" ref="Y718">_xlfn.IFS(R718&gt;2000000,"For Publication",R718&gt;100000,"PID",R718&gt;30000,"RFQ",TRUE,"Transactional")</f>
        <v>PID</v>
      </c>
      <c r="Z718" s="24" t="s">
        <v>86</v>
      </c>
      <c r="AA718" s="32">
        <v>36</v>
      </c>
      <c r="AB718" s="24">
        <v>0</v>
      </c>
      <c r="AC718" s="25">
        <v>43949</v>
      </c>
      <c r="AD718" s="24" t="s">
        <v>102</v>
      </c>
      <c r="AE718" s="24"/>
      <c r="AF718" s="24"/>
      <c r="AG718" s="24"/>
      <c r="AH718" s="24" t="s">
        <v>60</v>
      </c>
      <c r="AI718" s="24"/>
      <c r="AJ718" s="24" t="s">
        <v>60</v>
      </c>
      <c r="AK718" s="24"/>
      <c r="AL718" s="24"/>
      <c r="AM718" s="24"/>
      <c r="AN718" s="24"/>
      <c r="AO718" s="24">
        <v>0</v>
      </c>
      <c r="AP718" s="24" t="s">
        <v>60</v>
      </c>
      <c r="AQ718" s="24"/>
      <c r="AR718" s="24"/>
      <c r="AS718" s="89">
        <f t="shared" si="137"/>
        <v>36</v>
      </c>
      <c r="AT718" s="24" t="s">
        <v>2989</v>
      </c>
    </row>
    <row r="719" spans="1:46" x14ac:dyDescent="0.5">
      <c r="A719" s="24">
        <v>793</v>
      </c>
      <c r="B719" s="24"/>
      <c r="C719" s="24"/>
      <c r="D719" s="24" t="s">
        <v>2992</v>
      </c>
      <c r="E719" s="24" t="s">
        <v>2182</v>
      </c>
      <c r="F719" s="77" t="str">
        <f t="shared" si="138"/>
        <v>RAGDOLL TRAINING AND THERAPEUTIC SERVICES</v>
      </c>
      <c r="G719" s="24" t="s">
        <v>2993</v>
      </c>
      <c r="H719" s="24" t="s">
        <v>1041</v>
      </c>
      <c r="I719" s="24" t="s">
        <v>1041</v>
      </c>
      <c r="J719" s="24" t="s">
        <v>190</v>
      </c>
      <c r="K719" s="24" t="s">
        <v>2234</v>
      </c>
      <c r="L719" s="25">
        <v>43949</v>
      </c>
      <c r="M719" s="25">
        <v>44314</v>
      </c>
      <c r="N719" s="81">
        <f t="shared" si="134"/>
        <v>44314</v>
      </c>
      <c r="O719" s="77" t="str">
        <f t="shared" ca="1" si="135"/>
        <v>Expired</v>
      </c>
      <c r="P719" s="77" t="str" cm="1">
        <f t="array" aca="1" ref="P719" ca="1">_xlfn.IFS((N719-TODAY())&gt;=547,"06 Expires over 18 months",(N719-TODAY())&gt;=365,"05 Expires in 18 months",(N719-TODAY())&gt;=183,"04 Expires in 12 months",(N719-TODAY())&gt;=92,"03 Expires in 6 months",(N719-TODAY())&gt;=31,"02 Expires in 3 months",(N719-TODAY())&gt;=0,"01 Expires in 30 days",(N719-TODAY())&gt;=-31,"01 Expired last 30 days",(N719-TODAY())&gt;=-92,"02 Expired last 3 months",(N719-TODAY())&gt;=-183,"03 Expired last 6 months",(N719-TODAY())&gt;=-365,"04 Expired last 12 months",(N719-TODAY())&gt;=-547,"05 Expired last 18 months",TRUE,"06 Expired over 18 months")</f>
        <v>06 Expired over 18 months</v>
      </c>
      <c r="Q719" s="65">
        <v>3500</v>
      </c>
      <c r="R719" s="84">
        <f t="shared" si="136"/>
        <v>3500</v>
      </c>
      <c r="S719" s="77" t="str" cm="1">
        <f t="array" ref="S719">_xlfn.IFS(R719&gt;5000000,"Gold",R719&gt;=500000,"Silver",R719&gt;30000,"Bronze",TRUE,"Transactional")</f>
        <v>Transactional</v>
      </c>
      <c r="T719" s="24" t="s">
        <v>54</v>
      </c>
      <c r="U719" s="101" t="s">
        <v>116</v>
      </c>
      <c r="V719" s="101" t="s">
        <v>70</v>
      </c>
      <c r="W719" s="77" t="str">
        <f t="shared" si="139"/>
        <v>No</v>
      </c>
      <c r="X719" s="77" t="str">
        <f>IFERROR(_xlfn.XLOOKUP(J719&amp;"||"&amp;K719,'Mapping Ref.'!$J$2:$J$538,'Mapping Ref.'!$K$2:$K$538),"")</f>
        <v>Childrens &amp; Adults</v>
      </c>
      <c r="Y719" s="77" t="str" cm="1">
        <f t="array" ref="Y719">_xlfn.IFS(R719&gt;2000000,"For Publication",R719&gt;100000,"PID",R719&gt;30000,"RFQ",TRUE,"Transactional")</f>
        <v>Transactional</v>
      </c>
      <c r="Z719" s="24" t="s">
        <v>86</v>
      </c>
      <c r="AA719" s="32">
        <v>12</v>
      </c>
      <c r="AB719" s="24">
        <v>0</v>
      </c>
      <c r="AC719" s="25">
        <v>43949</v>
      </c>
      <c r="AD719" s="24" t="s">
        <v>58</v>
      </c>
      <c r="AE719" s="24"/>
      <c r="AF719" s="24"/>
      <c r="AG719" s="24"/>
      <c r="AH719" s="24" t="s">
        <v>59</v>
      </c>
      <c r="AI719" s="24"/>
      <c r="AJ719" s="24" t="s">
        <v>60</v>
      </c>
      <c r="AK719" s="24"/>
      <c r="AL719" s="24"/>
      <c r="AM719" s="24"/>
      <c r="AN719" s="24"/>
      <c r="AO719" s="24">
        <v>0</v>
      </c>
      <c r="AP719" s="24" t="s">
        <v>60</v>
      </c>
      <c r="AQ719" s="24"/>
      <c r="AR719" s="24"/>
      <c r="AS719" s="89">
        <f t="shared" si="137"/>
        <v>12</v>
      </c>
      <c r="AT719" s="24" t="s">
        <v>2994</v>
      </c>
    </row>
    <row r="720" spans="1:46" x14ac:dyDescent="0.5">
      <c r="A720" s="24">
        <v>794</v>
      </c>
      <c r="B720" s="24"/>
      <c r="C720" s="24"/>
      <c r="D720" s="24" t="s">
        <v>2995</v>
      </c>
      <c r="E720" s="24" t="s">
        <v>2996</v>
      </c>
      <c r="F720" s="77" t="str">
        <f t="shared" si="138"/>
        <v>THE CPD CERTIFICATION SERVICE LTD</v>
      </c>
      <c r="G720" s="24" t="s">
        <v>2997</v>
      </c>
      <c r="H720" s="24" t="s">
        <v>2730</v>
      </c>
      <c r="I720" s="24" t="s">
        <v>2731</v>
      </c>
      <c r="J720" s="24" t="s">
        <v>66</v>
      </c>
      <c r="K720" s="27" t="s">
        <v>67</v>
      </c>
      <c r="L720" s="25">
        <v>43950</v>
      </c>
      <c r="M720" s="25"/>
      <c r="N720" s="81"/>
      <c r="O720" s="77" t="s">
        <v>712</v>
      </c>
      <c r="P720" s="77"/>
      <c r="Q720" s="65">
        <v>1045</v>
      </c>
      <c r="R720" s="84">
        <f t="shared" si="136"/>
        <v>1045</v>
      </c>
      <c r="S720" s="77" t="str" cm="1">
        <f t="array" ref="S720">_xlfn.IFS(R720&gt;5000000,"Gold",R720&gt;=500000,"Silver",R720&gt;30000,"Bronze",TRUE,"Transactional")</f>
        <v>Transactional</v>
      </c>
      <c r="T720" s="24" t="s">
        <v>54</v>
      </c>
      <c r="U720" s="101" t="s">
        <v>69</v>
      </c>
      <c r="V720" s="101" t="s">
        <v>67</v>
      </c>
      <c r="W720" s="77" t="str">
        <f t="shared" si="139"/>
        <v>Yes</v>
      </c>
      <c r="X720" s="77" t="str">
        <f>IFERROR(_xlfn.XLOOKUP(J720&amp;"||"&amp;K720,'Mapping Ref.'!$J$2:$J$538,'Mapping Ref.'!$K$2:$K$538),"")</f>
        <v>Childrens &amp; Adults</v>
      </c>
      <c r="Y720" s="77" t="str" cm="1">
        <f t="array" ref="Y720">_xlfn.IFS(R720&gt;2000000,"For Publication",R720&gt;100000,"PID",R720&gt;30000,"RFQ",TRUE,"Transactional")</f>
        <v>Transactional</v>
      </c>
      <c r="Z720" s="24" t="s">
        <v>101</v>
      </c>
      <c r="AA720" s="32">
        <v>12</v>
      </c>
      <c r="AB720" s="24">
        <v>12</v>
      </c>
      <c r="AC720" s="25">
        <v>43950</v>
      </c>
      <c r="AD720" s="24" t="s">
        <v>58</v>
      </c>
      <c r="AE720" s="24"/>
      <c r="AF720" s="24"/>
      <c r="AG720" s="24"/>
      <c r="AH720" s="24" t="s">
        <v>59</v>
      </c>
      <c r="AI720" s="24"/>
      <c r="AJ720" s="24" t="s">
        <v>60</v>
      </c>
      <c r="AK720" s="24"/>
      <c r="AL720" s="24"/>
      <c r="AM720" s="24"/>
      <c r="AN720" s="24"/>
      <c r="AO720" s="24"/>
      <c r="AP720" s="24" t="s">
        <v>60</v>
      </c>
      <c r="AQ720" s="24"/>
      <c r="AR720" s="24"/>
      <c r="AS720" s="89">
        <v>0</v>
      </c>
      <c r="AT720" s="24" t="s">
        <v>2998</v>
      </c>
    </row>
    <row r="721" spans="1:46" x14ac:dyDescent="0.5">
      <c r="A721" s="24">
        <v>795</v>
      </c>
      <c r="B721" s="24"/>
      <c r="C721" s="24"/>
      <c r="D721" s="24" t="s">
        <v>2999</v>
      </c>
      <c r="E721" s="24" t="s">
        <v>3000</v>
      </c>
      <c r="F721" s="77" t="str">
        <f t="shared" si="138"/>
        <v>TEC SERVICES ASSOCIATION C.I.C</v>
      </c>
      <c r="G721" s="24" t="s">
        <v>3001</v>
      </c>
      <c r="H721" s="24" t="s">
        <v>2379</v>
      </c>
      <c r="I721" s="24" t="s">
        <v>2380</v>
      </c>
      <c r="J721" s="24" t="s">
        <v>107</v>
      </c>
      <c r="K721" s="24" t="s">
        <v>3002</v>
      </c>
      <c r="L721" s="25">
        <v>43951</v>
      </c>
      <c r="M721" s="25"/>
      <c r="N721" s="81"/>
      <c r="O721" s="77" t="s">
        <v>712</v>
      </c>
      <c r="P721" s="77"/>
      <c r="Q721" s="65">
        <v>2634</v>
      </c>
      <c r="R721" s="84">
        <f t="shared" si="136"/>
        <v>2634</v>
      </c>
      <c r="S721" s="77" t="str" cm="1">
        <f t="array" ref="S721">_xlfn.IFS(R721&gt;5000000,"Gold",R721&gt;=500000,"Silver",R721&gt;30000,"Bronze",TRUE,"Transactional")</f>
        <v>Transactional</v>
      </c>
      <c r="T721" s="24" t="s">
        <v>54</v>
      </c>
      <c r="U721" s="101" t="s">
        <v>69</v>
      </c>
      <c r="V721" s="101" t="s">
        <v>70</v>
      </c>
      <c r="W721" s="77" t="str">
        <f t="shared" si="139"/>
        <v>No</v>
      </c>
      <c r="X721" s="77" t="str">
        <f>IFERROR(_xlfn.XLOOKUP(J721&amp;"||"&amp;K721,'Mapping Ref.'!$J$2:$J$538,'Mapping Ref.'!$K$2:$K$538),"")</f>
        <v>Construction &amp; Estates</v>
      </c>
      <c r="Y721" s="77" t="str" cm="1">
        <f t="array" ref="Y721">_xlfn.IFS(R721&gt;2000000,"For Publication",R721&gt;100000,"PID",R721&gt;30000,"RFQ",TRUE,"Transactional")</f>
        <v>Transactional</v>
      </c>
      <c r="Z721" s="24" t="s">
        <v>86</v>
      </c>
      <c r="AA721" s="32">
        <v>24</v>
      </c>
      <c r="AB721" s="24">
        <v>0</v>
      </c>
      <c r="AC721" s="25">
        <v>43951</v>
      </c>
      <c r="AD721" s="24" t="s">
        <v>102</v>
      </c>
      <c r="AE721" s="24"/>
      <c r="AF721" s="24"/>
      <c r="AG721" s="24"/>
      <c r="AH721" s="24" t="s">
        <v>60</v>
      </c>
      <c r="AI721" s="24"/>
      <c r="AJ721" s="24" t="s">
        <v>60</v>
      </c>
      <c r="AK721" s="24"/>
      <c r="AL721" s="24"/>
      <c r="AM721" s="24"/>
      <c r="AN721" s="24"/>
      <c r="AO721" s="24"/>
      <c r="AP721" s="24" t="s">
        <v>60</v>
      </c>
      <c r="AQ721" s="24"/>
      <c r="AR721" s="24"/>
      <c r="AS721" s="89">
        <v>0</v>
      </c>
      <c r="AT721" s="24" t="s">
        <v>3003</v>
      </c>
    </row>
    <row r="722" spans="1:46" x14ac:dyDescent="0.5">
      <c r="A722" s="24">
        <v>796</v>
      </c>
      <c r="B722" s="24"/>
      <c r="C722" s="24"/>
      <c r="D722" s="24" t="s">
        <v>3004</v>
      </c>
      <c r="E722" s="24" t="s">
        <v>3005</v>
      </c>
      <c r="F722" s="77" t="str">
        <f t="shared" si="138"/>
        <v>H E MUNICIPAL ENGINEERING SERVICES LTD</v>
      </c>
      <c r="G722" s="24" t="s">
        <v>3006</v>
      </c>
      <c r="H722" s="24" t="s">
        <v>1504</v>
      </c>
      <c r="I722" s="24" t="s">
        <v>1504</v>
      </c>
      <c r="J722" s="24" t="s">
        <v>107</v>
      </c>
      <c r="K722" s="24" t="s">
        <v>137</v>
      </c>
      <c r="L722" s="25">
        <v>43953</v>
      </c>
      <c r="M722" s="25">
        <v>44683</v>
      </c>
      <c r="N722" s="81">
        <f>EDATE(M722,AB722)</f>
        <v>44683</v>
      </c>
      <c r="O722" s="77" t="str">
        <f ca="1">IF(N722&lt;TODAY(),"Expired","Live")</f>
        <v>Expired</v>
      </c>
      <c r="P722" s="77" t="str" cm="1">
        <f t="array" aca="1" ref="P722" ca="1">_xlfn.IFS((N722-TODAY())&gt;=547,"06 Expires over 18 months",(N722-TODAY())&gt;=365,"05 Expires in 18 months",(N722-TODAY())&gt;=183,"04 Expires in 12 months",(N722-TODAY())&gt;=92,"03 Expires in 6 months",(N722-TODAY())&gt;=31,"02 Expires in 3 months",(N722-TODAY())&gt;=0,"01 Expires in 30 days",(N722-TODAY())&gt;=-31,"01 Expired last 30 days",(N722-TODAY())&gt;=-92,"02 Expired last 3 months",(N722-TODAY())&gt;=-183,"03 Expired last 6 months",(N722-TODAY())&gt;=-365,"04 Expired last 12 months",(N722-TODAY())&gt;=-547,"05 Expired last 18 months",TRUE,"06 Expired over 18 months")</f>
        <v>06 Expired over 18 months</v>
      </c>
      <c r="Q722" s="65">
        <v>480000</v>
      </c>
      <c r="R722" s="84">
        <f t="shared" si="136"/>
        <v>960000</v>
      </c>
      <c r="S722" s="77" t="str" cm="1">
        <f t="array" ref="S722">_xlfn.IFS(R722&gt;5000000,"Gold",R722&gt;=500000,"Silver",R722&gt;30000,"Bronze",TRUE,"Transactional")</f>
        <v>Silver</v>
      </c>
      <c r="T722" s="24" t="s">
        <v>54</v>
      </c>
      <c r="U722" s="101" t="s">
        <v>116</v>
      </c>
      <c r="V722" s="101" t="s">
        <v>70</v>
      </c>
      <c r="W722" s="77" t="str">
        <f t="shared" si="139"/>
        <v>No</v>
      </c>
      <c r="X722" s="77" t="str">
        <f>IFERROR(_xlfn.XLOOKUP(J722&amp;"||"&amp;K722,'Mapping Ref.'!$J$2:$J$538,'Mapping Ref.'!$K$2:$K$538),"")</f>
        <v>Construction &amp; Estates</v>
      </c>
      <c r="Y722" s="77" t="str" cm="1">
        <f t="array" ref="Y722">_xlfn.IFS(R722&gt;2000000,"For Publication",R722&gt;100000,"PID",R722&gt;30000,"RFQ",TRUE,"Transactional")</f>
        <v>PID</v>
      </c>
      <c r="Z722" s="24" t="s">
        <v>57</v>
      </c>
      <c r="AA722" s="32">
        <v>24</v>
      </c>
      <c r="AB722" s="24">
        <v>0</v>
      </c>
      <c r="AC722" s="25">
        <v>43953</v>
      </c>
      <c r="AD722" s="24" t="s">
        <v>102</v>
      </c>
      <c r="AE722" s="24"/>
      <c r="AF722" s="24"/>
      <c r="AG722" s="24"/>
      <c r="AH722" s="24" t="s">
        <v>60</v>
      </c>
      <c r="AI722" s="24"/>
      <c r="AJ722" s="24" t="s">
        <v>60</v>
      </c>
      <c r="AK722" s="24"/>
      <c r="AL722" s="24"/>
      <c r="AM722" s="24"/>
      <c r="AN722" s="24"/>
      <c r="AO722" s="24">
        <v>0</v>
      </c>
      <c r="AP722" s="24" t="s">
        <v>59</v>
      </c>
      <c r="AQ722" s="24"/>
      <c r="AR722" s="24"/>
      <c r="AS722" s="89">
        <f>DATEDIF(L722,N722,"m")</f>
        <v>24</v>
      </c>
      <c r="AT722" s="24" t="s">
        <v>3007</v>
      </c>
    </row>
    <row r="723" spans="1:46" x14ac:dyDescent="0.5">
      <c r="A723" s="24">
        <v>797</v>
      </c>
      <c r="B723" s="24"/>
      <c r="C723" s="24" t="s">
        <v>77</v>
      </c>
      <c r="D723" s="24" t="s">
        <v>3008</v>
      </c>
      <c r="E723" s="24" t="s">
        <v>3009</v>
      </c>
      <c r="F723" s="77" t="str">
        <f t="shared" si="138"/>
        <v>JOHN HANLON &amp; COMPANY LTD</v>
      </c>
      <c r="G723" s="24" t="s">
        <v>3010</v>
      </c>
      <c r="H723" s="24" t="s">
        <v>1504</v>
      </c>
      <c r="I723" s="24" t="s">
        <v>1504</v>
      </c>
      <c r="J723" s="24" t="s">
        <v>107</v>
      </c>
      <c r="K723" s="24" t="s">
        <v>137</v>
      </c>
      <c r="L723" s="25">
        <v>43953</v>
      </c>
      <c r="M723" s="25">
        <v>44319</v>
      </c>
      <c r="N723" s="81">
        <f>EDATE(M723,AB723)</f>
        <v>44319</v>
      </c>
      <c r="O723" s="77" t="str">
        <f ca="1">IF(N723&lt;TODAY(),"Expired","Live")</f>
        <v>Expired</v>
      </c>
      <c r="P723" s="77" t="str" cm="1">
        <f t="array" aca="1" ref="P723" ca="1">_xlfn.IFS((N723-TODAY())&gt;=547,"06 Expires over 18 months",(N723-TODAY())&gt;=365,"05 Expires in 18 months",(N723-TODAY())&gt;=183,"04 Expires in 12 months",(N723-TODAY())&gt;=92,"03 Expires in 6 months",(N723-TODAY())&gt;=31,"02 Expires in 3 months",(N723-TODAY())&gt;=0,"01 Expires in 30 days",(N723-TODAY())&gt;=-31,"01 Expired last 30 days",(N723-TODAY())&gt;=-92,"02 Expired last 3 months",(N723-TODAY())&gt;=-183,"03 Expired last 6 months",(N723-TODAY())&gt;=-365,"04 Expired last 12 months",(N723-TODAY())&gt;=-547,"05 Expired last 18 months",TRUE,"06 Expired over 18 months")</f>
        <v>06 Expired over 18 months</v>
      </c>
      <c r="Q723" s="65">
        <v>160000</v>
      </c>
      <c r="R723" s="84">
        <f t="shared" si="136"/>
        <v>160000</v>
      </c>
      <c r="S723" s="77" t="str" cm="1">
        <f t="array" ref="S723">_xlfn.IFS(R723&gt;5000000,"Gold",R723&gt;=500000,"Silver",R723&gt;30000,"Bronze",TRUE,"Transactional")</f>
        <v>Bronze</v>
      </c>
      <c r="T723" s="24" t="s">
        <v>54</v>
      </c>
      <c r="U723" s="101" t="s">
        <v>99</v>
      </c>
      <c r="V723" s="101" t="s">
        <v>472</v>
      </c>
      <c r="W723" s="77" t="str">
        <f t="shared" si="139"/>
        <v>No</v>
      </c>
      <c r="X723" s="77" t="str">
        <f>IFERROR(_xlfn.XLOOKUP(J723&amp;"||"&amp;K723,'Mapping Ref.'!$J$2:$J$538,'Mapping Ref.'!$K$2:$K$538),"")</f>
        <v>Construction &amp; Estates</v>
      </c>
      <c r="Y723" s="77" t="str" cm="1">
        <f t="array" ref="Y723">_xlfn.IFS(R723&gt;2000000,"For Publication",R723&gt;100000,"PID",R723&gt;30000,"RFQ",TRUE,"Transactional")</f>
        <v>PID</v>
      </c>
      <c r="Z723" s="24" t="s">
        <v>86</v>
      </c>
      <c r="AA723" s="32">
        <v>12</v>
      </c>
      <c r="AB723" s="24">
        <v>0</v>
      </c>
      <c r="AC723" s="25">
        <v>43953</v>
      </c>
      <c r="AD723" s="24" t="s">
        <v>102</v>
      </c>
      <c r="AE723" s="24"/>
      <c r="AF723" s="24"/>
      <c r="AG723" s="24"/>
      <c r="AH723" s="24" t="s">
        <v>60</v>
      </c>
      <c r="AI723" s="24"/>
      <c r="AJ723" s="24" t="s">
        <v>60</v>
      </c>
      <c r="AK723" s="24"/>
      <c r="AL723" s="24"/>
      <c r="AM723" s="24"/>
      <c r="AN723" s="24"/>
      <c r="AO723" s="24">
        <v>0</v>
      </c>
      <c r="AP723" s="24" t="s">
        <v>60</v>
      </c>
      <c r="AQ723" s="24"/>
      <c r="AR723" s="24"/>
      <c r="AS723" s="89">
        <f>DATEDIF(L723,N723,"m")</f>
        <v>12</v>
      </c>
      <c r="AT723" s="24" t="s">
        <v>3011</v>
      </c>
    </row>
    <row r="724" spans="1:46" x14ac:dyDescent="0.5">
      <c r="A724" s="24">
        <v>798</v>
      </c>
      <c r="B724" s="24"/>
      <c r="C724" s="24" t="s">
        <v>77</v>
      </c>
      <c r="D724" s="24" t="s">
        <v>3012</v>
      </c>
      <c r="E724" s="24" t="s">
        <v>3013</v>
      </c>
      <c r="F724" s="77" t="str">
        <f t="shared" si="138"/>
        <v>MEDIGOLD HEALTH CONSULTANCY LIMITED</v>
      </c>
      <c r="G724" s="24" t="s">
        <v>3014</v>
      </c>
      <c r="H724" s="24" t="s">
        <v>1504</v>
      </c>
      <c r="I724" s="24" t="s">
        <v>1504</v>
      </c>
      <c r="J724" s="24" t="s">
        <v>2962</v>
      </c>
      <c r="K724" s="24" t="s">
        <v>137</v>
      </c>
      <c r="L724" s="25">
        <v>43953</v>
      </c>
      <c r="M724" s="25">
        <v>45113</v>
      </c>
      <c r="N724" s="81">
        <f>EDATE(M724,AB724)</f>
        <v>45479</v>
      </c>
      <c r="O724" s="77" t="str">
        <f ca="1">IF(N724&lt;TODAY(),"Expired","Live")</f>
        <v>Expired</v>
      </c>
      <c r="P724" s="77" t="str" cm="1">
        <f t="array" aca="1" ref="P724" ca="1">_xlfn.IFS((N724-TODAY())&gt;=547,"06 Expires over 18 months",(N724-TODAY())&gt;=365,"05 Expires in 18 months",(N724-TODAY())&gt;=183,"04 Expires in 12 months",(N724-TODAY())&gt;=92,"03 Expires in 6 months",(N724-TODAY())&gt;=31,"02 Expires in 3 months",(N724-TODAY())&gt;=0,"01 Expires in 30 days",(N724-TODAY())&gt;=-31,"01 Expired last 30 days",(N724-TODAY())&gt;=-92,"02 Expired last 3 months",(N724-TODAY())&gt;=-183,"03 Expired last 6 months",(N724-TODAY())&gt;=-365,"04 Expired last 12 months",(N724-TODAY())&gt;=-547,"05 Expired last 18 months",TRUE,"06 Expired over 18 months")</f>
        <v>06 Expired over 18 months</v>
      </c>
      <c r="Q724" s="65">
        <v>200000</v>
      </c>
      <c r="R724" s="84">
        <f t="shared" si="136"/>
        <v>833333.33333333337</v>
      </c>
      <c r="S724" s="77" t="str" cm="1">
        <f t="array" ref="S724">_xlfn.IFS(R724&gt;5000000,"Gold",R724&gt;=500000,"Silver",R724&gt;30000,"Bronze",TRUE,"Transactional")</f>
        <v>Silver</v>
      </c>
      <c r="T724" s="24" t="s">
        <v>54</v>
      </c>
      <c r="U724" s="101" t="s">
        <v>116</v>
      </c>
      <c r="V724" s="101" t="s">
        <v>70</v>
      </c>
      <c r="W724" s="77" t="str">
        <f t="shared" si="139"/>
        <v>Yes</v>
      </c>
      <c r="X724" s="77" t="str">
        <f>IFERROR(_xlfn.XLOOKUP(J724&amp;"||"&amp;K724,'Mapping Ref.'!$J$2:$J$538,'Mapping Ref.'!$K$2:$K$538),"")</f>
        <v>Construction &amp; Estates</v>
      </c>
      <c r="Y724" s="77" t="str" cm="1">
        <f t="array" ref="Y724">_xlfn.IFS(R724&gt;2000000,"For Publication",R724&gt;100000,"PID",R724&gt;30000,"RFQ",TRUE,"Transactional")</f>
        <v>PID</v>
      </c>
      <c r="Z724" s="24" t="s">
        <v>57</v>
      </c>
      <c r="AA724" s="32">
        <v>36</v>
      </c>
      <c r="AB724" s="24">
        <v>12</v>
      </c>
      <c r="AC724" s="25">
        <v>43953</v>
      </c>
      <c r="AD724" s="24" t="s">
        <v>102</v>
      </c>
      <c r="AE724" s="24"/>
      <c r="AF724" s="24"/>
      <c r="AG724" s="24"/>
      <c r="AH724" s="24" t="s">
        <v>60</v>
      </c>
      <c r="AI724" s="24"/>
      <c r="AJ724" s="24" t="s">
        <v>60</v>
      </c>
      <c r="AK724" s="24"/>
      <c r="AL724" s="24"/>
      <c r="AM724" s="24"/>
      <c r="AN724" s="24"/>
      <c r="AO724" s="24">
        <v>0</v>
      </c>
      <c r="AP724" s="24" t="s">
        <v>59</v>
      </c>
      <c r="AQ724" s="24" t="s">
        <v>3015</v>
      </c>
      <c r="AR724" s="24" t="s">
        <v>3016</v>
      </c>
      <c r="AS724" s="89">
        <f>DATEDIF(L724,N724,"m")</f>
        <v>50</v>
      </c>
      <c r="AT724" s="24" t="s">
        <v>3012</v>
      </c>
    </row>
    <row r="725" spans="1:46" x14ac:dyDescent="0.5">
      <c r="A725" s="24">
        <v>799</v>
      </c>
      <c r="B725" s="24"/>
      <c r="C725" s="24" t="s">
        <v>77</v>
      </c>
      <c r="D725" s="24" t="s">
        <v>3017</v>
      </c>
      <c r="E725" s="24" t="s">
        <v>3018</v>
      </c>
      <c r="F725" s="77" t="str">
        <f t="shared" si="138"/>
        <v>CAMPBELL REITH HILL LLP</v>
      </c>
      <c r="G725" s="24" t="s">
        <v>2600</v>
      </c>
      <c r="H725" s="24" t="s">
        <v>2596</v>
      </c>
      <c r="I725" s="24" t="s">
        <v>1465</v>
      </c>
      <c r="J725" s="24" t="s">
        <v>107</v>
      </c>
      <c r="K725" s="24" t="s">
        <v>1909</v>
      </c>
      <c r="L725" s="25">
        <v>43948</v>
      </c>
      <c r="M725" s="25">
        <v>44683</v>
      </c>
      <c r="N725" s="81">
        <f>EDATE(M725,AB725)</f>
        <v>45414</v>
      </c>
      <c r="O725" s="77" t="str">
        <f ca="1">IF(N725&lt;TODAY(),"Expired","Live")</f>
        <v>Expired</v>
      </c>
      <c r="P725" s="77" t="str" cm="1">
        <f t="array" aca="1" ref="P725" ca="1">_xlfn.IFS((N725-TODAY())&gt;=547,"06 Expires over 18 months",(N725-TODAY())&gt;=365,"05 Expires in 18 months",(N725-TODAY())&gt;=183,"04 Expires in 12 months",(N725-TODAY())&gt;=92,"03 Expires in 6 months",(N725-TODAY())&gt;=31,"02 Expires in 3 months",(N725-TODAY())&gt;=0,"01 Expires in 30 days",(N725-TODAY())&gt;=-31,"01 Expired last 30 days",(N725-TODAY())&gt;=-92,"02 Expired last 3 months",(N725-TODAY())&gt;=-183,"03 Expired last 6 months",(N725-TODAY())&gt;=-365,"04 Expired last 12 months",(N725-TODAY())&gt;=-547,"05 Expired last 18 months",TRUE,"06 Expired over 18 months")</f>
        <v>06 Expired over 18 months</v>
      </c>
      <c r="Q725" s="65">
        <v>60000</v>
      </c>
      <c r="R725" s="84">
        <f t="shared" si="136"/>
        <v>240000</v>
      </c>
      <c r="S725" s="77" t="str" cm="1">
        <f t="array" ref="S725">_xlfn.IFS(R725&gt;5000000,"Gold",R725&gt;=500000,"Silver",R725&gt;30000,"Bronze",TRUE,"Transactional")</f>
        <v>Bronze</v>
      </c>
      <c r="T725" s="24" t="s">
        <v>122</v>
      </c>
      <c r="U725" s="101" t="s">
        <v>162</v>
      </c>
      <c r="V725" s="101" t="s">
        <v>163</v>
      </c>
      <c r="W725" s="77" t="str">
        <f t="shared" si="139"/>
        <v>Yes</v>
      </c>
      <c r="X725" s="77" t="str">
        <f>IFERROR(_xlfn.XLOOKUP(J725&amp;"||"&amp;K725,'Mapping Ref.'!$J$2:$J$538,'Mapping Ref.'!$K$2:$K$538),"")</f>
        <v>Construction &amp; Estates</v>
      </c>
      <c r="Y725" s="77" t="str" cm="1">
        <f t="array" ref="Y725">_xlfn.IFS(R725&gt;2000000,"For Publication",R725&gt;100000,"PID",R725&gt;30000,"RFQ",TRUE,"Transactional")</f>
        <v>PID</v>
      </c>
      <c r="Z725" s="24" t="s">
        <v>86</v>
      </c>
      <c r="AA725" s="32">
        <v>24</v>
      </c>
      <c r="AB725" s="24">
        <v>24</v>
      </c>
      <c r="AC725" s="25">
        <v>43955</v>
      </c>
      <c r="AD725" s="24" t="s">
        <v>102</v>
      </c>
      <c r="AE725" s="24">
        <v>0</v>
      </c>
      <c r="AF725" s="24"/>
      <c r="AG725" s="24"/>
      <c r="AH725" s="24" t="s">
        <v>60</v>
      </c>
      <c r="AI725" s="24"/>
      <c r="AJ725" s="24" t="s">
        <v>60</v>
      </c>
      <c r="AK725" s="24" t="s">
        <v>2601</v>
      </c>
      <c r="AL725" s="24"/>
      <c r="AM725" s="24"/>
      <c r="AN725" s="24"/>
      <c r="AO725" s="24">
        <v>0</v>
      </c>
      <c r="AP725" s="24" t="s">
        <v>59</v>
      </c>
      <c r="AQ725" s="24"/>
      <c r="AR725" s="24"/>
      <c r="AS725" s="89">
        <f>DATEDIF(L725,N725,"m")</f>
        <v>48</v>
      </c>
      <c r="AT725" s="24" t="s">
        <v>2602</v>
      </c>
    </row>
    <row r="726" spans="1:46" x14ac:dyDescent="0.5">
      <c r="A726" s="24">
        <v>800</v>
      </c>
      <c r="B726" s="24"/>
      <c r="C726" s="24"/>
      <c r="D726" s="24" t="s">
        <v>3019</v>
      </c>
      <c r="E726" s="24" t="s">
        <v>3020</v>
      </c>
      <c r="F726" s="77" t="str">
        <f t="shared" si="138"/>
        <v>3BM EDUCATION SERVICES LTD</v>
      </c>
      <c r="G726" s="24" t="s">
        <v>3021</v>
      </c>
      <c r="H726" s="24" t="s">
        <v>3022</v>
      </c>
      <c r="I726" s="24" t="s">
        <v>3022</v>
      </c>
      <c r="J726" s="24" t="s">
        <v>52</v>
      </c>
      <c r="K726" s="24" t="s">
        <v>3023</v>
      </c>
      <c r="L726" s="25">
        <v>43922</v>
      </c>
      <c r="M726" s="25"/>
      <c r="N726" s="81"/>
      <c r="O726" s="77" t="s">
        <v>712</v>
      </c>
      <c r="P726" s="77"/>
      <c r="Q726" s="65">
        <v>3500</v>
      </c>
      <c r="R726" s="84">
        <f t="shared" si="136"/>
        <v>3500</v>
      </c>
      <c r="S726" s="77" t="str" cm="1">
        <f t="array" ref="S726">_xlfn.IFS(R726&gt;5000000,"Gold",R726&gt;=500000,"Silver",R726&gt;30000,"Bronze",TRUE,"Transactional")</f>
        <v>Transactional</v>
      </c>
      <c r="T726" s="24" t="s">
        <v>54</v>
      </c>
      <c r="U726" s="101" t="s">
        <v>366</v>
      </c>
      <c r="V726" s="101" t="s">
        <v>789</v>
      </c>
      <c r="W726" s="77" t="str">
        <f t="shared" si="139"/>
        <v>Yes</v>
      </c>
      <c r="X726" s="77" t="str">
        <f>IFERROR(_xlfn.XLOOKUP(J726&amp;"||"&amp;K726,'Mapping Ref.'!$J$2:$J$538,'Mapping Ref.'!$K$2:$K$538),"")</f>
        <v>Corporate</v>
      </c>
      <c r="Y726" s="77" t="str" cm="1">
        <f t="array" ref="Y726">_xlfn.IFS(R726&gt;2000000,"For Publication",R726&gt;100000,"PID",R726&gt;30000,"RFQ",TRUE,"Transactional")</f>
        <v>Transactional</v>
      </c>
      <c r="Z726" s="24" t="s">
        <v>71</v>
      </c>
      <c r="AA726" s="32">
        <v>12</v>
      </c>
      <c r="AB726" s="24">
        <v>12</v>
      </c>
      <c r="AC726" s="25">
        <v>43955</v>
      </c>
      <c r="AD726" s="24" t="s">
        <v>58</v>
      </c>
      <c r="AE726" s="24"/>
      <c r="AF726" s="24"/>
      <c r="AG726" s="24"/>
      <c r="AH726" s="24" t="s">
        <v>59</v>
      </c>
      <c r="AI726" s="24"/>
      <c r="AJ726" s="24" t="s">
        <v>60</v>
      </c>
      <c r="AK726" s="24"/>
      <c r="AL726" s="24"/>
      <c r="AM726" s="24"/>
      <c r="AN726" s="24"/>
      <c r="AO726" s="24">
        <v>0</v>
      </c>
      <c r="AP726" s="24" t="s">
        <v>59</v>
      </c>
      <c r="AQ726" s="24"/>
      <c r="AR726" s="24"/>
      <c r="AS726" s="89">
        <v>0</v>
      </c>
      <c r="AT726" s="24" t="s">
        <v>3024</v>
      </c>
    </row>
    <row r="727" spans="1:46" x14ac:dyDescent="0.5">
      <c r="A727" s="24">
        <v>801</v>
      </c>
      <c r="B727" s="24"/>
      <c r="C727" s="24"/>
      <c r="D727" s="24" t="s">
        <v>3025</v>
      </c>
      <c r="E727" s="24" t="s">
        <v>2244</v>
      </c>
      <c r="F727" s="77" t="str">
        <f t="shared" si="138"/>
        <v>REBECCA HALL</v>
      </c>
      <c r="G727" s="24" t="s">
        <v>3026</v>
      </c>
      <c r="H727" s="24" t="s">
        <v>1041</v>
      </c>
      <c r="I727" s="24" t="s">
        <v>1041</v>
      </c>
      <c r="J727" s="24" t="s">
        <v>190</v>
      </c>
      <c r="K727" s="24" t="s">
        <v>2234</v>
      </c>
      <c r="L727" s="25">
        <v>43956</v>
      </c>
      <c r="M727" s="25">
        <v>44321</v>
      </c>
      <c r="N727" s="81">
        <f>EDATE(M727,AB727)</f>
        <v>44321</v>
      </c>
      <c r="O727" s="77" t="str">
        <f ca="1">IF(N727&lt;TODAY(),"Expired","Live")</f>
        <v>Expired</v>
      </c>
      <c r="P727" s="77" t="str" cm="1">
        <f t="array" aca="1" ref="P727" ca="1">_xlfn.IFS((N727-TODAY())&gt;=547,"06 Expires over 18 months",(N727-TODAY())&gt;=365,"05 Expires in 18 months",(N727-TODAY())&gt;=183,"04 Expires in 12 months",(N727-TODAY())&gt;=92,"03 Expires in 6 months",(N727-TODAY())&gt;=31,"02 Expires in 3 months",(N727-TODAY())&gt;=0,"01 Expires in 30 days",(N727-TODAY())&gt;=-31,"01 Expired last 30 days",(N727-TODAY())&gt;=-92,"02 Expired last 3 months",(N727-TODAY())&gt;=-183,"03 Expired last 6 months",(N727-TODAY())&gt;=-365,"04 Expired last 12 months",(N727-TODAY())&gt;=-547,"05 Expired last 18 months",TRUE,"06 Expired over 18 months")</f>
        <v>06 Expired over 18 months</v>
      </c>
      <c r="Q727" s="65">
        <v>3000</v>
      </c>
      <c r="R727" s="84">
        <f t="shared" si="136"/>
        <v>3000</v>
      </c>
      <c r="S727" s="77" t="str" cm="1">
        <f t="array" ref="S727">_xlfn.IFS(R727&gt;5000000,"Gold",R727&gt;=500000,"Silver",R727&gt;30000,"Bronze",TRUE,"Transactional")</f>
        <v>Transactional</v>
      </c>
      <c r="T727" s="24" t="s">
        <v>54</v>
      </c>
      <c r="U727" s="101" t="s">
        <v>84</v>
      </c>
      <c r="V727" s="101" t="s">
        <v>204</v>
      </c>
      <c r="W727" s="77" t="str">
        <f t="shared" si="139"/>
        <v>No</v>
      </c>
      <c r="X727" s="77" t="str">
        <f>IFERROR(_xlfn.XLOOKUP(J727&amp;"||"&amp;K727,'Mapping Ref.'!$J$2:$J$538,'Mapping Ref.'!$K$2:$K$538),"")</f>
        <v>Childrens &amp; Adults</v>
      </c>
      <c r="Y727" s="77" t="str" cm="1">
        <f t="array" ref="Y727">_xlfn.IFS(R727&gt;2000000,"For Publication",R727&gt;100000,"PID",R727&gt;30000,"RFQ",TRUE,"Transactional")</f>
        <v>Transactional</v>
      </c>
      <c r="Z727" s="24" t="s">
        <v>86</v>
      </c>
      <c r="AA727" s="32">
        <v>12</v>
      </c>
      <c r="AB727" s="24">
        <v>0</v>
      </c>
      <c r="AC727" s="25">
        <v>43956</v>
      </c>
      <c r="AD727" s="24" t="s">
        <v>58</v>
      </c>
      <c r="AE727" s="24"/>
      <c r="AF727" s="24"/>
      <c r="AG727" s="24"/>
      <c r="AH727" s="24" t="s">
        <v>59</v>
      </c>
      <c r="AI727" s="24"/>
      <c r="AJ727" s="24" t="s">
        <v>60</v>
      </c>
      <c r="AK727" s="24"/>
      <c r="AL727" s="24"/>
      <c r="AM727" s="24"/>
      <c r="AN727" s="24"/>
      <c r="AO727" s="24">
        <v>0</v>
      </c>
      <c r="AP727" s="24" t="s">
        <v>60</v>
      </c>
      <c r="AQ727" s="24"/>
      <c r="AR727" s="24"/>
      <c r="AS727" s="89">
        <f>DATEDIF(L727,N727,"m")</f>
        <v>12</v>
      </c>
      <c r="AT727" s="24" t="s">
        <v>3027</v>
      </c>
    </row>
    <row r="728" spans="1:46" x14ac:dyDescent="0.5">
      <c r="A728" s="24">
        <v>802</v>
      </c>
      <c r="B728" s="24"/>
      <c r="C728" s="24"/>
      <c r="D728" s="24" t="s">
        <v>3028</v>
      </c>
      <c r="E728" s="24" t="s">
        <v>2182</v>
      </c>
      <c r="F728" s="77" t="str">
        <f t="shared" si="138"/>
        <v>MRS AMY STEWART T/A AVENUE THERAPIES</v>
      </c>
      <c r="G728" s="24" t="s">
        <v>3029</v>
      </c>
      <c r="H728" s="24" t="s">
        <v>1041</v>
      </c>
      <c r="I728" s="24" t="s">
        <v>1041</v>
      </c>
      <c r="J728" s="24" t="s">
        <v>190</v>
      </c>
      <c r="K728" s="24" t="s">
        <v>2234</v>
      </c>
      <c r="L728" s="25">
        <v>43956</v>
      </c>
      <c r="M728" s="25">
        <v>44321</v>
      </c>
      <c r="N728" s="81">
        <f>EDATE(M728,AB728)</f>
        <v>44321</v>
      </c>
      <c r="O728" s="77" t="str">
        <f ca="1">IF(N728&lt;TODAY(),"Expired","Live")</f>
        <v>Expired</v>
      </c>
      <c r="P728" s="77" t="str" cm="1">
        <f t="array" aca="1" ref="P728" ca="1">_xlfn.IFS((N728-TODAY())&gt;=547,"06 Expires over 18 months",(N728-TODAY())&gt;=365,"05 Expires in 18 months",(N728-TODAY())&gt;=183,"04 Expires in 12 months",(N728-TODAY())&gt;=92,"03 Expires in 6 months",(N728-TODAY())&gt;=31,"02 Expires in 3 months",(N728-TODAY())&gt;=0,"01 Expires in 30 days",(N728-TODAY())&gt;=-31,"01 Expired last 30 days",(N728-TODAY())&gt;=-92,"02 Expired last 3 months",(N728-TODAY())&gt;=-183,"03 Expired last 6 months",(N728-TODAY())&gt;=-365,"04 Expired last 12 months",(N728-TODAY())&gt;=-547,"05 Expired last 18 months",TRUE,"06 Expired over 18 months")</f>
        <v>06 Expired over 18 months</v>
      </c>
      <c r="Q728" s="65">
        <v>2000</v>
      </c>
      <c r="R728" s="84">
        <f t="shared" si="136"/>
        <v>2000</v>
      </c>
      <c r="S728" s="77" t="str" cm="1">
        <f t="array" ref="S728">_xlfn.IFS(R728&gt;5000000,"Gold",R728&gt;=500000,"Silver",R728&gt;30000,"Bronze",TRUE,"Transactional")</f>
        <v>Transactional</v>
      </c>
      <c r="T728" s="24" t="s">
        <v>54</v>
      </c>
      <c r="U728" s="101" t="s">
        <v>84</v>
      </c>
      <c r="V728" s="101" t="s">
        <v>204</v>
      </c>
      <c r="W728" s="77" t="str">
        <f t="shared" si="139"/>
        <v>No</v>
      </c>
      <c r="X728" s="77" t="str">
        <f>IFERROR(_xlfn.XLOOKUP(J728&amp;"||"&amp;K728,'Mapping Ref.'!$J$2:$J$538,'Mapping Ref.'!$K$2:$K$538),"")</f>
        <v>Childrens &amp; Adults</v>
      </c>
      <c r="Y728" s="77" t="str" cm="1">
        <f t="array" ref="Y728">_xlfn.IFS(R728&gt;2000000,"For Publication",R728&gt;100000,"PID",R728&gt;30000,"RFQ",TRUE,"Transactional")</f>
        <v>Transactional</v>
      </c>
      <c r="Z728" s="24" t="s">
        <v>86</v>
      </c>
      <c r="AA728" s="32">
        <v>12</v>
      </c>
      <c r="AB728" s="24">
        <v>0</v>
      </c>
      <c r="AC728" s="25">
        <v>43956</v>
      </c>
      <c r="AD728" s="24" t="s">
        <v>58</v>
      </c>
      <c r="AE728" s="24"/>
      <c r="AF728" s="24"/>
      <c r="AG728" s="24"/>
      <c r="AH728" s="24" t="s">
        <v>59</v>
      </c>
      <c r="AI728" s="24"/>
      <c r="AJ728" s="24" t="s">
        <v>60</v>
      </c>
      <c r="AK728" s="24"/>
      <c r="AL728" s="24"/>
      <c r="AM728" s="24"/>
      <c r="AN728" s="24"/>
      <c r="AO728" s="24">
        <v>0</v>
      </c>
      <c r="AP728" s="24" t="s">
        <v>60</v>
      </c>
      <c r="AQ728" s="24"/>
      <c r="AR728" s="24"/>
      <c r="AS728" s="89">
        <f>DATEDIF(L728,N728,"m")</f>
        <v>12</v>
      </c>
      <c r="AT728" s="24" t="s">
        <v>3030</v>
      </c>
    </row>
    <row r="729" spans="1:46" x14ac:dyDescent="0.5">
      <c r="A729" s="24">
        <v>803</v>
      </c>
      <c r="B729" s="24"/>
      <c r="C729" s="24" t="s">
        <v>77</v>
      </c>
      <c r="D729" s="24" t="s">
        <v>3031</v>
      </c>
      <c r="E729" s="24" t="s">
        <v>3032</v>
      </c>
      <c r="F729" s="77" t="str">
        <f t="shared" si="138"/>
        <v>MISS EMMA VASHTI WAITE</v>
      </c>
      <c r="G729" s="24" t="s">
        <v>2934</v>
      </c>
      <c r="H729" s="24" t="s">
        <v>2945</v>
      </c>
      <c r="I729" s="24" t="s">
        <v>2945</v>
      </c>
      <c r="J729" s="24" t="s">
        <v>107</v>
      </c>
      <c r="K729" s="24" t="s">
        <v>3033</v>
      </c>
      <c r="L729" s="25">
        <v>43955</v>
      </c>
      <c r="M729" s="25">
        <v>44074</v>
      </c>
      <c r="N729" s="81">
        <f>EDATE(M729,AB729)</f>
        <v>44074</v>
      </c>
      <c r="O729" s="77" t="str">
        <f ca="1">IF(N729&lt;TODAY(),"Expired","Live")</f>
        <v>Expired</v>
      </c>
      <c r="P729" s="77" t="str" cm="1">
        <f t="array" aca="1" ref="P729" ca="1">_xlfn.IFS((N729-TODAY())&gt;=547,"06 Expires over 18 months",(N729-TODAY())&gt;=365,"05 Expires in 18 months",(N729-TODAY())&gt;=183,"04 Expires in 12 months",(N729-TODAY())&gt;=92,"03 Expires in 6 months",(N729-TODAY())&gt;=31,"02 Expires in 3 months",(N729-TODAY())&gt;=0,"01 Expires in 30 days",(N729-TODAY())&gt;=-31,"01 Expired last 30 days",(N729-TODAY())&gt;=-92,"02 Expired last 3 months",(N729-TODAY())&gt;=-183,"03 Expired last 6 months",(N729-TODAY())&gt;=-365,"04 Expired last 12 months",(N729-TODAY())&gt;=-547,"05 Expired last 18 months",TRUE,"06 Expired over 18 months")</f>
        <v>06 Expired over 18 months</v>
      </c>
      <c r="Q729" s="65">
        <v>13900</v>
      </c>
      <c r="R729" s="84">
        <f t="shared" si="136"/>
        <v>13900</v>
      </c>
      <c r="S729" s="77" t="str" cm="1">
        <f t="array" ref="S729">_xlfn.IFS(R729&gt;5000000,"Gold",R729&gt;=500000,"Silver",R729&gt;30000,"Bronze",TRUE,"Transactional")</f>
        <v>Transactional</v>
      </c>
      <c r="T729" s="24" t="s">
        <v>54</v>
      </c>
      <c r="U729" s="101" t="s">
        <v>116</v>
      </c>
      <c r="V729" s="101" t="s">
        <v>70</v>
      </c>
      <c r="W729" s="77" t="str">
        <f t="shared" si="139"/>
        <v>No</v>
      </c>
      <c r="X729" s="77" t="str">
        <f>IFERROR(_xlfn.XLOOKUP(J729&amp;"||"&amp;K729,'Mapping Ref.'!$J$2:$J$538,'Mapping Ref.'!$K$2:$K$538),"")</f>
        <v>Construction &amp; Estates</v>
      </c>
      <c r="Y729" s="77" t="str" cm="1">
        <f t="array" ref="Y729">_xlfn.IFS(R729&gt;2000000,"For Publication",R729&gt;100000,"PID",R729&gt;30000,"RFQ",TRUE,"Transactional")</f>
        <v>Transactional</v>
      </c>
      <c r="Z729" s="24" t="s">
        <v>101</v>
      </c>
      <c r="AA729" s="32">
        <v>4</v>
      </c>
      <c r="AB729" s="24">
        <v>0</v>
      </c>
      <c r="AC729" s="25">
        <v>43957</v>
      </c>
      <c r="AD729" s="24" t="s">
        <v>661</v>
      </c>
      <c r="AE729" s="24">
        <v>0</v>
      </c>
      <c r="AF729" s="24"/>
      <c r="AG729" s="24"/>
      <c r="AH729" s="24" t="s">
        <v>60</v>
      </c>
      <c r="AI729" s="24"/>
      <c r="AJ729" s="24" t="s">
        <v>60</v>
      </c>
      <c r="AK729" s="24"/>
      <c r="AL729" s="24"/>
      <c r="AM729" s="24"/>
      <c r="AN729" s="24"/>
      <c r="AO729" s="24">
        <v>0</v>
      </c>
      <c r="AP729" s="24" t="s">
        <v>60</v>
      </c>
      <c r="AQ729" s="24"/>
      <c r="AR729" s="24"/>
      <c r="AS729" s="89">
        <f>DATEDIF(L729,N729,"m")</f>
        <v>3</v>
      </c>
      <c r="AT729" s="24" t="s">
        <v>2936</v>
      </c>
    </row>
    <row r="730" spans="1:46" x14ac:dyDescent="0.5">
      <c r="A730" s="24">
        <v>804</v>
      </c>
      <c r="B730" s="24"/>
      <c r="C730" s="24" t="s">
        <v>77</v>
      </c>
      <c r="D730" s="24" t="s">
        <v>3034</v>
      </c>
      <c r="E730" s="24" t="s">
        <v>2244</v>
      </c>
      <c r="F730" s="77" t="str">
        <f t="shared" si="138"/>
        <v>WHOLE CHILD THERAPY</v>
      </c>
      <c r="G730" s="24" t="s">
        <v>1406</v>
      </c>
      <c r="H730" s="24" t="s">
        <v>1041</v>
      </c>
      <c r="I730" s="24" t="s">
        <v>1041</v>
      </c>
      <c r="J730" s="24" t="s">
        <v>190</v>
      </c>
      <c r="K730" s="24" t="s">
        <v>2234</v>
      </c>
      <c r="L730" s="25">
        <v>43957</v>
      </c>
      <c r="M730" s="25">
        <v>44322</v>
      </c>
      <c r="N730" s="81">
        <f>EDATE(M730,AB730)</f>
        <v>44322</v>
      </c>
      <c r="O730" s="77" t="str">
        <f ca="1">IF(N730&lt;TODAY(),"Expired","Live")</f>
        <v>Expired</v>
      </c>
      <c r="P730" s="77" t="str" cm="1">
        <f t="array" aca="1" ref="P730" ca="1">_xlfn.IFS((N730-TODAY())&gt;=547,"06 Expires over 18 months",(N730-TODAY())&gt;=365,"05 Expires in 18 months",(N730-TODAY())&gt;=183,"04 Expires in 12 months",(N730-TODAY())&gt;=92,"03 Expires in 6 months",(N730-TODAY())&gt;=31,"02 Expires in 3 months",(N730-TODAY())&gt;=0,"01 Expires in 30 days",(N730-TODAY())&gt;=-31,"01 Expired last 30 days",(N730-TODAY())&gt;=-92,"02 Expired last 3 months",(N730-TODAY())&gt;=-183,"03 Expired last 6 months",(N730-TODAY())&gt;=-365,"04 Expired last 12 months",(N730-TODAY())&gt;=-547,"05 Expired last 18 months",TRUE,"06 Expired over 18 months")</f>
        <v>06 Expired over 18 months</v>
      </c>
      <c r="Q730" s="65">
        <v>2000</v>
      </c>
      <c r="R730" s="84">
        <f t="shared" si="136"/>
        <v>2000</v>
      </c>
      <c r="S730" s="77" t="str" cm="1">
        <f t="array" ref="S730">_xlfn.IFS(R730&gt;5000000,"Gold",R730&gt;=500000,"Silver",R730&gt;30000,"Bronze",TRUE,"Transactional")</f>
        <v>Transactional</v>
      </c>
      <c r="T730" s="24" t="s">
        <v>54</v>
      </c>
      <c r="U730" s="101" t="s">
        <v>84</v>
      </c>
      <c r="V730" s="101" t="s">
        <v>204</v>
      </c>
      <c r="W730" s="77" t="str">
        <f t="shared" si="139"/>
        <v>No</v>
      </c>
      <c r="X730" s="77" t="str">
        <f>IFERROR(_xlfn.XLOOKUP(J730&amp;"||"&amp;K730,'Mapping Ref.'!$J$2:$J$538,'Mapping Ref.'!$K$2:$K$538),"")</f>
        <v>Childrens &amp; Adults</v>
      </c>
      <c r="Y730" s="77" t="str" cm="1">
        <f t="array" ref="Y730">_xlfn.IFS(R730&gt;2000000,"For Publication",R730&gt;100000,"PID",R730&gt;30000,"RFQ",TRUE,"Transactional")</f>
        <v>Transactional</v>
      </c>
      <c r="Z730" s="24" t="s">
        <v>86</v>
      </c>
      <c r="AA730" s="32">
        <v>12</v>
      </c>
      <c r="AB730" s="24">
        <v>0</v>
      </c>
      <c r="AC730" s="25">
        <v>43957</v>
      </c>
      <c r="AD730" s="24" t="s">
        <v>58</v>
      </c>
      <c r="AE730" s="24"/>
      <c r="AF730" s="24"/>
      <c r="AG730" s="24"/>
      <c r="AH730" s="24" t="s">
        <v>59</v>
      </c>
      <c r="AI730" s="24"/>
      <c r="AJ730" s="24" t="s">
        <v>60</v>
      </c>
      <c r="AK730" s="24"/>
      <c r="AL730" s="24"/>
      <c r="AM730" s="24"/>
      <c r="AN730" s="24"/>
      <c r="AO730" s="24">
        <v>0</v>
      </c>
      <c r="AP730" s="24" t="s">
        <v>60</v>
      </c>
      <c r="AQ730" s="24"/>
      <c r="AR730" s="24"/>
      <c r="AS730" s="89">
        <f>DATEDIF(L730,N730,"m")</f>
        <v>12</v>
      </c>
      <c r="AT730" s="24" t="s">
        <v>1408</v>
      </c>
    </row>
    <row r="731" spans="1:46" x14ac:dyDescent="0.5">
      <c r="A731" s="24">
        <v>805</v>
      </c>
      <c r="B731" s="24"/>
      <c r="C731" s="24"/>
      <c r="D731" s="24" t="s">
        <v>3035</v>
      </c>
      <c r="E731" s="24" t="s">
        <v>3036</v>
      </c>
      <c r="F731" s="77" t="str">
        <f t="shared" si="138"/>
        <v>KIDATU LTD</v>
      </c>
      <c r="G731" s="24" t="s">
        <v>3037</v>
      </c>
      <c r="H731" s="24" t="s">
        <v>1420</v>
      </c>
      <c r="I731" s="24" t="s">
        <v>1420</v>
      </c>
      <c r="J731" s="24" t="s">
        <v>52</v>
      </c>
      <c r="K731" s="24" t="s">
        <v>822</v>
      </c>
      <c r="L731" s="25">
        <v>43957</v>
      </c>
      <c r="M731" s="25"/>
      <c r="N731" s="81"/>
      <c r="O731" s="77" t="s">
        <v>712</v>
      </c>
      <c r="P731" s="77"/>
      <c r="Q731" s="104"/>
      <c r="R731" s="84">
        <v>0</v>
      </c>
      <c r="S731" s="77" t="str" cm="1">
        <f t="array" ref="S731">_xlfn.IFS(R731&gt;5000000,"Gold",R731&gt;=500000,"Silver",R731&gt;30000,"Bronze",TRUE,"Transactional")</f>
        <v>Transactional</v>
      </c>
      <c r="T731" s="24" t="s">
        <v>54</v>
      </c>
      <c r="U731" s="101" t="s">
        <v>455</v>
      </c>
      <c r="V731" s="101" t="s">
        <v>822</v>
      </c>
      <c r="W731" s="77" t="str">
        <f t="shared" si="139"/>
        <v>Yes</v>
      </c>
      <c r="X731" s="77" t="str">
        <f>IFERROR(_xlfn.XLOOKUP(J731&amp;"||"&amp;K731,'Mapping Ref.'!$J$2:$J$538,'Mapping Ref.'!$K$2:$K$538),"")</f>
        <v>Corporate</v>
      </c>
      <c r="Y731" s="77" t="str" cm="1">
        <f t="array" ref="Y731">_xlfn.IFS(R731&gt;2000000,"For Publication",R731&gt;100000,"PID",R731&gt;30000,"RFQ",TRUE,"Transactional")</f>
        <v>Transactional</v>
      </c>
      <c r="Z731" s="24" t="s">
        <v>101</v>
      </c>
      <c r="AA731" s="32">
        <v>80</v>
      </c>
      <c r="AB731" s="24">
        <v>80</v>
      </c>
      <c r="AC731" s="25">
        <v>43957</v>
      </c>
      <c r="AD731" s="24" t="s">
        <v>102</v>
      </c>
      <c r="AE731" s="24">
        <v>0</v>
      </c>
      <c r="AF731" s="24"/>
      <c r="AG731" s="24"/>
      <c r="AH731" s="24" t="s">
        <v>60</v>
      </c>
      <c r="AI731" s="24"/>
      <c r="AJ731" s="24" t="s">
        <v>60</v>
      </c>
      <c r="AK731" s="24"/>
      <c r="AL731" s="24"/>
      <c r="AM731" s="24"/>
      <c r="AN731" s="24"/>
      <c r="AO731" s="24">
        <v>0</v>
      </c>
      <c r="AP731" s="24" t="s">
        <v>59</v>
      </c>
      <c r="AQ731" s="24"/>
      <c r="AR731" s="24"/>
      <c r="AS731" s="89">
        <v>0</v>
      </c>
      <c r="AT731" s="24" t="s">
        <v>3038</v>
      </c>
    </row>
    <row r="732" spans="1:46" x14ac:dyDescent="0.5">
      <c r="A732" s="24">
        <v>806</v>
      </c>
      <c r="B732" s="24" t="s">
        <v>506</v>
      </c>
      <c r="C732" s="24"/>
      <c r="D732" s="24" t="s">
        <v>3039</v>
      </c>
      <c r="E732" s="24" t="s">
        <v>3040</v>
      </c>
      <c r="F732" s="77" t="str">
        <f t="shared" si="138"/>
        <v>ATLAS ENGLISH LTD</v>
      </c>
      <c r="G732" s="24" t="s">
        <v>3041</v>
      </c>
      <c r="H732" s="24" t="s">
        <v>1879</v>
      </c>
      <c r="I732" s="24" t="s">
        <v>1879</v>
      </c>
      <c r="J732" s="24" t="s">
        <v>107</v>
      </c>
      <c r="K732" s="24" t="s">
        <v>1880</v>
      </c>
      <c r="L732" s="25">
        <v>43909</v>
      </c>
      <c r="M732" s="25">
        <v>46465</v>
      </c>
      <c r="N732" s="81">
        <f t="shared" ref="N732:N767" si="140">EDATE(M732,AB732)</f>
        <v>47196</v>
      </c>
      <c r="O732" s="77" t="str">
        <f t="shared" ref="O732:O767" ca="1" si="141">IF(N732&lt;TODAY(),"Expired","Live")</f>
        <v>Live</v>
      </c>
      <c r="P732" s="77" t="str" cm="1">
        <f t="array" aca="1" ref="P732" ca="1">_xlfn.IFS((N732-TODAY())&gt;=547,"06 Expires over 18 months",(N732-TODAY())&gt;=365,"05 Expires in 18 months",(N732-TODAY())&gt;=183,"04 Expires in 12 months",(N732-TODAY())&gt;=92,"03 Expires in 6 months",(N732-TODAY())&gt;=31,"02 Expires in 3 months",(N732-TODAY())&gt;=0,"01 Expires in 30 days",(N732-TODAY())&gt;=-31,"01 Expired last 30 days",(N732-TODAY())&gt;=-92,"02 Expired last 3 months",(N732-TODAY())&gt;=-183,"03 Expired last 6 months",(N732-TODAY())&gt;=-365,"04 Expired last 12 months",(N732-TODAY())&gt;=-547,"05 Expired last 18 months",TRUE,"06 Expired over 18 months")</f>
        <v>06 Expires over 18 months</v>
      </c>
      <c r="Q732" s="65">
        <v>1500</v>
      </c>
      <c r="R732" s="84">
        <f t="shared" ref="R732:R753" si="142">MAX(Q732,Q732*N(AS732)/12)</f>
        <v>13500</v>
      </c>
      <c r="S732" s="77" t="str" cm="1">
        <f t="array" ref="S732">_xlfn.IFS(R732&gt;5000000,"Gold",R732&gt;=500000,"Silver",R732&gt;30000,"Bronze",TRUE,"Transactional")</f>
        <v>Transactional</v>
      </c>
      <c r="T732" s="24" t="s">
        <v>54</v>
      </c>
      <c r="U732" s="101" t="s">
        <v>455</v>
      </c>
      <c r="V732" s="101" t="s">
        <v>822</v>
      </c>
      <c r="W732" s="77" t="str">
        <f t="shared" si="139"/>
        <v>Yes</v>
      </c>
      <c r="X732" s="77" t="str">
        <f>IFERROR(_xlfn.XLOOKUP(J732&amp;"||"&amp;K732,'Mapping Ref.'!$J$2:$J$538,'Mapping Ref.'!$K$2:$K$538),"")</f>
        <v>Construction &amp; Estates</v>
      </c>
      <c r="Y732" s="77" t="str" cm="1">
        <f t="array" ref="Y732">_xlfn.IFS(R732&gt;2000000,"For Publication",R732&gt;100000,"PID",R732&gt;30000,"RFQ",TRUE,"Transactional")</f>
        <v>Transactional</v>
      </c>
      <c r="Z732" s="24" t="s">
        <v>101</v>
      </c>
      <c r="AA732" s="32">
        <v>24</v>
      </c>
      <c r="AB732" s="24">
        <v>24</v>
      </c>
      <c r="AC732" s="25">
        <v>43958</v>
      </c>
      <c r="AD732" s="24" t="s">
        <v>102</v>
      </c>
      <c r="AE732" s="24">
        <v>0</v>
      </c>
      <c r="AF732" s="24"/>
      <c r="AG732" s="24"/>
      <c r="AH732" s="24" t="s">
        <v>60</v>
      </c>
      <c r="AI732" s="24"/>
      <c r="AJ732" s="24" t="s">
        <v>60</v>
      </c>
      <c r="AK732" s="24"/>
      <c r="AL732" s="24"/>
      <c r="AM732" s="24"/>
      <c r="AN732" s="24"/>
      <c r="AO732" s="24">
        <v>0</v>
      </c>
      <c r="AP732" s="24" t="s">
        <v>60</v>
      </c>
      <c r="AQ732" s="24"/>
      <c r="AR732" s="24"/>
      <c r="AS732" s="89">
        <f t="shared" ref="AS732:AS767" si="143">DATEDIF(L732,N732,"m")</f>
        <v>108</v>
      </c>
      <c r="AT732" s="24" t="s">
        <v>3042</v>
      </c>
    </row>
    <row r="733" spans="1:46" x14ac:dyDescent="0.5">
      <c r="A733" s="24">
        <v>807</v>
      </c>
      <c r="B733" s="24"/>
      <c r="C733" s="24"/>
      <c r="D733" s="24" t="s">
        <v>3043</v>
      </c>
      <c r="E733" s="24" t="s">
        <v>3044</v>
      </c>
      <c r="F733" s="77" t="str">
        <f t="shared" si="138"/>
        <v>KB INDUSTRIES UK LTD T/A KBI UK LTD</v>
      </c>
      <c r="G733" s="24" t="s">
        <v>3045</v>
      </c>
      <c r="H733" s="24" t="s">
        <v>3046</v>
      </c>
      <c r="I733" s="24" t="s">
        <v>3046</v>
      </c>
      <c r="J733" s="24" t="s">
        <v>107</v>
      </c>
      <c r="K733" s="24" t="s">
        <v>121</v>
      </c>
      <c r="L733" s="25">
        <v>43943</v>
      </c>
      <c r="M733" s="25">
        <v>44075</v>
      </c>
      <c r="N733" s="81">
        <f t="shared" si="140"/>
        <v>44105</v>
      </c>
      <c r="O733" s="77" t="str">
        <f t="shared" ca="1" si="141"/>
        <v>Expired</v>
      </c>
      <c r="P733" s="77" t="str" cm="1">
        <f t="array" aca="1" ref="P733" ca="1">_xlfn.IFS((N733-TODAY())&gt;=547,"06 Expires over 18 months",(N733-TODAY())&gt;=365,"05 Expires in 18 months",(N733-TODAY())&gt;=183,"04 Expires in 12 months",(N733-TODAY())&gt;=92,"03 Expires in 6 months",(N733-TODAY())&gt;=31,"02 Expires in 3 months",(N733-TODAY())&gt;=0,"01 Expires in 30 days",(N733-TODAY())&gt;=-31,"01 Expired last 30 days",(N733-TODAY())&gt;=-92,"02 Expired last 3 months",(N733-TODAY())&gt;=-183,"03 Expired last 6 months",(N733-TODAY())&gt;=-365,"04 Expired last 12 months",(N733-TODAY())&gt;=-547,"05 Expired last 18 months",TRUE,"06 Expired over 18 months")</f>
        <v>06 Expired over 18 months</v>
      </c>
      <c r="Q733" s="65">
        <v>16000</v>
      </c>
      <c r="R733" s="84">
        <f t="shared" si="142"/>
        <v>16000</v>
      </c>
      <c r="S733" s="77" t="str" cm="1">
        <f t="array" ref="S733">_xlfn.IFS(R733&gt;5000000,"Gold",R733&gt;=500000,"Silver",R733&gt;30000,"Bronze",TRUE,"Transactional")</f>
        <v>Transactional</v>
      </c>
      <c r="T733" s="24" t="s">
        <v>122</v>
      </c>
      <c r="U733" s="101" t="s">
        <v>84</v>
      </c>
      <c r="V733" s="101" t="s">
        <v>157</v>
      </c>
      <c r="W733" s="77" t="str">
        <f t="shared" si="139"/>
        <v>Yes</v>
      </c>
      <c r="X733" s="77" t="str">
        <f>IFERROR(_xlfn.XLOOKUP(J733&amp;"||"&amp;K733,'Mapping Ref.'!$J$2:$J$538,'Mapping Ref.'!$K$2:$K$538),"")</f>
        <v>Construction &amp; Estates</v>
      </c>
      <c r="Y733" s="77" t="str" cm="1">
        <f t="array" ref="Y733">_xlfn.IFS(R733&gt;2000000,"For Publication",R733&gt;100000,"PID",R733&gt;30000,"RFQ",TRUE,"Transactional")</f>
        <v>Transactional</v>
      </c>
      <c r="Z733" s="24" t="s">
        <v>101</v>
      </c>
      <c r="AA733" s="32">
        <v>1</v>
      </c>
      <c r="AB733" s="24">
        <v>1</v>
      </c>
      <c r="AC733" s="25">
        <v>43958</v>
      </c>
      <c r="AD733" s="24" t="s">
        <v>102</v>
      </c>
      <c r="AE733" s="24"/>
      <c r="AF733" s="24"/>
      <c r="AG733" s="24"/>
      <c r="AH733" s="24" t="s">
        <v>60</v>
      </c>
      <c r="AI733" s="24"/>
      <c r="AJ733" s="24" t="s">
        <v>60</v>
      </c>
      <c r="AK733" s="24"/>
      <c r="AL733" s="24"/>
      <c r="AM733" s="24"/>
      <c r="AN733" s="24"/>
      <c r="AO733" s="24">
        <v>0</v>
      </c>
      <c r="AP733" s="24" t="s">
        <v>60</v>
      </c>
      <c r="AQ733" s="24"/>
      <c r="AR733" s="24"/>
      <c r="AS733" s="89">
        <f t="shared" si="143"/>
        <v>5</v>
      </c>
      <c r="AT733" s="24" t="s">
        <v>3047</v>
      </c>
    </row>
    <row r="734" spans="1:46" x14ac:dyDescent="0.5">
      <c r="A734" s="24">
        <v>808</v>
      </c>
      <c r="B734" s="24"/>
      <c r="C734" s="24"/>
      <c r="D734" s="24" t="s">
        <v>3048</v>
      </c>
      <c r="E734" s="24" t="s">
        <v>3049</v>
      </c>
      <c r="F734" s="77" t="str">
        <f t="shared" si="138"/>
        <v>ONE51 ES PLASTICS (UK) LIMITED T/A MGB PLASTICS</v>
      </c>
      <c r="G734" s="24" t="s">
        <v>3050</v>
      </c>
      <c r="H734" s="24" t="s">
        <v>1504</v>
      </c>
      <c r="I734" s="24" t="s">
        <v>1504</v>
      </c>
      <c r="J734" s="24" t="s">
        <v>107</v>
      </c>
      <c r="K734" s="24" t="s">
        <v>137</v>
      </c>
      <c r="L734" s="25">
        <v>43962</v>
      </c>
      <c r="M734" s="25">
        <v>44692</v>
      </c>
      <c r="N734" s="81">
        <f t="shared" si="140"/>
        <v>44692</v>
      </c>
      <c r="O734" s="77" t="str">
        <f t="shared" ca="1" si="141"/>
        <v>Expired</v>
      </c>
      <c r="P734" s="77" t="str" cm="1">
        <f t="array" aca="1" ref="P734" ca="1">_xlfn.IFS((N734-TODAY())&gt;=547,"06 Expires over 18 months",(N734-TODAY())&gt;=365,"05 Expires in 18 months",(N734-TODAY())&gt;=183,"04 Expires in 12 months",(N734-TODAY())&gt;=92,"03 Expires in 6 months",(N734-TODAY())&gt;=31,"02 Expires in 3 months",(N734-TODAY())&gt;=0,"01 Expires in 30 days",(N734-TODAY())&gt;=-31,"01 Expired last 30 days",(N734-TODAY())&gt;=-92,"02 Expired last 3 months",(N734-TODAY())&gt;=-183,"03 Expired last 6 months",(N734-TODAY())&gt;=-365,"04 Expired last 12 months",(N734-TODAY())&gt;=-547,"05 Expired last 18 months",TRUE,"06 Expired over 18 months")</f>
        <v>06 Expired over 18 months</v>
      </c>
      <c r="Q734" s="65">
        <v>50000</v>
      </c>
      <c r="R734" s="84">
        <f t="shared" si="142"/>
        <v>100000</v>
      </c>
      <c r="S734" s="77" t="str" cm="1">
        <f t="array" ref="S734">_xlfn.IFS(R734&gt;5000000,"Gold",R734&gt;=500000,"Silver",R734&gt;30000,"Bronze",TRUE,"Transactional")</f>
        <v>Bronze</v>
      </c>
      <c r="T734" s="24" t="s">
        <v>122</v>
      </c>
      <c r="U734" s="101" t="s">
        <v>84</v>
      </c>
      <c r="V734" s="101" t="s">
        <v>214</v>
      </c>
      <c r="W734" s="77" t="str">
        <f t="shared" si="139"/>
        <v>No</v>
      </c>
      <c r="X734" s="77" t="str">
        <f>IFERROR(_xlfn.XLOOKUP(J734&amp;"||"&amp;K734,'Mapping Ref.'!$J$2:$J$538,'Mapping Ref.'!$K$2:$K$538),"")</f>
        <v>Construction &amp; Estates</v>
      </c>
      <c r="Y734" s="77" t="str" cm="1">
        <f t="array" ref="Y734">_xlfn.IFS(R734&gt;2000000,"For Publication",R734&gt;100000,"PID",R734&gt;30000,"RFQ",TRUE,"Transactional")</f>
        <v>RFQ</v>
      </c>
      <c r="Z734" s="24" t="s">
        <v>86</v>
      </c>
      <c r="AA734" s="32">
        <v>24</v>
      </c>
      <c r="AB734" s="24">
        <v>0</v>
      </c>
      <c r="AC734" s="25">
        <v>43962</v>
      </c>
      <c r="AD734" s="24" t="s">
        <v>58</v>
      </c>
      <c r="AE734" s="24"/>
      <c r="AF734" s="24"/>
      <c r="AG734" s="24"/>
      <c r="AH734" s="24" t="s">
        <v>60</v>
      </c>
      <c r="AI734" s="24"/>
      <c r="AJ734" s="24" t="s">
        <v>60</v>
      </c>
      <c r="AK734" s="24"/>
      <c r="AL734" s="24"/>
      <c r="AM734" s="24"/>
      <c r="AN734" s="24"/>
      <c r="AO734" s="24">
        <v>0</v>
      </c>
      <c r="AP734" s="24" t="s">
        <v>60</v>
      </c>
      <c r="AQ734" s="24"/>
      <c r="AR734" s="24"/>
      <c r="AS734" s="89">
        <f t="shared" si="143"/>
        <v>24</v>
      </c>
      <c r="AT734" s="24" t="s">
        <v>3051</v>
      </c>
    </row>
    <row r="735" spans="1:46" x14ac:dyDescent="0.5">
      <c r="A735" s="24">
        <v>809</v>
      </c>
      <c r="B735" s="24" t="s">
        <v>506</v>
      </c>
      <c r="C735" s="24" t="s">
        <v>77</v>
      </c>
      <c r="D735" s="24" t="s">
        <v>3052</v>
      </c>
      <c r="E735" s="24" t="s">
        <v>3053</v>
      </c>
      <c r="F735" s="77" t="str">
        <f t="shared" si="138"/>
        <v>EALING LAW CENTRE</v>
      </c>
      <c r="G735" s="24" t="s">
        <v>3054</v>
      </c>
      <c r="H735" s="24" t="s">
        <v>1879</v>
      </c>
      <c r="I735" s="24" t="s">
        <v>1879</v>
      </c>
      <c r="J735" s="24" t="s">
        <v>321</v>
      </c>
      <c r="K735" s="24" t="s">
        <v>1880</v>
      </c>
      <c r="L735" s="25">
        <v>43922</v>
      </c>
      <c r="M735" s="25">
        <v>45748</v>
      </c>
      <c r="N735" s="81">
        <f t="shared" si="140"/>
        <v>46478</v>
      </c>
      <c r="O735" s="77" t="str">
        <f t="shared" ca="1" si="141"/>
        <v>Live</v>
      </c>
      <c r="P735" s="77" t="str" cm="1">
        <f t="array" aca="1" ref="P735" ca="1">_xlfn.IFS((N735-TODAY())&gt;=547,"06 Expires over 18 months",(N735-TODAY())&gt;=365,"05 Expires in 18 months",(N735-TODAY())&gt;=183,"04 Expires in 12 months",(N735-TODAY())&gt;=92,"03 Expires in 6 months",(N735-TODAY())&gt;=31,"02 Expires in 3 months",(N735-TODAY())&gt;=0,"01 Expires in 30 days",(N735-TODAY())&gt;=-31,"01 Expired last 30 days",(N735-TODAY())&gt;=-92,"02 Expired last 3 months",(N735-TODAY())&gt;=-183,"03 Expired last 6 months",(N735-TODAY())&gt;=-365,"04 Expired last 12 months",(N735-TODAY())&gt;=-547,"05 Expired last 18 months",TRUE,"06 Expired over 18 months")</f>
        <v>04 Expires in 12 months</v>
      </c>
      <c r="Q735" s="65">
        <v>66000</v>
      </c>
      <c r="R735" s="84">
        <f t="shared" si="142"/>
        <v>462000</v>
      </c>
      <c r="S735" s="77" t="str" cm="1">
        <f t="array" ref="S735">_xlfn.IFS(R735&gt;5000000,"Gold",R735&gt;=500000,"Silver",R735&gt;30000,"Bronze",TRUE,"Transactional")</f>
        <v>Bronze</v>
      </c>
      <c r="T735" s="24" t="s">
        <v>54</v>
      </c>
      <c r="U735" s="101" t="s">
        <v>455</v>
      </c>
      <c r="V735" s="101" t="s">
        <v>822</v>
      </c>
      <c r="W735" s="77" t="str">
        <f t="shared" si="139"/>
        <v>Yes</v>
      </c>
      <c r="X735" s="77" t="str">
        <f>IFERROR(_xlfn.XLOOKUP(J735&amp;"||"&amp;K735,'Mapping Ref.'!$J$2:$J$538,'Mapping Ref.'!$K$2:$K$538),"")</f>
        <v>Corporate</v>
      </c>
      <c r="Y735" s="77" t="str" cm="1">
        <f t="array" ref="Y735">_xlfn.IFS(R735&gt;2000000,"For Publication",R735&gt;100000,"PID",R735&gt;30000,"RFQ",TRUE,"Transactional")</f>
        <v>PID</v>
      </c>
      <c r="Z735" s="24" t="s">
        <v>1244</v>
      </c>
      <c r="AA735" s="32">
        <v>36</v>
      </c>
      <c r="AB735" s="24">
        <v>24</v>
      </c>
      <c r="AC735" s="25">
        <v>43963</v>
      </c>
      <c r="AD735" s="24" t="s">
        <v>102</v>
      </c>
      <c r="AE735" s="24">
        <v>0</v>
      </c>
      <c r="AF735" s="24" t="s">
        <v>59</v>
      </c>
      <c r="AG735" s="24"/>
      <c r="AH735" s="24" t="s">
        <v>59</v>
      </c>
      <c r="AI735" s="24"/>
      <c r="AJ735" s="24" t="s">
        <v>59</v>
      </c>
      <c r="AK735" s="24"/>
      <c r="AL735" s="24"/>
      <c r="AM735" s="24"/>
      <c r="AN735" s="24"/>
      <c r="AO735" s="24">
        <v>0</v>
      </c>
      <c r="AP735" s="24" t="s">
        <v>60</v>
      </c>
      <c r="AQ735" s="24"/>
      <c r="AR735" s="24"/>
      <c r="AS735" s="89">
        <f t="shared" si="143"/>
        <v>84</v>
      </c>
      <c r="AT735" s="24" t="s">
        <v>3055</v>
      </c>
    </row>
    <row r="736" spans="1:46" x14ac:dyDescent="0.5">
      <c r="A736" s="24">
        <v>810</v>
      </c>
      <c r="B736" s="24"/>
      <c r="C736" s="24" t="s">
        <v>77</v>
      </c>
      <c r="D736" s="24" t="s">
        <v>3056</v>
      </c>
      <c r="E736" s="24" t="s">
        <v>3057</v>
      </c>
      <c r="F736" s="77" t="str">
        <f t="shared" si="138"/>
        <v>GRANGEWOOD PLASTIC PACKAGING LTD T/A GRANGEWOOD PLASTIC</v>
      </c>
      <c r="G736" s="24" t="s">
        <v>3058</v>
      </c>
      <c r="H736" s="24" t="s">
        <v>1504</v>
      </c>
      <c r="I736" s="24" t="s">
        <v>1504</v>
      </c>
      <c r="J736" s="24" t="s">
        <v>107</v>
      </c>
      <c r="K736" s="24" t="s">
        <v>137</v>
      </c>
      <c r="L736" s="25">
        <v>43963</v>
      </c>
      <c r="M736" s="25">
        <v>44693</v>
      </c>
      <c r="N736" s="81">
        <f t="shared" si="140"/>
        <v>45058</v>
      </c>
      <c r="O736" s="77" t="str">
        <f t="shared" ca="1" si="141"/>
        <v>Expired</v>
      </c>
      <c r="P736" s="77" t="str" cm="1">
        <f t="array" aca="1" ref="P736" ca="1">_xlfn.IFS((N736-TODAY())&gt;=547,"06 Expires over 18 months",(N736-TODAY())&gt;=365,"05 Expires in 18 months",(N736-TODAY())&gt;=183,"04 Expires in 12 months",(N736-TODAY())&gt;=92,"03 Expires in 6 months",(N736-TODAY())&gt;=31,"02 Expires in 3 months",(N736-TODAY())&gt;=0,"01 Expires in 30 days",(N736-TODAY())&gt;=-31,"01 Expired last 30 days",(N736-TODAY())&gt;=-92,"02 Expired last 3 months",(N736-TODAY())&gt;=-183,"03 Expired last 6 months",(N736-TODAY())&gt;=-365,"04 Expired last 12 months",(N736-TODAY())&gt;=-547,"05 Expired last 18 months",TRUE,"06 Expired over 18 months")</f>
        <v>06 Expired over 18 months</v>
      </c>
      <c r="Q736" s="65">
        <v>75000</v>
      </c>
      <c r="R736" s="84">
        <f t="shared" si="142"/>
        <v>225000</v>
      </c>
      <c r="S736" s="77" t="str" cm="1">
        <f t="array" ref="S736">_xlfn.IFS(R736&gt;5000000,"Gold",R736&gt;=500000,"Silver",R736&gt;30000,"Bronze",TRUE,"Transactional")</f>
        <v>Bronze</v>
      </c>
      <c r="T736" s="24" t="s">
        <v>54</v>
      </c>
      <c r="U736" s="101" t="s">
        <v>445</v>
      </c>
      <c r="V736" s="101" t="s">
        <v>810</v>
      </c>
      <c r="W736" s="77" t="str">
        <f t="shared" si="139"/>
        <v>Yes</v>
      </c>
      <c r="X736" s="77" t="str">
        <f>IFERROR(_xlfn.XLOOKUP(J736&amp;"||"&amp;K736,'Mapping Ref.'!$J$2:$J$538,'Mapping Ref.'!$K$2:$K$538),"")</f>
        <v>Construction &amp; Estates</v>
      </c>
      <c r="Y736" s="77" t="str" cm="1">
        <f t="array" ref="Y736">_xlfn.IFS(R736&gt;2000000,"For Publication",R736&gt;100000,"PID",R736&gt;30000,"RFQ",TRUE,"Transactional")</f>
        <v>PID</v>
      </c>
      <c r="Z736" s="24" t="s">
        <v>86</v>
      </c>
      <c r="AA736" s="32">
        <v>24</v>
      </c>
      <c r="AB736" s="24">
        <v>12</v>
      </c>
      <c r="AC736" s="25">
        <v>43963</v>
      </c>
      <c r="AD736" s="24" t="s">
        <v>102</v>
      </c>
      <c r="AE736" s="24"/>
      <c r="AF736" s="24"/>
      <c r="AG736" s="24"/>
      <c r="AH736" s="24" t="s">
        <v>60</v>
      </c>
      <c r="AI736" s="24"/>
      <c r="AJ736" s="24" t="s">
        <v>60</v>
      </c>
      <c r="AK736" s="24"/>
      <c r="AL736" s="24"/>
      <c r="AM736" s="24"/>
      <c r="AN736" s="24"/>
      <c r="AO736" s="24">
        <v>0</v>
      </c>
      <c r="AP736" s="24" t="s">
        <v>60</v>
      </c>
      <c r="AQ736" s="24"/>
      <c r="AR736" s="24"/>
      <c r="AS736" s="89">
        <f t="shared" si="143"/>
        <v>36</v>
      </c>
      <c r="AT736" s="24" t="s">
        <v>3059</v>
      </c>
    </row>
    <row r="737" spans="1:46" x14ac:dyDescent="0.5">
      <c r="A737" s="24">
        <v>811</v>
      </c>
      <c r="B737" s="24"/>
      <c r="C737" s="24"/>
      <c r="D737" s="24" t="s">
        <v>3060</v>
      </c>
      <c r="E737" s="24" t="s">
        <v>2182</v>
      </c>
      <c r="F737" s="77" t="str">
        <f t="shared" si="138"/>
        <v>DHAKSHINI PATEL T/A HEAL GROW THRIVE</v>
      </c>
      <c r="G737" s="24" t="s">
        <v>3061</v>
      </c>
      <c r="H737" s="24" t="s">
        <v>1041</v>
      </c>
      <c r="I737" s="24" t="s">
        <v>1041</v>
      </c>
      <c r="J737" s="24" t="s">
        <v>190</v>
      </c>
      <c r="K737" s="24" t="s">
        <v>2234</v>
      </c>
      <c r="L737" s="25">
        <v>43964</v>
      </c>
      <c r="M737" s="25">
        <v>44329</v>
      </c>
      <c r="N737" s="81">
        <f t="shared" si="140"/>
        <v>44329</v>
      </c>
      <c r="O737" s="77" t="str">
        <f t="shared" ca="1" si="141"/>
        <v>Expired</v>
      </c>
      <c r="P737" s="77" t="str" cm="1">
        <f t="array" aca="1" ref="P737" ca="1">_xlfn.IFS((N737-TODAY())&gt;=547,"06 Expires over 18 months",(N737-TODAY())&gt;=365,"05 Expires in 18 months",(N737-TODAY())&gt;=183,"04 Expires in 12 months",(N737-TODAY())&gt;=92,"03 Expires in 6 months",(N737-TODAY())&gt;=31,"02 Expires in 3 months",(N737-TODAY())&gt;=0,"01 Expires in 30 days",(N737-TODAY())&gt;=-31,"01 Expired last 30 days",(N737-TODAY())&gt;=-92,"02 Expired last 3 months",(N737-TODAY())&gt;=-183,"03 Expired last 6 months",(N737-TODAY())&gt;=-365,"04 Expired last 12 months",(N737-TODAY())&gt;=-547,"05 Expired last 18 months",TRUE,"06 Expired over 18 months")</f>
        <v>06 Expired over 18 months</v>
      </c>
      <c r="Q737" s="65">
        <v>1300</v>
      </c>
      <c r="R737" s="84">
        <f t="shared" si="142"/>
        <v>1300</v>
      </c>
      <c r="S737" s="77" t="str" cm="1">
        <f t="array" ref="S737">_xlfn.IFS(R737&gt;5000000,"Gold",R737&gt;=500000,"Silver",R737&gt;30000,"Bronze",TRUE,"Transactional")</f>
        <v>Transactional</v>
      </c>
      <c r="T737" s="24" t="s">
        <v>54</v>
      </c>
      <c r="U737" s="101" t="s">
        <v>84</v>
      </c>
      <c r="V737" s="101" t="s">
        <v>204</v>
      </c>
      <c r="W737" s="77" t="str">
        <f t="shared" si="139"/>
        <v>No</v>
      </c>
      <c r="X737" s="77" t="str">
        <f>IFERROR(_xlfn.XLOOKUP(J737&amp;"||"&amp;K737,'Mapping Ref.'!$J$2:$J$538,'Mapping Ref.'!$K$2:$K$538),"")</f>
        <v>Childrens &amp; Adults</v>
      </c>
      <c r="Y737" s="77" t="str" cm="1">
        <f t="array" ref="Y737">_xlfn.IFS(R737&gt;2000000,"For Publication",R737&gt;100000,"PID",R737&gt;30000,"RFQ",TRUE,"Transactional")</f>
        <v>Transactional</v>
      </c>
      <c r="Z737" s="24" t="s">
        <v>86</v>
      </c>
      <c r="AA737" s="32">
        <v>12</v>
      </c>
      <c r="AB737" s="24">
        <v>0</v>
      </c>
      <c r="AC737" s="25">
        <v>43964</v>
      </c>
      <c r="AD737" s="24" t="s">
        <v>58</v>
      </c>
      <c r="AE737" s="24"/>
      <c r="AF737" s="24"/>
      <c r="AG737" s="24"/>
      <c r="AH737" s="24" t="s">
        <v>59</v>
      </c>
      <c r="AI737" s="24"/>
      <c r="AJ737" s="24" t="s">
        <v>60</v>
      </c>
      <c r="AK737" s="24"/>
      <c r="AL737" s="24"/>
      <c r="AM737" s="24"/>
      <c r="AN737" s="24"/>
      <c r="AO737" s="24">
        <v>0</v>
      </c>
      <c r="AP737" s="24" t="s">
        <v>60</v>
      </c>
      <c r="AQ737" s="24"/>
      <c r="AR737" s="24"/>
      <c r="AS737" s="89">
        <f t="shared" si="143"/>
        <v>12</v>
      </c>
      <c r="AT737" s="24" t="s">
        <v>3062</v>
      </c>
    </row>
    <row r="738" spans="1:46" x14ac:dyDescent="0.5">
      <c r="A738" s="24">
        <v>812</v>
      </c>
      <c r="B738" s="24"/>
      <c r="C738" s="24" t="s">
        <v>77</v>
      </c>
      <c r="D738" s="24" t="s">
        <v>3063</v>
      </c>
      <c r="E738" s="24" t="s">
        <v>3064</v>
      </c>
      <c r="F738" s="77" t="str">
        <f t="shared" si="138"/>
        <v>PARAGUS LTD (T/A CHECKEDSAFE)</v>
      </c>
      <c r="G738" s="24" t="s">
        <v>3065</v>
      </c>
      <c r="H738" s="24" t="s">
        <v>1504</v>
      </c>
      <c r="I738" s="24" t="s">
        <v>1504</v>
      </c>
      <c r="J738" s="24" t="s">
        <v>2962</v>
      </c>
      <c r="K738" s="24" t="s">
        <v>137</v>
      </c>
      <c r="L738" s="25">
        <v>43969</v>
      </c>
      <c r="M738" s="25">
        <v>45064</v>
      </c>
      <c r="N738" s="81">
        <f t="shared" si="140"/>
        <v>45795</v>
      </c>
      <c r="O738" s="77" t="str">
        <f t="shared" ca="1" si="141"/>
        <v>Expired</v>
      </c>
      <c r="P738" s="77" t="str" cm="1">
        <f t="array" aca="1" ref="P738" ca="1">_xlfn.IFS((N738-TODAY())&gt;=547,"06 Expires over 18 months",(N738-TODAY())&gt;=365,"05 Expires in 18 months",(N738-TODAY())&gt;=183,"04 Expires in 12 months",(N738-TODAY())&gt;=92,"03 Expires in 6 months",(N738-TODAY())&gt;=31,"02 Expires in 3 months",(N738-TODAY())&gt;=0,"01 Expires in 30 days",(N738-TODAY())&gt;=-31,"01 Expired last 30 days",(N738-TODAY())&gt;=-92,"02 Expired last 3 months",(N738-TODAY())&gt;=-183,"03 Expired last 6 months",(N738-TODAY())&gt;=-365,"04 Expired last 12 months",(N738-TODAY())&gt;=-547,"05 Expired last 18 months",TRUE,"06 Expired over 18 months")</f>
        <v>05 Expired last 18 months</v>
      </c>
      <c r="Q738" s="65">
        <v>25000</v>
      </c>
      <c r="R738" s="84">
        <f t="shared" si="142"/>
        <v>125000</v>
      </c>
      <c r="S738" s="77" t="str" cm="1">
        <f t="array" ref="S738">_xlfn.IFS(R738&gt;5000000,"Gold",R738&gt;=500000,"Silver",R738&gt;30000,"Bronze",TRUE,"Transactional")</f>
        <v>Bronze</v>
      </c>
      <c r="T738" s="24" t="s">
        <v>54</v>
      </c>
      <c r="U738" s="101" t="s">
        <v>116</v>
      </c>
      <c r="V738" s="101" t="s">
        <v>569</v>
      </c>
      <c r="W738" s="77" t="str">
        <f t="shared" si="139"/>
        <v>Yes</v>
      </c>
      <c r="X738" s="77" t="str">
        <f>IFERROR(_xlfn.XLOOKUP(J738&amp;"||"&amp;K738,'Mapping Ref.'!$J$2:$J$538,'Mapping Ref.'!$K$2:$K$538),"")</f>
        <v>Construction &amp; Estates</v>
      </c>
      <c r="Y738" s="77" t="str" cm="1">
        <f t="array" ref="Y738">_xlfn.IFS(R738&gt;2000000,"For Publication",R738&gt;100000,"PID",R738&gt;30000,"RFQ",TRUE,"Transactional")</f>
        <v>PID</v>
      </c>
      <c r="Z738" s="24" t="s">
        <v>86</v>
      </c>
      <c r="AA738" s="32">
        <v>36</v>
      </c>
      <c r="AB738" s="24">
        <v>24</v>
      </c>
      <c r="AC738" s="25">
        <v>43969</v>
      </c>
      <c r="AD738" s="24" t="s">
        <v>58</v>
      </c>
      <c r="AE738" s="24"/>
      <c r="AF738" s="24"/>
      <c r="AG738" s="24"/>
      <c r="AH738" s="24" t="s">
        <v>60</v>
      </c>
      <c r="AI738" s="24"/>
      <c r="AJ738" s="24" t="s">
        <v>60</v>
      </c>
      <c r="AK738" s="24"/>
      <c r="AL738" s="24"/>
      <c r="AM738" s="24"/>
      <c r="AN738" s="24"/>
      <c r="AO738" s="24">
        <v>0</v>
      </c>
      <c r="AP738" s="24" t="s">
        <v>60</v>
      </c>
      <c r="AQ738" s="24" t="s">
        <v>3066</v>
      </c>
      <c r="AR738" s="24" t="s">
        <v>3067</v>
      </c>
      <c r="AS738" s="89">
        <f t="shared" si="143"/>
        <v>60</v>
      </c>
      <c r="AT738" s="24" t="s">
        <v>3063</v>
      </c>
    </row>
    <row r="739" spans="1:46" x14ac:dyDescent="0.5">
      <c r="A739" s="24">
        <v>813</v>
      </c>
      <c r="B739" s="24"/>
      <c r="C739" s="24"/>
      <c r="D739" s="24" t="s">
        <v>3068</v>
      </c>
      <c r="E739" s="24" t="s">
        <v>3069</v>
      </c>
      <c r="F739" s="77" t="str">
        <f t="shared" si="138"/>
        <v>Straight Manufacturing Ltd</v>
      </c>
      <c r="G739" s="24" t="s">
        <v>3070</v>
      </c>
      <c r="H739" s="24" t="s">
        <v>1504</v>
      </c>
      <c r="I739" s="24" t="s">
        <v>1504</v>
      </c>
      <c r="J739" s="24" t="s">
        <v>107</v>
      </c>
      <c r="K739" s="24" t="s">
        <v>137</v>
      </c>
      <c r="L739" s="25">
        <v>43969</v>
      </c>
      <c r="M739" s="25">
        <v>44699</v>
      </c>
      <c r="N739" s="81">
        <f t="shared" si="140"/>
        <v>44699</v>
      </c>
      <c r="O739" s="77" t="str">
        <f t="shared" ca="1" si="141"/>
        <v>Expired</v>
      </c>
      <c r="P739" s="77" t="str" cm="1">
        <f t="array" aca="1" ref="P739" ca="1">_xlfn.IFS((N739-TODAY())&gt;=547,"06 Expires over 18 months",(N739-TODAY())&gt;=365,"05 Expires in 18 months",(N739-TODAY())&gt;=183,"04 Expires in 12 months",(N739-TODAY())&gt;=92,"03 Expires in 6 months",(N739-TODAY())&gt;=31,"02 Expires in 3 months",(N739-TODAY())&gt;=0,"01 Expires in 30 days",(N739-TODAY())&gt;=-31,"01 Expired last 30 days",(N739-TODAY())&gt;=-92,"02 Expired last 3 months",(N739-TODAY())&gt;=-183,"03 Expired last 6 months",(N739-TODAY())&gt;=-365,"04 Expired last 12 months",(N739-TODAY())&gt;=-547,"05 Expired last 18 months",TRUE,"06 Expired over 18 months")</f>
        <v>06 Expired over 18 months</v>
      </c>
      <c r="Q739" s="65">
        <v>50000</v>
      </c>
      <c r="R739" s="84">
        <f t="shared" si="142"/>
        <v>100000</v>
      </c>
      <c r="S739" s="77" t="str" cm="1">
        <f t="array" ref="S739">_xlfn.IFS(R739&gt;5000000,"Gold",R739&gt;=500000,"Silver",R739&gt;30000,"Bronze",TRUE,"Transactional")</f>
        <v>Bronze</v>
      </c>
      <c r="T739" s="24" t="s">
        <v>122</v>
      </c>
      <c r="U739" s="101" t="s">
        <v>84</v>
      </c>
      <c r="V739" s="101" t="s">
        <v>727</v>
      </c>
      <c r="W739" s="77" t="str">
        <f t="shared" si="139"/>
        <v>No</v>
      </c>
      <c r="X739" s="77" t="str">
        <f>IFERROR(_xlfn.XLOOKUP(J739&amp;"||"&amp;K739,'Mapping Ref.'!$J$2:$J$538,'Mapping Ref.'!$K$2:$K$538),"")</f>
        <v>Construction &amp; Estates</v>
      </c>
      <c r="Y739" s="77" t="str" cm="1">
        <f t="array" ref="Y739">_xlfn.IFS(R739&gt;2000000,"For Publication",R739&gt;100000,"PID",R739&gt;30000,"RFQ",TRUE,"Transactional")</f>
        <v>RFQ</v>
      </c>
      <c r="Z739" s="24" t="s">
        <v>86</v>
      </c>
      <c r="AA739" s="32">
        <v>24</v>
      </c>
      <c r="AB739" s="24">
        <v>0</v>
      </c>
      <c r="AC739" s="25">
        <v>43969</v>
      </c>
      <c r="AD739" s="24" t="s">
        <v>58</v>
      </c>
      <c r="AE739" s="24"/>
      <c r="AF739" s="24"/>
      <c r="AG739" s="24"/>
      <c r="AH739" s="24" t="s">
        <v>60</v>
      </c>
      <c r="AI739" s="24"/>
      <c r="AJ739" s="24" t="s">
        <v>60</v>
      </c>
      <c r="AK739" s="24"/>
      <c r="AL739" s="24"/>
      <c r="AM739" s="24"/>
      <c r="AN739" s="24"/>
      <c r="AO739" s="24">
        <v>0</v>
      </c>
      <c r="AP739" s="24" t="s">
        <v>60</v>
      </c>
      <c r="AQ739" s="24"/>
      <c r="AR739" s="24"/>
      <c r="AS739" s="89">
        <f t="shared" si="143"/>
        <v>24</v>
      </c>
      <c r="AT739" s="24" t="s">
        <v>3070</v>
      </c>
    </row>
    <row r="740" spans="1:46" x14ac:dyDescent="0.5">
      <c r="A740" s="24">
        <v>814</v>
      </c>
      <c r="B740" s="24"/>
      <c r="C740" s="24" t="s">
        <v>77</v>
      </c>
      <c r="D740" s="24" t="s">
        <v>3071</v>
      </c>
      <c r="E740" s="24" t="s">
        <v>3072</v>
      </c>
      <c r="F740" s="77" t="str">
        <f t="shared" si="138"/>
        <v>ACTION FIRST ASSESSMENTS LTD</v>
      </c>
      <c r="G740" s="24" t="s">
        <v>3073</v>
      </c>
      <c r="H740" s="24" t="s">
        <v>1426</v>
      </c>
      <c r="I740" s="24" t="s">
        <v>1426</v>
      </c>
      <c r="J740" s="24" t="s">
        <v>66</v>
      </c>
      <c r="K740" s="24" t="s">
        <v>1427</v>
      </c>
      <c r="L740" s="25">
        <v>43831</v>
      </c>
      <c r="M740" s="25">
        <v>44926</v>
      </c>
      <c r="N740" s="81">
        <f t="shared" si="140"/>
        <v>45657</v>
      </c>
      <c r="O740" s="77" t="str">
        <f t="shared" ca="1" si="141"/>
        <v>Expired</v>
      </c>
      <c r="P740" s="77" t="str" cm="1">
        <f t="array" aca="1" ref="P740" ca="1">_xlfn.IFS((N740-TODAY())&gt;=547,"06 Expires over 18 months",(N740-TODAY())&gt;=365,"05 Expires in 18 months",(N740-TODAY())&gt;=183,"04 Expires in 12 months",(N740-TODAY())&gt;=92,"03 Expires in 6 months",(N740-TODAY())&gt;=31,"02 Expires in 3 months",(N740-TODAY())&gt;=0,"01 Expires in 30 days",(N740-TODAY())&gt;=-31,"01 Expired last 30 days",(N740-TODAY())&gt;=-92,"02 Expired last 3 months",(N740-TODAY())&gt;=-183,"03 Expired last 6 months",(N740-TODAY())&gt;=-365,"04 Expired last 12 months",(N740-TODAY())&gt;=-547,"05 Expired last 18 months",TRUE,"06 Expired over 18 months")</f>
        <v>06 Expired over 18 months</v>
      </c>
      <c r="Q740" s="65">
        <v>24000</v>
      </c>
      <c r="R740" s="84">
        <f t="shared" si="142"/>
        <v>118000</v>
      </c>
      <c r="S740" s="77" t="str" cm="1">
        <f t="array" ref="S740">_xlfn.IFS(R740&gt;5000000,"Gold",R740&gt;=500000,"Silver",R740&gt;30000,"Bronze",TRUE,"Transactional")</f>
        <v>Bronze</v>
      </c>
      <c r="T740" s="24" t="s">
        <v>54</v>
      </c>
      <c r="U740" s="101" t="s">
        <v>237</v>
      </c>
      <c r="V740" s="101" t="s">
        <v>350</v>
      </c>
      <c r="W740" s="77" t="str">
        <f t="shared" si="139"/>
        <v>Yes</v>
      </c>
      <c r="X740" s="77" t="str">
        <f>IFERROR(_xlfn.XLOOKUP(J740&amp;"||"&amp;K740,'Mapping Ref.'!$J$2:$J$538,'Mapping Ref.'!$K$2:$K$538),"")</f>
        <v>Childrens &amp; Adults</v>
      </c>
      <c r="Y740" s="77" t="str" cm="1">
        <f t="array" ref="Y740">_xlfn.IFS(R740&gt;2000000,"For Publication",R740&gt;100000,"PID",R740&gt;30000,"RFQ",TRUE,"Transactional")</f>
        <v>PID</v>
      </c>
      <c r="Z740" s="24" t="s">
        <v>101</v>
      </c>
      <c r="AA740" s="32">
        <v>24</v>
      </c>
      <c r="AB740" s="24">
        <v>24</v>
      </c>
      <c r="AC740" s="25">
        <v>43970</v>
      </c>
      <c r="AD740" s="24" t="s">
        <v>58</v>
      </c>
      <c r="AE740" s="24">
        <v>0</v>
      </c>
      <c r="AF740" s="24"/>
      <c r="AG740" s="24"/>
      <c r="AH740" s="24" t="s">
        <v>59</v>
      </c>
      <c r="AI740" s="24"/>
      <c r="AJ740" s="24" t="s">
        <v>59</v>
      </c>
      <c r="AK740" s="24"/>
      <c r="AL740" s="24"/>
      <c r="AM740" s="24"/>
      <c r="AN740" s="24"/>
      <c r="AO740" s="24">
        <v>0</v>
      </c>
      <c r="AP740" s="24" t="s">
        <v>60</v>
      </c>
      <c r="AQ740" s="24" t="s">
        <v>3074</v>
      </c>
      <c r="AR740" s="24" t="s">
        <v>3075</v>
      </c>
      <c r="AS740" s="89">
        <f t="shared" si="143"/>
        <v>59</v>
      </c>
      <c r="AT740" s="24" t="s">
        <v>3076</v>
      </c>
    </row>
    <row r="741" spans="1:46" x14ac:dyDescent="0.5">
      <c r="A741" s="24">
        <v>815</v>
      </c>
      <c r="B741" s="24"/>
      <c r="C741" s="24"/>
      <c r="D741" s="24" t="s">
        <v>1937</v>
      </c>
      <c r="E741" s="24" t="s">
        <v>3077</v>
      </c>
      <c r="F741" s="77" t="str">
        <f t="shared" si="138"/>
        <v>MONTORE BUILDING SERVICES LTD</v>
      </c>
      <c r="G741" s="24" t="s">
        <v>3078</v>
      </c>
      <c r="H741" s="24" t="s">
        <v>335</v>
      </c>
      <c r="I741" s="24" t="s">
        <v>1941</v>
      </c>
      <c r="J741" s="24" t="s">
        <v>107</v>
      </c>
      <c r="K741" s="24" t="s">
        <v>2061</v>
      </c>
      <c r="L741" s="25">
        <v>43997</v>
      </c>
      <c r="M741" s="25">
        <v>44043</v>
      </c>
      <c r="N741" s="81">
        <f t="shared" si="140"/>
        <v>44043</v>
      </c>
      <c r="O741" s="77" t="str">
        <f t="shared" ca="1" si="141"/>
        <v>Expired</v>
      </c>
      <c r="P741" s="77" t="str" cm="1">
        <f t="array" aca="1" ref="P741" ca="1">_xlfn.IFS((N741-TODAY())&gt;=547,"06 Expires over 18 months",(N741-TODAY())&gt;=365,"05 Expires in 18 months",(N741-TODAY())&gt;=183,"04 Expires in 12 months",(N741-TODAY())&gt;=92,"03 Expires in 6 months",(N741-TODAY())&gt;=31,"02 Expires in 3 months",(N741-TODAY())&gt;=0,"01 Expires in 30 days",(N741-TODAY())&gt;=-31,"01 Expired last 30 days",(N741-TODAY())&gt;=-92,"02 Expired last 3 months",(N741-TODAY())&gt;=-183,"03 Expired last 6 months",(N741-TODAY())&gt;=-365,"04 Expired last 12 months",(N741-TODAY())&gt;=-547,"05 Expired last 18 months",TRUE,"06 Expired over 18 months")</f>
        <v>06 Expired over 18 months</v>
      </c>
      <c r="Q741" s="65">
        <v>37008.9</v>
      </c>
      <c r="R741" s="84">
        <f t="shared" si="142"/>
        <v>37008.9</v>
      </c>
      <c r="S741" s="77" t="str" cm="1">
        <f t="array" ref="S741">_xlfn.IFS(R741&gt;5000000,"Gold",R741&gt;=500000,"Silver",R741&gt;30000,"Bronze",TRUE,"Transactional")</f>
        <v>Bronze</v>
      </c>
      <c r="T741" s="24" t="s">
        <v>122</v>
      </c>
      <c r="U741" s="101" t="s">
        <v>116</v>
      </c>
      <c r="V741" s="101" t="s">
        <v>70</v>
      </c>
      <c r="W741" s="77" t="str">
        <f t="shared" si="139"/>
        <v>No</v>
      </c>
      <c r="X741" s="77" t="str">
        <f>IFERROR(_xlfn.XLOOKUP(J741&amp;"||"&amp;K741,'Mapping Ref.'!$J$2:$J$538,'Mapping Ref.'!$K$2:$K$538),"")</f>
        <v>Construction &amp; Estates</v>
      </c>
      <c r="Y741" s="77" t="str" cm="1">
        <f t="array" ref="Y741">_xlfn.IFS(R741&gt;2000000,"For Publication",R741&gt;100000,"PID",R741&gt;30000,"RFQ",TRUE,"Transactional")</f>
        <v>RFQ</v>
      </c>
      <c r="Z741" s="24" t="s">
        <v>57</v>
      </c>
      <c r="AA741" s="32">
        <v>1.5</v>
      </c>
      <c r="AB741" s="24">
        <v>0</v>
      </c>
      <c r="AC741" s="25">
        <v>43971</v>
      </c>
      <c r="AD741" s="24" t="s">
        <v>58</v>
      </c>
      <c r="AE741" s="24">
        <v>0</v>
      </c>
      <c r="AF741" s="24"/>
      <c r="AG741" s="24"/>
      <c r="AH741" s="24" t="s">
        <v>60</v>
      </c>
      <c r="AI741" s="24"/>
      <c r="AJ741" s="24" t="s">
        <v>60</v>
      </c>
      <c r="AK741" s="24"/>
      <c r="AL741" s="24"/>
      <c r="AM741" s="24"/>
      <c r="AN741" s="24"/>
      <c r="AO741" s="24">
        <v>0</v>
      </c>
      <c r="AP741" s="24" t="s">
        <v>60</v>
      </c>
      <c r="AQ741" s="24"/>
      <c r="AR741" s="24"/>
      <c r="AS741" s="89">
        <f t="shared" si="143"/>
        <v>1</v>
      </c>
      <c r="AT741" s="24" t="s">
        <v>3079</v>
      </c>
    </row>
    <row r="742" spans="1:46" x14ac:dyDescent="0.5">
      <c r="A742" s="24">
        <v>816</v>
      </c>
      <c r="B742" s="24"/>
      <c r="C742" s="24"/>
      <c r="D742" s="24" t="s">
        <v>3080</v>
      </c>
      <c r="E742" s="24" t="s">
        <v>3081</v>
      </c>
      <c r="F742" s="77" t="str">
        <f t="shared" si="138"/>
        <v>J S AGRICULTURE LTD</v>
      </c>
      <c r="G742" s="24" t="s">
        <v>3082</v>
      </c>
      <c r="H742" s="24" t="s">
        <v>1504</v>
      </c>
      <c r="I742" s="24" t="s">
        <v>1504</v>
      </c>
      <c r="J742" s="24" t="s">
        <v>107</v>
      </c>
      <c r="K742" s="24" t="s">
        <v>137</v>
      </c>
      <c r="L742" s="25">
        <v>43972</v>
      </c>
      <c r="M742" s="25">
        <v>45068</v>
      </c>
      <c r="N742" s="81">
        <f t="shared" si="140"/>
        <v>45068</v>
      </c>
      <c r="O742" s="77" t="str">
        <f t="shared" ca="1" si="141"/>
        <v>Expired</v>
      </c>
      <c r="P742" s="77" t="str" cm="1">
        <f t="array" aca="1" ref="P742" ca="1">_xlfn.IFS((N742-TODAY())&gt;=547,"06 Expires over 18 months",(N742-TODAY())&gt;=365,"05 Expires in 18 months",(N742-TODAY())&gt;=183,"04 Expires in 12 months",(N742-TODAY())&gt;=92,"03 Expires in 6 months",(N742-TODAY())&gt;=31,"02 Expires in 3 months",(N742-TODAY())&gt;=0,"01 Expires in 30 days",(N742-TODAY())&gt;=-31,"01 Expired last 30 days",(N742-TODAY())&gt;=-92,"02 Expired last 3 months",(N742-TODAY())&gt;=-183,"03 Expired last 6 months",(N742-TODAY())&gt;=-365,"04 Expired last 12 months",(N742-TODAY())&gt;=-547,"05 Expired last 18 months",TRUE,"06 Expired over 18 months")</f>
        <v>06 Expired over 18 months</v>
      </c>
      <c r="Q742" s="65">
        <v>180000</v>
      </c>
      <c r="R742" s="84">
        <f t="shared" si="142"/>
        <v>540000</v>
      </c>
      <c r="S742" s="77" t="str" cm="1">
        <f t="array" ref="S742">_xlfn.IFS(R742&gt;5000000,"Gold",R742&gt;=500000,"Silver",R742&gt;30000,"Bronze",TRUE,"Transactional")</f>
        <v>Silver</v>
      </c>
      <c r="T742" s="24" t="s">
        <v>122</v>
      </c>
      <c r="U742" s="101" t="s">
        <v>116</v>
      </c>
      <c r="V742" s="101" t="s">
        <v>70</v>
      </c>
      <c r="W742" s="77" t="str">
        <f t="shared" si="139"/>
        <v>No</v>
      </c>
      <c r="X742" s="77" t="str">
        <f>IFERROR(_xlfn.XLOOKUP(J742&amp;"||"&amp;K742,'Mapping Ref.'!$J$2:$J$538,'Mapping Ref.'!$K$2:$K$538),"")</f>
        <v>Construction &amp; Estates</v>
      </c>
      <c r="Y742" s="77" t="str" cm="1">
        <f t="array" ref="Y742">_xlfn.IFS(R742&gt;2000000,"For Publication",R742&gt;100000,"PID",R742&gt;30000,"RFQ",TRUE,"Transactional")</f>
        <v>PID</v>
      </c>
      <c r="Z742" s="24" t="s">
        <v>86</v>
      </c>
      <c r="AA742" s="32">
        <v>36</v>
      </c>
      <c r="AB742" s="24">
        <v>0</v>
      </c>
      <c r="AC742" s="25">
        <v>43972</v>
      </c>
      <c r="AD742" s="24" t="s">
        <v>58</v>
      </c>
      <c r="AE742" s="24"/>
      <c r="AF742" s="24"/>
      <c r="AG742" s="24"/>
      <c r="AH742" s="24" t="s">
        <v>59</v>
      </c>
      <c r="AI742" s="24"/>
      <c r="AJ742" s="24" t="s">
        <v>60</v>
      </c>
      <c r="AK742" s="24"/>
      <c r="AL742" s="24"/>
      <c r="AM742" s="24"/>
      <c r="AN742" s="24"/>
      <c r="AO742" s="24">
        <v>0</v>
      </c>
      <c r="AP742" s="24" t="s">
        <v>60</v>
      </c>
      <c r="AQ742" s="24"/>
      <c r="AR742" s="24"/>
      <c r="AS742" s="89">
        <f t="shared" si="143"/>
        <v>36</v>
      </c>
      <c r="AT742" s="24" t="s">
        <v>3080</v>
      </c>
    </row>
    <row r="743" spans="1:46" x14ac:dyDescent="0.5">
      <c r="A743" s="24">
        <v>817</v>
      </c>
      <c r="B743" s="24"/>
      <c r="C743" s="24"/>
      <c r="D743" s="24" t="s">
        <v>3083</v>
      </c>
      <c r="E743" s="24" t="s">
        <v>3084</v>
      </c>
      <c r="F743" s="77" t="str">
        <f t="shared" si="138"/>
        <v>CURTIS FITCH LTD</v>
      </c>
      <c r="G743" s="24" t="s">
        <v>3083</v>
      </c>
      <c r="H743" s="24" t="s">
        <v>2034</v>
      </c>
      <c r="I743" s="24" t="s">
        <v>1923</v>
      </c>
      <c r="J743" s="24" t="s">
        <v>1312</v>
      </c>
      <c r="K743" s="24" t="s">
        <v>1109</v>
      </c>
      <c r="L743" s="25">
        <v>43922</v>
      </c>
      <c r="M743" s="25">
        <v>44651</v>
      </c>
      <c r="N743" s="81">
        <f t="shared" si="140"/>
        <v>45016</v>
      </c>
      <c r="O743" s="77" t="str">
        <f t="shared" ca="1" si="141"/>
        <v>Expired</v>
      </c>
      <c r="P743" s="77" t="str" cm="1">
        <f t="array" aca="1" ref="P743" ca="1">_xlfn.IFS((N743-TODAY())&gt;=547,"06 Expires over 18 months",(N743-TODAY())&gt;=365,"05 Expires in 18 months",(N743-TODAY())&gt;=183,"04 Expires in 12 months",(N743-TODAY())&gt;=92,"03 Expires in 6 months",(N743-TODAY())&gt;=31,"02 Expires in 3 months",(N743-TODAY())&gt;=0,"01 Expires in 30 days",(N743-TODAY())&gt;=-31,"01 Expired last 30 days",(N743-TODAY())&gt;=-92,"02 Expired last 3 months",(N743-TODAY())&gt;=-183,"03 Expired last 6 months",(N743-TODAY())&gt;=-365,"04 Expired last 12 months",(N743-TODAY())&gt;=-547,"05 Expired last 18 months",TRUE,"06 Expired over 18 months")</f>
        <v>06 Expired over 18 months</v>
      </c>
      <c r="Q743" s="65">
        <v>15000</v>
      </c>
      <c r="R743" s="84">
        <f t="shared" si="142"/>
        <v>43750</v>
      </c>
      <c r="S743" s="77" t="str" cm="1">
        <f t="array" ref="S743">_xlfn.IFS(R743&gt;5000000,"Gold",R743&gt;=500000,"Silver",R743&gt;30000,"Bronze",TRUE,"Transactional")</f>
        <v>Bronze</v>
      </c>
      <c r="T743" s="24" t="s">
        <v>54</v>
      </c>
      <c r="U743" s="101" t="s">
        <v>109</v>
      </c>
      <c r="V743" s="101" t="s">
        <v>2428</v>
      </c>
      <c r="W743" s="77" t="str">
        <f t="shared" si="139"/>
        <v>Yes</v>
      </c>
      <c r="X743" s="77" t="str">
        <f>IFERROR(_xlfn.XLOOKUP(J743&amp;"||"&amp;K743,'Mapping Ref.'!$J$2:$J$538,'Mapping Ref.'!$K$2:$K$538),"")</f>
        <v>Corporate</v>
      </c>
      <c r="Y743" s="77" t="str" cm="1">
        <f t="array" ref="Y743">_xlfn.IFS(R743&gt;2000000,"For Publication",R743&gt;100000,"PID",R743&gt;30000,"RFQ",TRUE,"Transactional")</f>
        <v>RFQ</v>
      </c>
      <c r="Z743" s="24" t="s">
        <v>86</v>
      </c>
      <c r="AA743" s="32">
        <v>24</v>
      </c>
      <c r="AB743" s="24">
        <v>12</v>
      </c>
      <c r="AC743" s="25">
        <v>43972</v>
      </c>
      <c r="AD743" s="24" t="s">
        <v>58</v>
      </c>
      <c r="AE743" s="24"/>
      <c r="AF743" s="24"/>
      <c r="AG743" s="24"/>
      <c r="AH743" s="24" t="s">
        <v>60</v>
      </c>
      <c r="AI743" s="24"/>
      <c r="AJ743" s="24" t="s">
        <v>60</v>
      </c>
      <c r="AK743" s="24"/>
      <c r="AL743" s="24"/>
      <c r="AM743" s="24"/>
      <c r="AN743" s="24"/>
      <c r="AO743" s="24">
        <v>0</v>
      </c>
      <c r="AP743" s="24" t="s">
        <v>60</v>
      </c>
      <c r="AQ743" s="24"/>
      <c r="AR743" s="24"/>
      <c r="AS743" s="89">
        <f t="shared" si="143"/>
        <v>35</v>
      </c>
      <c r="AT743" s="24" t="s">
        <v>3085</v>
      </c>
    </row>
    <row r="744" spans="1:46" x14ac:dyDescent="0.5">
      <c r="A744" s="24">
        <v>818</v>
      </c>
      <c r="B744" s="24"/>
      <c r="C744" s="24"/>
      <c r="D744" s="24" t="s">
        <v>3086</v>
      </c>
      <c r="E744" s="24" t="s">
        <v>3087</v>
      </c>
      <c r="F744" s="77" t="str">
        <f t="shared" si="138"/>
        <v>MACKENZIE (SOUTH WEST) HOMES LTD</v>
      </c>
      <c r="G744" s="24" t="s">
        <v>3088</v>
      </c>
      <c r="H744" s="24" t="s">
        <v>3089</v>
      </c>
      <c r="I744" s="24" t="s">
        <v>3089</v>
      </c>
      <c r="J744" s="24" t="s">
        <v>321</v>
      </c>
      <c r="K744" s="24" t="s">
        <v>337</v>
      </c>
      <c r="L744" s="25">
        <v>43972</v>
      </c>
      <c r="M744" s="25">
        <v>45536</v>
      </c>
      <c r="N744" s="81">
        <f t="shared" si="140"/>
        <v>45901</v>
      </c>
      <c r="O744" s="77" t="str">
        <f t="shared" ca="1" si="141"/>
        <v>Expired</v>
      </c>
      <c r="P744" s="77" t="str" cm="1">
        <f t="array" aca="1" ref="P744" ca="1">_xlfn.IFS((N744-TODAY())&gt;=547,"06 Expires over 18 months",(N744-TODAY())&gt;=365,"05 Expires in 18 months",(N744-TODAY())&gt;=183,"04 Expires in 12 months",(N744-TODAY())&gt;=92,"03 Expires in 6 months",(N744-TODAY())&gt;=31,"02 Expires in 3 months",(N744-TODAY())&gt;=0,"01 Expires in 30 days",(N744-TODAY())&gt;=-31,"01 Expired last 30 days",(N744-TODAY())&gt;=-92,"02 Expired last 3 months",(N744-TODAY())&gt;=-183,"03 Expired last 6 months",(N744-TODAY())&gt;=-365,"04 Expired last 12 months",(N744-TODAY())&gt;=-547,"05 Expired last 18 months",TRUE,"06 Expired over 18 months")</f>
        <v>04 Expired last 12 months</v>
      </c>
      <c r="Q744" s="65">
        <v>26450000</v>
      </c>
      <c r="R744" s="84">
        <f t="shared" si="142"/>
        <v>138862500</v>
      </c>
      <c r="S744" s="77" t="str" cm="1">
        <f t="array" ref="S744">_xlfn.IFS(R744&gt;5000000,"Gold",R744&gt;=500000,"Silver",R744&gt;30000,"Bronze",TRUE,"Transactional")</f>
        <v>Gold</v>
      </c>
      <c r="T744" s="24" t="s">
        <v>122</v>
      </c>
      <c r="U744" s="101" t="s">
        <v>123</v>
      </c>
      <c r="V744" s="101" t="s">
        <v>338</v>
      </c>
      <c r="W744" s="77" t="str">
        <f t="shared" si="139"/>
        <v>Yes</v>
      </c>
      <c r="X744" s="77" t="str">
        <f>IFERROR(_xlfn.XLOOKUP(J744&amp;"||"&amp;K744,'Mapping Ref.'!$J$2:$J$538,'Mapping Ref.'!$K$2:$K$538),"")</f>
        <v>Corporate</v>
      </c>
      <c r="Y744" s="77" t="str" cm="1">
        <f t="array" ref="Y744">_xlfn.IFS(R744&gt;2000000,"For Publication",R744&gt;100000,"PID",R744&gt;30000,"RFQ",TRUE,"Transactional")</f>
        <v>For Publication</v>
      </c>
      <c r="Z744" s="24" t="s">
        <v>76</v>
      </c>
      <c r="AA744" s="32">
        <v>40</v>
      </c>
      <c r="AB744" s="24">
        <v>12</v>
      </c>
      <c r="AC744" s="25">
        <v>43972</v>
      </c>
      <c r="AD744" s="24" t="s">
        <v>102</v>
      </c>
      <c r="AE744" s="24"/>
      <c r="AF744" s="24"/>
      <c r="AG744" s="24"/>
      <c r="AH744" s="24" t="s">
        <v>59</v>
      </c>
      <c r="AI744" s="24"/>
      <c r="AJ744" s="24" t="s">
        <v>60</v>
      </c>
      <c r="AK744" s="24"/>
      <c r="AL744" s="24"/>
      <c r="AM744" s="24"/>
      <c r="AN744" s="24"/>
      <c r="AO744" s="24"/>
      <c r="AP744" s="24" t="s">
        <v>60</v>
      </c>
      <c r="AQ744" s="24"/>
      <c r="AR744" s="24"/>
      <c r="AS744" s="89">
        <f t="shared" si="143"/>
        <v>63</v>
      </c>
      <c r="AT744" s="24" t="s">
        <v>3090</v>
      </c>
    </row>
    <row r="745" spans="1:46" x14ac:dyDescent="0.5">
      <c r="A745" s="24">
        <v>819</v>
      </c>
      <c r="B745" s="24"/>
      <c r="C745" s="24"/>
      <c r="D745" s="24" t="s">
        <v>3091</v>
      </c>
      <c r="E745" s="24" t="s">
        <v>3092</v>
      </c>
      <c r="F745" s="77" t="str">
        <f t="shared" si="138"/>
        <v>LANGUARD LTD</v>
      </c>
      <c r="G745" s="24" t="s">
        <v>3093</v>
      </c>
      <c r="H745" s="24" t="s">
        <v>1504</v>
      </c>
      <c r="I745" s="24" t="s">
        <v>1504</v>
      </c>
      <c r="J745" s="24" t="s">
        <v>107</v>
      </c>
      <c r="K745" s="24" t="s">
        <v>137</v>
      </c>
      <c r="L745" s="25">
        <v>43978</v>
      </c>
      <c r="M745" s="25">
        <v>44343</v>
      </c>
      <c r="N745" s="81">
        <f t="shared" si="140"/>
        <v>44343</v>
      </c>
      <c r="O745" s="77" t="str">
        <f t="shared" ca="1" si="141"/>
        <v>Expired</v>
      </c>
      <c r="P745" s="77" t="str" cm="1">
        <f t="array" aca="1" ref="P745" ca="1">_xlfn.IFS((N745-TODAY())&gt;=547,"06 Expires over 18 months",(N745-TODAY())&gt;=365,"05 Expires in 18 months",(N745-TODAY())&gt;=183,"04 Expires in 12 months",(N745-TODAY())&gt;=92,"03 Expires in 6 months",(N745-TODAY())&gt;=31,"02 Expires in 3 months",(N745-TODAY())&gt;=0,"01 Expires in 30 days",(N745-TODAY())&gt;=-31,"01 Expired last 30 days",(N745-TODAY())&gt;=-92,"02 Expired last 3 months",(N745-TODAY())&gt;=-183,"03 Expired last 6 months",(N745-TODAY())&gt;=-365,"04 Expired last 12 months",(N745-TODAY())&gt;=-547,"05 Expired last 18 months",TRUE,"06 Expired over 18 months")</f>
        <v>06 Expired over 18 months</v>
      </c>
      <c r="Q745" s="65">
        <v>120000</v>
      </c>
      <c r="R745" s="84">
        <f t="shared" si="142"/>
        <v>120000</v>
      </c>
      <c r="S745" s="77" t="str" cm="1">
        <f t="array" ref="S745">_xlfn.IFS(R745&gt;5000000,"Gold",R745&gt;=500000,"Silver",R745&gt;30000,"Bronze",TRUE,"Transactional")</f>
        <v>Bronze</v>
      </c>
      <c r="T745" s="24" t="s">
        <v>54</v>
      </c>
      <c r="U745" s="101" t="s">
        <v>99</v>
      </c>
      <c r="V745" s="101" t="s">
        <v>472</v>
      </c>
      <c r="W745" s="77" t="str">
        <f t="shared" si="139"/>
        <v>No</v>
      </c>
      <c r="X745" s="77" t="str">
        <f>IFERROR(_xlfn.XLOOKUP(J745&amp;"||"&amp;K745,'Mapping Ref.'!$J$2:$J$538,'Mapping Ref.'!$K$2:$K$538),"")</f>
        <v>Construction &amp; Estates</v>
      </c>
      <c r="Y745" s="77" t="str" cm="1">
        <f t="array" ref="Y745">_xlfn.IFS(R745&gt;2000000,"For Publication",R745&gt;100000,"PID",R745&gt;30000,"RFQ",TRUE,"Transactional")</f>
        <v>PID</v>
      </c>
      <c r="Z745" s="24" t="s">
        <v>86</v>
      </c>
      <c r="AA745" s="32">
        <v>12</v>
      </c>
      <c r="AB745" s="24">
        <v>0</v>
      </c>
      <c r="AC745" s="25">
        <v>43978</v>
      </c>
      <c r="AD745" s="24" t="s">
        <v>58</v>
      </c>
      <c r="AE745" s="24"/>
      <c r="AF745" s="24"/>
      <c r="AG745" s="24"/>
      <c r="AH745" s="24" t="s">
        <v>60</v>
      </c>
      <c r="AI745" s="24"/>
      <c r="AJ745" s="24" t="s">
        <v>60</v>
      </c>
      <c r="AK745" s="24"/>
      <c r="AL745" s="24"/>
      <c r="AM745" s="24"/>
      <c r="AN745" s="24"/>
      <c r="AO745" s="24">
        <v>0</v>
      </c>
      <c r="AP745" s="24" t="s">
        <v>60</v>
      </c>
      <c r="AQ745" s="24"/>
      <c r="AR745" s="24"/>
      <c r="AS745" s="89">
        <f t="shared" si="143"/>
        <v>12</v>
      </c>
      <c r="AT745" s="24" t="s">
        <v>3094</v>
      </c>
    </row>
    <row r="746" spans="1:46" x14ac:dyDescent="0.5">
      <c r="A746" s="24">
        <v>820</v>
      </c>
      <c r="B746" s="24"/>
      <c r="C746" s="24"/>
      <c r="D746" s="24" t="s">
        <v>3095</v>
      </c>
      <c r="E746" s="24" t="s">
        <v>3096</v>
      </c>
      <c r="F746" s="77" t="str">
        <f t="shared" si="138"/>
        <v>THE PURPLE ELEPHANT PROJECT</v>
      </c>
      <c r="G746" s="24" t="s">
        <v>3097</v>
      </c>
      <c r="H746" s="24" t="s">
        <v>1041</v>
      </c>
      <c r="I746" s="24" t="s">
        <v>1041</v>
      </c>
      <c r="J746" s="24" t="s">
        <v>190</v>
      </c>
      <c r="K746" s="24" t="s">
        <v>2234</v>
      </c>
      <c r="L746" s="25">
        <v>43979</v>
      </c>
      <c r="M746" s="25">
        <v>44344</v>
      </c>
      <c r="N746" s="81">
        <f t="shared" si="140"/>
        <v>44344</v>
      </c>
      <c r="O746" s="77" t="str">
        <f t="shared" ca="1" si="141"/>
        <v>Expired</v>
      </c>
      <c r="P746" s="77" t="str" cm="1">
        <f t="array" aca="1" ref="P746" ca="1">_xlfn.IFS((N746-TODAY())&gt;=547,"06 Expires over 18 months",(N746-TODAY())&gt;=365,"05 Expires in 18 months",(N746-TODAY())&gt;=183,"04 Expires in 12 months",(N746-TODAY())&gt;=92,"03 Expires in 6 months",(N746-TODAY())&gt;=31,"02 Expires in 3 months",(N746-TODAY())&gt;=0,"01 Expires in 30 days",(N746-TODAY())&gt;=-31,"01 Expired last 30 days",(N746-TODAY())&gt;=-92,"02 Expired last 3 months",(N746-TODAY())&gt;=-183,"03 Expired last 6 months",(N746-TODAY())&gt;=-365,"04 Expired last 12 months",(N746-TODAY())&gt;=-547,"05 Expired last 18 months",TRUE,"06 Expired over 18 months")</f>
        <v>06 Expired over 18 months</v>
      </c>
      <c r="Q746" s="65">
        <v>2000</v>
      </c>
      <c r="R746" s="84">
        <f t="shared" si="142"/>
        <v>2000</v>
      </c>
      <c r="S746" s="77" t="str" cm="1">
        <f t="array" ref="S746">_xlfn.IFS(R746&gt;5000000,"Gold",R746&gt;=500000,"Silver",R746&gt;30000,"Bronze",TRUE,"Transactional")</f>
        <v>Transactional</v>
      </c>
      <c r="T746" s="24" t="s">
        <v>54</v>
      </c>
      <c r="U746" s="101" t="s">
        <v>69</v>
      </c>
      <c r="V746" s="101" t="s">
        <v>1208</v>
      </c>
      <c r="W746" s="77" t="str">
        <f t="shared" si="139"/>
        <v>No</v>
      </c>
      <c r="X746" s="77" t="str">
        <f>IFERROR(_xlfn.XLOOKUP(J746&amp;"||"&amp;K746,'Mapping Ref.'!$J$2:$J$538,'Mapping Ref.'!$K$2:$K$538),"")</f>
        <v>Childrens &amp; Adults</v>
      </c>
      <c r="Y746" s="77" t="str" cm="1">
        <f t="array" ref="Y746">_xlfn.IFS(R746&gt;2000000,"For Publication",R746&gt;100000,"PID",R746&gt;30000,"RFQ",TRUE,"Transactional")</f>
        <v>Transactional</v>
      </c>
      <c r="Z746" s="24" t="s">
        <v>86</v>
      </c>
      <c r="AA746" s="32">
        <v>12</v>
      </c>
      <c r="AB746" s="24">
        <v>0</v>
      </c>
      <c r="AC746" s="25">
        <v>43979</v>
      </c>
      <c r="AD746" s="24" t="s">
        <v>58</v>
      </c>
      <c r="AE746" s="24"/>
      <c r="AF746" s="24"/>
      <c r="AG746" s="24"/>
      <c r="AH746" s="24" t="s">
        <v>59</v>
      </c>
      <c r="AI746" s="24"/>
      <c r="AJ746" s="24" t="s">
        <v>60</v>
      </c>
      <c r="AK746" s="24"/>
      <c r="AL746" s="24"/>
      <c r="AM746" s="24"/>
      <c r="AN746" s="24"/>
      <c r="AO746" s="24">
        <v>0</v>
      </c>
      <c r="AP746" s="24" t="s">
        <v>60</v>
      </c>
      <c r="AQ746" s="24"/>
      <c r="AR746" s="24"/>
      <c r="AS746" s="89">
        <f t="shared" si="143"/>
        <v>12</v>
      </c>
      <c r="AT746" s="24" t="s">
        <v>3098</v>
      </c>
    </row>
    <row r="747" spans="1:46" x14ac:dyDescent="0.5">
      <c r="A747" s="24">
        <v>821</v>
      </c>
      <c r="B747" s="24"/>
      <c r="C747" s="24"/>
      <c r="D747" s="24" t="s">
        <v>3099</v>
      </c>
      <c r="E747" s="24" t="s">
        <v>3100</v>
      </c>
      <c r="F747" s="77" t="str">
        <f t="shared" si="138"/>
        <v>CERTAS ENERGY UK LTD</v>
      </c>
      <c r="G747" s="24" t="s">
        <v>3101</v>
      </c>
      <c r="H747" s="24" t="s">
        <v>1504</v>
      </c>
      <c r="I747" s="24" t="s">
        <v>1504</v>
      </c>
      <c r="J747" s="24" t="s">
        <v>2962</v>
      </c>
      <c r="K747" s="24" t="s">
        <v>137</v>
      </c>
      <c r="L747" s="25">
        <v>43979</v>
      </c>
      <c r="M747" s="25">
        <v>45440</v>
      </c>
      <c r="N747" s="81">
        <f t="shared" si="140"/>
        <v>45440</v>
      </c>
      <c r="O747" s="77" t="str">
        <f t="shared" ca="1" si="141"/>
        <v>Expired</v>
      </c>
      <c r="P747" s="77" t="str" cm="1">
        <f t="array" aca="1" ref="P747" ca="1">_xlfn.IFS((N747-TODAY())&gt;=547,"06 Expires over 18 months",(N747-TODAY())&gt;=365,"05 Expires in 18 months",(N747-TODAY())&gt;=183,"04 Expires in 12 months",(N747-TODAY())&gt;=92,"03 Expires in 6 months",(N747-TODAY())&gt;=31,"02 Expires in 3 months",(N747-TODAY())&gt;=0,"01 Expires in 30 days",(N747-TODAY())&gt;=-31,"01 Expired last 30 days",(N747-TODAY())&gt;=-92,"02 Expired last 3 months",(N747-TODAY())&gt;=-183,"03 Expired last 6 months",(N747-TODAY())&gt;=-365,"04 Expired last 12 months",(N747-TODAY())&gt;=-547,"05 Expired last 18 months",TRUE,"06 Expired over 18 months")</f>
        <v>06 Expired over 18 months</v>
      </c>
      <c r="Q747" s="65">
        <v>5540000</v>
      </c>
      <c r="R747" s="84">
        <f t="shared" si="142"/>
        <v>22160000</v>
      </c>
      <c r="S747" s="77" t="str" cm="1">
        <f t="array" ref="S747">_xlfn.IFS(R747&gt;5000000,"Gold",R747&gt;=500000,"Silver",R747&gt;30000,"Bronze",TRUE,"Transactional")</f>
        <v>Gold</v>
      </c>
      <c r="T747" s="24" t="s">
        <v>54</v>
      </c>
      <c r="U747" s="101" t="s">
        <v>393</v>
      </c>
      <c r="V747" s="101" t="s">
        <v>394</v>
      </c>
      <c r="W747" s="77" t="str">
        <f t="shared" si="139"/>
        <v>No</v>
      </c>
      <c r="X747" s="77" t="str">
        <f>IFERROR(_xlfn.XLOOKUP(J747&amp;"||"&amp;K747,'Mapping Ref.'!$J$2:$J$538,'Mapping Ref.'!$K$2:$K$538),"")</f>
        <v>Construction &amp; Estates</v>
      </c>
      <c r="Y747" s="77" t="str" cm="1">
        <f t="array" ref="Y747">_xlfn.IFS(R747&gt;2000000,"For Publication",R747&gt;100000,"PID",R747&gt;30000,"RFQ",TRUE,"Transactional")</f>
        <v>For Publication</v>
      </c>
      <c r="Z747" s="24" t="s">
        <v>71</v>
      </c>
      <c r="AA747" s="32">
        <v>48</v>
      </c>
      <c r="AB747" s="24">
        <v>0</v>
      </c>
      <c r="AC747" s="25">
        <v>43979</v>
      </c>
      <c r="AD747" s="24" t="s">
        <v>58</v>
      </c>
      <c r="AE747" s="24"/>
      <c r="AF747" s="24"/>
      <c r="AG747" s="24"/>
      <c r="AH747" s="24" t="s">
        <v>60</v>
      </c>
      <c r="AI747" s="24"/>
      <c r="AJ747" s="24" t="s">
        <v>60</v>
      </c>
      <c r="AK747" s="24"/>
      <c r="AL747" s="24"/>
      <c r="AM747" s="24"/>
      <c r="AN747" s="24"/>
      <c r="AO747" s="24"/>
      <c r="AP747" s="24" t="s">
        <v>59</v>
      </c>
      <c r="AQ747" s="24" t="s">
        <v>3102</v>
      </c>
      <c r="AR747" s="24" t="s">
        <v>3103</v>
      </c>
      <c r="AS747" s="89">
        <f t="shared" si="143"/>
        <v>48</v>
      </c>
      <c r="AT747" s="24" t="s">
        <v>3099</v>
      </c>
    </row>
    <row r="748" spans="1:46" x14ac:dyDescent="0.5">
      <c r="A748" s="24">
        <v>822</v>
      </c>
      <c r="B748" s="24"/>
      <c r="C748" s="24"/>
      <c r="D748" s="24" t="s">
        <v>3104</v>
      </c>
      <c r="E748" s="24" t="s">
        <v>2244</v>
      </c>
      <c r="F748" s="77" t="str">
        <f t="shared" si="138"/>
        <v>ELAN HOFFMAN</v>
      </c>
      <c r="G748" s="24" t="s">
        <v>3105</v>
      </c>
      <c r="H748" s="24" t="s">
        <v>1041</v>
      </c>
      <c r="I748" s="24" t="s">
        <v>1041</v>
      </c>
      <c r="J748" s="24" t="s">
        <v>190</v>
      </c>
      <c r="K748" s="24" t="s">
        <v>2234</v>
      </c>
      <c r="L748" s="25">
        <v>43983</v>
      </c>
      <c r="M748" s="25">
        <v>44348</v>
      </c>
      <c r="N748" s="81">
        <f t="shared" si="140"/>
        <v>44348</v>
      </c>
      <c r="O748" s="77" t="str">
        <f t="shared" ca="1" si="141"/>
        <v>Expired</v>
      </c>
      <c r="P748" s="77" t="str" cm="1">
        <f t="array" aca="1" ref="P748" ca="1">_xlfn.IFS((N748-TODAY())&gt;=547,"06 Expires over 18 months",(N748-TODAY())&gt;=365,"05 Expires in 18 months",(N748-TODAY())&gt;=183,"04 Expires in 12 months",(N748-TODAY())&gt;=92,"03 Expires in 6 months",(N748-TODAY())&gt;=31,"02 Expires in 3 months",(N748-TODAY())&gt;=0,"01 Expires in 30 days",(N748-TODAY())&gt;=-31,"01 Expired last 30 days",(N748-TODAY())&gt;=-92,"02 Expired last 3 months",(N748-TODAY())&gt;=-183,"03 Expired last 6 months",(N748-TODAY())&gt;=-365,"04 Expired last 12 months",(N748-TODAY())&gt;=-547,"05 Expired last 18 months",TRUE,"06 Expired over 18 months")</f>
        <v>06 Expired over 18 months</v>
      </c>
      <c r="Q748" s="65">
        <v>2000</v>
      </c>
      <c r="R748" s="84">
        <f t="shared" si="142"/>
        <v>2000</v>
      </c>
      <c r="S748" s="77" t="str" cm="1">
        <f t="array" ref="S748">_xlfn.IFS(R748&gt;5000000,"Gold",R748&gt;=500000,"Silver",R748&gt;30000,"Bronze",TRUE,"Transactional")</f>
        <v>Transactional</v>
      </c>
      <c r="T748" s="24" t="s">
        <v>54</v>
      </c>
      <c r="U748" s="101" t="s">
        <v>84</v>
      </c>
      <c r="V748" s="101" t="s">
        <v>204</v>
      </c>
      <c r="W748" s="77" t="str">
        <f t="shared" si="139"/>
        <v>No</v>
      </c>
      <c r="X748" s="77" t="str">
        <f>IFERROR(_xlfn.XLOOKUP(J748&amp;"||"&amp;K748,'Mapping Ref.'!$J$2:$J$538,'Mapping Ref.'!$K$2:$K$538),"")</f>
        <v>Childrens &amp; Adults</v>
      </c>
      <c r="Y748" s="77" t="str" cm="1">
        <f t="array" ref="Y748">_xlfn.IFS(R748&gt;2000000,"For Publication",R748&gt;100000,"PID",R748&gt;30000,"RFQ",TRUE,"Transactional")</f>
        <v>Transactional</v>
      </c>
      <c r="Z748" s="24" t="s">
        <v>86</v>
      </c>
      <c r="AA748" s="32">
        <v>12</v>
      </c>
      <c r="AB748" s="24">
        <v>0</v>
      </c>
      <c r="AC748" s="25">
        <v>43983</v>
      </c>
      <c r="AD748" s="24" t="s">
        <v>58</v>
      </c>
      <c r="AE748" s="24"/>
      <c r="AF748" s="24"/>
      <c r="AG748" s="24"/>
      <c r="AH748" s="24" t="s">
        <v>59</v>
      </c>
      <c r="AI748" s="24"/>
      <c r="AJ748" s="24" t="s">
        <v>60</v>
      </c>
      <c r="AK748" s="24"/>
      <c r="AL748" s="24"/>
      <c r="AM748" s="24"/>
      <c r="AN748" s="24"/>
      <c r="AO748" s="24">
        <v>0</v>
      </c>
      <c r="AP748" s="24" t="s">
        <v>60</v>
      </c>
      <c r="AQ748" s="24"/>
      <c r="AR748" s="24"/>
      <c r="AS748" s="89">
        <f t="shared" si="143"/>
        <v>12</v>
      </c>
      <c r="AT748" s="24" t="s">
        <v>3106</v>
      </c>
    </row>
    <row r="749" spans="1:46" x14ac:dyDescent="0.5">
      <c r="A749" s="24">
        <v>823</v>
      </c>
      <c r="B749" s="24"/>
      <c r="C749" s="24" t="s">
        <v>77</v>
      </c>
      <c r="D749" s="24" t="s">
        <v>3107</v>
      </c>
      <c r="E749" s="24" t="s">
        <v>3108</v>
      </c>
      <c r="F749" s="77" t="str">
        <f t="shared" si="138"/>
        <v>PERTEMPS RECRUITMENT PARTNERSHIP LTD</v>
      </c>
      <c r="G749" s="24" t="s">
        <v>3109</v>
      </c>
      <c r="H749" s="24" t="s">
        <v>1504</v>
      </c>
      <c r="I749" s="24" t="s">
        <v>1504</v>
      </c>
      <c r="J749" s="24" t="s">
        <v>2962</v>
      </c>
      <c r="K749" s="24" t="s">
        <v>137</v>
      </c>
      <c r="L749" s="25">
        <v>43984</v>
      </c>
      <c r="M749" s="25">
        <v>45446</v>
      </c>
      <c r="N749" s="81">
        <f t="shared" si="140"/>
        <v>45446</v>
      </c>
      <c r="O749" s="77" t="str">
        <f t="shared" ca="1" si="141"/>
        <v>Expired</v>
      </c>
      <c r="P749" s="77" t="str" cm="1">
        <f t="array" aca="1" ref="P749" ca="1">_xlfn.IFS((N749-TODAY())&gt;=547,"06 Expires over 18 months",(N749-TODAY())&gt;=365,"05 Expires in 18 months",(N749-TODAY())&gt;=183,"04 Expires in 12 months",(N749-TODAY())&gt;=92,"03 Expires in 6 months",(N749-TODAY())&gt;=31,"02 Expires in 3 months",(N749-TODAY())&gt;=0,"01 Expires in 30 days",(N749-TODAY())&gt;=-31,"01 Expired last 30 days",(N749-TODAY())&gt;=-92,"02 Expired last 3 months",(N749-TODAY())&gt;=-183,"03 Expired last 6 months",(N749-TODAY())&gt;=-365,"04 Expired last 12 months",(N749-TODAY())&gt;=-547,"05 Expired last 18 months",TRUE,"06 Expired over 18 months")</f>
        <v>06 Expired over 18 months</v>
      </c>
      <c r="Q749" s="65">
        <v>6800000</v>
      </c>
      <c r="R749" s="84">
        <f t="shared" si="142"/>
        <v>27200000</v>
      </c>
      <c r="S749" s="77" t="str" cm="1">
        <f t="array" ref="S749">_xlfn.IFS(R749&gt;5000000,"Gold",R749&gt;=500000,"Silver",R749&gt;30000,"Bronze",TRUE,"Transactional")</f>
        <v>Gold</v>
      </c>
      <c r="T749" s="24" t="s">
        <v>54</v>
      </c>
      <c r="U749" s="101" t="s">
        <v>237</v>
      </c>
      <c r="V749" s="101" t="s">
        <v>238</v>
      </c>
      <c r="W749" s="77" t="str">
        <f t="shared" si="139"/>
        <v>No</v>
      </c>
      <c r="X749" s="77" t="str">
        <f>IFERROR(_xlfn.XLOOKUP(J749&amp;"||"&amp;K749,'Mapping Ref.'!$J$2:$J$538,'Mapping Ref.'!$K$2:$K$538),"")</f>
        <v>Construction &amp; Estates</v>
      </c>
      <c r="Y749" s="77" t="str" cm="1">
        <f t="array" ref="Y749">_xlfn.IFS(R749&gt;2000000,"For Publication",R749&gt;100000,"PID",R749&gt;30000,"RFQ",TRUE,"Transactional")</f>
        <v>For Publication</v>
      </c>
      <c r="Z749" s="24" t="s">
        <v>86</v>
      </c>
      <c r="AA749" s="32">
        <v>48</v>
      </c>
      <c r="AB749" s="24">
        <v>0</v>
      </c>
      <c r="AC749" s="25">
        <v>43984</v>
      </c>
      <c r="AD749" s="24" t="s">
        <v>58</v>
      </c>
      <c r="AE749" s="24"/>
      <c r="AF749" s="24"/>
      <c r="AG749" s="24"/>
      <c r="AH749" s="24" t="s">
        <v>59</v>
      </c>
      <c r="AI749" s="24"/>
      <c r="AJ749" s="24" t="s">
        <v>60</v>
      </c>
      <c r="AK749" s="24"/>
      <c r="AL749" s="24"/>
      <c r="AM749" s="24"/>
      <c r="AN749" s="24"/>
      <c r="AO749" s="24">
        <v>0</v>
      </c>
      <c r="AP749" s="24" t="s">
        <v>59</v>
      </c>
      <c r="AQ749" s="24"/>
      <c r="AR749" s="24"/>
      <c r="AS749" s="89">
        <f t="shared" si="143"/>
        <v>48</v>
      </c>
      <c r="AT749" s="24" t="s">
        <v>3107</v>
      </c>
    </row>
    <row r="750" spans="1:46" x14ac:dyDescent="0.5">
      <c r="A750" s="24">
        <v>824</v>
      </c>
      <c r="B750" s="24"/>
      <c r="C750" s="24"/>
      <c r="D750" s="24" t="s">
        <v>3110</v>
      </c>
      <c r="E750" s="24" t="s">
        <v>2244</v>
      </c>
      <c r="F750" s="77" t="str">
        <f t="shared" si="138"/>
        <v>MR P F &amp; MRS W J DANIEL T/A WENDY DANIEL</v>
      </c>
      <c r="G750" s="24" t="s">
        <v>3111</v>
      </c>
      <c r="H750" s="24" t="s">
        <v>1041</v>
      </c>
      <c r="I750" s="24" t="s">
        <v>1041</v>
      </c>
      <c r="J750" s="24" t="s">
        <v>190</v>
      </c>
      <c r="K750" s="24" t="s">
        <v>2234</v>
      </c>
      <c r="L750" s="25">
        <v>43985</v>
      </c>
      <c r="M750" s="25">
        <v>44350</v>
      </c>
      <c r="N750" s="81">
        <f t="shared" si="140"/>
        <v>44350</v>
      </c>
      <c r="O750" s="77" t="str">
        <f t="shared" ca="1" si="141"/>
        <v>Expired</v>
      </c>
      <c r="P750" s="77" t="str" cm="1">
        <f t="array" aca="1" ref="P750" ca="1">_xlfn.IFS((N750-TODAY())&gt;=547,"06 Expires over 18 months",(N750-TODAY())&gt;=365,"05 Expires in 18 months",(N750-TODAY())&gt;=183,"04 Expires in 12 months",(N750-TODAY())&gt;=92,"03 Expires in 6 months",(N750-TODAY())&gt;=31,"02 Expires in 3 months",(N750-TODAY())&gt;=0,"01 Expires in 30 days",(N750-TODAY())&gt;=-31,"01 Expired last 30 days",(N750-TODAY())&gt;=-92,"02 Expired last 3 months",(N750-TODAY())&gt;=-183,"03 Expired last 6 months",(N750-TODAY())&gt;=-365,"04 Expired last 12 months",(N750-TODAY())&gt;=-547,"05 Expired last 18 months",TRUE,"06 Expired over 18 months")</f>
        <v>06 Expired over 18 months</v>
      </c>
      <c r="Q750" s="65">
        <v>1500</v>
      </c>
      <c r="R750" s="84">
        <f t="shared" si="142"/>
        <v>1500</v>
      </c>
      <c r="S750" s="77" t="str" cm="1">
        <f t="array" ref="S750">_xlfn.IFS(R750&gt;5000000,"Gold",R750&gt;=500000,"Silver",R750&gt;30000,"Bronze",TRUE,"Transactional")</f>
        <v>Transactional</v>
      </c>
      <c r="T750" s="24" t="s">
        <v>54</v>
      </c>
      <c r="U750" s="101" t="s">
        <v>84</v>
      </c>
      <c r="V750" s="101" t="s">
        <v>204</v>
      </c>
      <c r="W750" s="77" t="str">
        <f t="shared" si="139"/>
        <v>No</v>
      </c>
      <c r="X750" s="77" t="str">
        <f>IFERROR(_xlfn.XLOOKUP(J750&amp;"||"&amp;K750,'Mapping Ref.'!$J$2:$J$538,'Mapping Ref.'!$K$2:$K$538),"")</f>
        <v>Childrens &amp; Adults</v>
      </c>
      <c r="Y750" s="77" t="str" cm="1">
        <f t="array" ref="Y750">_xlfn.IFS(R750&gt;2000000,"For Publication",R750&gt;100000,"PID",R750&gt;30000,"RFQ",TRUE,"Transactional")</f>
        <v>Transactional</v>
      </c>
      <c r="Z750" s="24" t="s">
        <v>86</v>
      </c>
      <c r="AA750" s="32">
        <v>12</v>
      </c>
      <c r="AB750" s="24">
        <v>0</v>
      </c>
      <c r="AC750" s="25">
        <v>43985</v>
      </c>
      <c r="AD750" s="24" t="s">
        <v>58</v>
      </c>
      <c r="AE750" s="24"/>
      <c r="AF750" s="24"/>
      <c r="AG750" s="24"/>
      <c r="AH750" s="24" t="s">
        <v>59</v>
      </c>
      <c r="AI750" s="24"/>
      <c r="AJ750" s="24" t="s">
        <v>60</v>
      </c>
      <c r="AK750" s="24"/>
      <c r="AL750" s="24"/>
      <c r="AM750" s="24"/>
      <c r="AN750" s="24"/>
      <c r="AO750" s="24">
        <v>0</v>
      </c>
      <c r="AP750" s="24" t="s">
        <v>60</v>
      </c>
      <c r="AQ750" s="24"/>
      <c r="AR750" s="24"/>
      <c r="AS750" s="89">
        <f t="shared" si="143"/>
        <v>12</v>
      </c>
      <c r="AT750" s="24" t="s">
        <v>3112</v>
      </c>
    </row>
    <row r="751" spans="1:46" x14ac:dyDescent="0.5">
      <c r="A751" s="24">
        <v>825</v>
      </c>
      <c r="B751" s="24"/>
      <c r="C751" s="24"/>
      <c r="D751" s="24" t="s">
        <v>3113</v>
      </c>
      <c r="E751" s="24" t="s">
        <v>3114</v>
      </c>
      <c r="F751" s="77" t="str">
        <f t="shared" si="138"/>
        <v>DIRECT CORPORATE DESIGN LTD</v>
      </c>
      <c r="G751" s="24" t="s">
        <v>3115</v>
      </c>
      <c r="H751" s="24" t="s">
        <v>972</v>
      </c>
      <c r="I751" s="24" t="s">
        <v>972</v>
      </c>
      <c r="J751" s="24" t="s">
        <v>107</v>
      </c>
      <c r="K751" s="24" t="s">
        <v>1998</v>
      </c>
      <c r="L751" s="25">
        <v>43983</v>
      </c>
      <c r="M751" s="25">
        <v>44347</v>
      </c>
      <c r="N751" s="81">
        <f t="shared" si="140"/>
        <v>44347</v>
      </c>
      <c r="O751" s="77" t="str">
        <f t="shared" ca="1" si="141"/>
        <v>Expired</v>
      </c>
      <c r="P751" s="77" t="str" cm="1">
        <f t="array" aca="1" ref="P751" ca="1">_xlfn.IFS((N751-TODAY())&gt;=547,"06 Expires over 18 months",(N751-TODAY())&gt;=365,"05 Expires in 18 months",(N751-TODAY())&gt;=183,"04 Expires in 12 months",(N751-TODAY())&gt;=92,"03 Expires in 6 months",(N751-TODAY())&gt;=31,"02 Expires in 3 months",(N751-TODAY())&gt;=0,"01 Expires in 30 days",(N751-TODAY())&gt;=-31,"01 Expired last 30 days",(N751-TODAY())&gt;=-92,"02 Expired last 3 months",(N751-TODAY())&gt;=-183,"03 Expired last 6 months",(N751-TODAY())&gt;=-365,"04 Expired last 12 months",(N751-TODAY())&gt;=-547,"05 Expired last 18 months",TRUE,"06 Expired over 18 months")</f>
        <v>06 Expired over 18 months</v>
      </c>
      <c r="Q751" s="65">
        <v>277.5</v>
      </c>
      <c r="R751" s="84">
        <f t="shared" si="142"/>
        <v>277.5</v>
      </c>
      <c r="S751" s="77" t="str" cm="1">
        <f t="array" ref="S751">_xlfn.IFS(R751&gt;5000000,"Gold",R751&gt;=500000,"Silver",R751&gt;30000,"Bronze",TRUE,"Transactional")</f>
        <v>Transactional</v>
      </c>
      <c r="T751" s="24" t="s">
        <v>54</v>
      </c>
      <c r="U751" s="101" t="s">
        <v>445</v>
      </c>
      <c r="V751" s="101" t="s">
        <v>810</v>
      </c>
      <c r="W751" s="77" t="str">
        <f t="shared" si="139"/>
        <v>No</v>
      </c>
      <c r="X751" s="77" t="str">
        <f>IFERROR(_xlfn.XLOOKUP(J751&amp;"||"&amp;K751,'Mapping Ref.'!$J$2:$J$538,'Mapping Ref.'!$K$2:$K$538),"")</f>
        <v>Construction &amp; Estates</v>
      </c>
      <c r="Y751" s="77" t="str" cm="1">
        <f t="array" ref="Y751">_xlfn.IFS(R751&gt;2000000,"For Publication",R751&gt;100000,"PID",R751&gt;30000,"RFQ",TRUE,"Transactional")</f>
        <v>Transactional</v>
      </c>
      <c r="Z751" s="24" t="s">
        <v>86</v>
      </c>
      <c r="AA751" s="32">
        <v>1</v>
      </c>
      <c r="AB751" s="24">
        <v>0</v>
      </c>
      <c r="AC751" s="25">
        <v>43987</v>
      </c>
      <c r="AD751" s="24" t="s">
        <v>58</v>
      </c>
      <c r="AE751" s="24">
        <v>18141</v>
      </c>
      <c r="AF751" s="24"/>
      <c r="AG751" s="24"/>
      <c r="AH751" s="24" t="s">
        <v>60</v>
      </c>
      <c r="AI751" s="24"/>
      <c r="AJ751" s="24" t="s">
        <v>60</v>
      </c>
      <c r="AK751" s="24"/>
      <c r="AL751" s="24"/>
      <c r="AM751" s="24"/>
      <c r="AN751" s="24"/>
      <c r="AO751" s="24">
        <v>0</v>
      </c>
      <c r="AP751" s="24" t="s">
        <v>60</v>
      </c>
      <c r="AQ751" s="24"/>
      <c r="AR751" s="24"/>
      <c r="AS751" s="89">
        <f t="shared" si="143"/>
        <v>11</v>
      </c>
      <c r="AT751" s="24" t="s">
        <v>3116</v>
      </c>
    </row>
    <row r="752" spans="1:46" x14ac:dyDescent="0.5">
      <c r="A752" s="24">
        <v>826</v>
      </c>
      <c r="B752" s="24"/>
      <c r="C752" s="24" t="s">
        <v>77</v>
      </c>
      <c r="D752" s="24" t="s">
        <v>3117</v>
      </c>
      <c r="E752" s="24" t="s">
        <v>3118</v>
      </c>
      <c r="F752" s="77" t="str">
        <f t="shared" si="138"/>
        <v>NORTHGATE VEHICLE HIRE LTD</v>
      </c>
      <c r="G752" s="24" t="s">
        <v>3119</v>
      </c>
      <c r="H752" s="24" t="s">
        <v>1504</v>
      </c>
      <c r="I752" s="24" t="s">
        <v>1504</v>
      </c>
      <c r="J752" s="24" t="s">
        <v>107</v>
      </c>
      <c r="K752" s="24" t="s">
        <v>137</v>
      </c>
      <c r="L752" s="25">
        <v>43990</v>
      </c>
      <c r="M752" s="25">
        <v>44748</v>
      </c>
      <c r="N752" s="81">
        <f t="shared" si="140"/>
        <v>44748</v>
      </c>
      <c r="O752" s="77" t="str">
        <f t="shared" ca="1" si="141"/>
        <v>Expired</v>
      </c>
      <c r="P752" s="77" t="str" cm="1">
        <f t="array" aca="1" ref="P752" ca="1">_xlfn.IFS((N752-TODAY())&gt;=547,"06 Expires over 18 months",(N752-TODAY())&gt;=365,"05 Expires in 18 months",(N752-TODAY())&gt;=183,"04 Expires in 12 months",(N752-TODAY())&gt;=92,"03 Expires in 6 months",(N752-TODAY())&gt;=31,"02 Expires in 3 months",(N752-TODAY())&gt;=0,"01 Expires in 30 days",(N752-TODAY())&gt;=-31,"01 Expired last 30 days",(N752-TODAY())&gt;=-92,"02 Expired last 3 months",(N752-TODAY())&gt;=-183,"03 Expired last 6 months",(N752-TODAY())&gt;=-365,"04 Expired last 12 months",(N752-TODAY())&gt;=-547,"05 Expired last 18 months",TRUE,"06 Expired over 18 months")</f>
        <v>06 Expired over 18 months</v>
      </c>
      <c r="Q752" s="65">
        <v>150000</v>
      </c>
      <c r="R752" s="84">
        <f t="shared" si="142"/>
        <v>300000</v>
      </c>
      <c r="S752" s="77" t="str" cm="1">
        <f t="array" ref="S752">_xlfn.IFS(R752&gt;5000000,"Gold",R752&gt;=500000,"Silver",R752&gt;30000,"Bronze",TRUE,"Transactional")</f>
        <v>Bronze</v>
      </c>
      <c r="T752" s="24" t="s">
        <v>54</v>
      </c>
      <c r="U752" s="101" t="s">
        <v>445</v>
      </c>
      <c r="V752" s="101" t="s">
        <v>810</v>
      </c>
      <c r="W752" s="77" t="str">
        <f t="shared" si="139"/>
        <v>No</v>
      </c>
      <c r="X752" s="77" t="str">
        <f>IFERROR(_xlfn.XLOOKUP(J752&amp;"||"&amp;K752,'Mapping Ref.'!$J$2:$J$538,'Mapping Ref.'!$K$2:$K$538),"")</f>
        <v>Construction &amp; Estates</v>
      </c>
      <c r="Y752" s="77" t="str" cm="1">
        <f t="array" ref="Y752">_xlfn.IFS(R752&gt;2000000,"For Publication",R752&gt;100000,"PID",R752&gt;30000,"RFQ",TRUE,"Transactional")</f>
        <v>PID</v>
      </c>
      <c r="Z752" s="24" t="s">
        <v>86</v>
      </c>
      <c r="AA752" s="32">
        <v>24</v>
      </c>
      <c r="AB752" s="24">
        <v>0</v>
      </c>
      <c r="AC752" s="25">
        <v>43990</v>
      </c>
      <c r="AD752" s="24" t="s">
        <v>102</v>
      </c>
      <c r="AE752" s="24"/>
      <c r="AF752" s="24"/>
      <c r="AG752" s="24"/>
      <c r="AH752" s="24" t="s">
        <v>60</v>
      </c>
      <c r="AI752" s="24"/>
      <c r="AJ752" s="24" t="s">
        <v>60</v>
      </c>
      <c r="AK752" s="24"/>
      <c r="AL752" s="24"/>
      <c r="AM752" s="24"/>
      <c r="AN752" s="24"/>
      <c r="AO752" s="24">
        <v>0</v>
      </c>
      <c r="AP752" s="24" t="s">
        <v>60</v>
      </c>
      <c r="AQ752" s="24"/>
      <c r="AR752" s="24"/>
      <c r="AS752" s="89">
        <f t="shared" si="143"/>
        <v>24</v>
      </c>
      <c r="AT752" s="24" t="s">
        <v>3117</v>
      </c>
    </row>
    <row r="753" spans="1:46" x14ac:dyDescent="0.5">
      <c r="A753" s="24">
        <v>827</v>
      </c>
      <c r="B753" s="24" t="s">
        <v>506</v>
      </c>
      <c r="C753" s="24" t="s">
        <v>77</v>
      </c>
      <c r="D753" s="24" t="s">
        <v>3120</v>
      </c>
      <c r="E753" s="24" t="s">
        <v>3121</v>
      </c>
      <c r="F753" s="77" t="str">
        <f t="shared" si="138"/>
        <v>GREENER EALING LIMITED</v>
      </c>
      <c r="G753" s="24" t="s">
        <v>3122</v>
      </c>
      <c r="H753" s="24" t="s">
        <v>1504</v>
      </c>
      <c r="I753" s="24" t="s">
        <v>1504</v>
      </c>
      <c r="J753" s="24" t="s">
        <v>107</v>
      </c>
      <c r="K753" s="24" t="s">
        <v>137</v>
      </c>
      <c r="L753" s="25">
        <v>44017</v>
      </c>
      <c r="M753" s="25">
        <v>45747</v>
      </c>
      <c r="N753" s="81">
        <f t="shared" si="140"/>
        <v>47573</v>
      </c>
      <c r="O753" s="77" t="str">
        <f t="shared" ca="1" si="141"/>
        <v>Live</v>
      </c>
      <c r="P753" s="77" t="str" cm="1">
        <f t="array" aca="1" ref="P753" ca="1">_xlfn.IFS((N753-TODAY())&gt;=547,"06 Expires over 18 months",(N753-TODAY())&gt;=365,"05 Expires in 18 months",(N753-TODAY())&gt;=183,"04 Expires in 12 months",(N753-TODAY())&gt;=92,"03 Expires in 6 months",(N753-TODAY())&gt;=31,"02 Expires in 3 months",(N753-TODAY())&gt;=0,"01 Expires in 30 days",(N753-TODAY())&gt;=-31,"01 Expired last 30 days",(N753-TODAY())&gt;=-92,"02 Expired last 3 months",(N753-TODAY())&gt;=-183,"03 Expired last 6 months",(N753-TODAY())&gt;=-365,"04 Expired last 12 months",(N753-TODAY())&gt;=-547,"05 Expired last 18 months",TRUE,"06 Expired over 18 months")</f>
        <v>06 Expires over 18 months</v>
      </c>
      <c r="Q753" s="65">
        <v>23000000</v>
      </c>
      <c r="R753" s="84">
        <f t="shared" si="142"/>
        <v>222333333.33333334</v>
      </c>
      <c r="S753" s="77" t="str" cm="1">
        <f t="array" ref="S753">_xlfn.IFS(R753&gt;5000000,"Gold",R753&gt;=500000,"Silver",R753&gt;30000,"Bronze",TRUE,"Transactional")</f>
        <v>Gold</v>
      </c>
      <c r="T753" s="24" t="s">
        <v>3123</v>
      </c>
      <c r="U753" s="101" t="s">
        <v>131</v>
      </c>
      <c r="V753" s="101" t="s">
        <v>132</v>
      </c>
      <c r="W753" s="77" t="str">
        <f t="shared" si="139"/>
        <v>Yes</v>
      </c>
      <c r="X753" s="77" t="str">
        <f>IFERROR(_xlfn.XLOOKUP(J753&amp;"||"&amp;K753,'Mapping Ref.'!$J$2:$J$538,'Mapping Ref.'!$K$2:$K$538),"")</f>
        <v>Construction &amp; Estates</v>
      </c>
      <c r="Y753" s="77" t="str" cm="1">
        <f t="array" ref="Y753">_xlfn.IFS(R753&gt;2000000,"For Publication",R753&gt;100000,"PID",R753&gt;30000,"RFQ",TRUE,"Transactional")</f>
        <v>For Publication</v>
      </c>
      <c r="Z753" s="24" t="s">
        <v>86</v>
      </c>
      <c r="AA753" s="32">
        <v>60</v>
      </c>
      <c r="AB753" s="24">
        <v>60</v>
      </c>
      <c r="AC753" s="25">
        <v>43991</v>
      </c>
      <c r="AD753" s="24" t="s">
        <v>102</v>
      </c>
      <c r="AE753" s="24"/>
      <c r="AF753" s="24" t="s">
        <v>59</v>
      </c>
      <c r="AG753" s="24"/>
      <c r="AH753" s="24" t="s">
        <v>59</v>
      </c>
      <c r="AI753" s="24"/>
      <c r="AJ753" s="24" t="s">
        <v>60</v>
      </c>
      <c r="AK753" s="24"/>
      <c r="AL753" s="24"/>
      <c r="AM753" s="24"/>
      <c r="AN753" s="24"/>
      <c r="AO753" s="24">
        <v>0</v>
      </c>
      <c r="AP753" s="24" t="s">
        <v>59</v>
      </c>
      <c r="AQ753" s="24"/>
      <c r="AR753" s="24"/>
      <c r="AS753" s="89">
        <f t="shared" si="143"/>
        <v>116</v>
      </c>
      <c r="AT753" s="24" t="s">
        <v>3120</v>
      </c>
    </row>
    <row r="754" spans="1:46" x14ac:dyDescent="0.5">
      <c r="A754" s="24">
        <v>828</v>
      </c>
      <c r="B754" s="24" t="s">
        <v>506</v>
      </c>
      <c r="C754" s="24"/>
      <c r="D754" s="24" t="s">
        <v>3124</v>
      </c>
      <c r="E754" s="24" t="s">
        <v>3125</v>
      </c>
      <c r="F754" s="77" t="str">
        <f t="shared" si="138"/>
        <v>THE SHARE FOUNDATION FUNDRAISING A/C T/A THE SHARE FOUNDATION</v>
      </c>
      <c r="G754" s="24" t="s">
        <v>3126</v>
      </c>
      <c r="H754" s="24" t="s">
        <v>3127</v>
      </c>
      <c r="I754" s="24" t="s">
        <v>3127</v>
      </c>
      <c r="J754" s="24" t="s">
        <v>190</v>
      </c>
      <c r="K754" s="24" t="s">
        <v>1207</v>
      </c>
      <c r="L754" s="25">
        <v>43922</v>
      </c>
      <c r="M754" s="25">
        <v>47573</v>
      </c>
      <c r="N754" s="81">
        <f t="shared" si="140"/>
        <v>47573</v>
      </c>
      <c r="O754" s="77" t="str">
        <f t="shared" ca="1" si="141"/>
        <v>Live</v>
      </c>
      <c r="P754" s="77" t="str" cm="1">
        <f t="array" aca="1" ref="P754" ca="1">_xlfn.IFS((N754-TODAY())&gt;=547,"06 Expires over 18 months",(N754-TODAY())&gt;=365,"05 Expires in 18 months",(N754-TODAY())&gt;=183,"04 Expires in 12 months",(N754-TODAY())&gt;=92,"03 Expires in 6 months",(N754-TODAY())&gt;=31,"02 Expires in 3 months",(N754-TODAY())&gt;=0,"01 Expires in 30 days",(N754-TODAY())&gt;=-31,"01 Expired last 30 days",(N754-TODAY())&gt;=-92,"02 Expired last 3 months",(N754-TODAY())&gt;=-183,"03 Expired last 6 months",(N754-TODAY())&gt;=-365,"04 Expired last 12 months",(N754-TODAY())&gt;=-547,"05 Expired last 18 months",TRUE,"06 Expired over 18 months")</f>
        <v>06 Expires over 18 months</v>
      </c>
      <c r="Q754" s="104"/>
      <c r="R754" s="84">
        <v>0</v>
      </c>
      <c r="S754" s="77" t="str" cm="1">
        <f t="array" ref="S754">_xlfn.IFS(R754&gt;5000000,"Gold",R754&gt;=500000,"Silver",R754&gt;30000,"Bronze",TRUE,"Transactional")</f>
        <v>Transactional</v>
      </c>
      <c r="T754" s="24" t="s">
        <v>54</v>
      </c>
      <c r="U754" s="101" t="s">
        <v>455</v>
      </c>
      <c r="V754" s="101"/>
      <c r="W754" s="77" t="str">
        <f t="shared" si="139"/>
        <v>No</v>
      </c>
      <c r="X754" s="77" t="str">
        <f>IFERROR(_xlfn.XLOOKUP(J754&amp;"||"&amp;K754,'Mapping Ref.'!$J$2:$J$538,'Mapping Ref.'!$K$2:$K$538),"")</f>
        <v>Childrens &amp; Adults</v>
      </c>
      <c r="Y754" s="77" t="str" cm="1">
        <f t="array" ref="Y754">_xlfn.IFS(R754&gt;2000000,"For Publication",R754&gt;100000,"PID",R754&gt;30000,"RFQ",TRUE,"Transactional")</f>
        <v>Transactional</v>
      </c>
      <c r="Z754" s="24" t="s">
        <v>86</v>
      </c>
      <c r="AA754" s="32">
        <v>120</v>
      </c>
      <c r="AB754" s="24">
        <v>0</v>
      </c>
      <c r="AC754" s="25">
        <v>43991</v>
      </c>
      <c r="AD754" s="24" t="s">
        <v>58</v>
      </c>
      <c r="AE754" s="24">
        <v>0</v>
      </c>
      <c r="AF754" s="24"/>
      <c r="AG754" s="24"/>
      <c r="AH754" s="24" t="s">
        <v>60</v>
      </c>
      <c r="AI754" s="24"/>
      <c r="AJ754" s="24" t="s">
        <v>59</v>
      </c>
      <c r="AK754" s="24"/>
      <c r="AL754" s="24"/>
      <c r="AM754" s="24"/>
      <c r="AN754" s="24"/>
      <c r="AO754" s="24"/>
      <c r="AP754" s="24" t="s">
        <v>60</v>
      </c>
      <c r="AQ754" s="24"/>
      <c r="AR754" s="24"/>
      <c r="AS754" s="89">
        <f t="shared" si="143"/>
        <v>119</v>
      </c>
      <c r="AT754" s="24" t="s">
        <v>3128</v>
      </c>
    </row>
    <row r="755" spans="1:46" x14ac:dyDescent="0.5">
      <c r="A755" s="24">
        <v>829</v>
      </c>
      <c r="B755" s="24"/>
      <c r="C755" s="24"/>
      <c r="D755" s="24" t="s">
        <v>3129</v>
      </c>
      <c r="E755" s="24" t="s">
        <v>3130</v>
      </c>
      <c r="F755" s="77" t="str">
        <f t="shared" si="138"/>
        <v>TODD RESEARCH LTD</v>
      </c>
      <c r="G755" s="24" t="s">
        <v>3131</v>
      </c>
      <c r="H755" s="24" t="s">
        <v>880</v>
      </c>
      <c r="I755" s="24" t="s">
        <v>880</v>
      </c>
      <c r="J755" s="24" t="s">
        <v>52</v>
      </c>
      <c r="K755" s="24" t="s">
        <v>1281</v>
      </c>
      <c r="L755" s="25">
        <v>43922</v>
      </c>
      <c r="M755" s="25">
        <v>45382</v>
      </c>
      <c r="N755" s="81">
        <f t="shared" si="140"/>
        <v>45382</v>
      </c>
      <c r="O755" s="77" t="str">
        <f t="shared" ca="1" si="141"/>
        <v>Expired</v>
      </c>
      <c r="P755" s="77" t="str" cm="1">
        <f t="array" aca="1" ref="P755" ca="1">_xlfn.IFS((N755-TODAY())&gt;=547,"06 Expires over 18 months",(N755-TODAY())&gt;=365,"05 Expires in 18 months",(N755-TODAY())&gt;=183,"04 Expires in 12 months",(N755-TODAY())&gt;=92,"03 Expires in 6 months",(N755-TODAY())&gt;=31,"02 Expires in 3 months",(N755-TODAY())&gt;=0,"01 Expires in 30 days",(N755-TODAY())&gt;=-31,"01 Expired last 30 days",(N755-TODAY())&gt;=-92,"02 Expired last 3 months",(N755-TODAY())&gt;=-183,"03 Expired last 6 months",(N755-TODAY())&gt;=-365,"04 Expired last 12 months",(N755-TODAY())&gt;=-547,"05 Expired last 18 months",TRUE,"06 Expired over 18 months")</f>
        <v>06 Expired over 18 months</v>
      </c>
      <c r="Q755" s="65">
        <v>5390</v>
      </c>
      <c r="R755" s="84">
        <f t="shared" ref="R755:R767" si="144">MAX(Q755,Q755*N(AS755)/12)</f>
        <v>21110.833333333332</v>
      </c>
      <c r="S755" s="77" t="str" cm="1">
        <f t="array" ref="S755">_xlfn.IFS(R755&gt;5000000,"Gold",R755&gt;=500000,"Silver",R755&gt;30000,"Bronze",TRUE,"Transactional")</f>
        <v>Transactional</v>
      </c>
      <c r="T755" s="24" t="s">
        <v>54</v>
      </c>
      <c r="U755" s="101" t="s">
        <v>891</v>
      </c>
      <c r="V755" s="101" t="s">
        <v>892</v>
      </c>
      <c r="W755" s="77" t="str">
        <f t="shared" si="139"/>
        <v>No</v>
      </c>
      <c r="X755" s="77" t="str">
        <f>IFERROR(_xlfn.XLOOKUP(J755&amp;"||"&amp;K755,'Mapping Ref.'!$J$2:$J$538,'Mapping Ref.'!$K$2:$K$538),"")</f>
        <v>ICT</v>
      </c>
      <c r="Y755" s="77" t="str" cm="1">
        <f t="array" ref="Y755">_xlfn.IFS(R755&gt;2000000,"For Publication",R755&gt;100000,"PID",R755&gt;30000,"RFQ",TRUE,"Transactional")</f>
        <v>Transactional</v>
      </c>
      <c r="Z755" s="24" t="s">
        <v>86</v>
      </c>
      <c r="AA755" s="32">
        <v>48</v>
      </c>
      <c r="AB755" s="24">
        <v>0</v>
      </c>
      <c r="AC755" s="25">
        <v>43991</v>
      </c>
      <c r="AD755" s="24" t="s">
        <v>102</v>
      </c>
      <c r="AE755" s="24"/>
      <c r="AF755" s="24"/>
      <c r="AG755" s="24"/>
      <c r="AH755" s="24" t="s">
        <v>60</v>
      </c>
      <c r="AI755" s="24"/>
      <c r="AJ755" s="24" t="s">
        <v>60</v>
      </c>
      <c r="AK755" s="24"/>
      <c r="AL755" s="24"/>
      <c r="AM755" s="24"/>
      <c r="AN755" s="24"/>
      <c r="AO755" s="24">
        <v>0</v>
      </c>
      <c r="AP755" s="24" t="s">
        <v>60</v>
      </c>
      <c r="AQ755" s="24"/>
      <c r="AR755" s="24"/>
      <c r="AS755" s="89">
        <f t="shared" si="143"/>
        <v>47</v>
      </c>
      <c r="AT755" s="24" t="s">
        <v>3132</v>
      </c>
    </row>
    <row r="756" spans="1:46" x14ac:dyDescent="0.5">
      <c r="A756" s="24">
        <v>830</v>
      </c>
      <c r="B756" s="24"/>
      <c r="C756" s="24"/>
      <c r="D756" s="24" t="s">
        <v>3133</v>
      </c>
      <c r="E756" s="24" t="s">
        <v>3134</v>
      </c>
      <c r="F756" s="77" t="str">
        <f t="shared" si="138"/>
        <v>OXFORD ECONOMICS LIMITED</v>
      </c>
      <c r="G756" s="24" t="s">
        <v>3133</v>
      </c>
      <c r="H756" s="24" t="s">
        <v>3135</v>
      </c>
      <c r="I756" s="24" t="s">
        <v>1923</v>
      </c>
      <c r="J756" s="24" t="s">
        <v>1312</v>
      </c>
      <c r="K756" s="24" t="s">
        <v>1109</v>
      </c>
      <c r="L756" s="25">
        <v>43963</v>
      </c>
      <c r="M756" s="25">
        <v>43990</v>
      </c>
      <c r="N756" s="81">
        <f t="shared" si="140"/>
        <v>44355</v>
      </c>
      <c r="O756" s="77" t="str">
        <f t="shared" ca="1" si="141"/>
        <v>Expired</v>
      </c>
      <c r="P756" s="77" t="str" cm="1">
        <f t="array" aca="1" ref="P756" ca="1">_xlfn.IFS((N756-TODAY())&gt;=547,"06 Expires over 18 months",(N756-TODAY())&gt;=365,"05 Expires in 18 months",(N756-TODAY())&gt;=183,"04 Expires in 12 months",(N756-TODAY())&gt;=92,"03 Expires in 6 months",(N756-TODAY())&gt;=31,"02 Expires in 3 months",(N756-TODAY())&gt;=0,"01 Expires in 30 days",(N756-TODAY())&gt;=-31,"01 Expired last 30 days",(N756-TODAY())&gt;=-92,"02 Expired last 3 months",(N756-TODAY())&gt;=-183,"03 Expired last 6 months",(N756-TODAY())&gt;=-365,"04 Expired last 12 months",(N756-TODAY())&gt;=-547,"05 Expired last 18 months",TRUE,"06 Expired over 18 months")</f>
        <v>06 Expired over 18 months</v>
      </c>
      <c r="Q756" s="65">
        <v>25000</v>
      </c>
      <c r="R756" s="84">
        <f t="shared" si="144"/>
        <v>25000</v>
      </c>
      <c r="S756" s="77" t="str" cm="1">
        <f t="array" ref="S756">_xlfn.IFS(R756&gt;5000000,"Gold",R756&gt;=500000,"Silver",R756&gt;30000,"Bronze",TRUE,"Transactional")</f>
        <v>Transactional</v>
      </c>
      <c r="T756" s="24" t="s">
        <v>54</v>
      </c>
      <c r="U756" s="101" t="s">
        <v>109</v>
      </c>
      <c r="V756" s="101" t="s">
        <v>148</v>
      </c>
      <c r="W756" s="77" t="str">
        <f t="shared" si="139"/>
        <v>Yes</v>
      </c>
      <c r="X756" s="77" t="str">
        <f>IFERROR(_xlfn.XLOOKUP(J756&amp;"||"&amp;K756,'Mapping Ref.'!$J$2:$J$538,'Mapping Ref.'!$K$2:$K$538),"")</f>
        <v>Corporate</v>
      </c>
      <c r="Y756" s="77" t="str" cm="1">
        <f t="array" ref="Y756">_xlfn.IFS(R756&gt;2000000,"For Publication",R756&gt;100000,"PID",R756&gt;30000,"RFQ",TRUE,"Transactional")</f>
        <v>Transactional</v>
      </c>
      <c r="Z756" s="24" t="s">
        <v>86</v>
      </c>
      <c r="AA756" s="32">
        <v>1</v>
      </c>
      <c r="AB756" s="24">
        <v>12</v>
      </c>
      <c r="AC756" s="25">
        <v>43991</v>
      </c>
      <c r="AD756" s="24" t="s">
        <v>58</v>
      </c>
      <c r="AE756" s="24"/>
      <c r="AF756" s="24"/>
      <c r="AG756" s="24"/>
      <c r="AH756" s="24" t="s">
        <v>60</v>
      </c>
      <c r="AI756" s="24"/>
      <c r="AJ756" s="24" t="s">
        <v>60</v>
      </c>
      <c r="AK756" s="24"/>
      <c r="AL756" s="24"/>
      <c r="AM756" s="24"/>
      <c r="AN756" s="24"/>
      <c r="AO756" s="24">
        <v>25000</v>
      </c>
      <c r="AP756" s="24" t="s">
        <v>60</v>
      </c>
      <c r="AQ756" s="24"/>
      <c r="AR756" s="24"/>
      <c r="AS756" s="89">
        <f t="shared" si="143"/>
        <v>12</v>
      </c>
      <c r="AT756" s="24" t="s">
        <v>3136</v>
      </c>
    </row>
    <row r="757" spans="1:46" x14ac:dyDescent="0.5">
      <c r="A757" s="24">
        <v>831</v>
      </c>
      <c r="B757" s="24"/>
      <c r="C757" s="24" t="s">
        <v>77</v>
      </c>
      <c r="D757" s="24" t="s">
        <v>1315</v>
      </c>
      <c r="E757" s="24" t="s">
        <v>3137</v>
      </c>
      <c r="F757" s="77" t="str">
        <f t="shared" si="138"/>
        <v>MENTAL HEALTH &amp; EMPLOYMENT PARTNERSHIP LIMITED</v>
      </c>
      <c r="G757" s="24" t="s">
        <v>1315</v>
      </c>
      <c r="H757" s="24" t="s">
        <v>1311</v>
      </c>
      <c r="I757" s="24" t="s">
        <v>1923</v>
      </c>
      <c r="J757" s="24" t="s">
        <v>1312</v>
      </c>
      <c r="K757" s="24" t="s">
        <v>1109</v>
      </c>
      <c r="L757" s="25">
        <v>43454</v>
      </c>
      <c r="M757" s="25">
        <v>44550</v>
      </c>
      <c r="N757" s="81">
        <f t="shared" si="140"/>
        <v>45280</v>
      </c>
      <c r="O757" s="77" t="str">
        <f t="shared" ca="1" si="141"/>
        <v>Expired</v>
      </c>
      <c r="P757" s="77" t="str" cm="1">
        <f t="array" aca="1" ref="P757" ca="1">_xlfn.IFS((N757-TODAY())&gt;=547,"06 Expires over 18 months",(N757-TODAY())&gt;=365,"05 Expires in 18 months",(N757-TODAY())&gt;=183,"04 Expires in 12 months",(N757-TODAY())&gt;=92,"03 Expires in 6 months",(N757-TODAY())&gt;=31,"02 Expires in 3 months",(N757-TODAY())&gt;=0,"01 Expires in 30 days",(N757-TODAY())&gt;=-31,"01 Expired last 30 days",(N757-TODAY())&gt;=-92,"02 Expired last 3 months",(N757-TODAY())&gt;=-183,"03 Expired last 6 months",(N757-TODAY())&gt;=-365,"04 Expired last 12 months",(N757-TODAY())&gt;=-547,"05 Expired last 18 months",TRUE,"06 Expired over 18 months")</f>
        <v>06 Expired over 18 months</v>
      </c>
      <c r="Q757" s="65">
        <v>2200000</v>
      </c>
      <c r="R757" s="84">
        <f t="shared" si="144"/>
        <v>11000000</v>
      </c>
      <c r="S757" s="77" t="str" cm="1">
        <f t="array" ref="S757">_xlfn.IFS(R757&gt;5000000,"Gold",R757&gt;=500000,"Silver",R757&gt;30000,"Bronze",TRUE,"Transactional")</f>
        <v>Gold</v>
      </c>
      <c r="T757" s="24" t="s">
        <v>54</v>
      </c>
      <c r="U757" s="101" t="s">
        <v>69</v>
      </c>
      <c r="V757" s="101" t="s">
        <v>67</v>
      </c>
      <c r="W757" s="77" t="str">
        <f t="shared" si="139"/>
        <v>Yes</v>
      </c>
      <c r="X757" s="77" t="str">
        <f>IFERROR(_xlfn.XLOOKUP(J757&amp;"||"&amp;K757,'Mapping Ref.'!$J$2:$J$538,'Mapping Ref.'!$K$2:$K$538),"")</f>
        <v>Corporate</v>
      </c>
      <c r="Y757" s="77" t="str" cm="1">
        <f t="array" ref="Y757">_xlfn.IFS(R757&gt;2000000,"For Publication",R757&gt;100000,"PID",R757&gt;30000,"RFQ",TRUE,"Transactional")</f>
        <v>For Publication</v>
      </c>
      <c r="Z757" s="24" t="s">
        <v>76</v>
      </c>
      <c r="AA757" s="32">
        <v>36</v>
      </c>
      <c r="AB757" s="24">
        <v>24</v>
      </c>
      <c r="AC757" s="25">
        <v>43991</v>
      </c>
      <c r="AD757" s="24" t="s">
        <v>58</v>
      </c>
      <c r="AE757" s="24">
        <v>666</v>
      </c>
      <c r="AF757" s="24"/>
      <c r="AG757" s="24"/>
      <c r="AH757" s="24" t="s">
        <v>59</v>
      </c>
      <c r="AI757" s="24"/>
      <c r="AJ757" s="24" t="s">
        <v>59</v>
      </c>
      <c r="AK757" s="24"/>
      <c r="AL757" s="24"/>
      <c r="AM757" s="24"/>
      <c r="AN757" s="24"/>
      <c r="AO757" s="24">
        <v>0</v>
      </c>
      <c r="AP757" s="24" t="s">
        <v>59</v>
      </c>
      <c r="AQ757" s="24"/>
      <c r="AR757" s="24"/>
      <c r="AS757" s="89">
        <f t="shared" si="143"/>
        <v>60</v>
      </c>
      <c r="AT757" s="24" t="s">
        <v>1316</v>
      </c>
    </row>
    <row r="758" spans="1:46" x14ac:dyDescent="0.5">
      <c r="A758" s="24">
        <v>832</v>
      </c>
      <c r="B758" s="24"/>
      <c r="C758" s="24"/>
      <c r="D758" s="24" t="s">
        <v>3138</v>
      </c>
      <c r="E758" s="24" t="s">
        <v>3139</v>
      </c>
      <c r="F758" s="77" t="str">
        <f t="shared" si="138"/>
        <v>IPSOS MORI UK LTD</v>
      </c>
      <c r="G758" s="24" t="s">
        <v>3140</v>
      </c>
      <c r="H758" s="24" t="s">
        <v>3141</v>
      </c>
      <c r="I758" s="24" t="s">
        <v>3141</v>
      </c>
      <c r="J758" s="24" t="s">
        <v>107</v>
      </c>
      <c r="K758" s="24" t="s">
        <v>121</v>
      </c>
      <c r="L758" s="25">
        <v>43992</v>
      </c>
      <c r="M758" s="25">
        <v>45017</v>
      </c>
      <c r="N758" s="81">
        <f t="shared" si="140"/>
        <v>45017</v>
      </c>
      <c r="O758" s="77" t="str">
        <f t="shared" ca="1" si="141"/>
        <v>Expired</v>
      </c>
      <c r="P758" s="77" t="str" cm="1">
        <f t="array" aca="1" ref="P758" ca="1">_xlfn.IFS((N758-TODAY())&gt;=547,"06 Expires over 18 months",(N758-TODAY())&gt;=365,"05 Expires in 18 months",(N758-TODAY())&gt;=183,"04 Expires in 12 months",(N758-TODAY())&gt;=92,"03 Expires in 6 months",(N758-TODAY())&gt;=31,"02 Expires in 3 months",(N758-TODAY())&gt;=0,"01 Expires in 30 days",(N758-TODAY())&gt;=-31,"01 Expired last 30 days",(N758-TODAY())&gt;=-92,"02 Expired last 3 months",(N758-TODAY())&gt;=-183,"03 Expired last 6 months",(N758-TODAY())&gt;=-365,"04 Expired last 12 months",(N758-TODAY())&gt;=-547,"05 Expired last 18 months",TRUE,"06 Expired over 18 months")</f>
        <v>06 Expired over 18 months</v>
      </c>
      <c r="Q758" s="65">
        <v>14999</v>
      </c>
      <c r="R758" s="84">
        <f t="shared" si="144"/>
        <v>41247.25</v>
      </c>
      <c r="S758" s="77" t="str" cm="1">
        <f t="array" ref="S758">_xlfn.IFS(R758&gt;5000000,"Gold",R758&gt;=500000,"Silver",R758&gt;30000,"Bronze",TRUE,"Transactional")</f>
        <v>Bronze</v>
      </c>
      <c r="T758" s="24" t="s">
        <v>122</v>
      </c>
      <c r="U758" s="101" t="s">
        <v>445</v>
      </c>
      <c r="V758" s="101" t="s">
        <v>874</v>
      </c>
      <c r="W758" s="77" t="str">
        <f t="shared" si="139"/>
        <v>No</v>
      </c>
      <c r="X758" s="77" t="str">
        <f>IFERROR(_xlfn.XLOOKUP(J758&amp;"||"&amp;K758,'Mapping Ref.'!$J$2:$J$538,'Mapping Ref.'!$K$2:$K$538),"")</f>
        <v>Construction &amp; Estates</v>
      </c>
      <c r="Y758" s="77" t="str" cm="1">
        <f t="array" ref="Y758">_xlfn.IFS(R758&gt;2000000,"For Publication",R758&gt;100000,"PID",R758&gt;30000,"RFQ",TRUE,"Transactional")</f>
        <v>RFQ</v>
      </c>
      <c r="Z758" s="24" t="s">
        <v>86</v>
      </c>
      <c r="AA758" s="32">
        <v>36</v>
      </c>
      <c r="AB758" s="24">
        <v>0</v>
      </c>
      <c r="AC758" s="25">
        <v>43992</v>
      </c>
      <c r="AD758" s="24" t="s">
        <v>58</v>
      </c>
      <c r="AE758" s="24"/>
      <c r="AF758" s="24"/>
      <c r="AG758" s="24"/>
      <c r="AH758" s="24" t="s">
        <v>60</v>
      </c>
      <c r="AI758" s="24"/>
      <c r="AJ758" s="24" t="s">
        <v>60</v>
      </c>
      <c r="AK758" s="24"/>
      <c r="AL758" s="24"/>
      <c r="AM758" s="24"/>
      <c r="AN758" s="24"/>
      <c r="AO758" s="24"/>
      <c r="AP758" s="24" t="s">
        <v>60</v>
      </c>
      <c r="AQ758" s="24"/>
      <c r="AR758" s="24"/>
      <c r="AS758" s="89">
        <f t="shared" si="143"/>
        <v>33</v>
      </c>
      <c r="AT758" s="24" t="s">
        <v>3142</v>
      </c>
    </row>
    <row r="759" spans="1:46" x14ac:dyDescent="0.5">
      <c r="A759" s="24">
        <v>833</v>
      </c>
      <c r="B759" s="24"/>
      <c r="C759" s="24"/>
      <c r="D759" s="24" t="s">
        <v>3143</v>
      </c>
      <c r="E759" s="24" t="s">
        <v>3144</v>
      </c>
      <c r="F759" s="77" t="str">
        <f t="shared" si="138"/>
        <v>INFO TECH SOLUTIONS (MIDLANDS) LTD</v>
      </c>
      <c r="G759" s="24" t="s">
        <v>3145</v>
      </c>
      <c r="H759" s="24" t="s">
        <v>1504</v>
      </c>
      <c r="I759" s="24" t="s">
        <v>1504</v>
      </c>
      <c r="J759" s="24" t="s">
        <v>107</v>
      </c>
      <c r="K759" s="24" t="s">
        <v>137</v>
      </c>
      <c r="L759" s="25">
        <v>43992</v>
      </c>
      <c r="M759" s="25">
        <v>45089</v>
      </c>
      <c r="N759" s="81">
        <f t="shared" si="140"/>
        <v>45089</v>
      </c>
      <c r="O759" s="77" t="str">
        <f t="shared" ca="1" si="141"/>
        <v>Expired</v>
      </c>
      <c r="P759" s="77" t="str" cm="1">
        <f t="array" aca="1" ref="P759" ca="1">_xlfn.IFS((N759-TODAY())&gt;=547,"06 Expires over 18 months",(N759-TODAY())&gt;=365,"05 Expires in 18 months",(N759-TODAY())&gt;=183,"04 Expires in 12 months",(N759-TODAY())&gt;=92,"03 Expires in 6 months",(N759-TODAY())&gt;=31,"02 Expires in 3 months",(N759-TODAY())&gt;=0,"01 Expires in 30 days",(N759-TODAY())&gt;=-31,"01 Expired last 30 days",(N759-TODAY())&gt;=-92,"02 Expired last 3 months",(N759-TODAY())&gt;=-183,"03 Expired last 6 months",(N759-TODAY())&gt;=-365,"04 Expired last 12 months",(N759-TODAY())&gt;=-547,"05 Expired last 18 months",TRUE,"06 Expired over 18 months")</f>
        <v>06 Expired over 18 months</v>
      </c>
      <c r="Q759" s="65">
        <v>25000</v>
      </c>
      <c r="R759" s="84">
        <f t="shared" si="144"/>
        <v>75000</v>
      </c>
      <c r="S759" s="77" t="str" cm="1">
        <f t="array" ref="S759">_xlfn.IFS(R759&gt;5000000,"Gold",R759&gt;=500000,"Silver",R759&gt;30000,"Bronze",TRUE,"Transactional")</f>
        <v>Bronze</v>
      </c>
      <c r="T759" s="24" t="s">
        <v>54</v>
      </c>
      <c r="U759" s="101" t="s">
        <v>116</v>
      </c>
      <c r="V759" s="101" t="s">
        <v>569</v>
      </c>
      <c r="W759" s="77" t="str">
        <f t="shared" si="139"/>
        <v>No</v>
      </c>
      <c r="X759" s="77" t="str">
        <f>IFERROR(_xlfn.XLOOKUP(J759&amp;"||"&amp;K759,'Mapping Ref.'!$J$2:$J$538,'Mapping Ref.'!$K$2:$K$538),"")</f>
        <v>Construction &amp; Estates</v>
      </c>
      <c r="Y759" s="77" t="str" cm="1">
        <f t="array" ref="Y759">_xlfn.IFS(R759&gt;2000000,"For Publication",R759&gt;100000,"PID",R759&gt;30000,"RFQ",TRUE,"Transactional")</f>
        <v>RFQ</v>
      </c>
      <c r="Z759" s="24" t="s">
        <v>86</v>
      </c>
      <c r="AA759" s="32">
        <v>36</v>
      </c>
      <c r="AB759" s="24">
        <v>0</v>
      </c>
      <c r="AC759" s="25">
        <v>43992</v>
      </c>
      <c r="AD759" s="24" t="s">
        <v>102</v>
      </c>
      <c r="AE759" s="24"/>
      <c r="AF759" s="24"/>
      <c r="AG759" s="24"/>
      <c r="AH759" s="24" t="s">
        <v>60</v>
      </c>
      <c r="AI759" s="24"/>
      <c r="AJ759" s="24" t="s">
        <v>60</v>
      </c>
      <c r="AK759" s="24"/>
      <c r="AL759" s="24"/>
      <c r="AM759" s="24"/>
      <c r="AN759" s="24"/>
      <c r="AO759" s="24">
        <v>0</v>
      </c>
      <c r="AP759" s="24" t="s">
        <v>60</v>
      </c>
      <c r="AQ759" s="24"/>
      <c r="AR759" s="24"/>
      <c r="AS759" s="89">
        <f t="shared" si="143"/>
        <v>36</v>
      </c>
      <c r="AT759" s="24" t="s">
        <v>3146</v>
      </c>
    </row>
    <row r="760" spans="1:46" x14ac:dyDescent="0.5">
      <c r="A760" s="24">
        <v>834</v>
      </c>
      <c r="B760" s="24"/>
      <c r="C760" s="24"/>
      <c r="D760" s="24" t="s">
        <v>3147</v>
      </c>
      <c r="E760" s="24" t="s">
        <v>3148</v>
      </c>
      <c r="F760" s="77" t="str">
        <f t="shared" si="138"/>
        <v>AFD SOFTWARE LTD</v>
      </c>
      <c r="G760" s="24" t="s">
        <v>3149</v>
      </c>
      <c r="H760" s="24" t="s">
        <v>1504</v>
      </c>
      <c r="I760" s="24" t="s">
        <v>1504</v>
      </c>
      <c r="J760" s="24" t="s">
        <v>107</v>
      </c>
      <c r="K760" s="24" t="s">
        <v>137</v>
      </c>
      <c r="L760" s="25">
        <v>43993</v>
      </c>
      <c r="M760" s="25">
        <v>45089</v>
      </c>
      <c r="N760" s="81">
        <f t="shared" si="140"/>
        <v>45089</v>
      </c>
      <c r="O760" s="77" t="str">
        <f t="shared" ca="1" si="141"/>
        <v>Expired</v>
      </c>
      <c r="P760" s="77" t="str" cm="1">
        <f t="array" aca="1" ref="P760" ca="1">_xlfn.IFS((N760-TODAY())&gt;=547,"06 Expires over 18 months",(N760-TODAY())&gt;=365,"05 Expires in 18 months",(N760-TODAY())&gt;=183,"04 Expires in 12 months",(N760-TODAY())&gt;=92,"03 Expires in 6 months",(N760-TODAY())&gt;=31,"02 Expires in 3 months",(N760-TODAY())&gt;=0,"01 Expires in 30 days",(N760-TODAY())&gt;=-31,"01 Expired last 30 days",(N760-TODAY())&gt;=-92,"02 Expired last 3 months",(N760-TODAY())&gt;=-183,"03 Expired last 6 months",(N760-TODAY())&gt;=-365,"04 Expired last 12 months",(N760-TODAY())&gt;=-547,"05 Expired last 18 months",TRUE,"06 Expired over 18 months")</f>
        <v>06 Expired over 18 months</v>
      </c>
      <c r="Q760" s="65">
        <v>25000</v>
      </c>
      <c r="R760" s="84">
        <f t="shared" si="144"/>
        <v>75000</v>
      </c>
      <c r="S760" s="77" t="str" cm="1">
        <f t="array" ref="S760">_xlfn.IFS(R760&gt;5000000,"Gold",R760&gt;=500000,"Silver",R760&gt;30000,"Bronze",TRUE,"Transactional")</f>
        <v>Bronze</v>
      </c>
      <c r="T760" s="24" t="s">
        <v>54</v>
      </c>
      <c r="U760" s="101" t="s">
        <v>116</v>
      </c>
      <c r="V760" s="101" t="s">
        <v>569</v>
      </c>
      <c r="W760" s="77" t="str">
        <f t="shared" si="139"/>
        <v>No</v>
      </c>
      <c r="X760" s="77" t="str">
        <f>IFERROR(_xlfn.XLOOKUP(J760&amp;"||"&amp;K760,'Mapping Ref.'!$J$2:$J$538,'Mapping Ref.'!$K$2:$K$538),"")</f>
        <v>Construction &amp; Estates</v>
      </c>
      <c r="Y760" s="77" t="str" cm="1">
        <f t="array" ref="Y760">_xlfn.IFS(R760&gt;2000000,"For Publication",R760&gt;100000,"PID",R760&gt;30000,"RFQ",TRUE,"Transactional")</f>
        <v>RFQ</v>
      </c>
      <c r="Z760" s="24" t="s">
        <v>86</v>
      </c>
      <c r="AA760" s="32">
        <v>36</v>
      </c>
      <c r="AB760" s="24">
        <v>0</v>
      </c>
      <c r="AC760" s="25">
        <v>43993</v>
      </c>
      <c r="AD760" s="24" t="s">
        <v>58</v>
      </c>
      <c r="AE760" s="24"/>
      <c r="AF760" s="24"/>
      <c r="AG760" s="24"/>
      <c r="AH760" s="24" t="s">
        <v>60</v>
      </c>
      <c r="AI760" s="24"/>
      <c r="AJ760" s="24" t="s">
        <v>60</v>
      </c>
      <c r="AK760" s="24"/>
      <c r="AL760" s="24"/>
      <c r="AM760" s="24"/>
      <c r="AN760" s="24"/>
      <c r="AO760" s="24">
        <v>0</v>
      </c>
      <c r="AP760" s="24" t="s">
        <v>60</v>
      </c>
      <c r="AQ760" s="24"/>
      <c r="AR760" s="24"/>
      <c r="AS760" s="89">
        <f t="shared" si="143"/>
        <v>36</v>
      </c>
      <c r="AT760" s="24" t="s">
        <v>3147</v>
      </c>
    </row>
    <row r="761" spans="1:46" x14ac:dyDescent="0.5">
      <c r="A761" s="24">
        <v>835</v>
      </c>
      <c r="B761" s="24"/>
      <c r="C761" s="24" t="s">
        <v>77</v>
      </c>
      <c r="D761" s="24" t="s">
        <v>3150</v>
      </c>
      <c r="E761" s="24" t="s">
        <v>3151</v>
      </c>
      <c r="F761" s="77" t="str">
        <f t="shared" si="138"/>
        <v>BLUE BAG DISTRIBUTION LIMITED</v>
      </c>
      <c r="G761" s="24" t="s">
        <v>3152</v>
      </c>
      <c r="H761" s="24" t="s">
        <v>1504</v>
      </c>
      <c r="I761" s="24" t="s">
        <v>1504</v>
      </c>
      <c r="J761" s="24" t="s">
        <v>107</v>
      </c>
      <c r="K761" s="24" t="s">
        <v>3153</v>
      </c>
      <c r="L761" s="25">
        <v>43993</v>
      </c>
      <c r="M761" s="25">
        <v>45089</v>
      </c>
      <c r="N761" s="81">
        <f t="shared" si="140"/>
        <v>45089</v>
      </c>
      <c r="O761" s="77" t="str">
        <f t="shared" ca="1" si="141"/>
        <v>Expired</v>
      </c>
      <c r="P761" s="77" t="str" cm="1">
        <f t="array" aca="1" ref="P761" ca="1">_xlfn.IFS((N761-TODAY())&gt;=547,"06 Expires over 18 months",(N761-TODAY())&gt;=365,"05 Expires in 18 months",(N761-TODAY())&gt;=183,"04 Expires in 12 months",(N761-TODAY())&gt;=92,"03 Expires in 6 months",(N761-TODAY())&gt;=31,"02 Expires in 3 months",(N761-TODAY())&gt;=0,"01 Expires in 30 days",(N761-TODAY())&gt;=-31,"01 Expired last 30 days",(N761-TODAY())&gt;=-92,"02 Expired last 3 months",(N761-TODAY())&gt;=-183,"03 Expired last 6 months",(N761-TODAY())&gt;=-365,"04 Expired last 12 months",(N761-TODAY())&gt;=-547,"05 Expired last 18 months",TRUE,"06 Expired over 18 months")</f>
        <v>06 Expired over 18 months</v>
      </c>
      <c r="Q761" s="65">
        <v>50000</v>
      </c>
      <c r="R761" s="84">
        <f t="shared" si="144"/>
        <v>150000</v>
      </c>
      <c r="S761" s="77" t="str" cm="1">
        <f t="array" ref="S761">_xlfn.IFS(R761&gt;5000000,"Gold",R761&gt;=500000,"Silver",R761&gt;30000,"Bronze",TRUE,"Transactional")</f>
        <v>Bronze</v>
      </c>
      <c r="T761" s="24" t="s">
        <v>54</v>
      </c>
      <c r="U761" s="101" t="s">
        <v>84</v>
      </c>
      <c r="V761" s="101" t="s">
        <v>157</v>
      </c>
      <c r="W761" s="77" t="str">
        <f t="shared" si="139"/>
        <v>No</v>
      </c>
      <c r="X761" s="77" t="str">
        <f>IFERROR(_xlfn.XLOOKUP(J761&amp;"||"&amp;K761,'Mapping Ref.'!$J$2:$J$538,'Mapping Ref.'!$K$2:$K$538),"")</f>
        <v>Construction &amp; Estates</v>
      </c>
      <c r="Y761" s="77" t="str" cm="1">
        <f t="array" ref="Y761">_xlfn.IFS(R761&gt;2000000,"For Publication",R761&gt;100000,"PID",R761&gt;30000,"RFQ",TRUE,"Transactional")</f>
        <v>PID</v>
      </c>
      <c r="Z761" s="24" t="s">
        <v>86</v>
      </c>
      <c r="AA761" s="32">
        <v>36</v>
      </c>
      <c r="AB761" s="24">
        <v>0</v>
      </c>
      <c r="AC761" s="25">
        <v>43993</v>
      </c>
      <c r="AD761" s="24" t="s">
        <v>58</v>
      </c>
      <c r="AE761" s="24"/>
      <c r="AF761" s="24"/>
      <c r="AG761" s="24"/>
      <c r="AH761" s="24" t="s">
        <v>60</v>
      </c>
      <c r="AI761" s="24"/>
      <c r="AJ761" s="24" t="s">
        <v>60</v>
      </c>
      <c r="AK761" s="24"/>
      <c r="AL761" s="24"/>
      <c r="AM761" s="24"/>
      <c r="AN761" s="24"/>
      <c r="AO761" s="24">
        <v>0</v>
      </c>
      <c r="AP761" s="24" t="s">
        <v>60</v>
      </c>
      <c r="AQ761" s="24"/>
      <c r="AR761" s="24"/>
      <c r="AS761" s="89">
        <f t="shared" si="143"/>
        <v>36</v>
      </c>
      <c r="AT761" s="24" t="s">
        <v>3150</v>
      </c>
    </row>
    <row r="762" spans="1:46" x14ac:dyDescent="0.5">
      <c r="A762" s="24">
        <v>836</v>
      </c>
      <c r="B762" s="24"/>
      <c r="C762" s="24"/>
      <c r="D762" s="24" t="s">
        <v>3154</v>
      </c>
      <c r="E762" s="24" t="s">
        <v>3155</v>
      </c>
      <c r="F762" s="77" t="str">
        <f t="shared" si="138"/>
        <v>MAXIMUM CAR CARE LTD</v>
      </c>
      <c r="G762" s="24" t="s">
        <v>3156</v>
      </c>
      <c r="H762" s="24" t="s">
        <v>3157</v>
      </c>
      <c r="I762" s="24" t="s">
        <v>992</v>
      </c>
      <c r="J762" s="24" t="s">
        <v>52</v>
      </c>
      <c r="K762" s="24" t="s">
        <v>1281</v>
      </c>
      <c r="L762" s="25">
        <v>43998</v>
      </c>
      <c r="M762" s="25">
        <v>45093</v>
      </c>
      <c r="N762" s="81">
        <f t="shared" si="140"/>
        <v>45093</v>
      </c>
      <c r="O762" s="77" t="str">
        <f t="shared" ca="1" si="141"/>
        <v>Expired</v>
      </c>
      <c r="P762" s="77" t="str" cm="1">
        <f t="array" aca="1" ref="P762" ca="1">_xlfn.IFS((N762-TODAY())&gt;=547,"06 Expires over 18 months",(N762-TODAY())&gt;=365,"05 Expires in 18 months",(N762-TODAY())&gt;=183,"04 Expires in 12 months",(N762-TODAY())&gt;=92,"03 Expires in 6 months",(N762-TODAY())&gt;=31,"02 Expires in 3 months",(N762-TODAY())&gt;=0,"01 Expires in 30 days",(N762-TODAY())&gt;=-31,"01 Expired last 30 days",(N762-TODAY())&gt;=-92,"02 Expired last 3 months",(N762-TODAY())&gt;=-183,"03 Expired last 6 months",(N762-TODAY())&gt;=-365,"04 Expired last 12 months",(N762-TODAY())&gt;=-547,"05 Expired last 18 months",TRUE,"06 Expired over 18 months")</f>
        <v>06 Expired over 18 months</v>
      </c>
      <c r="Q762" s="65">
        <v>20000</v>
      </c>
      <c r="R762" s="84">
        <f t="shared" si="144"/>
        <v>60000</v>
      </c>
      <c r="S762" s="77" t="str" cm="1">
        <f t="array" ref="S762">_xlfn.IFS(R762&gt;5000000,"Gold",R762&gt;=500000,"Silver",R762&gt;30000,"Bronze",TRUE,"Transactional")</f>
        <v>Bronze</v>
      </c>
      <c r="T762" s="24" t="s">
        <v>54</v>
      </c>
      <c r="U762" s="101" t="s">
        <v>393</v>
      </c>
      <c r="V762" s="101" t="s">
        <v>394</v>
      </c>
      <c r="W762" s="77" t="str">
        <f t="shared" si="139"/>
        <v>No</v>
      </c>
      <c r="X762" s="77" t="str">
        <f>IFERROR(_xlfn.XLOOKUP(J762&amp;"||"&amp;K762,'Mapping Ref.'!$J$2:$J$538,'Mapping Ref.'!$K$2:$K$538),"")</f>
        <v>ICT</v>
      </c>
      <c r="Y762" s="77" t="str" cm="1">
        <f t="array" ref="Y762">_xlfn.IFS(R762&gt;2000000,"For Publication",R762&gt;100000,"PID",R762&gt;30000,"RFQ",TRUE,"Transactional")</f>
        <v>RFQ</v>
      </c>
      <c r="Z762" s="24" t="s">
        <v>101</v>
      </c>
      <c r="AA762" s="32">
        <v>36</v>
      </c>
      <c r="AB762" s="24">
        <v>0</v>
      </c>
      <c r="AC762" s="25">
        <v>43998</v>
      </c>
      <c r="AD762" s="24" t="s">
        <v>58</v>
      </c>
      <c r="AE762" s="24"/>
      <c r="AF762" s="24" t="s">
        <v>59</v>
      </c>
      <c r="AG762" s="24"/>
      <c r="AH762" s="24" t="s">
        <v>59</v>
      </c>
      <c r="AI762" s="24"/>
      <c r="AJ762" s="24" t="s">
        <v>60</v>
      </c>
      <c r="AK762" s="24"/>
      <c r="AL762" s="24"/>
      <c r="AM762" s="24"/>
      <c r="AN762" s="24"/>
      <c r="AO762" s="24">
        <v>1000</v>
      </c>
      <c r="AP762" s="24" t="s">
        <v>60</v>
      </c>
      <c r="AQ762" s="24"/>
      <c r="AR762" s="24"/>
      <c r="AS762" s="89">
        <f t="shared" si="143"/>
        <v>36</v>
      </c>
      <c r="AT762" s="24" t="s">
        <v>3158</v>
      </c>
    </row>
    <row r="763" spans="1:46" x14ac:dyDescent="0.5">
      <c r="A763" s="24">
        <v>837</v>
      </c>
      <c r="B763" s="24"/>
      <c r="C763" s="24" t="s">
        <v>77</v>
      </c>
      <c r="D763" s="24" t="s">
        <v>1294</v>
      </c>
      <c r="E763" s="24" t="s">
        <v>3159</v>
      </c>
      <c r="F763" s="77" t="str">
        <f t="shared" si="138"/>
        <v>AC EDUCATION LTD</v>
      </c>
      <c r="G763" s="24" t="s">
        <v>3160</v>
      </c>
      <c r="H763" s="24" t="s">
        <v>1297</v>
      </c>
      <c r="I763" s="24" t="s">
        <v>1297</v>
      </c>
      <c r="J763" s="24" t="s">
        <v>190</v>
      </c>
      <c r="K763" s="24" t="s">
        <v>755</v>
      </c>
      <c r="L763" s="25">
        <v>43997</v>
      </c>
      <c r="M763" s="25">
        <v>44361</v>
      </c>
      <c r="N763" s="81">
        <f t="shared" si="140"/>
        <v>44361</v>
      </c>
      <c r="O763" s="77" t="str">
        <f t="shared" ca="1" si="141"/>
        <v>Expired</v>
      </c>
      <c r="P763" s="77" t="str" cm="1">
        <f t="array" aca="1" ref="P763" ca="1">_xlfn.IFS((N763-TODAY())&gt;=547,"06 Expires over 18 months",(N763-TODAY())&gt;=365,"05 Expires in 18 months",(N763-TODAY())&gt;=183,"04 Expires in 12 months",(N763-TODAY())&gt;=92,"03 Expires in 6 months",(N763-TODAY())&gt;=31,"02 Expires in 3 months",(N763-TODAY())&gt;=0,"01 Expires in 30 days",(N763-TODAY())&gt;=-31,"01 Expired last 30 days",(N763-TODAY())&gt;=-92,"02 Expired last 3 months",(N763-TODAY())&gt;=-183,"03 Expired last 6 months",(N763-TODAY())&gt;=-365,"04 Expired last 12 months",(N763-TODAY())&gt;=-547,"05 Expired last 18 months",TRUE,"06 Expired over 18 months")</f>
        <v>06 Expired over 18 months</v>
      </c>
      <c r="Q763" s="65">
        <v>4255</v>
      </c>
      <c r="R763" s="84">
        <f t="shared" si="144"/>
        <v>4255</v>
      </c>
      <c r="S763" s="77" t="str" cm="1">
        <f t="array" ref="S763">_xlfn.IFS(R763&gt;5000000,"Gold",R763&gt;=500000,"Silver",R763&gt;30000,"Bronze",TRUE,"Transactional")</f>
        <v>Transactional</v>
      </c>
      <c r="T763" s="24" t="s">
        <v>54</v>
      </c>
      <c r="U763" s="101" t="s">
        <v>237</v>
      </c>
      <c r="V763" s="101" t="s">
        <v>566</v>
      </c>
      <c r="W763" s="77" t="str">
        <f t="shared" si="139"/>
        <v>No</v>
      </c>
      <c r="X763" s="77" t="str">
        <f>IFERROR(_xlfn.XLOOKUP(J763&amp;"||"&amp;K763,'Mapping Ref.'!$J$2:$J$538,'Mapping Ref.'!$K$2:$K$538),"")</f>
        <v>Childrens &amp; Adults</v>
      </c>
      <c r="Y763" s="77" t="str" cm="1">
        <f t="array" ref="Y763">_xlfn.IFS(R763&gt;2000000,"For Publication",R763&gt;100000,"PID",R763&gt;30000,"RFQ",TRUE,"Transactional")</f>
        <v>Transactional</v>
      </c>
      <c r="Z763" s="24" t="s">
        <v>76</v>
      </c>
      <c r="AA763" s="32">
        <v>12</v>
      </c>
      <c r="AB763" s="24">
        <v>0</v>
      </c>
      <c r="AC763" s="25">
        <v>43998</v>
      </c>
      <c r="AD763" s="24" t="s">
        <v>58</v>
      </c>
      <c r="AE763" s="24">
        <v>0</v>
      </c>
      <c r="AF763" s="24"/>
      <c r="AG763" s="24"/>
      <c r="AH763" s="24" t="s">
        <v>60</v>
      </c>
      <c r="AI763" s="24"/>
      <c r="AJ763" s="24" t="s">
        <v>60</v>
      </c>
      <c r="AK763" s="24"/>
      <c r="AL763" s="24"/>
      <c r="AM763" s="24"/>
      <c r="AN763" s="24"/>
      <c r="AO763" s="24">
        <v>0</v>
      </c>
      <c r="AP763" s="24" t="s">
        <v>60</v>
      </c>
      <c r="AQ763" s="24"/>
      <c r="AR763" s="24"/>
      <c r="AS763" s="89">
        <f t="shared" si="143"/>
        <v>11</v>
      </c>
      <c r="AT763" s="24" t="s">
        <v>3161</v>
      </c>
    </row>
    <row r="764" spans="1:46" x14ac:dyDescent="0.5">
      <c r="A764" s="24">
        <v>838</v>
      </c>
      <c r="B764" s="24" t="s">
        <v>506</v>
      </c>
      <c r="C764" s="24"/>
      <c r="D764" s="24" t="s">
        <v>3162</v>
      </c>
      <c r="E764" s="24" t="s">
        <v>3163</v>
      </c>
      <c r="F764" s="77" t="str">
        <f t="shared" si="138"/>
        <v>TP LEASING LIMITED</v>
      </c>
      <c r="G764" s="24" t="s">
        <v>3164</v>
      </c>
      <c r="H764" s="24" t="s">
        <v>3165</v>
      </c>
      <c r="I764" s="24" t="s">
        <v>3166</v>
      </c>
      <c r="J764" s="24" t="s">
        <v>2962</v>
      </c>
      <c r="K764" s="24" t="s">
        <v>3167</v>
      </c>
      <c r="L764" s="25">
        <v>44000</v>
      </c>
      <c r="M764" s="25">
        <v>45930</v>
      </c>
      <c r="N764" s="81">
        <f t="shared" si="140"/>
        <v>47026</v>
      </c>
      <c r="O764" s="77" t="str">
        <f t="shared" ca="1" si="141"/>
        <v>Live</v>
      </c>
      <c r="P764" s="77" t="str" cm="1">
        <f t="array" aca="1" ref="P764" ca="1">_xlfn.IFS((N764-TODAY())&gt;=547,"06 Expires over 18 months",(N764-TODAY())&gt;=365,"05 Expires in 18 months",(N764-TODAY())&gt;=183,"04 Expires in 12 months",(N764-TODAY())&gt;=92,"03 Expires in 6 months",(N764-TODAY())&gt;=31,"02 Expires in 3 months",(N764-TODAY())&gt;=0,"01 Expires in 30 days",(N764-TODAY())&gt;=-31,"01 Expired last 30 days",(N764-TODAY())&gt;=-92,"02 Expired last 3 months",(N764-TODAY())&gt;=-183,"03 Expired last 6 months",(N764-TODAY())&gt;=-365,"04 Expired last 12 months",(N764-TODAY())&gt;=-547,"05 Expired last 18 months",TRUE,"06 Expired over 18 months")</f>
        <v>06 Expires over 18 months</v>
      </c>
      <c r="Q764" s="65">
        <v>1437703.5</v>
      </c>
      <c r="R764" s="84">
        <f t="shared" si="144"/>
        <v>11861053.875</v>
      </c>
      <c r="S764" s="77" t="str" cm="1">
        <f t="array" ref="S764">_xlfn.IFS(R764&gt;5000000,"Gold",R764&gt;=500000,"Silver",R764&gt;30000,"Bronze",TRUE,"Transactional")</f>
        <v>Gold</v>
      </c>
      <c r="T764" s="24" t="s">
        <v>54</v>
      </c>
      <c r="U764" s="101" t="s">
        <v>393</v>
      </c>
      <c r="V764" s="101" t="s">
        <v>394</v>
      </c>
      <c r="W764" s="77" t="str">
        <f t="shared" si="139"/>
        <v>Yes</v>
      </c>
      <c r="X764" s="77" t="str">
        <f>IFERROR(_xlfn.XLOOKUP(J764&amp;"||"&amp;K764,'Mapping Ref.'!$J$2:$J$538,'Mapping Ref.'!$K$2:$K$538),"")</f>
        <v>Construction &amp; Estates</v>
      </c>
      <c r="Y764" s="77" t="str" cm="1">
        <f t="array" ref="Y764">_xlfn.IFS(R764&gt;2000000,"For Publication",R764&gt;100000,"PID",R764&gt;30000,"RFQ",TRUE,"Transactional")</f>
        <v>For Publication</v>
      </c>
      <c r="Z764" s="24" t="s">
        <v>57</v>
      </c>
      <c r="AA764" s="32">
        <v>60</v>
      </c>
      <c r="AB764" s="24">
        <v>36</v>
      </c>
      <c r="AC764" s="25">
        <v>44000</v>
      </c>
      <c r="AD764" s="24" t="s">
        <v>58</v>
      </c>
      <c r="AE764" s="24">
        <v>202239</v>
      </c>
      <c r="AF764" s="24"/>
      <c r="AG764" s="24"/>
      <c r="AH764" s="24" t="s">
        <v>60</v>
      </c>
      <c r="AI764" s="24"/>
      <c r="AJ764" s="24" t="s">
        <v>60</v>
      </c>
      <c r="AK764" s="24"/>
      <c r="AL764" s="24"/>
      <c r="AM764" s="24"/>
      <c r="AN764" s="24"/>
      <c r="AO764" s="24">
        <v>0</v>
      </c>
      <c r="AP764" s="24" t="s">
        <v>59</v>
      </c>
      <c r="AQ764" s="24"/>
      <c r="AR764" s="24"/>
      <c r="AS764" s="89">
        <f t="shared" si="143"/>
        <v>99</v>
      </c>
      <c r="AT764" s="24" t="s">
        <v>3168</v>
      </c>
    </row>
    <row r="765" spans="1:46" x14ac:dyDescent="0.5">
      <c r="A765" s="24">
        <v>839</v>
      </c>
      <c r="B765" s="24" t="s">
        <v>506</v>
      </c>
      <c r="C765" s="24"/>
      <c r="D765" s="24" t="s">
        <v>3169</v>
      </c>
      <c r="E765" s="24" t="s">
        <v>3170</v>
      </c>
      <c r="F765" s="77" t="str">
        <f t="shared" si="138"/>
        <v>RICHARD C. BIRCHER (HOLDINGS) LIMITED</v>
      </c>
      <c r="G765" s="24" t="s">
        <v>3171</v>
      </c>
      <c r="H765" s="24" t="s">
        <v>3165</v>
      </c>
      <c r="I765" s="24" t="s">
        <v>3166</v>
      </c>
      <c r="J765" s="24" t="s">
        <v>2962</v>
      </c>
      <c r="K765" s="24" t="s">
        <v>3167</v>
      </c>
      <c r="L765" s="25">
        <v>44000</v>
      </c>
      <c r="M765" s="25">
        <v>45930</v>
      </c>
      <c r="N765" s="81">
        <f t="shared" si="140"/>
        <v>47026</v>
      </c>
      <c r="O765" s="77" t="str">
        <f t="shared" ca="1" si="141"/>
        <v>Live</v>
      </c>
      <c r="P765" s="77" t="str" cm="1">
        <f t="array" aca="1" ref="P765" ca="1">_xlfn.IFS((N765-TODAY())&gt;=547,"06 Expires over 18 months",(N765-TODAY())&gt;=365,"05 Expires in 18 months",(N765-TODAY())&gt;=183,"04 Expires in 12 months",(N765-TODAY())&gt;=92,"03 Expires in 6 months",(N765-TODAY())&gt;=31,"02 Expires in 3 months",(N765-TODAY())&gt;=0,"01 Expires in 30 days",(N765-TODAY())&gt;=-31,"01 Expired last 30 days",(N765-TODAY())&gt;=-92,"02 Expired last 3 months",(N765-TODAY())&gt;=-183,"03 Expired last 6 months",(N765-TODAY())&gt;=-365,"04 Expired last 12 months",(N765-TODAY())&gt;=-547,"05 Expired last 18 months",TRUE,"06 Expired over 18 months")</f>
        <v>06 Expires over 18 months</v>
      </c>
      <c r="Q765" s="65">
        <v>321424.34000000003</v>
      </c>
      <c r="R765" s="84">
        <f t="shared" si="144"/>
        <v>2651750.8050000002</v>
      </c>
      <c r="S765" s="77" t="str" cm="1">
        <f t="array" ref="S765">_xlfn.IFS(R765&gt;5000000,"Gold",R765&gt;=500000,"Silver",R765&gt;30000,"Bronze",TRUE,"Transactional")</f>
        <v>Silver</v>
      </c>
      <c r="T765" s="24" t="s">
        <v>54</v>
      </c>
      <c r="U765" s="101" t="s">
        <v>393</v>
      </c>
      <c r="V765" s="101" t="s">
        <v>394</v>
      </c>
      <c r="W765" s="77" t="str">
        <f t="shared" si="139"/>
        <v>Yes</v>
      </c>
      <c r="X765" s="77" t="str">
        <f>IFERROR(_xlfn.XLOOKUP(J765&amp;"||"&amp;K765,'Mapping Ref.'!$J$2:$J$538,'Mapping Ref.'!$K$2:$K$538),"")</f>
        <v>Construction &amp; Estates</v>
      </c>
      <c r="Y765" s="77" t="str" cm="1">
        <f t="array" ref="Y765">_xlfn.IFS(R765&gt;2000000,"For Publication",R765&gt;100000,"PID",R765&gt;30000,"RFQ",TRUE,"Transactional")</f>
        <v>For Publication</v>
      </c>
      <c r="Z765" s="24" t="s">
        <v>57</v>
      </c>
      <c r="AA765" s="32">
        <v>60</v>
      </c>
      <c r="AB765" s="24">
        <v>36</v>
      </c>
      <c r="AC765" s="25">
        <v>44000</v>
      </c>
      <c r="AD765" s="24" t="s">
        <v>58</v>
      </c>
      <c r="AE765" s="24">
        <v>202239</v>
      </c>
      <c r="AF765" s="24"/>
      <c r="AG765" s="24"/>
      <c r="AH765" s="24" t="s">
        <v>60</v>
      </c>
      <c r="AI765" s="24"/>
      <c r="AJ765" s="24" t="s">
        <v>60</v>
      </c>
      <c r="AK765" s="24"/>
      <c r="AL765" s="24"/>
      <c r="AM765" s="24"/>
      <c r="AN765" s="24"/>
      <c r="AO765" s="24">
        <v>0</v>
      </c>
      <c r="AP765" s="24" t="s">
        <v>59</v>
      </c>
      <c r="AQ765" s="24"/>
      <c r="AR765" s="24"/>
      <c r="AS765" s="89">
        <f t="shared" si="143"/>
        <v>99</v>
      </c>
      <c r="AT765" s="24" t="s">
        <v>3172</v>
      </c>
    </row>
    <row r="766" spans="1:46" x14ac:dyDescent="0.5">
      <c r="A766" s="24">
        <v>840</v>
      </c>
      <c r="B766" s="24" t="s">
        <v>506</v>
      </c>
      <c r="C766" s="24"/>
      <c r="D766" s="24" t="s">
        <v>3169</v>
      </c>
      <c r="E766" s="24" t="s">
        <v>3173</v>
      </c>
      <c r="F766" s="77" t="str">
        <f t="shared" si="138"/>
        <v>SOCIETE GENERALE FINANCE EQUIPMENT</v>
      </c>
      <c r="G766" s="24" t="s">
        <v>3174</v>
      </c>
      <c r="H766" s="24" t="s">
        <v>3165</v>
      </c>
      <c r="I766" s="24" t="s">
        <v>3166</v>
      </c>
      <c r="J766" s="24" t="s">
        <v>2962</v>
      </c>
      <c r="K766" s="24" t="s">
        <v>3167</v>
      </c>
      <c r="L766" s="25">
        <v>44000</v>
      </c>
      <c r="M766" s="25">
        <v>45930</v>
      </c>
      <c r="N766" s="81">
        <f t="shared" si="140"/>
        <v>47026</v>
      </c>
      <c r="O766" s="77" t="str">
        <f t="shared" ca="1" si="141"/>
        <v>Live</v>
      </c>
      <c r="P766" s="77" t="str" cm="1">
        <f t="array" aca="1" ref="P766" ca="1">_xlfn.IFS((N766-TODAY())&gt;=547,"06 Expires over 18 months",(N766-TODAY())&gt;=365,"05 Expires in 18 months",(N766-TODAY())&gt;=183,"04 Expires in 12 months",(N766-TODAY())&gt;=92,"03 Expires in 6 months",(N766-TODAY())&gt;=31,"02 Expires in 3 months",(N766-TODAY())&gt;=0,"01 Expires in 30 days",(N766-TODAY())&gt;=-31,"01 Expired last 30 days",(N766-TODAY())&gt;=-92,"02 Expired last 3 months",(N766-TODAY())&gt;=-183,"03 Expired last 6 months",(N766-TODAY())&gt;=-365,"04 Expired last 12 months",(N766-TODAY())&gt;=-547,"05 Expired last 18 months",TRUE,"06 Expired over 18 months")</f>
        <v>06 Expires over 18 months</v>
      </c>
      <c r="Q766" s="65">
        <v>38233.74</v>
      </c>
      <c r="R766" s="84">
        <f t="shared" si="144"/>
        <v>315428.35499999998</v>
      </c>
      <c r="S766" s="77" t="str" cm="1">
        <f t="array" ref="S766">_xlfn.IFS(R766&gt;5000000,"Gold",R766&gt;=500000,"Silver",R766&gt;30000,"Bronze",TRUE,"Transactional")</f>
        <v>Bronze</v>
      </c>
      <c r="T766" s="24" t="s">
        <v>54</v>
      </c>
      <c r="U766" s="101" t="s">
        <v>393</v>
      </c>
      <c r="V766" s="101" t="s">
        <v>394</v>
      </c>
      <c r="W766" s="77" t="str">
        <f t="shared" si="139"/>
        <v>Yes</v>
      </c>
      <c r="X766" s="77" t="str">
        <f>IFERROR(_xlfn.XLOOKUP(J766&amp;"||"&amp;K766,'Mapping Ref.'!$J$2:$J$538,'Mapping Ref.'!$K$2:$K$538),"")</f>
        <v>Construction &amp; Estates</v>
      </c>
      <c r="Y766" s="77" t="str" cm="1">
        <f t="array" ref="Y766">_xlfn.IFS(R766&gt;2000000,"For Publication",R766&gt;100000,"PID",R766&gt;30000,"RFQ",TRUE,"Transactional")</f>
        <v>PID</v>
      </c>
      <c r="Z766" s="24" t="s">
        <v>57</v>
      </c>
      <c r="AA766" s="32">
        <v>60</v>
      </c>
      <c r="AB766" s="24">
        <v>36</v>
      </c>
      <c r="AC766" s="25">
        <v>44000</v>
      </c>
      <c r="AD766" s="24" t="s">
        <v>102</v>
      </c>
      <c r="AE766" s="24">
        <v>202239</v>
      </c>
      <c r="AF766" s="24"/>
      <c r="AG766" s="24"/>
      <c r="AH766" s="24" t="s">
        <v>60</v>
      </c>
      <c r="AI766" s="24"/>
      <c r="AJ766" s="24" t="s">
        <v>60</v>
      </c>
      <c r="AK766" s="24"/>
      <c r="AL766" s="24"/>
      <c r="AM766" s="24"/>
      <c r="AN766" s="24"/>
      <c r="AO766" s="24">
        <v>0</v>
      </c>
      <c r="AP766" s="24" t="s">
        <v>59</v>
      </c>
      <c r="AQ766" s="24"/>
      <c r="AR766" s="24"/>
      <c r="AS766" s="89">
        <f t="shared" si="143"/>
        <v>99</v>
      </c>
      <c r="AT766" s="24" t="s">
        <v>3175</v>
      </c>
    </row>
    <row r="767" spans="1:46" x14ac:dyDescent="0.5">
      <c r="A767" s="24">
        <v>841</v>
      </c>
      <c r="B767" s="24" t="s">
        <v>506</v>
      </c>
      <c r="C767" s="24"/>
      <c r="D767" s="24" t="s">
        <v>3169</v>
      </c>
      <c r="E767" s="24" t="s">
        <v>3163</v>
      </c>
      <c r="F767" s="77" t="str">
        <f t="shared" si="138"/>
        <v>JCB FINANCE LTD</v>
      </c>
      <c r="G767" s="24" t="s">
        <v>3176</v>
      </c>
      <c r="H767" s="24" t="s">
        <v>3165</v>
      </c>
      <c r="I767" s="24" t="s">
        <v>3166</v>
      </c>
      <c r="J767" s="24" t="s">
        <v>2962</v>
      </c>
      <c r="K767" s="24" t="s">
        <v>3167</v>
      </c>
      <c r="L767" s="25">
        <v>44000</v>
      </c>
      <c r="M767" s="25">
        <v>45930</v>
      </c>
      <c r="N767" s="81">
        <f t="shared" si="140"/>
        <v>47026</v>
      </c>
      <c r="O767" s="77" t="str">
        <f t="shared" ca="1" si="141"/>
        <v>Live</v>
      </c>
      <c r="P767" s="77" t="str" cm="1">
        <f t="array" aca="1" ref="P767" ca="1">_xlfn.IFS((N767-TODAY())&gt;=547,"06 Expires over 18 months",(N767-TODAY())&gt;=365,"05 Expires in 18 months",(N767-TODAY())&gt;=183,"04 Expires in 12 months",(N767-TODAY())&gt;=92,"03 Expires in 6 months",(N767-TODAY())&gt;=31,"02 Expires in 3 months",(N767-TODAY())&gt;=0,"01 Expires in 30 days",(N767-TODAY())&gt;=-31,"01 Expired last 30 days",(N767-TODAY())&gt;=-92,"02 Expired last 3 months",(N767-TODAY())&gt;=-183,"03 Expired last 6 months",(N767-TODAY())&gt;=-365,"04 Expired last 12 months",(N767-TODAY())&gt;=-547,"05 Expired last 18 months",TRUE,"06 Expired over 18 months")</f>
        <v>06 Expires over 18 months</v>
      </c>
      <c r="Q767" s="65">
        <v>46141.49</v>
      </c>
      <c r="R767" s="84">
        <f t="shared" si="144"/>
        <v>380667.29249999998</v>
      </c>
      <c r="S767" s="77" t="str" cm="1">
        <f t="array" ref="S767">_xlfn.IFS(R767&gt;5000000,"Gold",R767&gt;=500000,"Silver",R767&gt;30000,"Bronze",TRUE,"Transactional")</f>
        <v>Bronze</v>
      </c>
      <c r="T767" s="24" t="s">
        <v>54</v>
      </c>
      <c r="U767" s="101" t="s">
        <v>393</v>
      </c>
      <c r="V767" s="101" t="s">
        <v>394</v>
      </c>
      <c r="W767" s="77" t="str">
        <f t="shared" si="139"/>
        <v>Yes</v>
      </c>
      <c r="X767" s="77" t="str">
        <f>IFERROR(_xlfn.XLOOKUP(J767&amp;"||"&amp;K767,'Mapping Ref.'!$J$2:$J$538,'Mapping Ref.'!$K$2:$K$538),"")</f>
        <v>Construction &amp; Estates</v>
      </c>
      <c r="Y767" s="77" t="str" cm="1">
        <f t="array" ref="Y767">_xlfn.IFS(R767&gt;2000000,"For Publication",R767&gt;100000,"PID",R767&gt;30000,"RFQ",TRUE,"Transactional")</f>
        <v>PID</v>
      </c>
      <c r="Z767" s="24" t="s">
        <v>57</v>
      </c>
      <c r="AA767" s="32">
        <v>60</v>
      </c>
      <c r="AB767" s="24">
        <v>36</v>
      </c>
      <c r="AC767" s="25">
        <v>44000</v>
      </c>
      <c r="AD767" s="24" t="s">
        <v>58</v>
      </c>
      <c r="AE767" s="24">
        <v>202239</v>
      </c>
      <c r="AF767" s="24"/>
      <c r="AG767" s="24"/>
      <c r="AH767" s="24" t="s">
        <v>60</v>
      </c>
      <c r="AI767" s="24"/>
      <c r="AJ767" s="24" t="s">
        <v>60</v>
      </c>
      <c r="AK767" s="24"/>
      <c r="AL767" s="24"/>
      <c r="AM767" s="24"/>
      <c r="AN767" s="24"/>
      <c r="AO767" s="24">
        <v>0</v>
      </c>
      <c r="AP767" s="24" t="s">
        <v>59</v>
      </c>
      <c r="AQ767" s="24"/>
      <c r="AR767" s="24"/>
      <c r="AS767" s="89">
        <f t="shared" si="143"/>
        <v>99</v>
      </c>
      <c r="AT767" s="24" t="s">
        <v>3177</v>
      </c>
    </row>
    <row r="768" spans="1:46" x14ac:dyDescent="0.5">
      <c r="A768" s="24">
        <v>842</v>
      </c>
      <c r="B768" s="24"/>
      <c r="C768" s="24"/>
      <c r="D768" s="24" t="s">
        <v>3178</v>
      </c>
      <c r="E768" s="24" t="s">
        <v>3179</v>
      </c>
      <c r="F768" s="77" t="str">
        <f t="shared" si="138"/>
        <v>DNA LEGAL LTD</v>
      </c>
      <c r="G768" s="24" t="s">
        <v>3180</v>
      </c>
      <c r="H768" s="24" t="s">
        <v>1420</v>
      </c>
      <c r="I768" s="24" t="s">
        <v>1420</v>
      </c>
      <c r="J768" s="24" t="s">
        <v>52</v>
      </c>
      <c r="K768" s="24" t="s">
        <v>822</v>
      </c>
      <c r="L768" s="25">
        <v>44001</v>
      </c>
      <c r="M768" s="25"/>
      <c r="N768" s="81"/>
      <c r="O768" s="77" t="s">
        <v>712</v>
      </c>
      <c r="P768" s="77"/>
      <c r="Q768" s="104"/>
      <c r="R768" s="84">
        <v>0</v>
      </c>
      <c r="S768" s="77" t="str" cm="1">
        <f t="array" ref="S768">_xlfn.IFS(R768&gt;5000000,"Gold",R768&gt;=500000,"Silver",R768&gt;30000,"Bronze",TRUE,"Transactional")</f>
        <v>Transactional</v>
      </c>
      <c r="T768" s="24" t="s">
        <v>54</v>
      </c>
      <c r="U768" s="101" t="s">
        <v>455</v>
      </c>
      <c r="V768" s="101" t="s">
        <v>822</v>
      </c>
      <c r="W768" s="77" t="str">
        <f t="shared" si="139"/>
        <v>Yes</v>
      </c>
      <c r="X768" s="77" t="str">
        <f>IFERROR(_xlfn.XLOOKUP(J768&amp;"||"&amp;K768,'Mapping Ref.'!$J$2:$J$538,'Mapping Ref.'!$K$2:$K$538),"")</f>
        <v>Corporate</v>
      </c>
      <c r="Y768" s="77" t="str" cm="1">
        <f t="array" ref="Y768">_xlfn.IFS(R768&gt;2000000,"For Publication",R768&gt;100000,"PID",R768&gt;30000,"RFQ",TRUE,"Transactional")</f>
        <v>Transactional</v>
      </c>
      <c r="Z768" s="24" t="s">
        <v>101</v>
      </c>
      <c r="AA768" s="32">
        <v>80</v>
      </c>
      <c r="AB768" s="24">
        <v>80</v>
      </c>
      <c r="AC768" s="25">
        <v>44001</v>
      </c>
      <c r="AD768" s="24" t="s">
        <v>102</v>
      </c>
      <c r="AE768" s="24"/>
      <c r="AF768" s="24"/>
      <c r="AG768" s="24"/>
      <c r="AH768" s="24" t="s">
        <v>59</v>
      </c>
      <c r="AI768" s="24"/>
      <c r="AJ768" s="24" t="s">
        <v>60</v>
      </c>
      <c r="AK768" s="24"/>
      <c r="AL768" s="24"/>
      <c r="AM768" s="24"/>
      <c r="AN768" s="24"/>
      <c r="AO768" s="24">
        <v>0</v>
      </c>
      <c r="AP768" s="24" t="s">
        <v>59</v>
      </c>
      <c r="AQ768" s="24"/>
      <c r="AR768" s="24"/>
      <c r="AS768" s="89">
        <v>0</v>
      </c>
      <c r="AT768" s="24" t="s">
        <v>3181</v>
      </c>
    </row>
    <row r="769" spans="1:46" x14ac:dyDescent="0.5">
      <c r="A769" s="24">
        <v>843</v>
      </c>
      <c r="B769" s="24"/>
      <c r="C769" s="24"/>
      <c r="D769" s="24" t="s">
        <v>3182</v>
      </c>
      <c r="E769" s="24" t="s">
        <v>3183</v>
      </c>
      <c r="F769" s="77" t="str">
        <f t="shared" si="138"/>
        <v>DW LEGAL COSTS LLP</v>
      </c>
      <c r="G769" s="24" t="s">
        <v>3184</v>
      </c>
      <c r="H769" s="24" t="s">
        <v>1420</v>
      </c>
      <c r="I769" s="24" t="s">
        <v>1420</v>
      </c>
      <c r="J769" s="24" t="s">
        <v>52</v>
      </c>
      <c r="K769" s="24" t="s">
        <v>822</v>
      </c>
      <c r="L769" s="25">
        <v>44001</v>
      </c>
      <c r="M769" s="25"/>
      <c r="N769" s="81"/>
      <c r="O769" s="77" t="s">
        <v>712</v>
      </c>
      <c r="P769" s="77"/>
      <c r="Q769" s="104"/>
      <c r="R769" s="84">
        <v>0</v>
      </c>
      <c r="S769" s="77" t="str" cm="1">
        <f t="array" ref="S769">_xlfn.IFS(R769&gt;5000000,"Gold",R769&gt;=500000,"Silver",R769&gt;30000,"Bronze",TRUE,"Transactional")</f>
        <v>Transactional</v>
      </c>
      <c r="T769" s="24" t="s">
        <v>54</v>
      </c>
      <c r="U769" s="101" t="s">
        <v>455</v>
      </c>
      <c r="V769" s="101" t="s">
        <v>822</v>
      </c>
      <c r="W769" s="77" t="str">
        <f t="shared" si="139"/>
        <v>Yes</v>
      </c>
      <c r="X769" s="77" t="str">
        <f>IFERROR(_xlfn.XLOOKUP(J769&amp;"||"&amp;K769,'Mapping Ref.'!$J$2:$J$538,'Mapping Ref.'!$K$2:$K$538),"")</f>
        <v>Corporate</v>
      </c>
      <c r="Y769" s="77" t="str" cm="1">
        <f t="array" ref="Y769">_xlfn.IFS(R769&gt;2000000,"For Publication",R769&gt;100000,"PID",R769&gt;30000,"RFQ",TRUE,"Transactional")</f>
        <v>Transactional</v>
      </c>
      <c r="Z769" s="24" t="s">
        <v>101</v>
      </c>
      <c r="AA769" s="32">
        <v>80</v>
      </c>
      <c r="AB769" s="24">
        <v>80</v>
      </c>
      <c r="AC769" s="25">
        <v>44001</v>
      </c>
      <c r="AD769" s="24" t="s">
        <v>102</v>
      </c>
      <c r="AE769" s="24"/>
      <c r="AF769" s="24"/>
      <c r="AG769" s="24"/>
      <c r="AH769" s="24" t="s">
        <v>60</v>
      </c>
      <c r="AI769" s="24"/>
      <c r="AJ769" s="24" t="s">
        <v>60</v>
      </c>
      <c r="AK769" s="24" t="s">
        <v>3185</v>
      </c>
      <c r="AL769" s="24"/>
      <c r="AM769" s="24"/>
      <c r="AN769" s="24"/>
      <c r="AO769" s="24">
        <v>0</v>
      </c>
      <c r="AP769" s="24" t="s">
        <v>59</v>
      </c>
      <c r="AQ769" s="24"/>
      <c r="AR769" s="24"/>
      <c r="AS769" s="89">
        <v>0</v>
      </c>
      <c r="AT769" s="24" t="s">
        <v>3186</v>
      </c>
    </row>
    <row r="770" spans="1:46" x14ac:dyDescent="0.5">
      <c r="A770" s="24">
        <v>844</v>
      </c>
      <c r="B770" s="24"/>
      <c r="C770" s="24"/>
      <c r="D770" s="24" t="s">
        <v>237</v>
      </c>
      <c r="E770" s="24" t="s">
        <v>3187</v>
      </c>
      <c r="F770" s="77" t="str">
        <f t="shared" ref="F770:F833" si="145">IF(AT770&lt;&gt;"",AT770,G770)</f>
        <v>FOREST HR LTD</v>
      </c>
      <c r="G770" s="24" t="s">
        <v>3188</v>
      </c>
      <c r="H770" s="24" t="s">
        <v>3189</v>
      </c>
      <c r="I770" s="24" t="s">
        <v>3189</v>
      </c>
      <c r="J770" s="24" t="s">
        <v>107</v>
      </c>
      <c r="K770" s="24" t="s">
        <v>337</v>
      </c>
      <c r="L770" s="25">
        <v>44001</v>
      </c>
      <c r="M770" s="25">
        <v>44365</v>
      </c>
      <c r="N770" s="81">
        <f t="shared" ref="N770:N782" si="146">EDATE(M770,AB770)</f>
        <v>44365</v>
      </c>
      <c r="O770" s="77" t="str">
        <f t="shared" ref="O770:O782" ca="1" si="147">IF(N770&lt;TODAY(),"Expired","Live")</f>
        <v>Expired</v>
      </c>
      <c r="P770" s="77" t="str" cm="1">
        <f t="array" aca="1" ref="P770" ca="1">_xlfn.IFS((N770-TODAY())&gt;=547,"06 Expires over 18 months",(N770-TODAY())&gt;=365,"05 Expires in 18 months",(N770-TODAY())&gt;=183,"04 Expires in 12 months",(N770-TODAY())&gt;=92,"03 Expires in 6 months",(N770-TODAY())&gt;=31,"02 Expires in 3 months",(N770-TODAY())&gt;=0,"01 Expires in 30 days",(N770-TODAY())&gt;=-31,"01 Expired last 30 days",(N770-TODAY())&gt;=-92,"02 Expired last 3 months",(N770-TODAY())&gt;=-183,"03 Expired last 6 months",(N770-TODAY())&gt;=-365,"04 Expired last 12 months",(N770-TODAY())&gt;=-547,"05 Expired last 18 months",TRUE,"06 Expired over 18 months")</f>
        <v>06 Expired over 18 months</v>
      </c>
      <c r="Q770" s="65">
        <v>30000</v>
      </c>
      <c r="R770" s="84">
        <f t="shared" ref="R770:R775" si="148">MAX(Q770,Q770*N(AS770)/12)</f>
        <v>30000</v>
      </c>
      <c r="S770" s="77" t="str" cm="1">
        <f t="array" ref="S770">_xlfn.IFS(R770&gt;5000000,"Gold",R770&gt;=500000,"Silver",R770&gt;30000,"Bronze",TRUE,"Transactional")</f>
        <v>Transactional</v>
      </c>
      <c r="T770" s="24" t="s">
        <v>54</v>
      </c>
      <c r="U770" s="101" t="s">
        <v>84</v>
      </c>
      <c r="V770" s="101" t="s">
        <v>214</v>
      </c>
      <c r="W770" s="77" t="str">
        <f t="shared" ref="W770:W833" si="149">IF(AB770&gt;0,"Yes","No")</f>
        <v>No</v>
      </c>
      <c r="X770" s="77" t="str">
        <f>IFERROR(_xlfn.XLOOKUP(J770&amp;"||"&amp;K770,'Mapping Ref.'!$J$2:$J$538,'Mapping Ref.'!$K$2:$K$538),"")</f>
        <v>Construction &amp; Estates</v>
      </c>
      <c r="Y770" s="77" t="str" cm="1">
        <f t="array" ref="Y770">_xlfn.IFS(R770&gt;2000000,"For Publication",R770&gt;100000,"PID",R770&gt;30000,"RFQ",TRUE,"Transactional")</f>
        <v>Transactional</v>
      </c>
      <c r="Z770" s="24" t="s">
        <v>101</v>
      </c>
      <c r="AA770" s="32">
        <v>12</v>
      </c>
      <c r="AB770" s="24">
        <v>0</v>
      </c>
      <c r="AC770" s="25">
        <v>44001</v>
      </c>
      <c r="AD770" s="24" t="s">
        <v>58</v>
      </c>
      <c r="AE770" s="24"/>
      <c r="AF770" s="24"/>
      <c r="AG770" s="24"/>
      <c r="AH770" s="24" t="s">
        <v>60</v>
      </c>
      <c r="AI770" s="24"/>
      <c r="AJ770" s="24" t="s">
        <v>60</v>
      </c>
      <c r="AK770" s="24"/>
      <c r="AL770" s="24"/>
      <c r="AM770" s="24"/>
      <c r="AN770" s="24"/>
      <c r="AO770" s="24">
        <v>0</v>
      </c>
      <c r="AP770" s="24" t="s">
        <v>60</v>
      </c>
      <c r="AQ770" s="24"/>
      <c r="AR770" s="24"/>
      <c r="AS770" s="89">
        <f t="shared" ref="AS770:AS782" si="150">DATEDIF(L770,N770,"m")</f>
        <v>11</v>
      </c>
      <c r="AT770" s="24" t="s">
        <v>3190</v>
      </c>
    </row>
    <row r="771" spans="1:46" x14ac:dyDescent="0.5">
      <c r="A771" s="24">
        <v>845</v>
      </c>
      <c r="B771" s="24"/>
      <c r="C771" s="24"/>
      <c r="D771" s="24" t="s">
        <v>3191</v>
      </c>
      <c r="E771" s="24" t="s">
        <v>2244</v>
      </c>
      <c r="F771" s="77" t="str">
        <f t="shared" si="145"/>
        <v>Susan Chantrell</v>
      </c>
      <c r="G771" s="24" t="s">
        <v>3192</v>
      </c>
      <c r="H771" s="24" t="s">
        <v>1041</v>
      </c>
      <c r="I771" s="24" t="s">
        <v>1041</v>
      </c>
      <c r="J771" s="24" t="s">
        <v>190</v>
      </c>
      <c r="K771" s="24" t="s">
        <v>2234</v>
      </c>
      <c r="L771" s="25">
        <v>44004</v>
      </c>
      <c r="M771" s="25">
        <v>44369</v>
      </c>
      <c r="N771" s="81">
        <f t="shared" si="146"/>
        <v>44369</v>
      </c>
      <c r="O771" s="77" t="str">
        <f t="shared" ca="1" si="147"/>
        <v>Expired</v>
      </c>
      <c r="P771" s="77" t="str" cm="1">
        <f t="array" aca="1" ref="P771" ca="1">_xlfn.IFS((N771-TODAY())&gt;=547,"06 Expires over 18 months",(N771-TODAY())&gt;=365,"05 Expires in 18 months",(N771-TODAY())&gt;=183,"04 Expires in 12 months",(N771-TODAY())&gt;=92,"03 Expires in 6 months",(N771-TODAY())&gt;=31,"02 Expires in 3 months",(N771-TODAY())&gt;=0,"01 Expires in 30 days",(N771-TODAY())&gt;=-31,"01 Expired last 30 days",(N771-TODAY())&gt;=-92,"02 Expired last 3 months",(N771-TODAY())&gt;=-183,"03 Expired last 6 months",(N771-TODAY())&gt;=-365,"04 Expired last 12 months",(N771-TODAY())&gt;=-547,"05 Expired last 18 months",TRUE,"06 Expired over 18 months")</f>
        <v>06 Expired over 18 months</v>
      </c>
      <c r="Q771" s="65">
        <v>1000</v>
      </c>
      <c r="R771" s="84">
        <f t="shared" si="148"/>
        <v>1000</v>
      </c>
      <c r="S771" s="77" t="str" cm="1">
        <f t="array" ref="S771">_xlfn.IFS(R771&gt;5000000,"Gold",R771&gt;=500000,"Silver",R771&gt;30000,"Bronze",TRUE,"Transactional")</f>
        <v>Transactional</v>
      </c>
      <c r="T771" s="24" t="s">
        <v>54</v>
      </c>
      <c r="U771" s="101" t="s">
        <v>84</v>
      </c>
      <c r="V771" s="101" t="s">
        <v>204</v>
      </c>
      <c r="W771" s="77" t="str">
        <f t="shared" si="149"/>
        <v>No</v>
      </c>
      <c r="X771" s="77" t="str">
        <f>IFERROR(_xlfn.XLOOKUP(J771&amp;"||"&amp;K771,'Mapping Ref.'!$J$2:$J$538,'Mapping Ref.'!$K$2:$K$538),"")</f>
        <v>Childrens &amp; Adults</v>
      </c>
      <c r="Y771" s="77" t="str" cm="1">
        <f t="array" ref="Y771">_xlfn.IFS(R771&gt;2000000,"For Publication",R771&gt;100000,"PID",R771&gt;30000,"RFQ",TRUE,"Transactional")</f>
        <v>Transactional</v>
      </c>
      <c r="Z771" s="24" t="s">
        <v>86</v>
      </c>
      <c r="AA771" s="32">
        <v>12</v>
      </c>
      <c r="AB771" s="24">
        <v>0</v>
      </c>
      <c r="AC771" s="25">
        <v>44004</v>
      </c>
      <c r="AD771" s="24" t="s">
        <v>58</v>
      </c>
      <c r="AE771" s="24"/>
      <c r="AF771" s="24"/>
      <c r="AG771" s="24"/>
      <c r="AH771" s="24" t="s">
        <v>59</v>
      </c>
      <c r="AI771" s="24"/>
      <c r="AJ771" s="24" t="s">
        <v>60</v>
      </c>
      <c r="AK771" s="24"/>
      <c r="AL771" s="24"/>
      <c r="AM771" s="24"/>
      <c r="AN771" s="24"/>
      <c r="AO771" s="24">
        <v>0</v>
      </c>
      <c r="AP771" s="24" t="s">
        <v>60</v>
      </c>
      <c r="AQ771" s="24"/>
      <c r="AR771" s="24"/>
      <c r="AS771" s="89">
        <f t="shared" si="150"/>
        <v>12</v>
      </c>
      <c r="AT771" s="24"/>
    </row>
    <row r="772" spans="1:46" x14ac:dyDescent="0.5">
      <c r="A772" s="24">
        <v>846</v>
      </c>
      <c r="B772" s="24"/>
      <c r="C772" s="24"/>
      <c r="D772" s="24" t="s">
        <v>3193</v>
      </c>
      <c r="E772" s="24" t="s">
        <v>3194</v>
      </c>
      <c r="F772" s="77" t="str">
        <f t="shared" si="145"/>
        <v>GO PLANT FLEET SERVICES LIMITED</v>
      </c>
      <c r="G772" s="24" t="s">
        <v>3195</v>
      </c>
      <c r="H772" s="24" t="s">
        <v>1504</v>
      </c>
      <c r="I772" s="24" t="s">
        <v>1504</v>
      </c>
      <c r="J772" s="24" t="s">
        <v>2962</v>
      </c>
      <c r="K772" s="24" t="s">
        <v>137</v>
      </c>
      <c r="L772" s="25">
        <v>44004</v>
      </c>
      <c r="M772" s="25">
        <v>45831</v>
      </c>
      <c r="N772" s="81">
        <f t="shared" si="146"/>
        <v>45831</v>
      </c>
      <c r="O772" s="77" t="str">
        <f t="shared" ca="1" si="147"/>
        <v>Expired</v>
      </c>
      <c r="P772" s="77" t="str" cm="1">
        <f t="array" aca="1" ref="P772" ca="1">_xlfn.IFS((N772-TODAY())&gt;=547,"06 Expires over 18 months",(N772-TODAY())&gt;=365,"05 Expires in 18 months",(N772-TODAY())&gt;=183,"04 Expires in 12 months",(N772-TODAY())&gt;=92,"03 Expires in 6 months",(N772-TODAY())&gt;=31,"02 Expires in 3 months",(N772-TODAY())&gt;=0,"01 Expires in 30 days",(N772-TODAY())&gt;=-31,"01 Expired last 30 days",(N772-TODAY())&gt;=-92,"02 Expired last 3 months",(N772-TODAY())&gt;=-183,"03 Expired last 6 months",(N772-TODAY())&gt;=-365,"04 Expired last 12 months",(N772-TODAY())&gt;=-547,"05 Expired last 18 months",TRUE,"06 Expired over 18 months")</f>
        <v>05 Expired last 18 months</v>
      </c>
      <c r="Q772" s="65">
        <v>5000000</v>
      </c>
      <c r="R772" s="84">
        <f t="shared" si="148"/>
        <v>25000000</v>
      </c>
      <c r="S772" s="77" t="str" cm="1">
        <f t="array" ref="S772">_xlfn.IFS(R772&gt;5000000,"Gold",R772&gt;=500000,"Silver",R772&gt;30000,"Bronze",TRUE,"Transactional")</f>
        <v>Gold</v>
      </c>
      <c r="T772" s="24" t="s">
        <v>54</v>
      </c>
      <c r="U772" s="101" t="s">
        <v>131</v>
      </c>
      <c r="V772" s="101" t="s">
        <v>132</v>
      </c>
      <c r="W772" s="77" t="str">
        <f t="shared" si="149"/>
        <v>No</v>
      </c>
      <c r="X772" s="77" t="str">
        <f>IFERROR(_xlfn.XLOOKUP(J772&amp;"||"&amp;K772,'Mapping Ref.'!$J$2:$J$538,'Mapping Ref.'!$K$2:$K$538),"")</f>
        <v>Construction &amp; Estates</v>
      </c>
      <c r="Y772" s="77" t="str" cm="1">
        <f t="array" ref="Y772">_xlfn.IFS(R772&gt;2000000,"For Publication",R772&gt;100000,"PID",R772&gt;30000,"RFQ",TRUE,"Transactional")</f>
        <v>For Publication</v>
      </c>
      <c r="Z772" s="24" t="s">
        <v>71</v>
      </c>
      <c r="AA772" s="32">
        <v>60</v>
      </c>
      <c r="AB772" s="24">
        <v>0</v>
      </c>
      <c r="AC772" s="25">
        <v>44004</v>
      </c>
      <c r="AD772" s="24" t="s">
        <v>102</v>
      </c>
      <c r="AE772" s="24"/>
      <c r="AF772" s="24"/>
      <c r="AG772" s="24"/>
      <c r="AH772" s="24" t="s">
        <v>60</v>
      </c>
      <c r="AI772" s="24"/>
      <c r="AJ772" s="24" t="s">
        <v>60</v>
      </c>
      <c r="AK772" s="24"/>
      <c r="AL772" s="24"/>
      <c r="AM772" s="24"/>
      <c r="AN772" s="24"/>
      <c r="AO772" s="24">
        <v>0</v>
      </c>
      <c r="AP772" s="24" t="s">
        <v>59</v>
      </c>
      <c r="AQ772" s="24" t="s">
        <v>3196</v>
      </c>
      <c r="AR772" s="24" t="s">
        <v>3197</v>
      </c>
      <c r="AS772" s="89">
        <f t="shared" si="150"/>
        <v>60</v>
      </c>
      <c r="AT772" s="24" t="s">
        <v>3193</v>
      </c>
    </row>
    <row r="773" spans="1:46" x14ac:dyDescent="0.5">
      <c r="A773" s="24">
        <v>847</v>
      </c>
      <c r="B773" s="24"/>
      <c r="C773" s="24"/>
      <c r="D773" s="24" t="s">
        <v>3198</v>
      </c>
      <c r="E773" s="24" t="s">
        <v>3199</v>
      </c>
      <c r="F773" s="77" t="str">
        <f t="shared" si="145"/>
        <v>BOYCO (UK) LTD</v>
      </c>
      <c r="G773" s="24" t="s">
        <v>3200</v>
      </c>
      <c r="H773" s="24" t="s">
        <v>963</v>
      </c>
      <c r="I773" s="24" t="s">
        <v>1128</v>
      </c>
      <c r="J773" s="24" t="s">
        <v>190</v>
      </c>
      <c r="K773" s="24" t="s">
        <v>3201</v>
      </c>
      <c r="L773" s="25">
        <v>44007</v>
      </c>
      <c r="M773" s="25">
        <v>44736</v>
      </c>
      <c r="N773" s="81">
        <f t="shared" si="146"/>
        <v>45101</v>
      </c>
      <c r="O773" s="77" t="str">
        <f t="shared" ca="1" si="147"/>
        <v>Expired</v>
      </c>
      <c r="P773" s="77" t="str" cm="1">
        <f t="array" aca="1" ref="P773" ca="1">_xlfn.IFS((N773-TODAY())&gt;=547,"06 Expires over 18 months",(N773-TODAY())&gt;=365,"05 Expires in 18 months",(N773-TODAY())&gt;=183,"04 Expires in 12 months",(N773-TODAY())&gt;=92,"03 Expires in 6 months",(N773-TODAY())&gt;=31,"02 Expires in 3 months",(N773-TODAY())&gt;=0,"01 Expires in 30 days",(N773-TODAY())&gt;=-31,"01 Expired last 30 days",(N773-TODAY())&gt;=-92,"02 Expired last 3 months",(N773-TODAY())&gt;=-183,"03 Expired last 6 months",(N773-TODAY())&gt;=-365,"04 Expired last 12 months",(N773-TODAY())&gt;=-547,"05 Expired last 18 months",TRUE,"06 Expired over 18 months")</f>
        <v>06 Expired over 18 months</v>
      </c>
      <c r="Q773" s="65">
        <v>25000</v>
      </c>
      <c r="R773" s="84">
        <f t="shared" si="148"/>
        <v>72916.666666666672</v>
      </c>
      <c r="S773" s="77" t="str" cm="1">
        <f t="array" ref="S773">_xlfn.IFS(R773&gt;5000000,"Gold",R773&gt;=500000,"Silver",R773&gt;30000,"Bronze",TRUE,"Transactional")</f>
        <v>Bronze</v>
      </c>
      <c r="T773" s="24" t="s">
        <v>54</v>
      </c>
      <c r="U773" s="101" t="s">
        <v>123</v>
      </c>
      <c r="V773" s="101" t="s">
        <v>124</v>
      </c>
      <c r="W773" s="77" t="str">
        <f t="shared" si="149"/>
        <v>Yes</v>
      </c>
      <c r="X773" s="77" t="str">
        <f>IFERROR(_xlfn.XLOOKUP(J773&amp;"||"&amp;K773,'Mapping Ref.'!$J$2:$J$538,'Mapping Ref.'!$K$2:$K$538),"")</f>
        <v>Childrens &amp; Adults</v>
      </c>
      <c r="Y773" s="77" t="str" cm="1">
        <f t="array" ref="Y773">_xlfn.IFS(R773&gt;2000000,"For Publication",R773&gt;100000,"PID",R773&gt;30000,"RFQ",TRUE,"Transactional")</f>
        <v>RFQ</v>
      </c>
      <c r="Z773" s="24" t="s">
        <v>101</v>
      </c>
      <c r="AA773" s="32">
        <v>12</v>
      </c>
      <c r="AB773" s="24">
        <v>12</v>
      </c>
      <c r="AC773" s="25">
        <v>44007</v>
      </c>
      <c r="AD773" s="24" t="s">
        <v>58</v>
      </c>
      <c r="AE773" s="24"/>
      <c r="AF773" s="24"/>
      <c r="AG773" s="24"/>
      <c r="AH773" s="24" t="s">
        <v>59</v>
      </c>
      <c r="AI773" s="24"/>
      <c r="AJ773" s="24" t="s">
        <v>60</v>
      </c>
      <c r="AK773" s="24"/>
      <c r="AL773" s="24"/>
      <c r="AM773" s="24"/>
      <c r="AN773" s="24"/>
      <c r="AO773" s="24">
        <v>0</v>
      </c>
      <c r="AP773" s="24" t="s">
        <v>60</v>
      </c>
      <c r="AQ773" s="24"/>
      <c r="AR773" s="24"/>
      <c r="AS773" s="89">
        <f t="shared" si="150"/>
        <v>35</v>
      </c>
      <c r="AT773" s="24" t="s">
        <v>3198</v>
      </c>
    </row>
    <row r="774" spans="1:46" x14ac:dyDescent="0.5">
      <c r="A774" s="24">
        <v>848</v>
      </c>
      <c r="B774" s="24"/>
      <c r="C774" s="24"/>
      <c r="D774" s="24" t="s">
        <v>3202</v>
      </c>
      <c r="E774" s="24" t="s">
        <v>3203</v>
      </c>
      <c r="F774" s="77" t="str">
        <f t="shared" si="145"/>
        <v>ST MICHAELS NURSERY LTD</v>
      </c>
      <c r="G774" s="24" t="s">
        <v>3204</v>
      </c>
      <c r="H774" s="24" t="s">
        <v>2098</v>
      </c>
      <c r="I774" s="24" t="s">
        <v>2098</v>
      </c>
      <c r="J774" s="24" t="s">
        <v>190</v>
      </c>
      <c r="K774" s="24" t="s">
        <v>191</v>
      </c>
      <c r="L774" s="25">
        <v>44012</v>
      </c>
      <c r="M774" s="25">
        <v>44742</v>
      </c>
      <c r="N774" s="81">
        <f t="shared" si="146"/>
        <v>44742</v>
      </c>
      <c r="O774" s="77" t="str">
        <f t="shared" ca="1" si="147"/>
        <v>Expired</v>
      </c>
      <c r="P774" s="77" t="str" cm="1">
        <f t="array" aca="1" ref="P774" ca="1">_xlfn.IFS((N774-TODAY())&gt;=547,"06 Expires over 18 months",(N774-TODAY())&gt;=365,"05 Expires in 18 months",(N774-TODAY())&gt;=183,"04 Expires in 12 months",(N774-TODAY())&gt;=92,"03 Expires in 6 months",(N774-TODAY())&gt;=31,"02 Expires in 3 months",(N774-TODAY())&gt;=0,"01 Expires in 30 days",(N774-TODAY())&gt;=-31,"01 Expired last 30 days",(N774-TODAY())&gt;=-92,"02 Expired last 3 months",(N774-TODAY())&gt;=-183,"03 Expired last 6 months",(N774-TODAY())&gt;=-365,"04 Expired last 12 months",(N774-TODAY())&gt;=-547,"05 Expired last 18 months",TRUE,"06 Expired over 18 months")</f>
        <v>06 Expired over 18 months</v>
      </c>
      <c r="Q774" s="65">
        <v>15000</v>
      </c>
      <c r="R774" s="84">
        <f t="shared" si="148"/>
        <v>30000</v>
      </c>
      <c r="S774" s="77" t="str" cm="1">
        <f t="array" ref="S774">_xlfn.IFS(R774&gt;5000000,"Gold",R774&gt;=500000,"Silver",R774&gt;30000,"Bronze",TRUE,"Transactional")</f>
        <v>Transactional</v>
      </c>
      <c r="T774" s="24" t="s">
        <v>54</v>
      </c>
      <c r="U774" s="101" t="s">
        <v>69</v>
      </c>
      <c r="V774" s="101" t="s">
        <v>3205</v>
      </c>
      <c r="W774" s="77" t="str">
        <f t="shared" si="149"/>
        <v>No</v>
      </c>
      <c r="X774" s="77" t="str">
        <f>IFERROR(_xlfn.XLOOKUP(J774&amp;"||"&amp;K774,'Mapping Ref.'!$J$2:$J$538,'Mapping Ref.'!$K$2:$K$538),"")</f>
        <v>Childrens &amp; Adults</v>
      </c>
      <c r="Y774" s="77" t="str" cm="1">
        <f t="array" ref="Y774">_xlfn.IFS(R774&gt;2000000,"For Publication",R774&gt;100000,"PID",R774&gt;30000,"RFQ",TRUE,"Transactional")</f>
        <v>Transactional</v>
      </c>
      <c r="Z774" s="24" t="s">
        <v>71</v>
      </c>
      <c r="AA774" s="32">
        <v>12</v>
      </c>
      <c r="AB774" s="24">
        <v>0</v>
      </c>
      <c r="AC774" s="25">
        <v>44012</v>
      </c>
      <c r="AD774" s="24" t="s">
        <v>58</v>
      </c>
      <c r="AE774" s="24"/>
      <c r="AF774" s="24"/>
      <c r="AG774" s="24"/>
      <c r="AH774" s="24" t="s">
        <v>60</v>
      </c>
      <c r="AI774" s="24"/>
      <c r="AJ774" s="24" t="s">
        <v>60</v>
      </c>
      <c r="AK774" s="24"/>
      <c r="AL774" s="24"/>
      <c r="AM774" s="24"/>
      <c r="AN774" s="24"/>
      <c r="AO774" s="24"/>
      <c r="AP774" s="24" t="s">
        <v>59</v>
      </c>
      <c r="AQ774" s="24"/>
      <c r="AR774" s="24"/>
      <c r="AS774" s="89">
        <f t="shared" si="150"/>
        <v>24</v>
      </c>
      <c r="AT774" s="24" t="s">
        <v>3206</v>
      </c>
    </row>
    <row r="775" spans="1:46" x14ac:dyDescent="0.5">
      <c r="A775" s="24">
        <v>849</v>
      </c>
      <c r="B775" s="24"/>
      <c r="C775" s="24"/>
      <c r="D775" s="24" t="s">
        <v>3207</v>
      </c>
      <c r="E775" s="24" t="s">
        <v>3208</v>
      </c>
      <c r="F775" s="77" t="str">
        <f t="shared" si="145"/>
        <v>BUILDING RESEARCH ESTABLISHMENT LTD</v>
      </c>
      <c r="G775" s="24" t="s">
        <v>3209</v>
      </c>
      <c r="H775" s="24" t="s">
        <v>2453</v>
      </c>
      <c r="I775" s="24" t="s">
        <v>2453</v>
      </c>
      <c r="J775" s="24" t="s">
        <v>107</v>
      </c>
      <c r="K775" s="24" t="s">
        <v>3210</v>
      </c>
      <c r="L775" s="25">
        <v>44012</v>
      </c>
      <c r="M775" s="25">
        <v>44376</v>
      </c>
      <c r="N775" s="81">
        <f t="shared" si="146"/>
        <v>44376</v>
      </c>
      <c r="O775" s="77" t="str">
        <f t="shared" ca="1" si="147"/>
        <v>Expired</v>
      </c>
      <c r="P775" s="77" t="str" cm="1">
        <f t="array" aca="1" ref="P775" ca="1">_xlfn.IFS((N775-TODAY())&gt;=547,"06 Expires over 18 months",(N775-TODAY())&gt;=365,"05 Expires in 18 months",(N775-TODAY())&gt;=183,"04 Expires in 12 months",(N775-TODAY())&gt;=92,"03 Expires in 6 months",(N775-TODAY())&gt;=31,"02 Expires in 3 months",(N775-TODAY())&gt;=0,"01 Expires in 30 days",(N775-TODAY())&gt;=-31,"01 Expired last 30 days",(N775-TODAY())&gt;=-92,"02 Expired last 3 months",(N775-TODAY())&gt;=-183,"03 Expired last 6 months",(N775-TODAY())&gt;=-365,"04 Expired last 12 months",(N775-TODAY())&gt;=-547,"05 Expired last 18 months",TRUE,"06 Expired over 18 months")</f>
        <v>06 Expired over 18 months</v>
      </c>
      <c r="Q775" s="65">
        <v>75000</v>
      </c>
      <c r="R775" s="84">
        <f t="shared" si="148"/>
        <v>75000</v>
      </c>
      <c r="S775" s="77" t="str" cm="1">
        <f t="array" ref="S775">_xlfn.IFS(R775&gt;5000000,"Gold",R775&gt;=500000,"Silver",R775&gt;30000,"Bronze",TRUE,"Transactional")</f>
        <v>Bronze</v>
      </c>
      <c r="T775" s="24" t="s">
        <v>122</v>
      </c>
      <c r="U775" s="101" t="s">
        <v>109</v>
      </c>
      <c r="V775" s="101" t="s">
        <v>2428</v>
      </c>
      <c r="W775" s="77" t="str">
        <f t="shared" si="149"/>
        <v>No</v>
      </c>
      <c r="X775" s="77" t="str">
        <f>IFERROR(_xlfn.XLOOKUP(J775&amp;"||"&amp;K775,'Mapping Ref.'!$J$2:$J$538,'Mapping Ref.'!$K$2:$K$538),"")</f>
        <v>Construction &amp; Estates</v>
      </c>
      <c r="Y775" s="77" t="str" cm="1">
        <f t="array" ref="Y775">_xlfn.IFS(R775&gt;2000000,"For Publication",R775&gt;100000,"PID",R775&gt;30000,"RFQ",TRUE,"Transactional")</f>
        <v>RFQ</v>
      </c>
      <c r="Z775" s="24" t="s">
        <v>71</v>
      </c>
      <c r="AA775" s="32">
        <v>12</v>
      </c>
      <c r="AB775" s="24">
        <v>0</v>
      </c>
      <c r="AC775" s="25">
        <v>44012</v>
      </c>
      <c r="AD775" s="24" t="s">
        <v>58</v>
      </c>
      <c r="AE775" s="24">
        <v>202240</v>
      </c>
      <c r="AF775" s="24"/>
      <c r="AG775" s="24"/>
      <c r="AH775" s="24" t="s">
        <v>60</v>
      </c>
      <c r="AI775" s="24"/>
      <c r="AJ775" s="24" t="s">
        <v>60</v>
      </c>
      <c r="AK775" s="24"/>
      <c r="AL775" s="24"/>
      <c r="AM775" s="24"/>
      <c r="AN775" s="24"/>
      <c r="AO775" s="24">
        <v>0</v>
      </c>
      <c r="AP775" s="24" t="s">
        <v>60</v>
      </c>
      <c r="AQ775" s="24"/>
      <c r="AR775" s="24"/>
      <c r="AS775" s="89">
        <f t="shared" si="150"/>
        <v>11</v>
      </c>
      <c r="AT775" s="24" t="s">
        <v>3211</v>
      </c>
    </row>
    <row r="776" spans="1:46" x14ac:dyDescent="0.5">
      <c r="A776" s="24">
        <v>850</v>
      </c>
      <c r="B776" s="24"/>
      <c r="C776" s="24"/>
      <c r="D776" s="24" t="s">
        <v>3212</v>
      </c>
      <c r="E776" s="24" t="s">
        <v>3213</v>
      </c>
      <c r="F776" s="77" t="str">
        <f t="shared" si="145"/>
        <v>2M PRINT &amp; MEDIA LTD</v>
      </c>
      <c r="G776" s="24" t="s">
        <v>3214</v>
      </c>
      <c r="H776" s="24" t="s">
        <v>3215</v>
      </c>
      <c r="I776" s="24" t="s">
        <v>3215</v>
      </c>
      <c r="J776" s="24" t="s">
        <v>52</v>
      </c>
      <c r="K776" s="24" t="s">
        <v>3216</v>
      </c>
      <c r="L776" s="25">
        <v>44012</v>
      </c>
      <c r="M776" s="25">
        <v>44561</v>
      </c>
      <c r="N776" s="81">
        <f t="shared" si="146"/>
        <v>44926</v>
      </c>
      <c r="O776" s="77" t="str">
        <f t="shared" ca="1" si="147"/>
        <v>Expired</v>
      </c>
      <c r="P776" s="77" t="str" cm="1">
        <f t="array" aca="1" ref="P776" ca="1">_xlfn.IFS((N776-TODAY())&gt;=547,"06 Expires over 18 months",(N776-TODAY())&gt;=365,"05 Expires in 18 months",(N776-TODAY())&gt;=183,"04 Expires in 12 months",(N776-TODAY())&gt;=92,"03 Expires in 6 months",(N776-TODAY())&gt;=31,"02 Expires in 3 months",(N776-TODAY())&gt;=0,"01 Expires in 30 days",(N776-TODAY())&gt;=-31,"01 Expired last 30 days",(N776-TODAY())&gt;=-92,"02 Expired last 3 months",(N776-TODAY())&gt;=-183,"03 Expired last 6 months",(N776-TODAY())&gt;=-365,"04 Expired last 12 months",(N776-TODAY())&gt;=-547,"05 Expired last 18 months",TRUE,"06 Expired over 18 months")</f>
        <v>06 Expired over 18 months</v>
      </c>
      <c r="Q776" s="104"/>
      <c r="R776" s="84">
        <v>0</v>
      </c>
      <c r="S776" s="77" t="str" cm="1">
        <f t="array" ref="S776">_xlfn.IFS(R776&gt;5000000,"Gold",R776&gt;=500000,"Silver",R776&gt;30000,"Bronze",TRUE,"Transactional")</f>
        <v>Transactional</v>
      </c>
      <c r="T776" s="24" t="s">
        <v>54</v>
      </c>
      <c r="U776" s="101" t="s">
        <v>116</v>
      </c>
      <c r="V776" s="101" t="s">
        <v>70</v>
      </c>
      <c r="W776" s="77" t="str">
        <f t="shared" si="149"/>
        <v>Yes</v>
      </c>
      <c r="X776" s="77" t="str">
        <f>IFERROR(_xlfn.XLOOKUP(J776&amp;"||"&amp;K776,'Mapping Ref.'!$J$2:$J$538,'Mapping Ref.'!$K$2:$K$538),"")</f>
        <v>Corporate</v>
      </c>
      <c r="Y776" s="77" t="str" cm="1">
        <f t="array" ref="Y776">_xlfn.IFS(R776&gt;2000000,"For Publication",R776&gt;100000,"PID",R776&gt;30000,"RFQ",TRUE,"Transactional")</f>
        <v>Transactional</v>
      </c>
      <c r="Z776" s="24" t="s">
        <v>101</v>
      </c>
      <c r="AA776" s="32">
        <v>36</v>
      </c>
      <c r="AB776" s="24">
        <v>12</v>
      </c>
      <c r="AC776" s="25">
        <v>44012</v>
      </c>
      <c r="AD776" s="24" t="s">
        <v>102</v>
      </c>
      <c r="AE776" s="24"/>
      <c r="AF776" s="24"/>
      <c r="AG776" s="24"/>
      <c r="AH776" s="24" t="s">
        <v>60</v>
      </c>
      <c r="AI776" s="24"/>
      <c r="AJ776" s="24" t="s">
        <v>60</v>
      </c>
      <c r="AK776" s="24"/>
      <c r="AL776" s="24"/>
      <c r="AM776" s="24"/>
      <c r="AN776" s="24"/>
      <c r="AO776" s="24"/>
      <c r="AP776" s="24" t="s">
        <v>60</v>
      </c>
      <c r="AQ776" s="24"/>
      <c r="AR776" s="24"/>
      <c r="AS776" s="89">
        <f t="shared" si="150"/>
        <v>30</v>
      </c>
      <c r="AT776" s="24" t="s">
        <v>3217</v>
      </c>
    </row>
    <row r="777" spans="1:46" x14ac:dyDescent="0.5">
      <c r="A777" s="24">
        <v>851</v>
      </c>
      <c r="B777" s="24"/>
      <c r="C777" s="24"/>
      <c r="D777" s="24" t="s">
        <v>2920</v>
      </c>
      <c r="E777" s="24" t="s">
        <v>3218</v>
      </c>
      <c r="F777" s="77" t="str">
        <f t="shared" si="145"/>
        <v>HEBRON TRUST</v>
      </c>
      <c r="G777" s="24" t="s">
        <v>3219</v>
      </c>
      <c r="H777" s="24" t="s">
        <v>1992</v>
      </c>
      <c r="I777" s="24" t="s">
        <v>1992</v>
      </c>
      <c r="J777" s="24" t="s">
        <v>66</v>
      </c>
      <c r="K777" s="24" t="s">
        <v>3220</v>
      </c>
      <c r="L777" s="25">
        <v>44013</v>
      </c>
      <c r="M777" s="25">
        <v>44378</v>
      </c>
      <c r="N777" s="81">
        <f t="shared" si="146"/>
        <v>45108</v>
      </c>
      <c r="O777" s="77" t="str">
        <f t="shared" ca="1" si="147"/>
        <v>Expired</v>
      </c>
      <c r="P777" s="77" t="str" cm="1">
        <f t="array" aca="1" ref="P777" ca="1">_xlfn.IFS((N777-TODAY())&gt;=547,"06 Expires over 18 months",(N777-TODAY())&gt;=365,"05 Expires in 18 months",(N777-TODAY())&gt;=183,"04 Expires in 12 months",(N777-TODAY())&gt;=92,"03 Expires in 6 months",(N777-TODAY())&gt;=31,"02 Expires in 3 months",(N777-TODAY())&gt;=0,"01 Expires in 30 days",(N777-TODAY())&gt;=-31,"01 Expired last 30 days",(N777-TODAY())&gt;=-92,"02 Expired last 3 months",(N777-TODAY())&gt;=-183,"03 Expired last 6 months",(N777-TODAY())&gt;=-365,"04 Expired last 12 months",(N777-TODAY())&gt;=-547,"05 Expired last 18 months",TRUE,"06 Expired over 18 months")</f>
        <v>06 Expired over 18 months</v>
      </c>
      <c r="Q777" s="65">
        <v>40300</v>
      </c>
      <c r="R777" s="84">
        <f>MAX(Q777,Q777*N(AS777)/12)</f>
        <v>120900</v>
      </c>
      <c r="S777" s="77" t="str" cm="1">
        <f t="array" ref="S777">_xlfn.IFS(R777&gt;5000000,"Gold",R777&gt;=500000,"Silver",R777&gt;30000,"Bronze",TRUE,"Transactional")</f>
        <v>Bronze</v>
      </c>
      <c r="T777" s="24" t="s">
        <v>54</v>
      </c>
      <c r="U777" s="101" t="s">
        <v>190</v>
      </c>
      <c r="V777" s="101" t="s">
        <v>75</v>
      </c>
      <c r="W777" s="77" t="str">
        <f t="shared" si="149"/>
        <v>Yes</v>
      </c>
      <c r="X777" s="77" t="str">
        <f>IFERROR(_xlfn.XLOOKUP(J777&amp;"||"&amp;K777,'Mapping Ref.'!$J$2:$J$538,'Mapping Ref.'!$K$2:$K$538),"")</f>
        <v>Childrens &amp; Adults</v>
      </c>
      <c r="Y777" s="77" t="str" cm="1">
        <f t="array" ref="Y777">_xlfn.IFS(R777&gt;2000000,"For Publication",R777&gt;100000,"PID",R777&gt;30000,"RFQ",TRUE,"Transactional")</f>
        <v>PID</v>
      </c>
      <c r="Z777" s="24" t="s">
        <v>149</v>
      </c>
      <c r="AA777" s="32">
        <v>24</v>
      </c>
      <c r="AB777" s="24">
        <v>24</v>
      </c>
      <c r="AC777" s="25">
        <v>44014</v>
      </c>
      <c r="AD777" s="24" t="s">
        <v>58</v>
      </c>
      <c r="AE777" s="24"/>
      <c r="AF777" s="24"/>
      <c r="AG777" s="24"/>
      <c r="AH777" s="24" t="s">
        <v>60</v>
      </c>
      <c r="AI777" s="24"/>
      <c r="AJ777" s="24" t="s">
        <v>60</v>
      </c>
      <c r="AK777" s="24"/>
      <c r="AL777" s="24"/>
      <c r="AM777" s="24"/>
      <c r="AN777" s="24"/>
      <c r="AO777" s="24"/>
      <c r="AP777" s="24" t="s">
        <v>59</v>
      </c>
      <c r="AQ777" s="24"/>
      <c r="AR777" s="24"/>
      <c r="AS777" s="89">
        <f t="shared" si="150"/>
        <v>36</v>
      </c>
      <c r="AT777" s="24" t="s">
        <v>3221</v>
      </c>
    </row>
    <row r="778" spans="1:46" x14ac:dyDescent="0.5">
      <c r="A778" s="24">
        <v>852</v>
      </c>
      <c r="B778" s="24"/>
      <c r="C778" s="24"/>
      <c r="D778" s="24" t="s">
        <v>3222</v>
      </c>
      <c r="E778" s="24" t="s">
        <v>3223</v>
      </c>
      <c r="F778" s="77" t="str">
        <f t="shared" si="145"/>
        <v>MB SUPPORTED HOUSING LIMITED</v>
      </c>
      <c r="G778" s="24" t="s">
        <v>3224</v>
      </c>
      <c r="H778" s="24" t="s">
        <v>1041</v>
      </c>
      <c r="I778" s="24" t="s">
        <v>1041</v>
      </c>
      <c r="J778" s="24" t="s">
        <v>190</v>
      </c>
      <c r="K778" s="24" t="s">
        <v>2234</v>
      </c>
      <c r="L778" s="25">
        <v>44014</v>
      </c>
      <c r="M778" s="25">
        <v>44379</v>
      </c>
      <c r="N778" s="81">
        <f t="shared" si="146"/>
        <v>44379</v>
      </c>
      <c r="O778" s="77" t="str">
        <f t="shared" ca="1" si="147"/>
        <v>Expired</v>
      </c>
      <c r="P778" s="77" t="str" cm="1">
        <f t="array" aca="1" ref="P778" ca="1">_xlfn.IFS((N778-TODAY())&gt;=547,"06 Expires over 18 months",(N778-TODAY())&gt;=365,"05 Expires in 18 months",(N778-TODAY())&gt;=183,"04 Expires in 12 months",(N778-TODAY())&gt;=92,"03 Expires in 6 months",(N778-TODAY())&gt;=31,"02 Expires in 3 months",(N778-TODAY())&gt;=0,"01 Expires in 30 days",(N778-TODAY())&gt;=-31,"01 Expired last 30 days",(N778-TODAY())&gt;=-92,"02 Expired last 3 months",(N778-TODAY())&gt;=-183,"03 Expired last 6 months",(N778-TODAY())&gt;=-365,"04 Expired last 12 months",(N778-TODAY())&gt;=-547,"05 Expired last 18 months",TRUE,"06 Expired over 18 months")</f>
        <v>06 Expired over 18 months</v>
      </c>
      <c r="Q778" s="65">
        <v>400</v>
      </c>
      <c r="R778" s="84">
        <f>MAX(Q778,Q778*N(AS778)/12)</f>
        <v>400</v>
      </c>
      <c r="S778" s="77" t="str" cm="1">
        <f t="array" ref="S778">_xlfn.IFS(R778&gt;5000000,"Gold",R778&gt;=500000,"Silver",R778&gt;30000,"Bronze",TRUE,"Transactional")</f>
        <v>Transactional</v>
      </c>
      <c r="T778" s="24" t="s">
        <v>54</v>
      </c>
      <c r="U778" s="101" t="s">
        <v>84</v>
      </c>
      <c r="V778" s="101" t="s">
        <v>204</v>
      </c>
      <c r="W778" s="77" t="str">
        <f t="shared" si="149"/>
        <v>No</v>
      </c>
      <c r="X778" s="77" t="str">
        <f>IFERROR(_xlfn.XLOOKUP(J778&amp;"||"&amp;K778,'Mapping Ref.'!$J$2:$J$538,'Mapping Ref.'!$K$2:$K$538),"")</f>
        <v>Childrens &amp; Adults</v>
      </c>
      <c r="Y778" s="77" t="str" cm="1">
        <f t="array" ref="Y778">_xlfn.IFS(R778&gt;2000000,"For Publication",R778&gt;100000,"PID",R778&gt;30000,"RFQ",TRUE,"Transactional")</f>
        <v>Transactional</v>
      </c>
      <c r="Z778" s="24" t="s">
        <v>86</v>
      </c>
      <c r="AA778" s="32">
        <v>12</v>
      </c>
      <c r="AB778" s="24">
        <v>0</v>
      </c>
      <c r="AC778" s="25">
        <v>44014</v>
      </c>
      <c r="AD778" s="24" t="s">
        <v>58</v>
      </c>
      <c r="AE778" s="24"/>
      <c r="AF778" s="24"/>
      <c r="AG778" s="24"/>
      <c r="AH778" s="24" t="s">
        <v>59</v>
      </c>
      <c r="AI778" s="24"/>
      <c r="AJ778" s="24" t="s">
        <v>60</v>
      </c>
      <c r="AK778" s="24"/>
      <c r="AL778" s="24"/>
      <c r="AM778" s="24"/>
      <c r="AN778" s="24"/>
      <c r="AO778" s="24">
        <v>0</v>
      </c>
      <c r="AP778" s="24" t="s">
        <v>60</v>
      </c>
      <c r="AQ778" s="24"/>
      <c r="AR778" s="24"/>
      <c r="AS778" s="89">
        <f t="shared" si="150"/>
        <v>12</v>
      </c>
      <c r="AT778" s="24" t="s">
        <v>3225</v>
      </c>
    </row>
    <row r="779" spans="1:46" x14ac:dyDescent="0.5">
      <c r="A779" s="24">
        <v>853</v>
      </c>
      <c r="B779" s="24"/>
      <c r="C779" s="24"/>
      <c r="D779" s="24" t="s">
        <v>3226</v>
      </c>
      <c r="E779" s="24" t="s">
        <v>3227</v>
      </c>
      <c r="F779" s="77" t="str">
        <f t="shared" si="145"/>
        <v>ACTON BID COMPANY LIMITED</v>
      </c>
      <c r="G779" s="24" t="s">
        <v>3228</v>
      </c>
      <c r="H779" s="24" t="s">
        <v>702</v>
      </c>
      <c r="I779" s="24" t="s">
        <v>1829</v>
      </c>
      <c r="J779" s="24" t="s">
        <v>52</v>
      </c>
      <c r="K779" s="24" t="s">
        <v>873</v>
      </c>
      <c r="L779" s="25">
        <v>43739</v>
      </c>
      <c r="M779" s="25">
        <v>45382</v>
      </c>
      <c r="N779" s="81">
        <f t="shared" si="146"/>
        <v>45382</v>
      </c>
      <c r="O779" s="77" t="str">
        <f t="shared" ca="1" si="147"/>
        <v>Expired</v>
      </c>
      <c r="P779" s="77" t="str" cm="1">
        <f t="array" aca="1" ref="P779" ca="1">_xlfn.IFS((N779-TODAY())&gt;=547,"06 Expires over 18 months",(N779-TODAY())&gt;=365,"05 Expires in 18 months",(N779-TODAY())&gt;=183,"04 Expires in 12 months",(N779-TODAY())&gt;=92,"03 Expires in 6 months",(N779-TODAY())&gt;=31,"02 Expires in 3 months",(N779-TODAY())&gt;=0,"01 Expires in 30 days",(N779-TODAY())&gt;=-31,"01 Expired last 30 days",(N779-TODAY())&gt;=-92,"02 Expired last 3 months",(N779-TODAY())&gt;=-183,"03 Expired last 6 months",(N779-TODAY())&gt;=-365,"04 Expired last 12 months",(N779-TODAY())&gt;=-547,"05 Expired last 18 months",TRUE,"06 Expired over 18 months")</f>
        <v>06 Expired over 18 months</v>
      </c>
      <c r="Q779" s="65">
        <v>1500000</v>
      </c>
      <c r="R779" s="84">
        <f>MAX(Q779,Q779*N(AS779)/12)</f>
        <v>6625000</v>
      </c>
      <c r="S779" s="77" t="str" cm="1">
        <f t="array" ref="S779">_xlfn.IFS(R779&gt;5000000,"Gold",R779&gt;=500000,"Silver",R779&gt;30000,"Bronze",TRUE,"Transactional")</f>
        <v>Gold</v>
      </c>
      <c r="T779" s="24" t="s">
        <v>54</v>
      </c>
      <c r="U779" s="101" t="s">
        <v>455</v>
      </c>
      <c r="V779" s="101" t="s">
        <v>741</v>
      </c>
      <c r="W779" s="77" t="str">
        <f t="shared" si="149"/>
        <v>No</v>
      </c>
      <c r="X779" s="77" t="str">
        <f>IFERROR(_xlfn.XLOOKUP(J779&amp;"||"&amp;K779,'Mapping Ref.'!$J$2:$J$538,'Mapping Ref.'!$K$2:$K$538),"")</f>
        <v>Corporate</v>
      </c>
      <c r="Y779" s="77" t="str" cm="1">
        <f t="array" ref="Y779">_xlfn.IFS(R779&gt;2000000,"For Publication",R779&gt;100000,"PID",R779&gt;30000,"RFQ",TRUE,"Transactional")</f>
        <v>For Publication</v>
      </c>
      <c r="Z779" s="24" t="s">
        <v>101</v>
      </c>
      <c r="AA779" s="32">
        <v>54</v>
      </c>
      <c r="AB779" s="24">
        <v>0</v>
      </c>
      <c r="AC779" s="25">
        <v>44015</v>
      </c>
      <c r="AD779" s="24" t="s">
        <v>102</v>
      </c>
      <c r="AE779" s="24"/>
      <c r="AF779" s="24" t="s">
        <v>59</v>
      </c>
      <c r="AG779" s="24"/>
      <c r="AH779" s="24" t="s">
        <v>59</v>
      </c>
      <c r="AI779" s="24"/>
      <c r="AJ779" s="24" t="s">
        <v>60</v>
      </c>
      <c r="AK779" s="24"/>
      <c r="AL779" s="24"/>
      <c r="AM779" s="24"/>
      <c r="AN779" s="24"/>
      <c r="AO779" s="24">
        <v>0</v>
      </c>
      <c r="AP779" s="24" t="s">
        <v>59</v>
      </c>
      <c r="AQ779" s="24"/>
      <c r="AR779" s="24"/>
      <c r="AS779" s="89">
        <f t="shared" si="150"/>
        <v>53</v>
      </c>
      <c r="AT779" s="24" t="s">
        <v>3229</v>
      </c>
    </row>
    <row r="780" spans="1:46" x14ac:dyDescent="0.5">
      <c r="A780" s="24">
        <v>854</v>
      </c>
      <c r="B780" s="24"/>
      <c r="C780" s="24"/>
      <c r="D780" s="24" t="s">
        <v>3230</v>
      </c>
      <c r="E780" s="24" t="s">
        <v>3231</v>
      </c>
      <c r="F780" s="77" t="str">
        <f t="shared" si="145"/>
        <v>ALMOND PHARMA LTD</v>
      </c>
      <c r="G780" s="24" t="s">
        <v>3232</v>
      </c>
      <c r="H780" s="24" t="s">
        <v>50</v>
      </c>
      <c r="I780" s="24" t="s">
        <v>754</v>
      </c>
      <c r="J780" s="24" t="s">
        <v>52</v>
      </c>
      <c r="K780" s="24" t="s">
        <v>53</v>
      </c>
      <c r="L780" s="25">
        <v>44015</v>
      </c>
      <c r="M780" s="25">
        <v>44197</v>
      </c>
      <c r="N780" s="81">
        <f t="shared" si="146"/>
        <v>44197</v>
      </c>
      <c r="O780" s="77" t="str">
        <f t="shared" ca="1" si="147"/>
        <v>Expired</v>
      </c>
      <c r="P780" s="77" t="str" cm="1">
        <f t="array" aca="1" ref="P780" ca="1">_xlfn.IFS((N780-TODAY())&gt;=547,"06 Expires over 18 months",(N780-TODAY())&gt;=365,"05 Expires in 18 months",(N780-TODAY())&gt;=183,"04 Expires in 12 months",(N780-TODAY())&gt;=92,"03 Expires in 6 months",(N780-TODAY())&gt;=31,"02 Expires in 3 months",(N780-TODAY())&gt;=0,"01 Expires in 30 days",(N780-TODAY())&gt;=-31,"01 Expired last 30 days",(N780-TODAY())&gt;=-92,"02 Expired last 3 months",(N780-TODAY())&gt;=-183,"03 Expired last 6 months",(N780-TODAY())&gt;=-365,"04 Expired last 12 months",(N780-TODAY())&gt;=-547,"05 Expired last 18 months",TRUE,"06 Expired over 18 months")</f>
        <v>06 Expired over 18 months</v>
      </c>
      <c r="Q780" s="104"/>
      <c r="R780" s="84">
        <v>0</v>
      </c>
      <c r="S780" s="77" t="str" cm="1">
        <f t="array" ref="S780">_xlfn.IFS(R780&gt;5000000,"Gold",R780&gt;=500000,"Silver",R780&gt;30000,"Bronze",TRUE,"Transactional")</f>
        <v>Transactional</v>
      </c>
      <c r="T780" s="24" t="s">
        <v>54</v>
      </c>
      <c r="U780" s="101" t="s">
        <v>208</v>
      </c>
      <c r="V780" s="101" t="s">
        <v>209</v>
      </c>
      <c r="W780" s="77" t="str">
        <f t="shared" si="149"/>
        <v>No</v>
      </c>
      <c r="X780" s="77" t="str">
        <f>IFERROR(_xlfn.XLOOKUP(J780&amp;"||"&amp;K780,'Mapping Ref.'!$J$2:$J$538,'Mapping Ref.'!$K$2:$K$538),"")</f>
        <v>Corporate</v>
      </c>
      <c r="Y780" s="77" t="str" cm="1">
        <f t="array" ref="Y780">_xlfn.IFS(R780&gt;2000000,"For Publication",R780&gt;100000,"PID",R780&gt;30000,"RFQ",TRUE,"Transactional")</f>
        <v>Transactional</v>
      </c>
      <c r="Z780" s="24" t="s">
        <v>86</v>
      </c>
      <c r="AA780" s="32">
        <v>0</v>
      </c>
      <c r="AB780" s="24">
        <v>0</v>
      </c>
      <c r="AC780" s="25">
        <v>44015</v>
      </c>
      <c r="AD780" s="24" t="s">
        <v>58</v>
      </c>
      <c r="AE780" s="24">
        <v>0</v>
      </c>
      <c r="AF780" s="24"/>
      <c r="AG780" s="24"/>
      <c r="AH780" s="24" t="s">
        <v>60</v>
      </c>
      <c r="AI780" s="24"/>
      <c r="AJ780" s="24" t="s">
        <v>60</v>
      </c>
      <c r="AK780" s="24"/>
      <c r="AL780" s="24"/>
      <c r="AM780" s="24"/>
      <c r="AN780" s="24"/>
      <c r="AO780" s="24"/>
      <c r="AP780" s="24" t="s">
        <v>60</v>
      </c>
      <c r="AQ780" s="24"/>
      <c r="AR780" s="24"/>
      <c r="AS780" s="89">
        <f t="shared" si="150"/>
        <v>5</v>
      </c>
      <c r="AT780" s="24" t="s">
        <v>3233</v>
      </c>
    </row>
    <row r="781" spans="1:46" x14ac:dyDescent="0.5">
      <c r="A781" s="24">
        <v>855</v>
      </c>
      <c r="B781" s="24"/>
      <c r="C781" s="24" t="s">
        <v>77</v>
      </c>
      <c r="D781" s="24" t="s">
        <v>3234</v>
      </c>
      <c r="E781" s="24" t="s">
        <v>3235</v>
      </c>
      <c r="F781" s="77" t="str">
        <f t="shared" si="145"/>
        <v>ANYWHERE CARE LIMITED</v>
      </c>
      <c r="G781" s="24" t="s">
        <v>3236</v>
      </c>
      <c r="H781" s="24" t="s">
        <v>2579</v>
      </c>
      <c r="I781" s="24" t="s">
        <v>2380</v>
      </c>
      <c r="J781" s="24" t="s">
        <v>107</v>
      </c>
      <c r="K781" s="24" t="s">
        <v>3237</v>
      </c>
      <c r="L781" s="25">
        <v>44018</v>
      </c>
      <c r="M781" s="25">
        <v>44748</v>
      </c>
      <c r="N781" s="81">
        <f t="shared" si="146"/>
        <v>45113</v>
      </c>
      <c r="O781" s="77" t="str">
        <f t="shared" ca="1" si="147"/>
        <v>Expired</v>
      </c>
      <c r="P781" s="77" t="str" cm="1">
        <f t="array" aca="1" ref="P781" ca="1">_xlfn.IFS((N781-TODAY())&gt;=547,"06 Expires over 18 months",(N781-TODAY())&gt;=365,"05 Expires in 18 months",(N781-TODAY())&gt;=183,"04 Expires in 12 months",(N781-TODAY())&gt;=92,"03 Expires in 6 months",(N781-TODAY())&gt;=31,"02 Expires in 3 months",(N781-TODAY())&gt;=0,"01 Expires in 30 days",(N781-TODAY())&gt;=-31,"01 Expired last 30 days",(N781-TODAY())&gt;=-92,"02 Expired last 3 months",(N781-TODAY())&gt;=-183,"03 Expired last 6 months",(N781-TODAY())&gt;=-365,"04 Expired last 12 months",(N781-TODAY())&gt;=-547,"05 Expired last 18 months",TRUE,"06 Expired over 18 months")</f>
        <v>06 Expired over 18 months</v>
      </c>
      <c r="Q781" s="65">
        <v>9000</v>
      </c>
      <c r="R781" s="84">
        <f t="shared" ref="R781:R799" si="151">MAX(Q781,Q781*N(AS781)/12)</f>
        <v>27000</v>
      </c>
      <c r="S781" s="77" t="str" cm="1">
        <f t="array" ref="S781">_xlfn.IFS(R781&gt;5000000,"Gold",R781&gt;=500000,"Silver",R781&gt;30000,"Bronze",TRUE,"Transactional")</f>
        <v>Transactional</v>
      </c>
      <c r="T781" s="24" t="s">
        <v>54</v>
      </c>
      <c r="U781" s="101" t="s">
        <v>69</v>
      </c>
      <c r="V781" s="101" t="s">
        <v>983</v>
      </c>
      <c r="W781" s="77" t="str">
        <f t="shared" si="149"/>
        <v>Yes</v>
      </c>
      <c r="X781" s="77" t="str">
        <f>IFERROR(_xlfn.XLOOKUP(J781&amp;"||"&amp;K781,'Mapping Ref.'!$J$2:$J$538,'Mapping Ref.'!$K$2:$K$538),"")</f>
        <v>Construction &amp; Estates</v>
      </c>
      <c r="Y781" s="77" t="str" cm="1">
        <f t="array" ref="Y781">_xlfn.IFS(R781&gt;2000000,"For Publication",R781&gt;100000,"PID",R781&gt;30000,"RFQ",TRUE,"Transactional")</f>
        <v>Transactional</v>
      </c>
      <c r="Z781" s="24" t="s">
        <v>101</v>
      </c>
      <c r="AA781" s="32">
        <v>12</v>
      </c>
      <c r="AB781" s="24">
        <v>12</v>
      </c>
      <c r="AC781" s="25">
        <v>44018</v>
      </c>
      <c r="AD781" s="24" t="s">
        <v>326</v>
      </c>
      <c r="AE781" s="24"/>
      <c r="AF781" s="24"/>
      <c r="AG781" s="24"/>
      <c r="AH781" s="24" t="s">
        <v>60</v>
      </c>
      <c r="AI781" s="24"/>
      <c r="AJ781" s="24" t="s">
        <v>60</v>
      </c>
      <c r="AK781" s="24"/>
      <c r="AL781" s="24"/>
      <c r="AM781" s="24"/>
      <c r="AN781" s="24"/>
      <c r="AO781" s="24"/>
      <c r="AP781" s="24" t="s">
        <v>60</v>
      </c>
      <c r="AQ781" s="24"/>
      <c r="AR781" s="24"/>
      <c r="AS781" s="89">
        <f t="shared" si="150"/>
        <v>36</v>
      </c>
      <c r="AT781" s="24" t="s">
        <v>3238</v>
      </c>
    </row>
    <row r="782" spans="1:46" x14ac:dyDescent="0.5">
      <c r="A782" s="24">
        <v>856</v>
      </c>
      <c r="B782" s="24"/>
      <c r="C782" s="24"/>
      <c r="D782" s="24" t="s">
        <v>3239</v>
      </c>
      <c r="E782" s="24" t="s">
        <v>3240</v>
      </c>
      <c r="F782" s="77" t="str">
        <f t="shared" si="145"/>
        <v>INTER-COUNTY AMBULANCE SERVICE LTD</v>
      </c>
      <c r="G782" s="24" t="s">
        <v>3239</v>
      </c>
      <c r="H782" s="24" t="s">
        <v>3241</v>
      </c>
      <c r="I782" s="24" t="s">
        <v>3242</v>
      </c>
      <c r="J782" s="24" t="s">
        <v>190</v>
      </c>
      <c r="K782" s="24" t="s">
        <v>3243</v>
      </c>
      <c r="L782" s="25">
        <v>43965</v>
      </c>
      <c r="M782" s="25">
        <v>44695</v>
      </c>
      <c r="N782" s="81">
        <f t="shared" si="146"/>
        <v>45060</v>
      </c>
      <c r="O782" s="77" t="str">
        <f t="shared" ca="1" si="147"/>
        <v>Expired</v>
      </c>
      <c r="P782" s="77" t="str" cm="1">
        <f t="array" aca="1" ref="P782" ca="1">_xlfn.IFS((N782-TODAY())&gt;=547,"06 Expires over 18 months",(N782-TODAY())&gt;=365,"05 Expires in 18 months",(N782-TODAY())&gt;=183,"04 Expires in 12 months",(N782-TODAY())&gt;=92,"03 Expires in 6 months",(N782-TODAY())&gt;=31,"02 Expires in 3 months",(N782-TODAY())&gt;=0,"01 Expires in 30 days",(N782-TODAY())&gt;=-31,"01 Expired last 30 days",(N782-TODAY())&gt;=-92,"02 Expired last 3 months",(N782-TODAY())&gt;=-183,"03 Expired last 6 months",(N782-TODAY())&gt;=-365,"04 Expired last 12 months",(N782-TODAY())&gt;=-547,"05 Expired last 18 months",TRUE,"06 Expired over 18 months")</f>
        <v>06 Expired over 18 months</v>
      </c>
      <c r="Q782" s="65">
        <v>15000</v>
      </c>
      <c r="R782" s="84">
        <f t="shared" si="151"/>
        <v>45000</v>
      </c>
      <c r="S782" s="77" t="str" cm="1">
        <f t="array" ref="S782">_xlfn.IFS(R782&gt;5000000,"Gold",R782&gt;=500000,"Silver",R782&gt;30000,"Bronze",TRUE,"Transactional")</f>
        <v>Bronze</v>
      </c>
      <c r="T782" s="24" t="s">
        <v>54</v>
      </c>
      <c r="U782" s="101" t="s">
        <v>208</v>
      </c>
      <c r="V782" s="101" t="s">
        <v>209</v>
      </c>
      <c r="W782" s="77" t="str">
        <f t="shared" si="149"/>
        <v>Yes</v>
      </c>
      <c r="X782" s="77" t="str">
        <f>IFERROR(_xlfn.XLOOKUP(J782&amp;"||"&amp;K782,'Mapping Ref.'!$J$2:$J$538,'Mapping Ref.'!$K$2:$K$538),"")</f>
        <v>Childrens &amp; Adults</v>
      </c>
      <c r="Y782" s="77" t="str" cm="1">
        <f t="array" ref="Y782">_xlfn.IFS(R782&gt;2000000,"For Publication",R782&gt;100000,"PID",R782&gt;30000,"RFQ",TRUE,"Transactional")</f>
        <v>RFQ</v>
      </c>
      <c r="Z782" s="24" t="s">
        <v>101</v>
      </c>
      <c r="AA782" s="32">
        <v>24</v>
      </c>
      <c r="AB782" s="24">
        <v>12</v>
      </c>
      <c r="AC782" s="25">
        <v>44019</v>
      </c>
      <c r="AD782" s="24" t="s">
        <v>102</v>
      </c>
      <c r="AE782" s="24">
        <v>0</v>
      </c>
      <c r="AF782" s="24"/>
      <c r="AG782" s="24"/>
      <c r="AH782" s="24" t="s">
        <v>60</v>
      </c>
      <c r="AI782" s="24"/>
      <c r="AJ782" s="24" t="s">
        <v>59</v>
      </c>
      <c r="AK782" s="24"/>
      <c r="AL782" s="24"/>
      <c r="AM782" s="24"/>
      <c r="AN782" s="24"/>
      <c r="AO782" s="24">
        <v>0</v>
      </c>
      <c r="AP782" s="24" t="s">
        <v>60</v>
      </c>
      <c r="AQ782" s="24"/>
      <c r="AR782" s="24"/>
      <c r="AS782" s="89">
        <f t="shared" si="150"/>
        <v>36</v>
      </c>
      <c r="AT782" s="24" t="s">
        <v>3244</v>
      </c>
    </row>
    <row r="783" spans="1:46" x14ac:dyDescent="0.5">
      <c r="A783" s="24">
        <v>857</v>
      </c>
      <c r="B783" s="24"/>
      <c r="C783" s="24"/>
      <c r="D783" s="24" t="s">
        <v>3245</v>
      </c>
      <c r="E783" s="24" t="s">
        <v>3246</v>
      </c>
      <c r="F783" s="77" t="str">
        <f t="shared" si="145"/>
        <v>CURTIS STORAGE (LANCING) LTD T/A HASTINGS SELF STORAGE</v>
      </c>
      <c r="G783" s="24" t="s">
        <v>3245</v>
      </c>
      <c r="H783" s="24" t="s">
        <v>749</v>
      </c>
      <c r="I783" s="24" t="s">
        <v>3247</v>
      </c>
      <c r="J783" s="24" t="s">
        <v>66</v>
      </c>
      <c r="K783" s="24" t="s">
        <v>3248</v>
      </c>
      <c r="L783" s="25">
        <v>43951</v>
      </c>
      <c r="M783" s="25"/>
      <c r="N783" s="81"/>
      <c r="O783" s="77" t="s">
        <v>712</v>
      </c>
      <c r="P783" s="77"/>
      <c r="Q783" s="65">
        <v>600</v>
      </c>
      <c r="R783" s="84">
        <f t="shared" si="151"/>
        <v>600</v>
      </c>
      <c r="S783" s="77" t="str" cm="1">
        <f t="array" ref="S783">_xlfn.IFS(R783&gt;5000000,"Gold",R783&gt;=500000,"Silver",R783&gt;30000,"Bronze",TRUE,"Transactional")</f>
        <v>Transactional</v>
      </c>
      <c r="T783" s="24" t="s">
        <v>54</v>
      </c>
      <c r="U783" s="101" t="s">
        <v>99</v>
      </c>
      <c r="V783" s="101"/>
      <c r="W783" s="77" t="str">
        <f t="shared" si="149"/>
        <v>Yes</v>
      </c>
      <c r="X783" s="77" t="str">
        <f>IFERROR(_xlfn.XLOOKUP(J783&amp;"||"&amp;K783,'Mapping Ref.'!$J$2:$J$538,'Mapping Ref.'!$K$2:$K$538),"")</f>
        <v>Childrens &amp; Adults</v>
      </c>
      <c r="Y783" s="77" t="str" cm="1">
        <f t="array" ref="Y783">_xlfn.IFS(R783&gt;2000000,"For Publication",R783&gt;100000,"PID",R783&gt;30000,"RFQ",TRUE,"Transactional")</f>
        <v>Transactional</v>
      </c>
      <c r="Z783" s="24" t="s">
        <v>86</v>
      </c>
      <c r="AA783" s="32">
        <v>24</v>
      </c>
      <c r="AB783" s="24">
        <v>24</v>
      </c>
      <c r="AC783" s="25">
        <v>44020</v>
      </c>
      <c r="AD783" s="24" t="s">
        <v>58</v>
      </c>
      <c r="AE783" s="24"/>
      <c r="AF783" s="24"/>
      <c r="AG783" s="24"/>
      <c r="AH783" s="24" t="s">
        <v>60</v>
      </c>
      <c r="AI783" s="24"/>
      <c r="AJ783" s="24" t="s">
        <v>60</v>
      </c>
      <c r="AK783" s="24" t="s">
        <v>3249</v>
      </c>
      <c r="AL783" s="24"/>
      <c r="AM783" s="24"/>
      <c r="AN783" s="24"/>
      <c r="AO783" s="24"/>
      <c r="AP783" s="24" t="s">
        <v>60</v>
      </c>
      <c r="AQ783" s="24"/>
      <c r="AR783" s="24"/>
      <c r="AS783" s="89">
        <v>0</v>
      </c>
      <c r="AT783" s="24" t="s">
        <v>3250</v>
      </c>
    </row>
    <row r="784" spans="1:46" x14ac:dyDescent="0.5">
      <c r="A784" s="24">
        <v>858</v>
      </c>
      <c r="B784" s="24"/>
      <c r="C784" s="24" t="s">
        <v>77</v>
      </c>
      <c r="D784" s="24" t="s">
        <v>3251</v>
      </c>
      <c r="E784" s="24" t="s">
        <v>3252</v>
      </c>
      <c r="F784" s="77" t="str">
        <f t="shared" si="145"/>
        <v>GEOTECHNICAL AND ENVIRONMENTAL ASSOCIATES LIMITED</v>
      </c>
      <c r="G784" s="24" t="s">
        <v>3253</v>
      </c>
      <c r="H784" s="24" t="s">
        <v>2882</v>
      </c>
      <c r="I784" s="24" t="s">
        <v>2453</v>
      </c>
      <c r="J784" s="24" t="s">
        <v>107</v>
      </c>
      <c r="K784" s="24" t="s">
        <v>337</v>
      </c>
      <c r="L784" s="25">
        <v>44021</v>
      </c>
      <c r="M784" s="25">
        <v>44385</v>
      </c>
      <c r="N784" s="81">
        <f t="shared" ref="N784:N799" si="152">EDATE(M784,AB784)</f>
        <v>44750</v>
      </c>
      <c r="O784" s="77" t="str">
        <f t="shared" ref="O784:O799" ca="1" si="153">IF(N784&lt;TODAY(),"Expired","Live")</f>
        <v>Expired</v>
      </c>
      <c r="P784" s="77" t="str" cm="1">
        <f t="array" aca="1" ref="P784" ca="1">_xlfn.IFS((N784-TODAY())&gt;=547,"06 Expires over 18 months",(N784-TODAY())&gt;=365,"05 Expires in 18 months",(N784-TODAY())&gt;=183,"04 Expires in 12 months",(N784-TODAY())&gt;=92,"03 Expires in 6 months",(N784-TODAY())&gt;=31,"02 Expires in 3 months",(N784-TODAY())&gt;=0,"01 Expires in 30 days",(N784-TODAY())&gt;=-31,"01 Expired last 30 days",(N784-TODAY())&gt;=-92,"02 Expired last 3 months",(N784-TODAY())&gt;=-183,"03 Expired last 6 months",(N784-TODAY())&gt;=-365,"04 Expired last 12 months",(N784-TODAY())&gt;=-547,"05 Expired last 18 months",TRUE,"06 Expired over 18 months")</f>
        <v>06 Expired over 18 months</v>
      </c>
      <c r="Q784" s="65">
        <v>500000</v>
      </c>
      <c r="R784" s="84">
        <f t="shared" si="151"/>
        <v>958333.33333333337</v>
      </c>
      <c r="S784" s="77" t="str" cm="1">
        <f t="array" ref="S784">_xlfn.IFS(R784&gt;5000000,"Gold",R784&gt;=500000,"Silver",R784&gt;30000,"Bronze",TRUE,"Transactional")</f>
        <v>Silver</v>
      </c>
      <c r="T784" s="24" t="s">
        <v>122</v>
      </c>
      <c r="U784" s="101" t="s">
        <v>109</v>
      </c>
      <c r="V784" s="101" t="s">
        <v>1022</v>
      </c>
      <c r="W784" s="77" t="str">
        <f t="shared" si="149"/>
        <v>Yes</v>
      </c>
      <c r="X784" s="77" t="str">
        <f>IFERROR(_xlfn.XLOOKUP(J784&amp;"||"&amp;K784,'Mapping Ref.'!$J$2:$J$538,'Mapping Ref.'!$K$2:$K$538),"")</f>
        <v>Construction &amp; Estates</v>
      </c>
      <c r="Y784" s="77" t="str" cm="1">
        <f t="array" ref="Y784">_xlfn.IFS(R784&gt;2000000,"For Publication",R784&gt;100000,"PID",R784&gt;30000,"RFQ",TRUE,"Transactional")</f>
        <v>PID</v>
      </c>
      <c r="Z784" s="24" t="s">
        <v>101</v>
      </c>
      <c r="AA784" s="32">
        <v>12</v>
      </c>
      <c r="AB784" s="24">
        <v>12</v>
      </c>
      <c r="AC784" s="25">
        <v>44021</v>
      </c>
      <c r="AD784" s="24" t="s">
        <v>58</v>
      </c>
      <c r="AE784" s="24">
        <v>0</v>
      </c>
      <c r="AF784" s="24"/>
      <c r="AG784" s="24"/>
      <c r="AH784" s="24" t="s">
        <v>60</v>
      </c>
      <c r="AI784" s="24"/>
      <c r="AJ784" s="24" t="s">
        <v>60</v>
      </c>
      <c r="AK784" s="24"/>
      <c r="AL784" s="24"/>
      <c r="AM784" s="24"/>
      <c r="AN784" s="24"/>
      <c r="AO784" s="24">
        <v>0</v>
      </c>
      <c r="AP784" s="24" t="s">
        <v>60</v>
      </c>
      <c r="AQ784" s="24"/>
      <c r="AR784" s="24"/>
      <c r="AS784" s="89">
        <f t="shared" ref="AS784:AS799" si="154">DATEDIF(L784,N784,"m")</f>
        <v>23</v>
      </c>
      <c r="AT784" s="24" t="s">
        <v>3254</v>
      </c>
    </row>
    <row r="785" spans="1:46" x14ac:dyDescent="0.5">
      <c r="A785" s="24">
        <v>859</v>
      </c>
      <c r="B785" s="24"/>
      <c r="C785" s="24"/>
      <c r="D785" s="24" t="s">
        <v>3255</v>
      </c>
      <c r="E785" s="24" t="s">
        <v>3256</v>
      </c>
      <c r="F785" s="77" t="str">
        <f t="shared" si="145"/>
        <v>Parr Group</v>
      </c>
      <c r="G785" s="24" t="s">
        <v>3255</v>
      </c>
      <c r="H785" s="24" t="s">
        <v>2596</v>
      </c>
      <c r="I785" s="24" t="s">
        <v>1465</v>
      </c>
      <c r="J785" s="24" t="s">
        <v>107</v>
      </c>
      <c r="K785" s="24" t="s">
        <v>1397</v>
      </c>
      <c r="L785" s="25">
        <v>44025</v>
      </c>
      <c r="M785" s="25">
        <v>44753</v>
      </c>
      <c r="N785" s="81">
        <f t="shared" si="152"/>
        <v>44753</v>
      </c>
      <c r="O785" s="77" t="str">
        <f t="shared" ca="1" si="153"/>
        <v>Expired</v>
      </c>
      <c r="P785" s="77" t="str" cm="1">
        <f t="array" aca="1" ref="P785" ca="1">_xlfn.IFS((N785-TODAY())&gt;=547,"06 Expires over 18 months",(N785-TODAY())&gt;=365,"05 Expires in 18 months",(N785-TODAY())&gt;=183,"04 Expires in 12 months",(N785-TODAY())&gt;=92,"03 Expires in 6 months",(N785-TODAY())&gt;=31,"02 Expires in 3 months",(N785-TODAY())&gt;=0,"01 Expires in 30 days",(N785-TODAY())&gt;=-31,"01 Expired last 30 days",(N785-TODAY())&gt;=-92,"02 Expired last 3 months",(N785-TODAY())&gt;=-183,"03 Expired last 6 months",(N785-TODAY())&gt;=-365,"04 Expired last 12 months",(N785-TODAY())&gt;=-547,"05 Expired last 18 months",TRUE,"06 Expired over 18 months")</f>
        <v>06 Expired over 18 months</v>
      </c>
      <c r="Q785" s="65">
        <v>20000</v>
      </c>
      <c r="R785" s="84">
        <f t="shared" si="151"/>
        <v>38333.333333333336</v>
      </c>
      <c r="S785" s="77" t="str" cm="1">
        <f t="array" ref="S785">_xlfn.IFS(R785&gt;5000000,"Gold",R785&gt;=500000,"Silver",R785&gt;30000,"Bronze",TRUE,"Transactional")</f>
        <v>Bronze</v>
      </c>
      <c r="T785" s="24" t="s">
        <v>54</v>
      </c>
      <c r="U785" s="101" t="s">
        <v>69</v>
      </c>
      <c r="V785" s="101" t="s">
        <v>1442</v>
      </c>
      <c r="W785" s="77" t="str">
        <f t="shared" si="149"/>
        <v>No</v>
      </c>
      <c r="X785" s="77" t="str">
        <f>IFERROR(_xlfn.XLOOKUP(J785&amp;"||"&amp;K785,'Mapping Ref.'!$J$2:$J$538,'Mapping Ref.'!$K$2:$K$538),"")</f>
        <v>Construction &amp; Estates</v>
      </c>
      <c r="Y785" s="77" t="str" cm="1">
        <f t="array" ref="Y785">_xlfn.IFS(R785&gt;2000000,"For Publication",R785&gt;100000,"PID",R785&gt;30000,"RFQ",TRUE,"Transactional")</f>
        <v>RFQ</v>
      </c>
      <c r="Z785" s="24" t="s">
        <v>86</v>
      </c>
      <c r="AA785" s="32">
        <v>24</v>
      </c>
      <c r="AB785" s="24">
        <v>0</v>
      </c>
      <c r="AC785" s="25">
        <v>44021</v>
      </c>
      <c r="AD785" s="24" t="s">
        <v>102</v>
      </c>
      <c r="AE785" s="24">
        <v>0</v>
      </c>
      <c r="AF785" s="24"/>
      <c r="AG785" s="24"/>
      <c r="AH785" s="24" t="s">
        <v>60</v>
      </c>
      <c r="AI785" s="24"/>
      <c r="AJ785" s="24" t="s">
        <v>60</v>
      </c>
      <c r="AK785" s="24"/>
      <c r="AL785" s="24"/>
      <c r="AM785" s="24"/>
      <c r="AN785" s="24"/>
      <c r="AO785" s="24"/>
      <c r="AP785" s="24" t="s">
        <v>60</v>
      </c>
      <c r="AQ785" s="24"/>
      <c r="AR785" s="24"/>
      <c r="AS785" s="89">
        <f t="shared" si="154"/>
        <v>23</v>
      </c>
      <c r="AT785" s="24" t="s">
        <v>3255</v>
      </c>
    </row>
    <row r="786" spans="1:46" x14ac:dyDescent="0.5">
      <c r="A786" s="24">
        <v>860</v>
      </c>
      <c r="B786" s="24"/>
      <c r="C786" s="24"/>
      <c r="D786" s="24" t="s">
        <v>3257</v>
      </c>
      <c r="E786" s="24" t="s">
        <v>3256</v>
      </c>
      <c r="F786" s="77" t="str">
        <f t="shared" si="145"/>
        <v>SPE CONTRACTS LIMITED</v>
      </c>
      <c r="G786" s="24" t="s">
        <v>3258</v>
      </c>
      <c r="H786" s="24" t="s">
        <v>2596</v>
      </c>
      <c r="I786" s="24" t="s">
        <v>1465</v>
      </c>
      <c r="J786" s="24" t="s">
        <v>107</v>
      </c>
      <c r="K786" s="24" t="s">
        <v>1397</v>
      </c>
      <c r="L786" s="25">
        <v>44025</v>
      </c>
      <c r="M786" s="25">
        <v>44753</v>
      </c>
      <c r="N786" s="81">
        <f t="shared" si="152"/>
        <v>44753</v>
      </c>
      <c r="O786" s="77" t="str">
        <f t="shared" ca="1" si="153"/>
        <v>Expired</v>
      </c>
      <c r="P786" s="77" t="str" cm="1">
        <f t="array" aca="1" ref="P786" ca="1">_xlfn.IFS((N786-TODAY())&gt;=547,"06 Expires over 18 months",(N786-TODAY())&gt;=365,"05 Expires in 18 months",(N786-TODAY())&gt;=183,"04 Expires in 12 months",(N786-TODAY())&gt;=92,"03 Expires in 6 months",(N786-TODAY())&gt;=31,"02 Expires in 3 months",(N786-TODAY())&gt;=0,"01 Expires in 30 days",(N786-TODAY())&gt;=-31,"01 Expired last 30 days",(N786-TODAY())&gt;=-92,"02 Expired last 3 months",(N786-TODAY())&gt;=-183,"03 Expired last 6 months",(N786-TODAY())&gt;=-365,"04 Expired last 12 months",(N786-TODAY())&gt;=-547,"05 Expired last 18 months",TRUE,"06 Expired over 18 months")</f>
        <v>06 Expired over 18 months</v>
      </c>
      <c r="Q786" s="65">
        <v>20000</v>
      </c>
      <c r="R786" s="84">
        <f t="shared" si="151"/>
        <v>38333.333333333336</v>
      </c>
      <c r="S786" s="77" t="str" cm="1">
        <f t="array" ref="S786">_xlfn.IFS(R786&gt;5000000,"Gold",R786&gt;=500000,"Silver",R786&gt;30000,"Bronze",TRUE,"Transactional")</f>
        <v>Bronze</v>
      </c>
      <c r="T786" s="24" t="s">
        <v>122</v>
      </c>
      <c r="U786" s="101" t="s">
        <v>445</v>
      </c>
      <c r="V786" s="101" t="s">
        <v>810</v>
      </c>
      <c r="W786" s="77" t="str">
        <f t="shared" si="149"/>
        <v>No</v>
      </c>
      <c r="X786" s="77" t="str">
        <f>IFERROR(_xlfn.XLOOKUP(J786&amp;"||"&amp;K786,'Mapping Ref.'!$J$2:$J$538,'Mapping Ref.'!$K$2:$K$538),"")</f>
        <v>Construction &amp; Estates</v>
      </c>
      <c r="Y786" s="77" t="str" cm="1">
        <f t="array" ref="Y786">_xlfn.IFS(R786&gt;2000000,"For Publication",R786&gt;100000,"PID",R786&gt;30000,"RFQ",TRUE,"Transactional")</f>
        <v>RFQ</v>
      </c>
      <c r="Z786" s="24" t="s">
        <v>86</v>
      </c>
      <c r="AA786" s="32">
        <v>24</v>
      </c>
      <c r="AB786" s="24">
        <v>0</v>
      </c>
      <c r="AC786" s="25">
        <v>44025</v>
      </c>
      <c r="AD786" s="24" t="s">
        <v>102</v>
      </c>
      <c r="AE786" s="24">
        <v>0</v>
      </c>
      <c r="AF786" s="24"/>
      <c r="AG786" s="24"/>
      <c r="AH786" s="24" t="s">
        <v>60</v>
      </c>
      <c r="AI786" s="24"/>
      <c r="AJ786" s="24" t="s">
        <v>60</v>
      </c>
      <c r="AK786" s="24"/>
      <c r="AL786" s="24"/>
      <c r="AM786" s="24"/>
      <c r="AN786" s="24"/>
      <c r="AO786" s="24">
        <v>0</v>
      </c>
      <c r="AP786" s="24" t="s">
        <v>60</v>
      </c>
      <c r="AQ786" s="24"/>
      <c r="AR786" s="24"/>
      <c r="AS786" s="89">
        <f t="shared" si="154"/>
        <v>23</v>
      </c>
      <c r="AT786" s="24" t="s">
        <v>3259</v>
      </c>
    </row>
    <row r="787" spans="1:46" x14ac:dyDescent="0.5">
      <c r="A787" s="24">
        <v>861</v>
      </c>
      <c r="B787" s="24"/>
      <c r="C787" s="24"/>
      <c r="D787" s="24" t="s">
        <v>3260</v>
      </c>
      <c r="E787" s="24" t="s">
        <v>2244</v>
      </c>
      <c r="F787" s="77" t="str">
        <f t="shared" si="145"/>
        <v>TOUCHBASE CENTRE CIC</v>
      </c>
      <c r="G787" s="24" t="s">
        <v>3261</v>
      </c>
      <c r="H787" s="24" t="s">
        <v>1041</v>
      </c>
      <c r="I787" s="24" t="s">
        <v>1041</v>
      </c>
      <c r="J787" s="24" t="s">
        <v>190</v>
      </c>
      <c r="K787" s="24" t="s">
        <v>2234</v>
      </c>
      <c r="L787" s="25">
        <v>44026</v>
      </c>
      <c r="M787" s="25">
        <v>44391</v>
      </c>
      <c r="N787" s="81">
        <f t="shared" si="152"/>
        <v>44391</v>
      </c>
      <c r="O787" s="77" t="str">
        <f t="shared" ca="1" si="153"/>
        <v>Expired</v>
      </c>
      <c r="P787" s="77" t="str" cm="1">
        <f t="array" aca="1" ref="P787" ca="1">_xlfn.IFS((N787-TODAY())&gt;=547,"06 Expires over 18 months",(N787-TODAY())&gt;=365,"05 Expires in 18 months",(N787-TODAY())&gt;=183,"04 Expires in 12 months",(N787-TODAY())&gt;=92,"03 Expires in 6 months",(N787-TODAY())&gt;=31,"02 Expires in 3 months",(N787-TODAY())&gt;=0,"01 Expires in 30 days",(N787-TODAY())&gt;=-31,"01 Expired last 30 days",(N787-TODAY())&gt;=-92,"02 Expired last 3 months",(N787-TODAY())&gt;=-183,"03 Expired last 6 months",(N787-TODAY())&gt;=-365,"04 Expired last 12 months",(N787-TODAY())&gt;=-547,"05 Expired last 18 months",TRUE,"06 Expired over 18 months")</f>
        <v>06 Expired over 18 months</v>
      </c>
      <c r="Q787" s="65">
        <v>2000</v>
      </c>
      <c r="R787" s="84">
        <f t="shared" si="151"/>
        <v>2000</v>
      </c>
      <c r="S787" s="77" t="str" cm="1">
        <f t="array" ref="S787">_xlfn.IFS(R787&gt;5000000,"Gold",R787&gt;=500000,"Silver",R787&gt;30000,"Bronze",TRUE,"Transactional")</f>
        <v>Transactional</v>
      </c>
      <c r="T787" s="24" t="s">
        <v>54</v>
      </c>
      <c r="U787" s="101" t="s">
        <v>84</v>
      </c>
      <c r="V787" s="101" t="s">
        <v>204</v>
      </c>
      <c r="W787" s="77" t="str">
        <f t="shared" si="149"/>
        <v>No</v>
      </c>
      <c r="X787" s="77" t="str">
        <f>IFERROR(_xlfn.XLOOKUP(J787&amp;"||"&amp;K787,'Mapping Ref.'!$J$2:$J$538,'Mapping Ref.'!$K$2:$K$538),"")</f>
        <v>Childrens &amp; Adults</v>
      </c>
      <c r="Y787" s="77" t="str" cm="1">
        <f t="array" ref="Y787">_xlfn.IFS(R787&gt;2000000,"For Publication",R787&gt;100000,"PID",R787&gt;30000,"RFQ",TRUE,"Transactional")</f>
        <v>Transactional</v>
      </c>
      <c r="Z787" s="24" t="s">
        <v>86</v>
      </c>
      <c r="AA787" s="32">
        <v>12</v>
      </c>
      <c r="AB787" s="24">
        <v>0</v>
      </c>
      <c r="AC787" s="25">
        <v>44026</v>
      </c>
      <c r="AD787" s="24" t="s">
        <v>58</v>
      </c>
      <c r="AE787" s="24"/>
      <c r="AF787" s="24"/>
      <c r="AG787" s="24"/>
      <c r="AH787" s="24" t="s">
        <v>59</v>
      </c>
      <c r="AI787" s="24"/>
      <c r="AJ787" s="24" t="s">
        <v>60</v>
      </c>
      <c r="AK787" s="24"/>
      <c r="AL787" s="24"/>
      <c r="AM787" s="24"/>
      <c r="AN787" s="24"/>
      <c r="AO787" s="24">
        <v>0</v>
      </c>
      <c r="AP787" s="24" t="s">
        <v>60</v>
      </c>
      <c r="AQ787" s="24"/>
      <c r="AR787" s="24"/>
      <c r="AS787" s="89">
        <f t="shared" si="154"/>
        <v>12</v>
      </c>
      <c r="AT787" s="24" t="s">
        <v>3262</v>
      </c>
    </row>
    <row r="788" spans="1:46" x14ac:dyDescent="0.5">
      <c r="A788" s="24">
        <v>862</v>
      </c>
      <c r="B788" s="24"/>
      <c r="C788" s="24"/>
      <c r="D788" s="24" t="s">
        <v>3263</v>
      </c>
      <c r="E788" s="24" t="s">
        <v>2244</v>
      </c>
      <c r="F788" s="77" t="str">
        <f t="shared" si="145"/>
        <v>Joy Gamble</v>
      </c>
      <c r="G788" s="24" t="s">
        <v>3264</v>
      </c>
      <c r="H788" s="24" t="s">
        <v>1041</v>
      </c>
      <c r="I788" s="24" t="s">
        <v>1041</v>
      </c>
      <c r="J788" s="24" t="s">
        <v>190</v>
      </c>
      <c r="K788" s="24" t="s">
        <v>2234</v>
      </c>
      <c r="L788" s="25">
        <v>44026</v>
      </c>
      <c r="M788" s="25">
        <v>44391</v>
      </c>
      <c r="N788" s="81">
        <f t="shared" si="152"/>
        <v>44391</v>
      </c>
      <c r="O788" s="77" t="str">
        <f t="shared" ca="1" si="153"/>
        <v>Expired</v>
      </c>
      <c r="P788" s="77" t="str" cm="1">
        <f t="array" aca="1" ref="P788" ca="1">_xlfn.IFS((N788-TODAY())&gt;=547,"06 Expires over 18 months",(N788-TODAY())&gt;=365,"05 Expires in 18 months",(N788-TODAY())&gt;=183,"04 Expires in 12 months",(N788-TODAY())&gt;=92,"03 Expires in 6 months",(N788-TODAY())&gt;=31,"02 Expires in 3 months",(N788-TODAY())&gt;=0,"01 Expires in 30 days",(N788-TODAY())&gt;=-31,"01 Expired last 30 days",(N788-TODAY())&gt;=-92,"02 Expired last 3 months",(N788-TODAY())&gt;=-183,"03 Expired last 6 months",(N788-TODAY())&gt;=-365,"04 Expired last 12 months",(N788-TODAY())&gt;=-547,"05 Expired last 18 months",TRUE,"06 Expired over 18 months")</f>
        <v>06 Expired over 18 months</v>
      </c>
      <c r="Q788" s="65">
        <v>2000</v>
      </c>
      <c r="R788" s="84">
        <f t="shared" si="151"/>
        <v>2000</v>
      </c>
      <c r="S788" s="77" t="str" cm="1">
        <f t="array" ref="S788">_xlfn.IFS(R788&gt;5000000,"Gold",R788&gt;=500000,"Silver",R788&gt;30000,"Bronze",TRUE,"Transactional")</f>
        <v>Transactional</v>
      </c>
      <c r="T788" s="24" t="s">
        <v>54</v>
      </c>
      <c r="U788" s="101" t="s">
        <v>84</v>
      </c>
      <c r="V788" s="101" t="s">
        <v>204</v>
      </c>
      <c r="W788" s="77" t="str">
        <f t="shared" si="149"/>
        <v>No</v>
      </c>
      <c r="X788" s="77" t="str">
        <f>IFERROR(_xlfn.XLOOKUP(J788&amp;"||"&amp;K788,'Mapping Ref.'!$J$2:$J$538,'Mapping Ref.'!$K$2:$K$538),"")</f>
        <v>Childrens &amp; Adults</v>
      </c>
      <c r="Y788" s="77" t="str" cm="1">
        <f t="array" ref="Y788">_xlfn.IFS(R788&gt;2000000,"For Publication",R788&gt;100000,"PID",R788&gt;30000,"RFQ",TRUE,"Transactional")</f>
        <v>Transactional</v>
      </c>
      <c r="Z788" s="24" t="s">
        <v>86</v>
      </c>
      <c r="AA788" s="32">
        <v>12</v>
      </c>
      <c r="AB788" s="24">
        <v>0</v>
      </c>
      <c r="AC788" s="25">
        <v>44026</v>
      </c>
      <c r="AD788" s="24" t="s">
        <v>58</v>
      </c>
      <c r="AE788" s="24"/>
      <c r="AF788" s="24"/>
      <c r="AG788" s="24"/>
      <c r="AH788" s="24" t="s">
        <v>59</v>
      </c>
      <c r="AI788" s="24"/>
      <c r="AJ788" s="24" t="s">
        <v>60</v>
      </c>
      <c r="AK788" s="24"/>
      <c r="AL788" s="24"/>
      <c r="AM788" s="24"/>
      <c r="AN788" s="24"/>
      <c r="AO788" s="24">
        <v>0</v>
      </c>
      <c r="AP788" s="24" t="s">
        <v>60</v>
      </c>
      <c r="AQ788" s="24"/>
      <c r="AR788" s="24"/>
      <c r="AS788" s="89">
        <f t="shared" si="154"/>
        <v>12</v>
      </c>
      <c r="AT788" s="24"/>
    </row>
    <row r="789" spans="1:46" x14ac:dyDescent="0.5">
      <c r="A789" s="24">
        <v>863</v>
      </c>
      <c r="B789" s="24"/>
      <c r="C789" s="24"/>
      <c r="D789" s="24" t="s">
        <v>3265</v>
      </c>
      <c r="E789" s="24" t="s">
        <v>3266</v>
      </c>
      <c r="F789" s="77" t="str">
        <f t="shared" si="145"/>
        <v>LITTLE ANGELS NURSERY SCHOOL LTD T/A LITTLE ANGELS BRIXTON</v>
      </c>
      <c r="G789" s="24" t="s">
        <v>3267</v>
      </c>
      <c r="H789" s="24" t="s">
        <v>3268</v>
      </c>
      <c r="I789" s="24" t="s">
        <v>3269</v>
      </c>
      <c r="J789" s="24" t="s">
        <v>190</v>
      </c>
      <c r="K789" s="24" t="s">
        <v>3270</v>
      </c>
      <c r="L789" s="25">
        <v>44026</v>
      </c>
      <c r="M789" s="25">
        <v>44391</v>
      </c>
      <c r="N789" s="81">
        <f t="shared" si="152"/>
        <v>44391</v>
      </c>
      <c r="O789" s="77" t="str">
        <f t="shared" ca="1" si="153"/>
        <v>Expired</v>
      </c>
      <c r="P789" s="77" t="str" cm="1">
        <f t="array" aca="1" ref="P789" ca="1">_xlfn.IFS((N789-TODAY())&gt;=547,"06 Expires over 18 months",(N789-TODAY())&gt;=365,"05 Expires in 18 months",(N789-TODAY())&gt;=183,"04 Expires in 12 months",(N789-TODAY())&gt;=92,"03 Expires in 6 months",(N789-TODAY())&gt;=31,"02 Expires in 3 months",(N789-TODAY())&gt;=0,"01 Expires in 30 days",(N789-TODAY())&gt;=-31,"01 Expired last 30 days",(N789-TODAY())&gt;=-92,"02 Expired last 3 months",(N789-TODAY())&gt;=-183,"03 Expired last 6 months",(N789-TODAY())&gt;=-365,"04 Expired last 12 months",(N789-TODAY())&gt;=-547,"05 Expired last 18 months",TRUE,"06 Expired over 18 months")</f>
        <v>06 Expired over 18 months</v>
      </c>
      <c r="Q789" s="65">
        <v>15000</v>
      </c>
      <c r="R789" s="84">
        <f t="shared" si="151"/>
        <v>15000</v>
      </c>
      <c r="S789" s="77" t="str" cm="1">
        <f t="array" ref="S789">_xlfn.IFS(R789&gt;5000000,"Gold",R789&gt;=500000,"Silver",R789&gt;30000,"Bronze",TRUE,"Transactional")</f>
        <v>Transactional</v>
      </c>
      <c r="T789" s="24" t="s">
        <v>54</v>
      </c>
      <c r="U789" s="101" t="s">
        <v>393</v>
      </c>
      <c r="V789" s="101" t="s">
        <v>394</v>
      </c>
      <c r="W789" s="77" t="str">
        <f t="shared" si="149"/>
        <v>No</v>
      </c>
      <c r="X789" s="77" t="str">
        <f>IFERROR(_xlfn.XLOOKUP(J789&amp;"||"&amp;K789,'Mapping Ref.'!$J$2:$J$538,'Mapping Ref.'!$K$2:$K$538),"")</f>
        <v>Childrens &amp; Adults</v>
      </c>
      <c r="Y789" s="77" t="str" cm="1">
        <f t="array" ref="Y789">_xlfn.IFS(R789&gt;2000000,"For Publication",R789&gt;100000,"PID",R789&gt;30000,"RFQ",TRUE,"Transactional")</f>
        <v>Transactional</v>
      </c>
      <c r="Z789" s="24" t="s">
        <v>71</v>
      </c>
      <c r="AA789" s="32">
        <v>12</v>
      </c>
      <c r="AB789" s="24">
        <v>0</v>
      </c>
      <c r="AC789" s="25">
        <v>44026</v>
      </c>
      <c r="AD789" s="24" t="s">
        <v>58</v>
      </c>
      <c r="AE789" s="24"/>
      <c r="AF789" s="24"/>
      <c r="AG789" s="24"/>
      <c r="AH789" s="24" t="s">
        <v>60</v>
      </c>
      <c r="AI789" s="24"/>
      <c r="AJ789" s="24" t="s">
        <v>60</v>
      </c>
      <c r="AK789" s="24"/>
      <c r="AL789" s="24"/>
      <c r="AM789" s="24"/>
      <c r="AN789" s="24"/>
      <c r="AO789" s="24">
        <v>0</v>
      </c>
      <c r="AP789" s="24" t="s">
        <v>59</v>
      </c>
      <c r="AQ789" s="24"/>
      <c r="AR789" s="24"/>
      <c r="AS789" s="89">
        <f t="shared" si="154"/>
        <v>12</v>
      </c>
      <c r="AT789" s="24" t="s">
        <v>3271</v>
      </c>
    </row>
    <row r="790" spans="1:46" x14ac:dyDescent="0.5">
      <c r="A790" s="24">
        <v>864</v>
      </c>
      <c r="B790" s="24"/>
      <c r="C790" s="24"/>
      <c r="D790" s="24" t="s">
        <v>3272</v>
      </c>
      <c r="E790" s="24" t="s">
        <v>3273</v>
      </c>
      <c r="F790" s="77" t="str">
        <f t="shared" si="145"/>
        <v>ENGINEERING LAND &amp; BUILDING SURVEYS LTD</v>
      </c>
      <c r="G790" s="24" t="s">
        <v>3274</v>
      </c>
      <c r="H790" s="24" t="s">
        <v>963</v>
      </c>
      <c r="I790" s="24" t="s">
        <v>1128</v>
      </c>
      <c r="J790" s="24" t="s">
        <v>190</v>
      </c>
      <c r="K790" s="24" t="s">
        <v>3201</v>
      </c>
      <c r="L790" s="25">
        <v>44027</v>
      </c>
      <c r="M790" s="25">
        <v>44757</v>
      </c>
      <c r="N790" s="81">
        <f t="shared" si="152"/>
        <v>45122</v>
      </c>
      <c r="O790" s="77" t="str">
        <f t="shared" ca="1" si="153"/>
        <v>Expired</v>
      </c>
      <c r="P790" s="77" t="str" cm="1">
        <f t="array" aca="1" ref="P790" ca="1">_xlfn.IFS((N790-TODAY())&gt;=547,"06 Expires over 18 months",(N790-TODAY())&gt;=365,"05 Expires in 18 months",(N790-TODAY())&gt;=183,"04 Expires in 12 months",(N790-TODAY())&gt;=92,"03 Expires in 6 months",(N790-TODAY())&gt;=31,"02 Expires in 3 months",(N790-TODAY())&gt;=0,"01 Expires in 30 days",(N790-TODAY())&gt;=-31,"01 Expired last 30 days",(N790-TODAY())&gt;=-92,"02 Expired last 3 months",(N790-TODAY())&gt;=-183,"03 Expired last 6 months",(N790-TODAY())&gt;=-365,"04 Expired last 12 months",(N790-TODAY())&gt;=-547,"05 Expired last 18 months",TRUE,"06 Expired over 18 months")</f>
        <v>06 Expired over 18 months</v>
      </c>
      <c r="Q790" s="65">
        <v>20000</v>
      </c>
      <c r="R790" s="84">
        <f t="shared" si="151"/>
        <v>60000</v>
      </c>
      <c r="S790" s="77" t="str" cm="1">
        <f t="array" ref="S790">_xlfn.IFS(R790&gt;5000000,"Gold",R790&gt;=500000,"Silver",R790&gt;30000,"Bronze",TRUE,"Transactional")</f>
        <v>Bronze</v>
      </c>
      <c r="T790" s="24" t="s">
        <v>54</v>
      </c>
      <c r="U790" s="101" t="s">
        <v>366</v>
      </c>
      <c r="V790" s="101" t="s">
        <v>770</v>
      </c>
      <c r="W790" s="77" t="str">
        <f t="shared" si="149"/>
        <v>Yes</v>
      </c>
      <c r="X790" s="77" t="str">
        <f>IFERROR(_xlfn.XLOOKUP(J790&amp;"||"&amp;K790,'Mapping Ref.'!$J$2:$J$538,'Mapping Ref.'!$K$2:$K$538),"")</f>
        <v>Childrens &amp; Adults</v>
      </c>
      <c r="Y790" s="77" t="str" cm="1">
        <f t="array" ref="Y790">_xlfn.IFS(R790&gt;2000000,"For Publication",R790&gt;100000,"PID",R790&gt;30000,"RFQ",TRUE,"Transactional")</f>
        <v>RFQ</v>
      </c>
      <c r="Z790" s="24" t="s">
        <v>101</v>
      </c>
      <c r="AA790" s="32">
        <v>12</v>
      </c>
      <c r="AB790" s="24">
        <v>12</v>
      </c>
      <c r="AC790" s="25">
        <v>44027</v>
      </c>
      <c r="AD790" s="24" t="s">
        <v>58</v>
      </c>
      <c r="AE790" s="24"/>
      <c r="AF790" s="24"/>
      <c r="AG790" s="24"/>
      <c r="AH790" s="24" t="s">
        <v>59</v>
      </c>
      <c r="AI790" s="24"/>
      <c r="AJ790" s="24" t="s">
        <v>60</v>
      </c>
      <c r="AK790" s="24"/>
      <c r="AL790" s="24"/>
      <c r="AM790" s="24"/>
      <c r="AN790" s="24"/>
      <c r="AO790" s="24">
        <v>0</v>
      </c>
      <c r="AP790" s="24" t="s">
        <v>60</v>
      </c>
      <c r="AQ790" s="24"/>
      <c r="AR790" s="24"/>
      <c r="AS790" s="89">
        <f t="shared" si="154"/>
        <v>36</v>
      </c>
      <c r="AT790" s="24" t="s">
        <v>3272</v>
      </c>
    </row>
    <row r="791" spans="1:46" x14ac:dyDescent="0.5">
      <c r="A791" s="24">
        <v>865</v>
      </c>
      <c r="B791" s="24" t="s">
        <v>506</v>
      </c>
      <c r="C791" s="24"/>
      <c r="D791" s="24" t="s">
        <v>3275</v>
      </c>
      <c r="E791" s="24" t="s">
        <v>3276</v>
      </c>
      <c r="F791" s="77" t="str">
        <f t="shared" si="145"/>
        <v>AXIOMATIC TECHNOLOGY LTD</v>
      </c>
      <c r="G791" s="24" t="s">
        <v>3277</v>
      </c>
      <c r="H791" s="24" t="s">
        <v>1879</v>
      </c>
      <c r="I791" s="24" t="s">
        <v>1879</v>
      </c>
      <c r="J791" s="24" t="s">
        <v>107</v>
      </c>
      <c r="K791" s="24" t="s">
        <v>1880</v>
      </c>
      <c r="L791" s="25">
        <v>44027</v>
      </c>
      <c r="M791" s="25">
        <v>45504</v>
      </c>
      <c r="N791" s="81">
        <f t="shared" si="152"/>
        <v>46234</v>
      </c>
      <c r="O791" s="77" t="str">
        <f t="shared" ca="1" si="153"/>
        <v>Expired</v>
      </c>
      <c r="P791" s="77" t="str" cm="1">
        <f t="array" aca="1" ref="P791" ca="1">_xlfn.IFS((N791-TODAY())&gt;=547,"06 Expires over 18 months",(N791-TODAY())&gt;=365,"05 Expires in 18 months",(N791-TODAY())&gt;=183,"04 Expires in 12 months",(N791-TODAY())&gt;=92,"03 Expires in 6 months",(N791-TODAY())&gt;=31,"02 Expires in 3 months",(N791-TODAY())&gt;=0,"01 Expires in 30 days",(N791-TODAY())&gt;=-31,"01 Expired last 30 days",(N791-TODAY())&gt;=-92,"02 Expired last 3 months",(N791-TODAY())&gt;=-183,"03 Expired last 6 months",(N791-TODAY())&gt;=-365,"04 Expired last 12 months",(N791-TODAY())&gt;=-547,"05 Expired last 18 months",TRUE,"06 Expired over 18 months")</f>
        <v>01 Expired last 30 days</v>
      </c>
      <c r="Q791" s="65">
        <v>1000</v>
      </c>
      <c r="R791" s="84">
        <f t="shared" si="151"/>
        <v>6000</v>
      </c>
      <c r="S791" s="77" t="str" cm="1">
        <f t="array" ref="S791">_xlfn.IFS(R791&gt;5000000,"Gold",R791&gt;=500000,"Silver",R791&gt;30000,"Bronze",TRUE,"Transactional")</f>
        <v>Transactional</v>
      </c>
      <c r="T791" s="24" t="s">
        <v>54</v>
      </c>
      <c r="U791" s="101" t="s">
        <v>455</v>
      </c>
      <c r="V791" s="101" t="s">
        <v>822</v>
      </c>
      <c r="W791" s="77" t="str">
        <f t="shared" si="149"/>
        <v>Yes</v>
      </c>
      <c r="X791" s="77" t="str">
        <f>IFERROR(_xlfn.XLOOKUP(J791&amp;"||"&amp;K791,'Mapping Ref.'!$J$2:$J$538,'Mapping Ref.'!$K$2:$K$538),"")</f>
        <v>Construction &amp; Estates</v>
      </c>
      <c r="Y791" s="77" t="str" cm="1">
        <f t="array" ref="Y791">_xlfn.IFS(R791&gt;2000000,"For Publication",R791&gt;100000,"PID",R791&gt;30000,"RFQ",TRUE,"Transactional")</f>
        <v>Transactional</v>
      </c>
      <c r="Z791" s="24" t="s">
        <v>101</v>
      </c>
      <c r="AA791" s="32">
        <v>36</v>
      </c>
      <c r="AB791" s="24">
        <v>24</v>
      </c>
      <c r="AC791" s="25">
        <v>44027</v>
      </c>
      <c r="AD791" s="24" t="s">
        <v>102</v>
      </c>
      <c r="AE791" s="24">
        <v>0</v>
      </c>
      <c r="AF791" s="24"/>
      <c r="AG791" s="24"/>
      <c r="AH791" s="24" t="s">
        <v>60</v>
      </c>
      <c r="AI791" s="24"/>
      <c r="AJ791" s="24" t="s">
        <v>60</v>
      </c>
      <c r="AK791" s="24"/>
      <c r="AL791" s="24"/>
      <c r="AM791" s="24"/>
      <c r="AN791" s="24"/>
      <c r="AO791" s="24">
        <v>0</v>
      </c>
      <c r="AP791" s="24" t="s">
        <v>60</v>
      </c>
      <c r="AQ791" s="24"/>
      <c r="AR791" s="24"/>
      <c r="AS791" s="89">
        <f t="shared" si="154"/>
        <v>72</v>
      </c>
      <c r="AT791" s="24" t="s">
        <v>3278</v>
      </c>
    </row>
    <row r="792" spans="1:46" x14ac:dyDescent="0.5">
      <c r="A792" s="24">
        <v>866</v>
      </c>
      <c r="B792" s="24"/>
      <c r="C792" s="24"/>
      <c r="D792" s="24" t="s">
        <v>3279</v>
      </c>
      <c r="E792" s="24" t="s">
        <v>3280</v>
      </c>
      <c r="F792" s="77" t="str">
        <f t="shared" si="145"/>
        <v>Bell Brush Cleaning &amp; Janitorial Supplies</v>
      </c>
      <c r="G792" s="24" t="s">
        <v>3281</v>
      </c>
      <c r="H792" s="24" t="s">
        <v>3282</v>
      </c>
      <c r="I792" s="24" t="s">
        <v>1504</v>
      </c>
      <c r="J792" s="24" t="s">
        <v>2962</v>
      </c>
      <c r="K792" s="24" t="s">
        <v>3283</v>
      </c>
      <c r="L792" s="25">
        <v>44033</v>
      </c>
      <c r="M792" s="25">
        <v>45494</v>
      </c>
      <c r="N792" s="81">
        <f t="shared" si="152"/>
        <v>45859</v>
      </c>
      <c r="O792" s="77" t="str">
        <f t="shared" ca="1" si="153"/>
        <v>Expired</v>
      </c>
      <c r="P792" s="77" t="str" cm="1">
        <f t="array" aca="1" ref="P792" ca="1">_xlfn.IFS((N792-TODAY())&gt;=547,"06 Expires over 18 months",(N792-TODAY())&gt;=365,"05 Expires in 18 months",(N792-TODAY())&gt;=183,"04 Expires in 12 months",(N792-TODAY())&gt;=92,"03 Expires in 6 months",(N792-TODAY())&gt;=31,"02 Expires in 3 months",(N792-TODAY())&gt;=0,"01 Expires in 30 days",(N792-TODAY())&gt;=-31,"01 Expired last 30 days",(N792-TODAY())&gt;=-92,"02 Expired last 3 months",(N792-TODAY())&gt;=-183,"03 Expired last 6 months",(N792-TODAY())&gt;=-365,"04 Expired last 12 months",(N792-TODAY())&gt;=-547,"05 Expired last 18 months",TRUE,"06 Expired over 18 months")</f>
        <v>05 Expired last 18 months</v>
      </c>
      <c r="Q792" s="65">
        <v>25000</v>
      </c>
      <c r="R792" s="84">
        <f t="shared" si="151"/>
        <v>125000</v>
      </c>
      <c r="S792" s="77" t="str" cm="1">
        <f t="array" ref="S792">_xlfn.IFS(R792&gt;5000000,"Gold",R792&gt;=500000,"Silver",R792&gt;30000,"Bronze",TRUE,"Transactional")</f>
        <v>Bronze</v>
      </c>
      <c r="T792" s="24" t="s">
        <v>54</v>
      </c>
      <c r="U792" s="101" t="s">
        <v>131</v>
      </c>
      <c r="V792" s="101" t="s">
        <v>209</v>
      </c>
      <c r="W792" s="77" t="str">
        <f t="shared" si="149"/>
        <v>Yes</v>
      </c>
      <c r="X792" s="77" t="str">
        <f>IFERROR(_xlfn.XLOOKUP(J792&amp;"||"&amp;K792,'Mapping Ref.'!$J$2:$J$538,'Mapping Ref.'!$K$2:$K$538),"")</f>
        <v>Construction &amp; Estates</v>
      </c>
      <c r="Y792" s="77" t="str" cm="1">
        <f t="array" ref="Y792">_xlfn.IFS(R792&gt;2000000,"For Publication",R792&gt;100000,"PID",R792&gt;30000,"RFQ",TRUE,"Transactional")</f>
        <v>PID</v>
      </c>
      <c r="Z792" s="24" t="s">
        <v>86</v>
      </c>
      <c r="AA792" s="32">
        <v>36</v>
      </c>
      <c r="AB792" s="24">
        <v>12</v>
      </c>
      <c r="AC792" s="25">
        <v>44033</v>
      </c>
      <c r="AD792" s="24" t="s">
        <v>102</v>
      </c>
      <c r="AE792" s="24"/>
      <c r="AF792" s="24"/>
      <c r="AG792" s="24"/>
      <c r="AH792" s="24" t="s">
        <v>59</v>
      </c>
      <c r="AI792" s="24"/>
      <c r="AJ792" s="24" t="s">
        <v>60</v>
      </c>
      <c r="AK792" s="24"/>
      <c r="AL792" s="24"/>
      <c r="AM792" s="24"/>
      <c r="AN792" s="24"/>
      <c r="AO792" s="24">
        <v>0</v>
      </c>
      <c r="AP792" s="24" t="s">
        <v>60</v>
      </c>
      <c r="AQ792" s="24" t="s">
        <v>3284</v>
      </c>
      <c r="AR792" s="24" t="s">
        <v>3285</v>
      </c>
      <c r="AS792" s="89">
        <f t="shared" si="154"/>
        <v>60</v>
      </c>
      <c r="AT792" s="24"/>
    </row>
    <row r="793" spans="1:46" x14ac:dyDescent="0.5">
      <c r="A793" s="24">
        <v>867</v>
      </c>
      <c r="B793" s="24"/>
      <c r="C793" s="24"/>
      <c r="D793" s="24" t="s">
        <v>3286</v>
      </c>
      <c r="E793" s="24" t="s">
        <v>3287</v>
      </c>
      <c r="F793" s="77" t="str">
        <f t="shared" si="145"/>
        <v>WAPPY (WRITING, ACTING &amp; PUBLISHING FOR YOUNSTERS)</v>
      </c>
      <c r="G793" s="24" t="s">
        <v>3288</v>
      </c>
      <c r="H793" s="24" t="s">
        <v>2200</v>
      </c>
      <c r="I793" s="24" t="s">
        <v>2200</v>
      </c>
      <c r="J793" s="24" t="s">
        <v>190</v>
      </c>
      <c r="K793" s="24" t="s">
        <v>2202</v>
      </c>
      <c r="L793" s="25">
        <v>44036</v>
      </c>
      <c r="M793" s="25">
        <v>45134</v>
      </c>
      <c r="N793" s="81">
        <f t="shared" si="152"/>
        <v>45500</v>
      </c>
      <c r="O793" s="77" t="str">
        <f t="shared" ca="1" si="153"/>
        <v>Expired</v>
      </c>
      <c r="P793" s="77" t="str" cm="1">
        <f t="array" aca="1" ref="P793" ca="1">_xlfn.IFS((N793-TODAY())&gt;=547,"06 Expires over 18 months",(N793-TODAY())&gt;=365,"05 Expires in 18 months",(N793-TODAY())&gt;=183,"04 Expires in 12 months",(N793-TODAY())&gt;=92,"03 Expires in 6 months",(N793-TODAY())&gt;=31,"02 Expires in 3 months",(N793-TODAY())&gt;=0,"01 Expires in 30 days",(N793-TODAY())&gt;=-31,"01 Expired last 30 days",(N793-TODAY())&gt;=-92,"02 Expired last 3 months",(N793-TODAY())&gt;=-183,"03 Expired last 6 months",(N793-TODAY())&gt;=-365,"04 Expired last 12 months",(N793-TODAY())&gt;=-547,"05 Expired last 18 months",TRUE,"06 Expired over 18 months")</f>
        <v>06 Expired over 18 months</v>
      </c>
      <c r="Q793" s="65">
        <v>7000</v>
      </c>
      <c r="R793" s="84">
        <f t="shared" si="151"/>
        <v>28000</v>
      </c>
      <c r="S793" s="77" t="str" cm="1">
        <f t="array" ref="S793">_xlfn.IFS(R793&gt;5000000,"Gold",R793&gt;=500000,"Silver",R793&gt;30000,"Bronze",TRUE,"Transactional")</f>
        <v>Transactional</v>
      </c>
      <c r="T793" s="24" t="s">
        <v>54</v>
      </c>
      <c r="U793" s="101" t="s">
        <v>237</v>
      </c>
      <c r="V793" s="101" t="s">
        <v>566</v>
      </c>
      <c r="W793" s="77" t="str">
        <f t="shared" si="149"/>
        <v>Yes</v>
      </c>
      <c r="X793" s="77" t="str">
        <f>IFERROR(_xlfn.XLOOKUP(J793&amp;"||"&amp;K793,'Mapping Ref.'!$J$2:$J$538,'Mapping Ref.'!$K$2:$K$538),"")</f>
        <v>Childrens &amp; Adults</v>
      </c>
      <c r="Y793" s="77" t="str" cm="1">
        <f t="array" ref="Y793">_xlfn.IFS(R793&gt;2000000,"For Publication",R793&gt;100000,"PID",R793&gt;30000,"RFQ",TRUE,"Transactional")</f>
        <v>Transactional</v>
      </c>
      <c r="Z793" s="24" t="s">
        <v>101</v>
      </c>
      <c r="AA793" s="32">
        <v>12</v>
      </c>
      <c r="AB793" s="24">
        <v>12</v>
      </c>
      <c r="AC793" s="25">
        <v>44036</v>
      </c>
      <c r="AD793" s="24" t="s">
        <v>58</v>
      </c>
      <c r="AE793" s="24"/>
      <c r="AF793" s="24"/>
      <c r="AG793" s="24"/>
      <c r="AH793" s="24" t="s">
        <v>59</v>
      </c>
      <c r="AI793" s="24"/>
      <c r="AJ793" s="24" t="s">
        <v>60</v>
      </c>
      <c r="AK793" s="24"/>
      <c r="AL793" s="24"/>
      <c r="AM793" s="24"/>
      <c r="AN793" s="24"/>
      <c r="AO793" s="24"/>
      <c r="AP793" s="24" t="s">
        <v>60</v>
      </c>
      <c r="AQ793" s="24"/>
      <c r="AR793" s="24"/>
      <c r="AS793" s="89">
        <f t="shared" si="154"/>
        <v>48</v>
      </c>
      <c r="AT793" s="24" t="s">
        <v>3289</v>
      </c>
    </row>
    <row r="794" spans="1:46" x14ac:dyDescent="0.5">
      <c r="A794" s="24">
        <v>868</v>
      </c>
      <c r="B794" s="24" t="s">
        <v>340</v>
      </c>
      <c r="C794" s="24"/>
      <c r="D794" s="24" t="s">
        <v>3290</v>
      </c>
      <c r="E794" s="24" t="s">
        <v>3291</v>
      </c>
      <c r="F794" s="77" t="str">
        <f t="shared" si="145"/>
        <v>BEACON PARTNERSHIP LLP</v>
      </c>
      <c r="G794" s="24" t="s">
        <v>3292</v>
      </c>
      <c r="H794" s="24" t="s">
        <v>1772</v>
      </c>
      <c r="I794" s="24" t="s">
        <v>1772</v>
      </c>
      <c r="J794" s="24" t="s">
        <v>52</v>
      </c>
      <c r="K794" s="24" t="s">
        <v>1331</v>
      </c>
      <c r="L794" s="25">
        <v>43922</v>
      </c>
      <c r="M794" s="25">
        <v>44286</v>
      </c>
      <c r="N794" s="81">
        <f t="shared" si="152"/>
        <v>44286</v>
      </c>
      <c r="O794" s="77" t="str">
        <f t="shared" ca="1" si="153"/>
        <v>Expired</v>
      </c>
      <c r="P794" s="77" t="str" cm="1">
        <f t="array" aca="1" ref="P794" ca="1">_xlfn.IFS((N794-TODAY())&gt;=547,"06 Expires over 18 months",(N794-TODAY())&gt;=365,"05 Expires in 18 months",(N794-TODAY())&gt;=183,"04 Expires in 12 months",(N794-TODAY())&gt;=92,"03 Expires in 6 months",(N794-TODAY())&gt;=31,"02 Expires in 3 months",(N794-TODAY())&gt;=0,"01 Expires in 30 days",(N794-TODAY())&gt;=-31,"01 Expired last 30 days",(N794-TODAY())&gt;=-92,"02 Expired last 3 months",(N794-TODAY())&gt;=-183,"03 Expired last 6 months",(N794-TODAY())&gt;=-365,"04 Expired last 12 months",(N794-TODAY())&gt;=-547,"05 Expired last 18 months",TRUE,"06 Expired over 18 months")</f>
        <v>06 Expired over 18 months</v>
      </c>
      <c r="Q794" s="65">
        <v>127000</v>
      </c>
      <c r="R794" s="84">
        <f t="shared" si="151"/>
        <v>127000</v>
      </c>
      <c r="S794" s="77" t="str" cm="1">
        <f t="array" ref="S794">_xlfn.IFS(R794&gt;5000000,"Gold",R794&gt;=500000,"Silver",R794&gt;30000,"Bronze",TRUE,"Transactional")</f>
        <v>Bronze</v>
      </c>
      <c r="T794" s="24" t="s">
        <v>54</v>
      </c>
      <c r="U794" s="101" t="s">
        <v>69</v>
      </c>
      <c r="V794" s="101" t="s">
        <v>581</v>
      </c>
      <c r="W794" s="77" t="str">
        <f t="shared" si="149"/>
        <v>No</v>
      </c>
      <c r="X794" s="77" t="str">
        <f>IFERROR(_xlfn.XLOOKUP(J794&amp;"||"&amp;K794,'Mapping Ref.'!$J$2:$J$538,'Mapping Ref.'!$K$2:$K$538),"")</f>
        <v>Corporate</v>
      </c>
      <c r="Y794" s="77" t="str" cm="1">
        <f t="array" ref="Y794">_xlfn.IFS(R794&gt;2000000,"For Publication",R794&gt;100000,"PID",R794&gt;30000,"RFQ",TRUE,"Transactional")</f>
        <v>PID</v>
      </c>
      <c r="Z794" s="24" t="s">
        <v>86</v>
      </c>
      <c r="AA794" s="32">
        <v>12</v>
      </c>
      <c r="AB794" s="24">
        <v>0</v>
      </c>
      <c r="AC794" s="25">
        <v>44039</v>
      </c>
      <c r="AD794" s="24" t="s">
        <v>150</v>
      </c>
      <c r="AE794" s="24"/>
      <c r="AF794" s="24"/>
      <c r="AG794" s="24"/>
      <c r="AH794" s="24" t="s">
        <v>60</v>
      </c>
      <c r="AI794" s="24"/>
      <c r="AJ794" s="24" t="s">
        <v>60</v>
      </c>
      <c r="AK794" s="24" t="s">
        <v>3293</v>
      </c>
      <c r="AL794" s="24"/>
      <c r="AM794" s="24"/>
      <c r="AN794" s="24"/>
      <c r="AO794" s="24"/>
      <c r="AP794" s="24" t="s">
        <v>60</v>
      </c>
      <c r="AQ794" s="24"/>
      <c r="AR794" s="24"/>
      <c r="AS794" s="89">
        <f t="shared" si="154"/>
        <v>11</v>
      </c>
      <c r="AT794" s="24" t="s">
        <v>3294</v>
      </c>
    </row>
    <row r="795" spans="1:46" x14ac:dyDescent="0.5">
      <c r="A795" s="24">
        <v>869</v>
      </c>
      <c r="B795" s="24"/>
      <c r="C795" s="24"/>
      <c r="D795" s="24" t="s">
        <v>393</v>
      </c>
      <c r="E795" s="24" t="s">
        <v>3295</v>
      </c>
      <c r="F795" s="77" t="str">
        <f t="shared" si="145"/>
        <v>LONDON MASTER SERVICES LTD T/A SAM'S VAN HIRE</v>
      </c>
      <c r="G795" s="24" t="s">
        <v>3296</v>
      </c>
      <c r="H795" s="24" t="s">
        <v>3297</v>
      </c>
      <c r="I795" s="24" t="s">
        <v>3297</v>
      </c>
      <c r="J795" s="24" t="s">
        <v>107</v>
      </c>
      <c r="K795" s="24" t="s">
        <v>1638</v>
      </c>
      <c r="L795" s="25">
        <v>43614</v>
      </c>
      <c r="M795" s="25">
        <v>44348</v>
      </c>
      <c r="N795" s="81">
        <f t="shared" si="152"/>
        <v>44348</v>
      </c>
      <c r="O795" s="77" t="str">
        <f t="shared" ca="1" si="153"/>
        <v>Expired</v>
      </c>
      <c r="P795" s="77" t="str" cm="1">
        <f t="array" aca="1" ref="P795" ca="1">_xlfn.IFS((N795-TODAY())&gt;=547,"06 Expires over 18 months",(N795-TODAY())&gt;=365,"05 Expires in 18 months",(N795-TODAY())&gt;=183,"04 Expires in 12 months",(N795-TODAY())&gt;=92,"03 Expires in 6 months",(N795-TODAY())&gt;=31,"02 Expires in 3 months",(N795-TODAY())&gt;=0,"01 Expires in 30 days",(N795-TODAY())&gt;=-31,"01 Expired last 30 days",(N795-TODAY())&gt;=-92,"02 Expired last 3 months",(N795-TODAY())&gt;=-183,"03 Expired last 6 months",(N795-TODAY())&gt;=-365,"04 Expired last 12 months",(N795-TODAY())&gt;=-547,"05 Expired last 18 months",TRUE,"06 Expired over 18 months")</f>
        <v>06 Expired over 18 months</v>
      </c>
      <c r="Q795" s="65">
        <v>10000</v>
      </c>
      <c r="R795" s="84">
        <f t="shared" si="151"/>
        <v>20000</v>
      </c>
      <c r="S795" s="77" t="str" cm="1">
        <f t="array" ref="S795">_xlfn.IFS(R795&gt;5000000,"Gold",R795&gt;=500000,"Silver",R795&gt;30000,"Bronze",TRUE,"Transactional")</f>
        <v>Transactional</v>
      </c>
      <c r="T795" s="24" t="s">
        <v>54</v>
      </c>
      <c r="U795" s="101" t="s">
        <v>393</v>
      </c>
      <c r="V795" s="101" t="s">
        <v>756</v>
      </c>
      <c r="W795" s="77" t="str">
        <f t="shared" si="149"/>
        <v>No</v>
      </c>
      <c r="X795" s="77" t="str">
        <f>IFERROR(_xlfn.XLOOKUP(J795&amp;"||"&amp;K795,'Mapping Ref.'!$J$2:$J$538,'Mapping Ref.'!$K$2:$K$538),"")</f>
        <v>Construction &amp; Estates</v>
      </c>
      <c r="Y795" s="77" t="str" cm="1">
        <f t="array" ref="Y795">_xlfn.IFS(R795&gt;2000000,"For Publication",R795&gt;100000,"PID",R795&gt;30000,"RFQ",TRUE,"Transactional")</f>
        <v>Transactional</v>
      </c>
      <c r="Z795" s="24" t="s">
        <v>57</v>
      </c>
      <c r="AA795" s="32">
        <v>12</v>
      </c>
      <c r="AB795" s="24">
        <v>0</v>
      </c>
      <c r="AC795" s="25">
        <v>44040</v>
      </c>
      <c r="AD795" s="24" t="s">
        <v>102</v>
      </c>
      <c r="AE795" s="24">
        <v>0</v>
      </c>
      <c r="AF795" s="24"/>
      <c r="AG795" s="24"/>
      <c r="AH795" s="24" t="s">
        <v>59</v>
      </c>
      <c r="AI795" s="24"/>
      <c r="AJ795" s="24" t="s">
        <v>60</v>
      </c>
      <c r="AK795" s="24"/>
      <c r="AL795" s="24"/>
      <c r="AM795" s="24"/>
      <c r="AN795" s="24"/>
      <c r="AO795" s="24">
        <v>0</v>
      </c>
      <c r="AP795" s="24" t="s">
        <v>60</v>
      </c>
      <c r="AQ795" s="24"/>
      <c r="AR795" s="24"/>
      <c r="AS795" s="89">
        <f t="shared" si="154"/>
        <v>24</v>
      </c>
      <c r="AT795" s="24" t="s">
        <v>3298</v>
      </c>
    </row>
    <row r="796" spans="1:46" x14ac:dyDescent="0.5">
      <c r="A796" s="24">
        <v>870</v>
      </c>
      <c r="B796" s="24"/>
      <c r="C796" s="24"/>
      <c r="D796" s="24" t="s">
        <v>3299</v>
      </c>
      <c r="E796" s="24" t="s">
        <v>3300</v>
      </c>
      <c r="F796" s="77" t="str">
        <f t="shared" si="145"/>
        <v>EDUCATION PERFORMANCE IMPROVEMENT LIMITED</v>
      </c>
      <c r="G796" s="24" t="s">
        <v>3301</v>
      </c>
      <c r="H796" s="24" t="s">
        <v>96</v>
      </c>
      <c r="I796" s="24" t="s">
        <v>96</v>
      </c>
      <c r="J796" s="24" t="s">
        <v>190</v>
      </c>
      <c r="K796" s="24" t="s">
        <v>3302</v>
      </c>
      <c r="L796" s="25">
        <v>44045</v>
      </c>
      <c r="M796" s="25">
        <v>44410</v>
      </c>
      <c r="N796" s="81">
        <f t="shared" si="152"/>
        <v>44410</v>
      </c>
      <c r="O796" s="77" t="str">
        <f t="shared" ca="1" si="153"/>
        <v>Expired</v>
      </c>
      <c r="P796" s="77" t="str" cm="1">
        <f t="array" aca="1" ref="P796" ca="1">_xlfn.IFS((N796-TODAY())&gt;=547,"06 Expires over 18 months",(N796-TODAY())&gt;=365,"05 Expires in 18 months",(N796-TODAY())&gt;=183,"04 Expires in 12 months",(N796-TODAY())&gt;=92,"03 Expires in 6 months",(N796-TODAY())&gt;=31,"02 Expires in 3 months",(N796-TODAY())&gt;=0,"01 Expires in 30 days",(N796-TODAY())&gt;=-31,"01 Expired last 30 days",(N796-TODAY())&gt;=-92,"02 Expired last 3 months",(N796-TODAY())&gt;=-183,"03 Expired last 6 months",(N796-TODAY())&gt;=-365,"04 Expired last 12 months",(N796-TODAY())&gt;=-547,"05 Expired last 18 months",TRUE,"06 Expired over 18 months")</f>
        <v>06 Expired over 18 months</v>
      </c>
      <c r="Q796" s="65">
        <v>5000</v>
      </c>
      <c r="R796" s="84">
        <f t="shared" si="151"/>
        <v>5000</v>
      </c>
      <c r="S796" s="77" t="str" cm="1">
        <f t="array" ref="S796">_xlfn.IFS(R796&gt;5000000,"Gold",R796&gt;=500000,"Silver",R796&gt;30000,"Bronze",TRUE,"Transactional")</f>
        <v>Transactional</v>
      </c>
      <c r="T796" s="24" t="s">
        <v>54</v>
      </c>
      <c r="U796" s="101" t="s">
        <v>455</v>
      </c>
      <c r="V796" s="101" t="s">
        <v>1457</v>
      </c>
      <c r="W796" s="77" t="str">
        <f t="shared" si="149"/>
        <v>No</v>
      </c>
      <c r="X796" s="77" t="str">
        <f>IFERROR(_xlfn.XLOOKUP(J796&amp;"||"&amp;K796,'Mapping Ref.'!$J$2:$J$538,'Mapping Ref.'!$K$2:$K$538),"")</f>
        <v>Childrens &amp; Adults</v>
      </c>
      <c r="Y796" s="77" t="str" cm="1">
        <f t="array" ref="Y796">_xlfn.IFS(R796&gt;2000000,"For Publication",R796&gt;100000,"PID",R796&gt;30000,"RFQ",TRUE,"Transactional")</f>
        <v>Transactional</v>
      </c>
      <c r="Z796" s="24" t="s">
        <v>86</v>
      </c>
      <c r="AA796" s="32">
        <v>12</v>
      </c>
      <c r="AB796" s="24">
        <v>0</v>
      </c>
      <c r="AC796" s="25">
        <v>44040</v>
      </c>
      <c r="AD796" s="24" t="s">
        <v>58</v>
      </c>
      <c r="AE796" s="24">
        <v>0</v>
      </c>
      <c r="AF796" s="24"/>
      <c r="AG796" s="24"/>
      <c r="AH796" s="24" t="s">
        <v>60</v>
      </c>
      <c r="AI796" s="24"/>
      <c r="AJ796" s="24" t="s">
        <v>60</v>
      </c>
      <c r="AK796" s="24"/>
      <c r="AL796" s="24"/>
      <c r="AM796" s="24"/>
      <c r="AN796" s="24"/>
      <c r="AO796" s="24">
        <v>0</v>
      </c>
      <c r="AP796" s="24" t="s">
        <v>59</v>
      </c>
      <c r="AQ796" s="24"/>
      <c r="AR796" s="24"/>
      <c r="AS796" s="89">
        <f t="shared" si="154"/>
        <v>12</v>
      </c>
      <c r="AT796" s="24" t="s">
        <v>3303</v>
      </c>
    </row>
    <row r="797" spans="1:46" x14ac:dyDescent="0.5">
      <c r="A797" s="24">
        <v>871</v>
      </c>
      <c r="B797" s="24"/>
      <c r="C797" s="24" t="s">
        <v>77</v>
      </c>
      <c r="D797" s="24" t="s">
        <v>3304</v>
      </c>
      <c r="E797" s="24" t="s">
        <v>3305</v>
      </c>
      <c r="F797" s="77" t="str">
        <f t="shared" si="145"/>
        <v>SPECTRUM SIGNWRITING LIMITED T/A SPECTRUM SIGNS</v>
      </c>
      <c r="G797" s="24" t="s">
        <v>3306</v>
      </c>
      <c r="H797" s="24" t="s">
        <v>3282</v>
      </c>
      <c r="I797" s="24" t="s">
        <v>1504</v>
      </c>
      <c r="J797" s="24" t="s">
        <v>2962</v>
      </c>
      <c r="K797" s="24" t="s">
        <v>3283</v>
      </c>
      <c r="L797" s="25">
        <v>44041</v>
      </c>
      <c r="M797" s="25">
        <v>44406</v>
      </c>
      <c r="N797" s="81">
        <f t="shared" si="152"/>
        <v>44406</v>
      </c>
      <c r="O797" s="77" t="str">
        <f t="shared" ca="1" si="153"/>
        <v>Expired</v>
      </c>
      <c r="P797" s="77" t="str" cm="1">
        <f t="array" aca="1" ref="P797" ca="1">_xlfn.IFS((N797-TODAY())&gt;=547,"06 Expires over 18 months",(N797-TODAY())&gt;=365,"05 Expires in 18 months",(N797-TODAY())&gt;=183,"04 Expires in 12 months",(N797-TODAY())&gt;=92,"03 Expires in 6 months",(N797-TODAY())&gt;=31,"02 Expires in 3 months",(N797-TODAY())&gt;=0,"01 Expires in 30 days",(N797-TODAY())&gt;=-31,"01 Expired last 30 days",(N797-TODAY())&gt;=-92,"02 Expired last 3 months",(N797-TODAY())&gt;=-183,"03 Expired last 6 months",(N797-TODAY())&gt;=-365,"04 Expired last 12 months",(N797-TODAY())&gt;=-547,"05 Expired last 18 months",TRUE,"06 Expired over 18 months")</f>
        <v>06 Expired over 18 months</v>
      </c>
      <c r="Q797" s="65">
        <v>80000</v>
      </c>
      <c r="R797" s="84">
        <f t="shared" si="151"/>
        <v>80000</v>
      </c>
      <c r="S797" s="77" t="str" cm="1">
        <f t="array" ref="S797">_xlfn.IFS(R797&gt;5000000,"Gold",R797&gt;=500000,"Silver",R797&gt;30000,"Bronze",TRUE,"Transactional")</f>
        <v>Bronze</v>
      </c>
      <c r="T797" s="24" t="s">
        <v>54</v>
      </c>
      <c r="U797" s="101" t="s">
        <v>393</v>
      </c>
      <c r="V797" s="101" t="s">
        <v>394</v>
      </c>
      <c r="W797" s="77" t="str">
        <f t="shared" si="149"/>
        <v>No</v>
      </c>
      <c r="X797" s="77" t="str">
        <f>IFERROR(_xlfn.XLOOKUP(J797&amp;"||"&amp;K797,'Mapping Ref.'!$J$2:$J$538,'Mapping Ref.'!$K$2:$K$538),"")</f>
        <v>Construction &amp; Estates</v>
      </c>
      <c r="Y797" s="77" t="str" cm="1">
        <f t="array" ref="Y797">_xlfn.IFS(R797&gt;2000000,"For Publication",R797&gt;100000,"PID",R797&gt;30000,"RFQ",TRUE,"Transactional")</f>
        <v>RFQ</v>
      </c>
      <c r="Z797" s="24" t="s">
        <v>101</v>
      </c>
      <c r="AA797" s="32">
        <v>12</v>
      </c>
      <c r="AB797" s="24">
        <v>0</v>
      </c>
      <c r="AC797" s="25">
        <v>44041</v>
      </c>
      <c r="AD797" s="24" t="s">
        <v>58</v>
      </c>
      <c r="AE797" s="24"/>
      <c r="AF797" s="24"/>
      <c r="AG797" s="24"/>
      <c r="AH797" s="24" t="s">
        <v>59</v>
      </c>
      <c r="AI797" s="24"/>
      <c r="AJ797" s="24" t="s">
        <v>60</v>
      </c>
      <c r="AK797" s="24"/>
      <c r="AL797" s="24"/>
      <c r="AM797" s="24"/>
      <c r="AN797" s="24"/>
      <c r="AO797" s="24">
        <v>0</v>
      </c>
      <c r="AP797" s="24" t="s">
        <v>60</v>
      </c>
      <c r="AQ797" s="24"/>
      <c r="AR797" s="24"/>
      <c r="AS797" s="89">
        <f t="shared" si="154"/>
        <v>12</v>
      </c>
      <c r="AT797" s="24" t="s">
        <v>3304</v>
      </c>
    </row>
    <row r="798" spans="1:46" x14ac:dyDescent="0.5">
      <c r="A798" s="24">
        <v>872</v>
      </c>
      <c r="B798" s="24"/>
      <c r="C798" s="24"/>
      <c r="D798" s="24" t="s">
        <v>3307</v>
      </c>
      <c r="E798" s="24" t="s">
        <v>3308</v>
      </c>
      <c r="F798" s="77" t="str">
        <f t="shared" si="145"/>
        <v>UK CONTAINER MAINTENANCE LTD</v>
      </c>
      <c r="G798" s="24" t="s">
        <v>3309</v>
      </c>
      <c r="H798" s="24" t="s">
        <v>1504</v>
      </c>
      <c r="I798" s="24" t="s">
        <v>1504</v>
      </c>
      <c r="J798" s="24" t="s">
        <v>107</v>
      </c>
      <c r="K798" s="24" t="s">
        <v>137</v>
      </c>
      <c r="L798" s="25">
        <v>44041</v>
      </c>
      <c r="M798" s="25">
        <v>45138</v>
      </c>
      <c r="N798" s="81">
        <f t="shared" si="152"/>
        <v>45138</v>
      </c>
      <c r="O798" s="77" t="str">
        <f t="shared" ca="1" si="153"/>
        <v>Expired</v>
      </c>
      <c r="P798" s="77" t="str" cm="1">
        <f t="array" aca="1" ref="P798" ca="1">_xlfn.IFS((N798-TODAY())&gt;=547,"06 Expires over 18 months",(N798-TODAY())&gt;=365,"05 Expires in 18 months",(N798-TODAY())&gt;=183,"04 Expires in 12 months",(N798-TODAY())&gt;=92,"03 Expires in 6 months",(N798-TODAY())&gt;=31,"02 Expires in 3 months",(N798-TODAY())&gt;=0,"01 Expires in 30 days",(N798-TODAY())&gt;=-31,"01 Expired last 30 days",(N798-TODAY())&gt;=-92,"02 Expired last 3 months",(N798-TODAY())&gt;=-183,"03 Expired last 6 months",(N798-TODAY())&gt;=-365,"04 Expired last 12 months",(N798-TODAY())&gt;=-547,"05 Expired last 18 months",TRUE,"06 Expired over 18 months")</f>
        <v>06 Expired over 18 months</v>
      </c>
      <c r="Q798" s="65">
        <v>120000</v>
      </c>
      <c r="R798" s="84">
        <f t="shared" si="151"/>
        <v>360000</v>
      </c>
      <c r="S798" s="77" t="str" cm="1">
        <f t="array" ref="S798">_xlfn.IFS(R798&gt;5000000,"Gold",R798&gt;=500000,"Silver",R798&gt;30000,"Bronze",TRUE,"Transactional")</f>
        <v>Bronze</v>
      </c>
      <c r="T798" s="24" t="s">
        <v>122</v>
      </c>
      <c r="U798" s="101" t="s">
        <v>131</v>
      </c>
      <c r="V798" s="101" t="s">
        <v>132</v>
      </c>
      <c r="W798" s="77" t="str">
        <f t="shared" si="149"/>
        <v>No</v>
      </c>
      <c r="X798" s="77" t="str">
        <f>IFERROR(_xlfn.XLOOKUP(J798&amp;"||"&amp;K798,'Mapping Ref.'!$J$2:$J$538,'Mapping Ref.'!$K$2:$K$538),"")</f>
        <v>Construction &amp; Estates</v>
      </c>
      <c r="Y798" s="77" t="str" cm="1">
        <f t="array" ref="Y798">_xlfn.IFS(R798&gt;2000000,"For Publication",R798&gt;100000,"PID",R798&gt;30000,"RFQ",TRUE,"Transactional")</f>
        <v>PID</v>
      </c>
      <c r="Z798" s="24" t="s">
        <v>86</v>
      </c>
      <c r="AA798" s="32">
        <v>36</v>
      </c>
      <c r="AB798" s="24">
        <v>0</v>
      </c>
      <c r="AC798" s="25">
        <v>44041</v>
      </c>
      <c r="AD798" s="24" t="s">
        <v>58</v>
      </c>
      <c r="AE798" s="24"/>
      <c r="AF798" s="24"/>
      <c r="AG798" s="24"/>
      <c r="AH798" s="24" t="s">
        <v>60</v>
      </c>
      <c r="AI798" s="24"/>
      <c r="AJ798" s="24" t="s">
        <v>60</v>
      </c>
      <c r="AK798" s="24"/>
      <c r="AL798" s="24"/>
      <c r="AM798" s="24"/>
      <c r="AN798" s="24"/>
      <c r="AO798" s="24">
        <v>0</v>
      </c>
      <c r="AP798" s="24" t="s">
        <v>60</v>
      </c>
      <c r="AQ798" s="24"/>
      <c r="AR798" s="24"/>
      <c r="AS798" s="89">
        <f t="shared" si="154"/>
        <v>36</v>
      </c>
      <c r="AT798" s="24" t="s">
        <v>3307</v>
      </c>
    </row>
    <row r="799" spans="1:46" x14ac:dyDescent="0.5">
      <c r="A799" s="24">
        <v>873</v>
      </c>
      <c r="B799" s="24" t="s">
        <v>506</v>
      </c>
      <c r="C799" s="24"/>
      <c r="D799" s="24" t="s">
        <v>2044</v>
      </c>
      <c r="E799" s="24" t="s">
        <v>3310</v>
      </c>
      <c r="F799" s="77" t="str">
        <f t="shared" si="145"/>
        <v>FG MILEHAM (BUILDING CONTRACTORS) LTD - IN LIQUIDATION</v>
      </c>
      <c r="G799" s="24" t="s">
        <v>3311</v>
      </c>
      <c r="H799" s="24" t="s">
        <v>2047</v>
      </c>
      <c r="I799" s="24" t="s">
        <v>2047</v>
      </c>
      <c r="J799" s="24" t="s">
        <v>107</v>
      </c>
      <c r="K799" s="24" t="s">
        <v>2048</v>
      </c>
      <c r="L799" s="25">
        <v>44046</v>
      </c>
      <c r="M799" s="25">
        <v>46237</v>
      </c>
      <c r="N799" s="81">
        <f t="shared" si="152"/>
        <v>46602</v>
      </c>
      <c r="O799" s="77" t="str">
        <f t="shared" ca="1" si="153"/>
        <v>Live</v>
      </c>
      <c r="P799" s="77" t="str" cm="1">
        <f t="array" aca="1" ref="P799" ca="1">_xlfn.IFS((N799-TODAY())&gt;=547,"06 Expires over 18 months",(N799-TODAY())&gt;=365,"05 Expires in 18 months",(N799-TODAY())&gt;=183,"04 Expires in 12 months",(N799-TODAY())&gt;=92,"03 Expires in 6 months",(N799-TODAY())&gt;=31,"02 Expires in 3 months",(N799-TODAY())&gt;=0,"01 Expires in 30 days",(N799-TODAY())&gt;=-31,"01 Expired last 30 days",(N799-TODAY())&gt;=-92,"02 Expired last 3 months",(N799-TODAY())&gt;=-183,"03 Expired last 6 months",(N799-TODAY())&gt;=-365,"04 Expired last 12 months",(N799-TODAY())&gt;=-547,"05 Expired last 18 months",TRUE,"06 Expired over 18 months")</f>
        <v>04 Expires in 12 months</v>
      </c>
      <c r="Q799" s="65">
        <v>30000</v>
      </c>
      <c r="R799" s="84">
        <f t="shared" si="151"/>
        <v>210000</v>
      </c>
      <c r="S799" s="77" t="str" cm="1">
        <f t="array" ref="S799">_xlfn.IFS(R799&gt;5000000,"Gold",R799&gt;=500000,"Silver",R799&gt;30000,"Bronze",TRUE,"Transactional")</f>
        <v>Bronze</v>
      </c>
      <c r="T799" s="24" t="s">
        <v>54</v>
      </c>
      <c r="U799" s="101" t="s">
        <v>99</v>
      </c>
      <c r="V799" s="101" t="s">
        <v>1184</v>
      </c>
      <c r="W799" s="77" t="str">
        <f t="shared" si="149"/>
        <v>Yes</v>
      </c>
      <c r="X799" s="77" t="str">
        <f>IFERROR(_xlfn.XLOOKUP(J799&amp;"||"&amp;K799,'Mapping Ref.'!$J$2:$J$538,'Mapping Ref.'!$K$2:$K$538),"")</f>
        <v>Construction &amp; Estates</v>
      </c>
      <c r="Y799" s="77" t="str" cm="1">
        <f t="array" ref="Y799">_xlfn.IFS(R799&gt;2000000,"For Publication",R799&gt;100000,"PID",R799&gt;30000,"RFQ",TRUE,"Transactional")</f>
        <v>PID</v>
      </c>
      <c r="Z799" s="24" t="s">
        <v>57</v>
      </c>
      <c r="AA799" s="32">
        <v>12</v>
      </c>
      <c r="AB799" s="24">
        <v>12</v>
      </c>
      <c r="AC799" s="25">
        <v>44041</v>
      </c>
      <c r="AD799" s="24" t="s">
        <v>58</v>
      </c>
      <c r="AE799" s="24"/>
      <c r="AF799" s="24"/>
      <c r="AG799" s="24"/>
      <c r="AH799" s="24" t="s">
        <v>59</v>
      </c>
      <c r="AI799" s="24"/>
      <c r="AJ799" s="24" t="s">
        <v>60</v>
      </c>
      <c r="AK799" s="24"/>
      <c r="AL799" s="24"/>
      <c r="AM799" s="24"/>
      <c r="AN799" s="24"/>
      <c r="AO799" s="24">
        <v>0</v>
      </c>
      <c r="AP799" s="24" t="s">
        <v>60</v>
      </c>
      <c r="AQ799" s="24"/>
      <c r="AR799" s="24"/>
      <c r="AS799" s="89">
        <f t="shared" si="154"/>
        <v>84</v>
      </c>
      <c r="AT799" s="24" t="s">
        <v>3312</v>
      </c>
    </row>
    <row r="800" spans="1:46" x14ac:dyDescent="0.5">
      <c r="A800" s="24">
        <v>874</v>
      </c>
      <c r="B800" s="24" t="s">
        <v>340</v>
      </c>
      <c r="C800" s="24"/>
      <c r="D800" s="24" t="s">
        <v>3313</v>
      </c>
      <c r="E800" s="24" t="s">
        <v>3314</v>
      </c>
      <c r="F800" s="77" t="str">
        <f t="shared" si="145"/>
        <v>Capita Ess Limited</v>
      </c>
      <c r="G800" s="24" t="s">
        <v>3315</v>
      </c>
      <c r="H800" s="24" t="s">
        <v>1734</v>
      </c>
      <c r="I800" s="24" t="s">
        <v>3022</v>
      </c>
      <c r="J800" s="24" t="s">
        <v>97</v>
      </c>
      <c r="K800" s="24" t="s">
        <v>3316</v>
      </c>
      <c r="L800" s="25">
        <v>44044</v>
      </c>
      <c r="M800" s="25"/>
      <c r="N800" s="81"/>
      <c r="O800" s="77" t="s">
        <v>712</v>
      </c>
      <c r="P800" s="77"/>
      <c r="Q800" s="104"/>
      <c r="R800" s="84">
        <v>0</v>
      </c>
      <c r="S800" s="77" t="str" cm="1">
        <f t="array" ref="S800">_xlfn.IFS(R800&gt;5000000,"Gold",R800&gt;=500000,"Silver",R800&gt;30000,"Bronze",TRUE,"Transactional")</f>
        <v>Transactional</v>
      </c>
      <c r="T800" s="24" t="s">
        <v>54</v>
      </c>
      <c r="U800" s="101" t="s">
        <v>109</v>
      </c>
      <c r="V800" s="101" t="s">
        <v>1011</v>
      </c>
      <c r="W800" s="77" t="str">
        <f t="shared" si="149"/>
        <v>Yes</v>
      </c>
      <c r="X800" s="77" t="str">
        <f>IFERROR(_xlfn.XLOOKUP(J800&amp;"||"&amp;K800,'Mapping Ref.'!$J$2:$J$538,'Mapping Ref.'!$K$2:$K$538),"")</f>
        <v>Corporate</v>
      </c>
      <c r="Y800" s="77" t="str" cm="1">
        <f t="array" ref="Y800">_xlfn.IFS(R800&gt;2000000,"For Publication",R800&gt;100000,"PID",R800&gt;30000,"RFQ",TRUE,"Transactional")</f>
        <v>Transactional</v>
      </c>
      <c r="Z800" s="24" t="s">
        <v>71</v>
      </c>
      <c r="AA800" s="32">
        <v>12</v>
      </c>
      <c r="AB800" s="24">
        <v>12</v>
      </c>
      <c r="AC800" s="25">
        <v>44047</v>
      </c>
      <c r="AD800" s="24" t="s">
        <v>150</v>
      </c>
      <c r="AE800" s="24"/>
      <c r="AF800" s="24"/>
      <c r="AG800" s="24"/>
      <c r="AH800" s="24" t="s">
        <v>59</v>
      </c>
      <c r="AI800" s="24"/>
      <c r="AJ800" s="24" t="s">
        <v>60</v>
      </c>
      <c r="AK800" s="24"/>
      <c r="AL800" s="24"/>
      <c r="AM800" s="24"/>
      <c r="AN800" s="24"/>
      <c r="AO800" s="24">
        <v>0</v>
      </c>
      <c r="AP800" s="24" t="s">
        <v>59</v>
      </c>
      <c r="AQ800" s="24"/>
      <c r="AR800" s="24"/>
      <c r="AS800" s="89">
        <v>0</v>
      </c>
      <c r="AT800" s="24"/>
    </row>
    <row r="801" spans="1:46" x14ac:dyDescent="0.5">
      <c r="A801" s="24">
        <v>875</v>
      </c>
      <c r="B801" s="24"/>
      <c r="C801" s="24"/>
      <c r="D801" s="24" t="s">
        <v>3317</v>
      </c>
      <c r="E801" s="24" t="s">
        <v>3318</v>
      </c>
      <c r="F801" s="77" t="str">
        <f t="shared" si="145"/>
        <v>MR ANDREW R HULME</v>
      </c>
      <c r="G801" s="24" t="s">
        <v>3319</v>
      </c>
      <c r="H801" s="24" t="s">
        <v>1156</v>
      </c>
      <c r="I801" s="24" t="s">
        <v>1156</v>
      </c>
      <c r="J801" s="24" t="s">
        <v>190</v>
      </c>
      <c r="K801" s="24" t="s">
        <v>1157</v>
      </c>
      <c r="L801" s="25">
        <v>44047</v>
      </c>
      <c r="M801" s="25">
        <v>44380</v>
      </c>
      <c r="N801" s="81">
        <f t="shared" ref="N801:N807" si="155">EDATE(M801,AB801)</f>
        <v>44745</v>
      </c>
      <c r="O801" s="77" t="str">
        <f t="shared" ref="O801:O807" ca="1" si="156">IF(N801&lt;TODAY(),"Expired","Live")</f>
        <v>Expired</v>
      </c>
      <c r="P801" s="77" t="str" cm="1">
        <f t="array" aca="1" ref="P801" ca="1">_xlfn.IFS((N801-TODAY())&gt;=547,"06 Expires over 18 months",(N801-TODAY())&gt;=365,"05 Expires in 18 months",(N801-TODAY())&gt;=183,"04 Expires in 12 months",(N801-TODAY())&gt;=92,"03 Expires in 6 months",(N801-TODAY())&gt;=31,"02 Expires in 3 months",(N801-TODAY())&gt;=0,"01 Expires in 30 days",(N801-TODAY())&gt;=-31,"01 Expired last 30 days",(N801-TODAY())&gt;=-92,"02 Expired last 3 months",(N801-TODAY())&gt;=-183,"03 Expired last 6 months",(N801-TODAY())&gt;=-365,"04 Expired last 12 months",(N801-TODAY())&gt;=-547,"05 Expired last 18 months",TRUE,"06 Expired over 18 months")</f>
        <v>06 Expired over 18 months</v>
      </c>
      <c r="Q801" s="65">
        <v>2500</v>
      </c>
      <c r="R801" s="84">
        <f t="shared" ref="R801:R807" si="157">MAX(Q801,Q801*N(AS801)/12)</f>
        <v>4583.333333333333</v>
      </c>
      <c r="S801" s="77" t="str" cm="1">
        <f t="array" ref="S801">_xlfn.IFS(R801&gt;5000000,"Gold",R801&gt;=500000,"Silver",R801&gt;30000,"Bronze",TRUE,"Transactional")</f>
        <v>Transactional</v>
      </c>
      <c r="T801" s="24" t="s">
        <v>54</v>
      </c>
      <c r="U801" s="101" t="s">
        <v>84</v>
      </c>
      <c r="V801" s="101" t="s">
        <v>204</v>
      </c>
      <c r="W801" s="77" t="str">
        <f t="shared" si="149"/>
        <v>Yes</v>
      </c>
      <c r="X801" s="77" t="str">
        <f>IFERROR(_xlfn.XLOOKUP(J801&amp;"||"&amp;K801,'Mapping Ref.'!$J$2:$J$538,'Mapping Ref.'!$K$2:$K$538),"")</f>
        <v>Childrens &amp; Adults</v>
      </c>
      <c r="Y801" s="77" t="str" cm="1">
        <f t="array" ref="Y801">_xlfn.IFS(R801&gt;2000000,"For Publication",R801&gt;100000,"PID",R801&gt;30000,"RFQ",TRUE,"Transactional")</f>
        <v>Transactional</v>
      </c>
      <c r="Z801" s="24" t="s">
        <v>101</v>
      </c>
      <c r="AA801" s="32">
        <v>12</v>
      </c>
      <c r="AB801" s="24">
        <v>12</v>
      </c>
      <c r="AC801" s="25">
        <v>44047</v>
      </c>
      <c r="AD801" s="24" t="s">
        <v>58</v>
      </c>
      <c r="AE801" s="24"/>
      <c r="AF801" s="24"/>
      <c r="AG801" s="24"/>
      <c r="AH801" s="24" t="s">
        <v>60</v>
      </c>
      <c r="AI801" s="24"/>
      <c r="AJ801" s="24" t="s">
        <v>60</v>
      </c>
      <c r="AK801" s="24"/>
      <c r="AL801" s="24"/>
      <c r="AM801" s="24"/>
      <c r="AN801" s="24"/>
      <c r="AO801" s="24">
        <v>0</v>
      </c>
      <c r="AP801" s="24" t="s">
        <v>60</v>
      </c>
      <c r="AQ801" s="24"/>
      <c r="AR801" s="24"/>
      <c r="AS801" s="89">
        <f t="shared" ref="AS801:AS807" si="158">DATEDIF(L801,N801,"m")</f>
        <v>22</v>
      </c>
      <c r="AT801" s="24" t="s">
        <v>3320</v>
      </c>
    </row>
    <row r="802" spans="1:46" x14ac:dyDescent="0.5">
      <c r="A802" s="24">
        <v>876</v>
      </c>
      <c r="B802" s="24" t="s">
        <v>340</v>
      </c>
      <c r="C802" s="24" t="s">
        <v>77</v>
      </c>
      <c r="D802" s="24" t="s">
        <v>3321</v>
      </c>
      <c r="E802" s="24" t="s">
        <v>3322</v>
      </c>
      <c r="F802" s="77" t="str">
        <f t="shared" si="145"/>
        <v>GOODMAN MASSON LIMITED</v>
      </c>
      <c r="G802" s="24" t="s">
        <v>3323</v>
      </c>
      <c r="H802" s="24" t="s">
        <v>3324</v>
      </c>
      <c r="I802" s="24" t="s">
        <v>2453</v>
      </c>
      <c r="J802" s="24" t="s">
        <v>107</v>
      </c>
      <c r="K802" s="24" t="s">
        <v>337</v>
      </c>
      <c r="L802" s="25">
        <v>44054</v>
      </c>
      <c r="M802" s="25">
        <v>44418</v>
      </c>
      <c r="N802" s="81">
        <f t="shared" si="155"/>
        <v>44783</v>
      </c>
      <c r="O802" s="77" t="str">
        <f t="shared" ca="1" si="156"/>
        <v>Expired</v>
      </c>
      <c r="P802" s="77" t="str" cm="1">
        <f t="array" aca="1" ref="P802" ca="1">_xlfn.IFS((N802-TODAY())&gt;=547,"06 Expires over 18 months",(N802-TODAY())&gt;=365,"05 Expires in 18 months",(N802-TODAY())&gt;=183,"04 Expires in 12 months",(N802-TODAY())&gt;=92,"03 Expires in 6 months",(N802-TODAY())&gt;=31,"02 Expires in 3 months",(N802-TODAY())&gt;=0,"01 Expires in 30 days",(N802-TODAY())&gt;=-31,"01 Expired last 30 days",(N802-TODAY())&gt;=-92,"02 Expired last 3 months",(N802-TODAY())&gt;=-183,"03 Expired last 6 months",(N802-TODAY())&gt;=-365,"04 Expired last 12 months",(N802-TODAY())&gt;=-547,"05 Expired last 18 months",TRUE,"06 Expired over 18 months")</f>
        <v>06 Expired over 18 months</v>
      </c>
      <c r="Q802" s="65">
        <v>90000</v>
      </c>
      <c r="R802" s="84">
        <f t="shared" si="157"/>
        <v>172500</v>
      </c>
      <c r="S802" s="77" t="str" cm="1">
        <f t="array" ref="S802">_xlfn.IFS(R802&gt;5000000,"Gold",R802&gt;=500000,"Silver",R802&gt;30000,"Bronze",TRUE,"Transactional")</f>
        <v>Bronze</v>
      </c>
      <c r="T802" s="24" t="s">
        <v>54</v>
      </c>
      <c r="U802" s="101" t="s">
        <v>237</v>
      </c>
      <c r="V802" s="101" t="s">
        <v>350</v>
      </c>
      <c r="W802" s="77" t="str">
        <f t="shared" si="149"/>
        <v>Yes</v>
      </c>
      <c r="X802" s="77" t="str">
        <f>IFERROR(_xlfn.XLOOKUP(J802&amp;"||"&amp;K802,'Mapping Ref.'!$J$2:$J$538,'Mapping Ref.'!$K$2:$K$538),"")</f>
        <v>Construction &amp; Estates</v>
      </c>
      <c r="Y802" s="77" t="str" cm="1">
        <f t="array" ref="Y802">_xlfn.IFS(R802&gt;2000000,"For Publication",R802&gt;100000,"PID",R802&gt;30000,"RFQ",TRUE,"Transactional")</f>
        <v>PID</v>
      </c>
      <c r="Z802" s="24" t="s">
        <v>86</v>
      </c>
      <c r="AA802" s="32">
        <v>12</v>
      </c>
      <c r="AB802" s="24">
        <v>12</v>
      </c>
      <c r="AC802" s="25">
        <v>44047</v>
      </c>
      <c r="AD802" s="24" t="s">
        <v>1066</v>
      </c>
      <c r="AE802" s="24"/>
      <c r="AF802" s="24"/>
      <c r="AG802" s="24"/>
      <c r="AH802" s="24" t="s">
        <v>60</v>
      </c>
      <c r="AI802" s="24"/>
      <c r="AJ802" s="24" t="s">
        <v>60</v>
      </c>
      <c r="AK802" s="24"/>
      <c r="AL802" s="24"/>
      <c r="AM802" s="24"/>
      <c r="AN802" s="24"/>
      <c r="AO802" s="24">
        <v>0</v>
      </c>
      <c r="AP802" s="24" t="s">
        <v>60</v>
      </c>
      <c r="AQ802" s="24"/>
      <c r="AR802" s="24"/>
      <c r="AS802" s="89">
        <f t="shared" si="158"/>
        <v>23</v>
      </c>
      <c r="AT802" s="24" t="s">
        <v>3325</v>
      </c>
    </row>
    <row r="803" spans="1:46" x14ac:dyDescent="0.5">
      <c r="A803" s="24">
        <v>877</v>
      </c>
      <c r="B803" s="24"/>
      <c r="C803" s="24"/>
      <c r="D803" s="24" t="s">
        <v>3326</v>
      </c>
      <c r="E803" s="24" t="s">
        <v>3327</v>
      </c>
      <c r="F803" s="77" t="str">
        <f t="shared" si="145"/>
        <v>HELEN REDDING EDUCATION CONSULTANCY LTD T/A HELEN REDDING EDUCATION</v>
      </c>
      <c r="G803" s="24" t="s">
        <v>3326</v>
      </c>
      <c r="H803" s="24" t="s">
        <v>3328</v>
      </c>
      <c r="I803" s="24" t="s">
        <v>3328</v>
      </c>
      <c r="J803" s="24" t="s">
        <v>190</v>
      </c>
      <c r="K803" s="24" t="s">
        <v>467</v>
      </c>
      <c r="L803" s="25">
        <v>43983</v>
      </c>
      <c r="M803" s="25">
        <v>44712</v>
      </c>
      <c r="N803" s="81">
        <f t="shared" si="155"/>
        <v>45077</v>
      </c>
      <c r="O803" s="77" t="str">
        <f t="shared" ca="1" si="156"/>
        <v>Expired</v>
      </c>
      <c r="P803" s="77" t="str" cm="1">
        <f t="array" aca="1" ref="P803" ca="1">_xlfn.IFS((N803-TODAY())&gt;=547,"06 Expires over 18 months",(N803-TODAY())&gt;=365,"05 Expires in 18 months",(N803-TODAY())&gt;=183,"04 Expires in 12 months",(N803-TODAY())&gt;=92,"03 Expires in 6 months",(N803-TODAY())&gt;=31,"02 Expires in 3 months",(N803-TODAY())&gt;=0,"01 Expires in 30 days",(N803-TODAY())&gt;=-31,"01 Expired last 30 days",(N803-TODAY())&gt;=-92,"02 Expired last 3 months",(N803-TODAY())&gt;=-183,"03 Expired last 6 months",(N803-TODAY())&gt;=-365,"04 Expired last 12 months",(N803-TODAY())&gt;=-547,"05 Expired last 18 months",TRUE,"06 Expired over 18 months")</f>
        <v>06 Expired over 18 months</v>
      </c>
      <c r="Q803" s="65">
        <v>20000</v>
      </c>
      <c r="R803" s="84">
        <f t="shared" si="157"/>
        <v>58333.333333333336</v>
      </c>
      <c r="S803" s="77" t="str" cm="1">
        <f t="array" ref="S803">_xlfn.IFS(R803&gt;5000000,"Gold",R803&gt;=500000,"Silver",R803&gt;30000,"Bronze",TRUE,"Transactional")</f>
        <v>Bronze</v>
      </c>
      <c r="T803" s="24" t="s">
        <v>54</v>
      </c>
      <c r="U803" s="101" t="s">
        <v>109</v>
      </c>
      <c r="V803" s="101" t="s">
        <v>1011</v>
      </c>
      <c r="W803" s="77" t="str">
        <f t="shared" si="149"/>
        <v>Yes</v>
      </c>
      <c r="X803" s="77" t="str">
        <f>IFERROR(_xlfn.XLOOKUP(J803&amp;"||"&amp;K803,'Mapping Ref.'!$J$2:$J$538,'Mapping Ref.'!$K$2:$K$538),"")</f>
        <v>Childrens &amp; Adults</v>
      </c>
      <c r="Y803" s="77" t="str" cm="1">
        <f t="array" ref="Y803">_xlfn.IFS(R803&gt;2000000,"For Publication",R803&gt;100000,"PID",R803&gt;30000,"RFQ",TRUE,"Transactional")</f>
        <v>RFQ</v>
      </c>
      <c r="Z803" s="24" t="s">
        <v>101</v>
      </c>
      <c r="AA803" s="32">
        <v>12</v>
      </c>
      <c r="AB803" s="24">
        <v>12</v>
      </c>
      <c r="AC803" s="25">
        <v>44047</v>
      </c>
      <c r="AD803" s="24" t="s">
        <v>58</v>
      </c>
      <c r="AE803" s="24"/>
      <c r="AF803" s="24"/>
      <c r="AG803" s="24"/>
      <c r="AH803" s="24" t="s">
        <v>59</v>
      </c>
      <c r="AI803" s="24"/>
      <c r="AJ803" s="24" t="s">
        <v>59</v>
      </c>
      <c r="AK803" s="24"/>
      <c r="AL803" s="24"/>
      <c r="AM803" s="24"/>
      <c r="AN803" s="24"/>
      <c r="AO803" s="24">
        <v>0</v>
      </c>
      <c r="AP803" s="24" t="s">
        <v>60</v>
      </c>
      <c r="AQ803" s="24"/>
      <c r="AR803" s="24"/>
      <c r="AS803" s="89">
        <f t="shared" si="158"/>
        <v>35</v>
      </c>
      <c r="AT803" s="24" t="s">
        <v>3329</v>
      </c>
    </row>
    <row r="804" spans="1:46" x14ac:dyDescent="0.5">
      <c r="A804" s="24">
        <v>878</v>
      </c>
      <c r="B804" s="24"/>
      <c r="C804" s="24"/>
      <c r="D804" s="24" t="s">
        <v>3330</v>
      </c>
      <c r="E804" s="24" t="s">
        <v>2182</v>
      </c>
      <c r="F804" s="77" t="str">
        <f t="shared" si="145"/>
        <v>Chris Osgerby</v>
      </c>
      <c r="G804" s="24" t="s">
        <v>3330</v>
      </c>
      <c r="H804" s="24" t="s">
        <v>1041</v>
      </c>
      <c r="I804" s="24" t="s">
        <v>1041</v>
      </c>
      <c r="J804" s="24" t="s">
        <v>190</v>
      </c>
      <c r="K804" s="24" t="s">
        <v>2234</v>
      </c>
      <c r="L804" s="25">
        <v>44047</v>
      </c>
      <c r="M804" s="25">
        <v>44412</v>
      </c>
      <c r="N804" s="81">
        <f t="shared" si="155"/>
        <v>44412</v>
      </c>
      <c r="O804" s="77" t="str">
        <f t="shared" ca="1" si="156"/>
        <v>Expired</v>
      </c>
      <c r="P804" s="77" t="str" cm="1">
        <f t="array" aca="1" ref="P804" ca="1">_xlfn.IFS((N804-TODAY())&gt;=547,"06 Expires over 18 months",(N804-TODAY())&gt;=365,"05 Expires in 18 months",(N804-TODAY())&gt;=183,"04 Expires in 12 months",(N804-TODAY())&gt;=92,"03 Expires in 6 months",(N804-TODAY())&gt;=31,"02 Expires in 3 months",(N804-TODAY())&gt;=0,"01 Expires in 30 days",(N804-TODAY())&gt;=-31,"01 Expired last 30 days",(N804-TODAY())&gt;=-92,"02 Expired last 3 months",(N804-TODAY())&gt;=-183,"03 Expired last 6 months",(N804-TODAY())&gt;=-365,"04 Expired last 12 months",(N804-TODAY())&gt;=-547,"05 Expired last 18 months",TRUE,"06 Expired over 18 months")</f>
        <v>06 Expired over 18 months</v>
      </c>
      <c r="Q804" s="65">
        <v>2700</v>
      </c>
      <c r="R804" s="84">
        <f t="shared" si="157"/>
        <v>2700</v>
      </c>
      <c r="S804" s="77" t="str" cm="1">
        <f t="array" ref="S804">_xlfn.IFS(R804&gt;5000000,"Gold",R804&gt;=500000,"Silver",R804&gt;30000,"Bronze",TRUE,"Transactional")</f>
        <v>Transactional</v>
      </c>
      <c r="T804" s="24" t="s">
        <v>54</v>
      </c>
      <c r="U804" s="101" t="s">
        <v>84</v>
      </c>
      <c r="V804" s="101" t="s">
        <v>204</v>
      </c>
      <c r="W804" s="77" t="str">
        <f t="shared" si="149"/>
        <v>No</v>
      </c>
      <c r="X804" s="77" t="str">
        <f>IFERROR(_xlfn.XLOOKUP(J804&amp;"||"&amp;K804,'Mapping Ref.'!$J$2:$J$538,'Mapping Ref.'!$K$2:$K$538),"")</f>
        <v>Childrens &amp; Adults</v>
      </c>
      <c r="Y804" s="77" t="str" cm="1">
        <f t="array" ref="Y804">_xlfn.IFS(R804&gt;2000000,"For Publication",R804&gt;100000,"PID",R804&gt;30000,"RFQ",TRUE,"Transactional")</f>
        <v>Transactional</v>
      </c>
      <c r="Z804" s="24" t="s">
        <v>86</v>
      </c>
      <c r="AA804" s="32">
        <v>12</v>
      </c>
      <c r="AB804" s="24">
        <v>0</v>
      </c>
      <c r="AC804" s="25">
        <v>44047</v>
      </c>
      <c r="AD804" s="24" t="s">
        <v>58</v>
      </c>
      <c r="AE804" s="24"/>
      <c r="AF804" s="24"/>
      <c r="AG804" s="24"/>
      <c r="AH804" s="24" t="s">
        <v>59</v>
      </c>
      <c r="AI804" s="24"/>
      <c r="AJ804" s="24" t="s">
        <v>60</v>
      </c>
      <c r="AK804" s="24"/>
      <c r="AL804" s="24"/>
      <c r="AM804" s="24"/>
      <c r="AN804" s="24"/>
      <c r="AO804" s="24">
        <v>0</v>
      </c>
      <c r="AP804" s="24" t="s">
        <v>60</v>
      </c>
      <c r="AQ804" s="24"/>
      <c r="AR804" s="24"/>
      <c r="AS804" s="89">
        <f t="shared" si="158"/>
        <v>12</v>
      </c>
      <c r="AT804" s="24" t="s">
        <v>3331</v>
      </c>
    </row>
    <row r="805" spans="1:46" x14ac:dyDescent="0.5">
      <c r="A805" s="24">
        <v>879</v>
      </c>
      <c r="B805" s="24"/>
      <c r="C805" s="24"/>
      <c r="D805" s="24" t="s">
        <v>3332</v>
      </c>
      <c r="E805" s="24" t="s">
        <v>3333</v>
      </c>
      <c r="F805" s="77" t="str">
        <f t="shared" si="145"/>
        <v>ARMFIELD CONSTRUCTION LIMITED</v>
      </c>
      <c r="G805" s="24" t="s">
        <v>3334</v>
      </c>
      <c r="H805" s="24" t="s">
        <v>963</v>
      </c>
      <c r="I805" s="24" t="s">
        <v>1128</v>
      </c>
      <c r="J805" s="24" t="s">
        <v>190</v>
      </c>
      <c r="K805" s="24" t="s">
        <v>3201</v>
      </c>
      <c r="L805" s="25">
        <v>44048</v>
      </c>
      <c r="M805" s="25">
        <v>44778</v>
      </c>
      <c r="N805" s="81">
        <f t="shared" si="155"/>
        <v>45143</v>
      </c>
      <c r="O805" s="77" t="str">
        <f t="shared" ca="1" si="156"/>
        <v>Expired</v>
      </c>
      <c r="P805" s="77" t="str" cm="1">
        <f t="array" aca="1" ref="P805" ca="1">_xlfn.IFS((N805-TODAY())&gt;=547,"06 Expires over 18 months",(N805-TODAY())&gt;=365,"05 Expires in 18 months",(N805-TODAY())&gt;=183,"04 Expires in 12 months",(N805-TODAY())&gt;=92,"03 Expires in 6 months",(N805-TODAY())&gt;=31,"02 Expires in 3 months",(N805-TODAY())&gt;=0,"01 Expires in 30 days",(N805-TODAY())&gt;=-31,"01 Expired last 30 days",(N805-TODAY())&gt;=-92,"02 Expired last 3 months",(N805-TODAY())&gt;=-183,"03 Expired last 6 months",(N805-TODAY())&gt;=-365,"04 Expired last 12 months",(N805-TODAY())&gt;=-547,"05 Expired last 18 months",TRUE,"06 Expired over 18 months")</f>
        <v>06 Expired over 18 months</v>
      </c>
      <c r="Q805" s="65">
        <v>528529</v>
      </c>
      <c r="R805" s="84">
        <f t="shared" si="157"/>
        <v>1585587</v>
      </c>
      <c r="S805" s="77" t="str" cm="1">
        <f t="array" ref="S805">_xlfn.IFS(R805&gt;5000000,"Gold",R805&gt;=500000,"Silver",R805&gt;30000,"Bronze",TRUE,"Transactional")</f>
        <v>Silver</v>
      </c>
      <c r="T805" s="24" t="s">
        <v>122</v>
      </c>
      <c r="U805" s="101" t="s">
        <v>123</v>
      </c>
      <c r="V805" s="101" t="s">
        <v>124</v>
      </c>
      <c r="W805" s="77" t="str">
        <f t="shared" si="149"/>
        <v>Yes</v>
      </c>
      <c r="X805" s="77" t="str">
        <f>IFERROR(_xlfn.XLOOKUP(J805&amp;"||"&amp;K805,'Mapping Ref.'!$J$2:$J$538,'Mapping Ref.'!$K$2:$K$538),"")</f>
        <v>Childrens &amp; Adults</v>
      </c>
      <c r="Y805" s="77" t="str" cm="1">
        <f t="array" ref="Y805">_xlfn.IFS(R805&gt;2000000,"For Publication",R805&gt;100000,"PID",R805&gt;30000,"RFQ",TRUE,"Transactional")</f>
        <v>PID</v>
      </c>
      <c r="Z805" s="24" t="s">
        <v>71</v>
      </c>
      <c r="AA805" s="32">
        <v>12</v>
      </c>
      <c r="AB805" s="24">
        <v>12</v>
      </c>
      <c r="AC805" s="25">
        <v>44048</v>
      </c>
      <c r="AD805" s="24" t="s">
        <v>58</v>
      </c>
      <c r="AE805" s="24"/>
      <c r="AF805" s="24"/>
      <c r="AG805" s="24"/>
      <c r="AH805" s="24" t="s">
        <v>59</v>
      </c>
      <c r="AI805" s="24"/>
      <c r="AJ805" s="24" t="s">
        <v>60</v>
      </c>
      <c r="AK805" s="24"/>
      <c r="AL805" s="24"/>
      <c r="AM805" s="24"/>
      <c r="AN805" s="24"/>
      <c r="AO805" s="24">
        <v>0</v>
      </c>
      <c r="AP805" s="24" t="s">
        <v>60</v>
      </c>
      <c r="AQ805" s="24"/>
      <c r="AR805" s="24"/>
      <c r="AS805" s="89">
        <f t="shared" si="158"/>
        <v>36</v>
      </c>
      <c r="AT805" s="24" t="s">
        <v>3332</v>
      </c>
    </row>
    <row r="806" spans="1:46" x14ac:dyDescent="0.5">
      <c r="A806" s="24">
        <v>880</v>
      </c>
      <c r="B806" s="24"/>
      <c r="C806" s="24"/>
      <c r="D806" s="24" t="s">
        <v>3335</v>
      </c>
      <c r="E806" s="24" t="s">
        <v>3336</v>
      </c>
      <c r="F806" s="77" t="str">
        <f t="shared" si="145"/>
        <v>FRANCIS CONSTRUCTION LTD</v>
      </c>
      <c r="G806" s="24" t="s">
        <v>3337</v>
      </c>
      <c r="H806" s="24" t="s">
        <v>963</v>
      </c>
      <c r="I806" s="24" t="s">
        <v>1128</v>
      </c>
      <c r="J806" s="24" t="s">
        <v>190</v>
      </c>
      <c r="K806" s="24" t="s">
        <v>3201</v>
      </c>
      <c r="L806" s="25">
        <v>44049</v>
      </c>
      <c r="M806" s="25">
        <v>44778</v>
      </c>
      <c r="N806" s="81">
        <f t="shared" si="155"/>
        <v>45143</v>
      </c>
      <c r="O806" s="77" t="str">
        <f t="shared" ca="1" si="156"/>
        <v>Expired</v>
      </c>
      <c r="P806" s="77" t="str" cm="1">
        <f t="array" aca="1" ref="P806" ca="1">_xlfn.IFS((N806-TODAY())&gt;=547,"06 Expires over 18 months",(N806-TODAY())&gt;=365,"05 Expires in 18 months",(N806-TODAY())&gt;=183,"04 Expires in 12 months",(N806-TODAY())&gt;=92,"03 Expires in 6 months",(N806-TODAY())&gt;=31,"02 Expires in 3 months",(N806-TODAY())&gt;=0,"01 Expires in 30 days",(N806-TODAY())&gt;=-31,"01 Expired last 30 days",(N806-TODAY())&gt;=-92,"02 Expired last 3 months",(N806-TODAY())&gt;=-183,"03 Expired last 6 months",(N806-TODAY())&gt;=-365,"04 Expired last 12 months",(N806-TODAY())&gt;=-547,"05 Expired last 18 months",TRUE,"06 Expired over 18 months")</f>
        <v>06 Expired over 18 months</v>
      </c>
      <c r="Q806" s="65">
        <v>1250094.8700000001</v>
      </c>
      <c r="R806" s="84">
        <f t="shared" si="157"/>
        <v>3646110.0375000001</v>
      </c>
      <c r="S806" s="77" t="str" cm="1">
        <f t="array" ref="S806">_xlfn.IFS(R806&gt;5000000,"Gold",R806&gt;=500000,"Silver",R806&gt;30000,"Bronze",TRUE,"Transactional")</f>
        <v>Silver</v>
      </c>
      <c r="T806" s="24" t="s">
        <v>122</v>
      </c>
      <c r="U806" s="101" t="s">
        <v>366</v>
      </c>
      <c r="V806" s="101" t="s">
        <v>770</v>
      </c>
      <c r="W806" s="77" t="str">
        <f t="shared" si="149"/>
        <v>Yes</v>
      </c>
      <c r="X806" s="77" t="str">
        <f>IFERROR(_xlfn.XLOOKUP(J806&amp;"||"&amp;K806,'Mapping Ref.'!$J$2:$J$538,'Mapping Ref.'!$K$2:$K$538),"")</f>
        <v>Childrens &amp; Adults</v>
      </c>
      <c r="Y806" s="77" t="str" cm="1">
        <f t="array" ref="Y806">_xlfn.IFS(R806&gt;2000000,"For Publication",R806&gt;100000,"PID",R806&gt;30000,"RFQ",TRUE,"Transactional")</f>
        <v>For Publication</v>
      </c>
      <c r="Z806" s="24" t="s">
        <v>71</v>
      </c>
      <c r="AA806" s="32">
        <v>12</v>
      </c>
      <c r="AB806" s="24">
        <v>12</v>
      </c>
      <c r="AC806" s="25">
        <v>44049</v>
      </c>
      <c r="AD806" s="24" t="s">
        <v>58</v>
      </c>
      <c r="AE806" s="24"/>
      <c r="AF806" s="24"/>
      <c r="AG806" s="24"/>
      <c r="AH806" s="24" t="s">
        <v>59</v>
      </c>
      <c r="AI806" s="24"/>
      <c r="AJ806" s="24" t="s">
        <v>60</v>
      </c>
      <c r="AK806" s="24"/>
      <c r="AL806" s="24"/>
      <c r="AM806" s="24"/>
      <c r="AN806" s="24"/>
      <c r="AO806" s="24">
        <v>0</v>
      </c>
      <c r="AP806" s="24" t="s">
        <v>60</v>
      </c>
      <c r="AQ806" s="24"/>
      <c r="AR806" s="24"/>
      <c r="AS806" s="89">
        <f t="shared" si="158"/>
        <v>35</v>
      </c>
      <c r="AT806" s="24" t="s">
        <v>3338</v>
      </c>
    </row>
    <row r="807" spans="1:46" x14ac:dyDescent="0.5">
      <c r="A807" s="24">
        <v>881</v>
      </c>
      <c r="B807" s="24"/>
      <c r="C807" s="24" t="s">
        <v>77</v>
      </c>
      <c r="D807" s="24" t="s">
        <v>3339</v>
      </c>
      <c r="E807" s="24" t="s">
        <v>3340</v>
      </c>
      <c r="F807" s="77" t="str">
        <f t="shared" si="145"/>
        <v>Brent Oil Contractors Limited</v>
      </c>
      <c r="G807" s="24" t="s">
        <v>3339</v>
      </c>
      <c r="H807" s="24" t="s">
        <v>3282</v>
      </c>
      <c r="I807" s="24" t="s">
        <v>3341</v>
      </c>
      <c r="J807" s="24" t="s">
        <v>2962</v>
      </c>
      <c r="K807" s="24" t="s">
        <v>3283</v>
      </c>
      <c r="L807" s="25">
        <v>44053</v>
      </c>
      <c r="M807" s="25">
        <v>44783</v>
      </c>
      <c r="N807" s="81">
        <f t="shared" si="155"/>
        <v>44783</v>
      </c>
      <c r="O807" s="77" t="str">
        <f t="shared" ca="1" si="156"/>
        <v>Expired</v>
      </c>
      <c r="P807" s="77" t="str" cm="1">
        <f t="array" aca="1" ref="P807" ca="1">_xlfn.IFS((N807-TODAY())&gt;=547,"06 Expires over 18 months",(N807-TODAY())&gt;=365,"05 Expires in 18 months",(N807-TODAY())&gt;=183,"04 Expires in 12 months",(N807-TODAY())&gt;=92,"03 Expires in 6 months",(N807-TODAY())&gt;=31,"02 Expires in 3 months",(N807-TODAY())&gt;=0,"01 Expires in 30 days",(N807-TODAY())&gt;=-31,"01 Expired last 30 days",(N807-TODAY())&gt;=-92,"02 Expired last 3 months",(N807-TODAY())&gt;=-183,"03 Expired last 6 months",(N807-TODAY())&gt;=-365,"04 Expired last 12 months",(N807-TODAY())&gt;=-547,"05 Expired last 18 months",TRUE,"06 Expired over 18 months")</f>
        <v>06 Expired over 18 months</v>
      </c>
      <c r="Q807" s="65">
        <v>4800</v>
      </c>
      <c r="R807" s="84">
        <f t="shared" si="157"/>
        <v>9600</v>
      </c>
      <c r="S807" s="77" t="str" cm="1">
        <f t="array" ref="S807">_xlfn.IFS(R807&gt;5000000,"Gold",R807&gt;=500000,"Silver",R807&gt;30000,"Bronze",TRUE,"Transactional")</f>
        <v>Transactional</v>
      </c>
      <c r="T807" s="24" t="s">
        <v>54</v>
      </c>
      <c r="U807" s="101" t="s">
        <v>393</v>
      </c>
      <c r="V807" s="101" t="s">
        <v>394</v>
      </c>
      <c r="W807" s="77" t="str">
        <f t="shared" si="149"/>
        <v>No</v>
      </c>
      <c r="X807" s="77" t="str">
        <f>IFERROR(_xlfn.XLOOKUP(J807&amp;"||"&amp;K807,'Mapping Ref.'!$J$2:$J$538,'Mapping Ref.'!$K$2:$K$538),"")</f>
        <v>Construction &amp; Estates</v>
      </c>
      <c r="Y807" s="77" t="str" cm="1">
        <f t="array" ref="Y807">_xlfn.IFS(R807&gt;2000000,"For Publication",R807&gt;100000,"PID",R807&gt;30000,"RFQ",TRUE,"Transactional")</f>
        <v>Transactional</v>
      </c>
      <c r="Z807" s="24" t="s">
        <v>86</v>
      </c>
      <c r="AA807" s="32">
        <v>24</v>
      </c>
      <c r="AB807" s="24">
        <v>0</v>
      </c>
      <c r="AC807" s="25">
        <v>44050</v>
      </c>
      <c r="AD807" s="24" t="s">
        <v>58</v>
      </c>
      <c r="AE807" s="24"/>
      <c r="AF807" s="24"/>
      <c r="AG807" s="24"/>
      <c r="AH807" s="24" t="s">
        <v>59</v>
      </c>
      <c r="AI807" s="24"/>
      <c r="AJ807" s="24" t="s">
        <v>60</v>
      </c>
      <c r="AK807" s="24"/>
      <c r="AL807" s="24"/>
      <c r="AM807" s="24"/>
      <c r="AN807" s="24"/>
      <c r="AO807" s="24">
        <v>0</v>
      </c>
      <c r="AP807" s="24" t="s">
        <v>60</v>
      </c>
      <c r="AQ807" s="24"/>
      <c r="AR807" s="24"/>
      <c r="AS807" s="89">
        <f t="shared" si="158"/>
        <v>24</v>
      </c>
      <c r="AT807" s="24" t="s">
        <v>3339</v>
      </c>
    </row>
    <row r="808" spans="1:46" x14ac:dyDescent="0.5">
      <c r="A808" s="24">
        <v>882</v>
      </c>
      <c r="B808" s="24"/>
      <c r="C808" s="24"/>
      <c r="D808" s="24" t="s">
        <v>3342</v>
      </c>
      <c r="E808" s="24" t="s">
        <v>3343</v>
      </c>
      <c r="F808" s="77" t="str">
        <f t="shared" si="145"/>
        <v>BRADLEY MANN PSYCHOLOGICAL SERVICES LIMITED</v>
      </c>
      <c r="G808" s="24" t="s">
        <v>3344</v>
      </c>
      <c r="H808" s="24" t="s">
        <v>1420</v>
      </c>
      <c r="I808" s="24" t="s">
        <v>1420</v>
      </c>
      <c r="J808" s="24" t="s">
        <v>52</v>
      </c>
      <c r="K808" s="24" t="s">
        <v>822</v>
      </c>
      <c r="L808" s="25">
        <v>44053</v>
      </c>
      <c r="M808" s="25"/>
      <c r="N808" s="81"/>
      <c r="O808" s="77" t="s">
        <v>712</v>
      </c>
      <c r="P808" s="77"/>
      <c r="Q808" s="104"/>
      <c r="R808" s="84">
        <v>0</v>
      </c>
      <c r="S808" s="77" t="str" cm="1">
        <f t="array" ref="S808">_xlfn.IFS(R808&gt;5000000,"Gold",R808&gt;=500000,"Silver",R808&gt;30000,"Bronze",TRUE,"Transactional")</f>
        <v>Transactional</v>
      </c>
      <c r="T808" s="24" t="s">
        <v>54</v>
      </c>
      <c r="U808" s="101" t="s">
        <v>455</v>
      </c>
      <c r="V808" s="101" t="s">
        <v>822</v>
      </c>
      <c r="W808" s="77" t="str">
        <f t="shared" si="149"/>
        <v>Yes</v>
      </c>
      <c r="X808" s="77" t="str">
        <f>IFERROR(_xlfn.XLOOKUP(J808&amp;"||"&amp;K808,'Mapping Ref.'!$J$2:$J$538,'Mapping Ref.'!$K$2:$K$538),"")</f>
        <v>Corporate</v>
      </c>
      <c r="Y808" s="77" t="str" cm="1">
        <f t="array" ref="Y808">_xlfn.IFS(R808&gt;2000000,"For Publication",R808&gt;100000,"PID",R808&gt;30000,"RFQ",TRUE,"Transactional")</f>
        <v>Transactional</v>
      </c>
      <c r="Z808" s="24" t="s">
        <v>57</v>
      </c>
      <c r="AA808" s="32">
        <v>80</v>
      </c>
      <c r="AB808" s="24">
        <v>80</v>
      </c>
      <c r="AC808" s="25">
        <v>44053</v>
      </c>
      <c r="AD808" s="24" t="s">
        <v>102</v>
      </c>
      <c r="AE808" s="24">
        <v>0</v>
      </c>
      <c r="AF808" s="24"/>
      <c r="AG808" s="24"/>
      <c r="AH808" s="24" t="s">
        <v>59</v>
      </c>
      <c r="AI808" s="24"/>
      <c r="AJ808" s="24" t="s">
        <v>60</v>
      </c>
      <c r="AK808" s="24"/>
      <c r="AL808" s="24"/>
      <c r="AM808" s="24"/>
      <c r="AN808" s="24"/>
      <c r="AO808" s="24">
        <v>0</v>
      </c>
      <c r="AP808" s="24" t="s">
        <v>59</v>
      </c>
      <c r="AQ808" s="24"/>
      <c r="AR808" s="24"/>
      <c r="AS808" s="89">
        <v>0</v>
      </c>
      <c r="AT808" s="24" t="s">
        <v>3342</v>
      </c>
    </row>
    <row r="809" spans="1:46" x14ac:dyDescent="0.5">
      <c r="A809" s="24">
        <v>883</v>
      </c>
      <c r="B809" s="24"/>
      <c r="C809" s="24"/>
      <c r="D809" s="24" t="s">
        <v>3345</v>
      </c>
      <c r="E809" s="24" t="s">
        <v>2182</v>
      </c>
      <c r="F809" s="77" t="str">
        <f t="shared" si="145"/>
        <v>MISS SARAH HICKSON T/A PLAY TOGETHER LTD</v>
      </c>
      <c r="G809" s="24" t="s">
        <v>3346</v>
      </c>
      <c r="H809" s="24" t="s">
        <v>1041</v>
      </c>
      <c r="I809" s="24" t="s">
        <v>1041</v>
      </c>
      <c r="J809" s="24" t="s">
        <v>190</v>
      </c>
      <c r="K809" s="24" t="s">
        <v>115</v>
      </c>
      <c r="L809" s="25">
        <v>44055</v>
      </c>
      <c r="M809" s="25">
        <v>44420</v>
      </c>
      <c r="N809" s="81">
        <f t="shared" ref="N809:N830" si="159">EDATE(M809,AB809)</f>
        <v>44420</v>
      </c>
      <c r="O809" s="77" t="str">
        <f t="shared" ref="O809:O830" ca="1" si="160">IF(N809&lt;TODAY(),"Expired","Live")</f>
        <v>Expired</v>
      </c>
      <c r="P809" s="77" t="str" cm="1">
        <f t="array" aca="1" ref="P809" ca="1">_xlfn.IFS((N809-TODAY())&gt;=547,"06 Expires over 18 months",(N809-TODAY())&gt;=365,"05 Expires in 18 months",(N809-TODAY())&gt;=183,"04 Expires in 12 months",(N809-TODAY())&gt;=92,"03 Expires in 6 months",(N809-TODAY())&gt;=31,"02 Expires in 3 months",(N809-TODAY())&gt;=0,"01 Expires in 30 days",(N809-TODAY())&gt;=-31,"01 Expired last 30 days",(N809-TODAY())&gt;=-92,"02 Expired last 3 months",(N809-TODAY())&gt;=-183,"03 Expired last 6 months",(N809-TODAY())&gt;=-365,"04 Expired last 12 months",(N809-TODAY())&gt;=-547,"05 Expired last 18 months",TRUE,"06 Expired over 18 months")</f>
        <v>06 Expired over 18 months</v>
      </c>
      <c r="Q809" s="65">
        <v>1760</v>
      </c>
      <c r="R809" s="84">
        <f t="shared" ref="R809:R838" si="161">MAX(Q809,Q809*N(AS809)/12)</f>
        <v>1760</v>
      </c>
      <c r="S809" s="77" t="str" cm="1">
        <f t="array" ref="S809">_xlfn.IFS(R809&gt;5000000,"Gold",R809&gt;=500000,"Silver",R809&gt;30000,"Bronze",TRUE,"Transactional")</f>
        <v>Transactional</v>
      </c>
      <c r="T809" s="24" t="s">
        <v>54</v>
      </c>
      <c r="U809" s="101" t="s">
        <v>84</v>
      </c>
      <c r="V809" s="101" t="s">
        <v>204</v>
      </c>
      <c r="W809" s="77" t="str">
        <f t="shared" si="149"/>
        <v>No</v>
      </c>
      <c r="X809" s="77" t="str">
        <f>IFERROR(_xlfn.XLOOKUP(J809&amp;"||"&amp;K809,'Mapping Ref.'!$J$2:$J$538,'Mapping Ref.'!$K$2:$K$538),"")</f>
        <v>Childrens &amp; Adults</v>
      </c>
      <c r="Y809" s="77" t="str" cm="1">
        <f t="array" ref="Y809">_xlfn.IFS(R809&gt;2000000,"For Publication",R809&gt;100000,"PID",R809&gt;30000,"RFQ",TRUE,"Transactional")</f>
        <v>Transactional</v>
      </c>
      <c r="Z809" s="24" t="s">
        <v>86</v>
      </c>
      <c r="AA809" s="32">
        <v>12</v>
      </c>
      <c r="AB809" s="24">
        <v>0</v>
      </c>
      <c r="AC809" s="25">
        <v>44055</v>
      </c>
      <c r="AD809" s="24" t="s">
        <v>58</v>
      </c>
      <c r="AE809" s="24"/>
      <c r="AF809" s="24"/>
      <c r="AG809" s="24"/>
      <c r="AH809" s="24" t="s">
        <v>59</v>
      </c>
      <c r="AI809" s="24"/>
      <c r="AJ809" s="24" t="s">
        <v>60</v>
      </c>
      <c r="AK809" s="24"/>
      <c r="AL809" s="24"/>
      <c r="AM809" s="24"/>
      <c r="AN809" s="24"/>
      <c r="AO809" s="24">
        <v>0</v>
      </c>
      <c r="AP809" s="24" t="s">
        <v>60</v>
      </c>
      <c r="AQ809" s="24"/>
      <c r="AR809" s="24"/>
      <c r="AS809" s="89">
        <f t="shared" ref="AS809:AS830" si="162">DATEDIF(L809,N809,"m")</f>
        <v>12</v>
      </c>
      <c r="AT809" s="24" t="s">
        <v>3347</v>
      </c>
    </row>
    <row r="810" spans="1:46" x14ac:dyDescent="0.5">
      <c r="A810" s="24">
        <v>884</v>
      </c>
      <c r="B810" s="24"/>
      <c r="C810" s="24"/>
      <c r="D810" s="24" t="s">
        <v>3348</v>
      </c>
      <c r="E810" s="24" t="s">
        <v>3349</v>
      </c>
      <c r="F810" s="77" t="str">
        <f t="shared" si="145"/>
        <v>MISS HAYLEY M CHELTON T/A FIRST CLASS INVENTORIES</v>
      </c>
      <c r="G810" s="24" t="s">
        <v>3350</v>
      </c>
      <c r="H810" s="24" t="s">
        <v>972</v>
      </c>
      <c r="I810" s="24" t="s">
        <v>972</v>
      </c>
      <c r="J810" s="24" t="s">
        <v>107</v>
      </c>
      <c r="K810" s="24" t="s">
        <v>977</v>
      </c>
      <c r="L810" s="25">
        <v>44044</v>
      </c>
      <c r="M810" s="25">
        <v>44408</v>
      </c>
      <c r="N810" s="81">
        <f t="shared" si="159"/>
        <v>44408</v>
      </c>
      <c r="O810" s="77" t="str">
        <f t="shared" ca="1" si="160"/>
        <v>Expired</v>
      </c>
      <c r="P810" s="77" t="str" cm="1">
        <f t="array" aca="1" ref="P810" ca="1">_xlfn.IFS((N810-TODAY())&gt;=547,"06 Expires over 18 months",(N810-TODAY())&gt;=365,"05 Expires in 18 months",(N810-TODAY())&gt;=183,"04 Expires in 12 months",(N810-TODAY())&gt;=92,"03 Expires in 6 months",(N810-TODAY())&gt;=31,"02 Expires in 3 months",(N810-TODAY())&gt;=0,"01 Expires in 30 days",(N810-TODAY())&gt;=-31,"01 Expired last 30 days",(N810-TODAY())&gt;=-92,"02 Expired last 3 months",(N810-TODAY())&gt;=-183,"03 Expired last 6 months",(N810-TODAY())&gt;=-365,"04 Expired last 12 months",(N810-TODAY())&gt;=-547,"05 Expired last 18 months",TRUE,"06 Expired over 18 months")</f>
        <v>06 Expired over 18 months</v>
      </c>
      <c r="Q810" s="65">
        <v>2000</v>
      </c>
      <c r="R810" s="84">
        <f t="shared" si="161"/>
        <v>2000</v>
      </c>
      <c r="S810" s="77" t="str" cm="1">
        <f t="array" ref="S810">_xlfn.IFS(R810&gt;5000000,"Gold",R810&gt;=500000,"Silver",R810&gt;30000,"Bronze",TRUE,"Transactional")</f>
        <v>Transactional</v>
      </c>
      <c r="T810" s="24" t="s">
        <v>54</v>
      </c>
      <c r="U810" s="101" t="s">
        <v>84</v>
      </c>
      <c r="V810" s="101" t="s">
        <v>214</v>
      </c>
      <c r="W810" s="77" t="str">
        <f t="shared" si="149"/>
        <v>No</v>
      </c>
      <c r="X810" s="77" t="str">
        <f>IFERROR(_xlfn.XLOOKUP(J810&amp;"||"&amp;K810,'Mapping Ref.'!$J$2:$J$538,'Mapping Ref.'!$K$2:$K$538),"")</f>
        <v>Construction &amp; Estates</v>
      </c>
      <c r="Y810" s="77" t="str" cm="1">
        <f t="array" ref="Y810">_xlfn.IFS(R810&gt;2000000,"For Publication",R810&gt;100000,"PID",R810&gt;30000,"RFQ",TRUE,"Transactional")</f>
        <v>Transactional</v>
      </c>
      <c r="Z810" s="24" t="s">
        <v>86</v>
      </c>
      <c r="AA810" s="32">
        <v>12</v>
      </c>
      <c r="AB810" s="24">
        <v>0</v>
      </c>
      <c r="AC810" s="25">
        <v>44055</v>
      </c>
      <c r="AD810" s="24" t="s">
        <v>58</v>
      </c>
      <c r="AE810" s="24">
        <v>28912</v>
      </c>
      <c r="AF810" s="24"/>
      <c r="AG810" s="24"/>
      <c r="AH810" s="24" t="s">
        <v>59</v>
      </c>
      <c r="AI810" s="24"/>
      <c r="AJ810" s="24" t="s">
        <v>60</v>
      </c>
      <c r="AK810" s="24"/>
      <c r="AL810" s="24"/>
      <c r="AM810" s="24"/>
      <c r="AN810" s="24"/>
      <c r="AO810" s="24">
        <v>0</v>
      </c>
      <c r="AP810" s="24" t="s">
        <v>60</v>
      </c>
      <c r="AQ810" s="24"/>
      <c r="AR810" s="24"/>
      <c r="AS810" s="89">
        <f t="shared" si="162"/>
        <v>11</v>
      </c>
      <c r="AT810" s="24" t="s">
        <v>3351</v>
      </c>
    </row>
    <row r="811" spans="1:46" x14ac:dyDescent="0.5">
      <c r="A811" s="24">
        <v>885</v>
      </c>
      <c r="B811" s="24"/>
      <c r="C811" s="24"/>
      <c r="D811" s="24" t="s">
        <v>3352</v>
      </c>
      <c r="E811" s="24" t="s">
        <v>3353</v>
      </c>
      <c r="F811" s="77" t="str">
        <f t="shared" si="145"/>
        <v>APEER BIRD AND PEST CONTROL LTD</v>
      </c>
      <c r="G811" s="24" t="s">
        <v>3354</v>
      </c>
      <c r="H811" s="24" t="s">
        <v>1637</v>
      </c>
      <c r="I811" s="24" t="s">
        <v>1637</v>
      </c>
      <c r="J811" s="24" t="s">
        <v>107</v>
      </c>
      <c r="K811" s="24" t="s">
        <v>1638</v>
      </c>
      <c r="L811" s="25">
        <v>43922</v>
      </c>
      <c r="M811" s="25">
        <v>44651</v>
      </c>
      <c r="N811" s="81">
        <f t="shared" si="159"/>
        <v>45016</v>
      </c>
      <c r="O811" s="77" t="str">
        <f t="shared" ca="1" si="160"/>
        <v>Expired</v>
      </c>
      <c r="P811" s="77" t="str" cm="1">
        <f t="array" aca="1" ref="P811" ca="1">_xlfn.IFS((N811-TODAY())&gt;=547,"06 Expires over 18 months",(N811-TODAY())&gt;=365,"05 Expires in 18 months",(N811-TODAY())&gt;=183,"04 Expires in 12 months",(N811-TODAY())&gt;=92,"03 Expires in 6 months",(N811-TODAY())&gt;=31,"02 Expires in 3 months",(N811-TODAY())&gt;=0,"01 Expires in 30 days",(N811-TODAY())&gt;=-31,"01 Expired last 30 days",(N811-TODAY())&gt;=-92,"02 Expired last 3 months",(N811-TODAY())&gt;=-183,"03 Expired last 6 months",(N811-TODAY())&gt;=-365,"04 Expired last 12 months",(N811-TODAY())&gt;=-547,"05 Expired last 18 months",TRUE,"06 Expired over 18 months")</f>
        <v>06 Expired over 18 months</v>
      </c>
      <c r="Q811" s="65">
        <v>12000</v>
      </c>
      <c r="R811" s="84">
        <f t="shared" si="161"/>
        <v>35000</v>
      </c>
      <c r="S811" s="77" t="str" cm="1">
        <f t="array" ref="S811">_xlfn.IFS(R811&gt;5000000,"Gold",R811&gt;=500000,"Silver",R811&gt;30000,"Bronze",TRUE,"Transactional")</f>
        <v>Bronze</v>
      </c>
      <c r="T811" s="24" t="s">
        <v>122</v>
      </c>
      <c r="U811" s="101" t="s">
        <v>84</v>
      </c>
      <c r="V811" s="101" t="s">
        <v>727</v>
      </c>
      <c r="W811" s="77" t="str">
        <f t="shared" si="149"/>
        <v>Yes</v>
      </c>
      <c r="X811" s="77" t="str">
        <f>IFERROR(_xlfn.XLOOKUP(J811&amp;"||"&amp;K811,'Mapping Ref.'!$J$2:$J$538,'Mapping Ref.'!$K$2:$K$538),"")</f>
        <v>Construction &amp; Estates</v>
      </c>
      <c r="Y811" s="77" t="str" cm="1">
        <f t="array" ref="Y811">_xlfn.IFS(R811&gt;2000000,"For Publication",R811&gt;100000,"PID",R811&gt;30000,"RFQ",TRUE,"Transactional")</f>
        <v>RFQ</v>
      </c>
      <c r="Z811" s="24" t="s">
        <v>86</v>
      </c>
      <c r="AA811" s="32">
        <v>24</v>
      </c>
      <c r="AB811" s="24">
        <v>12</v>
      </c>
      <c r="AC811" s="25">
        <v>44057</v>
      </c>
      <c r="AD811" s="24" t="s">
        <v>661</v>
      </c>
      <c r="AE811" s="24"/>
      <c r="AF811" s="24"/>
      <c r="AG811" s="24"/>
      <c r="AH811" s="24" t="s">
        <v>59</v>
      </c>
      <c r="AI811" s="24"/>
      <c r="AJ811" s="24" t="s">
        <v>60</v>
      </c>
      <c r="AK811" s="24"/>
      <c r="AL811" s="24"/>
      <c r="AM811" s="24"/>
      <c r="AN811" s="24"/>
      <c r="AO811" s="24">
        <v>0</v>
      </c>
      <c r="AP811" s="24" t="s">
        <v>60</v>
      </c>
      <c r="AQ811" s="24"/>
      <c r="AR811" s="24"/>
      <c r="AS811" s="89">
        <f t="shared" si="162"/>
        <v>35</v>
      </c>
      <c r="AT811" s="24" t="s">
        <v>3355</v>
      </c>
    </row>
    <row r="812" spans="1:46" x14ac:dyDescent="0.5">
      <c r="A812" s="24">
        <v>886</v>
      </c>
      <c r="B812" s="24"/>
      <c r="C812" s="24"/>
      <c r="D812" s="24" t="s">
        <v>3356</v>
      </c>
      <c r="E812" s="24" t="s">
        <v>3357</v>
      </c>
      <c r="F812" s="77" t="str">
        <f t="shared" si="145"/>
        <v>PROLUDIC LTD T/A THE PLAY HUB</v>
      </c>
      <c r="G812" s="24" t="s">
        <v>3358</v>
      </c>
      <c r="H812" s="24" t="s">
        <v>3282</v>
      </c>
      <c r="I812" s="24" t="s">
        <v>1504</v>
      </c>
      <c r="J812" s="24" t="s">
        <v>107</v>
      </c>
      <c r="K812" s="24" t="s">
        <v>137</v>
      </c>
      <c r="L812" s="25">
        <v>44061</v>
      </c>
      <c r="M812" s="25">
        <v>45169</v>
      </c>
      <c r="N812" s="81">
        <f t="shared" si="159"/>
        <v>45169</v>
      </c>
      <c r="O812" s="77" t="str">
        <f t="shared" ca="1" si="160"/>
        <v>Expired</v>
      </c>
      <c r="P812" s="77" t="str" cm="1">
        <f t="array" aca="1" ref="P812" ca="1">_xlfn.IFS((N812-TODAY())&gt;=547,"06 Expires over 18 months",(N812-TODAY())&gt;=365,"05 Expires in 18 months",(N812-TODAY())&gt;=183,"04 Expires in 12 months",(N812-TODAY())&gt;=92,"03 Expires in 6 months",(N812-TODAY())&gt;=31,"02 Expires in 3 months",(N812-TODAY())&gt;=0,"01 Expires in 30 days",(N812-TODAY())&gt;=-31,"01 Expired last 30 days",(N812-TODAY())&gt;=-92,"02 Expired last 3 months",(N812-TODAY())&gt;=-183,"03 Expired last 6 months",(N812-TODAY())&gt;=-365,"04 Expired last 12 months",(N812-TODAY())&gt;=-547,"05 Expired last 18 months",TRUE,"06 Expired over 18 months")</f>
        <v>06 Expired over 18 months</v>
      </c>
      <c r="Q812" s="65">
        <v>100000</v>
      </c>
      <c r="R812" s="84">
        <f t="shared" si="161"/>
        <v>300000</v>
      </c>
      <c r="S812" s="77" t="str" cm="1">
        <f t="array" ref="S812">_xlfn.IFS(R812&gt;5000000,"Gold",R812&gt;=500000,"Silver",R812&gt;30000,"Bronze",TRUE,"Transactional")</f>
        <v>Bronze</v>
      </c>
      <c r="T812" s="24" t="s">
        <v>54</v>
      </c>
      <c r="U812" s="101" t="s">
        <v>69</v>
      </c>
      <c r="V812" s="101" t="s">
        <v>983</v>
      </c>
      <c r="W812" s="77" t="str">
        <f t="shared" si="149"/>
        <v>No</v>
      </c>
      <c r="X812" s="77" t="str">
        <f>IFERROR(_xlfn.XLOOKUP(J812&amp;"||"&amp;K812,'Mapping Ref.'!$J$2:$J$538,'Mapping Ref.'!$K$2:$K$538),"")</f>
        <v>Construction &amp; Estates</v>
      </c>
      <c r="Y812" s="77" t="str" cm="1">
        <f t="array" ref="Y812">_xlfn.IFS(R812&gt;2000000,"For Publication",R812&gt;100000,"PID",R812&gt;30000,"RFQ",TRUE,"Transactional")</f>
        <v>PID</v>
      </c>
      <c r="Z812" s="24" t="s">
        <v>86</v>
      </c>
      <c r="AA812" s="32">
        <v>36</v>
      </c>
      <c r="AB812" s="24">
        <v>0</v>
      </c>
      <c r="AC812" s="25">
        <v>44061</v>
      </c>
      <c r="AD812" s="24" t="s">
        <v>58</v>
      </c>
      <c r="AE812" s="24"/>
      <c r="AF812" s="24"/>
      <c r="AG812" s="24"/>
      <c r="AH812" s="24" t="s">
        <v>60</v>
      </c>
      <c r="AI812" s="24"/>
      <c r="AJ812" s="24" t="s">
        <v>60</v>
      </c>
      <c r="AK812" s="24"/>
      <c r="AL812" s="24"/>
      <c r="AM812" s="24"/>
      <c r="AN812" s="24"/>
      <c r="AO812" s="24">
        <v>0</v>
      </c>
      <c r="AP812" s="24" t="s">
        <v>60</v>
      </c>
      <c r="AQ812" s="24"/>
      <c r="AR812" s="24"/>
      <c r="AS812" s="89">
        <f t="shared" si="162"/>
        <v>36</v>
      </c>
      <c r="AT812" s="24" t="s">
        <v>3359</v>
      </c>
    </row>
    <row r="813" spans="1:46" x14ac:dyDescent="0.5">
      <c r="A813" s="24">
        <v>887</v>
      </c>
      <c r="B813" s="24" t="s">
        <v>340</v>
      </c>
      <c r="C813" s="24"/>
      <c r="D813" s="24" t="s">
        <v>3360</v>
      </c>
      <c r="E813" s="24" t="s">
        <v>3361</v>
      </c>
      <c r="F813" s="77" t="str">
        <f t="shared" si="145"/>
        <v>ARTSPACE INTERIOR DESIGN LTD</v>
      </c>
      <c r="G813" s="24" t="s">
        <v>3362</v>
      </c>
      <c r="H813" s="24" t="s">
        <v>335</v>
      </c>
      <c r="I813" s="24" t="s">
        <v>1941</v>
      </c>
      <c r="J813" s="24" t="s">
        <v>107</v>
      </c>
      <c r="K813" s="24" t="s">
        <v>2586</v>
      </c>
      <c r="L813" s="25">
        <v>44013</v>
      </c>
      <c r="M813" s="25">
        <v>44377</v>
      </c>
      <c r="N813" s="81">
        <f t="shared" si="159"/>
        <v>44377</v>
      </c>
      <c r="O813" s="77" t="str">
        <f t="shared" ca="1" si="160"/>
        <v>Expired</v>
      </c>
      <c r="P813" s="77" t="str" cm="1">
        <f t="array" aca="1" ref="P813" ca="1">_xlfn.IFS((N813-TODAY())&gt;=547,"06 Expires over 18 months",(N813-TODAY())&gt;=365,"05 Expires in 18 months",(N813-TODAY())&gt;=183,"04 Expires in 12 months",(N813-TODAY())&gt;=92,"03 Expires in 6 months",(N813-TODAY())&gt;=31,"02 Expires in 3 months",(N813-TODAY())&gt;=0,"01 Expires in 30 days",(N813-TODAY())&gt;=-31,"01 Expired last 30 days",(N813-TODAY())&gt;=-92,"02 Expired last 3 months",(N813-TODAY())&gt;=-183,"03 Expired last 6 months",(N813-TODAY())&gt;=-365,"04 Expired last 12 months",(N813-TODAY())&gt;=-547,"05 Expired last 18 months",TRUE,"06 Expired over 18 months")</f>
        <v>06 Expired over 18 months</v>
      </c>
      <c r="Q813" s="65">
        <v>35000</v>
      </c>
      <c r="R813" s="84">
        <f t="shared" si="161"/>
        <v>35000</v>
      </c>
      <c r="S813" s="77" t="str" cm="1">
        <f t="array" ref="S813">_xlfn.IFS(R813&gt;5000000,"Gold",R813&gt;=500000,"Silver",R813&gt;30000,"Bronze",TRUE,"Transactional")</f>
        <v>Bronze</v>
      </c>
      <c r="T813" s="24" t="s">
        <v>54</v>
      </c>
      <c r="U813" s="101" t="s">
        <v>116</v>
      </c>
      <c r="V813" s="101" t="s">
        <v>70</v>
      </c>
      <c r="W813" s="77" t="str">
        <f t="shared" si="149"/>
        <v>No</v>
      </c>
      <c r="X813" s="77" t="str">
        <f>IFERROR(_xlfn.XLOOKUP(J813&amp;"||"&amp;K813,'Mapping Ref.'!$J$2:$J$538,'Mapping Ref.'!$K$2:$K$538),"")</f>
        <v>Construction &amp; Estates</v>
      </c>
      <c r="Y813" s="77" t="str" cm="1">
        <f t="array" ref="Y813">_xlfn.IFS(R813&gt;2000000,"For Publication",R813&gt;100000,"PID",R813&gt;30000,"RFQ",TRUE,"Transactional")</f>
        <v>RFQ</v>
      </c>
      <c r="Z813" s="24" t="s">
        <v>303</v>
      </c>
      <c r="AA813" s="32">
        <v>12</v>
      </c>
      <c r="AB813" s="24">
        <v>0</v>
      </c>
      <c r="AC813" s="25">
        <v>44061</v>
      </c>
      <c r="AD813" s="24" t="s">
        <v>1066</v>
      </c>
      <c r="AE813" s="24">
        <v>0</v>
      </c>
      <c r="AF813" s="24"/>
      <c r="AG813" s="24"/>
      <c r="AH813" s="24" t="s">
        <v>60</v>
      </c>
      <c r="AI813" s="24"/>
      <c r="AJ813" s="24" t="s">
        <v>60</v>
      </c>
      <c r="AK813" s="24"/>
      <c r="AL813" s="24"/>
      <c r="AM813" s="24"/>
      <c r="AN813" s="24"/>
      <c r="AO813" s="24">
        <v>0</v>
      </c>
      <c r="AP813" s="24" t="s">
        <v>60</v>
      </c>
      <c r="AQ813" s="24"/>
      <c r="AR813" s="24"/>
      <c r="AS813" s="89">
        <f t="shared" si="162"/>
        <v>11</v>
      </c>
      <c r="AT813" s="24" t="s">
        <v>3363</v>
      </c>
    </row>
    <row r="814" spans="1:46" x14ac:dyDescent="0.5">
      <c r="A814" s="24">
        <v>888</v>
      </c>
      <c r="B814" s="24" t="s">
        <v>340</v>
      </c>
      <c r="C814" s="24"/>
      <c r="D814" s="24" t="s">
        <v>3364</v>
      </c>
      <c r="E814" s="24" t="s">
        <v>3365</v>
      </c>
      <c r="F814" s="77" t="str">
        <f t="shared" si="145"/>
        <v>CRIMSON LTD</v>
      </c>
      <c r="G814" s="24" t="s">
        <v>3366</v>
      </c>
      <c r="H814" s="24" t="s">
        <v>1330</v>
      </c>
      <c r="I814" s="24" t="s">
        <v>1330</v>
      </c>
      <c r="J814" s="24" t="s">
        <v>52</v>
      </c>
      <c r="K814" s="24" t="s">
        <v>116</v>
      </c>
      <c r="L814" s="25">
        <v>44064</v>
      </c>
      <c r="M814" s="25">
        <v>44794</v>
      </c>
      <c r="N814" s="81">
        <f t="shared" si="159"/>
        <v>45159</v>
      </c>
      <c r="O814" s="77" t="str">
        <f t="shared" ca="1" si="160"/>
        <v>Expired</v>
      </c>
      <c r="P814" s="77" t="str" cm="1">
        <f t="array" aca="1" ref="P814" ca="1">_xlfn.IFS((N814-TODAY())&gt;=547,"06 Expires over 18 months",(N814-TODAY())&gt;=365,"05 Expires in 18 months",(N814-TODAY())&gt;=183,"04 Expires in 12 months",(N814-TODAY())&gt;=92,"03 Expires in 6 months",(N814-TODAY())&gt;=31,"02 Expires in 3 months",(N814-TODAY())&gt;=0,"01 Expires in 30 days",(N814-TODAY())&gt;=-31,"01 Expired last 30 days",(N814-TODAY())&gt;=-92,"02 Expired last 3 months",(N814-TODAY())&gt;=-183,"03 Expired last 6 months",(N814-TODAY())&gt;=-365,"04 Expired last 12 months",(N814-TODAY())&gt;=-547,"05 Expired last 18 months",TRUE,"06 Expired over 18 months")</f>
        <v>06 Expired over 18 months</v>
      </c>
      <c r="Q814" s="65">
        <v>24000</v>
      </c>
      <c r="R814" s="84">
        <f t="shared" si="161"/>
        <v>72000</v>
      </c>
      <c r="S814" s="77" t="str" cm="1">
        <f t="array" ref="S814">_xlfn.IFS(R814&gt;5000000,"Gold",R814&gt;=500000,"Silver",R814&gt;30000,"Bronze",TRUE,"Transactional")</f>
        <v>Bronze</v>
      </c>
      <c r="T814" s="24" t="s">
        <v>54</v>
      </c>
      <c r="U814" s="101" t="s">
        <v>116</v>
      </c>
      <c r="V814" s="101" t="s">
        <v>569</v>
      </c>
      <c r="W814" s="77" t="str">
        <f t="shared" si="149"/>
        <v>Yes</v>
      </c>
      <c r="X814" s="77" t="str">
        <f>IFERROR(_xlfn.XLOOKUP(J814&amp;"||"&amp;K814,'Mapping Ref.'!$J$2:$J$538,'Mapping Ref.'!$K$2:$K$538),"")</f>
        <v>ICT</v>
      </c>
      <c r="Y814" s="77" t="str" cm="1">
        <f t="array" ref="Y814">_xlfn.IFS(R814&gt;2000000,"For Publication",R814&gt;100000,"PID",R814&gt;30000,"RFQ",TRUE,"Transactional")</f>
        <v>RFQ</v>
      </c>
      <c r="Z814" s="24" t="s">
        <v>101</v>
      </c>
      <c r="AA814" s="32">
        <v>36</v>
      </c>
      <c r="AB814" s="24">
        <v>12</v>
      </c>
      <c r="AC814" s="25">
        <v>44064</v>
      </c>
      <c r="AD814" s="24" t="s">
        <v>150</v>
      </c>
      <c r="AE814" s="24"/>
      <c r="AF814" s="24"/>
      <c r="AG814" s="24"/>
      <c r="AH814" s="24" t="s">
        <v>60</v>
      </c>
      <c r="AI814" s="24"/>
      <c r="AJ814" s="24" t="s">
        <v>60</v>
      </c>
      <c r="AK814" s="24"/>
      <c r="AL814" s="24"/>
      <c r="AM814" s="24"/>
      <c r="AN814" s="24"/>
      <c r="AO814" s="24"/>
      <c r="AP814" s="24" t="s">
        <v>60</v>
      </c>
      <c r="AQ814" s="24"/>
      <c r="AR814" s="24"/>
      <c r="AS814" s="89">
        <f t="shared" si="162"/>
        <v>36</v>
      </c>
      <c r="AT814" s="24" t="s">
        <v>3367</v>
      </c>
    </row>
    <row r="815" spans="1:46" x14ac:dyDescent="0.5">
      <c r="A815" s="24">
        <v>889</v>
      </c>
      <c r="B815" s="24"/>
      <c r="C815" s="24"/>
      <c r="D815" s="24" t="s">
        <v>3368</v>
      </c>
      <c r="E815" s="24" t="s">
        <v>3369</v>
      </c>
      <c r="F815" s="77" t="str">
        <f t="shared" si="145"/>
        <v>CATERCLEAN SUPPLIES</v>
      </c>
      <c r="G815" s="24" t="s">
        <v>3368</v>
      </c>
      <c r="H815" s="24" t="s">
        <v>376</v>
      </c>
      <c r="I815" s="24" t="s">
        <v>992</v>
      </c>
      <c r="J815" s="24" t="s">
        <v>52</v>
      </c>
      <c r="K815" s="24" t="s">
        <v>3370</v>
      </c>
      <c r="L815" s="25">
        <v>44044</v>
      </c>
      <c r="M815" s="25">
        <v>44409</v>
      </c>
      <c r="N815" s="81">
        <f t="shared" si="159"/>
        <v>44774</v>
      </c>
      <c r="O815" s="77" t="str">
        <f t="shared" ca="1" si="160"/>
        <v>Expired</v>
      </c>
      <c r="P815" s="77" t="str" cm="1">
        <f t="array" aca="1" ref="P815" ca="1">_xlfn.IFS((N815-TODAY())&gt;=547,"06 Expires over 18 months",(N815-TODAY())&gt;=365,"05 Expires in 18 months",(N815-TODAY())&gt;=183,"04 Expires in 12 months",(N815-TODAY())&gt;=92,"03 Expires in 6 months",(N815-TODAY())&gt;=31,"02 Expires in 3 months",(N815-TODAY())&gt;=0,"01 Expires in 30 days",(N815-TODAY())&gt;=-31,"01 Expired last 30 days",(N815-TODAY())&gt;=-92,"02 Expired last 3 months",(N815-TODAY())&gt;=-183,"03 Expired last 6 months",(N815-TODAY())&gt;=-365,"04 Expired last 12 months",(N815-TODAY())&gt;=-547,"05 Expired last 18 months",TRUE,"06 Expired over 18 months")</f>
        <v>06 Expired over 18 months</v>
      </c>
      <c r="Q815" s="65">
        <v>3000</v>
      </c>
      <c r="R815" s="84">
        <f t="shared" si="161"/>
        <v>6000</v>
      </c>
      <c r="S815" s="77" t="str" cm="1">
        <f t="array" ref="S815">_xlfn.IFS(R815&gt;5000000,"Gold",R815&gt;=500000,"Silver",R815&gt;30000,"Bronze",TRUE,"Transactional")</f>
        <v>Transactional</v>
      </c>
      <c r="T815" s="24" t="s">
        <v>54</v>
      </c>
      <c r="U815" s="101" t="s">
        <v>208</v>
      </c>
      <c r="V815" s="101" t="s">
        <v>209</v>
      </c>
      <c r="W815" s="77" t="str">
        <f t="shared" si="149"/>
        <v>Yes</v>
      </c>
      <c r="X815" s="77" t="str">
        <f>IFERROR(_xlfn.XLOOKUP(J815&amp;"||"&amp;K815,'Mapping Ref.'!$J$2:$J$538,'Mapping Ref.'!$K$2:$K$538),"")</f>
        <v>Corporate</v>
      </c>
      <c r="Y815" s="77" t="str" cm="1">
        <f t="array" ref="Y815">_xlfn.IFS(R815&gt;2000000,"For Publication",R815&gt;100000,"PID",R815&gt;30000,"RFQ",TRUE,"Transactional")</f>
        <v>Transactional</v>
      </c>
      <c r="Z815" s="24" t="s">
        <v>101</v>
      </c>
      <c r="AA815" s="32">
        <v>12</v>
      </c>
      <c r="AB815" s="24">
        <v>12</v>
      </c>
      <c r="AC815" s="25">
        <v>44064</v>
      </c>
      <c r="AD815" s="24" t="s">
        <v>102</v>
      </c>
      <c r="AE815" s="24">
        <v>0</v>
      </c>
      <c r="AF815" s="24"/>
      <c r="AG815" s="24"/>
      <c r="AH815" s="24" t="s">
        <v>60</v>
      </c>
      <c r="AI815" s="24"/>
      <c r="AJ815" s="24" t="s">
        <v>60</v>
      </c>
      <c r="AK815" s="24"/>
      <c r="AL815" s="24"/>
      <c r="AM815" s="24"/>
      <c r="AN815" s="24"/>
      <c r="AO815" s="24">
        <v>0</v>
      </c>
      <c r="AP815" s="24" t="s">
        <v>60</v>
      </c>
      <c r="AQ815" s="24"/>
      <c r="AR815" s="24"/>
      <c r="AS815" s="89">
        <f t="shared" si="162"/>
        <v>24</v>
      </c>
      <c r="AT815" s="24" t="s">
        <v>3371</v>
      </c>
    </row>
    <row r="816" spans="1:46" x14ac:dyDescent="0.5">
      <c r="A816" s="24">
        <v>890</v>
      </c>
      <c r="B816" s="24"/>
      <c r="C816" s="24"/>
      <c r="D816" s="24" t="s">
        <v>3372</v>
      </c>
      <c r="E816" s="24" t="s">
        <v>3373</v>
      </c>
      <c r="F816" s="77" t="str">
        <f t="shared" si="145"/>
        <v>BLACK &amp; WHITE FIRE &amp; SECURITY LTD</v>
      </c>
      <c r="G816" s="24" t="s">
        <v>3374</v>
      </c>
      <c r="H816" s="24" t="s">
        <v>1035</v>
      </c>
      <c r="I816" s="24" t="s">
        <v>992</v>
      </c>
      <c r="J816" s="24" t="s">
        <v>52</v>
      </c>
      <c r="K816" s="24" t="s">
        <v>1281</v>
      </c>
      <c r="L816" s="25">
        <v>43987</v>
      </c>
      <c r="M816" s="25">
        <v>44717</v>
      </c>
      <c r="N816" s="81">
        <f t="shared" si="159"/>
        <v>44717</v>
      </c>
      <c r="O816" s="77" t="str">
        <f t="shared" ca="1" si="160"/>
        <v>Expired</v>
      </c>
      <c r="P816" s="77" t="str" cm="1">
        <f t="array" aca="1" ref="P816" ca="1">_xlfn.IFS((N816-TODAY())&gt;=547,"06 Expires over 18 months",(N816-TODAY())&gt;=365,"05 Expires in 18 months",(N816-TODAY())&gt;=183,"04 Expires in 12 months",(N816-TODAY())&gt;=92,"03 Expires in 6 months",(N816-TODAY())&gt;=31,"02 Expires in 3 months",(N816-TODAY())&gt;=0,"01 Expires in 30 days",(N816-TODAY())&gt;=-31,"01 Expired last 30 days",(N816-TODAY())&gt;=-92,"02 Expired last 3 months",(N816-TODAY())&gt;=-183,"03 Expired last 6 months",(N816-TODAY())&gt;=-365,"04 Expired last 12 months",(N816-TODAY())&gt;=-547,"05 Expired last 18 months",TRUE,"06 Expired over 18 months")</f>
        <v>06 Expired over 18 months</v>
      </c>
      <c r="Q816" s="65">
        <v>15000</v>
      </c>
      <c r="R816" s="84">
        <f t="shared" si="161"/>
        <v>30000</v>
      </c>
      <c r="S816" s="77" t="str" cm="1">
        <f t="array" ref="S816">_xlfn.IFS(R816&gt;5000000,"Gold",R816&gt;=500000,"Silver",R816&gt;30000,"Bronze",TRUE,"Transactional")</f>
        <v>Transactional</v>
      </c>
      <c r="T816" s="24" t="s">
        <v>54</v>
      </c>
      <c r="U816" s="101" t="s">
        <v>109</v>
      </c>
      <c r="V816" s="101" t="s">
        <v>1011</v>
      </c>
      <c r="W816" s="77" t="str">
        <f t="shared" si="149"/>
        <v>No</v>
      </c>
      <c r="X816" s="77" t="str">
        <f>IFERROR(_xlfn.XLOOKUP(J816&amp;"||"&amp;K816,'Mapping Ref.'!$J$2:$J$538,'Mapping Ref.'!$K$2:$K$538),"")</f>
        <v>ICT</v>
      </c>
      <c r="Y816" s="77" t="str" cm="1">
        <f t="array" ref="Y816">_xlfn.IFS(R816&gt;2000000,"For Publication",R816&gt;100000,"PID",R816&gt;30000,"RFQ",TRUE,"Transactional")</f>
        <v>Transactional</v>
      </c>
      <c r="Z816" s="24" t="s">
        <v>149</v>
      </c>
      <c r="AA816" s="32">
        <v>24</v>
      </c>
      <c r="AB816" s="24">
        <v>0</v>
      </c>
      <c r="AC816" s="25">
        <v>44064</v>
      </c>
      <c r="AD816" s="24" t="s">
        <v>102</v>
      </c>
      <c r="AE816" s="24">
        <v>0</v>
      </c>
      <c r="AF816" s="24"/>
      <c r="AG816" s="24"/>
      <c r="AH816" s="24" t="s">
        <v>60</v>
      </c>
      <c r="AI816" s="24"/>
      <c r="AJ816" s="24" t="s">
        <v>60</v>
      </c>
      <c r="AK816" s="24"/>
      <c r="AL816" s="24"/>
      <c r="AM816" s="24"/>
      <c r="AN816" s="24"/>
      <c r="AO816" s="24">
        <v>0</v>
      </c>
      <c r="AP816" s="24" t="s">
        <v>60</v>
      </c>
      <c r="AQ816" s="24"/>
      <c r="AR816" s="24"/>
      <c r="AS816" s="89">
        <f t="shared" si="162"/>
        <v>24</v>
      </c>
      <c r="AT816" s="24" t="s">
        <v>3375</v>
      </c>
    </row>
    <row r="817" spans="1:46" x14ac:dyDescent="0.5">
      <c r="A817" s="24">
        <v>891</v>
      </c>
      <c r="B817" s="24"/>
      <c r="C817" s="24"/>
      <c r="D817" s="24" t="s">
        <v>3376</v>
      </c>
      <c r="E817" s="24" t="s">
        <v>3377</v>
      </c>
      <c r="F817" s="77" t="str">
        <f t="shared" si="145"/>
        <v>YPR LIMITED T/A YPR</v>
      </c>
      <c r="G817" s="24" t="s">
        <v>3378</v>
      </c>
      <c r="H817" s="24" t="s">
        <v>3379</v>
      </c>
      <c r="I817" s="24" t="s">
        <v>3379</v>
      </c>
      <c r="J817" s="24" t="s">
        <v>190</v>
      </c>
      <c r="K817" s="24" t="s">
        <v>3270</v>
      </c>
      <c r="L817" s="25">
        <v>44064</v>
      </c>
      <c r="M817" s="25">
        <v>44794</v>
      </c>
      <c r="N817" s="81">
        <f t="shared" si="159"/>
        <v>44794</v>
      </c>
      <c r="O817" s="77" t="str">
        <f t="shared" ca="1" si="160"/>
        <v>Expired</v>
      </c>
      <c r="P817" s="77" t="str" cm="1">
        <f t="array" aca="1" ref="P817" ca="1">_xlfn.IFS((N817-TODAY())&gt;=547,"06 Expires over 18 months",(N817-TODAY())&gt;=365,"05 Expires in 18 months",(N817-TODAY())&gt;=183,"04 Expires in 12 months",(N817-TODAY())&gt;=92,"03 Expires in 6 months",(N817-TODAY())&gt;=31,"02 Expires in 3 months",(N817-TODAY())&gt;=0,"01 Expires in 30 days",(N817-TODAY())&gt;=-31,"01 Expired last 30 days",(N817-TODAY())&gt;=-92,"02 Expired last 3 months",(N817-TODAY())&gt;=-183,"03 Expired last 6 months",(N817-TODAY())&gt;=-365,"04 Expired last 12 months",(N817-TODAY())&gt;=-547,"05 Expired last 18 months",TRUE,"06 Expired over 18 months")</f>
        <v>06 Expired over 18 months</v>
      </c>
      <c r="Q817" s="65">
        <v>10000</v>
      </c>
      <c r="R817" s="84">
        <f t="shared" si="161"/>
        <v>20000</v>
      </c>
      <c r="S817" s="77" t="str" cm="1">
        <f t="array" ref="S817">_xlfn.IFS(R817&gt;5000000,"Gold",R817&gt;=500000,"Silver",R817&gt;30000,"Bronze",TRUE,"Transactional")</f>
        <v>Transactional</v>
      </c>
      <c r="T817" s="24" t="s">
        <v>54</v>
      </c>
      <c r="U817" s="101" t="s">
        <v>116</v>
      </c>
      <c r="V817" s="101" t="s">
        <v>70</v>
      </c>
      <c r="W817" s="77" t="str">
        <f t="shared" si="149"/>
        <v>No</v>
      </c>
      <c r="X817" s="77" t="str">
        <f>IFERROR(_xlfn.XLOOKUP(J817&amp;"||"&amp;K817,'Mapping Ref.'!$J$2:$J$538,'Mapping Ref.'!$K$2:$K$538),"")</f>
        <v>Childrens &amp; Adults</v>
      </c>
      <c r="Y817" s="77" t="str" cm="1">
        <f t="array" ref="Y817">_xlfn.IFS(R817&gt;2000000,"For Publication",R817&gt;100000,"PID",R817&gt;30000,"RFQ",TRUE,"Transactional")</f>
        <v>Transactional</v>
      </c>
      <c r="Z817" s="24" t="s">
        <v>71</v>
      </c>
      <c r="AA817" s="32">
        <v>24</v>
      </c>
      <c r="AB817" s="24">
        <v>0</v>
      </c>
      <c r="AC817" s="25">
        <v>44064</v>
      </c>
      <c r="AD817" s="24" t="s">
        <v>102</v>
      </c>
      <c r="AE817" s="24"/>
      <c r="AF817" s="24"/>
      <c r="AG817" s="24"/>
      <c r="AH817" s="24" t="s">
        <v>59</v>
      </c>
      <c r="AI817" s="24"/>
      <c r="AJ817" s="24" t="s">
        <v>60</v>
      </c>
      <c r="AK817" s="24"/>
      <c r="AL817" s="24"/>
      <c r="AM817" s="24"/>
      <c r="AN817" s="24"/>
      <c r="AO817" s="24">
        <v>0</v>
      </c>
      <c r="AP817" s="24" t="s">
        <v>59</v>
      </c>
      <c r="AQ817" s="24"/>
      <c r="AR817" s="24"/>
      <c r="AS817" s="89">
        <f t="shared" si="162"/>
        <v>24</v>
      </c>
      <c r="AT817" s="24" t="s">
        <v>3380</v>
      </c>
    </row>
    <row r="818" spans="1:46" x14ac:dyDescent="0.5">
      <c r="A818" s="24">
        <v>892</v>
      </c>
      <c r="B818" s="24"/>
      <c r="C818" s="24"/>
      <c r="D818" s="24" t="s">
        <v>3381</v>
      </c>
      <c r="E818" s="24" t="s">
        <v>3382</v>
      </c>
      <c r="F818" s="77" t="str">
        <f t="shared" si="145"/>
        <v>ASSOCIATED INDEPENDENT ASSESSORS LTD</v>
      </c>
      <c r="G818" s="24" t="s">
        <v>3383</v>
      </c>
      <c r="H818" s="24" t="s">
        <v>1800</v>
      </c>
      <c r="I818" s="24" t="s">
        <v>1800</v>
      </c>
      <c r="J818" s="24" t="s">
        <v>52</v>
      </c>
      <c r="K818" s="24" t="s">
        <v>1801</v>
      </c>
      <c r="L818" s="25">
        <v>44067</v>
      </c>
      <c r="M818" s="25">
        <v>45893</v>
      </c>
      <c r="N818" s="81">
        <f t="shared" si="159"/>
        <v>45893</v>
      </c>
      <c r="O818" s="77" t="str">
        <f t="shared" ca="1" si="160"/>
        <v>Expired</v>
      </c>
      <c r="P818" s="77" t="str" cm="1">
        <f t="array" aca="1" ref="P818" ca="1">_xlfn.IFS((N818-TODAY())&gt;=547,"06 Expires over 18 months",(N818-TODAY())&gt;=365,"05 Expires in 18 months",(N818-TODAY())&gt;=183,"04 Expires in 12 months",(N818-TODAY())&gt;=92,"03 Expires in 6 months",(N818-TODAY())&gt;=31,"02 Expires in 3 months",(N818-TODAY())&gt;=0,"01 Expires in 30 days",(N818-TODAY())&gt;=-31,"01 Expired last 30 days",(N818-TODAY())&gt;=-92,"02 Expired last 3 months",(N818-TODAY())&gt;=-183,"03 Expired last 6 months",(N818-TODAY())&gt;=-365,"04 Expired last 12 months",(N818-TODAY())&gt;=-547,"05 Expired last 18 months",TRUE,"06 Expired over 18 months")</f>
        <v>05 Expired last 18 months</v>
      </c>
      <c r="Q818" s="65">
        <v>900</v>
      </c>
      <c r="R818" s="84">
        <f t="shared" si="161"/>
        <v>4500</v>
      </c>
      <c r="S818" s="77" t="str" cm="1">
        <f t="array" ref="S818">_xlfn.IFS(R818&gt;5000000,"Gold",R818&gt;=500000,"Silver",R818&gt;30000,"Bronze",TRUE,"Transactional")</f>
        <v>Transactional</v>
      </c>
      <c r="T818" s="24" t="s">
        <v>54</v>
      </c>
      <c r="U818" s="101" t="s">
        <v>116</v>
      </c>
      <c r="V818" s="101" t="s">
        <v>70</v>
      </c>
      <c r="W818" s="77" t="str">
        <f t="shared" si="149"/>
        <v>No</v>
      </c>
      <c r="X818" s="77" t="str">
        <f>IFERROR(_xlfn.XLOOKUP(J818&amp;"||"&amp;K818,'Mapping Ref.'!$J$2:$J$538,'Mapping Ref.'!$K$2:$K$538),"")</f>
        <v>Corporate</v>
      </c>
      <c r="Y818" s="77" t="str" cm="1">
        <f t="array" ref="Y818">_xlfn.IFS(R818&gt;2000000,"For Publication",R818&gt;100000,"PID",R818&gt;30000,"RFQ",TRUE,"Transactional")</f>
        <v>Transactional</v>
      </c>
      <c r="Z818" s="24" t="s">
        <v>101</v>
      </c>
      <c r="AA818" s="32">
        <v>0</v>
      </c>
      <c r="AB818" s="24">
        <v>0</v>
      </c>
      <c r="AC818" s="25">
        <v>44067</v>
      </c>
      <c r="AD818" s="24" t="s">
        <v>58</v>
      </c>
      <c r="AE818" s="24">
        <v>0</v>
      </c>
      <c r="AF818" s="24"/>
      <c r="AG818" s="24"/>
      <c r="AH818" s="24" t="s">
        <v>60</v>
      </c>
      <c r="AI818" s="24"/>
      <c r="AJ818" s="24" t="s">
        <v>60</v>
      </c>
      <c r="AK818" s="24"/>
      <c r="AL818" s="24"/>
      <c r="AM818" s="24"/>
      <c r="AN818" s="24"/>
      <c r="AO818" s="24">
        <v>0</v>
      </c>
      <c r="AP818" s="24" t="s">
        <v>60</v>
      </c>
      <c r="AQ818" s="24"/>
      <c r="AR818" s="24"/>
      <c r="AS818" s="89">
        <f t="shared" si="162"/>
        <v>60</v>
      </c>
      <c r="AT818" s="24" t="s">
        <v>3384</v>
      </c>
    </row>
    <row r="819" spans="1:46" x14ac:dyDescent="0.5">
      <c r="A819" s="24">
        <v>893</v>
      </c>
      <c r="B819" s="24" t="s">
        <v>506</v>
      </c>
      <c r="C819" s="24"/>
      <c r="D819" s="24" t="s">
        <v>3385</v>
      </c>
      <c r="E819" s="24" t="s">
        <v>3386</v>
      </c>
      <c r="F819" s="77" t="str">
        <f t="shared" si="145"/>
        <v>Silver Energy Management</v>
      </c>
      <c r="G819" s="24" t="s">
        <v>3387</v>
      </c>
      <c r="H819" s="24" t="s">
        <v>2882</v>
      </c>
      <c r="I819" s="24" t="s">
        <v>2453</v>
      </c>
      <c r="J819" s="24" t="s">
        <v>321</v>
      </c>
      <c r="K819" s="24" t="s">
        <v>337</v>
      </c>
      <c r="L819" s="25">
        <v>44044</v>
      </c>
      <c r="M819" s="25">
        <v>45139</v>
      </c>
      <c r="N819" s="81">
        <f t="shared" si="159"/>
        <v>46844</v>
      </c>
      <c r="O819" s="77" t="str">
        <f t="shared" ca="1" si="160"/>
        <v>Live</v>
      </c>
      <c r="P819" s="77" t="str" cm="1">
        <f t="array" aca="1" ref="P819" ca="1">_xlfn.IFS((N819-TODAY())&gt;=547,"06 Expires over 18 months",(N819-TODAY())&gt;=365,"05 Expires in 18 months",(N819-TODAY())&gt;=183,"04 Expires in 12 months",(N819-TODAY())&gt;=92,"03 Expires in 6 months",(N819-TODAY())&gt;=31,"02 Expires in 3 months",(N819-TODAY())&gt;=0,"01 Expires in 30 days",(N819-TODAY())&gt;=-31,"01 Expired last 30 days",(N819-TODAY())&gt;=-92,"02 Expired last 3 months",(N819-TODAY())&gt;=-183,"03 Expired last 6 months",(N819-TODAY())&gt;=-365,"04 Expired last 12 months",(N819-TODAY())&gt;=-547,"05 Expired last 18 months",TRUE,"06 Expired over 18 months")</f>
        <v>06 Expires over 18 months</v>
      </c>
      <c r="Q819" s="65">
        <v>173622</v>
      </c>
      <c r="R819" s="84">
        <f t="shared" si="161"/>
        <v>1331102</v>
      </c>
      <c r="S819" s="77" t="str" cm="1">
        <f t="array" ref="S819">_xlfn.IFS(R819&gt;5000000,"Gold",R819&gt;=500000,"Silver",R819&gt;30000,"Bronze",TRUE,"Transactional")</f>
        <v>Silver</v>
      </c>
      <c r="T819" s="24" t="s">
        <v>54</v>
      </c>
      <c r="U819" s="101" t="s">
        <v>109</v>
      </c>
      <c r="V819" s="101" t="s">
        <v>1022</v>
      </c>
      <c r="W819" s="77" t="str">
        <f t="shared" si="149"/>
        <v>Yes</v>
      </c>
      <c r="X819" s="77" t="str">
        <f>IFERROR(_xlfn.XLOOKUP(J819&amp;"||"&amp;K819,'Mapping Ref.'!$J$2:$J$538,'Mapping Ref.'!$K$2:$K$538),"")</f>
        <v>Corporate</v>
      </c>
      <c r="Y819" s="77" t="str" cm="1">
        <f t="array" ref="Y819">_xlfn.IFS(R819&gt;2000000,"For Publication",R819&gt;100000,"PID",R819&gt;30000,"RFQ",TRUE,"Transactional")</f>
        <v>PID</v>
      </c>
      <c r="Z819" s="24" t="s">
        <v>57</v>
      </c>
      <c r="AA819" s="32">
        <v>36</v>
      </c>
      <c r="AB819" s="24">
        <v>56</v>
      </c>
      <c r="AC819" s="25">
        <v>44068</v>
      </c>
      <c r="AD819" s="24" t="s">
        <v>58</v>
      </c>
      <c r="AE819" s="24">
        <v>202252</v>
      </c>
      <c r="AF819" s="24"/>
      <c r="AG819" s="24"/>
      <c r="AH819" s="24" t="s">
        <v>60</v>
      </c>
      <c r="AI819" s="24"/>
      <c r="AJ819" s="24" t="s">
        <v>60</v>
      </c>
      <c r="AK819" s="24"/>
      <c r="AL819" s="24"/>
      <c r="AM819" s="24"/>
      <c r="AN819" s="24"/>
      <c r="AO819" s="24">
        <v>0</v>
      </c>
      <c r="AP819" s="24" t="s">
        <v>60</v>
      </c>
      <c r="AQ819" s="24"/>
      <c r="AR819" s="24"/>
      <c r="AS819" s="89">
        <f t="shared" si="162"/>
        <v>92</v>
      </c>
      <c r="AT819" s="24" t="s">
        <v>3388</v>
      </c>
    </row>
    <row r="820" spans="1:46" x14ac:dyDescent="0.5">
      <c r="A820" s="24">
        <v>895</v>
      </c>
      <c r="B820" s="24"/>
      <c r="C820" s="24"/>
      <c r="D820" s="24" t="s">
        <v>3389</v>
      </c>
      <c r="E820" s="24" t="s">
        <v>3390</v>
      </c>
      <c r="F820" s="77" t="str">
        <f t="shared" si="145"/>
        <v>Chartsbridge Group Limited</v>
      </c>
      <c r="G820" s="24" t="s">
        <v>3389</v>
      </c>
      <c r="H820" s="24" t="s">
        <v>972</v>
      </c>
      <c r="I820" s="24" t="s">
        <v>972</v>
      </c>
      <c r="J820" s="24" t="s">
        <v>107</v>
      </c>
      <c r="K820" s="24" t="s">
        <v>3391</v>
      </c>
      <c r="L820" s="25">
        <v>44044</v>
      </c>
      <c r="M820" s="25">
        <v>44408</v>
      </c>
      <c r="N820" s="81">
        <f t="shared" si="159"/>
        <v>44408</v>
      </c>
      <c r="O820" s="77" t="str">
        <f t="shared" ca="1" si="160"/>
        <v>Expired</v>
      </c>
      <c r="P820" s="77" t="str" cm="1">
        <f t="array" aca="1" ref="P820" ca="1">_xlfn.IFS((N820-TODAY())&gt;=547,"06 Expires over 18 months",(N820-TODAY())&gt;=365,"05 Expires in 18 months",(N820-TODAY())&gt;=183,"04 Expires in 12 months",(N820-TODAY())&gt;=92,"03 Expires in 6 months",(N820-TODAY())&gt;=31,"02 Expires in 3 months",(N820-TODAY())&gt;=0,"01 Expires in 30 days",(N820-TODAY())&gt;=-31,"01 Expired last 30 days",(N820-TODAY())&gt;=-92,"02 Expired last 3 months",(N820-TODAY())&gt;=-183,"03 Expired last 6 months",(N820-TODAY())&gt;=-365,"04 Expired last 12 months",(N820-TODAY())&gt;=-547,"05 Expired last 18 months",TRUE,"06 Expired over 18 months")</f>
        <v>06 Expired over 18 months</v>
      </c>
      <c r="Q820" s="65">
        <v>2850</v>
      </c>
      <c r="R820" s="84">
        <f t="shared" si="161"/>
        <v>2850</v>
      </c>
      <c r="S820" s="77" t="str" cm="1">
        <f t="array" ref="S820">_xlfn.IFS(R820&gt;5000000,"Gold",R820&gt;=500000,"Silver",R820&gt;30000,"Bronze",TRUE,"Transactional")</f>
        <v>Transactional</v>
      </c>
      <c r="T820" s="24" t="s">
        <v>54</v>
      </c>
      <c r="U820" s="101" t="s">
        <v>393</v>
      </c>
      <c r="V820" s="101" t="s">
        <v>1200</v>
      </c>
      <c r="W820" s="77" t="str">
        <f t="shared" si="149"/>
        <v>No</v>
      </c>
      <c r="X820" s="77" t="str">
        <f>IFERROR(_xlfn.XLOOKUP(J820&amp;"||"&amp;K820,'Mapping Ref.'!$J$2:$J$538,'Mapping Ref.'!$K$2:$K$538),"")</f>
        <v>Construction &amp; Estates</v>
      </c>
      <c r="Y820" s="77" t="str" cm="1">
        <f t="array" ref="Y820">_xlfn.IFS(R820&gt;2000000,"For Publication",R820&gt;100000,"PID",R820&gt;30000,"RFQ",TRUE,"Transactional")</f>
        <v>Transactional</v>
      </c>
      <c r="Z820" s="24" t="s">
        <v>86</v>
      </c>
      <c r="AA820" s="32">
        <v>12</v>
      </c>
      <c r="AB820" s="24">
        <v>0</v>
      </c>
      <c r="AC820" s="25">
        <v>44069</v>
      </c>
      <c r="AD820" s="24" t="s">
        <v>58</v>
      </c>
      <c r="AE820" s="24">
        <v>0</v>
      </c>
      <c r="AF820" s="24"/>
      <c r="AG820" s="24"/>
      <c r="AH820" s="24" t="s">
        <v>60</v>
      </c>
      <c r="AI820" s="24"/>
      <c r="AJ820" s="24" t="s">
        <v>60</v>
      </c>
      <c r="AK820" s="24"/>
      <c r="AL820" s="24"/>
      <c r="AM820" s="24"/>
      <c r="AN820" s="24"/>
      <c r="AO820" s="24">
        <v>0</v>
      </c>
      <c r="AP820" s="24" t="s">
        <v>60</v>
      </c>
      <c r="AQ820" s="24"/>
      <c r="AR820" s="24"/>
      <c r="AS820" s="89">
        <f t="shared" si="162"/>
        <v>11</v>
      </c>
      <c r="AT820" s="24"/>
    </row>
    <row r="821" spans="1:46" x14ac:dyDescent="0.5">
      <c r="A821" s="24">
        <v>896</v>
      </c>
      <c r="B821" s="24"/>
      <c r="C821" s="24"/>
      <c r="D821" s="24" t="s">
        <v>3392</v>
      </c>
      <c r="E821" s="24" t="s">
        <v>3393</v>
      </c>
      <c r="F821" s="77" t="str">
        <f t="shared" si="145"/>
        <v>REVOLUTION ENERGY SERVICES LTD</v>
      </c>
      <c r="G821" s="24" t="s">
        <v>3394</v>
      </c>
      <c r="H821" s="24" t="s">
        <v>2427</v>
      </c>
      <c r="I821" s="24" t="s">
        <v>2427</v>
      </c>
      <c r="J821" s="24" t="s">
        <v>107</v>
      </c>
      <c r="K821" s="24" t="s">
        <v>3395</v>
      </c>
      <c r="L821" s="25">
        <v>44075</v>
      </c>
      <c r="M821" s="25">
        <v>44651</v>
      </c>
      <c r="N821" s="81">
        <f t="shared" si="159"/>
        <v>44651</v>
      </c>
      <c r="O821" s="77" t="str">
        <f t="shared" ca="1" si="160"/>
        <v>Expired</v>
      </c>
      <c r="P821" s="77" t="str" cm="1">
        <f t="array" aca="1" ref="P821" ca="1">_xlfn.IFS((N821-TODAY())&gt;=547,"06 Expires over 18 months",(N821-TODAY())&gt;=365,"05 Expires in 18 months",(N821-TODAY())&gt;=183,"04 Expires in 12 months",(N821-TODAY())&gt;=92,"03 Expires in 6 months",(N821-TODAY())&gt;=31,"02 Expires in 3 months",(N821-TODAY())&gt;=0,"01 Expires in 30 days",(N821-TODAY())&gt;=-31,"01 Expired last 30 days",(N821-TODAY())&gt;=-92,"02 Expired last 3 months",(N821-TODAY())&gt;=-183,"03 Expired last 6 months",(N821-TODAY())&gt;=-365,"04 Expired last 12 months",(N821-TODAY())&gt;=-547,"05 Expired last 18 months",TRUE,"06 Expired over 18 months")</f>
        <v>06 Expired over 18 months</v>
      </c>
      <c r="Q821" s="65">
        <v>70000</v>
      </c>
      <c r="R821" s="84">
        <f t="shared" si="161"/>
        <v>105000</v>
      </c>
      <c r="S821" s="77" t="str" cm="1">
        <f t="array" ref="S821">_xlfn.IFS(R821&gt;5000000,"Gold",R821&gt;=500000,"Silver",R821&gt;30000,"Bronze",TRUE,"Transactional")</f>
        <v>Bronze</v>
      </c>
      <c r="T821" s="24" t="s">
        <v>122</v>
      </c>
      <c r="U821" s="101" t="s">
        <v>116</v>
      </c>
      <c r="V821" s="101" t="s">
        <v>70</v>
      </c>
      <c r="W821" s="77" t="str">
        <f t="shared" si="149"/>
        <v>No</v>
      </c>
      <c r="X821" s="77" t="str">
        <f>IFERROR(_xlfn.XLOOKUP(J821&amp;"||"&amp;K821,'Mapping Ref.'!$J$2:$J$538,'Mapping Ref.'!$K$2:$K$538),"")</f>
        <v>Construction &amp; Estates</v>
      </c>
      <c r="Y821" s="77" t="str" cm="1">
        <f t="array" ref="Y821">_xlfn.IFS(R821&gt;2000000,"For Publication",R821&gt;100000,"PID",R821&gt;30000,"RFQ",TRUE,"Transactional")</f>
        <v>PID</v>
      </c>
      <c r="Z821" s="24" t="s">
        <v>101</v>
      </c>
      <c r="AA821" s="32">
        <v>12</v>
      </c>
      <c r="AB821" s="24">
        <v>0</v>
      </c>
      <c r="AC821" s="25">
        <v>44070</v>
      </c>
      <c r="AD821" s="24" t="s">
        <v>58</v>
      </c>
      <c r="AE821" s="24"/>
      <c r="AF821" s="24"/>
      <c r="AG821" s="24"/>
      <c r="AH821" s="24" t="s">
        <v>60</v>
      </c>
      <c r="AI821" s="24"/>
      <c r="AJ821" s="24" t="s">
        <v>60</v>
      </c>
      <c r="AK821" s="24"/>
      <c r="AL821" s="24"/>
      <c r="AM821" s="24"/>
      <c r="AN821" s="24"/>
      <c r="AO821" s="24"/>
      <c r="AP821" s="24" t="s">
        <v>60</v>
      </c>
      <c r="AQ821" s="24"/>
      <c r="AR821" s="24"/>
      <c r="AS821" s="89">
        <f t="shared" si="162"/>
        <v>18</v>
      </c>
      <c r="AT821" s="24" t="s">
        <v>3396</v>
      </c>
    </row>
    <row r="822" spans="1:46" x14ac:dyDescent="0.5">
      <c r="A822" s="24">
        <v>897</v>
      </c>
      <c r="B822" s="24"/>
      <c r="C822" s="24" t="s">
        <v>77</v>
      </c>
      <c r="D822" s="24" t="s">
        <v>3397</v>
      </c>
      <c r="E822" s="24" t="s">
        <v>3398</v>
      </c>
      <c r="F822" s="77" t="str">
        <f t="shared" si="145"/>
        <v>LIBRA PARTNERSHIP LTD</v>
      </c>
      <c r="G822" s="24" t="s">
        <v>3397</v>
      </c>
      <c r="H822" s="24" t="s">
        <v>1426</v>
      </c>
      <c r="I822" s="24" t="s">
        <v>1426</v>
      </c>
      <c r="J822" s="24" t="s">
        <v>66</v>
      </c>
      <c r="K822" s="24" t="s">
        <v>1427</v>
      </c>
      <c r="L822" s="25">
        <v>44013</v>
      </c>
      <c r="M822" s="25">
        <v>44561</v>
      </c>
      <c r="N822" s="81">
        <f t="shared" si="159"/>
        <v>44926</v>
      </c>
      <c r="O822" s="77" t="str">
        <f t="shared" ca="1" si="160"/>
        <v>Expired</v>
      </c>
      <c r="P822" s="77" t="str" cm="1">
        <f t="array" aca="1" ref="P822" ca="1">_xlfn.IFS((N822-TODAY())&gt;=547,"06 Expires over 18 months",(N822-TODAY())&gt;=365,"05 Expires in 18 months",(N822-TODAY())&gt;=183,"04 Expires in 12 months",(N822-TODAY())&gt;=92,"03 Expires in 6 months",(N822-TODAY())&gt;=31,"02 Expires in 3 months",(N822-TODAY())&gt;=0,"01 Expires in 30 days",(N822-TODAY())&gt;=-31,"01 Expired last 30 days",(N822-TODAY())&gt;=-92,"02 Expired last 3 months",(N822-TODAY())&gt;=-183,"03 Expired last 6 months",(N822-TODAY())&gt;=-365,"04 Expired last 12 months",(N822-TODAY())&gt;=-547,"05 Expired last 18 months",TRUE,"06 Expired over 18 months")</f>
        <v>06 Expired over 18 months</v>
      </c>
      <c r="Q822" s="65">
        <v>500</v>
      </c>
      <c r="R822" s="84">
        <f t="shared" si="161"/>
        <v>1208.3333333333333</v>
      </c>
      <c r="S822" s="77" t="str" cm="1">
        <f t="array" ref="S822">_xlfn.IFS(R822&gt;5000000,"Gold",R822&gt;=500000,"Silver",R822&gt;30000,"Bronze",TRUE,"Transactional")</f>
        <v>Transactional</v>
      </c>
      <c r="T822" s="24" t="s">
        <v>54</v>
      </c>
      <c r="U822" s="101" t="s">
        <v>190</v>
      </c>
      <c r="V822" s="101" t="s">
        <v>192</v>
      </c>
      <c r="W822" s="77" t="str">
        <f t="shared" si="149"/>
        <v>Yes</v>
      </c>
      <c r="X822" s="77" t="str">
        <f>IFERROR(_xlfn.XLOOKUP(J822&amp;"||"&amp;K822,'Mapping Ref.'!$J$2:$J$538,'Mapping Ref.'!$K$2:$K$538),"")</f>
        <v>Childrens &amp; Adults</v>
      </c>
      <c r="Y822" s="77" t="str" cm="1">
        <f t="array" ref="Y822">_xlfn.IFS(R822&gt;2000000,"For Publication",R822&gt;100000,"PID",R822&gt;30000,"RFQ",TRUE,"Transactional")</f>
        <v>Transactional</v>
      </c>
      <c r="Z822" s="24" t="s">
        <v>101</v>
      </c>
      <c r="AA822" s="32">
        <v>12</v>
      </c>
      <c r="AB822" s="24">
        <v>12</v>
      </c>
      <c r="AC822" s="25">
        <v>44070</v>
      </c>
      <c r="AD822" s="24" t="s">
        <v>58</v>
      </c>
      <c r="AE822" s="24">
        <v>0</v>
      </c>
      <c r="AF822" s="24"/>
      <c r="AG822" s="24"/>
      <c r="AH822" s="24" t="s">
        <v>60</v>
      </c>
      <c r="AI822" s="24"/>
      <c r="AJ822" s="24" t="s">
        <v>60</v>
      </c>
      <c r="AK822" s="24"/>
      <c r="AL822" s="24"/>
      <c r="AM822" s="24"/>
      <c r="AN822" s="24"/>
      <c r="AO822" s="24">
        <v>0</v>
      </c>
      <c r="AP822" s="24" t="s">
        <v>60</v>
      </c>
      <c r="AQ822" s="24"/>
      <c r="AR822" s="24"/>
      <c r="AS822" s="89">
        <f t="shared" si="162"/>
        <v>29</v>
      </c>
      <c r="AT822" s="24" t="s">
        <v>3399</v>
      </c>
    </row>
    <row r="823" spans="1:46" x14ac:dyDescent="0.5">
      <c r="A823" s="24">
        <v>898</v>
      </c>
      <c r="B823" s="24"/>
      <c r="C823" s="24"/>
      <c r="D823" s="24" t="s">
        <v>3400</v>
      </c>
      <c r="E823" s="24" t="s">
        <v>2244</v>
      </c>
      <c r="F823" s="77" t="str">
        <f t="shared" si="145"/>
        <v>Anna Freud Centre</v>
      </c>
      <c r="G823" s="24" t="s">
        <v>3400</v>
      </c>
      <c r="H823" s="24" t="s">
        <v>3401</v>
      </c>
      <c r="I823" s="24" t="s">
        <v>634</v>
      </c>
      <c r="J823" s="24" t="s">
        <v>190</v>
      </c>
      <c r="K823" s="24" t="s">
        <v>3402</v>
      </c>
      <c r="L823" s="25">
        <v>44801</v>
      </c>
      <c r="M823" s="25">
        <v>45897</v>
      </c>
      <c r="N823" s="81">
        <f t="shared" si="159"/>
        <v>46627</v>
      </c>
      <c r="O823" s="77" t="str">
        <f t="shared" ca="1" si="160"/>
        <v>Live</v>
      </c>
      <c r="P823" s="77" t="str" cm="1">
        <f t="array" aca="1" ref="P823" ca="1">_xlfn.IFS((N823-TODAY())&gt;=547,"06 Expires over 18 months",(N823-TODAY())&gt;=365,"05 Expires in 18 months",(N823-TODAY())&gt;=183,"04 Expires in 12 months",(N823-TODAY())&gt;=92,"03 Expires in 6 months",(N823-TODAY())&gt;=31,"02 Expires in 3 months",(N823-TODAY())&gt;=0,"01 Expires in 30 days",(N823-TODAY())&gt;=-31,"01 Expired last 30 days",(N823-TODAY())&gt;=-92,"02 Expired last 3 months",(N823-TODAY())&gt;=-183,"03 Expired last 6 months",(N823-TODAY())&gt;=-365,"04 Expired last 12 months",(N823-TODAY())&gt;=-547,"05 Expired last 18 months",TRUE,"06 Expired over 18 months")</f>
        <v>05 Expires in 18 months</v>
      </c>
      <c r="Q823" s="65">
        <v>800000</v>
      </c>
      <c r="R823" s="84">
        <f t="shared" si="161"/>
        <v>4000000</v>
      </c>
      <c r="S823" s="77" t="str" cm="1">
        <f t="array" ref="S823">_xlfn.IFS(R823&gt;5000000,"Gold",R823&gt;=500000,"Silver",R823&gt;30000,"Bronze",TRUE,"Transactional")</f>
        <v>Silver</v>
      </c>
      <c r="T823" s="24" t="s">
        <v>54</v>
      </c>
      <c r="U823" s="101" t="s">
        <v>84</v>
      </c>
      <c r="V823" s="101" t="s">
        <v>85</v>
      </c>
      <c r="W823" s="77" t="str">
        <f t="shared" si="149"/>
        <v>Yes</v>
      </c>
      <c r="X823" s="77" t="str">
        <f>IFERROR(_xlfn.XLOOKUP(J823&amp;"||"&amp;K823,'Mapping Ref.'!$J$2:$J$538,'Mapping Ref.'!$K$2:$K$538),"")</f>
        <v>Childrens &amp; Adults</v>
      </c>
      <c r="Y823" s="77" t="str" cm="1">
        <f t="array" ref="Y823">_xlfn.IFS(R823&gt;2000000,"For Publication",R823&gt;100000,"PID",R823&gt;30000,"RFQ",TRUE,"Transactional")</f>
        <v>For Publication</v>
      </c>
      <c r="Z823" s="24"/>
      <c r="AA823" s="32">
        <v>36</v>
      </c>
      <c r="AB823" s="24">
        <v>24</v>
      </c>
      <c r="AC823" s="25">
        <v>45532</v>
      </c>
      <c r="AD823" s="24" t="s">
        <v>58</v>
      </c>
      <c r="AE823" s="24"/>
      <c r="AF823" s="24"/>
      <c r="AG823" s="24"/>
      <c r="AH823" s="24" t="s">
        <v>59</v>
      </c>
      <c r="AI823" s="24"/>
      <c r="AJ823" s="24" t="s">
        <v>60</v>
      </c>
      <c r="AK823" s="24"/>
      <c r="AL823" s="24"/>
      <c r="AM823" s="24"/>
      <c r="AN823" s="24"/>
      <c r="AO823" s="24">
        <v>0</v>
      </c>
      <c r="AP823" s="24" t="s">
        <v>60</v>
      </c>
      <c r="AQ823" s="24"/>
      <c r="AR823" s="24"/>
      <c r="AS823" s="89">
        <f t="shared" si="162"/>
        <v>60</v>
      </c>
      <c r="AT823" s="24" t="s">
        <v>3400</v>
      </c>
    </row>
    <row r="824" spans="1:46" x14ac:dyDescent="0.5">
      <c r="A824" s="24">
        <v>899</v>
      </c>
      <c r="B824" s="24"/>
      <c r="C824" s="24"/>
      <c r="D824" s="24" t="s">
        <v>3403</v>
      </c>
      <c r="E824" s="24" t="s">
        <v>3404</v>
      </c>
      <c r="F824" s="77" t="str">
        <f t="shared" si="145"/>
        <v>GO PLANT FLEET SERVICES LTD</v>
      </c>
      <c r="G824" s="24" t="s">
        <v>3403</v>
      </c>
      <c r="H824" s="24" t="s">
        <v>3282</v>
      </c>
      <c r="I824" s="24" t="s">
        <v>3341</v>
      </c>
      <c r="J824" s="24" t="s">
        <v>2962</v>
      </c>
      <c r="K824" s="24" t="s">
        <v>3283</v>
      </c>
      <c r="L824" s="25">
        <v>44075</v>
      </c>
      <c r="M824" s="25">
        <v>44804</v>
      </c>
      <c r="N824" s="81">
        <f t="shared" si="159"/>
        <v>44804</v>
      </c>
      <c r="O824" s="77" t="str">
        <f t="shared" ca="1" si="160"/>
        <v>Expired</v>
      </c>
      <c r="P824" s="77" t="str" cm="1">
        <f t="array" aca="1" ref="P824" ca="1">_xlfn.IFS((N824-TODAY())&gt;=547,"06 Expires over 18 months",(N824-TODAY())&gt;=365,"05 Expires in 18 months",(N824-TODAY())&gt;=183,"04 Expires in 12 months",(N824-TODAY())&gt;=92,"03 Expires in 6 months",(N824-TODAY())&gt;=31,"02 Expires in 3 months",(N824-TODAY())&gt;=0,"01 Expires in 30 days",(N824-TODAY())&gt;=-31,"01 Expired last 30 days",(N824-TODAY())&gt;=-92,"02 Expired last 3 months",(N824-TODAY())&gt;=-183,"03 Expired last 6 months",(N824-TODAY())&gt;=-365,"04 Expired last 12 months",(N824-TODAY())&gt;=-547,"05 Expired last 18 months",TRUE,"06 Expired over 18 months")</f>
        <v>06 Expired over 18 months</v>
      </c>
      <c r="Q824" s="65">
        <v>1680000</v>
      </c>
      <c r="R824" s="84">
        <f t="shared" si="161"/>
        <v>3220000</v>
      </c>
      <c r="S824" s="77" t="str" cm="1">
        <f t="array" ref="S824">_xlfn.IFS(R824&gt;5000000,"Gold",R824&gt;=500000,"Silver",R824&gt;30000,"Bronze",TRUE,"Transactional")</f>
        <v>Silver</v>
      </c>
      <c r="T824" s="24" t="s">
        <v>54</v>
      </c>
      <c r="U824" s="101" t="s">
        <v>393</v>
      </c>
      <c r="V824" s="101" t="s">
        <v>394</v>
      </c>
      <c r="W824" s="77" t="str">
        <f t="shared" si="149"/>
        <v>No</v>
      </c>
      <c r="X824" s="77" t="str">
        <f>IFERROR(_xlfn.XLOOKUP(J824&amp;"||"&amp;K824,'Mapping Ref.'!$J$2:$J$538,'Mapping Ref.'!$K$2:$K$538),"")</f>
        <v>Construction &amp; Estates</v>
      </c>
      <c r="Y824" s="77" t="str" cm="1">
        <f t="array" ref="Y824">_xlfn.IFS(R824&gt;2000000,"For Publication",R824&gt;100000,"PID",R824&gt;30000,"RFQ",TRUE,"Transactional")</f>
        <v>For Publication</v>
      </c>
      <c r="Z824" s="24" t="s">
        <v>71</v>
      </c>
      <c r="AA824" s="32">
        <v>24</v>
      </c>
      <c r="AB824" s="24">
        <v>0</v>
      </c>
      <c r="AC824" s="25">
        <v>44075</v>
      </c>
      <c r="AD824" s="24" t="s">
        <v>58</v>
      </c>
      <c r="AE824" s="24"/>
      <c r="AF824" s="24"/>
      <c r="AG824" s="24"/>
      <c r="AH824" s="24" t="s">
        <v>59</v>
      </c>
      <c r="AI824" s="24"/>
      <c r="AJ824" s="24" t="s">
        <v>60</v>
      </c>
      <c r="AK824" s="24"/>
      <c r="AL824" s="24"/>
      <c r="AM824" s="24"/>
      <c r="AN824" s="24"/>
      <c r="AO824" s="24"/>
      <c r="AP824" s="24" t="s">
        <v>59</v>
      </c>
      <c r="AQ824" s="24"/>
      <c r="AR824" s="24"/>
      <c r="AS824" s="89">
        <f t="shared" si="162"/>
        <v>23</v>
      </c>
      <c r="AT824" s="24" t="s">
        <v>3405</v>
      </c>
    </row>
    <row r="825" spans="1:46" x14ac:dyDescent="0.5">
      <c r="A825" s="24">
        <v>900</v>
      </c>
      <c r="B825" s="24" t="s">
        <v>340</v>
      </c>
      <c r="C825" s="24"/>
      <c r="D825" s="24" t="s">
        <v>3406</v>
      </c>
      <c r="E825" s="24" t="s">
        <v>3407</v>
      </c>
      <c r="F825" s="77" t="str">
        <f t="shared" si="145"/>
        <v>B-LINE LTD</v>
      </c>
      <c r="G825" s="24" t="s">
        <v>3408</v>
      </c>
      <c r="H825" s="24" t="s">
        <v>1637</v>
      </c>
      <c r="I825" s="24" t="s">
        <v>1637</v>
      </c>
      <c r="J825" s="24" t="s">
        <v>107</v>
      </c>
      <c r="K825" s="24" t="s">
        <v>1638</v>
      </c>
      <c r="L825" s="25">
        <v>44088</v>
      </c>
      <c r="M825" s="25">
        <v>44874</v>
      </c>
      <c r="N825" s="81">
        <f t="shared" si="159"/>
        <v>44874</v>
      </c>
      <c r="O825" s="77" t="str">
        <f t="shared" ca="1" si="160"/>
        <v>Expired</v>
      </c>
      <c r="P825" s="77" t="str" cm="1">
        <f t="array" aca="1" ref="P825" ca="1">_xlfn.IFS((N825-TODAY())&gt;=547,"06 Expires over 18 months",(N825-TODAY())&gt;=365,"05 Expires in 18 months",(N825-TODAY())&gt;=183,"04 Expires in 12 months",(N825-TODAY())&gt;=92,"03 Expires in 6 months",(N825-TODAY())&gt;=31,"02 Expires in 3 months",(N825-TODAY())&gt;=0,"01 Expires in 30 days",(N825-TODAY())&gt;=-31,"01 Expired last 30 days",(N825-TODAY())&gt;=-92,"02 Expired last 3 months",(N825-TODAY())&gt;=-183,"03 Expired last 6 months",(N825-TODAY())&gt;=-365,"04 Expired last 12 months",(N825-TODAY())&gt;=-547,"05 Expired last 18 months",TRUE,"06 Expired over 18 months")</f>
        <v>06 Expired over 18 months</v>
      </c>
      <c r="Q825" s="65">
        <v>55000</v>
      </c>
      <c r="R825" s="84">
        <f t="shared" si="161"/>
        <v>114583.33333333333</v>
      </c>
      <c r="S825" s="77" t="str" cm="1">
        <f t="array" ref="S825">_xlfn.IFS(R825&gt;5000000,"Gold",R825&gt;=500000,"Silver",R825&gt;30000,"Bronze",TRUE,"Transactional")</f>
        <v>Bronze</v>
      </c>
      <c r="T825" s="24" t="s">
        <v>54</v>
      </c>
      <c r="U825" s="101" t="s">
        <v>237</v>
      </c>
      <c r="V825" s="101" t="s">
        <v>350</v>
      </c>
      <c r="W825" s="77" t="str">
        <f t="shared" si="149"/>
        <v>No</v>
      </c>
      <c r="X825" s="77" t="str">
        <f>IFERROR(_xlfn.XLOOKUP(J825&amp;"||"&amp;K825,'Mapping Ref.'!$J$2:$J$538,'Mapping Ref.'!$K$2:$K$538),"")</f>
        <v>Construction &amp; Estates</v>
      </c>
      <c r="Y825" s="77" t="str" cm="1">
        <f t="array" ref="Y825">_xlfn.IFS(R825&gt;2000000,"For Publication",R825&gt;100000,"PID",R825&gt;30000,"RFQ",TRUE,"Transactional")</f>
        <v>PID</v>
      </c>
      <c r="Z825" s="24" t="s">
        <v>101</v>
      </c>
      <c r="AA825" s="32">
        <v>3</v>
      </c>
      <c r="AB825" s="24">
        <v>0</v>
      </c>
      <c r="AC825" s="25">
        <v>44075</v>
      </c>
      <c r="AD825" s="24" t="s">
        <v>150</v>
      </c>
      <c r="AE825" s="24"/>
      <c r="AF825" s="24"/>
      <c r="AG825" s="24"/>
      <c r="AH825" s="24" t="s">
        <v>60</v>
      </c>
      <c r="AI825" s="24"/>
      <c r="AJ825" s="24" t="s">
        <v>60</v>
      </c>
      <c r="AK825" s="24"/>
      <c r="AL825" s="24"/>
      <c r="AM825" s="24"/>
      <c r="AN825" s="24"/>
      <c r="AO825" s="24">
        <v>0</v>
      </c>
      <c r="AP825" s="24" t="s">
        <v>60</v>
      </c>
      <c r="AQ825" s="24"/>
      <c r="AR825" s="24"/>
      <c r="AS825" s="89">
        <f t="shared" si="162"/>
        <v>25</v>
      </c>
      <c r="AT825" s="24" t="s">
        <v>3409</v>
      </c>
    </row>
    <row r="826" spans="1:46" x14ac:dyDescent="0.5">
      <c r="A826" s="24">
        <v>901</v>
      </c>
      <c r="B826" s="24"/>
      <c r="C826" s="24"/>
      <c r="D826" s="24" t="s">
        <v>3410</v>
      </c>
      <c r="E826" s="24" t="s">
        <v>3411</v>
      </c>
      <c r="F826" s="77" t="str">
        <f t="shared" si="145"/>
        <v>DRAINCARE LTD</v>
      </c>
      <c r="G826" s="24" t="s">
        <v>3412</v>
      </c>
      <c r="H826" s="24" t="s">
        <v>3413</v>
      </c>
      <c r="I826" s="24" t="s">
        <v>3413</v>
      </c>
      <c r="J826" s="24" t="s">
        <v>107</v>
      </c>
      <c r="K826" s="24" t="s">
        <v>121</v>
      </c>
      <c r="L826" s="25">
        <v>43862</v>
      </c>
      <c r="M826" s="25">
        <v>44043</v>
      </c>
      <c r="N826" s="81">
        <f t="shared" si="159"/>
        <v>44227</v>
      </c>
      <c r="O826" s="77" t="str">
        <f t="shared" ca="1" si="160"/>
        <v>Expired</v>
      </c>
      <c r="P826" s="77" t="str" cm="1">
        <f t="array" aca="1" ref="P826" ca="1">_xlfn.IFS((N826-TODAY())&gt;=547,"06 Expires over 18 months",(N826-TODAY())&gt;=365,"05 Expires in 18 months",(N826-TODAY())&gt;=183,"04 Expires in 12 months",(N826-TODAY())&gt;=92,"03 Expires in 6 months",(N826-TODAY())&gt;=31,"02 Expires in 3 months",(N826-TODAY())&gt;=0,"01 Expires in 30 days",(N826-TODAY())&gt;=-31,"01 Expired last 30 days",(N826-TODAY())&gt;=-92,"02 Expired last 3 months",(N826-TODAY())&gt;=-183,"03 Expired last 6 months",(N826-TODAY())&gt;=-365,"04 Expired last 12 months",(N826-TODAY())&gt;=-547,"05 Expired last 18 months",TRUE,"06 Expired over 18 months")</f>
        <v>06 Expired over 18 months</v>
      </c>
      <c r="Q826" s="65">
        <v>1000</v>
      </c>
      <c r="R826" s="84">
        <f t="shared" si="161"/>
        <v>1000</v>
      </c>
      <c r="S826" s="77" t="str" cm="1">
        <f t="array" ref="S826">_xlfn.IFS(R826&gt;5000000,"Gold",R826&gt;=500000,"Silver",R826&gt;30000,"Bronze",TRUE,"Transactional")</f>
        <v>Transactional</v>
      </c>
      <c r="T826" s="24" t="s">
        <v>54</v>
      </c>
      <c r="U826" s="101" t="s">
        <v>84</v>
      </c>
      <c r="V826" s="101" t="s">
        <v>214</v>
      </c>
      <c r="W826" s="77" t="str">
        <f t="shared" si="149"/>
        <v>Yes</v>
      </c>
      <c r="X826" s="77" t="str">
        <f>IFERROR(_xlfn.XLOOKUP(J826&amp;"||"&amp;K826,'Mapping Ref.'!$J$2:$J$538,'Mapping Ref.'!$K$2:$K$538),"")</f>
        <v>Construction &amp; Estates</v>
      </c>
      <c r="Y826" s="77" t="str" cm="1">
        <f t="array" ref="Y826">_xlfn.IFS(R826&gt;2000000,"For Publication",R826&gt;100000,"PID",R826&gt;30000,"RFQ",TRUE,"Transactional")</f>
        <v>Transactional</v>
      </c>
      <c r="Z826" s="24" t="s">
        <v>101</v>
      </c>
      <c r="AA826" s="32">
        <v>6</v>
      </c>
      <c r="AB826" s="24">
        <v>6</v>
      </c>
      <c r="AC826" s="25">
        <v>44083</v>
      </c>
      <c r="AD826" s="24" t="s">
        <v>58</v>
      </c>
      <c r="AE826" s="24"/>
      <c r="AF826" s="24"/>
      <c r="AG826" s="24"/>
      <c r="AH826" s="24" t="s">
        <v>60</v>
      </c>
      <c r="AI826" s="24"/>
      <c r="AJ826" s="24" t="s">
        <v>60</v>
      </c>
      <c r="AK826" s="24"/>
      <c r="AL826" s="24"/>
      <c r="AM826" s="24"/>
      <c r="AN826" s="24"/>
      <c r="AO826" s="24">
        <v>0</v>
      </c>
      <c r="AP826" s="24" t="s">
        <v>60</v>
      </c>
      <c r="AQ826" s="24"/>
      <c r="AR826" s="24"/>
      <c r="AS826" s="89">
        <f t="shared" si="162"/>
        <v>11</v>
      </c>
      <c r="AT826" s="24" t="s">
        <v>3410</v>
      </c>
    </row>
    <row r="827" spans="1:46" x14ac:dyDescent="0.5">
      <c r="A827" s="24">
        <v>902</v>
      </c>
      <c r="B827" s="24"/>
      <c r="C827" s="24"/>
      <c r="D827" s="24" t="s">
        <v>3414</v>
      </c>
      <c r="E827" s="24" t="s">
        <v>3415</v>
      </c>
      <c r="F827" s="77" t="str">
        <f t="shared" si="145"/>
        <v>COMMONPLACE DIGITAL LIMITED</v>
      </c>
      <c r="G827" s="24" t="s">
        <v>3416</v>
      </c>
      <c r="H827" s="24" t="s">
        <v>972</v>
      </c>
      <c r="I827" s="24" t="s">
        <v>972</v>
      </c>
      <c r="J827" s="24" t="s">
        <v>107</v>
      </c>
      <c r="K827" s="24" t="s">
        <v>121</v>
      </c>
      <c r="L827" s="25">
        <v>44075</v>
      </c>
      <c r="M827" s="25">
        <v>44439</v>
      </c>
      <c r="N827" s="81">
        <f t="shared" si="159"/>
        <v>44439</v>
      </c>
      <c r="O827" s="77" t="str">
        <f t="shared" ca="1" si="160"/>
        <v>Expired</v>
      </c>
      <c r="P827" s="77" t="str" cm="1">
        <f t="array" aca="1" ref="P827" ca="1">_xlfn.IFS((N827-TODAY())&gt;=547,"06 Expires over 18 months",(N827-TODAY())&gt;=365,"05 Expires in 18 months",(N827-TODAY())&gt;=183,"04 Expires in 12 months",(N827-TODAY())&gt;=92,"03 Expires in 6 months",(N827-TODAY())&gt;=31,"02 Expires in 3 months",(N827-TODAY())&gt;=0,"01 Expires in 30 days",(N827-TODAY())&gt;=-31,"01 Expired last 30 days",(N827-TODAY())&gt;=-92,"02 Expired last 3 months",(N827-TODAY())&gt;=-183,"03 Expired last 6 months",(N827-TODAY())&gt;=-365,"04 Expired last 12 months",(N827-TODAY())&gt;=-547,"05 Expired last 18 months",TRUE,"06 Expired over 18 months")</f>
        <v>06 Expired over 18 months</v>
      </c>
      <c r="Q827" s="65">
        <v>14895</v>
      </c>
      <c r="R827" s="84">
        <f t="shared" si="161"/>
        <v>14895</v>
      </c>
      <c r="S827" s="77" t="str" cm="1">
        <f t="array" ref="S827">_xlfn.IFS(R827&gt;5000000,"Gold",R827&gt;=500000,"Silver",R827&gt;30000,"Bronze",TRUE,"Transactional")</f>
        <v>Transactional</v>
      </c>
      <c r="T827" s="24" t="s">
        <v>54</v>
      </c>
      <c r="U827" s="101" t="s">
        <v>393</v>
      </c>
      <c r="V827" s="101" t="s">
        <v>756</v>
      </c>
      <c r="W827" s="77" t="str">
        <f t="shared" si="149"/>
        <v>No</v>
      </c>
      <c r="X827" s="77" t="str">
        <f>IFERROR(_xlfn.XLOOKUP(J827&amp;"||"&amp;K827,'Mapping Ref.'!$J$2:$J$538,'Mapping Ref.'!$K$2:$K$538),"")</f>
        <v>Construction &amp; Estates</v>
      </c>
      <c r="Y827" s="77" t="str" cm="1">
        <f t="array" ref="Y827">_xlfn.IFS(R827&gt;2000000,"For Publication",R827&gt;100000,"PID",R827&gt;30000,"RFQ",TRUE,"Transactional")</f>
        <v>Transactional</v>
      </c>
      <c r="Z827" s="24" t="s">
        <v>86</v>
      </c>
      <c r="AA827" s="32">
        <v>12</v>
      </c>
      <c r="AB827" s="24">
        <v>0</v>
      </c>
      <c r="AC827" s="25">
        <v>44085</v>
      </c>
      <c r="AD827" s="24" t="s">
        <v>58</v>
      </c>
      <c r="AE827" s="24">
        <v>0</v>
      </c>
      <c r="AF827" s="24"/>
      <c r="AG827" s="24"/>
      <c r="AH827" s="24" t="s">
        <v>60</v>
      </c>
      <c r="AI827" s="24"/>
      <c r="AJ827" s="24" t="s">
        <v>60</v>
      </c>
      <c r="AK827" s="24"/>
      <c r="AL827" s="24"/>
      <c r="AM827" s="24"/>
      <c r="AN827" s="24"/>
      <c r="AO827" s="24">
        <v>0</v>
      </c>
      <c r="AP827" s="24" t="s">
        <v>60</v>
      </c>
      <c r="AQ827" s="24"/>
      <c r="AR827" s="24"/>
      <c r="AS827" s="89">
        <f t="shared" si="162"/>
        <v>11</v>
      </c>
      <c r="AT827" s="24" t="s">
        <v>3414</v>
      </c>
    </row>
    <row r="828" spans="1:46" x14ac:dyDescent="0.5">
      <c r="A828" s="24">
        <v>903</v>
      </c>
      <c r="B828" s="24"/>
      <c r="C828" s="24"/>
      <c r="D828" s="24" t="s">
        <v>3417</v>
      </c>
      <c r="E828" s="24" t="s">
        <v>3418</v>
      </c>
      <c r="F828" s="77" t="str">
        <f t="shared" si="145"/>
        <v>Mr Paul Finch</v>
      </c>
      <c r="G828" s="24" t="s">
        <v>3419</v>
      </c>
      <c r="H828" s="24" t="s">
        <v>972</v>
      </c>
      <c r="I828" s="24" t="s">
        <v>972</v>
      </c>
      <c r="J828" s="24" t="s">
        <v>107</v>
      </c>
      <c r="K828" s="24" t="s">
        <v>1889</v>
      </c>
      <c r="L828" s="25">
        <v>44075</v>
      </c>
      <c r="M828" s="25">
        <v>44439</v>
      </c>
      <c r="N828" s="81">
        <f t="shared" si="159"/>
        <v>44439</v>
      </c>
      <c r="O828" s="77" t="str">
        <f t="shared" ca="1" si="160"/>
        <v>Expired</v>
      </c>
      <c r="P828" s="77" t="str" cm="1">
        <f t="array" aca="1" ref="P828" ca="1">_xlfn.IFS((N828-TODAY())&gt;=547,"06 Expires over 18 months",(N828-TODAY())&gt;=365,"05 Expires in 18 months",(N828-TODAY())&gt;=183,"04 Expires in 12 months",(N828-TODAY())&gt;=92,"03 Expires in 6 months",(N828-TODAY())&gt;=31,"02 Expires in 3 months",(N828-TODAY())&gt;=0,"01 Expires in 30 days",(N828-TODAY())&gt;=-31,"01 Expired last 30 days",(N828-TODAY())&gt;=-92,"02 Expired last 3 months",(N828-TODAY())&gt;=-183,"03 Expired last 6 months",(N828-TODAY())&gt;=-365,"04 Expired last 12 months",(N828-TODAY())&gt;=-547,"05 Expired last 18 months",TRUE,"06 Expired over 18 months")</f>
        <v>06 Expired over 18 months</v>
      </c>
      <c r="Q828" s="65">
        <v>1500</v>
      </c>
      <c r="R828" s="84">
        <f t="shared" si="161"/>
        <v>1500</v>
      </c>
      <c r="S828" s="77" t="str" cm="1">
        <f t="array" ref="S828">_xlfn.IFS(R828&gt;5000000,"Gold",R828&gt;=500000,"Silver",R828&gt;30000,"Bronze",TRUE,"Transactional")</f>
        <v>Transactional</v>
      </c>
      <c r="T828" s="24" t="s">
        <v>54</v>
      </c>
      <c r="U828" s="101" t="s">
        <v>109</v>
      </c>
      <c r="V828" s="101" t="s">
        <v>1146</v>
      </c>
      <c r="W828" s="77" t="str">
        <f t="shared" si="149"/>
        <v>No</v>
      </c>
      <c r="X828" s="77" t="str">
        <f>IFERROR(_xlfn.XLOOKUP(J828&amp;"||"&amp;K828,'Mapping Ref.'!$J$2:$J$538,'Mapping Ref.'!$K$2:$K$538),"")</f>
        <v>Construction &amp; Estates</v>
      </c>
      <c r="Y828" s="77" t="str" cm="1">
        <f t="array" ref="Y828">_xlfn.IFS(R828&gt;2000000,"For Publication",R828&gt;100000,"PID",R828&gt;30000,"RFQ",TRUE,"Transactional")</f>
        <v>Transactional</v>
      </c>
      <c r="Z828" s="24" t="s">
        <v>86</v>
      </c>
      <c r="AA828" s="32">
        <v>12</v>
      </c>
      <c r="AB828" s="24">
        <v>0</v>
      </c>
      <c r="AC828" s="25">
        <v>44085</v>
      </c>
      <c r="AD828" s="24" t="s">
        <v>58</v>
      </c>
      <c r="AE828" s="24">
        <v>0</v>
      </c>
      <c r="AF828" s="24"/>
      <c r="AG828" s="24"/>
      <c r="AH828" s="24" t="s">
        <v>60</v>
      </c>
      <c r="AI828" s="24"/>
      <c r="AJ828" s="24" t="s">
        <v>60</v>
      </c>
      <c r="AK828" s="24"/>
      <c r="AL828" s="24"/>
      <c r="AM828" s="24"/>
      <c r="AN828" s="24"/>
      <c r="AO828" s="24">
        <v>0</v>
      </c>
      <c r="AP828" s="24" t="s">
        <v>60</v>
      </c>
      <c r="AQ828" s="24"/>
      <c r="AR828" s="24"/>
      <c r="AS828" s="89">
        <f t="shared" si="162"/>
        <v>11</v>
      </c>
      <c r="AT828" s="24"/>
    </row>
    <row r="829" spans="1:46" x14ac:dyDescent="0.5">
      <c r="A829" s="24">
        <v>904</v>
      </c>
      <c r="B829" s="24"/>
      <c r="C829" s="24"/>
      <c r="D829" s="24" t="s">
        <v>3420</v>
      </c>
      <c r="E829" s="24" t="s">
        <v>3421</v>
      </c>
      <c r="F829" s="77" t="str">
        <f t="shared" si="145"/>
        <v>LANGLEY GLAZING LTD</v>
      </c>
      <c r="G829" s="24" t="s">
        <v>3422</v>
      </c>
      <c r="H829" s="24" t="s">
        <v>3282</v>
      </c>
      <c r="I829" s="24" t="s">
        <v>3341</v>
      </c>
      <c r="J829" s="24" t="s">
        <v>2962</v>
      </c>
      <c r="K829" s="24" t="s">
        <v>3283</v>
      </c>
      <c r="L829" s="25">
        <v>44088</v>
      </c>
      <c r="M829" s="25">
        <v>44817</v>
      </c>
      <c r="N829" s="81">
        <f t="shared" si="159"/>
        <v>44817</v>
      </c>
      <c r="O829" s="77" t="str">
        <f t="shared" ca="1" si="160"/>
        <v>Expired</v>
      </c>
      <c r="P829" s="77" t="str" cm="1">
        <f t="array" aca="1" ref="P829" ca="1">_xlfn.IFS((N829-TODAY())&gt;=547,"06 Expires over 18 months",(N829-TODAY())&gt;=365,"05 Expires in 18 months",(N829-TODAY())&gt;=183,"04 Expires in 12 months",(N829-TODAY())&gt;=92,"03 Expires in 6 months",(N829-TODAY())&gt;=31,"02 Expires in 3 months",(N829-TODAY())&gt;=0,"01 Expires in 30 days",(N829-TODAY())&gt;=-31,"01 Expired last 30 days",(N829-TODAY())&gt;=-92,"02 Expired last 3 months",(N829-TODAY())&gt;=-183,"03 Expired last 6 months",(N829-TODAY())&gt;=-365,"04 Expired last 12 months",(N829-TODAY())&gt;=-547,"05 Expired last 18 months",TRUE,"06 Expired over 18 months")</f>
        <v>06 Expired over 18 months</v>
      </c>
      <c r="Q829" s="65">
        <v>10000</v>
      </c>
      <c r="R829" s="84">
        <f t="shared" si="161"/>
        <v>19166.666666666668</v>
      </c>
      <c r="S829" s="77" t="str" cm="1">
        <f t="array" ref="S829">_xlfn.IFS(R829&gt;5000000,"Gold",R829&gt;=500000,"Silver",R829&gt;30000,"Bronze",TRUE,"Transactional")</f>
        <v>Transactional</v>
      </c>
      <c r="T829" s="24" t="s">
        <v>54</v>
      </c>
      <c r="U829" s="101" t="s">
        <v>116</v>
      </c>
      <c r="V829" s="101" t="s">
        <v>70</v>
      </c>
      <c r="W829" s="77" t="str">
        <f t="shared" si="149"/>
        <v>No</v>
      </c>
      <c r="X829" s="77" t="str">
        <f>IFERROR(_xlfn.XLOOKUP(J829&amp;"||"&amp;K829,'Mapping Ref.'!$J$2:$J$538,'Mapping Ref.'!$K$2:$K$538),"")</f>
        <v>Construction &amp; Estates</v>
      </c>
      <c r="Y829" s="77" t="str" cm="1">
        <f t="array" ref="Y829">_xlfn.IFS(R829&gt;2000000,"For Publication",R829&gt;100000,"PID",R829&gt;30000,"RFQ",TRUE,"Transactional")</f>
        <v>Transactional</v>
      </c>
      <c r="Z829" s="24" t="s">
        <v>86</v>
      </c>
      <c r="AA829" s="32">
        <v>24</v>
      </c>
      <c r="AB829" s="24">
        <v>0</v>
      </c>
      <c r="AC829" s="25">
        <v>44088</v>
      </c>
      <c r="AD829" s="24" t="s">
        <v>102</v>
      </c>
      <c r="AE829" s="24"/>
      <c r="AF829" s="24"/>
      <c r="AG829" s="24"/>
      <c r="AH829" s="24" t="s">
        <v>59</v>
      </c>
      <c r="AI829" s="24"/>
      <c r="AJ829" s="24" t="s">
        <v>60</v>
      </c>
      <c r="AK829" s="24"/>
      <c r="AL829" s="24"/>
      <c r="AM829" s="24"/>
      <c r="AN829" s="24"/>
      <c r="AO829" s="24"/>
      <c r="AP829" s="24" t="s">
        <v>60</v>
      </c>
      <c r="AQ829" s="24"/>
      <c r="AR829" s="24"/>
      <c r="AS829" s="89">
        <f t="shared" si="162"/>
        <v>23</v>
      </c>
      <c r="AT829" s="24" t="s">
        <v>3420</v>
      </c>
    </row>
    <row r="830" spans="1:46" x14ac:dyDescent="0.5">
      <c r="A830" s="24">
        <v>905</v>
      </c>
      <c r="B830" s="24"/>
      <c r="C830" s="24"/>
      <c r="D830" s="24" t="s">
        <v>3423</v>
      </c>
      <c r="E830" s="24" t="s">
        <v>3424</v>
      </c>
      <c r="F830" s="77" t="str">
        <f t="shared" si="145"/>
        <v>HILLROM LTD</v>
      </c>
      <c r="G830" s="24" t="s">
        <v>3425</v>
      </c>
      <c r="H830" s="24" t="s">
        <v>963</v>
      </c>
      <c r="I830" s="24" t="s">
        <v>1128</v>
      </c>
      <c r="J830" s="24" t="s">
        <v>190</v>
      </c>
      <c r="K830" s="24" t="s">
        <v>3201</v>
      </c>
      <c r="L830" s="25">
        <v>44090</v>
      </c>
      <c r="M830" s="25">
        <v>44820</v>
      </c>
      <c r="N830" s="81">
        <f t="shared" si="159"/>
        <v>45185</v>
      </c>
      <c r="O830" s="77" t="str">
        <f t="shared" ca="1" si="160"/>
        <v>Expired</v>
      </c>
      <c r="P830" s="77" t="str" cm="1">
        <f t="array" aca="1" ref="P830" ca="1">_xlfn.IFS((N830-TODAY())&gt;=547,"06 Expires over 18 months",(N830-TODAY())&gt;=365,"05 Expires in 18 months",(N830-TODAY())&gt;=183,"04 Expires in 12 months",(N830-TODAY())&gt;=92,"03 Expires in 6 months",(N830-TODAY())&gt;=31,"02 Expires in 3 months",(N830-TODAY())&gt;=0,"01 Expires in 30 days",(N830-TODAY())&gt;=-31,"01 Expired last 30 days",(N830-TODAY())&gt;=-92,"02 Expired last 3 months",(N830-TODAY())&gt;=-183,"03 Expired last 6 months",(N830-TODAY())&gt;=-365,"04 Expired last 12 months",(N830-TODAY())&gt;=-547,"05 Expired last 18 months",TRUE,"06 Expired over 18 months")</f>
        <v>06 Expired over 18 months</v>
      </c>
      <c r="Q830" s="65">
        <v>25000</v>
      </c>
      <c r="R830" s="84">
        <f t="shared" si="161"/>
        <v>75000</v>
      </c>
      <c r="S830" s="77" t="str" cm="1">
        <f t="array" ref="S830">_xlfn.IFS(R830&gt;5000000,"Gold",R830&gt;=500000,"Silver",R830&gt;30000,"Bronze",TRUE,"Transactional")</f>
        <v>Bronze</v>
      </c>
      <c r="T830" s="24" t="s">
        <v>122</v>
      </c>
      <c r="U830" s="101" t="s">
        <v>123</v>
      </c>
      <c r="V830" s="101" t="s">
        <v>124</v>
      </c>
      <c r="W830" s="77" t="str">
        <f t="shared" si="149"/>
        <v>Yes</v>
      </c>
      <c r="X830" s="77" t="str">
        <f>IFERROR(_xlfn.XLOOKUP(J830&amp;"||"&amp;K830,'Mapping Ref.'!$J$2:$J$538,'Mapping Ref.'!$K$2:$K$538),"")</f>
        <v>Childrens &amp; Adults</v>
      </c>
      <c r="Y830" s="77" t="str" cm="1">
        <f t="array" ref="Y830">_xlfn.IFS(R830&gt;2000000,"For Publication",R830&gt;100000,"PID",R830&gt;30000,"RFQ",TRUE,"Transactional")</f>
        <v>RFQ</v>
      </c>
      <c r="Z830" s="24" t="s">
        <v>101</v>
      </c>
      <c r="AA830" s="32">
        <v>12</v>
      </c>
      <c r="AB830" s="24">
        <v>12</v>
      </c>
      <c r="AC830" s="25">
        <v>44090</v>
      </c>
      <c r="AD830" s="24" t="s">
        <v>58</v>
      </c>
      <c r="AE830" s="24"/>
      <c r="AF830" s="24"/>
      <c r="AG830" s="24"/>
      <c r="AH830" s="24" t="s">
        <v>59</v>
      </c>
      <c r="AI830" s="24"/>
      <c r="AJ830" s="24" t="s">
        <v>60</v>
      </c>
      <c r="AK830" s="24"/>
      <c r="AL830" s="24"/>
      <c r="AM830" s="24"/>
      <c r="AN830" s="24"/>
      <c r="AO830" s="24">
        <v>0</v>
      </c>
      <c r="AP830" s="24" t="s">
        <v>60</v>
      </c>
      <c r="AQ830" s="24"/>
      <c r="AR830" s="24"/>
      <c r="AS830" s="89">
        <f t="shared" si="162"/>
        <v>36</v>
      </c>
      <c r="AT830" s="24" t="s">
        <v>3423</v>
      </c>
    </row>
    <row r="831" spans="1:46" x14ac:dyDescent="0.5">
      <c r="A831" s="24">
        <v>906</v>
      </c>
      <c r="B831" s="24"/>
      <c r="C831" s="24"/>
      <c r="D831" s="24" t="s">
        <v>3426</v>
      </c>
      <c r="E831" s="24" t="s">
        <v>3427</v>
      </c>
      <c r="F831" s="77" t="str">
        <f t="shared" si="145"/>
        <v>CHISWICK TODDLERS WORLD NURSERY</v>
      </c>
      <c r="G831" s="24" t="s">
        <v>3426</v>
      </c>
      <c r="H831" s="24" t="s">
        <v>3428</v>
      </c>
      <c r="I831" s="24" t="s">
        <v>3428</v>
      </c>
      <c r="J831" s="24" t="s">
        <v>190</v>
      </c>
      <c r="K831" s="24" t="s">
        <v>191</v>
      </c>
      <c r="L831" s="25">
        <v>44075</v>
      </c>
      <c r="M831" s="25"/>
      <c r="N831" s="81"/>
      <c r="O831" s="77" t="s">
        <v>712</v>
      </c>
      <c r="P831" s="77"/>
      <c r="Q831" s="65">
        <v>667</v>
      </c>
      <c r="R831" s="84">
        <f t="shared" si="161"/>
        <v>667</v>
      </c>
      <c r="S831" s="77" t="str" cm="1">
        <f t="array" ref="S831">_xlfn.IFS(R831&gt;5000000,"Gold",R831&gt;=500000,"Silver",R831&gt;30000,"Bronze",TRUE,"Transactional")</f>
        <v>Transactional</v>
      </c>
      <c r="T831" s="24" t="s">
        <v>54</v>
      </c>
      <c r="U831" s="101" t="s">
        <v>190</v>
      </c>
      <c r="V831" s="101" t="s">
        <v>75</v>
      </c>
      <c r="W831" s="77" t="str">
        <f t="shared" si="149"/>
        <v>No</v>
      </c>
      <c r="X831" s="77" t="str">
        <f>IFERROR(_xlfn.XLOOKUP(J831&amp;"||"&amp;K831,'Mapping Ref.'!$J$2:$J$538,'Mapping Ref.'!$K$2:$K$538),"")</f>
        <v>Childrens &amp; Adults</v>
      </c>
      <c r="Y831" s="77" t="str" cm="1">
        <f t="array" ref="Y831">_xlfn.IFS(R831&gt;2000000,"For Publication",R831&gt;100000,"PID",R831&gt;30000,"RFQ",TRUE,"Transactional")</f>
        <v>Transactional</v>
      </c>
      <c r="Z831" s="24" t="s">
        <v>86</v>
      </c>
      <c r="AA831" s="32">
        <v>12</v>
      </c>
      <c r="AB831" s="24">
        <v>0</v>
      </c>
      <c r="AC831" s="25">
        <v>44090</v>
      </c>
      <c r="AD831" s="24" t="s">
        <v>58</v>
      </c>
      <c r="AE831" s="24">
        <v>0</v>
      </c>
      <c r="AF831" s="24"/>
      <c r="AG831" s="24"/>
      <c r="AH831" s="24" t="s">
        <v>60</v>
      </c>
      <c r="AI831" s="24"/>
      <c r="AJ831" s="24" t="s">
        <v>60</v>
      </c>
      <c r="AK831" s="24"/>
      <c r="AL831" s="24"/>
      <c r="AM831" s="24"/>
      <c r="AN831" s="24"/>
      <c r="AO831" s="24"/>
      <c r="AP831" s="24" t="s">
        <v>60</v>
      </c>
      <c r="AQ831" s="24"/>
      <c r="AR831" s="24"/>
      <c r="AS831" s="89">
        <v>0</v>
      </c>
      <c r="AT831" s="24" t="s">
        <v>3429</v>
      </c>
    </row>
    <row r="832" spans="1:46" x14ac:dyDescent="0.5">
      <c r="A832" s="24">
        <v>907</v>
      </c>
      <c r="B832" s="24"/>
      <c r="C832" s="24"/>
      <c r="D832" s="24" t="s">
        <v>3430</v>
      </c>
      <c r="E832" s="24" t="s">
        <v>3431</v>
      </c>
      <c r="F832" s="77" t="str">
        <f t="shared" si="145"/>
        <v>BELL CONTAINER TRADING LTD</v>
      </c>
      <c r="G832" s="24" t="s">
        <v>3430</v>
      </c>
      <c r="H832" s="24" t="s">
        <v>740</v>
      </c>
      <c r="I832" s="24" t="s">
        <v>3432</v>
      </c>
      <c r="J832" s="24" t="s">
        <v>107</v>
      </c>
      <c r="K832" s="24" t="s">
        <v>431</v>
      </c>
      <c r="L832" s="25">
        <v>43709</v>
      </c>
      <c r="M832" s="25">
        <v>44439</v>
      </c>
      <c r="N832" s="81">
        <f>EDATE(M832,AB832)</f>
        <v>44620</v>
      </c>
      <c r="O832" s="77" t="str">
        <f ca="1">IF(N832&lt;TODAY(),"Expired","Live")</f>
        <v>Expired</v>
      </c>
      <c r="P832" s="77" t="str" cm="1">
        <f t="array" aca="1" ref="P832" ca="1">_xlfn.IFS((N832-TODAY())&gt;=547,"06 Expires over 18 months",(N832-TODAY())&gt;=365,"05 Expires in 18 months",(N832-TODAY())&gt;=183,"04 Expires in 12 months",(N832-TODAY())&gt;=92,"03 Expires in 6 months",(N832-TODAY())&gt;=31,"02 Expires in 3 months",(N832-TODAY())&gt;=0,"01 Expires in 30 days",(N832-TODAY())&gt;=-31,"01 Expired last 30 days",(N832-TODAY())&gt;=-92,"02 Expired last 3 months",(N832-TODAY())&gt;=-183,"03 Expired last 6 months",(N832-TODAY())&gt;=-365,"04 Expired last 12 months",(N832-TODAY())&gt;=-547,"05 Expired last 18 months",TRUE,"06 Expired over 18 months")</f>
        <v>06 Expired over 18 months</v>
      </c>
      <c r="Q832" s="65">
        <v>1500</v>
      </c>
      <c r="R832" s="84">
        <f t="shared" si="161"/>
        <v>3625</v>
      </c>
      <c r="S832" s="77" t="str" cm="1">
        <f t="array" ref="S832">_xlfn.IFS(R832&gt;5000000,"Gold",R832&gt;=500000,"Silver",R832&gt;30000,"Bronze",TRUE,"Transactional")</f>
        <v>Transactional</v>
      </c>
      <c r="T832" s="24" t="s">
        <v>54</v>
      </c>
      <c r="U832" s="101" t="s">
        <v>99</v>
      </c>
      <c r="V832" s="101" t="s">
        <v>1184</v>
      </c>
      <c r="W832" s="77" t="str">
        <f t="shared" si="149"/>
        <v>Yes</v>
      </c>
      <c r="X832" s="77" t="str">
        <f>IFERROR(_xlfn.XLOOKUP(J832&amp;"||"&amp;K832,'Mapping Ref.'!$J$2:$J$538,'Mapping Ref.'!$K$2:$K$538),"")</f>
        <v>Construction &amp; Estates</v>
      </c>
      <c r="Y832" s="77" t="str" cm="1">
        <f t="array" ref="Y832">_xlfn.IFS(R832&gt;2000000,"For Publication",R832&gt;100000,"PID",R832&gt;30000,"RFQ",TRUE,"Transactional")</f>
        <v>Transactional</v>
      </c>
      <c r="Z832" s="24" t="s">
        <v>101</v>
      </c>
      <c r="AA832" s="32">
        <v>12</v>
      </c>
      <c r="AB832" s="24">
        <v>6</v>
      </c>
      <c r="AC832" s="25">
        <v>44090</v>
      </c>
      <c r="AD832" s="24" t="s">
        <v>58</v>
      </c>
      <c r="AE832" s="24"/>
      <c r="AF832" s="24"/>
      <c r="AG832" s="24"/>
      <c r="AH832" s="24" t="s">
        <v>60</v>
      </c>
      <c r="AI832" s="24"/>
      <c r="AJ832" s="24" t="s">
        <v>60</v>
      </c>
      <c r="AK832" s="24"/>
      <c r="AL832" s="24"/>
      <c r="AM832" s="24"/>
      <c r="AN832" s="24"/>
      <c r="AO832" s="24"/>
      <c r="AP832" s="24" t="s">
        <v>60</v>
      </c>
      <c r="AQ832" s="24"/>
      <c r="AR832" s="24"/>
      <c r="AS832" s="89">
        <f>DATEDIF(L832,N832,"m")</f>
        <v>29</v>
      </c>
      <c r="AT832" s="24" t="s">
        <v>3433</v>
      </c>
    </row>
    <row r="833" spans="1:46" x14ac:dyDescent="0.5">
      <c r="A833" s="24">
        <v>908</v>
      </c>
      <c r="B833" s="24"/>
      <c r="C833" s="24"/>
      <c r="D833" s="24" t="s">
        <v>3434</v>
      </c>
      <c r="E833" s="24" t="s">
        <v>3435</v>
      </c>
      <c r="F833" s="77" t="str">
        <f t="shared" si="145"/>
        <v>EAST EUROPEAN RESOURCE CENTRE</v>
      </c>
      <c r="G833" s="24" t="s">
        <v>3436</v>
      </c>
      <c r="H833" s="24" t="s">
        <v>972</v>
      </c>
      <c r="I833" s="24" t="s">
        <v>972</v>
      </c>
      <c r="J833" s="24" t="s">
        <v>107</v>
      </c>
      <c r="K833" s="24" t="s">
        <v>3437</v>
      </c>
      <c r="L833" s="25">
        <v>43922</v>
      </c>
      <c r="M833" s="25">
        <v>44286</v>
      </c>
      <c r="N833" s="81">
        <f>EDATE(M833,AB833)</f>
        <v>44286</v>
      </c>
      <c r="O833" s="77" t="str">
        <f ca="1">IF(N833&lt;TODAY(),"Expired","Live")</f>
        <v>Expired</v>
      </c>
      <c r="P833" s="77" t="str" cm="1">
        <f t="array" aca="1" ref="P833" ca="1">_xlfn.IFS((N833-TODAY())&gt;=547,"06 Expires over 18 months",(N833-TODAY())&gt;=365,"05 Expires in 18 months",(N833-TODAY())&gt;=183,"04 Expires in 12 months",(N833-TODAY())&gt;=92,"03 Expires in 6 months",(N833-TODAY())&gt;=31,"02 Expires in 3 months",(N833-TODAY())&gt;=0,"01 Expires in 30 days",(N833-TODAY())&gt;=-31,"01 Expired last 30 days",(N833-TODAY())&gt;=-92,"02 Expired last 3 months",(N833-TODAY())&gt;=-183,"03 Expired last 6 months",(N833-TODAY())&gt;=-365,"04 Expired last 12 months",(N833-TODAY())&gt;=-547,"05 Expired last 18 months",TRUE,"06 Expired over 18 months")</f>
        <v>06 Expired over 18 months</v>
      </c>
      <c r="Q833" s="65">
        <v>25094</v>
      </c>
      <c r="R833" s="84">
        <f t="shared" si="161"/>
        <v>25094</v>
      </c>
      <c r="S833" s="77" t="str" cm="1">
        <f t="array" ref="S833">_xlfn.IFS(R833&gt;5000000,"Gold",R833&gt;=500000,"Silver",R833&gt;30000,"Bronze",TRUE,"Transactional")</f>
        <v>Transactional</v>
      </c>
      <c r="T833" s="24" t="s">
        <v>54</v>
      </c>
      <c r="U833" s="101" t="s">
        <v>84</v>
      </c>
      <c r="V833" s="101" t="s">
        <v>727</v>
      </c>
      <c r="W833" s="77" t="str">
        <f t="shared" si="149"/>
        <v>No</v>
      </c>
      <c r="X833" s="77" t="str">
        <f>IFERROR(_xlfn.XLOOKUP(J833&amp;"||"&amp;K833,'Mapping Ref.'!$J$2:$J$538,'Mapping Ref.'!$K$2:$K$538),"")</f>
        <v>Construction &amp; Estates</v>
      </c>
      <c r="Y833" s="77" t="str" cm="1">
        <f t="array" ref="Y833">_xlfn.IFS(R833&gt;2000000,"For Publication",R833&gt;100000,"PID",R833&gt;30000,"RFQ",TRUE,"Transactional")</f>
        <v>Transactional</v>
      </c>
      <c r="Z833" s="24" t="s">
        <v>86</v>
      </c>
      <c r="AA833" s="32">
        <v>12</v>
      </c>
      <c r="AB833" s="24">
        <v>0</v>
      </c>
      <c r="AC833" s="25">
        <v>44090</v>
      </c>
      <c r="AD833" s="24" t="s">
        <v>58</v>
      </c>
      <c r="AE833" s="24">
        <v>28948</v>
      </c>
      <c r="AF833" s="24"/>
      <c r="AG833" s="24"/>
      <c r="AH833" s="24" t="s">
        <v>60</v>
      </c>
      <c r="AI833" s="24"/>
      <c r="AJ833" s="24" t="s">
        <v>59</v>
      </c>
      <c r="AK833" s="24"/>
      <c r="AL833" s="24"/>
      <c r="AM833" s="24"/>
      <c r="AN833" s="24"/>
      <c r="AO833" s="24">
        <v>0</v>
      </c>
      <c r="AP833" s="24" t="s">
        <v>60</v>
      </c>
      <c r="AQ833" s="24"/>
      <c r="AR833" s="24"/>
      <c r="AS833" s="89">
        <f>DATEDIF(L833,N833,"m")</f>
        <v>11</v>
      </c>
      <c r="AT833" s="24" t="s">
        <v>3434</v>
      </c>
    </row>
    <row r="834" spans="1:46" x14ac:dyDescent="0.5">
      <c r="A834" s="24">
        <v>909</v>
      </c>
      <c r="B834" s="24" t="s">
        <v>340</v>
      </c>
      <c r="C834" s="24" t="s">
        <v>77</v>
      </c>
      <c r="D834" s="24" t="s">
        <v>3438</v>
      </c>
      <c r="E834" s="24" t="s">
        <v>3439</v>
      </c>
      <c r="F834" s="77" t="str">
        <f t="shared" ref="F834:F897" si="163">IF(AT834&lt;&gt;"",AT834,G834)</f>
        <v>DUDLEY LODGE T/A DUDLEY LODGE FAMILY ASSESSMENT CENTRE</v>
      </c>
      <c r="G834" s="24" t="s">
        <v>3440</v>
      </c>
      <c r="H834" s="24" t="s">
        <v>3441</v>
      </c>
      <c r="I834" s="24" t="s">
        <v>3441</v>
      </c>
      <c r="J834" s="24" t="s">
        <v>190</v>
      </c>
      <c r="K834" s="24" t="s">
        <v>191</v>
      </c>
      <c r="L834" s="25">
        <v>44021</v>
      </c>
      <c r="M834" s="25"/>
      <c r="N834" s="81"/>
      <c r="O834" s="77" t="s">
        <v>712</v>
      </c>
      <c r="P834" s="77"/>
      <c r="Q834" s="65">
        <v>49920</v>
      </c>
      <c r="R834" s="84">
        <f t="shared" si="161"/>
        <v>49920</v>
      </c>
      <c r="S834" s="77" t="str" cm="1">
        <f t="array" ref="S834">_xlfn.IFS(R834&gt;5000000,"Gold",R834&gt;=500000,"Silver",R834&gt;30000,"Bronze",TRUE,"Transactional")</f>
        <v>Bronze</v>
      </c>
      <c r="T834" s="24" t="s">
        <v>54</v>
      </c>
      <c r="U834" s="101" t="s">
        <v>190</v>
      </c>
      <c r="V834" s="101" t="s">
        <v>75</v>
      </c>
      <c r="W834" s="77" t="str">
        <f t="shared" ref="W834:W897" si="164">IF(AB834&gt;0,"Yes","No")</f>
        <v>No</v>
      </c>
      <c r="X834" s="77" t="str">
        <f>IFERROR(_xlfn.XLOOKUP(J834&amp;"||"&amp;K834,'Mapping Ref.'!$J$2:$J$538,'Mapping Ref.'!$K$2:$K$538),"")</f>
        <v>Childrens &amp; Adults</v>
      </c>
      <c r="Y834" s="77" t="str" cm="1">
        <f t="array" ref="Y834">_xlfn.IFS(R834&gt;2000000,"For Publication",R834&gt;100000,"PID",R834&gt;30000,"RFQ",TRUE,"Transactional")</f>
        <v>RFQ</v>
      </c>
      <c r="Z834" s="24" t="s">
        <v>86</v>
      </c>
      <c r="AA834" s="32">
        <v>3</v>
      </c>
      <c r="AB834" s="24">
        <v>0</v>
      </c>
      <c r="AC834" s="25">
        <v>44090</v>
      </c>
      <c r="AD834" s="24" t="s">
        <v>58</v>
      </c>
      <c r="AE834" s="24"/>
      <c r="AF834" s="24"/>
      <c r="AG834" s="24"/>
      <c r="AH834" s="24" t="s">
        <v>60</v>
      </c>
      <c r="AI834" s="24"/>
      <c r="AJ834" s="24" t="s">
        <v>59</v>
      </c>
      <c r="AK834" s="24"/>
      <c r="AL834" s="24"/>
      <c r="AM834" s="24"/>
      <c r="AN834" s="24"/>
      <c r="AO834" s="24"/>
      <c r="AP834" s="24" t="s">
        <v>60</v>
      </c>
      <c r="AQ834" s="24"/>
      <c r="AR834" s="24"/>
      <c r="AS834" s="89">
        <v>0</v>
      </c>
      <c r="AT834" s="24" t="s">
        <v>3442</v>
      </c>
    </row>
    <row r="835" spans="1:46" x14ac:dyDescent="0.5">
      <c r="A835" s="24">
        <v>910</v>
      </c>
      <c r="B835" s="24"/>
      <c r="C835" s="24" t="s">
        <v>77</v>
      </c>
      <c r="D835" s="24" t="s">
        <v>3443</v>
      </c>
      <c r="E835" s="24" t="s">
        <v>3444</v>
      </c>
      <c r="F835" s="77" t="str">
        <f t="shared" si="163"/>
        <v>AVISON YOUNG (UK) LTD</v>
      </c>
      <c r="G835" s="24" t="s">
        <v>3445</v>
      </c>
      <c r="H835" s="24" t="s">
        <v>702</v>
      </c>
      <c r="I835" s="24" t="s">
        <v>1829</v>
      </c>
      <c r="J835" s="24" t="s">
        <v>52</v>
      </c>
      <c r="K835" s="24" t="s">
        <v>873</v>
      </c>
      <c r="L835" s="25">
        <v>43922</v>
      </c>
      <c r="M835" s="25">
        <v>45016</v>
      </c>
      <c r="N835" s="81">
        <f t="shared" ref="N835:N842" si="165">EDATE(M835,AB835)</f>
        <v>45016</v>
      </c>
      <c r="O835" s="77" t="str">
        <f t="shared" ref="O835:O842" ca="1" si="166">IF(N835&lt;TODAY(),"Expired","Live")</f>
        <v>Expired</v>
      </c>
      <c r="P835" s="77" t="str" cm="1">
        <f t="array" aca="1" ref="P835" ca="1">_xlfn.IFS((N835-TODAY())&gt;=547,"06 Expires over 18 months",(N835-TODAY())&gt;=365,"05 Expires in 18 months",(N835-TODAY())&gt;=183,"04 Expires in 12 months",(N835-TODAY())&gt;=92,"03 Expires in 6 months",(N835-TODAY())&gt;=31,"02 Expires in 3 months",(N835-TODAY())&gt;=0,"01 Expires in 30 days",(N835-TODAY())&gt;=-31,"01 Expired last 30 days",(N835-TODAY())&gt;=-92,"02 Expired last 3 months",(N835-TODAY())&gt;=-183,"03 Expired last 6 months",(N835-TODAY())&gt;=-365,"04 Expired last 12 months",(N835-TODAY())&gt;=-547,"05 Expired last 18 months",TRUE,"06 Expired over 18 months")</f>
        <v>06 Expired over 18 months</v>
      </c>
      <c r="Q835" s="65">
        <v>100000</v>
      </c>
      <c r="R835" s="84">
        <f t="shared" si="161"/>
        <v>291666.66666666669</v>
      </c>
      <c r="S835" s="77" t="str" cm="1">
        <f t="array" ref="S835">_xlfn.IFS(R835&gt;5000000,"Gold",R835&gt;=500000,"Silver",R835&gt;30000,"Bronze",TRUE,"Transactional")</f>
        <v>Bronze</v>
      </c>
      <c r="T835" s="24" t="s">
        <v>122</v>
      </c>
      <c r="U835" s="101" t="s">
        <v>109</v>
      </c>
      <c r="V835" s="101" t="s">
        <v>1011</v>
      </c>
      <c r="W835" s="77" t="str">
        <f t="shared" si="164"/>
        <v>No</v>
      </c>
      <c r="X835" s="77" t="str">
        <f>IFERROR(_xlfn.XLOOKUP(J835&amp;"||"&amp;K835,'Mapping Ref.'!$J$2:$J$538,'Mapping Ref.'!$K$2:$K$538),"")</f>
        <v>Corporate</v>
      </c>
      <c r="Y835" s="77" t="str" cm="1">
        <f t="array" ref="Y835">_xlfn.IFS(R835&gt;2000000,"For Publication",R835&gt;100000,"PID",R835&gt;30000,"RFQ",TRUE,"Transactional")</f>
        <v>PID</v>
      </c>
      <c r="Z835" s="24" t="s">
        <v>101</v>
      </c>
      <c r="AA835" s="32">
        <v>36</v>
      </c>
      <c r="AB835" s="24">
        <v>0</v>
      </c>
      <c r="AC835" s="25">
        <v>44091</v>
      </c>
      <c r="AD835" s="24" t="s">
        <v>102</v>
      </c>
      <c r="AE835" s="24"/>
      <c r="AF835" s="24"/>
      <c r="AG835" s="24"/>
      <c r="AH835" s="24" t="s">
        <v>60</v>
      </c>
      <c r="AI835" s="24"/>
      <c r="AJ835" s="24" t="s">
        <v>60</v>
      </c>
      <c r="AK835" s="24"/>
      <c r="AL835" s="24"/>
      <c r="AM835" s="24"/>
      <c r="AN835" s="24"/>
      <c r="AO835" s="24">
        <v>0</v>
      </c>
      <c r="AP835" s="24" t="s">
        <v>59</v>
      </c>
      <c r="AQ835" s="24"/>
      <c r="AR835" s="24"/>
      <c r="AS835" s="89">
        <f t="shared" ref="AS835:AS842" si="167">DATEDIF(L835,N835,"m")</f>
        <v>35</v>
      </c>
      <c r="AT835" s="24" t="s">
        <v>3446</v>
      </c>
    </row>
    <row r="836" spans="1:46" x14ac:dyDescent="0.5">
      <c r="A836" s="24">
        <v>911</v>
      </c>
      <c r="B836" s="24"/>
      <c r="C836" s="24" t="s">
        <v>77</v>
      </c>
      <c r="D836" s="24" t="s">
        <v>3447</v>
      </c>
      <c r="E836" s="24" t="s">
        <v>3448</v>
      </c>
      <c r="F836" s="77" t="str">
        <f t="shared" si="163"/>
        <v>BRITISH TELECOM PLC T/A BT GLOBAL SERVICES</v>
      </c>
      <c r="G836" s="24" t="s">
        <v>3449</v>
      </c>
      <c r="H836" s="24" t="s">
        <v>1330</v>
      </c>
      <c r="I836" s="24" t="s">
        <v>1330</v>
      </c>
      <c r="J836" s="24" t="s">
        <v>52</v>
      </c>
      <c r="K836" s="24" t="s">
        <v>1281</v>
      </c>
      <c r="L836" s="25">
        <v>44092</v>
      </c>
      <c r="M836" s="25">
        <v>45366</v>
      </c>
      <c r="N836" s="81">
        <f t="shared" si="165"/>
        <v>45731</v>
      </c>
      <c r="O836" s="77" t="str">
        <f t="shared" ca="1" si="166"/>
        <v>Expired</v>
      </c>
      <c r="P836" s="77" t="str" cm="1">
        <f t="array" aca="1" ref="P836" ca="1">_xlfn.IFS((N836-TODAY())&gt;=547,"06 Expires over 18 months",(N836-TODAY())&gt;=365,"05 Expires in 18 months",(N836-TODAY())&gt;=183,"04 Expires in 12 months",(N836-TODAY())&gt;=92,"03 Expires in 6 months",(N836-TODAY())&gt;=31,"02 Expires in 3 months",(N836-TODAY())&gt;=0,"01 Expires in 30 days",(N836-TODAY())&gt;=-31,"01 Expired last 30 days",(N836-TODAY())&gt;=-92,"02 Expired last 3 months",(N836-TODAY())&gt;=-183,"03 Expired last 6 months",(N836-TODAY())&gt;=-365,"04 Expired last 12 months",(N836-TODAY())&gt;=-547,"05 Expired last 18 months",TRUE,"06 Expired over 18 months")</f>
        <v>05 Expired last 18 months</v>
      </c>
      <c r="Q836" s="65">
        <v>207000</v>
      </c>
      <c r="R836" s="84">
        <f t="shared" si="161"/>
        <v>914250</v>
      </c>
      <c r="S836" s="77" t="str" cm="1">
        <f t="array" ref="S836">_xlfn.IFS(R836&gt;5000000,"Gold",R836&gt;=500000,"Silver",R836&gt;30000,"Bronze",TRUE,"Transactional")</f>
        <v>Silver</v>
      </c>
      <c r="T836" s="24" t="s">
        <v>54</v>
      </c>
      <c r="U836" s="101" t="s">
        <v>116</v>
      </c>
      <c r="V836" s="101" t="s">
        <v>70</v>
      </c>
      <c r="W836" s="77" t="str">
        <f t="shared" si="164"/>
        <v>Yes</v>
      </c>
      <c r="X836" s="77" t="str">
        <f>IFERROR(_xlfn.XLOOKUP(J836&amp;"||"&amp;K836,'Mapping Ref.'!$J$2:$J$538,'Mapping Ref.'!$K$2:$K$538),"")</f>
        <v>ICT</v>
      </c>
      <c r="Y836" s="77" t="str" cm="1">
        <f t="array" ref="Y836">_xlfn.IFS(R836&gt;2000000,"For Publication",R836&gt;100000,"PID",R836&gt;30000,"RFQ",TRUE,"Transactional")</f>
        <v>PID</v>
      </c>
      <c r="Z836" s="24" t="s">
        <v>86</v>
      </c>
      <c r="AA836" s="32">
        <v>42</v>
      </c>
      <c r="AB836" s="24">
        <v>12</v>
      </c>
      <c r="AC836" s="25">
        <v>44092</v>
      </c>
      <c r="AD836" s="24" t="s">
        <v>102</v>
      </c>
      <c r="AE836" s="24"/>
      <c r="AF836" s="24"/>
      <c r="AG836" s="24"/>
      <c r="AH836" s="24" t="s">
        <v>60</v>
      </c>
      <c r="AI836" s="24"/>
      <c r="AJ836" s="24" t="s">
        <v>60</v>
      </c>
      <c r="AK836" s="24"/>
      <c r="AL836" s="24"/>
      <c r="AM836" s="24"/>
      <c r="AN836" s="24"/>
      <c r="AO836" s="24"/>
      <c r="AP836" s="24" t="s">
        <v>60</v>
      </c>
      <c r="AQ836" s="24"/>
      <c r="AR836" s="24"/>
      <c r="AS836" s="89">
        <f t="shared" si="167"/>
        <v>53</v>
      </c>
      <c r="AT836" s="24" t="s">
        <v>3450</v>
      </c>
    </row>
    <row r="837" spans="1:46" x14ac:dyDescent="0.5">
      <c r="A837" s="24">
        <v>912</v>
      </c>
      <c r="B837" s="24" t="s">
        <v>340</v>
      </c>
      <c r="C837" s="24" t="s">
        <v>77</v>
      </c>
      <c r="D837" s="24" t="s">
        <v>3451</v>
      </c>
      <c r="E837" s="24" t="s">
        <v>3452</v>
      </c>
      <c r="F837" s="77" t="str">
        <f t="shared" si="163"/>
        <v>MBE PROPERTY SERVICES LIMITED</v>
      </c>
      <c r="G837" s="24" t="s">
        <v>3453</v>
      </c>
      <c r="H837" s="24" t="s">
        <v>2596</v>
      </c>
      <c r="I837" s="24" t="s">
        <v>1465</v>
      </c>
      <c r="J837" s="24" t="s">
        <v>107</v>
      </c>
      <c r="K837" s="24" t="s">
        <v>1397</v>
      </c>
      <c r="L837" s="25">
        <v>44095</v>
      </c>
      <c r="M837" s="25">
        <v>44823</v>
      </c>
      <c r="N837" s="81">
        <f t="shared" si="165"/>
        <v>44823</v>
      </c>
      <c r="O837" s="77" t="str">
        <f t="shared" ca="1" si="166"/>
        <v>Expired</v>
      </c>
      <c r="P837" s="77" t="str" cm="1">
        <f t="array" aca="1" ref="P837" ca="1">_xlfn.IFS((N837-TODAY())&gt;=547,"06 Expires over 18 months",(N837-TODAY())&gt;=365,"05 Expires in 18 months",(N837-TODAY())&gt;=183,"04 Expires in 12 months",(N837-TODAY())&gt;=92,"03 Expires in 6 months",(N837-TODAY())&gt;=31,"02 Expires in 3 months",(N837-TODAY())&gt;=0,"01 Expires in 30 days",(N837-TODAY())&gt;=-31,"01 Expired last 30 days",(N837-TODAY())&gt;=-92,"02 Expired last 3 months",(N837-TODAY())&gt;=-183,"03 Expired last 6 months",(N837-TODAY())&gt;=-365,"04 Expired last 12 months",(N837-TODAY())&gt;=-547,"05 Expired last 18 months",TRUE,"06 Expired over 18 months")</f>
        <v>06 Expired over 18 months</v>
      </c>
      <c r="Q837" s="65">
        <v>20000</v>
      </c>
      <c r="R837" s="84">
        <f t="shared" si="161"/>
        <v>38333.333333333336</v>
      </c>
      <c r="S837" s="77" t="str" cm="1">
        <f t="array" ref="S837">_xlfn.IFS(R837&gt;5000000,"Gold",R837&gt;=500000,"Silver",R837&gt;30000,"Bronze",TRUE,"Transactional")</f>
        <v>Bronze</v>
      </c>
      <c r="T837" s="24" t="s">
        <v>54</v>
      </c>
      <c r="U837" s="101" t="s">
        <v>116</v>
      </c>
      <c r="V837" s="101" t="s">
        <v>70</v>
      </c>
      <c r="W837" s="77" t="str">
        <f t="shared" si="164"/>
        <v>No</v>
      </c>
      <c r="X837" s="77" t="str">
        <f>IFERROR(_xlfn.XLOOKUP(J837&amp;"||"&amp;K837,'Mapping Ref.'!$J$2:$J$538,'Mapping Ref.'!$K$2:$K$538),"")</f>
        <v>Construction &amp; Estates</v>
      </c>
      <c r="Y837" s="77" t="str" cm="1">
        <f t="array" ref="Y837">_xlfn.IFS(R837&gt;2000000,"For Publication",R837&gt;100000,"PID",R837&gt;30000,"RFQ",TRUE,"Transactional")</f>
        <v>RFQ</v>
      </c>
      <c r="Z837" s="24" t="s">
        <v>86</v>
      </c>
      <c r="AA837" s="32">
        <v>24</v>
      </c>
      <c r="AB837" s="24">
        <v>0</v>
      </c>
      <c r="AC837" s="25">
        <v>44092</v>
      </c>
      <c r="AD837" s="24" t="s">
        <v>1066</v>
      </c>
      <c r="AE837" s="24">
        <v>0</v>
      </c>
      <c r="AF837" s="24"/>
      <c r="AG837" s="24"/>
      <c r="AH837" s="24" t="s">
        <v>60</v>
      </c>
      <c r="AI837" s="24"/>
      <c r="AJ837" s="24" t="s">
        <v>60</v>
      </c>
      <c r="AK837" s="24"/>
      <c r="AL837" s="24"/>
      <c r="AM837" s="24"/>
      <c r="AN837" s="24"/>
      <c r="AO837" s="24">
        <v>0</v>
      </c>
      <c r="AP837" s="24" t="s">
        <v>60</v>
      </c>
      <c r="AQ837" s="24"/>
      <c r="AR837" s="24"/>
      <c r="AS837" s="89">
        <f t="shared" si="167"/>
        <v>23</v>
      </c>
      <c r="AT837" s="24" t="s">
        <v>3454</v>
      </c>
    </row>
    <row r="838" spans="1:46" x14ac:dyDescent="0.5">
      <c r="A838" s="24">
        <v>913</v>
      </c>
      <c r="B838" s="24"/>
      <c r="C838" s="24"/>
      <c r="D838" s="24" t="s">
        <v>3455</v>
      </c>
      <c r="E838" s="24" t="s">
        <v>3456</v>
      </c>
      <c r="F838" s="77" t="str">
        <f t="shared" si="163"/>
        <v>INSTITUTE FOR EMPLOYMENT STUDIES</v>
      </c>
      <c r="G838" s="24" t="s">
        <v>3457</v>
      </c>
      <c r="H838" s="24" t="s">
        <v>3458</v>
      </c>
      <c r="I838" s="24" t="s">
        <v>1923</v>
      </c>
      <c r="J838" s="24" t="s">
        <v>1312</v>
      </c>
      <c r="K838" s="24" t="s">
        <v>1109</v>
      </c>
      <c r="L838" s="25">
        <v>44075</v>
      </c>
      <c r="M838" s="25">
        <v>44196</v>
      </c>
      <c r="N838" s="81">
        <f t="shared" si="165"/>
        <v>44377</v>
      </c>
      <c r="O838" s="77" t="str">
        <f t="shared" ca="1" si="166"/>
        <v>Expired</v>
      </c>
      <c r="P838" s="77" t="str" cm="1">
        <f t="array" aca="1" ref="P838" ca="1">_xlfn.IFS((N838-TODAY())&gt;=547,"06 Expires over 18 months",(N838-TODAY())&gt;=365,"05 Expires in 18 months",(N838-TODAY())&gt;=183,"04 Expires in 12 months",(N838-TODAY())&gt;=92,"03 Expires in 6 months",(N838-TODAY())&gt;=31,"02 Expires in 3 months",(N838-TODAY())&gt;=0,"01 Expires in 30 days",(N838-TODAY())&gt;=-31,"01 Expired last 30 days",(N838-TODAY())&gt;=-92,"02 Expired last 3 months",(N838-TODAY())&gt;=-183,"03 Expired last 6 months",(N838-TODAY())&gt;=-365,"04 Expired last 12 months",(N838-TODAY())&gt;=-547,"05 Expired last 18 months",TRUE,"06 Expired over 18 months")</f>
        <v>06 Expired over 18 months</v>
      </c>
      <c r="Q838" s="65">
        <v>39788</v>
      </c>
      <c r="R838" s="84">
        <f t="shared" si="161"/>
        <v>39788</v>
      </c>
      <c r="S838" s="77" t="str" cm="1">
        <f t="array" ref="S838">_xlfn.IFS(R838&gt;5000000,"Gold",R838&gt;=500000,"Silver",R838&gt;30000,"Bronze",TRUE,"Transactional")</f>
        <v>Bronze</v>
      </c>
      <c r="T838" s="24" t="s">
        <v>54</v>
      </c>
      <c r="U838" s="101" t="s">
        <v>116</v>
      </c>
      <c r="V838" s="101" t="s">
        <v>70</v>
      </c>
      <c r="W838" s="77" t="str">
        <f t="shared" si="164"/>
        <v>Yes</v>
      </c>
      <c r="X838" s="77" t="str">
        <f>IFERROR(_xlfn.XLOOKUP(J838&amp;"||"&amp;K838,'Mapping Ref.'!$J$2:$J$538,'Mapping Ref.'!$K$2:$K$538),"")</f>
        <v>Corporate</v>
      </c>
      <c r="Y838" s="77" t="str" cm="1">
        <f t="array" ref="Y838">_xlfn.IFS(R838&gt;2000000,"For Publication",R838&gt;100000,"PID",R838&gt;30000,"RFQ",TRUE,"Transactional")</f>
        <v>RFQ</v>
      </c>
      <c r="Z838" s="24" t="s">
        <v>101</v>
      </c>
      <c r="AA838" s="32">
        <v>4</v>
      </c>
      <c r="AB838" s="24">
        <v>6</v>
      </c>
      <c r="AC838" s="25">
        <v>44096</v>
      </c>
      <c r="AD838" s="24" t="s">
        <v>58</v>
      </c>
      <c r="AE838" s="24"/>
      <c r="AF838" s="24"/>
      <c r="AG838" s="24"/>
      <c r="AH838" s="24" t="s">
        <v>60</v>
      </c>
      <c r="AI838" s="24"/>
      <c r="AJ838" s="24" t="s">
        <v>60</v>
      </c>
      <c r="AK838" s="24"/>
      <c r="AL838" s="24"/>
      <c r="AM838" s="24"/>
      <c r="AN838" s="24"/>
      <c r="AO838" s="24">
        <v>0</v>
      </c>
      <c r="AP838" s="24" t="s">
        <v>60</v>
      </c>
      <c r="AQ838" s="24"/>
      <c r="AR838" s="24"/>
      <c r="AS838" s="89">
        <f t="shared" si="167"/>
        <v>9</v>
      </c>
      <c r="AT838" s="24" t="s">
        <v>3459</v>
      </c>
    </row>
    <row r="839" spans="1:46" x14ac:dyDescent="0.5">
      <c r="A839" s="24">
        <v>914</v>
      </c>
      <c r="B839" s="24"/>
      <c r="C839" s="24"/>
      <c r="D839" s="24" t="s">
        <v>3460</v>
      </c>
      <c r="E839" s="24" t="s">
        <v>3461</v>
      </c>
      <c r="F839" s="77" t="str">
        <f t="shared" si="163"/>
        <v>EDMUNDSON ELECTRICAL LTD</v>
      </c>
      <c r="G839" s="24" t="s">
        <v>3460</v>
      </c>
      <c r="H839" s="24" t="s">
        <v>1794</v>
      </c>
      <c r="I839" s="24" t="s">
        <v>1465</v>
      </c>
      <c r="J839" s="24" t="s">
        <v>107</v>
      </c>
      <c r="K839" s="24" t="s">
        <v>1397</v>
      </c>
      <c r="L839" s="25">
        <v>44095</v>
      </c>
      <c r="M839" s="25">
        <v>44826</v>
      </c>
      <c r="N839" s="81">
        <f t="shared" si="165"/>
        <v>45191</v>
      </c>
      <c r="O839" s="77" t="str">
        <f t="shared" ca="1" si="166"/>
        <v>Expired</v>
      </c>
      <c r="P839" s="77" t="str" cm="1">
        <f t="array" aca="1" ref="P839" ca="1">_xlfn.IFS((N839-TODAY())&gt;=547,"06 Expires over 18 months",(N839-TODAY())&gt;=365,"05 Expires in 18 months",(N839-TODAY())&gt;=183,"04 Expires in 12 months",(N839-TODAY())&gt;=92,"03 Expires in 6 months",(N839-TODAY())&gt;=31,"02 Expires in 3 months",(N839-TODAY())&gt;=0,"01 Expires in 30 days",(N839-TODAY())&gt;=-31,"01 Expired last 30 days",(N839-TODAY())&gt;=-92,"02 Expired last 3 months",(N839-TODAY())&gt;=-183,"03 Expired last 6 months",(N839-TODAY())&gt;=-365,"04 Expired last 12 months",(N839-TODAY())&gt;=-547,"05 Expired last 18 months",TRUE,"06 Expired over 18 months")</f>
        <v>06 Expired over 18 months</v>
      </c>
      <c r="Q839" s="104"/>
      <c r="R839" s="84">
        <v>0</v>
      </c>
      <c r="S839" s="77" t="str" cm="1">
        <f t="array" ref="S839">_xlfn.IFS(R839&gt;5000000,"Gold",R839&gt;=500000,"Silver",R839&gt;30000,"Bronze",TRUE,"Transactional")</f>
        <v>Transactional</v>
      </c>
      <c r="T839" s="24" t="s">
        <v>122</v>
      </c>
      <c r="U839" s="101" t="s">
        <v>99</v>
      </c>
      <c r="V839" s="101" t="s">
        <v>472</v>
      </c>
      <c r="W839" s="77" t="str">
        <f t="shared" si="164"/>
        <v>Yes</v>
      </c>
      <c r="X839" s="77" t="str">
        <f>IFERROR(_xlfn.XLOOKUP(J839&amp;"||"&amp;K839,'Mapping Ref.'!$J$2:$J$538,'Mapping Ref.'!$K$2:$K$538),"")</f>
        <v>Construction &amp; Estates</v>
      </c>
      <c r="Y839" s="77" t="str" cm="1">
        <f t="array" ref="Y839">_xlfn.IFS(R839&gt;2000000,"For Publication",R839&gt;100000,"PID",R839&gt;30000,"RFQ",TRUE,"Transactional")</f>
        <v>Transactional</v>
      </c>
      <c r="Z839" s="24" t="s">
        <v>86</v>
      </c>
      <c r="AA839" s="32">
        <v>12</v>
      </c>
      <c r="AB839" s="24">
        <v>12</v>
      </c>
      <c r="AC839" s="25">
        <v>44096</v>
      </c>
      <c r="AD839" s="24" t="s">
        <v>102</v>
      </c>
      <c r="AE839" s="55">
        <v>50000</v>
      </c>
      <c r="AF839" s="24" t="s">
        <v>59</v>
      </c>
      <c r="AG839" s="24"/>
      <c r="AH839" s="24" t="s">
        <v>59</v>
      </c>
      <c r="AI839" s="24"/>
      <c r="AJ839" s="24" t="s">
        <v>60</v>
      </c>
      <c r="AK839" s="24"/>
      <c r="AL839" s="24"/>
      <c r="AM839" s="24"/>
      <c r="AN839" s="24"/>
      <c r="AO839" s="24">
        <v>0</v>
      </c>
      <c r="AP839" s="24" t="s">
        <v>60</v>
      </c>
      <c r="AQ839" s="24"/>
      <c r="AR839" s="24"/>
      <c r="AS839" s="89">
        <f t="shared" si="167"/>
        <v>36</v>
      </c>
      <c r="AT839" s="24" t="s">
        <v>3462</v>
      </c>
    </row>
    <row r="840" spans="1:46" x14ac:dyDescent="0.5">
      <c r="A840" s="24">
        <v>915</v>
      </c>
      <c r="B840" s="24"/>
      <c r="C840" s="24"/>
      <c r="D840" s="24" t="s">
        <v>3463</v>
      </c>
      <c r="E840" s="24" t="s">
        <v>3464</v>
      </c>
      <c r="F840" s="77" t="str">
        <f t="shared" si="163"/>
        <v>THAMES WATER UTILITES LTD - RENT COLLECTION ACCOUNT</v>
      </c>
      <c r="G840" s="24" t="s">
        <v>3465</v>
      </c>
      <c r="H840" s="24" t="s">
        <v>3432</v>
      </c>
      <c r="I840" s="24" t="s">
        <v>2792</v>
      </c>
      <c r="J840" s="24" t="s">
        <v>107</v>
      </c>
      <c r="K840" s="24" t="s">
        <v>137</v>
      </c>
      <c r="L840" s="25">
        <v>44096</v>
      </c>
      <c r="M840" s="25">
        <v>45291</v>
      </c>
      <c r="N840" s="81">
        <f t="shared" si="165"/>
        <v>45291</v>
      </c>
      <c r="O840" s="77" t="str">
        <f t="shared" ca="1" si="166"/>
        <v>Expired</v>
      </c>
      <c r="P840" s="77" t="str" cm="1">
        <f t="array" aca="1" ref="P840" ca="1">_xlfn.IFS((N840-TODAY())&gt;=547,"06 Expires over 18 months",(N840-TODAY())&gt;=365,"05 Expires in 18 months",(N840-TODAY())&gt;=183,"04 Expires in 12 months",(N840-TODAY())&gt;=92,"03 Expires in 6 months",(N840-TODAY())&gt;=31,"02 Expires in 3 months",(N840-TODAY())&gt;=0,"01 Expires in 30 days",(N840-TODAY())&gt;=-31,"01 Expired last 30 days",(N840-TODAY())&gt;=-92,"02 Expired last 3 months",(N840-TODAY())&gt;=-183,"03 Expired last 6 months",(N840-TODAY())&gt;=-365,"04 Expired last 12 months",(N840-TODAY())&gt;=-547,"05 Expired last 18 months",TRUE,"06 Expired over 18 months")</f>
        <v>06 Expired over 18 months</v>
      </c>
      <c r="Q840" s="65">
        <v>36000</v>
      </c>
      <c r="R840" s="84">
        <f t="shared" ref="R840:R866" si="168">MAX(Q840,Q840*N(AS840)/12)</f>
        <v>117000</v>
      </c>
      <c r="S840" s="77" t="str" cm="1">
        <f t="array" ref="S840">_xlfn.IFS(R840&gt;5000000,"Gold",R840&gt;=500000,"Silver",R840&gt;30000,"Bronze",TRUE,"Transactional")</f>
        <v>Bronze</v>
      </c>
      <c r="T840" s="24" t="s">
        <v>54</v>
      </c>
      <c r="U840" s="101" t="s">
        <v>55</v>
      </c>
      <c r="V840" s="101" t="s">
        <v>378</v>
      </c>
      <c r="W840" s="77" t="str">
        <f t="shared" si="164"/>
        <v>No</v>
      </c>
      <c r="X840" s="77" t="str">
        <f>IFERROR(_xlfn.XLOOKUP(J840&amp;"||"&amp;K840,'Mapping Ref.'!$J$2:$J$538,'Mapping Ref.'!$K$2:$K$538),"")</f>
        <v>Construction &amp; Estates</v>
      </c>
      <c r="Y840" s="77" t="str" cm="1">
        <f t="array" ref="Y840">_xlfn.IFS(R840&gt;2000000,"For Publication",R840&gt;100000,"PID",R840&gt;30000,"RFQ",TRUE,"Transactional")</f>
        <v>PID</v>
      </c>
      <c r="Z840" s="24" t="s">
        <v>71</v>
      </c>
      <c r="AA840" s="32">
        <v>720</v>
      </c>
      <c r="AB840" s="24">
        <v>0</v>
      </c>
      <c r="AC840" s="25">
        <v>44096</v>
      </c>
      <c r="AD840" s="24" t="s">
        <v>58</v>
      </c>
      <c r="AE840" s="24"/>
      <c r="AF840" s="24"/>
      <c r="AG840" s="24"/>
      <c r="AH840" s="24" t="s">
        <v>60</v>
      </c>
      <c r="AI840" s="24"/>
      <c r="AJ840" s="24" t="s">
        <v>60</v>
      </c>
      <c r="AK840" s="24"/>
      <c r="AL840" s="24"/>
      <c r="AM840" s="24"/>
      <c r="AN840" s="24"/>
      <c r="AO840" s="24">
        <v>0</v>
      </c>
      <c r="AP840" s="24" t="s">
        <v>60</v>
      </c>
      <c r="AQ840" s="24"/>
      <c r="AR840" s="24"/>
      <c r="AS840" s="89">
        <f t="shared" si="167"/>
        <v>39</v>
      </c>
      <c r="AT840" s="24" t="s">
        <v>3463</v>
      </c>
    </row>
    <row r="841" spans="1:46" x14ac:dyDescent="0.5">
      <c r="A841" s="24">
        <v>916</v>
      </c>
      <c r="B841" s="24" t="s">
        <v>506</v>
      </c>
      <c r="C841" s="24" t="s">
        <v>77</v>
      </c>
      <c r="D841" s="24" t="s">
        <v>3466</v>
      </c>
      <c r="E841" s="24" t="s">
        <v>3467</v>
      </c>
      <c r="F841" s="77" t="str">
        <f t="shared" si="163"/>
        <v>CHANGE GROW LIVE SERVICES LTD T/A CHANGE, GROW, LIVE (RISE)</v>
      </c>
      <c r="G841" s="24" t="s">
        <v>64</v>
      </c>
      <c r="H841" s="24" t="s">
        <v>65</v>
      </c>
      <c r="I841" s="24" t="s">
        <v>65</v>
      </c>
      <c r="J841" s="24" t="s">
        <v>66</v>
      </c>
      <c r="K841" s="27" t="s">
        <v>67</v>
      </c>
      <c r="L841" s="25">
        <v>43922</v>
      </c>
      <c r="M841" s="25">
        <v>45747</v>
      </c>
      <c r="N841" s="81">
        <f t="shared" si="165"/>
        <v>46477</v>
      </c>
      <c r="O841" s="77" t="str">
        <f t="shared" ca="1" si="166"/>
        <v>Live</v>
      </c>
      <c r="P841" s="77" t="str" cm="1">
        <f t="array" aca="1" ref="P841" ca="1">_xlfn.IFS((N841-TODAY())&gt;=547,"06 Expires over 18 months",(N841-TODAY())&gt;=365,"05 Expires in 18 months",(N841-TODAY())&gt;=183,"04 Expires in 12 months",(N841-TODAY())&gt;=92,"03 Expires in 6 months",(N841-TODAY())&gt;=31,"02 Expires in 3 months",(N841-TODAY())&gt;=0,"01 Expires in 30 days",(N841-TODAY())&gt;=-31,"01 Expired last 30 days",(N841-TODAY())&gt;=-92,"02 Expired last 3 months",(N841-TODAY())&gt;=-183,"03 Expired last 6 months",(N841-TODAY())&gt;=-365,"04 Expired last 12 months",(N841-TODAY())&gt;=-547,"05 Expired last 18 months",TRUE,"06 Expired over 18 months")</f>
        <v>04 Expires in 12 months</v>
      </c>
      <c r="Q841" s="65">
        <v>5399321</v>
      </c>
      <c r="R841" s="84">
        <f t="shared" si="168"/>
        <v>37345303.583333336</v>
      </c>
      <c r="S841" s="77" t="str" cm="1">
        <f t="array" ref="S841">_xlfn.IFS(R841&gt;5000000,"Gold",R841&gt;=500000,"Silver",R841&gt;30000,"Bronze",TRUE,"Transactional")</f>
        <v>Gold</v>
      </c>
      <c r="T841" s="24" t="s">
        <v>54</v>
      </c>
      <c r="U841" s="101" t="s">
        <v>69</v>
      </c>
      <c r="V841" s="101" t="s">
        <v>1442</v>
      </c>
      <c r="W841" s="77" t="str">
        <f t="shared" si="164"/>
        <v>Yes</v>
      </c>
      <c r="X841" s="77" t="str">
        <f>IFERROR(_xlfn.XLOOKUP(J841&amp;"||"&amp;K841,'Mapping Ref.'!$J$2:$J$538,'Mapping Ref.'!$K$2:$K$538),"")</f>
        <v>Childrens &amp; Adults</v>
      </c>
      <c r="Y841" s="77" t="str" cm="1">
        <f t="array" ref="Y841">_xlfn.IFS(R841&gt;2000000,"For Publication",R841&gt;100000,"PID",R841&gt;30000,"RFQ",TRUE,"Transactional")</f>
        <v>For Publication</v>
      </c>
      <c r="Z841" s="24" t="s">
        <v>71</v>
      </c>
      <c r="AA841" s="32">
        <v>60</v>
      </c>
      <c r="AB841" s="24">
        <v>24</v>
      </c>
      <c r="AC841" s="25">
        <v>44096</v>
      </c>
      <c r="AD841" s="24" t="s">
        <v>58</v>
      </c>
      <c r="AE841" s="24">
        <v>0</v>
      </c>
      <c r="AF841" s="24"/>
      <c r="AG841" s="24"/>
      <c r="AH841" s="24" t="s">
        <v>59</v>
      </c>
      <c r="AI841" s="24"/>
      <c r="AJ841" s="24" t="s">
        <v>59</v>
      </c>
      <c r="AK841" s="24"/>
      <c r="AL841" s="24"/>
      <c r="AM841" s="24"/>
      <c r="AN841" s="24"/>
      <c r="AO841" s="24">
        <v>0</v>
      </c>
      <c r="AP841" s="24" t="s">
        <v>59</v>
      </c>
      <c r="AQ841" s="24"/>
      <c r="AR841" s="24"/>
      <c r="AS841" s="89">
        <f t="shared" si="167"/>
        <v>83</v>
      </c>
      <c r="AT841" s="24" t="s">
        <v>3468</v>
      </c>
    </row>
    <row r="842" spans="1:46" x14ac:dyDescent="0.5">
      <c r="A842" s="24">
        <v>917</v>
      </c>
      <c r="B842" s="24"/>
      <c r="C842" s="24"/>
      <c r="D842" s="24" t="s">
        <v>1133</v>
      </c>
      <c r="E842" s="24" t="s">
        <v>3469</v>
      </c>
      <c r="F842" s="77" t="str">
        <f t="shared" si="163"/>
        <v>REYNOLDS PORTER CHAMBERLAIN LLP (RPC)</v>
      </c>
      <c r="G842" s="24" t="s">
        <v>3470</v>
      </c>
      <c r="H842" s="24" t="s">
        <v>1800</v>
      </c>
      <c r="I842" s="24" t="s">
        <v>1800</v>
      </c>
      <c r="J842" s="24" t="s">
        <v>52</v>
      </c>
      <c r="K842" s="24" t="s">
        <v>1801</v>
      </c>
      <c r="L842" s="25">
        <v>44099</v>
      </c>
      <c r="M842" s="25">
        <v>44979</v>
      </c>
      <c r="N842" s="81">
        <f t="shared" si="165"/>
        <v>44979</v>
      </c>
      <c r="O842" s="77" t="str">
        <f t="shared" ca="1" si="166"/>
        <v>Expired</v>
      </c>
      <c r="P842" s="77" t="str" cm="1">
        <f t="array" aca="1" ref="P842" ca="1">_xlfn.IFS((N842-TODAY())&gt;=547,"06 Expires over 18 months",(N842-TODAY())&gt;=365,"05 Expires in 18 months",(N842-TODAY())&gt;=183,"04 Expires in 12 months",(N842-TODAY())&gt;=92,"03 Expires in 6 months",(N842-TODAY())&gt;=31,"02 Expires in 3 months",(N842-TODAY())&gt;=0,"01 Expires in 30 days",(N842-TODAY())&gt;=-31,"01 Expired last 30 days",(N842-TODAY())&gt;=-92,"02 Expired last 3 months",(N842-TODAY())&gt;=-183,"03 Expired last 6 months",(N842-TODAY())&gt;=-365,"04 Expired last 12 months",(N842-TODAY())&gt;=-547,"05 Expired last 18 months",TRUE,"06 Expired over 18 months")</f>
        <v>06 Expired over 18 months</v>
      </c>
      <c r="Q842" s="65">
        <v>35000</v>
      </c>
      <c r="R842" s="84">
        <f t="shared" si="168"/>
        <v>81666.666666666672</v>
      </c>
      <c r="S842" s="77" t="str" cm="1">
        <f t="array" ref="S842">_xlfn.IFS(R842&gt;5000000,"Gold",R842&gt;=500000,"Silver",R842&gt;30000,"Bronze",TRUE,"Transactional")</f>
        <v>Bronze</v>
      </c>
      <c r="T842" s="24" t="s">
        <v>54</v>
      </c>
      <c r="U842" s="101" t="s">
        <v>116</v>
      </c>
      <c r="V842" s="101" t="s">
        <v>70</v>
      </c>
      <c r="W842" s="77" t="str">
        <f t="shared" si="164"/>
        <v>No</v>
      </c>
      <c r="X842" s="77" t="str">
        <f>IFERROR(_xlfn.XLOOKUP(J842&amp;"||"&amp;K842,'Mapping Ref.'!$J$2:$J$538,'Mapping Ref.'!$K$2:$K$538),"")</f>
        <v>Corporate</v>
      </c>
      <c r="Y842" s="77" t="str" cm="1">
        <f t="array" ref="Y842">_xlfn.IFS(R842&gt;2000000,"For Publication",R842&gt;100000,"PID",R842&gt;30000,"RFQ",TRUE,"Transactional")</f>
        <v>RFQ</v>
      </c>
      <c r="Z842" s="24" t="s">
        <v>101</v>
      </c>
      <c r="AA842" s="32">
        <v>0</v>
      </c>
      <c r="AB842" s="24">
        <v>0</v>
      </c>
      <c r="AC842" s="25">
        <v>44098</v>
      </c>
      <c r="AD842" s="24" t="s">
        <v>58</v>
      </c>
      <c r="AE842" s="24">
        <v>0</v>
      </c>
      <c r="AF842" s="24"/>
      <c r="AG842" s="24"/>
      <c r="AH842" s="24" t="s">
        <v>60</v>
      </c>
      <c r="AI842" s="24"/>
      <c r="AJ842" s="24" t="s">
        <v>60</v>
      </c>
      <c r="AK842" s="24" t="s">
        <v>3471</v>
      </c>
      <c r="AL842" s="24"/>
      <c r="AM842" s="24"/>
      <c r="AN842" s="24"/>
      <c r="AO842" s="24"/>
      <c r="AP842" s="24" t="s">
        <v>60</v>
      </c>
      <c r="AQ842" s="24"/>
      <c r="AR842" s="24"/>
      <c r="AS842" s="89">
        <f t="shared" si="167"/>
        <v>28</v>
      </c>
      <c r="AT842" s="24" t="s">
        <v>3472</v>
      </c>
    </row>
    <row r="843" spans="1:46" x14ac:dyDescent="0.5">
      <c r="A843" s="24">
        <v>918</v>
      </c>
      <c r="B843" s="24"/>
      <c r="C843" s="24"/>
      <c r="D843" s="24" t="s">
        <v>936</v>
      </c>
      <c r="E843" s="24" t="s">
        <v>3473</v>
      </c>
      <c r="F843" s="77" t="str">
        <f t="shared" si="163"/>
        <v>MIGRANT HELP TRADING LIMITED T/A CLEAR VOICE INTERPRETING SERVICES</v>
      </c>
      <c r="G843" s="24" t="s">
        <v>3474</v>
      </c>
      <c r="H843" s="24" t="s">
        <v>3475</v>
      </c>
      <c r="I843" s="24" t="s">
        <v>3475</v>
      </c>
      <c r="J843" s="24" t="s">
        <v>190</v>
      </c>
      <c r="K843" s="24" t="s">
        <v>3476</v>
      </c>
      <c r="L843" s="25">
        <v>44067</v>
      </c>
      <c r="M843" s="25"/>
      <c r="N843" s="81"/>
      <c r="O843" s="77" t="s">
        <v>712</v>
      </c>
      <c r="P843" s="77"/>
      <c r="Q843" s="65">
        <v>250</v>
      </c>
      <c r="R843" s="84">
        <f t="shared" si="168"/>
        <v>250</v>
      </c>
      <c r="S843" s="77" t="str" cm="1">
        <f t="array" ref="S843">_xlfn.IFS(R843&gt;5000000,"Gold",R843&gt;=500000,"Silver",R843&gt;30000,"Bronze",TRUE,"Transactional")</f>
        <v>Transactional</v>
      </c>
      <c r="T843" s="24" t="s">
        <v>54</v>
      </c>
      <c r="U843" s="101" t="s">
        <v>208</v>
      </c>
      <c r="V843" s="101" t="s">
        <v>209</v>
      </c>
      <c r="W843" s="77" t="str">
        <f t="shared" si="164"/>
        <v>No</v>
      </c>
      <c r="X843" s="77" t="str">
        <f>IFERROR(_xlfn.XLOOKUP(J843&amp;"||"&amp;K843,'Mapping Ref.'!$J$2:$J$538,'Mapping Ref.'!$K$2:$K$538),"")</f>
        <v>Childrens &amp; Adults</v>
      </c>
      <c r="Y843" s="77" t="str" cm="1">
        <f t="array" ref="Y843">_xlfn.IFS(R843&gt;2000000,"For Publication",R843&gt;100000,"PID",R843&gt;30000,"RFQ",TRUE,"Transactional")</f>
        <v>Transactional</v>
      </c>
      <c r="Z843" s="24" t="s">
        <v>86</v>
      </c>
      <c r="AA843" s="32">
        <v>12</v>
      </c>
      <c r="AB843" s="24">
        <v>0</v>
      </c>
      <c r="AC843" s="25">
        <v>44102</v>
      </c>
      <c r="AD843" s="24" t="s">
        <v>58</v>
      </c>
      <c r="AE843" s="24"/>
      <c r="AF843" s="24"/>
      <c r="AG843" s="24"/>
      <c r="AH843" s="24" t="s">
        <v>60</v>
      </c>
      <c r="AI843" s="24"/>
      <c r="AJ843" s="24" t="s">
        <v>60</v>
      </c>
      <c r="AK843" s="24"/>
      <c r="AL843" s="24"/>
      <c r="AM843" s="24"/>
      <c r="AN843" s="24"/>
      <c r="AO843" s="24"/>
      <c r="AP843" s="24" t="s">
        <v>60</v>
      </c>
      <c r="AQ843" s="24"/>
      <c r="AR843" s="24"/>
      <c r="AS843" s="89">
        <v>0</v>
      </c>
      <c r="AT843" s="24" t="s">
        <v>3477</v>
      </c>
    </row>
    <row r="844" spans="1:46" x14ac:dyDescent="0.5">
      <c r="A844" s="24">
        <v>919</v>
      </c>
      <c r="B844" s="24" t="s">
        <v>506</v>
      </c>
      <c r="C844" s="24"/>
      <c r="D844" s="24" t="s">
        <v>3478</v>
      </c>
      <c r="E844" s="24" t="s">
        <v>3479</v>
      </c>
      <c r="F844" s="77" t="str">
        <f t="shared" si="163"/>
        <v>Multiple</v>
      </c>
      <c r="G844" s="24" t="s">
        <v>3480</v>
      </c>
      <c r="H844" s="24" t="s">
        <v>2689</v>
      </c>
      <c r="I844" s="24" t="s">
        <v>2689</v>
      </c>
      <c r="J844" s="24" t="s">
        <v>190</v>
      </c>
      <c r="K844" s="27" t="s">
        <v>3481</v>
      </c>
      <c r="L844" s="25">
        <v>44046</v>
      </c>
      <c r="M844" s="25">
        <v>45871</v>
      </c>
      <c r="N844" s="81">
        <f t="shared" ref="N844:N861" si="169">EDATE(M844,AB844)</f>
        <v>46601</v>
      </c>
      <c r="O844" s="77" t="str">
        <f t="shared" ref="O844:O856" ca="1" si="170">IF(N844&lt;TODAY(),"Expired","Live")</f>
        <v>Live</v>
      </c>
      <c r="P844" s="77" t="str" cm="1">
        <f t="array" aca="1" ref="P844" ca="1">_xlfn.IFS((N844-TODAY())&gt;=547,"06 Expires over 18 months",(N844-TODAY())&gt;=365,"05 Expires in 18 months",(N844-TODAY())&gt;=183,"04 Expires in 12 months",(N844-TODAY())&gt;=92,"03 Expires in 6 months",(N844-TODAY())&gt;=31,"02 Expires in 3 months",(N844-TODAY())&gt;=0,"01 Expires in 30 days",(N844-TODAY())&gt;=-31,"01 Expired last 30 days",(N844-TODAY())&gt;=-92,"02 Expired last 3 months",(N844-TODAY())&gt;=-183,"03 Expired last 6 months",(N844-TODAY())&gt;=-365,"04 Expired last 12 months",(N844-TODAY())&gt;=-547,"05 Expired last 18 months",TRUE,"06 Expired over 18 months")</f>
        <v>04 Expires in 12 months</v>
      </c>
      <c r="Q844" s="65">
        <v>7000000</v>
      </c>
      <c r="R844" s="84">
        <f t="shared" si="168"/>
        <v>48416666.666666664</v>
      </c>
      <c r="S844" s="77" t="str" cm="1">
        <f t="array" ref="S844">_xlfn.IFS(R844&gt;5000000,"Gold",R844&gt;=500000,"Silver",R844&gt;30000,"Bronze",TRUE,"Transactional")</f>
        <v>Gold</v>
      </c>
      <c r="T844" s="24" t="s">
        <v>68</v>
      </c>
      <c r="U844" s="101" t="s">
        <v>393</v>
      </c>
      <c r="V844" s="101" t="s">
        <v>1151</v>
      </c>
      <c r="W844" s="77" t="str">
        <f t="shared" si="164"/>
        <v>Yes</v>
      </c>
      <c r="X844" s="77" t="str">
        <f>IFERROR(_xlfn.XLOOKUP(J844&amp;"||"&amp;K844,'Mapping Ref.'!$J$2:$J$538,'Mapping Ref.'!$K$2:$K$538),"")</f>
        <v>Childrens &amp; Adults</v>
      </c>
      <c r="Y844" s="77" t="str" cm="1">
        <f t="array" ref="Y844">_xlfn.IFS(R844&gt;2000000,"For Publication",R844&gt;100000,"PID",R844&gt;30000,"RFQ",TRUE,"Transactional")</f>
        <v>For Publication</v>
      </c>
      <c r="Z844" s="24" t="s">
        <v>750</v>
      </c>
      <c r="AA844" s="32">
        <v>60</v>
      </c>
      <c r="AB844" s="24">
        <v>24</v>
      </c>
      <c r="AC844" s="25">
        <v>44102</v>
      </c>
      <c r="AD844" s="24" t="s">
        <v>58</v>
      </c>
      <c r="AE844" s="24">
        <v>2043</v>
      </c>
      <c r="AF844" s="24"/>
      <c r="AG844" s="24"/>
      <c r="AH844" s="24" t="s">
        <v>60</v>
      </c>
      <c r="AI844" s="24"/>
      <c r="AJ844" s="24" t="s">
        <v>59</v>
      </c>
      <c r="AK844" s="24"/>
      <c r="AL844" s="24"/>
      <c r="AM844" s="24"/>
      <c r="AN844" s="24"/>
      <c r="AO844" s="24">
        <v>270000</v>
      </c>
      <c r="AP844" s="24" t="s">
        <v>59</v>
      </c>
      <c r="AQ844" s="24"/>
      <c r="AR844" s="24"/>
      <c r="AS844" s="89">
        <f t="shared" ref="AS844:AS861" si="171">DATEDIF(L844,N844,"m")</f>
        <v>83</v>
      </c>
      <c r="AT844" s="24"/>
    </row>
    <row r="845" spans="1:46" x14ac:dyDescent="0.5">
      <c r="A845" s="24">
        <v>920</v>
      </c>
      <c r="B845" s="24"/>
      <c r="C845" s="24" t="s">
        <v>77</v>
      </c>
      <c r="D845" s="24" t="s">
        <v>3482</v>
      </c>
      <c r="E845" s="24" t="s">
        <v>3483</v>
      </c>
      <c r="F845" s="77" t="str">
        <f t="shared" si="163"/>
        <v>AMETHYST HORTICULTURE LIMITED</v>
      </c>
      <c r="G845" s="24" t="s">
        <v>3482</v>
      </c>
      <c r="H845" s="24" t="s">
        <v>3282</v>
      </c>
      <c r="I845" s="24" t="s">
        <v>3341</v>
      </c>
      <c r="J845" s="24" t="s">
        <v>2962</v>
      </c>
      <c r="K845" s="24" t="s">
        <v>3283</v>
      </c>
      <c r="L845" s="25">
        <v>44104</v>
      </c>
      <c r="M845" s="25">
        <v>44833</v>
      </c>
      <c r="N845" s="81">
        <f t="shared" si="169"/>
        <v>44833</v>
      </c>
      <c r="O845" s="77" t="str">
        <f t="shared" ca="1" si="170"/>
        <v>Expired</v>
      </c>
      <c r="P845" s="77" t="str" cm="1">
        <f t="array" aca="1" ref="P845" ca="1">_xlfn.IFS((N845-TODAY())&gt;=547,"06 Expires over 18 months",(N845-TODAY())&gt;=365,"05 Expires in 18 months",(N845-TODAY())&gt;=183,"04 Expires in 12 months",(N845-TODAY())&gt;=92,"03 Expires in 6 months",(N845-TODAY())&gt;=31,"02 Expires in 3 months",(N845-TODAY())&gt;=0,"01 Expires in 30 days",(N845-TODAY())&gt;=-31,"01 Expired last 30 days",(N845-TODAY())&gt;=-92,"02 Expired last 3 months",(N845-TODAY())&gt;=-183,"03 Expired last 6 months",(N845-TODAY())&gt;=-365,"04 Expired last 12 months",(N845-TODAY())&gt;=-547,"05 Expired last 18 months",TRUE,"06 Expired over 18 months")</f>
        <v>06 Expired over 18 months</v>
      </c>
      <c r="Q845" s="65">
        <v>4000</v>
      </c>
      <c r="R845" s="84">
        <f t="shared" si="168"/>
        <v>7666.666666666667</v>
      </c>
      <c r="S845" s="77" t="str" cm="1">
        <f t="array" ref="S845">_xlfn.IFS(R845&gt;5000000,"Gold",R845&gt;=500000,"Silver",R845&gt;30000,"Bronze",TRUE,"Transactional")</f>
        <v>Transactional</v>
      </c>
      <c r="T845" s="24" t="s">
        <v>54</v>
      </c>
      <c r="U845" s="101" t="s">
        <v>208</v>
      </c>
      <c r="V845" s="101" t="s">
        <v>209</v>
      </c>
      <c r="W845" s="77" t="str">
        <f t="shared" si="164"/>
        <v>No</v>
      </c>
      <c r="X845" s="77" t="str">
        <f>IFERROR(_xlfn.XLOOKUP(J845&amp;"||"&amp;K845,'Mapping Ref.'!$J$2:$J$538,'Mapping Ref.'!$K$2:$K$538),"")</f>
        <v>Construction &amp; Estates</v>
      </c>
      <c r="Y845" s="77" t="str" cm="1">
        <f t="array" ref="Y845">_xlfn.IFS(R845&gt;2000000,"For Publication",R845&gt;100000,"PID",R845&gt;30000,"RFQ",TRUE,"Transactional")</f>
        <v>Transactional</v>
      </c>
      <c r="Z845" s="24" t="s">
        <v>86</v>
      </c>
      <c r="AA845" s="32">
        <v>24</v>
      </c>
      <c r="AB845" s="24">
        <v>0</v>
      </c>
      <c r="AC845" s="25">
        <v>44104</v>
      </c>
      <c r="AD845" s="24" t="s">
        <v>58</v>
      </c>
      <c r="AE845" s="24"/>
      <c r="AF845" s="24"/>
      <c r="AG845" s="24"/>
      <c r="AH845" s="24" t="s">
        <v>59</v>
      </c>
      <c r="AI845" s="24"/>
      <c r="AJ845" s="24" t="s">
        <v>60</v>
      </c>
      <c r="AK845" s="24"/>
      <c r="AL845" s="24"/>
      <c r="AM845" s="24"/>
      <c r="AN845" s="24"/>
      <c r="AO845" s="24"/>
      <c r="AP845" s="24" t="s">
        <v>60</v>
      </c>
      <c r="AQ845" s="24"/>
      <c r="AR845" s="24"/>
      <c r="AS845" s="89">
        <f t="shared" si="171"/>
        <v>23</v>
      </c>
      <c r="AT845" s="24" t="s">
        <v>3484</v>
      </c>
    </row>
    <row r="846" spans="1:46" x14ac:dyDescent="0.5">
      <c r="A846" s="24">
        <v>921</v>
      </c>
      <c r="B846" s="24"/>
      <c r="C846" s="24" t="s">
        <v>77</v>
      </c>
      <c r="D846" s="24" t="s">
        <v>3485</v>
      </c>
      <c r="E846" s="24" t="s">
        <v>3486</v>
      </c>
      <c r="F846" s="77" t="str">
        <f t="shared" si="163"/>
        <v>BEAM UP LIMITED T/A BEAM</v>
      </c>
      <c r="G846" s="24" t="s">
        <v>3487</v>
      </c>
      <c r="H846" s="24" t="s">
        <v>972</v>
      </c>
      <c r="I846" s="24" t="s">
        <v>972</v>
      </c>
      <c r="J846" s="24" t="s">
        <v>107</v>
      </c>
      <c r="K846" s="24" t="s">
        <v>3488</v>
      </c>
      <c r="L846" s="25">
        <v>44105</v>
      </c>
      <c r="M846" s="25">
        <v>44469</v>
      </c>
      <c r="N846" s="81">
        <f t="shared" si="169"/>
        <v>44469</v>
      </c>
      <c r="O846" s="77" t="str">
        <f t="shared" ca="1" si="170"/>
        <v>Expired</v>
      </c>
      <c r="P846" s="77" t="str" cm="1">
        <f t="array" aca="1" ref="P846" ca="1">_xlfn.IFS((N846-TODAY())&gt;=547,"06 Expires over 18 months",(N846-TODAY())&gt;=365,"05 Expires in 18 months",(N846-TODAY())&gt;=183,"04 Expires in 12 months",(N846-TODAY())&gt;=92,"03 Expires in 6 months",(N846-TODAY())&gt;=31,"02 Expires in 3 months",(N846-TODAY())&gt;=0,"01 Expires in 30 days",(N846-TODAY())&gt;=-31,"01 Expired last 30 days",(N846-TODAY())&gt;=-92,"02 Expired last 3 months",(N846-TODAY())&gt;=-183,"03 Expired last 6 months",(N846-TODAY())&gt;=-365,"04 Expired last 12 months",(N846-TODAY())&gt;=-547,"05 Expired last 18 months",TRUE,"06 Expired over 18 months")</f>
        <v>06 Expired over 18 months</v>
      </c>
      <c r="Q846" s="65">
        <v>67000</v>
      </c>
      <c r="R846" s="84">
        <f t="shared" si="168"/>
        <v>67000</v>
      </c>
      <c r="S846" s="77" t="str" cm="1">
        <f t="array" ref="S846">_xlfn.IFS(R846&gt;5000000,"Gold",R846&gt;=500000,"Silver",R846&gt;30000,"Bronze",TRUE,"Transactional")</f>
        <v>Bronze</v>
      </c>
      <c r="T846" s="24" t="s">
        <v>54</v>
      </c>
      <c r="U846" s="101" t="s">
        <v>84</v>
      </c>
      <c r="V846" s="101" t="s">
        <v>204</v>
      </c>
      <c r="W846" s="77" t="str">
        <f t="shared" si="164"/>
        <v>No</v>
      </c>
      <c r="X846" s="77" t="str">
        <f>IFERROR(_xlfn.XLOOKUP(J846&amp;"||"&amp;K846,'Mapping Ref.'!$J$2:$J$538,'Mapping Ref.'!$K$2:$K$538),"")</f>
        <v>Construction &amp; Estates</v>
      </c>
      <c r="Y846" s="77" t="str" cm="1">
        <f t="array" ref="Y846">_xlfn.IFS(R846&gt;2000000,"For Publication",R846&gt;100000,"PID",R846&gt;30000,"RFQ",TRUE,"Transactional")</f>
        <v>RFQ</v>
      </c>
      <c r="Z846" s="24" t="s">
        <v>86</v>
      </c>
      <c r="AA846" s="32">
        <v>12</v>
      </c>
      <c r="AB846" s="24">
        <v>0</v>
      </c>
      <c r="AC846" s="25">
        <v>44109</v>
      </c>
      <c r="AD846" s="24" t="s">
        <v>58</v>
      </c>
      <c r="AE846" s="24">
        <v>28965</v>
      </c>
      <c r="AF846" s="24"/>
      <c r="AG846" s="24"/>
      <c r="AH846" s="24" t="s">
        <v>60</v>
      </c>
      <c r="AI846" s="24"/>
      <c r="AJ846" s="24" t="s">
        <v>60</v>
      </c>
      <c r="AK846" s="24"/>
      <c r="AL846" s="24"/>
      <c r="AM846" s="24"/>
      <c r="AN846" s="24"/>
      <c r="AO846" s="24">
        <v>0</v>
      </c>
      <c r="AP846" s="24" t="s">
        <v>60</v>
      </c>
      <c r="AQ846" s="24"/>
      <c r="AR846" s="24"/>
      <c r="AS846" s="89">
        <f t="shared" si="171"/>
        <v>11</v>
      </c>
      <c r="AT846" s="24" t="s">
        <v>3489</v>
      </c>
    </row>
    <row r="847" spans="1:46" x14ac:dyDescent="0.5">
      <c r="A847" s="24">
        <v>922</v>
      </c>
      <c r="B847" s="24"/>
      <c r="C847" s="24"/>
      <c r="D847" s="24" t="s">
        <v>3490</v>
      </c>
      <c r="E847" s="24" t="s">
        <v>3491</v>
      </c>
      <c r="F847" s="77" t="str">
        <f t="shared" si="163"/>
        <v>MR F J Y PERTOIS T/A FRANCK PERTOIS TRAINING</v>
      </c>
      <c r="G847" s="24" t="s">
        <v>3490</v>
      </c>
      <c r="H847" s="24" t="s">
        <v>2572</v>
      </c>
      <c r="I847" s="24" t="s">
        <v>2572</v>
      </c>
      <c r="J847" s="24" t="s">
        <v>190</v>
      </c>
      <c r="K847" s="24" t="s">
        <v>755</v>
      </c>
      <c r="L847" s="25">
        <v>44095</v>
      </c>
      <c r="M847" s="25">
        <v>44928</v>
      </c>
      <c r="N847" s="81">
        <f t="shared" si="169"/>
        <v>45659</v>
      </c>
      <c r="O847" s="77" t="str">
        <f t="shared" ca="1" si="170"/>
        <v>Expired</v>
      </c>
      <c r="P847" s="77" t="str" cm="1">
        <f t="array" aca="1" ref="P847" ca="1">_xlfn.IFS((N847-TODAY())&gt;=547,"06 Expires over 18 months",(N847-TODAY())&gt;=365,"05 Expires in 18 months",(N847-TODAY())&gt;=183,"04 Expires in 12 months",(N847-TODAY())&gt;=92,"03 Expires in 6 months",(N847-TODAY())&gt;=31,"02 Expires in 3 months",(N847-TODAY())&gt;=0,"01 Expires in 30 days",(N847-TODAY())&gt;=-31,"01 Expired last 30 days",(N847-TODAY())&gt;=-92,"02 Expired last 3 months",(N847-TODAY())&gt;=-183,"03 Expired last 6 months",(N847-TODAY())&gt;=-365,"04 Expired last 12 months",(N847-TODAY())&gt;=-547,"05 Expired last 18 months",TRUE,"06 Expired over 18 months")</f>
        <v>06 Expired over 18 months</v>
      </c>
      <c r="Q847" s="65">
        <v>3000</v>
      </c>
      <c r="R847" s="84">
        <f t="shared" si="168"/>
        <v>12750</v>
      </c>
      <c r="S847" s="77" t="str" cm="1">
        <f t="array" ref="S847">_xlfn.IFS(R847&gt;5000000,"Gold",R847&gt;=500000,"Silver",R847&gt;30000,"Bronze",TRUE,"Transactional")</f>
        <v>Transactional</v>
      </c>
      <c r="T847" s="24" t="s">
        <v>54</v>
      </c>
      <c r="U847" s="101" t="s">
        <v>116</v>
      </c>
      <c r="V847" s="101" t="s">
        <v>70</v>
      </c>
      <c r="W847" s="77" t="str">
        <f t="shared" si="164"/>
        <v>Yes</v>
      </c>
      <c r="X847" s="77" t="str">
        <f>IFERROR(_xlfn.XLOOKUP(J847&amp;"||"&amp;K847,'Mapping Ref.'!$J$2:$J$538,'Mapping Ref.'!$K$2:$K$538),"")</f>
        <v>Childrens &amp; Adults</v>
      </c>
      <c r="Y847" s="77" t="str" cm="1">
        <f t="array" ref="Y847">_xlfn.IFS(R847&gt;2000000,"For Publication",R847&gt;100000,"PID",R847&gt;30000,"RFQ",TRUE,"Transactional")</f>
        <v>Transactional</v>
      </c>
      <c r="Z847" s="24" t="s">
        <v>76</v>
      </c>
      <c r="AA847" s="32">
        <v>60</v>
      </c>
      <c r="AB847" s="24">
        <v>24</v>
      </c>
      <c r="AC847" s="25">
        <v>44110</v>
      </c>
      <c r="AD847" s="24" t="s">
        <v>58</v>
      </c>
      <c r="AE847" s="24">
        <v>0</v>
      </c>
      <c r="AF847" s="24"/>
      <c r="AG847" s="24"/>
      <c r="AH847" s="24" t="s">
        <v>59</v>
      </c>
      <c r="AI847" s="24"/>
      <c r="AJ847" s="24" t="s">
        <v>59</v>
      </c>
      <c r="AK847" s="24"/>
      <c r="AL847" s="24"/>
      <c r="AM847" s="24"/>
      <c r="AN847" s="24"/>
      <c r="AO847" s="24">
        <v>0</v>
      </c>
      <c r="AP847" s="24" t="s">
        <v>60</v>
      </c>
      <c r="AQ847" s="24"/>
      <c r="AR847" s="24"/>
      <c r="AS847" s="89">
        <f t="shared" si="171"/>
        <v>51</v>
      </c>
      <c r="AT847" s="24" t="s">
        <v>3492</v>
      </c>
    </row>
    <row r="848" spans="1:46" x14ac:dyDescent="0.5">
      <c r="A848" s="24">
        <v>923</v>
      </c>
      <c r="B848" s="24"/>
      <c r="C848" s="24"/>
      <c r="D848" s="24" t="s">
        <v>3493</v>
      </c>
      <c r="E848" s="24" t="s">
        <v>3494</v>
      </c>
      <c r="F848" s="77" t="str">
        <f t="shared" si="163"/>
        <v>DWC CONSULTING SERVICES LTD</v>
      </c>
      <c r="G848" s="24" t="s">
        <v>3495</v>
      </c>
      <c r="H848" s="24" t="s">
        <v>897</v>
      </c>
      <c r="I848" s="24" t="s">
        <v>897</v>
      </c>
      <c r="J848" s="24" t="s">
        <v>52</v>
      </c>
      <c r="K848" s="27" t="s">
        <v>2685</v>
      </c>
      <c r="L848" s="25">
        <v>44095</v>
      </c>
      <c r="M848" s="25">
        <v>44286</v>
      </c>
      <c r="N848" s="81">
        <f t="shared" si="169"/>
        <v>44439</v>
      </c>
      <c r="O848" s="77" t="str">
        <f t="shared" ca="1" si="170"/>
        <v>Expired</v>
      </c>
      <c r="P848" s="77" t="str" cm="1">
        <f t="array" aca="1" ref="P848" ca="1">_xlfn.IFS((N848-TODAY())&gt;=547,"06 Expires over 18 months",(N848-TODAY())&gt;=365,"05 Expires in 18 months",(N848-TODAY())&gt;=183,"04 Expires in 12 months",(N848-TODAY())&gt;=92,"03 Expires in 6 months",(N848-TODAY())&gt;=31,"02 Expires in 3 months",(N848-TODAY())&gt;=0,"01 Expires in 30 days",(N848-TODAY())&gt;=-31,"01 Expired last 30 days",(N848-TODAY())&gt;=-92,"02 Expired last 3 months",(N848-TODAY())&gt;=-183,"03 Expired last 6 months",(N848-TODAY())&gt;=-365,"04 Expired last 12 months",(N848-TODAY())&gt;=-547,"05 Expired last 18 months",TRUE,"06 Expired over 18 months")</f>
        <v>06 Expired over 18 months</v>
      </c>
      <c r="Q848" s="65">
        <v>25000</v>
      </c>
      <c r="R848" s="84">
        <f t="shared" si="168"/>
        <v>25000</v>
      </c>
      <c r="S848" s="77" t="str" cm="1">
        <f t="array" ref="S848">_xlfn.IFS(R848&gt;5000000,"Gold",R848&gt;=500000,"Silver",R848&gt;30000,"Bronze",TRUE,"Transactional")</f>
        <v>Transactional</v>
      </c>
      <c r="T848" s="24" t="s">
        <v>54</v>
      </c>
      <c r="U848" s="101" t="s">
        <v>445</v>
      </c>
      <c r="V848" s="101" t="s">
        <v>810</v>
      </c>
      <c r="W848" s="77" t="str">
        <f t="shared" si="164"/>
        <v>Yes</v>
      </c>
      <c r="X848" s="77" t="str">
        <f>IFERROR(_xlfn.XLOOKUP(J848&amp;"||"&amp;K848,'Mapping Ref.'!$J$2:$J$538,'Mapping Ref.'!$K$2:$K$538),"")</f>
        <v>Corporate</v>
      </c>
      <c r="Y848" s="77" t="str" cm="1">
        <f t="array" ref="Y848">_xlfn.IFS(R848&gt;2000000,"For Publication",R848&gt;100000,"PID",R848&gt;30000,"RFQ",TRUE,"Transactional")</f>
        <v>Transactional</v>
      </c>
      <c r="Z848" s="24" t="s">
        <v>57</v>
      </c>
      <c r="AA848" s="32">
        <v>7</v>
      </c>
      <c r="AB848" s="24">
        <v>5</v>
      </c>
      <c r="AC848" s="25">
        <v>44110</v>
      </c>
      <c r="AD848" s="24" t="s">
        <v>58</v>
      </c>
      <c r="AE848" s="24"/>
      <c r="AF848" s="24"/>
      <c r="AG848" s="24"/>
      <c r="AH848" s="24" t="s">
        <v>60</v>
      </c>
      <c r="AI848" s="24" t="s">
        <v>59</v>
      </c>
      <c r="AJ848" s="24" t="s">
        <v>60</v>
      </c>
      <c r="AK848" s="24"/>
      <c r="AL848" s="24"/>
      <c r="AM848" s="24"/>
      <c r="AN848" s="24"/>
      <c r="AO848" s="24"/>
      <c r="AP848" s="24" t="s">
        <v>60</v>
      </c>
      <c r="AQ848" s="24"/>
      <c r="AR848" s="24"/>
      <c r="AS848" s="89">
        <f t="shared" si="171"/>
        <v>11</v>
      </c>
      <c r="AT848" s="24" t="s">
        <v>3496</v>
      </c>
    </row>
    <row r="849" spans="1:46" x14ac:dyDescent="0.5">
      <c r="A849" s="24">
        <v>924</v>
      </c>
      <c r="B849" s="24"/>
      <c r="C849" s="24"/>
      <c r="D849" s="24" t="s">
        <v>3497</v>
      </c>
      <c r="E849" s="24" t="s">
        <v>3498</v>
      </c>
      <c r="F849" s="77" t="str">
        <f t="shared" si="163"/>
        <v>QUOD LTD</v>
      </c>
      <c r="G849" s="24" t="s">
        <v>3499</v>
      </c>
      <c r="H849" s="24" t="s">
        <v>3500</v>
      </c>
      <c r="I849" s="24" t="s">
        <v>3501</v>
      </c>
      <c r="J849" s="24" t="s">
        <v>107</v>
      </c>
      <c r="K849" s="24" t="s">
        <v>3502</v>
      </c>
      <c r="L849" s="25">
        <v>44111</v>
      </c>
      <c r="M849" s="25">
        <v>44592</v>
      </c>
      <c r="N849" s="81">
        <f t="shared" si="169"/>
        <v>44592</v>
      </c>
      <c r="O849" s="77" t="str">
        <f t="shared" ca="1" si="170"/>
        <v>Expired</v>
      </c>
      <c r="P849" s="77" t="str" cm="1">
        <f t="array" aca="1" ref="P849" ca="1">_xlfn.IFS((N849-TODAY())&gt;=547,"06 Expires over 18 months",(N849-TODAY())&gt;=365,"05 Expires in 18 months",(N849-TODAY())&gt;=183,"04 Expires in 12 months",(N849-TODAY())&gt;=92,"03 Expires in 6 months",(N849-TODAY())&gt;=31,"02 Expires in 3 months",(N849-TODAY())&gt;=0,"01 Expires in 30 days",(N849-TODAY())&gt;=-31,"01 Expired last 30 days",(N849-TODAY())&gt;=-92,"02 Expired last 3 months",(N849-TODAY())&gt;=-183,"03 Expired last 6 months",(N849-TODAY())&gt;=-365,"04 Expired last 12 months",(N849-TODAY())&gt;=-547,"05 Expired last 18 months",TRUE,"06 Expired over 18 months")</f>
        <v>06 Expired over 18 months</v>
      </c>
      <c r="Q849" s="65">
        <v>24500</v>
      </c>
      <c r="R849" s="84">
        <f t="shared" si="168"/>
        <v>30625</v>
      </c>
      <c r="S849" s="77" t="str" cm="1">
        <f t="array" ref="S849">_xlfn.IFS(R849&gt;5000000,"Gold",R849&gt;=500000,"Silver",R849&gt;30000,"Bronze",TRUE,"Transactional")</f>
        <v>Bronze</v>
      </c>
      <c r="T849" s="24" t="s">
        <v>122</v>
      </c>
      <c r="U849" s="101" t="s">
        <v>116</v>
      </c>
      <c r="V849" s="101" t="s">
        <v>70</v>
      </c>
      <c r="W849" s="77" t="str">
        <f t="shared" si="164"/>
        <v>No</v>
      </c>
      <c r="X849" s="77" t="str">
        <f>IFERROR(_xlfn.XLOOKUP(J849&amp;"||"&amp;K849,'Mapping Ref.'!$J$2:$J$538,'Mapping Ref.'!$K$2:$K$538),"")</f>
        <v>Construction &amp; Estates</v>
      </c>
      <c r="Y849" s="77" t="str" cm="1">
        <f t="array" ref="Y849">_xlfn.IFS(R849&gt;2000000,"For Publication",R849&gt;100000,"PID",R849&gt;30000,"RFQ",TRUE,"Transactional")</f>
        <v>RFQ</v>
      </c>
      <c r="Z849" s="24" t="s">
        <v>57</v>
      </c>
      <c r="AA849" s="32">
        <v>12</v>
      </c>
      <c r="AB849" s="24">
        <v>0</v>
      </c>
      <c r="AC849" s="25">
        <v>44111</v>
      </c>
      <c r="AD849" s="24" t="s">
        <v>58</v>
      </c>
      <c r="AE849" s="24"/>
      <c r="AF849" s="24"/>
      <c r="AG849" s="24"/>
      <c r="AH849" s="24" t="s">
        <v>60</v>
      </c>
      <c r="AI849" s="24"/>
      <c r="AJ849" s="24" t="s">
        <v>60</v>
      </c>
      <c r="AK849" s="24"/>
      <c r="AL849" s="24"/>
      <c r="AM849" s="24"/>
      <c r="AN849" s="24"/>
      <c r="AO849" s="24">
        <v>0</v>
      </c>
      <c r="AP849" s="24" t="s">
        <v>60</v>
      </c>
      <c r="AQ849" s="24"/>
      <c r="AR849" s="24"/>
      <c r="AS849" s="89">
        <f t="shared" si="171"/>
        <v>15</v>
      </c>
      <c r="AT849" s="24" t="s">
        <v>3503</v>
      </c>
    </row>
    <row r="850" spans="1:46" x14ac:dyDescent="0.5">
      <c r="A850" s="24">
        <v>925</v>
      </c>
      <c r="B850" s="24" t="s">
        <v>506</v>
      </c>
      <c r="C850" s="24" t="s">
        <v>77</v>
      </c>
      <c r="D850" s="24" t="s">
        <v>3504</v>
      </c>
      <c r="E850" s="24" t="s">
        <v>3505</v>
      </c>
      <c r="F850" s="77" t="str">
        <f t="shared" si="163"/>
        <v>ZURICH INSURANCE PLC</v>
      </c>
      <c r="G850" s="24" t="s">
        <v>3506</v>
      </c>
      <c r="H850" s="24" t="s">
        <v>1800</v>
      </c>
      <c r="I850" s="24" t="s">
        <v>1800</v>
      </c>
      <c r="J850" s="24" t="s">
        <v>52</v>
      </c>
      <c r="K850" s="24" t="s">
        <v>1801</v>
      </c>
      <c r="L850" s="25">
        <v>44111</v>
      </c>
      <c r="M850" s="25">
        <v>46302</v>
      </c>
      <c r="N850" s="81">
        <f t="shared" si="169"/>
        <v>47033</v>
      </c>
      <c r="O850" s="77" t="str">
        <f t="shared" ca="1" si="170"/>
        <v>Live</v>
      </c>
      <c r="P850" s="77" t="str" cm="1">
        <f t="array" aca="1" ref="P850" ca="1">_xlfn.IFS((N850-TODAY())&gt;=547,"06 Expires over 18 months",(N850-TODAY())&gt;=365,"05 Expires in 18 months",(N850-TODAY())&gt;=183,"04 Expires in 12 months",(N850-TODAY())&gt;=92,"03 Expires in 6 months",(N850-TODAY())&gt;=31,"02 Expires in 3 months",(N850-TODAY())&gt;=0,"01 Expires in 30 days",(N850-TODAY())&gt;=-31,"01 Expired last 30 days",(N850-TODAY())&gt;=-92,"02 Expired last 3 months",(N850-TODAY())&gt;=-183,"03 Expired last 6 months",(N850-TODAY())&gt;=-365,"04 Expired last 12 months",(N850-TODAY())&gt;=-547,"05 Expired last 18 months",TRUE,"06 Expired over 18 months")</f>
        <v>06 Expires over 18 months</v>
      </c>
      <c r="Q850" s="65">
        <v>114240</v>
      </c>
      <c r="R850" s="84">
        <f t="shared" si="168"/>
        <v>913920</v>
      </c>
      <c r="S850" s="77" t="str" cm="1">
        <f t="array" ref="S850">_xlfn.IFS(R850&gt;5000000,"Gold",R850&gt;=500000,"Silver",R850&gt;30000,"Bronze",TRUE,"Transactional")</f>
        <v>Silver</v>
      </c>
      <c r="T850" s="24" t="s">
        <v>54</v>
      </c>
      <c r="U850" s="101" t="s">
        <v>455</v>
      </c>
      <c r="V850" s="101" t="s">
        <v>1801</v>
      </c>
      <c r="W850" s="77" t="str">
        <f t="shared" si="164"/>
        <v>Yes</v>
      </c>
      <c r="X850" s="77" t="str">
        <f>IFERROR(_xlfn.XLOOKUP(J850&amp;"||"&amp;K850,'Mapping Ref.'!$J$2:$J$538,'Mapping Ref.'!$K$2:$K$538),"")</f>
        <v>Corporate</v>
      </c>
      <c r="Y850" s="77" t="str" cm="1">
        <f t="array" ref="Y850">_xlfn.IFS(R850&gt;2000000,"For Publication",R850&gt;100000,"PID",R850&gt;30000,"RFQ",TRUE,"Transactional")</f>
        <v>PID</v>
      </c>
      <c r="Z850" s="24" t="s">
        <v>71</v>
      </c>
      <c r="AA850" s="32">
        <v>96</v>
      </c>
      <c r="AB850" s="24">
        <v>24</v>
      </c>
      <c r="AC850" s="25">
        <v>44111</v>
      </c>
      <c r="AD850" s="24" t="s">
        <v>58</v>
      </c>
      <c r="AE850" s="24">
        <v>0</v>
      </c>
      <c r="AF850" s="24"/>
      <c r="AG850" s="24"/>
      <c r="AH850" s="24" t="s">
        <v>60</v>
      </c>
      <c r="AI850" s="24"/>
      <c r="AJ850" s="24" t="s">
        <v>60</v>
      </c>
      <c r="AK850" s="24"/>
      <c r="AL850" s="24"/>
      <c r="AM850" s="24"/>
      <c r="AN850" s="24"/>
      <c r="AO850" s="24">
        <v>0</v>
      </c>
      <c r="AP850" s="24" t="s">
        <v>59</v>
      </c>
      <c r="AQ850" s="24"/>
      <c r="AR850" s="24"/>
      <c r="AS850" s="89">
        <f t="shared" si="171"/>
        <v>96</v>
      </c>
      <c r="AT850" s="24" t="s">
        <v>3507</v>
      </c>
    </row>
    <row r="851" spans="1:46" x14ac:dyDescent="0.5">
      <c r="A851" s="24">
        <v>926</v>
      </c>
      <c r="B851" s="24"/>
      <c r="C851" s="24"/>
      <c r="D851" s="24" t="s">
        <v>3508</v>
      </c>
      <c r="E851" s="24" t="s">
        <v>2244</v>
      </c>
      <c r="F851" s="77" t="str">
        <f t="shared" si="163"/>
        <v>SARAH BENTLEY</v>
      </c>
      <c r="G851" s="24" t="s">
        <v>3509</v>
      </c>
      <c r="H851" s="24" t="s">
        <v>1041</v>
      </c>
      <c r="I851" s="24" t="s">
        <v>1041</v>
      </c>
      <c r="J851" s="24" t="s">
        <v>190</v>
      </c>
      <c r="K851" s="24" t="s">
        <v>2234</v>
      </c>
      <c r="L851" s="25">
        <v>44112</v>
      </c>
      <c r="M851" s="25">
        <v>44477</v>
      </c>
      <c r="N851" s="81">
        <f t="shared" si="169"/>
        <v>44477</v>
      </c>
      <c r="O851" s="77" t="str">
        <f t="shared" ca="1" si="170"/>
        <v>Expired</v>
      </c>
      <c r="P851" s="77" t="str" cm="1">
        <f t="array" aca="1" ref="P851" ca="1">_xlfn.IFS((N851-TODAY())&gt;=547,"06 Expires over 18 months",(N851-TODAY())&gt;=365,"05 Expires in 18 months",(N851-TODAY())&gt;=183,"04 Expires in 12 months",(N851-TODAY())&gt;=92,"03 Expires in 6 months",(N851-TODAY())&gt;=31,"02 Expires in 3 months",(N851-TODAY())&gt;=0,"01 Expires in 30 days",(N851-TODAY())&gt;=-31,"01 Expired last 30 days",(N851-TODAY())&gt;=-92,"02 Expired last 3 months",(N851-TODAY())&gt;=-183,"03 Expired last 6 months",(N851-TODAY())&gt;=-365,"04 Expired last 12 months",(N851-TODAY())&gt;=-547,"05 Expired last 18 months",TRUE,"06 Expired over 18 months")</f>
        <v>06 Expired over 18 months</v>
      </c>
      <c r="Q851" s="65">
        <v>1000</v>
      </c>
      <c r="R851" s="84">
        <f t="shared" si="168"/>
        <v>1000</v>
      </c>
      <c r="S851" s="77" t="str" cm="1">
        <f t="array" ref="S851">_xlfn.IFS(R851&gt;5000000,"Gold",R851&gt;=500000,"Silver",R851&gt;30000,"Bronze",TRUE,"Transactional")</f>
        <v>Transactional</v>
      </c>
      <c r="T851" s="24" t="s">
        <v>54</v>
      </c>
      <c r="U851" s="101" t="s">
        <v>84</v>
      </c>
      <c r="V851" s="101" t="s">
        <v>204</v>
      </c>
      <c r="W851" s="77" t="str">
        <f t="shared" si="164"/>
        <v>No</v>
      </c>
      <c r="X851" s="77" t="str">
        <f>IFERROR(_xlfn.XLOOKUP(J851&amp;"||"&amp;K851,'Mapping Ref.'!$J$2:$J$538,'Mapping Ref.'!$K$2:$K$538),"")</f>
        <v>Childrens &amp; Adults</v>
      </c>
      <c r="Y851" s="77" t="str" cm="1">
        <f t="array" ref="Y851">_xlfn.IFS(R851&gt;2000000,"For Publication",R851&gt;100000,"PID",R851&gt;30000,"RFQ",TRUE,"Transactional")</f>
        <v>Transactional</v>
      </c>
      <c r="Z851" s="24" t="s">
        <v>86</v>
      </c>
      <c r="AA851" s="32">
        <v>12</v>
      </c>
      <c r="AB851" s="24">
        <v>0</v>
      </c>
      <c r="AC851" s="25">
        <v>44112</v>
      </c>
      <c r="AD851" s="24" t="s">
        <v>58</v>
      </c>
      <c r="AE851" s="24"/>
      <c r="AF851" s="24"/>
      <c r="AG851" s="24"/>
      <c r="AH851" s="24" t="s">
        <v>59</v>
      </c>
      <c r="AI851" s="24"/>
      <c r="AJ851" s="24" t="s">
        <v>60</v>
      </c>
      <c r="AK851" s="24"/>
      <c r="AL851" s="24"/>
      <c r="AM851" s="24"/>
      <c r="AN851" s="24"/>
      <c r="AO851" s="24">
        <v>0</v>
      </c>
      <c r="AP851" s="24" t="s">
        <v>60</v>
      </c>
      <c r="AQ851" s="24"/>
      <c r="AR851" s="24"/>
      <c r="AS851" s="89">
        <f t="shared" si="171"/>
        <v>12</v>
      </c>
      <c r="AT851" s="24" t="s">
        <v>3510</v>
      </c>
    </row>
    <row r="852" spans="1:46" x14ac:dyDescent="0.5">
      <c r="A852" s="24">
        <v>927</v>
      </c>
      <c r="B852" s="24" t="s">
        <v>506</v>
      </c>
      <c r="C852" s="24" t="s">
        <v>77</v>
      </c>
      <c r="D852" s="24" t="s">
        <v>3511</v>
      </c>
      <c r="E852" s="24" t="s">
        <v>3512</v>
      </c>
      <c r="F852" s="77" t="str">
        <f t="shared" si="163"/>
        <v>WEST LONDON NHS TRUST</v>
      </c>
      <c r="G852" s="24" t="s">
        <v>731</v>
      </c>
      <c r="H852" s="24" t="s">
        <v>3513</v>
      </c>
      <c r="I852" s="24" t="s">
        <v>3514</v>
      </c>
      <c r="J852" s="24" t="s">
        <v>66</v>
      </c>
      <c r="K852" s="27" t="s">
        <v>67</v>
      </c>
      <c r="L852" s="25">
        <v>45200</v>
      </c>
      <c r="M852" s="25">
        <v>46295</v>
      </c>
      <c r="N852" s="81">
        <f t="shared" si="169"/>
        <v>47026</v>
      </c>
      <c r="O852" s="77" t="str">
        <f t="shared" ca="1" si="170"/>
        <v>Live</v>
      </c>
      <c r="P852" s="77" t="str" cm="1">
        <f t="array" aca="1" ref="P852" ca="1">_xlfn.IFS((N852-TODAY())&gt;=547,"06 Expires over 18 months",(N852-TODAY())&gt;=365,"05 Expires in 18 months",(N852-TODAY())&gt;=183,"04 Expires in 12 months",(N852-TODAY())&gt;=92,"03 Expires in 6 months",(N852-TODAY())&gt;=31,"02 Expires in 3 months",(N852-TODAY())&gt;=0,"01 Expires in 30 days",(N852-TODAY())&gt;=-31,"01 Expired last 30 days",(N852-TODAY())&gt;=-92,"02 Expired last 3 months",(N852-TODAY())&gt;=-183,"03 Expired last 6 months",(N852-TODAY())&gt;=-365,"04 Expired last 12 months",(N852-TODAY())&gt;=-547,"05 Expired last 18 months",TRUE,"06 Expired over 18 months")</f>
        <v>06 Expires over 18 months</v>
      </c>
      <c r="Q852" s="65">
        <v>240000</v>
      </c>
      <c r="R852" s="84">
        <f t="shared" si="168"/>
        <v>1180000</v>
      </c>
      <c r="S852" s="77" t="str" cm="1">
        <f t="array" ref="S852">_xlfn.IFS(R852&gt;5000000,"Gold",R852&gt;=500000,"Silver",R852&gt;30000,"Bronze",TRUE,"Transactional")</f>
        <v>Silver</v>
      </c>
      <c r="T852" s="24" t="s">
        <v>122</v>
      </c>
      <c r="U852" s="101" t="s">
        <v>69</v>
      </c>
      <c r="V852" s="101" t="s">
        <v>67</v>
      </c>
      <c r="W852" s="77" t="str">
        <f t="shared" si="164"/>
        <v>Yes</v>
      </c>
      <c r="X852" s="77" t="str">
        <f>IFERROR(_xlfn.XLOOKUP(J852&amp;"||"&amp;K852,'Mapping Ref.'!$J$2:$J$538,'Mapping Ref.'!$K$2:$K$538),"")</f>
        <v>Childrens &amp; Adults</v>
      </c>
      <c r="Y852" s="77" t="str" cm="1">
        <f t="array" ref="Y852">_xlfn.IFS(R852&gt;2000000,"For Publication",R852&gt;100000,"PID",R852&gt;30000,"RFQ",TRUE,"Transactional")</f>
        <v>PID</v>
      </c>
      <c r="Z852" s="24" t="s">
        <v>71</v>
      </c>
      <c r="AA852" s="32">
        <v>36</v>
      </c>
      <c r="AB852" s="24">
        <v>24</v>
      </c>
      <c r="AC852" s="25">
        <v>44112</v>
      </c>
      <c r="AD852" s="24" t="s">
        <v>58</v>
      </c>
      <c r="AE852" s="24">
        <v>2562957</v>
      </c>
      <c r="AF852" s="24" t="s">
        <v>59</v>
      </c>
      <c r="AG852" s="24"/>
      <c r="AH852" s="24" t="s">
        <v>59</v>
      </c>
      <c r="AI852" s="24"/>
      <c r="AJ852" s="24" t="s">
        <v>60</v>
      </c>
      <c r="AK852" s="24"/>
      <c r="AL852" s="24"/>
      <c r="AM852" s="24"/>
      <c r="AN852" s="24"/>
      <c r="AO852" s="24"/>
      <c r="AP852" s="24" t="s">
        <v>60</v>
      </c>
      <c r="AQ852" s="24"/>
      <c r="AR852" s="24"/>
      <c r="AS852" s="89">
        <f t="shared" si="171"/>
        <v>59</v>
      </c>
      <c r="AT852" s="24" t="s">
        <v>905</v>
      </c>
    </row>
    <row r="853" spans="1:46" x14ac:dyDescent="0.5">
      <c r="A853" s="24">
        <v>928</v>
      </c>
      <c r="B853" s="24"/>
      <c r="C853" s="24"/>
      <c r="D853" s="24" t="s">
        <v>3515</v>
      </c>
      <c r="E853" s="24" t="s">
        <v>3096</v>
      </c>
      <c r="F853" s="77" t="str">
        <f t="shared" si="163"/>
        <v>MISS PAT MCMULLAN</v>
      </c>
      <c r="G853" s="24" t="s">
        <v>3516</v>
      </c>
      <c r="H853" s="24" t="s">
        <v>1041</v>
      </c>
      <c r="I853" s="24" t="s">
        <v>1041</v>
      </c>
      <c r="J853" s="24" t="s">
        <v>190</v>
      </c>
      <c r="K853" s="24" t="s">
        <v>2234</v>
      </c>
      <c r="L853" s="25">
        <v>44112</v>
      </c>
      <c r="M853" s="25">
        <v>44477</v>
      </c>
      <c r="N853" s="81">
        <f t="shared" si="169"/>
        <v>44477</v>
      </c>
      <c r="O853" s="77" t="str">
        <f t="shared" ca="1" si="170"/>
        <v>Expired</v>
      </c>
      <c r="P853" s="77" t="str" cm="1">
        <f t="array" aca="1" ref="P853" ca="1">_xlfn.IFS((N853-TODAY())&gt;=547,"06 Expires over 18 months",(N853-TODAY())&gt;=365,"05 Expires in 18 months",(N853-TODAY())&gt;=183,"04 Expires in 12 months",(N853-TODAY())&gt;=92,"03 Expires in 6 months",(N853-TODAY())&gt;=31,"02 Expires in 3 months",(N853-TODAY())&gt;=0,"01 Expires in 30 days",(N853-TODAY())&gt;=-31,"01 Expired last 30 days",(N853-TODAY())&gt;=-92,"02 Expired last 3 months",(N853-TODAY())&gt;=-183,"03 Expired last 6 months",(N853-TODAY())&gt;=-365,"04 Expired last 12 months",(N853-TODAY())&gt;=-547,"05 Expired last 18 months",TRUE,"06 Expired over 18 months")</f>
        <v>06 Expired over 18 months</v>
      </c>
      <c r="Q853" s="65">
        <v>1000</v>
      </c>
      <c r="R853" s="84">
        <f t="shared" si="168"/>
        <v>1000</v>
      </c>
      <c r="S853" s="77" t="str" cm="1">
        <f t="array" ref="S853">_xlfn.IFS(R853&gt;5000000,"Gold",R853&gt;=500000,"Silver",R853&gt;30000,"Bronze",TRUE,"Transactional")</f>
        <v>Transactional</v>
      </c>
      <c r="T853" s="24" t="s">
        <v>54</v>
      </c>
      <c r="U853" s="101" t="s">
        <v>69</v>
      </c>
      <c r="V853" s="101" t="s">
        <v>1208</v>
      </c>
      <c r="W853" s="77" t="str">
        <f t="shared" si="164"/>
        <v>No</v>
      </c>
      <c r="X853" s="77" t="str">
        <f>IFERROR(_xlfn.XLOOKUP(J853&amp;"||"&amp;K853,'Mapping Ref.'!$J$2:$J$538,'Mapping Ref.'!$K$2:$K$538),"")</f>
        <v>Childrens &amp; Adults</v>
      </c>
      <c r="Y853" s="77" t="str" cm="1">
        <f t="array" ref="Y853">_xlfn.IFS(R853&gt;2000000,"For Publication",R853&gt;100000,"PID",R853&gt;30000,"RFQ",TRUE,"Transactional")</f>
        <v>Transactional</v>
      </c>
      <c r="Z853" s="24" t="s">
        <v>86</v>
      </c>
      <c r="AA853" s="32">
        <v>12</v>
      </c>
      <c r="AB853" s="24">
        <v>0</v>
      </c>
      <c r="AC853" s="25">
        <v>44112</v>
      </c>
      <c r="AD853" s="24" t="s">
        <v>58</v>
      </c>
      <c r="AE853" s="24"/>
      <c r="AF853" s="24"/>
      <c r="AG853" s="24"/>
      <c r="AH853" s="24" t="s">
        <v>59</v>
      </c>
      <c r="AI853" s="24"/>
      <c r="AJ853" s="24" t="s">
        <v>60</v>
      </c>
      <c r="AK853" s="24"/>
      <c r="AL853" s="24"/>
      <c r="AM853" s="24"/>
      <c r="AN853" s="24"/>
      <c r="AO853" s="24">
        <v>0</v>
      </c>
      <c r="AP853" s="24" t="s">
        <v>60</v>
      </c>
      <c r="AQ853" s="24"/>
      <c r="AR853" s="24"/>
      <c r="AS853" s="89">
        <f t="shared" si="171"/>
        <v>12</v>
      </c>
      <c r="AT853" s="24" t="s">
        <v>3517</v>
      </c>
    </row>
    <row r="854" spans="1:46" x14ac:dyDescent="0.5">
      <c r="A854" s="24">
        <v>929</v>
      </c>
      <c r="B854" s="24"/>
      <c r="C854" s="24"/>
      <c r="D854" s="24" t="s">
        <v>3518</v>
      </c>
      <c r="E854" s="24" t="s">
        <v>3519</v>
      </c>
      <c r="F854" s="77" t="str">
        <f t="shared" si="163"/>
        <v>E-FOODS LIMITED</v>
      </c>
      <c r="G854" s="24" t="s">
        <v>3518</v>
      </c>
      <c r="H854" s="24" t="s">
        <v>3282</v>
      </c>
      <c r="I854" s="24" t="s">
        <v>3341</v>
      </c>
      <c r="J854" s="24" t="s">
        <v>2962</v>
      </c>
      <c r="K854" s="24" t="s">
        <v>3283</v>
      </c>
      <c r="L854" s="25">
        <v>44112</v>
      </c>
      <c r="M854" s="25">
        <v>44841</v>
      </c>
      <c r="N854" s="81">
        <f t="shared" si="169"/>
        <v>44841</v>
      </c>
      <c r="O854" s="77" t="str">
        <f t="shared" ca="1" si="170"/>
        <v>Expired</v>
      </c>
      <c r="P854" s="77" t="str" cm="1">
        <f t="array" aca="1" ref="P854" ca="1">_xlfn.IFS((N854-TODAY())&gt;=547,"06 Expires over 18 months",(N854-TODAY())&gt;=365,"05 Expires in 18 months",(N854-TODAY())&gt;=183,"04 Expires in 12 months",(N854-TODAY())&gt;=92,"03 Expires in 6 months",(N854-TODAY())&gt;=31,"02 Expires in 3 months",(N854-TODAY())&gt;=0,"01 Expires in 30 days",(N854-TODAY())&gt;=-31,"01 Expired last 30 days",(N854-TODAY())&gt;=-92,"02 Expired last 3 months",(N854-TODAY())&gt;=-183,"03 Expired last 6 months",(N854-TODAY())&gt;=-365,"04 Expired last 12 months",(N854-TODAY())&gt;=-547,"05 Expired last 18 months",TRUE,"06 Expired over 18 months")</f>
        <v>06 Expired over 18 months</v>
      </c>
      <c r="Q854" s="65">
        <v>1040</v>
      </c>
      <c r="R854" s="84">
        <f t="shared" si="168"/>
        <v>1993.3333333333333</v>
      </c>
      <c r="S854" s="77" t="str" cm="1">
        <f t="array" ref="S854">_xlfn.IFS(R854&gt;5000000,"Gold",R854&gt;=500000,"Silver",R854&gt;30000,"Bronze",TRUE,"Transactional")</f>
        <v>Transactional</v>
      </c>
      <c r="T854" s="24" t="s">
        <v>54</v>
      </c>
      <c r="U854" s="101" t="s">
        <v>366</v>
      </c>
      <c r="V854" s="101" t="s">
        <v>367</v>
      </c>
      <c r="W854" s="77" t="str">
        <f t="shared" si="164"/>
        <v>No</v>
      </c>
      <c r="X854" s="77" t="str">
        <f>IFERROR(_xlfn.XLOOKUP(J854&amp;"||"&amp;K854,'Mapping Ref.'!$J$2:$J$538,'Mapping Ref.'!$K$2:$K$538),"")</f>
        <v>Construction &amp; Estates</v>
      </c>
      <c r="Y854" s="77" t="str" cm="1">
        <f t="array" ref="Y854">_xlfn.IFS(R854&gt;2000000,"For Publication",R854&gt;100000,"PID",R854&gt;30000,"RFQ",TRUE,"Transactional")</f>
        <v>Transactional</v>
      </c>
      <c r="Z854" s="24" t="s">
        <v>86</v>
      </c>
      <c r="AA854" s="32">
        <v>24</v>
      </c>
      <c r="AB854" s="24">
        <v>0</v>
      </c>
      <c r="AC854" s="25">
        <v>44112</v>
      </c>
      <c r="AD854" s="24" t="s">
        <v>58</v>
      </c>
      <c r="AE854" s="24"/>
      <c r="AF854" s="24"/>
      <c r="AG854" s="24"/>
      <c r="AH854" s="24" t="s">
        <v>59</v>
      </c>
      <c r="AI854" s="24"/>
      <c r="AJ854" s="24" t="s">
        <v>60</v>
      </c>
      <c r="AK854" s="24"/>
      <c r="AL854" s="24"/>
      <c r="AM854" s="24"/>
      <c r="AN854" s="24"/>
      <c r="AO854" s="24">
        <v>0</v>
      </c>
      <c r="AP854" s="24" t="s">
        <v>60</v>
      </c>
      <c r="AQ854" s="24"/>
      <c r="AR854" s="24"/>
      <c r="AS854" s="89">
        <f t="shared" si="171"/>
        <v>23</v>
      </c>
      <c r="AT854" s="24" t="s">
        <v>3520</v>
      </c>
    </row>
    <row r="855" spans="1:46" x14ac:dyDescent="0.5">
      <c r="A855" s="24">
        <v>930</v>
      </c>
      <c r="B855" s="24"/>
      <c r="C855" s="24"/>
      <c r="D855" s="24" t="s">
        <v>3521</v>
      </c>
      <c r="E855" s="24" t="s">
        <v>3522</v>
      </c>
      <c r="F855" s="77" t="str">
        <f t="shared" si="163"/>
        <v>SUMMIT LAW LLP</v>
      </c>
      <c r="G855" s="24" t="s">
        <v>3523</v>
      </c>
      <c r="H855" s="24" t="s">
        <v>702</v>
      </c>
      <c r="I855" s="24" t="s">
        <v>1829</v>
      </c>
      <c r="J855" s="24" t="s">
        <v>52</v>
      </c>
      <c r="K855" s="24" t="s">
        <v>3524</v>
      </c>
      <c r="L855" s="25">
        <v>44044</v>
      </c>
      <c r="M855" s="25">
        <v>45138</v>
      </c>
      <c r="N855" s="81">
        <f t="shared" si="169"/>
        <v>45138</v>
      </c>
      <c r="O855" s="77" t="str">
        <f t="shared" ca="1" si="170"/>
        <v>Expired</v>
      </c>
      <c r="P855" s="77" t="str" cm="1">
        <f t="array" aca="1" ref="P855" ca="1">_xlfn.IFS((N855-TODAY())&gt;=547,"06 Expires over 18 months",(N855-TODAY())&gt;=365,"05 Expires in 18 months",(N855-TODAY())&gt;=183,"04 Expires in 12 months",(N855-TODAY())&gt;=92,"03 Expires in 6 months",(N855-TODAY())&gt;=31,"02 Expires in 3 months",(N855-TODAY())&gt;=0,"01 Expires in 30 days",(N855-TODAY())&gt;=-31,"01 Expired last 30 days",(N855-TODAY())&gt;=-92,"02 Expired last 3 months",(N855-TODAY())&gt;=-183,"03 Expired last 6 months",(N855-TODAY())&gt;=-365,"04 Expired last 12 months",(N855-TODAY())&gt;=-547,"05 Expired last 18 months",TRUE,"06 Expired over 18 months")</f>
        <v>06 Expired over 18 months</v>
      </c>
      <c r="Q855" s="65">
        <v>100000</v>
      </c>
      <c r="R855" s="84">
        <f t="shared" si="168"/>
        <v>291666.66666666669</v>
      </c>
      <c r="S855" s="77" t="str" cm="1">
        <f t="array" ref="S855">_xlfn.IFS(R855&gt;5000000,"Gold",R855&gt;=500000,"Silver",R855&gt;30000,"Bronze",TRUE,"Transactional")</f>
        <v>Bronze</v>
      </c>
      <c r="T855" s="24" t="s">
        <v>54</v>
      </c>
      <c r="U855" s="101" t="s">
        <v>109</v>
      </c>
      <c r="V855" s="101" t="s">
        <v>1011</v>
      </c>
      <c r="W855" s="77" t="str">
        <f t="shared" si="164"/>
        <v>No</v>
      </c>
      <c r="X855" s="77" t="str">
        <f>IFERROR(_xlfn.XLOOKUP(J855&amp;"||"&amp;K855,'Mapping Ref.'!$J$2:$J$538,'Mapping Ref.'!$K$2:$K$538),"")</f>
        <v>Corporate</v>
      </c>
      <c r="Y855" s="77" t="str" cm="1">
        <f t="array" ref="Y855">_xlfn.IFS(R855&gt;2000000,"For Publication",R855&gt;100000,"PID",R855&gt;30000,"RFQ",TRUE,"Transactional")</f>
        <v>PID</v>
      </c>
      <c r="Z855" s="24" t="s">
        <v>101</v>
      </c>
      <c r="AA855" s="32">
        <v>36</v>
      </c>
      <c r="AB855" s="24">
        <v>0</v>
      </c>
      <c r="AC855" s="25">
        <v>44113</v>
      </c>
      <c r="AD855" s="24" t="s">
        <v>102</v>
      </c>
      <c r="AE855" s="24"/>
      <c r="AF855" s="24"/>
      <c r="AG855" s="24"/>
      <c r="AH855" s="24" t="s">
        <v>60</v>
      </c>
      <c r="AI855" s="24"/>
      <c r="AJ855" s="24" t="s">
        <v>60</v>
      </c>
      <c r="AK855" s="24" t="s">
        <v>3525</v>
      </c>
      <c r="AL855" s="24"/>
      <c r="AM855" s="24"/>
      <c r="AN855" s="24"/>
      <c r="AO855" s="24">
        <v>0</v>
      </c>
      <c r="AP855" s="24" t="s">
        <v>59</v>
      </c>
      <c r="AQ855" s="24"/>
      <c r="AR855" s="24"/>
      <c r="AS855" s="89">
        <f t="shared" si="171"/>
        <v>35</v>
      </c>
      <c r="AT855" s="24" t="s">
        <v>3526</v>
      </c>
    </row>
    <row r="856" spans="1:46" x14ac:dyDescent="0.5">
      <c r="A856" s="24">
        <v>931</v>
      </c>
      <c r="B856" s="24"/>
      <c r="C856" s="24"/>
      <c r="D856" s="24" t="s">
        <v>3527</v>
      </c>
      <c r="E856" s="24" t="s">
        <v>3528</v>
      </c>
      <c r="F856" s="77" t="str">
        <f t="shared" si="163"/>
        <v>SUPRA UK LTD T/A THE KEY SAFE COMPANY</v>
      </c>
      <c r="G856" s="24" t="s">
        <v>3529</v>
      </c>
      <c r="H856" s="24" t="s">
        <v>2579</v>
      </c>
      <c r="I856" s="24" t="s">
        <v>2380</v>
      </c>
      <c r="J856" s="24" t="s">
        <v>107</v>
      </c>
      <c r="K856" s="24" t="s">
        <v>3002</v>
      </c>
      <c r="L856" s="25">
        <v>44127</v>
      </c>
      <c r="M856" s="25">
        <v>44857</v>
      </c>
      <c r="N856" s="81">
        <f t="shared" si="169"/>
        <v>44857</v>
      </c>
      <c r="O856" s="77" t="str">
        <f t="shared" ca="1" si="170"/>
        <v>Expired</v>
      </c>
      <c r="P856" s="77" t="str" cm="1">
        <f t="array" aca="1" ref="P856" ca="1">_xlfn.IFS((N856-TODAY())&gt;=547,"06 Expires over 18 months",(N856-TODAY())&gt;=365,"05 Expires in 18 months",(N856-TODAY())&gt;=183,"04 Expires in 12 months",(N856-TODAY())&gt;=92,"03 Expires in 6 months",(N856-TODAY())&gt;=31,"02 Expires in 3 months",(N856-TODAY())&gt;=0,"01 Expires in 30 days",(N856-TODAY())&gt;=-31,"01 Expired last 30 days",(N856-TODAY())&gt;=-92,"02 Expired last 3 months",(N856-TODAY())&gt;=-183,"03 Expired last 6 months",(N856-TODAY())&gt;=-365,"04 Expired last 12 months",(N856-TODAY())&gt;=-547,"05 Expired last 18 months",TRUE,"06 Expired over 18 months")</f>
        <v>06 Expired over 18 months</v>
      </c>
      <c r="Q856" s="65">
        <v>5000</v>
      </c>
      <c r="R856" s="84">
        <f t="shared" si="168"/>
        <v>10000</v>
      </c>
      <c r="S856" s="77" t="str" cm="1">
        <f t="array" ref="S856">_xlfn.IFS(R856&gt;5000000,"Gold",R856&gt;=500000,"Silver",R856&gt;30000,"Bronze",TRUE,"Transactional")</f>
        <v>Transactional</v>
      </c>
      <c r="T856" s="24" t="s">
        <v>54</v>
      </c>
      <c r="U856" s="101" t="s">
        <v>208</v>
      </c>
      <c r="V856" s="101" t="s">
        <v>209</v>
      </c>
      <c r="W856" s="77" t="str">
        <f t="shared" si="164"/>
        <v>No</v>
      </c>
      <c r="X856" s="77" t="str">
        <f>IFERROR(_xlfn.XLOOKUP(J856&amp;"||"&amp;K856,'Mapping Ref.'!$J$2:$J$538,'Mapping Ref.'!$K$2:$K$538),"")</f>
        <v>Construction &amp; Estates</v>
      </c>
      <c r="Y856" s="77" t="str" cm="1">
        <f t="array" ref="Y856">_xlfn.IFS(R856&gt;2000000,"For Publication",R856&gt;100000,"PID",R856&gt;30000,"RFQ",TRUE,"Transactional")</f>
        <v>Transactional</v>
      </c>
      <c r="Z856" s="24" t="s">
        <v>86</v>
      </c>
      <c r="AA856" s="32">
        <v>24</v>
      </c>
      <c r="AB856" s="24">
        <v>0</v>
      </c>
      <c r="AC856" s="25">
        <v>44113</v>
      </c>
      <c r="AD856" s="24" t="s">
        <v>58</v>
      </c>
      <c r="AE856" s="24"/>
      <c r="AF856" s="24"/>
      <c r="AG856" s="24"/>
      <c r="AH856" s="24" t="s">
        <v>60</v>
      </c>
      <c r="AI856" s="24"/>
      <c r="AJ856" s="24" t="s">
        <v>60</v>
      </c>
      <c r="AK856" s="24"/>
      <c r="AL856" s="24"/>
      <c r="AM856" s="24"/>
      <c r="AN856" s="24"/>
      <c r="AO856" s="24"/>
      <c r="AP856" s="24" t="s">
        <v>60</v>
      </c>
      <c r="AQ856" s="24"/>
      <c r="AR856" s="24"/>
      <c r="AS856" s="89">
        <f t="shared" si="171"/>
        <v>24</v>
      </c>
      <c r="AT856" s="24" t="s">
        <v>3530</v>
      </c>
    </row>
    <row r="857" spans="1:46" x14ac:dyDescent="0.5">
      <c r="A857" s="24">
        <v>933</v>
      </c>
      <c r="B857" s="24"/>
      <c r="C857" s="24"/>
      <c r="D857" s="24" t="s">
        <v>3531</v>
      </c>
      <c r="E857" s="24" t="s">
        <v>3532</v>
      </c>
      <c r="F857" s="77" t="str">
        <f t="shared" si="163"/>
        <v>CHAMELEON TRAINING &amp; CONSULTANCY LIMITED</v>
      </c>
      <c r="G857" s="24" t="s">
        <v>3531</v>
      </c>
      <c r="H857" s="24" t="s">
        <v>3533</v>
      </c>
      <c r="I857" s="24" t="s">
        <v>3533</v>
      </c>
      <c r="J857" s="24" t="s">
        <v>190</v>
      </c>
      <c r="K857" s="24" t="s">
        <v>3534</v>
      </c>
      <c r="L857" s="25">
        <v>44805</v>
      </c>
      <c r="M857" s="25">
        <v>45169</v>
      </c>
      <c r="N857" s="81">
        <f t="shared" si="169"/>
        <v>45900</v>
      </c>
      <c r="O857" s="77" t="s">
        <v>712</v>
      </c>
      <c r="P857" s="77" t="str" cm="1">
        <f t="array" aca="1" ref="P857" ca="1">_xlfn.IFS((N857-TODAY())&gt;=547,"06 Expires over 18 months",(N857-TODAY())&gt;=365,"05 Expires in 18 months",(N857-TODAY())&gt;=183,"04 Expires in 12 months",(N857-TODAY())&gt;=92,"03 Expires in 6 months",(N857-TODAY())&gt;=31,"02 Expires in 3 months",(N857-TODAY())&gt;=0,"01 Expires in 30 days",(N857-TODAY())&gt;=-31,"01 Expired last 30 days",(N857-TODAY())&gt;=-92,"02 Expired last 3 months",(N857-TODAY())&gt;=-183,"03 Expired last 6 months",(N857-TODAY())&gt;=-365,"04 Expired last 12 months",(N857-TODAY())&gt;=-547,"05 Expired last 18 months",TRUE,"06 Expired over 18 months")</f>
        <v>04 Expired last 12 months</v>
      </c>
      <c r="Q857" s="65">
        <v>500</v>
      </c>
      <c r="R857" s="84">
        <f t="shared" si="168"/>
        <v>1458.3333333333333</v>
      </c>
      <c r="S857" s="77" t="str" cm="1">
        <f t="array" ref="S857">_xlfn.IFS(R857&gt;5000000,"Gold",R857&gt;=500000,"Silver",R857&gt;30000,"Bronze",TRUE,"Transactional")</f>
        <v>Transactional</v>
      </c>
      <c r="T857" s="24" t="s">
        <v>54</v>
      </c>
      <c r="U857" s="101" t="s">
        <v>109</v>
      </c>
      <c r="V857" s="101" t="s">
        <v>1011</v>
      </c>
      <c r="W857" s="77" t="str">
        <f t="shared" si="164"/>
        <v>Yes</v>
      </c>
      <c r="X857" s="77" t="str">
        <f>IFERROR(_xlfn.XLOOKUP(J857&amp;"||"&amp;K857,'Mapping Ref.'!$J$2:$J$538,'Mapping Ref.'!$K$2:$K$538),"")</f>
        <v>Childrens &amp; Adults</v>
      </c>
      <c r="Y857" s="77" t="str" cm="1">
        <f t="array" ref="Y857">_xlfn.IFS(R857&gt;2000000,"For Publication",R857&gt;100000,"PID",R857&gt;30000,"RFQ",TRUE,"Transactional")</f>
        <v>Transactional</v>
      </c>
      <c r="Z857" s="24" t="s">
        <v>101</v>
      </c>
      <c r="AA857" s="32">
        <v>12</v>
      </c>
      <c r="AB857" s="24">
        <v>24</v>
      </c>
      <c r="AC857" s="25">
        <v>44116</v>
      </c>
      <c r="AD857" s="24" t="s">
        <v>58</v>
      </c>
      <c r="AE857" s="24">
        <v>0</v>
      </c>
      <c r="AF857" s="24"/>
      <c r="AG857" s="24"/>
      <c r="AH857" s="24" t="s">
        <v>59</v>
      </c>
      <c r="AI857" s="24"/>
      <c r="AJ857" s="24" t="s">
        <v>60</v>
      </c>
      <c r="AK857" s="24"/>
      <c r="AL857" s="24"/>
      <c r="AM857" s="24"/>
      <c r="AN857" s="24"/>
      <c r="AO857" s="24"/>
      <c r="AP857" s="24" t="s">
        <v>60</v>
      </c>
      <c r="AQ857" s="24"/>
      <c r="AR857" s="24"/>
      <c r="AS857" s="89">
        <f t="shared" si="171"/>
        <v>35</v>
      </c>
      <c r="AT857" s="24" t="s">
        <v>3535</v>
      </c>
    </row>
    <row r="858" spans="1:46" x14ac:dyDescent="0.5">
      <c r="A858" s="24">
        <v>934</v>
      </c>
      <c r="B858" s="24" t="s">
        <v>506</v>
      </c>
      <c r="C858" s="24"/>
      <c r="D858" s="24" t="s">
        <v>3536</v>
      </c>
      <c r="E858" s="24" t="s">
        <v>3537</v>
      </c>
      <c r="F858" s="77" t="str">
        <f t="shared" si="163"/>
        <v>REAL (HIGH LANE) LTD</v>
      </c>
      <c r="G858" s="24" t="s">
        <v>3538</v>
      </c>
      <c r="H858" s="24" t="s">
        <v>335</v>
      </c>
      <c r="I858" s="24" t="s">
        <v>2453</v>
      </c>
      <c r="J858" s="24" t="s">
        <v>321</v>
      </c>
      <c r="K858" s="24" t="s">
        <v>337</v>
      </c>
      <c r="L858" s="25">
        <v>44123</v>
      </c>
      <c r="M858" s="25">
        <v>46678</v>
      </c>
      <c r="N858" s="81">
        <f t="shared" si="169"/>
        <v>47044</v>
      </c>
      <c r="O858" s="77" t="str">
        <f ca="1">IF(N858&lt;TODAY(),"Expired","Live")</f>
        <v>Live</v>
      </c>
      <c r="P858" s="77" t="str" cm="1">
        <f t="array" aca="1" ref="P858" ca="1">_xlfn.IFS((N858-TODAY())&gt;=547,"06 Expires over 18 months",(N858-TODAY())&gt;=365,"05 Expires in 18 months",(N858-TODAY())&gt;=183,"04 Expires in 12 months",(N858-TODAY())&gt;=92,"03 Expires in 6 months",(N858-TODAY())&gt;=31,"02 Expires in 3 months",(N858-TODAY())&gt;=0,"01 Expires in 30 days",(N858-TODAY())&gt;=-31,"01 Expired last 30 days",(N858-TODAY())&gt;=-92,"02 Expired last 3 months",(N858-TODAY())&gt;=-183,"03 Expired last 6 months",(N858-TODAY())&gt;=-365,"04 Expired last 12 months",(N858-TODAY())&gt;=-547,"05 Expired last 18 months",TRUE,"06 Expired over 18 months")</f>
        <v>06 Expires over 18 months</v>
      </c>
      <c r="Q858" s="65">
        <v>50000000</v>
      </c>
      <c r="R858" s="84">
        <f t="shared" si="168"/>
        <v>395833333.33333331</v>
      </c>
      <c r="S858" s="77" t="str" cm="1">
        <f t="array" ref="S858">_xlfn.IFS(R858&gt;5000000,"Gold",R858&gt;=500000,"Silver",R858&gt;30000,"Bronze",TRUE,"Transactional")</f>
        <v>Gold</v>
      </c>
      <c r="T858" s="24" t="s">
        <v>122</v>
      </c>
      <c r="U858" s="101" t="s">
        <v>123</v>
      </c>
      <c r="V858" s="101" t="s">
        <v>124</v>
      </c>
      <c r="W858" s="77" t="str">
        <f t="shared" si="164"/>
        <v>Yes</v>
      </c>
      <c r="X858" s="77" t="str">
        <f>IFERROR(_xlfn.XLOOKUP(J858&amp;"||"&amp;K858,'Mapping Ref.'!$J$2:$J$538,'Mapping Ref.'!$K$2:$K$538),"")</f>
        <v>Corporate</v>
      </c>
      <c r="Y858" s="77" t="str" cm="1">
        <f t="array" ref="Y858">_xlfn.IFS(R858&gt;2000000,"For Publication",R858&gt;100000,"PID",R858&gt;30000,"RFQ",TRUE,"Transactional")</f>
        <v>For Publication</v>
      </c>
      <c r="Z858" s="24" t="s">
        <v>71</v>
      </c>
      <c r="AA858" s="32">
        <v>84</v>
      </c>
      <c r="AB858" s="24">
        <v>12</v>
      </c>
      <c r="AC858" s="25">
        <v>44117</v>
      </c>
      <c r="AD858" s="24" t="s">
        <v>58</v>
      </c>
      <c r="AE858" s="24"/>
      <c r="AF858" s="24"/>
      <c r="AG858" s="24"/>
      <c r="AH858" s="24" t="s">
        <v>60</v>
      </c>
      <c r="AI858" s="24"/>
      <c r="AJ858" s="24" t="s">
        <v>60</v>
      </c>
      <c r="AK858" s="24"/>
      <c r="AL858" s="24"/>
      <c r="AM858" s="24"/>
      <c r="AN858" s="24"/>
      <c r="AO858" s="24"/>
      <c r="AP858" s="24" t="s">
        <v>59</v>
      </c>
      <c r="AQ858" s="24"/>
      <c r="AR858" s="24"/>
      <c r="AS858" s="89">
        <f t="shared" si="171"/>
        <v>95</v>
      </c>
      <c r="AT858" s="24" t="s">
        <v>3539</v>
      </c>
    </row>
    <row r="859" spans="1:46" x14ac:dyDescent="0.5">
      <c r="A859" s="24">
        <v>935</v>
      </c>
      <c r="B859" s="24"/>
      <c r="C859" s="24"/>
      <c r="D859" s="24" t="s">
        <v>1294</v>
      </c>
      <c r="E859" s="24" t="s">
        <v>3540</v>
      </c>
      <c r="F859" s="77" t="str">
        <f t="shared" si="163"/>
        <v>ODYSSEY (TCH) LTD T/A ODYSSEY PARTNERSHIP</v>
      </c>
      <c r="G859" s="24" t="s">
        <v>3541</v>
      </c>
      <c r="H859" s="24" t="s">
        <v>3542</v>
      </c>
      <c r="I859" s="24" t="s">
        <v>3542</v>
      </c>
      <c r="J859" s="24" t="s">
        <v>190</v>
      </c>
      <c r="K859" s="24" t="s">
        <v>3543</v>
      </c>
      <c r="L859" s="25">
        <v>44119</v>
      </c>
      <c r="M859" s="25">
        <v>45214</v>
      </c>
      <c r="N859" s="81">
        <f t="shared" si="169"/>
        <v>45945</v>
      </c>
      <c r="O859" s="77" t="s">
        <v>712</v>
      </c>
      <c r="P859" s="77" t="str" cm="1">
        <f t="array" aca="1" ref="P859" ca="1">_xlfn.IFS((N859-TODAY())&gt;=547,"06 Expires over 18 months",(N859-TODAY())&gt;=365,"05 Expires in 18 months",(N859-TODAY())&gt;=183,"04 Expires in 12 months",(N859-TODAY())&gt;=92,"03 Expires in 6 months",(N859-TODAY())&gt;=31,"02 Expires in 3 months",(N859-TODAY())&gt;=0,"01 Expires in 30 days",(N859-TODAY())&gt;=-31,"01 Expired last 30 days",(N859-TODAY())&gt;=-92,"02 Expired last 3 months",(N859-TODAY())&gt;=-183,"03 Expired last 6 months",(N859-TODAY())&gt;=-365,"04 Expired last 12 months",(N859-TODAY())&gt;=-547,"05 Expired last 18 months",TRUE,"06 Expired over 18 months")</f>
        <v>04 Expired last 12 months</v>
      </c>
      <c r="Q859" s="65">
        <v>6000</v>
      </c>
      <c r="R859" s="84">
        <f t="shared" si="168"/>
        <v>30000</v>
      </c>
      <c r="S859" s="77" t="str" cm="1">
        <f t="array" ref="S859">_xlfn.IFS(R859&gt;5000000,"Gold",R859&gt;=500000,"Silver",R859&gt;30000,"Bronze",TRUE,"Transactional")</f>
        <v>Transactional</v>
      </c>
      <c r="T859" s="24" t="s">
        <v>54</v>
      </c>
      <c r="U859" s="101" t="s">
        <v>190</v>
      </c>
      <c r="V859" s="101"/>
      <c r="W859" s="77" t="str">
        <f t="shared" si="164"/>
        <v>Yes</v>
      </c>
      <c r="X859" s="77" t="str">
        <f>IFERROR(_xlfn.XLOOKUP(J859&amp;"||"&amp;K859,'Mapping Ref.'!$J$2:$J$538,'Mapping Ref.'!$K$2:$K$538),"")</f>
        <v>Childrens &amp; Adults</v>
      </c>
      <c r="Y859" s="77" t="str" cm="1">
        <f t="array" ref="Y859">_xlfn.IFS(R859&gt;2000000,"For Publication",R859&gt;100000,"PID",R859&gt;30000,"RFQ",TRUE,"Transactional")</f>
        <v>Transactional</v>
      </c>
      <c r="Z859" s="24" t="s">
        <v>76</v>
      </c>
      <c r="AA859" s="32">
        <v>60</v>
      </c>
      <c r="AB859" s="24">
        <v>24</v>
      </c>
      <c r="AC859" s="25">
        <v>44119</v>
      </c>
      <c r="AD859" s="24" t="s">
        <v>58</v>
      </c>
      <c r="AE859" s="24">
        <v>0</v>
      </c>
      <c r="AF859" s="24"/>
      <c r="AG859" s="24"/>
      <c r="AH859" s="24" t="s">
        <v>59</v>
      </c>
      <c r="AI859" s="24"/>
      <c r="AJ859" s="24" t="s">
        <v>59</v>
      </c>
      <c r="AK859" s="24"/>
      <c r="AL859" s="24"/>
      <c r="AM859" s="24"/>
      <c r="AN859" s="24"/>
      <c r="AO859" s="24">
        <v>0</v>
      </c>
      <c r="AP859" s="24" t="s">
        <v>60</v>
      </c>
      <c r="AQ859" s="24"/>
      <c r="AR859" s="24"/>
      <c r="AS859" s="89">
        <f t="shared" si="171"/>
        <v>60</v>
      </c>
      <c r="AT859" s="24" t="s">
        <v>3544</v>
      </c>
    </row>
    <row r="860" spans="1:46" x14ac:dyDescent="0.5">
      <c r="A860" s="24">
        <v>936</v>
      </c>
      <c r="B860" s="24"/>
      <c r="C860" s="24"/>
      <c r="D860" s="24" t="s">
        <v>3545</v>
      </c>
      <c r="E860" s="24" t="s">
        <v>3546</v>
      </c>
      <c r="F860" s="77" t="str">
        <f t="shared" si="163"/>
        <v>STREETSPACE LIMITED</v>
      </c>
      <c r="G860" s="24" t="s">
        <v>3547</v>
      </c>
      <c r="H860" s="24" t="s">
        <v>1691</v>
      </c>
      <c r="I860" s="24" t="s">
        <v>1691</v>
      </c>
      <c r="J860" s="24" t="s">
        <v>107</v>
      </c>
      <c r="K860" s="24" t="s">
        <v>3548</v>
      </c>
      <c r="L860" s="25">
        <v>44123</v>
      </c>
      <c r="M860" s="25">
        <v>44486</v>
      </c>
      <c r="N860" s="81">
        <f t="shared" si="169"/>
        <v>44851</v>
      </c>
      <c r="O860" s="77" t="str">
        <f ca="1">IF(N860&lt;TODAY(),"Expired","Live")</f>
        <v>Expired</v>
      </c>
      <c r="P860" s="77" t="str" cm="1">
        <f t="array" aca="1" ref="P860" ca="1">_xlfn.IFS((N860-TODAY())&gt;=547,"06 Expires over 18 months",(N860-TODAY())&gt;=365,"05 Expires in 18 months",(N860-TODAY())&gt;=183,"04 Expires in 12 months",(N860-TODAY())&gt;=92,"03 Expires in 6 months",(N860-TODAY())&gt;=31,"02 Expires in 3 months",(N860-TODAY())&gt;=0,"01 Expires in 30 days",(N860-TODAY())&gt;=-31,"01 Expired last 30 days",(N860-TODAY())&gt;=-92,"02 Expired last 3 months",(N860-TODAY())&gt;=-183,"03 Expired last 6 months",(N860-TODAY())&gt;=-365,"04 Expired last 12 months",(N860-TODAY())&gt;=-547,"05 Expired last 18 months",TRUE,"06 Expired over 18 months")</f>
        <v>06 Expired over 18 months</v>
      </c>
      <c r="Q860" s="65">
        <v>24000</v>
      </c>
      <c r="R860" s="84">
        <f t="shared" si="168"/>
        <v>46000</v>
      </c>
      <c r="S860" s="77" t="str" cm="1">
        <f t="array" ref="S860">_xlfn.IFS(R860&gt;5000000,"Gold",R860&gt;=500000,"Silver",R860&gt;30000,"Bronze",TRUE,"Transactional")</f>
        <v>Bronze</v>
      </c>
      <c r="T860" s="24" t="s">
        <v>122</v>
      </c>
      <c r="U860" s="101" t="s">
        <v>123</v>
      </c>
      <c r="V860" s="101" t="s">
        <v>338</v>
      </c>
      <c r="W860" s="77" t="str">
        <f t="shared" si="164"/>
        <v>Yes</v>
      </c>
      <c r="X860" s="77" t="str">
        <f>IFERROR(_xlfn.XLOOKUP(J860&amp;"||"&amp;K860,'Mapping Ref.'!$J$2:$J$538,'Mapping Ref.'!$K$2:$K$538),"")</f>
        <v>Construction &amp; Estates</v>
      </c>
      <c r="Y860" s="77" t="str" cm="1">
        <f t="array" ref="Y860">_xlfn.IFS(R860&gt;2000000,"For Publication",R860&gt;100000,"PID",R860&gt;30000,"RFQ",TRUE,"Transactional")</f>
        <v>RFQ</v>
      </c>
      <c r="Z860" s="24" t="s">
        <v>149</v>
      </c>
      <c r="AA860" s="32">
        <v>12</v>
      </c>
      <c r="AB860" s="24">
        <v>12</v>
      </c>
      <c r="AC860" s="25">
        <v>44123</v>
      </c>
      <c r="AD860" s="24" t="s">
        <v>58</v>
      </c>
      <c r="AE860" s="24">
        <v>2</v>
      </c>
      <c r="AF860" s="24"/>
      <c r="AG860" s="24"/>
      <c r="AH860" s="24" t="s">
        <v>60</v>
      </c>
      <c r="AI860" s="24"/>
      <c r="AJ860" s="24" t="s">
        <v>60</v>
      </c>
      <c r="AK860" s="24"/>
      <c r="AL860" s="24"/>
      <c r="AM860" s="24"/>
      <c r="AN860" s="24"/>
      <c r="AO860" s="24">
        <v>0</v>
      </c>
      <c r="AP860" s="24" t="s">
        <v>60</v>
      </c>
      <c r="AQ860" s="24"/>
      <c r="AR860" s="24"/>
      <c r="AS860" s="89">
        <f t="shared" si="171"/>
        <v>23</v>
      </c>
      <c r="AT860" s="24" t="s">
        <v>3549</v>
      </c>
    </row>
    <row r="861" spans="1:46" x14ac:dyDescent="0.5">
      <c r="A861" s="24">
        <v>937</v>
      </c>
      <c r="B861" s="24"/>
      <c r="C861" s="24"/>
      <c r="D861" s="24" t="s">
        <v>1294</v>
      </c>
      <c r="E861" s="24" t="s">
        <v>3550</v>
      </c>
      <c r="F861" s="77" t="str">
        <f t="shared" si="163"/>
        <v>MR LANCE ANDREW TILLEY T/A YELLIT 1 TRAINING</v>
      </c>
      <c r="G861" s="24" t="s">
        <v>3551</v>
      </c>
      <c r="H861" s="24" t="s">
        <v>3542</v>
      </c>
      <c r="I861" s="24" t="s">
        <v>3542</v>
      </c>
      <c r="J861" s="24" t="s">
        <v>190</v>
      </c>
      <c r="K861" s="24" t="s">
        <v>3543</v>
      </c>
      <c r="L861" s="25">
        <v>44126</v>
      </c>
      <c r="M861" s="25">
        <v>45221</v>
      </c>
      <c r="N861" s="81">
        <f t="shared" si="169"/>
        <v>45952</v>
      </c>
      <c r="O861" s="77" t="s">
        <v>712</v>
      </c>
      <c r="P861" s="77" t="str" cm="1">
        <f t="array" aca="1" ref="P861" ca="1">_xlfn.IFS((N861-TODAY())&gt;=547,"06 Expires over 18 months",(N861-TODAY())&gt;=365,"05 Expires in 18 months",(N861-TODAY())&gt;=183,"04 Expires in 12 months",(N861-TODAY())&gt;=92,"03 Expires in 6 months",(N861-TODAY())&gt;=31,"02 Expires in 3 months",(N861-TODAY())&gt;=0,"01 Expires in 30 days",(N861-TODAY())&gt;=-31,"01 Expired last 30 days",(N861-TODAY())&gt;=-92,"02 Expired last 3 months",(N861-TODAY())&gt;=-183,"03 Expired last 6 months",(N861-TODAY())&gt;=-365,"04 Expired last 12 months",(N861-TODAY())&gt;=-547,"05 Expired last 18 months",TRUE,"06 Expired over 18 months")</f>
        <v>04 Expired last 12 months</v>
      </c>
      <c r="Q861" s="65">
        <v>2000</v>
      </c>
      <c r="R861" s="84">
        <f t="shared" si="168"/>
        <v>10000</v>
      </c>
      <c r="S861" s="77" t="str" cm="1">
        <f t="array" ref="S861">_xlfn.IFS(R861&gt;5000000,"Gold",R861&gt;=500000,"Silver",R861&gt;30000,"Bronze",TRUE,"Transactional")</f>
        <v>Transactional</v>
      </c>
      <c r="T861" s="24" t="s">
        <v>54</v>
      </c>
      <c r="U861" s="101" t="s">
        <v>190</v>
      </c>
      <c r="V861" s="101"/>
      <c r="W861" s="77" t="str">
        <f t="shared" si="164"/>
        <v>Yes</v>
      </c>
      <c r="X861" s="77" t="str">
        <f>IFERROR(_xlfn.XLOOKUP(J861&amp;"||"&amp;K861,'Mapping Ref.'!$J$2:$J$538,'Mapping Ref.'!$K$2:$K$538),"")</f>
        <v>Childrens &amp; Adults</v>
      </c>
      <c r="Y861" s="77" t="str" cm="1">
        <f t="array" ref="Y861">_xlfn.IFS(R861&gt;2000000,"For Publication",R861&gt;100000,"PID",R861&gt;30000,"RFQ",TRUE,"Transactional")</f>
        <v>Transactional</v>
      </c>
      <c r="Z861" s="24" t="s">
        <v>76</v>
      </c>
      <c r="AA861" s="32">
        <v>60</v>
      </c>
      <c r="AB861" s="24">
        <v>24</v>
      </c>
      <c r="AC861" s="25">
        <v>44126</v>
      </c>
      <c r="AD861" s="24" t="s">
        <v>58</v>
      </c>
      <c r="AE861" s="24"/>
      <c r="AF861" s="24"/>
      <c r="AG861" s="24"/>
      <c r="AH861" s="24" t="s">
        <v>59</v>
      </c>
      <c r="AI861" s="24"/>
      <c r="AJ861" s="24" t="s">
        <v>59</v>
      </c>
      <c r="AK861" s="24"/>
      <c r="AL861" s="24"/>
      <c r="AM861" s="24"/>
      <c r="AN861" s="24"/>
      <c r="AO861" s="24">
        <v>0</v>
      </c>
      <c r="AP861" s="24" t="s">
        <v>60</v>
      </c>
      <c r="AQ861" s="24"/>
      <c r="AR861" s="24"/>
      <c r="AS861" s="89">
        <f t="shared" si="171"/>
        <v>60</v>
      </c>
      <c r="AT861" s="24" t="s">
        <v>3552</v>
      </c>
    </row>
    <row r="862" spans="1:46" x14ac:dyDescent="0.5">
      <c r="A862" s="24">
        <v>938</v>
      </c>
      <c r="B862" s="24"/>
      <c r="C862" s="24"/>
      <c r="D862" s="24" t="s">
        <v>3553</v>
      </c>
      <c r="E862" s="24" t="s">
        <v>3554</v>
      </c>
      <c r="F862" s="77" t="str">
        <f t="shared" si="163"/>
        <v>NORTHFIELDS ESTATES LTD</v>
      </c>
      <c r="G862" s="24" t="s">
        <v>3555</v>
      </c>
      <c r="H862" s="24" t="s">
        <v>3556</v>
      </c>
      <c r="I862" s="24" t="s">
        <v>3556</v>
      </c>
      <c r="J862" s="24" t="s">
        <v>190</v>
      </c>
      <c r="K862" s="24" t="s">
        <v>934</v>
      </c>
      <c r="L862" s="25">
        <v>43983</v>
      </c>
      <c r="M862" s="25"/>
      <c r="N862" s="81"/>
      <c r="O862" s="77" t="s">
        <v>712</v>
      </c>
      <c r="P862" s="77"/>
      <c r="Q862" s="65">
        <v>57600</v>
      </c>
      <c r="R862" s="84">
        <f t="shared" si="168"/>
        <v>57600</v>
      </c>
      <c r="S862" s="77" t="str" cm="1">
        <f t="array" ref="S862">_xlfn.IFS(R862&gt;5000000,"Gold",R862&gt;=500000,"Silver",R862&gt;30000,"Bronze",TRUE,"Transactional")</f>
        <v>Bronze</v>
      </c>
      <c r="T862" s="24" t="s">
        <v>54</v>
      </c>
      <c r="U862" s="101" t="s">
        <v>116</v>
      </c>
      <c r="V862" s="101" t="s">
        <v>70</v>
      </c>
      <c r="W862" s="77" t="str">
        <f t="shared" si="164"/>
        <v>No</v>
      </c>
      <c r="X862" s="77" t="str">
        <f>IFERROR(_xlfn.XLOOKUP(J862&amp;"||"&amp;K862,'Mapping Ref.'!$J$2:$J$538,'Mapping Ref.'!$K$2:$K$538),"")</f>
        <v>Childrens &amp; Adults</v>
      </c>
      <c r="Y862" s="77" t="str" cm="1">
        <f t="array" ref="Y862">_xlfn.IFS(R862&gt;2000000,"For Publication",R862&gt;100000,"PID",R862&gt;30000,"RFQ",TRUE,"Transactional")</f>
        <v>RFQ</v>
      </c>
      <c r="Z862" s="24" t="s">
        <v>86</v>
      </c>
      <c r="AA862" s="32">
        <v>48</v>
      </c>
      <c r="AB862" s="24">
        <v>0</v>
      </c>
      <c r="AC862" s="25">
        <v>44127</v>
      </c>
      <c r="AD862" s="24" t="s">
        <v>58</v>
      </c>
      <c r="AE862" s="24"/>
      <c r="AF862" s="24"/>
      <c r="AG862" s="24"/>
      <c r="AH862" s="24" t="s">
        <v>59</v>
      </c>
      <c r="AI862" s="24"/>
      <c r="AJ862" s="24" t="s">
        <v>60</v>
      </c>
      <c r="AK862" s="24"/>
      <c r="AL862" s="24"/>
      <c r="AM862" s="24"/>
      <c r="AN862" s="24"/>
      <c r="AO862" s="24"/>
      <c r="AP862" s="24" t="s">
        <v>60</v>
      </c>
      <c r="AQ862" s="24"/>
      <c r="AR862" s="24"/>
      <c r="AS862" s="89">
        <v>0</v>
      </c>
      <c r="AT862" s="24" t="s">
        <v>3557</v>
      </c>
    </row>
    <row r="863" spans="1:46" x14ac:dyDescent="0.5">
      <c r="A863" s="24">
        <v>941</v>
      </c>
      <c r="B863" s="24"/>
      <c r="C863" s="24"/>
      <c r="D863" s="24" t="s">
        <v>3558</v>
      </c>
      <c r="E863" s="24" t="s">
        <v>3559</v>
      </c>
      <c r="F863" s="77" t="str">
        <f t="shared" si="163"/>
        <v>THE ELEC GROUP LIMITED</v>
      </c>
      <c r="G863" s="24" t="s">
        <v>3560</v>
      </c>
      <c r="H863" s="24" t="s">
        <v>1794</v>
      </c>
      <c r="I863" s="24" t="s">
        <v>2364</v>
      </c>
      <c r="J863" s="24" t="s">
        <v>107</v>
      </c>
      <c r="K863" s="24" t="s">
        <v>3561</v>
      </c>
      <c r="L863" s="25">
        <v>44105</v>
      </c>
      <c r="M863" s="25">
        <v>45199</v>
      </c>
      <c r="N863" s="81">
        <f>EDATE(M863,AB863)</f>
        <v>45199</v>
      </c>
      <c r="O863" s="77" t="str">
        <f ca="1">IF(N863&lt;TODAY(),"Expired","Live")</f>
        <v>Expired</v>
      </c>
      <c r="P863" s="77" t="str" cm="1">
        <f t="array" aca="1" ref="P863" ca="1">_xlfn.IFS((N863-TODAY())&gt;=547,"06 Expires over 18 months",(N863-TODAY())&gt;=365,"05 Expires in 18 months",(N863-TODAY())&gt;=183,"04 Expires in 12 months",(N863-TODAY())&gt;=92,"03 Expires in 6 months",(N863-TODAY())&gt;=31,"02 Expires in 3 months",(N863-TODAY())&gt;=0,"01 Expires in 30 days",(N863-TODAY())&gt;=-31,"01 Expired last 30 days",(N863-TODAY())&gt;=-92,"02 Expired last 3 months",(N863-TODAY())&gt;=-183,"03 Expired last 6 months",(N863-TODAY())&gt;=-365,"04 Expired last 12 months",(N863-TODAY())&gt;=-547,"05 Expired last 18 months",TRUE,"06 Expired over 18 months")</f>
        <v>06 Expired over 18 months</v>
      </c>
      <c r="Q863" s="65">
        <v>106850</v>
      </c>
      <c r="R863" s="84">
        <f t="shared" si="168"/>
        <v>311645.83333333331</v>
      </c>
      <c r="S863" s="77" t="str" cm="1">
        <f t="array" ref="S863">_xlfn.IFS(R863&gt;5000000,"Gold",R863&gt;=500000,"Silver",R863&gt;30000,"Bronze",TRUE,"Transactional")</f>
        <v>Bronze</v>
      </c>
      <c r="T863" s="24" t="s">
        <v>54</v>
      </c>
      <c r="U863" s="101" t="s">
        <v>123</v>
      </c>
      <c r="V863" s="101" t="s">
        <v>1357</v>
      </c>
      <c r="W863" s="77" t="str">
        <f t="shared" si="164"/>
        <v>No</v>
      </c>
      <c r="X863" s="77" t="str">
        <f>IFERROR(_xlfn.XLOOKUP(J863&amp;"||"&amp;K863,'Mapping Ref.'!$J$2:$J$538,'Mapping Ref.'!$K$2:$K$538),"")</f>
        <v>Construction &amp; Estates</v>
      </c>
      <c r="Y863" s="77" t="str" cm="1">
        <f t="array" ref="Y863">_xlfn.IFS(R863&gt;2000000,"For Publication",R863&gt;100000,"PID",R863&gt;30000,"RFQ",TRUE,"Transactional")</f>
        <v>PID</v>
      </c>
      <c r="Z863" s="24" t="s">
        <v>57</v>
      </c>
      <c r="AA863" s="32">
        <v>24</v>
      </c>
      <c r="AB863" s="24">
        <v>0</v>
      </c>
      <c r="AC863" s="25">
        <v>44130</v>
      </c>
      <c r="AD863" s="24" t="s">
        <v>58</v>
      </c>
      <c r="AE863" s="24">
        <v>2189</v>
      </c>
      <c r="AF863" s="24"/>
      <c r="AG863" s="24"/>
      <c r="AH863" s="24" t="s">
        <v>60</v>
      </c>
      <c r="AI863" s="24"/>
      <c r="AJ863" s="24" t="s">
        <v>60</v>
      </c>
      <c r="AK863" s="24"/>
      <c r="AL863" s="24"/>
      <c r="AM863" s="24"/>
      <c r="AN863" s="24"/>
      <c r="AO863" s="24"/>
      <c r="AP863" s="24" t="s">
        <v>60</v>
      </c>
      <c r="AQ863" s="24"/>
      <c r="AR863" s="24"/>
      <c r="AS863" s="89">
        <f>DATEDIF(L863,N863,"m")</f>
        <v>35</v>
      </c>
      <c r="AT863" s="24" t="s">
        <v>3562</v>
      </c>
    </row>
    <row r="864" spans="1:46" x14ac:dyDescent="0.5">
      <c r="A864" s="24">
        <v>942</v>
      </c>
      <c r="B864" s="24"/>
      <c r="C864" s="24" t="s">
        <v>77</v>
      </c>
      <c r="D864" s="24" t="s">
        <v>3563</v>
      </c>
      <c r="E864" s="24" t="s">
        <v>3564</v>
      </c>
      <c r="F864" s="77" t="str">
        <f t="shared" si="163"/>
        <v>EALING LAW CENTRE</v>
      </c>
      <c r="G864" s="24" t="s">
        <v>3054</v>
      </c>
      <c r="H864" s="24" t="s">
        <v>2700</v>
      </c>
      <c r="I864" s="24" t="s">
        <v>2549</v>
      </c>
      <c r="J864" s="24" t="s">
        <v>107</v>
      </c>
      <c r="K864" s="24" t="s">
        <v>1638</v>
      </c>
      <c r="L864" s="25">
        <v>44102</v>
      </c>
      <c r="M864" s="25">
        <v>44286</v>
      </c>
      <c r="N864" s="81">
        <f>EDATE(M864,AB864)</f>
        <v>44286</v>
      </c>
      <c r="O864" s="77" t="str">
        <f ca="1">IF(N864&lt;TODAY(),"Expired","Live")</f>
        <v>Expired</v>
      </c>
      <c r="P864" s="77" t="str" cm="1">
        <f t="array" aca="1" ref="P864" ca="1">_xlfn.IFS((N864-TODAY())&gt;=547,"06 Expires over 18 months",(N864-TODAY())&gt;=365,"05 Expires in 18 months",(N864-TODAY())&gt;=183,"04 Expires in 12 months",(N864-TODAY())&gt;=92,"03 Expires in 6 months",(N864-TODAY())&gt;=31,"02 Expires in 3 months",(N864-TODAY())&gt;=0,"01 Expires in 30 days",(N864-TODAY())&gt;=-31,"01 Expired last 30 days",(N864-TODAY())&gt;=-92,"02 Expired last 3 months",(N864-TODAY())&gt;=-183,"03 Expired last 6 months",(N864-TODAY())&gt;=-365,"04 Expired last 12 months",(N864-TODAY())&gt;=-547,"05 Expired last 18 months",TRUE,"06 Expired over 18 months")</f>
        <v>06 Expired over 18 months</v>
      </c>
      <c r="Q864" s="65">
        <v>12096</v>
      </c>
      <c r="R864" s="84">
        <f t="shared" si="168"/>
        <v>12096</v>
      </c>
      <c r="S864" s="77" t="str" cm="1">
        <f t="array" ref="S864">_xlfn.IFS(R864&gt;5000000,"Gold",R864&gt;=500000,"Silver",R864&gt;30000,"Bronze",TRUE,"Transactional")</f>
        <v>Transactional</v>
      </c>
      <c r="T864" s="24" t="s">
        <v>54</v>
      </c>
      <c r="U864" s="101" t="s">
        <v>116</v>
      </c>
      <c r="V864" s="101" t="s">
        <v>70</v>
      </c>
      <c r="W864" s="77" t="str">
        <f t="shared" si="164"/>
        <v>No</v>
      </c>
      <c r="X864" s="77" t="str">
        <f>IFERROR(_xlfn.XLOOKUP(J864&amp;"||"&amp;K864,'Mapping Ref.'!$J$2:$J$538,'Mapping Ref.'!$K$2:$K$538),"")</f>
        <v>Construction &amp; Estates</v>
      </c>
      <c r="Y864" s="77" t="str" cm="1">
        <f t="array" ref="Y864">_xlfn.IFS(R864&gt;2000000,"For Publication",R864&gt;100000,"PID",R864&gt;30000,"RFQ",TRUE,"Transactional")</f>
        <v>Transactional</v>
      </c>
      <c r="Z864" s="24" t="s">
        <v>86</v>
      </c>
      <c r="AA864" s="32">
        <v>6</v>
      </c>
      <c r="AB864" s="24">
        <v>0</v>
      </c>
      <c r="AC864" s="25">
        <v>44130</v>
      </c>
      <c r="AD864" s="24" t="s">
        <v>58</v>
      </c>
      <c r="AE864" s="24"/>
      <c r="AF864" s="24" t="s">
        <v>59</v>
      </c>
      <c r="AG864" s="24"/>
      <c r="AH864" s="24" t="s">
        <v>59</v>
      </c>
      <c r="AI864" s="24"/>
      <c r="AJ864" s="24" t="s">
        <v>59</v>
      </c>
      <c r="AK864" s="24"/>
      <c r="AL864" s="24"/>
      <c r="AM864" s="24"/>
      <c r="AN864" s="24"/>
      <c r="AO864" s="24"/>
      <c r="AP864" s="24" t="s">
        <v>60</v>
      </c>
      <c r="AQ864" s="24"/>
      <c r="AR864" s="24"/>
      <c r="AS864" s="89">
        <f>DATEDIF(L864,N864,"m")</f>
        <v>6</v>
      </c>
      <c r="AT864" s="24" t="s">
        <v>3055</v>
      </c>
    </row>
    <row r="865" spans="1:46" x14ac:dyDescent="0.5">
      <c r="A865" s="24">
        <v>943</v>
      </c>
      <c r="B865" s="24"/>
      <c r="C865" s="24"/>
      <c r="D865" s="24" t="s">
        <v>3565</v>
      </c>
      <c r="E865" s="24" t="s">
        <v>3566</v>
      </c>
      <c r="F865" s="77" t="str">
        <f t="shared" si="163"/>
        <v>NORTH KENSINGTON LAW CENTRE</v>
      </c>
      <c r="G865" s="24" t="s">
        <v>3567</v>
      </c>
      <c r="H865" s="24" t="s">
        <v>2700</v>
      </c>
      <c r="I865" s="24" t="s">
        <v>2549</v>
      </c>
      <c r="J865" s="24" t="s">
        <v>107</v>
      </c>
      <c r="K865" s="24" t="s">
        <v>1638</v>
      </c>
      <c r="L865" s="25">
        <v>44116</v>
      </c>
      <c r="M865" s="25">
        <v>44286</v>
      </c>
      <c r="N865" s="81">
        <f>EDATE(M865,AB865)</f>
        <v>44286</v>
      </c>
      <c r="O865" s="77" t="str">
        <f ca="1">IF(N865&lt;TODAY(),"Expired","Live")</f>
        <v>Expired</v>
      </c>
      <c r="P865" s="77" t="str" cm="1">
        <f t="array" aca="1" ref="P865" ca="1">_xlfn.IFS((N865-TODAY())&gt;=547,"06 Expires over 18 months",(N865-TODAY())&gt;=365,"05 Expires in 18 months",(N865-TODAY())&gt;=183,"04 Expires in 12 months",(N865-TODAY())&gt;=92,"03 Expires in 6 months",(N865-TODAY())&gt;=31,"02 Expires in 3 months",(N865-TODAY())&gt;=0,"01 Expires in 30 days",(N865-TODAY())&gt;=-31,"01 Expired last 30 days",(N865-TODAY())&gt;=-92,"02 Expired last 3 months",(N865-TODAY())&gt;=-183,"03 Expired last 6 months",(N865-TODAY())&gt;=-365,"04 Expired last 12 months",(N865-TODAY())&gt;=-547,"05 Expired last 18 months",TRUE,"06 Expired over 18 months")</f>
        <v>06 Expired over 18 months</v>
      </c>
      <c r="Q865" s="65">
        <v>32000</v>
      </c>
      <c r="R865" s="84">
        <f t="shared" si="168"/>
        <v>32000</v>
      </c>
      <c r="S865" s="77" t="str" cm="1">
        <f t="array" ref="S865">_xlfn.IFS(R865&gt;5000000,"Gold",R865&gt;=500000,"Silver",R865&gt;30000,"Bronze",TRUE,"Transactional")</f>
        <v>Bronze</v>
      </c>
      <c r="T865" s="24" t="s">
        <v>54</v>
      </c>
      <c r="U865" s="101" t="s">
        <v>84</v>
      </c>
      <c r="V865" s="101" t="s">
        <v>204</v>
      </c>
      <c r="W865" s="77" t="str">
        <f t="shared" si="164"/>
        <v>No</v>
      </c>
      <c r="X865" s="77" t="str">
        <f>IFERROR(_xlfn.XLOOKUP(J865&amp;"||"&amp;K865,'Mapping Ref.'!$J$2:$J$538,'Mapping Ref.'!$K$2:$K$538),"")</f>
        <v>Construction &amp; Estates</v>
      </c>
      <c r="Y865" s="77" t="str" cm="1">
        <f t="array" ref="Y865">_xlfn.IFS(R865&gt;2000000,"For Publication",R865&gt;100000,"PID",R865&gt;30000,"RFQ",TRUE,"Transactional")</f>
        <v>RFQ</v>
      </c>
      <c r="Z865" s="24" t="s">
        <v>86</v>
      </c>
      <c r="AA865" s="32">
        <v>6</v>
      </c>
      <c r="AB865" s="24">
        <v>0</v>
      </c>
      <c r="AC865" s="25">
        <v>44130</v>
      </c>
      <c r="AD865" s="24" t="s">
        <v>58</v>
      </c>
      <c r="AE865" s="24"/>
      <c r="AF865" s="24"/>
      <c r="AG865" s="24"/>
      <c r="AH865" s="24" t="s">
        <v>59</v>
      </c>
      <c r="AI865" s="24"/>
      <c r="AJ865" s="24" t="s">
        <v>59</v>
      </c>
      <c r="AK865" s="24"/>
      <c r="AL865" s="24"/>
      <c r="AM865" s="24"/>
      <c r="AN865" s="24"/>
      <c r="AO865" s="24"/>
      <c r="AP865" s="24" t="s">
        <v>60</v>
      </c>
      <c r="AQ865" s="24"/>
      <c r="AR865" s="24"/>
      <c r="AS865" s="89">
        <f>DATEDIF(L865,N865,"m")</f>
        <v>5</v>
      </c>
      <c r="AT865" s="24" t="s">
        <v>3568</v>
      </c>
    </row>
    <row r="866" spans="1:46" x14ac:dyDescent="0.5">
      <c r="A866" s="24">
        <v>944</v>
      </c>
      <c r="B866" s="24"/>
      <c r="C866" s="24"/>
      <c r="D866" s="24" t="s">
        <v>3569</v>
      </c>
      <c r="E866" s="24" t="s">
        <v>3570</v>
      </c>
      <c r="F866" s="77" t="str">
        <f t="shared" si="163"/>
        <v>THAMES REACH- The Employment Academy</v>
      </c>
      <c r="G866" s="24" t="s">
        <v>3571</v>
      </c>
      <c r="H866" s="24" t="s">
        <v>2700</v>
      </c>
      <c r="I866" s="24" t="s">
        <v>2549</v>
      </c>
      <c r="J866" s="24" t="s">
        <v>107</v>
      </c>
      <c r="K866" s="24" t="s">
        <v>1638</v>
      </c>
      <c r="L866" s="25">
        <v>44075</v>
      </c>
      <c r="M866" s="25">
        <v>44286</v>
      </c>
      <c r="N866" s="81">
        <f>EDATE(M866,AB866)</f>
        <v>44651</v>
      </c>
      <c r="O866" s="77" t="str">
        <f ca="1">IF(N866&lt;TODAY(),"Expired","Live")</f>
        <v>Expired</v>
      </c>
      <c r="P866" s="77" t="str" cm="1">
        <f t="array" aca="1" ref="P866" ca="1">_xlfn.IFS((N866-TODAY())&gt;=547,"06 Expires over 18 months",(N866-TODAY())&gt;=365,"05 Expires in 18 months",(N866-TODAY())&gt;=183,"04 Expires in 12 months",(N866-TODAY())&gt;=92,"03 Expires in 6 months",(N866-TODAY())&gt;=31,"02 Expires in 3 months",(N866-TODAY())&gt;=0,"01 Expires in 30 days",(N866-TODAY())&gt;=-31,"01 Expired last 30 days",(N866-TODAY())&gt;=-92,"02 Expired last 3 months",(N866-TODAY())&gt;=-183,"03 Expired last 6 months",(N866-TODAY())&gt;=-365,"04 Expired last 12 months",(N866-TODAY())&gt;=-547,"05 Expired last 18 months",TRUE,"06 Expired over 18 months")</f>
        <v>06 Expired over 18 months</v>
      </c>
      <c r="Q866" s="65">
        <v>61945</v>
      </c>
      <c r="R866" s="84">
        <f t="shared" si="168"/>
        <v>92917.5</v>
      </c>
      <c r="S866" s="77" t="str" cm="1">
        <f t="array" ref="S866">_xlfn.IFS(R866&gt;5000000,"Gold",R866&gt;=500000,"Silver",R866&gt;30000,"Bronze",TRUE,"Transactional")</f>
        <v>Bronze</v>
      </c>
      <c r="T866" s="24" t="s">
        <v>54</v>
      </c>
      <c r="U866" s="74" t="s">
        <v>84</v>
      </c>
      <c r="V866" s="101" t="s">
        <v>209</v>
      </c>
      <c r="W866" s="77" t="str">
        <f t="shared" si="164"/>
        <v>Yes</v>
      </c>
      <c r="X866" s="77" t="str">
        <f>IFERROR(_xlfn.XLOOKUP(J866&amp;"||"&amp;K866,'Mapping Ref.'!$J$2:$J$538,'Mapping Ref.'!$K$2:$K$538),"")</f>
        <v>Construction &amp; Estates</v>
      </c>
      <c r="Y866" s="77" t="str" cm="1">
        <f t="array" ref="Y866">_xlfn.IFS(R866&gt;2000000,"For Publication",R866&gt;100000,"PID",R866&gt;30000,"RFQ",TRUE,"Transactional")</f>
        <v>RFQ</v>
      </c>
      <c r="Z866" s="24" t="s">
        <v>86</v>
      </c>
      <c r="AA866" s="32">
        <v>7</v>
      </c>
      <c r="AB866" s="24">
        <v>12</v>
      </c>
      <c r="AC866" s="25">
        <v>44130</v>
      </c>
      <c r="AD866" s="24" t="s">
        <v>58</v>
      </c>
      <c r="AE866" s="24"/>
      <c r="AF866" s="24"/>
      <c r="AG866" s="24"/>
      <c r="AH866" s="24" t="s">
        <v>60</v>
      </c>
      <c r="AI866" s="24"/>
      <c r="AJ866" s="24" t="s">
        <v>59</v>
      </c>
      <c r="AK866" s="24"/>
      <c r="AL866" s="24"/>
      <c r="AM866" s="24"/>
      <c r="AN866" s="24"/>
      <c r="AO866" s="24"/>
      <c r="AP866" s="24" t="s">
        <v>60</v>
      </c>
      <c r="AQ866" s="24"/>
      <c r="AR866" s="24"/>
      <c r="AS866" s="89">
        <f>DATEDIF(L866,N866,"m")</f>
        <v>18</v>
      </c>
      <c r="AT866" s="24" t="s">
        <v>3572</v>
      </c>
    </row>
    <row r="867" spans="1:46" x14ac:dyDescent="0.5">
      <c r="A867" s="24">
        <v>945</v>
      </c>
      <c r="B867" s="24"/>
      <c r="C867" s="24"/>
      <c r="D867" s="24" t="s">
        <v>3573</v>
      </c>
      <c r="E867" s="24" t="s">
        <v>3574</v>
      </c>
      <c r="F867" s="77" t="str">
        <f t="shared" si="163"/>
        <v>THE CANTERBURY PSYCHOLOGICAL CLINIC LTD</v>
      </c>
      <c r="G867" s="24" t="s">
        <v>3575</v>
      </c>
      <c r="H867" s="24" t="s">
        <v>1420</v>
      </c>
      <c r="I867" s="24" t="s">
        <v>1420</v>
      </c>
      <c r="J867" s="24" t="s">
        <v>52</v>
      </c>
      <c r="K867" s="24" t="s">
        <v>822</v>
      </c>
      <c r="L867" s="25">
        <v>44131</v>
      </c>
      <c r="M867" s="25"/>
      <c r="N867" s="81"/>
      <c r="O867" s="77" t="s">
        <v>712</v>
      </c>
      <c r="P867" s="77"/>
      <c r="Q867" s="104"/>
      <c r="R867" s="84">
        <v>0</v>
      </c>
      <c r="S867" s="77" t="str" cm="1">
        <f t="array" ref="S867">_xlfn.IFS(R867&gt;5000000,"Gold",R867&gt;=500000,"Silver",R867&gt;30000,"Bronze",TRUE,"Transactional")</f>
        <v>Transactional</v>
      </c>
      <c r="T867" s="24" t="s">
        <v>54</v>
      </c>
      <c r="U867" s="101" t="s">
        <v>455</v>
      </c>
      <c r="V867" s="101" t="s">
        <v>822</v>
      </c>
      <c r="W867" s="77" t="str">
        <f t="shared" si="164"/>
        <v>Yes</v>
      </c>
      <c r="X867" s="77" t="str">
        <f>IFERROR(_xlfn.XLOOKUP(J867&amp;"||"&amp;K867,'Mapping Ref.'!$J$2:$J$538,'Mapping Ref.'!$K$2:$K$538),"")</f>
        <v>Corporate</v>
      </c>
      <c r="Y867" s="77" t="str" cm="1">
        <f t="array" ref="Y867">_xlfn.IFS(R867&gt;2000000,"For Publication",R867&gt;100000,"PID",R867&gt;30000,"RFQ",TRUE,"Transactional")</f>
        <v>Transactional</v>
      </c>
      <c r="Z867" s="24" t="s">
        <v>101</v>
      </c>
      <c r="AA867" s="32">
        <v>80</v>
      </c>
      <c r="AB867" s="24">
        <v>80</v>
      </c>
      <c r="AC867" s="25">
        <v>44131</v>
      </c>
      <c r="AD867" s="24" t="s">
        <v>102</v>
      </c>
      <c r="AE867" s="24">
        <v>0</v>
      </c>
      <c r="AF867" s="24"/>
      <c r="AG867" s="24"/>
      <c r="AH867" s="24" t="s">
        <v>60</v>
      </c>
      <c r="AI867" s="24"/>
      <c r="AJ867" s="24" t="s">
        <v>60</v>
      </c>
      <c r="AK867" s="24"/>
      <c r="AL867" s="24"/>
      <c r="AM867" s="24"/>
      <c r="AN867" s="24"/>
      <c r="AO867" s="24">
        <v>0</v>
      </c>
      <c r="AP867" s="24" t="s">
        <v>59</v>
      </c>
      <c r="AQ867" s="24"/>
      <c r="AR867" s="24"/>
      <c r="AS867" s="89">
        <v>0</v>
      </c>
      <c r="AT867" s="24" t="s">
        <v>3576</v>
      </c>
    </row>
    <row r="868" spans="1:46" x14ac:dyDescent="0.5">
      <c r="A868" s="24">
        <v>946</v>
      </c>
      <c r="B868" s="24"/>
      <c r="C868" s="24"/>
      <c r="D868" s="24" t="s">
        <v>3577</v>
      </c>
      <c r="E868" s="24" t="s">
        <v>3578</v>
      </c>
      <c r="F868" s="77" t="str">
        <f t="shared" si="163"/>
        <v>4 PAPER BUILDINGS CLIENT ACCOUNT</v>
      </c>
      <c r="G868" s="24" t="s">
        <v>3579</v>
      </c>
      <c r="H868" s="24" t="s">
        <v>1420</v>
      </c>
      <c r="I868" s="24" t="s">
        <v>1420</v>
      </c>
      <c r="J868" s="24" t="s">
        <v>52</v>
      </c>
      <c r="K868" s="24" t="s">
        <v>822</v>
      </c>
      <c r="L868" s="25">
        <v>44131</v>
      </c>
      <c r="M868" s="25"/>
      <c r="N868" s="81"/>
      <c r="O868" s="77" t="s">
        <v>712</v>
      </c>
      <c r="P868" s="77"/>
      <c r="Q868" s="104"/>
      <c r="R868" s="84">
        <v>0</v>
      </c>
      <c r="S868" s="77" t="str" cm="1">
        <f t="array" ref="S868">_xlfn.IFS(R868&gt;5000000,"Gold",R868&gt;=500000,"Silver",R868&gt;30000,"Bronze",TRUE,"Transactional")</f>
        <v>Transactional</v>
      </c>
      <c r="T868" s="24" t="s">
        <v>54</v>
      </c>
      <c r="U868" s="101" t="s">
        <v>455</v>
      </c>
      <c r="V868" s="101" t="s">
        <v>822</v>
      </c>
      <c r="W868" s="77" t="str">
        <f t="shared" si="164"/>
        <v>Yes</v>
      </c>
      <c r="X868" s="77" t="str">
        <f>IFERROR(_xlfn.XLOOKUP(J868&amp;"||"&amp;K868,'Mapping Ref.'!$J$2:$J$538,'Mapping Ref.'!$K$2:$K$538),"")</f>
        <v>Corporate</v>
      </c>
      <c r="Y868" s="77" t="str" cm="1">
        <f t="array" ref="Y868">_xlfn.IFS(R868&gt;2000000,"For Publication",R868&gt;100000,"PID",R868&gt;30000,"RFQ",TRUE,"Transactional")</f>
        <v>Transactional</v>
      </c>
      <c r="Z868" s="24" t="s">
        <v>101</v>
      </c>
      <c r="AA868" s="32">
        <v>80</v>
      </c>
      <c r="AB868" s="24">
        <v>80</v>
      </c>
      <c r="AC868" s="25">
        <v>44131</v>
      </c>
      <c r="AD868" s="24" t="s">
        <v>102</v>
      </c>
      <c r="AE868" s="24">
        <v>0</v>
      </c>
      <c r="AF868" s="24"/>
      <c r="AG868" s="24"/>
      <c r="AH868" s="24" t="s">
        <v>59</v>
      </c>
      <c r="AI868" s="24"/>
      <c r="AJ868" s="24" t="s">
        <v>60</v>
      </c>
      <c r="AK868" s="24"/>
      <c r="AL868" s="24"/>
      <c r="AM868" s="24"/>
      <c r="AN868" s="24"/>
      <c r="AO868" s="24">
        <v>0</v>
      </c>
      <c r="AP868" s="24" t="s">
        <v>59</v>
      </c>
      <c r="AQ868" s="24"/>
      <c r="AR868" s="24"/>
      <c r="AS868" s="89">
        <v>0</v>
      </c>
      <c r="AT868" s="24" t="s">
        <v>3580</v>
      </c>
    </row>
    <row r="869" spans="1:46" x14ac:dyDescent="0.5">
      <c r="A869" s="24">
        <v>947</v>
      </c>
      <c r="B869" s="24"/>
      <c r="C869" s="24"/>
      <c r="D869" s="24" t="s">
        <v>3581</v>
      </c>
      <c r="E869" s="24" t="s">
        <v>3582</v>
      </c>
      <c r="F869" s="77" t="str">
        <f t="shared" si="163"/>
        <v>THE SCHOOL RENOVATION COMPANY LTD</v>
      </c>
      <c r="G869" s="24" t="s">
        <v>3583</v>
      </c>
      <c r="H869" s="24" t="s">
        <v>3282</v>
      </c>
      <c r="I869" s="24" t="s">
        <v>3341</v>
      </c>
      <c r="J869" s="24" t="s">
        <v>2962</v>
      </c>
      <c r="K869" s="24" t="s">
        <v>3283</v>
      </c>
      <c r="L869" s="25">
        <v>44131</v>
      </c>
      <c r="M869" s="25">
        <v>44860</v>
      </c>
      <c r="N869" s="81">
        <f t="shared" ref="N869:N890" si="172">EDATE(M869,AB869)</f>
        <v>44860</v>
      </c>
      <c r="O869" s="77" t="str">
        <f t="shared" ref="O869:O890" ca="1" si="173">IF(N869&lt;TODAY(),"Expired","Live")</f>
        <v>Expired</v>
      </c>
      <c r="P869" s="77" t="str" cm="1">
        <f t="array" aca="1" ref="P869" ca="1">_xlfn.IFS((N869-TODAY())&gt;=547,"06 Expires over 18 months",(N869-TODAY())&gt;=365,"05 Expires in 18 months",(N869-TODAY())&gt;=183,"04 Expires in 12 months",(N869-TODAY())&gt;=92,"03 Expires in 6 months",(N869-TODAY())&gt;=31,"02 Expires in 3 months",(N869-TODAY())&gt;=0,"01 Expires in 30 days",(N869-TODAY())&gt;=-31,"01 Expired last 30 days",(N869-TODAY())&gt;=-92,"02 Expired last 3 months",(N869-TODAY())&gt;=-183,"03 Expired last 6 months",(N869-TODAY())&gt;=-365,"04 Expired last 12 months",(N869-TODAY())&gt;=-547,"05 Expired last 18 months",TRUE,"06 Expired over 18 months")</f>
        <v>06 Expired over 18 months</v>
      </c>
      <c r="Q869" s="65">
        <v>20000</v>
      </c>
      <c r="R869" s="84">
        <f t="shared" ref="R869:R903" si="174">MAX(Q869,Q869*N(AS869)/12)</f>
        <v>38333.333333333336</v>
      </c>
      <c r="S869" s="77" t="str" cm="1">
        <f t="array" ref="S869">_xlfn.IFS(R869&gt;5000000,"Gold",R869&gt;=500000,"Silver",R869&gt;30000,"Bronze",TRUE,"Transactional")</f>
        <v>Bronze</v>
      </c>
      <c r="T869" s="24" t="s">
        <v>54</v>
      </c>
      <c r="U869" s="101" t="s">
        <v>69</v>
      </c>
      <c r="V869" s="101" t="s">
        <v>983</v>
      </c>
      <c r="W869" s="77" t="str">
        <f t="shared" si="164"/>
        <v>No</v>
      </c>
      <c r="X869" s="77" t="str">
        <f>IFERROR(_xlfn.XLOOKUP(J869&amp;"||"&amp;K869,'Mapping Ref.'!$J$2:$J$538,'Mapping Ref.'!$K$2:$K$538),"")</f>
        <v>Construction &amp; Estates</v>
      </c>
      <c r="Y869" s="77" t="str" cm="1">
        <f t="array" ref="Y869">_xlfn.IFS(R869&gt;2000000,"For Publication",R869&gt;100000,"PID",R869&gt;30000,"RFQ",TRUE,"Transactional")</f>
        <v>RFQ</v>
      </c>
      <c r="Z869" s="24" t="s">
        <v>86</v>
      </c>
      <c r="AA869" s="32">
        <v>24</v>
      </c>
      <c r="AB869" s="24">
        <v>0</v>
      </c>
      <c r="AC869" s="25">
        <v>44131</v>
      </c>
      <c r="AD869" s="24" t="s">
        <v>58</v>
      </c>
      <c r="AE869" s="24"/>
      <c r="AF869" s="24"/>
      <c r="AG869" s="24"/>
      <c r="AH869" s="24" t="s">
        <v>59</v>
      </c>
      <c r="AI869" s="24"/>
      <c r="AJ869" s="24" t="s">
        <v>60</v>
      </c>
      <c r="AK869" s="24"/>
      <c r="AL869" s="24"/>
      <c r="AM869" s="24"/>
      <c r="AN869" s="24"/>
      <c r="AO869" s="24">
        <v>0</v>
      </c>
      <c r="AP869" s="24" t="s">
        <v>60</v>
      </c>
      <c r="AQ869" s="24"/>
      <c r="AR869" s="24"/>
      <c r="AS869" s="89">
        <f t="shared" ref="AS869:AS890" si="175">DATEDIF(L869,N869,"m")</f>
        <v>23</v>
      </c>
      <c r="AT869" s="24" t="s">
        <v>3581</v>
      </c>
    </row>
    <row r="870" spans="1:46" x14ac:dyDescent="0.5">
      <c r="A870" s="24">
        <v>948</v>
      </c>
      <c r="B870" s="24"/>
      <c r="C870" s="24"/>
      <c r="D870" s="24" t="s">
        <v>3584</v>
      </c>
      <c r="E870" s="24" t="s">
        <v>3585</v>
      </c>
      <c r="F870" s="77" t="str">
        <f t="shared" si="163"/>
        <v>RACHEL DICKINSON LTD</v>
      </c>
      <c r="G870" s="24" t="s">
        <v>3586</v>
      </c>
      <c r="H870" s="24" t="s">
        <v>2196</v>
      </c>
      <c r="I870" s="24" t="s">
        <v>2196</v>
      </c>
      <c r="J870" s="24" t="s">
        <v>190</v>
      </c>
      <c r="K870" s="24" t="s">
        <v>3587</v>
      </c>
      <c r="L870" s="25">
        <v>44133</v>
      </c>
      <c r="M870" s="25">
        <v>44316</v>
      </c>
      <c r="N870" s="81">
        <f t="shared" si="172"/>
        <v>44316</v>
      </c>
      <c r="O870" s="77" t="str">
        <f t="shared" ca="1" si="173"/>
        <v>Expired</v>
      </c>
      <c r="P870" s="77" t="str" cm="1">
        <f t="array" aca="1" ref="P870" ca="1">_xlfn.IFS((N870-TODAY())&gt;=547,"06 Expires over 18 months",(N870-TODAY())&gt;=365,"05 Expires in 18 months",(N870-TODAY())&gt;=183,"04 Expires in 12 months",(N870-TODAY())&gt;=92,"03 Expires in 6 months",(N870-TODAY())&gt;=31,"02 Expires in 3 months",(N870-TODAY())&gt;=0,"01 Expires in 30 days",(N870-TODAY())&gt;=-31,"01 Expired last 30 days",(N870-TODAY())&gt;=-92,"02 Expired last 3 months",(N870-TODAY())&gt;=-183,"03 Expired last 6 months",(N870-TODAY())&gt;=-365,"04 Expired last 12 months",(N870-TODAY())&gt;=-547,"05 Expired last 18 months",TRUE,"06 Expired over 18 months")</f>
        <v>06 Expired over 18 months</v>
      </c>
      <c r="Q870" s="65">
        <v>8000</v>
      </c>
      <c r="R870" s="84">
        <f t="shared" si="174"/>
        <v>8000</v>
      </c>
      <c r="S870" s="77" t="str" cm="1">
        <f t="array" ref="S870">_xlfn.IFS(R870&gt;5000000,"Gold",R870&gt;=500000,"Silver",R870&gt;30000,"Bronze",TRUE,"Transactional")</f>
        <v>Transactional</v>
      </c>
      <c r="T870" s="24" t="s">
        <v>54</v>
      </c>
      <c r="U870" s="101" t="s">
        <v>84</v>
      </c>
      <c r="V870" s="101" t="s">
        <v>214</v>
      </c>
      <c r="W870" s="77" t="str">
        <f t="shared" si="164"/>
        <v>No</v>
      </c>
      <c r="X870" s="77" t="str">
        <f>IFERROR(_xlfn.XLOOKUP(J870&amp;"||"&amp;K870,'Mapping Ref.'!$J$2:$J$538,'Mapping Ref.'!$K$2:$K$538),"")</f>
        <v>Childrens &amp; Adults</v>
      </c>
      <c r="Y870" s="77" t="str" cm="1">
        <f t="array" ref="Y870">_xlfn.IFS(R870&gt;2000000,"For Publication",R870&gt;100000,"PID",R870&gt;30000,"RFQ",TRUE,"Transactional")</f>
        <v>Transactional</v>
      </c>
      <c r="Z870" s="24" t="s">
        <v>86</v>
      </c>
      <c r="AA870" s="32">
        <v>8</v>
      </c>
      <c r="AB870" s="24">
        <v>0</v>
      </c>
      <c r="AC870" s="25">
        <v>44131</v>
      </c>
      <c r="AD870" s="24" t="s">
        <v>58</v>
      </c>
      <c r="AE870" s="24"/>
      <c r="AF870" s="24"/>
      <c r="AG870" s="24"/>
      <c r="AH870" s="24" t="s">
        <v>60</v>
      </c>
      <c r="AI870" s="24"/>
      <c r="AJ870" s="24" t="s">
        <v>60</v>
      </c>
      <c r="AK870" s="24"/>
      <c r="AL870" s="24"/>
      <c r="AM870" s="24"/>
      <c r="AN870" s="24"/>
      <c r="AO870" s="24"/>
      <c r="AP870" s="24" t="s">
        <v>60</v>
      </c>
      <c r="AQ870" s="24"/>
      <c r="AR870" s="24"/>
      <c r="AS870" s="89">
        <f t="shared" si="175"/>
        <v>6</v>
      </c>
      <c r="AT870" s="24" t="s">
        <v>3588</v>
      </c>
    </row>
    <row r="871" spans="1:46" x14ac:dyDescent="0.5">
      <c r="A871" s="24">
        <v>949</v>
      </c>
      <c r="B871" s="24"/>
      <c r="C871" s="24"/>
      <c r="D871" s="24" t="s">
        <v>3589</v>
      </c>
      <c r="E871" s="24" t="s">
        <v>2244</v>
      </c>
      <c r="F871" s="77" t="str">
        <f t="shared" si="163"/>
        <v>MISS ERIKA MALA</v>
      </c>
      <c r="G871" s="24" t="s">
        <v>3590</v>
      </c>
      <c r="H871" s="24" t="s">
        <v>1041</v>
      </c>
      <c r="I871" s="24" t="s">
        <v>1041</v>
      </c>
      <c r="J871" s="24" t="s">
        <v>190</v>
      </c>
      <c r="K871" s="24" t="s">
        <v>2234</v>
      </c>
      <c r="L871" s="25">
        <v>44134</v>
      </c>
      <c r="M871" s="25">
        <v>44499</v>
      </c>
      <c r="N871" s="81">
        <f t="shared" si="172"/>
        <v>44499</v>
      </c>
      <c r="O871" s="77" t="str">
        <f t="shared" ca="1" si="173"/>
        <v>Expired</v>
      </c>
      <c r="P871" s="77" t="str" cm="1">
        <f t="array" aca="1" ref="P871" ca="1">_xlfn.IFS((N871-TODAY())&gt;=547,"06 Expires over 18 months",(N871-TODAY())&gt;=365,"05 Expires in 18 months",(N871-TODAY())&gt;=183,"04 Expires in 12 months",(N871-TODAY())&gt;=92,"03 Expires in 6 months",(N871-TODAY())&gt;=31,"02 Expires in 3 months",(N871-TODAY())&gt;=0,"01 Expires in 30 days",(N871-TODAY())&gt;=-31,"01 Expired last 30 days",(N871-TODAY())&gt;=-92,"02 Expired last 3 months",(N871-TODAY())&gt;=-183,"03 Expired last 6 months",(N871-TODAY())&gt;=-365,"04 Expired last 12 months",(N871-TODAY())&gt;=-547,"05 Expired last 18 months",TRUE,"06 Expired over 18 months")</f>
        <v>06 Expired over 18 months</v>
      </c>
      <c r="Q871" s="65">
        <v>6000</v>
      </c>
      <c r="R871" s="84">
        <f t="shared" si="174"/>
        <v>6000</v>
      </c>
      <c r="S871" s="77" t="str" cm="1">
        <f t="array" ref="S871">_xlfn.IFS(R871&gt;5000000,"Gold",R871&gt;=500000,"Silver",R871&gt;30000,"Bronze",TRUE,"Transactional")</f>
        <v>Transactional</v>
      </c>
      <c r="T871" s="24" t="s">
        <v>54</v>
      </c>
      <c r="U871" s="101" t="s">
        <v>84</v>
      </c>
      <c r="V871" s="101" t="s">
        <v>204</v>
      </c>
      <c r="W871" s="77" t="str">
        <f t="shared" si="164"/>
        <v>No</v>
      </c>
      <c r="X871" s="77" t="str">
        <f>IFERROR(_xlfn.XLOOKUP(J871&amp;"||"&amp;K871,'Mapping Ref.'!$J$2:$J$538,'Mapping Ref.'!$K$2:$K$538),"")</f>
        <v>Childrens &amp; Adults</v>
      </c>
      <c r="Y871" s="77" t="str" cm="1">
        <f t="array" ref="Y871">_xlfn.IFS(R871&gt;2000000,"For Publication",R871&gt;100000,"PID",R871&gt;30000,"RFQ",TRUE,"Transactional")</f>
        <v>Transactional</v>
      </c>
      <c r="Z871" s="24" t="s">
        <v>86</v>
      </c>
      <c r="AA871" s="32">
        <v>12</v>
      </c>
      <c r="AB871" s="24">
        <v>0</v>
      </c>
      <c r="AC871" s="25">
        <v>44134</v>
      </c>
      <c r="AD871" s="24" t="s">
        <v>58</v>
      </c>
      <c r="AE871" s="24"/>
      <c r="AF871" s="24"/>
      <c r="AG871" s="24"/>
      <c r="AH871" s="24" t="s">
        <v>59</v>
      </c>
      <c r="AI871" s="24"/>
      <c r="AJ871" s="24" t="s">
        <v>60</v>
      </c>
      <c r="AK871" s="24"/>
      <c r="AL871" s="24"/>
      <c r="AM871" s="24"/>
      <c r="AN871" s="24"/>
      <c r="AO871" s="24">
        <v>0</v>
      </c>
      <c r="AP871" s="24" t="s">
        <v>60</v>
      </c>
      <c r="AQ871" s="24"/>
      <c r="AR871" s="24"/>
      <c r="AS871" s="89">
        <f t="shared" si="175"/>
        <v>12</v>
      </c>
      <c r="AT871" s="24" t="s">
        <v>3591</v>
      </c>
    </row>
    <row r="872" spans="1:46" x14ac:dyDescent="0.5">
      <c r="A872" s="24">
        <v>950</v>
      </c>
      <c r="B872" s="24"/>
      <c r="C872" s="24"/>
      <c r="D872" s="24" t="s">
        <v>3592</v>
      </c>
      <c r="E872" s="24" t="s">
        <v>3593</v>
      </c>
      <c r="F872" s="77" t="str">
        <f t="shared" si="163"/>
        <v>MR CYRIL PETER</v>
      </c>
      <c r="G872" s="24" t="s">
        <v>3594</v>
      </c>
      <c r="H872" s="24" t="s">
        <v>1041</v>
      </c>
      <c r="I872" s="24" t="s">
        <v>1041</v>
      </c>
      <c r="J872" s="24" t="s">
        <v>190</v>
      </c>
      <c r="K872" s="24" t="s">
        <v>2234</v>
      </c>
      <c r="L872" s="25">
        <v>44134</v>
      </c>
      <c r="M872" s="25">
        <v>44499</v>
      </c>
      <c r="N872" s="81">
        <f t="shared" si="172"/>
        <v>44499</v>
      </c>
      <c r="O872" s="77" t="str">
        <f t="shared" ca="1" si="173"/>
        <v>Expired</v>
      </c>
      <c r="P872" s="77" t="str" cm="1">
        <f t="array" aca="1" ref="P872" ca="1">_xlfn.IFS((N872-TODAY())&gt;=547,"06 Expires over 18 months",(N872-TODAY())&gt;=365,"05 Expires in 18 months",(N872-TODAY())&gt;=183,"04 Expires in 12 months",(N872-TODAY())&gt;=92,"03 Expires in 6 months",(N872-TODAY())&gt;=31,"02 Expires in 3 months",(N872-TODAY())&gt;=0,"01 Expires in 30 days",(N872-TODAY())&gt;=-31,"01 Expired last 30 days",(N872-TODAY())&gt;=-92,"02 Expired last 3 months",(N872-TODAY())&gt;=-183,"03 Expired last 6 months",(N872-TODAY())&gt;=-365,"04 Expired last 12 months",(N872-TODAY())&gt;=-547,"05 Expired last 18 months",TRUE,"06 Expired over 18 months")</f>
        <v>06 Expired over 18 months</v>
      </c>
      <c r="Q872" s="65">
        <v>200</v>
      </c>
      <c r="R872" s="84">
        <f t="shared" si="174"/>
        <v>200</v>
      </c>
      <c r="S872" s="77" t="str" cm="1">
        <f t="array" ref="S872">_xlfn.IFS(R872&gt;5000000,"Gold",R872&gt;=500000,"Silver",R872&gt;30000,"Bronze",TRUE,"Transactional")</f>
        <v>Transactional</v>
      </c>
      <c r="T872" s="24" t="s">
        <v>54</v>
      </c>
      <c r="U872" s="101" t="s">
        <v>116</v>
      </c>
      <c r="V872" s="101" t="s">
        <v>70</v>
      </c>
      <c r="W872" s="77" t="str">
        <f t="shared" si="164"/>
        <v>No</v>
      </c>
      <c r="X872" s="77" t="str">
        <f>IFERROR(_xlfn.XLOOKUP(J872&amp;"||"&amp;K872,'Mapping Ref.'!$J$2:$J$538,'Mapping Ref.'!$K$2:$K$538),"")</f>
        <v>Childrens &amp; Adults</v>
      </c>
      <c r="Y872" s="77" t="str" cm="1">
        <f t="array" ref="Y872">_xlfn.IFS(R872&gt;2000000,"For Publication",R872&gt;100000,"PID",R872&gt;30000,"RFQ",TRUE,"Transactional")</f>
        <v>Transactional</v>
      </c>
      <c r="Z872" s="24" t="s">
        <v>86</v>
      </c>
      <c r="AA872" s="32">
        <v>12</v>
      </c>
      <c r="AB872" s="24">
        <v>0</v>
      </c>
      <c r="AC872" s="25">
        <v>44134</v>
      </c>
      <c r="AD872" s="24" t="s">
        <v>58</v>
      </c>
      <c r="AE872" s="24"/>
      <c r="AF872" s="24"/>
      <c r="AG872" s="24"/>
      <c r="AH872" s="24" t="s">
        <v>59</v>
      </c>
      <c r="AI872" s="24"/>
      <c r="AJ872" s="24" t="s">
        <v>60</v>
      </c>
      <c r="AK872" s="24"/>
      <c r="AL872" s="24"/>
      <c r="AM872" s="24"/>
      <c r="AN872" s="24"/>
      <c r="AO872" s="24">
        <v>0</v>
      </c>
      <c r="AP872" s="24" t="s">
        <v>60</v>
      </c>
      <c r="AQ872" s="24"/>
      <c r="AR872" s="24"/>
      <c r="AS872" s="89">
        <f t="shared" si="175"/>
        <v>12</v>
      </c>
      <c r="AT872" s="24" t="s">
        <v>3595</v>
      </c>
    </row>
    <row r="873" spans="1:46" x14ac:dyDescent="0.5">
      <c r="A873" s="24">
        <v>951</v>
      </c>
      <c r="B873" s="24"/>
      <c r="C873" s="24"/>
      <c r="D873" s="24" t="s">
        <v>3596</v>
      </c>
      <c r="E873" s="24" t="s">
        <v>3597</v>
      </c>
      <c r="F873" s="77" t="str">
        <f t="shared" si="163"/>
        <v>H.S. JACKSON &amp; SON (FENCING) LTD</v>
      </c>
      <c r="G873" s="24" t="s">
        <v>3598</v>
      </c>
      <c r="H873" s="24" t="s">
        <v>963</v>
      </c>
      <c r="I873" s="24" t="s">
        <v>1128</v>
      </c>
      <c r="J873" s="24" t="s">
        <v>190</v>
      </c>
      <c r="K873" s="24" t="s">
        <v>3201</v>
      </c>
      <c r="L873" s="25">
        <v>44137</v>
      </c>
      <c r="M873" s="25">
        <v>44897</v>
      </c>
      <c r="N873" s="81">
        <f t="shared" si="172"/>
        <v>45262</v>
      </c>
      <c r="O873" s="77" t="str">
        <f t="shared" ca="1" si="173"/>
        <v>Expired</v>
      </c>
      <c r="P873" s="77" t="str" cm="1">
        <f t="array" aca="1" ref="P873" ca="1">_xlfn.IFS((N873-TODAY())&gt;=547,"06 Expires over 18 months",(N873-TODAY())&gt;=365,"05 Expires in 18 months",(N873-TODAY())&gt;=183,"04 Expires in 12 months",(N873-TODAY())&gt;=92,"03 Expires in 6 months",(N873-TODAY())&gt;=31,"02 Expires in 3 months",(N873-TODAY())&gt;=0,"01 Expires in 30 days",(N873-TODAY())&gt;=-31,"01 Expired last 30 days",(N873-TODAY())&gt;=-92,"02 Expired last 3 months",(N873-TODAY())&gt;=-183,"03 Expired last 6 months",(N873-TODAY())&gt;=-365,"04 Expired last 12 months",(N873-TODAY())&gt;=-547,"05 Expired last 18 months",TRUE,"06 Expired over 18 months")</f>
        <v>06 Expired over 18 months</v>
      </c>
      <c r="Q873" s="65">
        <v>25000</v>
      </c>
      <c r="R873" s="84">
        <f t="shared" si="174"/>
        <v>77083.333333333328</v>
      </c>
      <c r="S873" s="77" t="str" cm="1">
        <f t="array" ref="S873">_xlfn.IFS(R873&gt;5000000,"Gold",R873&gt;=500000,"Silver",R873&gt;30000,"Bronze",TRUE,"Transactional")</f>
        <v>Bronze</v>
      </c>
      <c r="T873" s="24" t="s">
        <v>54</v>
      </c>
      <c r="U873" s="101" t="s">
        <v>123</v>
      </c>
      <c r="V873" s="101" t="s">
        <v>290</v>
      </c>
      <c r="W873" s="77" t="str">
        <f t="shared" si="164"/>
        <v>Yes</v>
      </c>
      <c r="X873" s="77" t="str">
        <f>IFERROR(_xlfn.XLOOKUP(J873&amp;"||"&amp;K873,'Mapping Ref.'!$J$2:$J$538,'Mapping Ref.'!$K$2:$K$538),"")</f>
        <v>Childrens &amp; Adults</v>
      </c>
      <c r="Y873" s="77" t="str" cm="1">
        <f t="array" ref="Y873">_xlfn.IFS(R873&gt;2000000,"For Publication",R873&gt;100000,"PID",R873&gt;30000,"RFQ",TRUE,"Transactional")</f>
        <v>RFQ</v>
      </c>
      <c r="Z873" s="24" t="s">
        <v>101</v>
      </c>
      <c r="AA873" s="32">
        <v>12</v>
      </c>
      <c r="AB873" s="24">
        <v>12</v>
      </c>
      <c r="AC873" s="25">
        <v>44137</v>
      </c>
      <c r="AD873" s="24" t="s">
        <v>58</v>
      </c>
      <c r="AE873" s="24"/>
      <c r="AF873" s="24"/>
      <c r="AG873" s="24"/>
      <c r="AH873" s="24" t="s">
        <v>59</v>
      </c>
      <c r="AI873" s="24"/>
      <c r="AJ873" s="24" t="s">
        <v>60</v>
      </c>
      <c r="AK873" s="24"/>
      <c r="AL873" s="24"/>
      <c r="AM873" s="24"/>
      <c r="AN873" s="24"/>
      <c r="AO873" s="24">
        <v>0</v>
      </c>
      <c r="AP873" s="24" t="s">
        <v>60</v>
      </c>
      <c r="AQ873" s="24"/>
      <c r="AR873" s="24"/>
      <c r="AS873" s="89">
        <f t="shared" si="175"/>
        <v>37</v>
      </c>
      <c r="AT873" s="24" t="s">
        <v>3596</v>
      </c>
    </row>
    <row r="874" spans="1:46" x14ac:dyDescent="0.5">
      <c r="A874" s="24">
        <v>952</v>
      </c>
      <c r="B874" s="24"/>
      <c r="C874" s="24" t="s">
        <v>77</v>
      </c>
      <c r="D874" s="24" t="s">
        <v>3599</v>
      </c>
      <c r="E874" s="24" t="s">
        <v>3600</v>
      </c>
      <c r="F874" s="77" t="str">
        <f t="shared" si="163"/>
        <v>MR TIMOTHY JOHN KIRK AND T KIRK FORESTRY</v>
      </c>
      <c r="G874" s="24" t="s">
        <v>3601</v>
      </c>
      <c r="H874" s="24" t="s">
        <v>3282</v>
      </c>
      <c r="I874" s="24" t="s">
        <v>3341</v>
      </c>
      <c r="J874" s="24" t="s">
        <v>2962</v>
      </c>
      <c r="K874" s="24" t="s">
        <v>3283</v>
      </c>
      <c r="L874" s="25">
        <v>44137</v>
      </c>
      <c r="M874" s="25">
        <v>44866</v>
      </c>
      <c r="N874" s="81">
        <f t="shared" si="172"/>
        <v>44866</v>
      </c>
      <c r="O874" s="77" t="str">
        <f t="shared" ca="1" si="173"/>
        <v>Expired</v>
      </c>
      <c r="P874" s="77" t="str" cm="1">
        <f t="array" aca="1" ref="P874" ca="1">_xlfn.IFS((N874-TODAY())&gt;=547,"06 Expires over 18 months",(N874-TODAY())&gt;=365,"05 Expires in 18 months",(N874-TODAY())&gt;=183,"04 Expires in 12 months",(N874-TODAY())&gt;=92,"03 Expires in 6 months",(N874-TODAY())&gt;=31,"02 Expires in 3 months",(N874-TODAY())&gt;=0,"01 Expires in 30 days",(N874-TODAY())&gt;=-31,"01 Expired last 30 days",(N874-TODAY())&gt;=-92,"02 Expired last 3 months",(N874-TODAY())&gt;=-183,"03 Expired last 6 months",(N874-TODAY())&gt;=-365,"04 Expired last 12 months",(N874-TODAY())&gt;=-547,"05 Expired last 18 months",TRUE,"06 Expired over 18 months")</f>
        <v>06 Expired over 18 months</v>
      </c>
      <c r="Q874" s="65">
        <v>10000</v>
      </c>
      <c r="R874" s="84">
        <f t="shared" si="174"/>
        <v>19166.666666666668</v>
      </c>
      <c r="S874" s="77" t="str" cm="1">
        <f t="array" ref="S874">_xlfn.IFS(R874&gt;5000000,"Gold",R874&gt;=500000,"Silver",R874&gt;30000,"Bronze",TRUE,"Transactional")</f>
        <v>Transactional</v>
      </c>
      <c r="T874" s="24" t="s">
        <v>54</v>
      </c>
      <c r="U874" s="101" t="s">
        <v>237</v>
      </c>
      <c r="V874" s="101" t="s">
        <v>566</v>
      </c>
      <c r="W874" s="77" t="str">
        <f t="shared" si="164"/>
        <v>No</v>
      </c>
      <c r="X874" s="77" t="str">
        <f>IFERROR(_xlfn.XLOOKUP(J874&amp;"||"&amp;K874,'Mapping Ref.'!$J$2:$J$538,'Mapping Ref.'!$K$2:$K$538),"")</f>
        <v>Construction &amp; Estates</v>
      </c>
      <c r="Y874" s="77" t="str" cm="1">
        <f t="array" ref="Y874">_xlfn.IFS(R874&gt;2000000,"For Publication",R874&gt;100000,"PID",R874&gt;30000,"RFQ",TRUE,"Transactional")</f>
        <v>Transactional</v>
      </c>
      <c r="Z874" s="24" t="s">
        <v>86</v>
      </c>
      <c r="AA874" s="32">
        <v>24</v>
      </c>
      <c r="AB874" s="24">
        <v>0</v>
      </c>
      <c r="AC874" s="25">
        <v>44137</v>
      </c>
      <c r="AD874" s="24" t="s">
        <v>58</v>
      </c>
      <c r="AE874" s="24"/>
      <c r="AF874" s="24"/>
      <c r="AG874" s="24"/>
      <c r="AH874" s="24" t="s">
        <v>59</v>
      </c>
      <c r="AI874" s="24"/>
      <c r="AJ874" s="24" t="s">
        <v>60</v>
      </c>
      <c r="AK874" s="24"/>
      <c r="AL874" s="24"/>
      <c r="AM874" s="24"/>
      <c r="AN874" s="24"/>
      <c r="AO874" s="24">
        <v>0</v>
      </c>
      <c r="AP874" s="24" t="s">
        <v>60</v>
      </c>
      <c r="AQ874" s="24"/>
      <c r="AR874" s="24"/>
      <c r="AS874" s="89">
        <f t="shared" si="175"/>
        <v>23</v>
      </c>
      <c r="AT874" s="24" t="s">
        <v>3602</v>
      </c>
    </row>
    <row r="875" spans="1:46" x14ac:dyDescent="0.5">
      <c r="A875" s="24">
        <v>953</v>
      </c>
      <c r="B875" s="24"/>
      <c r="C875" s="24" t="s">
        <v>77</v>
      </c>
      <c r="D875" s="24" t="s">
        <v>3603</v>
      </c>
      <c r="E875" s="24" t="s">
        <v>3604</v>
      </c>
      <c r="F875" s="77" t="str">
        <f t="shared" si="163"/>
        <v>PRISTINE CONDITION INTERNATIONAL LTD</v>
      </c>
      <c r="G875" s="24" t="s">
        <v>3605</v>
      </c>
      <c r="H875" s="24" t="s">
        <v>3282</v>
      </c>
      <c r="I875" s="24" t="s">
        <v>3341</v>
      </c>
      <c r="J875" s="24" t="s">
        <v>2962</v>
      </c>
      <c r="K875" s="24" t="s">
        <v>3283</v>
      </c>
      <c r="L875" s="25">
        <v>44137</v>
      </c>
      <c r="M875" s="25">
        <v>44866</v>
      </c>
      <c r="N875" s="81">
        <f t="shared" si="172"/>
        <v>44866</v>
      </c>
      <c r="O875" s="77" t="str">
        <f t="shared" ca="1" si="173"/>
        <v>Expired</v>
      </c>
      <c r="P875" s="77" t="str" cm="1">
        <f t="array" aca="1" ref="P875" ca="1">_xlfn.IFS((N875-TODAY())&gt;=547,"06 Expires over 18 months",(N875-TODAY())&gt;=365,"05 Expires in 18 months",(N875-TODAY())&gt;=183,"04 Expires in 12 months",(N875-TODAY())&gt;=92,"03 Expires in 6 months",(N875-TODAY())&gt;=31,"02 Expires in 3 months",(N875-TODAY())&gt;=0,"01 Expires in 30 days",(N875-TODAY())&gt;=-31,"01 Expired last 30 days",(N875-TODAY())&gt;=-92,"02 Expired last 3 months",(N875-TODAY())&gt;=-183,"03 Expired last 6 months",(N875-TODAY())&gt;=-365,"04 Expired last 12 months",(N875-TODAY())&gt;=-547,"05 Expired last 18 months",TRUE,"06 Expired over 18 months")</f>
        <v>06 Expired over 18 months</v>
      </c>
      <c r="Q875" s="65">
        <v>20000</v>
      </c>
      <c r="R875" s="84">
        <f t="shared" si="174"/>
        <v>38333.333333333336</v>
      </c>
      <c r="S875" s="77" t="str" cm="1">
        <f t="array" ref="S875">_xlfn.IFS(R875&gt;5000000,"Gold",R875&gt;=500000,"Silver",R875&gt;30000,"Bronze",TRUE,"Transactional")</f>
        <v>Bronze</v>
      </c>
      <c r="T875" s="24" t="s">
        <v>54</v>
      </c>
      <c r="U875" s="101" t="s">
        <v>69</v>
      </c>
      <c r="V875" s="101" t="s">
        <v>581</v>
      </c>
      <c r="W875" s="77" t="str">
        <f t="shared" si="164"/>
        <v>No</v>
      </c>
      <c r="X875" s="77" t="str">
        <f>IFERROR(_xlfn.XLOOKUP(J875&amp;"||"&amp;K875,'Mapping Ref.'!$J$2:$J$538,'Mapping Ref.'!$K$2:$K$538),"")</f>
        <v>Construction &amp; Estates</v>
      </c>
      <c r="Y875" s="77" t="str" cm="1">
        <f t="array" ref="Y875">_xlfn.IFS(R875&gt;2000000,"For Publication",R875&gt;100000,"PID",R875&gt;30000,"RFQ",TRUE,"Transactional")</f>
        <v>RFQ</v>
      </c>
      <c r="Z875" s="24" t="s">
        <v>86</v>
      </c>
      <c r="AA875" s="32">
        <v>24</v>
      </c>
      <c r="AB875" s="24">
        <v>0</v>
      </c>
      <c r="AC875" s="25">
        <v>44137</v>
      </c>
      <c r="AD875" s="24" t="s">
        <v>58</v>
      </c>
      <c r="AE875" s="24"/>
      <c r="AF875" s="24"/>
      <c r="AG875" s="24"/>
      <c r="AH875" s="24" t="s">
        <v>59</v>
      </c>
      <c r="AI875" s="24"/>
      <c r="AJ875" s="24" t="s">
        <v>60</v>
      </c>
      <c r="AK875" s="24"/>
      <c r="AL875" s="24"/>
      <c r="AM875" s="24"/>
      <c r="AN875" s="24"/>
      <c r="AO875" s="24">
        <v>0</v>
      </c>
      <c r="AP875" s="24" t="s">
        <v>60</v>
      </c>
      <c r="AQ875" s="24"/>
      <c r="AR875" s="24"/>
      <c r="AS875" s="89">
        <f t="shared" si="175"/>
        <v>23</v>
      </c>
      <c r="AT875" s="24" t="s">
        <v>3603</v>
      </c>
    </row>
    <row r="876" spans="1:46" x14ac:dyDescent="0.5">
      <c r="A876" s="24">
        <v>955</v>
      </c>
      <c r="B876" s="24"/>
      <c r="C876" s="24"/>
      <c r="D876" s="24" t="s">
        <v>3606</v>
      </c>
      <c r="E876" s="24" t="s">
        <v>3607</v>
      </c>
      <c r="F876" s="77" t="str">
        <f t="shared" si="163"/>
        <v>ZOOM VIDEO COMMUNICATIONS, INC.</v>
      </c>
      <c r="G876" s="24" t="s">
        <v>3608</v>
      </c>
      <c r="H876" s="24" t="s">
        <v>1166</v>
      </c>
      <c r="I876" s="24" t="s">
        <v>1166</v>
      </c>
      <c r="J876" s="24" t="s">
        <v>107</v>
      </c>
      <c r="K876" s="24" t="s">
        <v>2231</v>
      </c>
      <c r="L876" s="25">
        <v>44140</v>
      </c>
      <c r="M876" s="25">
        <v>44773</v>
      </c>
      <c r="N876" s="81">
        <f t="shared" si="172"/>
        <v>45138</v>
      </c>
      <c r="O876" s="77" t="str">
        <f t="shared" ca="1" si="173"/>
        <v>Expired</v>
      </c>
      <c r="P876" s="77" t="str" cm="1">
        <f t="array" aca="1" ref="P876" ca="1">_xlfn.IFS((N876-TODAY())&gt;=547,"06 Expires over 18 months",(N876-TODAY())&gt;=365,"05 Expires in 18 months",(N876-TODAY())&gt;=183,"04 Expires in 12 months",(N876-TODAY())&gt;=92,"03 Expires in 6 months",(N876-TODAY())&gt;=31,"02 Expires in 3 months",(N876-TODAY())&gt;=0,"01 Expires in 30 days",(N876-TODAY())&gt;=-31,"01 Expired last 30 days",(N876-TODAY())&gt;=-92,"02 Expired last 3 months",(N876-TODAY())&gt;=-183,"03 Expired last 6 months",(N876-TODAY())&gt;=-365,"04 Expired last 12 months",(N876-TODAY())&gt;=-547,"05 Expired last 18 months",TRUE,"06 Expired over 18 months")</f>
        <v>06 Expired over 18 months</v>
      </c>
      <c r="Q876" s="65">
        <v>2378.25</v>
      </c>
      <c r="R876" s="84">
        <f t="shared" si="174"/>
        <v>6342</v>
      </c>
      <c r="S876" s="77" t="str" cm="1">
        <f t="array" ref="S876">_xlfn.IFS(R876&gt;5000000,"Gold",R876&gt;=500000,"Silver",R876&gt;30000,"Bronze",TRUE,"Transactional")</f>
        <v>Transactional</v>
      </c>
      <c r="T876" s="24" t="s">
        <v>54</v>
      </c>
      <c r="U876" s="101" t="s">
        <v>84</v>
      </c>
      <c r="V876" s="101" t="s">
        <v>1742</v>
      </c>
      <c r="W876" s="77" t="str">
        <f t="shared" si="164"/>
        <v>Yes</v>
      </c>
      <c r="X876" s="77" t="str">
        <f>IFERROR(_xlfn.XLOOKUP(J876&amp;"||"&amp;K876,'Mapping Ref.'!$J$2:$J$538,'Mapping Ref.'!$K$2:$K$538),"")</f>
        <v>Construction &amp; Estates</v>
      </c>
      <c r="Y876" s="77" t="str" cm="1">
        <f t="array" ref="Y876">_xlfn.IFS(R876&gt;2000000,"For Publication",R876&gt;100000,"PID",R876&gt;30000,"RFQ",TRUE,"Transactional")</f>
        <v>Transactional</v>
      </c>
      <c r="Z876" s="24" t="s">
        <v>303</v>
      </c>
      <c r="AA876" s="32">
        <v>12</v>
      </c>
      <c r="AB876" s="24">
        <v>12</v>
      </c>
      <c r="AC876" s="25">
        <v>44139</v>
      </c>
      <c r="AD876" s="24" t="s">
        <v>58</v>
      </c>
      <c r="AE876" s="24"/>
      <c r="AF876" s="24"/>
      <c r="AG876" s="24"/>
      <c r="AH876" s="24" t="s">
        <v>60</v>
      </c>
      <c r="AI876" s="24"/>
      <c r="AJ876" s="24" t="s">
        <v>60</v>
      </c>
      <c r="AK876" s="24"/>
      <c r="AL876" s="24"/>
      <c r="AM876" s="24"/>
      <c r="AN876" s="24"/>
      <c r="AO876" s="24"/>
      <c r="AP876" s="24" t="s">
        <v>59</v>
      </c>
      <c r="AQ876" s="24"/>
      <c r="AR876" s="24"/>
      <c r="AS876" s="89">
        <f t="shared" si="175"/>
        <v>32</v>
      </c>
      <c r="AT876" s="24" t="s">
        <v>3609</v>
      </c>
    </row>
    <row r="877" spans="1:46" x14ac:dyDescent="0.5">
      <c r="A877" s="24">
        <v>956</v>
      </c>
      <c r="B877" s="24"/>
      <c r="C877" s="24"/>
      <c r="D877" s="24" t="s">
        <v>3610</v>
      </c>
      <c r="E877" s="24" t="s">
        <v>3611</v>
      </c>
      <c r="F877" s="77" t="str">
        <f t="shared" si="163"/>
        <v>PROMOGROUP LTD</v>
      </c>
      <c r="G877" s="24" t="s">
        <v>3612</v>
      </c>
      <c r="H877" s="24" t="s">
        <v>1189</v>
      </c>
      <c r="I877" s="24" t="s">
        <v>1189</v>
      </c>
      <c r="J877" s="24" t="s">
        <v>52</v>
      </c>
      <c r="K877" s="24" t="s">
        <v>3613</v>
      </c>
      <c r="L877" s="25">
        <v>44140</v>
      </c>
      <c r="M877" s="25">
        <v>44505</v>
      </c>
      <c r="N877" s="81">
        <f t="shared" si="172"/>
        <v>44686</v>
      </c>
      <c r="O877" s="77" t="str">
        <f t="shared" ca="1" si="173"/>
        <v>Expired</v>
      </c>
      <c r="P877" s="77" t="str" cm="1">
        <f t="array" aca="1" ref="P877" ca="1">_xlfn.IFS((N877-TODAY())&gt;=547,"06 Expires over 18 months",(N877-TODAY())&gt;=365,"05 Expires in 18 months",(N877-TODAY())&gt;=183,"04 Expires in 12 months",(N877-TODAY())&gt;=92,"03 Expires in 6 months",(N877-TODAY())&gt;=31,"02 Expires in 3 months",(N877-TODAY())&gt;=0,"01 Expires in 30 days",(N877-TODAY())&gt;=-31,"01 Expired last 30 days",(N877-TODAY())&gt;=-92,"02 Expired last 3 months",(N877-TODAY())&gt;=-183,"03 Expired last 6 months",(N877-TODAY())&gt;=-365,"04 Expired last 12 months",(N877-TODAY())&gt;=-547,"05 Expired last 18 months",TRUE,"06 Expired over 18 months")</f>
        <v>06 Expired over 18 months</v>
      </c>
      <c r="Q877" s="65">
        <v>10000</v>
      </c>
      <c r="R877" s="84">
        <f t="shared" si="174"/>
        <v>15000</v>
      </c>
      <c r="S877" s="77" t="str" cm="1">
        <f t="array" ref="S877">_xlfn.IFS(R877&gt;5000000,"Gold",R877&gt;=500000,"Silver",R877&gt;30000,"Bronze",TRUE,"Transactional")</f>
        <v>Transactional</v>
      </c>
      <c r="T877" s="24" t="s">
        <v>54</v>
      </c>
      <c r="U877" s="101" t="s">
        <v>109</v>
      </c>
      <c r="V877" s="101" t="s">
        <v>148</v>
      </c>
      <c r="W877" s="77" t="str">
        <f t="shared" si="164"/>
        <v>Yes</v>
      </c>
      <c r="X877" s="77" t="str">
        <f>IFERROR(_xlfn.XLOOKUP(J877&amp;"||"&amp;K877,'Mapping Ref.'!$J$2:$J$538,'Mapping Ref.'!$K$2:$K$538),"")</f>
        <v>Corporate</v>
      </c>
      <c r="Y877" s="77" t="str" cm="1">
        <f t="array" ref="Y877">_xlfn.IFS(R877&gt;2000000,"For Publication",R877&gt;100000,"PID",R877&gt;30000,"RFQ",TRUE,"Transactional")</f>
        <v>Transactional</v>
      </c>
      <c r="Z877" s="24" t="s">
        <v>101</v>
      </c>
      <c r="AA877" s="32">
        <v>12</v>
      </c>
      <c r="AB877" s="24">
        <v>6</v>
      </c>
      <c r="AC877" s="25">
        <v>44140</v>
      </c>
      <c r="AD877" s="24" t="s">
        <v>58</v>
      </c>
      <c r="AE877" s="24"/>
      <c r="AF877" s="24"/>
      <c r="AG877" s="24"/>
      <c r="AH877" s="24" t="s">
        <v>60</v>
      </c>
      <c r="AI877" s="24"/>
      <c r="AJ877" s="24" t="s">
        <v>60</v>
      </c>
      <c r="AK877" s="24"/>
      <c r="AL877" s="24"/>
      <c r="AM877" s="24"/>
      <c r="AN877" s="24"/>
      <c r="AO877" s="24"/>
      <c r="AP877" s="24" t="s">
        <v>59</v>
      </c>
      <c r="AQ877" s="24"/>
      <c r="AR877" s="24"/>
      <c r="AS877" s="89">
        <f t="shared" si="175"/>
        <v>18</v>
      </c>
      <c r="AT877" s="24" t="s">
        <v>3614</v>
      </c>
    </row>
    <row r="878" spans="1:46" x14ac:dyDescent="0.5">
      <c r="A878" s="24">
        <v>957</v>
      </c>
      <c r="B878" s="24" t="s">
        <v>506</v>
      </c>
      <c r="C878" s="24"/>
      <c r="D878" s="24" t="s">
        <v>3615</v>
      </c>
      <c r="E878" s="24" t="s">
        <v>3616</v>
      </c>
      <c r="F878" s="77" t="str">
        <f t="shared" si="163"/>
        <v>HEMISPHERE WEST EUROPE LTD</v>
      </c>
      <c r="G878" s="24" t="s">
        <v>3617</v>
      </c>
      <c r="H878" s="24" t="s">
        <v>1879</v>
      </c>
      <c r="I878" s="24" t="s">
        <v>1879</v>
      </c>
      <c r="J878" s="24" t="s">
        <v>107</v>
      </c>
      <c r="K878" s="24" t="s">
        <v>1880</v>
      </c>
      <c r="L878" s="25">
        <v>44143</v>
      </c>
      <c r="M878" s="25">
        <v>45626</v>
      </c>
      <c r="N878" s="81">
        <f t="shared" si="172"/>
        <v>46356</v>
      </c>
      <c r="O878" s="77" t="str">
        <f t="shared" ca="1" si="173"/>
        <v>Live</v>
      </c>
      <c r="P878" s="77" t="str" cm="1">
        <f t="array" aca="1" ref="P878" ca="1">_xlfn.IFS((N878-TODAY())&gt;=547,"06 Expires over 18 months",(N878-TODAY())&gt;=365,"05 Expires in 18 months",(N878-TODAY())&gt;=183,"04 Expires in 12 months",(N878-TODAY())&gt;=92,"03 Expires in 6 months",(N878-TODAY())&gt;=31,"02 Expires in 3 months",(N878-TODAY())&gt;=0,"01 Expires in 30 days",(N878-TODAY())&gt;=-31,"01 Expired last 30 days",(N878-TODAY())&gt;=-92,"02 Expired last 3 months",(N878-TODAY())&gt;=-183,"03 Expired last 6 months",(N878-TODAY())&gt;=-365,"04 Expired last 12 months",(N878-TODAY())&gt;=-547,"05 Expired last 18 months",TRUE,"06 Expired over 18 months")</f>
        <v>03 Expires in 6 months</v>
      </c>
      <c r="Q878" s="65">
        <v>5000</v>
      </c>
      <c r="R878" s="84">
        <f t="shared" si="174"/>
        <v>30000</v>
      </c>
      <c r="S878" s="77" t="str" cm="1">
        <f t="array" ref="S878">_xlfn.IFS(R878&gt;5000000,"Gold",R878&gt;=500000,"Silver",R878&gt;30000,"Bronze",TRUE,"Transactional")</f>
        <v>Transactional</v>
      </c>
      <c r="T878" s="24" t="s">
        <v>54</v>
      </c>
      <c r="U878" s="101" t="s">
        <v>455</v>
      </c>
      <c r="V878" s="101" t="s">
        <v>822</v>
      </c>
      <c r="W878" s="77" t="str">
        <f t="shared" si="164"/>
        <v>Yes</v>
      </c>
      <c r="X878" s="77" t="str">
        <f>IFERROR(_xlfn.XLOOKUP(J878&amp;"||"&amp;K878,'Mapping Ref.'!$J$2:$J$538,'Mapping Ref.'!$K$2:$K$538),"")</f>
        <v>Construction &amp; Estates</v>
      </c>
      <c r="Y878" s="77" t="str" cm="1">
        <f t="array" ref="Y878">_xlfn.IFS(R878&gt;2000000,"For Publication",R878&gt;100000,"PID",R878&gt;30000,"RFQ",TRUE,"Transactional")</f>
        <v>Transactional</v>
      </c>
      <c r="Z878" s="24" t="s">
        <v>101</v>
      </c>
      <c r="AA878" s="32">
        <v>36</v>
      </c>
      <c r="AB878" s="24">
        <v>24</v>
      </c>
      <c r="AC878" s="25">
        <v>44141</v>
      </c>
      <c r="AD878" s="24" t="s">
        <v>102</v>
      </c>
      <c r="AE878" s="24">
        <v>0</v>
      </c>
      <c r="AF878" s="24"/>
      <c r="AG878" s="24"/>
      <c r="AH878" s="24" t="s">
        <v>60</v>
      </c>
      <c r="AI878" s="24"/>
      <c r="AJ878" s="24" t="s">
        <v>60</v>
      </c>
      <c r="AK878" s="24"/>
      <c r="AL878" s="24"/>
      <c r="AM878" s="24"/>
      <c r="AN878" s="24"/>
      <c r="AO878" s="24">
        <v>0</v>
      </c>
      <c r="AP878" s="24" t="s">
        <v>60</v>
      </c>
      <c r="AQ878" s="24"/>
      <c r="AR878" s="24"/>
      <c r="AS878" s="89">
        <f t="shared" si="175"/>
        <v>72</v>
      </c>
      <c r="AT878" s="24" t="s">
        <v>3618</v>
      </c>
    </row>
    <row r="879" spans="1:46" x14ac:dyDescent="0.5">
      <c r="A879" s="24">
        <v>958</v>
      </c>
      <c r="B879" s="24"/>
      <c r="C879" s="24" t="s">
        <v>77</v>
      </c>
      <c r="D879" s="24" t="s">
        <v>3619</v>
      </c>
      <c r="E879" s="24" t="s">
        <v>3620</v>
      </c>
      <c r="F879" s="77" t="str">
        <f t="shared" si="163"/>
        <v>WEST LONDON NHS TRUST</v>
      </c>
      <c r="G879" s="24" t="s">
        <v>3621</v>
      </c>
      <c r="H879" s="24" t="s">
        <v>466</v>
      </c>
      <c r="I879" s="24" t="s">
        <v>466</v>
      </c>
      <c r="J879" s="24" t="s">
        <v>190</v>
      </c>
      <c r="K879" s="24" t="s">
        <v>3402</v>
      </c>
      <c r="L879" s="25">
        <v>44652</v>
      </c>
      <c r="M879" s="25">
        <v>45747</v>
      </c>
      <c r="N879" s="81">
        <f t="shared" si="172"/>
        <v>46477</v>
      </c>
      <c r="O879" s="77" t="str">
        <f t="shared" ca="1" si="173"/>
        <v>Live</v>
      </c>
      <c r="P879" s="77" t="str" cm="1">
        <f t="array" aca="1" ref="P879" ca="1">_xlfn.IFS((N879-TODAY())&gt;=547,"06 Expires over 18 months",(N879-TODAY())&gt;=365,"05 Expires in 18 months",(N879-TODAY())&gt;=183,"04 Expires in 12 months",(N879-TODAY())&gt;=92,"03 Expires in 6 months",(N879-TODAY())&gt;=31,"02 Expires in 3 months",(N879-TODAY())&gt;=0,"01 Expires in 30 days",(N879-TODAY())&gt;=-31,"01 Expired last 30 days",(N879-TODAY())&gt;=-92,"02 Expired last 3 months",(N879-TODAY())&gt;=-183,"03 Expired last 6 months",(N879-TODAY())&gt;=-365,"04 Expired last 12 months",(N879-TODAY())&gt;=-547,"05 Expired last 18 months",TRUE,"06 Expired over 18 months")</f>
        <v>04 Expires in 12 months</v>
      </c>
      <c r="Q879" s="65">
        <v>885000</v>
      </c>
      <c r="R879" s="98">
        <f t="shared" si="174"/>
        <v>4351250</v>
      </c>
      <c r="S879" s="77" t="str" cm="1">
        <f t="array" ref="S879">_xlfn.IFS(R879&gt;5000000,"Gold",R879&gt;=500000,"Silver",R879&gt;30000,"Bronze",TRUE,"Transactional")</f>
        <v>Silver</v>
      </c>
      <c r="T879" s="24" t="s">
        <v>122</v>
      </c>
      <c r="U879" s="101" t="s">
        <v>116</v>
      </c>
      <c r="V879" s="101" t="s">
        <v>70</v>
      </c>
      <c r="W879" s="77" t="str">
        <f t="shared" si="164"/>
        <v>Yes</v>
      </c>
      <c r="X879" s="77" t="str">
        <f>IFERROR(_xlfn.XLOOKUP(J879&amp;"||"&amp;K879,'Mapping Ref.'!$J$2:$J$538,'Mapping Ref.'!$K$2:$K$538),"")</f>
        <v>Childrens &amp; Adults</v>
      </c>
      <c r="Y879" s="77" t="str" cm="1">
        <f t="array" ref="Y879">_xlfn.IFS(R879&gt;2000000,"For Publication",R879&gt;100000,"PID",R879&gt;30000,"RFQ",TRUE,"Transactional")</f>
        <v>For Publication</v>
      </c>
      <c r="Z879" s="24" t="s">
        <v>76</v>
      </c>
      <c r="AA879" s="32">
        <v>36</v>
      </c>
      <c r="AB879" s="24">
        <v>24</v>
      </c>
      <c r="AC879" s="25">
        <v>45602</v>
      </c>
      <c r="AD879" s="24" t="s">
        <v>58</v>
      </c>
      <c r="AE879" s="24"/>
      <c r="AF879" s="24" t="s">
        <v>59</v>
      </c>
      <c r="AG879" s="24"/>
      <c r="AH879" s="24" t="s">
        <v>59</v>
      </c>
      <c r="AI879" s="24"/>
      <c r="AJ879" s="24" t="s">
        <v>60</v>
      </c>
      <c r="AK879" s="24" t="s">
        <v>3622</v>
      </c>
      <c r="AL879" s="24"/>
      <c r="AM879" s="24"/>
      <c r="AN879" s="24"/>
      <c r="AO879" s="24"/>
      <c r="AP879" s="24" t="s">
        <v>60</v>
      </c>
      <c r="AQ879" s="24"/>
      <c r="AR879" s="24"/>
      <c r="AS879" s="89">
        <f t="shared" si="175"/>
        <v>59</v>
      </c>
      <c r="AT879" s="24" t="s">
        <v>905</v>
      </c>
    </row>
    <row r="880" spans="1:46" x14ac:dyDescent="0.5">
      <c r="A880" s="24">
        <v>959</v>
      </c>
      <c r="B880" s="24"/>
      <c r="C880" s="24"/>
      <c r="D880" s="24" t="s">
        <v>3623</v>
      </c>
      <c r="E880" s="24" t="s">
        <v>3624</v>
      </c>
      <c r="F880" s="77" t="str">
        <f t="shared" si="163"/>
        <v>DR TONYA BLOWERS - T/A WORDPLAY</v>
      </c>
      <c r="G880" s="24" t="s">
        <v>3625</v>
      </c>
      <c r="H880" s="24" t="s">
        <v>1879</v>
      </c>
      <c r="I880" s="24" t="s">
        <v>1879</v>
      </c>
      <c r="J880" s="24" t="s">
        <v>107</v>
      </c>
      <c r="K880" s="24" t="s">
        <v>1880</v>
      </c>
      <c r="L880" s="25">
        <v>44143</v>
      </c>
      <c r="M880" s="25">
        <v>45236</v>
      </c>
      <c r="N880" s="81">
        <f t="shared" si="172"/>
        <v>45967</v>
      </c>
      <c r="O880" s="77" t="str">
        <f t="shared" ca="1" si="173"/>
        <v>Expired</v>
      </c>
      <c r="P880" s="77" t="str" cm="1">
        <f t="array" aca="1" ref="P880" ca="1">_xlfn.IFS((N880-TODAY())&gt;=547,"06 Expires over 18 months",(N880-TODAY())&gt;=365,"05 Expires in 18 months",(N880-TODAY())&gt;=183,"04 Expires in 12 months",(N880-TODAY())&gt;=92,"03 Expires in 6 months",(N880-TODAY())&gt;=31,"02 Expires in 3 months",(N880-TODAY())&gt;=0,"01 Expires in 30 days",(N880-TODAY())&gt;=-31,"01 Expired last 30 days",(N880-TODAY())&gt;=-92,"02 Expired last 3 months",(N880-TODAY())&gt;=-183,"03 Expired last 6 months",(N880-TODAY())&gt;=-365,"04 Expired last 12 months",(N880-TODAY())&gt;=-547,"05 Expired last 18 months",TRUE,"06 Expired over 18 months")</f>
        <v>04 Expired last 12 months</v>
      </c>
      <c r="Q880" s="65">
        <v>6500</v>
      </c>
      <c r="R880" s="84">
        <f t="shared" si="174"/>
        <v>31958.333333333332</v>
      </c>
      <c r="S880" s="77" t="str" cm="1">
        <f t="array" ref="S880">_xlfn.IFS(R880&gt;5000000,"Gold",R880&gt;=500000,"Silver",R880&gt;30000,"Bronze",TRUE,"Transactional")</f>
        <v>Bronze</v>
      </c>
      <c r="T880" s="24" t="s">
        <v>54</v>
      </c>
      <c r="U880" s="101" t="s">
        <v>116</v>
      </c>
      <c r="V880" s="101" t="s">
        <v>70</v>
      </c>
      <c r="W880" s="77" t="str">
        <f t="shared" si="164"/>
        <v>Yes</v>
      </c>
      <c r="X880" s="77" t="str">
        <f>IFERROR(_xlfn.XLOOKUP(J880&amp;"||"&amp;K880,'Mapping Ref.'!$J$2:$J$538,'Mapping Ref.'!$K$2:$K$538),"")</f>
        <v>Construction &amp; Estates</v>
      </c>
      <c r="Y880" s="77" t="str" cm="1">
        <f t="array" ref="Y880">_xlfn.IFS(R880&gt;2000000,"For Publication",R880&gt;100000,"PID",R880&gt;30000,"RFQ",TRUE,"Transactional")</f>
        <v>RFQ</v>
      </c>
      <c r="Z880" s="24" t="s">
        <v>101</v>
      </c>
      <c r="AA880" s="32">
        <v>36</v>
      </c>
      <c r="AB880" s="24">
        <v>24</v>
      </c>
      <c r="AC880" s="25">
        <v>44141</v>
      </c>
      <c r="AD880" s="24" t="s">
        <v>326</v>
      </c>
      <c r="AE880" s="24">
        <v>0</v>
      </c>
      <c r="AF880" s="24"/>
      <c r="AG880" s="24"/>
      <c r="AH880" s="24" t="s">
        <v>60</v>
      </c>
      <c r="AI880" s="24"/>
      <c r="AJ880" s="24" t="s">
        <v>60</v>
      </c>
      <c r="AK880" s="24"/>
      <c r="AL880" s="24"/>
      <c r="AM880" s="24"/>
      <c r="AN880" s="24"/>
      <c r="AO880" s="24">
        <v>0</v>
      </c>
      <c r="AP880" s="24" t="s">
        <v>60</v>
      </c>
      <c r="AQ880" s="24"/>
      <c r="AR880" s="24"/>
      <c r="AS880" s="89">
        <f t="shared" si="175"/>
        <v>59</v>
      </c>
      <c r="AT880" s="24" t="s">
        <v>3626</v>
      </c>
    </row>
    <row r="881" spans="1:46" x14ac:dyDescent="0.5">
      <c r="A881" s="24">
        <v>960</v>
      </c>
      <c r="B881" s="24" t="s">
        <v>506</v>
      </c>
      <c r="C881" s="24"/>
      <c r="D881" s="24" t="s">
        <v>3627</v>
      </c>
      <c r="E881" s="24" t="s">
        <v>3628</v>
      </c>
      <c r="F881" s="77" t="str">
        <f t="shared" si="163"/>
        <v>ACTION FOR CHILDREN</v>
      </c>
      <c r="G881" s="24" t="s">
        <v>3629</v>
      </c>
      <c r="H881" s="24" t="s">
        <v>466</v>
      </c>
      <c r="I881" s="24" t="s">
        <v>634</v>
      </c>
      <c r="J881" s="24" t="s">
        <v>190</v>
      </c>
      <c r="K881" s="24" t="s">
        <v>755</v>
      </c>
      <c r="L881" s="25">
        <v>44046</v>
      </c>
      <c r="M881" s="25">
        <v>47695</v>
      </c>
      <c r="N881" s="81">
        <f t="shared" si="172"/>
        <v>47756</v>
      </c>
      <c r="O881" s="77" t="str">
        <f t="shared" ca="1" si="173"/>
        <v>Live</v>
      </c>
      <c r="P881" s="77" t="str" cm="1">
        <f t="array" aca="1" ref="P881" ca="1">_xlfn.IFS((N881-TODAY())&gt;=547,"06 Expires over 18 months",(N881-TODAY())&gt;=365,"05 Expires in 18 months",(N881-TODAY())&gt;=183,"04 Expires in 12 months",(N881-TODAY())&gt;=92,"03 Expires in 6 months",(N881-TODAY())&gt;=31,"02 Expires in 3 months",(N881-TODAY())&gt;=0,"01 Expires in 30 days",(N881-TODAY())&gt;=-31,"01 Expired last 30 days",(N881-TODAY())&gt;=-92,"02 Expired last 3 months",(N881-TODAY())&gt;=-183,"03 Expired last 6 months",(N881-TODAY())&gt;=-365,"04 Expired last 12 months",(N881-TODAY())&gt;=-547,"05 Expired last 18 months",TRUE,"06 Expired over 18 months")</f>
        <v>06 Expires over 18 months</v>
      </c>
      <c r="Q881" s="65">
        <v>642477</v>
      </c>
      <c r="R881" s="84">
        <f t="shared" si="174"/>
        <v>6478309.75</v>
      </c>
      <c r="S881" s="77" t="str" cm="1">
        <f t="array" ref="S881">_xlfn.IFS(R881&gt;5000000,"Gold",R881&gt;=500000,"Silver",R881&gt;30000,"Bronze",TRUE,"Transactional")</f>
        <v>Gold</v>
      </c>
      <c r="T881" s="24" t="s">
        <v>54</v>
      </c>
      <c r="U881" s="101" t="s">
        <v>190</v>
      </c>
      <c r="V881" s="101" t="s">
        <v>75</v>
      </c>
      <c r="W881" s="77" t="str">
        <f t="shared" si="164"/>
        <v>Yes</v>
      </c>
      <c r="X881" s="77" t="str">
        <f>IFERROR(_xlfn.XLOOKUP(J881&amp;"||"&amp;K881,'Mapping Ref.'!$J$2:$J$538,'Mapping Ref.'!$K$2:$K$538),"")</f>
        <v>Childrens &amp; Adults</v>
      </c>
      <c r="Y881" s="77" t="str" cm="1">
        <f t="array" ref="Y881">_xlfn.IFS(R881&gt;2000000,"For Publication",R881&gt;100000,"PID",R881&gt;30000,"RFQ",TRUE,"Transactional")</f>
        <v>For Publication</v>
      </c>
      <c r="Z881" s="24" t="s">
        <v>71</v>
      </c>
      <c r="AA881" s="32">
        <v>120</v>
      </c>
      <c r="AB881" s="24">
        <v>2</v>
      </c>
      <c r="AC881" s="25">
        <v>44141</v>
      </c>
      <c r="AD881" s="24" t="s">
        <v>58</v>
      </c>
      <c r="AE881" s="24"/>
      <c r="AF881" s="24"/>
      <c r="AG881" s="24"/>
      <c r="AH881" s="24" t="s">
        <v>59</v>
      </c>
      <c r="AI881" s="24"/>
      <c r="AJ881" s="24" t="s">
        <v>59</v>
      </c>
      <c r="AK881" s="24"/>
      <c r="AL881" s="24"/>
      <c r="AM881" s="24"/>
      <c r="AN881" s="24"/>
      <c r="AO881" s="24"/>
      <c r="AP881" s="24" t="s">
        <v>59</v>
      </c>
      <c r="AQ881" s="24"/>
      <c r="AR881" s="24"/>
      <c r="AS881" s="89">
        <f t="shared" si="175"/>
        <v>121</v>
      </c>
      <c r="AT881" s="24" t="s">
        <v>3630</v>
      </c>
    </row>
    <row r="882" spans="1:46" x14ac:dyDescent="0.5">
      <c r="A882" s="24">
        <v>961</v>
      </c>
      <c r="B882" s="24"/>
      <c r="C882" s="24" t="s">
        <v>77</v>
      </c>
      <c r="D882" s="24" t="s">
        <v>3631</v>
      </c>
      <c r="E882" s="24" t="s">
        <v>3632</v>
      </c>
      <c r="F882" s="77" t="str">
        <f t="shared" si="163"/>
        <v>EALING MENCAP</v>
      </c>
      <c r="G882" s="24" t="s">
        <v>3633</v>
      </c>
      <c r="H882" s="24" t="s">
        <v>466</v>
      </c>
      <c r="I882" s="24" t="s">
        <v>634</v>
      </c>
      <c r="J882" s="24" t="s">
        <v>190</v>
      </c>
      <c r="K882" s="24" t="s">
        <v>755</v>
      </c>
      <c r="L882" s="25">
        <v>43922</v>
      </c>
      <c r="M882" s="25">
        <v>45016</v>
      </c>
      <c r="N882" s="81">
        <f t="shared" si="172"/>
        <v>45747</v>
      </c>
      <c r="O882" s="77" t="str">
        <f t="shared" ca="1" si="173"/>
        <v>Expired</v>
      </c>
      <c r="P882" s="77" t="str" cm="1">
        <f t="array" aca="1" ref="P882" ca="1">_xlfn.IFS((N882-TODAY())&gt;=547,"06 Expires over 18 months",(N882-TODAY())&gt;=365,"05 Expires in 18 months",(N882-TODAY())&gt;=183,"04 Expires in 12 months",(N882-TODAY())&gt;=92,"03 Expires in 6 months",(N882-TODAY())&gt;=31,"02 Expires in 3 months",(N882-TODAY())&gt;=0,"01 Expires in 30 days",(N882-TODAY())&gt;=-31,"01 Expired last 30 days",(N882-TODAY())&gt;=-92,"02 Expired last 3 months",(N882-TODAY())&gt;=-183,"03 Expired last 6 months",(N882-TODAY())&gt;=-365,"04 Expired last 12 months",(N882-TODAY())&gt;=-547,"05 Expired last 18 months",TRUE,"06 Expired over 18 months")</f>
        <v>05 Expired last 18 months</v>
      </c>
      <c r="Q882" s="65">
        <v>30000</v>
      </c>
      <c r="R882" s="84">
        <f t="shared" si="174"/>
        <v>147500</v>
      </c>
      <c r="S882" s="77" t="str" cm="1">
        <f t="array" ref="S882">_xlfn.IFS(R882&gt;5000000,"Gold",R882&gt;=500000,"Silver",R882&gt;30000,"Bronze",TRUE,"Transactional")</f>
        <v>Bronze</v>
      </c>
      <c r="T882" s="24" t="s">
        <v>54</v>
      </c>
      <c r="U882" s="101" t="s">
        <v>116</v>
      </c>
      <c r="V882" s="101" t="s">
        <v>70</v>
      </c>
      <c r="W882" s="77" t="str">
        <f t="shared" si="164"/>
        <v>Yes</v>
      </c>
      <c r="X882" s="77" t="str">
        <f>IFERROR(_xlfn.XLOOKUP(J882&amp;"||"&amp;K882,'Mapping Ref.'!$J$2:$J$538,'Mapping Ref.'!$K$2:$K$538),"")</f>
        <v>Childrens &amp; Adults</v>
      </c>
      <c r="Y882" s="77" t="str" cm="1">
        <f t="array" ref="Y882">_xlfn.IFS(R882&gt;2000000,"For Publication",R882&gt;100000,"PID",R882&gt;30000,"RFQ",TRUE,"Transactional")</f>
        <v>PID</v>
      </c>
      <c r="Z882" s="24" t="s">
        <v>101</v>
      </c>
      <c r="AA882" s="32">
        <v>36</v>
      </c>
      <c r="AB882" s="24">
        <v>24</v>
      </c>
      <c r="AC882" s="25">
        <v>44141</v>
      </c>
      <c r="AD882" s="24" t="s">
        <v>58</v>
      </c>
      <c r="AE882" s="24">
        <v>0</v>
      </c>
      <c r="AF882" s="24" t="s">
        <v>59</v>
      </c>
      <c r="AG882" s="24"/>
      <c r="AH882" s="24" t="s">
        <v>59</v>
      </c>
      <c r="AI882" s="24"/>
      <c r="AJ882" s="24" t="s">
        <v>59</v>
      </c>
      <c r="AK882" s="24"/>
      <c r="AL882" s="24"/>
      <c r="AM882" s="24"/>
      <c r="AN882" s="24"/>
      <c r="AO882" s="24"/>
      <c r="AP882" s="24" t="s">
        <v>60</v>
      </c>
      <c r="AQ882" s="24"/>
      <c r="AR882" s="24"/>
      <c r="AS882" s="89">
        <f t="shared" si="175"/>
        <v>59</v>
      </c>
      <c r="AT882" s="24" t="s">
        <v>3634</v>
      </c>
    </row>
    <row r="883" spans="1:46" x14ac:dyDescent="0.5">
      <c r="A883" s="24">
        <v>962</v>
      </c>
      <c r="B883" s="24" t="s">
        <v>506</v>
      </c>
      <c r="C883" s="24"/>
      <c r="D883" s="24" t="s">
        <v>3635</v>
      </c>
      <c r="E883" s="24" t="s">
        <v>3636</v>
      </c>
      <c r="F883" s="77" t="str">
        <f t="shared" si="163"/>
        <v>ESSEX COUNTY COUNCIL</v>
      </c>
      <c r="G883" s="24" t="s">
        <v>3637</v>
      </c>
      <c r="H883" s="24" t="s">
        <v>466</v>
      </c>
      <c r="I883" s="24" t="s">
        <v>634</v>
      </c>
      <c r="J883" s="24" t="s">
        <v>190</v>
      </c>
      <c r="K883" s="24" t="s">
        <v>755</v>
      </c>
      <c r="L883" s="25">
        <v>44166</v>
      </c>
      <c r="M883" s="25">
        <v>45626</v>
      </c>
      <c r="N883" s="81">
        <f t="shared" si="172"/>
        <v>46356</v>
      </c>
      <c r="O883" s="77" t="str">
        <f t="shared" ca="1" si="173"/>
        <v>Live</v>
      </c>
      <c r="P883" s="77" t="str" cm="1">
        <f t="array" aca="1" ref="P883" ca="1">_xlfn.IFS((N883-TODAY())&gt;=547,"06 Expires over 18 months",(N883-TODAY())&gt;=365,"05 Expires in 18 months",(N883-TODAY())&gt;=183,"04 Expires in 12 months",(N883-TODAY())&gt;=92,"03 Expires in 6 months",(N883-TODAY())&gt;=31,"02 Expires in 3 months",(N883-TODAY())&gt;=0,"01 Expires in 30 days",(N883-TODAY())&gt;=-31,"01 Expired last 30 days",(N883-TODAY())&gt;=-92,"02 Expired last 3 months",(N883-TODAY())&gt;=-183,"03 Expired last 6 months",(N883-TODAY())&gt;=-365,"04 Expired last 12 months",(N883-TODAY())&gt;=-547,"05 Expired last 18 months",TRUE,"06 Expired over 18 months")</f>
        <v>03 Expires in 6 months</v>
      </c>
      <c r="Q883" s="65">
        <v>140000</v>
      </c>
      <c r="R883" s="84">
        <f t="shared" si="174"/>
        <v>828333.33333333337</v>
      </c>
      <c r="S883" s="77" t="str" cm="1">
        <f t="array" ref="S883">_xlfn.IFS(R883&gt;5000000,"Gold",R883&gt;=500000,"Silver",R883&gt;30000,"Bronze",TRUE,"Transactional")</f>
        <v>Silver</v>
      </c>
      <c r="T883" s="24" t="s">
        <v>54</v>
      </c>
      <c r="U883" s="101" t="s">
        <v>190</v>
      </c>
      <c r="V883" s="101"/>
      <c r="W883" s="77" t="str">
        <f t="shared" si="164"/>
        <v>Yes</v>
      </c>
      <c r="X883" s="77" t="str">
        <f>IFERROR(_xlfn.XLOOKUP(J883&amp;"||"&amp;K883,'Mapping Ref.'!$J$2:$J$538,'Mapping Ref.'!$K$2:$K$538),"")</f>
        <v>Childrens &amp; Adults</v>
      </c>
      <c r="Y883" s="77" t="str" cm="1">
        <f t="array" ref="Y883">_xlfn.IFS(R883&gt;2000000,"For Publication",R883&gt;100000,"PID",R883&gt;30000,"RFQ",TRUE,"Transactional")</f>
        <v>PID</v>
      </c>
      <c r="Z883" s="24" t="s">
        <v>71</v>
      </c>
      <c r="AA883" s="32">
        <v>48</v>
      </c>
      <c r="AB883" s="24">
        <v>24</v>
      </c>
      <c r="AC883" s="25">
        <v>44141</v>
      </c>
      <c r="AD883" s="24" t="s">
        <v>58</v>
      </c>
      <c r="AE883" s="24"/>
      <c r="AF883" s="24"/>
      <c r="AG883" s="24"/>
      <c r="AH883" s="24" t="s">
        <v>60</v>
      </c>
      <c r="AI883" s="24"/>
      <c r="AJ883" s="24" t="s">
        <v>60</v>
      </c>
      <c r="AK883" s="24"/>
      <c r="AL883" s="24"/>
      <c r="AM883" s="24"/>
      <c r="AN883" s="24"/>
      <c r="AO883" s="24">
        <v>0</v>
      </c>
      <c r="AP883" s="24" t="s">
        <v>60</v>
      </c>
      <c r="AQ883" s="24"/>
      <c r="AR883" s="24"/>
      <c r="AS883" s="89">
        <f t="shared" si="175"/>
        <v>71</v>
      </c>
      <c r="AT883" s="24" t="s">
        <v>3638</v>
      </c>
    </row>
    <row r="884" spans="1:46" x14ac:dyDescent="0.5">
      <c r="A884" s="24">
        <v>963</v>
      </c>
      <c r="B884" s="24"/>
      <c r="C884" s="24" t="s">
        <v>77</v>
      </c>
      <c r="D884" s="24" t="s">
        <v>3639</v>
      </c>
      <c r="E884" s="24" t="s">
        <v>3640</v>
      </c>
      <c r="F884" s="77" t="str">
        <f t="shared" si="163"/>
        <v>WEST LONDON NHS TRUST</v>
      </c>
      <c r="G884" s="28" t="s">
        <v>731</v>
      </c>
      <c r="H884" s="24" t="s">
        <v>466</v>
      </c>
      <c r="I884" s="24" t="s">
        <v>634</v>
      </c>
      <c r="J884" s="24" t="s">
        <v>190</v>
      </c>
      <c r="K884" s="24" t="s">
        <v>755</v>
      </c>
      <c r="L884" s="25">
        <v>42644</v>
      </c>
      <c r="M884" s="25">
        <v>44104</v>
      </c>
      <c r="N884" s="81">
        <f t="shared" si="172"/>
        <v>44834</v>
      </c>
      <c r="O884" s="77" t="str">
        <f t="shared" ca="1" si="173"/>
        <v>Expired</v>
      </c>
      <c r="P884" s="77" t="str" cm="1">
        <f t="array" aca="1" ref="P884" ca="1">_xlfn.IFS((N884-TODAY())&gt;=547,"06 Expires over 18 months",(N884-TODAY())&gt;=365,"05 Expires in 18 months",(N884-TODAY())&gt;=183,"04 Expires in 12 months",(N884-TODAY())&gt;=92,"03 Expires in 6 months",(N884-TODAY())&gt;=31,"02 Expires in 3 months",(N884-TODAY())&gt;=0,"01 Expires in 30 days",(N884-TODAY())&gt;=-31,"01 Expired last 30 days",(N884-TODAY())&gt;=-92,"02 Expired last 3 months",(N884-TODAY())&gt;=-183,"03 Expired last 6 months",(N884-TODAY())&gt;=-365,"04 Expired last 12 months",(N884-TODAY())&gt;=-547,"05 Expired last 18 months",TRUE,"06 Expired over 18 months")</f>
        <v>06 Expired over 18 months</v>
      </c>
      <c r="Q884" s="65">
        <v>1484240</v>
      </c>
      <c r="R884" s="84">
        <f t="shared" si="174"/>
        <v>8781753.333333334</v>
      </c>
      <c r="S884" s="77" t="str" cm="1">
        <f t="array" ref="S884">_xlfn.IFS(R884&gt;5000000,"Gold",R884&gt;=500000,"Silver",R884&gt;30000,"Bronze",TRUE,"Transactional")</f>
        <v>Gold</v>
      </c>
      <c r="T884" s="24" t="s">
        <v>122</v>
      </c>
      <c r="U884" s="101" t="s">
        <v>116</v>
      </c>
      <c r="V884" s="101" t="s">
        <v>70</v>
      </c>
      <c r="W884" s="77" t="str">
        <f t="shared" si="164"/>
        <v>Yes</v>
      </c>
      <c r="X884" s="77" t="str">
        <f>IFERROR(_xlfn.XLOOKUP(J884&amp;"||"&amp;K884,'Mapping Ref.'!$J$2:$J$538,'Mapping Ref.'!$K$2:$K$538),"")</f>
        <v>Childrens &amp; Adults</v>
      </c>
      <c r="Y884" s="77" t="str" cm="1">
        <f t="array" ref="Y884">_xlfn.IFS(R884&gt;2000000,"For Publication",R884&gt;100000,"PID",R884&gt;30000,"RFQ",TRUE,"Transactional")</f>
        <v>For Publication</v>
      </c>
      <c r="Z884" s="24" t="s">
        <v>86</v>
      </c>
      <c r="AA884" s="32">
        <v>48</v>
      </c>
      <c r="AB884" s="24">
        <v>24</v>
      </c>
      <c r="AC884" s="25">
        <v>44141</v>
      </c>
      <c r="AD884" s="24" t="s">
        <v>58</v>
      </c>
      <c r="AE884" s="24"/>
      <c r="AF884" s="24" t="s">
        <v>59</v>
      </c>
      <c r="AG884" s="24"/>
      <c r="AH884" s="24" t="s">
        <v>60</v>
      </c>
      <c r="AI884" s="24"/>
      <c r="AJ884" s="24" t="s">
        <v>59</v>
      </c>
      <c r="AK884" s="24"/>
      <c r="AL884" s="24"/>
      <c r="AM884" s="24"/>
      <c r="AN884" s="24"/>
      <c r="AO884" s="24">
        <v>0</v>
      </c>
      <c r="AP884" s="24" t="s">
        <v>60</v>
      </c>
      <c r="AQ884" s="24"/>
      <c r="AR884" s="24"/>
      <c r="AS884" s="89">
        <f t="shared" si="175"/>
        <v>71</v>
      </c>
      <c r="AT884" s="24" t="s">
        <v>905</v>
      </c>
    </row>
    <row r="885" spans="1:46" x14ac:dyDescent="0.5">
      <c r="A885" s="24">
        <v>964</v>
      </c>
      <c r="B885" s="24"/>
      <c r="C885" s="24" t="s">
        <v>77</v>
      </c>
      <c r="D885" s="24" t="s">
        <v>3641</v>
      </c>
      <c r="E885" s="24" t="s">
        <v>3642</v>
      </c>
      <c r="F885" s="77" t="str">
        <f t="shared" si="163"/>
        <v>FAMILY LIVES LTD - T/A PARENTLINE PLUS</v>
      </c>
      <c r="G885" s="24" t="s">
        <v>539</v>
      </c>
      <c r="H885" s="24" t="s">
        <v>466</v>
      </c>
      <c r="I885" s="24" t="s">
        <v>634</v>
      </c>
      <c r="J885" s="24" t="s">
        <v>190</v>
      </c>
      <c r="K885" s="24" t="s">
        <v>755</v>
      </c>
      <c r="L885" s="25">
        <v>43101</v>
      </c>
      <c r="M885" s="25">
        <v>44561</v>
      </c>
      <c r="N885" s="81">
        <f t="shared" si="172"/>
        <v>44926</v>
      </c>
      <c r="O885" s="77" t="str">
        <f t="shared" ca="1" si="173"/>
        <v>Expired</v>
      </c>
      <c r="P885" s="77" t="str" cm="1">
        <f t="array" aca="1" ref="P885" ca="1">_xlfn.IFS((N885-TODAY())&gt;=547,"06 Expires over 18 months",(N885-TODAY())&gt;=365,"05 Expires in 18 months",(N885-TODAY())&gt;=183,"04 Expires in 12 months",(N885-TODAY())&gt;=92,"03 Expires in 6 months",(N885-TODAY())&gt;=31,"02 Expires in 3 months",(N885-TODAY())&gt;=0,"01 Expires in 30 days",(N885-TODAY())&gt;=-31,"01 Expired last 30 days",(N885-TODAY())&gt;=-92,"02 Expired last 3 months",(N885-TODAY())&gt;=-183,"03 Expired last 6 months",(N885-TODAY())&gt;=-365,"04 Expired last 12 months",(N885-TODAY())&gt;=-547,"05 Expired last 18 months",TRUE,"06 Expired over 18 months")</f>
        <v>06 Expired over 18 months</v>
      </c>
      <c r="Q885" s="65">
        <v>82235</v>
      </c>
      <c r="R885" s="84">
        <f t="shared" si="174"/>
        <v>404322.08333333331</v>
      </c>
      <c r="S885" s="77" t="str" cm="1">
        <f t="array" ref="S885">_xlfn.IFS(R885&gt;5000000,"Gold",R885&gt;=500000,"Silver",R885&gt;30000,"Bronze",TRUE,"Transactional")</f>
        <v>Bronze</v>
      </c>
      <c r="T885" s="24" t="s">
        <v>54</v>
      </c>
      <c r="U885" s="101" t="s">
        <v>116</v>
      </c>
      <c r="V885" s="101" t="s">
        <v>70</v>
      </c>
      <c r="W885" s="77" t="str">
        <f t="shared" si="164"/>
        <v>Yes</v>
      </c>
      <c r="X885" s="77" t="str">
        <f>IFERROR(_xlfn.XLOOKUP(J885&amp;"||"&amp;K885,'Mapping Ref.'!$J$2:$J$538,'Mapping Ref.'!$K$2:$K$538),"")</f>
        <v>Childrens &amp; Adults</v>
      </c>
      <c r="Y885" s="77" t="str" cm="1">
        <f t="array" ref="Y885">_xlfn.IFS(R885&gt;2000000,"For Publication",R885&gt;100000,"PID",R885&gt;30000,"RFQ",TRUE,"Transactional")</f>
        <v>PID</v>
      </c>
      <c r="Z885" s="24" t="s">
        <v>71</v>
      </c>
      <c r="AA885" s="32">
        <v>48</v>
      </c>
      <c r="AB885" s="24">
        <v>12</v>
      </c>
      <c r="AC885" s="25">
        <v>44141</v>
      </c>
      <c r="AD885" s="24" t="s">
        <v>58</v>
      </c>
      <c r="AE885" s="24"/>
      <c r="AF885" s="24"/>
      <c r="AG885" s="24"/>
      <c r="AH885" s="24" t="s">
        <v>60</v>
      </c>
      <c r="AI885" s="24"/>
      <c r="AJ885" s="24" t="s">
        <v>59</v>
      </c>
      <c r="AK885" s="24"/>
      <c r="AL885" s="24"/>
      <c r="AM885" s="24"/>
      <c r="AN885" s="24"/>
      <c r="AO885" s="24">
        <v>0</v>
      </c>
      <c r="AP885" s="24" t="s">
        <v>60</v>
      </c>
      <c r="AQ885" s="24"/>
      <c r="AR885" s="24"/>
      <c r="AS885" s="89">
        <f t="shared" si="175"/>
        <v>59</v>
      </c>
      <c r="AT885" s="24" t="s">
        <v>540</v>
      </c>
    </row>
    <row r="886" spans="1:46" x14ac:dyDescent="0.5">
      <c r="A886" s="24">
        <v>966</v>
      </c>
      <c r="B886" s="24"/>
      <c r="C886" s="24" t="s">
        <v>77</v>
      </c>
      <c r="D886" s="24" t="s">
        <v>3643</v>
      </c>
      <c r="E886" s="24" t="s">
        <v>3644</v>
      </c>
      <c r="F886" s="77" t="str">
        <f t="shared" si="163"/>
        <v>FAMILY ACTION</v>
      </c>
      <c r="G886" s="24" t="s">
        <v>465</v>
      </c>
      <c r="H886" s="24" t="s">
        <v>466</v>
      </c>
      <c r="I886" s="24" t="s">
        <v>634</v>
      </c>
      <c r="J886" s="24" t="s">
        <v>190</v>
      </c>
      <c r="K886" s="24" t="s">
        <v>755</v>
      </c>
      <c r="L886" s="25">
        <v>43160</v>
      </c>
      <c r="M886" s="25">
        <v>44926</v>
      </c>
      <c r="N886" s="81">
        <f t="shared" si="172"/>
        <v>45657</v>
      </c>
      <c r="O886" s="77" t="str">
        <f t="shared" ca="1" si="173"/>
        <v>Expired</v>
      </c>
      <c r="P886" s="77" t="str" cm="1">
        <f t="array" aca="1" ref="P886" ca="1">_xlfn.IFS((N886-TODAY())&gt;=547,"06 Expires over 18 months",(N886-TODAY())&gt;=365,"05 Expires in 18 months",(N886-TODAY())&gt;=183,"04 Expires in 12 months",(N886-TODAY())&gt;=92,"03 Expires in 6 months",(N886-TODAY())&gt;=31,"02 Expires in 3 months",(N886-TODAY())&gt;=0,"01 Expires in 30 days",(N886-TODAY())&gt;=-31,"01 Expired last 30 days",(N886-TODAY())&gt;=-92,"02 Expired last 3 months",(N886-TODAY())&gt;=-183,"03 Expired last 6 months",(N886-TODAY())&gt;=-365,"04 Expired last 12 months",(N886-TODAY())&gt;=-547,"05 Expired last 18 months",TRUE,"06 Expired over 18 months")</f>
        <v>06 Expired over 18 months</v>
      </c>
      <c r="Q886" s="65">
        <v>133266</v>
      </c>
      <c r="R886" s="84">
        <f t="shared" si="174"/>
        <v>899545.5</v>
      </c>
      <c r="S886" s="77" t="str" cm="1">
        <f t="array" ref="S886">_xlfn.IFS(R886&gt;5000000,"Gold",R886&gt;=500000,"Silver",R886&gt;30000,"Bronze",TRUE,"Transactional")</f>
        <v>Silver</v>
      </c>
      <c r="T886" s="24" t="s">
        <v>54</v>
      </c>
      <c r="U886" s="101" t="s">
        <v>116</v>
      </c>
      <c r="V886" s="101" t="s">
        <v>70</v>
      </c>
      <c r="W886" s="77" t="str">
        <f t="shared" si="164"/>
        <v>Yes</v>
      </c>
      <c r="X886" s="77" t="str">
        <f>IFERROR(_xlfn.XLOOKUP(J886&amp;"||"&amp;K886,'Mapping Ref.'!$J$2:$J$538,'Mapping Ref.'!$K$2:$K$538),"")</f>
        <v>Childrens &amp; Adults</v>
      </c>
      <c r="Y886" s="77" t="str" cm="1">
        <f t="array" ref="Y886">_xlfn.IFS(R886&gt;2000000,"For Publication",R886&gt;100000,"PID",R886&gt;30000,"RFQ",TRUE,"Transactional")</f>
        <v>PID</v>
      </c>
      <c r="Z886" s="24" t="s">
        <v>71</v>
      </c>
      <c r="AA886" s="32">
        <v>48</v>
      </c>
      <c r="AB886" s="24">
        <v>24</v>
      </c>
      <c r="AC886" s="25">
        <v>44141</v>
      </c>
      <c r="AD886" s="24" t="s">
        <v>58</v>
      </c>
      <c r="AE886" s="24">
        <v>0</v>
      </c>
      <c r="AF886" s="24"/>
      <c r="AG886" s="24"/>
      <c r="AH886" s="24" t="s">
        <v>59</v>
      </c>
      <c r="AI886" s="24"/>
      <c r="AJ886" s="24" t="s">
        <v>59</v>
      </c>
      <c r="AK886" s="24"/>
      <c r="AL886" s="24"/>
      <c r="AM886" s="24"/>
      <c r="AN886" s="24"/>
      <c r="AO886" s="24">
        <v>0</v>
      </c>
      <c r="AP886" s="24" t="s">
        <v>60</v>
      </c>
      <c r="AQ886" s="24"/>
      <c r="AR886" s="24"/>
      <c r="AS886" s="89">
        <f t="shared" si="175"/>
        <v>81</v>
      </c>
      <c r="AT886" s="24" t="s">
        <v>468</v>
      </c>
    </row>
    <row r="887" spans="1:46" x14ac:dyDescent="0.5">
      <c r="A887" s="24">
        <v>967</v>
      </c>
      <c r="B887" s="24" t="s">
        <v>340</v>
      </c>
      <c r="C887" s="24"/>
      <c r="D887" s="24" t="s">
        <v>3645</v>
      </c>
      <c r="E887" s="24" t="s">
        <v>3646</v>
      </c>
      <c r="F887" s="77" t="str">
        <f t="shared" si="163"/>
        <v>CONTACT PROFESSIONALS LTD</v>
      </c>
      <c r="G887" s="24" t="s">
        <v>3647</v>
      </c>
      <c r="H887" s="24" t="s">
        <v>466</v>
      </c>
      <c r="I887" s="24" t="s">
        <v>634</v>
      </c>
      <c r="J887" s="24" t="s">
        <v>190</v>
      </c>
      <c r="K887" s="24" t="s">
        <v>755</v>
      </c>
      <c r="L887" s="25">
        <v>39174</v>
      </c>
      <c r="M887" s="25">
        <v>45016</v>
      </c>
      <c r="N887" s="81">
        <f t="shared" si="172"/>
        <v>45016</v>
      </c>
      <c r="O887" s="77" t="str">
        <f t="shared" ca="1" si="173"/>
        <v>Expired</v>
      </c>
      <c r="P887" s="77" t="str" cm="1">
        <f t="array" aca="1" ref="P887" ca="1">_xlfn.IFS((N887-TODAY())&gt;=547,"06 Expires over 18 months",(N887-TODAY())&gt;=365,"05 Expires in 18 months",(N887-TODAY())&gt;=183,"04 Expires in 12 months",(N887-TODAY())&gt;=92,"03 Expires in 6 months",(N887-TODAY())&gt;=31,"02 Expires in 3 months",(N887-TODAY())&gt;=0,"01 Expires in 30 days",(N887-TODAY())&gt;=-31,"01 Expired last 30 days",(N887-TODAY())&gt;=-92,"02 Expired last 3 months",(N887-TODAY())&gt;=-183,"03 Expired last 6 months",(N887-TODAY())&gt;=-365,"04 Expired last 12 months",(N887-TODAY())&gt;=-547,"05 Expired last 18 months",TRUE,"06 Expired over 18 months")</f>
        <v>06 Expired over 18 months</v>
      </c>
      <c r="Q887" s="65">
        <v>98000</v>
      </c>
      <c r="R887" s="84">
        <f t="shared" si="174"/>
        <v>1559833.3333333333</v>
      </c>
      <c r="S887" s="77" t="str" cm="1">
        <f t="array" ref="S887">_xlfn.IFS(R887&gt;5000000,"Gold",R887&gt;=500000,"Silver",R887&gt;30000,"Bronze",TRUE,"Transactional")</f>
        <v>Silver</v>
      </c>
      <c r="T887" s="24" t="s">
        <v>54</v>
      </c>
      <c r="U887" s="101" t="s">
        <v>116</v>
      </c>
      <c r="V887" s="101" t="s">
        <v>70</v>
      </c>
      <c r="W887" s="77" t="str">
        <f t="shared" si="164"/>
        <v>No</v>
      </c>
      <c r="X887" s="77" t="str">
        <f>IFERROR(_xlfn.XLOOKUP(J887&amp;"||"&amp;K887,'Mapping Ref.'!$J$2:$J$538,'Mapping Ref.'!$K$2:$K$538),"")</f>
        <v>Childrens &amp; Adults</v>
      </c>
      <c r="Y887" s="77" t="str" cm="1">
        <f t="array" ref="Y887">_xlfn.IFS(R887&gt;2000000,"For Publication",R887&gt;100000,"PID",R887&gt;30000,"RFQ",TRUE,"Transactional")</f>
        <v>PID</v>
      </c>
      <c r="Z887" s="24" t="s">
        <v>86</v>
      </c>
      <c r="AA887" s="32">
        <v>0</v>
      </c>
      <c r="AB887" s="24">
        <v>0</v>
      </c>
      <c r="AC887" s="25">
        <v>44141</v>
      </c>
      <c r="AD887" s="24" t="s">
        <v>1066</v>
      </c>
      <c r="AE887" s="24"/>
      <c r="AF887" s="24"/>
      <c r="AG887" s="24"/>
      <c r="AH887" s="24" t="s">
        <v>59</v>
      </c>
      <c r="AI887" s="24"/>
      <c r="AJ887" s="24" t="s">
        <v>59</v>
      </c>
      <c r="AK887" s="24"/>
      <c r="AL887" s="24"/>
      <c r="AM887" s="24"/>
      <c r="AN887" s="24"/>
      <c r="AO887" s="24">
        <v>0</v>
      </c>
      <c r="AP887" s="24" t="s">
        <v>60</v>
      </c>
      <c r="AQ887" s="24"/>
      <c r="AR887" s="24"/>
      <c r="AS887" s="89">
        <f t="shared" si="175"/>
        <v>191</v>
      </c>
      <c r="AT887" s="24" t="s">
        <v>3648</v>
      </c>
    </row>
    <row r="888" spans="1:46" x14ac:dyDescent="0.5">
      <c r="A888" s="24">
        <v>968</v>
      </c>
      <c r="B888" s="24"/>
      <c r="C888" s="24"/>
      <c r="D888" s="24" t="s">
        <v>3649</v>
      </c>
      <c r="E888" s="24" t="s">
        <v>3650</v>
      </c>
      <c r="F888" s="77" t="str">
        <f t="shared" si="163"/>
        <v>HAPAE-LOG CABIN</v>
      </c>
      <c r="G888" s="24" t="s">
        <v>3651</v>
      </c>
      <c r="H888" s="24" t="s">
        <v>466</v>
      </c>
      <c r="I888" s="24" t="s">
        <v>634</v>
      </c>
      <c r="J888" s="24" t="s">
        <v>190</v>
      </c>
      <c r="K888" s="24" t="s">
        <v>755</v>
      </c>
      <c r="L888" s="25">
        <v>43556</v>
      </c>
      <c r="M888" s="25">
        <v>45016</v>
      </c>
      <c r="N888" s="81">
        <f t="shared" si="172"/>
        <v>45016</v>
      </c>
      <c r="O888" s="77" t="str">
        <f t="shared" ca="1" si="173"/>
        <v>Expired</v>
      </c>
      <c r="P888" s="77" t="str" cm="1">
        <f t="array" aca="1" ref="P888" ca="1">_xlfn.IFS((N888-TODAY())&gt;=547,"06 Expires over 18 months",(N888-TODAY())&gt;=365,"05 Expires in 18 months",(N888-TODAY())&gt;=183,"04 Expires in 12 months",(N888-TODAY())&gt;=92,"03 Expires in 6 months",(N888-TODAY())&gt;=31,"02 Expires in 3 months",(N888-TODAY())&gt;=0,"01 Expires in 30 days",(N888-TODAY())&gt;=-31,"01 Expired last 30 days",(N888-TODAY())&gt;=-92,"02 Expired last 3 months",(N888-TODAY())&gt;=-183,"03 Expired last 6 months",(N888-TODAY())&gt;=-365,"04 Expired last 12 months",(N888-TODAY())&gt;=-547,"05 Expired last 18 months",TRUE,"06 Expired over 18 months")</f>
        <v>06 Expired over 18 months</v>
      </c>
      <c r="Q888" s="65">
        <v>50000</v>
      </c>
      <c r="R888" s="84">
        <f t="shared" si="174"/>
        <v>195833.33333333334</v>
      </c>
      <c r="S888" s="77" t="str" cm="1">
        <f t="array" ref="S888">_xlfn.IFS(R888&gt;5000000,"Gold",R888&gt;=500000,"Silver",R888&gt;30000,"Bronze",TRUE,"Transactional")</f>
        <v>Bronze</v>
      </c>
      <c r="T888" s="24" t="s">
        <v>54</v>
      </c>
      <c r="U888" s="101" t="s">
        <v>116</v>
      </c>
      <c r="V888" s="101" t="s">
        <v>70</v>
      </c>
      <c r="W888" s="77" t="str">
        <f t="shared" si="164"/>
        <v>No</v>
      </c>
      <c r="X888" s="77" t="str">
        <f>IFERROR(_xlfn.XLOOKUP(J888&amp;"||"&amp;K888,'Mapping Ref.'!$J$2:$J$538,'Mapping Ref.'!$K$2:$K$538),"")</f>
        <v>Childrens &amp; Adults</v>
      </c>
      <c r="Y888" s="77" t="str" cm="1">
        <f t="array" ref="Y888">_xlfn.IFS(R888&gt;2000000,"For Publication",R888&gt;100000,"PID",R888&gt;30000,"RFQ",TRUE,"Transactional")</f>
        <v>PID</v>
      </c>
      <c r="Z888" s="24" t="s">
        <v>86</v>
      </c>
      <c r="AA888" s="32">
        <v>36</v>
      </c>
      <c r="AB888" s="24">
        <v>0</v>
      </c>
      <c r="AC888" s="25">
        <v>44141</v>
      </c>
      <c r="AD888" s="24" t="s">
        <v>58</v>
      </c>
      <c r="AE888" s="24"/>
      <c r="AF888" s="24"/>
      <c r="AG888" s="24"/>
      <c r="AH888" s="24" t="s">
        <v>59</v>
      </c>
      <c r="AI888" s="24"/>
      <c r="AJ888" s="24" t="s">
        <v>59</v>
      </c>
      <c r="AK888" s="24"/>
      <c r="AL888" s="24"/>
      <c r="AM888" s="24"/>
      <c r="AN888" s="24"/>
      <c r="AO888" s="24">
        <v>0</v>
      </c>
      <c r="AP888" s="24" t="s">
        <v>60</v>
      </c>
      <c r="AQ888" s="24"/>
      <c r="AR888" s="24"/>
      <c r="AS888" s="89">
        <f t="shared" si="175"/>
        <v>47</v>
      </c>
      <c r="AT888" s="24" t="s">
        <v>3652</v>
      </c>
    </row>
    <row r="889" spans="1:46" x14ac:dyDescent="0.5">
      <c r="A889" s="24">
        <v>969</v>
      </c>
      <c r="B889" s="24"/>
      <c r="C889" s="24" t="s">
        <v>77</v>
      </c>
      <c r="D889" s="24" t="s">
        <v>3653</v>
      </c>
      <c r="E889" s="24" t="s">
        <v>3654</v>
      </c>
      <c r="F889" s="77" t="str">
        <f t="shared" si="163"/>
        <v>EALING MENCAP</v>
      </c>
      <c r="G889" s="24" t="s">
        <v>3633</v>
      </c>
      <c r="H889" s="24" t="s">
        <v>466</v>
      </c>
      <c r="I889" s="24" t="s">
        <v>634</v>
      </c>
      <c r="J889" s="24" t="s">
        <v>190</v>
      </c>
      <c r="K889" s="24" t="s">
        <v>755</v>
      </c>
      <c r="L889" s="25">
        <v>43556</v>
      </c>
      <c r="M889" s="25">
        <v>45016</v>
      </c>
      <c r="N889" s="81">
        <f t="shared" si="172"/>
        <v>45382</v>
      </c>
      <c r="O889" s="77" t="str">
        <f t="shared" ca="1" si="173"/>
        <v>Expired</v>
      </c>
      <c r="P889" s="77" t="str" cm="1">
        <f t="array" aca="1" ref="P889" ca="1">_xlfn.IFS((N889-TODAY())&gt;=547,"06 Expires over 18 months",(N889-TODAY())&gt;=365,"05 Expires in 18 months",(N889-TODAY())&gt;=183,"04 Expires in 12 months",(N889-TODAY())&gt;=92,"03 Expires in 6 months",(N889-TODAY())&gt;=31,"02 Expires in 3 months",(N889-TODAY())&gt;=0,"01 Expires in 30 days",(N889-TODAY())&gt;=-31,"01 Expired last 30 days",(N889-TODAY())&gt;=-92,"02 Expired last 3 months",(N889-TODAY())&gt;=-183,"03 Expired last 6 months",(N889-TODAY())&gt;=-365,"04 Expired last 12 months",(N889-TODAY())&gt;=-547,"05 Expired last 18 months",TRUE,"06 Expired over 18 months")</f>
        <v>06 Expired over 18 months</v>
      </c>
      <c r="Q889" s="65">
        <v>20000</v>
      </c>
      <c r="R889" s="84">
        <f t="shared" si="174"/>
        <v>98333.333333333328</v>
      </c>
      <c r="S889" s="77" t="str" cm="1">
        <f t="array" ref="S889">_xlfn.IFS(R889&gt;5000000,"Gold",R889&gt;=500000,"Silver",R889&gt;30000,"Bronze",TRUE,"Transactional")</f>
        <v>Bronze</v>
      </c>
      <c r="T889" s="24" t="s">
        <v>54</v>
      </c>
      <c r="U889" s="101" t="s">
        <v>162</v>
      </c>
      <c r="V889" s="101" t="s">
        <v>163</v>
      </c>
      <c r="W889" s="77" t="str">
        <f t="shared" si="164"/>
        <v>Yes</v>
      </c>
      <c r="X889" s="77" t="str">
        <f>IFERROR(_xlfn.XLOOKUP(J889&amp;"||"&amp;K889,'Mapping Ref.'!$J$2:$J$538,'Mapping Ref.'!$K$2:$K$538),"")</f>
        <v>Childrens &amp; Adults</v>
      </c>
      <c r="Y889" s="77" t="str" cm="1">
        <f t="array" ref="Y889">_xlfn.IFS(R889&gt;2000000,"For Publication",R889&gt;100000,"PID",R889&gt;30000,"RFQ",TRUE,"Transactional")</f>
        <v>RFQ</v>
      </c>
      <c r="Z889" s="24" t="s">
        <v>71</v>
      </c>
      <c r="AA889" s="32">
        <v>48</v>
      </c>
      <c r="AB889" s="24">
        <v>12</v>
      </c>
      <c r="AC889" s="25">
        <v>44141</v>
      </c>
      <c r="AD889" s="24" t="s">
        <v>58</v>
      </c>
      <c r="AE889" s="24">
        <v>0</v>
      </c>
      <c r="AF889" s="24" t="s">
        <v>59</v>
      </c>
      <c r="AG889" s="24"/>
      <c r="AH889" s="24" t="s">
        <v>59</v>
      </c>
      <c r="AI889" s="24"/>
      <c r="AJ889" s="24" t="s">
        <v>59</v>
      </c>
      <c r="AK889" s="24"/>
      <c r="AL889" s="24"/>
      <c r="AM889" s="24"/>
      <c r="AN889" s="24"/>
      <c r="AO889" s="24">
        <v>0</v>
      </c>
      <c r="AP889" s="24" t="s">
        <v>60</v>
      </c>
      <c r="AQ889" s="24"/>
      <c r="AR889" s="24"/>
      <c r="AS889" s="89">
        <f t="shared" si="175"/>
        <v>59</v>
      </c>
      <c r="AT889" s="24" t="s">
        <v>3634</v>
      </c>
    </row>
    <row r="890" spans="1:46" x14ac:dyDescent="0.5">
      <c r="A890" s="24">
        <v>970</v>
      </c>
      <c r="B890" s="24"/>
      <c r="C890" s="24"/>
      <c r="D890" s="24" t="s">
        <v>3655</v>
      </c>
      <c r="E890" s="24" t="s">
        <v>3655</v>
      </c>
      <c r="F890" s="77" t="str">
        <f t="shared" si="163"/>
        <v>ABCA SYSTEMS LTD</v>
      </c>
      <c r="G890" s="24" t="s">
        <v>3656</v>
      </c>
      <c r="H890" s="24" t="s">
        <v>1794</v>
      </c>
      <c r="I890" s="24" t="s">
        <v>2364</v>
      </c>
      <c r="J890" s="24" t="s">
        <v>107</v>
      </c>
      <c r="K890" s="24" t="s">
        <v>2676</v>
      </c>
      <c r="L890" s="25">
        <v>44119</v>
      </c>
      <c r="M890" s="25">
        <v>44848</v>
      </c>
      <c r="N890" s="81">
        <f t="shared" si="172"/>
        <v>44848</v>
      </c>
      <c r="O890" s="77" t="str">
        <f t="shared" ca="1" si="173"/>
        <v>Expired</v>
      </c>
      <c r="P890" s="77" t="str" cm="1">
        <f t="array" aca="1" ref="P890" ca="1">_xlfn.IFS((N890-TODAY())&gt;=547,"06 Expires over 18 months",(N890-TODAY())&gt;=365,"05 Expires in 18 months",(N890-TODAY())&gt;=183,"04 Expires in 12 months",(N890-TODAY())&gt;=92,"03 Expires in 6 months",(N890-TODAY())&gt;=31,"02 Expires in 3 months",(N890-TODAY())&gt;=0,"01 Expires in 30 days",(N890-TODAY())&gt;=-31,"01 Expired last 30 days",(N890-TODAY())&gt;=-92,"02 Expired last 3 months",(N890-TODAY())&gt;=-183,"03 Expired last 6 months",(N890-TODAY())&gt;=-365,"04 Expired last 12 months",(N890-TODAY())&gt;=-547,"05 Expired last 18 months",TRUE,"06 Expired over 18 months")</f>
        <v>06 Expired over 18 months</v>
      </c>
      <c r="Q890" s="65">
        <v>868595</v>
      </c>
      <c r="R890" s="84">
        <f t="shared" si="174"/>
        <v>1664807.0833333333</v>
      </c>
      <c r="S890" s="77" t="str" cm="1">
        <f t="array" ref="S890">_xlfn.IFS(R890&gt;5000000,"Gold",R890&gt;=500000,"Silver",R890&gt;30000,"Bronze",TRUE,"Transactional")</f>
        <v>Silver</v>
      </c>
      <c r="T890" s="24" t="s">
        <v>122</v>
      </c>
      <c r="U890" s="101" t="s">
        <v>109</v>
      </c>
      <c r="V890" s="101" t="s">
        <v>2428</v>
      </c>
      <c r="W890" s="77" t="str">
        <f t="shared" si="164"/>
        <v>No</v>
      </c>
      <c r="X890" s="77" t="str">
        <f>IFERROR(_xlfn.XLOOKUP(J890&amp;"||"&amp;K890,'Mapping Ref.'!$J$2:$J$538,'Mapping Ref.'!$K$2:$K$538),"")</f>
        <v>Construction &amp; Estates</v>
      </c>
      <c r="Y890" s="77" t="str" cm="1">
        <f t="array" ref="Y890">_xlfn.IFS(R890&gt;2000000,"For Publication",R890&gt;100000,"PID",R890&gt;30000,"RFQ",TRUE,"Transactional")</f>
        <v>PID</v>
      </c>
      <c r="Z890" s="24" t="s">
        <v>57</v>
      </c>
      <c r="AA890" s="32">
        <v>24</v>
      </c>
      <c r="AB890" s="24">
        <v>0</v>
      </c>
      <c r="AC890" s="25">
        <v>44144</v>
      </c>
      <c r="AD890" s="24" t="s">
        <v>58</v>
      </c>
      <c r="AE890" s="24">
        <v>2189</v>
      </c>
      <c r="AF890" s="24"/>
      <c r="AG890" s="24"/>
      <c r="AH890" s="24" t="s">
        <v>60</v>
      </c>
      <c r="AI890" s="24"/>
      <c r="AJ890" s="24" t="s">
        <v>60</v>
      </c>
      <c r="AK890" s="24"/>
      <c r="AL890" s="24"/>
      <c r="AM890" s="24"/>
      <c r="AN890" s="24"/>
      <c r="AO890" s="24"/>
      <c r="AP890" s="24" t="s">
        <v>60</v>
      </c>
      <c r="AQ890" s="24"/>
      <c r="AR890" s="24"/>
      <c r="AS890" s="89">
        <f t="shared" si="175"/>
        <v>23</v>
      </c>
      <c r="AT890" s="24" t="s">
        <v>3657</v>
      </c>
    </row>
    <row r="891" spans="1:46" x14ac:dyDescent="0.5">
      <c r="A891" s="24">
        <v>971</v>
      </c>
      <c r="B891" s="24"/>
      <c r="C891" s="24"/>
      <c r="D891" s="24" t="s">
        <v>3658</v>
      </c>
      <c r="E891" s="24" t="s">
        <v>3659</v>
      </c>
      <c r="F891" s="77" t="str">
        <f t="shared" si="163"/>
        <v>HOME IMPROVEMENT TRUST</v>
      </c>
      <c r="G891" s="24" t="s">
        <v>3660</v>
      </c>
      <c r="H891" s="24" t="s">
        <v>3661</v>
      </c>
      <c r="I891" s="24" t="s">
        <v>3661</v>
      </c>
      <c r="J891" s="24" t="s">
        <v>190</v>
      </c>
      <c r="K891" s="24" t="s">
        <v>191</v>
      </c>
      <c r="L891" s="25">
        <v>44144</v>
      </c>
      <c r="M891" s="25"/>
      <c r="N891" s="81"/>
      <c r="O891" s="77" t="s">
        <v>712</v>
      </c>
      <c r="P891" s="77"/>
      <c r="Q891" s="65">
        <v>15000</v>
      </c>
      <c r="R891" s="84">
        <f t="shared" si="174"/>
        <v>15000</v>
      </c>
      <c r="S891" s="77" t="str" cm="1">
        <f t="array" ref="S891">_xlfn.IFS(R891&gt;5000000,"Gold",R891&gt;=500000,"Silver",R891&gt;30000,"Bronze",TRUE,"Transactional")</f>
        <v>Transactional</v>
      </c>
      <c r="T891" s="24" t="s">
        <v>54</v>
      </c>
      <c r="U891" s="101" t="s">
        <v>162</v>
      </c>
      <c r="V891" s="101" t="s">
        <v>1601</v>
      </c>
      <c r="W891" s="77" t="str">
        <f t="shared" si="164"/>
        <v>No</v>
      </c>
      <c r="X891" s="77" t="str">
        <f>IFERROR(_xlfn.XLOOKUP(J891&amp;"||"&amp;K891,'Mapping Ref.'!$J$2:$J$538,'Mapping Ref.'!$K$2:$K$538),"")</f>
        <v>Childrens &amp; Adults</v>
      </c>
      <c r="Y891" s="77" t="str" cm="1">
        <f t="array" ref="Y891">_xlfn.IFS(R891&gt;2000000,"For Publication",R891&gt;100000,"PID",R891&gt;30000,"RFQ",TRUE,"Transactional")</f>
        <v>Transactional</v>
      </c>
      <c r="Z891" s="24" t="s">
        <v>101</v>
      </c>
      <c r="AA891" s="32">
        <v>24</v>
      </c>
      <c r="AB891" s="24">
        <v>0</v>
      </c>
      <c r="AC891" s="25">
        <v>44144</v>
      </c>
      <c r="AD891" s="24" t="s">
        <v>58</v>
      </c>
      <c r="AE891" s="24"/>
      <c r="AF891" s="24"/>
      <c r="AG891" s="24"/>
      <c r="AH891" s="24" t="s">
        <v>59</v>
      </c>
      <c r="AI891" s="24"/>
      <c r="AJ891" s="24" t="s">
        <v>60</v>
      </c>
      <c r="AK891" s="24"/>
      <c r="AL891" s="24"/>
      <c r="AM891" s="24"/>
      <c r="AN891" s="24"/>
      <c r="AO891" s="24">
        <v>0</v>
      </c>
      <c r="AP891" s="24" t="s">
        <v>59</v>
      </c>
      <c r="AQ891" s="24"/>
      <c r="AR891" s="24"/>
      <c r="AS891" s="89">
        <v>0</v>
      </c>
      <c r="AT891" s="24" t="s">
        <v>3662</v>
      </c>
    </row>
    <row r="892" spans="1:46" x14ac:dyDescent="0.5">
      <c r="A892" s="24">
        <v>972</v>
      </c>
      <c r="B892" s="24"/>
      <c r="C892" s="24" t="s">
        <v>77</v>
      </c>
      <c r="D892" s="24" t="s">
        <v>3663</v>
      </c>
      <c r="E892" s="24" t="s">
        <v>3664</v>
      </c>
      <c r="F892" s="77" t="str">
        <f t="shared" si="163"/>
        <v>EACH COUNSELLING AND SUPPORT</v>
      </c>
      <c r="G892" s="24" t="s">
        <v>176</v>
      </c>
      <c r="H892" s="24" t="s">
        <v>745</v>
      </c>
      <c r="I892" s="24" t="s">
        <v>745</v>
      </c>
      <c r="J892" s="24" t="s">
        <v>190</v>
      </c>
      <c r="K892" s="24" t="s">
        <v>3402</v>
      </c>
      <c r="L892" s="25">
        <v>43556</v>
      </c>
      <c r="M892" s="25">
        <v>45016</v>
      </c>
      <c r="N892" s="81">
        <f t="shared" ref="N892:N903" si="176">EDATE(M892,AB892)</f>
        <v>45016</v>
      </c>
      <c r="O892" s="77" t="str">
        <f t="shared" ref="O892:O903" ca="1" si="177">IF(N892&lt;TODAY(),"Expired","Live")</f>
        <v>Expired</v>
      </c>
      <c r="P892" s="77" t="str" cm="1">
        <f t="array" aca="1" ref="P892" ca="1">_xlfn.IFS((N892-TODAY())&gt;=547,"06 Expires over 18 months",(N892-TODAY())&gt;=365,"05 Expires in 18 months",(N892-TODAY())&gt;=183,"04 Expires in 12 months",(N892-TODAY())&gt;=92,"03 Expires in 6 months",(N892-TODAY())&gt;=31,"02 Expires in 3 months",(N892-TODAY())&gt;=0,"01 Expires in 30 days",(N892-TODAY())&gt;=-31,"01 Expired last 30 days",(N892-TODAY())&gt;=-92,"02 Expired last 3 months",(N892-TODAY())&gt;=-183,"03 Expired last 6 months",(N892-TODAY())&gt;=-365,"04 Expired last 12 months",(N892-TODAY())&gt;=-547,"05 Expired last 18 months",TRUE,"06 Expired over 18 months")</f>
        <v>06 Expired over 18 months</v>
      </c>
      <c r="Q892" s="65">
        <v>29978</v>
      </c>
      <c r="R892" s="84">
        <f t="shared" si="174"/>
        <v>117413.83333333333</v>
      </c>
      <c r="S892" s="77" t="str" cm="1">
        <f t="array" ref="S892">_xlfn.IFS(R892&gt;5000000,"Gold",R892&gt;=500000,"Silver",R892&gt;30000,"Bronze",TRUE,"Transactional")</f>
        <v>Bronze</v>
      </c>
      <c r="T892" s="24" t="s">
        <v>54</v>
      </c>
      <c r="U892" s="101" t="s">
        <v>162</v>
      </c>
      <c r="V892" s="101" t="s">
        <v>163</v>
      </c>
      <c r="W892" s="77" t="str">
        <f t="shared" si="164"/>
        <v>No</v>
      </c>
      <c r="X892" s="77" t="str">
        <f>IFERROR(_xlfn.XLOOKUP(J892&amp;"||"&amp;K892,'Mapping Ref.'!$J$2:$J$538,'Mapping Ref.'!$K$2:$K$538),"")</f>
        <v>Childrens &amp; Adults</v>
      </c>
      <c r="Y892" s="77" t="str" cm="1">
        <f t="array" ref="Y892">_xlfn.IFS(R892&gt;2000000,"For Publication",R892&gt;100000,"PID",R892&gt;30000,"RFQ",TRUE,"Transactional")</f>
        <v>PID</v>
      </c>
      <c r="Z892" s="24" t="s">
        <v>71</v>
      </c>
      <c r="AA892" s="32">
        <v>48</v>
      </c>
      <c r="AB892" s="24">
        <v>0</v>
      </c>
      <c r="AC892" s="25">
        <v>44145</v>
      </c>
      <c r="AD892" s="24" t="s">
        <v>58</v>
      </c>
      <c r="AE892" s="24">
        <v>1353</v>
      </c>
      <c r="AF892" s="24" t="s">
        <v>59</v>
      </c>
      <c r="AG892" s="24"/>
      <c r="AH892" s="24" t="s">
        <v>59</v>
      </c>
      <c r="AI892" s="24"/>
      <c r="AJ892" s="24" t="s">
        <v>59</v>
      </c>
      <c r="AK892" s="24"/>
      <c r="AL892" s="24"/>
      <c r="AM892" s="24"/>
      <c r="AN892" s="24"/>
      <c r="AO892" s="24">
        <v>0</v>
      </c>
      <c r="AP892" s="24" t="s">
        <v>59</v>
      </c>
      <c r="AQ892" s="24"/>
      <c r="AR892" s="24"/>
      <c r="AS892" s="89">
        <f t="shared" ref="AS892:AS903" si="178">DATEDIF(L892,N892,"m")</f>
        <v>47</v>
      </c>
      <c r="AT892" s="24" t="s">
        <v>178</v>
      </c>
    </row>
    <row r="893" spans="1:46" x14ac:dyDescent="0.5">
      <c r="A893" s="24">
        <v>973</v>
      </c>
      <c r="B893" s="24"/>
      <c r="C893" s="24"/>
      <c r="D893" s="24" t="s">
        <v>3665</v>
      </c>
      <c r="E893" s="24" t="s">
        <v>3666</v>
      </c>
      <c r="F893" s="77" t="str">
        <f t="shared" si="163"/>
        <v>Cape Shops Ltd</v>
      </c>
      <c r="G893" s="24" t="s">
        <v>3667</v>
      </c>
      <c r="H893" s="24" t="s">
        <v>745</v>
      </c>
      <c r="I893" s="24" t="s">
        <v>745</v>
      </c>
      <c r="J893" s="24" t="s">
        <v>190</v>
      </c>
      <c r="K893" s="24" t="s">
        <v>3402</v>
      </c>
      <c r="L893" s="25">
        <v>43556</v>
      </c>
      <c r="M893" s="25">
        <v>45016</v>
      </c>
      <c r="N893" s="81">
        <f t="shared" si="176"/>
        <v>45016</v>
      </c>
      <c r="O893" s="77" t="str">
        <f t="shared" ca="1" si="177"/>
        <v>Expired</v>
      </c>
      <c r="P893" s="77" t="str" cm="1">
        <f t="array" aca="1" ref="P893" ca="1">_xlfn.IFS((N893-TODAY())&gt;=547,"06 Expires over 18 months",(N893-TODAY())&gt;=365,"05 Expires in 18 months",(N893-TODAY())&gt;=183,"04 Expires in 12 months",(N893-TODAY())&gt;=92,"03 Expires in 6 months",(N893-TODAY())&gt;=31,"02 Expires in 3 months",(N893-TODAY())&gt;=0,"01 Expires in 30 days",(N893-TODAY())&gt;=-31,"01 Expired last 30 days",(N893-TODAY())&gt;=-92,"02 Expired last 3 months",(N893-TODAY())&gt;=-183,"03 Expired last 6 months",(N893-TODAY())&gt;=-365,"04 Expired last 12 months",(N893-TODAY())&gt;=-547,"05 Expired last 18 months",TRUE,"06 Expired over 18 months")</f>
        <v>06 Expired over 18 months</v>
      </c>
      <c r="Q893" s="65">
        <v>180000</v>
      </c>
      <c r="R893" s="84">
        <f t="shared" si="174"/>
        <v>705000</v>
      </c>
      <c r="S893" s="77" t="str" cm="1">
        <f t="array" ref="S893">_xlfn.IFS(R893&gt;5000000,"Gold",R893&gt;=500000,"Silver",R893&gt;30000,"Bronze",TRUE,"Transactional")</f>
        <v>Silver</v>
      </c>
      <c r="T893" s="24" t="s">
        <v>54</v>
      </c>
      <c r="U893" s="101" t="s">
        <v>208</v>
      </c>
      <c r="V893" s="101" t="s">
        <v>209</v>
      </c>
      <c r="W893" s="77" t="str">
        <f t="shared" si="164"/>
        <v>No</v>
      </c>
      <c r="X893" s="77" t="str">
        <f>IFERROR(_xlfn.XLOOKUP(J893&amp;"||"&amp;K893,'Mapping Ref.'!$J$2:$J$538,'Mapping Ref.'!$K$2:$K$538),"")</f>
        <v>Childrens &amp; Adults</v>
      </c>
      <c r="Y893" s="77" t="str" cm="1">
        <f t="array" ref="Y893">_xlfn.IFS(R893&gt;2000000,"For Publication",R893&gt;100000,"PID",R893&gt;30000,"RFQ",TRUE,"Transactional")</f>
        <v>PID</v>
      </c>
      <c r="Z893" s="24" t="s">
        <v>71</v>
      </c>
      <c r="AA893" s="32">
        <v>48</v>
      </c>
      <c r="AB893" s="24">
        <v>0</v>
      </c>
      <c r="AC893" s="25">
        <v>44145</v>
      </c>
      <c r="AD893" s="24" t="s">
        <v>58</v>
      </c>
      <c r="AE893" s="24">
        <v>1353</v>
      </c>
      <c r="AF893" s="24"/>
      <c r="AG893" s="24"/>
      <c r="AH893" s="24" t="s">
        <v>59</v>
      </c>
      <c r="AI893" s="24"/>
      <c r="AJ893" s="24" t="s">
        <v>59</v>
      </c>
      <c r="AK893" s="24"/>
      <c r="AL893" s="24"/>
      <c r="AM893" s="24"/>
      <c r="AN893" s="24"/>
      <c r="AO893" s="24">
        <v>0</v>
      </c>
      <c r="AP893" s="24" t="s">
        <v>59</v>
      </c>
      <c r="AQ893" s="24"/>
      <c r="AR893" s="24"/>
      <c r="AS893" s="89">
        <f t="shared" si="178"/>
        <v>47</v>
      </c>
      <c r="AT893" s="24" t="s">
        <v>3668</v>
      </c>
    </row>
    <row r="894" spans="1:46" x14ac:dyDescent="0.5">
      <c r="A894" s="24">
        <v>974</v>
      </c>
      <c r="B894" s="24"/>
      <c r="C894" s="24"/>
      <c r="D894" s="24" t="s">
        <v>3669</v>
      </c>
      <c r="E894" s="24" t="s">
        <v>3670</v>
      </c>
      <c r="F894" s="77" t="str">
        <f t="shared" si="163"/>
        <v>MEDEQUIP ASSISTIVE TECHNOLOGY LTD</v>
      </c>
      <c r="G894" s="24" t="s">
        <v>3671</v>
      </c>
      <c r="H894" s="24" t="s">
        <v>2858</v>
      </c>
      <c r="I894" s="24" t="s">
        <v>745</v>
      </c>
      <c r="J894" s="24" t="s">
        <v>190</v>
      </c>
      <c r="K894" s="24" t="s">
        <v>3672</v>
      </c>
      <c r="L894" s="25">
        <v>42826</v>
      </c>
      <c r="M894" s="25">
        <v>45016</v>
      </c>
      <c r="N894" s="81">
        <f t="shared" si="176"/>
        <v>45747</v>
      </c>
      <c r="O894" s="77" t="str">
        <f t="shared" ca="1" si="177"/>
        <v>Expired</v>
      </c>
      <c r="P894" s="77" t="str" cm="1">
        <f t="array" aca="1" ref="P894" ca="1">_xlfn.IFS((N894-TODAY())&gt;=547,"06 Expires over 18 months",(N894-TODAY())&gt;=365,"05 Expires in 18 months",(N894-TODAY())&gt;=183,"04 Expires in 12 months",(N894-TODAY())&gt;=92,"03 Expires in 6 months",(N894-TODAY())&gt;=31,"02 Expires in 3 months",(N894-TODAY())&gt;=0,"01 Expires in 30 days",(N894-TODAY())&gt;=-31,"01 Expired last 30 days",(N894-TODAY())&gt;=-92,"02 Expired last 3 months",(N894-TODAY())&gt;=-183,"03 Expired last 6 months",(N894-TODAY())&gt;=-365,"04 Expired last 12 months",(N894-TODAY())&gt;=-547,"05 Expired last 18 months",TRUE,"06 Expired over 18 months")</f>
        <v>05 Expired last 18 months</v>
      </c>
      <c r="Q894" s="65">
        <v>3000000</v>
      </c>
      <c r="R894" s="84">
        <f t="shared" si="174"/>
        <v>23750000</v>
      </c>
      <c r="S894" s="77" t="str" cm="1">
        <f t="array" ref="S894">_xlfn.IFS(R894&gt;5000000,"Gold",R894&gt;=500000,"Silver",R894&gt;30000,"Bronze",TRUE,"Transactional")</f>
        <v>Gold</v>
      </c>
      <c r="T894" s="24" t="s">
        <v>54</v>
      </c>
      <c r="U894" s="101" t="s">
        <v>190</v>
      </c>
      <c r="V894" s="101" t="s">
        <v>596</v>
      </c>
      <c r="W894" s="77" t="str">
        <f t="shared" si="164"/>
        <v>Yes</v>
      </c>
      <c r="X894" s="77" t="str">
        <f>IFERROR(_xlfn.XLOOKUP(J894&amp;"||"&amp;K894,'Mapping Ref.'!$J$2:$J$538,'Mapping Ref.'!$K$2:$K$538),"")</f>
        <v>Childrens &amp; Adults</v>
      </c>
      <c r="Y894" s="77" t="str" cm="1">
        <f t="array" ref="Y894">_xlfn.IFS(R894&gt;2000000,"For Publication",R894&gt;100000,"PID",R894&gt;30000,"RFQ",TRUE,"Transactional")</f>
        <v>For Publication</v>
      </c>
      <c r="Z894" s="24" t="s">
        <v>71</v>
      </c>
      <c r="AA894" s="32">
        <v>48</v>
      </c>
      <c r="AB894" s="24">
        <v>24</v>
      </c>
      <c r="AC894" s="25">
        <v>44145</v>
      </c>
      <c r="AD894" s="24" t="s">
        <v>58</v>
      </c>
      <c r="AE894" s="24">
        <v>0</v>
      </c>
      <c r="AF894" s="24"/>
      <c r="AG894" s="24"/>
      <c r="AH894" s="24" t="s">
        <v>60</v>
      </c>
      <c r="AI894" s="24"/>
      <c r="AJ894" s="24" t="s">
        <v>60</v>
      </c>
      <c r="AK894" s="24"/>
      <c r="AL894" s="24"/>
      <c r="AM894" s="24"/>
      <c r="AN894" s="24"/>
      <c r="AO894" s="24">
        <v>348315</v>
      </c>
      <c r="AP894" s="24" t="s">
        <v>59</v>
      </c>
      <c r="AQ894" s="24"/>
      <c r="AR894" s="24"/>
      <c r="AS894" s="89">
        <f t="shared" si="178"/>
        <v>95</v>
      </c>
      <c r="AT894" s="24" t="s">
        <v>3673</v>
      </c>
    </row>
    <row r="895" spans="1:46" x14ac:dyDescent="0.5">
      <c r="A895" s="24">
        <v>975</v>
      </c>
      <c r="B895" s="24" t="s">
        <v>506</v>
      </c>
      <c r="C895" s="24"/>
      <c r="D895" s="24" t="s">
        <v>3674</v>
      </c>
      <c r="E895" s="24" t="s">
        <v>3675</v>
      </c>
      <c r="F895" s="77" t="str">
        <f t="shared" si="163"/>
        <v>Multiple</v>
      </c>
      <c r="G895" s="24" t="s">
        <v>3480</v>
      </c>
      <c r="H895" s="24" t="s">
        <v>745</v>
      </c>
      <c r="I895" s="24" t="s">
        <v>745</v>
      </c>
      <c r="J895" s="24" t="s">
        <v>66</v>
      </c>
      <c r="K895" s="24" t="s">
        <v>3672</v>
      </c>
      <c r="L895" s="25">
        <v>43922</v>
      </c>
      <c r="M895" s="25">
        <v>45747</v>
      </c>
      <c r="N895" s="81">
        <f t="shared" si="176"/>
        <v>47573</v>
      </c>
      <c r="O895" s="77" t="str">
        <f t="shared" ca="1" si="177"/>
        <v>Live</v>
      </c>
      <c r="P895" s="77" t="str" cm="1">
        <f t="array" aca="1" ref="P895" ca="1">_xlfn.IFS((N895-TODAY())&gt;=547,"06 Expires over 18 months",(N895-TODAY())&gt;=365,"05 Expires in 18 months",(N895-TODAY())&gt;=183,"04 Expires in 12 months",(N895-TODAY())&gt;=92,"03 Expires in 6 months",(N895-TODAY())&gt;=31,"02 Expires in 3 months",(N895-TODAY())&gt;=0,"01 Expires in 30 days",(N895-TODAY())&gt;=-31,"01 Expired last 30 days",(N895-TODAY())&gt;=-92,"02 Expired last 3 months",(N895-TODAY())&gt;=-183,"03 Expired last 6 months",(N895-TODAY())&gt;=-365,"04 Expired last 12 months",(N895-TODAY())&gt;=-547,"05 Expired last 18 months",TRUE,"06 Expired over 18 months")</f>
        <v>06 Expires over 18 months</v>
      </c>
      <c r="Q895" s="65">
        <v>230000</v>
      </c>
      <c r="R895" s="84">
        <f t="shared" si="174"/>
        <v>2280833.3333333335</v>
      </c>
      <c r="S895" s="77" t="str" cm="1">
        <f t="array" ref="S895">_xlfn.IFS(R895&gt;5000000,"Gold",R895&gt;=500000,"Silver",R895&gt;30000,"Bronze",TRUE,"Transactional")</f>
        <v>Silver</v>
      </c>
      <c r="T895" s="24" t="s">
        <v>68</v>
      </c>
      <c r="U895" s="101" t="s">
        <v>84</v>
      </c>
      <c r="V895" s="101" t="s">
        <v>85</v>
      </c>
      <c r="W895" s="77" t="str">
        <f t="shared" si="164"/>
        <v>Yes</v>
      </c>
      <c r="X895" s="77" t="str">
        <f>IFERROR(_xlfn.XLOOKUP(J895&amp;"||"&amp;K895,'Mapping Ref.'!$J$2:$J$538,'Mapping Ref.'!$K$2:$K$538),"")</f>
        <v>Childrens &amp; Adults</v>
      </c>
      <c r="Y895" s="77" t="str" cm="1">
        <f t="array" ref="Y895">_xlfn.IFS(R895&gt;2000000,"For Publication",R895&gt;100000,"PID",R895&gt;30000,"RFQ",TRUE,"Transactional")</f>
        <v>For Publication</v>
      </c>
      <c r="Z895" s="24" t="s">
        <v>71</v>
      </c>
      <c r="AA895" s="32">
        <v>60</v>
      </c>
      <c r="AB895" s="24">
        <v>60</v>
      </c>
      <c r="AC895" s="25">
        <v>44145</v>
      </c>
      <c r="AD895" s="24" t="s">
        <v>58</v>
      </c>
      <c r="AE895" s="24">
        <v>2174</v>
      </c>
      <c r="AF895" s="24"/>
      <c r="AG895" s="24"/>
      <c r="AH895" s="24" t="s">
        <v>60</v>
      </c>
      <c r="AI895" s="24"/>
      <c r="AJ895" s="24" t="s">
        <v>59</v>
      </c>
      <c r="AK895" s="24"/>
      <c r="AL895" s="24"/>
      <c r="AM895" s="24"/>
      <c r="AN895" s="24"/>
      <c r="AO895" s="24">
        <v>0</v>
      </c>
      <c r="AP895" s="24" t="s">
        <v>59</v>
      </c>
      <c r="AQ895" s="24"/>
      <c r="AR895" s="24"/>
      <c r="AS895" s="89">
        <f t="shared" si="178"/>
        <v>119</v>
      </c>
      <c r="AT895" s="24"/>
    </row>
    <row r="896" spans="1:46" x14ac:dyDescent="0.5">
      <c r="A896" s="24">
        <v>976</v>
      </c>
      <c r="B896" s="24"/>
      <c r="C896" s="24"/>
      <c r="D896" s="24" t="s">
        <v>3676</v>
      </c>
      <c r="E896" s="24" t="s">
        <v>3677</v>
      </c>
      <c r="F896" s="77" t="str">
        <f t="shared" si="163"/>
        <v>FREMAN &amp; CO LTD</v>
      </c>
      <c r="G896" s="24" t="s">
        <v>3678</v>
      </c>
      <c r="H896" s="24" t="s">
        <v>335</v>
      </c>
      <c r="I896" s="24" t="s">
        <v>1941</v>
      </c>
      <c r="J896" s="24" t="s">
        <v>107</v>
      </c>
      <c r="K896" s="24" t="s">
        <v>2586</v>
      </c>
      <c r="L896" s="25">
        <v>44217</v>
      </c>
      <c r="M896" s="25">
        <v>44581</v>
      </c>
      <c r="N896" s="81">
        <f t="shared" si="176"/>
        <v>44581</v>
      </c>
      <c r="O896" s="77" t="str">
        <f t="shared" ca="1" si="177"/>
        <v>Expired</v>
      </c>
      <c r="P896" s="77" t="str" cm="1">
        <f t="array" aca="1" ref="P896" ca="1">_xlfn.IFS((N896-TODAY())&gt;=547,"06 Expires over 18 months",(N896-TODAY())&gt;=365,"05 Expires in 18 months",(N896-TODAY())&gt;=183,"04 Expires in 12 months",(N896-TODAY())&gt;=92,"03 Expires in 6 months",(N896-TODAY())&gt;=31,"02 Expires in 3 months",(N896-TODAY())&gt;=0,"01 Expires in 30 days",(N896-TODAY())&gt;=-31,"01 Expired last 30 days",(N896-TODAY())&gt;=-92,"02 Expired last 3 months",(N896-TODAY())&gt;=-183,"03 Expired last 6 months",(N896-TODAY())&gt;=-365,"04 Expired last 12 months",(N896-TODAY())&gt;=-547,"05 Expired last 18 months",TRUE,"06 Expired over 18 months")</f>
        <v>06 Expired over 18 months</v>
      </c>
      <c r="Q896" s="65">
        <v>17340.599999999999</v>
      </c>
      <c r="R896" s="84">
        <f t="shared" si="174"/>
        <v>17340.599999999999</v>
      </c>
      <c r="S896" s="77" t="str" cm="1">
        <f t="array" ref="S896">_xlfn.IFS(R896&gt;5000000,"Gold",R896&gt;=500000,"Silver",R896&gt;30000,"Bronze",TRUE,"Transactional")</f>
        <v>Transactional</v>
      </c>
      <c r="T896" s="24" t="s">
        <v>122</v>
      </c>
      <c r="U896" s="101" t="s">
        <v>99</v>
      </c>
      <c r="V896" s="101" t="s">
        <v>472</v>
      </c>
      <c r="W896" s="77" t="str">
        <f t="shared" si="164"/>
        <v>No</v>
      </c>
      <c r="X896" s="77" t="str">
        <f>IFERROR(_xlfn.XLOOKUP(J896&amp;"||"&amp;K896,'Mapping Ref.'!$J$2:$J$538,'Mapping Ref.'!$K$2:$K$538),"")</f>
        <v>Construction &amp; Estates</v>
      </c>
      <c r="Y896" s="77" t="str" cm="1">
        <f t="array" ref="Y896">_xlfn.IFS(R896&gt;2000000,"For Publication",R896&gt;100000,"PID",R896&gt;30000,"RFQ",TRUE,"Transactional")</f>
        <v>Transactional</v>
      </c>
      <c r="Z896" s="24" t="s">
        <v>86</v>
      </c>
      <c r="AA896" s="32">
        <v>12</v>
      </c>
      <c r="AB896" s="24">
        <v>0</v>
      </c>
      <c r="AC896" s="25">
        <v>44145</v>
      </c>
      <c r="AD896" s="24" t="s">
        <v>58</v>
      </c>
      <c r="AE896" s="24"/>
      <c r="AF896" s="24"/>
      <c r="AG896" s="24"/>
      <c r="AH896" s="24" t="s">
        <v>59</v>
      </c>
      <c r="AI896" s="24"/>
      <c r="AJ896" s="24" t="s">
        <v>60</v>
      </c>
      <c r="AK896" s="24" t="s">
        <v>3679</v>
      </c>
      <c r="AL896" s="24"/>
      <c r="AM896" s="24"/>
      <c r="AN896" s="24"/>
      <c r="AO896" s="24">
        <v>0</v>
      </c>
      <c r="AP896" s="24" t="s">
        <v>60</v>
      </c>
      <c r="AQ896" s="24"/>
      <c r="AR896" s="24"/>
      <c r="AS896" s="89">
        <f t="shared" si="178"/>
        <v>11</v>
      </c>
      <c r="AT896" s="24" t="s">
        <v>3680</v>
      </c>
    </row>
    <row r="897" spans="1:46" x14ac:dyDescent="0.5">
      <c r="A897" s="24">
        <v>977</v>
      </c>
      <c r="B897" s="24"/>
      <c r="C897" s="24"/>
      <c r="D897" s="24" t="s">
        <v>3681</v>
      </c>
      <c r="E897" s="24" t="s">
        <v>3682</v>
      </c>
      <c r="F897" s="77" t="str">
        <f t="shared" si="163"/>
        <v>SOURCE PARTNERSHIP CONSULTING LTD</v>
      </c>
      <c r="G897" s="24" t="s">
        <v>3683</v>
      </c>
      <c r="H897" s="24" t="s">
        <v>3684</v>
      </c>
      <c r="I897" s="24" t="s">
        <v>2364</v>
      </c>
      <c r="J897" s="24" t="s">
        <v>107</v>
      </c>
      <c r="K897" s="24" t="s">
        <v>337</v>
      </c>
      <c r="L897" s="25">
        <v>44138</v>
      </c>
      <c r="M897" s="25">
        <v>44651</v>
      </c>
      <c r="N897" s="81">
        <f t="shared" si="176"/>
        <v>45016</v>
      </c>
      <c r="O897" s="77" t="str">
        <f t="shared" ca="1" si="177"/>
        <v>Expired</v>
      </c>
      <c r="P897" s="77" t="str" cm="1">
        <f t="array" aca="1" ref="P897" ca="1">_xlfn.IFS((N897-TODAY())&gt;=547,"06 Expires over 18 months",(N897-TODAY())&gt;=365,"05 Expires in 18 months",(N897-TODAY())&gt;=183,"04 Expires in 12 months",(N897-TODAY())&gt;=92,"03 Expires in 6 months",(N897-TODAY())&gt;=31,"02 Expires in 3 months",(N897-TODAY())&gt;=0,"01 Expires in 30 days",(N897-TODAY())&gt;=-31,"01 Expired last 30 days",(N897-TODAY())&gt;=-92,"02 Expired last 3 months",(N897-TODAY())&gt;=-183,"03 Expired last 6 months",(N897-TODAY())&gt;=-365,"04 Expired last 12 months",(N897-TODAY())&gt;=-547,"05 Expired last 18 months",TRUE,"06 Expired over 18 months")</f>
        <v>06 Expired over 18 months</v>
      </c>
      <c r="Q897" s="65">
        <v>46029.9</v>
      </c>
      <c r="R897" s="84">
        <f t="shared" si="174"/>
        <v>107403.09999999999</v>
      </c>
      <c r="S897" s="77" t="str" cm="1">
        <f t="array" ref="S897">_xlfn.IFS(R897&gt;5000000,"Gold",R897&gt;=500000,"Silver",R897&gt;30000,"Bronze",TRUE,"Transactional")</f>
        <v>Bronze</v>
      </c>
      <c r="T897" s="24" t="s">
        <v>122</v>
      </c>
      <c r="U897" s="101" t="s">
        <v>84</v>
      </c>
      <c r="V897" s="101" t="s">
        <v>214</v>
      </c>
      <c r="W897" s="77" t="str">
        <f t="shared" si="164"/>
        <v>Yes</v>
      </c>
      <c r="X897" s="77" t="str">
        <f>IFERROR(_xlfn.XLOOKUP(J897&amp;"||"&amp;K897,'Mapping Ref.'!$J$2:$J$538,'Mapping Ref.'!$K$2:$K$538),"")</f>
        <v>Construction &amp; Estates</v>
      </c>
      <c r="Y897" s="77" t="str" cm="1">
        <f t="array" ref="Y897">_xlfn.IFS(R897&gt;2000000,"For Publication",R897&gt;100000,"PID",R897&gt;30000,"RFQ",TRUE,"Transactional")</f>
        <v>PID</v>
      </c>
      <c r="Z897" s="24" t="s">
        <v>101</v>
      </c>
      <c r="AA897" s="32">
        <v>12</v>
      </c>
      <c r="AB897" s="24">
        <v>12</v>
      </c>
      <c r="AC897" s="25">
        <v>44145</v>
      </c>
      <c r="AD897" s="24" t="s">
        <v>58</v>
      </c>
      <c r="AE897" s="24">
        <v>202261</v>
      </c>
      <c r="AF897" s="24"/>
      <c r="AG897" s="24"/>
      <c r="AH897" s="24" t="s">
        <v>60</v>
      </c>
      <c r="AI897" s="24"/>
      <c r="AJ897" s="24" t="s">
        <v>60</v>
      </c>
      <c r="AK897" s="24"/>
      <c r="AL897" s="24"/>
      <c r="AM897" s="24"/>
      <c r="AN897" s="24"/>
      <c r="AO897" s="24">
        <v>0</v>
      </c>
      <c r="AP897" s="24" t="s">
        <v>60</v>
      </c>
      <c r="AQ897" s="24"/>
      <c r="AR897" s="24"/>
      <c r="AS897" s="89">
        <f t="shared" si="178"/>
        <v>28</v>
      </c>
      <c r="AT897" s="24" t="s">
        <v>3685</v>
      </c>
    </row>
    <row r="898" spans="1:46" x14ac:dyDescent="0.5">
      <c r="A898" s="24">
        <v>978</v>
      </c>
      <c r="B898" s="24"/>
      <c r="C898" s="24"/>
      <c r="D898" s="24" t="s">
        <v>3686</v>
      </c>
      <c r="E898" s="24" t="s">
        <v>3687</v>
      </c>
      <c r="F898" s="77" t="str">
        <f t="shared" ref="F898:F961" si="179">IF(AT898&lt;&gt;"",AT898,G898)</f>
        <v>BLUEPOINTLONDON LTD</v>
      </c>
      <c r="G898" s="24" t="s">
        <v>3688</v>
      </c>
      <c r="H898" s="24" t="s">
        <v>3157</v>
      </c>
      <c r="I898" s="24" t="s">
        <v>992</v>
      </c>
      <c r="J898" s="24" t="s">
        <v>52</v>
      </c>
      <c r="K898" s="24" t="s">
        <v>3689</v>
      </c>
      <c r="L898" s="25">
        <v>44136</v>
      </c>
      <c r="M898" s="25">
        <v>45231</v>
      </c>
      <c r="N898" s="81">
        <f t="shared" si="176"/>
        <v>45597</v>
      </c>
      <c r="O898" s="77" t="str">
        <f t="shared" ca="1" si="177"/>
        <v>Expired</v>
      </c>
      <c r="P898" s="77" t="str" cm="1">
        <f t="array" aca="1" ref="P898" ca="1">_xlfn.IFS((N898-TODAY())&gt;=547,"06 Expires over 18 months",(N898-TODAY())&gt;=365,"05 Expires in 18 months",(N898-TODAY())&gt;=183,"04 Expires in 12 months",(N898-TODAY())&gt;=92,"03 Expires in 6 months",(N898-TODAY())&gt;=31,"02 Expires in 3 months",(N898-TODAY())&gt;=0,"01 Expires in 30 days",(N898-TODAY())&gt;=-31,"01 Expired last 30 days",(N898-TODAY())&gt;=-92,"02 Expired last 3 months",(N898-TODAY())&gt;=-183,"03 Expired last 6 months",(N898-TODAY())&gt;=-365,"04 Expired last 12 months",(N898-TODAY())&gt;=-547,"05 Expired last 18 months",TRUE,"06 Expired over 18 months")</f>
        <v>06 Expired over 18 months</v>
      </c>
      <c r="Q898" s="65">
        <v>300</v>
      </c>
      <c r="R898" s="84">
        <f t="shared" si="174"/>
        <v>1200</v>
      </c>
      <c r="S898" s="77" t="str" cm="1">
        <f t="array" ref="S898">_xlfn.IFS(R898&gt;5000000,"Gold",R898&gt;=500000,"Silver",R898&gt;30000,"Bronze",TRUE,"Transactional")</f>
        <v>Transactional</v>
      </c>
      <c r="T898" s="24" t="s">
        <v>54</v>
      </c>
      <c r="U898" s="101" t="s">
        <v>393</v>
      </c>
      <c r="V898" s="101" t="s">
        <v>394</v>
      </c>
      <c r="W898" s="77" t="str">
        <f t="shared" ref="W898:W961" si="180">IF(AB898&gt;0,"Yes","No")</f>
        <v>Yes</v>
      </c>
      <c r="X898" s="77" t="str">
        <f>IFERROR(_xlfn.XLOOKUP(J898&amp;"||"&amp;K898,'Mapping Ref.'!$J$2:$J$538,'Mapping Ref.'!$K$2:$K$538),"")</f>
        <v>Corporate</v>
      </c>
      <c r="Y898" s="77" t="str" cm="1">
        <f t="array" ref="Y898">_xlfn.IFS(R898&gt;2000000,"For Publication",R898&gt;100000,"PID",R898&gt;30000,"RFQ",TRUE,"Transactional")</f>
        <v>Transactional</v>
      </c>
      <c r="Z898" s="24" t="s">
        <v>149</v>
      </c>
      <c r="AA898" s="32">
        <v>36</v>
      </c>
      <c r="AB898" s="24">
        <v>12</v>
      </c>
      <c r="AC898" s="25">
        <v>44146</v>
      </c>
      <c r="AD898" s="24" t="s">
        <v>58</v>
      </c>
      <c r="AE898" s="24">
        <v>0</v>
      </c>
      <c r="AF898" s="24"/>
      <c r="AG898" s="24"/>
      <c r="AH898" s="24" t="s">
        <v>59</v>
      </c>
      <c r="AI898" s="24"/>
      <c r="AJ898" s="24" t="s">
        <v>60</v>
      </c>
      <c r="AK898" s="24"/>
      <c r="AL898" s="24"/>
      <c r="AM898" s="24"/>
      <c r="AN898" s="24"/>
      <c r="AO898" s="24">
        <v>0</v>
      </c>
      <c r="AP898" s="24" t="s">
        <v>60</v>
      </c>
      <c r="AQ898" s="24"/>
      <c r="AR898" s="24"/>
      <c r="AS898" s="89">
        <f t="shared" si="178"/>
        <v>48</v>
      </c>
      <c r="AT898" s="24" t="s">
        <v>3690</v>
      </c>
    </row>
    <row r="899" spans="1:46" x14ac:dyDescent="0.5">
      <c r="A899" s="24">
        <v>979</v>
      </c>
      <c r="B899" s="24"/>
      <c r="C899" s="24" t="s">
        <v>77</v>
      </c>
      <c r="D899" s="24" t="s">
        <v>3691</v>
      </c>
      <c r="E899" s="24" t="s">
        <v>3692</v>
      </c>
      <c r="F899" s="77" t="str">
        <f t="shared" si="179"/>
        <v>J REDPATH BUCHANAN &amp; CO LTD</v>
      </c>
      <c r="G899" s="24" t="s">
        <v>3693</v>
      </c>
      <c r="H899" s="24" t="s">
        <v>1794</v>
      </c>
      <c r="I899" s="24" t="s">
        <v>2364</v>
      </c>
      <c r="J899" s="24" t="s">
        <v>107</v>
      </c>
      <c r="K899" s="24" t="s">
        <v>3561</v>
      </c>
      <c r="L899" s="25">
        <v>44013</v>
      </c>
      <c r="M899" s="25">
        <v>44804</v>
      </c>
      <c r="N899" s="81">
        <f t="shared" si="176"/>
        <v>44804</v>
      </c>
      <c r="O899" s="77" t="str">
        <f t="shared" ca="1" si="177"/>
        <v>Expired</v>
      </c>
      <c r="P899" s="77" t="str" cm="1">
        <f t="array" aca="1" ref="P899" ca="1">_xlfn.IFS((N899-TODAY())&gt;=547,"06 Expires over 18 months",(N899-TODAY())&gt;=365,"05 Expires in 18 months",(N899-TODAY())&gt;=183,"04 Expires in 12 months",(N899-TODAY())&gt;=92,"03 Expires in 6 months",(N899-TODAY())&gt;=31,"02 Expires in 3 months",(N899-TODAY())&gt;=0,"01 Expires in 30 days",(N899-TODAY())&gt;=-31,"01 Expired last 30 days",(N899-TODAY())&gt;=-92,"02 Expired last 3 months",(N899-TODAY())&gt;=-183,"03 Expired last 6 months",(N899-TODAY())&gt;=-365,"04 Expired last 12 months",(N899-TODAY())&gt;=-547,"05 Expired last 18 months",TRUE,"06 Expired over 18 months")</f>
        <v>06 Expired over 18 months</v>
      </c>
      <c r="Q899" s="65">
        <v>97630</v>
      </c>
      <c r="R899" s="84">
        <f t="shared" si="174"/>
        <v>203395.83333333334</v>
      </c>
      <c r="S899" s="77" t="str" cm="1">
        <f t="array" ref="S899">_xlfn.IFS(R899&gt;5000000,"Gold",R899&gt;=500000,"Silver",R899&gt;30000,"Bronze",TRUE,"Transactional")</f>
        <v>Bronze</v>
      </c>
      <c r="T899" s="24" t="s">
        <v>122</v>
      </c>
      <c r="U899" s="101" t="s">
        <v>2860</v>
      </c>
      <c r="V899" s="101" t="s">
        <v>2861</v>
      </c>
      <c r="W899" s="77" t="str">
        <f t="shared" si="180"/>
        <v>No</v>
      </c>
      <c r="X899" s="77" t="str">
        <f>IFERROR(_xlfn.XLOOKUP(J899&amp;"||"&amp;K899,'Mapping Ref.'!$J$2:$J$538,'Mapping Ref.'!$K$2:$K$538),"")</f>
        <v>Construction &amp; Estates</v>
      </c>
      <c r="Y899" s="77" t="str" cm="1">
        <f t="array" ref="Y899">_xlfn.IFS(R899&gt;2000000,"For Publication",R899&gt;100000,"PID",R899&gt;30000,"RFQ",TRUE,"Transactional")</f>
        <v>PID</v>
      </c>
      <c r="Z899" s="24" t="s">
        <v>86</v>
      </c>
      <c r="AA899" s="32">
        <v>26</v>
      </c>
      <c r="AB899" s="24">
        <v>0</v>
      </c>
      <c r="AC899" s="25">
        <v>44146</v>
      </c>
      <c r="AD899" s="24" t="s">
        <v>58</v>
      </c>
      <c r="AE899" s="24">
        <v>2189</v>
      </c>
      <c r="AF899" s="24"/>
      <c r="AG899" s="24"/>
      <c r="AH899" s="24" t="s">
        <v>60</v>
      </c>
      <c r="AI899" s="24"/>
      <c r="AJ899" s="24" t="s">
        <v>60</v>
      </c>
      <c r="AK899" s="24"/>
      <c r="AL899" s="24"/>
      <c r="AM899" s="24"/>
      <c r="AN899" s="24"/>
      <c r="AO899" s="24"/>
      <c r="AP899" s="24" t="s">
        <v>60</v>
      </c>
      <c r="AQ899" s="24"/>
      <c r="AR899" s="24"/>
      <c r="AS899" s="89">
        <f t="shared" si="178"/>
        <v>25</v>
      </c>
      <c r="AT899" s="24" t="s">
        <v>3694</v>
      </c>
    </row>
    <row r="900" spans="1:46" x14ac:dyDescent="0.5">
      <c r="A900" s="24">
        <v>980</v>
      </c>
      <c r="B900" s="24"/>
      <c r="C900" s="24"/>
      <c r="D900" s="24" t="s">
        <v>3695</v>
      </c>
      <c r="E900" s="24" t="s">
        <v>2244</v>
      </c>
      <c r="F900" s="77" t="str">
        <f t="shared" si="179"/>
        <v>Judy Harrison</v>
      </c>
      <c r="G900" s="24" t="s">
        <v>3696</v>
      </c>
      <c r="H900" s="24" t="s">
        <v>1041</v>
      </c>
      <c r="I900" s="24" t="s">
        <v>1041</v>
      </c>
      <c r="J900" s="24" t="s">
        <v>190</v>
      </c>
      <c r="K900" s="24" t="s">
        <v>2234</v>
      </c>
      <c r="L900" s="25">
        <v>44147</v>
      </c>
      <c r="M900" s="25">
        <v>44512</v>
      </c>
      <c r="N900" s="81">
        <f t="shared" si="176"/>
        <v>44512</v>
      </c>
      <c r="O900" s="77" t="str">
        <f t="shared" ca="1" si="177"/>
        <v>Expired</v>
      </c>
      <c r="P900" s="77" t="str" cm="1">
        <f t="array" aca="1" ref="P900" ca="1">_xlfn.IFS((N900-TODAY())&gt;=547,"06 Expires over 18 months",(N900-TODAY())&gt;=365,"05 Expires in 18 months",(N900-TODAY())&gt;=183,"04 Expires in 12 months",(N900-TODAY())&gt;=92,"03 Expires in 6 months",(N900-TODAY())&gt;=31,"02 Expires in 3 months",(N900-TODAY())&gt;=0,"01 Expires in 30 days",(N900-TODAY())&gt;=-31,"01 Expired last 30 days",(N900-TODAY())&gt;=-92,"02 Expired last 3 months",(N900-TODAY())&gt;=-183,"03 Expired last 6 months",(N900-TODAY())&gt;=-365,"04 Expired last 12 months",(N900-TODAY())&gt;=-547,"05 Expired last 18 months",TRUE,"06 Expired over 18 months")</f>
        <v>06 Expired over 18 months</v>
      </c>
      <c r="Q900" s="65">
        <v>600</v>
      </c>
      <c r="R900" s="84">
        <f t="shared" si="174"/>
        <v>600</v>
      </c>
      <c r="S900" s="77" t="str" cm="1">
        <f t="array" ref="S900">_xlfn.IFS(R900&gt;5000000,"Gold",R900&gt;=500000,"Silver",R900&gt;30000,"Bronze",TRUE,"Transactional")</f>
        <v>Transactional</v>
      </c>
      <c r="T900" s="24" t="s">
        <v>54</v>
      </c>
      <c r="U900" s="101" t="s">
        <v>84</v>
      </c>
      <c r="V900" s="101" t="s">
        <v>204</v>
      </c>
      <c r="W900" s="77" t="str">
        <f t="shared" si="180"/>
        <v>No</v>
      </c>
      <c r="X900" s="77" t="str">
        <f>IFERROR(_xlfn.XLOOKUP(J900&amp;"||"&amp;K900,'Mapping Ref.'!$J$2:$J$538,'Mapping Ref.'!$K$2:$K$538),"")</f>
        <v>Childrens &amp; Adults</v>
      </c>
      <c r="Y900" s="77" t="str" cm="1">
        <f t="array" ref="Y900">_xlfn.IFS(R900&gt;2000000,"For Publication",R900&gt;100000,"PID",R900&gt;30000,"RFQ",TRUE,"Transactional")</f>
        <v>Transactional</v>
      </c>
      <c r="Z900" s="24" t="s">
        <v>86</v>
      </c>
      <c r="AA900" s="32">
        <v>12</v>
      </c>
      <c r="AB900" s="24">
        <v>0</v>
      </c>
      <c r="AC900" s="25">
        <v>44147</v>
      </c>
      <c r="AD900" s="24" t="s">
        <v>58</v>
      </c>
      <c r="AE900" s="24"/>
      <c r="AF900" s="24"/>
      <c r="AG900" s="24"/>
      <c r="AH900" s="24" t="s">
        <v>59</v>
      </c>
      <c r="AI900" s="24"/>
      <c r="AJ900" s="24" t="s">
        <v>60</v>
      </c>
      <c r="AK900" s="24"/>
      <c r="AL900" s="24"/>
      <c r="AM900" s="24"/>
      <c r="AN900" s="24"/>
      <c r="AO900" s="24">
        <v>0</v>
      </c>
      <c r="AP900" s="24" t="s">
        <v>60</v>
      </c>
      <c r="AQ900" s="24"/>
      <c r="AR900" s="24"/>
      <c r="AS900" s="89">
        <f t="shared" si="178"/>
        <v>12</v>
      </c>
      <c r="AT900" s="24"/>
    </row>
    <row r="901" spans="1:46" x14ac:dyDescent="0.5">
      <c r="A901" s="24">
        <v>981</v>
      </c>
      <c r="B901" s="24"/>
      <c r="C901" s="24"/>
      <c r="D901" s="24" t="s">
        <v>3697</v>
      </c>
      <c r="E901" s="24" t="s">
        <v>3698</v>
      </c>
      <c r="F901" s="77" t="str">
        <f t="shared" si="179"/>
        <v>TALKING ELEPHANTS SERVICES LTD T/A TALKING ELEPHANTS SERVICES</v>
      </c>
      <c r="G901" s="24" t="s">
        <v>3699</v>
      </c>
      <c r="H901" s="24" t="s">
        <v>1992</v>
      </c>
      <c r="I901" s="24" t="s">
        <v>1992</v>
      </c>
      <c r="J901" s="24" t="s">
        <v>190</v>
      </c>
      <c r="K901" s="24" t="s">
        <v>3700</v>
      </c>
      <c r="L901" s="25">
        <v>44013</v>
      </c>
      <c r="M901" s="25">
        <v>44743</v>
      </c>
      <c r="N901" s="81">
        <f t="shared" si="176"/>
        <v>45474</v>
      </c>
      <c r="O901" s="77" t="str">
        <f t="shared" ca="1" si="177"/>
        <v>Expired</v>
      </c>
      <c r="P901" s="77" t="str" cm="1">
        <f t="array" aca="1" ref="P901" ca="1">_xlfn.IFS((N901-TODAY())&gt;=547,"06 Expires over 18 months",(N901-TODAY())&gt;=365,"05 Expires in 18 months",(N901-TODAY())&gt;=183,"04 Expires in 12 months",(N901-TODAY())&gt;=92,"03 Expires in 6 months",(N901-TODAY())&gt;=31,"02 Expires in 3 months",(N901-TODAY())&gt;=0,"01 Expires in 30 days",(N901-TODAY())&gt;=-31,"01 Expired last 30 days",(N901-TODAY())&gt;=-92,"02 Expired last 3 months",(N901-TODAY())&gt;=-183,"03 Expired last 6 months",(N901-TODAY())&gt;=-365,"04 Expired last 12 months",(N901-TODAY())&gt;=-547,"05 Expired last 18 months",TRUE,"06 Expired over 18 months")</f>
        <v>06 Expired over 18 months</v>
      </c>
      <c r="Q901" s="65">
        <v>9360</v>
      </c>
      <c r="R901" s="84">
        <f t="shared" si="174"/>
        <v>37440</v>
      </c>
      <c r="S901" s="77" t="str" cm="1">
        <f t="array" ref="S901">_xlfn.IFS(R901&gt;5000000,"Gold",R901&gt;=500000,"Silver",R901&gt;30000,"Bronze",TRUE,"Transactional")</f>
        <v>Bronze</v>
      </c>
      <c r="T901" s="24" t="s">
        <v>54</v>
      </c>
      <c r="U901" s="101" t="s">
        <v>208</v>
      </c>
      <c r="V901" s="101" t="s">
        <v>209</v>
      </c>
      <c r="W901" s="77" t="str">
        <f t="shared" si="180"/>
        <v>Yes</v>
      </c>
      <c r="X901" s="77" t="str">
        <f>IFERROR(_xlfn.XLOOKUP(J901&amp;"||"&amp;K901,'Mapping Ref.'!$J$2:$J$538,'Mapping Ref.'!$K$2:$K$538),"")</f>
        <v>Childrens &amp; Adults</v>
      </c>
      <c r="Y901" s="77" t="str" cm="1">
        <f t="array" ref="Y901">_xlfn.IFS(R901&gt;2000000,"For Publication",R901&gt;100000,"PID",R901&gt;30000,"RFQ",TRUE,"Transactional")</f>
        <v>RFQ</v>
      </c>
      <c r="Z901" s="24" t="s">
        <v>71</v>
      </c>
      <c r="AA901" s="32">
        <v>24</v>
      </c>
      <c r="AB901" s="24">
        <v>24</v>
      </c>
      <c r="AC901" s="25">
        <v>44151</v>
      </c>
      <c r="AD901" s="24" t="s">
        <v>58</v>
      </c>
      <c r="AE901" s="24"/>
      <c r="AF901" s="24"/>
      <c r="AG901" s="24"/>
      <c r="AH901" s="24" t="s">
        <v>59</v>
      </c>
      <c r="AI901" s="24"/>
      <c r="AJ901" s="24" t="s">
        <v>60</v>
      </c>
      <c r="AK901" s="24"/>
      <c r="AL901" s="24"/>
      <c r="AM901" s="24"/>
      <c r="AN901" s="24"/>
      <c r="AO901" s="24">
        <v>2860</v>
      </c>
      <c r="AP901" s="24" t="s">
        <v>59</v>
      </c>
      <c r="AQ901" s="24"/>
      <c r="AR901" s="24"/>
      <c r="AS901" s="89">
        <f t="shared" si="178"/>
        <v>48</v>
      </c>
      <c r="AT901" s="24" t="s">
        <v>3701</v>
      </c>
    </row>
    <row r="902" spans="1:46" x14ac:dyDescent="0.5">
      <c r="A902" s="24">
        <v>982</v>
      </c>
      <c r="B902" s="24"/>
      <c r="C902" s="24"/>
      <c r="D902" s="24" t="s">
        <v>2883</v>
      </c>
      <c r="E902" s="24" t="s">
        <v>3702</v>
      </c>
      <c r="F902" s="77" t="str">
        <f t="shared" si="179"/>
        <v>HOARE LEA LLP</v>
      </c>
      <c r="G902" s="24" t="s">
        <v>3703</v>
      </c>
      <c r="H902" s="24" t="s">
        <v>335</v>
      </c>
      <c r="I902" s="24" t="s">
        <v>2453</v>
      </c>
      <c r="J902" s="24" t="s">
        <v>107</v>
      </c>
      <c r="K902" s="24" t="s">
        <v>337</v>
      </c>
      <c r="L902" s="25">
        <v>44152</v>
      </c>
      <c r="M902" s="25">
        <v>44516</v>
      </c>
      <c r="N902" s="81">
        <f t="shared" si="176"/>
        <v>44881</v>
      </c>
      <c r="O902" s="77" t="str">
        <f t="shared" ca="1" si="177"/>
        <v>Expired</v>
      </c>
      <c r="P902" s="77" t="str" cm="1">
        <f t="array" aca="1" ref="P902" ca="1">_xlfn.IFS((N902-TODAY())&gt;=547,"06 Expires over 18 months",(N902-TODAY())&gt;=365,"05 Expires in 18 months",(N902-TODAY())&gt;=183,"04 Expires in 12 months",(N902-TODAY())&gt;=92,"03 Expires in 6 months",(N902-TODAY())&gt;=31,"02 Expires in 3 months",(N902-TODAY())&gt;=0,"01 Expires in 30 days",(N902-TODAY())&gt;=-31,"01 Expired last 30 days",(N902-TODAY())&gt;=-92,"02 Expired last 3 months",(N902-TODAY())&gt;=-183,"03 Expired last 6 months",(N902-TODAY())&gt;=-365,"04 Expired last 12 months",(N902-TODAY())&gt;=-547,"05 Expired last 18 months",TRUE,"06 Expired over 18 months")</f>
        <v>06 Expired over 18 months</v>
      </c>
      <c r="Q902" s="65">
        <v>50000</v>
      </c>
      <c r="R902" s="84">
        <f t="shared" si="174"/>
        <v>95833.333333333328</v>
      </c>
      <c r="S902" s="77" t="str" cm="1">
        <f t="array" ref="S902">_xlfn.IFS(R902&gt;5000000,"Gold",R902&gt;=500000,"Silver",R902&gt;30000,"Bronze",TRUE,"Transactional")</f>
        <v>Bronze</v>
      </c>
      <c r="T902" s="24" t="s">
        <v>122</v>
      </c>
      <c r="U902" s="101" t="s">
        <v>116</v>
      </c>
      <c r="V902" s="101" t="s">
        <v>70</v>
      </c>
      <c r="W902" s="77" t="str">
        <f t="shared" si="180"/>
        <v>Yes</v>
      </c>
      <c r="X902" s="77" t="str">
        <f>IFERROR(_xlfn.XLOOKUP(J902&amp;"||"&amp;K902,'Mapping Ref.'!$J$2:$J$538,'Mapping Ref.'!$K$2:$K$538),"")</f>
        <v>Construction &amp; Estates</v>
      </c>
      <c r="Y902" s="77" t="str" cm="1">
        <f t="array" ref="Y902">_xlfn.IFS(R902&gt;2000000,"For Publication",R902&gt;100000,"PID",R902&gt;30000,"RFQ",TRUE,"Transactional")</f>
        <v>RFQ</v>
      </c>
      <c r="Z902" s="24" t="s">
        <v>101</v>
      </c>
      <c r="AA902" s="32">
        <v>12</v>
      </c>
      <c r="AB902" s="24">
        <v>12</v>
      </c>
      <c r="AC902" s="25">
        <v>44152</v>
      </c>
      <c r="AD902" s="24" t="s">
        <v>58</v>
      </c>
      <c r="AE902" s="24"/>
      <c r="AF902" s="24"/>
      <c r="AG902" s="24"/>
      <c r="AH902" s="24" t="s">
        <v>60</v>
      </c>
      <c r="AI902" s="24"/>
      <c r="AJ902" s="24" t="s">
        <v>60</v>
      </c>
      <c r="AK902" s="24" t="s">
        <v>3704</v>
      </c>
      <c r="AL902" s="24"/>
      <c r="AM902" s="24"/>
      <c r="AN902" s="24"/>
      <c r="AO902" s="24">
        <v>0</v>
      </c>
      <c r="AP902" s="24" t="s">
        <v>60</v>
      </c>
      <c r="AQ902" s="24"/>
      <c r="AR902" s="24"/>
      <c r="AS902" s="89">
        <f t="shared" si="178"/>
        <v>23</v>
      </c>
      <c r="AT902" s="24" t="s">
        <v>3705</v>
      </c>
    </row>
    <row r="903" spans="1:46" x14ac:dyDescent="0.5">
      <c r="A903" s="24">
        <v>984</v>
      </c>
      <c r="B903" s="24"/>
      <c r="C903" s="24"/>
      <c r="D903" s="24" t="s">
        <v>3706</v>
      </c>
      <c r="E903" s="24" t="s">
        <v>3707</v>
      </c>
      <c r="F903" s="77" t="str">
        <f t="shared" si="179"/>
        <v>ATTLEYS ROOFING LIMITED</v>
      </c>
      <c r="G903" s="24" t="s">
        <v>3706</v>
      </c>
      <c r="H903" s="24" t="s">
        <v>784</v>
      </c>
      <c r="I903" s="24" t="s">
        <v>1128</v>
      </c>
      <c r="J903" s="24" t="s">
        <v>107</v>
      </c>
      <c r="K903" s="24" t="s">
        <v>2433</v>
      </c>
      <c r="L903" s="25">
        <v>44153</v>
      </c>
      <c r="M903" s="25">
        <v>44883</v>
      </c>
      <c r="N903" s="81">
        <f t="shared" si="176"/>
        <v>45248</v>
      </c>
      <c r="O903" s="77" t="str">
        <f t="shared" ca="1" si="177"/>
        <v>Expired</v>
      </c>
      <c r="P903" s="77" t="str" cm="1">
        <f t="array" aca="1" ref="P903" ca="1">_xlfn.IFS((N903-TODAY())&gt;=547,"06 Expires over 18 months",(N903-TODAY())&gt;=365,"05 Expires in 18 months",(N903-TODAY())&gt;=183,"04 Expires in 12 months",(N903-TODAY())&gt;=92,"03 Expires in 6 months",(N903-TODAY())&gt;=31,"02 Expires in 3 months",(N903-TODAY())&gt;=0,"01 Expires in 30 days",(N903-TODAY())&gt;=-31,"01 Expired last 30 days",(N903-TODAY())&gt;=-92,"02 Expired last 3 months",(N903-TODAY())&gt;=-183,"03 Expired last 6 months",(N903-TODAY())&gt;=-365,"04 Expired last 12 months",(N903-TODAY())&gt;=-547,"05 Expired last 18 months",TRUE,"06 Expired over 18 months")</f>
        <v>06 Expired over 18 months</v>
      </c>
      <c r="Q903" s="65">
        <v>20000</v>
      </c>
      <c r="R903" s="84">
        <f t="shared" si="174"/>
        <v>60000</v>
      </c>
      <c r="S903" s="77" t="str" cm="1">
        <f t="array" ref="S903">_xlfn.IFS(R903&gt;5000000,"Gold",R903&gt;=500000,"Silver",R903&gt;30000,"Bronze",TRUE,"Transactional")</f>
        <v>Bronze</v>
      </c>
      <c r="T903" s="24" t="s">
        <v>54</v>
      </c>
      <c r="U903" s="101" t="s">
        <v>123</v>
      </c>
      <c r="V903" s="101" t="s">
        <v>124</v>
      </c>
      <c r="W903" s="77" t="str">
        <f t="shared" si="180"/>
        <v>Yes</v>
      </c>
      <c r="X903" s="77" t="str">
        <f>IFERROR(_xlfn.XLOOKUP(J903&amp;"||"&amp;K903,'Mapping Ref.'!$J$2:$J$538,'Mapping Ref.'!$K$2:$K$538),"")</f>
        <v>Construction &amp; Estates</v>
      </c>
      <c r="Y903" s="77" t="str" cm="1">
        <f t="array" ref="Y903">_xlfn.IFS(R903&gt;2000000,"For Publication",R903&gt;100000,"PID",R903&gt;30000,"RFQ",TRUE,"Transactional")</f>
        <v>RFQ</v>
      </c>
      <c r="Z903" s="24" t="s">
        <v>101</v>
      </c>
      <c r="AA903" s="32">
        <v>12</v>
      </c>
      <c r="AB903" s="24">
        <v>12</v>
      </c>
      <c r="AC903" s="25">
        <v>44153</v>
      </c>
      <c r="AD903" s="24" t="s">
        <v>58</v>
      </c>
      <c r="AE903" s="24"/>
      <c r="AF903" s="24"/>
      <c r="AG903" s="24"/>
      <c r="AH903" s="24" t="s">
        <v>59</v>
      </c>
      <c r="AI903" s="24"/>
      <c r="AJ903" s="24" t="s">
        <v>60</v>
      </c>
      <c r="AK903" s="24"/>
      <c r="AL903" s="24"/>
      <c r="AM903" s="24"/>
      <c r="AN903" s="24"/>
      <c r="AO903" s="24">
        <v>0</v>
      </c>
      <c r="AP903" s="24" t="s">
        <v>60</v>
      </c>
      <c r="AQ903" s="24"/>
      <c r="AR903" s="24"/>
      <c r="AS903" s="89">
        <f t="shared" si="178"/>
        <v>36</v>
      </c>
      <c r="AT903" s="24" t="s">
        <v>3708</v>
      </c>
    </row>
    <row r="904" spans="1:46" x14ac:dyDescent="0.5">
      <c r="A904" s="24">
        <v>985</v>
      </c>
      <c r="B904" s="24"/>
      <c r="C904" s="24"/>
      <c r="D904" s="24" t="s">
        <v>3709</v>
      </c>
      <c r="E904" s="24" t="s">
        <v>3710</v>
      </c>
      <c r="F904" s="77" t="str">
        <f t="shared" si="179"/>
        <v>DR GRANGE AND ASSOCIATES LIMITED</v>
      </c>
      <c r="G904" s="24" t="s">
        <v>3711</v>
      </c>
      <c r="H904" s="24" t="s">
        <v>1420</v>
      </c>
      <c r="I904" s="24" t="s">
        <v>1420</v>
      </c>
      <c r="J904" s="24" t="s">
        <v>52</v>
      </c>
      <c r="K904" s="24" t="s">
        <v>822</v>
      </c>
      <c r="L904" s="25">
        <v>44155</v>
      </c>
      <c r="M904" s="25"/>
      <c r="N904" s="81"/>
      <c r="O904" s="77" t="s">
        <v>712</v>
      </c>
      <c r="P904" s="77"/>
      <c r="Q904" s="104"/>
      <c r="R904" s="84">
        <v>0</v>
      </c>
      <c r="S904" s="77" t="str" cm="1">
        <f t="array" ref="S904">_xlfn.IFS(R904&gt;5000000,"Gold",R904&gt;=500000,"Silver",R904&gt;30000,"Bronze",TRUE,"Transactional")</f>
        <v>Transactional</v>
      </c>
      <c r="T904" s="24" t="s">
        <v>54</v>
      </c>
      <c r="U904" s="101" t="s">
        <v>455</v>
      </c>
      <c r="V904" s="101" t="s">
        <v>822</v>
      </c>
      <c r="W904" s="77" t="str">
        <f t="shared" si="180"/>
        <v>Yes</v>
      </c>
      <c r="X904" s="77" t="str">
        <f>IFERROR(_xlfn.XLOOKUP(J904&amp;"||"&amp;K904,'Mapping Ref.'!$J$2:$J$538,'Mapping Ref.'!$K$2:$K$538),"")</f>
        <v>Corporate</v>
      </c>
      <c r="Y904" s="77" t="str" cm="1">
        <f t="array" ref="Y904">_xlfn.IFS(R904&gt;2000000,"For Publication",R904&gt;100000,"PID",R904&gt;30000,"RFQ",TRUE,"Transactional")</f>
        <v>Transactional</v>
      </c>
      <c r="Z904" s="24" t="s">
        <v>57</v>
      </c>
      <c r="AA904" s="32">
        <v>80</v>
      </c>
      <c r="AB904" s="24">
        <v>80</v>
      </c>
      <c r="AC904" s="25">
        <v>44155</v>
      </c>
      <c r="AD904" s="24" t="s">
        <v>102</v>
      </c>
      <c r="AE904" s="24">
        <v>0</v>
      </c>
      <c r="AF904" s="24"/>
      <c r="AG904" s="24"/>
      <c r="AH904" s="24" t="s">
        <v>60</v>
      </c>
      <c r="AI904" s="24"/>
      <c r="AJ904" s="24" t="s">
        <v>60</v>
      </c>
      <c r="AK904" s="24"/>
      <c r="AL904" s="24"/>
      <c r="AM904" s="24"/>
      <c r="AN904" s="24"/>
      <c r="AO904" s="24">
        <v>0</v>
      </c>
      <c r="AP904" s="24" t="s">
        <v>59</v>
      </c>
      <c r="AQ904" s="24"/>
      <c r="AR904" s="24"/>
      <c r="AS904" s="89">
        <v>0</v>
      </c>
      <c r="AT904" s="24" t="s">
        <v>3712</v>
      </c>
    </row>
    <row r="905" spans="1:46" x14ac:dyDescent="0.5">
      <c r="A905" s="24">
        <v>986</v>
      </c>
      <c r="B905" s="24"/>
      <c r="C905" s="24"/>
      <c r="D905" s="24" t="s">
        <v>3713</v>
      </c>
      <c r="E905" s="24" t="s">
        <v>3714</v>
      </c>
      <c r="F905" s="77" t="str">
        <f t="shared" si="179"/>
        <v>PSYCHOLOGY EXPERTS LIMITED</v>
      </c>
      <c r="G905" s="24" t="s">
        <v>3713</v>
      </c>
      <c r="H905" s="24" t="s">
        <v>1420</v>
      </c>
      <c r="I905" s="24" t="s">
        <v>1420</v>
      </c>
      <c r="J905" s="24" t="s">
        <v>52</v>
      </c>
      <c r="K905" s="24" t="s">
        <v>822</v>
      </c>
      <c r="L905" s="25">
        <v>44155</v>
      </c>
      <c r="M905" s="25"/>
      <c r="N905" s="81"/>
      <c r="O905" s="77" t="s">
        <v>712</v>
      </c>
      <c r="P905" s="77"/>
      <c r="Q905" s="104"/>
      <c r="R905" s="84">
        <v>0</v>
      </c>
      <c r="S905" s="77" t="str" cm="1">
        <f t="array" ref="S905">_xlfn.IFS(R905&gt;5000000,"Gold",R905&gt;=500000,"Silver",R905&gt;30000,"Bronze",TRUE,"Transactional")</f>
        <v>Transactional</v>
      </c>
      <c r="T905" s="24" t="s">
        <v>54</v>
      </c>
      <c r="U905" s="101" t="s">
        <v>455</v>
      </c>
      <c r="V905" s="101" t="s">
        <v>822</v>
      </c>
      <c r="W905" s="77" t="str">
        <f t="shared" si="180"/>
        <v>Yes</v>
      </c>
      <c r="X905" s="77" t="str">
        <f>IFERROR(_xlfn.XLOOKUP(J905&amp;"||"&amp;K905,'Mapping Ref.'!$J$2:$J$538,'Mapping Ref.'!$K$2:$K$538),"")</f>
        <v>Corporate</v>
      </c>
      <c r="Y905" s="77" t="str" cm="1">
        <f t="array" ref="Y905">_xlfn.IFS(R905&gt;2000000,"For Publication",R905&gt;100000,"PID",R905&gt;30000,"RFQ",TRUE,"Transactional")</f>
        <v>Transactional</v>
      </c>
      <c r="Z905" s="24" t="s">
        <v>101</v>
      </c>
      <c r="AA905" s="32">
        <v>80</v>
      </c>
      <c r="AB905" s="24">
        <v>80</v>
      </c>
      <c r="AC905" s="25">
        <v>44155</v>
      </c>
      <c r="AD905" s="24" t="s">
        <v>102</v>
      </c>
      <c r="AE905" s="24">
        <v>0</v>
      </c>
      <c r="AF905" s="24"/>
      <c r="AG905" s="24"/>
      <c r="AH905" s="24" t="s">
        <v>60</v>
      </c>
      <c r="AI905" s="24"/>
      <c r="AJ905" s="24" t="s">
        <v>60</v>
      </c>
      <c r="AK905" s="24"/>
      <c r="AL905" s="24"/>
      <c r="AM905" s="24"/>
      <c r="AN905" s="24"/>
      <c r="AO905" s="24">
        <v>0</v>
      </c>
      <c r="AP905" s="24" t="s">
        <v>59</v>
      </c>
      <c r="AQ905" s="24"/>
      <c r="AR905" s="24"/>
      <c r="AS905" s="89">
        <v>0</v>
      </c>
      <c r="AT905" s="24" t="s">
        <v>3715</v>
      </c>
    </row>
    <row r="906" spans="1:46" x14ac:dyDescent="0.5">
      <c r="A906" s="24">
        <v>987</v>
      </c>
      <c r="B906" s="24" t="s">
        <v>340</v>
      </c>
      <c r="C906" s="24" t="s">
        <v>77</v>
      </c>
      <c r="D906" s="24" t="s">
        <v>3716</v>
      </c>
      <c r="E906" s="24" t="s">
        <v>3717</v>
      </c>
      <c r="F906" s="77" t="str">
        <f t="shared" si="179"/>
        <v>EASTERN SHIRES PURCHASING ORGANISATION (ESPO)</v>
      </c>
      <c r="G906" s="24" t="s">
        <v>3718</v>
      </c>
      <c r="H906" s="24" t="s">
        <v>2456</v>
      </c>
      <c r="I906" s="24" t="s">
        <v>992</v>
      </c>
      <c r="J906" s="24" t="s">
        <v>52</v>
      </c>
      <c r="K906" s="24" t="s">
        <v>1281</v>
      </c>
      <c r="L906" s="25">
        <v>44166</v>
      </c>
      <c r="M906" s="25">
        <v>45261</v>
      </c>
      <c r="N906" s="81">
        <f>EDATE(M906,AB906)</f>
        <v>45627</v>
      </c>
      <c r="O906" s="77" t="str">
        <f ca="1">IF(N906&lt;TODAY(),"Expired","Live")</f>
        <v>Expired</v>
      </c>
      <c r="P906" s="77" t="str" cm="1">
        <f t="array" aca="1" ref="P906" ca="1">_xlfn.IFS((N906-TODAY())&gt;=547,"06 Expires over 18 months",(N906-TODAY())&gt;=365,"05 Expires in 18 months",(N906-TODAY())&gt;=183,"04 Expires in 12 months",(N906-TODAY())&gt;=92,"03 Expires in 6 months",(N906-TODAY())&gt;=31,"02 Expires in 3 months",(N906-TODAY())&gt;=0,"01 Expires in 30 days",(N906-TODAY())&gt;=-31,"01 Expired last 30 days",(N906-TODAY())&gt;=-92,"02 Expired last 3 months",(N906-TODAY())&gt;=-183,"03 Expired last 6 months",(N906-TODAY())&gt;=-365,"04 Expired last 12 months",(N906-TODAY())&gt;=-547,"05 Expired last 18 months",TRUE,"06 Expired over 18 months")</f>
        <v>06 Expired over 18 months</v>
      </c>
      <c r="Q906" s="65">
        <v>525000</v>
      </c>
      <c r="R906" s="84">
        <f t="shared" ref="R906:R917" si="181">MAX(Q906,Q906*N(AS906)/12)</f>
        <v>2100000</v>
      </c>
      <c r="S906" s="77" t="str" cm="1">
        <f t="array" ref="S906">_xlfn.IFS(R906&gt;5000000,"Gold",R906&gt;=500000,"Silver",R906&gt;30000,"Bronze",TRUE,"Transactional")</f>
        <v>Silver</v>
      </c>
      <c r="T906" s="24" t="s">
        <v>122</v>
      </c>
      <c r="U906" s="101" t="s">
        <v>208</v>
      </c>
      <c r="V906" s="101" t="s">
        <v>209</v>
      </c>
      <c r="W906" s="77" t="str">
        <f t="shared" si="180"/>
        <v>Yes</v>
      </c>
      <c r="X906" s="77" t="str">
        <f>IFERROR(_xlfn.XLOOKUP(J906&amp;"||"&amp;K906,'Mapping Ref.'!$J$2:$J$538,'Mapping Ref.'!$K$2:$K$538),"")</f>
        <v>ICT</v>
      </c>
      <c r="Y906" s="77" t="str" cm="1">
        <f t="array" ref="Y906">_xlfn.IFS(R906&gt;2000000,"For Publication",R906&gt;100000,"PID",R906&gt;30000,"RFQ",TRUE,"Transactional")</f>
        <v>For Publication</v>
      </c>
      <c r="Z906" s="24" t="s">
        <v>149</v>
      </c>
      <c r="AA906" s="32">
        <v>36</v>
      </c>
      <c r="AB906" s="24">
        <v>12</v>
      </c>
      <c r="AC906" s="25">
        <v>44155</v>
      </c>
      <c r="AD906" s="24" t="s">
        <v>150</v>
      </c>
      <c r="AE906" s="24">
        <v>202213</v>
      </c>
      <c r="AF906" s="24"/>
      <c r="AG906" s="24"/>
      <c r="AH906" s="24" t="s">
        <v>60</v>
      </c>
      <c r="AI906" s="24"/>
      <c r="AJ906" s="24" t="s">
        <v>60</v>
      </c>
      <c r="AK906" s="24"/>
      <c r="AL906" s="24"/>
      <c r="AM906" s="24"/>
      <c r="AN906" s="24"/>
      <c r="AO906" s="24">
        <v>0</v>
      </c>
      <c r="AP906" s="24" t="s">
        <v>59</v>
      </c>
      <c r="AQ906" s="24"/>
      <c r="AR906" s="24"/>
      <c r="AS906" s="89">
        <f>DATEDIF(L906,N906,"m")</f>
        <v>48</v>
      </c>
      <c r="AT906" s="24" t="s">
        <v>3719</v>
      </c>
    </row>
    <row r="907" spans="1:46" x14ac:dyDescent="0.5">
      <c r="A907" s="24">
        <v>988</v>
      </c>
      <c r="B907" s="24" t="s">
        <v>506</v>
      </c>
      <c r="C907" s="24"/>
      <c r="D907" s="24" t="s">
        <v>3720</v>
      </c>
      <c r="E907" s="24" t="s">
        <v>3721</v>
      </c>
      <c r="F907" s="77" t="str">
        <f t="shared" si="179"/>
        <v>Emphasis Training Limited</v>
      </c>
      <c r="G907" s="24" t="s">
        <v>3720</v>
      </c>
      <c r="H907" s="24" t="s">
        <v>1523</v>
      </c>
      <c r="I907" s="24" t="s">
        <v>1523</v>
      </c>
      <c r="J907" s="24" t="s">
        <v>107</v>
      </c>
      <c r="K907" s="24" t="s">
        <v>2048</v>
      </c>
      <c r="L907" s="25">
        <v>44160</v>
      </c>
      <c r="M907" s="25">
        <v>46023</v>
      </c>
      <c r="N907" s="81">
        <f>EDATE(M907,AB907)</f>
        <v>46388</v>
      </c>
      <c r="O907" s="77" t="str">
        <f ca="1">IF(N907&lt;TODAY(),"Expired","Live")</f>
        <v>Live</v>
      </c>
      <c r="P907" s="77" t="str" cm="1">
        <f t="array" aca="1" ref="P907" ca="1">_xlfn.IFS((N907-TODAY())&gt;=547,"06 Expires over 18 months",(N907-TODAY())&gt;=365,"05 Expires in 18 months",(N907-TODAY())&gt;=183,"04 Expires in 12 months",(N907-TODAY())&gt;=92,"03 Expires in 6 months",(N907-TODAY())&gt;=31,"02 Expires in 3 months",(N907-TODAY())&gt;=0,"01 Expires in 30 days",(N907-TODAY())&gt;=-31,"01 Expired last 30 days",(N907-TODAY())&gt;=-92,"02 Expired last 3 months",(N907-TODAY())&gt;=-183,"03 Expired last 6 months",(N907-TODAY())&gt;=-365,"04 Expired last 12 months",(N907-TODAY())&gt;=-547,"05 Expired last 18 months",TRUE,"06 Expired over 18 months")</f>
        <v>03 Expires in 6 months</v>
      </c>
      <c r="Q907" s="65">
        <v>10000</v>
      </c>
      <c r="R907" s="84">
        <f t="shared" si="181"/>
        <v>60833.333333333336</v>
      </c>
      <c r="S907" s="77" t="str" cm="1">
        <f t="array" ref="S907">_xlfn.IFS(R907&gt;5000000,"Gold",R907&gt;=500000,"Silver",R907&gt;30000,"Bronze",TRUE,"Transactional")</f>
        <v>Bronze</v>
      </c>
      <c r="T907" s="24" t="s">
        <v>54</v>
      </c>
      <c r="U907" s="101" t="s">
        <v>237</v>
      </c>
      <c r="V907" s="101" t="s">
        <v>566</v>
      </c>
      <c r="W907" s="77" t="str">
        <f t="shared" si="180"/>
        <v>Yes</v>
      </c>
      <c r="X907" s="77" t="str">
        <f>IFERROR(_xlfn.XLOOKUP(J907&amp;"||"&amp;K907,'Mapping Ref.'!$J$2:$J$538,'Mapping Ref.'!$K$2:$K$538),"")</f>
        <v>Construction &amp; Estates</v>
      </c>
      <c r="Y907" s="77" t="str" cm="1">
        <f t="array" ref="Y907">_xlfn.IFS(R907&gt;2000000,"For Publication",R907&gt;100000,"PID",R907&gt;30000,"RFQ",TRUE,"Transactional")</f>
        <v>RFQ</v>
      </c>
      <c r="Z907" s="24" t="s">
        <v>101</v>
      </c>
      <c r="AA907" s="32">
        <v>72</v>
      </c>
      <c r="AB907" s="24">
        <v>12</v>
      </c>
      <c r="AC907" s="25">
        <v>44160</v>
      </c>
      <c r="AD907" s="24" t="s">
        <v>58</v>
      </c>
      <c r="AE907" s="24"/>
      <c r="AF907" s="24"/>
      <c r="AG907" s="24"/>
      <c r="AH907" s="24" t="s">
        <v>59</v>
      </c>
      <c r="AI907" s="24"/>
      <c r="AJ907" s="24" t="s">
        <v>60</v>
      </c>
      <c r="AK907" s="24"/>
      <c r="AL907" s="24"/>
      <c r="AM907" s="24"/>
      <c r="AN907" s="24"/>
      <c r="AO907" s="24"/>
      <c r="AP907" s="24" t="s">
        <v>60</v>
      </c>
      <c r="AQ907" s="24"/>
      <c r="AR907" s="24"/>
      <c r="AS907" s="89">
        <f>DATEDIF(L907,N907,"m")</f>
        <v>73</v>
      </c>
      <c r="AT907" s="24"/>
    </row>
    <row r="908" spans="1:46" x14ac:dyDescent="0.5">
      <c r="A908" s="24">
        <v>989</v>
      </c>
      <c r="B908" s="24"/>
      <c r="C908" s="24"/>
      <c r="D908" s="24" t="s">
        <v>3722</v>
      </c>
      <c r="E908" s="24" t="s">
        <v>3723</v>
      </c>
      <c r="F908" s="77" t="str">
        <f t="shared" si="179"/>
        <v>MR JONATHAN WRIGHT</v>
      </c>
      <c r="G908" s="24" t="s">
        <v>3724</v>
      </c>
      <c r="H908" s="24" t="s">
        <v>1189</v>
      </c>
      <c r="I908" s="24" t="s">
        <v>1189</v>
      </c>
      <c r="J908" s="24" t="s">
        <v>52</v>
      </c>
      <c r="K908" s="24" t="s">
        <v>2521</v>
      </c>
      <c r="L908" s="25">
        <v>44160</v>
      </c>
      <c r="M908" s="25"/>
      <c r="N908" s="81"/>
      <c r="O908" s="77" t="s">
        <v>712</v>
      </c>
      <c r="P908" s="77"/>
      <c r="Q908" s="65">
        <v>10000</v>
      </c>
      <c r="R908" s="84">
        <f t="shared" si="181"/>
        <v>10000</v>
      </c>
      <c r="S908" s="77" t="str" cm="1">
        <f t="array" ref="S908">_xlfn.IFS(R908&gt;5000000,"Gold",R908&gt;=500000,"Silver",R908&gt;30000,"Bronze",TRUE,"Transactional")</f>
        <v>Transactional</v>
      </c>
      <c r="T908" s="24" t="s">
        <v>54</v>
      </c>
      <c r="U908" s="101" t="s">
        <v>116</v>
      </c>
      <c r="V908" s="101" t="s">
        <v>70</v>
      </c>
      <c r="W908" s="77" t="str">
        <f t="shared" si="180"/>
        <v>Yes</v>
      </c>
      <c r="X908" s="77" t="str">
        <f>IFERROR(_xlfn.XLOOKUP(J908&amp;"||"&amp;K908,'Mapping Ref.'!$J$2:$J$538,'Mapping Ref.'!$K$2:$K$538),"")</f>
        <v>Corporate</v>
      </c>
      <c r="Y908" s="77" t="str" cm="1">
        <f t="array" ref="Y908">_xlfn.IFS(R908&gt;2000000,"For Publication",R908&gt;100000,"PID",R908&gt;30000,"RFQ",TRUE,"Transactional")</f>
        <v>Transactional</v>
      </c>
      <c r="Z908" s="24" t="s">
        <v>101</v>
      </c>
      <c r="AA908" s="32">
        <v>12</v>
      </c>
      <c r="AB908" s="24">
        <v>12</v>
      </c>
      <c r="AC908" s="25">
        <v>44160</v>
      </c>
      <c r="AD908" s="24" t="s">
        <v>58</v>
      </c>
      <c r="AE908" s="24"/>
      <c r="AF908" s="24"/>
      <c r="AG908" s="24"/>
      <c r="AH908" s="24" t="s">
        <v>60</v>
      </c>
      <c r="AI908" s="24"/>
      <c r="AJ908" s="24" t="s">
        <v>60</v>
      </c>
      <c r="AK908" s="24"/>
      <c r="AL908" s="24"/>
      <c r="AM908" s="24"/>
      <c r="AN908" s="24"/>
      <c r="AO908" s="24"/>
      <c r="AP908" s="24" t="s">
        <v>59</v>
      </c>
      <c r="AQ908" s="24"/>
      <c r="AR908" s="24"/>
      <c r="AS908" s="89">
        <v>0</v>
      </c>
      <c r="AT908" s="24" t="s">
        <v>3725</v>
      </c>
    </row>
    <row r="909" spans="1:46" x14ac:dyDescent="0.5">
      <c r="A909" s="24">
        <v>990</v>
      </c>
      <c r="B909" s="24"/>
      <c r="C909" s="24"/>
      <c r="D909" s="24" t="s">
        <v>3726</v>
      </c>
      <c r="E909" s="24" t="s">
        <v>3727</v>
      </c>
      <c r="F909" s="77" t="str">
        <f t="shared" si="179"/>
        <v>SASTR LTD</v>
      </c>
      <c r="G909" s="24" t="s">
        <v>3728</v>
      </c>
      <c r="H909" s="24" t="s">
        <v>3729</v>
      </c>
      <c r="I909" s="24" t="s">
        <v>3730</v>
      </c>
      <c r="J909" s="24" t="s">
        <v>107</v>
      </c>
      <c r="K909" s="24" t="s">
        <v>360</v>
      </c>
      <c r="L909" s="25">
        <v>44105</v>
      </c>
      <c r="M909" s="25">
        <v>45016</v>
      </c>
      <c r="N909" s="81">
        <f t="shared" ref="N909:N917" si="182">EDATE(M909,AB909)</f>
        <v>45747</v>
      </c>
      <c r="O909" s="77" t="str">
        <f t="shared" ref="O909:O917" ca="1" si="183">IF(N909&lt;TODAY(),"Expired","Live")</f>
        <v>Expired</v>
      </c>
      <c r="P909" s="77" t="str" cm="1">
        <f t="array" aca="1" ref="P909" ca="1">_xlfn.IFS((N909-TODAY())&gt;=547,"06 Expires over 18 months",(N909-TODAY())&gt;=365,"05 Expires in 18 months",(N909-TODAY())&gt;=183,"04 Expires in 12 months",(N909-TODAY())&gt;=92,"03 Expires in 6 months",(N909-TODAY())&gt;=31,"02 Expires in 3 months",(N909-TODAY())&gt;=0,"01 Expires in 30 days",(N909-TODAY())&gt;=-31,"01 Expired last 30 days",(N909-TODAY())&gt;=-92,"02 Expired last 3 months",(N909-TODAY())&gt;=-183,"03 Expired last 6 months",(N909-TODAY())&gt;=-365,"04 Expired last 12 months",(N909-TODAY())&gt;=-547,"05 Expired last 18 months",TRUE,"06 Expired over 18 months")</f>
        <v>05 Expired last 18 months</v>
      </c>
      <c r="Q909" s="65">
        <v>9000</v>
      </c>
      <c r="R909" s="84">
        <f t="shared" si="181"/>
        <v>39750</v>
      </c>
      <c r="S909" s="77" t="str" cm="1">
        <f t="array" ref="S909">_xlfn.IFS(R909&gt;5000000,"Gold",R909&gt;=500000,"Silver",R909&gt;30000,"Bronze",TRUE,"Transactional")</f>
        <v>Bronze</v>
      </c>
      <c r="T909" s="24" t="s">
        <v>54</v>
      </c>
      <c r="U909" s="101" t="s">
        <v>116</v>
      </c>
      <c r="V909" s="101" t="s">
        <v>70</v>
      </c>
      <c r="W909" s="77" t="str">
        <f t="shared" si="180"/>
        <v>Yes</v>
      </c>
      <c r="X909" s="77" t="str">
        <f>IFERROR(_xlfn.XLOOKUP(J909&amp;"||"&amp;K909,'Mapping Ref.'!$J$2:$J$538,'Mapping Ref.'!$K$2:$K$538),"")</f>
        <v>Construction &amp; Estates</v>
      </c>
      <c r="Y909" s="77" t="str" cm="1">
        <f t="array" ref="Y909">_xlfn.IFS(R909&gt;2000000,"For Publication",R909&gt;100000,"PID",R909&gt;30000,"RFQ",TRUE,"Transactional")</f>
        <v>RFQ</v>
      </c>
      <c r="Z909" s="24" t="s">
        <v>86</v>
      </c>
      <c r="AA909" s="32">
        <v>30</v>
      </c>
      <c r="AB909" s="24">
        <v>24</v>
      </c>
      <c r="AC909" s="25">
        <v>44161</v>
      </c>
      <c r="AD909" s="24" t="s">
        <v>58</v>
      </c>
      <c r="AE909" s="24"/>
      <c r="AF909" s="24"/>
      <c r="AG909" s="24"/>
      <c r="AH909" s="24" t="s">
        <v>59</v>
      </c>
      <c r="AI909" s="24"/>
      <c r="AJ909" s="24" t="s">
        <v>60</v>
      </c>
      <c r="AK909" s="24"/>
      <c r="AL909" s="24"/>
      <c r="AM909" s="24"/>
      <c r="AN909" s="24"/>
      <c r="AO909" s="24"/>
      <c r="AP909" s="24" t="s">
        <v>60</v>
      </c>
      <c r="AQ909" s="24"/>
      <c r="AR909" s="24"/>
      <c r="AS909" s="89">
        <f t="shared" ref="AS909:AS917" si="184">DATEDIF(L909,N909,"m")</f>
        <v>53</v>
      </c>
      <c r="AT909" s="24" t="s">
        <v>3731</v>
      </c>
    </row>
    <row r="910" spans="1:46" x14ac:dyDescent="0.5">
      <c r="A910" s="24">
        <v>991</v>
      </c>
      <c r="B910" s="24"/>
      <c r="C910" s="24"/>
      <c r="D910" s="24" t="s">
        <v>3732</v>
      </c>
      <c r="E910" s="24" t="s">
        <v>3733</v>
      </c>
      <c r="F910" s="77" t="str">
        <f t="shared" si="179"/>
        <v>IDVERDE LIMITED</v>
      </c>
      <c r="G910" s="24" t="s">
        <v>3734</v>
      </c>
      <c r="H910" s="24" t="s">
        <v>963</v>
      </c>
      <c r="I910" s="24" t="s">
        <v>1128</v>
      </c>
      <c r="J910" s="24" t="s">
        <v>190</v>
      </c>
      <c r="K910" s="24" t="s">
        <v>3201</v>
      </c>
      <c r="L910" s="25">
        <v>44165</v>
      </c>
      <c r="M910" s="25">
        <v>44895</v>
      </c>
      <c r="N910" s="81">
        <f t="shared" si="182"/>
        <v>45260</v>
      </c>
      <c r="O910" s="77" t="str">
        <f t="shared" ca="1" si="183"/>
        <v>Expired</v>
      </c>
      <c r="P910" s="77" t="str" cm="1">
        <f t="array" aca="1" ref="P910" ca="1">_xlfn.IFS((N910-TODAY())&gt;=547,"06 Expires over 18 months",(N910-TODAY())&gt;=365,"05 Expires in 18 months",(N910-TODAY())&gt;=183,"04 Expires in 12 months",(N910-TODAY())&gt;=92,"03 Expires in 6 months",(N910-TODAY())&gt;=31,"02 Expires in 3 months",(N910-TODAY())&gt;=0,"01 Expires in 30 days",(N910-TODAY())&gt;=-31,"01 Expired last 30 days",(N910-TODAY())&gt;=-92,"02 Expired last 3 months",(N910-TODAY())&gt;=-183,"03 Expired last 6 months",(N910-TODAY())&gt;=-365,"04 Expired last 12 months",(N910-TODAY())&gt;=-547,"05 Expired last 18 months",TRUE,"06 Expired over 18 months")</f>
        <v>06 Expired over 18 months</v>
      </c>
      <c r="Q910" s="65">
        <v>25000</v>
      </c>
      <c r="R910" s="84">
        <f t="shared" si="181"/>
        <v>75000</v>
      </c>
      <c r="S910" s="77" t="str" cm="1">
        <f t="array" ref="S910">_xlfn.IFS(R910&gt;5000000,"Gold",R910&gt;=500000,"Silver",R910&gt;30000,"Bronze",TRUE,"Transactional")</f>
        <v>Bronze</v>
      </c>
      <c r="T910" s="24" t="s">
        <v>122</v>
      </c>
      <c r="U910" s="101" t="s">
        <v>99</v>
      </c>
      <c r="V910" s="101" t="s">
        <v>100</v>
      </c>
      <c r="W910" s="77" t="str">
        <f t="shared" si="180"/>
        <v>Yes</v>
      </c>
      <c r="X910" s="77" t="str">
        <f>IFERROR(_xlfn.XLOOKUP(J910&amp;"||"&amp;K910,'Mapping Ref.'!$J$2:$J$538,'Mapping Ref.'!$K$2:$K$538),"")</f>
        <v>Childrens &amp; Adults</v>
      </c>
      <c r="Y910" s="77" t="str" cm="1">
        <f t="array" ref="Y910">_xlfn.IFS(R910&gt;2000000,"For Publication",R910&gt;100000,"PID",R910&gt;30000,"RFQ",TRUE,"Transactional")</f>
        <v>RFQ</v>
      </c>
      <c r="Z910" s="24" t="s">
        <v>101</v>
      </c>
      <c r="AA910" s="32">
        <v>12</v>
      </c>
      <c r="AB910" s="24">
        <v>12</v>
      </c>
      <c r="AC910" s="25">
        <v>44165</v>
      </c>
      <c r="AD910" s="24" t="s">
        <v>58</v>
      </c>
      <c r="AE910" s="24"/>
      <c r="AF910" s="24"/>
      <c r="AG910" s="24"/>
      <c r="AH910" s="24" t="s">
        <v>59</v>
      </c>
      <c r="AI910" s="24"/>
      <c r="AJ910" s="24" t="s">
        <v>60</v>
      </c>
      <c r="AK910" s="24"/>
      <c r="AL910" s="24"/>
      <c r="AM910" s="24"/>
      <c r="AN910" s="24"/>
      <c r="AO910" s="24">
        <v>0</v>
      </c>
      <c r="AP910" s="24" t="s">
        <v>60</v>
      </c>
      <c r="AQ910" s="24"/>
      <c r="AR910" s="24"/>
      <c r="AS910" s="89">
        <f t="shared" si="184"/>
        <v>36</v>
      </c>
      <c r="AT910" s="24" t="s">
        <v>3735</v>
      </c>
    </row>
    <row r="911" spans="1:46" x14ac:dyDescent="0.5">
      <c r="A911" s="24">
        <v>992</v>
      </c>
      <c r="B911" s="24"/>
      <c r="C911" s="24"/>
      <c r="D911" s="24" t="s">
        <v>3736</v>
      </c>
      <c r="E911" s="24" t="s">
        <v>3737</v>
      </c>
      <c r="F911" s="77" t="str">
        <f t="shared" si="179"/>
        <v>HAWK INCENTIVES LIMITED (CCS FRAMEWORK)</v>
      </c>
      <c r="G911" s="24" t="s">
        <v>3738</v>
      </c>
      <c r="H911" s="24" t="s">
        <v>3739</v>
      </c>
      <c r="I911" s="24" t="s">
        <v>3739</v>
      </c>
      <c r="J911" s="24" t="s">
        <v>107</v>
      </c>
      <c r="K911" s="24" t="s">
        <v>722</v>
      </c>
      <c r="L911" s="25">
        <v>44166</v>
      </c>
      <c r="M911" s="25">
        <v>44286</v>
      </c>
      <c r="N911" s="81">
        <f t="shared" si="182"/>
        <v>44408</v>
      </c>
      <c r="O911" s="77" t="str">
        <f t="shared" ca="1" si="183"/>
        <v>Expired</v>
      </c>
      <c r="P911" s="77" t="str" cm="1">
        <f t="array" aca="1" ref="P911" ca="1">_xlfn.IFS((N911-TODAY())&gt;=547,"06 Expires over 18 months",(N911-TODAY())&gt;=365,"05 Expires in 18 months",(N911-TODAY())&gt;=183,"04 Expires in 12 months",(N911-TODAY())&gt;=92,"03 Expires in 6 months",(N911-TODAY())&gt;=31,"02 Expires in 3 months",(N911-TODAY())&gt;=0,"01 Expires in 30 days",(N911-TODAY())&gt;=-31,"01 Expired last 30 days",(N911-TODAY())&gt;=-92,"02 Expired last 3 months",(N911-TODAY())&gt;=-183,"03 Expired last 6 months",(N911-TODAY())&gt;=-365,"04 Expired last 12 months",(N911-TODAY())&gt;=-547,"05 Expired last 18 months",TRUE,"06 Expired over 18 months")</f>
        <v>06 Expired over 18 months</v>
      </c>
      <c r="Q911" s="65">
        <v>1250</v>
      </c>
      <c r="R911" s="84">
        <f t="shared" si="181"/>
        <v>1250</v>
      </c>
      <c r="S911" s="77" t="str" cm="1">
        <f t="array" ref="S911">_xlfn.IFS(R911&gt;5000000,"Gold",R911&gt;=500000,"Silver",R911&gt;30000,"Bronze",TRUE,"Transactional")</f>
        <v>Transactional</v>
      </c>
      <c r="T911" s="24" t="s">
        <v>54</v>
      </c>
      <c r="U911" s="101" t="s">
        <v>84</v>
      </c>
      <c r="V911" s="101" t="s">
        <v>157</v>
      </c>
      <c r="W911" s="77" t="str">
        <f t="shared" si="180"/>
        <v>Yes</v>
      </c>
      <c r="X911" s="77" t="str">
        <f>IFERROR(_xlfn.XLOOKUP(J911&amp;"||"&amp;K911,'Mapping Ref.'!$J$2:$J$538,'Mapping Ref.'!$K$2:$K$538),"")</f>
        <v>Construction &amp; Estates</v>
      </c>
      <c r="Y911" s="77" t="str" cm="1">
        <f t="array" ref="Y911">_xlfn.IFS(R911&gt;2000000,"For Publication",R911&gt;100000,"PID",R911&gt;30000,"RFQ",TRUE,"Transactional")</f>
        <v>Transactional</v>
      </c>
      <c r="Z911" s="24" t="s">
        <v>86</v>
      </c>
      <c r="AA911" s="32">
        <v>4</v>
      </c>
      <c r="AB911" s="24">
        <v>4</v>
      </c>
      <c r="AC911" s="25">
        <v>44165</v>
      </c>
      <c r="AD911" s="24" t="s">
        <v>58</v>
      </c>
      <c r="AE911" s="24"/>
      <c r="AF911" s="24"/>
      <c r="AG911" s="24"/>
      <c r="AH911" s="24" t="s">
        <v>60</v>
      </c>
      <c r="AI911" s="24"/>
      <c r="AJ911" s="24" t="s">
        <v>60</v>
      </c>
      <c r="AK911" s="24"/>
      <c r="AL911" s="24"/>
      <c r="AM911" s="24"/>
      <c r="AN911" s="24"/>
      <c r="AO911" s="24"/>
      <c r="AP911" s="24" t="s">
        <v>60</v>
      </c>
      <c r="AQ911" s="24"/>
      <c r="AR911" s="24"/>
      <c r="AS911" s="89">
        <f t="shared" si="184"/>
        <v>7</v>
      </c>
      <c r="AT911" s="24" t="s">
        <v>3740</v>
      </c>
    </row>
    <row r="912" spans="1:46" x14ac:dyDescent="0.5">
      <c r="A912" s="24">
        <v>993</v>
      </c>
      <c r="B912" s="24"/>
      <c r="C912" s="24"/>
      <c r="D912" s="24" t="s">
        <v>3741</v>
      </c>
      <c r="E912" s="24" t="s">
        <v>3742</v>
      </c>
      <c r="F912" s="77" t="str">
        <f t="shared" si="179"/>
        <v>Bridgemarts Ltd</v>
      </c>
      <c r="G912" s="24" t="s">
        <v>3743</v>
      </c>
      <c r="H912" s="24" t="s">
        <v>3282</v>
      </c>
      <c r="I912" s="24" t="s">
        <v>3341</v>
      </c>
      <c r="J912" s="24" t="s">
        <v>2962</v>
      </c>
      <c r="K912" s="24" t="s">
        <v>3283</v>
      </c>
      <c r="L912" s="25">
        <v>44165</v>
      </c>
      <c r="M912" s="25">
        <v>44894</v>
      </c>
      <c r="N912" s="81">
        <f t="shared" si="182"/>
        <v>44894</v>
      </c>
      <c r="O912" s="77" t="str">
        <f t="shared" ca="1" si="183"/>
        <v>Expired</v>
      </c>
      <c r="P912" s="77" t="str" cm="1">
        <f t="array" aca="1" ref="P912" ca="1">_xlfn.IFS((N912-TODAY())&gt;=547,"06 Expires over 18 months",(N912-TODAY())&gt;=365,"05 Expires in 18 months",(N912-TODAY())&gt;=183,"04 Expires in 12 months",(N912-TODAY())&gt;=92,"03 Expires in 6 months",(N912-TODAY())&gt;=31,"02 Expires in 3 months",(N912-TODAY())&gt;=0,"01 Expires in 30 days",(N912-TODAY())&gt;=-31,"01 Expired last 30 days",(N912-TODAY())&gt;=-92,"02 Expired last 3 months",(N912-TODAY())&gt;=-183,"03 Expired last 6 months",(N912-TODAY())&gt;=-365,"04 Expired last 12 months",(N912-TODAY())&gt;=-547,"05 Expired last 18 months",TRUE,"06 Expired over 18 months")</f>
        <v>06 Expired over 18 months</v>
      </c>
      <c r="Q912" s="65">
        <v>10000</v>
      </c>
      <c r="R912" s="84">
        <f t="shared" si="181"/>
        <v>19166.666666666668</v>
      </c>
      <c r="S912" s="77" t="str" cm="1">
        <f t="array" ref="S912">_xlfn.IFS(R912&gt;5000000,"Gold",R912&gt;=500000,"Silver",R912&gt;30000,"Bronze",TRUE,"Transactional")</f>
        <v>Transactional</v>
      </c>
      <c r="T912" s="24" t="s">
        <v>54</v>
      </c>
      <c r="U912" s="101" t="s">
        <v>69</v>
      </c>
      <c r="V912" s="101" t="s">
        <v>1208</v>
      </c>
      <c r="W912" s="77" t="str">
        <f t="shared" si="180"/>
        <v>No</v>
      </c>
      <c r="X912" s="77" t="str">
        <f>IFERROR(_xlfn.XLOOKUP(J912&amp;"||"&amp;K912,'Mapping Ref.'!$J$2:$J$538,'Mapping Ref.'!$K$2:$K$538),"")</f>
        <v>Construction &amp; Estates</v>
      </c>
      <c r="Y912" s="77" t="str" cm="1">
        <f t="array" ref="Y912">_xlfn.IFS(R912&gt;2000000,"For Publication",R912&gt;100000,"PID",R912&gt;30000,"RFQ",TRUE,"Transactional")</f>
        <v>Transactional</v>
      </c>
      <c r="Z912" s="24" t="s">
        <v>86</v>
      </c>
      <c r="AA912" s="32">
        <v>24</v>
      </c>
      <c r="AB912" s="24">
        <v>0</v>
      </c>
      <c r="AC912" s="25">
        <v>44165</v>
      </c>
      <c r="AD912" s="24" t="s">
        <v>58</v>
      </c>
      <c r="AE912" s="24"/>
      <c r="AF912" s="24"/>
      <c r="AG912" s="24"/>
      <c r="AH912" s="24" t="s">
        <v>59</v>
      </c>
      <c r="AI912" s="24"/>
      <c r="AJ912" s="24" t="s">
        <v>60</v>
      </c>
      <c r="AK912" s="24"/>
      <c r="AL912" s="24"/>
      <c r="AM912" s="24"/>
      <c r="AN912" s="24"/>
      <c r="AO912" s="24">
        <v>0</v>
      </c>
      <c r="AP912" s="24" t="s">
        <v>60</v>
      </c>
      <c r="AQ912" s="24"/>
      <c r="AR912" s="24"/>
      <c r="AS912" s="89">
        <f t="shared" si="184"/>
        <v>23</v>
      </c>
      <c r="AT912" s="24"/>
    </row>
    <row r="913" spans="1:46" x14ac:dyDescent="0.5">
      <c r="A913" s="24">
        <v>994</v>
      </c>
      <c r="B913" s="24"/>
      <c r="C913" s="24"/>
      <c r="D913" s="24" t="s">
        <v>3744</v>
      </c>
      <c r="E913" s="24" t="s">
        <v>3745</v>
      </c>
      <c r="F913" s="77" t="str">
        <f t="shared" si="179"/>
        <v>Brammer Uk Ltd</v>
      </c>
      <c r="G913" s="24" t="s">
        <v>3746</v>
      </c>
      <c r="H913" s="24" t="s">
        <v>3282</v>
      </c>
      <c r="I913" s="24" t="s">
        <v>3341</v>
      </c>
      <c r="J913" s="24" t="s">
        <v>2962</v>
      </c>
      <c r="K913" s="24" t="s">
        <v>3283</v>
      </c>
      <c r="L913" s="25">
        <v>44166</v>
      </c>
      <c r="M913" s="25">
        <v>44895</v>
      </c>
      <c r="N913" s="81">
        <f t="shared" si="182"/>
        <v>44895</v>
      </c>
      <c r="O913" s="77" t="str">
        <f t="shared" ca="1" si="183"/>
        <v>Expired</v>
      </c>
      <c r="P913" s="77" t="str" cm="1">
        <f t="array" aca="1" ref="P913" ca="1">_xlfn.IFS((N913-TODAY())&gt;=547,"06 Expires over 18 months",(N913-TODAY())&gt;=365,"05 Expires in 18 months",(N913-TODAY())&gt;=183,"04 Expires in 12 months",(N913-TODAY())&gt;=92,"03 Expires in 6 months",(N913-TODAY())&gt;=31,"02 Expires in 3 months",(N913-TODAY())&gt;=0,"01 Expires in 30 days",(N913-TODAY())&gt;=-31,"01 Expired last 30 days",(N913-TODAY())&gt;=-92,"02 Expired last 3 months",(N913-TODAY())&gt;=-183,"03 Expired last 6 months",(N913-TODAY())&gt;=-365,"04 Expired last 12 months",(N913-TODAY())&gt;=-547,"05 Expired last 18 months",TRUE,"06 Expired over 18 months")</f>
        <v>06 Expired over 18 months</v>
      </c>
      <c r="Q913" s="65">
        <v>20000</v>
      </c>
      <c r="R913" s="84">
        <f t="shared" si="181"/>
        <v>38333.333333333336</v>
      </c>
      <c r="S913" s="77" t="str" cm="1">
        <f t="array" ref="S913">_xlfn.IFS(R913&gt;5000000,"Gold",R913&gt;=500000,"Silver",R913&gt;30000,"Bronze",TRUE,"Transactional")</f>
        <v>Bronze</v>
      </c>
      <c r="T913" s="24" t="s">
        <v>54</v>
      </c>
      <c r="U913" s="101" t="s">
        <v>69</v>
      </c>
      <c r="V913" s="101" t="s">
        <v>3747</v>
      </c>
      <c r="W913" s="77" t="str">
        <f t="shared" si="180"/>
        <v>No</v>
      </c>
      <c r="X913" s="77" t="str">
        <f>IFERROR(_xlfn.XLOOKUP(J913&amp;"||"&amp;K913,'Mapping Ref.'!$J$2:$J$538,'Mapping Ref.'!$K$2:$K$538),"")</f>
        <v>Construction &amp; Estates</v>
      </c>
      <c r="Y913" s="77" t="str" cm="1">
        <f t="array" ref="Y913">_xlfn.IFS(R913&gt;2000000,"For Publication",R913&gt;100000,"PID",R913&gt;30000,"RFQ",TRUE,"Transactional")</f>
        <v>RFQ</v>
      </c>
      <c r="Z913" s="24" t="s">
        <v>86</v>
      </c>
      <c r="AA913" s="32">
        <v>24</v>
      </c>
      <c r="AB913" s="24">
        <v>0</v>
      </c>
      <c r="AC913" s="25">
        <v>44166</v>
      </c>
      <c r="AD913" s="24" t="s">
        <v>58</v>
      </c>
      <c r="AE913" s="24"/>
      <c r="AF913" s="24"/>
      <c r="AG913" s="24"/>
      <c r="AH913" s="24" t="s">
        <v>59</v>
      </c>
      <c r="AI913" s="24"/>
      <c r="AJ913" s="24" t="s">
        <v>59</v>
      </c>
      <c r="AK913" s="24"/>
      <c r="AL913" s="24"/>
      <c r="AM913" s="24"/>
      <c r="AN913" s="24"/>
      <c r="AO913" s="24">
        <v>0</v>
      </c>
      <c r="AP913" s="24" t="s">
        <v>60</v>
      </c>
      <c r="AQ913" s="24"/>
      <c r="AR913" s="24"/>
      <c r="AS913" s="89">
        <f t="shared" si="184"/>
        <v>23</v>
      </c>
      <c r="AT913" s="24"/>
    </row>
    <row r="914" spans="1:46" x14ac:dyDescent="0.5">
      <c r="A914" s="24">
        <v>995</v>
      </c>
      <c r="B914" s="24"/>
      <c r="C914" s="24"/>
      <c r="D914" s="24" t="s">
        <v>3748</v>
      </c>
      <c r="E914" s="24" t="s">
        <v>3749</v>
      </c>
      <c r="F914" s="77" t="str">
        <f t="shared" si="179"/>
        <v>WELPLAN LTD T/A BESA PUBLICATIONS LTD</v>
      </c>
      <c r="G914" s="24" t="s">
        <v>3750</v>
      </c>
      <c r="H914" s="24" t="s">
        <v>2364</v>
      </c>
      <c r="I914" s="24" t="s">
        <v>2364</v>
      </c>
      <c r="J914" s="24" t="s">
        <v>107</v>
      </c>
      <c r="K914" s="24" t="s">
        <v>3751</v>
      </c>
      <c r="L914" s="25">
        <v>44167</v>
      </c>
      <c r="M914" s="25">
        <v>45261</v>
      </c>
      <c r="N914" s="81">
        <f t="shared" si="182"/>
        <v>45261</v>
      </c>
      <c r="O914" s="77" t="str">
        <f t="shared" ca="1" si="183"/>
        <v>Expired</v>
      </c>
      <c r="P914" s="77" t="str" cm="1">
        <f t="array" aca="1" ref="P914" ca="1">_xlfn.IFS((N914-TODAY())&gt;=547,"06 Expires over 18 months",(N914-TODAY())&gt;=365,"05 Expires in 18 months",(N914-TODAY())&gt;=183,"04 Expires in 12 months",(N914-TODAY())&gt;=92,"03 Expires in 6 months",(N914-TODAY())&gt;=31,"02 Expires in 3 months",(N914-TODAY())&gt;=0,"01 Expires in 30 days",(N914-TODAY())&gt;=-31,"01 Expired last 30 days",(N914-TODAY())&gt;=-92,"02 Expired last 3 months",(N914-TODAY())&gt;=-183,"03 Expired last 6 months",(N914-TODAY())&gt;=-365,"04 Expired last 12 months",(N914-TODAY())&gt;=-547,"05 Expired last 18 months",TRUE,"06 Expired over 18 months")</f>
        <v>06 Expired over 18 months</v>
      </c>
      <c r="Q914" s="65">
        <v>32550</v>
      </c>
      <c r="R914" s="84">
        <f t="shared" si="181"/>
        <v>94937.5</v>
      </c>
      <c r="S914" s="77" t="str" cm="1">
        <f t="array" ref="S914">_xlfn.IFS(R914&gt;5000000,"Gold",R914&gt;=500000,"Silver",R914&gt;30000,"Bronze",TRUE,"Transactional")</f>
        <v>Bronze</v>
      </c>
      <c r="T914" s="24" t="s">
        <v>54</v>
      </c>
      <c r="U914" s="101" t="s">
        <v>116</v>
      </c>
      <c r="V914" s="101" t="s">
        <v>70</v>
      </c>
      <c r="W914" s="77" t="str">
        <f t="shared" si="180"/>
        <v>No</v>
      </c>
      <c r="X914" s="77" t="str">
        <f>IFERROR(_xlfn.XLOOKUP(J914&amp;"||"&amp;K914,'Mapping Ref.'!$J$2:$J$538,'Mapping Ref.'!$K$2:$K$538),"")</f>
        <v>Construction &amp; Estates</v>
      </c>
      <c r="Y914" s="77" t="str" cm="1">
        <f t="array" ref="Y914">_xlfn.IFS(R914&gt;2000000,"For Publication",R914&gt;100000,"PID",R914&gt;30000,"RFQ",TRUE,"Transactional")</f>
        <v>RFQ</v>
      </c>
      <c r="Z914" s="24" t="s">
        <v>86</v>
      </c>
      <c r="AA914" s="32">
        <v>24</v>
      </c>
      <c r="AB914" s="24">
        <v>0</v>
      </c>
      <c r="AC914" s="25">
        <v>44166</v>
      </c>
      <c r="AD914" s="24" t="s">
        <v>58</v>
      </c>
      <c r="AE914" s="24"/>
      <c r="AF914" s="24"/>
      <c r="AG914" s="24"/>
      <c r="AH914" s="24" t="s">
        <v>60</v>
      </c>
      <c r="AI914" s="24"/>
      <c r="AJ914" s="24" t="s">
        <v>60</v>
      </c>
      <c r="AK914" s="24"/>
      <c r="AL914" s="24"/>
      <c r="AM914" s="24"/>
      <c r="AN914" s="24"/>
      <c r="AO914" s="24"/>
      <c r="AP914" s="24" t="s">
        <v>60</v>
      </c>
      <c r="AQ914" s="24"/>
      <c r="AR914" s="24"/>
      <c r="AS914" s="89">
        <f t="shared" si="184"/>
        <v>35</v>
      </c>
      <c r="AT914" s="24" t="s">
        <v>3752</v>
      </c>
    </row>
    <row r="915" spans="1:46" x14ac:dyDescent="0.5">
      <c r="A915" s="24">
        <v>996</v>
      </c>
      <c r="B915" s="24"/>
      <c r="C915" s="24"/>
      <c r="D915" s="24" t="s">
        <v>3753</v>
      </c>
      <c r="E915" s="24" t="s">
        <v>3754</v>
      </c>
      <c r="F915" s="77" t="str">
        <f t="shared" si="179"/>
        <v>CPMC SURVEYING LIMITED</v>
      </c>
      <c r="G915" s="24" t="s">
        <v>3755</v>
      </c>
      <c r="H915" s="24" t="s">
        <v>335</v>
      </c>
      <c r="I915" s="24" t="s">
        <v>2453</v>
      </c>
      <c r="J915" s="24" t="s">
        <v>107</v>
      </c>
      <c r="K915" s="24" t="s">
        <v>337</v>
      </c>
      <c r="L915" s="25">
        <v>44167</v>
      </c>
      <c r="M915" s="25">
        <v>44531</v>
      </c>
      <c r="N915" s="81">
        <f t="shared" si="182"/>
        <v>44896</v>
      </c>
      <c r="O915" s="77" t="str">
        <f t="shared" ca="1" si="183"/>
        <v>Expired</v>
      </c>
      <c r="P915" s="77" t="str" cm="1">
        <f t="array" aca="1" ref="P915" ca="1">_xlfn.IFS((N915-TODAY())&gt;=547,"06 Expires over 18 months",(N915-TODAY())&gt;=365,"05 Expires in 18 months",(N915-TODAY())&gt;=183,"04 Expires in 12 months",(N915-TODAY())&gt;=92,"03 Expires in 6 months",(N915-TODAY())&gt;=31,"02 Expires in 3 months",(N915-TODAY())&gt;=0,"01 Expires in 30 days",(N915-TODAY())&gt;=-31,"01 Expired last 30 days",(N915-TODAY())&gt;=-92,"02 Expired last 3 months",(N915-TODAY())&gt;=-183,"03 Expired last 6 months",(N915-TODAY())&gt;=-365,"04 Expired last 12 months",(N915-TODAY())&gt;=-547,"05 Expired last 18 months",TRUE,"06 Expired over 18 months")</f>
        <v>06 Expired over 18 months</v>
      </c>
      <c r="Q915" s="65">
        <v>50000</v>
      </c>
      <c r="R915" s="84">
        <f t="shared" si="181"/>
        <v>95833.333333333328</v>
      </c>
      <c r="S915" s="77" t="str" cm="1">
        <f t="array" ref="S915">_xlfn.IFS(R915&gt;5000000,"Gold",R915&gt;=500000,"Silver",R915&gt;30000,"Bronze",TRUE,"Transactional")</f>
        <v>Bronze</v>
      </c>
      <c r="T915" s="24" t="s">
        <v>122</v>
      </c>
      <c r="U915" s="101" t="s">
        <v>445</v>
      </c>
      <c r="V915" s="101" t="s">
        <v>810</v>
      </c>
      <c r="W915" s="77" t="str">
        <f t="shared" si="180"/>
        <v>Yes</v>
      </c>
      <c r="X915" s="77" t="str">
        <f>IFERROR(_xlfn.XLOOKUP(J915&amp;"||"&amp;K915,'Mapping Ref.'!$J$2:$J$538,'Mapping Ref.'!$K$2:$K$538),"")</f>
        <v>Construction &amp; Estates</v>
      </c>
      <c r="Y915" s="77" t="str" cm="1">
        <f t="array" ref="Y915">_xlfn.IFS(R915&gt;2000000,"For Publication",R915&gt;100000,"PID",R915&gt;30000,"RFQ",TRUE,"Transactional")</f>
        <v>RFQ</v>
      </c>
      <c r="Z915" s="24" t="s">
        <v>101</v>
      </c>
      <c r="AA915" s="32">
        <v>12</v>
      </c>
      <c r="AB915" s="24">
        <v>12</v>
      </c>
      <c r="AC915" s="25">
        <v>44167</v>
      </c>
      <c r="AD915" s="24" t="s">
        <v>58</v>
      </c>
      <c r="AE915" s="24"/>
      <c r="AF915" s="24"/>
      <c r="AG915" s="24"/>
      <c r="AH915" s="24" t="s">
        <v>59</v>
      </c>
      <c r="AI915" s="24"/>
      <c r="AJ915" s="24" t="s">
        <v>60</v>
      </c>
      <c r="AK915" s="24"/>
      <c r="AL915" s="24"/>
      <c r="AM915" s="24"/>
      <c r="AN915" s="24"/>
      <c r="AO915" s="24">
        <v>0</v>
      </c>
      <c r="AP915" s="24" t="s">
        <v>60</v>
      </c>
      <c r="AQ915" s="24"/>
      <c r="AR915" s="24"/>
      <c r="AS915" s="89">
        <f t="shared" si="184"/>
        <v>23</v>
      </c>
      <c r="AT915" s="24" t="s">
        <v>3756</v>
      </c>
    </row>
    <row r="916" spans="1:46" x14ac:dyDescent="0.5">
      <c r="A916" s="24">
        <v>997</v>
      </c>
      <c r="B916" s="24"/>
      <c r="C916" s="24"/>
      <c r="D916" s="24" t="s">
        <v>3757</v>
      </c>
      <c r="E916" s="24" t="s">
        <v>3758</v>
      </c>
      <c r="F916" s="77" t="str">
        <f t="shared" si="179"/>
        <v>CITIZENS ONLINE</v>
      </c>
      <c r="G916" s="24" t="s">
        <v>3759</v>
      </c>
      <c r="H916" s="24" t="s">
        <v>171</v>
      </c>
      <c r="I916" s="24" t="s">
        <v>2695</v>
      </c>
      <c r="J916" s="24" t="s">
        <v>52</v>
      </c>
      <c r="K916" s="24" t="s">
        <v>3760</v>
      </c>
      <c r="L916" s="25">
        <v>44151</v>
      </c>
      <c r="M916" s="25">
        <v>44333</v>
      </c>
      <c r="N916" s="81">
        <f t="shared" si="182"/>
        <v>44333</v>
      </c>
      <c r="O916" s="77" t="str">
        <f t="shared" ca="1" si="183"/>
        <v>Expired</v>
      </c>
      <c r="P916" s="77" t="str" cm="1">
        <f t="array" aca="1" ref="P916" ca="1">_xlfn.IFS((N916-TODAY())&gt;=547,"06 Expires over 18 months",(N916-TODAY())&gt;=365,"05 Expires in 18 months",(N916-TODAY())&gt;=183,"04 Expires in 12 months",(N916-TODAY())&gt;=92,"03 Expires in 6 months",(N916-TODAY())&gt;=31,"02 Expires in 3 months",(N916-TODAY())&gt;=0,"01 Expires in 30 days",(N916-TODAY())&gt;=-31,"01 Expired last 30 days",(N916-TODAY())&gt;=-92,"02 Expired last 3 months",(N916-TODAY())&gt;=-183,"03 Expired last 6 months",(N916-TODAY())&gt;=-365,"04 Expired last 12 months",(N916-TODAY())&gt;=-547,"05 Expired last 18 months",TRUE,"06 Expired over 18 months")</f>
        <v>06 Expired over 18 months</v>
      </c>
      <c r="Q916" s="65">
        <v>26500</v>
      </c>
      <c r="R916" s="84">
        <f t="shared" si="181"/>
        <v>26500</v>
      </c>
      <c r="S916" s="77" t="str" cm="1">
        <f t="array" ref="S916">_xlfn.IFS(R916&gt;5000000,"Gold",R916&gt;=500000,"Silver",R916&gt;30000,"Bronze",TRUE,"Transactional")</f>
        <v>Transactional</v>
      </c>
      <c r="T916" s="24" t="s">
        <v>54</v>
      </c>
      <c r="U916" s="101" t="s">
        <v>116</v>
      </c>
      <c r="V916" s="101" t="s">
        <v>70</v>
      </c>
      <c r="W916" s="77" t="str">
        <f t="shared" si="180"/>
        <v>No</v>
      </c>
      <c r="X916" s="77" t="str">
        <f>IFERROR(_xlfn.XLOOKUP(J916&amp;"||"&amp;K916,'Mapping Ref.'!$J$2:$J$538,'Mapping Ref.'!$K$2:$K$538),"")</f>
        <v>Corporate</v>
      </c>
      <c r="Y916" s="77" t="str" cm="1">
        <f t="array" ref="Y916">_xlfn.IFS(R916&gt;2000000,"For Publication",R916&gt;100000,"PID",R916&gt;30000,"RFQ",TRUE,"Transactional")</f>
        <v>Transactional</v>
      </c>
      <c r="Z916" s="24" t="s">
        <v>101</v>
      </c>
      <c r="AA916" s="32">
        <v>5</v>
      </c>
      <c r="AB916" s="24">
        <v>0</v>
      </c>
      <c r="AC916" s="25">
        <v>44168</v>
      </c>
      <c r="AD916" s="24" t="s">
        <v>58</v>
      </c>
      <c r="AE916" s="24"/>
      <c r="AF916" s="24"/>
      <c r="AG916" s="24"/>
      <c r="AH916" s="24" t="s">
        <v>60</v>
      </c>
      <c r="AI916" s="24"/>
      <c r="AJ916" s="24" t="s">
        <v>59</v>
      </c>
      <c r="AK916" s="24"/>
      <c r="AL916" s="24"/>
      <c r="AM916" s="24"/>
      <c r="AN916" s="24"/>
      <c r="AO916" s="24">
        <v>0</v>
      </c>
      <c r="AP916" s="24" t="s">
        <v>60</v>
      </c>
      <c r="AQ916" s="24"/>
      <c r="AR916" s="24"/>
      <c r="AS916" s="89">
        <f t="shared" si="184"/>
        <v>6</v>
      </c>
      <c r="AT916" s="24" t="s">
        <v>3761</v>
      </c>
    </row>
    <row r="917" spans="1:46" x14ac:dyDescent="0.5">
      <c r="A917" s="24">
        <v>998</v>
      </c>
      <c r="B917" s="24"/>
      <c r="C917" s="24"/>
      <c r="D917" s="24" t="s">
        <v>3762</v>
      </c>
      <c r="E917" s="24" t="s">
        <v>2182</v>
      </c>
      <c r="F917" s="77" t="str">
        <f t="shared" si="179"/>
        <v>FORTIS THERAPY &amp; TRAINING LTD</v>
      </c>
      <c r="G917" s="24" t="s">
        <v>3763</v>
      </c>
      <c r="H917" s="24" t="s">
        <v>1041</v>
      </c>
      <c r="I917" s="24" t="s">
        <v>1041</v>
      </c>
      <c r="J917" s="24" t="s">
        <v>190</v>
      </c>
      <c r="K917" s="24" t="s">
        <v>2234</v>
      </c>
      <c r="L917" s="25">
        <v>44169</v>
      </c>
      <c r="M917" s="25">
        <v>44534</v>
      </c>
      <c r="N917" s="81">
        <f t="shared" si="182"/>
        <v>44534</v>
      </c>
      <c r="O917" s="77" t="str">
        <f t="shared" ca="1" si="183"/>
        <v>Expired</v>
      </c>
      <c r="P917" s="77" t="str" cm="1">
        <f t="array" aca="1" ref="P917" ca="1">_xlfn.IFS((N917-TODAY())&gt;=547,"06 Expires over 18 months",(N917-TODAY())&gt;=365,"05 Expires in 18 months",(N917-TODAY())&gt;=183,"04 Expires in 12 months",(N917-TODAY())&gt;=92,"03 Expires in 6 months",(N917-TODAY())&gt;=31,"02 Expires in 3 months",(N917-TODAY())&gt;=0,"01 Expires in 30 days",(N917-TODAY())&gt;=-31,"01 Expired last 30 days",(N917-TODAY())&gt;=-92,"02 Expired last 3 months",(N917-TODAY())&gt;=-183,"03 Expired last 6 months",(N917-TODAY())&gt;=-365,"04 Expired last 12 months",(N917-TODAY())&gt;=-547,"05 Expired last 18 months",TRUE,"06 Expired over 18 months")</f>
        <v>06 Expired over 18 months</v>
      </c>
      <c r="Q917" s="65">
        <v>4000</v>
      </c>
      <c r="R917" s="84">
        <f t="shared" si="181"/>
        <v>4000</v>
      </c>
      <c r="S917" s="77" t="str" cm="1">
        <f t="array" ref="S917">_xlfn.IFS(R917&gt;5000000,"Gold",R917&gt;=500000,"Silver",R917&gt;30000,"Bronze",TRUE,"Transactional")</f>
        <v>Transactional</v>
      </c>
      <c r="T917" s="24" t="s">
        <v>54</v>
      </c>
      <c r="U917" s="101" t="s">
        <v>237</v>
      </c>
      <c r="V917" s="101" t="s">
        <v>566</v>
      </c>
      <c r="W917" s="77" t="str">
        <f t="shared" si="180"/>
        <v>No</v>
      </c>
      <c r="X917" s="77" t="str">
        <f>IFERROR(_xlfn.XLOOKUP(J917&amp;"||"&amp;K917,'Mapping Ref.'!$J$2:$J$538,'Mapping Ref.'!$K$2:$K$538),"")</f>
        <v>Childrens &amp; Adults</v>
      </c>
      <c r="Y917" s="77" t="str" cm="1">
        <f t="array" ref="Y917">_xlfn.IFS(R917&gt;2000000,"For Publication",R917&gt;100000,"PID",R917&gt;30000,"RFQ",TRUE,"Transactional")</f>
        <v>Transactional</v>
      </c>
      <c r="Z917" s="24" t="s">
        <v>86</v>
      </c>
      <c r="AA917" s="32">
        <v>12</v>
      </c>
      <c r="AB917" s="24">
        <v>0</v>
      </c>
      <c r="AC917" s="25">
        <v>44169</v>
      </c>
      <c r="AD917" s="24" t="s">
        <v>58</v>
      </c>
      <c r="AE917" s="24"/>
      <c r="AF917" s="24"/>
      <c r="AG917" s="24"/>
      <c r="AH917" s="24" t="s">
        <v>59</v>
      </c>
      <c r="AI917" s="24"/>
      <c r="AJ917" s="24" t="s">
        <v>60</v>
      </c>
      <c r="AK917" s="24"/>
      <c r="AL917" s="24"/>
      <c r="AM917" s="24"/>
      <c r="AN917" s="24"/>
      <c r="AO917" s="24">
        <v>0</v>
      </c>
      <c r="AP917" s="24" t="s">
        <v>60</v>
      </c>
      <c r="AQ917" s="24"/>
      <c r="AR917" s="24"/>
      <c r="AS917" s="89">
        <f t="shared" si="184"/>
        <v>12</v>
      </c>
      <c r="AT917" s="24" t="s">
        <v>3764</v>
      </c>
    </row>
    <row r="918" spans="1:46" x14ac:dyDescent="0.5">
      <c r="A918" s="24">
        <v>999</v>
      </c>
      <c r="B918" s="24"/>
      <c r="C918" s="24"/>
      <c r="D918" s="24" t="s">
        <v>3765</v>
      </c>
      <c r="E918" s="24" t="s">
        <v>3766</v>
      </c>
      <c r="F918" s="77" t="str">
        <f t="shared" si="179"/>
        <v>3PB MANAGEMENT SERVICES LIMITED</v>
      </c>
      <c r="G918" s="24" t="s">
        <v>3767</v>
      </c>
      <c r="H918" s="24" t="s">
        <v>1420</v>
      </c>
      <c r="I918" s="24" t="s">
        <v>1420</v>
      </c>
      <c r="J918" s="24" t="s">
        <v>52</v>
      </c>
      <c r="K918" s="24" t="s">
        <v>822</v>
      </c>
      <c r="L918" s="25">
        <v>44172</v>
      </c>
      <c r="M918" s="25"/>
      <c r="N918" s="81"/>
      <c r="O918" s="77" t="s">
        <v>712</v>
      </c>
      <c r="P918" s="77"/>
      <c r="Q918" s="104"/>
      <c r="R918" s="84">
        <v>0</v>
      </c>
      <c r="S918" s="77" t="str" cm="1">
        <f t="array" ref="S918">_xlfn.IFS(R918&gt;5000000,"Gold",R918&gt;=500000,"Silver",R918&gt;30000,"Bronze",TRUE,"Transactional")</f>
        <v>Transactional</v>
      </c>
      <c r="T918" s="24" t="s">
        <v>54</v>
      </c>
      <c r="U918" s="101" t="s">
        <v>455</v>
      </c>
      <c r="V918" s="101" t="s">
        <v>822</v>
      </c>
      <c r="W918" s="77" t="str">
        <f t="shared" si="180"/>
        <v>Yes</v>
      </c>
      <c r="X918" s="77" t="str">
        <f>IFERROR(_xlfn.XLOOKUP(J918&amp;"||"&amp;K918,'Mapping Ref.'!$J$2:$J$538,'Mapping Ref.'!$K$2:$K$538),"")</f>
        <v>Corporate</v>
      </c>
      <c r="Y918" s="77" t="str" cm="1">
        <f t="array" ref="Y918">_xlfn.IFS(R918&gt;2000000,"For Publication",R918&gt;100000,"PID",R918&gt;30000,"RFQ",TRUE,"Transactional")</f>
        <v>Transactional</v>
      </c>
      <c r="Z918" s="24" t="s">
        <v>71</v>
      </c>
      <c r="AA918" s="32">
        <v>80</v>
      </c>
      <c r="AB918" s="24">
        <v>80</v>
      </c>
      <c r="AC918" s="25">
        <v>44172</v>
      </c>
      <c r="AD918" s="24" t="s">
        <v>102</v>
      </c>
      <c r="AE918" s="24"/>
      <c r="AF918" s="24"/>
      <c r="AG918" s="24"/>
      <c r="AH918" s="24" t="s">
        <v>59</v>
      </c>
      <c r="AI918" s="24"/>
      <c r="AJ918" s="24" t="s">
        <v>60</v>
      </c>
      <c r="AK918" s="24"/>
      <c r="AL918" s="24"/>
      <c r="AM918" s="24"/>
      <c r="AN918" s="24"/>
      <c r="AO918" s="24">
        <v>0</v>
      </c>
      <c r="AP918" s="24" t="s">
        <v>59</v>
      </c>
      <c r="AQ918" s="24"/>
      <c r="AR918" s="24"/>
      <c r="AS918" s="89">
        <v>0</v>
      </c>
      <c r="AT918" s="24" t="s">
        <v>3768</v>
      </c>
    </row>
    <row r="919" spans="1:46" x14ac:dyDescent="0.5">
      <c r="A919" s="24">
        <v>1000</v>
      </c>
      <c r="B919" s="24"/>
      <c r="C919" s="24"/>
      <c r="D919" s="24" t="s">
        <v>3769</v>
      </c>
      <c r="E919" s="24" t="s">
        <v>3770</v>
      </c>
      <c r="F919" s="77" t="str">
        <f t="shared" si="179"/>
        <v>SERJCO LTD FEES ACCOUNT T/A SERJEANTS INN CHAMBERS</v>
      </c>
      <c r="G919" s="24" t="s">
        <v>3771</v>
      </c>
      <c r="H919" s="24" t="s">
        <v>1420</v>
      </c>
      <c r="I919" s="24" t="s">
        <v>1420</v>
      </c>
      <c r="J919" s="24" t="s">
        <v>52</v>
      </c>
      <c r="K919" s="24" t="s">
        <v>822</v>
      </c>
      <c r="L919" s="25">
        <v>44172</v>
      </c>
      <c r="M919" s="25"/>
      <c r="N919" s="81"/>
      <c r="O919" s="77" t="s">
        <v>712</v>
      </c>
      <c r="P919" s="77"/>
      <c r="Q919" s="104"/>
      <c r="R919" s="84">
        <v>0</v>
      </c>
      <c r="S919" s="77" t="str" cm="1">
        <f t="array" ref="S919">_xlfn.IFS(R919&gt;5000000,"Gold",R919&gt;=500000,"Silver",R919&gt;30000,"Bronze",TRUE,"Transactional")</f>
        <v>Transactional</v>
      </c>
      <c r="T919" s="24" t="s">
        <v>54</v>
      </c>
      <c r="U919" s="101" t="s">
        <v>455</v>
      </c>
      <c r="V919" s="101" t="s">
        <v>822</v>
      </c>
      <c r="W919" s="77" t="str">
        <f t="shared" si="180"/>
        <v>Yes</v>
      </c>
      <c r="X919" s="77" t="str">
        <f>IFERROR(_xlfn.XLOOKUP(J919&amp;"||"&amp;K919,'Mapping Ref.'!$J$2:$J$538,'Mapping Ref.'!$K$2:$K$538),"")</f>
        <v>Corporate</v>
      </c>
      <c r="Y919" s="77" t="str" cm="1">
        <f t="array" ref="Y919">_xlfn.IFS(R919&gt;2000000,"For Publication",R919&gt;100000,"PID",R919&gt;30000,"RFQ",TRUE,"Transactional")</f>
        <v>Transactional</v>
      </c>
      <c r="Z919" s="24" t="s">
        <v>71</v>
      </c>
      <c r="AA919" s="32">
        <v>80</v>
      </c>
      <c r="AB919" s="24">
        <v>80</v>
      </c>
      <c r="AC919" s="25">
        <v>44172</v>
      </c>
      <c r="AD919" s="24" t="s">
        <v>102</v>
      </c>
      <c r="AE919" s="24">
        <v>0</v>
      </c>
      <c r="AF919" s="24"/>
      <c r="AG919" s="24"/>
      <c r="AH919" s="24" t="s">
        <v>59</v>
      </c>
      <c r="AI919" s="24"/>
      <c r="AJ919" s="24" t="s">
        <v>60</v>
      </c>
      <c r="AK919" s="24"/>
      <c r="AL919" s="24"/>
      <c r="AM919" s="24"/>
      <c r="AN919" s="24"/>
      <c r="AO919" s="24">
        <v>0</v>
      </c>
      <c r="AP919" s="24" t="s">
        <v>59</v>
      </c>
      <c r="AQ919" s="24"/>
      <c r="AR919" s="24"/>
      <c r="AS919" s="89">
        <v>0</v>
      </c>
      <c r="AT919" s="24" t="s">
        <v>3772</v>
      </c>
    </row>
    <row r="920" spans="1:46" x14ac:dyDescent="0.5">
      <c r="A920" s="24">
        <v>1001</v>
      </c>
      <c r="B920" s="24"/>
      <c r="C920" s="24"/>
      <c r="D920" s="24" t="s">
        <v>3773</v>
      </c>
      <c r="E920" s="24" t="s">
        <v>3774</v>
      </c>
      <c r="F920" s="77" t="str">
        <f t="shared" si="179"/>
        <v>MY LOCAL PITCH LTD T/A PLAYFINDER</v>
      </c>
      <c r="G920" s="24" t="s">
        <v>3775</v>
      </c>
      <c r="H920" s="24" t="s">
        <v>293</v>
      </c>
      <c r="I920" s="24" t="s">
        <v>1711</v>
      </c>
      <c r="J920" s="24" t="s">
        <v>107</v>
      </c>
      <c r="K920" s="24" t="s">
        <v>1253</v>
      </c>
      <c r="L920" s="25">
        <v>44013</v>
      </c>
      <c r="M920" s="25">
        <v>44172</v>
      </c>
      <c r="N920" s="81">
        <f t="shared" ref="N920:N944" si="185">EDATE(M920,AB920)</f>
        <v>44902</v>
      </c>
      <c r="O920" s="77" t="str">
        <f t="shared" ref="O920:O932" ca="1" si="186">IF(N920&lt;TODAY(),"Expired","Live")</f>
        <v>Expired</v>
      </c>
      <c r="P920" s="77" t="str" cm="1">
        <f t="array" aca="1" ref="P920" ca="1">_xlfn.IFS((N920-TODAY())&gt;=547,"06 Expires over 18 months",(N920-TODAY())&gt;=365,"05 Expires in 18 months",(N920-TODAY())&gt;=183,"04 Expires in 12 months",(N920-TODAY())&gt;=92,"03 Expires in 6 months",(N920-TODAY())&gt;=31,"02 Expires in 3 months",(N920-TODAY())&gt;=0,"01 Expires in 30 days",(N920-TODAY())&gt;=-31,"01 Expired last 30 days",(N920-TODAY())&gt;=-92,"02 Expired last 3 months",(N920-TODAY())&gt;=-183,"03 Expired last 6 months",(N920-TODAY())&gt;=-365,"04 Expired last 12 months",(N920-TODAY())&gt;=-547,"05 Expired last 18 months",TRUE,"06 Expired over 18 months")</f>
        <v>06 Expired over 18 months</v>
      </c>
      <c r="Q920" s="65">
        <v>12000</v>
      </c>
      <c r="R920" s="84">
        <f t="shared" ref="R920:R949" si="187">MAX(Q920,Q920*N(AS920)/12)</f>
        <v>29000</v>
      </c>
      <c r="S920" s="77" t="str" cm="1">
        <f t="array" ref="S920">_xlfn.IFS(R920&gt;5000000,"Gold",R920&gt;=500000,"Silver",R920&gt;30000,"Bronze",TRUE,"Transactional")</f>
        <v>Transactional</v>
      </c>
      <c r="T920" s="24" t="s">
        <v>54</v>
      </c>
      <c r="U920" s="101" t="s">
        <v>208</v>
      </c>
      <c r="V920" s="101" t="s">
        <v>209</v>
      </c>
      <c r="W920" s="77" t="str">
        <f t="shared" si="180"/>
        <v>Yes</v>
      </c>
      <c r="X920" s="77" t="str">
        <f>IFERROR(_xlfn.XLOOKUP(J920&amp;"||"&amp;K920,'Mapping Ref.'!$J$2:$J$538,'Mapping Ref.'!$K$2:$K$538),"")</f>
        <v>Construction &amp; Estates</v>
      </c>
      <c r="Y920" s="77" t="str" cm="1">
        <f t="array" ref="Y920">_xlfn.IFS(R920&gt;2000000,"For Publication",R920&gt;100000,"PID",R920&gt;30000,"RFQ",TRUE,"Transactional")</f>
        <v>Transactional</v>
      </c>
      <c r="Z920" s="24" t="s">
        <v>86</v>
      </c>
      <c r="AA920" s="32">
        <v>24</v>
      </c>
      <c r="AB920" s="24">
        <v>24</v>
      </c>
      <c r="AC920" s="25">
        <v>44172</v>
      </c>
      <c r="AD920" s="24" t="s">
        <v>58</v>
      </c>
      <c r="AE920" s="24">
        <v>0</v>
      </c>
      <c r="AF920" s="24"/>
      <c r="AG920" s="24"/>
      <c r="AH920" s="24" t="s">
        <v>60</v>
      </c>
      <c r="AI920" s="24"/>
      <c r="AJ920" s="24" t="s">
        <v>60</v>
      </c>
      <c r="AK920" s="24"/>
      <c r="AL920" s="24"/>
      <c r="AM920" s="24"/>
      <c r="AN920" s="24"/>
      <c r="AO920" s="24">
        <v>0</v>
      </c>
      <c r="AP920" s="24" t="s">
        <v>60</v>
      </c>
      <c r="AQ920" s="24"/>
      <c r="AR920" s="24"/>
      <c r="AS920" s="89">
        <f t="shared" ref="AS920:AS944" si="188">DATEDIF(L920,N920,"m")</f>
        <v>29</v>
      </c>
      <c r="AT920" s="24" t="s">
        <v>3776</v>
      </c>
    </row>
    <row r="921" spans="1:46" x14ac:dyDescent="0.5">
      <c r="A921" s="24">
        <v>1002</v>
      </c>
      <c r="B921" s="24"/>
      <c r="C921" s="24"/>
      <c r="D921" s="24" t="s">
        <v>3777</v>
      </c>
      <c r="E921" s="24" t="s">
        <v>3778</v>
      </c>
      <c r="F921" s="77" t="str">
        <f t="shared" si="179"/>
        <v>VELOCITY TRANSPORT PLANNING LTD</v>
      </c>
      <c r="G921" s="24" t="s">
        <v>3779</v>
      </c>
      <c r="H921" s="24" t="s">
        <v>3780</v>
      </c>
      <c r="I921" s="24" t="s">
        <v>3781</v>
      </c>
      <c r="J921" s="24" t="s">
        <v>107</v>
      </c>
      <c r="K921" s="24" t="s">
        <v>337</v>
      </c>
      <c r="L921" s="25">
        <v>44172</v>
      </c>
      <c r="M921" s="25">
        <v>44469</v>
      </c>
      <c r="N921" s="81">
        <f t="shared" si="185"/>
        <v>44650</v>
      </c>
      <c r="O921" s="77" t="str">
        <f t="shared" ca="1" si="186"/>
        <v>Expired</v>
      </c>
      <c r="P921" s="77" t="str" cm="1">
        <f t="array" aca="1" ref="P921" ca="1">_xlfn.IFS((N921-TODAY())&gt;=547,"06 Expires over 18 months",(N921-TODAY())&gt;=365,"05 Expires in 18 months",(N921-TODAY())&gt;=183,"04 Expires in 12 months",(N921-TODAY())&gt;=92,"03 Expires in 6 months",(N921-TODAY())&gt;=31,"02 Expires in 3 months",(N921-TODAY())&gt;=0,"01 Expires in 30 days",(N921-TODAY())&gt;=-31,"01 Expired last 30 days",(N921-TODAY())&gt;=-92,"02 Expired last 3 months",(N921-TODAY())&gt;=-183,"03 Expired last 6 months",(N921-TODAY())&gt;=-365,"04 Expired last 12 months",(N921-TODAY())&gt;=-547,"05 Expired last 18 months",TRUE,"06 Expired over 18 months")</f>
        <v>06 Expired over 18 months</v>
      </c>
      <c r="Q921" s="65">
        <v>21450</v>
      </c>
      <c r="R921" s="84">
        <f t="shared" si="187"/>
        <v>26812.5</v>
      </c>
      <c r="S921" s="77" t="str" cm="1">
        <f t="array" ref="S921">_xlfn.IFS(R921&gt;5000000,"Gold",R921&gt;=500000,"Silver",R921&gt;30000,"Bronze",TRUE,"Transactional")</f>
        <v>Transactional</v>
      </c>
      <c r="T921" s="24" t="s">
        <v>122</v>
      </c>
      <c r="U921" s="101" t="s">
        <v>116</v>
      </c>
      <c r="V921" s="101" t="s">
        <v>70</v>
      </c>
      <c r="W921" s="77" t="str">
        <f t="shared" si="180"/>
        <v>Yes</v>
      </c>
      <c r="X921" s="77" t="str">
        <f>IFERROR(_xlfn.XLOOKUP(J921&amp;"||"&amp;K921,'Mapping Ref.'!$J$2:$J$538,'Mapping Ref.'!$K$2:$K$538),"")</f>
        <v>Construction &amp; Estates</v>
      </c>
      <c r="Y921" s="77" t="str" cm="1">
        <f t="array" ref="Y921">_xlfn.IFS(R921&gt;2000000,"For Publication",R921&gt;100000,"PID",R921&gt;30000,"RFQ",TRUE,"Transactional")</f>
        <v>Transactional</v>
      </c>
      <c r="Z921" s="24" t="s">
        <v>101</v>
      </c>
      <c r="AA921" s="32">
        <v>9</v>
      </c>
      <c r="AB921" s="24">
        <v>6</v>
      </c>
      <c r="AC921" s="25">
        <v>44172</v>
      </c>
      <c r="AD921" s="24" t="s">
        <v>58</v>
      </c>
      <c r="AE921" s="24"/>
      <c r="AF921" s="24"/>
      <c r="AG921" s="24"/>
      <c r="AH921" s="24" t="s">
        <v>60</v>
      </c>
      <c r="AI921" s="24"/>
      <c r="AJ921" s="24" t="s">
        <v>60</v>
      </c>
      <c r="AK921" s="24"/>
      <c r="AL921" s="24"/>
      <c r="AM921" s="24"/>
      <c r="AN921" s="24"/>
      <c r="AO921" s="24">
        <v>0</v>
      </c>
      <c r="AP921" s="24" t="s">
        <v>60</v>
      </c>
      <c r="AQ921" s="24"/>
      <c r="AR921" s="24"/>
      <c r="AS921" s="89">
        <f t="shared" si="188"/>
        <v>15</v>
      </c>
      <c r="AT921" s="24" t="s">
        <v>3782</v>
      </c>
    </row>
    <row r="922" spans="1:46" x14ac:dyDescent="0.5">
      <c r="A922" s="24">
        <v>1003</v>
      </c>
      <c r="B922" s="24"/>
      <c r="C922" s="24"/>
      <c r="D922" s="24" t="s">
        <v>1156</v>
      </c>
      <c r="E922" s="24" t="s">
        <v>3783</v>
      </c>
      <c r="F922" s="77" t="str">
        <f t="shared" si="179"/>
        <v>POTENTIAL MENTORING CIC</v>
      </c>
      <c r="G922" s="24" t="s">
        <v>3784</v>
      </c>
      <c r="H922" s="24" t="s">
        <v>1156</v>
      </c>
      <c r="I922" s="24" t="s">
        <v>1156</v>
      </c>
      <c r="J922" s="24" t="s">
        <v>190</v>
      </c>
      <c r="K922" s="24" t="s">
        <v>1157</v>
      </c>
      <c r="L922" s="25">
        <v>43831</v>
      </c>
      <c r="M922" s="25">
        <v>44957</v>
      </c>
      <c r="N922" s="81">
        <f t="shared" si="185"/>
        <v>45322</v>
      </c>
      <c r="O922" s="77" t="str">
        <f t="shared" ca="1" si="186"/>
        <v>Expired</v>
      </c>
      <c r="P922" s="77" t="str" cm="1">
        <f t="array" aca="1" ref="P922" ca="1">_xlfn.IFS((N922-TODAY())&gt;=547,"06 Expires over 18 months",(N922-TODAY())&gt;=365,"05 Expires in 18 months",(N922-TODAY())&gt;=183,"04 Expires in 12 months",(N922-TODAY())&gt;=92,"03 Expires in 6 months",(N922-TODAY())&gt;=31,"02 Expires in 3 months",(N922-TODAY())&gt;=0,"01 Expires in 30 days",(N922-TODAY())&gt;=-31,"01 Expired last 30 days",(N922-TODAY())&gt;=-92,"02 Expired last 3 months",(N922-TODAY())&gt;=-183,"03 Expired last 6 months",(N922-TODAY())&gt;=-365,"04 Expired last 12 months",(N922-TODAY())&gt;=-547,"05 Expired last 18 months",TRUE,"06 Expired over 18 months")</f>
        <v>06 Expired over 18 months</v>
      </c>
      <c r="Q922" s="65">
        <v>5000</v>
      </c>
      <c r="R922" s="84">
        <f t="shared" si="187"/>
        <v>20000</v>
      </c>
      <c r="S922" s="77" t="str" cm="1">
        <f t="array" ref="S922">_xlfn.IFS(R922&gt;5000000,"Gold",R922&gt;=500000,"Silver",R922&gt;30000,"Bronze",TRUE,"Transactional")</f>
        <v>Transactional</v>
      </c>
      <c r="T922" s="24" t="s">
        <v>54</v>
      </c>
      <c r="U922" s="101" t="s">
        <v>190</v>
      </c>
      <c r="V922" s="101" t="s">
        <v>192</v>
      </c>
      <c r="W922" s="77" t="str">
        <f t="shared" si="180"/>
        <v>Yes</v>
      </c>
      <c r="X922" s="77" t="str">
        <f>IFERROR(_xlfn.XLOOKUP(J922&amp;"||"&amp;K922,'Mapping Ref.'!$J$2:$J$538,'Mapping Ref.'!$K$2:$K$538),"")</f>
        <v>Childrens &amp; Adults</v>
      </c>
      <c r="Y922" s="77" t="str" cm="1">
        <f t="array" ref="Y922">_xlfn.IFS(R922&gt;2000000,"For Publication",R922&gt;100000,"PID",R922&gt;30000,"RFQ",TRUE,"Transactional")</f>
        <v>Transactional</v>
      </c>
      <c r="Z922" s="24" t="s">
        <v>101</v>
      </c>
      <c r="AA922" s="32">
        <v>36</v>
      </c>
      <c r="AB922" s="24">
        <v>12</v>
      </c>
      <c r="AC922" s="25">
        <v>44174</v>
      </c>
      <c r="AD922" s="24" t="s">
        <v>58</v>
      </c>
      <c r="AE922" s="24"/>
      <c r="AF922" s="24"/>
      <c r="AG922" s="24"/>
      <c r="AH922" s="24" t="s">
        <v>59</v>
      </c>
      <c r="AI922" s="24"/>
      <c r="AJ922" s="24" t="s">
        <v>59</v>
      </c>
      <c r="AK922" s="24"/>
      <c r="AL922" s="24"/>
      <c r="AM922" s="24"/>
      <c r="AN922" s="24"/>
      <c r="AO922" s="24">
        <v>0</v>
      </c>
      <c r="AP922" s="24" t="s">
        <v>60</v>
      </c>
      <c r="AQ922" s="24"/>
      <c r="AR922" s="24"/>
      <c r="AS922" s="89">
        <f t="shared" si="188"/>
        <v>48</v>
      </c>
      <c r="AT922" s="24" t="s">
        <v>3785</v>
      </c>
    </row>
    <row r="923" spans="1:46" x14ac:dyDescent="0.5">
      <c r="A923" s="24">
        <v>1004</v>
      </c>
      <c r="B923" s="24" t="s">
        <v>506</v>
      </c>
      <c r="C923" s="24"/>
      <c r="D923" s="24" t="s">
        <v>3786</v>
      </c>
      <c r="E923" s="24" t="s">
        <v>3787</v>
      </c>
      <c r="F923" s="77" t="str">
        <f t="shared" si="179"/>
        <v>OPUS ENERGY LIMITED</v>
      </c>
      <c r="G923" s="24" t="s">
        <v>3788</v>
      </c>
      <c r="H923" s="24" t="s">
        <v>3789</v>
      </c>
      <c r="I923" s="24" t="s">
        <v>3789</v>
      </c>
      <c r="J923" s="24" t="s">
        <v>107</v>
      </c>
      <c r="K923" s="24" t="s">
        <v>3790</v>
      </c>
      <c r="L923" s="25">
        <v>44174</v>
      </c>
      <c r="M923" s="25">
        <v>47848</v>
      </c>
      <c r="N923" s="81">
        <f t="shared" si="185"/>
        <v>47848</v>
      </c>
      <c r="O923" s="77" t="str">
        <f t="shared" ca="1" si="186"/>
        <v>Live</v>
      </c>
      <c r="P923" s="77" t="str" cm="1">
        <f t="array" aca="1" ref="P923" ca="1">_xlfn.IFS((N923-TODAY())&gt;=547,"06 Expires over 18 months",(N923-TODAY())&gt;=365,"05 Expires in 18 months",(N923-TODAY())&gt;=183,"04 Expires in 12 months",(N923-TODAY())&gt;=92,"03 Expires in 6 months",(N923-TODAY())&gt;=31,"02 Expires in 3 months",(N923-TODAY())&gt;=0,"01 Expires in 30 days",(N923-TODAY())&gt;=-31,"01 Expired last 30 days",(N923-TODAY())&gt;=-92,"02 Expired last 3 months",(N923-TODAY())&gt;=-183,"03 Expired last 6 months",(N923-TODAY())&gt;=-365,"04 Expired last 12 months",(N923-TODAY())&gt;=-547,"05 Expired last 18 months",TRUE,"06 Expired over 18 months")</f>
        <v>06 Expires over 18 months</v>
      </c>
      <c r="Q923" s="65">
        <v>3000</v>
      </c>
      <c r="R923" s="84">
        <f t="shared" si="187"/>
        <v>30000</v>
      </c>
      <c r="S923" s="77" t="str" cm="1">
        <f t="array" ref="S923">_xlfn.IFS(R923&gt;5000000,"Gold",R923&gt;=500000,"Silver",R923&gt;30000,"Bronze",TRUE,"Transactional")</f>
        <v>Transactional</v>
      </c>
      <c r="T923" s="24" t="s">
        <v>54</v>
      </c>
      <c r="U923" s="101" t="s">
        <v>69</v>
      </c>
      <c r="V923" s="101" t="s">
        <v>1208</v>
      </c>
      <c r="W923" s="77" t="str">
        <f t="shared" si="180"/>
        <v>No</v>
      </c>
      <c r="X923" s="77" t="str">
        <f>IFERROR(_xlfn.XLOOKUP(J923&amp;"||"&amp;K923,'Mapping Ref.'!$J$2:$J$538,'Mapping Ref.'!$K$2:$K$538),"")</f>
        <v>Construction &amp; Estates</v>
      </c>
      <c r="Y923" s="77" t="str" cm="1">
        <f t="array" ref="Y923">_xlfn.IFS(R923&gt;2000000,"For Publication",R923&gt;100000,"PID",R923&gt;30000,"RFQ",TRUE,"Transactional")</f>
        <v>Transactional</v>
      </c>
      <c r="Z923" s="24" t="s">
        <v>86</v>
      </c>
      <c r="AA923" s="32">
        <v>12</v>
      </c>
      <c r="AB923" s="24">
        <v>0</v>
      </c>
      <c r="AC923" s="25">
        <v>44174</v>
      </c>
      <c r="AD923" s="24" t="s">
        <v>58</v>
      </c>
      <c r="AE923" s="24">
        <v>0</v>
      </c>
      <c r="AF923" s="24"/>
      <c r="AG923" s="24"/>
      <c r="AH923" s="24" t="s">
        <v>60</v>
      </c>
      <c r="AI923" s="24"/>
      <c r="AJ923" s="24" t="s">
        <v>60</v>
      </c>
      <c r="AK923" s="24"/>
      <c r="AL923" s="24"/>
      <c r="AM923" s="24"/>
      <c r="AN923" s="24"/>
      <c r="AO923" s="24">
        <v>0</v>
      </c>
      <c r="AP923" s="24" t="s">
        <v>60</v>
      </c>
      <c r="AQ923" s="24"/>
      <c r="AR923" s="24"/>
      <c r="AS923" s="89">
        <f t="shared" si="188"/>
        <v>120</v>
      </c>
      <c r="AT923" s="24" t="s">
        <v>3791</v>
      </c>
    </row>
    <row r="924" spans="1:46" x14ac:dyDescent="0.5">
      <c r="A924" s="24">
        <v>1005</v>
      </c>
      <c r="B924" s="24" t="s">
        <v>506</v>
      </c>
      <c r="C924" s="24"/>
      <c r="D924" s="24" t="s">
        <v>3786</v>
      </c>
      <c r="E924" s="24" t="s">
        <v>3792</v>
      </c>
      <c r="F924" s="77" t="str">
        <f t="shared" si="179"/>
        <v>SCOTTISH POWER</v>
      </c>
      <c r="G924" s="24" t="s">
        <v>3793</v>
      </c>
      <c r="H924" s="24" t="s">
        <v>3789</v>
      </c>
      <c r="I924" s="24" t="s">
        <v>3789</v>
      </c>
      <c r="J924" s="24" t="s">
        <v>107</v>
      </c>
      <c r="K924" s="24" t="s">
        <v>3790</v>
      </c>
      <c r="L924" s="25">
        <v>44174</v>
      </c>
      <c r="M924" s="25">
        <v>47848</v>
      </c>
      <c r="N924" s="81">
        <f t="shared" si="185"/>
        <v>47848</v>
      </c>
      <c r="O924" s="77" t="str">
        <f t="shared" ca="1" si="186"/>
        <v>Live</v>
      </c>
      <c r="P924" s="77" t="str" cm="1">
        <f t="array" aca="1" ref="P924" ca="1">_xlfn.IFS((N924-TODAY())&gt;=547,"06 Expires over 18 months",(N924-TODAY())&gt;=365,"05 Expires in 18 months",(N924-TODAY())&gt;=183,"04 Expires in 12 months",(N924-TODAY())&gt;=92,"03 Expires in 6 months",(N924-TODAY())&gt;=31,"02 Expires in 3 months",(N924-TODAY())&gt;=0,"01 Expires in 30 days",(N924-TODAY())&gt;=-31,"01 Expired last 30 days",(N924-TODAY())&gt;=-92,"02 Expired last 3 months",(N924-TODAY())&gt;=-183,"03 Expired last 6 months",(N924-TODAY())&gt;=-365,"04 Expired last 12 months",(N924-TODAY())&gt;=-547,"05 Expired last 18 months",TRUE,"06 Expired over 18 months")</f>
        <v>06 Expires over 18 months</v>
      </c>
      <c r="Q924" s="65">
        <v>1000</v>
      </c>
      <c r="R924" s="84">
        <f t="shared" si="187"/>
        <v>10000</v>
      </c>
      <c r="S924" s="77" t="str" cm="1">
        <f t="array" ref="S924">_xlfn.IFS(R924&gt;5000000,"Gold",R924&gt;=500000,"Silver",R924&gt;30000,"Bronze",TRUE,"Transactional")</f>
        <v>Transactional</v>
      </c>
      <c r="T924" s="24" t="s">
        <v>54</v>
      </c>
      <c r="U924" s="101" t="s">
        <v>69</v>
      </c>
      <c r="V924" s="101" t="s">
        <v>1208</v>
      </c>
      <c r="W924" s="77" t="str">
        <f t="shared" si="180"/>
        <v>No</v>
      </c>
      <c r="X924" s="77" t="str">
        <f>IFERROR(_xlfn.XLOOKUP(J924&amp;"||"&amp;K924,'Mapping Ref.'!$J$2:$J$538,'Mapping Ref.'!$K$2:$K$538),"")</f>
        <v>Construction &amp; Estates</v>
      </c>
      <c r="Y924" s="77" t="str" cm="1">
        <f t="array" ref="Y924">_xlfn.IFS(R924&gt;2000000,"For Publication",R924&gt;100000,"PID",R924&gt;30000,"RFQ",TRUE,"Transactional")</f>
        <v>Transactional</v>
      </c>
      <c r="Z924" s="24" t="s">
        <v>86</v>
      </c>
      <c r="AA924" s="32">
        <v>12</v>
      </c>
      <c r="AB924" s="24">
        <v>0</v>
      </c>
      <c r="AC924" s="25">
        <v>44174</v>
      </c>
      <c r="AD924" s="24" t="s">
        <v>58</v>
      </c>
      <c r="AE924" s="24">
        <v>0</v>
      </c>
      <c r="AF924" s="24"/>
      <c r="AG924" s="24"/>
      <c r="AH924" s="24" t="s">
        <v>60</v>
      </c>
      <c r="AI924" s="24"/>
      <c r="AJ924" s="24" t="s">
        <v>60</v>
      </c>
      <c r="AK924" s="24" t="s">
        <v>3794</v>
      </c>
      <c r="AL924" s="24"/>
      <c r="AM924" s="24"/>
      <c r="AN924" s="24"/>
      <c r="AO924" s="24">
        <v>0</v>
      </c>
      <c r="AP924" s="24" t="s">
        <v>60</v>
      </c>
      <c r="AQ924" s="24"/>
      <c r="AR924" s="24"/>
      <c r="AS924" s="89">
        <f t="shared" si="188"/>
        <v>120</v>
      </c>
      <c r="AT924" s="24" t="s">
        <v>3795</v>
      </c>
    </row>
    <row r="925" spans="1:46" x14ac:dyDescent="0.5">
      <c r="A925" s="24">
        <v>1006</v>
      </c>
      <c r="B925" s="24" t="s">
        <v>506</v>
      </c>
      <c r="C925" s="24"/>
      <c r="D925" s="24" t="s">
        <v>3796</v>
      </c>
      <c r="E925" s="24" t="s">
        <v>3797</v>
      </c>
      <c r="F925" s="77" t="str">
        <f t="shared" si="179"/>
        <v>Bulb Energy</v>
      </c>
      <c r="G925" s="24" t="s">
        <v>3798</v>
      </c>
      <c r="H925" s="24" t="s">
        <v>3789</v>
      </c>
      <c r="I925" s="24" t="s">
        <v>3789</v>
      </c>
      <c r="J925" s="24" t="s">
        <v>107</v>
      </c>
      <c r="K925" s="24" t="s">
        <v>3790</v>
      </c>
      <c r="L925" s="25">
        <v>44174</v>
      </c>
      <c r="M925" s="25">
        <v>47848</v>
      </c>
      <c r="N925" s="81">
        <f t="shared" si="185"/>
        <v>47848</v>
      </c>
      <c r="O925" s="77" t="str">
        <f t="shared" ca="1" si="186"/>
        <v>Live</v>
      </c>
      <c r="P925" s="77" t="str" cm="1">
        <f t="array" aca="1" ref="P925" ca="1">_xlfn.IFS((N925-TODAY())&gt;=547,"06 Expires over 18 months",(N925-TODAY())&gt;=365,"05 Expires in 18 months",(N925-TODAY())&gt;=183,"04 Expires in 12 months",(N925-TODAY())&gt;=92,"03 Expires in 6 months",(N925-TODAY())&gt;=31,"02 Expires in 3 months",(N925-TODAY())&gt;=0,"01 Expires in 30 days",(N925-TODAY())&gt;=-31,"01 Expired last 30 days",(N925-TODAY())&gt;=-92,"02 Expired last 3 months",(N925-TODAY())&gt;=-183,"03 Expired last 6 months",(N925-TODAY())&gt;=-365,"04 Expired last 12 months",(N925-TODAY())&gt;=-547,"05 Expired last 18 months",TRUE,"06 Expired over 18 months")</f>
        <v>06 Expires over 18 months</v>
      </c>
      <c r="Q925" s="65">
        <v>3000</v>
      </c>
      <c r="R925" s="84">
        <f t="shared" si="187"/>
        <v>30000</v>
      </c>
      <c r="S925" s="77" t="str" cm="1">
        <f t="array" ref="S925">_xlfn.IFS(R925&gt;5000000,"Gold",R925&gt;=500000,"Silver",R925&gt;30000,"Bronze",TRUE,"Transactional")</f>
        <v>Transactional</v>
      </c>
      <c r="T925" s="24" t="s">
        <v>54</v>
      </c>
      <c r="U925" s="101" t="s">
        <v>69</v>
      </c>
      <c r="V925" s="101" t="s">
        <v>1208</v>
      </c>
      <c r="W925" s="77" t="str">
        <f t="shared" si="180"/>
        <v>No</v>
      </c>
      <c r="X925" s="77" t="str">
        <f>IFERROR(_xlfn.XLOOKUP(J925&amp;"||"&amp;K925,'Mapping Ref.'!$J$2:$J$538,'Mapping Ref.'!$K$2:$K$538),"")</f>
        <v>Construction &amp; Estates</v>
      </c>
      <c r="Y925" s="77" t="str" cm="1">
        <f t="array" ref="Y925">_xlfn.IFS(R925&gt;2000000,"For Publication",R925&gt;100000,"PID",R925&gt;30000,"RFQ",TRUE,"Transactional")</f>
        <v>Transactional</v>
      </c>
      <c r="Z925" s="24" t="s">
        <v>86</v>
      </c>
      <c r="AA925" s="32">
        <v>12</v>
      </c>
      <c r="AB925" s="24">
        <v>0</v>
      </c>
      <c r="AC925" s="25">
        <v>44174</v>
      </c>
      <c r="AD925" s="24" t="s">
        <v>58</v>
      </c>
      <c r="AE925" s="24">
        <v>0</v>
      </c>
      <c r="AF925" s="24"/>
      <c r="AG925" s="24"/>
      <c r="AH925" s="24" t="s">
        <v>60</v>
      </c>
      <c r="AI925" s="24"/>
      <c r="AJ925" s="24" t="s">
        <v>60</v>
      </c>
      <c r="AK925" s="24"/>
      <c r="AL925" s="24"/>
      <c r="AM925" s="24"/>
      <c r="AN925" s="24"/>
      <c r="AO925" s="24">
        <v>0</v>
      </c>
      <c r="AP925" s="24" t="s">
        <v>60</v>
      </c>
      <c r="AQ925" s="24"/>
      <c r="AR925" s="24"/>
      <c r="AS925" s="89">
        <f t="shared" si="188"/>
        <v>120</v>
      </c>
      <c r="AT925" s="24"/>
    </row>
    <row r="926" spans="1:46" x14ac:dyDescent="0.5">
      <c r="A926" s="24">
        <v>1007</v>
      </c>
      <c r="B926" s="24"/>
      <c r="C926" s="24"/>
      <c r="D926" s="24" t="s">
        <v>3799</v>
      </c>
      <c r="E926" s="24" t="s">
        <v>3787</v>
      </c>
      <c r="F926" s="77" t="str">
        <f t="shared" si="179"/>
        <v>THE RENEWABLE ENERGY COMPANY LTD T/A ECOTRICITY</v>
      </c>
      <c r="G926" s="24" t="s">
        <v>3800</v>
      </c>
      <c r="H926" s="24" t="s">
        <v>3789</v>
      </c>
      <c r="I926" s="24" t="s">
        <v>3789</v>
      </c>
      <c r="J926" s="24" t="s">
        <v>107</v>
      </c>
      <c r="K926" s="24" t="s">
        <v>3790</v>
      </c>
      <c r="L926" s="25">
        <v>44174</v>
      </c>
      <c r="M926" s="25">
        <v>44561</v>
      </c>
      <c r="N926" s="81">
        <f t="shared" si="185"/>
        <v>44561</v>
      </c>
      <c r="O926" s="77" t="str">
        <f t="shared" ca="1" si="186"/>
        <v>Expired</v>
      </c>
      <c r="P926" s="77" t="str" cm="1">
        <f t="array" aca="1" ref="P926" ca="1">_xlfn.IFS((N926-TODAY())&gt;=547,"06 Expires over 18 months",(N926-TODAY())&gt;=365,"05 Expires in 18 months",(N926-TODAY())&gt;=183,"04 Expires in 12 months",(N926-TODAY())&gt;=92,"03 Expires in 6 months",(N926-TODAY())&gt;=31,"02 Expires in 3 months",(N926-TODAY())&gt;=0,"01 Expires in 30 days",(N926-TODAY())&gt;=-31,"01 Expired last 30 days",(N926-TODAY())&gt;=-92,"02 Expired last 3 months",(N926-TODAY())&gt;=-183,"03 Expired last 6 months",(N926-TODAY())&gt;=-365,"04 Expired last 12 months",(N926-TODAY())&gt;=-547,"05 Expired last 18 months",TRUE,"06 Expired over 18 months")</f>
        <v>06 Expired over 18 months</v>
      </c>
      <c r="Q926" s="65">
        <v>3000</v>
      </c>
      <c r="R926" s="84">
        <f t="shared" si="187"/>
        <v>3000</v>
      </c>
      <c r="S926" s="77" t="str" cm="1">
        <f t="array" ref="S926">_xlfn.IFS(R926&gt;5000000,"Gold",R926&gt;=500000,"Silver",R926&gt;30000,"Bronze",TRUE,"Transactional")</f>
        <v>Transactional</v>
      </c>
      <c r="T926" s="24" t="s">
        <v>54</v>
      </c>
      <c r="U926" s="101" t="s">
        <v>69</v>
      </c>
      <c r="V926" s="101" t="s">
        <v>1208</v>
      </c>
      <c r="W926" s="77" t="str">
        <f t="shared" si="180"/>
        <v>No</v>
      </c>
      <c r="X926" s="77" t="str">
        <f>IFERROR(_xlfn.XLOOKUP(J926&amp;"||"&amp;K926,'Mapping Ref.'!$J$2:$J$538,'Mapping Ref.'!$K$2:$K$538),"")</f>
        <v>Construction &amp; Estates</v>
      </c>
      <c r="Y926" s="77" t="str" cm="1">
        <f t="array" ref="Y926">_xlfn.IFS(R926&gt;2000000,"For Publication",R926&gt;100000,"PID",R926&gt;30000,"RFQ",TRUE,"Transactional")</f>
        <v>Transactional</v>
      </c>
      <c r="Z926" s="24" t="s">
        <v>86</v>
      </c>
      <c r="AA926" s="32">
        <v>12</v>
      </c>
      <c r="AB926" s="24">
        <v>0</v>
      </c>
      <c r="AC926" s="25">
        <v>44174</v>
      </c>
      <c r="AD926" s="24" t="s">
        <v>58</v>
      </c>
      <c r="AE926" s="24">
        <v>0</v>
      </c>
      <c r="AF926" s="24"/>
      <c r="AG926" s="24"/>
      <c r="AH926" s="24" t="s">
        <v>60</v>
      </c>
      <c r="AI926" s="24"/>
      <c r="AJ926" s="24" t="s">
        <v>60</v>
      </c>
      <c r="AK926" s="24"/>
      <c r="AL926" s="24"/>
      <c r="AM926" s="24"/>
      <c r="AN926" s="24"/>
      <c r="AO926" s="24">
        <v>0</v>
      </c>
      <c r="AP926" s="24" t="s">
        <v>60</v>
      </c>
      <c r="AQ926" s="24"/>
      <c r="AR926" s="24"/>
      <c r="AS926" s="89">
        <f t="shared" si="188"/>
        <v>12</v>
      </c>
      <c r="AT926" s="24" t="s">
        <v>3801</v>
      </c>
    </row>
    <row r="927" spans="1:46" x14ac:dyDescent="0.5">
      <c r="A927" s="24">
        <v>1008</v>
      </c>
      <c r="B927" s="24" t="s">
        <v>506</v>
      </c>
      <c r="C927" s="24"/>
      <c r="D927" s="24" t="s">
        <v>3796</v>
      </c>
      <c r="E927" s="24" t="s">
        <v>3787</v>
      </c>
      <c r="F927" s="77" t="str">
        <f t="shared" si="179"/>
        <v>Octopus Energy</v>
      </c>
      <c r="G927" s="24" t="s">
        <v>3802</v>
      </c>
      <c r="H927" s="24" t="s">
        <v>3789</v>
      </c>
      <c r="I927" s="24" t="s">
        <v>3789</v>
      </c>
      <c r="J927" s="24" t="s">
        <v>107</v>
      </c>
      <c r="K927" s="24" t="s">
        <v>3790</v>
      </c>
      <c r="L927" s="25">
        <v>44174</v>
      </c>
      <c r="M927" s="25">
        <v>47848</v>
      </c>
      <c r="N927" s="81">
        <f t="shared" si="185"/>
        <v>47848</v>
      </c>
      <c r="O927" s="77" t="str">
        <f t="shared" ca="1" si="186"/>
        <v>Live</v>
      </c>
      <c r="P927" s="77" t="str" cm="1">
        <f t="array" aca="1" ref="P927" ca="1">_xlfn.IFS((N927-TODAY())&gt;=547,"06 Expires over 18 months",(N927-TODAY())&gt;=365,"05 Expires in 18 months",(N927-TODAY())&gt;=183,"04 Expires in 12 months",(N927-TODAY())&gt;=92,"03 Expires in 6 months",(N927-TODAY())&gt;=31,"02 Expires in 3 months",(N927-TODAY())&gt;=0,"01 Expires in 30 days",(N927-TODAY())&gt;=-31,"01 Expired last 30 days",(N927-TODAY())&gt;=-92,"02 Expired last 3 months",(N927-TODAY())&gt;=-183,"03 Expired last 6 months",(N927-TODAY())&gt;=-365,"04 Expired last 12 months",(N927-TODAY())&gt;=-547,"05 Expired last 18 months",TRUE,"06 Expired over 18 months")</f>
        <v>06 Expires over 18 months</v>
      </c>
      <c r="Q927" s="65">
        <v>300</v>
      </c>
      <c r="R927" s="84">
        <f t="shared" si="187"/>
        <v>3000</v>
      </c>
      <c r="S927" s="77" t="str" cm="1">
        <f t="array" ref="S927">_xlfn.IFS(R927&gt;5000000,"Gold",R927&gt;=500000,"Silver",R927&gt;30000,"Bronze",TRUE,"Transactional")</f>
        <v>Transactional</v>
      </c>
      <c r="T927" s="24" t="s">
        <v>54</v>
      </c>
      <c r="U927" s="101" t="s">
        <v>69</v>
      </c>
      <c r="V927" s="101" t="s">
        <v>1208</v>
      </c>
      <c r="W927" s="77" t="str">
        <f t="shared" si="180"/>
        <v>No</v>
      </c>
      <c r="X927" s="77" t="str">
        <f>IFERROR(_xlfn.XLOOKUP(J927&amp;"||"&amp;K927,'Mapping Ref.'!$J$2:$J$538,'Mapping Ref.'!$K$2:$K$538),"")</f>
        <v>Construction &amp; Estates</v>
      </c>
      <c r="Y927" s="77" t="str" cm="1">
        <f t="array" ref="Y927">_xlfn.IFS(R927&gt;2000000,"For Publication",R927&gt;100000,"PID",R927&gt;30000,"RFQ",TRUE,"Transactional")</f>
        <v>Transactional</v>
      </c>
      <c r="Z927" s="24" t="s">
        <v>86</v>
      </c>
      <c r="AA927" s="32">
        <v>12</v>
      </c>
      <c r="AB927" s="24">
        <v>0</v>
      </c>
      <c r="AC927" s="25">
        <v>44174</v>
      </c>
      <c r="AD927" s="24" t="s">
        <v>58</v>
      </c>
      <c r="AE927" s="24"/>
      <c r="AF927" s="24"/>
      <c r="AG927" s="24"/>
      <c r="AH927" s="24" t="s">
        <v>60</v>
      </c>
      <c r="AI927" s="24"/>
      <c r="AJ927" s="24" t="s">
        <v>60</v>
      </c>
      <c r="AK927" s="24"/>
      <c r="AL927" s="24"/>
      <c r="AM927" s="24"/>
      <c r="AN927" s="24"/>
      <c r="AO927" s="24">
        <v>0</v>
      </c>
      <c r="AP927" s="24" t="s">
        <v>60</v>
      </c>
      <c r="AQ927" s="24"/>
      <c r="AR927" s="24"/>
      <c r="AS927" s="89">
        <f t="shared" si="188"/>
        <v>120</v>
      </c>
      <c r="AT927" s="24"/>
    </row>
    <row r="928" spans="1:46" x14ac:dyDescent="0.5">
      <c r="A928" s="24">
        <v>1009</v>
      </c>
      <c r="B928" s="24" t="s">
        <v>506</v>
      </c>
      <c r="C928" s="24"/>
      <c r="D928" s="24" t="s">
        <v>3796</v>
      </c>
      <c r="E928" s="24" t="s">
        <v>3787</v>
      </c>
      <c r="F928" s="77" t="str">
        <f t="shared" si="179"/>
        <v>OVO ENERGY LIMITED PARTNERSHIP PAYMENTS</v>
      </c>
      <c r="G928" s="24" t="s">
        <v>3803</v>
      </c>
      <c r="H928" s="24" t="s">
        <v>3789</v>
      </c>
      <c r="I928" s="24" t="s">
        <v>3789</v>
      </c>
      <c r="J928" s="24" t="s">
        <v>107</v>
      </c>
      <c r="K928" s="24" t="s">
        <v>3790</v>
      </c>
      <c r="L928" s="25">
        <v>44174</v>
      </c>
      <c r="M928" s="25">
        <v>47848</v>
      </c>
      <c r="N928" s="81">
        <f t="shared" si="185"/>
        <v>47848</v>
      </c>
      <c r="O928" s="77" t="str">
        <f t="shared" ca="1" si="186"/>
        <v>Live</v>
      </c>
      <c r="P928" s="77" t="str" cm="1">
        <f t="array" aca="1" ref="P928" ca="1">_xlfn.IFS((N928-TODAY())&gt;=547,"06 Expires over 18 months",(N928-TODAY())&gt;=365,"05 Expires in 18 months",(N928-TODAY())&gt;=183,"04 Expires in 12 months",(N928-TODAY())&gt;=92,"03 Expires in 6 months",(N928-TODAY())&gt;=31,"02 Expires in 3 months",(N928-TODAY())&gt;=0,"01 Expires in 30 days",(N928-TODAY())&gt;=-31,"01 Expired last 30 days",(N928-TODAY())&gt;=-92,"02 Expired last 3 months",(N928-TODAY())&gt;=-183,"03 Expired last 6 months",(N928-TODAY())&gt;=-365,"04 Expired last 12 months",(N928-TODAY())&gt;=-547,"05 Expired last 18 months",TRUE,"06 Expired over 18 months")</f>
        <v>06 Expires over 18 months</v>
      </c>
      <c r="Q928" s="65">
        <v>300</v>
      </c>
      <c r="R928" s="84">
        <f t="shared" si="187"/>
        <v>3000</v>
      </c>
      <c r="S928" s="77" t="str" cm="1">
        <f t="array" ref="S928">_xlfn.IFS(R928&gt;5000000,"Gold",R928&gt;=500000,"Silver",R928&gt;30000,"Bronze",TRUE,"Transactional")</f>
        <v>Transactional</v>
      </c>
      <c r="T928" s="24" t="s">
        <v>54</v>
      </c>
      <c r="U928" s="101" t="s">
        <v>455</v>
      </c>
      <c r="V928" s="101" t="s">
        <v>822</v>
      </c>
      <c r="W928" s="77" t="str">
        <f t="shared" si="180"/>
        <v>No</v>
      </c>
      <c r="X928" s="77" t="str">
        <f>IFERROR(_xlfn.XLOOKUP(J928&amp;"||"&amp;K928,'Mapping Ref.'!$J$2:$J$538,'Mapping Ref.'!$K$2:$K$538),"")</f>
        <v>Construction &amp; Estates</v>
      </c>
      <c r="Y928" s="77" t="str" cm="1">
        <f t="array" ref="Y928">_xlfn.IFS(R928&gt;2000000,"For Publication",R928&gt;100000,"PID",R928&gt;30000,"RFQ",TRUE,"Transactional")</f>
        <v>Transactional</v>
      </c>
      <c r="Z928" s="24" t="s">
        <v>86</v>
      </c>
      <c r="AA928" s="32">
        <v>12</v>
      </c>
      <c r="AB928" s="24">
        <v>0</v>
      </c>
      <c r="AC928" s="25">
        <v>44174</v>
      </c>
      <c r="AD928" s="24" t="s">
        <v>58</v>
      </c>
      <c r="AE928" s="24">
        <v>0</v>
      </c>
      <c r="AF928" s="24"/>
      <c r="AG928" s="24"/>
      <c r="AH928" s="24" t="s">
        <v>60</v>
      </c>
      <c r="AI928" s="24"/>
      <c r="AJ928" s="24" t="s">
        <v>60</v>
      </c>
      <c r="AK928" s="24"/>
      <c r="AL928" s="24"/>
      <c r="AM928" s="24"/>
      <c r="AN928" s="24"/>
      <c r="AO928" s="24">
        <v>0</v>
      </c>
      <c r="AP928" s="24" t="s">
        <v>60</v>
      </c>
      <c r="AQ928" s="24"/>
      <c r="AR928" s="24"/>
      <c r="AS928" s="89">
        <f t="shared" si="188"/>
        <v>120</v>
      </c>
      <c r="AT928" s="24" t="s">
        <v>3804</v>
      </c>
    </row>
    <row r="929" spans="1:46" x14ac:dyDescent="0.5">
      <c r="A929" s="24">
        <v>1010</v>
      </c>
      <c r="B929" s="24"/>
      <c r="C929" s="24"/>
      <c r="D929" s="24" t="s">
        <v>3799</v>
      </c>
      <c r="E929" s="24" t="s">
        <v>3787</v>
      </c>
      <c r="F929" s="77" t="str">
        <f t="shared" si="179"/>
        <v>Ses Business Water Limited</v>
      </c>
      <c r="G929" s="24" t="s">
        <v>3805</v>
      </c>
      <c r="H929" s="24" t="s">
        <v>3789</v>
      </c>
      <c r="I929" s="24" t="s">
        <v>3789</v>
      </c>
      <c r="J929" s="24" t="s">
        <v>107</v>
      </c>
      <c r="K929" s="24" t="s">
        <v>3790</v>
      </c>
      <c r="L929" s="25">
        <v>44175</v>
      </c>
      <c r="M929" s="25">
        <v>44561</v>
      </c>
      <c r="N929" s="81">
        <f t="shared" si="185"/>
        <v>44561</v>
      </c>
      <c r="O929" s="77" t="str">
        <f t="shared" ca="1" si="186"/>
        <v>Expired</v>
      </c>
      <c r="P929" s="77" t="str" cm="1">
        <f t="array" aca="1" ref="P929" ca="1">_xlfn.IFS((N929-TODAY())&gt;=547,"06 Expires over 18 months",(N929-TODAY())&gt;=365,"05 Expires in 18 months",(N929-TODAY())&gt;=183,"04 Expires in 12 months",(N929-TODAY())&gt;=92,"03 Expires in 6 months",(N929-TODAY())&gt;=31,"02 Expires in 3 months",(N929-TODAY())&gt;=0,"01 Expires in 30 days",(N929-TODAY())&gt;=-31,"01 Expired last 30 days",(N929-TODAY())&gt;=-92,"02 Expired last 3 months",(N929-TODAY())&gt;=-183,"03 Expired last 6 months",(N929-TODAY())&gt;=-365,"04 Expired last 12 months",(N929-TODAY())&gt;=-547,"05 Expired last 18 months",TRUE,"06 Expired over 18 months")</f>
        <v>06 Expired over 18 months</v>
      </c>
      <c r="Q929" s="65">
        <v>3000</v>
      </c>
      <c r="R929" s="84">
        <f t="shared" si="187"/>
        <v>3000</v>
      </c>
      <c r="S929" s="77" t="str" cm="1">
        <f t="array" ref="S929">_xlfn.IFS(R929&gt;5000000,"Gold",R929&gt;=500000,"Silver",R929&gt;30000,"Bronze",TRUE,"Transactional")</f>
        <v>Transactional</v>
      </c>
      <c r="T929" s="24" t="s">
        <v>54</v>
      </c>
      <c r="U929" s="101" t="s">
        <v>69</v>
      </c>
      <c r="V929" s="101" t="s">
        <v>1208</v>
      </c>
      <c r="W929" s="77" t="str">
        <f t="shared" si="180"/>
        <v>No</v>
      </c>
      <c r="X929" s="77" t="str">
        <f>IFERROR(_xlfn.XLOOKUP(J929&amp;"||"&amp;K929,'Mapping Ref.'!$J$2:$J$538,'Mapping Ref.'!$K$2:$K$538),"")</f>
        <v>Construction &amp; Estates</v>
      </c>
      <c r="Y929" s="77" t="str" cm="1">
        <f t="array" ref="Y929">_xlfn.IFS(R929&gt;2000000,"For Publication",R929&gt;100000,"PID",R929&gt;30000,"RFQ",TRUE,"Transactional")</f>
        <v>Transactional</v>
      </c>
      <c r="Z929" s="24" t="s">
        <v>86</v>
      </c>
      <c r="AA929" s="32">
        <v>12</v>
      </c>
      <c r="AB929" s="24">
        <v>0</v>
      </c>
      <c r="AC929" s="25">
        <v>44175</v>
      </c>
      <c r="AD929" s="24" t="s">
        <v>58</v>
      </c>
      <c r="AE929" s="24">
        <v>0</v>
      </c>
      <c r="AF929" s="24"/>
      <c r="AG929" s="24"/>
      <c r="AH929" s="24" t="s">
        <v>60</v>
      </c>
      <c r="AI929" s="24"/>
      <c r="AJ929" s="24" t="s">
        <v>60</v>
      </c>
      <c r="AK929" s="24"/>
      <c r="AL929" s="24"/>
      <c r="AM929" s="24"/>
      <c r="AN929" s="24"/>
      <c r="AO929" s="24">
        <v>0</v>
      </c>
      <c r="AP929" s="24" t="s">
        <v>60</v>
      </c>
      <c r="AQ929" s="24"/>
      <c r="AR929" s="24"/>
      <c r="AS929" s="89">
        <f t="shared" si="188"/>
        <v>12</v>
      </c>
      <c r="AT929" s="24"/>
    </row>
    <row r="930" spans="1:46" x14ac:dyDescent="0.5">
      <c r="A930" s="24">
        <v>1011</v>
      </c>
      <c r="B930" s="24" t="s">
        <v>506</v>
      </c>
      <c r="C930" s="24"/>
      <c r="D930" s="24" t="s">
        <v>3796</v>
      </c>
      <c r="E930" s="24" t="s">
        <v>3787</v>
      </c>
      <c r="F930" s="77" t="str">
        <f t="shared" si="179"/>
        <v>Crown Oil Ltd T/A Crown Gas &amp; Power</v>
      </c>
      <c r="G930" s="24" t="s">
        <v>3806</v>
      </c>
      <c r="H930" s="24" t="s">
        <v>3789</v>
      </c>
      <c r="I930" s="24" t="s">
        <v>3789</v>
      </c>
      <c r="J930" s="24" t="s">
        <v>107</v>
      </c>
      <c r="K930" s="24" t="s">
        <v>3790</v>
      </c>
      <c r="L930" s="25">
        <v>44175</v>
      </c>
      <c r="M930" s="25">
        <v>47848</v>
      </c>
      <c r="N930" s="81">
        <f t="shared" si="185"/>
        <v>47848</v>
      </c>
      <c r="O930" s="77" t="str">
        <f t="shared" ca="1" si="186"/>
        <v>Live</v>
      </c>
      <c r="P930" s="77" t="str" cm="1">
        <f t="array" aca="1" ref="P930" ca="1">_xlfn.IFS((N930-TODAY())&gt;=547,"06 Expires over 18 months",(N930-TODAY())&gt;=365,"05 Expires in 18 months",(N930-TODAY())&gt;=183,"04 Expires in 12 months",(N930-TODAY())&gt;=92,"03 Expires in 6 months",(N930-TODAY())&gt;=31,"02 Expires in 3 months",(N930-TODAY())&gt;=0,"01 Expires in 30 days",(N930-TODAY())&gt;=-31,"01 Expired last 30 days",(N930-TODAY())&gt;=-92,"02 Expired last 3 months",(N930-TODAY())&gt;=-183,"03 Expired last 6 months",(N930-TODAY())&gt;=-365,"04 Expired last 12 months",(N930-TODAY())&gt;=-547,"05 Expired last 18 months",TRUE,"06 Expired over 18 months")</f>
        <v>06 Expires over 18 months</v>
      </c>
      <c r="Q930" s="65">
        <v>3000</v>
      </c>
      <c r="R930" s="84">
        <f t="shared" si="187"/>
        <v>30000</v>
      </c>
      <c r="S930" s="77" t="str" cm="1">
        <f t="array" ref="S930">_xlfn.IFS(R930&gt;5000000,"Gold",R930&gt;=500000,"Silver",R930&gt;30000,"Bronze",TRUE,"Transactional")</f>
        <v>Transactional</v>
      </c>
      <c r="T930" s="24" t="s">
        <v>54</v>
      </c>
      <c r="U930" s="101" t="s">
        <v>69</v>
      </c>
      <c r="V930" s="101" t="s">
        <v>1208</v>
      </c>
      <c r="W930" s="77" t="str">
        <f t="shared" si="180"/>
        <v>No</v>
      </c>
      <c r="X930" s="77" t="str">
        <f>IFERROR(_xlfn.XLOOKUP(J930&amp;"||"&amp;K930,'Mapping Ref.'!$J$2:$J$538,'Mapping Ref.'!$K$2:$K$538),"")</f>
        <v>Construction &amp; Estates</v>
      </c>
      <c r="Y930" s="77" t="str" cm="1">
        <f t="array" ref="Y930">_xlfn.IFS(R930&gt;2000000,"For Publication",R930&gt;100000,"PID",R930&gt;30000,"RFQ",TRUE,"Transactional")</f>
        <v>Transactional</v>
      </c>
      <c r="Z930" s="24" t="s">
        <v>86</v>
      </c>
      <c r="AA930" s="32">
        <v>12</v>
      </c>
      <c r="AB930" s="24">
        <v>0</v>
      </c>
      <c r="AC930" s="25">
        <v>44175</v>
      </c>
      <c r="AD930" s="24" t="s">
        <v>58</v>
      </c>
      <c r="AE930" s="24">
        <v>0</v>
      </c>
      <c r="AF930" s="24"/>
      <c r="AG930" s="24"/>
      <c r="AH930" s="24" t="s">
        <v>60</v>
      </c>
      <c r="AI930" s="24"/>
      <c r="AJ930" s="24" t="s">
        <v>60</v>
      </c>
      <c r="AK930" s="24"/>
      <c r="AL930" s="24"/>
      <c r="AM930" s="24"/>
      <c r="AN930" s="24"/>
      <c r="AO930" s="24">
        <v>0</v>
      </c>
      <c r="AP930" s="24" t="s">
        <v>60</v>
      </c>
      <c r="AQ930" s="24"/>
      <c r="AR930" s="24"/>
      <c r="AS930" s="89">
        <f t="shared" si="188"/>
        <v>120</v>
      </c>
      <c r="AT930" s="24" t="s">
        <v>3807</v>
      </c>
    </row>
    <row r="931" spans="1:46" x14ac:dyDescent="0.5">
      <c r="A931" s="24">
        <v>1012</v>
      </c>
      <c r="B931" s="24"/>
      <c r="C931" s="24"/>
      <c r="D931" s="24" t="s">
        <v>3808</v>
      </c>
      <c r="E931" s="24" t="s">
        <v>2244</v>
      </c>
      <c r="F931" s="77" t="str">
        <f t="shared" si="179"/>
        <v>Sue Dromey</v>
      </c>
      <c r="G931" s="24" t="s">
        <v>3809</v>
      </c>
      <c r="H931" s="24" t="s">
        <v>1041</v>
      </c>
      <c r="I931" s="24" t="s">
        <v>1041</v>
      </c>
      <c r="J931" s="24" t="s">
        <v>190</v>
      </c>
      <c r="K931" s="24" t="s">
        <v>2234</v>
      </c>
      <c r="L931" s="25">
        <v>44175</v>
      </c>
      <c r="M931" s="25">
        <v>44540</v>
      </c>
      <c r="N931" s="81">
        <f t="shared" si="185"/>
        <v>44540</v>
      </c>
      <c r="O931" s="77" t="str">
        <f t="shared" ca="1" si="186"/>
        <v>Expired</v>
      </c>
      <c r="P931" s="77" t="str" cm="1">
        <f t="array" aca="1" ref="P931" ca="1">_xlfn.IFS((N931-TODAY())&gt;=547,"06 Expires over 18 months",(N931-TODAY())&gt;=365,"05 Expires in 18 months",(N931-TODAY())&gt;=183,"04 Expires in 12 months",(N931-TODAY())&gt;=92,"03 Expires in 6 months",(N931-TODAY())&gt;=31,"02 Expires in 3 months",(N931-TODAY())&gt;=0,"01 Expires in 30 days",(N931-TODAY())&gt;=-31,"01 Expired last 30 days",(N931-TODAY())&gt;=-92,"02 Expired last 3 months",(N931-TODAY())&gt;=-183,"03 Expired last 6 months",(N931-TODAY())&gt;=-365,"04 Expired last 12 months",(N931-TODAY())&gt;=-547,"05 Expired last 18 months",TRUE,"06 Expired over 18 months")</f>
        <v>06 Expired over 18 months</v>
      </c>
      <c r="Q931" s="65">
        <v>4275</v>
      </c>
      <c r="R931" s="84">
        <f t="shared" si="187"/>
        <v>4275</v>
      </c>
      <c r="S931" s="77" t="str" cm="1">
        <f t="array" ref="S931">_xlfn.IFS(R931&gt;5000000,"Gold",R931&gt;=500000,"Silver",R931&gt;30000,"Bronze",TRUE,"Transactional")</f>
        <v>Transactional</v>
      </c>
      <c r="T931" s="24" t="s">
        <v>54</v>
      </c>
      <c r="U931" s="101" t="s">
        <v>84</v>
      </c>
      <c r="V931" s="101" t="s">
        <v>204</v>
      </c>
      <c r="W931" s="77" t="str">
        <f t="shared" si="180"/>
        <v>No</v>
      </c>
      <c r="X931" s="77" t="str">
        <f>IFERROR(_xlfn.XLOOKUP(J931&amp;"||"&amp;K931,'Mapping Ref.'!$J$2:$J$538,'Mapping Ref.'!$K$2:$K$538),"")</f>
        <v>Childrens &amp; Adults</v>
      </c>
      <c r="Y931" s="77" t="str" cm="1">
        <f t="array" ref="Y931">_xlfn.IFS(R931&gt;2000000,"For Publication",R931&gt;100000,"PID",R931&gt;30000,"RFQ",TRUE,"Transactional")</f>
        <v>Transactional</v>
      </c>
      <c r="Z931" s="24" t="s">
        <v>86</v>
      </c>
      <c r="AA931" s="32">
        <v>12</v>
      </c>
      <c r="AB931" s="24">
        <v>0</v>
      </c>
      <c r="AC931" s="25">
        <v>44175</v>
      </c>
      <c r="AD931" s="24" t="s">
        <v>58</v>
      </c>
      <c r="AE931" s="24"/>
      <c r="AF931" s="24"/>
      <c r="AG931" s="24"/>
      <c r="AH931" s="24" t="s">
        <v>59</v>
      </c>
      <c r="AI931" s="24"/>
      <c r="AJ931" s="24" t="s">
        <v>60</v>
      </c>
      <c r="AK931" s="24"/>
      <c r="AL931" s="24"/>
      <c r="AM931" s="24"/>
      <c r="AN931" s="24"/>
      <c r="AO931" s="24">
        <v>0</v>
      </c>
      <c r="AP931" s="24" t="s">
        <v>60</v>
      </c>
      <c r="AQ931" s="24"/>
      <c r="AR931" s="24"/>
      <c r="AS931" s="89">
        <f t="shared" si="188"/>
        <v>12</v>
      </c>
      <c r="AT931" s="24"/>
    </row>
    <row r="932" spans="1:46" x14ac:dyDescent="0.5">
      <c r="A932" s="24">
        <v>1013</v>
      </c>
      <c r="B932" s="24"/>
      <c r="C932" s="24"/>
      <c r="D932" s="24" t="s">
        <v>3726</v>
      </c>
      <c r="E932" s="24" t="s">
        <v>3810</v>
      </c>
      <c r="F932" s="77" t="str">
        <f t="shared" si="179"/>
        <v>G-CROWN BUILDERS LTD</v>
      </c>
      <c r="G932" s="24" t="s">
        <v>3811</v>
      </c>
      <c r="H932" s="24" t="s">
        <v>3729</v>
      </c>
      <c r="I932" s="24" t="s">
        <v>3730</v>
      </c>
      <c r="J932" s="24" t="s">
        <v>107</v>
      </c>
      <c r="K932" s="24" t="s">
        <v>360</v>
      </c>
      <c r="L932" s="25">
        <v>44105</v>
      </c>
      <c r="M932" s="25">
        <v>45016</v>
      </c>
      <c r="N932" s="81">
        <f t="shared" si="185"/>
        <v>45016</v>
      </c>
      <c r="O932" s="77" t="str">
        <f t="shared" ca="1" si="186"/>
        <v>Expired</v>
      </c>
      <c r="P932" s="77" t="str" cm="1">
        <f t="array" aca="1" ref="P932" ca="1">_xlfn.IFS((N932-TODAY())&gt;=547,"06 Expires over 18 months",(N932-TODAY())&gt;=365,"05 Expires in 18 months",(N932-TODAY())&gt;=183,"04 Expires in 12 months",(N932-TODAY())&gt;=92,"03 Expires in 6 months",(N932-TODAY())&gt;=31,"02 Expires in 3 months",(N932-TODAY())&gt;=0,"01 Expires in 30 days",(N932-TODAY())&gt;=-31,"01 Expired last 30 days",(N932-TODAY())&gt;=-92,"02 Expired last 3 months",(N932-TODAY())&gt;=-183,"03 Expired last 6 months",(N932-TODAY())&gt;=-365,"04 Expired last 12 months",(N932-TODAY())&gt;=-547,"05 Expired last 18 months",TRUE,"06 Expired over 18 months")</f>
        <v>06 Expired over 18 months</v>
      </c>
      <c r="Q932" s="65">
        <v>4999</v>
      </c>
      <c r="R932" s="84">
        <f t="shared" si="187"/>
        <v>12080.916666666666</v>
      </c>
      <c r="S932" s="77" t="str" cm="1">
        <f t="array" ref="S932">_xlfn.IFS(R932&gt;5000000,"Gold",R932&gt;=500000,"Silver",R932&gt;30000,"Bronze",TRUE,"Transactional")</f>
        <v>Transactional</v>
      </c>
      <c r="T932" s="24" t="s">
        <v>54</v>
      </c>
      <c r="U932" s="101" t="s">
        <v>366</v>
      </c>
      <c r="V932" s="101" t="s">
        <v>853</v>
      </c>
      <c r="W932" s="77" t="str">
        <f t="shared" si="180"/>
        <v>No</v>
      </c>
      <c r="X932" s="77" t="str">
        <f>IFERROR(_xlfn.XLOOKUP(J932&amp;"||"&amp;K932,'Mapping Ref.'!$J$2:$J$538,'Mapping Ref.'!$K$2:$K$538),"")</f>
        <v>Construction &amp; Estates</v>
      </c>
      <c r="Y932" s="77" t="str" cm="1">
        <f t="array" ref="Y932">_xlfn.IFS(R932&gt;2000000,"For Publication",R932&gt;100000,"PID",R932&gt;30000,"RFQ",TRUE,"Transactional")</f>
        <v>Transactional</v>
      </c>
      <c r="Z932" s="24" t="s">
        <v>86</v>
      </c>
      <c r="AA932" s="32">
        <v>27</v>
      </c>
      <c r="AB932" s="24">
        <v>0</v>
      </c>
      <c r="AC932" s="25">
        <v>44175</v>
      </c>
      <c r="AD932" s="24" t="s">
        <v>58</v>
      </c>
      <c r="AE932" s="24"/>
      <c r="AF932" s="24"/>
      <c r="AG932" s="24"/>
      <c r="AH932" s="24" t="s">
        <v>59</v>
      </c>
      <c r="AI932" s="24"/>
      <c r="AJ932" s="24" t="s">
        <v>60</v>
      </c>
      <c r="AK932" s="24"/>
      <c r="AL932" s="24"/>
      <c r="AM932" s="24"/>
      <c r="AN932" s="24"/>
      <c r="AO932" s="24"/>
      <c r="AP932" s="24" t="s">
        <v>60</v>
      </c>
      <c r="AQ932" s="24"/>
      <c r="AR932" s="24"/>
      <c r="AS932" s="89">
        <f t="shared" si="188"/>
        <v>29</v>
      </c>
      <c r="AT932" s="24" t="s">
        <v>3812</v>
      </c>
    </row>
    <row r="933" spans="1:46" x14ac:dyDescent="0.5">
      <c r="A933" s="24">
        <v>1015</v>
      </c>
      <c r="B933" s="24"/>
      <c r="C933" s="24"/>
      <c r="D933" s="24" t="s">
        <v>3813</v>
      </c>
      <c r="E933" s="24" t="s">
        <v>3814</v>
      </c>
      <c r="F933" s="77" t="str">
        <f t="shared" si="179"/>
        <v>Mr R E McCORMACK T/A RORY MCCORMACK EDUCATION CONSULTANCY</v>
      </c>
      <c r="G933" s="24" t="s">
        <v>3815</v>
      </c>
      <c r="H933" s="24" t="s">
        <v>3533</v>
      </c>
      <c r="I933" s="24" t="s">
        <v>3816</v>
      </c>
      <c r="J933" s="24" t="s">
        <v>190</v>
      </c>
      <c r="K933" s="24" t="s">
        <v>3534</v>
      </c>
      <c r="L933" s="25">
        <v>44805</v>
      </c>
      <c r="M933" s="25">
        <v>45169</v>
      </c>
      <c r="N933" s="81">
        <f t="shared" si="185"/>
        <v>45900</v>
      </c>
      <c r="O933" s="77" t="s">
        <v>712</v>
      </c>
      <c r="P933" s="77" t="str" cm="1">
        <f t="array" aca="1" ref="P933" ca="1">_xlfn.IFS((N933-TODAY())&gt;=547,"06 Expires over 18 months",(N933-TODAY())&gt;=365,"05 Expires in 18 months",(N933-TODAY())&gt;=183,"04 Expires in 12 months",(N933-TODAY())&gt;=92,"03 Expires in 6 months",(N933-TODAY())&gt;=31,"02 Expires in 3 months",(N933-TODAY())&gt;=0,"01 Expires in 30 days",(N933-TODAY())&gt;=-31,"01 Expired last 30 days",(N933-TODAY())&gt;=-92,"02 Expired last 3 months",(N933-TODAY())&gt;=-183,"03 Expired last 6 months",(N933-TODAY())&gt;=-365,"04 Expired last 12 months",(N933-TODAY())&gt;=-547,"05 Expired last 18 months",TRUE,"06 Expired over 18 months")</f>
        <v>04 Expired last 12 months</v>
      </c>
      <c r="Q933" s="65">
        <v>1000</v>
      </c>
      <c r="R933" s="84">
        <f t="shared" si="187"/>
        <v>2916.6666666666665</v>
      </c>
      <c r="S933" s="77" t="str" cm="1">
        <f t="array" ref="S933">_xlfn.IFS(R933&gt;5000000,"Gold",R933&gt;=500000,"Silver",R933&gt;30000,"Bronze",TRUE,"Transactional")</f>
        <v>Transactional</v>
      </c>
      <c r="T933" s="24" t="s">
        <v>54</v>
      </c>
      <c r="U933" s="101" t="s">
        <v>109</v>
      </c>
      <c r="V933" s="101" t="s">
        <v>1011</v>
      </c>
      <c r="W933" s="77" t="str">
        <f t="shared" si="180"/>
        <v>Yes</v>
      </c>
      <c r="X933" s="77" t="str">
        <f>IFERROR(_xlfn.XLOOKUP(J933&amp;"||"&amp;K933,'Mapping Ref.'!$J$2:$J$538,'Mapping Ref.'!$K$2:$K$538),"")</f>
        <v>Childrens &amp; Adults</v>
      </c>
      <c r="Y933" s="77" t="str" cm="1">
        <f t="array" ref="Y933">_xlfn.IFS(R933&gt;2000000,"For Publication",R933&gt;100000,"PID",R933&gt;30000,"RFQ",TRUE,"Transactional")</f>
        <v>Transactional</v>
      </c>
      <c r="Z933" s="24" t="s">
        <v>101</v>
      </c>
      <c r="AA933" s="32">
        <v>12</v>
      </c>
      <c r="AB933" s="24">
        <v>24</v>
      </c>
      <c r="AC933" s="25">
        <v>44179</v>
      </c>
      <c r="AD933" s="24" t="s">
        <v>58</v>
      </c>
      <c r="AE933" s="24"/>
      <c r="AF933" s="24"/>
      <c r="AG933" s="24"/>
      <c r="AH933" s="24" t="s">
        <v>59</v>
      </c>
      <c r="AI933" s="24"/>
      <c r="AJ933" s="24" t="s">
        <v>60</v>
      </c>
      <c r="AK933" s="24"/>
      <c r="AL933" s="24"/>
      <c r="AM933" s="24"/>
      <c r="AN933" s="24"/>
      <c r="AO933" s="24">
        <v>0</v>
      </c>
      <c r="AP933" s="24" t="s">
        <v>60</v>
      </c>
      <c r="AQ933" s="24"/>
      <c r="AR933" s="24"/>
      <c r="AS933" s="89">
        <f t="shared" si="188"/>
        <v>35</v>
      </c>
      <c r="AT933" s="24" t="s">
        <v>3817</v>
      </c>
    </row>
    <row r="934" spans="1:46" x14ac:dyDescent="0.5">
      <c r="A934" s="24">
        <v>1016</v>
      </c>
      <c r="B934" s="24"/>
      <c r="C934" s="24" t="s">
        <v>77</v>
      </c>
      <c r="D934" s="24" t="s">
        <v>3818</v>
      </c>
      <c r="E934" s="24" t="s">
        <v>3819</v>
      </c>
      <c r="F934" s="77" t="str">
        <f t="shared" si="179"/>
        <v>CARBONBIT LIMITED</v>
      </c>
      <c r="G934" s="24" t="s">
        <v>3820</v>
      </c>
      <c r="H934" s="24" t="s">
        <v>2427</v>
      </c>
      <c r="I934" s="24" t="s">
        <v>3789</v>
      </c>
      <c r="J934" s="24" t="s">
        <v>107</v>
      </c>
      <c r="K934" s="24" t="s">
        <v>3790</v>
      </c>
      <c r="L934" s="25">
        <v>44158</v>
      </c>
      <c r="M934" s="25">
        <v>44211</v>
      </c>
      <c r="N934" s="81">
        <f t="shared" si="185"/>
        <v>44211</v>
      </c>
      <c r="O934" s="77" t="str">
        <f t="shared" ref="O934:O944" ca="1" si="189">IF(N934&lt;TODAY(),"Expired","Live")</f>
        <v>Expired</v>
      </c>
      <c r="P934" s="77" t="str" cm="1">
        <f t="array" aca="1" ref="P934" ca="1">_xlfn.IFS((N934-TODAY())&gt;=547,"06 Expires over 18 months",(N934-TODAY())&gt;=365,"05 Expires in 18 months",(N934-TODAY())&gt;=183,"04 Expires in 12 months",(N934-TODAY())&gt;=92,"03 Expires in 6 months",(N934-TODAY())&gt;=31,"02 Expires in 3 months",(N934-TODAY())&gt;=0,"01 Expires in 30 days",(N934-TODAY())&gt;=-31,"01 Expired last 30 days",(N934-TODAY())&gt;=-92,"02 Expired last 3 months",(N934-TODAY())&gt;=-183,"03 Expired last 6 months",(N934-TODAY())&gt;=-365,"04 Expired last 12 months",(N934-TODAY())&gt;=-547,"05 Expired last 18 months",TRUE,"06 Expired over 18 months")</f>
        <v>06 Expired over 18 months</v>
      </c>
      <c r="Q934" s="65">
        <v>13050</v>
      </c>
      <c r="R934" s="84">
        <f t="shared" si="187"/>
        <v>13050</v>
      </c>
      <c r="S934" s="77" t="str" cm="1">
        <f t="array" ref="S934">_xlfn.IFS(R934&gt;5000000,"Gold",R934&gt;=500000,"Silver",R934&gt;30000,"Bronze",TRUE,"Transactional")</f>
        <v>Transactional</v>
      </c>
      <c r="T934" s="24" t="s">
        <v>122</v>
      </c>
      <c r="U934" s="101" t="s">
        <v>455</v>
      </c>
      <c r="V934" s="101" t="s">
        <v>1457</v>
      </c>
      <c r="W934" s="77" t="str">
        <f t="shared" si="180"/>
        <v>No</v>
      </c>
      <c r="X934" s="77" t="str">
        <f>IFERROR(_xlfn.XLOOKUP(J934&amp;"||"&amp;K934,'Mapping Ref.'!$J$2:$J$538,'Mapping Ref.'!$K$2:$K$538),"")</f>
        <v>Construction &amp; Estates</v>
      </c>
      <c r="Y934" s="77" t="str" cm="1">
        <f t="array" ref="Y934">_xlfn.IFS(R934&gt;2000000,"For Publication",R934&gt;100000,"PID",R934&gt;30000,"RFQ",TRUE,"Transactional")</f>
        <v>Transactional</v>
      </c>
      <c r="Z934" s="24" t="s">
        <v>86</v>
      </c>
      <c r="AA934" s="32">
        <v>3</v>
      </c>
      <c r="AB934" s="24">
        <v>0</v>
      </c>
      <c r="AC934" s="25">
        <v>44179</v>
      </c>
      <c r="AD934" s="24" t="s">
        <v>661</v>
      </c>
      <c r="AE934" s="24"/>
      <c r="AF934" s="24"/>
      <c r="AG934" s="24"/>
      <c r="AH934" s="24" t="s">
        <v>60</v>
      </c>
      <c r="AI934" s="24"/>
      <c r="AJ934" s="24" t="s">
        <v>60</v>
      </c>
      <c r="AK934" s="24"/>
      <c r="AL934" s="24"/>
      <c r="AM934" s="24"/>
      <c r="AN934" s="24"/>
      <c r="AO934" s="24">
        <v>0</v>
      </c>
      <c r="AP934" s="24" t="s">
        <v>60</v>
      </c>
      <c r="AQ934" s="24"/>
      <c r="AR934" s="24"/>
      <c r="AS934" s="89">
        <f t="shared" si="188"/>
        <v>1</v>
      </c>
      <c r="AT934" s="24" t="s">
        <v>3821</v>
      </c>
    </row>
    <row r="935" spans="1:46" x14ac:dyDescent="0.5">
      <c r="A935" s="24">
        <v>1017</v>
      </c>
      <c r="B935" s="24"/>
      <c r="C935" s="24" t="s">
        <v>77</v>
      </c>
      <c r="D935" s="24" t="s">
        <v>3606</v>
      </c>
      <c r="E935" s="24" t="s">
        <v>3822</v>
      </c>
      <c r="F935" s="77" t="str">
        <f t="shared" si="179"/>
        <v>IBSP TRAINING LTD</v>
      </c>
      <c r="G935" s="24" t="s">
        <v>3823</v>
      </c>
      <c r="H935" s="24" t="s">
        <v>2572</v>
      </c>
      <c r="I935" s="24" t="s">
        <v>2572</v>
      </c>
      <c r="J935" s="24" t="s">
        <v>66</v>
      </c>
      <c r="K935" s="24" t="s">
        <v>3824</v>
      </c>
      <c r="L935" s="25">
        <v>44186</v>
      </c>
      <c r="M935" s="25">
        <v>44971</v>
      </c>
      <c r="N935" s="81">
        <f t="shared" si="185"/>
        <v>45336</v>
      </c>
      <c r="O935" s="77" t="str">
        <f t="shared" ca="1" si="189"/>
        <v>Expired</v>
      </c>
      <c r="P935" s="77" t="str" cm="1">
        <f t="array" aca="1" ref="P935" ca="1">_xlfn.IFS((N935-TODAY())&gt;=547,"06 Expires over 18 months",(N935-TODAY())&gt;=365,"05 Expires in 18 months",(N935-TODAY())&gt;=183,"04 Expires in 12 months",(N935-TODAY())&gt;=92,"03 Expires in 6 months",(N935-TODAY())&gt;=31,"02 Expires in 3 months",(N935-TODAY())&gt;=0,"01 Expires in 30 days",(N935-TODAY())&gt;=-31,"01 Expired last 30 days",(N935-TODAY())&gt;=-92,"02 Expired last 3 months",(N935-TODAY())&gt;=-183,"03 Expired last 6 months",(N935-TODAY())&gt;=-365,"04 Expired last 12 months",(N935-TODAY())&gt;=-547,"05 Expired last 18 months",TRUE,"06 Expired over 18 months")</f>
        <v>06 Expired over 18 months</v>
      </c>
      <c r="Q935" s="65">
        <v>7000</v>
      </c>
      <c r="R935" s="84">
        <f t="shared" si="187"/>
        <v>21583.333333333332</v>
      </c>
      <c r="S935" s="77" t="str" cm="1">
        <f t="array" ref="S935">_xlfn.IFS(R935&gt;5000000,"Gold",R935&gt;=500000,"Silver",R935&gt;30000,"Bronze",TRUE,"Transactional")</f>
        <v>Transactional</v>
      </c>
      <c r="T935" s="24" t="s">
        <v>54</v>
      </c>
      <c r="U935" s="101" t="s">
        <v>84</v>
      </c>
      <c r="V935" s="101" t="s">
        <v>85</v>
      </c>
      <c r="W935" s="77" t="str">
        <f t="shared" si="180"/>
        <v>Yes</v>
      </c>
      <c r="X935" s="77" t="str">
        <f>IFERROR(_xlfn.XLOOKUP(J935&amp;"||"&amp;K935,'Mapping Ref.'!$J$2:$J$538,'Mapping Ref.'!$K$2:$K$538),"")</f>
        <v>Childrens &amp; Adults</v>
      </c>
      <c r="Y935" s="77" t="str" cm="1">
        <f t="array" ref="Y935">_xlfn.IFS(R935&gt;2000000,"For Publication",R935&gt;100000,"PID",R935&gt;30000,"RFQ",TRUE,"Transactional")</f>
        <v>Transactional</v>
      </c>
      <c r="Z935" s="24" t="s">
        <v>101</v>
      </c>
      <c r="AA935" s="32">
        <v>36</v>
      </c>
      <c r="AB935" s="24">
        <v>12</v>
      </c>
      <c r="AC935" s="25">
        <v>44179</v>
      </c>
      <c r="AD935" s="24" t="s">
        <v>661</v>
      </c>
      <c r="AE935" s="24">
        <v>29061</v>
      </c>
      <c r="AF935" s="24"/>
      <c r="AG935" s="24"/>
      <c r="AH935" s="24" t="s">
        <v>59</v>
      </c>
      <c r="AI935" s="24"/>
      <c r="AJ935" s="24" t="s">
        <v>59</v>
      </c>
      <c r="AK935" s="24"/>
      <c r="AL935" s="24"/>
      <c r="AM935" s="24"/>
      <c r="AN935" s="24"/>
      <c r="AO935" s="24">
        <v>0</v>
      </c>
      <c r="AP935" s="24" t="s">
        <v>59</v>
      </c>
      <c r="AQ935" s="24"/>
      <c r="AR935" s="24"/>
      <c r="AS935" s="89">
        <f t="shared" si="188"/>
        <v>37</v>
      </c>
      <c r="AT935" s="24" t="s">
        <v>3825</v>
      </c>
    </row>
    <row r="936" spans="1:46" x14ac:dyDescent="0.5">
      <c r="A936" s="24">
        <v>1018</v>
      </c>
      <c r="B936" s="24"/>
      <c r="C936" s="24" t="s">
        <v>77</v>
      </c>
      <c r="D936" s="24" t="s">
        <v>3826</v>
      </c>
      <c r="E936" s="24" t="s">
        <v>3827</v>
      </c>
      <c r="F936" s="77" t="str">
        <f t="shared" si="179"/>
        <v>FRAME PROJECTS LIMITED</v>
      </c>
      <c r="G936" s="24" t="s">
        <v>3828</v>
      </c>
      <c r="H936" s="24" t="s">
        <v>3829</v>
      </c>
      <c r="I936" s="24" t="s">
        <v>3829</v>
      </c>
      <c r="J936" s="24" t="s">
        <v>321</v>
      </c>
      <c r="K936" s="24" t="s">
        <v>3830</v>
      </c>
      <c r="L936" s="25">
        <v>44166</v>
      </c>
      <c r="M936" s="25">
        <v>44896</v>
      </c>
      <c r="N936" s="81">
        <f t="shared" si="185"/>
        <v>45627</v>
      </c>
      <c r="O936" s="77" t="str">
        <f t="shared" ca="1" si="189"/>
        <v>Expired</v>
      </c>
      <c r="P936" s="77" t="str" cm="1">
        <f t="array" aca="1" ref="P936" ca="1">_xlfn.IFS((N936-TODAY())&gt;=547,"06 Expires over 18 months",(N936-TODAY())&gt;=365,"05 Expires in 18 months",(N936-TODAY())&gt;=183,"04 Expires in 12 months",(N936-TODAY())&gt;=92,"03 Expires in 6 months",(N936-TODAY())&gt;=31,"02 Expires in 3 months",(N936-TODAY())&gt;=0,"01 Expires in 30 days",(N936-TODAY())&gt;=-31,"01 Expired last 30 days",(N936-TODAY())&gt;=-92,"02 Expired last 3 months",(N936-TODAY())&gt;=-183,"03 Expired last 6 months",(N936-TODAY())&gt;=-365,"04 Expired last 12 months",(N936-TODAY())&gt;=-547,"05 Expired last 18 months",TRUE,"06 Expired over 18 months")</f>
        <v>06 Expired over 18 months</v>
      </c>
      <c r="Q936" s="65">
        <v>25000</v>
      </c>
      <c r="R936" s="84">
        <f t="shared" si="187"/>
        <v>100000</v>
      </c>
      <c r="S936" s="77" t="str" cm="1">
        <f t="array" ref="S936">_xlfn.IFS(R936&gt;5000000,"Gold",R936&gt;=500000,"Silver",R936&gt;30000,"Bronze",TRUE,"Transactional")</f>
        <v>Bronze</v>
      </c>
      <c r="T936" s="24" t="s">
        <v>122</v>
      </c>
      <c r="U936" s="101" t="s">
        <v>237</v>
      </c>
      <c r="V936" s="101" t="s">
        <v>350</v>
      </c>
      <c r="W936" s="77" t="str">
        <f t="shared" si="180"/>
        <v>Yes</v>
      </c>
      <c r="X936" s="77" t="str">
        <f>IFERROR(_xlfn.XLOOKUP(J936&amp;"||"&amp;K936,'Mapping Ref.'!$J$2:$J$538,'Mapping Ref.'!$K$2:$K$538),"")</f>
        <v>Corporate</v>
      </c>
      <c r="Y936" s="77" t="str" cm="1">
        <f t="array" ref="Y936">_xlfn.IFS(R936&gt;2000000,"For Publication",R936&gt;100000,"PID",R936&gt;30000,"RFQ",TRUE,"Transactional")</f>
        <v>RFQ</v>
      </c>
      <c r="Z936" s="24" t="s">
        <v>86</v>
      </c>
      <c r="AA936" s="32">
        <v>24</v>
      </c>
      <c r="AB936" s="24">
        <v>24</v>
      </c>
      <c r="AC936" s="25">
        <v>44180</v>
      </c>
      <c r="AD936" s="24" t="s">
        <v>58</v>
      </c>
      <c r="AE936" s="24">
        <v>0</v>
      </c>
      <c r="AF936" s="24"/>
      <c r="AG936" s="24"/>
      <c r="AH936" s="24" t="s">
        <v>60</v>
      </c>
      <c r="AI936" s="24"/>
      <c r="AJ936" s="24" t="s">
        <v>60</v>
      </c>
      <c r="AK936" s="24"/>
      <c r="AL936" s="24"/>
      <c r="AM936" s="24"/>
      <c r="AN936" s="24"/>
      <c r="AO936" s="24"/>
      <c r="AP936" s="24" t="s">
        <v>60</v>
      </c>
      <c r="AQ936" s="24"/>
      <c r="AR936" s="24"/>
      <c r="AS936" s="89">
        <f t="shared" si="188"/>
        <v>48</v>
      </c>
      <c r="AT936" s="24" t="s">
        <v>3831</v>
      </c>
    </row>
    <row r="937" spans="1:46" x14ac:dyDescent="0.5">
      <c r="A937" s="24">
        <v>1019</v>
      </c>
      <c r="B937" s="24" t="s">
        <v>340</v>
      </c>
      <c r="C937" s="24" t="s">
        <v>77</v>
      </c>
      <c r="D937" s="24" t="s">
        <v>3832</v>
      </c>
      <c r="E937" s="24" t="s">
        <v>3819</v>
      </c>
      <c r="F937" s="77" t="str">
        <f t="shared" si="179"/>
        <v>CARBONBIT LIMITED</v>
      </c>
      <c r="G937" s="24" t="s">
        <v>3820</v>
      </c>
      <c r="H937" s="24" t="s">
        <v>2427</v>
      </c>
      <c r="I937" s="24" t="s">
        <v>3789</v>
      </c>
      <c r="J937" s="24" t="s">
        <v>107</v>
      </c>
      <c r="K937" s="24" t="s">
        <v>3790</v>
      </c>
      <c r="L937" s="25">
        <v>44158</v>
      </c>
      <c r="M937" s="25">
        <v>44211</v>
      </c>
      <c r="N937" s="81">
        <f t="shared" si="185"/>
        <v>44211</v>
      </c>
      <c r="O937" s="77" t="str">
        <f t="shared" ca="1" si="189"/>
        <v>Expired</v>
      </c>
      <c r="P937" s="77" t="str" cm="1">
        <f t="array" aca="1" ref="P937" ca="1">_xlfn.IFS((N937-TODAY())&gt;=547,"06 Expires over 18 months",(N937-TODAY())&gt;=365,"05 Expires in 18 months",(N937-TODAY())&gt;=183,"04 Expires in 12 months",(N937-TODAY())&gt;=92,"03 Expires in 6 months",(N937-TODAY())&gt;=31,"02 Expires in 3 months",(N937-TODAY())&gt;=0,"01 Expires in 30 days",(N937-TODAY())&gt;=-31,"01 Expired last 30 days",(N937-TODAY())&gt;=-92,"02 Expired last 3 months",(N937-TODAY())&gt;=-183,"03 Expired last 6 months",(N937-TODAY())&gt;=-365,"04 Expired last 12 months",(N937-TODAY())&gt;=-547,"05 Expired last 18 months",TRUE,"06 Expired over 18 months")</f>
        <v>06 Expired over 18 months</v>
      </c>
      <c r="Q937" s="65">
        <v>13050</v>
      </c>
      <c r="R937" s="84">
        <f t="shared" si="187"/>
        <v>13050</v>
      </c>
      <c r="S937" s="77" t="str" cm="1">
        <f t="array" ref="S937">_xlfn.IFS(R937&gt;5000000,"Gold",R937&gt;=500000,"Silver",R937&gt;30000,"Bronze",TRUE,"Transactional")</f>
        <v>Transactional</v>
      </c>
      <c r="T937" s="24" t="s">
        <v>122</v>
      </c>
      <c r="U937" s="101" t="s">
        <v>455</v>
      </c>
      <c r="V937" s="101" t="s">
        <v>1457</v>
      </c>
      <c r="W937" s="77" t="str">
        <f t="shared" si="180"/>
        <v>No</v>
      </c>
      <c r="X937" s="77" t="str">
        <f>IFERROR(_xlfn.XLOOKUP(J937&amp;"||"&amp;K937,'Mapping Ref.'!$J$2:$J$538,'Mapping Ref.'!$K$2:$K$538),"")</f>
        <v>Construction &amp; Estates</v>
      </c>
      <c r="Y937" s="77" t="str" cm="1">
        <f t="array" ref="Y937">_xlfn.IFS(R937&gt;2000000,"For Publication",R937&gt;100000,"PID",R937&gt;30000,"RFQ",TRUE,"Transactional")</f>
        <v>Transactional</v>
      </c>
      <c r="Z937" s="24" t="s">
        <v>86</v>
      </c>
      <c r="AA937" s="32">
        <v>3</v>
      </c>
      <c r="AB937" s="24">
        <v>0</v>
      </c>
      <c r="AC937" s="25">
        <v>44180</v>
      </c>
      <c r="AD937" s="24" t="s">
        <v>150</v>
      </c>
      <c r="AE937" s="24"/>
      <c r="AF937" s="24"/>
      <c r="AG937" s="24"/>
      <c r="AH937" s="24" t="s">
        <v>60</v>
      </c>
      <c r="AI937" s="24"/>
      <c r="AJ937" s="24" t="s">
        <v>60</v>
      </c>
      <c r="AK937" s="24"/>
      <c r="AL937" s="24"/>
      <c r="AM937" s="24"/>
      <c r="AN937" s="24"/>
      <c r="AO937" s="24">
        <v>0</v>
      </c>
      <c r="AP937" s="24" t="s">
        <v>60</v>
      </c>
      <c r="AQ937" s="24"/>
      <c r="AR937" s="24"/>
      <c r="AS937" s="89">
        <f t="shared" si="188"/>
        <v>1</v>
      </c>
      <c r="AT937" s="24" t="s">
        <v>3821</v>
      </c>
    </row>
    <row r="938" spans="1:46" x14ac:dyDescent="0.5">
      <c r="A938" s="24">
        <v>1020</v>
      </c>
      <c r="B938" s="24"/>
      <c r="C938" s="24"/>
      <c r="D938" s="24" t="s">
        <v>3833</v>
      </c>
      <c r="E938" s="24" t="s">
        <v>3834</v>
      </c>
      <c r="F938" s="77" t="str">
        <f t="shared" si="179"/>
        <v>WEBASPX LIMITED</v>
      </c>
      <c r="G938" s="24" t="s">
        <v>3835</v>
      </c>
      <c r="H938" s="24" t="s">
        <v>3282</v>
      </c>
      <c r="I938" s="24" t="s">
        <v>3341</v>
      </c>
      <c r="J938" s="24" t="s">
        <v>2962</v>
      </c>
      <c r="K938" s="24" t="s">
        <v>3283</v>
      </c>
      <c r="L938" s="25">
        <v>44180</v>
      </c>
      <c r="M938" s="25">
        <v>44544</v>
      </c>
      <c r="N938" s="81">
        <f t="shared" si="185"/>
        <v>44544</v>
      </c>
      <c r="O938" s="77" t="str">
        <f t="shared" ca="1" si="189"/>
        <v>Expired</v>
      </c>
      <c r="P938" s="77" t="str" cm="1">
        <f t="array" aca="1" ref="P938" ca="1">_xlfn.IFS((N938-TODAY())&gt;=547,"06 Expires over 18 months",(N938-TODAY())&gt;=365,"05 Expires in 18 months",(N938-TODAY())&gt;=183,"04 Expires in 12 months",(N938-TODAY())&gt;=92,"03 Expires in 6 months",(N938-TODAY())&gt;=31,"02 Expires in 3 months",(N938-TODAY())&gt;=0,"01 Expires in 30 days",(N938-TODAY())&gt;=-31,"01 Expired last 30 days",(N938-TODAY())&gt;=-92,"02 Expired last 3 months",(N938-TODAY())&gt;=-183,"03 Expired last 6 months",(N938-TODAY())&gt;=-365,"04 Expired last 12 months",(N938-TODAY())&gt;=-547,"05 Expired last 18 months",TRUE,"06 Expired over 18 months")</f>
        <v>06 Expired over 18 months</v>
      </c>
      <c r="Q938" s="65">
        <v>20000</v>
      </c>
      <c r="R938" s="84">
        <f t="shared" si="187"/>
        <v>20000</v>
      </c>
      <c r="S938" s="77" t="str" cm="1">
        <f t="array" ref="S938">_xlfn.IFS(R938&gt;5000000,"Gold",R938&gt;=500000,"Silver",R938&gt;30000,"Bronze",TRUE,"Transactional")</f>
        <v>Transactional</v>
      </c>
      <c r="T938" s="24" t="s">
        <v>54</v>
      </c>
      <c r="U938" s="101" t="s">
        <v>109</v>
      </c>
      <c r="V938" s="101" t="s">
        <v>1011</v>
      </c>
      <c r="W938" s="77" t="str">
        <f t="shared" si="180"/>
        <v>No</v>
      </c>
      <c r="X938" s="77" t="str">
        <f>IFERROR(_xlfn.XLOOKUP(J938&amp;"||"&amp;K938,'Mapping Ref.'!$J$2:$J$538,'Mapping Ref.'!$K$2:$K$538),"")</f>
        <v>Construction &amp; Estates</v>
      </c>
      <c r="Y938" s="77" t="str" cm="1">
        <f t="array" ref="Y938">_xlfn.IFS(R938&gt;2000000,"For Publication",R938&gt;100000,"PID",R938&gt;30000,"RFQ",TRUE,"Transactional")</f>
        <v>Transactional</v>
      </c>
      <c r="Z938" s="24" t="s">
        <v>86</v>
      </c>
      <c r="AA938" s="32">
        <v>12</v>
      </c>
      <c r="AB938" s="24">
        <v>0</v>
      </c>
      <c r="AC938" s="25">
        <v>44180</v>
      </c>
      <c r="AD938" s="24" t="s">
        <v>58</v>
      </c>
      <c r="AE938" s="24"/>
      <c r="AF938" s="24"/>
      <c r="AG938" s="24"/>
      <c r="AH938" s="24" t="s">
        <v>60</v>
      </c>
      <c r="AI938" s="24"/>
      <c r="AJ938" s="24" t="s">
        <v>60</v>
      </c>
      <c r="AK938" s="24" t="s">
        <v>3836</v>
      </c>
      <c r="AL938" s="24"/>
      <c r="AM938" s="24"/>
      <c r="AN938" s="24"/>
      <c r="AO938" s="24">
        <v>0</v>
      </c>
      <c r="AP938" s="24" t="s">
        <v>60</v>
      </c>
      <c r="AQ938" s="24"/>
      <c r="AR938" s="24"/>
      <c r="AS938" s="89">
        <f t="shared" si="188"/>
        <v>11</v>
      </c>
      <c r="AT938" s="24" t="s">
        <v>3837</v>
      </c>
    </row>
    <row r="939" spans="1:46" x14ac:dyDescent="0.5">
      <c r="A939" s="24">
        <v>1021</v>
      </c>
      <c r="B939" s="24"/>
      <c r="C939" s="24" t="s">
        <v>77</v>
      </c>
      <c r="D939" s="24" t="s">
        <v>3838</v>
      </c>
      <c r="E939" s="24" t="s">
        <v>3600</v>
      </c>
      <c r="F939" s="77" t="str">
        <f t="shared" si="179"/>
        <v>LEARNING CURVE GROUP LIMITED</v>
      </c>
      <c r="G939" s="24" t="s">
        <v>3839</v>
      </c>
      <c r="H939" s="24" t="s">
        <v>3282</v>
      </c>
      <c r="I939" s="24" t="s">
        <v>3341</v>
      </c>
      <c r="J939" s="24" t="s">
        <v>2962</v>
      </c>
      <c r="K939" s="24" t="s">
        <v>3283</v>
      </c>
      <c r="L939" s="25">
        <v>44180</v>
      </c>
      <c r="M939" s="25">
        <v>44909</v>
      </c>
      <c r="N939" s="81">
        <f t="shared" si="185"/>
        <v>44909</v>
      </c>
      <c r="O939" s="77" t="str">
        <f t="shared" ca="1" si="189"/>
        <v>Expired</v>
      </c>
      <c r="P939" s="77" t="str" cm="1">
        <f t="array" aca="1" ref="P939" ca="1">_xlfn.IFS((N939-TODAY())&gt;=547,"06 Expires over 18 months",(N939-TODAY())&gt;=365,"05 Expires in 18 months",(N939-TODAY())&gt;=183,"04 Expires in 12 months",(N939-TODAY())&gt;=92,"03 Expires in 6 months",(N939-TODAY())&gt;=31,"02 Expires in 3 months",(N939-TODAY())&gt;=0,"01 Expires in 30 days",(N939-TODAY())&gt;=-31,"01 Expired last 30 days",(N939-TODAY())&gt;=-92,"02 Expired last 3 months",(N939-TODAY())&gt;=-183,"03 Expired last 6 months",(N939-TODAY())&gt;=-365,"04 Expired last 12 months",(N939-TODAY())&gt;=-547,"05 Expired last 18 months",TRUE,"06 Expired over 18 months")</f>
        <v>06 Expired over 18 months</v>
      </c>
      <c r="Q939" s="65">
        <v>20000</v>
      </c>
      <c r="R939" s="84">
        <f t="shared" si="187"/>
        <v>38333.333333333336</v>
      </c>
      <c r="S939" s="77" t="str" cm="1">
        <f t="array" ref="S939">_xlfn.IFS(R939&gt;5000000,"Gold",R939&gt;=500000,"Silver",R939&gt;30000,"Bronze",TRUE,"Transactional")</f>
        <v>Bronze</v>
      </c>
      <c r="T939" s="24" t="s">
        <v>54</v>
      </c>
      <c r="U939" s="101" t="s">
        <v>237</v>
      </c>
      <c r="V939" s="101" t="s">
        <v>566</v>
      </c>
      <c r="W939" s="77" t="str">
        <f t="shared" si="180"/>
        <v>No</v>
      </c>
      <c r="X939" s="77" t="str">
        <f>IFERROR(_xlfn.XLOOKUP(J939&amp;"||"&amp;K939,'Mapping Ref.'!$J$2:$J$538,'Mapping Ref.'!$K$2:$K$538),"")</f>
        <v>Construction &amp; Estates</v>
      </c>
      <c r="Y939" s="77" t="str" cm="1">
        <f t="array" ref="Y939">_xlfn.IFS(R939&gt;2000000,"For Publication",R939&gt;100000,"PID",R939&gt;30000,"RFQ",TRUE,"Transactional")</f>
        <v>RFQ</v>
      </c>
      <c r="Z939" s="24" t="s">
        <v>86</v>
      </c>
      <c r="AA939" s="32">
        <v>24</v>
      </c>
      <c r="AB939" s="24">
        <v>0</v>
      </c>
      <c r="AC939" s="25">
        <v>44180</v>
      </c>
      <c r="AD939" s="24" t="s">
        <v>58</v>
      </c>
      <c r="AE939" s="24"/>
      <c r="AF939" s="24"/>
      <c r="AG939" s="24"/>
      <c r="AH939" s="24" t="s">
        <v>59</v>
      </c>
      <c r="AI939" s="24"/>
      <c r="AJ939" s="24" t="s">
        <v>60</v>
      </c>
      <c r="AK939" s="24"/>
      <c r="AL939" s="24"/>
      <c r="AM939" s="24"/>
      <c r="AN939" s="24"/>
      <c r="AO939" s="24">
        <v>0</v>
      </c>
      <c r="AP939" s="24" t="s">
        <v>60</v>
      </c>
      <c r="AQ939" s="24"/>
      <c r="AR939" s="24"/>
      <c r="AS939" s="89">
        <f t="shared" si="188"/>
        <v>23</v>
      </c>
      <c r="AT939" s="24" t="s">
        <v>3838</v>
      </c>
    </row>
    <row r="940" spans="1:46" x14ac:dyDescent="0.5">
      <c r="A940" s="24">
        <v>1022</v>
      </c>
      <c r="B940" s="24"/>
      <c r="C940" s="24"/>
      <c r="D940" s="24" t="s">
        <v>3840</v>
      </c>
      <c r="E940" s="24" t="s">
        <v>3841</v>
      </c>
      <c r="F940" s="77" t="str">
        <f t="shared" si="179"/>
        <v>GLOBAL REPAIRS LIMITED T/A GLOTECH SERVICING</v>
      </c>
      <c r="G940" s="24" t="s">
        <v>3842</v>
      </c>
      <c r="H940" s="24" t="s">
        <v>972</v>
      </c>
      <c r="I940" s="24" t="s">
        <v>972</v>
      </c>
      <c r="J940" s="24" t="s">
        <v>107</v>
      </c>
      <c r="K940" s="24" t="s">
        <v>3843</v>
      </c>
      <c r="L940" s="25">
        <v>44166</v>
      </c>
      <c r="M940" s="25">
        <v>44530</v>
      </c>
      <c r="N940" s="81">
        <f t="shared" si="185"/>
        <v>44530</v>
      </c>
      <c r="O940" s="77" t="str">
        <f t="shared" ca="1" si="189"/>
        <v>Expired</v>
      </c>
      <c r="P940" s="77" t="str" cm="1">
        <f t="array" aca="1" ref="P940" ca="1">_xlfn.IFS((N940-TODAY())&gt;=547,"06 Expires over 18 months",(N940-TODAY())&gt;=365,"05 Expires in 18 months",(N940-TODAY())&gt;=183,"04 Expires in 12 months",(N940-TODAY())&gt;=92,"03 Expires in 6 months",(N940-TODAY())&gt;=31,"02 Expires in 3 months",(N940-TODAY())&gt;=0,"01 Expires in 30 days",(N940-TODAY())&gt;=-31,"01 Expired last 30 days",(N940-TODAY())&gt;=-92,"02 Expired last 3 months",(N940-TODAY())&gt;=-183,"03 Expired last 6 months",(N940-TODAY())&gt;=-365,"04 Expired last 12 months",(N940-TODAY())&gt;=-547,"05 Expired last 18 months",TRUE,"06 Expired over 18 months")</f>
        <v>06 Expired over 18 months</v>
      </c>
      <c r="Q940" s="65">
        <v>5000</v>
      </c>
      <c r="R940" s="84">
        <f t="shared" si="187"/>
        <v>5000</v>
      </c>
      <c r="S940" s="77" t="str" cm="1">
        <f t="array" ref="S940">_xlfn.IFS(R940&gt;5000000,"Gold",R940&gt;=500000,"Silver",R940&gt;30000,"Bronze",TRUE,"Transactional")</f>
        <v>Transactional</v>
      </c>
      <c r="T940" s="24" t="s">
        <v>54</v>
      </c>
      <c r="U940" s="101" t="s">
        <v>84</v>
      </c>
      <c r="V940" s="101" t="s">
        <v>214</v>
      </c>
      <c r="W940" s="77" t="str">
        <f t="shared" si="180"/>
        <v>No</v>
      </c>
      <c r="X940" s="77" t="str">
        <f>IFERROR(_xlfn.XLOOKUP(J940&amp;"||"&amp;K940,'Mapping Ref.'!$J$2:$J$538,'Mapping Ref.'!$K$2:$K$538),"")</f>
        <v>Construction &amp; Estates</v>
      </c>
      <c r="Y940" s="77" t="str" cm="1">
        <f t="array" ref="Y940">_xlfn.IFS(R940&gt;2000000,"For Publication",R940&gt;100000,"PID",R940&gt;30000,"RFQ",TRUE,"Transactional")</f>
        <v>Transactional</v>
      </c>
      <c r="Z940" s="24" t="s">
        <v>86</v>
      </c>
      <c r="AA940" s="32">
        <v>12</v>
      </c>
      <c r="AB940" s="24">
        <v>0</v>
      </c>
      <c r="AC940" s="25">
        <v>44181</v>
      </c>
      <c r="AD940" s="24" t="s">
        <v>58</v>
      </c>
      <c r="AE940" s="24"/>
      <c r="AF940" s="24"/>
      <c r="AG940" s="24"/>
      <c r="AH940" s="24" t="s">
        <v>60</v>
      </c>
      <c r="AI940" s="24"/>
      <c r="AJ940" s="24" t="s">
        <v>60</v>
      </c>
      <c r="AK940" s="24"/>
      <c r="AL940" s="24"/>
      <c r="AM940" s="24"/>
      <c r="AN940" s="24"/>
      <c r="AO940" s="24">
        <v>0</v>
      </c>
      <c r="AP940" s="24" t="s">
        <v>60</v>
      </c>
      <c r="AQ940" s="24"/>
      <c r="AR940" s="24"/>
      <c r="AS940" s="89">
        <f t="shared" si="188"/>
        <v>11</v>
      </c>
      <c r="AT940" s="24" t="s">
        <v>3844</v>
      </c>
    </row>
    <row r="941" spans="1:46" x14ac:dyDescent="0.5">
      <c r="A941" s="24">
        <v>1023</v>
      </c>
      <c r="B941" s="24"/>
      <c r="C941" s="24"/>
      <c r="D941" s="24" t="s">
        <v>3845</v>
      </c>
      <c r="E941" s="24" t="s">
        <v>3846</v>
      </c>
      <c r="F941" s="77" t="str">
        <f t="shared" si="179"/>
        <v>GLEEDS HEALTH AND SAFETY LIMITED</v>
      </c>
      <c r="G941" s="24" t="s">
        <v>3847</v>
      </c>
      <c r="H941" s="24" t="s">
        <v>1412</v>
      </c>
      <c r="I941" s="24" t="s">
        <v>2364</v>
      </c>
      <c r="J941" s="24" t="s">
        <v>107</v>
      </c>
      <c r="K941" s="24" t="s">
        <v>3561</v>
      </c>
      <c r="L941" s="25">
        <v>44200</v>
      </c>
      <c r="M941" s="25">
        <v>44286</v>
      </c>
      <c r="N941" s="81">
        <f t="shared" si="185"/>
        <v>44286</v>
      </c>
      <c r="O941" s="77" t="str">
        <f t="shared" ca="1" si="189"/>
        <v>Expired</v>
      </c>
      <c r="P941" s="77" t="str" cm="1">
        <f t="array" aca="1" ref="P941" ca="1">_xlfn.IFS((N941-TODAY())&gt;=547,"06 Expires over 18 months",(N941-TODAY())&gt;=365,"05 Expires in 18 months",(N941-TODAY())&gt;=183,"04 Expires in 12 months",(N941-TODAY())&gt;=92,"03 Expires in 6 months",(N941-TODAY())&gt;=31,"02 Expires in 3 months",(N941-TODAY())&gt;=0,"01 Expires in 30 days",(N941-TODAY())&gt;=-31,"01 Expired last 30 days",(N941-TODAY())&gt;=-92,"02 Expired last 3 months",(N941-TODAY())&gt;=-183,"03 Expired last 6 months",(N941-TODAY())&gt;=-365,"04 Expired last 12 months",(N941-TODAY())&gt;=-547,"05 Expired last 18 months",TRUE,"06 Expired over 18 months")</f>
        <v>06 Expired over 18 months</v>
      </c>
      <c r="Q941" s="65">
        <v>1742.5</v>
      </c>
      <c r="R941" s="84">
        <f t="shared" si="187"/>
        <v>1742.5</v>
      </c>
      <c r="S941" s="77" t="str" cm="1">
        <f t="array" ref="S941">_xlfn.IFS(R941&gt;5000000,"Gold",R941&gt;=500000,"Silver",R941&gt;30000,"Bronze",TRUE,"Transactional")</f>
        <v>Transactional</v>
      </c>
      <c r="T941" s="24" t="s">
        <v>122</v>
      </c>
      <c r="U941" s="101" t="s">
        <v>116</v>
      </c>
      <c r="V941" s="101" t="s">
        <v>70</v>
      </c>
      <c r="W941" s="77" t="str">
        <f t="shared" si="180"/>
        <v>No</v>
      </c>
      <c r="X941" s="77" t="str">
        <f>IFERROR(_xlfn.XLOOKUP(J941&amp;"||"&amp;K941,'Mapping Ref.'!$J$2:$J$538,'Mapping Ref.'!$K$2:$K$538),"")</f>
        <v>Construction &amp; Estates</v>
      </c>
      <c r="Y941" s="77" t="str" cm="1">
        <f t="array" ref="Y941">_xlfn.IFS(R941&gt;2000000,"For Publication",R941&gt;100000,"PID",R941&gt;30000,"RFQ",TRUE,"Transactional")</f>
        <v>Transactional</v>
      </c>
      <c r="Z941" s="24" t="s">
        <v>76</v>
      </c>
      <c r="AA941" s="32">
        <v>3</v>
      </c>
      <c r="AB941" s="24">
        <v>0</v>
      </c>
      <c r="AC941" s="25">
        <v>44181</v>
      </c>
      <c r="AD941" s="24" t="s">
        <v>58</v>
      </c>
      <c r="AE941" s="24">
        <v>0</v>
      </c>
      <c r="AF941" s="24"/>
      <c r="AG941" s="24"/>
      <c r="AH941" s="24" t="s">
        <v>60</v>
      </c>
      <c r="AI941" s="24"/>
      <c r="AJ941" s="24" t="s">
        <v>60</v>
      </c>
      <c r="AK941" s="24"/>
      <c r="AL941" s="24"/>
      <c r="AM941" s="24"/>
      <c r="AN941" s="24"/>
      <c r="AO941" s="24"/>
      <c r="AP941" s="24" t="s">
        <v>60</v>
      </c>
      <c r="AQ941" s="24"/>
      <c r="AR941" s="24"/>
      <c r="AS941" s="89">
        <f t="shared" si="188"/>
        <v>2</v>
      </c>
      <c r="AT941" s="24" t="s">
        <v>3848</v>
      </c>
    </row>
    <row r="942" spans="1:46" x14ac:dyDescent="0.5">
      <c r="A942" s="24">
        <v>1024</v>
      </c>
      <c r="B942" s="24"/>
      <c r="C942" s="24"/>
      <c r="D942" s="24" t="s">
        <v>3849</v>
      </c>
      <c r="E942" s="24" t="s">
        <v>2244</v>
      </c>
      <c r="F942" s="77" t="str">
        <f t="shared" si="179"/>
        <v>Trauma Therapy And Parent Coaching</v>
      </c>
      <c r="G942" s="24" t="s">
        <v>3850</v>
      </c>
      <c r="H942" s="24" t="s">
        <v>1041</v>
      </c>
      <c r="I942" s="24" t="s">
        <v>1041</v>
      </c>
      <c r="J942" s="24" t="s">
        <v>190</v>
      </c>
      <c r="K942" s="24" t="s">
        <v>2234</v>
      </c>
      <c r="L942" s="25">
        <v>44183</v>
      </c>
      <c r="M942" s="25">
        <v>44548</v>
      </c>
      <c r="N942" s="81">
        <f t="shared" si="185"/>
        <v>44548</v>
      </c>
      <c r="O942" s="77" t="str">
        <f t="shared" ca="1" si="189"/>
        <v>Expired</v>
      </c>
      <c r="P942" s="77" t="str" cm="1">
        <f t="array" aca="1" ref="P942" ca="1">_xlfn.IFS((N942-TODAY())&gt;=547,"06 Expires over 18 months",(N942-TODAY())&gt;=365,"05 Expires in 18 months",(N942-TODAY())&gt;=183,"04 Expires in 12 months",(N942-TODAY())&gt;=92,"03 Expires in 6 months",(N942-TODAY())&gt;=31,"02 Expires in 3 months",(N942-TODAY())&gt;=0,"01 Expires in 30 days",(N942-TODAY())&gt;=-31,"01 Expired last 30 days",(N942-TODAY())&gt;=-92,"02 Expired last 3 months",(N942-TODAY())&gt;=-183,"03 Expired last 6 months",(N942-TODAY())&gt;=-365,"04 Expired last 12 months",(N942-TODAY())&gt;=-547,"05 Expired last 18 months",TRUE,"06 Expired over 18 months")</f>
        <v>06 Expired over 18 months</v>
      </c>
      <c r="Q942" s="65">
        <v>1000</v>
      </c>
      <c r="R942" s="84">
        <f t="shared" si="187"/>
        <v>1000</v>
      </c>
      <c r="S942" s="77" t="str" cm="1">
        <f t="array" ref="S942">_xlfn.IFS(R942&gt;5000000,"Gold",R942&gt;=500000,"Silver",R942&gt;30000,"Bronze",TRUE,"Transactional")</f>
        <v>Transactional</v>
      </c>
      <c r="T942" s="24" t="s">
        <v>54</v>
      </c>
      <c r="U942" s="101" t="s">
        <v>84</v>
      </c>
      <c r="V942" s="101" t="s">
        <v>204</v>
      </c>
      <c r="W942" s="77" t="str">
        <f t="shared" si="180"/>
        <v>No</v>
      </c>
      <c r="X942" s="77" t="str">
        <f>IFERROR(_xlfn.XLOOKUP(J942&amp;"||"&amp;K942,'Mapping Ref.'!$J$2:$J$538,'Mapping Ref.'!$K$2:$K$538),"")</f>
        <v>Childrens &amp; Adults</v>
      </c>
      <c r="Y942" s="77" t="str" cm="1">
        <f t="array" ref="Y942">_xlfn.IFS(R942&gt;2000000,"For Publication",R942&gt;100000,"PID",R942&gt;30000,"RFQ",TRUE,"Transactional")</f>
        <v>Transactional</v>
      </c>
      <c r="Z942" s="24" t="s">
        <v>86</v>
      </c>
      <c r="AA942" s="32">
        <v>12</v>
      </c>
      <c r="AB942" s="24">
        <v>0</v>
      </c>
      <c r="AC942" s="25">
        <v>44183</v>
      </c>
      <c r="AD942" s="24" t="s">
        <v>58</v>
      </c>
      <c r="AE942" s="24"/>
      <c r="AF942" s="24"/>
      <c r="AG942" s="24"/>
      <c r="AH942" s="24" t="s">
        <v>59</v>
      </c>
      <c r="AI942" s="24"/>
      <c r="AJ942" s="24" t="s">
        <v>60</v>
      </c>
      <c r="AK942" s="24"/>
      <c r="AL942" s="24"/>
      <c r="AM942" s="24"/>
      <c r="AN942" s="24"/>
      <c r="AO942" s="24">
        <v>0</v>
      </c>
      <c r="AP942" s="24" t="s">
        <v>60</v>
      </c>
      <c r="AQ942" s="24"/>
      <c r="AR942" s="24"/>
      <c r="AS942" s="89">
        <f t="shared" si="188"/>
        <v>12</v>
      </c>
      <c r="AT942" s="24"/>
    </row>
    <row r="943" spans="1:46" x14ac:dyDescent="0.5">
      <c r="A943" s="24">
        <v>1025</v>
      </c>
      <c r="B943" s="24"/>
      <c r="C943" s="24" t="s">
        <v>77</v>
      </c>
      <c r="D943" s="24" t="s">
        <v>3851</v>
      </c>
      <c r="E943" s="24" t="s">
        <v>3852</v>
      </c>
      <c r="F943" s="77" t="str">
        <f t="shared" si="179"/>
        <v>NEW PRACTICE LTD</v>
      </c>
      <c r="G943" s="24" t="s">
        <v>1646</v>
      </c>
      <c r="H943" s="24" t="s">
        <v>3853</v>
      </c>
      <c r="I943" s="24" t="s">
        <v>3853</v>
      </c>
      <c r="J943" s="24" t="s">
        <v>107</v>
      </c>
      <c r="K943" s="24" t="s">
        <v>3395</v>
      </c>
      <c r="L943" s="25">
        <v>44183</v>
      </c>
      <c r="M943" s="25">
        <v>44439</v>
      </c>
      <c r="N943" s="81">
        <f t="shared" si="185"/>
        <v>44439</v>
      </c>
      <c r="O943" s="77" t="str">
        <f t="shared" ca="1" si="189"/>
        <v>Expired</v>
      </c>
      <c r="P943" s="77" t="str" cm="1">
        <f t="array" aca="1" ref="P943" ca="1">_xlfn.IFS((N943-TODAY())&gt;=547,"06 Expires over 18 months",(N943-TODAY())&gt;=365,"05 Expires in 18 months",(N943-TODAY())&gt;=183,"04 Expires in 12 months",(N943-TODAY())&gt;=92,"03 Expires in 6 months",(N943-TODAY())&gt;=31,"02 Expires in 3 months",(N943-TODAY())&gt;=0,"01 Expires in 30 days",(N943-TODAY())&gt;=-31,"01 Expired last 30 days",(N943-TODAY())&gt;=-92,"02 Expired last 3 months",(N943-TODAY())&gt;=-183,"03 Expired last 6 months",(N943-TODAY())&gt;=-365,"04 Expired last 12 months",(N943-TODAY())&gt;=-547,"05 Expired last 18 months",TRUE,"06 Expired over 18 months")</f>
        <v>06 Expired over 18 months</v>
      </c>
      <c r="Q943" s="65">
        <v>31740</v>
      </c>
      <c r="R943" s="84">
        <f t="shared" si="187"/>
        <v>31740</v>
      </c>
      <c r="S943" s="77" t="str" cm="1">
        <f t="array" ref="S943">_xlfn.IFS(R943&gt;5000000,"Gold",R943&gt;=500000,"Silver",R943&gt;30000,"Bronze",TRUE,"Transactional")</f>
        <v>Bronze</v>
      </c>
      <c r="T943" s="24" t="s">
        <v>122</v>
      </c>
      <c r="U943" s="101" t="s">
        <v>84</v>
      </c>
      <c r="V943" s="101" t="s">
        <v>157</v>
      </c>
      <c r="W943" s="77" t="str">
        <f t="shared" si="180"/>
        <v>No</v>
      </c>
      <c r="X943" s="77" t="str">
        <f>IFERROR(_xlfn.XLOOKUP(J943&amp;"||"&amp;K943,'Mapping Ref.'!$J$2:$J$538,'Mapping Ref.'!$K$2:$K$538),"")</f>
        <v>Construction &amp; Estates</v>
      </c>
      <c r="Y943" s="77" t="str" cm="1">
        <f t="array" ref="Y943">_xlfn.IFS(R943&gt;2000000,"For Publication",R943&gt;100000,"PID",R943&gt;30000,"RFQ",TRUE,"Transactional")</f>
        <v>RFQ</v>
      </c>
      <c r="Z943" s="24" t="s">
        <v>57</v>
      </c>
      <c r="AA943" s="32">
        <v>6</v>
      </c>
      <c r="AB943" s="24">
        <v>0</v>
      </c>
      <c r="AC943" s="25">
        <v>44183</v>
      </c>
      <c r="AD943" s="24" t="s">
        <v>58</v>
      </c>
      <c r="AE943" s="24">
        <v>0</v>
      </c>
      <c r="AF943" s="24"/>
      <c r="AG943" s="24"/>
      <c r="AH943" s="24" t="s">
        <v>60</v>
      </c>
      <c r="AI943" s="24"/>
      <c r="AJ943" s="24" t="s">
        <v>60</v>
      </c>
      <c r="AK943" s="24" t="s">
        <v>3854</v>
      </c>
      <c r="AL943" s="24"/>
      <c r="AM943" s="24"/>
      <c r="AN943" s="24"/>
      <c r="AO943" s="24">
        <v>0</v>
      </c>
      <c r="AP943" s="24" t="s">
        <v>60</v>
      </c>
      <c r="AQ943" s="24"/>
      <c r="AR943" s="24"/>
      <c r="AS943" s="89">
        <f t="shared" si="188"/>
        <v>8</v>
      </c>
      <c r="AT943" s="24" t="s">
        <v>1648</v>
      </c>
    </row>
    <row r="944" spans="1:46" x14ac:dyDescent="0.5">
      <c r="A944" s="24">
        <v>1026</v>
      </c>
      <c r="B944" s="24"/>
      <c r="C944" s="24"/>
      <c r="D944" s="24" t="s">
        <v>3855</v>
      </c>
      <c r="E944" s="24" t="s">
        <v>3856</v>
      </c>
      <c r="F944" s="77" t="str">
        <f t="shared" si="179"/>
        <v>GB SPORTS &amp; LEISURE UK LIMITED</v>
      </c>
      <c r="G944" s="24" t="s">
        <v>3857</v>
      </c>
      <c r="H944" s="24" t="s">
        <v>3282</v>
      </c>
      <c r="I944" s="24" t="s">
        <v>3341</v>
      </c>
      <c r="J944" s="24" t="s">
        <v>2962</v>
      </c>
      <c r="K944" s="24" t="s">
        <v>3283</v>
      </c>
      <c r="L944" s="25">
        <v>44186</v>
      </c>
      <c r="M944" s="25">
        <v>44550</v>
      </c>
      <c r="N944" s="81">
        <f t="shared" si="185"/>
        <v>44550</v>
      </c>
      <c r="O944" s="77" t="str">
        <f t="shared" ca="1" si="189"/>
        <v>Expired</v>
      </c>
      <c r="P944" s="77" t="str" cm="1">
        <f t="array" aca="1" ref="P944" ca="1">_xlfn.IFS((N944-TODAY())&gt;=547,"06 Expires over 18 months",(N944-TODAY())&gt;=365,"05 Expires in 18 months",(N944-TODAY())&gt;=183,"04 Expires in 12 months",(N944-TODAY())&gt;=92,"03 Expires in 6 months",(N944-TODAY())&gt;=31,"02 Expires in 3 months",(N944-TODAY())&gt;=0,"01 Expires in 30 days",(N944-TODAY())&gt;=-31,"01 Expired last 30 days",(N944-TODAY())&gt;=-92,"02 Expired last 3 months",(N944-TODAY())&gt;=-183,"03 Expired last 6 months",(N944-TODAY())&gt;=-365,"04 Expired last 12 months",(N944-TODAY())&gt;=-547,"05 Expired last 18 months",TRUE,"06 Expired over 18 months")</f>
        <v>06 Expired over 18 months</v>
      </c>
      <c r="Q944" s="65">
        <v>25000</v>
      </c>
      <c r="R944" s="84">
        <f t="shared" si="187"/>
        <v>25000</v>
      </c>
      <c r="S944" s="77" t="str" cm="1">
        <f t="array" ref="S944">_xlfn.IFS(R944&gt;5000000,"Gold",R944&gt;=500000,"Silver",R944&gt;30000,"Bronze",TRUE,"Transactional")</f>
        <v>Transactional</v>
      </c>
      <c r="T944" s="24" t="s">
        <v>54</v>
      </c>
      <c r="U944" s="101" t="s">
        <v>69</v>
      </c>
      <c r="V944" s="101" t="s">
        <v>983</v>
      </c>
      <c r="W944" s="77" t="str">
        <f t="shared" si="180"/>
        <v>No</v>
      </c>
      <c r="X944" s="77" t="str">
        <f>IFERROR(_xlfn.XLOOKUP(J944&amp;"||"&amp;K944,'Mapping Ref.'!$J$2:$J$538,'Mapping Ref.'!$K$2:$K$538),"")</f>
        <v>Construction &amp; Estates</v>
      </c>
      <c r="Y944" s="77" t="str" cm="1">
        <f t="array" ref="Y944">_xlfn.IFS(R944&gt;2000000,"For Publication",R944&gt;100000,"PID",R944&gt;30000,"RFQ",TRUE,"Transactional")</f>
        <v>Transactional</v>
      </c>
      <c r="Z944" s="24" t="s">
        <v>86</v>
      </c>
      <c r="AA944" s="32">
        <v>12</v>
      </c>
      <c r="AB944" s="24">
        <v>0</v>
      </c>
      <c r="AC944" s="25">
        <v>44186</v>
      </c>
      <c r="AD944" s="24" t="s">
        <v>58</v>
      </c>
      <c r="AE944" s="24"/>
      <c r="AF944" s="24"/>
      <c r="AG944" s="24"/>
      <c r="AH944" s="24" t="s">
        <v>59</v>
      </c>
      <c r="AI944" s="24"/>
      <c r="AJ944" s="24" t="s">
        <v>60</v>
      </c>
      <c r="AK944" s="24"/>
      <c r="AL944" s="24"/>
      <c r="AM944" s="24"/>
      <c r="AN944" s="24"/>
      <c r="AO944" s="24">
        <v>0</v>
      </c>
      <c r="AP944" s="24" t="s">
        <v>60</v>
      </c>
      <c r="AQ944" s="24"/>
      <c r="AR944" s="24"/>
      <c r="AS944" s="89">
        <f t="shared" si="188"/>
        <v>11</v>
      </c>
      <c r="AT944" s="24" t="s">
        <v>3858</v>
      </c>
    </row>
    <row r="945" spans="1:46" x14ac:dyDescent="0.5">
      <c r="A945" s="24">
        <v>1027</v>
      </c>
      <c r="B945" s="24"/>
      <c r="C945" s="24" t="s">
        <v>77</v>
      </c>
      <c r="D945" s="24" t="s">
        <v>3438</v>
      </c>
      <c r="E945" s="24" t="s">
        <v>3439</v>
      </c>
      <c r="F945" s="77" t="str">
        <f t="shared" si="179"/>
        <v>DUDLEY LODGE T/A DUDLEY LODGE FAMILY ASSESSMENT CENTRE</v>
      </c>
      <c r="G945" s="24" t="s">
        <v>3440</v>
      </c>
      <c r="H945" s="24" t="s">
        <v>3441</v>
      </c>
      <c r="I945" s="24" t="s">
        <v>3441</v>
      </c>
      <c r="J945" s="24" t="s">
        <v>190</v>
      </c>
      <c r="K945" s="24" t="s">
        <v>191</v>
      </c>
      <c r="L945" s="25">
        <v>44021</v>
      </c>
      <c r="M945" s="25"/>
      <c r="N945" s="81"/>
      <c r="O945" s="77" t="s">
        <v>712</v>
      </c>
      <c r="P945" s="77"/>
      <c r="Q945" s="65">
        <v>49920</v>
      </c>
      <c r="R945" s="84">
        <f t="shared" si="187"/>
        <v>49920</v>
      </c>
      <c r="S945" s="77" t="str" cm="1">
        <f t="array" ref="S945">_xlfn.IFS(R945&gt;5000000,"Gold",R945&gt;=500000,"Silver",R945&gt;30000,"Bronze",TRUE,"Transactional")</f>
        <v>Bronze</v>
      </c>
      <c r="T945" s="24" t="s">
        <v>54</v>
      </c>
      <c r="U945" s="101" t="s">
        <v>190</v>
      </c>
      <c r="V945" s="101" t="s">
        <v>75</v>
      </c>
      <c r="W945" s="77" t="str">
        <f t="shared" si="180"/>
        <v>No</v>
      </c>
      <c r="X945" s="77" t="str">
        <f>IFERROR(_xlfn.XLOOKUP(J945&amp;"||"&amp;K945,'Mapping Ref.'!$J$2:$J$538,'Mapping Ref.'!$K$2:$K$538),"")</f>
        <v>Childrens &amp; Adults</v>
      </c>
      <c r="Y945" s="77" t="str" cm="1">
        <f t="array" ref="Y945">_xlfn.IFS(R945&gt;2000000,"For Publication",R945&gt;100000,"PID",R945&gt;30000,"RFQ",TRUE,"Transactional")</f>
        <v>RFQ</v>
      </c>
      <c r="Z945" s="24" t="s">
        <v>86</v>
      </c>
      <c r="AA945" s="32">
        <v>3</v>
      </c>
      <c r="AB945" s="24">
        <v>0</v>
      </c>
      <c r="AC945" s="25">
        <v>44187</v>
      </c>
      <c r="AD945" s="24" t="s">
        <v>58</v>
      </c>
      <c r="AE945" s="24"/>
      <c r="AF945" s="24"/>
      <c r="AG945" s="24"/>
      <c r="AH945" s="24" t="s">
        <v>60</v>
      </c>
      <c r="AI945" s="24"/>
      <c r="AJ945" s="24" t="s">
        <v>59</v>
      </c>
      <c r="AK945" s="24"/>
      <c r="AL945" s="24"/>
      <c r="AM945" s="24"/>
      <c r="AN945" s="24"/>
      <c r="AO945" s="24"/>
      <c r="AP945" s="24" t="s">
        <v>60</v>
      </c>
      <c r="AQ945" s="24"/>
      <c r="AR945" s="24"/>
      <c r="AS945" s="89">
        <v>0</v>
      </c>
      <c r="AT945" s="24" t="s">
        <v>3442</v>
      </c>
    </row>
    <row r="946" spans="1:46" x14ac:dyDescent="0.5">
      <c r="A946" s="24">
        <v>1028</v>
      </c>
      <c r="B946" s="24"/>
      <c r="C946" s="24" t="s">
        <v>77</v>
      </c>
      <c r="D946" s="24" t="s">
        <v>3859</v>
      </c>
      <c r="E946" s="24" t="s">
        <v>3860</v>
      </c>
      <c r="F946" s="77" t="str">
        <f t="shared" si="179"/>
        <v>CLM FIREPROOFING LTD</v>
      </c>
      <c r="G946" s="24" t="s">
        <v>3861</v>
      </c>
      <c r="H946" s="24" t="s">
        <v>3862</v>
      </c>
      <c r="I946" s="24" t="s">
        <v>2364</v>
      </c>
      <c r="J946" s="24" t="s">
        <v>107</v>
      </c>
      <c r="K946" s="24" t="s">
        <v>3863</v>
      </c>
      <c r="L946" s="25">
        <v>44200</v>
      </c>
      <c r="M946" s="25">
        <v>44561</v>
      </c>
      <c r="N946" s="81">
        <f>EDATE(M946,AB946)</f>
        <v>44926</v>
      </c>
      <c r="O946" s="77" t="str">
        <f ca="1">IF(N946&lt;TODAY(),"Expired","Live")</f>
        <v>Expired</v>
      </c>
      <c r="P946" s="77" t="str" cm="1">
        <f t="array" aca="1" ref="P946" ca="1">_xlfn.IFS((N946-TODAY())&gt;=547,"06 Expires over 18 months",(N946-TODAY())&gt;=365,"05 Expires in 18 months",(N946-TODAY())&gt;=183,"04 Expires in 12 months",(N946-TODAY())&gt;=92,"03 Expires in 6 months",(N946-TODAY())&gt;=31,"02 Expires in 3 months",(N946-TODAY())&gt;=0,"01 Expires in 30 days",(N946-TODAY())&gt;=-31,"01 Expired last 30 days",(N946-TODAY())&gt;=-92,"02 Expired last 3 months",(N946-TODAY())&gt;=-183,"03 Expired last 6 months",(N946-TODAY())&gt;=-365,"04 Expired last 12 months",(N946-TODAY())&gt;=-547,"05 Expired last 18 months",TRUE,"06 Expired over 18 months")</f>
        <v>06 Expired over 18 months</v>
      </c>
      <c r="Q946" s="65">
        <v>100000</v>
      </c>
      <c r="R946" s="84">
        <f t="shared" si="187"/>
        <v>191666.66666666666</v>
      </c>
      <c r="S946" s="77" t="str" cm="1">
        <f t="array" ref="S946">_xlfn.IFS(R946&gt;5000000,"Gold",R946&gt;=500000,"Silver",R946&gt;30000,"Bronze",TRUE,"Transactional")</f>
        <v>Bronze</v>
      </c>
      <c r="T946" s="24" t="s">
        <v>122</v>
      </c>
      <c r="U946" s="101" t="s">
        <v>116</v>
      </c>
      <c r="V946" s="101" t="s">
        <v>70</v>
      </c>
      <c r="W946" s="77" t="str">
        <f t="shared" si="180"/>
        <v>Yes</v>
      </c>
      <c r="X946" s="77" t="str">
        <f>IFERROR(_xlfn.XLOOKUP(J946&amp;"||"&amp;K946,'Mapping Ref.'!$J$2:$J$538,'Mapping Ref.'!$K$2:$K$538),"")</f>
        <v>Construction &amp; Estates</v>
      </c>
      <c r="Y946" s="77" t="str" cm="1">
        <f t="array" ref="Y946">_xlfn.IFS(R946&gt;2000000,"For Publication",R946&gt;100000,"PID",R946&gt;30000,"RFQ",TRUE,"Transactional")</f>
        <v>PID</v>
      </c>
      <c r="Z946" s="24" t="s">
        <v>86</v>
      </c>
      <c r="AA946" s="32">
        <v>12</v>
      </c>
      <c r="AB946" s="24">
        <v>12</v>
      </c>
      <c r="AC946" s="25">
        <v>44200</v>
      </c>
      <c r="AD946" s="24" t="s">
        <v>58</v>
      </c>
      <c r="AE946" s="24"/>
      <c r="AF946" s="24"/>
      <c r="AG946" s="24"/>
      <c r="AH946" s="24" t="s">
        <v>60</v>
      </c>
      <c r="AI946" s="24"/>
      <c r="AJ946" s="24" t="s">
        <v>60</v>
      </c>
      <c r="AK946" s="24"/>
      <c r="AL946" s="24"/>
      <c r="AM946" s="24"/>
      <c r="AN946" s="24"/>
      <c r="AO946" s="24"/>
      <c r="AP946" s="24" t="s">
        <v>60</v>
      </c>
      <c r="AQ946" s="24"/>
      <c r="AR946" s="24"/>
      <c r="AS946" s="89">
        <f>DATEDIF(L946,N946,"m")</f>
        <v>23</v>
      </c>
      <c r="AT946" s="24" t="s">
        <v>3864</v>
      </c>
    </row>
    <row r="947" spans="1:46" x14ac:dyDescent="0.5">
      <c r="A947" s="24">
        <v>1029</v>
      </c>
      <c r="B947" s="24"/>
      <c r="C947" s="24"/>
      <c r="D947" s="24" t="s">
        <v>3865</v>
      </c>
      <c r="E947" s="24" t="s">
        <v>3866</v>
      </c>
      <c r="F947" s="77" t="str">
        <f t="shared" si="179"/>
        <v>DANIEL CONTRACT MANAGEMENT SERVICES LTD</v>
      </c>
      <c r="G947" s="24" t="s">
        <v>3867</v>
      </c>
      <c r="H947" s="24" t="s">
        <v>120</v>
      </c>
      <c r="I947" s="24" t="s">
        <v>3413</v>
      </c>
      <c r="J947" s="24" t="s">
        <v>107</v>
      </c>
      <c r="K947" s="24" t="s">
        <v>121</v>
      </c>
      <c r="L947" s="25">
        <v>44214</v>
      </c>
      <c r="M947" s="25">
        <v>44286</v>
      </c>
      <c r="N947" s="81">
        <f>EDATE(M947,AB947)</f>
        <v>44286</v>
      </c>
      <c r="O947" s="77" t="str">
        <f ca="1">IF(N947&lt;TODAY(),"Expired","Live")</f>
        <v>Expired</v>
      </c>
      <c r="P947" s="77" t="str" cm="1">
        <f t="array" aca="1" ref="P947" ca="1">_xlfn.IFS((N947-TODAY())&gt;=547,"06 Expires over 18 months",(N947-TODAY())&gt;=365,"05 Expires in 18 months",(N947-TODAY())&gt;=183,"04 Expires in 12 months",(N947-TODAY())&gt;=92,"03 Expires in 6 months",(N947-TODAY())&gt;=31,"02 Expires in 3 months",(N947-TODAY())&gt;=0,"01 Expires in 30 days",(N947-TODAY())&gt;=-31,"01 Expired last 30 days",(N947-TODAY())&gt;=-92,"02 Expired last 3 months",(N947-TODAY())&gt;=-183,"03 Expired last 6 months",(N947-TODAY())&gt;=-365,"04 Expired last 12 months",(N947-TODAY())&gt;=-547,"05 Expired last 18 months",TRUE,"06 Expired over 18 months")</f>
        <v>06 Expired over 18 months</v>
      </c>
      <c r="Q947" s="65">
        <v>12500</v>
      </c>
      <c r="R947" s="84">
        <f t="shared" si="187"/>
        <v>12500</v>
      </c>
      <c r="S947" s="77" t="str" cm="1">
        <f t="array" ref="S947">_xlfn.IFS(R947&gt;5000000,"Gold",R947&gt;=500000,"Silver",R947&gt;30000,"Bronze",TRUE,"Transactional")</f>
        <v>Transactional</v>
      </c>
      <c r="T947" s="24" t="s">
        <v>54</v>
      </c>
      <c r="U947" s="101" t="s">
        <v>393</v>
      </c>
      <c r="V947" s="101" t="s">
        <v>394</v>
      </c>
      <c r="W947" s="77" t="str">
        <f t="shared" si="180"/>
        <v>No</v>
      </c>
      <c r="X947" s="77" t="str">
        <f>IFERROR(_xlfn.XLOOKUP(J947&amp;"||"&amp;K947,'Mapping Ref.'!$J$2:$J$538,'Mapping Ref.'!$K$2:$K$538),"")</f>
        <v>Construction &amp; Estates</v>
      </c>
      <c r="Y947" s="77" t="str" cm="1">
        <f t="array" ref="Y947">_xlfn.IFS(R947&gt;2000000,"For Publication",R947&gt;100000,"PID",R947&gt;30000,"RFQ",TRUE,"Transactional")</f>
        <v>Transactional</v>
      </c>
      <c r="Z947" s="24" t="s">
        <v>101</v>
      </c>
      <c r="AA947" s="32">
        <v>3</v>
      </c>
      <c r="AB947" s="24">
        <v>0</v>
      </c>
      <c r="AC947" s="25">
        <v>44202</v>
      </c>
      <c r="AD947" s="24" t="s">
        <v>58</v>
      </c>
      <c r="AE947" s="24"/>
      <c r="AF947" s="24"/>
      <c r="AG947" s="24"/>
      <c r="AH947" s="24" t="s">
        <v>60</v>
      </c>
      <c r="AI947" s="24"/>
      <c r="AJ947" s="24" t="s">
        <v>60</v>
      </c>
      <c r="AK947" s="24"/>
      <c r="AL947" s="24"/>
      <c r="AM947" s="24"/>
      <c r="AN947" s="24"/>
      <c r="AO947" s="24">
        <v>0</v>
      </c>
      <c r="AP947" s="24" t="s">
        <v>60</v>
      </c>
      <c r="AQ947" s="24"/>
      <c r="AR947" s="24"/>
      <c r="AS947" s="89">
        <f>DATEDIF(L947,N947,"m")</f>
        <v>2</v>
      </c>
      <c r="AT947" s="24" t="s">
        <v>3868</v>
      </c>
    </row>
    <row r="948" spans="1:46" x14ac:dyDescent="0.5">
      <c r="A948" s="24">
        <v>1031</v>
      </c>
      <c r="B948" s="24" t="s">
        <v>340</v>
      </c>
      <c r="C948" s="24"/>
      <c r="D948" s="24" t="s">
        <v>3869</v>
      </c>
      <c r="E948" s="24" t="s">
        <v>3870</v>
      </c>
      <c r="F948" s="77" t="str">
        <f t="shared" si="179"/>
        <v>MTR GROUP LIMITED T/A EXERTIS (UK) LTD</v>
      </c>
      <c r="G948" s="24" t="s">
        <v>3871</v>
      </c>
      <c r="H948" s="24" t="s">
        <v>1330</v>
      </c>
      <c r="I948" s="24" t="s">
        <v>1330</v>
      </c>
      <c r="J948" s="24" t="s">
        <v>52</v>
      </c>
      <c r="K948" s="24" t="s">
        <v>116</v>
      </c>
      <c r="L948" s="25">
        <v>44204</v>
      </c>
      <c r="M948" s="25">
        <v>44934</v>
      </c>
      <c r="N948" s="81">
        <f>EDATE(M948,AB948)</f>
        <v>45299</v>
      </c>
      <c r="O948" s="77" t="str">
        <f ca="1">IF(N948&lt;TODAY(),"Expired","Live")</f>
        <v>Expired</v>
      </c>
      <c r="P948" s="77" t="str" cm="1">
        <f t="array" aca="1" ref="P948" ca="1">_xlfn.IFS((N948-TODAY())&gt;=547,"06 Expires over 18 months",(N948-TODAY())&gt;=365,"05 Expires in 18 months",(N948-TODAY())&gt;=183,"04 Expires in 12 months",(N948-TODAY())&gt;=92,"03 Expires in 6 months",(N948-TODAY())&gt;=31,"02 Expires in 3 months",(N948-TODAY())&gt;=0,"01 Expires in 30 days",(N948-TODAY())&gt;=-31,"01 Expired last 30 days",(N948-TODAY())&gt;=-92,"02 Expired last 3 months",(N948-TODAY())&gt;=-183,"03 Expired last 6 months",(N948-TODAY())&gt;=-365,"04 Expired last 12 months",(N948-TODAY())&gt;=-547,"05 Expired last 18 months",TRUE,"06 Expired over 18 months")</f>
        <v>06 Expired over 18 months</v>
      </c>
      <c r="Q948" s="65">
        <v>6000</v>
      </c>
      <c r="R948" s="84">
        <f t="shared" si="187"/>
        <v>18000</v>
      </c>
      <c r="S948" s="77" t="str" cm="1">
        <f t="array" ref="S948">_xlfn.IFS(R948&gt;5000000,"Gold",R948&gt;=500000,"Silver",R948&gt;30000,"Bronze",TRUE,"Transactional")</f>
        <v>Transactional</v>
      </c>
      <c r="T948" s="24" t="s">
        <v>54</v>
      </c>
      <c r="U948" s="101" t="s">
        <v>116</v>
      </c>
      <c r="V948" s="101" t="s">
        <v>2268</v>
      </c>
      <c r="W948" s="77" t="str">
        <f t="shared" si="180"/>
        <v>Yes</v>
      </c>
      <c r="X948" s="77" t="str">
        <f>IFERROR(_xlfn.XLOOKUP(J948&amp;"||"&amp;K948,'Mapping Ref.'!$J$2:$J$538,'Mapping Ref.'!$K$2:$K$538),"")</f>
        <v>ICT</v>
      </c>
      <c r="Y948" s="77" t="str" cm="1">
        <f t="array" ref="Y948">_xlfn.IFS(R948&gt;2000000,"For Publication",R948&gt;100000,"PID",R948&gt;30000,"RFQ",TRUE,"Transactional")</f>
        <v>Transactional</v>
      </c>
      <c r="Z948" s="24" t="s">
        <v>101</v>
      </c>
      <c r="AA948" s="32">
        <v>36</v>
      </c>
      <c r="AB948" s="24">
        <v>12</v>
      </c>
      <c r="AC948" s="25">
        <v>44204</v>
      </c>
      <c r="AD948" s="24" t="s">
        <v>150</v>
      </c>
      <c r="AE948" s="24"/>
      <c r="AF948" s="24"/>
      <c r="AG948" s="24"/>
      <c r="AH948" s="24" t="s">
        <v>60</v>
      </c>
      <c r="AI948" s="24"/>
      <c r="AJ948" s="24" t="s">
        <v>60</v>
      </c>
      <c r="AK948" s="24"/>
      <c r="AL948" s="24"/>
      <c r="AM948" s="24"/>
      <c r="AN948" s="24"/>
      <c r="AO948" s="24">
        <v>0</v>
      </c>
      <c r="AP948" s="24" t="s">
        <v>60</v>
      </c>
      <c r="AQ948" s="24"/>
      <c r="AR948" s="24"/>
      <c r="AS948" s="89">
        <f>DATEDIF(L948,N948,"m")</f>
        <v>36</v>
      </c>
      <c r="AT948" s="24" t="s">
        <v>3872</v>
      </c>
    </row>
    <row r="949" spans="1:46" x14ac:dyDescent="0.5">
      <c r="A949" s="24">
        <v>1032</v>
      </c>
      <c r="B949" s="24"/>
      <c r="C949" s="24"/>
      <c r="D949" s="24" t="s">
        <v>3873</v>
      </c>
      <c r="E949" s="24" t="s">
        <v>3874</v>
      </c>
      <c r="F949" s="77" t="str">
        <f t="shared" si="179"/>
        <v>EACH CARE LTD</v>
      </c>
      <c r="G949" s="24" t="s">
        <v>3875</v>
      </c>
      <c r="H949" s="24" t="s">
        <v>3876</v>
      </c>
      <c r="I949" s="24" t="s">
        <v>2207</v>
      </c>
      <c r="J949" s="24" t="s">
        <v>190</v>
      </c>
      <c r="K949" s="24" t="s">
        <v>3877</v>
      </c>
      <c r="L949" s="25">
        <v>44200</v>
      </c>
      <c r="M949" s="25">
        <v>44501</v>
      </c>
      <c r="N949" s="81">
        <f>EDATE(M949,AB949)</f>
        <v>44866</v>
      </c>
      <c r="O949" s="77" t="str">
        <f ca="1">IF(N949&lt;TODAY(),"Expired","Live")</f>
        <v>Expired</v>
      </c>
      <c r="P949" s="77" t="str" cm="1">
        <f t="array" aca="1" ref="P949" ca="1">_xlfn.IFS((N949-TODAY())&gt;=547,"06 Expires over 18 months",(N949-TODAY())&gt;=365,"05 Expires in 18 months",(N949-TODAY())&gt;=183,"04 Expires in 12 months",(N949-TODAY())&gt;=92,"03 Expires in 6 months",(N949-TODAY())&gt;=31,"02 Expires in 3 months",(N949-TODAY())&gt;=0,"01 Expires in 30 days",(N949-TODAY())&gt;=-31,"01 Expired last 30 days",(N949-TODAY())&gt;=-92,"02 Expired last 3 months",(N949-TODAY())&gt;=-183,"03 Expired last 6 months",(N949-TODAY())&gt;=-365,"04 Expired last 12 months",(N949-TODAY())&gt;=-547,"05 Expired last 18 months",TRUE,"06 Expired over 18 months")</f>
        <v>06 Expired over 18 months</v>
      </c>
      <c r="Q949" s="65">
        <v>15000</v>
      </c>
      <c r="R949" s="84">
        <f t="shared" si="187"/>
        <v>26250</v>
      </c>
      <c r="S949" s="77" t="str" cm="1">
        <f t="array" ref="S949">_xlfn.IFS(R949&gt;5000000,"Gold",R949&gt;=500000,"Silver",R949&gt;30000,"Bronze",TRUE,"Transactional")</f>
        <v>Transactional</v>
      </c>
      <c r="T949" s="24" t="s">
        <v>54</v>
      </c>
      <c r="U949" s="101" t="s">
        <v>190</v>
      </c>
      <c r="V949" s="101" t="s">
        <v>75</v>
      </c>
      <c r="W949" s="77" t="str">
        <f t="shared" si="180"/>
        <v>Yes</v>
      </c>
      <c r="X949" s="77" t="str">
        <f>IFERROR(_xlfn.XLOOKUP(J949&amp;"||"&amp;K949,'Mapping Ref.'!$J$2:$J$538,'Mapping Ref.'!$K$2:$K$538),"")</f>
        <v>Childrens &amp; Adults</v>
      </c>
      <c r="Y949" s="77" t="str" cm="1">
        <f t="array" ref="Y949">_xlfn.IFS(R949&gt;2000000,"For Publication",R949&gt;100000,"PID",R949&gt;30000,"RFQ",TRUE,"Transactional")</f>
        <v>Transactional</v>
      </c>
      <c r="Z949" s="24" t="s">
        <v>101</v>
      </c>
      <c r="AA949" s="32">
        <v>12</v>
      </c>
      <c r="AB949" s="24">
        <v>12</v>
      </c>
      <c r="AC949" s="25">
        <v>44204</v>
      </c>
      <c r="AD949" s="24" t="s">
        <v>102</v>
      </c>
      <c r="AE949" s="24"/>
      <c r="AF949" s="24"/>
      <c r="AG949" s="24"/>
      <c r="AH949" s="24" t="s">
        <v>59</v>
      </c>
      <c r="AI949" s="24"/>
      <c r="AJ949" s="24" t="s">
        <v>60</v>
      </c>
      <c r="AK949" s="24"/>
      <c r="AL949" s="24"/>
      <c r="AM949" s="24"/>
      <c r="AN949" s="24"/>
      <c r="AO949" s="24"/>
      <c r="AP949" s="24" t="s">
        <v>60</v>
      </c>
      <c r="AQ949" s="24"/>
      <c r="AR949" s="24"/>
      <c r="AS949" s="89">
        <f>DATEDIF(L949,N949,"m")</f>
        <v>21</v>
      </c>
      <c r="AT949" s="24" t="s">
        <v>3878</v>
      </c>
    </row>
    <row r="950" spans="1:46" x14ac:dyDescent="0.5">
      <c r="A950" s="24">
        <v>1033</v>
      </c>
      <c r="B950" s="24"/>
      <c r="C950" s="24"/>
      <c r="D950" s="24" t="s">
        <v>3879</v>
      </c>
      <c r="E950" s="24" t="s">
        <v>3770</v>
      </c>
      <c r="F950" s="77" t="str">
        <f t="shared" si="179"/>
        <v>ELIZABETH WARK</v>
      </c>
      <c r="G950" s="24" t="s">
        <v>3880</v>
      </c>
      <c r="H950" s="24" t="s">
        <v>1420</v>
      </c>
      <c r="I950" s="24" t="s">
        <v>1420</v>
      </c>
      <c r="J950" s="24" t="s">
        <v>52</v>
      </c>
      <c r="K950" s="24" t="s">
        <v>822</v>
      </c>
      <c r="L950" s="25">
        <v>44208</v>
      </c>
      <c r="M950" s="25"/>
      <c r="N950" s="81"/>
      <c r="O950" s="77" t="s">
        <v>712</v>
      </c>
      <c r="P950" s="77"/>
      <c r="Q950" s="104"/>
      <c r="R950" s="84">
        <v>0</v>
      </c>
      <c r="S950" s="77" t="str" cm="1">
        <f t="array" ref="S950">_xlfn.IFS(R950&gt;5000000,"Gold",R950&gt;=500000,"Silver",R950&gt;30000,"Bronze",TRUE,"Transactional")</f>
        <v>Transactional</v>
      </c>
      <c r="T950" s="24" t="s">
        <v>54</v>
      </c>
      <c r="U950" s="101" t="s">
        <v>455</v>
      </c>
      <c r="V950" s="101" t="s">
        <v>822</v>
      </c>
      <c r="W950" s="77" t="str">
        <f t="shared" si="180"/>
        <v>Yes</v>
      </c>
      <c r="X950" s="77" t="str">
        <f>IFERROR(_xlfn.XLOOKUP(J950&amp;"||"&amp;K950,'Mapping Ref.'!$J$2:$J$538,'Mapping Ref.'!$K$2:$K$538),"")</f>
        <v>Corporate</v>
      </c>
      <c r="Y950" s="77" t="str" cm="1">
        <f t="array" ref="Y950">_xlfn.IFS(R950&gt;2000000,"For Publication",R950&gt;100000,"PID",R950&gt;30000,"RFQ",TRUE,"Transactional")</f>
        <v>Transactional</v>
      </c>
      <c r="Z950" s="24" t="s">
        <v>101</v>
      </c>
      <c r="AA950" s="32">
        <v>80</v>
      </c>
      <c r="AB950" s="24">
        <v>80</v>
      </c>
      <c r="AC950" s="25">
        <v>44208</v>
      </c>
      <c r="AD950" s="24" t="s">
        <v>102</v>
      </c>
      <c r="AE950" s="24">
        <v>0</v>
      </c>
      <c r="AF950" s="24"/>
      <c r="AG950" s="24"/>
      <c r="AH950" s="24" t="s">
        <v>59</v>
      </c>
      <c r="AI950" s="24"/>
      <c r="AJ950" s="24" t="s">
        <v>60</v>
      </c>
      <c r="AK950" s="24"/>
      <c r="AL950" s="24"/>
      <c r="AM950" s="24"/>
      <c r="AN950" s="24"/>
      <c r="AO950" s="24">
        <v>0</v>
      </c>
      <c r="AP950" s="24" t="s">
        <v>60</v>
      </c>
      <c r="AQ950" s="24"/>
      <c r="AR950" s="24"/>
      <c r="AS950" s="89">
        <v>0</v>
      </c>
      <c r="AT950" s="24" t="s">
        <v>3881</v>
      </c>
    </row>
    <row r="951" spans="1:46" x14ac:dyDescent="0.5">
      <c r="A951" s="24">
        <v>1034</v>
      </c>
      <c r="B951" s="24"/>
      <c r="C951" s="24"/>
      <c r="D951" s="24" t="s">
        <v>3882</v>
      </c>
      <c r="E951" s="24" t="s">
        <v>3883</v>
      </c>
      <c r="F951" s="77" t="str">
        <f t="shared" si="179"/>
        <v>RUTH HITSCHMANN</v>
      </c>
      <c r="G951" s="24" t="s">
        <v>3884</v>
      </c>
      <c r="H951" s="24" t="s">
        <v>1420</v>
      </c>
      <c r="I951" s="24" t="s">
        <v>1420</v>
      </c>
      <c r="J951" s="24" t="s">
        <v>52</v>
      </c>
      <c r="K951" s="24" t="s">
        <v>822</v>
      </c>
      <c r="L951" s="25">
        <v>44208</v>
      </c>
      <c r="M951" s="25"/>
      <c r="N951" s="81"/>
      <c r="O951" s="77" t="s">
        <v>712</v>
      </c>
      <c r="P951" s="77"/>
      <c r="Q951" s="104"/>
      <c r="R951" s="84">
        <v>0</v>
      </c>
      <c r="S951" s="77" t="str" cm="1">
        <f t="array" ref="S951">_xlfn.IFS(R951&gt;5000000,"Gold",R951&gt;=500000,"Silver",R951&gt;30000,"Bronze",TRUE,"Transactional")</f>
        <v>Transactional</v>
      </c>
      <c r="T951" s="24" t="s">
        <v>54</v>
      </c>
      <c r="U951" s="101" t="s">
        <v>455</v>
      </c>
      <c r="V951" s="101" t="s">
        <v>822</v>
      </c>
      <c r="W951" s="77" t="str">
        <f t="shared" si="180"/>
        <v>Yes</v>
      </c>
      <c r="X951" s="77" t="str">
        <f>IFERROR(_xlfn.XLOOKUP(J951&amp;"||"&amp;K951,'Mapping Ref.'!$J$2:$J$538,'Mapping Ref.'!$K$2:$K$538),"")</f>
        <v>Corporate</v>
      </c>
      <c r="Y951" s="77" t="str" cm="1">
        <f t="array" ref="Y951">_xlfn.IFS(R951&gt;2000000,"For Publication",R951&gt;100000,"PID",R951&gt;30000,"RFQ",TRUE,"Transactional")</f>
        <v>Transactional</v>
      </c>
      <c r="Z951" s="24" t="s">
        <v>101</v>
      </c>
      <c r="AA951" s="32">
        <v>80</v>
      </c>
      <c r="AB951" s="24">
        <v>80</v>
      </c>
      <c r="AC951" s="25">
        <v>44208</v>
      </c>
      <c r="AD951" s="24" t="s">
        <v>102</v>
      </c>
      <c r="AE951" s="24">
        <v>0</v>
      </c>
      <c r="AF951" s="24"/>
      <c r="AG951" s="24"/>
      <c r="AH951" s="24" t="s">
        <v>59</v>
      </c>
      <c r="AI951" s="24"/>
      <c r="AJ951" s="24" t="s">
        <v>60</v>
      </c>
      <c r="AK951" s="24"/>
      <c r="AL951" s="24"/>
      <c r="AM951" s="24"/>
      <c r="AN951" s="24"/>
      <c r="AO951" s="24">
        <v>0</v>
      </c>
      <c r="AP951" s="24" t="s">
        <v>60</v>
      </c>
      <c r="AQ951" s="24"/>
      <c r="AR951" s="24"/>
      <c r="AS951" s="89">
        <v>0</v>
      </c>
      <c r="AT951" s="24" t="s">
        <v>3885</v>
      </c>
    </row>
    <row r="952" spans="1:46" x14ac:dyDescent="0.5">
      <c r="A952" s="24">
        <v>1035</v>
      </c>
      <c r="B952" s="24"/>
      <c r="C952" s="24"/>
      <c r="D952" s="24" t="s">
        <v>3886</v>
      </c>
      <c r="E952" s="24" t="s">
        <v>3883</v>
      </c>
      <c r="F952" s="77" t="str">
        <f t="shared" si="179"/>
        <v>ADIBA BASSAM</v>
      </c>
      <c r="G952" s="24" t="s">
        <v>3887</v>
      </c>
      <c r="H952" s="24" t="s">
        <v>1420</v>
      </c>
      <c r="I952" s="24" t="s">
        <v>1420</v>
      </c>
      <c r="J952" s="24" t="s">
        <v>52</v>
      </c>
      <c r="K952" s="24" t="s">
        <v>822</v>
      </c>
      <c r="L952" s="25">
        <v>44208</v>
      </c>
      <c r="M952" s="25"/>
      <c r="N952" s="81"/>
      <c r="O952" s="77" t="s">
        <v>712</v>
      </c>
      <c r="P952" s="77"/>
      <c r="Q952" s="104"/>
      <c r="R952" s="84">
        <v>0</v>
      </c>
      <c r="S952" s="77" t="str" cm="1">
        <f t="array" ref="S952">_xlfn.IFS(R952&gt;5000000,"Gold",R952&gt;=500000,"Silver",R952&gt;30000,"Bronze",TRUE,"Transactional")</f>
        <v>Transactional</v>
      </c>
      <c r="T952" s="24" t="s">
        <v>54</v>
      </c>
      <c r="U952" s="101" t="s">
        <v>455</v>
      </c>
      <c r="V952" s="101" t="s">
        <v>822</v>
      </c>
      <c r="W952" s="77" t="str">
        <f t="shared" si="180"/>
        <v>Yes</v>
      </c>
      <c r="X952" s="77" t="str">
        <f>IFERROR(_xlfn.XLOOKUP(J952&amp;"||"&amp;K952,'Mapping Ref.'!$J$2:$J$538,'Mapping Ref.'!$K$2:$K$538),"")</f>
        <v>Corporate</v>
      </c>
      <c r="Y952" s="77" t="str" cm="1">
        <f t="array" ref="Y952">_xlfn.IFS(R952&gt;2000000,"For Publication",R952&gt;100000,"PID",R952&gt;30000,"RFQ",TRUE,"Transactional")</f>
        <v>Transactional</v>
      </c>
      <c r="Z952" s="24" t="s">
        <v>101</v>
      </c>
      <c r="AA952" s="32">
        <v>80</v>
      </c>
      <c r="AB952" s="24">
        <v>80</v>
      </c>
      <c r="AC952" s="25">
        <v>44208</v>
      </c>
      <c r="AD952" s="24" t="s">
        <v>102</v>
      </c>
      <c r="AE952" s="24">
        <v>0</v>
      </c>
      <c r="AF952" s="24"/>
      <c r="AG952" s="24"/>
      <c r="AH952" s="24" t="s">
        <v>59</v>
      </c>
      <c r="AI952" s="24"/>
      <c r="AJ952" s="24" t="s">
        <v>60</v>
      </c>
      <c r="AK952" s="24"/>
      <c r="AL952" s="24"/>
      <c r="AM952" s="24"/>
      <c r="AN952" s="24"/>
      <c r="AO952" s="24">
        <v>0</v>
      </c>
      <c r="AP952" s="24" t="s">
        <v>60</v>
      </c>
      <c r="AQ952" s="24"/>
      <c r="AR952" s="24"/>
      <c r="AS952" s="89">
        <v>0</v>
      </c>
      <c r="AT952" s="24" t="s">
        <v>3888</v>
      </c>
    </row>
    <row r="953" spans="1:46" x14ac:dyDescent="0.5">
      <c r="A953" s="24">
        <v>1036</v>
      </c>
      <c r="B953" s="24"/>
      <c r="C953" s="24"/>
      <c r="D953" s="24" t="s">
        <v>3889</v>
      </c>
      <c r="E953" s="24" t="s">
        <v>3890</v>
      </c>
      <c r="F953" s="77" t="str">
        <f t="shared" si="179"/>
        <v>OLD SQUARE - FEES ACCOUNT T/A OLD SQUARE CHAMBERS</v>
      </c>
      <c r="G953" s="24" t="s">
        <v>3891</v>
      </c>
      <c r="H953" s="24" t="s">
        <v>1420</v>
      </c>
      <c r="I953" s="24" t="s">
        <v>1420</v>
      </c>
      <c r="J953" s="24" t="s">
        <v>52</v>
      </c>
      <c r="K953" s="24" t="s">
        <v>822</v>
      </c>
      <c r="L953" s="25">
        <v>44208</v>
      </c>
      <c r="M953" s="25"/>
      <c r="N953" s="81"/>
      <c r="O953" s="77" t="s">
        <v>712</v>
      </c>
      <c r="P953" s="77"/>
      <c r="Q953" s="104"/>
      <c r="R953" s="84">
        <v>0</v>
      </c>
      <c r="S953" s="77" t="str" cm="1">
        <f t="array" ref="S953">_xlfn.IFS(R953&gt;5000000,"Gold",R953&gt;=500000,"Silver",R953&gt;30000,"Bronze",TRUE,"Transactional")</f>
        <v>Transactional</v>
      </c>
      <c r="T953" s="24" t="s">
        <v>54</v>
      </c>
      <c r="U953" s="101" t="s">
        <v>455</v>
      </c>
      <c r="V953" s="101" t="s">
        <v>822</v>
      </c>
      <c r="W953" s="77" t="str">
        <f t="shared" si="180"/>
        <v>Yes</v>
      </c>
      <c r="X953" s="77" t="str">
        <f>IFERROR(_xlfn.XLOOKUP(J953&amp;"||"&amp;K953,'Mapping Ref.'!$J$2:$J$538,'Mapping Ref.'!$K$2:$K$538),"")</f>
        <v>Corporate</v>
      </c>
      <c r="Y953" s="77" t="str" cm="1">
        <f t="array" ref="Y953">_xlfn.IFS(R953&gt;2000000,"For Publication",R953&gt;100000,"PID",R953&gt;30000,"RFQ",TRUE,"Transactional")</f>
        <v>Transactional</v>
      </c>
      <c r="Z953" s="24" t="s">
        <v>101</v>
      </c>
      <c r="AA953" s="32">
        <v>80</v>
      </c>
      <c r="AB953" s="24">
        <v>80</v>
      </c>
      <c r="AC953" s="25">
        <v>44208</v>
      </c>
      <c r="AD953" s="24" t="s">
        <v>102</v>
      </c>
      <c r="AE953" s="24">
        <v>0</v>
      </c>
      <c r="AF953" s="24"/>
      <c r="AG953" s="24"/>
      <c r="AH953" s="24" t="s">
        <v>59</v>
      </c>
      <c r="AI953" s="24"/>
      <c r="AJ953" s="24" t="s">
        <v>60</v>
      </c>
      <c r="AK953" s="24"/>
      <c r="AL953" s="24"/>
      <c r="AM953" s="24"/>
      <c r="AN953" s="24"/>
      <c r="AO953" s="24">
        <v>0</v>
      </c>
      <c r="AP953" s="24" t="s">
        <v>60</v>
      </c>
      <c r="AQ953" s="24"/>
      <c r="AR953" s="24"/>
      <c r="AS953" s="89">
        <v>0</v>
      </c>
      <c r="AT953" s="24" t="s">
        <v>3892</v>
      </c>
    </row>
    <row r="954" spans="1:46" x14ac:dyDescent="0.5">
      <c r="A954" s="24">
        <v>1037</v>
      </c>
      <c r="B954" s="24" t="s">
        <v>340</v>
      </c>
      <c r="C954" s="24" t="s">
        <v>77</v>
      </c>
      <c r="D954" s="24" t="s">
        <v>3893</v>
      </c>
      <c r="E954" s="24" t="s">
        <v>3894</v>
      </c>
      <c r="F954" s="77" t="str">
        <f t="shared" si="179"/>
        <v>BETTER GROUP LTD T/A BETTER GOV</v>
      </c>
      <c r="G954" s="24" t="s">
        <v>2759</v>
      </c>
      <c r="H954" s="24" t="s">
        <v>1536</v>
      </c>
      <c r="I954" s="24" t="s">
        <v>634</v>
      </c>
      <c r="J954" s="24" t="s">
        <v>52</v>
      </c>
      <c r="K954" s="24" t="s">
        <v>116</v>
      </c>
      <c r="L954" s="25">
        <v>44046</v>
      </c>
      <c r="M954" s="25">
        <v>44775</v>
      </c>
      <c r="N954" s="81">
        <f>EDATE(M954,AB954)</f>
        <v>45506</v>
      </c>
      <c r="O954" s="77" t="str">
        <f ca="1">IF(N954&lt;TODAY(),"Expired","Live")</f>
        <v>Expired</v>
      </c>
      <c r="P954" s="77" t="str" cm="1">
        <f t="array" aca="1" ref="P954" ca="1">_xlfn.IFS((N954-TODAY())&gt;=547,"06 Expires over 18 months",(N954-TODAY())&gt;=365,"05 Expires in 18 months",(N954-TODAY())&gt;=183,"04 Expires in 12 months",(N954-TODAY())&gt;=92,"03 Expires in 6 months",(N954-TODAY())&gt;=31,"02 Expires in 3 months",(N954-TODAY())&gt;=0,"01 Expires in 30 days",(N954-TODAY())&gt;=-31,"01 Expired last 30 days",(N954-TODAY())&gt;=-92,"02 Expired last 3 months",(N954-TODAY())&gt;=-183,"03 Expired last 6 months",(N954-TODAY())&gt;=-365,"04 Expired last 12 months",(N954-TODAY())&gt;=-547,"05 Expired last 18 months",TRUE,"06 Expired over 18 months")</f>
        <v>06 Expired over 18 months</v>
      </c>
      <c r="Q954" s="65">
        <v>600000</v>
      </c>
      <c r="R954" s="84">
        <f>MAX(Q954,Q954*N(AS954)/12)</f>
        <v>2350000</v>
      </c>
      <c r="S954" s="77" t="str" cm="1">
        <f t="array" ref="S954">_xlfn.IFS(R954&gt;5000000,"Gold",R954&gt;=500000,"Silver",R954&gt;30000,"Bronze",TRUE,"Transactional")</f>
        <v>Silver</v>
      </c>
      <c r="T954" s="24" t="s">
        <v>54</v>
      </c>
      <c r="U954" s="101" t="s">
        <v>116</v>
      </c>
      <c r="V954" s="101" t="s">
        <v>70</v>
      </c>
      <c r="W954" s="77" t="str">
        <f t="shared" si="180"/>
        <v>Yes</v>
      </c>
      <c r="X954" s="77" t="str">
        <f>IFERROR(_xlfn.XLOOKUP(J954&amp;"||"&amp;K954,'Mapping Ref.'!$J$2:$J$538,'Mapping Ref.'!$K$2:$K$538),"")</f>
        <v>ICT</v>
      </c>
      <c r="Y954" s="77" t="str" cm="1">
        <f t="array" ref="Y954">_xlfn.IFS(R954&gt;2000000,"For Publication",R954&gt;100000,"PID",R954&gt;30000,"RFQ",TRUE,"Transactional")</f>
        <v>For Publication</v>
      </c>
      <c r="Z954" s="24" t="s">
        <v>86</v>
      </c>
      <c r="AA954" s="32">
        <v>24</v>
      </c>
      <c r="AB954" s="24">
        <v>24</v>
      </c>
      <c r="AC954" s="25">
        <v>44208</v>
      </c>
      <c r="AD954" s="24" t="s">
        <v>150</v>
      </c>
      <c r="AE954" s="24">
        <v>519129080420653</v>
      </c>
      <c r="AF954" s="24"/>
      <c r="AG954" s="24"/>
      <c r="AH954" s="24" t="s">
        <v>60</v>
      </c>
      <c r="AI954" s="24"/>
      <c r="AJ954" s="24" t="s">
        <v>60</v>
      </c>
      <c r="AK954" s="24"/>
      <c r="AL954" s="24"/>
      <c r="AM954" s="24"/>
      <c r="AN954" s="24"/>
      <c r="AO954" s="24">
        <v>0</v>
      </c>
      <c r="AP954" s="24" t="s">
        <v>59</v>
      </c>
      <c r="AQ954" s="24"/>
      <c r="AR954" s="24"/>
      <c r="AS954" s="89">
        <f>DATEDIF(L954,N954,"m")</f>
        <v>47</v>
      </c>
      <c r="AT954" s="24" t="s">
        <v>2761</v>
      </c>
    </row>
    <row r="955" spans="1:46" x14ac:dyDescent="0.5">
      <c r="A955" s="24">
        <v>1038</v>
      </c>
      <c r="B955" s="24"/>
      <c r="C955" s="24" t="s">
        <v>77</v>
      </c>
      <c r="D955" s="24" t="s">
        <v>3895</v>
      </c>
      <c r="E955" s="24" t="s">
        <v>3896</v>
      </c>
      <c r="F955" s="77" t="str">
        <f t="shared" si="179"/>
        <v>INSTITUTE OF CEMETERY AND CREMATORIUM MANAGEMENT</v>
      </c>
      <c r="G955" s="24" t="s">
        <v>3897</v>
      </c>
      <c r="H955" s="24" t="s">
        <v>3282</v>
      </c>
      <c r="I955" s="24" t="s">
        <v>3341</v>
      </c>
      <c r="J955" s="24" t="s">
        <v>2962</v>
      </c>
      <c r="K955" s="24" t="s">
        <v>3283</v>
      </c>
      <c r="L955" s="25">
        <v>44209</v>
      </c>
      <c r="M955" s="25">
        <v>44938</v>
      </c>
      <c r="N955" s="81">
        <f>EDATE(M955,AB955)</f>
        <v>44938</v>
      </c>
      <c r="O955" s="77" t="str">
        <f ca="1">IF(N955&lt;TODAY(),"Expired","Live")</f>
        <v>Expired</v>
      </c>
      <c r="P955" s="77" t="str" cm="1">
        <f t="array" aca="1" ref="P955" ca="1">_xlfn.IFS((N955-TODAY())&gt;=547,"06 Expires over 18 months",(N955-TODAY())&gt;=365,"05 Expires in 18 months",(N955-TODAY())&gt;=183,"04 Expires in 12 months",(N955-TODAY())&gt;=92,"03 Expires in 6 months",(N955-TODAY())&gt;=31,"02 Expires in 3 months",(N955-TODAY())&gt;=0,"01 Expires in 30 days",(N955-TODAY())&gt;=-31,"01 Expired last 30 days",(N955-TODAY())&gt;=-92,"02 Expired last 3 months",(N955-TODAY())&gt;=-183,"03 Expired last 6 months",(N955-TODAY())&gt;=-365,"04 Expired last 12 months",(N955-TODAY())&gt;=-547,"05 Expired last 18 months",TRUE,"06 Expired over 18 months")</f>
        <v>06 Expired over 18 months</v>
      </c>
      <c r="Q955" s="65">
        <v>20000</v>
      </c>
      <c r="R955" s="84">
        <f>MAX(Q955,Q955*N(AS955)/12)</f>
        <v>38333.333333333336</v>
      </c>
      <c r="S955" s="77" t="str" cm="1">
        <f t="array" ref="S955">_xlfn.IFS(R955&gt;5000000,"Gold",R955&gt;=500000,"Silver",R955&gt;30000,"Bronze",TRUE,"Transactional")</f>
        <v>Bronze</v>
      </c>
      <c r="T955" s="24" t="s">
        <v>54</v>
      </c>
      <c r="U955" s="101" t="s">
        <v>109</v>
      </c>
      <c r="V955" s="101" t="s">
        <v>148</v>
      </c>
      <c r="W955" s="77" t="str">
        <f t="shared" si="180"/>
        <v>No</v>
      </c>
      <c r="X955" s="77" t="str">
        <f>IFERROR(_xlfn.XLOOKUP(J955&amp;"||"&amp;K955,'Mapping Ref.'!$J$2:$J$538,'Mapping Ref.'!$K$2:$K$538),"")</f>
        <v>Construction &amp; Estates</v>
      </c>
      <c r="Y955" s="77" t="str" cm="1">
        <f t="array" ref="Y955">_xlfn.IFS(R955&gt;2000000,"For Publication",R955&gt;100000,"PID",R955&gt;30000,"RFQ",TRUE,"Transactional")</f>
        <v>RFQ</v>
      </c>
      <c r="Z955" s="24" t="s">
        <v>86</v>
      </c>
      <c r="AA955" s="32">
        <v>24</v>
      </c>
      <c r="AB955" s="24">
        <v>0</v>
      </c>
      <c r="AC955" s="25">
        <v>44209</v>
      </c>
      <c r="AD955" s="24" t="s">
        <v>58</v>
      </c>
      <c r="AE955" s="24"/>
      <c r="AF955" s="24"/>
      <c r="AG955" s="24"/>
      <c r="AH955" s="24" t="s">
        <v>60</v>
      </c>
      <c r="AI955" s="24"/>
      <c r="AJ955" s="24" t="s">
        <v>60</v>
      </c>
      <c r="AK955" s="24"/>
      <c r="AL955" s="24"/>
      <c r="AM955" s="24"/>
      <c r="AN955" s="24"/>
      <c r="AO955" s="24">
        <v>0</v>
      </c>
      <c r="AP955" s="24" t="s">
        <v>60</v>
      </c>
      <c r="AQ955" s="24"/>
      <c r="AR955" s="24"/>
      <c r="AS955" s="89">
        <f>DATEDIF(L955,N955,"m")</f>
        <v>23</v>
      </c>
      <c r="AT955" s="24" t="s">
        <v>3898</v>
      </c>
    </row>
    <row r="956" spans="1:46" x14ac:dyDescent="0.5">
      <c r="A956" s="24">
        <v>1039</v>
      </c>
      <c r="B956" s="24"/>
      <c r="C956" s="24" t="s">
        <v>77</v>
      </c>
      <c r="D956" s="24" t="s">
        <v>3899</v>
      </c>
      <c r="E956" s="24" t="s">
        <v>3819</v>
      </c>
      <c r="F956" s="77" t="str">
        <f t="shared" si="179"/>
        <v>CARBONBIT LIMITED</v>
      </c>
      <c r="G956" s="24" t="s">
        <v>3820</v>
      </c>
      <c r="H956" s="24" t="s">
        <v>2427</v>
      </c>
      <c r="I956" s="24" t="s">
        <v>3789</v>
      </c>
      <c r="J956" s="24" t="s">
        <v>107</v>
      </c>
      <c r="K956" s="24" t="s">
        <v>3790</v>
      </c>
      <c r="L956" s="25">
        <v>44158</v>
      </c>
      <c r="M956" s="25">
        <v>44255</v>
      </c>
      <c r="N956" s="81">
        <f>EDATE(M956,AB956)</f>
        <v>44255</v>
      </c>
      <c r="O956" s="77" t="str">
        <f ca="1">IF(N956&lt;TODAY(),"Expired","Live")</f>
        <v>Expired</v>
      </c>
      <c r="P956" s="77" t="str" cm="1">
        <f t="array" aca="1" ref="P956" ca="1">_xlfn.IFS((N956-TODAY())&gt;=547,"06 Expires over 18 months",(N956-TODAY())&gt;=365,"05 Expires in 18 months",(N956-TODAY())&gt;=183,"04 Expires in 12 months",(N956-TODAY())&gt;=92,"03 Expires in 6 months",(N956-TODAY())&gt;=31,"02 Expires in 3 months",(N956-TODAY())&gt;=0,"01 Expires in 30 days",(N956-TODAY())&gt;=-31,"01 Expired last 30 days",(N956-TODAY())&gt;=-92,"02 Expired last 3 months",(N956-TODAY())&gt;=-183,"03 Expired last 6 months",(N956-TODAY())&gt;=-365,"04 Expired last 12 months",(N956-TODAY())&gt;=-547,"05 Expired last 18 months",TRUE,"06 Expired over 18 months")</f>
        <v>06 Expired over 18 months</v>
      </c>
      <c r="Q956" s="65">
        <v>13050</v>
      </c>
      <c r="R956" s="84">
        <f>MAX(Q956,Q956*N(AS956)/12)</f>
        <v>13050</v>
      </c>
      <c r="S956" s="77" t="str" cm="1">
        <f t="array" ref="S956">_xlfn.IFS(R956&gt;5000000,"Gold",R956&gt;=500000,"Silver",R956&gt;30000,"Bronze",TRUE,"Transactional")</f>
        <v>Transactional</v>
      </c>
      <c r="T956" s="24" t="s">
        <v>122</v>
      </c>
      <c r="U956" s="101" t="s">
        <v>455</v>
      </c>
      <c r="V956" s="101" t="s">
        <v>1457</v>
      </c>
      <c r="W956" s="77" t="str">
        <f t="shared" si="180"/>
        <v>No</v>
      </c>
      <c r="X956" s="77" t="str">
        <f>IFERROR(_xlfn.XLOOKUP(J956&amp;"||"&amp;K956,'Mapping Ref.'!$J$2:$J$538,'Mapping Ref.'!$K$2:$K$538),"")</f>
        <v>Construction &amp; Estates</v>
      </c>
      <c r="Y956" s="77" t="str" cm="1">
        <f t="array" ref="Y956">_xlfn.IFS(R956&gt;2000000,"For Publication",R956&gt;100000,"PID",R956&gt;30000,"RFQ",TRUE,"Transactional")</f>
        <v>Transactional</v>
      </c>
      <c r="Z956" s="24" t="s">
        <v>86</v>
      </c>
      <c r="AA956" s="32">
        <v>4</v>
      </c>
      <c r="AB956" s="24">
        <v>0</v>
      </c>
      <c r="AC956" s="25">
        <v>44209</v>
      </c>
      <c r="AD956" s="24" t="s">
        <v>102</v>
      </c>
      <c r="AE956" s="24"/>
      <c r="AF956" s="24"/>
      <c r="AG956" s="24"/>
      <c r="AH956" s="24" t="s">
        <v>60</v>
      </c>
      <c r="AI956" s="24"/>
      <c r="AJ956" s="24" t="s">
        <v>60</v>
      </c>
      <c r="AK956" s="24"/>
      <c r="AL956" s="24"/>
      <c r="AM956" s="24"/>
      <c r="AN956" s="24"/>
      <c r="AO956" s="24">
        <v>0</v>
      </c>
      <c r="AP956" s="24" t="s">
        <v>60</v>
      </c>
      <c r="AQ956" s="24"/>
      <c r="AR956" s="24"/>
      <c r="AS956" s="89">
        <f>DATEDIF(L956,N956,"m")</f>
        <v>3</v>
      </c>
      <c r="AT956" s="24" t="s">
        <v>3821</v>
      </c>
    </row>
    <row r="957" spans="1:46" x14ac:dyDescent="0.5">
      <c r="A957" s="24">
        <v>1040</v>
      </c>
      <c r="B957" s="24"/>
      <c r="C957" s="24"/>
      <c r="D957" s="24" t="s">
        <v>3900</v>
      </c>
      <c r="E957" s="24" t="s">
        <v>3901</v>
      </c>
      <c r="F957" s="77" t="str">
        <f t="shared" si="179"/>
        <v>7 BEDFORD ROW</v>
      </c>
      <c r="G957" s="24" t="s">
        <v>3902</v>
      </c>
      <c r="H957" s="24" t="s">
        <v>1420</v>
      </c>
      <c r="I957" s="24" t="s">
        <v>1420</v>
      </c>
      <c r="J957" s="24" t="s">
        <v>52</v>
      </c>
      <c r="K957" s="24" t="s">
        <v>822</v>
      </c>
      <c r="L957" s="25">
        <v>44209</v>
      </c>
      <c r="M957" s="25"/>
      <c r="N957" s="81"/>
      <c r="O957" s="77" t="s">
        <v>712</v>
      </c>
      <c r="P957" s="77"/>
      <c r="Q957" s="104"/>
      <c r="R957" s="84">
        <v>0</v>
      </c>
      <c r="S957" s="77" t="str" cm="1">
        <f t="array" ref="S957">_xlfn.IFS(R957&gt;5000000,"Gold",R957&gt;=500000,"Silver",R957&gt;30000,"Bronze",TRUE,"Transactional")</f>
        <v>Transactional</v>
      </c>
      <c r="T957" s="24" t="s">
        <v>54</v>
      </c>
      <c r="U957" s="101" t="s">
        <v>455</v>
      </c>
      <c r="V957" s="101" t="s">
        <v>822</v>
      </c>
      <c r="W957" s="77" t="str">
        <f t="shared" si="180"/>
        <v>Yes</v>
      </c>
      <c r="X957" s="77" t="str">
        <f>IFERROR(_xlfn.XLOOKUP(J957&amp;"||"&amp;K957,'Mapping Ref.'!$J$2:$J$538,'Mapping Ref.'!$K$2:$K$538),"")</f>
        <v>Corporate</v>
      </c>
      <c r="Y957" s="77" t="str" cm="1">
        <f t="array" ref="Y957">_xlfn.IFS(R957&gt;2000000,"For Publication",R957&gt;100000,"PID",R957&gt;30000,"RFQ",TRUE,"Transactional")</f>
        <v>Transactional</v>
      </c>
      <c r="Z957" s="24" t="s">
        <v>101</v>
      </c>
      <c r="AA957" s="32">
        <v>80</v>
      </c>
      <c r="AB957" s="24">
        <v>80</v>
      </c>
      <c r="AC957" s="25">
        <v>44209</v>
      </c>
      <c r="AD957" s="24" t="s">
        <v>102</v>
      </c>
      <c r="AE957" s="24">
        <v>0</v>
      </c>
      <c r="AF957" s="24"/>
      <c r="AG957" s="24"/>
      <c r="AH957" s="24" t="s">
        <v>59</v>
      </c>
      <c r="AI957" s="24"/>
      <c r="AJ957" s="24" t="s">
        <v>60</v>
      </c>
      <c r="AK957" s="24"/>
      <c r="AL957" s="24"/>
      <c r="AM957" s="24"/>
      <c r="AN957" s="24"/>
      <c r="AO957" s="24">
        <v>0</v>
      </c>
      <c r="AP957" s="24" t="s">
        <v>60</v>
      </c>
      <c r="AQ957" s="24"/>
      <c r="AR957" s="24"/>
      <c r="AS957" s="89">
        <v>0</v>
      </c>
      <c r="AT957" s="24" t="s">
        <v>3900</v>
      </c>
    </row>
    <row r="958" spans="1:46" x14ac:dyDescent="0.5">
      <c r="A958" s="24">
        <v>1042</v>
      </c>
      <c r="B958" s="24"/>
      <c r="C958" s="24"/>
      <c r="D958" s="24" t="s">
        <v>3903</v>
      </c>
      <c r="E958" s="24" t="s">
        <v>3904</v>
      </c>
      <c r="F958" s="77" t="str">
        <f t="shared" si="179"/>
        <v>VITALIZE CONSULTANCY LTD</v>
      </c>
      <c r="G958" s="24" t="s">
        <v>3905</v>
      </c>
      <c r="H958" s="24" t="s">
        <v>1166</v>
      </c>
      <c r="I958" s="24" t="s">
        <v>1166</v>
      </c>
      <c r="J958" s="24" t="s">
        <v>107</v>
      </c>
      <c r="K958" s="24" t="s">
        <v>2231</v>
      </c>
      <c r="L958" s="25">
        <v>44214</v>
      </c>
      <c r="M958" s="25">
        <v>44439</v>
      </c>
      <c r="N958" s="81">
        <f t="shared" ref="N958:N963" si="190">EDATE(M958,AB958)</f>
        <v>44804</v>
      </c>
      <c r="O958" s="77" t="str">
        <f t="shared" ref="O958:O963" ca="1" si="191">IF(N958&lt;TODAY(),"Expired","Live")</f>
        <v>Expired</v>
      </c>
      <c r="P958" s="77" t="str" cm="1">
        <f t="array" aca="1" ref="P958" ca="1">_xlfn.IFS((N958-TODAY())&gt;=547,"06 Expires over 18 months",(N958-TODAY())&gt;=365,"05 Expires in 18 months",(N958-TODAY())&gt;=183,"04 Expires in 12 months",(N958-TODAY())&gt;=92,"03 Expires in 6 months",(N958-TODAY())&gt;=31,"02 Expires in 3 months",(N958-TODAY())&gt;=0,"01 Expires in 30 days",(N958-TODAY())&gt;=-31,"01 Expired last 30 days",(N958-TODAY())&gt;=-92,"02 Expired last 3 months",(N958-TODAY())&gt;=-183,"03 Expired last 6 months",(N958-TODAY())&gt;=-365,"04 Expired last 12 months",(N958-TODAY())&gt;=-547,"05 Expired last 18 months",TRUE,"06 Expired over 18 months")</f>
        <v>06 Expired over 18 months</v>
      </c>
      <c r="Q958" s="65">
        <v>2500</v>
      </c>
      <c r="R958" s="84">
        <f t="shared" ref="R958:R963" si="192">MAX(Q958,Q958*N(AS958)/12)</f>
        <v>3958.3333333333335</v>
      </c>
      <c r="S958" s="77" t="str" cm="1">
        <f t="array" ref="S958">_xlfn.IFS(R958&gt;5000000,"Gold",R958&gt;=500000,"Silver",R958&gt;30000,"Bronze",TRUE,"Transactional")</f>
        <v>Transactional</v>
      </c>
      <c r="T958" s="24" t="s">
        <v>54</v>
      </c>
      <c r="U958" s="101" t="s">
        <v>366</v>
      </c>
      <c r="V958" s="101" t="s">
        <v>1058</v>
      </c>
      <c r="W958" s="77" t="str">
        <f t="shared" si="180"/>
        <v>Yes</v>
      </c>
      <c r="X958" s="77" t="str">
        <f>IFERROR(_xlfn.XLOOKUP(J958&amp;"||"&amp;K958,'Mapping Ref.'!$J$2:$J$538,'Mapping Ref.'!$K$2:$K$538),"")</f>
        <v>Construction &amp; Estates</v>
      </c>
      <c r="Y958" s="77" t="str" cm="1">
        <f t="array" ref="Y958">_xlfn.IFS(R958&gt;2000000,"For Publication",R958&gt;100000,"PID",R958&gt;30000,"RFQ",TRUE,"Transactional")</f>
        <v>Transactional</v>
      </c>
      <c r="Z958" s="24" t="s">
        <v>101</v>
      </c>
      <c r="AA958" s="32">
        <v>24</v>
      </c>
      <c r="AB958" s="24">
        <v>12</v>
      </c>
      <c r="AC958" s="25">
        <v>44214</v>
      </c>
      <c r="AD958" s="24" t="s">
        <v>58</v>
      </c>
      <c r="AE958" s="24">
        <v>28613</v>
      </c>
      <c r="AF958" s="24"/>
      <c r="AG958" s="24"/>
      <c r="AH958" s="24" t="s">
        <v>60</v>
      </c>
      <c r="AI958" s="24"/>
      <c r="AJ958" s="24" t="s">
        <v>60</v>
      </c>
      <c r="AK958" s="24"/>
      <c r="AL958" s="24"/>
      <c r="AM958" s="24"/>
      <c r="AN958" s="24"/>
      <c r="AO958" s="24"/>
      <c r="AP958" s="24" t="s">
        <v>60</v>
      </c>
      <c r="AQ958" s="24"/>
      <c r="AR958" s="24"/>
      <c r="AS958" s="89">
        <f t="shared" ref="AS958:AS963" si="193">DATEDIF(L958,N958,"m")</f>
        <v>19</v>
      </c>
      <c r="AT958" s="24" t="s">
        <v>3906</v>
      </c>
    </row>
    <row r="959" spans="1:46" x14ac:dyDescent="0.5">
      <c r="A959" s="24">
        <v>1043</v>
      </c>
      <c r="B959" s="24"/>
      <c r="C959" s="24"/>
      <c r="D959" s="24" t="s">
        <v>3907</v>
      </c>
      <c r="E959" s="24" t="s">
        <v>3908</v>
      </c>
      <c r="F959" s="77" t="str">
        <f t="shared" si="179"/>
        <v>METRO PAGES LTD</v>
      </c>
      <c r="G959" s="24" t="s">
        <v>3909</v>
      </c>
      <c r="H959" s="24" t="s">
        <v>1166</v>
      </c>
      <c r="I959" s="24" t="s">
        <v>1166</v>
      </c>
      <c r="J959" s="24" t="s">
        <v>107</v>
      </c>
      <c r="K959" s="24" t="s">
        <v>2231</v>
      </c>
      <c r="L959" s="25">
        <v>43922</v>
      </c>
      <c r="M959" s="25">
        <v>44408</v>
      </c>
      <c r="N959" s="81">
        <f t="shared" si="190"/>
        <v>44651</v>
      </c>
      <c r="O959" s="77" t="str">
        <f t="shared" ca="1" si="191"/>
        <v>Expired</v>
      </c>
      <c r="P959" s="77" t="str" cm="1">
        <f t="array" aca="1" ref="P959" ca="1">_xlfn.IFS((N959-TODAY())&gt;=547,"06 Expires over 18 months",(N959-TODAY())&gt;=365,"05 Expires in 18 months",(N959-TODAY())&gt;=183,"04 Expires in 12 months",(N959-TODAY())&gt;=92,"03 Expires in 6 months",(N959-TODAY())&gt;=31,"02 Expires in 3 months",(N959-TODAY())&gt;=0,"01 Expires in 30 days",(N959-TODAY())&gt;=-31,"01 Expired last 30 days",(N959-TODAY())&gt;=-92,"02 Expired last 3 months",(N959-TODAY())&gt;=-183,"03 Expired last 6 months",(N959-TODAY())&gt;=-365,"04 Expired last 12 months",(N959-TODAY())&gt;=-547,"05 Expired last 18 months",TRUE,"06 Expired over 18 months")</f>
        <v>06 Expired over 18 months</v>
      </c>
      <c r="Q959" s="65">
        <v>1700</v>
      </c>
      <c r="R959" s="84">
        <f t="shared" si="192"/>
        <v>3258.3333333333335</v>
      </c>
      <c r="S959" s="77" t="str" cm="1">
        <f t="array" ref="S959">_xlfn.IFS(R959&gt;5000000,"Gold",R959&gt;=500000,"Silver",R959&gt;30000,"Bronze",TRUE,"Transactional")</f>
        <v>Transactional</v>
      </c>
      <c r="T959" s="24" t="s">
        <v>54</v>
      </c>
      <c r="U959" s="101" t="s">
        <v>366</v>
      </c>
      <c r="V959" s="101" t="s">
        <v>1058</v>
      </c>
      <c r="W959" s="77" t="str">
        <f t="shared" si="180"/>
        <v>Yes</v>
      </c>
      <c r="X959" s="77" t="str">
        <f>IFERROR(_xlfn.XLOOKUP(J959&amp;"||"&amp;K959,'Mapping Ref.'!$J$2:$J$538,'Mapping Ref.'!$K$2:$K$538),"")</f>
        <v>Construction &amp; Estates</v>
      </c>
      <c r="Y959" s="77" t="str" cm="1">
        <f t="array" ref="Y959">_xlfn.IFS(R959&gt;2000000,"For Publication",R959&gt;100000,"PID",R959&gt;30000,"RFQ",TRUE,"Transactional")</f>
        <v>Transactional</v>
      </c>
      <c r="Z959" s="24" t="s">
        <v>101</v>
      </c>
      <c r="AA959" s="32">
        <v>15</v>
      </c>
      <c r="AB959" s="24">
        <v>8</v>
      </c>
      <c r="AC959" s="25">
        <v>44214</v>
      </c>
      <c r="AD959" s="24" t="s">
        <v>58</v>
      </c>
      <c r="AE959" s="24"/>
      <c r="AF959" s="24"/>
      <c r="AG959" s="24"/>
      <c r="AH959" s="24" t="s">
        <v>60</v>
      </c>
      <c r="AI959" s="24"/>
      <c r="AJ959" s="24" t="s">
        <v>60</v>
      </c>
      <c r="AK959" s="24"/>
      <c r="AL959" s="24"/>
      <c r="AM959" s="24"/>
      <c r="AN959" s="24"/>
      <c r="AO959" s="24"/>
      <c r="AP959" s="24" t="s">
        <v>60</v>
      </c>
      <c r="AQ959" s="24"/>
      <c r="AR959" s="24"/>
      <c r="AS959" s="89">
        <f t="shared" si="193"/>
        <v>23</v>
      </c>
      <c r="AT959" s="24" t="s">
        <v>3907</v>
      </c>
    </row>
    <row r="960" spans="1:46" x14ac:dyDescent="0.5">
      <c r="A960" s="24">
        <v>1044</v>
      </c>
      <c r="B960" s="24"/>
      <c r="C960" s="24"/>
      <c r="D960" s="24" t="s">
        <v>3910</v>
      </c>
      <c r="E960" s="24" t="s">
        <v>3911</v>
      </c>
      <c r="F960" s="77" t="str">
        <f t="shared" si="179"/>
        <v>RAPID SECURE LIMITED</v>
      </c>
      <c r="G960" s="24" t="s">
        <v>3912</v>
      </c>
      <c r="H960" s="24" t="s">
        <v>972</v>
      </c>
      <c r="I960" s="24" t="s">
        <v>972</v>
      </c>
      <c r="J960" s="24" t="s">
        <v>107</v>
      </c>
      <c r="K960" s="24" t="s">
        <v>3913</v>
      </c>
      <c r="L960" s="25">
        <v>44044</v>
      </c>
      <c r="M960" s="25">
        <v>44408</v>
      </c>
      <c r="N960" s="81">
        <f t="shared" si="190"/>
        <v>44408</v>
      </c>
      <c r="O960" s="77" t="str">
        <f t="shared" ca="1" si="191"/>
        <v>Expired</v>
      </c>
      <c r="P960" s="77" t="str" cm="1">
        <f t="array" aca="1" ref="P960" ca="1">_xlfn.IFS((N960-TODAY())&gt;=547,"06 Expires over 18 months",(N960-TODAY())&gt;=365,"05 Expires in 18 months",(N960-TODAY())&gt;=183,"04 Expires in 12 months",(N960-TODAY())&gt;=92,"03 Expires in 6 months",(N960-TODAY())&gt;=31,"02 Expires in 3 months",(N960-TODAY())&gt;=0,"01 Expires in 30 days",(N960-TODAY())&gt;=-31,"01 Expired last 30 days",(N960-TODAY())&gt;=-92,"02 Expired last 3 months",(N960-TODAY())&gt;=-183,"03 Expired last 6 months",(N960-TODAY())&gt;=-365,"04 Expired last 12 months",(N960-TODAY())&gt;=-547,"05 Expired last 18 months",TRUE,"06 Expired over 18 months")</f>
        <v>06 Expired over 18 months</v>
      </c>
      <c r="Q960" s="65">
        <v>3000</v>
      </c>
      <c r="R960" s="84">
        <f t="shared" si="192"/>
        <v>3000</v>
      </c>
      <c r="S960" s="77" t="str" cm="1">
        <f t="array" ref="S960">_xlfn.IFS(R960&gt;5000000,"Gold",R960&gt;=500000,"Silver",R960&gt;30000,"Bronze",TRUE,"Transactional")</f>
        <v>Transactional</v>
      </c>
      <c r="T960" s="24" t="s">
        <v>122</v>
      </c>
      <c r="U960" s="101" t="s">
        <v>237</v>
      </c>
      <c r="V960" s="101" t="s">
        <v>238</v>
      </c>
      <c r="W960" s="77" t="str">
        <f t="shared" si="180"/>
        <v>No</v>
      </c>
      <c r="X960" s="77" t="str">
        <f>IFERROR(_xlfn.XLOOKUP(J960&amp;"||"&amp;K960,'Mapping Ref.'!$J$2:$J$538,'Mapping Ref.'!$K$2:$K$538),"")</f>
        <v>Construction &amp; Estates</v>
      </c>
      <c r="Y960" s="77" t="str" cm="1">
        <f t="array" ref="Y960">_xlfn.IFS(R960&gt;2000000,"For Publication",R960&gt;100000,"PID",R960&gt;30000,"RFQ",TRUE,"Transactional")</f>
        <v>Transactional</v>
      </c>
      <c r="Z960" s="24" t="s">
        <v>86</v>
      </c>
      <c r="AA960" s="32">
        <v>12</v>
      </c>
      <c r="AB960" s="24">
        <v>0</v>
      </c>
      <c r="AC960" s="25">
        <v>44215</v>
      </c>
      <c r="AD960" s="24" t="s">
        <v>58</v>
      </c>
      <c r="AE960" s="24">
        <v>29115</v>
      </c>
      <c r="AF960" s="24"/>
      <c r="AG960" s="24"/>
      <c r="AH960" s="24" t="s">
        <v>60</v>
      </c>
      <c r="AI960" s="24"/>
      <c r="AJ960" s="24" t="s">
        <v>60</v>
      </c>
      <c r="AK960" s="24"/>
      <c r="AL960" s="24"/>
      <c r="AM960" s="24"/>
      <c r="AN960" s="24"/>
      <c r="AO960" s="24">
        <v>0</v>
      </c>
      <c r="AP960" s="24" t="s">
        <v>60</v>
      </c>
      <c r="AQ960" s="24"/>
      <c r="AR960" s="24"/>
      <c r="AS960" s="89">
        <f t="shared" si="193"/>
        <v>11</v>
      </c>
      <c r="AT960" s="24" t="s">
        <v>3910</v>
      </c>
    </row>
    <row r="961" spans="1:46" x14ac:dyDescent="0.5">
      <c r="A961" s="24">
        <v>1045</v>
      </c>
      <c r="B961" s="24"/>
      <c r="C961" s="24"/>
      <c r="D961" s="24" t="s">
        <v>3914</v>
      </c>
      <c r="E961" s="24" t="s">
        <v>3915</v>
      </c>
      <c r="F961" s="77" t="str">
        <f t="shared" si="179"/>
        <v>ORTOO TECHNOLOGIES LTD</v>
      </c>
      <c r="G961" s="24" t="s">
        <v>3914</v>
      </c>
      <c r="H961" s="24" t="s">
        <v>3533</v>
      </c>
      <c r="I961" s="24" t="s">
        <v>3533</v>
      </c>
      <c r="J961" s="24" t="s">
        <v>190</v>
      </c>
      <c r="K961" s="24" t="s">
        <v>2202</v>
      </c>
      <c r="L961" s="25">
        <v>44501</v>
      </c>
      <c r="M961" s="25">
        <v>44895</v>
      </c>
      <c r="N961" s="81">
        <f t="shared" si="190"/>
        <v>45626</v>
      </c>
      <c r="O961" s="77" t="str">
        <f t="shared" ca="1" si="191"/>
        <v>Expired</v>
      </c>
      <c r="P961" s="77" t="str" cm="1">
        <f t="array" aca="1" ref="P961" ca="1">_xlfn.IFS((N961-TODAY())&gt;=547,"06 Expires over 18 months",(N961-TODAY())&gt;=365,"05 Expires in 18 months",(N961-TODAY())&gt;=183,"04 Expires in 12 months",(N961-TODAY())&gt;=92,"03 Expires in 6 months",(N961-TODAY())&gt;=31,"02 Expires in 3 months",(N961-TODAY())&gt;=0,"01 Expires in 30 days",(N961-TODAY())&gt;=-31,"01 Expired last 30 days",(N961-TODAY())&gt;=-92,"02 Expired last 3 months",(N961-TODAY())&gt;=-183,"03 Expired last 6 months",(N961-TODAY())&gt;=-365,"04 Expired last 12 months",(N961-TODAY())&gt;=-547,"05 Expired last 18 months",TRUE,"06 Expired over 18 months")</f>
        <v>06 Expired over 18 months</v>
      </c>
      <c r="Q961" s="65">
        <v>9000</v>
      </c>
      <c r="R961" s="84">
        <f t="shared" si="192"/>
        <v>27000</v>
      </c>
      <c r="S961" s="77" t="str" cm="1">
        <f t="array" ref="S961">_xlfn.IFS(R961&gt;5000000,"Gold",R961&gt;=500000,"Silver",R961&gt;30000,"Bronze",TRUE,"Transactional")</f>
        <v>Transactional</v>
      </c>
      <c r="T961" s="24" t="s">
        <v>54</v>
      </c>
      <c r="U961" s="101" t="s">
        <v>445</v>
      </c>
      <c r="V961" s="101" t="s">
        <v>2500</v>
      </c>
      <c r="W961" s="77" t="str">
        <f t="shared" si="180"/>
        <v>Yes</v>
      </c>
      <c r="X961" s="77" t="str">
        <f>IFERROR(_xlfn.XLOOKUP(J961&amp;"||"&amp;K961,'Mapping Ref.'!$J$2:$J$538,'Mapping Ref.'!$K$2:$K$538),"")</f>
        <v>Childrens &amp; Adults</v>
      </c>
      <c r="Y961" s="77" t="str" cm="1">
        <f t="array" ref="Y961">_xlfn.IFS(R961&gt;2000000,"For Publication",R961&gt;100000,"PID",R961&gt;30000,"RFQ",TRUE,"Transactional")</f>
        <v>Transactional</v>
      </c>
      <c r="Z961" s="24" t="s">
        <v>101</v>
      </c>
      <c r="AA961" s="32">
        <v>12</v>
      </c>
      <c r="AB961" s="24">
        <v>24</v>
      </c>
      <c r="AC961" s="25">
        <v>44216</v>
      </c>
      <c r="AD961" s="24" t="s">
        <v>58</v>
      </c>
      <c r="AE961" s="24"/>
      <c r="AF961" s="24"/>
      <c r="AG961" s="24"/>
      <c r="AH961" s="24" t="s">
        <v>59</v>
      </c>
      <c r="AI961" s="24"/>
      <c r="AJ961" s="24" t="s">
        <v>60</v>
      </c>
      <c r="AK961" s="24"/>
      <c r="AL961" s="24"/>
      <c r="AM961" s="24"/>
      <c r="AN961" s="24"/>
      <c r="AO961" s="24">
        <v>0</v>
      </c>
      <c r="AP961" s="24" t="s">
        <v>60</v>
      </c>
      <c r="AQ961" s="24"/>
      <c r="AR961" s="24"/>
      <c r="AS961" s="89">
        <f t="shared" si="193"/>
        <v>36</v>
      </c>
      <c r="AT961" s="24" t="s">
        <v>3916</v>
      </c>
    </row>
    <row r="962" spans="1:46" x14ac:dyDescent="0.5">
      <c r="A962" s="24">
        <v>1046</v>
      </c>
      <c r="B962" s="24"/>
      <c r="C962" s="24"/>
      <c r="D962" s="24" t="s">
        <v>3726</v>
      </c>
      <c r="E962" s="24" t="s">
        <v>3917</v>
      </c>
      <c r="F962" s="77" t="str">
        <f t="shared" ref="F962:F1025" si="194">IF(AT962&lt;&gt;"",AT962,G962)</f>
        <v>Taws Trading Ltd</v>
      </c>
      <c r="G962" s="24" t="s">
        <v>3918</v>
      </c>
      <c r="H962" s="24" t="s">
        <v>3729</v>
      </c>
      <c r="I962" s="24" t="s">
        <v>3730</v>
      </c>
      <c r="J962" s="24" t="s">
        <v>107</v>
      </c>
      <c r="K962" s="24" t="s">
        <v>360</v>
      </c>
      <c r="L962" s="25">
        <v>44176</v>
      </c>
      <c r="M962" s="25">
        <v>44377</v>
      </c>
      <c r="N962" s="81">
        <f t="shared" si="190"/>
        <v>44377</v>
      </c>
      <c r="O962" s="77" t="str">
        <f t="shared" ca="1" si="191"/>
        <v>Expired</v>
      </c>
      <c r="P962" s="77" t="str" cm="1">
        <f t="array" aca="1" ref="P962" ca="1">_xlfn.IFS((N962-TODAY())&gt;=547,"06 Expires over 18 months",(N962-TODAY())&gt;=365,"05 Expires in 18 months",(N962-TODAY())&gt;=183,"04 Expires in 12 months",(N962-TODAY())&gt;=92,"03 Expires in 6 months",(N962-TODAY())&gt;=31,"02 Expires in 3 months",(N962-TODAY())&gt;=0,"01 Expires in 30 days",(N962-TODAY())&gt;=-31,"01 Expired last 30 days",(N962-TODAY())&gt;=-92,"02 Expired last 3 months",(N962-TODAY())&gt;=-183,"03 Expired last 6 months",(N962-TODAY())&gt;=-365,"04 Expired last 12 months",(N962-TODAY())&gt;=-547,"05 Expired last 18 months",TRUE,"06 Expired over 18 months")</f>
        <v>06 Expired over 18 months</v>
      </c>
      <c r="Q962" s="65">
        <v>8000</v>
      </c>
      <c r="R962" s="84">
        <f t="shared" si="192"/>
        <v>8000</v>
      </c>
      <c r="S962" s="77" t="str" cm="1">
        <f t="array" ref="S962">_xlfn.IFS(R962&gt;5000000,"Gold",R962&gt;=500000,"Silver",R962&gt;30000,"Bronze",TRUE,"Transactional")</f>
        <v>Transactional</v>
      </c>
      <c r="T962" s="24" t="s">
        <v>54</v>
      </c>
      <c r="U962" s="101" t="s">
        <v>109</v>
      </c>
      <c r="V962" s="101" t="s">
        <v>1022</v>
      </c>
      <c r="W962" s="77" t="str">
        <f t="shared" ref="W962:W1025" si="195">IF(AB962&gt;0,"Yes","No")</f>
        <v>No</v>
      </c>
      <c r="X962" s="77" t="str">
        <f>IFERROR(_xlfn.XLOOKUP(J962&amp;"||"&amp;K962,'Mapping Ref.'!$J$2:$J$538,'Mapping Ref.'!$K$2:$K$538),"")</f>
        <v>Construction &amp; Estates</v>
      </c>
      <c r="Y962" s="77" t="str" cm="1">
        <f t="array" ref="Y962">_xlfn.IFS(R962&gt;2000000,"For Publication",R962&gt;100000,"PID",R962&gt;30000,"RFQ",TRUE,"Transactional")</f>
        <v>Transactional</v>
      </c>
      <c r="Z962" s="24" t="s">
        <v>86</v>
      </c>
      <c r="AA962" s="32">
        <v>6</v>
      </c>
      <c r="AB962" s="24">
        <v>0</v>
      </c>
      <c r="AC962" s="25">
        <v>44218</v>
      </c>
      <c r="AD962" s="24" t="s">
        <v>58</v>
      </c>
      <c r="AE962" s="24"/>
      <c r="AF962" s="24"/>
      <c r="AG962" s="24"/>
      <c r="AH962" s="24" t="s">
        <v>60</v>
      </c>
      <c r="AI962" s="24"/>
      <c r="AJ962" s="24" t="s">
        <v>59</v>
      </c>
      <c r="AK962" s="24"/>
      <c r="AL962" s="24"/>
      <c r="AM962" s="24"/>
      <c r="AN962" s="24"/>
      <c r="AO962" s="24"/>
      <c r="AP962" s="24" t="s">
        <v>60</v>
      </c>
      <c r="AQ962" s="24"/>
      <c r="AR962" s="24"/>
      <c r="AS962" s="89">
        <f t="shared" si="193"/>
        <v>6</v>
      </c>
      <c r="AT962" s="24"/>
    </row>
    <row r="963" spans="1:46" x14ac:dyDescent="0.5">
      <c r="A963" s="24">
        <v>1047</v>
      </c>
      <c r="B963" s="24"/>
      <c r="C963" s="24" t="s">
        <v>77</v>
      </c>
      <c r="D963" s="24" t="s">
        <v>3919</v>
      </c>
      <c r="E963" s="24" t="s">
        <v>3920</v>
      </c>
      <c r="F963" s="77" t="str">
        <f t="shared" si="194"/>
        <v>IBSP TRAINING LTD</v>
      </c>
      <c r="G963" s="24" t="s">
        <v>3823</v>
      </c>
      <c r="H963" s="24" t="s">
        <v>2572</v>
      </c>
      <c r="I963" s="24" t="s">
        <v>2572</v>
      </c>
      <c r="J963" s="24" t="s">
        <v>190</v>
      </c>
      <c r="K963" s="24" t="s">
        <v>755</v>
      </c>
      <c r="L963" s="25">
        <v>44221</v>
      </c>
      <c r="M963" s="25">
        <v>44951</v>
      </c>
      <c r="N963" s="81">
        <f t="shared" si="190"/>
        <v>45682</v>
      </c>
      <c r="O963" s="77" t="str">
        <f t="shared" ca="1" si="191"/>
        <v>Expired</v>
      </c>
      <c r="P963" s="77" t="str" cm="1">
        <f t="array" aca="1" ref="P963" ca="1">_xlfn.IFS((N963-TODAY())&gt;=547,"06 Expires over 18 months",(N963-TODAY())&gt;=365,"05 Expires in 18 months",(N963-TODAY())&gt;=183,"04 Expires in 12 months",(N963-TODAY())&gt;=92,"03 Expires in 6 months",(N963-TODAY())&gt;=31,"02 Expires in 3 months",(N963-TODAY())&gt;=0,"01 Expires in 30 days",(N963-TODAY())&gt;=-31,"01 Expired last 30 days",(N963-TODAY())&gt;=-92,"02 Expired last 3 months",(N963-TODAY())&gt;=-183,"03 Expired last 6 months",(N963-TODAY())&gt;=-365,"04 Expired last 12 months",(N963-TODAY())&gt;=-547,"05 Expired last 18 months",TRUE,"06 Expired over 18 months")</f>
        <v>06 Expired over 18 months</v>
      </c>
      <c r="Q963" s="65">
        <v>3000</v>
      </c>
      <c r="R963" s="84">
        <f t="shared" si="192"/>
        <v>12000</v>
      </c>
      <c r="S963" s="77" t="str" cm="1">
        <f t="array" ref="S963">_xlfn.IFS(R963&gt;5000000,"Gold",R963&gt;=500000,"Silver",R963&gt;30000,"Bronze",TRUE,"Transactional")</f>
        <v>Transactional</v>
      </c>
      <c r="T963" s="24" t="s">
        <v>54</v>
      </c>
      <c r="U963" s="101" t="s">
        <v>116</v>
      </c>
      <c r="V963" s="101" t="s">
        <v>70</v>
      </c>
      <c r="W963" s="77" t="str">
        <f t="shared" si="195"/>
        <v>Yes</v>
      </c>
      <c r="X963" s="77" t="str">
        <f>IFERROR(_xlfn.XLOOKUP(J963&amp;"||"&amp;K963,'Mapping Ref.'!$J$2:$J$538,'Mapping Ref.'!$K$2:$K$538),"")</f>
        <v>Childrens &amp; Adults</v>
      </c>
      <c r="Y963" s="77" t="str" cm="1">
        <f t="array" ref="Y963">_xlfn.IFS(R963&gt;2000000,"For Publication",R963&gt;100000,"PID",R963&gt;30000,"RFQ",TRUE,"Transactional")</f>
        <v>Transactional</v>
      </c>
      <c r="Z963" s="24" t="s">
        <v>76</v>
      </c>
      <c r="AA963" s="32">
        <v>24</v>
      </c>
      <c r="AB963" s="24">
        <v>24</v>
      </c>
      <c r="AC963" s="25">
        <v>44221</v>
      </c>
      <c r="AD963" s="24" t="s">
        <v>58</v>
      </c>
      <c r="AE963" s="24">
        <v>0</v>
      </c>
      <c r="AF963" s="24"/>
      <c r="AG963" s="24"/>
      <c r="AH963" s="24" t="s">
        <v>59</v>
      </c>
      <c r="AI963" s="24"/>
      <c r="AJ963" s="24" t="s">
        <v>59</v>
      </c>
      <c r="AK963" s="24"/>
      <c r="AL963" s="24"/>
      <c r="AM963" s="24"/>
      <c r="AN963" s="24"/>
      <c r="AO963" s="24">
        <v>0</v>
      </c>
      <c r="AP963" s="24" t="s">
        <v>60</v>
      </c>
      <c r="AQ963" s="24"/>
      <c r="AR963" s="24"/>
      <c r="AS963" s="89">
        <f t="shared" si="193"/>
        <v>48</v>
      </c>
      <c r="AT963" s="24" t="s">
        <v>3825</v>
      </c>
    </row>
    <row r="964" spans="1:46" x14ac:dyDescent="0.5">
      <c r="A964" s="24">
        <v>1048</v>
      </c>
      <c r="B964" s="24"/>
      <c r="C964" s="24" t="s">
        <v>77</v>
      </c>
      <c r="D964" s="24" t="s">
        <v>3921</v>
      </c>
      <c r="E964" s="24" t="s">
        <v>3922</v>
      </c>
      <c r="F964" s="77" t="str">
        <f t="shared" si="194"/>
        <v>THE ELFRIDA SOCIETY</v>
      </c>
      <c r="G964" s="24" t="s">
        <v>3923</v>
      </c>
      <c r="H964" s="24" t="s">
        <v>3924</v>
      </c>
      <c r="I964" s="24" t="s">
        <v>3924</v>
      </c>
      <c r="J964" s="24" t="s">
        <v>190</v>
      </c>
      <c r="K964" s="24" t="s">
        <v>191</v>
      </c>
      <c r="L964" s="25">
        <v>44043</v>
      </c>
      <c r="M964" s="25"/>
      <c r="N964" s="81"/>
      <c r="O964" s="77" t="s">
        <v>712</v>
      </c>
      <c r="P964" s="77"/>
      <c r="Q964" s="104"/>
      <c r="R964" s="84">
        <v>0</v>
      </c>
      <c r="S964" s="77" t="str" cm="1">
        <f t="array" ref="S964">_xlfn.IFS(R964&gt;5000000,"Gold",R964&gt;=500000,"Silver",R964&gt;30000,"Bronze",TRUE,"Transactional")</f>
        <v>Transactional</v>
      </c>
      <c r="T964" s="24" t="s">
        <v>54</v>
      </c>
      <c r="U964" s="101" t="s">
        <v>208</v>
      </c>
      <c r="V964" s="101" t="s">
        <v>209</v>
      </c>
      <c r="W964" s="77" t="str">
        <f t="shared" si="195"/>
        <v>No</v>
      </c>
      <c r="X964" s="77" t="str">
        <f>IFERROR(_xlfn.XLOOKUP(J964&amp;"||"&amp;K964,'Mapping Ref.'!$J$2:$J$538,'Mapping Ref.'!$K$2:$K$538),"")</f>
        <v>Childrens &amp; Adults</v>
      </c>
      <c r="Y964" s="77" t="str" cm="1">
        <f t="array" ref="Y964">_xlfn.IFS(R964&gt;2000000,"For Publication",R964&gt;100000,"PID",R964&gt;30000,"RFQ",TRUE,"Transactional")</f>
        <v>Transactional</v>
      </c>
      <c r="Z964" s="24" t="s">
        <v>86</v>
      </c>
      <c r="AA964" s="32">
        <v>6</v>
      </c>
      <c r="AB964" s="24">
        <v>0</v>
      </c>
      <c r="AC964" s="25">
        <v>44222</v>
      </c>
      <c r="AD964" s="24" t="s">
        <v>326</v>
      </c>
      <c r="AE964" s="24"/>
      <c r="AF964" s="24"/>
      <c r="AG964" s="24"/>
      <c r="AH964" s="24" t="s">
        <v>60</v>
      </c>
      <c r="AI964" s="24"/>
      <c r="AJ964" s="24" t="s">
        <v>59</v>
      </c>
      <c r="AK964" s="24"/>
      <c r="AL964" s="24"/>
      <c r="AM964" s="24"/>
      <c r="AN964" s="24"/>
      <c r="AO964" s="24">
        <v>0</v>
      </c>
      <c r="AP964" s="24" t="s">
        <v>60</v>
      </c>
      <c r="AQ964" s="24"/>
      <c r="AR964" s="24"/>
      <c r="AS964" s="89">
        <v>0</v>
      </c>
      <c r="AT964" s="24" t="s">
        <v>3925</v>
      </c>
    </row>
    <row r="965" spans="1:46" x14ac:dyDescent="0.5">
      <c r="A965" s="24">
        <v>1049</v>
      </c>
      <c r="B965" s="24"/>
      <c r="C965" s="24"/>
      <c r="D965" s="24" t="s">
        <v>3926</v>
      </c>
      <c r="E965" s="24" t="s">
        <v>3927</v>
      </c>
      <c r="F965" s="77" t="str">
        <f t="shared" si="194"/>
        <v>HAROON RANA</v>
      </c>
      <c r="G965" s="24" t="s">
        <v>3926</v>
      </c>
      <c r="H965" s="24" t="s">
        <v>1420</v>
      </c>
      <c r="I965" s="24" t="s">
        <v>1420</v>
      </c>
      <c r="J965" s="24" t="s">
        <v>52</v>
      </c>
      <c r="K965" s="24" t="s">
        <v>822</v>
      </c>
      <c r="L965" s="25">
        <v>44223</v>
      </c>
      <c r="M965" s="25"/>
      <c r="N965" s="81"/>
      <c r="O965" s="77" t="s">
        <v>712</v>
      </c>
      <c r="P965" s="77"/>
      <c r="Q965" s="104"/>
      <c r="R965" s="84">
        <v>0</v>
      </c>
      <c r="S965" s="77" t="str" cm="1">
        <f t="array" ref="S965">_xlfn.IFS(R965&gt;5000000,"Gold",R965&gt;=500000,"Silver",R965&gt;30000,"Bronze",TRUE,"Transactional")</f>
        <v>Transactional</v>
      </c>
      <c r="T965" s="24" t="s">
        <v>54</v>
      </c>
      <c r="U965" s="101" t="s">
        <v>455</v>
      </c>
      <c r="V965" s="101" t="s">
        <v>822</v>
      </c>
      <c r="W965" s="77" t="str">
        <f t="shared" si="195"/>
        <v>Yes</v>
      </c>
      <c r="X965" s="77" t="str">
        <f>IFERROR(_xlfn.XLOOKUP(J965&amp;"||"&amp;K965,'Mapping Ref.'!$J$2:$J$538,'Mapping Ref.'!$K$2:$K$538),"")</f>
        <v>Corporate</v>
      </c>
      <c r="Y965" s="77" t="str" cm="1">
        <f t="array" ref="Y965">_xlfn.IFS(R965&gt;2000000,"For Publication",R965&gt;100000,"PID",R965&gt;30000,"RFQ",TRUE,"Transactional")</f>
        <v>Transactional</v>
      </c>
      <c r="Z965" s="24" t="s">
        <v>101</v>
      </c>
      <c r="AA965" s="32">
        <v>80</v>
      </c>
      <c r="AB965" s="24">
        <v>80</v>
      </c>
      <c r="AC965" s="25">
        <v>44223</v>
      </c>
      <c r="AD965" s="24" t="s">
        <v>102</v>
      </c>
      <c r="AE965" s="24">
        <v>0</v>
      </c>
      <c r="AF965" s="24"/>
      <c r="AG965" s="24"/>
      <c r="AH965" s="24" t="s">
        <v>59</v>
      </c>
      <c r="AI965" s="24"/>
      <c r="AJ965" s="24" t="s">
        <v>60</v>
      </c>
      <c r="AK965" s="24"/>
      <c r="AL965" s="24"/>
      <c r="AM965" s="24"/>
      <c r="AN965" s="24"/>
      <c r="AO965" s="24">
        <v>0</v>
      </c>
      <c r="AP965" s="24" t="s">
        <v>59</v>
      </c>
      <c r="AQ965" s="24"/>
      <c r="AR965" s="24"/>
      <c r="AS965" s="89">
        <v>0</v>
      </c>
      <c r="AT965" s="24" t="s">
        <v>3928</v>
      </c>
    </row>
    <row r="966" spans="1:46" x14ac:dyDescent="0.5">
      <c r="A966" s="24">
        <v>1050</v>
      </c>
      <c r="B966" s="24"/>
      <c r="C966" s="24"/>
      <c r="D966" s="24" t="s">
        <v>3929</v>
      </c>
      <c r="E966" s="24" t="s">
        <v>3930</v>
      </c>
      <c r="F966" s="77" t="str">
        <f t="shared" si="194"/>
        <v>DR. A. J. WILKINS</v>
      </c>
      <c r="G966" s="24" t="s">
        <v>3931</v>
      </c>
      <c r="H966" s="24" t="s">
        <v>1420</v>
      </c>
      <c r="I966" s="24" t="s">
        <v>1420</v>
      </c>
      <c r="J966" s="24" t="s">
        <v>52</v>
      </c>
      <c r="K966" s="24" t="s">
        <v>822</v>
      </c>
      <c r="L966" s="25">
        <v>44223</v>
      </c>
      <c r="M966" s="25"/>
      <c r="N966" s="81"/>
      <c r="O966" s="77" t="s">
        <v>712</v>
      </c>
      <c r="P966" s="77"/>
      <c r="Q966" s="104"/>
      <c r="R966" s="84">
        <v>0</v>
      </c>
      <c r="S966" s="77" t="str" cm="1">
        <f t="array" ref="S966">_xlfn.IFS(R966&gt;5000000,"Gold",R966&gt;=500000,"Silver",R966&gt;30000,"Bronze",TRUE,"Transactional")</f>
        <v>Transactional</v>
      </c>
      <c r="T966" s="24" t="s">
        <v>54</v>
      </c>
      <c r="U966" s="101" t="s">
        <v>455</v>
      </c>
      <c r="V966" s="101" t="s">
        <v>822</v>
      </c>
      <c r="W966" s="77" t="str">
        <f t="shared" si="195"/>
        <v>Yes</v>
      </c>
      <c r="X966" s="77" t="str">
        <f>IFERROR(_xlfn.XLOOKUP(J966&amp;"||"&amp;K966,'Mapping Ref.'!$J$2:$J$538,'Mapping Ref.'!$K$2:$K$538),"")</f>
        <v>Corporate</v>
      </c>
      <c r="Y966" s="77" t="str" cm="1">
        <f t="array" ref="Y966">_xlfn.IFS(R966&gt;2000000,"For Publication",R966&gt;100000,"PID",R966&gt;30000,"RFQ",TRUE,"Transactional")</f>
        <v>Transactional</v>
      </c>
      <c r="Z966" s="24" t="s">
        <v>101</v>
      </c>
      <c r="AA966" s="32">
        <v>80</v>
      </c>
      <c r="AB966" s="24">
        <v>80</v>
      </c>
      <c r="AC966" s="25">
        <v>44223</v>
      </c>
      <c r="AD966" s="24" t="s">
        <v>102</v>
      </c>
      <c r="AE966" s="24">
        <v>0</v>
      </c>
      <c r="AF966" s="24"/>
      <c r="AG966" s="24"/>
      <c r="AH966" s="24" t="s">
        <v>59</v>
      </c>
      <c r="AI966" s="24"/>
      <c r="AJ966" s="24" t="s">
        <v>60</v>
      </c>
      <c r="AK966" s="24"/>
      <c r="AL966" s="24"/>
      <c r="AM966" s="24"/>
      <c r="AN966" s="24"/>
      <c r="AO966" s="24">
        <v>0</v>
      </c>
      <c r="AP966" s="24" t="s">
        <v>59</v>
      </c>
      <c r="AQ966" s="24"/>
      <c r="AR966" s="24"/>
      <c r="AS966" s="89">
        <v>0</v>
      </c>
      <c r="AT966" s="24" t="s">
        <v>3932</v>
      </c>
    </row>
    <row r="967" spans="1:46" x14ac:dyDescent="0.5">
      <c r="A967" s="24">
        <v>1051</v>
      </c>
      <c r="B967" s="24"/>
      <c r="C967" s="24"/>
      <c r="D967" s="24" t="s">
        <v>3933</v>
      </c>
      <c r="E967" s="24" t="s">
        <v>3934</v>
      </c>
      <c r="F967" s="77" t="str">
        <f t="shared" si="194"/>
        <v>Informa Markets (Uk) Limited</v>
      </c>
      <c r="G967" s="24" t="s">
        <v>3935</v>
      </c>
      <c r="H967" s="24" t="s">
        <v>3282</v>
      </c>
      <c r="I967" s="24" t="s">
        <v>3341</v>
      </c>
      <c r="J967" s="24" t="s">
        <v>2962</v>
      </c>
      <c r="K967" s="24" t="s">
        <v>3283</v>
      </c>
      <c r="L967" s="25">
        <v>44223</v>
      </c>
      <c r="M967" s="25">
        <v>44952</v>
      </c>
      <c r="N967" s="81">
        <f>EDATE(M967,AB967)</f>
        <v>44952</v>
      </c>
      <c r="O967" s="77" t="str">
        <f ca="1">IF(N967&lt;TODAY(),"Expired","Live")</f>
        <v>Expired</v>
      </c>
      <c r="P967" s="77" t="str" cm="1">
        <f t="array" aca="1" ref="P967" ca="1">_xlfn.IFS((N967-TODAY())&gt;=547,"06 Expires over 18 months",(N967-TODAY())&gt;=365,"05 Expires in 18 months",(N967-TODAY())&gt;=183,"04 Expires in 12 months",(N967-TODAY())&gt;=92,"03 Expires in 6 months",(N967-TODAY())&gt;=31,"02 Expires in 3 months",(N967-TODAY())&gt;=0,"01 Expires in 30 days",(N967-TODAY())&gt;=-31,"01 Expired last 30 days",(N967-TODAY())&gt;=-92,"02 Expired last 3 months",(N967-TODAY())&gt;=-183,"03 Expired last 6 months",(N967-TODAY())&gt;=-365,"04 Expired last 12 months",(N967-TODAY())&gt;=-547,"05 Expired last 18 months",TRUE,"06 Expired over 18 months")</f>
        <v>06 Expired over 18 months</v>
      </c>
      <c r="Q967" s="65">
        <v>10000</v>
      </c>
      <c r="R967" s="84">
        <f>MAX(Q967,Q967*N(AS967)/12)</f>
        <v>19166.666666666668</v>
      </c>
      <c r="S967" s="77" t="str" cm="1">
        <f t="array" ref="S967">_xlfn.IFS(R967&gt;5000000,"Gold",R967&gt;=500000,"Silver",R967&gt;30000,"Bronze",TRUE,"Transactional")</f>
        <v>Transactional</v>
      </c>
      <c r="T967" s="24" t="s">
        <v>54</v>
      </c>
      <c r="U967" s="101" t="s">
        <v>116</v>
      </c>
      <c r="V967" s="101" t="s">
        <v>70</v>
      </c>
      <c r="W967" s="77" t="str">
        <f t="shared" si="195"/>
        <v>No</v>
      </c>
      <c r="X967" s="77" t="str">
        <f>IFERROR(_xlfn.XLOOKUP(J967&amp;"||"&amp;K967,'Mapping Ref.'!$J$2:$J$538,'Mapping Ref.'!$K$2:$K$538),"")</f>
        <v>Construction &amp; Estates</v>
      </c>
      <c r="Y967" s="77" t="str" cm="1">
        <f t="array" ref="Y967">_xlfn.IFS(R967&gt;2000000,"For Publication",R967&gt;100000,"PID",R967&gt;30000,"RFQ",TRUE,"Transactional")</f>
        <v>Transactional</v>
      </c>
      <c r="Z967" s="24" t="s">
        <v>86</v>
      </c>
      <c r="AA967" s="32">
        <v>24</v>
      </c>
      <c r="AB967" s="24">
        <v>0</v>
      </c>
      <c r="AC967" s="25">
        <v>44223</v>
      </c>
      <c r="AD967" s="24" t="s">
        <v>58</v>
      </c>
      <c r="AE967" s="24"/>
      <c r="AF967" s="24"/>
      <c r="AG967" s="24"/>
      <c r="AH967" s="24" t="s">
        <v>59</v>
      </c>
      <c r="AI967" s="24"/>
      <c r="AJ967" s="24" t="s">
        <v>60</v>
      </c>
      <c r="AK967" s="24"/>
      <c r="AL967" s="24"/>
      <c r="AM967" s="24"/>
      <c r="AN967" s="24"/>
      <c r="AO967" s="24">
        <v>0</v>
      </c>
      <c r="AP967" s="24" t="s">
        <v>60</v>
      </c>
      <c r="AQ967" s="24"/>
      <c r="AR967" s="24"/>
      <c r="AS967" s="89">
        <f>DATEDIF(L967,N967,"m")</f>
        <v>23</v>
      </c>
      <c r="AT967" s="24"/>
    </row>
    <row r="968" spans="1:46" x14ac:dyDescent="0.5">
      <c r="A968" s="24">
        <v>1052</v>
      </c>
      <c r="B968" s="24"/>
      <c r="C968" s="24"/>
      <c r="D968" s="24" t="s">
        <v>3936</v>
      </c>
      <c r="E968" s="24" t="s">
        <v>3937</v>
      </c>
      <c r="F968" s="77" t="str">
        <f t="shared" si="194"/>
        <v>RICHARD BUXTON SOLICITOR CLIENTS ACCOUNT</v>
      </c>
      <c r="G968" s="24" t="s">
        <v>3938</v>
      </c>
      <c r="H968" s="24" t="s">
        <v>972</v>
      </c>
      <c r="I968" s="24" t="s">
        <v>972</v>
      </c>
      <c r="J968" s="24" t="s">
        <v>107</v>
      </c>
      <c r="K968" s="24" t="s">
        <v>3939</v>
      </c>
      <c r="L968" s="25">
        <v>44197</v>
      </c>
      <c r="M968" s="25">
        <v>44561</v>
      </c>
      <c r="N968" s="81">
        <f>EDATE(M968,AB968)</f>
        <v>44561</v>
      </c>
      <c r="O968" s="77" t="str">
        <f ca="1">IF(N968&lt;TODAY(),"Expired","Live")</f>
        <v>Expired</v>
      </c>
      <c r="P968" s="77" t="str" cm="1">
        <f t="array" aca="1" ref="P968" ca="1">_xlfn.IFS((N968-TODAY())&gt;=547,"06 Expires over 18 months",(N968-TODAY())&gt;=365,"05 Expires in 18 months",(N968-TODAY())&gt;=183,"04 Expires in 12 months",(N968-TODAY())&gt;=92,"03 Expires in 6 months",(N968-TODAY())&gt;=31,"02 Expires in 3 months",(N968-TODAY())&gt;=0,"01 Expires in 30 days",(N968-TODAY())&gt;=-31,"01 Expired last 30 days",(N968-TODAY())&gt;=-92,"02 Expired last 3 months",(N968-TODAY())&gt;=-183,"03 Expired last 6 months",(N968-TODAY())&gt;=-365,"04 Expired last 12 months",(N968-TODAY())&gt;=-547,"05 Expired last 18 months",TRUE,"06 Expired over 18 months")</f>
        <v>06 Expired over 18 months</v>
      </c>
      <c r="Q968" s="65">
        <v>35000</v>
      </c>
      <c r="R968" s="84">
        <f>MAX(Q968,Q968*N(AS968)/12)</f>
        <v>35000</v>
      </c>
      <c r="S968" s="77" t="str" cm="1">
        <f t="array" ref="S968">_xlfn.IFS(R968&gt;5000000,"Gold",R968&gt;=500000,"Silver",R968&gt;30000,"Bronze",TRUE,"Transactional")</f>
        <v>Bronze</v>
      </c>
      <c r="T968" s="24" t="s">
        <v>54</v>
      </c>
      <c r="U968" s="101" t="s">
        <v>190</v>
      </c>
      <c r="V968" s="101" t="s">
        <v>192</v>
      </c>
      <c r="W968" s="77" t="str">
        <f t="shared" si="195"/>
        <v>No</v>
      </c>
      <c r="X968" s="77" t="str">
        <f>IFERROR(_xlfn.XLOOKUP(J968&amp;"||"&amp;K968,'Mapping Ref.'!$J$2:$J$538,'Mapping Ref.'!$K$2:$K$538),"")</f>
        <v>Construction &amp; Estates</v>
      </c>
      <c r="Y968" s="77" t="str" cm="1">
        <f t="array" ref="Y968">_xlfn.IFS(R968&gt;2000000,"For Publication",R968&gt;100000,"PID",R968&gt;30000,"RFQ",TRUE,"Transactional")</f>
        <v>RFQ</v>
      </c>
      <c r="Z968" s="24" t="s">
        <v>86</v>
      </c>
      <c r="AA968" s="32">
        <v>12</v>
      </c>
      <c r="AB968" s="24">
        <v>0</v>
      </c>
      <c r="AC968" s="25">
        <v>44223</v>
      </c>
      <c r="AD968" s="24" t="s">
        <v>58</v>
      </c>
      <c r="AE968" s="24">
        <v>29125</v>
      </c>
      <c r="AF968" s="24"/>
      <c r="AG968" s="24"/>
      <c r="AH968" s="24" t="s">
        <v>60</v>
      </c>
      <c r="AI968" s="24"/>
      <c r="AJ968" s="24" t="s">
        <v>60</v>
      </c>
      <c r="AK968" s="24"/>
      <c r="AL968" s="24"/>
      <c r="AM968" s="24"/>
      <c r="AN968" s="24"/>
      <c r="AO968" s="24">
        <v>0</v>
      </c>
      <c r="AP968" s="24" t="s">
        <v>60</v>
      </c>
      <c r="AQ968" s="24"/>
      <c r="AR968" s="24"/>
      <c r="AS968" s="89">
        <f>DATEDIF(L968,N968,"m")</f>
        <v>11</v>
      </c>
      <c r="AT968" s="24" t="s">
        <v>3940</v>
      </c>
    </row>
    <row r="969" spans="1:46" x14ac:dyDescent="0.5">
      <c r="A969" s="24">
        <v>1053</v>
      </c>
      <c r="B969" s="24"/>
      <c r="C969" s="24"/>
      <c r="D969" s="24" t="s">
        <v>3941</v>
      </c>
      <c r="E969" s="24" t="s">
        <v>3942</v>
      </c>
      <c r="F969" s="77" t="str">
        <f t="shared" si="194"/>
        <v>EVERWARM LTD</v>
      </c>
      <c r="G969" s="24" t="s">
        <v>3943</v>
      </c>
      <c r="H969" s="24" t="s">
        <v>2483</v>
      </c>
      <c r="I969" s="24" t="s">
        <v>2483</v>
      </c>
      <c r="J969" s="24" t="s">
        <v>107</v>
      </c>
      <c r="K969" s="24" t="s">
        <v>3944</v>
      </c>
      <c r="L969" s="25">
        <v>44228</v>
      </c>
      <c r="M969" s="25">
        <v>44286</v>
      </c>
      <c r="N969" s="81">
        <f>EDATE(M969,AB969)</f>
        <v>45016</v>
      </c>
      <c r="O969" s="77" t="str">
        <f ca="1">IF(N969&lt;TODAY(),"Expired","Live")</f>
        <v>Expired</v>
      </c>
      <c r="P969" s="77" t="str" cm="1">
        <f t="array" aca="1" ref="P969" ca="1">_xlfn.IFS((N969-TODAY())&gt;=547,"06 Expires over 18 months",(N969-TODAY())&gt;=365,"05 Expires in 18 months",(N969-TODAY())&gt;=183,"04 Expires in 12 months",(N969-TODAY())&gt;=92,"03 Expires in 6 months",(N969-TODAY())&gt;=31,"02 Expires in 3 months",(N969-TODAY())&gt;=0,"01 Expires in 30 days",(N969-TODAY())&gt;=-31,"01 Expired last 30 days",(N969-TODAY())&gt;=-92,"02 Expired last 3 months",(N969-TODAY())&gt;=-183,"03 Expired last 6 months",(N969-TODAY())&gt;=-365,"04 Expired last 12 months",(N969-TODAY())&gt;=-547,"05 Expired last 18 months",TRUE,"06 Expired over 18 months")</f>
        <v>06 Expired over 18 months</v>
      </c>
      <c r="Q969" s="65">
        <v>4064700</v>
      </c>
      <c r="R969" s="84">
        <f>MAX(Q969,Q969*N(AS969)/12)</f>
        <v>8468125</v>
      </c>
      <c r="S969" s="77" t="str" cm="1">
        <f t="array" ref="S969">_xlfn.IFS(R969&gt;5000000,"Gold",R969&gt;=500000,"Silver",R969&gt;30000,"Bronze",TRUE,"Transactional")</f>
        <v>Gold</v>
      </c>
      <c r="T969" s="24" t="s">
        <v>68</v>
      </c>
      <c r="U969" s="101" t="s">
        <v>109</v>
      </c>
      <c r="V969" s="101" t="s">
        <v>1011</v>
      </c>
      <c r="W969" s="77" t="str">
        <f t="shared" si="195"/>
        <v>Yes</v>
      </c>
      <c r="X969" s="77" t="str">
        <f>IFERROR(_xlfn.XLOOKUP(J969&amp;"||"&amp;K969,'Mapping Ref.'!$J$2:$J$538,'Mapping Ref.'!$K$2:$K$538),"")</f>
        <v>Construction &amp; Estates</v>
      </c>
      <c r="Y969" s="77" t="str" cm="1">
        <f t="array" ref="Y969">_xlfn.IFS(R969&gt;2000000,"For Publication",R969&gt;100000,"PID",R969&gt;30000,"RFQ",TRUE,"Transactional")</f>
        <v>For Publication</v>
      </c>
      <c r="Z969" s="24" t="s">
        <v>71</v>
      </c>
      <c r="AA969" s="32">
        <v>2</v>
      </c>
      <c r="AB969" s="24">
        <v>24</v>
      </c>
      <c r="AC969" s="25">
        <v>44223</v>
      </c>
      <c r="AD969" s="24" t="s">
        <v>58</v>
      </c>
      <c r="AE969" s="24">
        <v>202262</v>
      </c>
      <c r="AF969" s="24"/>
      <c r="AG969" s="24"/>
      <c r="AH969" s="24" t="s">
        <v>60</v>
      </c>
      <c r="AI969" s="24"/>
      <c r="AJ969" s="24" t="s">
        <v>60</v>
      </c>
      <c r="AK969" s="24" t="s">
        <v>3945</v>
      </c>
      <c r="AL969" s="24"/>
      <c r="AM969" s="24"/>
      <c r="AN969" s="24"/>
      <c r="AO969" s="24"/>
      <c r="AP969" s="24" t="s">
        <v>59</v>
      </c>
      <c r="AQ969" s="24"/>
      <c r="AR969" s="24"/>
      <c r="AS969" s="89">
        <f>DATEDIF(L969,N969,"m")</f>
        <v>25</v>
      </c>
      <c r="AT969" s="24" t="s">
        <v>3946</v>
      </c>
    </row>
    <row r="970" spans="1:46" x14ac:dyDescent="0.5">
      <c r="A970" s="24">
        <v>1054</v>
      </c>
      <c r="B970" s="24"/>
      <c r="C970" s="24"/>
      <c r="D970" s="24" t="s">
        <v>3947</v>
      </c>
      <c r="E970" s="24" t="s">
        <v>3948</v>
      </c>
      <c r="F970" s="77" t="str">
        <f t="shared" si="194"/>
        <v>DR CHRISTOPHER J MCEVEDY</v>
      </c>
      <c r="G970" s="24" t="s">
        <v>3949</v>
      </c>
      <c r="H970" s="24" t="s">
        <v>1420</v>
      </c>
      <c r="I970" s="24" t="s">
        <v>1420</v>
      </c>
      <c r="J970" s="24" t="s">
        <v>52</v>
      </c>
      <c r="K970" s="24" t="s">
        <v>822</v>
      </c>
      <c r="L970" s="25">
        <v>44224</v>
      </c>
      <c r="M970" s="25"/>
      <c r="N970" s="81"/>
      <c r="O970" s="77" t="s">
        <v>712</v>
      </c>
      <c r="P970" s="77"/>
      <c r="Q970" s="104"/>
      <c r="R970" s="84">
        <v>0</v>
      </c>
      <c r="S970" s="77" t="str" cm="1">
        <f t="array" ref="S970">_xlfn.IFS(R970&gt;5000000,"Gold",R970&gt;=500000,"Silver",R970&gt;30000,"Bronze",TRUE,"Transactional")</f>
        <v>Transactional</v>
      </c>
      <c r="T970" s="24" t="s">
        <v>54</v>
      </c>
      <c r="U970" s="101" t="s">
        <v>455</v>
      </c>
      <c r="V970" s="101" t="s">
        <v>822</v>
      </c>
      <c r="W970" s="77" t="str">
        <f t="shared" si="195"/>
        <v>Yes</v>
      </c>
      <c r="X970" s="77" t="str">
        <f>IFERROR(_xlfn.XLOOKUP(J970&amp;"||"&amp;K970,'Mapping Ref.'!$J$2:$J$538,'Mapping Ref.'!$K$2:$K$538),"")</f>
        <v>Corporate</v>
      </c>
      <c r="Y970" s="77" t="str" cm="1">
        <f t="array" ref="Y970">_xlfn.IFS(R970&gt;2000000,"For Publication",R970&gt;100000,"PID",R970&gt;30000,"RFQ",TRUE,"Transactional")</f>
        <v>Transactional</v>
      </c>
      <c r="Z970" s="24" t="s">
        <v>101</v>
      </c>
      <c r="AA970" s="32">
        <v>80</v>
      </c>
      <c r="AB970" s="24">
        <v>80</v>
      </c>
      <c r="AC970" s="25">
        <v>44224</v>
      </c>
      <c r="AD970" s="24" t="s">
        <v>102</v>
      </c>
      <c r="AE970" s="24">
        <v>0</v>
      </c>
      <c r="AF970" s="24"/>
      <c r="AG970" s="24"/>
      <c r="AH970" s="24" t="s">
        <v>60</v>
      </c>
      <c r="AI970" s="24"/>
      <c r="AJ970" s="24" t="s">
        <v>60</v>
      </c>
      <c r="AK970" s="24"/>
      <c r="AL970" s="24"/>
      <c r="AM970" s="24"/>
      <c r="AN970" s="24"/>
      <c r="AO970" s="24">
        <v>0</v>
      </c>
      <c r="AP970" s="24" t="s">
        <v>59</v>
      </c>
      <c r="AQ970" s="24"/>
      <c r="AR970" s="24"/>
      <c r="AS970" s="89">
        <v>0</v>
      </c>
      <c r="AT970" s="24" t="s">
        <v>3950</v>
      </c>
    </row>
    <row r="971" spans="1:46" x14ac:dyDescent="0.5">
      <c r="A971" s="24">
        <v>1055</v>
      </c>
      <c r="B971" s="24" t="s">
        <v>506</v>
      </c>
      <c r="C971" s="24"/>
      <c r="D971" s="24" t="s">
        <v>1294</v>
      </c>
      <c r="E971" s="24" t="s">
        <v>3550</v>
      </c>
      <c r="F971" s="77" t="str">
        <f t="shared" si="194"/>
        <v>ETHICAL LEGAL SERVICES LTD T/A BEACON</v>
      </c>
      <c r="G971" s="24" t="s">
        <v>3951</v>
      </c>
      <c r="H971" s="24" t="s">
        <v>3542</v>
      </c>
      <c r="I971" s="24" t="s">
        <v>3542</v>
      </c>
      <c r="J971" s="24" t="s">
        <v>190</v>
      </c>
      <c r="K971" s="24" t="s">
        <v>3543</v>
      </c>
      <c r="L971" s="25">
        <v>44224</v>
      </c>
      <c r="M971" s="25">
        <v>45319</v>
      </c>
      <c r="N971" s="81">
        <f>EDATE(M971,AB971)</f>
        <v>46050</v>
      </c>
      <c r="O971" s="77" t="s">
        <v>712</v>
      </c>
      <c r="P971" s="77" t="str" cm="1">
        <f t="array" aca="1" ref="P971" ca="1">_xlfn.IFS((N971-TODAY())&gt;=547,"06 Expires over 18 months",(N971-TODAY())&gt;=365,"05 Expires in 18 months",(N971-TODAY())&gt;=183,"04 Expires in 12 months",(N971-TODAY())&gt;=92,"03 Expires in 6 months",(N971-TODAY())&gt;=31,"02 Expires in 3 months",(N971-TODAY())&gt;=0,"01 Expires in 30 days",(N971-TODAY())&gt;=-31,"01 Expired last 30 days",(N971-TODAY())&gt;=-92,"02 Expired last 3 months",(N971-TODAY())&gt;=-183,"03 Expired last 6 months",(N971-TODAY())&gt;=-365,"04 Expired last 12 months",(N971-TODAY())&gt;=-547,"05 Expired last 18 months",TRUE,"06 Expired over 18 months")</f>
        <v>04 Expired last 12 months</v>
      </c>
      <c r="Q971" s="65">
        <v>10000</v>
      </c>
      <c r="R971" s="84">
        <f t="shared" ref="R971:R992" si="196">MAX(Q971,Q971*N(AS971)/12)</f>
        <v>50000</v>
      </c>
      <c r="S971" s="77" t="str" cm="1">
        <f t="array" ref="S971">_xlfn.IFS(R971&gt;5000000,"Gold",R971&gt;=500000,"Silver",R971&gt;30000,"Bronze",TRUE,"Transactional")</f>
        <v>Bronze</v>
      </c>
      <c r="T971" s="24" t="s">
        <v>54</v>
      </c>
      <c r="U971" s="101" t="s">
        <v>455</v>
      </c>
      <c r="V971" s="101" t="s">
        <v>822</v>
      </c>
      <c r="W971" s="77" t="str">
        <f t="shared" si="195"/>
        <v>Yes</v>
      </c>
      <c r="X971" s="77" t="str">
        <f>IFERROR(_xlfn.XLOOKUP(J971&amp;"||"&amp;K971,'Mapping Ref.'!$J$2:$J$538,'Mapping Ref.'!$K$2:$K$538),"")</f>
        <v>Childrens &amp; Adults</v>
      </c>
      <c r="Y971" s="77" t="str" cm="1">
        <f t="array" ref="Y971">_xlfn.IFS(R971&gt;2000000,"For Publication",R971&gt;100000,"PID",R971&gt;30000,"RFQ",TRUE,"Transactional")</f>
        <v>RFQ</v>
      </c>
      <c r="Z971" s="24" t="s">
        <v>76</v>
      </c>
      <c r="AA971" s="32">
        <v>60</v>
      </c>
      <c r="AB971" s="24">
        <v>24</v>
      </c>
      <c r="AC971" s="25">
        <v>44224</v>
      </c>
      <c r="AD971" s="24" t="s">
        <v>58</v>
      </c>
      <c r="AE971" s="24">
        <v>0</v>
      </c>
      <c r="AF971" s="24"/>
      <c r="AG971" s="24"/>
      <c r="AH971" s="24" t="s">
        <v>59</v>
      </c>
      <c r="AI971" s="24"/>
      <c r="AJ971" s="24" t="s">
        <v>59</v>
      </c>
      <c r="AK971" s="24"/>
      <c r="AL971" s="24"/>
      <c r="AM971" s="24"/>
      <c r="AN971" s="24"/>
      <c r="AO971" s="24">
        <v>0</v>
      </c>
      <c r="AP971" s="24" t="s">
        <v>60</v>
      </c>
      <c r="AQ971" s="24"/>
      <c r="AR971" s="24"/>
      <c r="AS971" s="89">
        <f>DATEDIF(L971,N971,"m")</f>
        <v>60</v>
      </c>
      <c r="AT971" s="24" t="s">
        <v>3952</v>
      </c>
    </row>
    <row r="972" spans="1:46" x14ac:dyDescent="0.5">
      <c r="A972" s="24">
        <v>1056</v>
      </c>
      <c r="B972" s="24"/>
      <c r="C972" s="24" t="s">
        <v>77</v>
      </c>
      <c r="D972" s="24" t="s">
        <v>3953</v>
      </c>
      <c r="E972" s="24" t="s">
        <v>3954</v>
      </c>
      <c r="F972" s="77" t="str">
        <f t="shared" si="194"/>
        <v>BUGLER DEVELOPMENTS LIMITED</v>
      </c>
      <c r="G972" s="24" t="s">
        <v>3955</v>
      </c>
      <c r="H972" s="24" t="s">
        <v>3956</v>
      </c>
      <c r="I972" s="24" t="s">
        <v>3501</v>
      </c>
      <c r="J972" s="24" t="s">
        <v>107</v>
      </c>
      <c r="K972" s="24" t="s">
        <v>645</v>
      </c>
      <c r="L972" s="25">
        <v>44225</v>
      </c>
      <c r="M972" s="25">
        <v>44827</v>
      </c>
      <c r="N972" s="81">
        <f>EDATE(M972,AB972)</f>
        <v>45008</v>
      </c>
      <c r="O972" s="77" t="str">
        <f ca="1">IF(N972&lt;TODAY(),"Expired","Live")</f>
        <v>Expired</v>
      </c>
      <c r="P972" s="77" t="str" cm="1">
        <f t="array" aca="1" ref="P972" ca="1">_xlfn.IFS((N972-TODAY())&gt;=547,"06 Expires over 18 months",(N972-TODAY())&gt;=365,"05 Expires in 18 months",(N972-TODAY())&gt;=183,"04 Expires in 12 months",(N972-TODAY())&gt;=92,"03 Expires in 6 months",(N972-TODAY())&gt;=31,"02 Expires in 3 months",(N972-TODAY())&gt;=0,"01 Expires in 30 days",(N972-TODAY())&gt;=-31,"01 Expired last 30 days",(N972-TODAY())&gt;=-92,"02 Expired last 3 months",(N972-TODAY())&gt;=-183,"03 Expired last 6 months",(N972-TODAY())&gt;=-365,"04 Expired last 12 months",(N972-TODAY())&gt;=-547,"05 Expired last 18 months",TRUE,"06 Expired over 18 months")</f>
        <v>06 Expired over 18 months</v>
      </c>
      <c r="Q972" s="65">
        <v>10500000</v>
      </c>
      <c r="R972" s="84">
        <f t="shared" si="196"/>
        <v>21875000</v>
      </c>
      <c r="S972" s="77" t="str" cm="1">
        <f t="array" ref="S972">_xlfn.IFS(R972&gt;5000000,"Gold",R972&gt;=500000,"Silver",R972&gt;30000,"Bronze",TRUE,"Transactional")</f>
        <v>Gold</v>
      </c>
      <c r="T972" s="24" t="s">
        <v>122</v>
      </c>
      <c r="U972" s="101" t="s">
        <v>393</v>
      </c>
      <c r="V972" s="101" t="s">
        <v>432</v>
      </c>
      <c r="W972" s="77" t="str">
        <f t="shared" si="195"/>
        <v>Yes</v>
      </c>
      <c r="X972" s="77" t="str">
        <f>IFERROR(_xlfn.XLOOKUP(J972&amp;"||"&amp;K972,'Mapping Ref.'!$J$2:$J$538,'Mapping Ref.'!$K$2:$K$538),"")</f>
        <v>Construction &amp; Estates</v>
      </c>
      <c r="Y972" s="77" t="str" cm="1">
        <f t="array" ref="Y972">_xlfn.IFS(R972&gt;2000000,"For Publication",R972&gt;100000,"PID",R972&gt;30000,"RFQ",TRUE,"Transactional")</f>
        <v>For Publication</v>
      </c>
      <c r="Z972" s="24" t="s">
        <v>76</v>
      </c>
      <c r="AA972" s="32">
        <v>18</v>
      </c>
      <c r="AB972" s="24">
        <v>6</v>
      </c>
      <c r="AC972" s="25">
        <v>44225</v>
      </c>
      <c r="AD972" s="24" t="s">
        <v>58</v>
      </c>
      <c r="AE972" s="24"/>
      <c r="AF972" s="24"/>
      <c r="AG972" s="24"/>
      <c r="AH972" s="24" t="s">
        <v>59</v>
      </c>
      <c r="AI972" s="24"/>
      <c r="AJ972" s="24" t="s">
        <v>60</v>
      </c>
      <c r="AK972" s="24"/>
      <c r="AL972" s="24"/>
      <c r="AM972" s="24"/>
      <c r="AN972" s="24"/>
      <c r="AO972" s="24">
        <v>0</v>
      </c>
      <c r="AP972" s="24" t="s">
        <v>60</v>
      </c>
      <c r="AQ972" s="24"/>
      <c r="AR972" s="24"/>
      <c r="AS972" s="89">
        <f>DATEDIF(L972,N972,"m")</f>
        <v>25</v>
      </c>
      <c r="AT972" s="24" t="s">
        <v>3957</v>
      </c>
    </row>
    <row r="973" spans="1:46" x14ac:dyDescent="0.5">
      <c r="A973" s="24">
        <v>1057</v>
      </c>
      <c r="B973" s="24"/>
      <c r="C973" s="24"/>
      <c r="D973" s="24" t="s">
        <v>3958</v>
      </c>
      <c r="E973" s="24" t="s">
        <v>3959</v>
      </c>
      <c r="F973" s="77" t="str">
        <f t="shared" si="194"/>
        <v>ASL LTD</v>
      </c>
      <c r="G973" s="24" t="s">
        <v>3960</v>
      </c>
      <c r="H973" s="24" t="s">
        <v>2364</v>
      </c>
      <c r="I973" s="24" t="s">
        <v>3961</v>
      </c>
      <c r="J973" s="24" t="s">
        <v>107</v>
      </c>
      <c r="K973" s="24" t="s">
        <v>360</v>
      </c>
      <c r="L973" s="25">
        <v>44228</v>
      </c>
      <c r="M973" s="25">
        <v>45689</v>
      </c>
      <c r="N973" s="81">
        <f>EDATE(M973,AB973)</f>
        <v>45689</v>
      </c>
      <c r="O973" s="77" t="str">
        <f ca="1">IF(N973&lt;TODAY(),"Expired","Live")</f>
        <v>Expired</v>
      </c>
      <c r="P973" s="77" t="str" cm="1">
        <f t="array" aca="1" ref="P973" ca="1">_xlfn.IFS((N973-TODAY())&gt;=547,"06 Expires over 18 months",(N973-TODAY())&gt;=365,"05 Expires in 18 months",(N973-TODAY())&gt;=183,"04 Expires in 12 months",(N973-TODAY())&gt;=92,"03 Expires in 6 months",(N973-TODAY())&gt;=31,"02 Expires in 3 months",(N973-TODAY())&gt;=0,"01 Expires in 30 days",(N973-TODAY())&gt;=-31,"01 Expired last 30 days",(N973-TODAY())&gt;=-92,"02 Expired last 3 months",(N973-TODAY())&gt;=-183,"03 Expired last 6 months",(N973-TODAY())&gt;=-365,"04 Expired last 12 months",(N973-TODAY())&gt;=-547,"05 Expired last 18 months",TRUE,"06 Expired over 18 months")</f>
        <v>06 Expired over 18 months</v>
      </c>
      <c r="Q973" s="65">
        <v>20000</v>
      </c>
      <c r="R973" s="84">
        <f t="shared" si="196"/>
        <v>80000</v>
      </c>
      <c r="S973" s="77" t="str" cm="1">
        <f t="array" ref="S973">_xlfn.IFS(R973&gt;5000000,"Gold",R973&gt;=500000,"Silver",R973&gt;30000,"Bronze",TRUE,"Transactional")</f>
        <v>Bronze</v>
      </c>
      <c r="T973" s="24" t="s">
        <v>54</v>
      </c>
      <c r="U973" s="101" t="s">
        <v>131</v>
      </c>
      <c r="V973" s="101" t="s">
        <v>132</v>
      </c>
      <c r="W973" s="77" t="str">
        <f t="shared" si="195"/>
        <v>No</v>
      </c>
      <c r="X973" s="77" t="str">
        <f>IFERROR(_xlfn.XLOOKUP(J973&amp;"||"&amp;K973,'Mapping Ref.'!$J$2:$J$538,'Mapping Ref.'!$K$2:$K$538),"")</f>
        <v>Construction &amp; Estates</v>
      </c>
      <c r="Y973" s="77" t="str" cm="1">
        <f t="array" ref="Y973">_xlfn.IFS(R973&gt;2000000,"For Publication",R973&gt;100000,"PID",R973&gt;30000,"RFQ",TRUE,"Transactional")</f>
        <v>RFQ</v>
      </c>
      <c r="Z973" s="24" t="s">
        <v>86</v>
      </c>
      <c r="AA973" s="32">
        <v>48</v>
      </c>
      <c r="AB973" s="24">
        <v>0</v>
      </c>
      <c r="AC973" s="25">
        <v>44228</v>
      </c>
      <c r="AD973" s="24" t="s">
        <v>58</v>
      </c>
      <c r="AE973" s="24">
        <v>0</v>
      </c>
      <c r="AF973" s="24"/>
      <c r="AG973" s="24"/>
      <c r="AH973" s="24" t="s">
        <v>60</v>
      </c>
      <c r="AI973" s="24"/>
      <c r="AJ973" s="24" t="s">
        <v>60</v>
      </c>
      <c r="AK973" s="24"/>
      <c r="AL973" s="24"/>
      <c r="AM973" s="24"/>
      <c r="AN973" s="24"/>
      <c r="AO973" s="24">
        <v>0</v>
      </c>
      <c r="AP973" s="24" t="s">
        <v>60</v>
      </c>
      <c r="AQ973" s="24"/>
      <c r="AR973" s="24"/>
      <c r="AS973" s="89">
        <f>DATEDIF(L973,N973,"m")</f>
        <v>48</v>
      </c>
      <c r="AT973" s="24" t="s">
        <v>3962</v>
      </c>
    </row>
    <row r="974" spans="1:46" x14ac:dyDescent="0.5">
      <c r="A974" s="24">
        <v>1058</v>
      </c>
      <c r="B974" s="24"/>
      <c r="C974" s="24"/>
      <c r="D974" s="24" t="s">
        <v>3963</v>
      </c>
      <c r="E974" s="24" t="s">
        <v>3964</v>
      </c>
      <c r="F974" s="77" t="str">
        <f t="shared" si="194"/>
        <v>D THOMAS &amp; J MORRIS T/A EXCELLENCE IN GOVERNANCE CONSULTANCY</v>
      </c>
      <c r="G974" s="24" t="s">
        <v>3965</v>
      </c>
      <c r="H974" s="24" t="s">
        <v>3533</v>
      </c>
      <c r="I974" s="24" t="s">
        <v>3533</v>
      </c>
      <c r="J974" s="24" t="s">
        <v>190</v>
      </c>
      <c r="K974" s="24" t="s">
        <v>3966</v>
      </c>
      <c r="L974" s="25">
        <v>44805</v>
      </c>
      <c r="M974" s="25">
        <v>45169</v>
      </c>
      <c r="N974" s="81">
        <f>EDATE(M974,AB974)</f>
        <v>45900</v>
      </c>
      <c r="O974" s="77" t="s">
        <v>712</v>
      </c>
      <c r="P974" s="77" t="str" cm="1">
        <f t="array" aca="1" ref="P974" ca="1">_xlfn.IFS((N974-TODAY())&gt;=547,"06 Expires over 18 months",(N974-TODAY())&gt;=365,"05 Expires in 18 months",(N974-TODAY())&gt;=183,"04 Expires in 12 months",(N974-TODAY())&gt;=92,"03 Expires in 6 months",(N974-TODAY())&gt;=31,"02 Expires in 3 months",(N974-TODAY())&gt;=0,"01 Expires in 30 days",(N974-TODAY())&gt;=-31,"01 Expired last 30 days",(N974-TODAY())&gt;=-92,"02 Expired last 3 months",(N974-TODAY())&gt;=-183,"03 Expired last 6 months",(N974-TODAY())&gt;=-365,"04 Expired last 12 months",(N974-TODAY())&gt;=-547,"05 Expired last 18 months",TRUE,"06 Expired over 18 months")</f>
        <v>04 Expired last 12 months</v>
      </c>
      <c r="Q974" s="65">
        <v>1500</v>
      </c>
      <c r="R974" s="84">
        <f t="shared" si="196"/>
        <v>4375</v>
      </c>
      <c r="S974" s="77" t="str" cm="1">
        <f t="array" ref="S974">_xlfn.IFS(R974&gt;5000000,"Gold",R974&gt;=500000,"Silver",R974&gt;30000,"Bronze",TRUE,"Transactional")</f>
        <v>Transactional</v>
      </c>
      <c r="T974" s="24" t="s">
        <v>54</v>
      </c>
      <c r="U974" s="101" t="s">
        <v>109</v>
      </c>
      <c r="V974" s="101" t="s">
        <v>1011</v>
      </c>
      <c r="W974" s="77" t="str">
        <f t="shared" si="195"/>
        <v>Yes</v>
      </c>
      <c r="X974" s="77" t="str">
        <f>IFERROR(_xlfn.XLOOKUP(J974&amp;"||"&amp;K974,'Mapping Ref.'!$J$2:$J$538,'Mapping Ref.'!$K$2:$K$538),"")</f>
        <v>Childrens &amp; Adults</v>
      </c>
      <c r="Y974" s="77" t="str" cm="1">
        <f t="array" ref="Y974">_xlfn.IFS(R974&gt;2000000,"For Publication",R974&gt;100000,"PID",R974&gt;30000,"RFQ",TRUE,"Transactional")</f>
        <v>Transactional</v>
      </c>
      <c r="Z974" s="24" t="s">
        <v>101</v>
      </c>
      <c r="AA974" s="32">
        <v>12</v>
      </c>
      <c r="AB974" s="24">
        <v>24</v>
      </c>
      <c r="AC974" s="25">
        <v>44228</v>
      </c>
      <c r="AD974" s="24" t="s">
        <v>58</v>
      </c>
      <c r="AE974" s="24"/>
      <c r="AF974" s="24"/>
      <c r="AG974" s="24"/>
      <c r="AH974" s="24" t="s">
        <v>59</v>
      </c>
      <c r="AI974" s="24"/>
      <c r="AJ974" s="24" t="s">
        <v>60</v>
      </c>
      <c r="AK974" s="24"/>
      <c r="AL974" s="24"/>
      <c r="AM974" s="24"/>
      <c r="AN974" s="24"/>
      <c r="AO974" s="24"/>
      <c r="AP974" s="24" t="s">
        <v>60</v>
      </c>
      <c r="AQ974" s="24"/>
      <c r="AR974" s="24"/>
      <c r="AS974" s="89">
        <f>DATEDIF(L974,N974,"m")</f>
        <v>35</v>
      </c>
      <c r="AT974" s="24" t="s">
        <v>3967</v>
      </c>
    </row>
    <row r="975" spans="1:46" x14ac:dyDescent="0.5">
      <c r="A975" s="24">
        <v>1060</v>
      </c>
      <c r="B975" s="24"/>
      <c r="C975" s="24"/>
      <c r="D975" s="24" t="s">
        <v>3968</v>
      </c>
      <c r="E975" s="24" t="s">
        <v>3969</v>
      </c>
      <c r="F975" s="77" t="str">
        <f t="shared" si="194"/>
        <v>MS VICTORIA BARROW - POSITIVE ATTACHMENT</v>
      </c>
      <c r="G975" s="24" t="s">
        <v>3970</v>
      </c>
      <c r="H975" s="24" t="s">
        <v>3971</v>
      </c>
      <c r="I975" s="24" t="s">
        <v>3971</v>
      </c>
      <c r="J975" s="24" t="s">
        <v>190</v>
      </c>
      <c r="K975" s="24" t="s">
        <v>467</v>
      </c>
      <c r="L975" s="25">
        <v>44229</v>
      </c>
      <c r="M975" s="25"/>
      <c r="N975" s="81"/>
      <c r="O975" s="77" t="s">
        <v>712</v>
      </c>
      <c r="P975" s="77"/>
      <c r="Q975" s="65">
        <v>1500</v>
      </c>
      <c r="R975" s="84">
        <f t="shared" si="196"/>
        <v>1500</v>
      </c>
      <c r="S975" s="77" t="str" cm="1">
        <f t="array" ref="S975">_xlfn.IFS(R975&gt;5000000,"Gold",R975&gt;=500000,"Silver",R975&gt;30000,"Bronze",TRUE,"Transactional")</f>
        <v>Transactional</v>
      </c>
      <c r="T975" s="24" t="s">
        <v>54</v>
      </c>
      <c r="U975" s="101" t="s">
        <v>109</v>
      </c>
      <c r="V975" s="101" t="s">
        <v>148</v>
      </c>
      <c r="W975" s="77" t="str">
        <f t="shared" si="195"/>
        <v>Yes</v>
      </c>
      <c r="X975" s="77" t="str">
        <f>IFERROR(_xlfn.XLOOKUP(J975&amp;"||"&amp;K975,'Mapping Ref.'!$J$2:$J$538,'Mapping Ref.'!$K$2:$K$538),"")</f>
        <v>Childrens &amp; Adults</v>
      </c>
      <c r="Y975" s="77" t="str" cm="1">
        <f t="array" ref="Y975">_xlfn.IFS(R975&gt;2000000,"For Publication",R975&gt;100000,"PID",R975&gt;30000,"RFQ",TRUE,"Transactional")</f>
        <v>Transactional</v>
      </c>
      <c r="Z975" s="24" t="s">
        <v>71</v>
      </c>
      <c r="AA975" s="32">
        <v>12</v>
      </c>
      <c r="AB975" s="24">
        <v>12</v>
      </c>
      <c r="AC975" s="25">
        <v>44228</v>
      </c>
      <c r="AD975" s="24" t="s">
        <v>58</v>
      </c>
      <c r="AE975" s="24"/>
      <c r="AF975" s="24"/>
      <c r="AG975" s="24"/>
      <c r="AH975" s="24" t="s">
        <v>60</v>
      </c>
      <c r="AI975" s="24"/>
      <c r="AJ975" s="24" t="s">
        <v>60</v>
      </c>
      <c r="AK975" s="24"/>
      <c r="AL975" s="24"/>
      <c r="AM975" s="24"/>
      <c r="AN975" s="24"/>
      <c r="AO975" s="24"/>
      <c r="AP975" s="24" t="s">
        <v>60</v>
      </c>
      <c r="AQ975" s="24"/>
      <c r="AR975" s="24"/>
      <c r="AS975" s="89">
        <v>0</v>
      </c>
      <c r="AT975" s="24" t="s">
        <v>3972</v>
      </c>
    </row>
    <row r="976" spans="1:46" x14ac:dyDescent="0.5">
      <c r="A976" s="24">
        <v>1061</v>
      </c>
      <c r="B976" s="24"/>
      <c r="C976" s="24"/>
      <c r="D976" s="24" t="s">
        <v>3973</v>
      </c>
      <c r="E976" s="24" t="s">
        <v>3532</v>
      </c>
      <c r="F976" s="77" t="str">
        <f t="shared" si="194"/>
        <v>MR &amp; MRS M MATHIAS</v>
      </c>
      <c r="G976" s="24" t="s">
        <v>3974</v>
      </c>
      <c r="H976" s="24" t="s">
        <v>3533</v>
      </c>
      <c r="I976" s="24" t="s">
        <v>3816</v>
      </c>
      <c r="J976" s="24" t="s">
        <v>190</v>
      </c>
      <c r="K976" s="24" t="s">
        <v>3534</v>
      </c>
      <c r="L976" s="25">
        <v>44805</v>
      </c>
      <c r="M976" s="25">
        <v>45169</v>
      </c>
      <c r="N976" s="81">
        <f>EDATE(M976,AB976)</f>
        <v>45900</v>
      </c>
      <c r="O976" s="77" t="s">
        <v>712</v>
      </c>
      <c r="P976" s="77" t="str" cm="1">
        <f t="array" aca="1" ref="P976" ca="1">_xlfn.IFS((N976-TODAY())&gt;=547,"06 Expires over 18 months",(N976-TODAY())&gt;=365,"05 Expires in 18 months",(N976-TODAY())&gt;=183,"04 Expires in 12 months",(N976-TODAY())&gt;=92,"03 Expires in 6 months",(N976-TODAY())&gt;=31,"02 Expires in 3 months",(N976-TODAY())&gt;=0,"01 Expires in 30 days",(N976-TODAY())&gt;=-31,"01 Expired last 30 days",(N976-TODAY())&gt;=-92,"02 Expired last 3 months",(N976-TODAY())&gt;=-183,"03 Expired last 6 months",(N976-TODAY())&gt;=-365,"04 Expired last 12 months",(N976-TODAY())&gt;=-547,"05 Expired last 18 months",TRUE,"06 Expired over 18 months")</f>
        <v>04 Expired last 12 months</v>
      </c>
      <c r="Q976" s="65">
        <v>1000</v>
      </c>
      <c r="R976" s="84">
        <f t="shared" si="196"/>
        <v>2916.6666666666665</v>
      </c>
      <c r="S976" s="77" t="str" cm="1">
        <f t="array" ref="S976">_xlfn.IFS(R976&gt;5000000,"Gold",R976&gt;=500000,"Silver",R976&gt;30000,"Bronze",TRUE,"Transactional")</f>
        <v>Transactional</v>
      </c>
      <c r="T976" s="24" t="s">
        <v>54</v>
      </c>
      <c r="U976" s="101" t="s">
        <v>853</v>
      </c>
      <c r="V976" s="101" t="s">
        <v>566</v>
      </c>
      <c r="W976" s="77" t="str">
        <f t="shared" si="195"/>
        <v>Yes</v>
      </c>
      <c r="X976" s="77" t="str">
        <f>IFERROR(_xlfn.XLOOKUP(J976&amp;"||"&amp;K976,'Mapping Ref.'!$J$2:$J$538,'Mapping Ref.'!$K$2:$K$538),"")</f>
        <v>Childrens &amp; Adults</v>
      </c>
      <c r="Y976" s="77" t="str" cm="1">
        <f t="array" ref="Y976">_xlfn.IFS(R976&gt;2000000,"For Publication",R976&gt;100000,"PID",R976&gt;30000,"RFQ",TRUE,"Transactional")</f>
        <v>Transactional</v>
      </c>
      <c r="Z976" s="24" t="s">
        <v>101</v>
      </c>
      <c r="AA976" s="32">
        <v>12</v>
      </c>
      <c r="AB976" s="24">
        <v>24</v>
      </c>
      <c r="AC976" s="25">
        <v>44228</v>
      </c>
      <c r="AD976" s="24" t="s">
        <v>58</v>
      </c>
      <c r="AE976" s="24"/>
      <c r="AF976" s="24"/>
      <c r="AG976" s="24"/>
      <c r="AH976" s="24" t="s">
        <v>59</v>
      </c>
      <c r="AI976" s="24"/>
      <c r="AJ976" s="24" t="s">
        <v>60</v>
      </c>
      <c r="AK976" s="24"/>
      <c r="AL976" s="24"/>
      <c r="AM976" s="24"/>
      <c r="AN976" s="24"/>
      <c r="AO976" s="24">
        <v>0</v>
      </c>
      <c r="AP976" s="24" t="s">
        <v>60</v>
      </c>
      <c r="AQ976" s="24"/>
      <c r="AR976" s="24"/>
      <c r="AS976" s="89">
        <f>DATEDIF(L976,N976,"m")</f>
        <v>35</v>
      </c>
      <c r="AT976" s="24" t="s">
        <v>3975</v>
      </c>
    </row>
    <row r="977" spans="1:46" x14ac:dyDescent="0.5">
      <c r="A977" s="24">
        <v>1062</v>
      </c>
      <c r="B977" s="24"/>
      <c r="C977" s="24"/>
      <c r="D977" s="24" t="s">
        <v>3976</v>
      </c>
      <c r="E977" s="24" t="s">
        <v>3977</v>
      </c>
      <c r="F977" s="77" t="str">
        <f t="shared" si="194"/>
        <v>GIDDEN PLACE LIMITED</v>
      </c>
      <c r="G977" s="24" t="s">
        <v>3978</v>
      </c>
      <c r="H977" s="24" t="s">
        <v>3282</v>
      </c>
      <c r="I977" s="24" t="s">
        <v>3341</v>
      </c>
      <c r="J977" s="24" t="s">
        <v>2962</v>
      </c>
      <c r="K977" s="24" t="s">
        <v>3283</v>
      </c>
      <c r="L977" s="25">
        <v>44229</v>
      </c>
      <c r="M977" s="25">
        <v>44958</v>
      </c>
      <c r="N977" s="81">
        <f>EDATE(M977,AB977)</f>
        <v>44958</v>
      </c>
      <c r="O977" s="77" t="str">
        <f ca="1">IF(N977&lt;TODAY(),"Expired","Live")</f>
        <v>Expired</v>
      </c>
      <c r="P977" s="77" t="str" cm="1">
        <f t="array" aca="1" ref="P977" ca="1">_xlfn.IFS((N977-TODAY())&gt;=547,"06 Expires over 18 months",(N977-TODAY())&gt;=365,"05 Expires in 18 months",(N977-TODAY())&gt;=183,"04 Expires in 12 months",(N977-TODAY())&gt;=92,"03 Expires in 6 months",(N977-TODAY())&gt;=31,"02 Expires in 3 months",(N977-TODAY())&gt;=0,"01 Expires in 30 days",(N977-TODAY())&gt;=-31,"01 Expired last 30 days",(N977-TODAY())&gt;=-92,"02 Expired last 3 months",(N977-TODAY())&gt;=-183,"03 Expired last 6 months",(N977-TODAY())&gt;=-365,"04 Expired last 12 months",(N977-TODAY())&gt;=-547,"05 Expired last 18 months",TRUE,"06 Expired over 18 months")</f>
        <v>06 Expired over 18 months</v>
      </c>
      <c r="Q977" s="65">
        <v>2000</v>
      </c>
      <c r="R977" s="84">
        <f t="shared" si="196"/>
        <v>3833.3333333333335</v>
      </c>
      <c r="S977" s="77" t="str" cm="1">
        <f t="array" ref="S977">_xlfn.IFS(R977&gt;5000000,"Gold",R977&gt;=500000,"Silver",R977&gt;30000,"Bronze",TRUE,"Transactional")</f>
        <v>Transactional</v>
      </c>
      <c r="T977" s="24" t="s">
        <v>54</v>
      </c>
      <c r="U977" s="101" t="s">
        <v>393</v>
      </c>
      <c r="V977" s="101" t="s">
        <v>394</v>
      </c>
      <c r="W977" s="77" t="str">
        <f t="shared" si="195"/>
        <v>No</v>
      </c>
      <c r="X977" s="77" t="str">
        <f>IFERROR(_xlfn.XLOOKUP(J977&amp;"||"&amp;K977,'Mapping Ref.'!$J$2:$J$538,'Mapping Ref.'!$K$2:$K$538),"")</f>
        <v>Construction &amp; Estates</v>
      </c>
      <c r="Y977" s="77" t="str" cm="1">
        <f t="array" ref="Y977">_xlfn.IFS(R977&gt;2000000,"For Publication",R977&gt;100000,"PID",R977&gt;30000,"RFQ",TRUE,"Transactional")</f>
        <v>Transactional</v>
      </c>
      <c r="Z977" s="24" t="s">
        <v>86</v>
      </c>
      <c r="AA977" s="32">
        <v>24</v>
      </c>
      <c r="AB977" s="24">
        <v>0</v>
      </c>
      <c r="AC977" s="25">
        <v>44229</v>
      </c>
      <c r="AD977" s="24" t="s">
        <v>58</v>
      </c>
      <c r="AE977" s="24"/>
      <c r="AF977" s="24"/>
      <c r="AG977" s="24"/>
      <c r="AH977" s="24" t="s">
        <v>59</v>
      </c>
      <c r="AI977" s="24"/>
      <c r="AJ977" s="24" t="s">
        <v>60</v>
      </c>
      <c r="AK977" s="24"/>
      <c r="AL977" s="24"/>
      <c r="AM977" s="24"/>
      <c r="AN977" s="24"/>
      <c r="AO977" s="24">
        <v>0</v>
      </c>
      <c r="AP977" s="24" t="s">
        <v>60</v>
      </c>
      <c r="AQ977" s="24"/>
      <c r="AR977" s="24"/>
      <c r="AS977" s="89">
        <f>DATEDIF(L977,N977,"m")</f>
        <v>23</v>
      </c>
      <c r="AT977" s="24" t="s">
        <v>3976</v>
      </c>
    </row>
    <row r="978" spans="1:46" x14ac:dyDescent="0.5">
      <c r="A978" s="24">
        <v>1063</v>
      </c>
      <c r="B978" s="24" t="s">
        <v>506</v>
      </c>
      <c r="C978" s="24" t="s">
        <v>77</v>
      </c>
      <c r="D978" s="24" t="s">
        <v>3979</v>
      </c>
      <c r="E978" s="24" t="s">
        <v>3980</v>
      </c>
      <c r="F978" s="77" t="str">
        <f t="shared" si="194"/>
        <v>TARANTO SYSTEMS LTD</v>
      </c>
      <c r="G978" s="24" t="s">
        <v>3979</v>
      </c>
      <c r="H978" s="24" t="s">
        <v>430</v>
      </c>
      <c r="I978" s="24" t="s">
        <v>1523</v>
      </c>
      <c r="J978" s="24" t="s">
        <v>107</v>
      </c>
      <c r="K978" s="24" t="s">
        <v>432</v>
      </c>
      <c r="L978" s="25">
        <v>44229</v>
      </c>
      <c r="M978" s="25">
        <v>46112</v>
      </c>
      <c r="N978" s="81">
        <f>EDATE(M978,AB978)</f>
        <v>46112</v>
      </c>
      <c r="O978" s="77" t="str">
        <f ca="1">IF(N978&lt;TODAY(),"Expired","Live")</f>
        <v>Expired</v>
      </c>
      <c r="P978" s="77" t="str" cm="1">
        <f t="array" aca="1" ref="P978" ca="1">_xlfn.IFS((N978-TODAY())&gt;=547,"06 Expires over 18 months",(N978-TODAY())&gt;=365,"05 Expires in 18 months",(N978-TODAY())&gt;=183,"04 Expires in 12 months",(N978-TODAY())&gt;=92,"03 Expires in 6 months",(N978-TODAY())&gt;=31,"02 Expires in 3 months",(N978-TODAY())&gt;=0,"01 Expires in 30 days",(N978-TODAY())&gt;=-31,"01 Expired last 30 days",(N978-TODAY())&gt;=-92,"02 Expired last 3 months",(N978-TODAY())&gt;=-183,"03 Expired last 6 months",(N978-TODAY())&gt;=-365,"04 Expired last 12 months",(N978-TODAY())&gt;=-547,"05 Expired last 18 months",TRUE,"06 Expired over 18 months")</f>
        <v>03 Expired last 6 months</v>
      </c>
      <c r="Q978" s="65">
        <v>64000</v>
      </c>
      <c r="R978" s="84">
        <f t="shared" si="196"/>
        <v>325333.33333333331</v>
      </c>
      <c r="S978" s="77" t="str" cm="1">
        <f t="array" ref="S978">_xlfn.IFS(R978&gt;5000000,"Gold",R978&gt;=500000,"Silver",R978&gt;30000,"Bronze",TRUE,"Transactional")</f>
        <v>Bronze</v>
      </c>
      <c r="T978" s="24" t="s">
        <v>54</v>
      </c>
      <c r="U978" s="101" t="s">
        <v>393</v>
      </c>
      <c r="V978" s="101" t="s">
        <v>432</v>
      </c>
      <c r="W978" s="77" t="str">
        <f t="shared" si="195"/>
        <v>No</v>
      </c>
      <c r="X978" s="77" t="str">
        <f>IFERROR(_xlfn.XLOOKUP(J978&amp;"||"&amp;K978,'Mapping Ref.'!$J$2:$J$538,'Mapping Ref.'!$K$2:$K$538),"")</f>
        <v>Construction &amp; Estates</v>
      </c>
      <c r="Y978" s="77" t="str" cm="1">
        <f t="array" ref="Y978">_xlfn.IFS(R978&gt;2000000,"For Publication",R978&gt;100000,"PID",R978&gt;30000,"RFQ",TRUE,"Transactional")</f>
        <v>PID</v>
      </c>
      <c r="Z978" s="24" t="s">
        <v>86</v>
      </c>
      <c r="AA978" s="32">
        <v>48</v>
      </c>
      <c r="AB978" s="24">
        <v>0</v>
      </c>
      <c r="AC978" s="25">
        <v>44229</v>
      </c>
      <c r="AD978" s="24" t="s">
        <v>58</v>
      </c>
      <c r="AE978" s="24">
        <v>509</v>
      </c>
      <c r="AF978" s="24"/>
      <c r="AG978" s="24"/>
      <c r="AH978" s="24" t="s">
        <v>59</v>
      </c>
      <c r="AI978" s="24"/>
      <c r="AJ978" s="24" t="s">
        <v>60</v>
      </c>
      <c r="AK978" s="24"/>
      <c r="AL978" s="24"/>
      <c r="AM978" s="24"/>
      <c r="AN978" s="24"/>
      <c r="AO978" s="24">
        <v>0</v>
      </c>
      <c r="AP978" s="24" t="s">
        <v>60</v>
      </c>
      <c r="AQ978" s="24" t="s">
        <v>3981</v>
      </c>
      <c r="AR978" s="24" t="s">
        <v>3982</v>
      </c>
      <c r="AS978" s="89">
        <f>DATEDIF(L978,N978,"m")</f>
        <v>61</v>
      </c>
      <c r="AT978" s="24" t="s">
        <v>3983</v>
      </c>
    </row>
    <row r="979" spans="1:46" x14ac:dyDescent="0.5">
      <c r="A979" s="24">
        <v>1064</v>
      </c>
      <c r="B979" s="24"/>
      <c r="C979" s="24" t="s">
        <v>77</v>
      </c>
      <c r="D979" s="24" t="s">
        <v>3984</v>
      </c>
      <c r="E979" s="24" t="s">
        <v>3985</v>
      </c>
      <c r="F979" s="77" t="str">
        <f t="shared" si="194"/>
        <v>NOMIX ENVIRO LIMITED</v>
      </c>
      <c r="G979" s="24" t="s">
        <v>3986</v>
      </c>
      <c r="H979" s="24" t="s">
        <v>3282</v>
      </c>
      <c r="I979" s="24" t="s">
        <v>3341</v>
      </c>
      <c r="J979" s="24" t="s">
        <v>2962</v>
      </c>
      <c r="K979" s="24" t="s">
        <v>3283</v>
      </c>
      <c r="L979" s="25">
        <v>44230</v>
      </c>
      <c r="M979" s="25">
        <v>44959</v>
      </c>
      <c r="N979" s="81">
        <f>EDATE(M979,AB979)</f>
        <v>44959</v>
      </c>
      <c r="O979" s="77" t="str">
        <f ca="1">IF(N979&lt;TODAY(),"Expired","Live")</f>
        <v>Expired</v>
      </c>
      <c r="P979" s="77" t="str" cm="1">
        <f t="array" aca="1" ref="P979" ca="1">_xlfn.IFS((N979-TODAY())&gt;=547,"06 Expires over 18 months",(N979-TODAY())&gt;=365,"05 Expires in 18 months",(N979-TODAY())&gt;=183,"04 Expires in 12 months",(N979-TODAY())&gt;=92,"03 Expires in 6 months",(N979-TODAY())&gt;=31,"02 Expires in 3 months",(N979-TODAY())&gt;=0,"01 Expires in 30 days",(N979-TODAY())&gt;=-31,"01 Expired last 30 days",(N979-TODAY())&gt;=-92,"02 Expired last 3 months",(N979-TODAY())&gt;=-183,"03 Expired last 6 months",(N979-TODAY())&gt;=-365,"04 Expired last 12 months",(N979-TODAY())&gt;=-547,"05 Expired last 18 months",TRUE,"06 Expired over 18 months")</f>
        <v>06 Expired over 18 months</v>
      </c>
      <c r="Q979" s="65">
        <v>20000</v>
      </c>
      <c r="R979" s="84">
        <f t="shared" si="196"/>
        <v>38333.333333333336</v>
      </c>
      <c r="S979" s="77" t="str" cm="1">
        <f t="array" ref="S979">_xlfn.IFS(R979&gt;5000000,"Gold",R979&gt;=500000,"Silver",R979&gt;30000,"Bronze",TRUE,"Transactional")</f>
        <v>Bronze</v>
      </c>
      <c r="T979" s="24" t="s">
        <v>54</v>
      </c>
      <c r="U979" s="101" t="s">
        <v>131</v>
      </c>
      <c r="V979" s="101" t="s">
        <v>361</v>
      </c>
      <c r="W979" s="77" t="str">
        <f t="shared" si="195"/>
        <v>No</v>
      </c>
      <c r="X979" s="77" t="str">
        <f>IFERROR(_xlfn.XLOOKUP(J979&amp;"||"&amp;K979,'Mapping Ref.'!$J$2:$J$538,'Mapping Ref.'!$K$2:$K$538),"")</f>
        <v>Construction &amp; Estates</v>
      </c>
      <c r="Y979" s="77" t="str" cm="1">
        <f t="array" ref="Y979">_xlfn.IFS(R979&gt;2000000,"For Publication",R979&gt;100000,"PID",R979&gt;30000,"RFQ",TRUE,"Transactional")</f>
        <v>RFQ</v>
      </c>
      <c r="Z979" s="24" t="s">
        <v>86</v>
      </c>
      <c r="AA979" s="32">
        <v>24</v>
      </c>
      <c r="AB979" s="24">
        <v>0</v>
      </c>
      <c r="AC979" s="25">
        <v>44230</v>
      </c>
      <c r="AD979" s="24" t="s">
        <v>58</v>
      </c>
      <c r="AE979" s="24"/>
      <c r="AF979" s="24"/>
      <c r="AG979" s="24"/>
      <c r="AH979" s="24" t="s">
        <v>60</v>
      </c>
      <c r="AI979" s="24"/>
      <c r="AJ979" s="24" t="s">
        <v>60</v>
      </c>
      <c r="AK979" s="24"/>
      <c r="AL979" s="24"/>
      <c r="AM979" s="24"/>
      <c r="AN979" s="24"/>
      <c r="AO979" s="24">
        <v>0</v>
      </c>
      <c r="AP979" s="24" t="s">
        <v>60</v>
      </c>
      <c r="AQ979" s="24"/>
      <c r="AR979" s="24"/>
      <c r="AS979" s="89">
        <f>DATEDIF(L979,N979,"m")</f>
        <v>23</v>
      </c>
      <c r="AT979" s="24" t="s">
        <v>3984</v>
      </c>
    </row>
    <row r="980" spans="1:46" x14ac:dyDescent="0.5">
      <c r="A980" s="24">
        <v>1065</v>
      </c>
      <c r="B980" s="24"/>
      <c r="C980" s="24"/>
      <c r="D980" s="24" t="s">
        <v>3777</v>
      </c>
      <c r="E980" s="24" t="s">
        <v>3987</v>
      </c>
      <c r="F980" s="77" t="str">
        <f t="shared" si="194"/>
        <v>TRIGON FIRE SAFETY LTD</v>
      </c>
      <c r="G980" s="24" t="s">
        <v>3988</v>
      </c>
      <c r="H980" s="24" t="s">
        <v>3780</v>
      </c>
      <c r="I980" s="24" t="s">
        <v>3781</v>
      </c>
      <c r="J980" s="24" t="s">
        <v>107</v>
      </c>
      <c r="K980" s="24" t="s">
        <v>337</v>
      </c>
      <c r="L980" s="25">
        <v>44216</v>
      </c>
      <c r="M980" s="25">
        <v>44581</v>
      </c>
      <c r="N980" s="81">
        <f>EDATE(M980,AB980)</f>
        <v>44581</v>
      </c>
      <c r="O980" s="77" t="str">
        <f ca="1">IF(N980&lt;TODAY(),"Expired","Live")</f>
        <v>Expired</v>
      </c>
      <c r="P980" s="77" t="str" cm="1">
        <f t="array" aca="1" ref="P980" ca="1">_xlfn.IFS((N980-TODAY())&gt;=547,"06 Expires over 18 months",(N980-TODAY())&gt;=365,"05 Expires in 18 months",(N980-TODAY())&gt;=183,"04 Expires in 12 months",(N980-TODAY())&gt;=92,"03 Expires in 6 months",(N980-TODAY())&gt;=31,"02 Expires in 3 months",(N980-TODAY())&gt;=0,"01 Expires in 30 days",(N980-TODAY())&gt;=-31,"01 Expired last 30 days",(N980-TODAY())&gt;=-92,"02 Expired last 3 months",(N980-TODAY())&gt;=-183,"03 Expired last 6 months",(N980-TODAY())&gt;=-365,"04 Expired last 12 months",(N980-TODAY())&gt;=-547,"05 Expired last 18 months",TRUE,"06 Expired over 18 months")</f>
        <v>06 Expired over 18 months</v>
      </c>
      <c r="Q980" s="65">
        <v>18800</v>
      </c>
      <c r="R980" s="84">
        <f t="shared" si="196"/>
        <v>18800</v>
      </c>
      <c r="S980" s="77" t="str" cm="1">
        <f t="array" ref="S980">_xlfn.IFS(R980&gt;5000000,"Gold",R980&gt;=500000,"Silver",R980&gt;30000,"Bronze",TRUE,"Transactional")</f>
        <v>Transactional</v>
      </c>
      <c r="T980" s="24" t="s">
        <v>122</v>
      </c>
      <c r="U980" s="101" t="s">
        <v>123</v>
      </c>
      <c r="V980" s="101" t="s">
        <v>124</v>
      </c>
      <c r="W980" s="77" t="str">
        <f t="shared" si="195"/>
        <v>No</v>
      </c>
      <c r="X980" s="77" t="str">
        <f>IFERROR(_xlfn.XLOOKUP(J980&amp;"||"&amp;K980,'Mapping Ref.'!$J$2:$J$538,'Mapping Ref.'!$K$2:$K$538),"")</f>
        <v>Construction &amp; Estates</v>
      </c>
      <c r="Y980" s="77" t="str" cm="1">
        <f t="array" ref="Y980">_xlfn.IFS(R980&gt;2000000,"For Publication",R980&gt;100000,"PID",R980&gt;30000,"RFQ",TRUE,"Transactional")</f>
        <v>Transactional</v>
      </c>
      <c r="Z980" s="24" t="s">
        <v>101</v>
      </c>
      <c r="AA980" s="32">
        <v>12</v>
      </c>
      <c r="AB980" s="24">
        <v>0</v>
      </c>
      <c r="AC980" s="25">
        <v>44230</v>
      </c>
      <c r="AD980" s="24" t="s">
        <v>58</v>
      </c>
      <c r="AE980" s="24"/>
      <c r="AF980" s="24"/>
      <c r="AG980" s="24"/>
      <c r="AH980" s="24" t="s">
        <v>60</v>
      </c>
      <c r="AI980" s="24"/>
      <c r="AJ980" s="24" t="s">
        <v>60</v>
      </c>
      <c r="AK980" s="24"/>
      <c r="AL980" s="24"/>
      <c r="AM980" s="24"/>
      <c r="AN980" s="24"/>
      <c r="AO980" s="24">
        <v>0</v>
      </c>
      <c r="AP980" s="24" t="s">
        <v>60</v>
      </c>
      <c r="AQ980" s="24"/>
      <c r="AR980" s="24"/>
      <c r="AS980" s="89">
        <f>DATEDIF(L980,N980,"m")</f>
        <v>12</v>
      </c>
      <c r="AT980" s="24" t="s">
        <v>3989</v>
      </c>
    </row>
    <row r="981" spans="1:46" x14ac:dyDescent="0.5">
      <c r="A981" s="24">
        <v>1066</v>
      </c>
      <c r="B981" s="24"/>
      <c r="C981" s="24"/>
      <c r="D981" s="24" t="s">
        <v>3990</v>
      </c>
      <c r="E981" s="24" t="s">
        <v>3991</v>
      </c>
      <c r="F981" s="77" t="str">
        <f t="shared" si="194"/>
        <v>OAKSURE PROPERTY PROTECTION LTD</v>
      </c>
      <c r="G981" s="24" t="s">
        <v>3992</v>
      </c>
      <c r="H981" s="24" t="s">
        <v>2792</v>
      </c>
      <c r="I981" s="24" t="s">
        <v>3993</v>
      </c>
      <c r="J981" s="24" t="s">
        <v>107</v>
      </c>
      <c r="K981" s="24" t="s">
        <v>3994</v>
      </c>
      <c r="L981" s="25">
        <v>44200</v>
      </c>
      <c r="M981" s="25"/>
      <c r="N981" s="81"/>
      <c r="O981" s="77" t="s">
        <v>712</v>
      </c>
      <c r="P981" s="77"/>
      <c r="Q981" s="65">
        <v>15000</v>
      </c>
      <c r="R981" s="84">
        <f t="shared" si="196"/>
        <v>15000</v>
      </c>
      <c r="S981" s="77" t="str" cm="1">
        <f t="array" ref="S981">_xlfn.IFS(R981&gt;5000000,"Gold",R981&gt;=500000,"Silver",R981&gt;30000,"Bronze",TRUE,"Transactional")</f>
        <v>Transactional</v>
      </c>
      <c r="T981" s="24" t="s">
        <v>54</v>
      </c>
      <c r="U981" s="101" t="s">
        <v>116</v>
      </c>
      <c r="V981" s="101" t="s">
        <v>70</v>
      </c>
      <c r="W981" s="77" t="str">
        <f t="shared" si="195"/>
        <v>Yes</v>
      </c>
      <c r="X981" s="77" t="str">
        <f>IFERROR(_xlfn.XLOOKUP(J981&amp;"||"&amp;K981,'Mapping Ref.'!$J$2:$J$538,'Mapping Ref.'!$K$2:$K$538),"")</f>
        <v>Construction &amp; Estates</v>
      </c>
      <c r="Y981" s="77" t="str" cm="1">
        <f t="array" ref="Y981">_xlfn.IFS(R981&gt;2000000,"For Publication",R981&gt;100000,"PID",R981&gt;30000,"RFQ",TRUE,"Transactional")</f>
        <v>Transactional</v>
      </c>
      <c r="Z981" s="24" t="s">
        <v>101</v>
      </c>
      <c r="AA981" s="32">
        <v>2</v>
      </c>
      <c r="AB981" s="24">
        <v>1</v>
      </c>
      <c r="AC981" s="25">
        <v>44231</v>
      </c>
      <c r="AD981" s="24" t="s">
        <v>58</v>
      </c>
      <c r="AE981" s="24"/>
      <c r="AF981" s="24"/>
      <c r="AG981" s="24"/>
      <c r="AH981" s="24" t="s">
        <v>60</v>
      </c>
      <c r="AI981" s="24"/>
      <c r="AJ981" s="24" t="s">
        <v>60</v>
      </c>
      <c r="AK981" s="24"/>
      <c r="AL981" s="24"/>
      <c r="AM981" s="24"/>
      <c r="AN981" s="24"/>
      <c r="AO981" s="24"/>
      <c r="AP981" s="24" t="s">
        <v>60</v>
      </c>
      <c r="AQ981" s="24"/>
      <c r="AR981" s="24"/>
      <c r="AS981" s="89">
        <v>0</v>
      </c>
      <c r="AT981" s="24" t="s">
        <v>3995</v>
      </c>
    </row>
    <row r="982" spans="1:46" x14ac:dyDescent="0.5">
      <c r="A982" s="24">
        <v>1067</v>
      </c>
      <c r="B982" s="24"/>
      <c r="C982" s="24"/>
      <c r="D982" s="24" t="s">
        <v>3996</v>
      </c>
      <c r="E982" s="24" t="s">
        <v>3997</v>
      </c>
      <c r="F982" s="77" t="str">
        <f t="shared" si="194"/>
        <v>HENRY CONSTRUCTION PROJECTS LTD</v>
      </c>
      <c r="G982" s="24" t="s">
        <v>3998</v>
      </c>
      <c r="H982" s="24" t="s">
        <v>335</v>
      </c>
      <c r="I982" s="24" t="s">
        <v>3999</v>
      </c>
      <c r="J982" s="24" t="s">
        <v>107</v>
      </c>
      <c r="K982" s="24" t="s">
        <v>337</v>
      </c>
      <c r="L982" s="25">
        <v>44235</v>
      </c>
      <c r="M982" s="25">
        <v>44873</v>
      </c>
      <c r="N982" s="81">
        <f t="shared" ref="N982:N990" si="197">EDATE(M982,AB982)</f>
        <v>45238</v>
      </c>
      <c r="O982" s="77" t="str">
        <f t="shared" ref="O982:O990" ca="1" si="198">IF(N982&lt;TODAY(),"Expired","Live")</f>
        <v>Expired</v>
      </c>
      <c r="P982" s="77" t="str" cm="1">
        <f t="array" aca="1" ref="P982" ca="1">_xlfn.IFS((N982-TODAY())&gt;=547,"06 Expires over 18 months",(N982-TODAY())&gt;=365,"05 Expires in 18 months",(N982-TODAY())&gt;=183,"04 Expires in 12 months",(N982-TODAY())&gt;=92,"03 Expires in 6 months",(N982-TODAY())&gt;=31,"02 Expires in 3 months",(N982-TODAY())&gt;=0,"01 Expires in 30 days",(N982-TODAY())&gt;=-31,"01 Expired last 30 days",(N982-TODAY())&gt;=-92,"02 Expired last 3 months",(N982-TODAY())&gt;=-183,"03 Expired last 6 months",(N982-TODAY())&gt;=-365,"04 Expired last 12 months",(N982-TODAY())&gt;=-547,"05 Expired last 18 months",TRUE,"06 Expired over 18 months")</f>
        <v>06 Expired over 18 months</v>
      </c>
      <c r="Q982" s="65">
        <v>1000039</v>
      </c>
      <c r="R982" s="84">
        <f t="shared" si="196"/>
        <v>2750107.25</v>
      </c>
      <c r="S982" s="77" t="str" cm="1">
        <f t="array" ref="S982">_xlfn.IFS(R982&gt;5000000,"Gold",R982&gt;=500000,"Silver",R982&gt;30000,"Bronze",TRUE,"Transactional")</f>
        <v>Silver</v>
      </c>
      <c r="T982" s="24" t="s">
        <v>122</v>
      </c>
      <c r="U982" s="101" t="s">
        <v>123</v>
      </c>
      <c r="V982" s="101" t="s">
        <v>338</v>
      </c>
      <c r="W982" s="77" t="str">
        <f t="shared" si="195"/>
        <v>Yes</v>
      </c>
      <c r="X982" s="77" t="str">
        <f>IFERROR(_xlfn.XLOOKUP(J982&amp;"||"&amp;K982,'Mapping Ref.'!$J$2:$J$538,'Mapping Ref.'!$K$2:$K$538),"")</f>
        <v>Construction &amp; Estates</v>
      </c>
      <c r="Y982" s="77" t="str" cm="1">
        <f t="array" ref="Y982">_xlfn.IFS(R982&gt;2000000,"For Publication",R982&gt;100000,"PID",R982&gt;30000,"RFQ",TRUE,"Transactional")</f>
        <v>For Publication</v>
      </c>
      <c r="Z982" s="24" t="s">
        <v>57</v>
      </c>
      <c r="AA982" s="32">
        <v>21</v>
      </c>
      <c r="AB982" s="24">
        <v>12</v>
      </c>
      <c r="AC982" s="25">
        <v>44231</v>
      </c>
      <c r="AD982" s="24" t="s">
        <v>102</v>
      </c>
      <c r="AE982" s="24">
        <v>212266</v>
      </c>
      <c r="AF982" s="24"/>
      <c r="AG982" s="24"/>
      <c r="AH982" s="24" t="s">
        <v>60</v>
      </c>
      <c r="AI982" s="24"/>
      <c r="AJ982" s="24" t="s">
        <v>60</v>
      </c>
      <c r="AK982" s="24"/>
      <c r="AL982" s="24"/>
      <c r="AM982" s="24"/>
      <c r="AN982" s="24"/>
      <c r="AO982" s="24">
        <v>0</v>
      </c>
      <c r="AP982" s="24" t="s">
        <v>59</v>
      </c>
      <c r="AQ982" s="24"/>
      <c r="AR982" s="24"/>
      <c r="AS982" s="89">
        <f t="shared" ref="AS982:AS990" si="199">DATEDIF(L982,N982,"m")</f>
        <v>33</v>
      </c>
      <c r="AT982" s="24" t="s">
        <v>4000</v>
      </c>
    </row>
    <row r="983" spans="1:46" x14ac:dyDescent="0.5">
      <c r="A983" s="24">
        <v>1068</v>
      </c>
      <c r="B983" s="24"/>
      <c r="C983" s="24"/>
      <c r="D983" s="24" t="s">
        <v>4001</v>
      </c>
      <c r="E983" s="24" t="s">
        <v>3532</v>
      </c>
      <c r="F983" s="77" t="str">
        <f t="shared" si="194"/>
        <v>MICHELLE HANAFI SERVICES LIMITED</v>
      </c>
      <c r="G983" s="24" t="s">
        <v>4001</v>
      </c>
      <c r="H983" s="24" t="s">
        <v>4002</v>
      </c>
      <c r="I983" s="24" t="s">
        <v>4002</v>
      </c>
      <c r="J983" s="24" t="s">
        <v>190</v>
      </c>
      <c r="K983" s="24" t="s">
        <v>2202</v>
      </c>
      <c r="L983" s="25">
        <v>44232</v>
      </c>
      <c r="M983" s="25">
        <v>44596</v>
      </c>
      <c r="N983" s="81">
        <f t="shared" si="197"/>
        <v>44961</v>
      </c>
      <c r="O983" s="77" t="str">
        <f t="shared" ca="1" si="198"/>
        <v>Expired</v>
      </c>
      <c r="P983" s="77" t="str" cm="1">
        <f t="array" aca="1" ref="P983" ca="1">_xlfn.IFS((N983-TODAY())&gt;=547,"06 Expires over 18 months",(N983-TODAY())&gt;=365,"05 Expires in 18 months",(N983-TODAY())&gt;=183,"04 Expires in 12 months",(N983-TODAY())&gt;=92,"03 Expires in 6 months",(N983-TODAY())&gt;=31,"02 Expires in 3 months",(N983-TODAY())&gt;=0,"01 Expires in 30 days",(N983-TODAY())&gt;=-31,"01 Expired last 30 days",(N983-TODAY())&gt;=-92,"02 Expired last 3 months",(N983-TODAY())&gt;=-183,"03 Expired last 6 months",(N983-TODAY())&gt;=-365,"04 Expired last 12 months",(N983-TODAY())&gt;=-547,"05 Expired last 18 months",TRUE,"06 Expired over 18 months")</f>
        <v>06 Expired over 18 months</v>
      </c>
      <c r="Q983" s="65">
        <v>5000</v>
      </c>
      <c r="R983" s="84">
        <f t="shared" si="196"/>
        <v>9583.3333333333339</v>
      </c>
      <c r="S983" s="77" t="str" cm="1">
        <f t="array" ref="S983">_xlfn.IFS(R983&gt;5000000,"Gold",R983&gt;=500000,"Silver",R983&gt;30000,"Bronze",TRUE,"Transactional")</f>
        <v>Transactional</v>
      </c>
      <c r="T983" s="24" t="s">
        <v>54</v>
      </c>
      <c r="U983" s="101" t="s">
        <v>116</v>
      </c>
      <c r="V983" s="101" t="s">
        <v>70</v>
      </c>
      <c r="W983" s="77" t="str">
        <f t="shared" si="195"/>
        <v>Yes</v>
      </c>
      <c r="X983" s="77" t="str">
        <f>IFERROR(_xlfn.XLOOKUP(J983&amp;"||"&amp;K983,'Mapping Ref.'!$J$2:$J$538,'Mapping Ref.'!$K$2:$K$538),"")</f>
        <v>Childrens &amp; Adults</v>
      </c>
      <c r="Y983" s="77" t="str" cm="1">
        <f t="array" ref="Y983">_xlfn.IFS(R983&gt;2000000,"For Publication",R983&gt;100000,"PID",R983&gt;30000,"RFQ",TRUE,"Transactional")</f>
        <v>Transactional</v>
      </c>
      <c r="Z983" s="24" t="s">
        <v>101</v>
      </c>
      <c r="AA983" s="32">
        <v>12</v>
      </c>
      <c r="AB983" s="24">
        <v>12</v>
      </c>
      <c r="AC983" s="25">
        <v>44232</v>
      </c>
      <c r="AD983" s="24" t="s">
        <v>58</v>
      </c>
      <c r="AE983" s="24"/>
      <c r="AF983" s="24"/>
      <c r="AG983" s="24"/>
      <c r="AH983" s="24" t="s">
        <v>59</v>
      </c>
      <c r="AI983" s="24"/>
      <c r="AJ983" s="24" t="s">
        <v>60</v>
      </c>
      <c r="AK983" s="24"/>
      <c r="AL983" s="24"/>
      <c r="AM983" s="24"/>
      <c r="AN983" s="24"/>
      <c r="AO983" s="24">
        <v>0</v>
      </c>
      <c r="AP983" s="24" t="s">
        <v>60</v>
      </c>
      <c r="AQ983" s="24"/>
      <c r="AR983" s="24"/>
      <c r="AS983" s="89">
        <f t="shared" si="199"/>
        <v>23</v>
      </c>
      <c r="AT983" s="24" t="s">
        <v>4003</v>
      </c>
    </row>
    <row r="984" spans="1:46" x14ac:dyDescent="0.5">
      <c r="A984" s="24">
        <v>1069</v>
      </c>
      <c r="B984" s="24"/>
      <c r="C984" s="24" t="s">
        <v>77</v>
      </c>
      <c r="D984" s="24" t="s">
        <v>4004</v>
      </c>
      <c r="E984" s="24" t="s">
        <v>4005</v>
      </c>
      <c r="F984" s="77" t="str">
        <f t="shared" si="194"/>
        <v>SHELLEN SECURITY LIMITED</v>
      </c>
      <c r="G984" s="24" t="s">
        <v>4006</v>
      </c>
      <c r="H984" s="24" t="s">
        <v>4007</v>
      </c>
      <c r="I984" s="24" t="s">
        <v>1465</v>
      </c>
      <c r="J984" s="24" t="s">
        <v>107</v>
      </c>
      <c r="K984" s="24" t="s">
        <v>4008</v>
      </c>
      <c r="L984" s="25">
        <v>44089</v>
      </c>
      <c r="M984" s="25">
        <v>45183</v>
      </c>
      <c r="N984" s="81">
        <f t="shared" si="197"/>
        <v>45914</v>
      </c>
      <c r="O984" s="77" t="str">
        <f t="shared" ca="1" si="198"/>
        <v>Expired</v>
      </c>
      <c r="P984" s="77" t="str" cm="1">
        <f t="array" aca="1" ref="P984" ca="1">_xlfn.IFS((N984-TODAY())&gt;=547,"06 Expires over 18 months",(N984-TODAY())&gt;=365,"05 Expires in 18 months",(N984-TODAY())&gt;=183,"04 Expires in 12 months",(N984-TODAY())&gt;=92,"03 Expires in 6 months",(N984-TODAY())&gt;=31,"02 Expires in 3 months",(N984-TODAY())&gt;=0,"01 Expires in 30 days",(N984-TODAY())&gt;=-31,"01 Expired last 30 days",(N984-TODAY())&gt;=-92,"02 Expired last 3 months",(N984-TODAY())&gt;=-183,"03 Expired last 6 months",(N984-TODAY())&gt;=-365,"04 Expired last 12 months",(N984-TODAY())&gt;=-547,"05 Expired last 18 months",TRUE,"06 Expired over 18 months")</f>
        <v>04 Expired last 12 months</v>
      </c>
      <c r="Q984" s="65">
        <v>3000000</v>
      </c>
      <c r="R984" s="84">
        <f t="shared" si="196"/>
        <v>14750000</v>
      </c>
      <c r="S984" s="77" t="str" cm="1">
        <f t="array" ref="S984">_xlfn.IFS(R984&gt;5000000,"Gold",R984&gt;=500000,"Silver",R984&gt;30000,"Bronze",TRUE,"Transactional")</f>
        <v>Gold</v>
      </c>
      <c r="T984" s="24" t="s">
        <v>122</v>
      </c>
      <c r="U984" s="101" t="s">
        <v>123</v>
      </c>
      <c r="V984" s="101" t="s">
        <v>338</v>
      </c>
      <c r="W984" s="77" t="str">
        <f t="shared" si="195"/>
        <v>Yes</v>
      </c>
      <c r="X984" s="77" t="str">
        <f>IFERROR(_xlfn.XLOOKUP(J984&amp;"||"&amp;K984,'Mapping Ref.'!$J$2:$J$538,'Mapping Ref.'!$K$2:$K$538),"")</f>
        <v>Construction &amp; Estates</v>
      </c>
      <c r="Y984" s="77" t="str" cm="1">
        <f t="array" ref="Y984">_xlfn.IFS(R984&gt;2000000,"For Publication",R984&gt;100000,"PID",R984&gt;30000,"RFQ",TRUE,"Transactional")</f>
        <v>For Publication</v>
      </c>
      <c r="Z984" s="24" t="s">
        <v>86</v>
      </c>
      <c r="AA984" s="32">
        <v>36</v>
      </c>
      <c r="AB984" s="24">
        <v>24</v>
      </c>
      <c r="AC984" s="25">
        <v>44235</v>
      </c>
      <c r="AD984" s="24" t="s">
        <v>58</v>
      </c>
      <c r="AE984" s="24">
        <v>0</v>
      </c>
      <c r="AF984" s="24"/>
      <c r="AG984" s="24"/>
      <c r="AH984" s="24" t="s">
        <v>60</v>
      </c>
      <c r="AI984" s="24"/>
      <c r="AJ984" s="24" t="s">
        <v>60</v>
      </c>
      <c r="AK984" s="24"/>
      <c r="AL984" s="24"/>
      <c r="AM984" s="24"/>
      <c r="AN984" s="24"/>
      <c r="AO984" s="24">
        <v>0</v>
      </c>
      <c r="AP984" s="24" t="s">
        <v>60</v>
      </c>
      <c r="AQ984" s="24"/>
      <c r="AR984" s="24"/>
      <c r="AS984" s="89">
        <f t="shared" si="199"/>
        <v>59</v>
      </c>
      <c r="AT984" s="24" t="s">
        <v>4009</v>
      </c>
    </row>
    <row r="985" spans="1:46" x14ac:dyDescent="0.5">
      <c r="A985" s="24">
        <v>1070</v>
      </c>
      <c r="B985" s="24"/>
      <c r="C985" s="24"/>
      <c r="D985" s="24" t="s">
        <v>4010</v>
      </c>
      <c r="E985" s="24" t="s">
        <v>4011</v>
      </c>
      <c r="F985" s="77" t="str">
        <f t="shared" si="194"/>
        <v>CAVALIER MAILING SERVICES LIMITED</v>
      </c>
      <c r="G985" s="24" t="s">
        <v>4012</v>
      </c>
      <c r="H985" s="24" t="s">
        <v>2483</v>
      </c>
      <c r="I985" s="24" t="s">
        <v>2483</v>
      </c>
      <c r="J985" s="24" t="s">
        <v>321</v>
      </c>
      <c r="K985" s="24" t="s">
        <v>3944</v>
      </c>
      <c r="L985" s="25">
        <v>44180</v>
      </c>
      <c r="M985" s="25">
        <v>44561</v>
      </c>
      <c r="N985" s="81">
        <f t="shared" si="197"/>
        <v>45657</v>
      </c>
      <c r="O985" s="77" t="str">
        <f t="shared" ca="1" si="198"/>
        <v>Expired</v>
      </c>
      <c r="P985" s="77" t="str" cm="1">
        <f t="array" aca="1" ref="P985" ca="1">_xlfn.IFS((N985-TODAY())&gt;=547,"06 Expires over 18 months",(N985-TODAY())&gt;=365,"05 Expires in 18 months",(N985-TODAY())&gt;=183,"04 Expires in 12 months",(N985-TODAY())&gt;=92,"03 Expires in 6 months",(N985-TODAY())&gt;=31,"02 Expires in 3 months",(N985-TODAY())&gt;=0,"01 Expires in 30 days",(N985-TODAY())&gt;=-31,"01 Expired last 30 days",(N985-TODAY())&gt;=-92,"02 Expired last 3 months",(N985-TODAY())&gt;=-183,"03 Expired last 6 months",(N985-TODAY())&gt;=-365,"04 Expired last 12 months",(N985-TODAY())&gt;=-547,"05 Expired last 18 months",TRUE,"06 Expired over 18 months")</f>
        <v>06 Expired over 18 months</v>
      </c>
      <c r="Q985" s="65">
        <v>25000</v>
      </c>
      <c r="R985" s="84">
        <f t="shared" si="196"/>
        <v>100000</v>
      </c>
      <c r="S985" s="77" t="str" cm="1">
        <f t="array" ref="S985">_xlfn.IFS(R985&gt;5000000,"Gold",R985&gt;=500000,"Silver",R985&gt;30000,"Bronze",TRUE,"Transactional")</f>
        <v>Bronze</v>
      </c>
      <c r="T985" s="24" t="s">
        <v>122</v>
      </c>
      <c r="U985" s="101" t="s">
        <v>109</v>
      </c>
      <c r="V985" s="101" t="s">
        <v>1011</v>
      </c>
      <c r="W985" s="77" t="str">
        <f t="shared" si="195"/>
        <v>Yes</v>
      </c>
      <c r="X985" s="77" t="str">
        <f>IFERROR(_xlfn.XLOOKUP(J985&amp;"||"&amp;K985,'Mapping Ref.'!$J$2:$J$538,'Mapping Ref.'!$K$2:$K$538),"")</f>
        <v>Corporate</v>
      </c>
      <c r="Y985" s="77" t="str" cm="1">
        <f t="array" ref="Y985">_xlfn.IFS(R985&gt;2000000,"For Publication",R985&gt;100000,"PID",R985&gt;30000,"RFQ",TRUE,"Transactional")</f>
        <v>RFQ</v>
      </c>
      <c r="Z985" s="24" t="s">
        <v>101</v>
      </c>
      <c r="AA985" s="32">
        <v>12</v>
      </c>
      <c r="AB985" s="24">
        <v>36</v>
      </c>
      <c r="AC985" s="25">
        <v>44235</v>
      </c>
      <c r="AD985" s="24" t="s">
        <v>58</v>
      </c>
      <c r="AE985" s="24"/>
      <c r="AF985" s="24"/>
      <c r="AG985" s="24"/>
      <c r="AH985" s="24" t="s">
        <v>60</v>
      </c>
      <c r="AI985" s="24"/>
      <c r="AJ985" s="24" t="s">
        <v>60</v>
      </c>
      <c r="AK985" s="24"/>
      <c r="AL985" s="24"/>
      <c r="AM985" s="24"/>
      <c r="AN985" s="24"/>
      <c r="AO985" s="24"/>
      <c r="AP985" s="24" t="s">
        <v>60</v>
      </c>
      <c r="AQ985" s="24"/>
      <c r="AR985" s="24"/>
      <c r="AS985" s="89">
        <f t="shared" si="199"/>
        <v>48</v>
      </c>
      <c r="AT985" s="24" t="s">
        <v>4013</v>
      </c>
    </row>
    <row r="986" spans="1:46" x14ac:dyDescent="0.5">
      <c r="A986" s="24">
        <v>1071</v>
      </c>
      <c r="B986" s="24"/>
      <c r="C986" s="24"/>
      <c r="D986" s="24" t="s">
        <v>4014</v>
      </c>
      <c r="E986" s="24" t="s">
        <v>4015</v>
      </c>
      <c r="F986" s="77" t="str">
        <f t="shared" si="194"/>
        <v>HAPPY ENERGY SOLUTIONS LTD</v>
      </c>
      <c r="G986" s="24" t="s">
        <v>4016</v>
      </c>
      <c r="H986" s="24" t="s">
        <v>2483</v>
      </c>
      <c r="I986" s="24" t="s">
        <v>2483</v>
      </c>
      <c r="J986" s="24" t="s">
        <v>321</v>
      </c>
      <c r="K986" s="24" t="s">
        <v>3944</v>
      </c>
      <c r="L986" s="25">
        <v>44197</v>
      </c>
      <c r="M986" s="25">
        <v>44926</v>
      </c>
      <c r="N986" s="81">
        <f t="shared" si="197"/>
        <v>45657</v>
      </c>
      <c r="O986" s="77" t="str">
        <f t="shared" ca="1" si="198"/>
        <v>Expired</v>
      </c>
      <c r="P986" s="77" t="str" cm="1">
        <f t="array" aca="1" ref="P986" ca="1">_xlfn.IFS((N986-TODAY())&gt;=547,"06 Expires over 18 months",(N986-TODAY())&gt;=365,"05 Expires in 18 months",(N986-TODAY())&gt;=183,"04 Expires in 12 months",(N986-TODAY())&gt;=92,"03 Expires in 6 months",(N986-TODAY())&gt;=31,"02 Expires in 3 months",(N986-TODAY())&gt;=0,"01 Expires in 30 days",(N986-TODAY())&gt;=-31,"01 Expired last 30 days",(N986-TODAY())&gt;=-92,"02 Expired last 3 months",(N986-TODAY())&gt;=-183,"03 Expired last 6 months",(N986-TODAY())&gt;=-365,"04 Expired last 12 months",(N986-TODAY())&gt;=-547,"05 Expired last 18 months",TRUE,"06 Expired over 18 months")</f>
        <v>06 Expired over 18 months</v>
      </c>
      <c r="Q986" s="65">
        <v>50000</v>
      </c>
      <c r="R986" s="84">
        <f t="shared" si="196"/>
        <v>195833.33333333334</v>
      </c>
      <c r="S986" s="77" t="str" cm="1">
        <f t="array" ref="S986">_xlfn.IFS(R986&gt;5000000,"Gold",R986&gt;=500000,"Silver",R986&gt;30000,"Bronze",TRUE,"Transactional")</f>
        <v>Bronze</v>
      </c>
      <c r="T986" s="24" t="s">
        <v>54</v>
      </c>
      <c r="U986" s="101" t="s">
        <v>393</v>
      </c>
      <c r="V986" s="101" t="s">
        <v>756</v>
      </c>
      <c r="W986" s="77" t="str">
        <f t="shared" si="195"/>
        <v>Yes</v>
      </c>
      <c r="X986" s="77" t="str">
        <f>IFERROR(_xlfn.XLOOKUP(J986&amp;"||"&amp;K986,'Mapping Ref.'!$J$2:$J$538,'Mapping Ref.'!$K$2:$K$538),"")</f>
        <v>Corporate</v>
      </c>
      <c r="Y986" s="77" t="str" cm="1">
        <f t="array" ref="Y986">_xlfn.IFS(R986&gt;2000000,"For Publication",R986&gt;100000,"PID",R986&gt;30000,"RFQ",TRUE,"Transactional")</f>
        <v>PID</v>
      </c>
      <c r="Z986" s="24" t="s">
        <v>101</v>
      </c>
      <c r="AA986" s="32">
        <v>24</v>
      </c>
      <c r="AB986" s="24">
        <v>24</v>
      </c>
      <c r="AC986" s="25">
        <v>44235</v>
      </c>
      <c r="AD986" s="24" t="s">
        <v>58</v>
      </c>
      <c r="AE986" s="24"/>
      <c r="AF986" s="24"/>
      <c r="AG986" s="24"/>
      <c r="AH986" s="24" t="s">
        <v>60</v>
      </c>
      <c r="AI986" s="24"/>
      <c r="AJ986" s="24" t="s">
        <v>60</v>
      </c>
      <c r="AK986" s="24"/>
      <c r="AL986" s="24"/>
      <c r="AM986" s="24"/>
      <c r="AN986" s="24"/>
      <c r="AO986" s="24"/>
      <c r="AP986" s="24" t="s">
        <v>60</v>
      </c>
      <c r="AQ986" s="24"/>
      <c r="AR986" s="24"/>
      <c r="AS986" s="89">
        <f t="shared" si="199"/>
        <v>47</v>
      </c>
      <c r="AT986" s="24" t="s">
        <v>4017</v>
      </c>
    </row>
    <row r="987" spans="1:46" x14ac:dyDescent="0.5">
      <c r="A987" s="24">
        <v>1072</v>
      </c>
      <c r="B987" s="24"/>
      <c r="C987" s="24" t="s">
        <v>77</v>
      </c>
      <c r="D987" s="24" t="s">
        <v>1801</v>
      </c>
      <c r="E987" s="24" t="s">
        <v>4018</v>
      </c>
      <c r="F987" s="77" t="str">
        <f t="shared" si="194"/>
        <v>ZURICH MUNICIPAL</v>
      </c>
      <c r="G987" s="24" t="s">
        <v>4019</v>
      </c>
      <c r="H987" s="24" t="s">
        <v>3282</v>
      </c>
      <c r="I987" s="24" t="s">
        <v>2364</v>
      </c>
      <c r="J987" s="24" t="s">
        <v>2962</v>
      </c>
      <c r="K987" s="24" t="s">
        <v>3283</v>
      </c>
      <c r="L987" s="25">
        <v>44017</v>
      </c>
      <c r="M987" s="25">
        <v>45112</v>
      </c>
      <c r="N987" s="81">
        <f t="shared" si="197"/>
        <v>45843</v>
      </c>
      <c r="O987" s="77" t="str">
        <f t="shared" ca="1" si="198"/>
        <v>Expired</v>
      </c>
      <c r="P987" s="77" t="str" cm="1">
        <f t="array" aca="1" ref="P987" ca="1">_xlfn.IFS((N987-TODAY())&gt;=547,"06 Expires over 18 months",(N987-TODAY())&gt;=365,"05 Expires in 18 months",(N987-TODAY())&gt;=183,"04 Expires in 12 months",(N987-TODAY())&gt;=92,"03 Expires in 6 months",(N987-TODAY())&gt;=31,"02 Expires in 3 months",(N987-TODAY())&gt;=0,"01 Expires in 30 days",(N987-TODAY())&gt;=-31,"01 Expired last 30 days",(N987-TODAY())&gt;=-92,"02 Expired last 3 months",(N987-TODAY())&gt;=-183,"03 Expired last 6 months",(N987-TODAY())&gt;=-365,"04 Expired last 12 months",(N987-TODAY())&gt;=-547,"05 Expired last 18 months",TRUE,"06 Expired over 18 months")</f>
        <v>05 Expired last 18 months</v>
      </c>
      <c r="Q987" s="65">
        <v>1879000</v>
      </c>
      <c r="R987" s="84">
        <f t="shared" si="196"/>
        <v>9395000</v>
      </c>
      <c r="S987" s="77" t="str" cm="1">
        <f t="array" ref="S987">_xlfn.IFS(R987&gt;5000000,"Gold",R987&gt;=500000,"Silver",R987&gt;30000,"Bronze",TRUE,"Transactional")</f>
        <v>Gold</v>
      </c>
      <c r="T987" s="24" t="s">
        <v>54</v>
      </c>
      <c r="U987" s="101" t="s">
        <v>455</v>
      </c>
      <c r="V987" s="101" t="s">
        <v>1801</v>
      </c>
      <c r="W987" s="77" t="str">
        <f t="shared" si="195"/>
        <v>Yes</v>
      </c>
      <c r="X987" s="77" t="str">
        <f>IFERROR(_xlfn.XLOOKUP(J987&amp;"||"&amp;K987,'Mapping Ref.'!$J$2:$J$538,'Mapping Ref.'!$K$2:$K$538),"")</f>
        <v>Construction &amp; Estates</v>
      </c>
      <c r="Y987" s="77" t="str" cm="1">
        <f t="array" ref="Y987">_xlfn.IFS(R987&gt;2000000,"For Publication",R987&gt;100000,"PID",R987&gt;30000,"RFQ",TRUE,"Transactional")</f>
        <v>For Publication</v>
      </c>
      <c r="Z987" s="24" t="s">
        <v>71</v>
      </c>
      <c r="AA987" s="32">
        <v>36</v>
      </c>
      <c r="AB987" s="24">
        <v>24</v>
      </c>
      <c r="AC987" s="25">
        <v>44235</v>
      </c>
      <c r="AD987" s="24" t="s">
        <v>58</v>
      </c>
      <c r="AE987" s="24"/>
      <c r="AF987" s="24"/>
      <c r="AG987" s="24"/>
      <c r="AH987" s="24" t="s">
        <v>60</v>
      </c>
      <c r="AI987" s="24"/>
      <c r="AJ987" s="24" t="s">
        <v>60</v>
      </c>
      <c r="AK987" s="24"/>
      <c r="AL987" s="24"/>
      <c r="AM987" s="24"/>
      <c r="AN987" s="24"/>
      <c r="AO987" s="24"/>
      <c r="AP987" s="24" t="s">
        <v>59</v>
      </c>
      <c r="AQ987" s="24" t="s">
        <v>4020</v>
      </c>
      <c r="AR987" s="24" t="s">
        <v>4021</v>
      </c>
      <c r="AS987" s="89">
        <f t="shared" si="199"/>
        <v>60</v>
      </c>
      <c r="AT987" s="24" t="s">
        <v>4022</v>
      </c>
    </row>
    <row r="988" spans="1:46" x14ac:dyDescent="0.5">
      <c r="A988" s="24">
        <v>1073</v>
      </c>
      <c r="B988" s="24"/>
      <c r="C988" s="24"/>
      <c r="D988" s="24" t="s">
        <v>4023</v>
      </c>
      <c r="E988" s="24" t="s">
        <v>4024</v>
      </c>
      <c r="F988" s="77" t="str">
        <f t="shared" si="194"/>
        <v>LICENCE BUREAU LIMITED</v>
      </c>
      <c r="G988" s="24" t="s">
        <v>4025</v>
      </c>
      <c r="H988" s="24" t="s">
        <v>3282</v>
      </c>
      <c r="I988" s="24" t="s">
        <v>2364</v>
      </c>
      <c r="J988" s="24" t="s">
        <v>2962</v>
      </c>
      <c r="K988" s="24" t="s">
        <v>3283</v>
      </c>
      <c r="L988" s="25">
        <v>44019</v>
      </c>
      <c r="M988" s="25">
        <v>45478</v>
      </c>
      <c r="N988" s="81">
        <f t="shared" si="197"/>
        <v>45478</v>
      </c>
      <c r="O988" s="77" t="str">
        <f t="shared" ca="1" si="198"/>
        <v>Expired</v>
      </c>
      <c r="P988" s="77" t="str" cm="1">
        <f t="array" aca="1" ref="P988" ca="1">_xlfn.IFS((N988-TODAY())&gt;=547,"06 Expires over 18 months",(N988-TODAY())&gt;=365,"05 Expires in 18 months",(N988-TODAY())&gt;=183,"04 Expires in 12 months",(N988-TODAY())&gt;=92,"03 Expires in 6 months",(N988-TODAY())&gt;=31,"02 Expires in 3 months",(N988-TODAY())&gt;=0,"01 Expires in 30 days",(N988-TODAY())&gt;=-31,"01 Expired last 30 days",(N988-TODAY())&gt;=-92,"02 Expired last 3 months",(N988-TODAY())&gt;=-183,"03 Expired last 6 months",(N988-TODAY())&gt;=-365,"04 Expired last 12 months",(N988-TODAY())&gt;=-547,"05 Expired last 18 months",TRUE,"06 Expired over 18 months")</f>
        <v>06 Expired over 18 months</v>
      </c>
      <c r="Q988" s="65">
        <v>24999</v>
      </c>
      <c r="R988" s="84">
        <f t="shared" si="196"/>
        <v>97912.75</v>
      </c>
      <c r="S988" s="77" t="str" cm="1">
        <f t="array" ref="S988">_xlfn.IFS(R988&gt;5000000,"Gold",R988&gt;=500000,"Silver",R988&gt;30000,"Bronze",TRUE,"Transactional")</f>
        <v>Bronze</v>
      </c>
      <c r="T988" s="24" t="s">
        <v>54</v>
      </c>
      <c r="U988" s="101" t="s">
        <v>109</v>
      </c>
      <c r="V988" s="101" t="s">
        <v>148</v>
      </c>
      <c r="W988" s="77" t="str">
        <f t="shared" si="195"/>
        <v>No</v>
      </c>
      <c r="X988" s="77" t="str">
        <f>IFERROR(_xlfn.XLOOKUP(J988&amp;"||"&amp;K988,'Mapping Ref.'!$J$2:$J$538,'Mapping Ref.'!$K$2:$K$538),"")</f>
        <v>Construction &amp; Estates</v>
      </c>
      <c r="Y988" s="77" t="str" cm="1">
        <f t="array" ref="Y988">_xlfn.IFS(R988&gt;2000000,"For Publication",R988&gt;100000,"PID",R988&gt;30000,"RFQ",TRUE,"Transactional")</f>
        <v>RFQ</v>
      </c>
      <c r="Z988" s="24" t="s">
        <v>86</v>
      </c>
      <c r="AA988" s="32">
        <v>48</v>
      </c>
      <c r="AB988" s="24">
        <v>0</v>
      </c>
      <c r="AC988" s="25">
        <v>44235</v>
      </c>
      <c r="AD988" s="24" t="s">
        <v>58</v>
      </c>
      <c r="AE988" s="24"/>
      <c r="AF988" s="24"/>
      <c r="AG988" s="24"/>
      <c r="AH988" s="24" t="s">
        <v>60</v>
      </c>
      <c r="AI988" s="24"/>
      <c r="AJ988" s="24" t="s">
        <v>60</v>
      </c>
      <c r="AK988" s="24"/>
      <c r="AL988" s="24"/>
      <c r="AM988" s="24"/>
      <c r="AN988" s="24"/>
      <c r="AO988" s="24"/>
      <c r="AP988" s="24" t="s">
        <v>60</v>
      </c>
      <c r="AQ988" s="24" t="s">
        <v>4026</v>
      </c>
      <c r="AR988" s="24" t="s">
        <v>4027</v>
      </c>
      <c r="AS988" s="89">
        <f t="shared" si="199"/>
        <v>47</v>
      </c>
      <c r="AT988" s="24" t="s">
        <v>4028</v>
      </c>
    </row>
    <row r="989" spans="1:46" x14ac:dyDescent="0.5">
      <c r="A989" s="24">
        <v>1074</v>
      </c>
      <c r="B989" s="24"/>
      <c r="C989" s="24"/>
      <c r="D989" s="24" t="s">
        <v>4029</v>
      </c>
      <c r="E989" s="24" t="s">
        <v>4030</v>
      </c>
      <c r="F989" s="77" t="str">
        <f t="shared" si="194"/>
        <v>ECOONLINE INFO EXCHANGE LTD T/A ALCUMUS INFO EXCHANGE LIMITED</v>
      </c>
      <c r="G989" s="24" t="s">
        <v>4031</v>
      </c>
      <c r="H989" s="24" t="s">
        <v>3282</v>
      </c>
      <c r="I989" s="24" t="s">
        <v>2364</v>
      </c>
      <c r="J989" s="24" t="s">
        <v>2962</v>
      </c>
      <c r="K989" s="24" t="s">
        <v>3283</v>
      </c>
      <c r="L989" s="25">
        <v>43864</v>
      </c>
      <c r="M989" s="25">
        <v>44594</v>
      </c>
      <c r="N989" s="81">
        <f t="shared" si="197"/>
        <v>44959</v>
      </c>
      <c r="O989" s="77" t="str">
        <f t="shared" ca="1" si="198"/>
        <v>Expired</v>
      </c>
      <c r="P989" s="77" t="str" cm="1">
        <f t="array" aca="1" ref="P989" ca="1">_xlfn.IFS((N989-TODAY())&gt;=547,"06 Expires over 18 months",(N989-TODAY())&gt;=365,"05 Expires in 18 months",(N989-TODAY())&gt;=183,"04 Expires in 12 months",(N989-TODAY())&gt;=92,"03 Expires in 6 months",(N989-TODAY())&gt;=31,"02 Expires in 3 months",(N989-TODAY())&gt;=0,"01 Expires in 30 days",(N989-TODAY())&gt;=-31,"01 Expired last 30 days",(N989-TODAY())&gt;=-92,"02 Expired last 3 months",(N989-TODAY())&gt;=-183,"03 Expired last 6 months",(N989-TODAY())&gt;=-365,"04 Expired last 12 months",(N989-TODAY())&gt;=-547,"05 Expired last 18 months",TRUE,"06 Expired over 18 months")</f>
        <v>06 Expired over 18 months</v>
      </c>
      <c r="Q989" s="65">
        <v>52000</v>
      </c>
      <c r="R989" s="84">
        <f t="shared" si="196"/>
        <v>151666.66666666666</v>
      </c>
      <c r="S989" s="77" t="str" cm="1">
        <f t="array" ref="S989">_xlfn.IFS(R989&gt;5000000,"Gold",R989&gt;=500000,"Silver",R989&gt;30000,"Bronze",TRUE,"Transactional")</f>
        <v>Bronze</v>
      </c>
      <c r="T989" s="24" t="s">
        <v>54</v>
      </c>
      <c r="U989" s="101" t="s">
        <v>69</v>
      </c>
      <c r="V989" s="101" t="s">
        <v>581</v>
      </c>
      <c r="W989" s="77" t="str">
        <f t="shared" si="195"/>
        <v>Yes</v>
      </c>
      <c r="X989" s="77" t="str">
        <f>IFERROR(_xlfn.XLOOKUP(J989&amp;"||"&amp;K989,'Mapping Ref.'!$J$2:$J$538,'Mapping Ref.'!$K$2:$K$538),"")</f>
        <v>Construction &amp; Estates</v>
      </c>
      <c r="Y989" s="77" t="str" cm="1">
        <f t="array" ref="Y989">_xlfn.IFS(R989&gt;2000000,"For Publication",R989&gt;100000,"PID",R989&gt;30000,"RFQ",TRUE,"Transactional")</f>
        <v>PID</v>
      </c>
      <c r="Z989" s="24" t="s">
        <v>86</v>
      </c>
      <c r="AA989" s="32">
        <v>24</v>
      </c>
      <c r="AB989" s="24">
        <v>12</v>
      </c>
      <c r="AC989" s="25">
        <v>44236</v>
      </c>
      <c r="AD989" s="24" t="s">
        <v>58</v>
      </c>
      <c r="AE989" s="24"/>
      <c r="AF989" s="24"/>
      <c r="AG989" s="24"/>
      <c r="AH989" s="24" t="s">
        <v>60</v>
      </c>
      <c r="AI989" s="24"/>
      <c r="AJ989" s="24" t="s">
        <v>60</v>
      </c>
      <c r="AK989" s="24"/>
      <c r="AL989" s="24"/>
      <c r="AM989" s="24"/>
      <c r="AN989" s="24"/>
      <c r="AO989" s="24"/>
      <c r="AP989" s="24" t="s">
        <v>60</v>
      </c>
      <c r="AQ989" s="24"/>
      <c r="AR989" s="24"/>
      <c r="AS989" s="89">
        <f t="shared" si="199"/>
        <v>35</v>
      </c>
      <c r="AT989" s="24" t="s">
        <v>4032</v>
      </c>
    </row>
    <row r="990" spans="1:46" x14ac:dyDescent="0.5">
      <c r="A990" s="24">
        <v>1075</v>
      </c>
      <c r="B990" s="24"/>
      <c r="C990" s="24" t="s">
        <v>77</v>
      </c>
      <c r="D990" s="24" t="s">
        <v>4033</v>
      </c>
      <c r="E990" s="24" t="s">
        <v>4034</v>
      </c>
      <c r="F990" s="77" t="str">
        <f t="shared" si="194"/>
        <v>BRIDGEHOUSE COMPANY SECRETARIES LTD</v>
      </c>
      <c r="G990" s="24" t="s">
        <v>2636</v>
      </c>
      <c r="H990" s="24" t="s">
        <v>3282</v>
      </c>
      <c r="I990" s="24" t="s">
        <v>2364</v>
      </c>
      <c r="J990" s="24" t="s">
        <v>2962</v>
      </c>
      <c r="K990" s="24" t="s">
        <v>3283</v>
      </c>
      <c r="L990" s="25">
        <v>44018</v>
      </c>
      <c r="M990" s="25">
        <v>44382</v>
      </c>
      <c r="N990" s="81">
        <f t="shared" si="197"/>
        <v>44747</v>
      </c>
      <c r="O990" s="77" t="str">
        <f t="shared" ca="1" si="198"/>
        <v>Expired</v>
      </c>
      <c r="P990" s="77" t="str" cm="1">
        <f t="array" aca="1" ref="P990" ca="1">_xlfn.IFS((N990-TODAY())&gt;=547,"06 Expires over 18 months",(N990-TODAY())&gt;=365,"05 Expires in 18 months",(N990-TODAY())&gt;=183,"04 Expires in 12 months",(N990-TODAY())&gt;=92,"03 Expires in 6 months",(N990-TODAY())&gt;=31,"02 Expires in 3 months",(N990-TODAY())&gt;=0,"01 Expires in 30 days",(N990-TODAY())&gt;=-31,"01 Expired last 30 days",(N990-TODAY())&gt;=-92,"02 Expired last 3 months",(N990-TODAY())&gt;=-183,"03 Expired last 6 months",(N990-TODAY())&gt;=-365,"04 Expired last 12 months",(N990-TODAY())&gt;=-547,"05 Expired last 18 months",TRUE,"06 Expired over 18 months")</f>
        <v>06 Expired over 18 months</v>
      </c>
      <c r="Q990" s="65">
        <v>24999</v>
      </c>
      <c r="R990" s="84">
        <f t="shared" si="196"/>
        <v>47914.75</v>
      </c>
      <c r="S990" s="77" t="str" cm="1">
        <f t="array" ref="S990">_xlfn.IFS(R990&gt;5000000,"Gold",R990&gt;=500000,"Silver",R990&gt;30000,"Bronze",TRUE,"Transactional")</f>
        <v>Bronze</v>
      </c>
      <c r="T990" s="24" t="s">
        <v>54</v>
      </c>
      <c r="U990" s="101" t="s">
        <v>69</v>
      </c>
      <c r="V990" s="101" t="s">
        <v>3205</v>
      </c>
      <c r="W990" s="77" t="str">
        <f t="shared" si="195"/>
        <v>Yes</v>
      </c>
      <c r="X990" s="77" t="str">
        <f>IFERROR(_xlfn.XLOOKUP(J990&amp;"||"&amp;K990,'Mapping Ref.'!$J$2:$J$538,'Mapping Ref.'!$K$2:$K$538),"")</f>
        <v>Construction &amp; Estates</v>
      </c>
      <c r="Y990" s="77" t="str" cm="1">
        <f t="array" ref="Y990">_xlfn.IFS(R990&gt;2000000,"For Publication",R990&gt;100000,"PID",R990&gt;30000,"RFQ",TRUE,"Transactional")</f>
        <v>RFQ</v>
      </c>
      <c r="Z990" s="24" t="s">
        <v>86</v>
      </c>
      <c r="AA990" s="32">
        <v>12</v>
      </c>
      <c r="AB990" s="24">
        <v>12</v>
      </c>
      <c r="AC990" s="25">
        <v>44236</v>
      </c>
      <c r="AD990" s="24" t="s">
        <v>58</v>
      </c>
      <c r="AE990" s="24"/>
      <c r="AF990" s="24"/>
      <c r="AG990" s="24"/>
      <c r="AH990" s="24" t="s">
        <v>60</v>
      </c>
      <c r="AI990" s="24"/>
      <c r="AJ990" s="24" t="s">
        <v>60</v>
      </c>
      <c r="AK990" s="24"/>
      <c r="AL990" s="24"/>
      <c r="AM990" s="24"/>
      <c r="AN990" s="24"/>
      <c r="AO990" s="24"/>
      <c r="AP990" s="24" t="s">
        <v>60</v>
      </c>
      <c r="AQ990" s="24"/>
      <c r="AR990" s="24"/>
      <c r="AS990" s="89">
        <f t="shared" si="199"/>
        <v>23</v>
      </c>
      <c r="AT990" s="24" t="s">
        <v>2639</v>
      </c>
    </row>
    <row r="991" spans="1:46" x14ac:dyDescent="0.5">
      <c r="A991" s="24">
        <v>1076</v>
      </c>
      <c r="B991" s="24"/>
      <c r="C991" s="24"/>
      <c r="D991" s="24" t="s">
        <v>4035</v>
      </c>
      <c r="E991" s="24" t="s">
        <v>4036</v>
      </c>
      <c r="F991" s="77" t="str">
        <f t="shared" si="194"/>
        <v>Brent CCG</v>
      </c>
      <c r="G991" s="24" t="s">
        <v>4037</v>
      </c>
      <c r="H991" s="24" t="s">
        <v>2196</v>
      </c>
      <c r="I991" s="24" t="s">
        <v>2196</v>
      </c>
      <c r="J991" s="24" t="s">
        <v>190</v>
      </c>
      <c r="K991" s="24" t="s">
        <v>3587</v>
      </c>
      <c r="L991" s="25">
        <v>43922</v>
      </c>
      <c r="M991" s="25"/>
      <c r="N991" s="81"/>
      <c r="O991" s="77" t="s">
        <v>712</v>
      </c>
      <c r="P991" s="77"/>
      <c r="Q991" s="65">
        <v>20500</v>
      </c>
      <c r="R991" s="84">
        <f t="shared" si="196"/>
        <v>20500</v>
      </c>
      <c r="S991" s="77" t="str" cm="1">
        <f t="array" ref="S991">_xlfn.IFS(R991&gt;5000000,"Gold",R991&gt;=500000,"Silver",R991&gt;30000,"Bronze",TRUE,"Transactional")</f>
        <v>Transactional</v>
      </c>
      <c r="T991" s="24" t="s">
        <v>54</v>
      </c>
      <c r="U991" s="101" t="s">
        <v>455</v>
      </c>
      <c r="V991" s="101" t="s">
        <v>822</v>
      </c>
      <c r="W991" s="77" t="str">
        <f t="shared" si="195"/>
        <v>Yes</v>
      </c>
      <c r="X991" s="77" t="str">
        <f>IFERROR(_xlfn.XLOOKUP(J991&amp;"||"&amp;K991,'Mapping Ref.'!$J$2:$J$538,'Mapping Ref.'!$K$2:$K$538),"")</f>
        <v>Childrens &amp; Adults</v>
      </c>
      <c r="Y991" s="77" t="str" cm="1">
        <f t="array" ref="Y991">_xlfn.IFS(R991&gt;2000000,"For Publication",R991&gt;100000,"PID",R991&gt;30000,"RFQ",TRUE,"Transactional")</f>
        <v>Transactional</v>
      </c>
      <c r="Z991" s="24" t="s">
        <v>86</v>
      </c>
      <c r="AA991" s="32">
        <v>12</v>
      </c>
      <c r="AB991" s="24">
        <v>48</v>
      </c>
      <c r="AC991" s="25">
        <v>44236</v>
      </c>
      <c r="AD991" s="24" t="s">
        <v>58</v>
      </c>
      <c r="AE991" s="24"/>
      <c r="AF991" s="24"/>
      <c r="AG991" s="24"/>
      <c r="AH991" s="24" t="s">
        <v>59</v>
      </c>
      <c r="AI991" s="24"/>
      <c r="AJ991" s="24" t="s">
        <v>60</v>
      </c>
      <c r="AK991" s="24"/>
      <c r="AL991" s="24"/>
      <c r="AM991" s="24"/>
      <c r="AN991" s="24"/>
      <c r="AO991" s="24"/>
      <c r="AP991" s="24" t="s">
        <v>60</v>
      </c>
      <c r="AQ991" s="24"/>
      <c r="AR991" s="24"/>
      <c r="AS991" s="89">
        <v>0</v>
      </c>
      <c r="AT991" s="24" t="s">
        <v>4038</v>
      </c>
    </row>
    <row r="992" spans="1:46" x14ac:dyDescent="0.5">
      <c r="A992" s="24">
        <v>1077</v>
      </c>
      <c r="B992" s="24"/>
      <c r="C992" s="24"/>
      <c r="D992" s="24" t="s">
        <v>4039</v>
      </c>
      <c r="E992" s="24" t="s">
        <v>4040</v>
      </c>
      <c r="F992" s="77" t="str">
        <f t="shared" si="194"/>
        <v>SOLACE WOMEN'S AID LTD T/A SOLACE WOMEN'S AID</v>
      </c>
      <c r="G992" s="24" t="s">
        <v>4041</v>
      </c>
      <c r="H992" s="24" t="s">
        <v>4042</v>
      </c>
      <c r="I992" s="24" t="s">
        <v>4042</v>
      </c>
      <c r="J992" s="24" t="s">
        <v>190</v>
      </c>
      <c r="K992" s="24" t="s">
        <v>755</v>
      </c>
      <c r="L992" s="25">
        <v>44137</v>
      </c>
      <c r="M992" s="25"/>
      <c r="N992" s="81"/>
      <c r="O992" s="77" t="s">
        <v>712</v>
      </c>
      <c r="P992" s="77"/>
      <c r="Q992" s="65">
        <v>15350</v>
      </c>
      <c r="R992" s="84">
        <f t="shared" si="196"/>
        <v>15350</v>
      </c>
      <c r="S992" s="77" t="str" cm="1">
        <f t="array" ref="S992">_xlfn.IFS(R992&gt;5000000,"Gold",R992&gt;=500000,"Silver",R992&gt;30000,"Bronze",TRUE,"Transactional")</f>
        <v>Transactional</v>
      </c>
      <c r="T992" s="24" t="s">
        <v>54</v>
      </c>
      <c r="U992" s="101" t="s">
        <v>162</v>
      </c>
      <c r="V992" s="101" t="s">
        <v>163</v>
      </c>
      <c r="W992" s="77" t="str">
        <f t="shared" si="195"/>
        <v>No</v>
      </c>
      <c r="X992" s="77" t="str">
        <f>IFERROR(_xlfn.XLOOKUP(J992&amp;"||"&amp;K992,'Mapping Ref.'!$J$2:$J$538,'Mapping Ref.'!$K$2:$K$538),"")</f>
        <v>Childrens &amp; Adults</v>
      </c>
      <c r="Y992" s="77" t="str" cm="1">
        <f t="array" ref="Y992">_xlfn.IFS(R992&gt;2000000,"For Publication",R992&gt;100000,"PID",R992&gt;30000,"RFQ",TRUE,"Transactional")</f>
        <v>Transactional</v>
      </c>
      <c r="Z992" s="24" t="s">
        <v>101</v>
      </c>
      <c r="AA992" s="32">
        <v>12</v>
      </c>
      <c r="AB992" s="24">
        <v>0</v>
      </c>
      <c r="AC992" s="25">
        <v>44236</v>
      </c>
      <c r="AD992" s="24" t="s">
        <v>58</v>
      </c>
      <c r="AE992" s="24"/>
      <c r="AF992" s="24"/>
      <c r="AG992" s="24"/>
      <c r="AH992" s="24" t="s">
        <v>60</v>
      </c>
      <c r="AI992" s="24"/>
      <c r="AJ992" s="24" t="s">
        <v>59</v>
      </c>
      <c r="AK992" s="24"/>
      <c r="AL992" s="24"/>
      <c r="AM992" s="24"/>
      <c r="AN992" s="24"/>
      <c r="AO992" s="24"/>
      <c r="AP992" s="24" t="s">
        <v>60</v>
      </c>
      <c r="AQ992" s="24"/>
      <c r="AR992" s="24"/>
      <c r="AS992" s="89">
        <v>0</v>
      </c>
      <c r="AT992" s="24" t="s">
        <v>4043</v>
      </c>
    </row>
    <row r="993" spans="1:46" x14ac:dyDescent="0.5">
      <c r="A993" s="24">
        <v>1078</v>
      </c>
      <c r="B993" s="24"/>
      <c r="C993" s="24"/>
      <c r="D993" s="24" t="s">
        <v>4044</v>
      </c>
      <c r="E993" s="24" t="s">
        <v>4045</v>
      </c>
      <c r="F993" s="77" t="str">
        <f t="shared" si="194"/>
        <v>Angel Springs Ltd (T/A Waterlogic)</v>
      </c>
      <c r="G993" s="24" t="s">
        <v>4046</v>
      </c>
      <c r="H993" s="24" t="s">
        <v>3282</v>
      </c>
      <c r="I993" s="24" t="s">
        <v>2364</v>
      </c>
      <c r="J993" s="24" t="s">
        <v>2962</v>
      </c>
      <c r="K993" s="24" t="s">
        <v>3283</v>
      </c>
      <c r="L993" s="25">
        <v>44016</v>
      </c>
      <c r="M993" s="25">
        <v>44380</v>
      </c>
      <c r="N993" s="81">
        <f t="shared" ref="N993:N1003" si="200">EDATE(M993,AB993)</f>
        <v>44745</v>
      </c>
      <c r="O993" s="77" t="str">
        <f t="shared" ref="O993:O1003" ca="1" si="201">IF(N993&lt;TODAY(),"Expired","Live")</f>
        <v>Expired</v>
      </c>
      <c r="P993" s="77" t="str" cm="1">
        <f t="array" aca="1" ref="P993" ca="1">_xlfn.IFS((N993-TODAY())&gt;=547,"06 Expires over 18 months",(N993-TODAY())&gt;=365,"05 Expires in 18 months",(N993-TODAY())&gt;=183,"04 Expires in 12 months",(N993-TODAY())&gt;=92,"03 Expires in 6 months",(N993-TODAY())&gt;=31,"02 Expires in 3 months",(N993-TODAY())&gt;=0,"01 Expires in 30 days",(N993-TODAY())&gt;=-31,"01 Expired last 30 days",(N993-TODAY())&gt;=-92,"02 Expired last 3 months",(N993-TODAY())&gt;=-183,"03 Expired last 6 months",(N993-TODAY())&gt;=-365,"04 Expired last 12 months",(N993-TODAY())&gt;=-547,"05 Expired last 18 months",TRUE,"06 Expired over 18 months")</f>
        <v>06 Expired over 18 months</v>
      </c>
      <c r="Q993" s="104"/>
      <c r="R993" s="84">
        <v>0</v>
      </c>
      <c r="S993" s="77" t="str" cm="1">
        <f t="array" ref="S993">_xlfn.IFS(R993&gt;5000000,"Gold",R993&gt;=500000,"Silver",R993&gt;30000,"Bronze",TRUE,"Transactional")</f>
        <v>Transactional</v>
      </c>
      <c r="T993" s="24" t="s">
        <v>54</v>
      </c>
      <c r="U993" s="101" t="s">
        <v>99</v>
      </c>
      <c r="V993" s="101" t="s">
        <v>472</v>
      </c>
      <c r="W993" s="77" t="str">
        <f t="shared" si="195"/>
        <v>Yes</v>
      </c>
      <c r="X993" s="77" t="str">
        <f>IFERROR(_xlfn.XLOOKUP(J993&amp;"||"&amp;K993,'Mapping Ref.'!$J$2:$J$538,'Mapping Ref.'!$K$2:$K$538),"")</f>
        <v>Construction &amp; Estates</v>
      </c>
      <c r="Y993" s="77" t="str" cm="1">
        <f t="array" ref="Y993">_xlfn.IFS(R993&gt;2000000,"For Publication",R993&gt;100000,"PID",R993&gt;30000,"RFQ",TRUE,"Transactional")</f>
        <v>Transactional</v>
      </c>
      <c r="Z993" s="24" t="s">
        <v>86</v>
      </c>
      <c r="AA993" s="32">
        <v>12</v>
      </c>
      <c r="AB993" s="24">
        <v>12</v>
      </c>
      <c r="AC993" s="25">
        <v>44237</v>
      </c>
      <c r="AD993" s="24" t="s">
        <v>58</v>
      </c>
      <c r="AE993" s="24"/>
      <c r="AF993" s="24"/>
      <c r="AG993" s="24"/>
      <c r="AH993" s="24" t="s">
        <v>60</v>
      </c>
      <c r="AI993" s="24"/>
      <c r="AJ993" s="24" t="s">
        <v>60</v>
      </c>
      <c r="AK993" s="24"/>
      <c r="AL993" s="24"/>
      <c r="AM993" s="24"/>
      <c r="AN993" s="24"/>
      <c r="AO993" s="24"/>
      <c r="AP993" s="24" t="s">
        <v>60</v>
      </c>
      <c r="AQ993" s="24"/>
      <c r="AR993" s="24"/>
      <c r="AS993" s="89">
        <f t="shared" ref="AS993:AS1003" si="202">DATEDIF(L993,N993,"m")</f>
        <v>23</v>
      </c>
      <c r="AT993" s="24"/>
    </row>
    <row r="994" spans="1:46" x14ac:dyDescent="0.5">
      <c r="A994" s="24">
        <v>1079</v>
      </c>
      <c r="B994" s="24" t="s">
        <v>340</v>
      </c>
      <c r="C994" s="24"/>
      <c r="D994" s="24" t="s">
        <v>4047</v>
      </c>
      <c r="E994" s="24" t="s">
        <v>4048</v>
      </c>
      <c r="F994" s="77" t="str">
        <f t="shared" si="194"/>
        <v>ASSET MANAGEMENT IRELAND T/A DISKSHRED</v>
      </c>
      <c r="G994" s="24" t="s">
        <v>4049</v>
      </c>
      <c r="H994" s="24" t="s">
        <v>1330</v>
      </c>
      <c r="I994" s="24" t="s">
        <v>1330</v>
      </c>
      <c r="J994" s="24" t="s">
        <v>52</v>
      </c>
      <c r="K994" s="24" t="s">
        <v>1281</v>
      </c>
      <c r="L994" s="25">
        <v>44237</v>
      </c>
      <c r="M994" s="25">
        <v>44991</v>
      </c>
      <c r="N994" s="81">
        <f t="shared" si="200"/>
        <v>45357</v>
      </c>
      <c r="O994" s="77" t="str">
        <f t="shared" ca="1" si="201"/>
        <v>Expired</v>
      </c>
      <c r="P994" s="77" t="str" cm="1">
        <f t="array" aca="1" ref="P994" ca="1">_xlfn.IFS((N994-TODAY())&gt;=547,"06 Expires over 18 months",(N994-TODAY())&gt;=365,"05 Expires in 18 months",(N994-TODAY())&gt;=183,"04 Expires in 12 months",(N994-TODAY())&gt;=92,"03 Expires in 6 months",(N994-TODAY())&gt;=31,"02 Expires in 3 months",(N994-TODAY())&gt;=0,"01 Expires in 30 days",(N994-TODAY())&gt;=-31,"01 Expired last 30 days",(N994-TODAY())&gt;=-92,"02 Expired last 3 months",(N994-TODAY())&gt;=-183,"03 Expired last 6 months",(N994-TODAY())&gt;=-365,"04 Expired last 12 months",(N994-TODAY())&gt;=-547,"05 Expired last 18 months",TRUE,"06 Expired over 18 months")</f>
        <v>06 Expired over 18 months</v>
      </c>
      <c r="Q994" s="65">
        <v>1500</v>
      </c>
      <c r="R994" s="84">
        <f t="shared" ref="R994:R1000" si="203">MAX(Q994,Q994*N(AS994)/12)</f>
        <v>4500</v>
      </c>
      <c r="S994" s="77" t="str" cm="1">
        <f t="array" ref="S994">_xlfn.IFS(R994&gt;5000000,"Gold",R994&gt;=500000,"Silver",R994&gt;30000,"Bronze",TRUE,"Transactional")</f>
        <v>Transactional</v>
      </c>
      <c r="T994" s="24" t="s">
        <v>54</v>
      </c>
      <c r="U994" s="101" t="s">
        <v>208</v>
      </c>
      <c r="V994" s="101" t="s">
        <v>209</v>
      </c>
      <c r="W994" s="77" t="str">
        <f t="shared" si="195"/>
        <v>Yes</v>
      </c>
      <c r="X994" s="77" t="str">
        <f>IFERROR(_xlfn.XLOOKUP(J994&amp;"||"&amp;K994,'Mapping Ref.'!$J$2:$J$538,'Mapping Ref.'!$K$2:$K$538),"")</f>
        <v>ICT</v>
      </c>
      <c r="Y994" s="77" t="str" cm="1">
        <f t="array" ref="Y994">_xlfn.IFS(R994&gt;2000000,"For Publication",R994&gt;100000,"PID",R994&gt;30000,"RFQ",TRUE,"Transactional")</f>
        <v>Transactional</v>
      </c>
      <c r="Z994" s="24" t="s">
        <v>101</v>
      </c>
      <c r="AA994" s="32">
        <v>24</v>
      </c>
      <c r="AB994" s="24">
        <v>12</v>
      </c>
      <c r="AC994" s="25">
        <v>44237</v>
      </c>
      <c r="AD994" s="24" t="s">
        <v>1066</v>
      </c>
      <c r="AE994" s="24"/>
      <c r="AF994" s="24"/>
      <c r="AG994" s="24"/>
      <c r="AH994" s="24" t="s">
        <v>60</v>
      </c>
      <c r="AI994" s="24"/>
      <c r="AJ994" s="24" t="s">
        <v>60</v>
      </c>
      <c r="AK994" s="24" t="s">
        <v>4050</v>
      </c>
      <c r="AL994" s="24"/>
      <c r="AM994" s="24"/>
      <c r="AN994" s="24"/>
      <c r="AO994" s="24">
        <v>0</v>
      </c>
      <c r="AP994" s="24" t="s">
        <v>60</v>
      </c>
      <c r="AQ994" s="24"/>
      <c r="AR994" s="24"/>
      <c r="AS994" s="89">
        <f t="shared" si="202"/>
        <v>36</v>
      </c>
      <c r="AT994" s="24" t="s">
        <v>4051</v>
      </c>
    </row>
    <row r="995" spans="1:46" x14ac:dyDescent="0.5">
      <c r="A995" s="24">
        <v>1080</v>
      </c>
      <c r="B995" s="24"/>
      <c r="C995" s="24"/>
      <c r="D995" s="24" t="s">
        <v>4052</v>
      </c>
      <c r="E995" s="24" t="s">
        <v>4053</v>
      </c>
      <c r="F995" s="77" t="str">
        <f t="shared" si="194"/>
        <v>WESTCOAST WORKWEAR LIMITED</v>
      </c>
      <c r="G995" s="24" t="s">
        <v>4054</v>
      </c>
      <c r="H995" s="24" t="s">
        <v>376</v>
      </c>
      <c r="I995" s="24" t="s">
        <v>992</v>
      </c>
      <c r="J995" s="24" t="s">
        <v>52</v>
      </c>
      <c r="K995" s="24" t="s">
        <v>1281</v>
      </c>
      <c r="L995" s="25">
        <v>44237</v>
      </c>
      <c r="M995" s="25">
        <v>45332</v>
      </c>
      <c r="N995" s="81">
        <f t="shared" si="200"/>
        <v>45698</v>
      </c>
      <c r="O995" s="77" t="str">
        <f t="shared" ca="1" si="201"/>
        <v>Expired</v>
      </c>
      <c r="P995" s="77" t="str" cm="1">
        <f t="array" aca="1" ref="P995" ca="1">_xlfn.IFS((N995-TODAY())&gt;=547,"06 Expires over 18 months",(N995-TODAY())&gt;=365,"05 Expires in 18 months",(N995-TODAY())&gt;=183,"04 Expires in 12 months",(N995-TODAY())&gt;=92,"03 Expires in 6 months",(N995-TODAY())&gt;=31,"02 Expires in 3 months",(N995-TODAY())&gt;=0,"01 Expires in 30 days",(N995-TODAY())&gt;=-31,"01 Expired last 30 days",(N995-TODAY())&gt;=-92,"02 Expired last 3 months",(N995-TODAY())&gt;=-183,"03 Expired last 6 months",(N995-TODAY())&gt;=-365,"04 Expired last 12 months",(N995-TODAY())&gt;=-547,"05 Expired last 18 months",TRUE,"06 Expired over 18 months")</f>
        <v>06 Expired over 18 months</v>
      </c>
      <c r="Q995" s="65">
        <v>30000</v>
      </c>
      <c r="R995" s="84">
        <f t="shared" si="203"/>
        <v>120000</v>
      </c>
      <c r="S995" s="77" t="str" cm="1">
        <f t="array" ref="S995">_xlfn.IFS(R995&gt;5000000,"Gold",R995&gt;=500000,"Silver",R995&gt;30000,"Bronze",TRUE,"Transactional")</f>
        <v>Bronze</v>
      </c>
      <c r="T995" s="24" t="s">
        <v>54</v>
      </c>
      <c r="U995" s="101" t="s">
        <v>2860</v>
      </c>
      <c r="V995" s="101" t="s">
        <v>2861</v>
      </c>
      <c r="W995" s="77" t="str">
        <f t="shared" si="195"/>
        <v>Yes</v>
      </c>
      <c r="X995" s="77" t="str">
        <f>IFERROR(_xlfn.XLOOKUP(J995&amp;"||"&amp;K995,'Mapping Ref.'!$J$2:$J$538,'Mapping Ref.'!$K$2:$K$538),"")</f>
        <v>ICT</v>
      </c>
      <c r="Y995" s="77" t="str" cm="1">
        <f t="array" ref="Y995">_xlfn.IFS(R995&gt;2000000,"For Publication",R995&gt;100000,"PID",R995&gt;30000,"RFQ",TRUE,"Transactional")</f>
        <v>PID</v>
      </c>
      <c r="Z995" s="24" t="s">
        <v>149</v>
      </c>
      <c r="AA995" s="32">
        <v>36</v>
      </c>
      <c r="AB995" s="24">
        <v>12</v>
      </c>
      <c r="AC995" s="25">
        <v>44237</v>
      </c>
      <c r="AD995" s="24" t="s">
        <v>58</v>
      </c>
      <c r="AE995" s="24">
        <v>1</v>
      </c>
      <c r="AF995" s="24"/>
      <c r="AG995" s="24"/>
      <c r="AH995" s="24" t="s">
        <v>60</v>
      </c>
      <c r="AI995" s="24"/>
      <c r="AJ995" s="24" t="s">
        <v>60</v>
      </c>
      <c r="AK995" s="24"/>
      <c r="AL995" s="24"/>
      <c r="AM995" s="24"/>
      <c r="AN995" s="24"/>
      <c r="AO995" s="24">
        <v>0</v>
      </c>
      <c r="AP995" s="24" t="s">
        <v>59</v>
      </c>
      <c r="AQ995" s="24"/>
      <c r="AR995" s="24"/>
      <c r="AS995" s="89">
        <f t="shared" si="202"/>
        <v>48</v>
      </c>
      <c r="AT995" s="24" t="s">
        <v>4055</v>
      </c>
    </row>
    <row r="996" spans="1:46" x14ac:dyDescent="0.5">
      <c r="A996" s="24">
        <v>1081</v>
      </c>
      <c r="B996" s="24"/>
      <c r="C996" s="24" t="s">
        <v>77</v>
      </c>
      <c r="D996" s="24" t="s">
        <v>4056</v>
      </c>
      <c r="E996" s="24" t="s">
        <v>4057</v>
      </c>
      <c r="F996" s="77" t="str">
        <f t="shared" si="194"/>
        <v>REFUSE VEHICLE SOLUTIONS LIMITED</v>
      </c>
      <c r="G996" s="24" t="s">
        <v>4058</v>
      </c>
      <c r="H996" s="24" t="s">
        <v>3282</v>
      </c>
      <c r="I996" s="24" t="s">
        <v>3341</v>
      </c>
      <c r="J996" s="24" t="s">
        <v>2962</v>
      </c>
      <c r="K996" s="24" t="s">
        <v>3283</v>
      </c>
      <c r="L996" s="25">
        <v>44237</v>
      </c>
      <c r="M996" s="25">
        <v>44966</v>
      </c>
      <c r="N996" s="81">
        <f t="shared" si="200"/>
        <v>44966</v>
      </c>
      <c r="O996" s="77" t="str">
        <f t="shared" ca="1" si="201"/>
        <v>Expired</v>
      </c>
      <c r="P996" s="77" t="str" cm="1">
        <f t="array" aca="1" ref="P996" ca="1">_xlfn.IFS((N996-TODAY())&gt;=547,"06 Expires over 18 months",(N996-TODAY())&gt;=365,"05 Expires in 18 months",(N996-TODAY())&gt;=183,"04 Expires in 12 months",(N996-TODAY())&gt;=92,"03 Expires in 6 months",(N996-TODAY())&gt;=31,"02 Expires in 3 months",(N996-TODAY())&gt;=0,"01 Expires in 30 days",(N996-TODAY())&gt;=-31,"01 Expired last 30 days",(N996-TODAY())&gt;=-92,"02 Expired last 3 months",(N996-TODAY())&gt;=-183,"03 Expired last 6 months",(N996-TODAY())&gt;=-365,"04 Expired last 12 months",(N996-TODAY())&gt;=-547,"05 Expired last 18 months",TRUE,"06 Expired over 18 months")</f>
        <v>06 Expired over 18 months</v>
      </c>
      <c r="Q996" s="65">
        <v>40000</v>
      </c>
      <c r="R996" s="84">
        <f t="shared" si="203"/>
        <v>76666.666666666672</v>
      </c>
      <c r="S996" s="77" t="str" cm="1">
        <f t="array" ref="S996">_xlfn.IFS(R996&gt;5000000,"Gold",R996&gt;=500000,"Silver",R996&gt;30000,"Bronze",TRUE,"Transactional")</f>
        <v>Bronze</v>
      </c>
      <c r="T996" s="24" t="s">
        <v>54</v>
      </c>
      <c r="U996" s="101" t="s">
        <v>69</v>
      </c>
      <c r="V996" s="101" t="s">
        <v>1208</v>
      </c>
      <c r="W996" s="77" t="str">
        <f t="shared" si="195"/>
        <v>No</v>
      </c>
      <c r="X996" s="77" t="str">
        <f>IFERROR(_xlfn.XLOOKUP(J996&amp;"||"&amp;K996,'Mapping Ref.'!$J$2:$J$538,'Mapping Ref.'!$K$2:$K$538),"")</f>
        <v>Construction &amp; Estates</v>
      </c>
      <c r="Y996" s="77" t="str" cm="1">
        <f t="array" ref="Y996">_xlfn.IFS(R996&gt;2000000,"For Publication",R996&gt;100000,"PID",R996&gt;30000,"RFQ",TRUE,"Transactional")</f>
        <v>RFQ</v>
      </c>
      <c r="Z996" s="24" t="s">
        <v>86</v>
      </c>
      <c r="AA996" s="32">
        <v>24</v>
      </c>
      <c r="AB996" s="24">
        <v>0</v>
      </c>
      <c r="AC996" s="25">
        <v>44237</v>
      </c>
      <c r="AD996" s="24" t="s">
        <v>58</v>
      </c>
      <c r="AE996" s="24"/>
      <c r="AF996" s="24"/>
      <c r="AG996" s="24"/>
      <c r="AH996" s="24" t="s">
        <v>59</v>
      </c>
      <c r="AI996" s="24"/>
      <c r="AJ996" s="24" t="s">
        <v>60</v>
      </c>
      <c r="AK996" s="24"/>
      <c r="AL996" s="24"/>
      <c r="AM996" s="24"/>
      <c r="AN996" s="24"/>
      <c r="AO996" s="24">
        <v>0</v>
      </c>
      <c r="AP996" s="24" t="s">
        <v>60</v>
      </c>
      <c r="AQ996" s="24"/>
      <c r="AR996" s="24"/>
      <c r="AS996" s="89">
        <f t="shared" si="202"/>
        <v>23</v>
      </c>
      <c r="AT996" s="24" t="s">
        <v>4056</v>
      </c>
    </row>
    <row r="997" spans="1:46" x14ac:dyDescent="0.5">
      <c r="A997" s="24">
        <v>1082</v>
      </c>
      <c r="B997" s="24"/>
      <c r="C997" s="24" t="s">
        <v>77</v>
      </c>
      <c r="D997" s="24" t="s">
        <v>4059</v>
      </c>
      <c r="E997" s="24" t="s">
        <v>4060</v>
      </c>
      <c r="F997" s="77" t="str">
        <f t="shared" si="194"/>
        <v>JEWSON LIMITED</v>
      </c>
      <c r="G997" s="24" t="s">
        <v>4061</v>
      </c>
      <c r="H997" s="24" t="s">
        <v>2364</v>
      </c>
      <c r="I997" s="24" t="s">
        <v>2364</v>
      </c>
      <c r="J997" s="24" t="s">
        <v>52</v>
      </c>
      <c r="K997" s="24" t="s">
        <v>377</v>
      </c>
      <c r="L997" s="25">
        <v>43836</v>
      </c>
      <c r="M997" s="25">
        <v>45662</v>
      </c>
      <c r="N997" s="81">
        <f t="shared" si="200"/>
        <v>45662</v>
      </c>
      <c r="O997" s="77" t="str">
        <f t="shared" ca="1" si="201"/>
        <v>Expired</v>
      </c>
      <c r="P997" s="77" t="str" cm="1">
        <f t="array" aca="1" ref="P997" ca="1">_xlfn.IFS((N997-TODAY())&gt;=547,"06 Expires over 18 months",(N997-TODAY())&gt;=365,"05 Expires in 18 months",(N997-TODAY())&gt;=183,"04 Expires in 12 months",(N997-TODAY())&gt;=92,"03 Expires in 6 months",(N997-TODAY())&gt;=31,"02 Expires in 3 months",(N997-TODAY())&gt;=0,"01 Expires in 30 days",(N997-TODAY())&gt;=-31,"01 Expired last 30 days",(N997-TODAY())&gt;=-92,"02 Expired last 3 months",(N997-TODAY())&gt;=-183,"03 Expired last 6 months",(N997-TODAY())&gt;=-365,"04 Expired last 12 months",(N997-TODAY())&gt;=-547,"05 Expired last 18 months",TRUE,"06 Expired over 18 months")</f>
        <v>06 Expired over 18 months</v>
      </c>
      <c r="Q997" s="65">
        <v>750000</v>
      </c>
      <c r="R997" s="84">
        <f t="shared" si="203"/>
        <v>3687500</v>
      </c>
      <c r="S997" s="77" t="str" cm="1">
        <f t="array" ref="S997">_xlfn.IFS(R997&gt;5000000,"Gold",R997&gt;=500000,"Silver",R997&gt;30000,"Bronze",TRUE,"Transactional")</f>
        <v>Silver</v>
      </c>
      <c r="T997" s="24" t="s">
        <v>54</v>
      </c>
      <c r="U997" s="101" t="s">
        <v>123</v>
      </c>
      <c r="V997" s="101" t="s">
        <v>1686</v>
      </c>
      <c r="W997" s="77" t="str">
        <f t="shared" si="195"/>
        <v>No</v>
      </c>
      <c r="X997" s="77" t="str">
        <f>IFERROR(_xlfn.XLOOKUP(J997&amp;"||"&amp;K997,'Mapping Ref.'!$J$2:$J$538,'Mapping Ref.'!$K$2:$K$538),"")</f>
        <v>Corporate</v>
      </c>
      <c r="Y997" s="77" t="str" cm="1">
        <f t="array" ref="Y997">_xlfn.IFS(R997&gt;2000000,"For Publication",R997&gt;100000,"PID",R997&gt;30000,"RFQ",TRUE,"Transactional")</f>
        <v>For Publication</v>
      </c>
      <c r="Z997" s="24" t="s">
        <v>57</v>
      </c>
      <c r="AA997" s="32">
        <v>60</v>
      </c>
      <c r="AB997" s="24">
        <v>0</v>
      </c>
      <c r="AC997" s="25">
        <v>44237</v>
      </c>
      <c r="AD997" s="24" t="s">
        <v>58</v>
      </c>
      <c r="AE997" s="24"/>
      <c r="AF997" s="24"/>
      <c r="AG997" s="24"/>
      <c r="AH997" s="24" t="s">
        <v>60</v>
      </c>
      <c r="AI997" s="24"/>
      <c r="AJ997" s="24" t="s">
        <v>60</v>
      </c>
      <c r="AK997" s="24"/>
      <c r="AL997" s="24"/>
      <c r="AM997" s="24"/>
      <c r="AN997" s="24"/>
      <c r="AO997" s="24"/>
      <c r="AP997" s="24" t="s">
        <v>59</v>
      </c>
      <c r="AQ997" s="24"/>
      <c r="AR997" s="24"/>
      <c r="AS997" s="89">
        <f t="shared" si="202"/>
        <v>59</v>
      </c>
      <c r="AT997" s="24" t="s">
        <v>4062</v>
      </c>
    </row>
    <row r="998" spans="1:46" x14ac:dyDescent="0.5">
      <c r="A998" s="24">
        <v>1083</v>
      </c>
      <c r="B998" s="24"/>
      <c r="C998" s="24"/>
      <c r="D998" s="24" t="s">
        <v>4063</v>
      </c>
      <c r="E998" s="24" t="s">
        <v>4064</v>
      </c>
      <c r="F998" s="77" t="str">
        <f t="shared" si="194"/>
        <v>PSYCHOLOGICAL CONSULTATION LTD</v>
      </c>
      <c r="G998" s="24" t="s">
        <v>4063</v>
      </c>
      <c r="H998" s="24" t="s">
        <v>1041</v>
      </c>
      <c r="I998" s="24" t="s">
        <v>1041</v>
      </c>
      <c r="J998" s="24" t="s">
        <v>190</v>
      </c>
      <c r="K998" s="24" t="s">
        <v>2234</v>
      </c>
      <c r="L998" s="25">
        <v>44237</v>
      </c>
      <c r="M998" s="25">
        <v>44602</v>
      </c>
      <c r="N998" s="81">
        <f t="shared" si="200"/>
        <v>44602</v>
      </c>
      <c r="O998" s="77" t="str">
        <f t="shared" ca="1" si="201"/>
        <v>Expired</v>
      </c>
      <c r="P998" s="77" t="str" cm="1">
        <f t="array" aca="1" ref="P998" ca="1">_xlfn.IFS((N998-TODAY())&gt;=547,"06 Expires over 18 months",(N998-TODAY())&gt;=365,"05 Expires in 18 months",(N998-TODAY())&gt;=183,"04 Expires in 12 months",(N998-TODAY())&gt;=92,"03 Expires in 6 months",(N998-TODAY())&gt;=31,"02 Expires in 3 months",(N998-TODAY())&gt;=0,"01 Expires in 30 days",(N998-TODAY())&gt;=-31,"01 Expired last 30 days",(N998-TODAY())&gt;=-92,"02 Expired last 3 months",(N998-TODAY())&gt;=-183,"03 Expired last 6 months",(N998-TODAY())&gt;=-365,"04 Expired last 12 months",(N998-TODAY())&gt;=-547,"05 Expired last 18 months",TRUE,"06 Expired over 18 months")</f>
        <v>06 Expired over 18 months</v>
      </c>
      <c r="Q998" s="65">
        <v>2000</v>
      </c>
      <c r="R998" s="84">
        <f t="shared" si="203"/>
        <v>2000</v>
      </c>
      <c r="S998" s="77" t="str" cm="1">
        <f t="array" ref="S998">_xlfn.IFS(R998&gt;5000000,"Gold",R998&gt;=500000,"Silver",R998&gt;30000,"Bronze",TRUE,"Transactional")</f>
        <v>Transactional</v>
      </c>
      <c r="T998" s="24" t="s">
        <v>54</v>
      </c>
      <c r="U998" s="101" t="s">
        <v>84</v>
      </c>
      <c r="V998" s="101" t="s">
        <v>157</v>
      </c>
      <c r="W998" s="77" t="str">
        <f t="shared" si="195"/>
        <v>No</v>
      </c>
      <c r="X998" s="77" t="str">
        <f>IFERROR(_xlfn.XLOOKUP(J998&amp;"||"&amp;K998,'Mapping Ref.'!$J$2:$J$538,'Mapping Ref.'!$K$2:$K$538),"")</f>
        <v>Childrens &amp; Adults</v>
      </c>
      <c r="Y998" s="77" t="str" cm="1">
        <f t="array" ref="Y998">_xlfn.IFS(R998&gt;2000000,"For Publication",R998&gt;100000,"PID",R998&gt;30000,"RFQ",TRUE,"Transactional")</f>
        <v>Transactional</v>
      </c>
      <c r="Z998" s="24" t="s">
        <v>86</v>
      </c>
      <c r="AA998" s="32">
        <v>12</v>
      </c>
      <c r="AB998" s="24">
        <v>0</v>
      </c>
      <c r="AC998" s="25">
        <v>44237</v>
      </c>
      <c r="AD998" s="24" t="s">
        <v>58</v>
      </c>
      <c r="AE998" s="24"/>
      <c r="AF998" s="24"/>
      <c r="AG998" s="24"/>
      <c r="AH998" s="24" t="s">
        <v>59</v>
      </c>
      <c r="AI998" s="24"/>
      <c r="AJ998" s="24" t="s">
        <v>60</v>
      </c>
      <c r="AK998" s="24"/>
      <c r="AL998" s="24"/>
      <c r="AM998" s="24"/>
      <c r="AN998" s="24"/>
      <c r="AO998" s="24">
        <v>0</v>
      </c>
      <c r="AP998" s="24" t="s">
        <v>60</v>
      </c>
      <c r="AQ998" s="24"/>
      <c r="AR998" s="24"/>
      <c r="AS998" s="89">
        <f t="shared" si="202"/>
        <v>12</v>
      </c>
      <c r="AT998" s="24" t="s">
        <v>4065</v>
      </c>
    </row>
    <row r="999" spans="1:46" x14ac:dyDescent="0.5">
      <c r="A999" s="24">
        <v>1084</v>
      </c>
      <c r="B999" s="24"/>
      <c r="C999" s="24"/>
      <c r="D999" s="24" t="s">
        <v>4066</v>
      </c>
      <c r="E999" s="24" t="s">
        <v>4067</v>
      </c>
      <c r="F999" s="77" t="str">
        <f t="shared" si="194"/>
        <v>L HARVEY &amp; SON LTD</v>
      </c>
      <c r="G999" s="24" t="s">
        <v>4068</v>
      </c>
      <c r="H999" s="24" t="s">
        <v>963</v>
      </c>
      <c r="I999" s="24" t="s">
        <v>1128</v>
      </c>
      <c r="J999" s="24" t="s">
        <v>190</v>
      </c>
      <c r="K999" s="24" t="s">
        <v>3201</v>
      </c>
      <c r="L999" s="25">
        <v>44237</v>
      </c>
      <c r="M999" s="25">
        <v>44967</v>
      </c>
      <c r="N999" s="81">
        <f t="shared" si="200"/>
        <v>45332</v>
      </c>
      <c r="O999" s="77" t="str">
        <f t="shared" ca="1" si="201"/>
        <v>Expired</v>
      </c>
      <c r="P999" s="77" t="str" cm="1">
        <f t="array" aca="1" ref="P999" ca="1">_xlfn.IFS((N999-TODAY())&gt;=547,"06 Expires over 18 months",(N999-TODAY())&gt;=365,"05 Expires in 18 months",(N999-TODAY())&gt;=183,"04 Expires in 12 months",(N999-TODAY())&gt;=92,"03 Expires in 6 months",(N999-TODAY())&gt;=31,"02 Expires in 3 months",(N999-TODAY())&gt;=0,"01 Expires in 30 days",(N999-TODAY())&gt;=-31,"01 Expired last 30 days",(N999-TODAY())&gt;=-92,"02 Expired last 3 months",(N999-TODAY())&gt;=-183,"03 Expired last 6 months",(N999-TODAY())&gt;=-365,"04 Expired last 12 months",(N999-TODAY())&gt;=-547,"05 Expired last 18 months",TRUE,"06 Expired over 18 months")</f>
        <v>06 Expired over 18 months</v>
      </c>
      <c r="Q999" s="65">
        <v>20000</v>
      </c>
      <c r="R999" s="84">
        <f t="shared" si="203"/>
        <v>60000</v>
      </c>
      <c r="S999" s="77" t="str" cm="1">
        <f t="array" ref="S999">_xlfn.IFS(R999&gt;5000000,"Gold",R999&gt;=500000,"Silver",R999&gt;30000,"Bronze",TRUE,"Transactional")</f>
        <v>Bronze</v>
      </c>
      <c r="T999" s="24" t="s">
        <v>122</v>
      </c>
      <c r="U999" s="101" t="s">
        <v>84</v>
      </c>
      <c r="V999" s="101" t="s">
        <v>1742</v>
      </c>
      <c r="W999" s="77" t="str">
        <f t="shared" si="195"/>
        <v>Yes</v>
      </c>
      <c r="X999" s="77" t="str">
        <f>IFERROR(_xlfn.XLOOKUP(J999&amp;"||"&amp;K999,'Mapping Ref.'!$J$2:$J$538,'Mapping Ref.'!$K$2:$K$538),"")</f>
        <v>Childrens &amp; Adults</v>
      </c>
      <c r="Y999" s="77" t="str" cm="1">
        <f t="array" ref="Y999">_xlfn.IFS(R999&gt;2000000,"For Publication",R999&gt;100000,"PID",R999&gt;30000,"RFQ",TRUE,"Transactional")</f>
        <v>RFQ</v>
      </c>
      <c r="Z999" s="24" t="s">
        <v>101</v>
      </c>
      <c r="AA999" s="32">
        <v>12</v>
      </c>
      <c r="AB999" s="24">
        <v>12</v>
      </c>
      <c r="AC999" s="25">
        <v>44237</v>
      </c>
      <c r="AD999" s="24" t="s">
        <v>58</v>
      </c>
      <c r="AE999" s="24"/>
      <c r="AF999" s="24"/>
      <c r="AG999" s="24"/>
      <c r="AH999" s="24" t="s">
        <v>59</v>
      </c>
      <c r="AI999" s="24"/>
      <c r="AJ999" s="24" t="s">
        <v>60</v>
      </c>
      <c r="AK999" s="24"/>
      <c r="AL999" s="24"/>
      <c r="AM999" s="24"/>
      <c r="AN999" s="24"/>
      <c r="AO999" s="24">
        <v>0</v>
      </c>
      <c r="AP999" s="24" t="s">
        <v>60</v>
      </c>
      <c r="AQ999" s="24"/>
      <c r="AR999" s="24"/>
      <c r="AS999" s="89">
        <f t="shared" si="202"/>
        <v>36</v>
      </c>
      <c r="AT999" s="24" t="s">
        <v>4069</v>
      </c>
    </row>
    <row r="1000" spans="1:46" x14ac:dyDescent="0.5">
      <c r="A1000" s="24">
        <v>1085</v>
      </c>
      <c r="B1000" s="24"/>
      <c r="C1000" s="24" t="s">
        <v>77</v>
      </c>
      <c r="D1000" s="24" t="s">
        <v>4070</v>
      </c>
      <c r="E1000" s="24" t="s">
        <v>4071</v>
      </c>
      <c r="F1000" s="77" t="str">
        <f t="shared" si="194"/>
        <v>COUNTY PUMPS LIMITED</v>
      </c>
      <c r="G1000" s="24" t="s">
        <v>4072</v>
      </c>
      <c r="H1000" s="24" t="s">
        <v>3282</v>
      </c>
      <c r="I1000" s="24" t="s">
        <v>2364</v>
      </c>
      <c r="J1000" s="24" t="s">
        <v>2962</v>
      </c>
      <c r="K1000" s="24" t="s">
        <v>3283</v>
      </c>
      <c r="L1000" s="25">
        <v>44091</v>
      </c>
      <c r="M1000" s="25">
        <v>44455</v>
      </c>
      <c r="N1000" s="81">
        <f t="shared" si="200"/>
        <v>44820</v>
      </c>
      <c r="O1000" s="77" t="str">
        <f t="shared" ca="1" si="201"/>
        <v>Expired</v>
      </c>
      <c r="P1000" s="77" t="str" cm="1">
        <f t="array" aca="1" ref="P1000" ca="1">_xlfn.IFS((N1000-TODAY())&gt;=547,"06 Expires over 18 months",(N1000-TODAY())&gt;=365,"05 Expires in 18 months",(N1000-TODAY())&gt;=183,"04 Expires in 12 months",(N1000-TODAY())&gt;=92,"03 Expires in 6 months",(N1000-TODAY())&gt;=31,"02 Expires in 3 months",(N1000-TODAY())&gt;=0,"01 Expires in 30 days",(N1000-TODAY())&gt;=-31,"01 Expired last 30 days",(N1000-TODAY())&gt;=-92,"02 Expired last 3 months",(N1000-TODAY())&gt;=-183,"03 Expired last 6 months",(N1000-TODAY())&gt;=-365,"04 Expired last 12 months",(N1000-TODAY())&gt;=-547,"05 Expired last 18 months",TRUE,"06 Expired over 18 months")</f>
        <v>06 Expired over 18 months</v>
      </c>
      <c r="Q1000" s="65">
        <v>660</v>
      </c>
      <c r="R1000" s="84">
        <f t="shared" si="203"/>
        <v>1265</v>
      </c>
      <c r="S1000" s="77" t="str" cm="1">
        <f t="array" ref="S1000">_xlfn.IFS(R1000&gt;5000000,"Gold",R1000&gt;=500000,"Silver",R1000&gt;30000,"Bronze",TRUE,"Transactional")</f>
        <v>Transactional</v>
      </c>
      <c r="T1000" s="24" t="s">
        <v>54</v>
      </c>
      <c r="U1000" s="101" t="s">
        <v>116</v>
      </c>
      <c r="V1000" s="101" t="s">
        <v>70</v>
      </c>
      <c r="W1000" s="77" t="str">
        <f t="shared" si="195"/>
        <v>Yes</v>
      </c>
      <c r="X1000" s="77" t="str">
        <f>IFERROR(_xlfn.XLOOKUP(J1000&amp;"||"&amp;K1000,'Mapping Ref.'!$J$2:$J$538,'Mapping Ref.'!$K$2:$K$538),"")</f>
        <v>Construction &amp; Estates</v>
      </c>
      <c r="Y1000" s="77" t="str" cm="1">
        <f t="array" ref="Y1000">_xlfn.IFS(R1000&gt;2000000,"For Publication",R1000&gt;100000,"PID",R1000&gt;30000,"RFQ",TRUE,"Transactional")</f>
        <v>Transactional</v>
      </c>
      <c r="Z1000" s="24" t="s">
        <v>86</v>
      </c>
      <c r="AA1000" s="32">
        <v>12</v>
      </c>
      <c r="AB1000" s="24">
        <v>12</v>
      </c>
      <c r="AC1000" s="25">
        <v>44237</v>
      </c>
      <c r="AD1000" s="24" t="s">
        <v>58</v>
      </c>
      <c r="AE1000" s="24"/>
      <c r="AF1000" s="24"/>
      <c r="AG1000" s="24"/>
      <c r="AH1000" s="24" t="s">
        <v>60</v>
      </c>
      <c r="AI1000" s="24"/>
      <c r="AJ1000" s="24" t="s">
        <v>60</v>
      </c>
      <c r="AK1000" s="24"/>
      <c r="AL1000" s="24"/>
      <c r="AM1000" s="24"/>
      <c r="AN1000" s="24"/>
      <c r="AO1000" s="24"/>
      <c r="AP1000" s="24" t="s">
        <v>60</v>
      </c>
      <c r="AQ1000" s="24"/>
      <c r="AR1000" s="24"/>
      <c r="AS1000" s="89">
        <f t="shared" si="202"/>
        <v>23</v>
      </c>
      <c r="AT1000" s="24" t="s">
        <v>4073</v>
      </c>
    </row>
    <row r="1001" spans="1:46" x14ac:dyDescent="0.5">
      <c r="A1001" s="24">
        <v>1086</v>
      </c>
      <c r="B1001" s="24"/>
      <c r="C1001" s="24"/>
      <c r="D1001" s="24" t="s">
        <v>4074</v>
      </c>
      <c r="E1001" s="24" t="s">
        <v>4075</v>
      </c>
      <c r="F1001" s="77" t="str">
        <f t="shared" si="194"/>
        <v>Macmillan Distribution</v>
      </c>
      <c r="G1001" s="24" t="s">
        <v>4076</v>
      </c>
      <c r="H1001" s="24" t="s">
        <v>1426</v>
      </c>
      <c r="I1001" s="24" t="s">
        <v>1426</v>
      </c>
      <c r="J1001" s="24" t="s">
        <v>190</v>
      </c>
      <c r="K1001" s="24" t="s">
        <v>4077</v>
      </c>
      <c r="L1001" s="25">
        <v>43923</v>
      </c>
      <c r="M1001" s="25">
        <v>44926</v>
      </c>
      <c r="N1001" s="81">
        <f t="shared" si="200"/>
        <v>45291</v>
      </c>
      <c r="O1001" s="77" t="str">
        <f t="shared" ca="1" si="201"/>
        <v>Expired</v>
      </c>
      <c r="P1001" s="77" t="str" cm="1">
        <f t="array" aca="1" ref="P1001" ca="1">_xlfn.IFS((N1001-TODAY())&gt;=547,"06 Expires over 18 months",(N1001-TODAY())&gt;=365,"05 Expires in 18 months",(N1001-TODAY())&gt;=183,"04 Expires in 12 months",(N1001-TODAY())&gt;=92,"03 Expires in 6 months",(N1001-TODAY())&gt;=31,"02 Expires in 3 months",(N1001-TODAY())&gt;=0,"01 Expires in 30 days",(N1001-TODAY())&gt;=-31,"01 Expired last 30 days",(N1001-TODAY())&gt;=-92,"02 Expired last 3 months",(N1001-TODAY())&gt;=-183,"03 Expired last 6 months",(N1001-TODAY())&gt;=-365,"04 Expired last 12 months",(N1001-TODAY())&gt;=-547,"05 Expired last 18 months",TRUE,"06 Expired over 18 months")</f>
        <v>06 Expired over 18 months</v>
      </c>
      <c r="Q1001" s="104"/>
      <c r="R1001" s="84">
        <v>0</v>
      </c>
      <c r="S1001" s="77" t="str" cm="1">
        <f t="array" ref="S1001">_xlfn.IFS(R1001&gt;5000000,"Gold",R1001&gt;=500000,"Silver",R1001&gt;30000,"Bronze",TRUE,"Transactional")</f>
        <v>Transactional</v>
      </c>
      <c r="T1001" s="24" t="s">
        <v>54</v>
      </c>
      <c r="U1001" s="101" t="s">
        <v>84</v>
      </c>
      <c r="V1001" s="101" t="s">
        <v>157</v>
      </c>
      <c r="W1001" s="77" t="str">
        <f t="shared" si="195"/>
        <v>Yes</v>
      </c>
      <c r="X1001" s="77" t="str">
        <f>IFERROR(_xlfn.XLOOKUP(J1001&amp;"||"&amp;K1001,'Mapping Ref.'!$J$2:$J$538,'Mapping Ref.'!$K$2:$K$538),"")</f>
        <v>Childrens &amp; Adults</v>
      </c>
      <c r="Y1001" s="77" t="str" cm="1">
        <f t="array" ref="Y1001">_xlfn.IFS(R1001&gt;2000000,"For Publication",R1001&gt;100000,"PID",R1001&gt;30000,"RFQ",TRUE,"Transactional")</f>
        <v>Transactional</v>
      </c>
      <c r="Z1001" s="24" t="s">
        <v>101</v>
      </c>
      <c r="AA1001" s="32">
        <v>12</v>
      </c>
      <c r="AB1001" s="24">
        <v>12</v>
      </c>
      <c r="AC1001" s="25">
        <v>44239</v>
      </c>
      <c r="AD1001" s="24" t="s">
        <v>58</v>
      </c>
      <c r="AE1001" s="24">
        <v>0</v>
      </c>
      <c r="AF1001" s="24"/>
      <c r="AG1001" s="24"/>
      <c r="AH1001" s="24" t="s">
        <v>60</v>
      </c>
      <c r="AI1001" s="24"/>
      <c r="AJ1001" s="24" t="s">
        <v>59</v>
      </c>
      <c r="AK1001" s="24"/>
      <c r="AL1001" s="24"/>
      <c r="AM1001" s="24"/>
      <c r="AN1001" s="24"/>
      <c r="AO1001" s="24">
        <v>0</v>
      </c>
      <c r="AP1001" s="24" t="s">
        <v>60</v>
      </c>
      <c r="AQ1001" s="24"/>
      <c r="AR1001" s="24"/>
      <c r="AS1001" s="89">
        <f t="shared" si="202"/>
        <v>44</v>
      </c>
      <c r="AT1001" s="24" t="s">
        <v>4078</v>
      </c>
    </row>
    <row r="1002" spans="1:46" x14ac:dyDescent="0.5">
      <c r="A1002" s="24">
        <v>1087</v>
      </c>
      <c r="B1002" s="24"/>
      <c r="C1002" s="24"/>
      <c r="D1002" s="24" t="s">
        <v>4079</v>
      </c>
      <c r="E1002" s="24" t="s">
        <v>4080</v>
      </c>
      <c r="F1002" s="77" t="str">
        <f t="shared" si="194"/>
        <v>BEVERLEY BELL CONSULTING LIMITED</v>
      </c>
      <c r="G1002" s="24" t="s">
        <v>4081</v>
      </c>
      <c r="H1002" s="24" t="s">
        <v>3282</v>
      </c>
      <c r="I1002" s="24" t="s">
        <v>3341</v>
      </c>
      <c r="J1002" s="24" t="s">
        <v>2962</v>
      </c>
      <c r="K1002" s="24" t="s">
        <v>3283</v>
      </c>
      <c r="L1002" s="25">
        <v>44239</v>
      </c>
      <c r="M1002" s="25">
        <v>44968</v>
      </c>
      <c r="N1002" s="81">
        <f t="shared" si="200"/>
        <v>44968</v>
      </c>
      <c r="O1002" s="77" t="str">
        <f t="shared" ca="1" si="201"/>
        <v>Expired</v>
      </c>
      <c r="P1002" s="77" t="str" cm="1">
        <f t="array" aca="1" ref="P1002" ca="1">_xlfn.IFS((N1002-TODAY())&gt;=547,"06 Expires over 18 months",(N1002-TODAY())&gt;=365,"05 Expires in 18 months",(N1002-TODAY())&gt;=183,"04 Expires in 12 months",(N1002-TODAY())&gt;=92,"03 Expires in 6 months",(N1002-TODAY())&gt;=31,"02 Expires in 3 months",(N1002-TODAY())&gt;=0,"01 Expires in 30 days",(N1002-TODAY())&gt;=-31,"01 Expired last 30 days",(N1002-TODAY())&gt;=-92,"02 Expired last 3 months",(N1002-TODAY())&gt;=-183,"03 Expired last 6 months",(N1002-TODAY())&gt;=-365,"04 Expired last 12 months",(N1002-TODAY())&gt;=-547,"05 Expired last 18 months",TRUE,"06 Expired over 18 months")</f>
        <v>06 Expired over 18 months</v>
      </c>
      <c r="Q1002" s="65">
        <v>25000</v>
      </c>
      <c r="R1002" s="84">
        <f>MAX(Q1002,Q1002*N(AS1002)/12)</f>
        <v>47916.666666666664</v>
      </c>
      <c r="S1002" s="77" t="str" cm="1">
        <f t="array" ref="S1002">_xlfn.IFS(R1002&gt;5000000,"Gold",R1002&gt;=500000,"Silver",R1002&gt;30000,"Bronze",TRUE,"Transactional")</f>
        <v>Bronze</v>
      </c>
      <c r="T1002" s="24" t="s">
        <v>54</v>
      </c>
      <c r="U1002" s="101" t="s">
        <v>116</v>
      </c>
      <c r="V1002" s="101" t="s">
        <v>70</v>
      </c>
      <c r="W1002" s="77" t="str">
        <f t="shared" si="195"/>
        <v>No</v>
      </c>
      <c r="X1002" s="77" t="str">
        <f>IFERROR(_xlfn.XLOOKUP(J1002&amp;"||"&amp;K1002,'Mapping Ref.'!$J$2:$J$538,'Mapping Ref.'!$K$2:$K$538),"")</f>
        <v>Construction &amp; Estates</v>
      </c>
      <c r="Y1002" s="77" t="str" cm="1">
        <f t="array" ref="Y1002">_xlfn.IFS(R1002&gt;2000000,"For Publication",R1002&gt;100000,"PID",R1002&gt;30000,"RFQ",TRUE,"Transactional")</f>
        <v>RFQ</v>
      </c>
      <c r="Z1002" s="24" t="s">
        <v>86</v>
      </c>
      <c r="AA1002" s="32">
        <v>24</v>
      </c>
      <c r="AB1002" s="24">
        <v>0</v>
      </c>
      <c r="AC1002" s="25">
        <v>44239</v>
      </c>
      <c r="AD1002" s="24" t="s">
        <v>58</v>
      </c>
      <c r="AE1002" s="24"/>
      <c r="AF1002" s="24"/>
      <c r="AG1002" s="24"/>
      <c r="AH1002" s="24" t="s">
        <v>60</v>
      </c>
      <c r="AI1002" s="24"/>
      <c r="AJ1002" s="24" t="s">
        <v>60</v>
      </c>
      <c r="AK1002" s="24"/>
      <c r="AL1002" s="24"/>
      <c r="AM1002" s="24"/>
      <c r="AN1002" s="24"/>
      <c r="AO1002" s="24">
        <v>0</v>
      </c>
      <c r="AP1002" s="24" t="s">
        <v>60</v>
      </c>
      <c r="AQ1002" s="24"/>
      <c r="AR1002" s="24"/>
      <c r="AS1002" s="89">
        <f t="shared" si="202"/>
        <v>23</v>
      </c>
      <c r="AT1002" s="24" t="s">
        <v>4082</v>
      </c>
    </row>
    <row r="1003" spans="1:46" x14ac:dyDescent="0.5">
      <c r="A1003" s="24">
        <v>1088</v>
      </c>
      <c r="B1003" s="24"/>
      <c r="C1003" s="24"/>
      <c r="D1003" s="24" t="s">
        <v>4083</v>
      </c>
      <c r="E1003" s="24" t="s">
        <v>4084</v>
      </c>
      <c r="F1003" s="77" t="str">
        <f t="shared" si="194"/>
        <v>ABC FOOD LAW LIMITED</v>
      </c>
      <c r="G1003" s="24" t="s">
        <v>4085</v>
      </c>
      <c r="H1003" s="24" t="s">
        <v>972</v>
      </c>
      <c r="I1003" s="24" t="s">
        <v>972</v>
      </c>
      <c r="J1003" s="24" t="s">
        <v>107</v>
      </c>
      <c r="K1003" s="24" t="s">
        <v>973</v>
      </c>
      <c r="L1003" s="25">
        <v>44228</v>
      </c>
      <c r="M1003" s="25">
        <v>44592</v>
      </c>
      <c r="N1003" s="81">
        <f t="shared" si="200"/>
        <v>44592</v>
      </c>
      <c r="O1003" s="77" t="str">
        <f t="shared" ca="1" si="201"/>
        <v>Expired</v>
      </c>
      <c r="P1003" s="77" t="str" cm="1">
        <f t="array" aca="1" ref="P1003" ca="1">_xlfn.IFS((N1003-TODAY())&gt;=547,"06 Expires over 18 months",(N1003-TODAY())&gt;=365,"05 Expires in 18 months",(N1003-TODAY())&gt;=183,"04 Expires in 12 months",(N1003-TODAY())&gt;=92,"03 Expires in 6 months",(N1003-TODAY())&gt;=31,"02 Expires in 3 months",(N1003-TODAY())&gt;=0,"01 Expires in 30 days",(N1003-TODAY())&gt;=-31,"01 Expired last 30 days",(N1003-TODAY())&gt;=-92,"02 Expired last 3 months",(N1003-TODAY())&gt;=-183,"03 Expired last 6 months",(N1003-TODAY())&gt;=-365,"04 Expired last 12 months",(N1003-TODAY())&gt;=-547,"05 Expired last 18 months",TRUE,"06 Expired over 18 months")</f>
        <v>06 Expired over 18 months</v>
      </c>
      <c r="Q1003" s="65">
        <v>702</v>
      </c>
      <c r="R1003" s="84">
        <f>MAX(Q1003,Q1003*N(AS1003)/12)</f>
        <v>702</v>
      </c>
      <c r="S1003" s="77" t="str" cm="1">
        <f t="array" ref="S1003">_xlfn.IFS(R1003&gt;5000000,"Gold",R1003&gt;=500000,"Silver",R1003&gt;30000,"Bronze",TRUE,"Transactional")</f>
        <v>Transactional</v>
      </c>
      <c r="T1003" s="24" t="s">
        <v>54</v>
      </c>
      <c r="U1003" s="101" t="s">
        <v>455</v>
      </c>
      <c r="V1003" s="101" t="s">
        <v>456</v>
      </c>
      <c r="W1003" s="77" t="str">
        <f t="shared" si="195"/>
        <v>No</v>
      </c>
      <c r="X1003" s="77" t="str">
        <f>IFERROR(_xlfn.XLOOKUP(J1003&amp;"||"&amp;K1003,'Mapping Ref.'!$J$2:$J$538,'Mapping Ref.'!$K$2:$K$538),"")</f>
        <v>Construction &amp; Estates</v>
      </c>
      <c r="Y1003" s="77" t="str" cm="1">
        <f t="array" ref="Y1003">_xlfn.IFS(R1003&gt;2000000,"For Publication",R1003&gt;100000,"PID",R1003&gt;30000,"RFQ",TRUE,"Transactional")</f>
        <v>Transactional</v>
      </c>
      <c r="Z1003" s="24" t="s">
        <v>86</v>
      </c>
      <c r="AA1003" s="32">
        <v>12</v>
      </c>
      <c r="AB1003" s="24">
        <v>0</v>
      </c>
      <c r="AC1003" s="25">
        <v>44242</v>
      </c>
      <c r="AD1003" s="24" t="s">
        <v>58</v>
      </c>
      <c r="AE1003" s="24">
        <v>29159</v>
      </c>
      <c r="AF1003" s="24"/>
      <c r="AG1003" s="24"/>
      <c r="AH1003" s="24" t="s">
        <v>60</v>
      </c>
      <c r="AI1003" s="24"/>
      <c r="AJ1003" s="24" t="s">
        <v>60</v>
      </c>
      <c r="AK1003" s="24"/>
      <c r="AL1003" s="24"/>
      <c r="AM1003" s="24"/>
      <c r="AN1003" s="24"/>
      <c r="AO1003" s="24">
        <v>0</v>
      </c>
      <c r="AP1003" s="24" t="s">
        <v>60</v>
      </c>
      <c r="AQ1003" s="24"/>
      <c r="AR1003" s="24"/>
      <c r="AS1003" s="89">
        <f t="shared" si="202"/>
        <v>11</v>
      </c>
      <c r="AT1003" s="24" t="s">
        <v>4083</v>
      </c>
    </row>
    <row r="1004" spans="1:46" x14ac:dyDescent="0.5">
      <c r="A1004" s="24">
        <v>1089</v>
      </c>
      <c r="B1004" s="24"/>
      <c r="C1004" s="24"/>
      <c r="D1004" s="24" t="s">
        <v>4086</v>
      </c>
      <c r="E1004" s="24" t="s">
        <v>4087</v>
      </c>
      <c r="F1004" s="77" t="str">
        <f t="shared" si="194"/>
        <v>5 PAPER CHAMBERS - FEES ACCOUNT T/A FIVE PAPER CHAMBERS</v>
      </c>
      <c r="G1004" s="24" t="s">
        <v>4088</v>
      </c>
      <c r="H1004" s="24" t="s">
        <v>1420</v>
      </c>
      <c r="I1004" s="24" t="s">
        <v>1420</v>
      </c>
      <c r="J1004" s="24" t="s">
        <v>52</v>
      </c>
      <c r="K1004" s="24" t="s">
        <v>822</v>
      </c>
      <c r="L1004" s="25">
        <v>44244</v>
      </c>
      <c r="M1004" s="25"/>
      <c r="N1004" s="81"/>
      <c r="O1004" s="77" t="s">
        <v>712</v>
      </c>
      <c r="P1004" s="77"/>
      <c r="Q1004" s="104"/>
      <c r="R1004" s="84">
        <v>0</v>
      </c>
      <c r="S1004" s="77" t="str" cm="1">
        <f t="array" ref="S1004">_xlfn.IFS(R1004&gt;5000000,"Gold",R1004&gt;=500000,"Silver",R1004&gt;30000,"Bronze",TRUE,"Transactional")</f>
        <v>Transactional</v>
      </c>
      <c r="T1004" s="24" t="s">
        <v>54</v>
      </c>
      <c r="U1004" s="101" t="s">
        <v>455</v>
      </c>
      <c r="V1004" s="101" t="s">
        <v>822</v>
      </c>
      <c r="W1004" s="77" t="str">
        <f t="shared" si="195"/>
        <v>Yes</v>
      </c>
      <c r="X1004" s="77" t="str">
        <f>IFERROR(_xlfn.XLOOKUP(J1004&amp;"||"&amp;K1004,'Mapping Ref.'!$J$2:$J$538,'Mapping Ref.'!$K$2:$K$538),"")</f>
        <v>Corporate</v>
      </c>
      <c r="Y1004" s="77" t="str" cm="1">
        <f t="array" ref="Y1004">_xlfn.IFS(R1004&gt;2000000,"For Publication",R1004&gt;100000,"PID",R1004&gt;30000,"RFQ",TRUE,"Transactional")</f>
        <v>Transactional</v>
      </c>
      <c r="Z1004" s="24" t="s">
        <v>71</v>
      </c>
      <c r="AA1004" s="32">
        <v>80</v>
      </c>
      <c r="AB1004" s="24">
        <v>80</v>
      </c>
      <c r="AC1004" s="25">
        <v>44244</v>
      </c>
      <c r="AD1004" s="24" t="s">
        <v>102</v>
      </c>
      <c r="AE1004" s="24">
        <v>0</v>
      </c>
      <c r="AF1004" s="24"/>
      <c r="AG1004" s="24"/>
      <c r="AH1004" s="24" t="s">
        <v>59</v>
      </c>
      <c r="AI1004" s="24"/>
      <c r="AJ1004" s="24" t="s">
        <v>60</v>
      </c>
      <c r="AK1004" s="24"/>
      <c r="AL1004" s="24"/>
      <c r="AM1004" s="24"/>
      <c r="AN1004" s="24"/>
      <c r="AO1004" s="24">
        <v>0</v>
      </c>
      <c r="AP1004" s="24" t="s">
        <v>60</v>
      </c>
      <c r="AQ1004" s="24"/>
      <c r="AR1004" s="24"/>
      <c r="AS1004" s="89">
        <v>0</v>
      </c>
      <c r="AT1004" s="24" t="s">
        <v>4089</v>
      </c>
    </row>
    <row r="1005" spans="1:46" x14ac:dyDescent="0.5">
      <c r="A1005" s="24">
        <v>1090</v>
      </c>
      <c r="B1005" s="24"/>
      <c r="C1005" s="24"/>
      <c r="D1005" s="24" t="s">
        <v>4090</v>
      </c>
      <c r="E1005" s="24" t="s">
        <v>4091</v>
      </c>
      <c r="F1005" s="77" t="str">
        <f t="shared" si="194"/>
        <v>HARDWICKE CHAMBERS LIMITED</v>
      </c>
      <c r="G1005" s="24" t="s">
        <v>4092</v>
      </c>
      <c r="H1005" s="24" t="s">
        <v>1420</v>
      </c>
      <c r="I1005" s="24" t="s">
        <v>1420</v>
      </c>
      <c r="J1005" s="24" t="s">
        <v>52</v>
      </c>
      <c r="K1005" s="24" t="s">
        <v>822</v>
      </c>
      <c r="L1005" s="25">
        <v>44244</v>
      </c>
      <c r="M1005" s="25"/>
      <c r="N1005" s="81"/>
      <c r="O1005" s="77" t="s">
        <v>712</v>
      </c>
      <c r="P1005" s="77"/>
      <c r="Q1005" s="104"/>
      <c r="R1005" s="84">
        <v>0</v>
      </c>
      <c r="S1005" s="77" t="str" cm="1">
        <f t="array" ref="S1005">_xlfn.IFS(R1005&gt;5000000,"Gold",R1005&gt;=500000,"Silver",R1005&gt;30000,"Bronze",TRUE,"Transactional")</f>
        <v>Transactional</v>
      </c>
      <c r="T1005" s="24" t="s">
        <v>54</v>
      </c>
      <c r="U1005" s="101" t="s">
        <v>455</v>
      </c>
      <c r="V1005" s="101" t="s">
        <v>822</v>
      </c>
      <c r="W1005" s="77" t="str">
        <f t="shared" si="195"/>
        <v>Yes</v>
      </c>
      <c r="X1005" s="77" t="str">
        <f>IFERROR(_xlfn.XLOOKUP(J1005&amp;"||"&amp;K1005,'Mapping Ref.'!$J$2:$J$538,'Mapping Ref.'!$K$2:$K$538),"")</f>
        <v>Corporate</v>
      </c>
      <c r="Y1005" s="77" t="str" cm="1">
        <f t="array" ref="Y1005">_xlfn.IFS(R1005&gt;2000000,"For Publication",R1005&gt;100000,"PID",R1005&gt;30000,"RFQ",TRUE,"Transactional")</f>
        <v>Transactional</v>
      </c>
      <c r="Z1005" s="24" t="s">
        <v>57</v>
      </c>
      <c r="AA1005" s="32">
        <v>80</v>
      </c>
      <c r="AB1005" s="24">
        <v>80</v>
      </c>
      <c r="AC1005" s="25">
        <v>44244</v>
      </c>
      <c r="AD1005" s="24" t="s">
        <v>102</v>
      </c>
      <c r="AE1005" s="24">
        <v>0</v>
      </c>
      <c r="AF1005" s="24"/>
      <c r="AG1005" s="24"/>
      <c r="AH1005" s="24" t="s">
        <v>59</v>
      </c>
      <c r="AI1005" s="24"/>
      <c r="AJ1005" s="24" t="s">
        <v>60</v>
      </c>
      <c r="AK1005" s="24"/>
      <c r="AL1005" s="24"/>
      <c r="AM1005" s="24"/>
      <c r="AN1005" s="24"/>
      <c r="AO1005" s="24">
        <v>0</v>
      </c>
      <c r="AP1005" s="24" t="s">
        <v>60</v>
      </c>
      <c r="AQ1005" s="24"/>
      <c r="AR1005" s="24"/>
      <c r="AS1005" s="89">
        <v>0</v>
      </c>
      <c r="AT1005" s="24" t="s">
        <v>4090</v>
      </c>
    </row>
    <row r="1006" spans="1:46" x14ac:dyDescent="0.5">
      <c r="A1006" s="24">
        <v>1091</v>
      </c>
      <c r="B1006" s="24" t="s">
        <v>506</v>
      </c>
      <c r="C1006" s="24"/>
      <c r="D1006" s="24" t="s">
        <v>4093</v>
      </c>
      <c r="E1006" s="24" t="s">
        <v>4094</v>
      </c>
      <c r="F1006" s="77" t="str">
        <f t="shared" si="194"/>
        <v>Sam Loomba</v>
      </c>
      <c r="G1006" s="24" t="s">
        <v>4095</v>
      </c>
      <c r="H1006" s="24" t="s">
        <v>4096</v>
      </c>
      <c r="I1006" s="24" t="s">
        <v>4096</v>
      </c>
      <c r="J1006" s="24" t="s">
        <v>190</v>
      </c>
      <c r="K1006" s="24" t="s">
        <v>4097</v>
      </c>
      <c r="L1006" s="25">
        <v>44197</v>
      </c>
      <c r="M1006" s="25">
        <v>46387</v>
      </c>
      <c r="N1006" s="81">
        <f t="shared" ref="N1006:N1015" si="204">EDATE(M1006,AB1006)</f>
        <v>46387</v>
      </c>
      <c r="O1006" s="77" t="str">
        <f t="shared" ref="O1006:O1015" ca="1" si="205">IF(N1006&lt;TODAY(),"Expired","Live")</f>
        <v>Live</v>
      </c>
      <c r="P1006" s="77" t="str" cm="1">
        <f t="array" aca="1" ref="P1006" ca="1">_xlfn.IFS((N1006-TODAY())&gt;=547,"06 Expires over 18 months",(N1006-TODAY())&gt;=365,"05 Expires in 18 months",(N1006-TODAY())&gt;=183,"04 Expires in 12 months",(N1006-TODAY())&gt;=92,"03 Expires in 6 months",(N1006-TODAY())&gt;=31,"02 Expires in 3 months",(N1006-TODAY())&gt;=0,"01 Expires in 30 days",(N1006-TODAY())&gt;=-31,"01 Expired last 30 days",(N1006-TODAY())&gt;=-92,"02 Expired last 3 months",(N1006-TODAY())&gt;=-183,"03 Expired last 6 months",(N1006-TODAY())&gt;=-365,"04 Expired last 12 months",(N1006-TODAY())&gt;=-547,"05 Expired last 18 months",TRUE,"06 Expired over 18 months")</f>
        <v>03 Expires in 6 months</v>
      </c>
      <c r="Q1006" s="65">
        <v>20000</v>
      </c>
      <c r="R1006" s="84">
        <f t="shared" ref="R1006:R1016" si="206">MAX(Q1006,Q1006*N(AS1006)/12)</f>
        <v>118333.33333333333</v>
      </c>
      <c r="S1006" s="77" t="str" cm="1">
        <f t="array" ref="S1006">_xlfn.IFS(R1006&gt;5000000,"Gold",R1006&gt;=500000,"Silver",R1006&gt;30000,"Bronze",TRUE,"Transactional")</f>
        <v>Bronze</v>
      </c>
      <c r="T1006" s="24" t="s">
        <v>54</v>
      </c>
      <c r="U1006" s="101" t="s">
        <v>69</v>
      </c>
      <c r="V1006" s="101"/>
      <c r="W1006" s="77" t="str">
        <f t="shared" si="195"/>
        <v>No</v>
      </c>
      <c r="X1006" s="77" t="str">
        <f>IFERROR(_xlfn.XLOOKUP(J1006&amp;"||"&amp;K1006,'Mapping Ref.'!$J$2:$J$538,'Mapping Ref.'!$K$2:$K$538),"")</f>
        <v>Childrens &amp; Adults</v>
      </c>
      <c r="Y1006" s="77" t="str" cm="1">
        <f t="array" ref="Y1006">_xlfn.IFS(R1006&gt;2000000,"For Publication",R1006&gt;100000,"PID",R1006&gt;30000,"RFQ",TRUE,"Transactional")</f>
        <v>PID</v>
      </c>
      <c r="Z1006" s="24" t="s">
        <v>101</v>
      </c>
      <c r="AA1006" s="32">
        <v>60</v>
      </c>
      <c r="AB1006" s="24">
        <v>0</v>
      </c>
      <c r="AC1006" s="25">
        <v>44250</v>
      </c>
      <c r="AD1006" s="24" t="s">
        <v>58</v>
      </c>
      <c r="AE1006" s="24"/>
      <c r="AF1006" s="24"/>
      <c r="AG1006" s="24"/>
      <c r="AH1006" s="24" t="s">
        <v>59</v>
      </c>
      <c r="AI1006" s="24"/>
      <c r="AJ1006" s="24" t="s">
        <v>60</v>
      </c>
      <c r="AK1006" s="24" t="s">
        <v>4098</v>
      </c>
      <c r="AL1006" s="24"/>
      <c r="AM1006" s="24"/>
      <c r="AN1006" s="24"/>
      <c r="AO1006" s="24">
        <v>1000</v>
      </c>
      <c r="AP1006" s="24" t="s">
        <v>60</v>
      </c>
      <c r="AQ1006" s="24"/>
      <c r="AR1006" s="24"/>
      <c r="AS1006" s="89">
        <f t="shared" ref="AS1006:AS1015" si="207">DATEDIF(L1006,N1006,"m")</f>
        <v>71</v>
      </c>
      <c r="AT1006" s="24"/>
    </row>
    <row r="1007" spans="1:46" x14ac:dyDescent="0.5">
      <c r="A1007" s="24">
        <v>1092</v>
      </c>
      <c r="B1007" s="24"/>
      <c r="C1007" s="24"/>
      <c r="D1007" s="24" t="s">
        <v>4099</v>
      </c>
      <c r="E1007" s="24" t="s">
        <v>4100</v>
      </c>
      <c r="F1007" s="77" t="str">
        <f t="shared" si="194"/>
        <v>A-DAY CONSULTANTS LTD T/A ACADEMICS</v>
      </c>
      <c r="G1007" s="24" t="s">
        <v>4101</v>
      </c>
      <c r="H1007" s="24" t="s">
        <v>963</v>
      </c>
      <c r="I1007" s="24" t="s">
        <v>1128</v>
      </c>
      <c r="J1007" s="24" t="s">
        <v>190</v>
      </c>
      <c r="K1007" s="24" t="s">
        <v>3201</v>
      </c>
      <c r="L1007" s="25">
        <v>44250</v>
      </c>
      <c r="M1007" s="25">
        <v>44980</v>
      </c>
      <c r="N1007" s="81">
        <f t="shared" si="204"/>
        <v>45345</v>
      </c>
      <c r="O1007" s="77" t="str">
        <f t="shared" ca="1" si="205"/>
        <v>Expired</v>
      </c>
      <c r="P1007" s="77" t="str" cm="1">
        <f t="array" aca="1" ref="P1007" ca="1">_xlfn.IFS((N1007-TODAY())&gt;=547,"06 Expires over 18 months",(N1007-TODAY())&gt;=365,"05 Expires in 18 months",(N1007-TODAY())&gt;=183,"04 Expires in 12 months",(N1007-TODAY())&gt;=92,"03 Expires in 6 months",(N1007-TODAY())&gt;=31,"02 Expires in 3 months",(N1007-TODAY())&gt;=0,"01 Expires in 30 days",(N1007-TODAY())&gt;=-31,"01 Expired last 30 days",(N1007-TODAY())&gt;=-92,"02 Expired last 3 months",(N1007-TODAY())&gt;=-183,"03 Expired last 6 months",(N1007-TODAY())&gt;=-365,"04 Expired last 12 months",(N1007-TODAY())&gt;=-547,"05 Expired last 18 months",TRUE,"06 Expired over 18 months")</f>
        <v>06 Expired over 18 months</v>
      </c>
      <c r="Q1007" s="65">
        <v>20000</v>
      </c>
      <c r="R1007" s="84">
        <f t="shared" si="206"/>
        <v>60000</v>
      </c>
      <c r="S1007" s="77" t="str" cm="1">
        <f t="array" ref="S1007">_xlfn.IFS(R1007&gt;5000000,"Gold",R1007&gt;=500000,"Silver",R1007&gt;30000,"Bronze",TRUE,"Transactional")</f>
        <v>Bronze</v>
      </c>
      <c r="T1007" s="24" t="s">
        <v>54</v>
      </c>
      <c r="U1007" s="101" t="s">
        <v>237</v>
      </c>
      <c r="V1007" s="101" t="s">
        <v>238</v>
      </c>
      <c r="W1007" s="77" t="str">
        <f t="shared" si="195"/>
        <v>Yes</v>
      </c>
      <c r="X1007" s="77" t="str">
        <f>IFERROR(_xlfn.XLOOKUP(J1007&amp;"||"&amp;K1007,'Mapping Ref.'!$J$2:$J$538,'Mapping Ref.'!$K$2:$K$538),"")</f>
        <v>Childrens &amp; Adults</v>
      </c>
      <c r="Y1007" s="77" t="str" cm="1">
        <f t="array" ref="Y1007">_xlfn.IFS(R1007&gt;2000000,"For Publication",R1007&gt;100000,"PID",R1007&gt;30000,"RFQ",TRUE,"Transactional")</f>
        <v>RFQ</v>
      </c>
      <c r="Z1007" s="24" t="s">
        <v>101</v>
      </c>
      <c r="AA1007" s="32">
        <v>12</v>
      </c>
      <c r="AB1007" s="24">
        <v>12</v>
      </c>
      <c r="AC1007" s="25">
        <v>44250</v>
      </c>
      <c r="AD1007" s="24" t="s">
        <v>58</v>
      </c>
      <c r="AE1007" s="24"/>
      <c r="AF1007" s="24"/>
      <c r="AG1007" s="24"/>
      <c r="AH1007" s="24" t="s">
        <v>59</v>
      </c>
      <c r="AI1007" s="24"/>
      <c r="AJ1007" s="24" t="s">
        <v>60</v>
      </c>
      <c r="AK1007" s="24"/>
      <c r="AL1007" s="24"/>
      <c r="AM1007" s="24"/>
      <c r="AN1007" s="24"/>
      <c r="AO1007" s="24">
        <v>0</v>
      </c>
      <c r="AP1007" s="24" t="s">
        <v>60</v>
      </c>
      <c r="AQ1007" s="24"/>
      <c r="AR1007" s="24"/>
      <c r="AS1007" s="89">
        <f t="shared" si="207"/>
        <v>36</v>
      </c>
      <c r="AT1007" s="24" t="s">
        <v>4102</v>
      </c>
    </row>
    <row r="1008" spans="1:46" x14ac:dyDescent="0.5">
      <c r="A1008" s="24">
        <v>1093</v>
      </c>
      <c r="B1008" s="24"/>
      <c r="C1008" s="24" t="s">
        <v>77</v>
      </c>
      <c r="D1008" s="24" t="s">
        <v>4103</v>
      </c>
      <c r="E1008" s="24" t="s">
        <v>4104</v>
      </c>
      <c r="F1008" s="77" t="str">
        <f t="shared" si="194"/>
        <v>FLEET (LINE MARKERS) LIMITED</v>
      </c>
      <c r="G1008" s="24" t="s">
        <v>4105</v>
      </c>
      <c r="H1008" s="24" t="s">
        <v>3282</v>
      </c>
      <c r="I1008" s="24" t="s">
        <v>3341</v>
      </c>
      <c r="J1008" s="24" t="s">
        <v>2962</v>
      </c>
      <c r="K1008" s="24" t="s">
        <v>3283</v>
      </c>
      <c r="L1008" s="25">
        <v>44251</v>
      </c>
      <c r="M1008" s="25">
        <v>44980</v>
      </c>
      <c r="N1008" s="81">
        <f t="shared" si="204"/>
        <v>44980</v>
      </c>
      <c r="O1008" s="77" t="str">
        <f t="shared" ca="1" si="205"/>
        <v>Expired</v>
      </c>
      <c r="P1008" s="77" t="str" cm="1">
        <f t="array" aca="1" ref="P1008" ca="1">_xlfn.IFS((N1008-TODAY())&gt;=547,"06 Expires over 18 months",(N1008-TODAY())&gt;=365,"05 Expires in 18 months",(N1008-TODAY())&gt;=183,"04 Expires in 12 months",(N1008-TODAY())&gt;=92,"03 Expires in 6 months",(N1008-TODAY())&gt;=31,"02 Expires in 3 months",(N1008-TODAY())&gt;=0,"01 Expires in 30 days",(N1008-TODAY())&gt;=-31,"01 Expired last 30 days",(N1008-TODAY())&gt;=-92,"02 Expired last 3 months",(N1008-TODAY())&gt;=-183,"03 Expired last 6 months",(N1008-TODAY())&gt;=-365,"04 Expired last 12 months",(N1008-TODAY())&gt;=-547,"05 Expired last 18 months",TRUE,"06 Expired over 18 months")</f>
        <v>06 Expired over 18 months</v>
      </c>
      <c r="Q1008" s="65">
        <v>25000</v>
      </c>
      <c r="R1008" s="84">
        <f t="shared" si="206"/>
        <v>47916.666666666664</v>
      </c>
      <c r="S1008" s="77" t="str" cm="1">
        <f t="array" ref="S1008">_xlfn.IFS(R1008&gt;5000000,"Gold",R1008&gt;=500000,"Silver",R1008&gt;30000,"Bronze",TRUE,"Transactional")</f>
        <v>Bronze</v>
      </c>
      <c r="T1008" s="24" t="s">
        <v>54</v>
      </c>
      <c r="U1008" s="101" t="s">
        <v>99</v>
      </c>
      <c r="V1008" s="101" t="s">
        <v>472</v>
      </c>
      <c r="W1008" s="77" t="str">
        <f t="shared" si="195"/>
        <v>No</v>
      </c>
      <c r="X1008" s="77" t="str">
        <f>IFERROR(_xlfn.XLOOKUP(J1008&amp;"||"&amp;K1008,'Mapping Ref.'!$J$2:$J$538,'Mapping Ref.'!$K$2:$K$538),"")</f>
        <v>Construction &amp; Estates</v>
      </c>
      <c r="Y1008" s="77" t="str" cm="1">
        <f t="array" ref="Y1008">_xlfn.IFS(R1008&gt;2000000,"For Publication",R1008&gt;100000,"PID",R1008&gt;30000,"RFQ",TRUE,"Transactional")</f>
        <v>RFQ</v>
      </c>
      <c r="Z1008" s="24" t="s">
        <v>86</v>
      </c>
      <c r="AA1008" s="32">
        <v>24</v>
      </c>
      <c r="AB1008" s="24">
        <v>0</v>
      </c>
      <c r="AC1008" s="25">
        <v>44251</v>
      </c>
      <c r="AD1008" s="24" t="s">
        <v>58</v>
      </c>
      <c r="AE1008" s="24"/>
      <c r="AF1008" s="24"/>
      <c r="AG1008" s="24"/>
      <c r="AH1008" s="24" t="s">
        <v>59</v>
      </c>
      <c r="AI1008" s="24"/>
      <c r="AJ1008" s="24" t="s">
        <v>60</v>
      </c>
      <c r="AK1008" s="24"/>
      <c r="AL1008" s="24"/>
      <c r="AM1008" s="24"/>
      <c r="AN1008" s="24"/>
      <c r="AO1008" s="24">
        <v>0</v>
      </c>
      <c r="AP1008" s="24" t="s">
        <v>60</v>
      </c>
      <c r="AQ1008" s="24"/>
      <c r="AR1008" s="24"/>
      <c r="AS1008" s="89">
        <f t="shared" si="207"/>
        <v>23</v>
      </c>
      <c r="AT1008" s="24" t="s">
        <v>4103</v>
      </c>
    </row>
    <row r="1009" spans="1:46" x14ac:dyDescent="0.5">
      <c r="A1009" s="24">
        <v>1094</v>
      </c>
      <c r="B1009" s="24"/>
      <c r="C1009" s="24" t="s">
        <v>77</v>
      </c>
      <c r="D1009" s="24" t="s">
        <v>4106</v>
      </c>
      <c r="E1009" s="24" t="s">
        <v>4107</v>
      </c>
      <c r="F1009" s="77" t="str">
        <f t="shared" si="194"/>
        <v>F J BLISSETT &amp; COMPANY LIMITED</v>
      </c>
      <c r="G1009" s="24" t="s">
        <v>4108</v>
      </c>
      <c r="H1009" s="24" t="s">
        <v>3282</v>
      </c>
      <c r="I1009" s="24" t="s">
        <v>3341</v>
      </c>
      <c r="J1009" s="24" t="s">
        <v>2962</v>
      </c>
      <c r="K1009" s="24" t="s">
        <v>3283</v>
      </c>
      <c r="L1009" s="25">
        <v>44251</v>
      </c>
      <c r="M1009" s="25">
        <v>44980</v>
      </c>
      <c r="N1009" s="81">
        <f t="shared" si="204"/>
        <v>44980</v>
      </c>
      <c r="O1009" s="77" t="str">
        <f t="shared" ca="1" si="205"/>
        <v>Expired</v>
      </c>
      <c r="P1009" s="77" t="str" cm="1">
        <f t="array" aca="1" ref="P1009" ca="1">_xlfn.IFS((N1009-TODAY())&gt;=547,"06 Expires over 18 months",(N1009-TODAY())&gt;=365,"05 Expires in 18 months",(N1009-TODAY())&gt;=183,"04 Expires in 12 months",(N1009-TODAY())&gt;=92,"03 Expires in 6 months",(N1009-TODAY())&gt;=31,"02 Expires in 3 months",(N1009-TODAY())&gt;=0,"01 Expires in 30 days",(N1009-TODAY())&gt;=-31,"01 Expired last 30 days",(N1009-TODAY())&gt;=-92,"02 Expired last 3 months",(N1009-TODAY())&gt;=-183,"03 Expired last 6 months",(N1009-TODAY())&gt;=-365,"04 Expired last 12 months",(N1009-TODAY())&gt;=-547,"05 Expired last 18 months",TRUE,"06 Expired over 18 months")</f>
        <v>06 Expired over 18 months</v>
      </c>
      <c r="Q1009" s="65">
        <v>5000</v>
      </c>
      <c r="R1009" s="84">
        <f t="shared" si="206"/>
        <v>9583.3333333333339</v>
      </c>
      <c r="S1009" s="77" t="str" cm="1">
        <f t="array" ref="S1009">_xlfn.IFS(R1009&gt;5000000,"Gold",R1009&gt;=500000,"Silver",R1009&gt;30000,"Bronze",TRUE,"Transactional")</f>
        <v>Transactional</v>
      </c>
      <c r="T1009" s="24" t="s">
        <v>54</v>
      </c>
      <c r="U1009" s="101" t="s">
        <v>116</v>
      </c>
      <c r="V1009" s="101" t="s">
        <v>70</v>
      </c>
      <c r="W1009" s="77" t="str">
        <f t="shared" si="195"/>
        <v>No</v>
      </c>
      <c r="X1009" s="77" t="str">
        <f>IFERROR(_xlfn.XLOOKUP(J1009&amp;"||"&amp;K1009,'Mapping Ref.'!$J$2:$J$538,'Mapping Ref.'!$K$2:$K$538),"")</f>
        <v>Construction &amp; Estates</v>
      </c>
      <c r="Y1009" s="77" t="str" cm="1">
        <f t="array" ref="Y1009">_xlfn.IFS(R1009&gt;2000000,"For Publication",R1009&gt;100000,"PID",R1009&gt;30000,"RFQ",TRUE,"Transactional")</f>
        <v>Transactional</v>
      </c>
      <c r="Z1009" s="24" t="s">
        <v>86</v>
      </c>
      <c r="AA1009" s="32">
        <v>24</v>
      </c>
      <c r="AB1009" s="24">
        <v>0</v>
      </c>
      <c r="AC1009" s="25">
        <v>44251</v>
      </c>
      <c r="AD1009" s="24" t="s">
        <v>58</v>
      </c>
      <c r="AE1009" s="24"/>
      <c r="AF1009" s="24"/>
      <c r="AG1009" s="24"/>
      <c r="AH1009" s="24" t="s">
        <v>59</v>
      </c>
      <c r="AI1009" s="24"/>
      <c r="AJ1009" s="24" t="s">
        <v>60</v>
      </c>
      <c r="AK1009" s="24"/>
      <c r="AL1009" s="24"/>
      <c r="AM1009" s="24"/>
      <c r="AN1009" s="24"/>
      <c r="AO1009" s="24">
        <v>0</v>
      </c>
      <c r="AP1009" s="24" t="s">
        <v>60</v>
      </c>
      <c r="AQ1009" s="24"/>
      <c r="AR1009" s="24"/>
      <c r="AS1009" s="89">
        <f t="shared" si="207"/>
        <v>23</v>
      </c>
      <c r="AT1009" s="24" t="s">
        <v>4109</v>
      </c>
    </row>
    <row r="1010" spans="1:46" x14ac:dyDescent="0.5">
      <c r="A1010" s="24">
        <v>1095</v>
      </c>
      <c r="B1010" s="24"/>
      <c r="C1010" s="24"/>
      <c r="D1010" s="24" t="s">
        <v>4110</v>
      </c>
      <c r="E1010" s="24" t="s">
        <v>3532</v>
      </c>
      <c r="F1010" s="77" t="str">
        <f t="shared" si="194"/>
        <v>JONK THINKING AND LEARNING LTD</v>
      </c>
      <c r="G1010" s="24" t="s">
        <v>4111</v>
      </c>
      <c r="H1010" s="24" t="s">
        <v>4002</v>
      </c>
      <c r="I1010" s="24" t="s">
        <v>4002</v>
      </c>
      <c r="J1010" s="24" t="s">
        <v>190</v>
      </c>
      <c r="K1010" s="24" t="s">
        <v>2202</v>
      </c>
      <c r="L1010" s="25">
        <v>44251</v>
      </c>
      <c r="M1010" s="25">
        <v>44616</v>
      </c>
      <c r="N1010" s="81">
        <f t="shared" si="204"/>
        <v>44981</v>
      </c>
      <c r="O1010" s="77" t="str">
        <f t="shared" ca="1" si="205"/>
        <v>Expired</v>
      </c>
      <c r="P1010" s="77" t="str" cm="1">
        <f t="array" aca="1" ref="P1010" ca="1">_xlfn.IFS((N1010-TODAY())&gt;=547,"06 Expires over 18 months",(N1010-TODAY())&gt;=365,"05 Expires in 18 months",(N1010-TODAY())&gt;=183,"04 Expires in 12 months",(N1010-TODAY())&gt;=92,"03 Expires in 6 months",(N1010-TODAY())&gt;=31,"02 Expires in 3 months",(N1010-TODAY())&gt;=0,"01 Expires in 30 days",(N1010-TODAY())&gt;=-31,"01 Expired last 30 days",(N1010-TODAY())&gt;=-92,"02 Expired last 3 months",(N1010-TODAY())&gt;=-183,"03 Expired last 6 months",(N1010-TODAY())&gt;=-365,"04 Expired last 12 months",(N1010-TODAY())&gt;=-547,"05 Expired last 18 months",TRUE,"06 Expired over 18 months")</f>
        <v>06 Expired over 18 months</v>
      </c>
      <c r="Q1010" s="65">
        <v>2000</v>
      </c>
      <c r="R1010" s="84">
        <f t="shared" si="206"/>
        <v>4000</v>
      </c>
      <c r="S1010" s="77" t="str" cm="1">
        <f t="array" ref="S1010">_xlfn.IFS(R1010&gt;5000000,"Gold",R1010&gt;=500000,"Silver",R1010&gt;30000,"Bronze",TRUE,"Transactional")</f>
        <v>Transactional</v>
      </c>
      <c r="T1010" s="24" t="s">
        <v>54</v>
      </c>
      <c r="U1010" s="101" t="s">
        <v>237</v>
      </c>
      <c r="V1010" s="101" t="s">
        <v>566</v>
      </c>
      <c r="W1010" s="77" t="str">
        <f t="shared" si="195"/>
        <v>Yes</v>
      </c>
      <c r="X1010" s="77" t="str">
        <f>IFERROR(_xlfn.XLOOKUP(J1010&amp;"||"&amp;K1010,'Mapping Ref.'!$J$2:$J$538,'Mapping Ref.'!$K$2:$K$538),"")</f>
        <v>Childrens &amp; Adults</v>
      </c>
      <c r="Y1010" s="77" t="str" cm="1">
        <f t="array" ref="Y1010">_xlfn.IFS(R1010&gt;2000000,"For Publication",R1010&gt;100000,"PID",R1010&gt;30000,"RFQ",TRUE,"Transactional")</f>
        <v>Transactional</v>
      </c>
      <c r="Z1010" s="24" t="s">
        <v>101</v>
      </c>
      <c r="AA1010" s="32">
        <v>12</v>
      </c>
      <c r="AB1010" s="24">
        <v>12</v>
      </c>
      <c r="AC1010" s="25">
        <v>44251</v>
      </c>
      <c r="AD1010" s="24" t="s">
        <v>58</v>
      </c>
      <c r="AE1010" s="24"/>
      <c r="AF1010" s="24"/>
      <c r="AG1010" s="24"/>
      <c r="AH1010" s="24" t="s">
        <v>59</v>
      </c>
      <c r="AI1010" s="24"/>
      <c r="AJ1010" s="24" t="s">
        <v>60</v>
      </c>
      <c r="AK1010" s="24"/>
      <c r="AL1010" s="24"/>
      <c r="AM1010" s="24"/>
      <c r="AN1010" s="24"/>
      <c r="AO1010" s="24">
        <v>0</v>
      </c>
      <c r="AP1010" s="24" t="s">
        <v>60</v>
      </c>
      <c r="AQ1010" s="24"/>
      <c r="AR1010" s="24"/>
      <c r="AS1010" s="89">
        <f t="shared" si="207"/>
        <v>24</v>
      </c>
      <c r="AT1010" s="24" t="s">
        <v>4112</v>
      </c>
    </row>
    <row r="1011" spans="1:46" x14ac:dyDescent="0.5">
      <c r="A1011" s="24">
        <v>1096</v>
      </c>
      <c r="B1011" s="24"/>
      <c r="C1011" s="24" t="s">
        <v>77</v>
      </c>
      <c r="D1011" s="24" t="s">
        <v>4113</v>
      </c>
      <c r="E1011" s="24" t="s">
        <v>4114</v>
      </c>
      <c r="F1011" s="77" t="str">
        <f t="shared" si="194"/>
        <v>ANTHONY COLLINS SOLICITORS LLP</v>
      </c>
      <c r="G1011" s="24" t="s">
        <v>4115</v>
      </c>
      <c r="H1011" s="24" t="s">
        <v>3282</v>
      </c>
      <c r="I1011" s="24" t="s">
        <v>3341</v>
      </c>
      <c r="J1011" s="24" t="s">
        <v>2962</v>
      </c>
      <c r="K1011" s="24" t="s">
        <v>3283</v>
      </c>
      <c r="L1011" s="25">
        <v>44251</v>
      </c>
      <c r="M1011" s="25">
        <v>44980</v>
      </c>
      <c r="N1011" s="81">
        <f t="shared" si="204"/>
        <v>44980</v>
      </c>
      <c r="O1011" s="77" t="str">
        <f t="shared" ca="1" si="205"/>
        <v>Expired</v>
      </c>
      <c r="P1011" s="77" t="str" cm="1">
        <f t="array" aca="1" ref="P1011" ca="1">_xlfn.IFS((N1011-TODAY())&gt;=547,"06 Expires over 18 months",(N1011-TODAY())&gt;=365,"05 Expires in 18 months",(N1011-TODAY())&gt;=183,"04 Expires in 12 months",(N1011-TODAY())&gt;=92,"03 Expires in 6 months",(N1011-TODAY())&gt;=31,"02 Expires in 3 months",(N1011-TODAY())&gt;=0,"01 Expires in 30 days",(N1011-TODAY())&gt;=-31,"01 Expired last 30 days",(N1011-TODAY())&gt;=-92,"02 Expired last 3 months",(N1011-TODAY())&gt;=-183,"03 Expired last 6 months",(N1011-TODAY())&gt;=-365,"04 Expired last 12 months",(N1011-TODAY())&gt;=-547,"05 Expired last 18 months",TRUE,"06 Expired over 18 months")</f>
        <v>06 Expired over 18 months</v>
      </c>
      <c r="Q1011" s="65">
        <v>25000</v>
      </c>
      <c r="R1011" s="84">
        <f t="shared" si="206"/>
        <v>47916.666666666664</v>
      </c>
      <c r="S1011" s="77" t="str" cm="1">
        <f t="array" ref="S1011">_xlfn.IFS(R1011&gt;5000000,"Gold",R1011&gt;=500000,"Silver",R1011&gt;30000,"Bronze",TRUE,"Transactional")</f>
        <v>Bronze</v>
      </c>
      <c r="T1011" s="24" t="s">
        <v>54</v>
      </c>
      <c r="U1011" s="101" t="s">
        <v>116</v>
      </c>
      <c r="V1011" s="101" t="s">
        <v>70</v>
      </c>
      <c r="W1011" s="77" t="str">
        <f t="shared" si="195"/>
        <v>No</v>
      </c>
      <c r="X1011" s="77" t="str">
        <f>IFERROR(_xlfn.XLOOKUP(J1011&amp;"||"&amp;K1011,'Mapping Ref.'!$J$2:$J$538,'Mapping Ref.'!$K$2:$K$538),"")</f>
        <v>Construction &amp; Estates</v>
      </c>
      <c r="Y1011" s="77" t="str" cm="1">
        <f t="array" ref="Y1011">_xlfn.IFS(R1011&gt;2000000,"For Publication",R1011&gt;100000,"PID",R1011&gt;30000,"RFQ",TRUE,"Transactional")</f>
        <v>RFQ</v>
      </c>
      <c r="Z1011" s="24" t="s">
        <v>86</v>
      </c>
      <c r="AA1011" s="32">
        <v>24</v>
      </c>
      <c r="AB1011" s="24">
        <v>0</v>
      </c>
      <c r="AC1011" s="25">
        <v>44251</v>
      </c>
      <c r="AD1011" s="24" t="s">
        <v>58</v>
      </c>
      <c r="AE1011" s="24"/>
      <c r="AF1011" s="24"/>
      <c r="AG1011" s="24"/>
      <c r="AH1011" s="24" t="s">
        <v>60</v>
      </c>
      <c r="AI1011" s="24"/>
      <c r="AJ1011" s="24" t="s">
        <v>60</v>
      </c>
      <c r="AK1011" s="24"/>
      <c r="AL1011" s="24"/>
      <c r="AM1011" s="24"/>
      <c r="AN1011" s="24"/>
      <c r="AO1011" s="24">
        <v>0</v>
      </c>
      <c r="AP1011" s="24" t="s">
        <v>60</v>
      </c>
      <c r="AQ1011" s="24"/>
      <c r="AR1011" s="24"/>
      <c r="AS1011" s="89">
        <f t="shared" si="207"/>
        <v>23</v>
      </c>
      <c r="AT1011" s="24" t="s">
        <v>4113</v>
      </c>
    </row>
    <row r="1012" spans="1:46" x14ac:dyDescent="0.5">
      <c r="A1012" s="24">
        <v>1097</v>
      </c>
      <c r="B1012" s="24"/>
      <c r="C1012" s="24" t="s">
        <v>77</v>
      </c>
      <c r="D1012" s="24" t="s">
        <v>4116</v>
      </c>
      <c r="E1012" s="24" t="s">
        <v>4117</v>
      </c>
      <c r="F1012" s="77" t="str">
        <f t="shared" si="194"/>
        <v>SUPER SMASHING LIMITED T/A BLINK</v>
      </c>
      <c r="G1012" s="24" t="s">
        <v>4118</v>
      </c>
      <c r="H1012" s="24" t="s">
        <v>3282</v>
      </c>
      <c r="I1012" s="24" t="s">
        <v>3341</v>
      </c>
      <c r="J1012" s="24" t="s">
        <v>2962</v>
      </c>
      <c r="K1012" s="24" t="s">
        <v>3283</v>
      </c>
      <c r="L1012" s="25">
        <v>44251</v>
      </c>
      <c r="M1012" s="25">
        <v>44980</v>
      </c>
      <c r="N1012" s="81">
        <f t="shared" si="204"/>
        <v>44980</v>
      </c>
      <c r="O1012" s="77" t="str">
        <f t="shared" ca="1" si="205"/>
        <v>Expired</v>
      </c>
      <c r="P1012" s="77" t="str" cm="1">
        <f t="array" aca="1" ref="P1012" ca="1">_xlfn.IFS((N1012-TODAY())&gt;=547,"06 Expires over 18 months",(N1012-TODAY())&gt;=365,"05 Expires in 18 months",(N1012-TODAY())&gt;=183,"04 Expires in 12 months",(N1012-TODAY())&gt;=92,"03 Expires in 6 months",(N1012-TODAY())&gt;=31,"02 Expires in 3 months",(N1012-TODAY())&gt;=0,"01 Expires in 30 days",(N1012-TODAY())&gt;=-31,"01 Expired last 30 days",(N1012-TODAY())&gt;=-92,"02 Expired last 3 months",(N1012-TODAY())&gt;=-183,"03 Expired last 6 months",(N1012-TODAY())&gt;=-365,"04 Expired last 12 months",(N1012-TODAY())&gt;=-547,"05 Expired last 18 months",TRUE,"06 Expired over 18 months")</f>
        <v>06 Expired over 18 months</v>
      </c>
      <c r="Q1012" s="65">
        <v>25000</v>
      </c>
      <c r="R1012" s="84">
        <f t="shared" si="206"/>
        <v>47916.666666666664</v>
      </c>
      <c r="S1012" s="77" t="str" cm="1">
        <f t="array" ref="S1012">_xlfn.IFS(R1012&gt;5000000,"Gold",R1012&gt;=500000,"Silver",R1012&gt;30000,"Bronze",TRUE,"Transactional")</f>
        <v>Bronze</v>
      </c>
      <c r="T1012" s="24" t="s">
        <v>54</v>
      </c>
      <c r="U1012" s="101" t="s">
        <v>237</v>
      </c>
      <c r="V1012" s="101" t="s">
        <v>238</v>
      </c>
      <c r="W1012" s="77" t="str">
        <f t="shared" si="195"/>
        <v>No</v>
      </c>
      <c r="X1012" s="77" t="str">
        <f>IFERROR(_xlfn.XLOOKUP(J1012&amp;"||"&amp;K1012,'Mapping Ref.'!$J$2:$J$538,'Mapping Ref.'!$K$2:$K$538),"")</f>
        <v>Construction &amp; Estates</v>
      </c>
      <c r="Y1012" s="77" t="str" cm="1">
        <f t="array" ref="Y1012">_xlfn.IFS(R1012&gt;2000000,"For Publication",R1012&gt;100000,"PID",R1012&gt;30000,"RFQ",TRUE,"Transactional")</f>
        <v>RFQ</v>
      </c>
      <c r="Z1012" s="24" t="s">
        <v>86</v>
      </c>
      <c r="AA1012" s="32">
        <v>24</v>
      </c>
      <c r="AB1012" s="24">
        <v>0</v>
      </c>
      <c r="AC1012" s="25">
        <v>44251</v>
      </c>
      <c r="AD1012" s="24" t="s">
        <v>58</v>
      </c>
      <c r="AE1012" s="24"/>
      <c r="AF1012" s="24"/>
      <c r="AG1012" s="24"/>
      <c r="AH1012" s="24" t="s">
        <v>60</v>
      </c>
      <c r="AI1012" s="24"/>
      <c r="AJ1012" s="24" t="s">
        <v>60</v>
      </c>
      <c r="AK1012" s="24"/>
      <c r="AL1012" s="24"/>
      <c r="AM1012" s="24"/>
      <c r="AN1012" s="24"/>
      <c r="AO1012" s="24">
        <v>0</v>
      </c>
      <c r="AP1012" s="24" t="s">
        <v>60</v>
      </c>
      <c r="AQ1012" s="24"/>
      <c r="AR1012" s="24"/>
      <c r="AS1012" s="89">
        <f t="shared" si="207"/>
        <v>23</v>
      </c>
      <c r="AT1012" s="24" t="s">
        <v>4119</v>
      </c>
    </row>
    <row r="1013" spans="1:46" x14ac:dyDescent="0.5">
      <c r="A1013" s="24">
        <v>1098</v>
      </c>
      <c r="B1013" s="24"/>
      <c r="C1013" s="24"/>
      <c r="D1013" s="24" t="s">
        <v>4120</v>
      </c>
      <c r="E1013" s="24" t="s">
        <v>4121</v>
      </c>
      <c r="F1013" s="77" t="str">
        <f t="shared" si="194"/>
        <v>THE PLASTIC BOX COMPANY LTD</v>
      </c>
      <c r="G1013" s="24" t="s">
        <v>4122</v>
      </c>
      <c r="H1013" s="24" t="s">
        <v>3282</v>
      </c>
      <c r="I1013" s="24" t="s">
        <v>3341</v>
      </c>
      <c r="J1013" s="24" t="s">
        <v>2962</v>
      </c>
      <c r="K1013" s="24" t="s">
        <v>3283</v>
      </c>
      <c r="L1013" s="25">
        <v>44251</v>
      </c>
      <c r="M1013" s="25">
        <v>44980</v>
      </c>
      <c r="N1013" s="81">
        <f t="shared" si="204"/>
        <v>44980</v>
      </c>
      <c r="O1013" s="77" t="str">
        <f t="shared" ca="1" si="205"/>
        <v>Expired</v>
      </c>
      <c r="P1013" s="77" t="str" cm="1">
        <f t="array" aca="1" ref="P1013" ca="1">_xlfn.IFS((N1013-TODAY())&gt;=547,"06 Expires over 18 months",(N1013-TODAY())&gt;=365,"05 Expires in 18 months",(N1013-TODAY())&gt;=183,"04 Expires in 12 months",(N1013-TODAY())&gt;=92,"03 Expires in 6 months",(N1013-TODAY())&gt;=31,"02 Expires in 3 months",(N1013-TODAY())&gt;=0,"01 Expires in 30 days",(N1013-TODAY())&gt;=-31,"01 Expired last 30 days",(N1013-TODAY())&gt;=-92,"02 Expired last 3 months",(N1013-TODAY())&gt;=-183,"03 Expired last 6 months",(N1013-TODAY())&gt;=-365,"04 Expired last 12 months",(N1013-TODAY())&gt;=-547,"05 Expired last 18 months",TRUE,"06 Expired over 18 months")</f>
        <v>06 Expired over 18 months</v>
      </c>
      <c r="Q1013" s="65">
        <v>25000</v>
      </c>
      <c r="R1013" s="84">
        <f t="shared" si="206"/>
        <v>47916.666666666664</v>
      </c>
      <c r="S1013" s="77" t="str" cm="1">
        <f t="array" ref="S1013">_xlfn.IFS(R1013&gt;5000000,"Gold",R1013&gt;=500000,"Silver",R1013&gt;30000,"Bronze",TRUE,"Transactional")</f>
        <v>Bronze</v>
      </c>
      <c r="T1013" s="24" t="s">
        <v>54</v>
      </c>
      <c r="U1013" s="101" t="s">
        <v>208</v>
      </c>
      <c r="V1013" s="101" t="s">
        <v>209</v>
      </c>
      <c r="W1013" s="77" t="str">
        <f t="shared" si="195"/>
        <v>No</v>
      </c>
      <c r="X1013" s="77" t="str">
        <f>IFERROR(_xlfn.XLOOKUP(J1013&amp;"||"&amp;K1013,'Mapping Ref.'!$J$2:$J$538,'Mapping Ref.'!$K$2:$K$538),"")</f>
        <v>Construction &amp; Estates</v>
      </c>
      <c r="Y1013" s="77" t="str" cm="1">
        <f t="array" ref="Y1013">_xlfn.IFS(R1013&gt;2000000,"For Publication",R1013&gt;100000,"PID",R1013&gt;30000,"RFQ",TRUE,"Transactional")</f>
        <v>RFQ</v>
      </c>
      <c r="Z1013" s="24" t="s">
        <v>86</v>
      </c>
      <c r="AA1013" s="32">
        <v>24</v>
      </c>
      <c r="AB1013" s="24">
        <v>0</v>
      </c>
      <c r="AC1013" s="25">
        <v>44251</v>
      </c>
      <c r="AD1013" s="24" t="s">
        <v>58</v>
      </c>
      <c r="AE1013" s="24"/>
      <c r="AF1013" s="24"/>
      <c r="AG1013" s="24"/>
      <c r="AH1013" s="24" t="s">
        <v>60</v>
      </c>
      <c r="AI1013" s="24"/>
      <c r="AJ1013" s="24" t="s">
        <v>60</v>
      </c>
      <c r="AK1013" s="24"/>
      <c r="AL1013" s="24"/>
      <c r="AM1013" s="24"/>
      <c r="AN1013" s="24"/>
      <c r="AO1013" s="24">
        <v>0</v>
      </c>
      <c r="AP1013" s="24" t="s">
        <v>60</v>
      </c>
      <c r="AQ1013" s="24"/>
      <c r="AR1013" s="24"/>
      <c r="AS1013" s="89">
        <f t="shared" si="207"/>
        <v>23</v>
      </c>
      <c r="AT1013" s="24" t="s">
        <v>4123</v>
      </c>
    </row>
    <row r="1014" spans="1:46" x14ac:dyDescent="0.5">
      <c r="A1014" s="24">
        <v>1099</v>
      </c>
      <c r="B1014" s="24"/>
      <c r="C1014" s="24"/>
      <c r="D1014" s="24" t="s">
        <v>4124</v>
      </c>
      <c r="E1014" s="24" t="s">
        <v>2244</v>
      </c>
      <c r="F1014" s="77" t="str">
        <f t="shared" si="194"/>
        <v>MRS ANDREA OBHOLZER</v>
      </c>
      <c r="G1014" s="24" t="s">
        <v>4125</v>
      </c>
      <c r="H1014" s="24" t="s">
        <v>1041</v>
      </c>
      <c r="I1014" s="24" t="s">
        <v>1041</v>
      </c>
      <c r="J1014" s="24" t="s">
        <v>190</v>
      </c>
      <c r="K1014" s="24" t="s">
        <v>2234</v>
      </c>
      <c r="L1014" s="25">
        <v>44252</v>
      </c>
      <c r="M1014" s="25">
        <v>44617</v>
      </c>
      <c r="N1014" s="81">
        <f t="shared" si="204"/>
        <v>44617</v>
      </c>
      <c r="O1014" s="77" t="str">
        <f t="shared" ca="1" si="205"/>
        <v>Expired</v>
      </c>
      <c r="P1014" s="77" t="str" cm="1">
        <f t="array" aca="1" ref="P1014" ca="1">_xlfn.IFS((N1014-TODAY())&gt;=547,"06 Expires over 18 months",(N1014-TODAY())&gt;=365,"05 Expires in 18 months",(N1014-TODAY())&gt;=183,"04 Expires in 12 months",(N1014-TODAY())&gt;=92,"03 Expires in 6 months",(N1014-TODAY())&gt;=31,"02 Expires in 3 months",(N1014-TODAY())&gt;=0,"01 Expires in 30 days",(N1014-TODAY())&gt;=-31,"01 Expired last 30 days",(N1014-TODAY())&gt;=-92,"02 Expired last 3 months",(N1014-TODAY())&gt;=-183,"03 Expired last 6 months",(N1014-TODAY())&gt;=-365,"04 Expired last 12 months",(N1014-TODAY())&gt;=-547,"05 Expired last 18 months",TRUE,"06 Expired over 18 months")</f>
        <v>06 Expired over 18 months</v>
      </c>
      <c r="Q1014" s="65">
        <v>2160</v>
      </c>
      <c r="R1014" s="84">
        <f t="shared" si="206"/>
        <v>2160</v>
      </c>
      <c r="S1014" s="77" t="str" cm="1">
        <f t="array" ref="S1014">_xlfn.IFS(R1014&gt;5000000,"Gold",R1014&gt;=500000,"Silver",R1014&gt;30000,"Bronze",TRUE,"Transactional")</f>
        <v>Transactional</v>
      </c>
      <c r="T1014" s="24" t="s">
        <v>54</v>
      </c>
      <c r="U1014" s="101" t="s">
        <v>84</v>
      </c>
      <c r="V1014" s="101" t="s">
        <v>204</v>
      </c>
      <c r="W1014" s="77" t="str">
        <f t="shared" si="195"/>
        <v>No</v>
      </c>
      <c r="X1014" s="77" t="str">
        <f>IFERROR(_xlfn.XLOOKUP(J1014&amp;"||"&amp;K1014,'Mapping Ref.'!$J$2:$J$538,'Mapping Ref.'!$K$2:$K$538),"")</f>
        <v>Childrens &amp; Adults</v>
      </c>
      <c r="Y1014" s="77" t="str" cm="1">
        <f t="array" ref="Y1014">_xlfn.IFS(R1014&gt;2000000,"For Publication",R1014&gt;100000,"PID",R1014&gt;30000,"RFQ",TRUE,"Transactional")</f>
        <v>Transactional</v>
      </c>
      <c r="Z1014" s="24" t="s">
        <v>86</v>
      </c>
      <c r="AA1014" s="32">
        <v>12</v>
      </c>
      <c r="AB1014" s="24">
        <v>0</v>
      </c>
      <c r="AC1014" s="25">
        <v>44252</v>
      </c>
      <c r="AD1014" s="24" t="s">
        <v>58</v>
      </c>
      <c r="AE1014" s="24">
        <v>0</v>
      </c>
      <c r="AF1014" s="24"/>
      <c r="AG1014" s="24"/>
      <c r="AH1014" s="24" t="s">
        <v>59</v>
      </c>
      <c r="AI1014" s="24"/>
      <c r="AJ1014" s="24" t="s">
        <v>60</v>
      </c>
      <c r="AK1014" s="24"/>
      <c r="AL1014" s="24"/>
      <c r="AM1014" s="24"/>
      <c r="AN1014" s="24"/>
      <c r="AO1014" s="24">
        <v>0</v>
      </c>
      <c r="AP1014" s="24" t="s">
        <v>60</v>
      </c>
      <c r="AQ1014" s="24"/>
      <c r="AR1014" s="24"/>
      <c r="AS1014" s="89">
        <f t="shared" si="207"/>
        <v>12</v>
      </c>
      <c r="AT1014" s="24" t="s">
        <v>4126</v>
      </c>
    </row>
    <row r="1015" spans="1:46" x14ac:dyDescent="0.5">
      <c r="A1015" s="24">
        <v>1100</v>
      </c>
      <c r="B1015" s="24"/>
      <c r="C1015" s="24"/>
      <c r="D1015" s="24" t="s">
        <v>4127</v>
      </c>
      <c r="E1015" s="24" t="s">
        <v>2244</v>
      </c>
      <c r="F1015" s="77" t="str">
        <f t="shared" si="194"/>
        <v>MISS GEMMA HALE</v>
      </c>
      <c r="G1015" s="24" t="s">
        <v>4128</v>
      </c>
      <c r="H1015" s="24" t="s">
        <v>1041</v>
      </c>
      <c r="I1015" s="24" t="s">
        <v>1041</v>
      </c>
      <c r="J1015" s="24" t="s">
        <v>190</v>
      </c>
      <c r="K1015" s="24" t="s">
        <v>2234</v>
      </c>
      <c r="L1015" s="25">
        <v>44252</v>
      </c>
      <c r="M1015" s="25">
        <v>44617</v>
      </c>
      <c r="N1015" s="81">
        <f t="shared" si="204"/>
        <v>44617</v>
      </c>
      <c r="O1015" s="77" t="str">
        <f t="shared" ca="1" si="205"/>
        <v>Expired</v>
      </c>
      <c r="P1015" s="77" t="str" cm="1">
        <f t="array" aca="1" ref="P1015" ca="1">_xlfn.IFS((N1015-TODAY())&gt;=547,"06 Expires over 18 months",(N1015-TODAY())&gt;=365,"05 Expires in 18 months",(N1015-TODAY())&gt;=183,"04 Expires in 12 months",(N1015-TODAY())&gt;=92,"03 Expires in 6 months",(N1015-TODAY())&gt;=31,"02 Expires in 3 months",(N1015-TODAY())&gt;=0,"01 Expires in 30 days",(N1015-TODAY())&gt;=-31,"01 Expired last 30 days",(N1015-TODAY())&gt;=-92,"02 Expired last 3 months",(N1015-TODAY())&gt;=-183,"03 Expired last 6 months",(N1015-TODAY())&gt;=-365,"04 Expired last 12 months",(N1015-TODAY())&gt;=-547,"05 Expired last 18 months",TRUE,"06 Expired over 18 months")</f>
        <v>06 Expired over 18 months</v>
      </c>
      <c r="Q1015" s="65">
        <v>4500</v>
      </c>
      <c r="R1015" s="84">
        <f t="shared" si="206"/>
        <v>4500</v>
      </c>
      <c r="S1015" s="77" t="str" cm="1">
        <f t="array" ref="S1015">_xlfn.IFS(R1015&gt;5000000,"Gold",R1015&gt;=500000,"Silver",R1015&gt;30000,"Bronze",TRUE,"Transactional")</f>
        <v>Transactional</v>
      </c>
      <c r="T1015" s="24" t="s">
        <v>54</v>
      </c>
      <c r="U1015" s="101" t="s">
        <v>84</v>
      </c>
      <c r="V1015" s="101" t="s">
        <v>204</v>
      </c>
      <c r="W1015" s="77" t="str">
        <f t="shared" si="195"/>
        <v>No</v>
      </c>
      <c r="X1015" s="77" t="str">
        <f>IFERROR(_xlfn.XLOOKUP(J1015&amp;"||"&amp;K1015,'Mapping Ref.'!$J$2:$J$538,'Mapping Ref.'!$K$2:$K$538),"")</f>
        <v>Childrens &amp; Adults</v>
      </c>
      <c r="Y1015" s="77" t="str" cm="1">
        <f t="array" ref="Y1015">_xlfn.IFS(R1015&gt;2000000,"For Publication",R1015&gt;100000,"PID",R1015&gt;30000,"RFQ",TRUE,"Transactional")</f>
        <v>Transactional</v>
      </c>
      <c r="Z1015" s="24" t="s">
        <v>86</v>
      </c>
      <c r="AA1015" s="32">
        <v>12</v>
      </c>
      <c r="AB1015" s="24">
        <v>0</v>
      </c>
      <c r="AC1015" s="25">
        <v>44252</v>
      </c>
      <c r="AD1015" s="24" t="s">
        <v>58</v>
      </c>
      <c r="AE1015" s="24"/>
      <c r="AF1015" s="24"/>
      <c r="AG1015" s="24"/>
      <c r="AH1015" s="24" t="s">
        <v>59</v>
      </c>
      <c r="AI1015" s="24"/>
      <c r="AJ1015" s="24" t="s">
        <v>60</v>
      </c>
      <c r="AK1015" s="24"/>
      <c r="AL1015" s="24"/>
      <c r="AM1015" s="24"/>
      <c r="AN1015" s="24"/>
      <c r="AO1015" s="24">
        <v>0</v>
      </c>
      <c r="AP1015" s="24" t="s">
        <v>60</v>
      </c>
      <c r="AQ1015" s="24"/>
      <c r="AR1015" s="24"/>
      <c r="AS1015" s="89">
        <f t="shared" si="207"/>
        <v>12</v>
      </c>
      <c r="AT1015" s="24" t="s">
        <v>4129</v>
      </c>
    </row>
    <row r="1016" spans="1:46" x14ac:dyDescent="0.5">
      <c r="A1016" s="24">
        <v>1101</v>
      </c>
      <c r="B1016" s="24"/>
      <c r="C1016" s="24"/>
      <c r="D1016" s="24" t="s">
        <v>4130</v>
      </c>
      <c r="E1016" s="24" t="s">
        <v>4131</v>
      </c>
      <c r="F1016" s="77" t="str">
        <f t="shared" si="194"/>
        <v>MR H S RAPAL T/A CHANNI SINGH</v>
      </c>
      <c r="G1016" s="24" t="s">
        <v>4132</v>
      </c>
      <c r="H1016" s="24" t="s">
        <v>1189</v>
      </c>
      <c r="I1016" s="24" t="s">
        <v>1189</v>
      </c>
      <c r="J1016" s="24" t="s">
        <v>52</v>
      </c>
      <c r="K1016" s="24" t="s">
        <v>2521</v>
      </c>
      <c r="L1016" s="25">
        <v>44252</v>
      </c>
      <c r="M1016" s="25"/>
      <c r="N1016" s="81"/>
      <c r="O1016" s="77" t="s">
        <v>712</v>
      </c>
      <c r="P1016" s="77"/>
      <c r="Q1016" s="65">
        <v>10000</v>
      </c>
      <c r="R1016" s="84">
        <f t="shared" si="206"/>
        <v>10000</v>
      </c>
      <c r="S1016" s="77" t="str" cm="1">
        <f t="array" ref="S1016">_xlfn.IFS(R1016&gt;5000000,"Gold",R1016&gt;=500000,"Silver",R1016&gt;30000,"Bronze",TRUE,"Transactional")</f>
        <v>Transactional</v>
      </c>
      <c r="T1016" s="24" t="s">
        <v>54</v>
      </c>
      <c r="U1016" s="101" t="s">
        <v>69</v>
      </c>
      <c r="V1016" s="101" t="s">
        <v>67</v>
      </c>
      <c r="W1016" s="77" t="str">
        <f t="shared" si="195"/>
        <v>Yes</v>
      </c>
      <c r="X1016" s="77" t="str">
        <f>IFERROR(_xlfn.XLOOKUP(J1016&amp;"||"&amp;K1016,'Mapping Ref.'!$J$2:$J$538,'Mapping Ref.'!$K$2:$K$538),"")</f>
        <v>Corporate</v>
      </c>
      <c r="Y1016" s="77" t="str" cm="1">
        <f t="array" ref="Y1016">_xlfn.IFS(R1016&gt;2000000,"For Publication",R1016&gt;100000,"PID",R1016&gt;30000,"RFQ",TRUE,"Transactional")</f>
        <v>Transactional</v>
      </c>
      <c r="Z1016" s="24" t="s">
        <v>101</v>
      </c>
      <c r="AA1016" s="32">
        <v>12</v>
      </c>
      <c r="AB1016" s="24">
        <v>12</v>
      </c>
      <c r="AC1016" s="25">
        <v>44252</v>
      </c>
      <c r="AD1016" s="24" t="s">
        <v>102</v>
      </c>
      <c r="AE1016" s="24"/>
      <c r="AF1016" s="24"/>
      <c r="AG1016" s="24"/>
      <c r="AH1016" s="24" t="s">
        <v>59</v>
      </c>
      <c r="AI1016" s="24"/>
      <c r="AJ1016" s="24" t="s">
        <v>60</v>
      </c>
      <c r="AK1016" s="24"/>
      <c r="AL1016" s="24"/>
      <c r="AM1016" s="24"/>
      <c r="AN1016" s="24"/>
      <c r="AO1016" s="24"/>
      <c r="AP1016" s="24" t="s">
        <v>59</v>
      </c>
      <c r="AQ1016" s="24"/>
      <c r="AR1016" s="24"/>
      <c r="AS1016" s="89">
        <v>0</v>
      </c>
      <c r="AT1016" s="24" t="s">
        <v>4133</v>
      </c>
    </row>
    <row r="1017" spans="1:46" x14ac:dyDescent="0.5">
      <c r="A1017" s="24">
        <v>1102</v>
      </c>
      <c r="B1017" s="24"/>
      <c r="C1017" s="24"/>
      <c r="D1017" s="24" t="s">
        <v>4134</v>
      </c>
      <c r="E1017" s="24" t="s">
        <v>4135</v>
      </c>
      <c r="F1017" s="77" t="str">
        <f t="shared" si="194"/>
        <v>G &amp; H FLATMAN T/A THE PSYCHOLOGICAL SERVICE</v>
      </c>
      <c r="G1017" s="24" t="s">
        <v>4136</v>
      </c>
      <c r="H1017" s="24" t="s">
        <v>1420</v>
      </c>
      <c r="I1017" s="24" t="s">
        <v>1420</v>
      </c>
      <c r="J1017" s="24" t="s">
        <v>52</v>
      </c>
      <c r="K1017" s="24" t="s">
        <v>822</v>
      </c>
      <c r="L1017" s="25">
        <v>44256</v>
      </c>
      <c r="M1017" s="25"/>
      <c r="N1017" s="81"/>
      <c r="O1017" s="77" t="s">
        <v>712</v>
      </c>
      <c r="P1017" s="77"/>
      <c r="Q1017" s="104"/>
      <c r="R1017" s="84">
        <v>0</v>
      </c>
      <c r="S1017" s="77" t="str" cm="1">
        <f t="array" ref="S1017">_xlfn.IFS(R1017&gt;5000000,"Gold",R1017&gt;=500000,"Silver",R1017&gt;30000,"Bronze",TRUE,"Transactional")</f>
        <v>Transactional</v>
      </c>
      <c r="T1017" s="24" t="s">
        <v>54</v>
      </c>
      <c r="U1017" s="101" t="s">
        <v>455</v>
      </c>
      <c r="V1017" s="101" t="s">
        <v>822</v>
      </c>
      <c r="W1017" s="77" t="str">
        <f t="shared" si="195"/>
        <v>Yes</v>
      </c>
      <c r="X1017" s="77" t="str">
        <f>IFERROR(_xlfn.XLOOKUP(J1017&amp;"||"&amp;K1017,'Mapping Ref.'!$J$2:$J$538,'Mapping Ref.'!$K$2:$K$538),"")</f>
        <v>Corporate</v>
      </c>
      <c r="Y1017" s="77" t="str" cm="1">
        <f t="array" ref="Y1017">_xlfn.IFS(R1017&gt;2000000,"For Publication",R1017&gt;100000,"PID",R1017&gt;30000,"RFQ",TRUE,"Transactional")</f>
        <v>Transactional</v>
      </c>
      <c r="Z1017" s="24" t="s">
        <v>71</v>
      </c>
      <c r="AA1017" s="32">
        <v>80</v>
      </c>
      <c r="AB1017" s="24">
        <v>80</v>
      </c>
      <c r="AC1017" s="25">
        <v>44256</v>
      </c>
      <c r="AD1017" s="24" t="s">
        <v>102</v>
      </c>
      <c r="AE1017" s="24">
        <v>0</v>
      </c>
      <c r="AF1017" s="24"/>
      <c r="AG1017" s="24"/>
      <c r="AH1017" s="24" t="s">
        <v>60</v>
      </c>
      <c r="AI1017" s="24"/>
      <c r="AJ1017" s="24" t="s">
        <v>60</v>
      </c>
      <c r="AK1017" s="24"/>
      <c r="AL1017" s="24"/>
      <c r="AM1017" s="24"/>
      <c r="AN1017" s="24"/>
      <c r="AO1017" s="24">
        <v>0</v>
      </c>
      <c r="AP1017" s="24" t="s">
        <v>59</v>
      </c>
      <c r="AQ1017" s="24"/>
      <c r="AR1017" s="24"/>
      <c r="AS1017" s="89">
        <v>0</v>
      </c>
      <c r="AT1017" s="24" t="s">
        <v>4137</v>
      </c>
    </row>
    <row r="1018" spans="1:46" x14ac:dyDescent="0.5">
      <c r="A1018" s="24">
        <v>1103</v>
      </c>
      <c r="B1018" s="24"/>
      <c r="C1018" s="24"/>
      <c r="D1018" s="24" t="s">
        <v>4138</v>
      </c>
      <c r="E1018" s="24" t="s">
        <v>4139</v>
      </c>
      <c r="F1018" s="77" t="str">
        <f t="shared" si="194"/>
        <v>ABBOTT TOXICOLOGY LIMITED</v>
      </c>
      <c r="G1018" s="24" t="s">
        <v>4138</v>
      </c>
      <c r="H1018" s="24" t="s">
        <v>1420</v>
      </c>
      <c r="I1018" s="24" t="s">
        <v>1420</v>
      </c>
      <c r="J1018" s="24" t="s">
        <v>52</v>
      </c>
      <c r="K1018" s="24" t="s">
        <v>822</v>
      </c>
      <c r="L1018" s="25">
        <v>44256</v>
      </c>
      <c r="M1018" s="25"/>
      <c r="N1018" s="81"/>
      <c r="O1018" s="77" t="s">
        <v>712</v>
      </c>
      <c r="P1018" s="77"/>
      <c r="Q1018" s="104"/>
      <c r="R1018" s="84">
        <v>0</v>
      </c>
      <c r="S1018" s="77" t="str" cm="1">
        <f t="array" ref="S1018">_xlfn.IFS(R1018&gt;5000000,"Gold",R1018&gt;=500000,"Silver",R1018&gt;30000,"Bronze",TRUE,"Transactional")</f>
        <v>Transactional</v>
      </c>
      <c r="T1018" s="24" t="s">
        <v>54</v>
      </c>
      <c r="U1018" s="101" t="s">
        <v>455</v>
      </c>
      <c r="V1018" s="101" t="s">
        <v>822</v>
      </c>
      <c r="W1018" s="77" t="str">
        <f t="shared" si="195"/>
        <v>Yes</v>
      </c>
      <c r="X1018" s="77" t="str">
        <f>IFERROR(_xlfn.XLOOKUP(J1018&amp;"||"&amp;K1018,'Mapping Ref.'!$J$2:$J$538,'Mapping Ref.'!$K$2:$K$538),"")</f>
        <v>Corporate</v>
      </c>
      <c r="Y1018" s="77" t="str" cm="1">
        <f t="array" ref="Y1018">_xlfn.IFS(R1018&gt;2000000,"For Publication",R1018&gt;100000,"PID",R1018&gt;30000,"RFQ",TRUE,"Transactional")</f>
        <v>Transactional</v>
      </c>
      <c r="Z1018" s="24" t="s">
        <v>71</v>
      </c>
      <c r="AA1018" s="32">
        <v>80</v>
      </c>
      <c r="AB1018" s="24">
        <v>80</v>
      </c>
      <c r="AC1018" s="25">
        <v>44256</v>
      </c>
      <c r="AD1018" s="24" t="s">
        <v>102</v>
      </c>
      <c r="AE1018" s="24">
        <v>0</v>
      </c>
      <c r="AF1018" s="24"/>
      <c r="AG1018" s="24"/>
      <c r="AH1018" s="24" t="s">
        <v>60</v>
      </c>
      <c r="AI1018" s="24"/>
      <c r="AJ1018" s="24" t="s">
        <v>60</v>
      </c>
      <c r="AK1018" s="24"/>
      <c r="AL1018" s="24"/>
      <c r="AM1018" s="24"/>
      <c r="AN1018" s="24"/>
      <c r="AO1018" s="24">
        <v>0</v>
      </c>
      <c r="AP1018" s="24" t="s">
        <v>59</v>
      </c>
      <c r="AQ1018" s="24"/>
      <c r="AR1018" s="24"/>
      <c r="AS1018" s="89">
        <v>0</v>
      </c>
      <c r="AT1018" s="24" t="s">
        <v>4140</v>
      </c>
    </row>
    <row r="1019" spans="1:46" x14ac:dyDescent="0.5">
      <c r="A1019" s="24">
        <v>1104</v>
      </c>
      <c r="B1019" s="24"/>
      <c r="C1019" s="24"/>
      <c r="D1019" s="24" t="s">
        <v>4141</v>
      </c>
      <c r="E1019" s="24" t="s">
        <v>4142</v>
      </c>
      <c r="F1019" s="77" t="str">
        <f t="shared" si="194"/>
        <v>J BROUGHTON CONSULTING LTD</v>
      </c>
      <c r="G1019" s="24" t="s">
        <v>4141</v>
      </c>
      <c r="H1019" s="24" t="s">
        <v>1420</v>
      </c>
      <c r="I1019" s="24" t="s">
        <v>1420</v>
      </c>
      <c r="J1019" s="24" t="s">
        <v>52</v>
      </c>
      <c r="K1019" s="24" t="s">
        <v>822</v>
      </c>
      <c r="L1019" s="25">
        <v>44256</v>
      </c>
      <c r="M1019" s="25"/>
      <c r="N1019" s="81"/>
      <c r="O1019" s="77" t="s">
        <v>712</v>
      </c>
      <c r="P1019" s="77"/>
      <c r="Q1019" s="104"/>
      <c r="R1019" s="84">
        <v>0</v>
      </c>
      <c r="S1019" s="77" t="str" cm="1">
        <f t="array" ref="S1019">_xlfn.IFS(R1019&gt;5000000,"Gold",R1019&gt;=500000,"Silver",R1019&gt;30000,"Bronze",TRUE,"Transactional")</f>
        <v>Transactional</v>
      </c>
      <c r="T1019" s="24" t="s">
        <v>54</v>
      </c>
      <c r="U1019" s="101" t="s">
        <v>455</v>
      </c>
      <c r="V1019" s="101" t="s">
        <v>822</v>
      </c>
      <c r="W1019" s="77" t="str">
        <f t="shared" si="195"/>
        <v>Yes</v>
      </c>
      <c r="X1019" s="77" t="str">
        <f>IFERROR(_xlfn.XLOOKUP(J1019&amp;"||"&amp;K1019,'Mapping Ref.'!$J$2:$J$538,'Mapping Ref.'!$K$2:$K$538),"")</f>
        <v>Corporate</v>
      </c>
      <c r="Y1019" s="77" t="str" cm="1">
        <f t="array" ref="Y1019">_xlfn.IFS(R1019&gt;2000000,"For Publication",R1019&gt;100000,"PID",R1019&gt;30000,"RFQ",TRUE,"Transactional")</f>
        <v>Transactional</v>
      </c>
      <c r="Z1019" s="24" t="s">
        <v>101</v>
      </c>
      <c r="AA1019" s="32">
        <v>80</v>
      </c>
      <c r="AB1019" s="24">
        <v>80</v>
      </c>
      <c r="AC1019" s="25">
        <v>44256</v>
      </c>
      <c r="AD1019" s="24" t="s">
        <v>102</v>
      </c>
      <c r="AE1019" s="24">
        <v>0</v>
      </c>
      <c r="AF1019" s="24"/>
      <c r="AG1019" s="24"/>
      <c r="AH1019" s="24" t="s">
        <v>60</v>
      </c>
      <c r="AI1019" s="24"/>
      <c r="AJ1019" s="24" t="s">
        <v>60</v>
      </c>
      <c r="AK1019" s="24"/>
      <c r="AL1019" s="24"/>
      <c r="AM1019" s="24"/>
      <c r="AN1019" s="24"/>
      <c r="AO1019" s="24">
        <v>0</v>
      </c>
      <c r="AP1019" s="24" t="s">
        <v>59</v>
      </c>
      <c r="AQ1019" s="24"/>
      <c r="AR1019" s="24"/>
      <c r="AS1019" s="89">
        <v>0</v>
      </c>
      <c r="AT1019" s="24" t="s">
        <v>4143</v>
      </c>
    </row>
    <row r="1020" spans="1:46" x14ac:dyDescent="0.5">
      <c r="A1020" s="24">
        <v>1105</v>
      </c>
      <c r="B1020" s="24"/>
      <c r="C1020" s="24"/>
      <c r="D1020" s="24" t="s">
        <v>4144</v>
      </c>
      <c r="E1020" s="24" t="s">
        <v>4145</v>
      </c>
      <c r="F1020" s="77" t="str">
        <f t="shared" si="194"/>
        <v>JD PARTNERSHIP LTD T/A JDP</v>
      </c>
      <c r="G1020" s="24" t="s">
        <v>4146</v>
      </c>
      <c r="H1020" s="24" t="s">
        <v>335</v>
      </c>
      <c r="I1020" s="24" t="s">
        <v>3999</v>
      </c>
      <c r="J1020" s="24" t="s">
        <v>321</v>
      </c>
      <c r="K1020" s="24" t="s">
        <v>337</v>
      </c>
      <c r="L1020" s="25">
        <v>44286</v>
      </c>
      <c r="M1020" s="25">
        <v>45382</v>
      </c>
      <c r="N1020" s="81">
        <f>EDATE(M1020,AB1020)</f>
        <v>45382</v>
      </c>
      <c r="O1020" s="77" t="str">
        <f ca="1">IF(N1020&lt;TODAY(),"Expired","Live")</f>
        <v>Expired</v>
      </c>
      <c r="P1020" s="77" t="str" cm="1">
        <f t="array" aca="1" ref="P1020" ca="1">_xlfn.IFS((N1020-TODAY())&gt;=547,"06 Expires over 18 months",(N1020-TODAY())&gt;=365,"05 Expires in 18 months",(N1020-TODAY())&gt;=183,"04 Expires in 12 months",(N1020-TODAY())&gt;=92,"03 Expires in 6 months",(N1020-TODAY())&gt;=31,"02 Expires in 3 months",(N1020-TODAY())&gt;=0,"01 Expires in 30 days",(N1020-TODAY())&gt;=-31,"01 Expired last 30 days",(N1020-TODAY())&gt;=-92,"02 Expired last 3 months",(N1020-TODAY())&gt;=-183,"03 Expired last 6 months",(N1020-TODAY())&gt;=-365,"04 Expired last 12 months",(N1020-TODAY())&gt;=-547,"05 Expired last 18 months",TRUE,"06 Expired over 18 months")</f>
        <v>06 Expired over 18 months</v>
      </c>
      <c r="Q1020" s="65">
        <v>125000</v>
      </c>
      <c r="R1020" s="84">
        <f t="shared" ref="R1020:R1034" si="208">MAX(Q1020,Q1020*N(AS1020)/12)</f>
        <v>375000</v>
      </c>
      <c r="S1020" s="77" t="str" cm="1">
        <f t="array" ref="S1020">_xlfn.IFS(R1020&gt;5000000,"Gold",R1020&gt;=500000,"Silver",R1020&gt;30000,"Bronze",TRUE,"Transactional")</f>
        <v>Bronze</v>
      </c>
      <c r="T1020" s="24" t="s">
        <v>122</v>
      </c>
      <c r="U1020" s="101" t="s">
        <v>445</v>
      </c>
      <c r="V1020" s="101" t="s">
        <v>446</v>
      </c>
      <c r="W1020" s="77" t="str">
        <f t="shared" si="195"/>
        <v>No</v>
      </c>
      <c r="X1020" s="77" t="str">
        <f>IFERROR(_xlfn.XLOOKUP(J1020&amp;"||"&amp;K1020,'Mapping Ref.'!$J$2:$J$538,'Mapping Ref.'!$K$2:$K$538),"")</f>
        <v>Corporate</v>
      </c>
      <c r="Y1020" s="77" t="str" cm="1">
        <f t="array" ref="Y1020">_xlfn.IFS(R1020&gt;2000000,"For Publication",R1020&gt;100000,"PID",R1020&gt;30000,"RFQ",TRUE,"Transactional")</f>
        <v>PID</v>
      </c>
      <c r="Z1020" s="24" t="s">
        <v>76</v>
      </c>
      <c r="AA1020" s="32">
        <v>36</v>
      </c>
      <c r="AB1020" s="24">
        <v>0</v>
      </c>
      <c r="AC1020" s="25">
        <v>44256</v>
      </c>
      <c r="AD1020" s="24" t="s">
        <v>58</v>
      </c>
      <c r="AE1020" s="24">
        <v>0</v>
      </c>
      <c r="AF1020" s="24"/>
      <c r="AG1020" s="24"/>
      <c r="AH1020" s="24" t="s">
        <v>60</v>
      </c>
      <c r="AI1020" s="24"/>
      <c r="AJ1020" s="24" t="s">
        <v>60</v>
      </c>
      <c r="AK1020" s="24"/>
      <c r="AL1020" s="24"/>
      <c r="AM1020" s="24"/>
      <c r="AN1020" s="24"/>
      <c r="AO1020" s="24">
        <v>0</v>
      </c>
      <c r="AP1020" s="24" t="s">
        <v>60</v>
      </c>
      <c r="AQ1020" s="24"/>
      <c r="AR1020" s="24"/>
      <c r="AS1020" s="89">
        <f>DATEDIF(L1020,N1020,"m")</f>
        <v>36</v>
      </c>
      <c r="AT1020" s="24" t="s">
        <v>4147</v>
      </c>
    </row>
    <row r="1021" spans="1:46" x14ac:dyDescent="0.5">
      <c r="A1021" s="24">
        <v>1107</v>
      </c>
      <c r="B1021" s="24"/>
      <c r="C1021" s="24"/>
      <c r="D1021" s="24" t="s">
        <v>4148</v>
      </c>
      <c r="E1021" s="24" t="s">
        <v>4149</v>
      </c>
      <c r="F1021" s="77" t="str">
        <f t="shared" si="194"/>
        <v>LINKEDIN IRELAND UNLIMITED COMPANY</v>
      </c>
      <c r="G1021" s="24" t="s">
        <v>4150</v>
      </c>
      <c r="H1021" s="24" t="s">
        <v>4151</v>
      </c>
      <c r="I1021" s="24" t="s">
        <v>2695</v>
      </c>
      <c r="J1021" s="24" t="s">
        <v>52</v>
      </c>
      <c r="K1021" s="24" t="s">
        <v>827</v>
      </c>
      <c r="L1021" s="25">
        <v>44257</v>
      </c>
      <c r="M1021" s="25">
        <v>44621</v>
      </c>
      <c r="N1021" s="81">
        <f>EDATE(M1021,AB1021)</f>
        <v>44621</v>
      </c>
      <c r="O1021" s="77" t="str">
        <f ca="1">IF(N1021&lt;TODAY(),"Expired","Live")</f>
        <v>Expired</v>
      </c>
      <c r="P1021" s="77" t="str" cm="1">
        <f t="array" aca="1" ref="P1021" ca="1">_xlfn.IFS((N1021-TODAY())&gt;=547,"06 Expires over 18 months",(N1021-TODAY())&gt;=365,"05 Expires in 18 months",(N1021-TODAY())&gt;=183,"04 Expires in 12 months",(N1021-TODAY())&gt;=92,"03 Expires in 6 months",(N1021-TODAY())&gt;=31,"02 Expires in 3 months",(N1021-TODAY())&gt;=0,"01 Expires in 30 days",(N1021-TODAY())&gt;=-31,"01 Expired last 30 days",(N1021-TODAY())&gt;=-92,"02 Expired last 3 months",(N1021-TODAY())&gt;=-183,"03 Expired last 6 months",(N1021-TODAY())&gt;=-365,"04 Expired last 12 months",(N1021-TODAY())&gt;=-547,"05 Expired last 18 months",TRUE,"06 Expired over 18 months")</f>
        <v>06 Expired over 18 months</v>
      </c>
      <c r="Q1021" s="65">
        <v>32730</v>
      </c>
      <c r="R1021" s="84">
        <f t="shared" si="208"/>
        <v>32730</v>
      </c>
      <c r="S1021" s="77" t="str" cm="1">
        <f t="array" ref="S1021">_xlfn.IFS(R1021&gt;5000000,"Gold",R1021&gt;=500000,"Silver",R1021&gt;30000,"Bronze",TRUE,"Transactional")</f>
        <v>Bronze</v>
      </c>
      <c r="T1021" s="24" t="s">
        <v>54</v>
      </c>
      <c r="U1021" s="101" t="s">
        <v>237</v>
      </c>
      <c r="V1021" s="101" t="s">
        <v>350</v>
      </c>
      <c r="W1021" s="77" t="str">
        <f t="shared" si="195"/>
        <v>No</v>
      </c>
      <c r="X1021" s="77" t="str">
        <f>IFERROR(_xlfn.XLOOKUP(J1021&amp;"||"&amp;K1021,'Mapping Ref.'!$J$2:$J$538,'Mapping Ref.'!$K$2:$K$538),"")</f>
        <v>Corporate</v>
      </c>
      <c r="Y1021" s="77" t="str" cm="1">
        <f t="array" ref="Y1021">_xlfn.IFS(R1021&gt;2000000,"For Publication",R1021&gt;100000,"PID",R1021&gt;30000,"RFQ",TRUE,"Transactional")</f>
        <v>RFQ</v>
      </c>
      <c r="Z1021" s="24" t="s">
        <v>101</v>
      </c>
      <c r="AA1021" s="32">
        <v>12</v>
      </c>
      <c r="AB1021" s="24">
        <v>0</v>
      </c>
      <c r="AC1021" s="25">
        <v>44256</v>
      </c>
      <c r="AD1021" s="24" t="s">
        <v>58</v>
      </c>
      <c r="AE1021" s="24"/>
      <c r="AF1021" s="24"/>
      <c r="AG1021" s="24"/>
      <c r="AH1021" s="24" t="s">
        <v>60</v>
      </c>
      <c r="AI1021" s="24"/>
      <c r="AJ1021" s="24" t="s">
        <v>60</v>
      </c>
      <c r="AK1021" s="24"/>
      <c r="AL1021" s="24"/>
      <c r="AM1021" s="24"/>
      <c r="AN1021" s="24"/>
      <c r="AO1021" s="24">
        <v>20000</v>
      </c>
      <c r="AP1021" s="24" t="s">
        <v>60</v>
      </c>
      <c r="AQ1021" s="24"/>
      <c r="AR1021" s="24"/>
      <c r="AS1021" s="89">
        <f>DATEDIF(L1021,N1021,"m")</f>
        <v>11</v>
      </c>
      <c r="AT1021" s="24" t="s">
        <v>4152</v>
      </c>
    </row>
    <row r="1022" spans="1:46" x14ac:dyDescent="0.5">
      <c r="A1022" s="24">
        <v>1108</v>
      </c>
      <c r="B1022" s="24"/>
      <c r="C1022" s="24"/>
      <c r="D1022" s="24" t="s">
        <v>4153</v>
      </c>
      <c r="E1022" s="24" t="s">
        <v>4154</v>
      </c>
      <c r="F1022" s="77" t="str">
        <f t="shared" si="194"/>
        <v>FIRE INVESTIGATIONS (UK) LLP</v>
      </c>
      <c r="G1022" s="24" t="s">
        <v>4155</v>
      </c>
      <c r="H1022" s="24" t="s">
        <v>972</v>
      </c>
      <c r="I1022" s="24" t="s">
        <v>972</v>
      </c>
      <c r="J1022" s="24" t="s">
        <v>107</v>
      </c>
      <c r="K1022" s="24" t="s">
        <v>4156</v>
      </c>
      <c r="L1022" s="25">
        <v>44256</v>
      </c>
      <c r="M1022" s="25">
        <v>44620</v>
      </c>
      <c r="N1022" s="81">
        <f>EDATE(M1022,AB1022)</f>
        <v>44620</v>
      </c>
      <c r="O1022" s="77" t="str">
        <f ca="1">IF(N1022&lt;TODAY(),"Expired","Live")</f>
        <v>Expired</v>
      </c>
      <c r="P1022" s="77" t="str" cm="1">
        <f t="array" aca="1" ref="P1022" ca="1">_xlfn.IFS((N1022-TODAY())&gt;=547,"06 Expires over 18 months",(N1022-TODAY())&gt;=365,"05 Expires in 18 months",(N1022-TODAY())&gt;=183,"04 Expires in 12 months",(N1022-TODAY())&gt;=92,"03 Expires in 6 months",(N1022-TODAY())&gt;=31,"02 Expires in 3 months",(N1022-TODAY())&gt;=0,"01 Expires in 30 days",(N1022-TODAY())&gt;=-31,"01 Expired last 30 days",(N1022-TODAY())&gt;=-92,"02 Expired last 3 months",(N1022-TODAY())&gt;=-183,"03 Expired last 6 months",(N1022-TODAY())&gt;=-365,"04 Expired last 12 months",(N1022-TODAY())&gt;=-547,"05 Expired last 18 months",TRUE,"06 Expired over 18 months")</f>
        <v>06 Expired over 18 months</v>
      </c>
      <c r="Q1022" s="65">
        <v>2300</v>
      </c>
      <c r="R1022" s="84">
        <f t="shared" si="208"/>
        <v>2300</v>
      </c>
      <c r="S1022" s="77" t="str" cm="1">
        <f t="array" ref="S1022">_xlfn.IFS(R1022&gt;5000000,"Gold",R1022&gt;=500000,"Silver",R1022&gt;30000,"Bronze",TRUE,"Transactional")</f>
        <v>Transactional</v>
      </c>
      <c r="T1022" s="24" t="s">
        <v>54</v>
      </c>
      <c r="U1022" s="101" t="s">
        <v>84</v>
      </c>
      <c r="V1022" s="101" t="s">
        <v>157</v>
      </c>
      <c r="W1022" s="77" t="str">
        <f t="shared" si="195"/>
        <v>No</v>
      </c>
      <c r="X1022" s="77" t="str">
        <f>IFERROR(_xlfn.XLOOKUP(J1022&amp;"||"&amp;K1022,'Mapping Ref.'!$J$2:$J$538,'Mapping Ref.'!$K$2:$K$538),"")</f>
        <v>Construction &amp; Estates</v>
      </c>
      <c r="Y1022" s="77" t="str" cm="1">
        <f t="array" ref="Y1022">_xlfn.IFS(R1022&gt;2000000,"For Publication",R1022&gt;100000,"PID",R1022&gt;30000,"RFQ",TRUE,"Transactional")</f>
        <v>Transactional</v>
      </c>
      <c r="Z1022" s="24" t="s">
        <v>86</v>
      </c>
      <c r="AA1022" s="32">
        <v>12</v>
      </c>
      <c r="AB1022" s="24">
        <v>0</v>
      </c>
      <c r="AC1022" s="25">
        <v>44256</v>
      </c>
      <c r="AD1022" s="24" t="s">
        <v>58</v>
      </c>
      <c r="AE1022" s="24">
        <v>29178</v>
      </c>
      <c r="AF1022" s="24"/>
      <c r="AG1022" s="24"/>
      <c r="AH1022" s="24" t="s">
        <v>60</v>
      </c>
      <c r="AI1022" s="24"/>
      <c r="AJ1022" s="24" t="s">
        <v>60</v>
      </c>
      <c r="AK1022" s="24"/>
      <c r="AL1022" s="24"/>
      <c r="AM1022" s="24"/>
      <c r="AN1022" s="24"/>
      <c r="AO1022" s="24">
        <v>0</v>
      </c>
      <c r="AP1022" s="24" t="s">
        <v>60</v>
      </c>
      <c r="AQ1022" s="24"/>
      <c r="AR1022" s="24"/>
      <c r="AS1022" s="89">
        <f>DATEDIF(L1022,N1022,"m")</f>
        <v>11</v>
      </c>
      <c r="AT1022" s="24" t="s">
        <v>4153</v>
      </c>
    </row>
    <row r="1023" spans="1:46" x14ac:dyDescent="0.5">
      <c r="A1023" s="24">
        <v>1109</v>
      </c>
      <c r="B1023" s="24"/>
      <c r="C1023" s="24"/>
      <c r="D1023" s="24" t="s">
        <v>4157</v>
      </c>
      <c r="E1023" s="24" t="s">
        <v>4158</v>
      </c>
      <c r="F1023" s="77" t="str">
        <f t="shared" si="194"/>
        <v>GREEN CONSTRUCT LIMITED</v>
      </c>
      <c r="G1023" s="24" t="s">
        <v>4159</v>
      </c>
      <c r="H1023" s="24" t="s">
        <v>1637</v>
      </c>
      <c r="I1023" s="24" t="s">
        <v>2364</v>
      </c>
      <c r="J1023" s="24" t="s">
        <v>107</v>
      </c>
      <c r="K1023" s="24" t="s">
        <v>1638</v>
      </c>
      <c r="L1023" s="25">
        <v>44256</v>
      </c>
      <c r="M1023" s="25">
        <v>44805</v>
      </c>
      <c r="N1023" s="81">
        <f>EDATE(M1023,AB1023)</f>
        <v>44805</v>
      </c>
      <c r="O1023" s="77" t="str">
        <f ca="1">IF(N1023&lt;TODAY(),"Expired","Live")</f>
        <v>Expired</v>
      </c>
      <c r="P1023" s="77" t="str" cm="1">
        <f t="array" aca="1" ref="P1023" ca="1">_xlfn.IFS((N1023-TODAY())&gt;=547,"06 Expires over 18 months",(N1023-TODAY())&gt;=365,"05 Expires in 18 months",(N1023-TODAY())&gt;=183,"04 Expires in 12 months",(N1023-TODAY())&gt;=92,"03 Expires in 6 months",(N1023-TODAY())&gt;=31,"02 Expires in 3 months",(N1023-TODAY())&gt;=0,"01 Expires in 30 days",(N1023-TODAY())&gt;=-31,"01 Expired last 30 days",(N1023-TODAY())&gt;=-92,"02 Expired last 3 months",(N1023-TODAY())&gt;=-183,"03 Expired last 6 months",(N1023-TODAY())&gt;=-365,"04 Expired last 12 months",(N1023-TODAY())&gt;=-547,"05 Expired last 18 months",TRUE,"06 Expired over 18 months")</f>
        <v>06 Expired over 18 months</v>
      </c>
      <c r="Q1023" s="65">
        <v>480000</v>
      </c>
      <c r="R1023" s="84">
        <f t="shared" si="208"/>
        <v>720000</v>
      </c>
      <c r="S1023" s="77" t="str" cm="1">
        <f t="array" ref="S1023">_xlfn.IFS(R1023&gt;5000000,"Gold",R1023&gt;=500000,"Silver",R1023&gt;30000,"Bronze",TRUE,"Transactional")</f>
        <v>Silver</v>
      </c>
      <c r="T1023" s="24" t="s">
        <v>122</v>
      </c>
      <c r="U1023" s="101" t="s">
        <v>445</v>
      </c>
      <c r="V1023" s="101" t="s">
        <v>810</v>
      </c>
      <c r="W1023" s="77" t="str">
        <f t="shared" si="195"/>
        <v>No</v>
      </c>
      <c r="X1023" s="77" t="str">
        <f>IFERROR(_xlfn.XLOOKUP(J1023&amp;"||"&amp;K1023,'Mapping Ref.'!$J$2:$J$538,'Mapping Ref.'!$K$2:$K$538),"")</f>
        <v>Construction &amp; Estates</v>
      </c>
      <c r="Y1023" s="77" t="str" cm="1">
        <f t="array" ref="Y1023">_xlfn.IFS(R1023&gt;2000000,"For Publication",R1023&gt;100000,"PID",R1023&gt;30000,"RFQ",TRUE,"Transactional")</f>
        <v>PID</v>
      </c>
      <c r="Z1023" s="24" t="s">
        <v>86</v>
      </c>
      <c r="AA1023" s="32">
        <v>6</v>
      </c>
      <c r="AB1023" s="24">
        <v>0</v>
      </c>
      <c r="AC1023" s="25">
        <v>44258</v>
      </c>
      <c r="AD1023" s="24" t="s">
        <v>58</v>
      </c>
      <c r="AE1023" s="24"/>
      <c r="AF1023" s="24"/>
      <c r="AG1023" s="24"/>
      <c r="AH1023" s="24" t="s">
        <v>60</v>
      </c>
      <c r="AI1023" s="24"/>
      <c r="AJ1023" s="24" t="s">
        <v>60</v>
      </c>
      <c r="AK1023" s="24"/>
      <c r="AL1023" s="24"/>
      <c r="AM1023" s="24"/>
      <c r="AN1023" s="24"/>
      <c r="AO1023" s="24"/>
      <c r="AP1023" s="24" t="s">
        <v>60</v>
      </c>
      <c r="AQ1023" s="24"/>
      <c r="AR1023" s="24"/>
      <c r="AS1023" s="89">
        <f>DATEDIF(L1023,N1023,"m")</f>
        <v>18</v>
      </c>
      <c r="AT1023" s="24" t="s">
        <v>4160</v>
      </c>
    </row>
    <row r="1024" spans="1:46" x14ac:dyDescent="0.5">
      <c r="A1024" s="24">
        <v>1110</v>
      </c>
      <c r="B1024" s="24"/>
      <c r="C1024" s="24"/>
      <c r="D1024" s="24" t="s">
        <v>4161</v>
      </c>
      <c r="E1024" s="24" t="s">
        <v>4162</v>
      </c>
      <c r="F1024" s="77" t="str">
        <f t="shared" si="194"/>
        <v>JOMAS ASSOCIATES LTD</v>
      </c>
      <c r="G1024" s="24" t="s">
        <v>4163</v>
      </c>
      <c r="H1024" s="24" t="s">
        <v>335</v>
      </c>
      <c r="I1024" s="24" t="s">
        <v>3999</v>
      </c>
      <c r="J1024" s="24" t="s">
        <v>107</v>
      </c>
      <c r="K1024" s="24" t="s">
        <v>337</v>
      </c>
      <c r="L1024" s="25">
        <v>44140</v>
      </c>
      <c r="M1024" s="25">
        <v>44242</v>
      </c>
      <c r="N1024" s="81">
        <f>EDATE(M1024,AB1024)</f>
        <v>44242</v>
      </c>
      <c r="O1024" s="77" t="str">
        <f ca="1">IF(N1024&lt;TODAY(),"Expired","Live")</f>
        <v>Expired</v>
      </c>
      <c r="P1024" s="77" t="str" cm="1">
        <f t="array" aca="1" ref="P1024" ca="1">_xlfn.IFS((N1024-TODAY())&gt;=547,"06 Expires over 18 months",(N1024-TODAY())&gt;=365,"05 Expires in 18 months",(N1024-TODAY())&gt;=183,"04 Expires in 12 months",(N1024-TODAY())&gt;=92,"03 Expires in 6 months",(N1024-TODAY())&gt;=31,"02 Expires in 3 months",(N1024-TODAY())&gt;=0,"01 Expires in 30 days",(N1024-TODAY())&gt;=-31,"01 Expired last 30 days",(N1024-TODAY())&gt;=-92,"02 Expired last 3 months",(N1024-TODAY())&gt;=-183,"03 Expired last 6 months",(N1024-TODAY())&gt;=-365,"04 Expired last 12 months",(N1024-TODAY())&gt;=-547,"05 Expired last 18 months",TRUE,"06 Expired over 18 months")</f>
        <v>06 Expired over 18 months</v>
      </c>
      <c r="Q1024" s="65">
        <v>15000</v>
      </c>
      <c r="R1024" s="84">
        <f t="shared" si="208"/>
        <v>15000</v>
      </c>
      <c r="S1024" s="77" t="str" cm="1">
        <f t="array" ref="S1024">_xlfn.IFS(R1024&gt;5000000,"Gold",R1024&gt;=500000,"Silver",R1024&gt;30000,"Bronze",TRUE,"Transactional")</f>
        <v>Transactional</v>
      </c>
      <c r="T1024" s="24" t="s">
        <v>122</v>
      </c>
      <c r="U1024" s="101" t="s">
        <v>190</v>
      </c>
      <c r="V1024" s="101" t="s">
        <v>596</v>
      </c>
      <c r="W1024" s="77" t="str">
        <f t="shared" si="195"/>
        <v>No</v>
      </c>
      <c r="X1024" s="77" t="str">
        <f>IFERROR(_xlfn.XLOOKUP(J1024&amp;"||"&amp;K1024,'Mapping Ref.'!$J$2:$J$538,'Mapping Ref.'!$K$2:$K$538),"")</f>
        <v>Construction &amp; Estates</v>
      </c>
      <c r="Y1024" s="77" t="str" cm="1">
        <f t="array" ref="Y1024">_xlfn.IFS(R1024&gt;2000000,"For Publication",R1024&gt;100000,"PID",R1024&gt;30000,"RFQ",TRUE,"Transactional")</f>
        <v>Transactional</v>
      </c>
      <c r="Z1024" s="24" t="s">
        <v>101</v>
      </c>
      <c r="AA1024" s="32">
        <v>4</v>
      </c>
      <c r="AB1024" s="24">
        <v>0</v>
      </c>
      <c r="AC1024" s="25">
        <v>44258</v>
      </c>
      <c r="AD1024" s="24" t="s">
        <v>58</v>
      </c>
      <c r="AE1024" s="24">
        <v>0</v>
      </c>
      <c r="AF1024" s="24"/>
      <c r="AG1024" s="24"/>
      <c r="AH1024" s="24" t="s">
        <v>60</v>
      </c>
      <c r="AI1024" s="24"/>
      <c r="AJ1024" s="24" t="s">
        <v>60</v>
      </c>
      <c r="AK1024" s="24"/>
      <c r="AL1024" s="24"/>
      <c r="AM1024" s="24"/>
      <c r="AN1024" s="24"/>
      <c r="AO1024" s="24">
        <v>0</v>
      </c>
      <c r="AP1024" s="24" t="s">
        <v>60</v>
      </c>
      <c r="AQ1024" s="24"/>
      <c r="AR1024" s="24"/>
      <c r="AS1024" s="89">
        <f>DATEDIF(L1024,N1024,"m")</f>
        <v>3</v>
      </c>
      <c r="AT1024" s="24" t="s">
        <v>4164</v>
      </c>
    </row>
    <row r="1025" spans="1:46" x14ac:dyDescent="0.5">
      <c r="A1025" s="24">
        <v>1111</v>
      </c>
      <c r="B1025" s="24"/>
      <c r="C1025" s="24"/>
      <c r="D1025" s="24" t="s">
        <v>4165</v>
      </c>
      <c r="E1025" s="24" t="s">
        <v>4166</v>
      </c>
      <c r="F1025" s="77" t="str">
        <f t="shared" si="194"/>
        <v>CITY MISSION HUB LIMITED T/A CITY MISSION CHILD CONTACT CENTRE</v>
      </c>
      <c r="G1025" s="24" t="s">
        <v>4167</v>
      </c>
      <c r="H1025" s="24" t="s">
        <v>4168</v>
      </c>
      <c r="I1025" s="24" t="s">
        <v>4042</v>
      </c>
      <c r="J1025" s="24" t="s">
        <v>190</v>
      </c>
      <c r="K1025" s="24" t="s">
        <v>755</v>
      </c>
      <c r="L1025" s="25">
        <v>44128</v>
      </c>
      <c r="M1025" s="25"/>
      <c r="N1025" s="81"/>
      <c r="O1025" s="77" t="s">
        <v>712</v>
      </c>
      <c r="P1025" s="77"/>
      <c r="Q1025" s="65">
        <v>3000</v>
      </c>
      <c r="R1025" s="84">
        <f t="shared" si="208"/>
        <v>3000</v>
      </c>
      <c r="S1025" s="77" t="str" cm="1">
        <f t="array" ref="S1025">_xlfn.IFS(R1025&gt;5000000,"Gold",R1025&gt;=500000,"Silver",R1025&gt;30000,"Bronze",TRUE,"Transactional")</f>
        <v>Transactional</v>
      </c>
      <c r="T1025" s="24" t="s">
        <v>54</v>
      </c>
      <c r="U1025" s="101" t="s">
        <v>190</v>
      </c>
      <c r="V1025" s="101" t="s">
        <v>1742</v>
      </c>
      <c r="W1025" s="77" t="str">
        <f t="shared" si="195"/>
        <v>No</v>
      </c>
      <c r="X1025" s="77" t="str">
        <f>IFERROR(_xlfn.XLOOKUP(J1025&amp;"||"&amp;K1025,'Mapping Ref.'!$J$2:$J$538,'Mapping Ref.'!$K$2:$K$538),"")</f>
        <v>Childrens &amp; Adults</v>
      </c>
      <c r="Y1025" s="77" t="str" cm="1">
        <f t="array" ref="Y1025">_xlfn.IFS(R1025&gt;2000000,"For Publication",R1025&gt;100000,"PID",R1025&gt;30000,"RFQ",TRUE,"Transactional")</f>
        <v>Transactional</v>
      </c>
      <c r="Z1025" s="24" t="s">
        <v>101</v>
      </c>
      <c r="AA1025" s="32">
        <v>12</v>
      </c>
      <c r="AB1025" s="24">
        <v>0</v>
      </c>
      <c r="AC1025" s="25">
        <v>44259</v>
      </c>
      <c r="AD1025" s="24" t="s">
        <v>58</v>
      </c>
      <c r="AE1025" s="24"/>
      <c r="AF1025" s="24"/>
      <c r="AG1025" s="24"/>
      <c r="AH1025" s="24" t="s">
        <v>60</v>
      </c>
      <c r="AI1025" s="24"/>
      <c r="AJ1025" s="24" t="s">
        <v>59</v>
      </c>
      <c r="AK1025" s="24"/>
      <c r="AL1025" s="24"/>
      <c r="AM1025" s="24"/>
      <c r="AN1025" s="24"/>
      <c r="AO1025" s="24">
        <v>0</v>
      </c>
      <c r="AP1025" s="24" t="s">
        <v>60</v>
      </c>
      <c r="AQ1025" s="24"/>
      <c r="AR1025" s="24"/>
      <c r="AS1025" s="89">
        <v>0</v>
      </c>
      <c r="AT1025" s="24" t="s">
        <v>4169</v>
      </c>
    </row>
    <row r="1026" spans="1:46" x14ac:dyDescent="0.5">
      <c r="A1026" s="24">
        <v>1112</v>
      </c>
      <c r="B1026" s="24"/>
      <c r="C1026" s="24"/>
      <c r="D1026" s="24" t="s">
        <v>4170</v>
      </c>
      <c r="E1026" s="24" t="s">
        <v>4171</v>
      </c>
      <c r="F1026" s="77" t="str">
        <f t="shared" ref="F1026:F1089" si="209">IF(AT1026&lt;&gt;"",AT1026,G1026)</f>
        <v>HEALTHMATIC LTD</v>
      </c>
      <c r="G1026" s="24" t="s">
        <v>4172</v>
      </c>
      <c r="H1026" s="24" t="s">
        <v>4173</v>
      </c>
      <c r="I1026" s="24" t="s">
        <v>4173</v>
      </c>
      <c r="J1026" s="24" t="s">
        <v>107</v>
      </c>
      <c r="K1026" s="24" t="s">
        <v>360</v>
      </c>
      <c r="L1026" s="25">
        <v>44259</v>
      </c>
      <c r="M1026" s="25">
        <v>44624</v>
      </c>
      <c r="N1026" s="81">
        <f t="shared" ref="N1026:N1043" si="210">EDATE(M1026,AB1026)</f>
        <v>44989</v>
      </c>
      <c r="O1026" s="77" t="str">
        <f t="shared" ref="O1026:O1043" ca="1" si="211">IF(N1026&lt;TODAY(),"Expired","Live")</f>
        <v>Expired</v>
      </c>
      <c r="P1026" s="77" t="str" cm="1">
        <f t="array" aca="1" ref="P1026" ca="1">_xlfn.IFS((N1026-TODAY())&gt;=547,"06 Expires over 18 months",(N1026-TODAY())&gt;=365,"05 Expires in 18 months",(N1026-TODAY())&gt;=183,"04 Expires in 12 months",(N1026-TODAY())&gt;=92,"03 Expires in 6 months",(N1026-TODAY())&gt;=31,"02 Expires in 3 months",(N1026-TODAY())&gt;=0,"01 Expires in 30 days",(N1026-TODAY())&gt;=-31,"01 Expired last 30 days",(N1026-TODAY())&gt;=-92,"02 Expired last 3 months",(N1026-TODAY())&gt;=-183,"03 Expired last 6 months",(N1026-TODAY())&gt;=-365,"04 Expired last 12 months",(N1026-TODAY())&gt;=-547,"05 Expired last 18 months",TRUE,"06 Expired over 18 months")</f>
        <v>06 Expired over 18 months</v>
      </c>
      <c r="Q1026" s="65">
        <v>280000</v>
      </c>
      <c r="R1026" s="84">
        <f t="shared" si="208"/>
        <v>560000</v>
      </c>
      <c r="S1026" s="77" t="str" cm="1">
        <f t="array" ref="S1026">_xlfn.IFS(R1026&gt;5000000,"Gold",R1026&gt;=500000,"Silver",R1026&gt;30000,"Bronze",TRUE,"Transactional")</f>
        <v>Silver</v>
      </c>
      <c r="T1026" s="24" t="s">
        <v>122</v>
      </c>
      <c r="U1026" s="101" t="s">
        <v>123</v>
      </c>
      <c r="V1026" s="101" t="s">
        <v>124</v>
      </c>
      <c r="W1026" s="77" t="str">
        <f t="shared" ref="W1026:W1089" si="212">IF(AB1026&gt;0,"Yes","No")</f>
        <v>Yes</v>
      </c>
      <c r="X1026" s="77" t="str">
        <f>IFERROR(_xlfn.XLOOKUP(J1026&amp;"||"&amp;K1026,'Mapping Ref.'!$J$2:$J$538,'Mapping Ref.'!$K$2:$K$538),"")</f>
        <v>Construction &amp; Estates</v>
      </c>
      <c r="Y1026" s="77" t="str" cm="1">
        <f t="array" ref="Y1026">_xlfn.IFS(R1026&gt;2000000,"For Publication",R1026&gt;100000,"PID",R1026&gt;30000,"RFQ",TRUE,"Transactional")</f>
        <v>PID</v>
      </c>
      <c r="Z1026" s="24" t="s">
        <v>71</v>
      </c>
      <c r="AA1026" s="32">
        <v>12</v>
      </c>
      <c r="AB1026" s="24">
        <v>12</v>
      </c>
      <c r="AC1026" s="25">
        <v>44259</v>
      </c>
      <c r="AD1026" s="24" t="s">
        <v>58</v>
      </c>
      <c r="AE1026" s="24">
        <v>202260</v>
      </c>
      <c r="AF1026" s="24"/>
      <c r="AG1026" s="24"/>
      <c r="AH1026" s="24" t="s">
        <v>60</v>
      </c>
      <c r="AI1026" s="24"/>
      <c r="AJ1026" s="24" t="s">
        <v>60</v>
      </c>
      <c r="AK1026" s="24"/>
      <c r="AL1026" s="24"/>
      <c r="AM1026" s="24"/>
      <c r="AN1026" s="24"/>
      <c r="AO1026" s="24"/>
      <c r="AP1026" s="24" t="s">
        <v>60</v>
      </c>
      <c r="AQ1026" s="24"/>
      <c r="AR1026" s="24"/>
      <c r="AS1026" s="89">
        <f t="shared" ref="AS1026:AS1043" si="213">DATEDIF(L1026,N1026,"m")</f>
        <v>24</v>
      </c>
      <c r="AT1026" s="24" t="s">
        <v>4174</v>
      </c>
    </row>
    <row r="1027" spans="1:46" x14ac:dyDescent="0.5">
      <c r="A1027" s="24">
        <v>1113</v>
      </c>
      <c r="B1027" s="24"/>
      <c r="C1027" s="24" t="s">
        <v>77</v>
      </c>
      <c r="D1027" s="24" t="s">
        <v>3826</v>
      </c>
      <c r="E1027" s="24" t="s">
        <v>4175</v>
      </c>
      <c r="F1027" s="77" t="str">
        <f t="shared" si="209"/>
        <v>FRAME PROJECTS LIMITED</v>
      </c>
      <c r="G1027" s="24" t="s">
        <v>3828</v>
      </c>
      <c r="H1027" s="24" t="s">
        <v>3829</v>
      </c>
      <c r="I1027" s="24" t="s">
        <v>3829</v>
      </c>
      <c r="J1027" s="24" t="s">
        <v>107</v>
      </c>
      <c r="K1027" s="24" t="s">
        <v>3830</v>
      </c>
      <c r="L1027" s="25">
        <v>44166</v>
      </c>
      <c r="M1027" s="25">
        <v>44896</v>
      </c>
      <c r="N1027" s="81">
        <f t="shared" si="210"/>
        <v>45627</v>
      </c>
      <c r="O1027" s="77" t="str">
        <f t="shared" ca="1" si="211"/>
        <v>Expired</v>
      </c>
      <c r="P1027" s="77" t="str" cm="1">
        <f t="array" aca="1" ref="P1027" ca="1">_xlfn.IFS((N1027-TODAY())&gt;=547,"06 Expires over 18 months",(N1027-TODAY())&gt;=365,"05 Expires in 18 months",(N1027-TODAY())&gt;=183,"04 Expires in 12 months",(N1027-TODAY())&gt;=92,"03 Expires in 6 months",(N1027-TODAY())&gt;=31,"02 Expires in 3 months",(N1027-TODAY())&gt;=0,"01 Expires in 30 days",(N1027-TODAY())&gt;=-31,"01 Expired last 30 days",(N1027-TODAY())&gt;=-92,"02 Expired last 3 months",(N1027-TODAY())&gt;=-183,"03 Expired last 6 months",(N1027-TODAY())&gt;=-365,"04 Expired last 12 months",(N1027-TODAY())&gt;=-547,"05 Expired last 18 months",TRUE,"06 Expired over 18 months")</f>
        <v>06 Expired over 18 months</v>
      </c>
      <c r="Q1027" s="65">
        <v>10000</v>
      </c>
      <c r="R1027" s="84">
        <f t="shared" si="208"/>
        <v>40000</v>
      </c>
      <c r="S1027" s="77" t="str" cm="1">
        <f t="array" ref="S1027">_xlfn.IFS(R1027&gt;5000000,"Gold",R1027&gt;=500000,"Silver",R1027&gt;30000,"Bronze",TRUE,"Transactional")</f>
        <v>Bronze</v>
      </c>
      <c r="T1027" s="24" t="s">
        <v>122</v>
      </c>
      <c r="U1027" s="101" t="s">
        <v>237</v>
      </c>
      <c r="V1027" s="101" t="s">
        <v>350</v>
      </c>
      <c r="W1027" s="77" t="str">
        <f t="shared" si="212"/>
        <v>Yes</v>
      </c>
      <c r="X1027" s="77" t="str">
        <f>IFERROR(_xlfn.XLOOKUP(J1027&amp;"||"&amp;K1027,'Mapping Ref.'!$J$2:$J$538,'Mapping Ref.'!$K$2:$K$538),"")</f>
        <v>Construction &amp; Estates</v>
      </c>
      <c r="Y1027" s="77" t="str" cm="1">
        <f t="array" ref="Y1027">_xlfn.IFS(R1027&gt;2000000,"For Publication",R1027&gt;100000,"PID",R1027&gt;30000,"RFQ",TRUE,"Transactional")</f>
        <v>RFQ</v>
      </c>
      <c r="Z1027" s="24" t="s">
        <v>86</v>
      </c>
      <c r="AA1027" s="32">
        <v>24</v>
      </c>
      <c r="AB1027" s="24">
        <v>24</v>
      </c>
      <c r="AC1027" s="25">
        <v>44259</v>
      </c>
      <c r="AD1027" s="24" t="s">
        <v>58</v>
      </c>
      <c r="AE1027" s="24"/>
      <c r="AF1027" s="24"/>
      <c r="AG1027" s="24"/>
      <c r="AH1027" s="24" t="s">
        <v>60</v>
      </c>
      <c r="AI1027" s="24"/>
      <c r="AJ1027" s="24" t="s">
        <v>60</v>
      </c>
      <c r="AK1027" s="24"/>
      <c r="AL1027" s="24"/>
      <c r="AM1027" s="24"/>
      <c r="AN1027" s="24"/>
      <c r="AO1027" s="24">
        <v>0</v>
      </c>
      <c r="AP1027" s="24" t="s">
        <v>60</v>
      </c>
      <c r="AQ1027" s="24"/>
      <c r="AR1027" s="24"/>
      <c r="AS1027" s="89">
        <f t="shared" si="213"/>
        <v>48</v>
      </c>
      <c r="AT1027" s="24" t="s">
        <v>3831</v>
      </c>
    </row>
    <row r="1028" spans="1:46" x14ac:dyDescent="0.5">
      <c r="A1028" s="24">
        <v>1114</v>
      </c>
      <c r="B1028" s="24"/>
      <c r="C1028" s="24"/>
      <c r="D1028" s="24" t="s">
        <v>4176</v>
      </c>
      <c r="E1028" s="24" t="s">
        <v>4177</v>
      </c>
      <c r="F1028" s="77" t="str">
        <f t="shared" si="209"/>
        <v>ADVANCED TRANSPORT RESEARCH LTD</v>
      </c>
      <c r="G1028" s="24" t="s">
        <v>4178</v>
      </c>
      <c r="H1028" s="24" t="s">
        <v>3780</v>
      </c>
      <c r="I1028" s="24" t="s">
        <v>3781</v>
      </c>
      <c r="J1028" s="24" t="s">
        <v>107</v>
      </c>
      <c r="K1028" s="24" t="s">
        <v>337</v>
      </c>
      <c r="L1028" s="25">
        <v>44244</v>
      </c>
      <c r="M1028" s="25">
        <v>44609</v>
      </c>
      <c r="N1028" s="81">
        <f t="shared" si="210"/>
        <v>44609</v>
      </c>
      <c r="O1028" s="77" t="str">
        <f t="shared" ca="1" si="211"/>
        <v>Expired</v>
      </c>
      <c r="P1028" s="77" t="str" cm="1">
        <f t="array" aca="1" ref="P1028" ca="1">_xlfn.IFS((N1028-TODAY())&gt;=547,"06 Expires over 18 months",(N1028-TODAY())&gt;=365,"05 Expires in 18 months",(N1028-TODAY())&gt;=183,"04 Expires in 12 months",(N1028-TODAY())&gt;=92,"03 Expires in 6 months",(N1028-TODAY())&gt;=31,"02 Expires in 3 months",(N1028-TODAY())&gt;=0,"01 Expires in 30 days",(N1028-TODAY())&gt;=-31,"01 Expired last 30 days",(N1028-TODAY())&gt;=-92,"02 Expired last 3 months",(N1028-TODAY())&gt;=-183,"03 Expired last 6 months",(N1028-TODAY())&gt;=-365,"04 Expired last 12 months",(N1028-TODAY())&gt;=-547,"05 Expired last 18 months",TRUE,"06 Expired over 18 months")</f>
        <v>06 Expired over 18 months</v>
      </c>
      <c r="Q1028" s="65">
        <v>2970</v>
      </c>
      <c r="R1028" s="84">
        <f t="shared" si="208"/>
        <v>2970</v>
      </c>
      <c r="S1028" s="77" t="str" cm="1">
        <f t="array" ref="S1028">_xlfn.IFS(R1028&gt;5000000,"Gold",R1028&gt;=500000,"Silver",R1028&gt;30000,"Bronze",TRUE,"Transactional")</f>
        <v>Transactional</v>
      </c>
      <c r="T1028" s="24" t="s">
        <v>122</v>
      </c>
      <c r="U1028" s="101" t="s">
        <v>393</v>
      </c>
      <c r="V1028" s="101" t="s">
        <v>432</v>
      </c>
      <c r="W1028" s="77" t="str">
        <f t="shared" si="212"/>
        <v>No</v>
      </c>
      <c r="X1028" s="77" t="str">
        <f>IFERROR(_xlfn.XLOOKUP(J1028&amp;"||"&amp;K1028,'Mapping Ref.'!$J$2:$J$538,'Mapping Ref.'!$K$2:$K$538),"")</f>
        <v>Construction &amp; Estates</v>
      </c>
      <c r="Y1028" s="77" t="str" cm="1">
        <f t="array" ref="Y1028">_xlfn.IFS(R1028&gt;2000000,"For Publication",R1028&gt;100000,"PID",R1028&gt;30000,"RFQ",TRUE,"Transactional")</f>
        <v>Transactional</v>
      </c>
      <c r="Z1028" s="24" t="s">
        <v>101</v>
      </c>
      <c r="AA1028" s="32">
        <v>12</v>
      </c>
      <c r="AB1028" s="24">
        <v>0</v>
      </c>
      <c r="AC1028" s="25">
        <v>44260</v>
      </c>
      <c r="AD1028" s="24" t="s">
        <v>58</v>
      </c>
      <c r="AE1028" s="24"/>
      <c r="AF1028" s="24"/>
      <c r="AG1028" s="24"/>
      <c r="AH1028" s="24" t="s">
        <v>60</v>
      </c>
      <c r="AI1028" s="24"/>
      <c r="AJ1028" s="24" t="s">
        <v>60</v>
      </c>
      <c r="AK1028" s="24"/>
      <c r="AL1028" s="24"/>
      <c r="AM1028" s="24"/>
      <c r="AN1028" s="24"/>
      <c r="AO1028" s="24">
        <v>0</v>
      </c>
      <c r="AP1028" s="24" t="s">
        <v>60</v>
      </c>
      <c r="AQ1028" s="24"/>
      <c r="AR1028" s="24"/>
      <c r="AS1028" s="89">
        <f t="shared" si="213"/>
        <v>12</v>
      </c>
      <c r="AT1028" s="24" t="s">
        <v>4179</v>
      </c>
    </row>
    <row r="1029" spans="1:46" x14ac:dyDescent="0.5">
      <c r="A1029" s="24">
        <v>1115</v>
      </c>
      <c r="B1029" s="24"/>
      <c r="C1029" s="24" t="s">
        <v>77</v>
      </c>
      <c r="D1029" s="24" t="s">
        <v>4180</v>
      </c>
      <c r="E1029" s="24" t="s">
        <v>4181</v>
      </c>
      <c r="F1029" s="77" t="str">
        <f t="shared" si="209"/>
        <v>SOCIAL CARE NETWORK SOLUTIONS LTD</v>
      </c>
      <c r="G1029" s="24" t="s">
        <v>4182</v>
      </c>
      <c r="H1029" s="24" t="s">
        <v>2034</v>
      </c>
      <c r="I1029" s="24" t="s">
        <v>1923</v>
      </c>
      <c r="J1029" s="24" t="s">
        <v>1312</v>
      </c>
      <c r="K1029" s="24" t="s">
        <v>1109</v>
      </c>
      <c r="L1029" s="25">
        <v>44210</v>
      </c>
      <c r="M1029" s="25">
        <v>44498</v>
      </c>
      <c r="N1029" s="81">
        <f t="shared" si="210"/>
        <v>44649</v>
      </c>
      <c r="O1029" s="77" t="str">
        <f t="shared" ca="1" si="211"/>
        <v>Expired</v>
      </c>
      <c r="P1029" s="77" t="str" cm="1">
        <f t="array" aca="1" ref="P1029" ca="1">_xlfn.IFS((N1029-TODAY())&gt;=547,"06 Expires over 18 months",(N1029-TODAY())&gt;=365,"05 Expires in 18 months",(N1029-TODAY())&gt;=183,"04 Expires in 12 months",(N1029-TODAY())&gt;=92,"03 Expires in 6 months",(N1029-TODAY())&gt;=31,"02 Expires in 3 months",(N1029-TODAY())&gt;=0,"01 Expires in 30 days",(N1029-TODAY())&gt;=-31,"01 Expired last 30 days",(N1029-TODAY())&gt;=-92,"02 Expired last 3 months",(N1029-TODAY())&gt;=-183,"03 Expired last 6 months",(N1029-TODAY())&gt;=-365,"04 Expired last 12 months",(N1029-TODAY())&gt;=-547,"05 Expired last 18 months",TRUE,"06 Expired over 18 months")</f>
        <v>06 Expired over 18 months</v>
      </c>
      <c r="Q1029" s="65">
        <v>150000</v>
      </c>
      <c r="R1029" s="84">
        <f t="shared" si="208"/>
        <v>175000</v>
      </c>
      <c r="S1029" s="77" t="str" cm="1">
        <f t="array" ref="S1029">_xlfn.IFS(R1029&gt;5000000,"Gold",R1029&gt;=500000,"Silver",R1029&gt;30000,"Bronze",TRUE,"Transactional")</f>
        <v>Bronze</v>
      </c>
      <c r="T1029" s="24" t="s">
        <v>54</v>
      </c>
      <c r="U1029" s="101" t="s">
        <v>455</v>
      </c>
      <c r="V1029" s="101" t="s">
        <v>1801</v>
      </c>
      <c r="W1029" s="77" t="str">
        <f t="shared" si="212"/>
        <v>Yes</v>
      </c>
      <c r="X1029" s="77" t="str">
        <f>IFERROR(_xlfn.XLOOKUP(J1029&amp;"||"&amp;K1029,'Mapping Ref.'!$J$2:$J$538,'Mapping Ref.'!$K$2:$K$538),"")</f>
        <v>Corporate</v>
      </c>
      <c r="Y1029" s="77" t="str" cm="1">
        <f t="array" ref="Y1029">_xlfn.IFS(R1029&gt;2000000,"For Publication",R1029&gt;100000,"PID",R1029&gt;30000,"RFQ",TRUE,"Transactional")</f>
        <v>PID</v>
      </c>
      <c r="Z1029" s="24" t="s">
        <v>86</v>
      </c>
      <c r="AA1029" s="32">
        <v>10</v>
      </c>
      <c r="AB1029" s="24">
        <v>5</v>
      </c>
      <c r="AC1029" s="25">
        <v>44263</v>
      </c>
      <c r="AD1029" s="24" t="s">
        <v>58</v>
      </c>
      <c r="AE1029" s="24">
        <v>0</v>
      </c>
      <c r="AF1029" s="24"/>
      <c r="AG1029" s="24"/>
      <c r="AH1029" s="24" t="s">
        <v>60</v>
      </c>
      <c r="AI1029" s="24"/>
      <c r="AJ1029" s="24" t="s">
        <v>60</v>
      </c>
      <c r="AK1029" s="24"/>
      <c r="AL1029" s="24"/>
      <c r="AM1029" s="24"/>
      <c r="AN1029" s="24"/>
      <c r="AO1029" s="24">
        <v>185000</v>
      </c>
      <c r="AP1029" s="24" t="s">
        <v>60</v>
      </c>
      <c r="AQ1029" s="24"/>
      <c r="AR1029" s="24"/>
      <c r="AS1029" s="89">
        <f t="shared" si="213"/>
        <v>14</v>
      </c>
      <c r="AT1029" s="24" t="s">
        <v>4183</v>
      </c>
    </row>
    <row r="1030" spans="1:46" x14ac:dyDescent="0.5">
      <c r="A1030" s="24">
        <v>1116</v>
      </c>
      <c r="B1030" s="24"/>
      <c r="C1030" s="24"/>
      <c r="D1030" s="24" t="s">
        <v>3726</v>
      </c>
      <c r="E1030" s="24" t="s">
        <v>4184</v>
      </c>
      <c r="F1030" s="77" t="str">
        <f t="shared" si="209"/>
        <v>THE PHILLIPS KAY PARTNERSHIP LIMITED</v>
      </c>
      <c r="G1030" s="24" t="s">
        <v>4185</v>
      </c>
      <c r="H1030" s="24" t="s">
        <v>3729</v>
      </c>
      <c r="I1030" s="24" t="s">
        <v>3730</v>
      </c>
      <c r="J1030" s="24" t="s">
        <v>107</v>
      </c>
      <c r="K1030" s="24" t="s">
        <v>360</v>
      </c>
      <c r="L1030" s="25">
        <v>44256</v>
      </c>
      <c r="M1030" s="25">
        <v>44286</v>
      </c>
      <c r="N1030" s="81">
        <f t="shared" si="210"/>
        <v>44377</v>
      </c>
      <c r="O1030" s="77" t="str">
        <f t="shared" ca="1" si="211"/>
        <v>Expired</v>
      </c>
      <c r="P1030" s="77" t="str" cm="1">
        <f t="array" aca="1" ref="P1030" ca="1">_xlfn.IFS((N1030-TODAY())&gt;=547,"06 Expires over 18 months",(N1030-TODAY())&gt;=365,"05 Expires in 18 months",(N1030-TODAY())&gt;=183,"04 Expires in 12 months",(N1030-TODAY())&gt;=92,"03 Expires in 6 months",(N1030-TODAY())&gt;=31,"02 Expires in 3 months",(N1030-TODAY())&gt;=0,"01 Expires in 30 days",(N1030-TODAY())&gt;=-31,"01 Expired last 30 days",(N1030-TODAY())&gt;=-92,"02 Expired last 3 months",(N1030-TODAY())&gt;=-183,"03 Expired last 6 months",(N1030-TODAY())&gt;=-365,"04 Expired last 12 months",(N1030-TODAY())&gt;=-547,"05 Expired last 18 months",TRUE,"06 Expired over 18 months")</f>
        <v>06 Expired over 18 months</v>
      </c>
      <c r="Q1030" s="65">
        <v>3600</v>
      </c>
      <c r="R1030" s="84">
        <f t="shared" si="208"/>
        <v>3600</v>
      </c>
      <c r="S1030" s="77" t="str" cm="1">
        <f t="array" ref="S1030">_xlfn.IFS(R1030&gt;5000000,"Gold",R1030&gt;=500000,"Silver",R1030&gt;30000,"Bronze",TRUE,"Transactional")</f>
        <v>Transactional</v>
      </c>
      <c r="T1030" s="24" t="s">
        <v>54</v>
      </c>
      <c r="U1030" s="101" t="s">
        <v>109</v>
      </c>
      <c r="V1030" s="101" t="s">
        <v>1011</v>
      </c>
      <c r="W1030" s="77" t="str">
        <f t="shared" si="212"/>
        <v>Yes</v>
      </c>
      <c r="X1030" s="77" t="str">
        <f>IFERROR(_xlfn.XLOOKUP(J1030&amp;"||"&amp;K1030,'Mapping Ref.'!$J$2:$J$538,'Mapping Ref.'!$K$2:$K$538),"")</f>
        <v>Construction &amp; Estates</v>
      </c>
      <c r="Y1030" s="77" t="str" cm="1">
        <f t="array" ref="Y1030">_xlfn.IFS(R1030&gt;2000000,"For Publication",R1030&gt;100000,"PID",R1030&gt;30000,"RFQ",TRUE,"Transactional")</f>
        <v>Transactional</v>
      </c>
      <c r="Z1030" s="24" t="s">
        <v>86</v>
      </c>
      <c r="AA1030" s="32">
        <v>1</v>
      </c>
      <c r="AB1030" s="24">
        <v>3</v>
      </c>
      <c r="AC1030" s="25">
        <v>44265</v>
      </c>
      <c r="AD1030" s="24" t="s">
        <v>58</v>
      </c>
      <c r="AE1030" s="24"/>
      <c r="AF1030" s="24"/>
      <c r="AG1030" s="24"/>
      <c r="AH1030" s="24" t="s">
        <v>60</v>
      </c>
      <c r="AI1030" s="24"/>
      <c r="AJ1030" s="24" t="s">
        <v>59</v>
      </c>
      <c r="AK1030" s="24"/>
      <c r="AL1030" s="24"/>
      <c r="AM1030" s="24"/>
      <c r="AN1030" s="24"/>
      <c r="AO1030" s="24">
        <v>0</v>
      </c>
      <c r="AP1030" s="24" t="s">
        <v>60</v>
      </c>
      <c r="AQ1030" s="24"/>
      <c r="AR1030" s="24"/>
      <c r="AS1030" s="89">
        <f t="shared" si="213"/>
        <v>3</v>
      </c>
      <c r="AT1030" s="24" t="s">
        <v>4186</v>
      </c>
    </row>
    <row r="1031" spans="1:46" x14ac:dyDescent="0.5">
      <c r="A1031" s="24">
        <v>1117</v>
      </c>
      <c r="B1031" s="24"/>
      <c r="C1031" s="24"/>
      <c r="D1031" s="24" t="s">
        <v>4187</v>
      </c>
      <c r="E1031" s="24" t="s">
        <v>4188</v>
      </c>
      <c r="F1031" s="77" t="str">
        <f t="shared" si="209"/>
        <v>TEAM SIGNABLE LIMITED</v>
      </c>
      <c r="G1031" s="24" t="s">
        <v>4187</v>
      </c>
      <c r="H1031" s="24" t="s">
        <v>1330</v>
      </c>
      <c r="I1031" s="24" t="s">
        <v>1330</v>
      </c>
      <c r="J1031" s="24" t="s">
        <v>52</v>
      </c>
      <c r="K1031" s="24" t="s">
        <v>116</v>
      </c>
      <c r="L1031" s="25">
        <v>44137</v>
      </c>
      <c r="M1031" s="25">
        <v>45232</v>
      </c>
      <c r="N1031" s="81">
        <f t="shared" si="210"/>
        <v>45598</v>
      </c>
      <c r="O1031" s="77" t="str">
        <f t="shared" ca="1" si="211"/>
        <v>Expired</v>
      </c>
      <c r="P1031" s="77" t="str" cm="1">
        <f t="array" aca="1" ref="P1031" ca="1">_xlfn.IFS((N1031-TODAY())&gt;=547,"06 Expires over 18 months",(N1031-TODAY())&gt;=365,"05 Expires in 18 months",(N1031-TODAY())&gt;=183,"04 Expires in 12 months",(N1031-TODAY())&gt;=92,"03 Expires in 6 months",(N1031-TODAY())&gt;=31,"02 Expires in 3 months",(N1031-TODAY())&gt;=0,"01 Expires in 30 days",(N1031-TODAY())&gt;=-31,"01 Expired last 30 days",(N1031-TODAY())&gt;=-92,"02 Expired last 3 months",(N1031-TODAY())&gt;=-183,"03 Expired last 6 months",(N1031-TODAY())&gt;=-365,"04 Expired last 12 months",(N1031-TODAY())&gt;=-547,"05 Expired last 18 months",TRUE,"06 Expired over 18 months")</f>
        <v>06 Expired over 18 months</v>
      </c>
      <c r="Q1031" s="65">
        <v>2000</v>
      </c>
      <c r="R1031" s="84">
        <f t="shared" si="208"/>
        <v>8000</v>
      </c>
      <c r="S1031" s="77" t="str" cm="1">
        <f t="array" ref="S1031">_xlfn.IFS(R1031&gt;5000000,"Gold",R1031&gt;=500000,"Silver",R1031&gt;30000,"Bronze",TRUE,"Transactional")</f>
        <v>Transactional</v>
      </c>
      <c r="T1031" s="24" t="s">
        <v>54</v>
      </c>
      <c r="U1031" s="101" t="s">
        <v>109</v>
      </c>
      <c r="V1031" s="101" t="s">
        <v>1022</v>
      </c>
      <c r="W1031" s="77" t="str">
        <f t="shared" si="212"/>
        <v>Yes</v>
      </c>
      <c r="X1031" s="77" t="str">
        <f>IFERROR(_xlfn.XLOOKUP(J1031&amp;"||"&amp;K1031,'Mapping Ref.'!$J$2:$J$538,'Mapping Ref.'!$K$2:$K$538),"")</f>
        <v>ICT</v>
      </c>
      <c r="Y1031" s="77" t="str" cm="1">
        <f t="array" ref="Y1031">_xlfn.IFS(R1031&gt;2000000,"For Publication",R1031&gt;100000,"PID",R1031&gt;30000,"RFQ",TRUE,"Transactional")</f>
        <v>Transactional</v>
      </c>
      <c r="Z1031" s="24" t="s">
        <v>101</v>
      </c>
      <c r="AA1031" s="32">
        <v>52</v>
      </c>
      <c r="AB1031" s="24">
        <v>12</v>
      </c>
      <c r="AC1031" s="25">
        <v>44265</v>
      </c>
      <c r="AD1031" s="24" t="s">
        <v>102</v>
      </c>
      <c r="AE1031" s="24"/>
      <c r="AF1031" s="24"/>
      <c r="AG1031" s="24"/>
      <c r="AH1031" s="24" t="s">
        <v>60</v>
      </c>
      <c r="AI1031" s="24"/>
      <c r="AJ1031" s="24" t="s">
        <v>60</v>
      </c>
      <c r="AK1031" s="24"/>
      <c r="AL1031" s="24"/>
      <c r="AM1031" s="24"/>
      <c r="AN1031" s="24"/>
      <c r="AO1031" s="24">
        <v>10</v>
      </c>
      <c r="AP1031" s="24" t="s">
        <v>60</v>
      </c>
      <c r="AQ1031" s="24"/>
      <c r="AR1031" s="24"/>
      <c r="AS1031" s="89">
        <f t="shared" si="213"/>
        <v>48</v>
      </c>
      <c r="AT1031" s="24" t="s">
        <v>4189</v>
      </c>
    </row>
    <row r="1032" spans="1:46" x14ac:dyDescent="0.5">
      <c r="A1032" s="24">
        <v>1118</v>
      </c>
      <c r="B1032" s="24"/>
      <c r="C1032" s="24"/>
      <c r="D1032" s="24" t="s">
        <v>4190</v>
      </c>
      <c r="E1032" s="24" t="s">
        <v>4191</v>
      </c>
      <c r="F1032" s="77" t="str">
        <f t="shared" si="209"/>
        <v>PEAR MARKETING LTD</v>
      </c>
      <c r="G1032" s="24" t="s">
        <v>4192</v>
      </c>
      <c r="H1032" s="24" t="s">
        <v>1189</v>
      </c>
      <c r="I1032" s="24" t="s">
        <v>1189</v>
      </c>
      <c r="J1032" s="24" t="s">
        <v>52</v>
      </c>
      <c r="K1032" s="24" t="s">
        <v>4193</v>
      </c>
      <c r="L1032" s="25">
        <v>44266</v>
      </c>
      <c r="M1032" s="25">
        <v>44631</v>
      </c>
      <c r="N1032" s="81">
        <f t="shared" si="210"/>
        <v>44996</v>
      </c>
      <c r="O1032" s="77" t="str">
        <f t="shared" ca="1" si="211"/>
        <v>Expired</v>
      </c>
      <c r="P1032" s="77" t="str" cm="1">
        <f t="array" aca="1" ref="P1032" ca="1">_xlfn.IFS((N1032-TODAY())&gt;=547,"06 Expires over 18 months",(N1032-TODAY())&gt;=365,"05 Expires in 18 months",(N1032-TODAY())&gt;=183,"04 Expires in 12 months",(N1032-TODAY())&gt;=92,"03 Expires in 6 months",(N1032-TODAY())&gt;=31,"02 Expires in 3 months",(N1032-TODAY())&gt;=0,"01 Expires in 30 days",(N1032-TODAY())&gt;=-31,"01 Expired last 30 days",(N1032-TODAY())&gt;=-92,"02 Expired last 3 months",(N1032-TODAY())&gt;=-183,"03 Expired last 6 months",(N1032-TODAY())&gt;=-365,"04 Expired last 12 months",(N1032-TODAY())&gt;=-547,"05 Expired last 18 months",TRUE,"06 Expired over 18 months")</f>
        <v>06 Expired over 18 months</v>
      </c>
      <c r="Q1032" s="65">
        <v>15000</v>
      </c>
      <c r="R1032" s="84">
        <f t="shared" si="208"/>
        <v>30000</v>
      </c>
      <c r="S1032" s="77" t="str" cm="1">
        <f t="array" ref="S1032">_xlfn.IFS(R1032&gt;5000000,"Gold",R1032&gt;=500000,"Silver",R1032&gt;30000,"Bronze",TRUE,"Transactional")</f>
        <v>Transactional</v>
      </c>
      <c r="T1032" s="24" t="s">
        <v>54</v>
      </c>
      <c r="U1032" s="101" t="s">
        <v>891</v>
      </c>
      <c r="V1032" s="101" t="s">
        <v>2521</v>
      </c>
      <c r="W1032" s="77" t="str">
        <f t="shared" si="212"/>
        <v>Yes</v>
      </c>
      <c r="X1032" s="77" t="str">
        <f>IFERROR(_xlfn.XLOOKUP(J1032&amp;"||"&amp;K1032,'Mapping Ref.'!$J$2:$J$538,'Mapping Ref.'!$K$2:$K$538),"")</f>
        <v>Corporate</v>
      </c>
      <c r="Y1032" s="77" t="str" cm="1">
        <f t="array" ref="Y1032">_xlfn.IFS(R1032&gt;2000000,"For Publication",R1032&gt;100000,"PID",R1032&gt;30000,"RFQ",TRUE,"Transactional")</f>
        <v>Transactional</v>
      </c>
      <c r="Z1032" s="24" t="s">
        <v>101</v>
      </c>
      <c r="AA1032" s="32">
        <v>12</v>
      </c>
      <c r="AB1032" s="24">
        <v>12</v>
      </c>
      <c r="AC1032" s="25">
        <v>44266</v>
      </c>
      <c r="AD1032" s="24" t="s">
        <v>58</v>
      </c>
      <c r="AE1032" s="24"/>
      <c r="AF1032" s="24"/>
      <c r="AG1032" s="24"/>
      <c r="AH1032" s="24" t="s">
        <v>60</v>
      </c>
      <c r="AI1032" s="24"/>
      <c r="AJ1032" s="24" t="s">
        <v>60</v>
      </c>
      <c r="AK1032" s="24"/>
      <c r="AL1032" s="24"/>
      <c r="AM1032" s="24"/>
      <c r="AN1032" s="24"/>
      <c r="AO1032" s="24">
        <v>0</v>
      </c>
      <c r="AP1032" s="24" t="s">
        <v>59</v>
      </c>
      <c r="AQ1032" s="24"/>
      <c r="AR1032" s="24"/>
      <c r="AS1032" s="89">
        <f t="shared" si="213"/>
        <v>24</v>
      </c>
      <c r="AT1032" s="24" t="s">
        <v>4194</v>
      </c>
    </row>
    <row r="1033" spans="1:46" x14ac:dyDescent="0.5">
      <c r="A1033" s="24">
        <v>1119</v>
      </c>
      <c r="B1033" s="24"/>
      <c r="C1033" s="24"/>
      <c r="D1033" s="24" t="s">
        <v>4195</v>
      </c>
      <c r="E1033" s="24" t="s">
        <v>4196</v>
      </c>
      <c r="F1033" s="77" t="str">
        <f t="shared" si="209"/>
        <v>Confirm Solutions Limited</v>
      </c>
      <c r="G1033" s="24" t="s">
        <v>4197</v>
      </c>
      <c r="H1033" s="24" t="s">
        <v>4198</v>
      </c>
      <c r="I1033" s="24" t="s">
        <v>4198</v>
      </c>
      <c r="J1033" s="24" t="s">
        <v>107</v>
      </c>
      <c r="K1033" s="24" t="s">
        <v>121</v>
      </c>
      <c r="L1033" s="25">
        <v>44013</v>
      </c>
      <c r="M1033" s="25">
        <v>44377</v>
      </c>
      <c r="N1033" s="81">
        <f t="shared" si="210"/>
        <v>44377</v>
      </c>
      <c r="O1033" s="77" t="str">
        <f t="shared" ca="1" si="211"/>
        <v>Expired</v>
      </c>
      <c r="P1033" s="77" t="str" cm="1">
        <f t="array" aca="1" ref="P1033" ca="1">_xlfn.IFS((N1033-TODAY())&gt;=547,"06 Expires over 18 months",(N1033-TODAY())&gt;=365,"05 Expires in 18 months",(N1033-TODAY())&gt;=183,"04 Expires in 12 months",(N1033-TODAY())&gt;=92,"03 Expires in 6 months",(N1033-TODAY())&gt;=31,"02 Expires in 3 months",(N1033-TODAY())&gt;=0,"01 Expires in 30 days",(N1033-TODAY())&gt;=-31,"01 Expired last 30 days",(N1033-TODAY())&gt;=-92,"02 Expired last 3 months",(N1033-TODAY())&gt;=-183,"03 Expired last 6 months",(N1033-TODAY())&gt;=-365,"04 Expired last 12 months",(N1033-TODAY())&gt;=-547,"05 Expired last 18 months",TRUE,"06 Expired over 18 months")</f>
        <v>06 Expired over 18 months</v>
      </c>
      <c r="Q1033" s="65">
        <v>54540</v>
      </c>
      <c r="R1033" s="84">
        <f t="shared" si="208"/>
        <v>54540</v>
      </c>
      <c r="S1033" s="77" t="str" cm="1">
        <f t="array" ref="S1033">_xlfn.IFS(R1033&gt;5000000,"Gold",R1033&gt;=500000,"Silver",R1033&gt;30000,"Bronze",TRUE,"Transactional")</f>
        <v>Bronze</v>
      </c>
      <c r="T1033" s="24" t="s">
        <v>54</v>
      </c>
      <c r="U1033" s="101" t="s">
        <v>445</v>
      </c>
      <c r="V1033" s="101" t="s">
        <v>810</v>
      </c>
      <c r="W1033" s="77" t="str">
        <f t="shared" si="212"/>
        <v>No</v>
      </c>
      <c r="X1033" s="77" t="str">
        <f>IFERROR(_xlfn.XLOOKUP(J1033&amp;"||"&amp;K1033,'Mapping Ref.'!$J$2:$J$538,'Mapping Ref.'!$K$2:$K$538),"")</f>
        <v>Construction &amp; Estates</v>
      </c>
      <c r="Y1033" s="77" t="str" cm="1">
        <f t="array" ref="Y1033">_xlfn.IFS(R1033&gt;2000000,"For Publication",R1033&gt;100000,"PID",R1033&gt;30000,"RFQ",TRUE,"Transactional")</f>
        <v>RFQ</v>
      </c>
      <c r="Z1033" s="24" t="s">
        <v>101</v>
      </c>
      <c r="AA1033" s="32">
        <v>12</v>
      </c>
      <c r="AB1033" s="24">
        <v>0</v>
      </c>
      <c r="AC1033" s="25">
        <v>44270</v>
      </c>
      <c r="AD1033" s="24" t="s">
        <v>102</v>
      </c>
      <c r="AE1033" s="24"/>
      <c r="AF1033" s="24"/>
      <c r="AG1033" s="24"/>
      <c r="AH1033" s="24" t="s">
        <v>59</v>
      </c>
      <c r="AI1033" s="24"/>
      <c r="AJ1033" s="24" t="s">
        <v>60</v>
      </c>
      <c r="AK1033" s="24"/>
      <c r="AL1033" s="24"/>
      <c r="AM1033" s="24"/>
      <c r="AN1033" s="24"/>
      <c r="AO1033" s="24">
        <v>0</v>
      </c>
      <c r="AP1033" s="24" t="s">
        <v>60</v>
      </c>
      <c r="AQ1033" s="24"/>
      <c r="AR1033" s="24"/>
      <c r="AS1033" s="89">
        <f t="shared" si="213"/>
        <v>11</v>
      </c>
      <c r="AT1033" s="24"/>
    </row>
    <row r="1034" spans="1:46" x14ac:dyDescent="0.5">
      <c r="A1034" s="24">
        <v>1120</v>
      </c>
      <c r="B1034" s="24"/>
      <c r="C1034" s="24"/>
      <c r="D1034" s="24" t="s">
        <v>4199</v>
      </c>
      <c r="E1034" s="24" t="s">
        <v>4200</v>
      </c>
      <c r="F1034" s="77" t="str">
        <f t="shared" si="209"/>
        <v>RUND PARTNERSHIP LIMITED</v>
      </c>
      <c r="G1034" s="24" t="s">
        <v>4201</v>
      </c>
      <c r="H1034" s="24" t="s">
        <v>335</v>
      </c>
      <c r="I1034" s="24" t="s">
        <v>3999</v>
      </c>
      <c r="J1034" s="24" t="s">
        <v>321</v>
      </c>
      <c r="K1034" s="24"/>
      <c r="L1034" s="25">
        <v>44277</v>
      </c>
      <c r="M1034" s="25">
        <v>45373</v>
      </c>
      <c r="N1034" s="81">
        <f t="shared" si="210"/>
        <v>45373</v>
      </c>
      <c r="O1034" s="77" t="str">
        <f t="shared" ca="1" si="211"/>
        <v>Expired</v>
      </c>
      <c r="P1034" s="77" t="str" cm="1">
        <f t="array" aca="1" ref="P1034" ca="1">_xlfn.IFS((N1034-TODAY())&gt;=547,"06 Expires over 18 months",(N1034-TODAY())&gt;=365,"05 Expires in 18 months",(N1034-TODAY())&gt;=183,"04 Expires in 12 months",(N1034-TODAY())&gt;=92,"03 Expires in 6 months",(N1034-TODAY())&gt;=31,"02 Expires in 3 months",(N1034-TODAY())&gt;=0,"01 Expires in 30 days",(N1034-TODAY())&gt;=-31,"01 Expired last 30 days",(N1034-TODAY())&gt;=-92,"02 Expired last 3 months",(N1034-TODAY())&gt;=-183,"03 Expired last 6 months",(N1034-TODAY())&gt;=-365,"04 Expired last 12 months",(N1034-TODAY())&gt;=-547,"05 Expired last 18 months",TRUE,"06 Expired over 18 months")</f>
        <v>06 Expired over 18 months</v>
      </c>
      <c r="Q1034" s="65">
        <v>103500</v>
      </c>
      <c r="R1034" s="84">
        <f t="shared" si="208"/>
        <v>310500</v>
      </c>
      <c r="S1034" s="77" t="str" cm="1">
        <f t="array" ref="S1034">_xlfn.IFS(R1034&gt;5000000,"Gold",R1034&gt;=500000,"Silver",R1034&gt;30000,"Bronze",TRUE,"Transactional")</f>
        <v>Bronze</v>
      </c>
      <c r="T1034" s="24" t="s">
        <v>122</v>
      </c>
      <c r="U1034" s="101" t="s">
        <v>116</v>
      </c>
      <c r="V1034" s="101" t="s">
        <v>70</v>
      </c>
      <c r="W1034" s="77" t="str">
        <f t="shared" si="212"/>
        <v>No</v>
      </c>
      <c r="X1034" s="77" t="str">
        <f>IFERROR(_xlfn.XLOOKUP(J1034&amp;"||"&amp;K1034,'Mapping Ref.'!$J$2:$J$538,'Mapping Ref.'!$K$2:$K$538),"")</f>
        <v>Corporate</v>
      </c>
      <c r="Y1034" s="77" t="str" cm="1">
        <f t="array" ref="Y1034">_xlfn.IFS(R1034&gt;2000000,"For Publication",R1034&gt;100000,"PID",R1034&gt;30000,"RFQ",TRUE,"Transactional")</f>
        <v>PID</v>
      </c>
      <c r="Z1034" s="24" t="s">
        <v>76</v>
      </c>
      <c r="AA1034" s="32">
        <v>36</v>
      </c>
      <c r="AB1034" s="24">
        <v>0</v>
      </c>
      <c r="AC1034" s="25">
        <v>44271</v>
      </c>
      <c r="AD1034" s="24" t="s">
        <v>58</v>
      </c>
      <c r="AE1034" s="24">
        <v>0</v>
      </c>
      <c r="AF1034" s="24"/>
      <c r="AG1034" s="24"/>
      <c r="AH1034" s="24" t="s">
        <v>60</v>
      </c>
      <c r="AI1034" s="24"/>
      <c r="AJ1034" s="24" t="s">
        <v>60</v>
      </c>
      <c r="AK1034" s="24"/>
      <c r="AL1034" s="24"/>
      <c r="AM1034" s="24"/>
      <c r="AN1034" s="24"/>
      <c r="AO1034" s="24">
        <v>0</v>
      </c>
      <c r="AP1034" s="24" t="s">
        <v>60</v>
      </c>
      <c r="AQ1034" s="24"/>
      <c r="AR1034" s="24"/>
      <c r="AS1034" s="89">
        <f t="shared" si="213"/>
        <v>36</v>
      </c>
      <c r="AT1034" s="24" t="s">
        <v>4202</v>
      </c>
    </row>
    <row r="1035" spans="1:46" x14ac:dyDescent="0.5">
      <c r="A1035" s="24">
        <v>1122</v>
      </c>
      <c r="B1035" s="24"/>
      <c r="C1035" s="24"/>
      <c r="D1035" s="24" t="s">
        <v>4203</v>
      </c>
      <c r="E1035" s="24" t="s">
        <v>4204</v>
      </c>
      <c r="F1035" s="77" t="str">
        <f t="shared" si="209"/>
        <v>VINCI CONSTRUCTION UK</v>
      </c>
      <c r="G1035" s="24" t="s">
        <v>4205</v>
      </c>
      <c r="H1035" s="24" t="s">
        <v>3413</v>
      </c>
      <c r="I1035" s="24" t="s">
        <v>3413</v>
      </c>
      <c r="J1035" s="24" t="s">
        <v>107</v>
      </c>
      <c r="K1035" s="24" t="s">
        <v>121</v>
      </c>
      <c r="L1035" s="25">
        <v>44256</v>
      </c>
      <c r="M1035" s="25">
        <v>44439</v>
      </c>
      <c r="N1035" s="81">
        <f t="shared" si="210"/>
        <v>44439</v>
      </c>
      <c r="O1035" s="77" t="str">
        <f t="shared" ca="1" si="211"/>
        <v>Expired</v>
      </c>
      <c r="P1035" s="77" t="str" cm="1">
        <f t="array" aca="1" ref="P1035" ca="1">_xlfn.IFS((N1035-TODAY())&gt;=547,"06 Expires over 18 months",(N1035-TODAY())&gt;=365,"05 Expires in 18 months",(N1035-TODAY())&gt;=183,"04 Expires in 12 months",(N1035-TODAY())&gt;=92,"03 Expires in 6 months",(N1035-TODAY())&gt;=31,"02 Expires in 3 months",(N1035-TODAY())&gt;=0,"01 Expires in 30 days",(N1035-TODAY())&gt;=-31,"01 Expired last 30 days",(N1035-TODAY())&gt;=-92,"02 Expired last 3 months",(N1035-TODAY())&gt;=-183,"03 Expired last 6 months",(N1035-TODAY())&gt;=-365,"04 Expired last 12 months",(N1035-TODAY())&gt;=-547,"05 Expired last 18 months",TRUE,"06 Expired over 18 months")</f>
        <v>06 Expired over 18 months</v>
      </c>
      <c r="Q1035" s="104"/>
      <c r="R1035" s="84">
        <v>0</v>
      </c>
      <c r="S1035" s="77" t="str" cm="1">
        <f t="array" ref="S1035">_xlfn.IFS(R1035&gt;5000000,"Gold",R1035&gt;=500000,"Silver",R1035&gt;30000,"Bronze",TRUE,"Transactional")</f>
        <v>Transactional</v>
      </c>
      <c r="T1035" s="24" t="s">
        <v>54</v>
      </c>
      <c r="U1035" s="101" t="s">
        <v>99</v>
      </c>
      <c r="V1035" s="101" t="s">
        <v>100</v>
      </c>
      <c r="W1035" s="77" t="str">
        <f t="shared" si="212"/>
        <v>No</v>
      </c>
      <c r="X1035" s="77" t="str">
        <f>IFERROR(_xlfn.XLOOKUP(J1035&amp;"||"&amp;K1035,'Mapping Ref.'!$J$2:$J$538,'Mapping Ref.'!$K$2:$K$538),"")</f>
        <v>Construction &amp; Estates</v>
      </c>
      <c r="Y1035" s="77" t="str" cm="1">
        <f t="array" ref="Y1035">_xlfn.IFS(R1035&gt;2000000,"For Publication",R1035&gt;100000,"PID",R1035&gt;30000,"RFQ",TRUE,"Transactional")</f>
        <v>Transactional</v>
      </c>
      <c r="Z1035" s="24" t="s">
        <v>101</v>
      </c>
      <c r="AA1035" s="32">
        <v>6</v>
      </c>
      <c r="AB1035" s="24">
        <v>0</v>
      </c>
      <c r="AC1035" s="25">
        <v>44272</v>
      </c>
      <c r="AD1035" s="24" t="s">
        <v>102</v>
      </c>
      <c r="AE1035" s="24"/>
      <c r="AF1035" s="24"/>
      <c r="AG1035" s="24"/>
      <c r="AH1035" s="24" t="s">
        <v>59</v>
      </c>
      <c r="AI1035" s="24"/>
      <c r="AJ1035" s="24" t="s">
        <v>60</v>
      </c>
      <c r="AK1035" s="24"/>
      <c r="AL1035" s="24"/>
      <c r="AM1035" s="24"/>
      <c r="AN1035" s="24"/>
      <c r="AO1035" s="24">
        <v>0</v>
      </c>
      <c r="AP1035" s="24" t="s">
        <v>60</v>
      </c>
      <c r="AQ1035" s="24"/>
      <c r="AR1035" s="24"/>
      <c r="AS1035" s="89">
        <f t="shared" si="213"/>
        <v>5</v>
      </c>
      <c r="AT1035" s="24" t="s">
        <v>4206</v>
      </c>
    </row>
    <row r="1036" spans="1:46" x14ac:dyDescent="0.5">
      <c r="A1036" s="24">
        <v>1123</v>
      </c>
      <c r="B1036" s="24"/>
      <c r="C1036" s="24"/>
      <c r="D1036" s="24" t="s">
        <v>4207</v>
      </c>
      <c r="E1036" s="24" t="s">
        <v>4208</v>
      </c>
      <c r="F1036" s="77" t="str">
        <f t="shared" si="209"/>
        <v>CAPITAL HOMES SERVICES LTD</v>
      </c>
      <c r="G1036" s="24" t="s">
        <v>4209</v>
      </c>
      <c r="H1036" s="24" t="s">
        <v>3661</v>
      </c>
      <c r="I1036" s="24" t="s">
        <v>4210</v>
      </c>
      <c r="J1036" s="24" t="s">
        <v>190</v>
      </c>
      <c r="K1036" s="24" t="s">
        <v>755</v>
      </c>
      <c r="L1036" s="25">
        <v>44238</v>
      </c>
      <c r="M1036" s="25">
        <v>44377</v>
      </c>
      <c r="N1036" s="81">
        <f t="shared" si="210"/>
        <v>44469</v>
      </c>
      <c r="O1036" s="77" t="str">
        <f t="shared" ca="1" si="211"/>
        <v>Expired</v>
      </c>
      <c r="P1036" s="77" t="str" cm="1">
        <f t="array" aca="1" ref="P1036" ca="1">_xlfn.IFS((N1036-TODAY())&gt;=547,"06 Expires over 18 months",(N1036-TODAY())&gt;=365,"05 Expires in 18 months",(N1036-TODAY())&gt;=183,"04 Expires in 12 months",(N1036-TODAY())&gt;=92,"03 Expires in 6 months",(N1036-TODAY())&gt;=31,"02 Expires in 3 months",(N1036-TODAY())&gt;=0,"01 Expires in 30 days",(N1036-TODAY())&gt;=-31,"01 Expired last 30 days",(N1036-TODAY())&gt;=-92,"02 Expired last 3 months",(N1036-TODAY())&gt;=-183,"03 Expired last 6 months",(N1036-TODAY())&gt;=-365,"04 Expired last 12 months",(N1036-TODAY())&gt;=-547,"05 Expired last 18 months",TRUE,"06 Expired over 18 months")</f>
        <v>06 Expired over 18 months</v>
      </c>
      <c r="Q1036" s="65">
        <v>10000</v>
      </c>
      <c r="R1036" s="84">
        <f t="shared" ref="R1036:R1043" si="214">MAX(Q1036,Q1036*N(AS1036)/12)</f>
        <v>10000</v>
      </c>
      <c r="S1036" s="77" t="str" cm="1">
        <f t="array" ref="S1036">_xlfn.IFS(R1036&gt;5000000,"Gold",R1036&gt;=500000,"Silver",R1036&gt;30000,"Bronze",TRUE,"Transactional")</f>
        <v>Transactional</v>
      </c>
      <c r="T1036" s="24" t="s">
        <v>54</v>
      </c>
      <c r="U1036" s="101" t="s">
        <v>208</v>
      </c>
      <c r="V1036" s="101" t="s">
        <v>209</v>
      </c>
      <c r="W1036" s="77" t="str">
        <f t="shared" si="212"/>
        <v>Yes</v>
      </c>
      <c r="X1036" s="77" t="str">
        <f>IFERROR(_xlfn.XLOOKUP(J1036&amp;"||"&amp;K1036,'Mapping Ref.'!$J$2:$J$538,'Mapping Ref.'!$K$2:$K$538),"")</f>
        <v>Childrens &amp; Adults</v>
      </c>
      <c r="Y1036" s="77" t="str" cm="1">
        <f t="array" ref="Y1036">_xlfn.IFS(R1036&gt;2000000,"For Publication",R1036&gt;100000,"PID",R1036&gt;30000,"RFQ",TRUE,"Transactional")</f>
        <v>Transactional</v>
      </c>
      <c r="Z1036" s="24" t="s">
        <v>101</v>
      </c>
      <c r="AA1036" s="32">
        <v>3</v>
      </c>
      <c r="AB1036" s="24">
        <v>3</v>
      </c>
      <c r="AC1036" s="25">
        <v>44272</v>
      </c>
      <c r="AD1036" s="24" t="s">
        <v>58</v>
      </c>
      <c r="AE1036" s="24"/>
      <c r="AF1036" s="24"/>
      <c r="AG1036" s="24"/>
      <c r="AH1036" s="24" t="s">
        <v>60</v>
      </c>
      <c r="AI1036" s="24"/>
      <c r="AJ1036" s="24" t="s">
        <v>60</v>
      </c>
      <c r="AK1036" s="24"/>
      <c r="AL1036" s="24"/>
      <c r="AM1036" s="24"/>
      <c r="AN1036" s="24"/>
      <c r="AO1036" s="24">
        <v>0</v>
      </c>
      <c r="AP1036" s="24" t="s">
        <v>60</v>
      </c>
      <c r="AQ1036" s="24"/>
      <c r="AR1036" s="24"/>
      <c r="AS1036" s="89">
        <f t="shared" si="213"/>
        <v>7</v>
      </c>
      <c r="AT1036" s="24" t="s">
        <v>4211</v>
      </c>
    </row>
    <row r="1037" spans="1:46" x14ac:dyDescent="0.5">
      <c r="A1037" s="24">
        <v>1124</v>
      </c>
      <c r="B1037" s="24"/>
      <c r="C1037" s="24"/>
      <c r="D1037" s="24" t="s">
        <v>4212</v>
      </c>
      <c r="E1037" s="24" t="s">
        <v>4213</v>
      </c>
      <c r="F1037" s="77" t="str">
        <f t="shared" si="209"/>
        <v>GULF CONFERENCES LIMITED</v>
      </c>
      <c r="G1037" s="24" t="s">
        <v>4214</v>
      </c>
      <c r="H1037" s="24" t="s">
        <v>972</v>
      </c>
      <c r="I1037" s="24" t="s">
        <v>972</v>
      </c>
      <c r="J1037" s="24" t="s">
        <v>107</v>
      </c>
      <c r="K1037" s="24" t="s">
        <v>4215</v>
      </c>
      <c r="L1037" s="25">
        <v>44256</v>
      </c>
      <c r="M1037" s="25">
        <v>44620</v>
      </c>
      <c r="N1037" s="81">
        <f t="shared" si="210"/>
        <v>44620</v>
      </c>
      <c r="O1037" s="77" t="str">
        <f t="shared" ca="1" si="211"/>
        <v>Expired</v>
      </c>
      <c r="P1037" s="77" t="str" cm="1">
        <f t="array" aca="1" ref="P1037" ca="1">_xlfn.IFS((N1037-TODAY())&gt;=547,"06 Expires over 18 months",(N1037-TODAY())&gt;=365,"05 Expires in 18 months",(N1037-TODAY())&gt;=183,"04 Expires in 12 months",(N1037-TODAY())&gt;=92,"03 Expires in 6 months",(N1037-TODAY())&gt;=31,"02 Expires in 3 months",(N1037-TODAY())&gt;=0,"01 Expires in 30 days",(N1037-TODAY())&gt;=-31,"01 Expired last 30 days",(N1037-TODAY())&gt;=-92,"02 Expired last 3 months",(N1037-TODAY())&gt;=-183,"03 Expired last 6 months",(N1037-TODAY())&gt;=-365,"04 Expired last 12 months",(N1037-TODAY())&gt;=-547,"05 Expired last 18 months",TRUE,"06 Expired over 18 months")</f>
        <v>06 Expired over 18 months</v>
      </c>
      <c r="Q1037" s="65">
        <v>100000</v>
      </c>
      <c r="R1037" s="84">
        <f t="shared" si="214"/>
        <v>100000</v>
      </c>
      <c r="S1037" s="77" t="str" cm="1">
        <f t="array" ref="S1037">_xlfn.IFS(R1037&gt;5000000,"Gold",R1037&gt;=500000,"Silver",R1037&gt;30000,"Bronze",TRUE,"Transactional")</f>
        <v>Bronze</v>
      </c>
      <c r="T1037" s="24" t="s">
        <v>54</v>
      </c>
      <c r="U1037" s="101" t="s">
        <v>237</v>
      </c>
      <c r="V1037" s="101" t="s">
        <v>566</v>
      </c>
      <c r="W1037" s="77" t="str">
        <f t="shared" si="212"/>
        <v>No</v>
      </c>
      <c r="X1037" s="77" t="str">
        <f>IFERROR(_xlfn.XLOOKUP(J1037&amp;"||"&amp;K1037,'Mapping Ref.'!$J$2:$J$538,'Mapping Ref.'!$K$2:$K$538),"")</f>
        <v>Construction &amp; Estates</v>
      </c>
      <c r="Y1037" s="77" t="str" cm="1">
        <f t="array" ref="Y1037">_xlfn.IFS(R1037&gt;2000000,"For Publication",R1037&gt;100000,"PID",R1037&gt;30000,"RFQ",TRUE,"Transactional")</f>
        <v>RFQ</v>
      </c>
      <c r="Z1037" s="24" t="s">
        <v>86</v>
      </c>
      <c r="AA1037" s="32">
        <v>12</v>
      </c>
      <c r="AB1037" s="24">
        <v>0</v>
      </c>
      <c r="AC1037" s="25">
        <v>44273</v>
      </c>
      <c r="AD1037" s="24" t="s">
        <v>58</v>
      </c>
      <c r="AE1037" s="24">
        <v>29211</v>
      </c>
      <c r="AF1037" s="24" t="s">
        <v>59</v>
      </c>
      <c r="AG1037" s="24"/>
      <c r="AH1037" s="24" t="s">
        <v>59</v>
      </c>
      <c r="AI1037" s="24"/>
      <c r="AJ1037" s="24" t="s">
        <v>60</v>
      </c>
      <c r="AK1037" s="24"/>
      <c r="AL1037" s="24"/>
      <c r="AM1037" s="24"/>
      <c r="AN1037" s="24"/>
      <c r="AO1037" s="24">
        <v>0</v>
      </c>
      <c r="AP1037" s="24" t="s">
        <v>60</v>
      </c>
      <c r="AQ1037" s="24"/>
      <c r="AR1037" s="24"/>
      <c r="AS1037" s="89">
        <f t="shared" si="213"/>
        <v>11</v>
      </c>
      <c r="AT1037" s="24" t="s">
        <v>4212</v>
      </c>
    </row>
    <row r="1038" spans="1:46" x14ac:dyDescent="0.5">
      <c r="A1038" s="24">
        <v>1125</v>
      </c>
      <c r="B1038" s="24"/>
      <c r="C1038" s="24"/>
      <c r="D1038" s="24" t="s">
        <v>4216</v>
      </c>
      <c r="E1038" s="24" t="s">
        <v>4217</v>
      </c>
      <c r="F1038" s="77" t="str">
        <f t="shared" si="209"/>
        <v>MARKET LOCATION LIMITED</v>
      </c>
      <c r="G1038" s="24" t="s">
        <v>4218</v>
      </c>
      <c r="H1038" s="24" t="s">
        <v>972</v>
      </c>
      <c r="I1038" s="24" t="s">
        <v>972</v>
      </c>
      <c r="J1038" s="24" t="s">
        <v>107</v>
      </c>
      <c r="K1038" s="24" t="s">
        <v>1681</v>
      </c>
      <c r="L1038" s="25">
        <v>44256</v>
      </c>
      <c r="M1038" s="25">
        <v>44620</v>
      </c>
      <c r="N1038" s="81">
        <f t="shared" si="210"/>
        <v>44620</v>
      </c>
      <c r="O1038" s="77" t="str">
        <f t="shared" ca="1" si="211"/>
        <v>Expired</v>
      </c>
      <c r="P1038" s="77" t="str" cm="1">
        <f t="array" aca="1" ref="P1038" ca="1">_xlfn.IFS((N1038-TODAY())&gt;=547,"06 Expires over 18 months",(N1038-TODAY())&gt;=365,"05 Expires in 18 months",(N1038-TODAY())&gt;=183,"04 Expires in 12 months",(N1038-TODAY())&gt;=92,"03 Expires in 6 months",(N1038-TODAY())&gt;=31,"02 Expires in 3 months",(N1038-TODAY())&gt;=0,"01 Expires in 30 days",(N1038-TODAY())&gt;=-31,"01 Expired last 30 days",(N1038-TODAY())&gt;=-92,"02 Expired last 3 months",(N1038-TODAY())&gt;=-183,"03 Expired last 6 months",(N1038-TODAY())&gt;=-365,"04 Expired last 12 months",(N1038-TODAY())&gt;=-547,"05 Expired last 18 months",TRUE,"06 Expired over 18 months")</f>
        <v>06 Expired over 18 months</v>
      </c>
      <c r="Q1038" s="65">
        <v>1000</v>
      </c>
      <c r="R1038" s="84">
        <f t="shared" si="214"/>
        <v>1000</v>
      </c>
      <c r="S1038" s="77" t="str" cm="1">
        <f t="array" ref="S1038">_xlfn.IFS(R1038&gt;5000000,"Gold",R1038&gt;=500000,"Silver",R1038&gt;30000,"Bronze",TRUE,"Transactional")</f>
        <v>Transactional</v>
      </c>
      <c r="T1038" s="24" t="s">
        <v>54</v>
      </c>
      <c r="U1038" s="101" t="s">
        <v>190</v>
      </c>
      <c r="V1038" s="101" t="s">
        <v>192</v>
      </c>
      <c r="W1038" s="77" t="str">
        <f t="shared" si="212"/>
        <v>No</v>
      </c>
      <c r="X1038" s="77" t="str">
        <f>IFERROR(_xlfn.XLOOKUP(J1038&amp;"||"&amp;K1038,'Mapping Ref.'!$J$2:$J$538,'Mapping Ref.'!$K$2:$K$538),"")</f>
        <v>Construction &amp; Estates</v>
      </c>
      <c r="Y1038" s="77" t="str" cm="1">
        <f t="array" ref="Y1038">_xlfn.IFS(R1038&gt;2000000,"For Publication",R1038&gt;100000,"PID",R1038&gt;30000,"RFQ",TRUE,"Transactional")</f>
        <v>Transactional</v>
      </c>
      <c r="Z1038" s="24" t="s">
        <v>86</v>
      </c>
      <c r="AA1038" s="32">
        <v>12</v>
      </c>
      <c r="AB1038" s="24">
        <v>0</v>
      </c>
      <c r="AC1038" s="25">
        <v>44273</v>
      </c>
      <c r="AD1038" s="24" t="s">
        <v>58</v>
      </c>
      <c r="AE1038" s="24">
        <v>29214</v>
      </c>
      <c r="AF1038" s="24"/>
      <c r="AG1038" s="24"/>
      <c r="AH1038" s="24" t="s">
        <v>60</v>
      </c>
      <c r="AI1038" s="24"/>
      <c r="AJ1038" s="24" t="s">
        <v>60</v>
      </c>
      <c r="AK1038" s="24"/>
      <c r="AL1038" s="24"/>
      <c r="AM1038" s="24"/>
      <c r="AN1038" s="24"/>
      <c r="AO1038" s="24">
        <v>0</v>
      </c>
      <c r="AP1038" s="24" t="s">
        <v>60</v>
      </c>
      <c r="AQ1038" s="24"/>
      <c r="AR1038" s="24"/>
      <c r="AS1038" s="89">
        <f t="shared" si="213"/>
        <v>11</v>
      </c>
      <c r="AT1038" s="24" t="s">
        <v>4219</v>
      </c>
    </row>
    <row r="1039" spans="1:46" x14ac:dyDescent="0.5">
      <c r="A1039" s="24">
        <v>1126</v>
      </c>
      <c r="B1039" s="24"/>
      <c r="C1039" s="24" t="s">
        <v>77</v>
      </c>
      <c r="D1039" s="24" t="s">
        <v>4220</v>
      </c>
      <c r="E1039" s="24" t="s">
        <v>4221</v>
      </c>
      <c r="F1039" s="77" t="str">
        <f t="shared" si="209"/>
        <v>SITE SALES MARKETING LIMITED</v>
      </c>
      <c r="G1039" s="24" t="s">
        <v>4220</v>
      </c>
      <c r="H1039" s="24" t="s">
        <v>335</v>
      </c>
      <c r="I1039" s="24" t="s">
        <v>3999</v>
      </c>
      <c r="J1039" s="24" t="s">
        <v>107</v>
      </c>
      <c r="K1039" s="24" t="s">
        <v>337</v>
      </c>
      <c r="L1039" s="25">
        <v>44277</v>
      </c>
      <c r="M1039" s="25">
        <v>44642</v>
      </c>
      <c r="N1039" s="81">
        <f t="shared" si="210"/>
        <v>44642</v>
      </c>
      <c r="O1039" s="77" t="str">
        <f t="shared" ca="1" si="211"/>
        <v>Expired</v>
      </c>
      <c r="P1039" s="77" t="str" cm="1">
        <f t="array" aca="1" ref="P1039" ca="1">_xlfn.IFS((N1039-TODAY())&gt;=547,"06 Expires over 18 months",(N1039-TODAY())&gt;=365,"05 Expires in 18 months",(N1039-TODAY())&gt;=183,"04 Expires in 12 months",(N1039-TODAY())&gt;=92,"03 Expires in 6 months",(N1039-TODAY())&gt;=31,"02 Expires in 3 months",(N1039-TODAY())&gt;=0,"01 Expires in 30 days",(N1039-TODAY())&gt;=-31,"01 Expired last 30 days",(N1039-TODAY())&gt;=-92,"02 Expired last 3 months",(N1039-TODAY())&gt;=-183,"03 Expired last 6 months",(N1039-TODAY())&gt;=-365,"04 Expired last 12 months",(N1039-TODAY())&gt;=-547,"05 Expired last 18 months",TRUE,"06 Expired over 18 months")</f>
        <v>06 Expired over 18 months</v>
      </c>
      <c r="Q1039" s="65">
        <v>12500</v>
      </c>
      <c r="R1039" s="84">
        <f t="shared" si="214"/>
        <v>12500</v>
      </c>
      <c r="S1039" s="77" t="str" cm="1">
        <f t="array" ref="S1039">_xlfn.IFS(R1039&gt;5000000,"Gold",R1039&gt;=500000,"Silver",R1039&gt;30000,"Bronze",TRUE,"Transactional")</f>
        <v>Transactional</v>
      </c>
      <c r="T1039" s="24" t="s">
        <v>122</v>
      </c>
      <c r="U1039" s="101" t="s">
        <v>237</v>
      </c>
      <c r="V1039" s="101" t="s">
        <v>940</v>
      </c>
      <c r="W1039" s="77" t="str">
        <f t="shared" si="212"/>
        <v>No</v>
      </c>
      <c r="X1039" s="77" t="str">
        <f>IFERROR(_xlfn.XLOOKUP(J1039&amp;"||"&amp;K1039,'Mapping Ref.'!$J$2:$J$538,'Mapping Ref.'!$K$2:$K$538),"")</f>
        <v>Construction &amp; Estates</v>
      </c>
      <c r="Y1039" s="77" t="str" cm="1">
        <f t="array" ref="Y1039">_xlfn.IFS(R1039&gt;2000000,"For Publication",R1039&gt;100000,"PID",R1039&gt;30000,"RFQ",TRUE,"Transactional")</f>
        <v>Transactional</v>
      </c>
      <c r="Z1039" s="24" t="s">
        <v>101</v>
      </c>
      <c r="AA1039" s="32">
        <v>12</v>
      </c>
      <c r="AB1039" s="24">
        <v>0</v>
      </c>
      <c r="AC1039" s="25">
        <v>44273</v>
      </c>
      <c r="AD1039" s="24" t="s">
        <v>58</v>
      </c>
      <c r="AE1039" s="24">
        <v>0</v>
      </c>
      <c r="AF1039" s="24"/>
      <c r="AG1039" s="24"/>
      <c r="AH1039" s="24" t="s">
        <v>60</v>
      </c>
      <c r="AI1039" s="24"/>
      <c r="AJ1039" s="24" t="s">
        <v>60</v>
      </c>
      <c r="AK1039" s="24"/>
      <c r="AL1039" s="24"/>
      <c r="AM1039" s="24"/>
      <c r="AN1039" s="24"/>
      <c r="AO1039" s="24">
        <v>0</v>
      </c>
      <c r="AP1039" s="24" t="s">
        <v>60</v>
      </c>
      <c r="AQ1039" s="24"/>
      <c r="AR1039" s="24"/>
      <c r="AS1039" s="89">
        <f t="shared" si="213"/>
        <v>12</v>
      </c>
      <c r="AT1039" s="24" t="s">
        <v>4222</v>
      </c>
    </row>
    <row r="1040" spans="1:46" x14ac:dyDescent="0.5">
      <c r="A1040" s="24">
        <v>1127</v>
      </c>
      <c r="B1040" s="24" t="s">
        <v>340</v>
      </c>
      <c r="C1040" s="24"/>
      <c r="D1040" s="24" t="s">
        <v>4223</v>
      </c>
      <c r="E1040" s="24" t="s">
        <v>4224</v>
      </c>
      <c r="F1040" s="77" t="str">
        <f t="shared" si="209"/>
        <v>SSG SUPPORT SERVICES GROUP LTD</v>
      </c>
      <c r="G1040" s="24" t="s">
        <v>4225</v>
      </c>
      <c r="H1040" s="24" t="s">
        <v>4226</v>
      </c>
      <c r="I1040" s="24" t="s">
        <v>4226</v>
      </c>
      <c r="J1040" s="24" t="s">
        <v>52</v>
      </c>
      <c r="K1040" s="24" t="s">
        <v>1281</v>
      </c>
      <c r="L1040" s="25">
        <v>44317</v>
      </c>
      <c r="M1040" s="25">
        <v>45412</v>
      </c>
      <c r="N1040" s="81">
        <f t="shared" si="210"/>
        <v>45777</v>
      </c>
      <c r="O1040" s="77" t="str">
        <f t="shared" ca="1" si="211"/>
        <v>Expired</v>
      </c>
      <c r="P1040" s="77" t="str" cm="1">
        <f t="array" aca="1" ref="P1040" ca="1">_xlfn.IFS((N1040-TODAY())&gt;=547,"06 Expires over 18 months",(N1040-TODAY())&gt;=365,"05 Expires in 18 months",(N1040-TODAY())&gt;=183,"04 Expires in 12 months",(N1040-TODAY())&gt;=92,"03 Expires in 6 months",(N1040-TODAY())&gt;=31,"02 Expires in 3 months",(N1040-TODAY())&gt;=0,"01 Expires in 30 days",(N1040-TODAY())&gt;=-31,"01 Expired last 30 days",(N1040-TODAY())&gt;=-92,"02 Expired last 3 months",(N1040-TODAY())&gt;=-183,"03 Expired last 6 months",(N1040-TODAY())&gt;=-365,"04 Expired last 12 months",(N1040-TODAY())&gt;=-547,"05 Expired last 18 months",TRUE,"06 Expired over 18 months")</f>
        <v>05 Expired last 18 months</v>
      </c>
      <c r="Q1040" s="65">
        <v>455784</v>
      </c>
      <c r="R1040" s="84">
        <f t="shared" si="214"/>
        <v>1785154</v>
      </c>
      <c r="S1040" s="77" t="str" cm="1">
        <f t="array" ref="S1040">_xlfn.IFS(R1040&gt;5000000,"Gold",R1040&gt;=500000,"Silver",R1040&gt;30000,"Bronze",TRUE,"Transactional")</f>
        <v>Silver</v>
      </c>
      <c r="T1040" s="24" t="s">
        <v>122</v>
      </c>
      <c r="U1040" s="101" t="s">
        <v>116</v>
      </c>
      <c r="V1040" s="101" t="s">
        <v>70</v>
      </c>
      <c r="W1040" s="77" t="str">
        <f t="shared" si="212"/>
        <v>Yes</v>
      </c>
      <c r="X1040" s="77" t="str">
        <f>IFERROR(_xlfn.XLOOKUP(J1040&amp;"||"&amp;K1040,'Mapping Ref.'!$J$2:$J$538,'Mapping Ref.'!$K$2:$K$538),"")</f>
        <v>ICT</v>
      </c>
      <c r="Y1040" s="77" t="str" cm="1">
        <f t="array" ref="Y1040">_xlfn.IFS(R1040&gt;2000000,"For Publication",R1040&gt;100000,"PID",R1040&gt;30000,"RFQ",TRUE,"Transactional")</f>
        <v>PID</v>
      </c>
      <c r="Z1040" s="24" t="s">
        <v>57</v>
      </c>
      <c r="AA1040" s="32">
        <v>24</v>
      </c>
      <c r="AB1040" s="24">
        <v>12</v>
      </c>
      <c r="AC1040" s="25">
        <v>44277</v>
      </c>
      <c r="AD1040" s="24" t="s">
        <v>1066</v>
      </c>
      <c r="AE1040" s="24">
        <v>202205</v>
      </c>
      <c r="AF1040" s="24"/>
      <c r="AG1040" s="24"/>
      <c r="AH1040" s="24" t="s">
        <v>60</v>
      </c>
      <c r="AI1040" s="24"/>
      <c r="AJ1040" s="24" t="s">
        <v>60</v>
      </c>
      <c r="AK1040" s="24"/>
      <c r="AL1040" s="24"/>
      <c r="AM1040" s="24"/>
      <c r="AN1040" s="24"/>
      <c r="AO1040" s="24">
        <v>0</v>
      </c>
      <c r="AP1040" s="24" t="s">
        <v>59</v>
      </c>
      <c r="AQ1040" s="24"/>
      <c r="AR1040" s="24"/>
      <c r="AS1040" s="89">
        <f t="shared" si="213"/>
        <v>47</v>
      </c>
      <c r="AT1040" s="24" t="s">
        <v>4227</v>
      </c>
    </row>
    <row r="1041" spans="1:46" x14ac:dyDescent="0.5">
      <c r="A1041" s="24">
        <v>1128</v>
      </c>
      <c r="B1041" s="24"/>
      <c r="C1041" s="24"/>
      <c r="D1041" s="24" t="s">
        <v>4228</v>
      </c>
      <c r="E1041" s="24" t="s">
        <v>4229</v>
      </c>
      <c r="F1041" s="77" t="str">
        <f t="shared" si="209"/>
        <v>ABM ELECTRICAL CONTRACTING LTD</v>
      </c>
      <c r="G1041" s="24" t="s">
        <v>4230</v>
      </c>
      <c r="H1041" s="24" t="s">
        <v>963</v>
      </c>
      <c r="I1041" s="24" t="s">
        <v>1128</v>
      </c>
      <c r="J1041" s="24" t="s">
        <v>190</v>
      </c>
      <c r="K1041" s="24" t="s">
        <v>3201</v>
      </c>
      <c r="L1041" s="25">
        <v>44277</v>
      </c>
      <c r="M1041" s="25">
        <v>45007</v>
      </c>
      <c r="N1041" s="81">
        <f t="shared" si="210"/>
        <v>45373</v>
      </c>
      <c r="O1041" s="77" t="str">
        <f t="shared" ca="1" si="211"/>
        <v>Expired</v>
      </c>
      <c r="P1041" s="77" t="str" cm="1">
        <f t="array" aca="1" ref="P1041" ca="1">_xlfn.IFS((N1041-TODAY())&gt;=547,"06 Expires over 18 months",(N1041-TODAY())&gt;=365,"05 Expires in 18 months",(N1041-TODAY())&gt;=183,"04 Expires in 12 months",(N1041-TODAY())&gt;=92,"03 Expires in 6 months",(N1041-TODAY())&gt;=31,"02 Expires in 3 months",(N1041-TODAY())&gt;=0,"01 Expires in 30 days",(N1041-TODAY())&gt;=-31,"01 Expired last 30 days",(N1041-TODAY())&gt;=-92,"02 Expired last 3 months",(N1041-TODAY())&gt;=-183,"03 Expired last 6 months",(N1041-TODAY())&gt;=-365,"04 Expired last 12 months",(N1041-TODAY())&gt;=-547,"05 Expired last 18 months",TRUE,"06 Expired over 18 months")</f>
        <v>06 Expired over 18 months</v>
      </c>
      <c r="Q1041" s="65">
        <v>20000</v>
      </c>
      <c r="R1041" s="84">
        <f t="shared" si="214"/>
        <v>60000</v>
      </c>
      <c r="S1041" s="77" t="str" cm="1">
        <f t="array" ref="S1041">_xlfn.IFS(R1041&gt;5000000,"Gold",R1041&gt;=500000,"Silver",R1041&gt;30000,"Bronze",TRUE,"Transactional")</f>
        <v>Bronze</v>
      </c>
      <c r="T1041" s="24" t="s">
        <v>54</v>
      </c>
      <c r="U1041" s="101" t="s">
        <v>123</v>
      </c>
      <c r="V1041" s="101" t="s">
        <v>124</v>
      </c>
      <c r="W1041" s="77" t="str">
        <f t="shared" si="212"/>
        <v>Yes</v>
      </c>
      <c r="X1041" s="77" t="str">
        <f>IFERROR(_xlfn.XLOOKUP(J1041&amp;"||"&amp;K1041,'Mapping Ref.'!$J$2:$J$538,'Mapping Ref.'!$K$2:$K$538),"")</f>
        <v>Childrens &amp; Adults</v>
      </c>
      <c r="Y1041" s="77" t="str" cm="1">
        <f t="array" ref="Y1041">_xlfn.IFS(R1041&gt;2000000,"For Publication",R1041&gt;100000,"PID",R1041&gt;30000,"RFQ",TRUE,"Transactional")</f>
        <v>RFQ</v>
      </c>
      <c r="Z1041" s="24" t="s">
        <v>101</v>
      </c>
      <c r="AA1041" s="32">
        <v>12</v>
      </c>
      <c r="AB1041" s="24">
        <v>12</v>
      </c>
      <c r="AC1041" s="25">
        <v>44277</v>
      </c>
      <c r="AD1041" s="24" t="s">
        <v>58</v>
      </c>
      <c r="AE1041" s="24"/>
      <c r="AF1041" s="24"/>
      <c r="AG1041" s="24"/>
      <c r="AH1041" s="24" t="s">
        <v>59</v>
      </c>
      <c r="AI1041" s="24"/>
      <c r="AJ1041" s="24" t="s">
        <v>60</v>
      </c>
      <c r="AK1041" s="24"/>
      <c r="AL1041" s="24"/>
      <c r="AM1041" s="24"/>
      <c r="AN1041" s="24"/>
      <c r="AO1041" s="24">
        <v>0</v>
      </c>
      <c r="AP1041" s="24" t="s">
        <v>60</v>
      </c>
      <c r="AQ1041" s="24"/>
      <c r="AR1041" s="24"/>
      <c r="AS1041" s="89">
        <f t="shared" si="213"/>
        <v>36</v>
      </c>
      <c r="AT1041" s="24" t="s">
        <v>4228</v>
      </c>
    </row>
    <row r="1042" spans="1:46" x14ac:dyDescent="0.5">
      <c r="A1042" s="24">
        <v>1129</v>
      </c>
      <c r="B1042" s="24"/>
      <c r="C1042" s="24"/>
      <c r="D1042" s="24" t="s">
        <v>4231</v>
      </c>
      <c r="E1042" s="24" t="s">
        <v>4232</v>
      </c>
      <c r="F1042" s="77" t="str">
        <f t="shared" si="209"/>
        <v>HUBBUB ENTERPRISE T/A HUBBUB FOUNDATION ENTERPRISE LTD</v>
      </c>
      <c r="G1042" s="24" t="s">
        <v>4233</v>
      </c>
      <c r="H1042" s="24" t="s">
        <v>958</v>
      </c>
      <c r="I1042" s="24" t="s">
        <v>958</v>
      </c>
      <c r="J1042" s="24" t="s">
        <v>107</v>
      </c>
      <c r="K1042" s="24" t="s">
        <v>3944</v>
      </c>
      <c r="L1042" s="25">
        <v>44277</v>
      </c>
      <c r="M1042" s="25">
        <v>44651</v>
      </c>
      <c r="N1042" s="81">
        <f t="shared" si="210"/>
        <v>45016</v>
      </c>
      <c r="O1042" s="77" t="str">
        <f t="shared" ca="1" si="211"/>
        <v>Expired</v>
      </c>
      <c r="P1042" s="77" t="str" cm="1">
        <f t="array" aca="1" ref="P1042" ca="1">_xlfn.IFS((N1042-TODAY())&gt;=547,"06 Expires over 18 months",(N1042-TODAY())&gt;=365,"05 Expires in 18 months",(N1042-TODAY())&gt;=183,"04 Expires in 12 months",(N1042-TODAY())&gt;=92,"03 Expires in 6 months",(N1042-TODAY())&gt;=31,"02 Expires in 3 months",(N1042-TODAY())&gt;=0,"01 Expires in 30 days",(N1042-TODAY())&gt;=-31,"01 Expired last 30 days",(N1042-TODAY())&gt;=-92,"02 Expired last 3 months",(N1042-TODAY())&gt;=-183,"03 Expired last 6 months",(N1042-TODAY())&gt;=-365,"04 Expired last 12 months",(N1042-TODAY())&gt;=-547,"05 Expired last 18 months",TRUE,"06 Expired over 18 months")</f>
        <v>06 Expired over 18 months</v>
      </c>
      <c r="Q1042" s="65">
        <v>10000</v>
      </c>
      <c r="R1042" s="84">
        <f t="shared" si="214"/>
        <v>20000</v>
      </c>
      <c r="S1042" s="77" t="str" cm="1">
        <f t="array" ref="S1042">_xlfn.IFS(R1042&gt;5000000,"Gold",R1042&gt;=500000,"Silver",R1042&gt;30000,"Bronze",TRUE,"Transactional")</f>
        <v>Transactional</v>
      </c>
      <c r="T1042" s="24" t="s">
        <v>54</v>
      </c>
      <c r="U1042" s="101" t="s">
        <v>891</v>
      </c>
      <c r="V1042" s="101" t="s">
        <v>2521</v>
      </c>
      <c r="W1042" s="77" t="str">
        <f t="shared" si="212"/>
        <v>Yes</v>
      </c>
      <c r="X1042" s="77" t="str">
        <f>IFERROR(_xlfn.XLOOKUP(J1042&amp;"||"&amp;K1042,'Mapping Ref.'!$J$2:$J$538,'Mapping Ref.'!$K$2:$K$538),"")</f>
        <v>Construction &amp; Estates</v>
      </c>
      <c r="Y1042" s="77" t="str" cm="1">
        <f t="array" ref="Y1042">_xlfn.IFS(R1042&gt;2000000,"For Publication",R1042&gt;100000,"PID",R1042&gt;30000,"RFQ",TRUE,"Transactional")</f>
        <v>Transactional</v>
      </c>
      <c r="Z1042" s="24" t="s">
        <v>101</v>
      </c>
      <c r="AA1042" s="32">
        <v>12</v>
      </c>
      <c r="AB1042" s="24">
        <v>12</v>
      </c>
      <c r="AC1042" s="25">
        <v>44277</v>
      </c>
      <c r="AD1042" s="24" t="s">
        <v>58</v>
      </c>
      <c r="AE1042" s="24"/>
      <c r="AF1042" s="24"/>
      <c r="AG1042" s="24"/>
      <c r="AH1042" s="24" t="s">
        <v>60</v>
      </c>
      <c r="AI1042" s="24"/>
      <c r="AJ1042" s="24" t="s">
        <v>60</v>
      </c>
      <c r="AK1042" s="24"/>
      <c r="AL1042" s="24"/>
      <c r="AM1042" s="24"/>
      <c r="AN1042" s="24"/>
      <c r="AO1042" s="24">
        <v>0</v>
      </c>
      <c r="AP1042" s="24" t="s">
        <v>60</v>
      </c>
      <c r="AQ1042" s="24"/>
      <c r="AR1042" s="24"/>
      <c r="AS1042" s="89">
        <f t="shared" si="213"/>
        <v>24</v>
      </c>
      <c r="AT1042" s="24" t="s">
        <v>4234</v>
      </c>
    </row>
    <row r="1043" spans="1:46" x14ac:dyDescent="0.5">
      <c r="A1043" s="24">
        <v>1130</v>
      </c>
      <c r="B1043" s="24"/>
      <c r="C1043" s="24"/>
      <c r="D1043" s="24" t="s">
        <v>4235</v>
      </c>
      <c r="E1043" s="24" t="s">
        <v>4235</v>
      </c>
      <c r="F1043" s="77" t="str">
        <f t="shared" si="209"/>
        <v>CREST MANOR LTD</v>
      </c>
      <c r="G1043" s="24" t="s">
        <v>4236</v>
      </c>
      <c r="H1043" s="24" t="s">
        <v>4237</v>
      </c>
      <c r="I1043" s="24" t="s">
        <v>4237</v>
      </c>
      <c r="J1043" s="24" t="s">
        <v>190</v>
      </c>
      <c r="K1043" s="24" t="s">
        <v>4238</v>
      </c>
      <c r="L1043" s="25">
        <v>44098</v>
      </c>
      <c r="M1043" s="25">
        <v>44462</v>
      </c>
      <c r="N1043" s="81">
        <f t="shared" si="210"/>
        <v>44462</v>
      </c>
      <c r="O1043" s="77" t="str">
        <f t="shared" ca="1" si="211"/>
        <v>Expired</v>
      </c>
      <c r="P1043" s="77" t="str" cm="1">
        <f t="array" aca="1" ref="P1043" ca="1">_xlfn.IFS((N1043-TODAY())&gt;=547,"06 Expires over 18 months",(N1043-TODAY())&gt;=365,"05 Expires in 18 months",(N1043-TODAY())&gt;=183,"04 Expires in 12 months",(N1043-TODAY())&gt;=92,"03 Expires in 6 months",(N1043-TODAY())&gt;=31,"02 Expires in 3 months",(N1043-TODAY())&gt;=0,"01 Expires in 30 days",(N1043-TODAY())&gt;=-31,"01 Expired last 30 days",(N1043-TODAY())&gt;=-92,"02 Expired last 3 months",(N1043-TODAY())&gt;=-183,"03 Expired last 6 months",(N1043-TODAY())&gt;=-365,"04 Expired last 12 months",(N1043-TODAY())&gt;=-547,"05 Expired last 18 months",TRUE,"06 Expired over 18 months")</f>
        <v>06 Expired over 18 months</v>
      </c>
      <c r="Q1043" s="65">
        <v>5000</v>
      </c>
      <c r="R1043" s="84">
        <f t="shared" si="214"/>
        <v>5000</v>
      </c>
      <c r="S1043" s="77" t="str" cm="1">
        <f t="array" ref="S1043">_xlfn.IFS(R1043&gt;5000000,"Gold",R1043&gt;=500000,"Silver",R1043&gt;30000,"Bronze",TRUE,"Transactional")</f>
        <v>Transactional</v>
      </c>
      <c r="T1043" s="24" t="s">
        <v>54</v>
      </c>
      <c r="U1043" s="101" t="s">
        <v>84</v>
      </c>
      <c r="V1043" s="101" t="s">
        <v>157</v>
      </c>
      <c r="W1043" s="77" t="str">
        <f t="shared" si="212"/>
        <v>No</v>
      </c>
      <c r="X1043" s="77" t="str">
        <f>IFERROR(_xlfn.XLOOKUP(J1043&amp;"||"&amp;K1043,'Mapping Ref.'!$J$2:$J$538,'Mapping Ref.'!$K$2:$K$538),"")</f>
        <v>Childrens &amp; Adults</v>
      </c>
      <c r="Y1043" s="77" t="str" cm="1">
        <f t="array" ref="Y1043">_xlfn.IFS(R1043&gt;2000000,"For Publication",R1043&gt;100000,"PID",R1043&gt;30000,"RFQ",TRUE,"Transactional")</f>
        <v>Transactional</v>
      </c>
      <c r="Z1043" s="24" t="s">
        <v>86</v>
      </c>
      <c r="AA1043" s="32">
        <v>12</v>
      </c>
      <c r="AB1043" s="24">
        <v>0</v>
      </c>
      <c r="AC1043" s="25">
        <v>44278</v>
      </c>
      <c r="AD1043" s="24" t="s">
        <v>58</v>
      </c>
      <c r="AE1043" s="24">
        <v>0</v>
      </c>
      <c r="AF1043" s="24"/>
      <c r="AG1043" s="24"/>
      <c r="AH1043" s="24" t="s">
        <v>60</v>
      </c>
      <c r="AI1043" s="24"/>
      <c r="AJ1043" s="24" t="s">
        <v>59</v>
      </c>
      <c r="AK1043" s="24"/>
      <c r="AL1043" s="24"/>
      <c r="AM1043" s="24"/>
      <c r="AN1043" s="24"/>
      <c r="AO1043" s="24">
        <v>0</v>
      </c>
      <c r="AP1043" s="24" t="s">
        <v>60</v>
      </c>
      <c r="AQ1043" s="24"/>
      <c r="AR1043" s="24"/>
      <c r="AS1043" s="89">
        <f t="shared" si="213"/>
        <v>11</v>
      </c>
      <c r="AT1043" s="24" t="s">
        <v>4239</v>
      </c>
    </row>
    <row r="1044" spans="1:46" x14ac:dyDescent="0.5">
      <c r="A1044" s="24">
        <v>1131</v>
      </c>
      <c r="B1044" s="24"/>
      <c r="C1044" s="24"/>
      <c r="D1044" s="24" t="s">
        <v>4240</v>
      </c>
      <c r="E1044" s="24" t="s">
        <v>4241</v>
      </c>
      <c r="F1044" s="77" t="str">
        <f t="shared" si="209"/>
        <v>AUSCRIPT LIMITED</v>
      </c>
      <c r="G1044" s="24" t="s">
        <v>4242</v>
      </c>
      <c r="H1044" s="24" t="s">
        <v>1420</v>
      </c>
      <c r="I1044" s="24" t="s">
        <v>1420</v>
      </c>
      <c r="J1044" s="24" t="s">
        <v>52</v>
      </c>
      <c r="K1044" s="24" t="s">
        <v>822</v>
      </c>
      <c r="L1044" s="25">
        <v>44278</v>
      </c>
      <c r="M1044" s="25"/>
      <c r="N1044" s="81"/>
      <c r="O1044" s="77" t="s">
        <v>712</v>
      </c>
      <c r="P1044" s="77"/>
      <c r="Q1044" s="104"/>
      <c r="R1044" s="84">
        <v>0</v>
      </c>
      <c r="S1044" s="77" t="str" cm="1">
        <f t="array" ref="S1044">_xlfn.IFS(R1044&gt;5000000,"Gold",R1044&gt;=500000,"Silver",R1044&gt;30000,"Bronze",TRUE,"Transactional")</f>
        <v>Transactional</v>
      </c>
      <c r="T1044" s="24" t="s">
        <v>54</v>
      </c>
      <c r="U1044" s="101" t="s">
        <v>455</v>
      </c>
      <c r="V1044" s="101" t="s">
        <v>822</v>
      </c>
      <c r="W1044" s="77" t="str">
        <f t="shared" si="212"/>
        <v>Yes</v>
      </c>
      <c r="X1044" s="77" t="str">
        <f>IFERROR(_xlfn.XLOOKUP(J1044&amp;"||"&amp;K1044,'Mapping Ref.'!$J$2:$J$538,'Mapping Ref.'!$K$2:$K$538),"")</f>
        <v>Corporate</v>
      </c>
      <c r="Y1044" s="77" t="str" cm="1">
        <f t="array" ref="Y1044">_xlfn.IFS(R1044&gt;2000000,"For Publication",R1044&gt;100000,"PID",R1044&gt;30000,"RFQ",TRUE,"Transactional")</f>
        <v>Transactional</v>
      </c>
      <c r="Z1044" s="24" t="s">
        <v>71</v>
      </c>
      <c r="AA1044" s="32">
        <v>80</v>
      </c>
      <c r="AB1044" s="24">
        <v>80</v>
      </c>
      <c r="AC1044" s="25">
        <v>44278</v>
      </c>
      <c r="AD1044" s="24" t="s">
        <v>102</v>
      </c>
      <c r="AE1044" s="24"/>
      <c r="AF1044" s="24"/>
      <c r="AG1044" s="24"/>
      <c r="AH1044" s="24" t="s">
        <v>60</v>
      </c>
      <c r="AI1044" s="24"/>
      <c r="AJ1044" s="24" t="s">
        <v>60</v>
      </c>
      <c r="AK1044" s="24"/>
      <c r="AL1044" s="24"/>
      <c r="AM1044" s="24"/>
      <c r="AN1044" s="24"/>
      <c r="AO1044" s="24">
        <v>0</v>
      </c>
      <c r="AP1044" s="24" t="s">
        <v>59</v>
      </c>
      <c r="AQ1044" s="24"/>
      <c r="AR1044" s="24"/>
      <c r="AS1044" s="89">
        <v>0</v>
      </c>
      <c r="AT1044" s="24" t="s">
        <v>4240</v>
      </c>
    </row>
    <row r="1045" spans="1:46" x14ac:dyDescent="0.5">
      <c r="A1045" s="24">
        <v>1132</v>
      </c>
      <c r="B1045" s="24"/>
      <c r="C1045" s="24"/>
      <c r="D1045" s="24" t="s">
        <v>4243</v>
      </c>
      <c r="E1045" s="24" t="s">
        <v>4244</v>
      </c>
      <c r="F1045" s="77" t="str">
        <f t="shared" si="209"/>
        <v>ALLEN LANE LIMITED</v>
      </c>
      <c r="G1045" s="24" t="s">
        <v>4243</v>
      </c>
      <c r="H1045" s="24" t="s">
        <v>1330</v>
      </c>
      <c r="I1045" s="24" t="s">
        <v>1330</v>
      </c>
      <c r="J1045" s="24" t="s">
        <v>52</v>
      </c>
      <c r="K1045" s="24" t="s">
        <v>116</v>
      </c>
      <c r="L1045" s="25">
        <v>44266</v>
      </c>
      <c r="M1045" s="25">
        <v>44996</v>
      </c>
      <c r="N1045" s="81">
        <f t="shared" ref="N1045:N1070" si="215">EDATE(M1045,AB1045)</f>
        <v>45362</v>
      </c>
      <c r="O1045" s="77" t="str">
        <f t="shared" ref="O1045:O1070" ca="1" si="216">IF(N1045&lt;TODAY(),"Expired","Live")</f>
        <v>Expired</v>
      </c>
      <c r="P1045" s="77" t="str" cm="1">
        <f t="array" aca="1" ref="P1045" ca="1">_xlfn.IFS((N1045-TODAY())&gt;=547,"06 Expires over 18 months",(N1045-TODAY())&gt;=365,"05 Expires in 18 months",(N1045-TODAY())&gt;=183,"04 Expires in 12 months",(N1045-TODAY())&gt;=92,"03 Expires in 6 months",(N1045-TODAY())&gt;=31,"02 Expires in 3 months",(N1045-TODAY())&gt;=0,"01 Expires in 30 days",(N1045-TODAY())&gt;=-31,"01 Expired last 30 days",(N1045-TODAY())&gt;=-92,"02 Expired last 3 months",(N1045-TODAY())&gt;=-183,"03 Expired last 6 months",(N1045-TODAY())&gt;=-365,"04 Expired last 12 months",(N1045-TODAY())&gt;=-547,"05 Expired last 18 months",TRUE,"06 Expired over 18 months")</f>
        <v>06 Expired over 18 months</v>
      </c>
      <c r="Q1045" s="65">
        <v>200000</v>
      </c>
      <c r="R1045" s="84">
        <f t="shared" ref="R1045:R1070" si="217">MAX(Q1045,Q1045*N(AS1045)/12)</f>
        <v>600000</v>
      </c>
      <c r="S1045" s="77" t="str" cm="1">
        <f t="array" ref="S1045">_xlfn.IFS(R1045&gt;5000000,"Gold",R1045&gt;=500000,"Silver",R1045&gt;30000,"Bronze",TRUE,"Transactional")</f>
        <v>Silver</v>
      </c>
      <c r="T1045" s="24" t="s">
        <v>54</v>
      </c>
      <c r="U1045" s="101" t="s">
        <v>237</v>
      </c>
      <c r="V1045" s="101" t="s">
        <v>350</v>
      </c>
      <c r="W1045" s="77" t="str">
        <f t="shared" si="212"/>
        <v>Yes</v>
      </c>
      <c r="X1045" s="77" t="str">
        <f>IFERROR(_xlfn.XLOOKUP(J1045&amp;"||"&amp;K1045,'Mapping Ref.'!$J$2:$J$538,'Mapping Ref.'!$K$2:$K$538),"")</f>
        <v>ICT</v>
      </c>
      <c r="Y1045" s="77" t="str" cm="1">
        <f t="array" ref="Y1045">_xlfn.IFS(R1045&gt;2000000,"For Publication",R1045&gt;100000,"PID",R1045&gt;30000,"RFQ",TRUE,"Transactional")</f>
        <v>PID</v>
      </c>
      <c r="Z1045" s="24" t="s">
        <v>101</v>
      </c>
      <c r="AA1045" s="32">
        <v>24</v>
      </c>
      <c r="AB1045" s="24">
        <v>12</v>
      </c>
      <c r="AC1045" s="25">
        <v>44280</v>
      </c>
      <c r="AD1045" s="24" t="s">
        <v>102</v>
      </c>
      <c r="AE1045" s="24"/>
      <c r="AF1045" s="24"/>
      <c r="AG1045" s="24"/>
      <c r="AH1045" s="24" t="s">
        <v>60</v>
      </c>
      <c r="AI1045" s="24"/>
      <c r="AJ1045" s="24" t="s">
        <v>60</v>
      </c>
      <c r="AK1045" s="24"/>
      <c r="AL1045" s="24"/>
      <c r="AM1045" s="24"/>
      <c r="AN1045" s="24"/>
      <c r="AO1045" s="24">
        <v>0</v>
      </c>
      <c r="AP1045" s="24" t="s">
        <v>60</v>
      </c>
      <c r="AQ1045" s="24"/>
      <c r="AR1045" s="24"/>
      <c r="AS1045" s="89">
        <f>DATEDIF(L1045,N1045,"m")</f>
        <v>36</v>
      </c>
      <c r="AT1045" s="24" t="s">
        <v>4245</v>
      </c>
    </row>
    <row r="1046" spans="1:46" x14ac:dyDescent="0.5">
      <c r="A1046" s="24">
        <v>1133</v>
      </c>
      <c r="B1046" s="24"/>
      <c r="C1046" s="24"/>
      <c r="D1046" s="24" t="s">
        <v>4246</v>
      </c>
      <c r="E1046" s="24" t="s">
        <v>4247</v>
      </c>
      <c r="F1046" s="77" t="str">
        <f t="shared" si="209"/>
        <v>PRICEWATERHOUSECOOPERS LLP</v>
      </c>
      <c r="G1046" s="24" t="s">
        <v>4248</v>
      </c>
      <c r="H1046" s="24" t="s">
        <v>3282</v>
      </c>
      <c r="I1046" s="24" t="s">
        <v>3341</v>
      </c>
      <c r="J1046" s="24" t="s">
        <v>2962</v>
      </c>
      <c r="K1046" s="24" t="s">
        <v>3283</v>
      </c>
      <c r="L1046" s="25">
        <v>44284</v>
      </c>
      <c r="M1046" s="25">
        <v>44283</v>
      </c>
      <c r="N1046" s="81">
        <f t="shared" si="215"/>
        <v>44283</v>
      </c>
      <c r="O1046" s="77" t="str">
        <f t="shared" ca="1" si="216"/>
        <v>Expired</v>
      </c>
      <c r="P1046" s="77" t="str" cm="1">
        <f t="array" aca="1" ref="P1046" ca="1">_xlfn.IFS((N1046-TODAY())&gt;=547,"06 Expires over 18 months",(N1046-TODAY())&gt;=365,"05 Expires in 18 months",(N1046-TODAY())&gt;=183,"04 Expires in 12 months",(N1046-TODAY())&gt;=92,"03 Expires in 6 months",(N1046-TODAY())&gt;=31,"02 Expires in 3 months",(N1046-TODAY())&gt;=0,"01 Expires in 30 days",(N1046-TODAY())&gt;=-31,"01 Expired last 30 days",(N1046-TODAY())&gt;=-92,"02 Expired last 3 months",(N1046-TODAY())&gt;=-183,"03 Expired last 6 months",(N1046-TODAY())&gt;=-365,"04 Expired last 12 months",(N1046-TODAY())&gt;=-547,"05 Expired last 18 months",TRUE,"06 Expired over 18 months")</f>
        <v>06 Expired over 18 months</v>
      </c>
      <c r="Q1046" s="65">
        <v>25000</v>
      </c>
      <c r="R1046" s="84">
        <f t="shared" si="217"/>
        <v>25000</v>
      </c>
      <c r="S1046" s="77" t="str" cm="1">
        <f t="array" ref="S1046">_xlfn.IFS(R1046&gt;5000000,"Gold",R1046&gt;=500000,"Silver",R1046&gt;30000,"Bronze",TRUE,"Transactional")</f>
        <v>Transactional</v>
      </c>
      <c r="T1046" s="24" t="s">
        <v>54</v>
      </c>
      <c r="U1046" s="101" t="s">
        <v>116</v>
      </c>
      <c r="V1046" s="101" t="s">
        <v>70</v>
      </c>
      <c r="W1046" s="77" t="str">
        <f t="shared" si="212"/>
        <v>No</v>
      </c>
      <c r="X1046" s="77" t="str">
        <f>IFERROR(_xlfn.XLOOKUP(J1046&amp;"||"&amp;K1046,'Mapping Ref.'!$J$2:$J$538,'Mapping Ref.'!$K$2:$K$538),"")</f>
        <v>Construction &amp; Estates</v>
      </c>
      <c r="Y1046" s="77" t="str" cm="1">
        <f t="array" ref="Y1046">_xlfn.IFS(R1046&gt;2000000,"For Publication",R1046&gt;100000,"PID",R1046&gt;30000,"RFQ",TRUE,"Transactional")</f>
        <v>Transactional</v>
      </c>
      <c r="Z1046" s="24" t="s">
        <v>86</v>
      </c>
      <c r="AA1046" s="32">
        <v>24</v>
      </c>
      <c r="AB1046" s="24">
        <v>0</v>
      </c>
      <c r="AC1046" s="25">
        <v>44281</v>
      </c>
      <c r="AD1046" s="24" t="s">
        <v>58</v>
      </c>
      <c r="AE1046" s="24"/>
      <c r="AF1046" s="24"/>
      <c r="AG1046" s="24"/>
      <c r="AH1046" s="24" t="s">
        <v>59</v>
      </c>
      <c r="AI1046" s="24"/>
      <c r="AJ1046" s="24" t="s">
        <v>60</v>
      </c>
      <c r="AK1046" s="24" t="s">
        <v>4249</v>
      </c>
      <c r="AL1046" s="24"/>
      <c r="AM1046" s="24"/>
      <c r="AN1046" s="24"/>
      <c r="AO1046" s="24">
        <v>0</v>
      </c>
      <c r="AP1046" s="24" t="s">
        <v>60</v>
      </c>
      <c r="AQ1046" s="24"/>
      <c r="AR1046" s="24"/>
      <c r="AS1046" s="89">
        <v>0</v>
      </c>
      <c r="AT1046" s="24" t="s">
        <v>4246</v>
      </c>
    </row>
    <row r="1047" spans="1:46" x14ac:dyDescent="0.5">
      <c r="A1047" s="24">
        <v>1134</v>
      </c>
      <c r="B1047" s="24"/>
      <c r="C1047" s="24" t="s">
        <v>77</v>
      </c>
      <c r="D1047" s="24" t="s">
        <v>4250</v>
      </c>
      <c r="E1047" s="24" t="s">
        <v>4251</v>
      </c>
      <c r="F1047" s="77" t="str">
        <f t="shared" si="209"/>
        <v>AC ENVIRONMENTAL CONSULTING LIMITED</v>
      </c>
      <c r="G1047" s="24" t="s">
        <v>4252</v>
      </c>
      <c r="H1047" s="24" t="s">
        <v>3282</v>
      </c>
      <c r="I1047" s="24" t="s">
        <v>4253</v>
      </c>
      <c r="J1047" s="24" t="s">
        <v>2962</v>
      </c>
      <c r="K1047" s="24" t="s">
        <v>3283</v>
      </c>
      <c r="L1047" s="25">
        <v>44284</v>
      </c>
      <c r="M1047" s="25">
        <v>45013</v>
      </c>
      <c r="N1047" s="81">
        <f t="shared" si="215"/>
        <v>45013</v>
      </c>
      <c r="O1047" s="77" t="str">
        <f t="shared" ca="1" si="216"/>
        <v>Expired</v>
      </c>
      <c r="P1047" s="77" t="str" cm="1">
        <f t="array" aca="1" ref="P1047" ca="1">_xlfn.IFS((N1047-TODAY())&gt;=547,"06 Expires over 18 months",(N1047-TODAY())&gt;=365,"05 Expires in 18 months",(N1047-TODAY())&gt;=183,"04 Expires in 12 months",(N1047-TODAY())&gt;=92,"03 Expires in 6 months",(N1047-TODAY())&gt;=31,"02 Expires in 3 months",(N1047-TODAY())&gt;=0,"01 Expires in 30 days",(N1047-TODAY())&gt;=-31,"01 Expired last 30 days",(N1047-TODAY())&gt;=-92,"02 Expired last 3 months",(N1047-TODAY())&gt;=-183,"03 Expired last 6 months",(N1047-TODAY())&gt;=-365,"04 Expired last 12 months",(N1047-TODAY())&gt;=-547,"05 Expired last 18 months",TRUE,"06 Expired over 18 months")</f>
        <v>06 Expired over 18 months</v>
      </c>
      <c r="Q1047" s="65">
        <v>25000</v>
      </c>
      <c r="R1047" s="84">
        <f t="shared" si="217"/>
        <v>47916.666666666664</v>
      </c>
      <c r="S1047" s="77" t="str" cm="1">
        <f t="array" ref="S1047">_xlfn.IFS(R1047&gt;5000000,"Gold",R1047&gt;=500000,"Silver",R1047&gt;30000,"Bronze",TRUE,"Transactional")</f>
        <v>Bronze</v>
      </c>
      <c r="T1047" s="24" t="s">
        <v>54</v>
      </c>
      <c r="U1047" s="101" t="s">
        <v>131</v>
      </c>
      <c r="V1047" s="101" t="s">
        <v>361</v>
      </c>
      <c r="W1047" s="77" t="str">
        <f t="shared" si="212"/>
        <v>No</v>
      </c>
      <c r="X1047" s="77" t="str">
        <f>IFERROR(_xlfn.XLOOKUP(J1047&amp;"||"&amp;K1047,'Mapping Ref.'!$J$2:$J$538,'Mapping Ref.'!$K$2:$K$538),"")</f>
        <v>Construction &amp; Estates</v>
      </c>
      <c r="Y1047" s="77" t="str" cm="1">
        <f t="array" ref="Y1047">_xlfn.IFS(R1047&gt;2000000,"For Publication",R1047&gt;100000,"PID",R1047&gt;30000,"RFQ",TRUE,"Transactional")</f>
        <v>RFQ</v>
      </c>
      <c r="Z1047" s="24" t="s">
        <v>86</v>
      </c>
      <c r="AA1047" s="32">
        <v>24</v>
      </c>
      <c r="AB1047" s="24">
        <v>0</v>
      </c>
      <c r="AC1047" s="25">
        <v>44281</v>
      </c>
      <c r="AD1047" s="24" t="s">
        <v>58</v>
      </c>
      <c r="AE1047" s="24"/>
      <c r="AF1047" s="24"/>
      <c r="AG1047" s="24"/>
      <c r="AH1047" s="24" t="s">
        <v>59</v>
      </c>
      <c r="AI1047" s="24"/>
      <c r="AJ1047" s="24" t="s">
        <v>60</v>
      </c>
      <c r="AK1047" s="24"/>
      <c r="AL1047" s="24"/>
      <c r="AM1047" s="24"/>
      <c r="AN1047" s="24"/>
      <c r="AO1047" s="24"/>
      <c r="AP1047" s="24" t="s">
        <v>60</v>
      </c>
      <c r="AQ1047" s="24"/>
      <c r="AR1047" s="24"/>
      <c r="AS1047" s="89">
        <f t="shared" ref="AS1047:AS1070" si="218">DATEDIF(L1047,N1047,"m")</f>
        <v>23</v>
      </c>
      <c r="AT1047" s="24" t="s">
        <v>4250</v>
      </c>
    </row>
    <row r="1048" spans="1:46" x14ac:dyDescent="0.5">
      <c r="A1048" s="24">
        <v>1135</v>
      </c>
      <c r="B1048" s="24"/>
      <c r="C1048" s="24" t="s">
        <v>77</v>
      </c>
      <c r="D1048" s="24" t="s">
        <v>4254</v>
      </c>
      <c r="E1048" s="24" t="s">
        <v>4255</v>
      </c>
      <c r="F1048" s="77" t="str">
        <f t="shared" si="209"/>
        <v>SKILLS TRAINING CENTRE LIMITED</v>
      </c>
      <c r="G1048" s="24" t="s">
        <v>4256</v>
      </c>
      <c r="H1048" s="24" t="s">
        <v>3282</v>
      </c>
      <c r="I1048" s="24" t="s">
        <v>4253</v>
      </c>
      <c r="J1048" s="24" t="s">
        <v>2962</v>
      </c>
      <c r="K1048" s="24" t="s">
        <v>3283</v>
      </c>
      <c r="L1048" s="25">
        <v>44284</v>
      </c>
      <c r="M1048" s="25">
        <v>45013</v>
      </c>
      <c r="N1048" s="81">
        <f t="shared" si="215"/>
        <v>45013</v>
      </c>
      <c r="O1048" s="77" t="str">
        <f t="shared" ca="1" si="216"/>
        <v>Expired</v>
      </c>
      <c r="P1048" s="77" t="str" cm="1">
        <f t="array" aca="1" ref="P1048" ca="1">_xlfn.IFS((N1048-TODAY())&gt;=547,"06 Expires over 18 months",(N1048-TODAY())&gt;=365,"05 Expires in 18 months",(N1048-TODAY())&gt;=183,"04 Expires in 12 months",(N1048-TODAY())&gt;=92,"03 Expires in 6 months",(N1048-TODAY())&gt;=31,"02 Expires in 3 months",(N1048-TODAY())&gt;=0,"01 Expires in 30 days",(N1048-TODAY())&gt;=-31,"01 Expired last 30 days",(N1048-TODAY())&gt;=-92,"02 Expired last 3 months",(N1048-TODAY())&gt;=-183,"03 Expired last 6 months",(N1048-TODAY())&gt;=-365,"04 Expired last 12 months",(N1048-TODAY())&gt;=-547,"05 Expired last 18 months",TRUE,"06 Expired over 18 months")</f>
        <v>06 Expired over 18 months</v>
      </c>
      <c r="Q1048" s="65">
        <v>25000</v>
      </c>
      <c r="R1048" s="84">
        <f t="shared" si="217"/>
        <v>47916.666666666664</v>
      </c>
      <c r="S1048" s="77" t="str" cm="1">
        <f t="array" ref="S1048">_xlfn.IFS(R1048&gt;5000000,"Gold",R1048&gt;=500000,"Silver",R1048&gt;30000,"Bronze",TRUE,"Transactional")</f>
        <v>Bronze</v>
      </c>
      <c r="T1048" s="24" t="s">
        <v>54</v>
      </c>
      <c r="U1048" s="101" t="s">
        <v>237</v>
      </c>
      <c r="V1048" s="101" t="s">
        <v>566</v>
      </c>
      <c r="W1048" s="77" t="str">
        <f t="shared" si="212"/>
        <v>No</v>
      </c>
      <c r="X1048" s="77" t="str">
        <f>IFERROR(_xlfn.XLOOKUP(J1048&amp;"||"&amp;K1048,'Mapping Ref.'!$J$2:$J$538,'Mapping Ref.'!$K$2:$K$538),"")</f>
        <v>Construction &amp; Estates</v>
      </c>
      <c r="Y1048" s="77" t="str" cm="1">
        <f t="array" ref="Y1048">_xlfn.IFS(R1048&gt;2000000,"For Publication",R1048&gt;100000,"PID",R1048&gt;30000,"RFQ",TRUE,"Transactional")</f>
        <v>RFQ</v>
      </c>
      <c r="Z1048" s="24" t="s">
        <v>86</v>
      </c>
      <c r="AA1048" s="32">
        <v>24</v>
      </c>
      <c r="AB1048" s="24">
        <v>0</v>
      </c>
      <c r="AC1048" s="25">
        <v>44281</v>
      </c>
      <c r="AD1048" s="24" t="s">
        <v>58</v>
      </c>
      <c r="AE1048" s="24"/>
      <c r="AF1048" s="24"/>
      <c r="AG1048" s="24"/>
      <c r="AH1048" s="24" t="s">
        <v>59</v>
      </c>
      <c r="AI1048" s="24"/>
      <c r="AJ1048" s="24" t="s">
        <v>60</v>
      </c>
      <c r="AK1048" s="24"/>
      <c r="AL1048" s="24"/>
      <c r="AM1048" s="24"/>
      <c r="AN1048" s="24"/>
      <c r="AO1048" s="24"/>
      <c r="AP1048" s="24" t="s">
        <v>60</v>
      </c>
      <c r="AQ1048" s="24"/>
      <c r="AR1048" s="24"/>
      <c r="AS1048" s="89">
        <f t="shared" si="218"/>
        <v>23</v>
      </c>
      <c r="AT1048" s="24" t="s">
        <v>4257</v>
      </c>
    </row>
    <row r="1049" spans="1:46" x14ac:dyDescent="0.5">
      <c r="A1049" s="24">
        <v>1136</v>
      </c>
      <c r="B1049" s="24"/>
      <c r="C1049" s="24" t="s">
        <v>77</v>
      </c>
      <c r="D1049" s="24" t="s">
        <v>4258</v>
      </c>
      <c r="E1049" s="24" t="s">
        <v>4258</v>
      </c>
      <c r="F1049" s="77" t="str">
        <f t="shared" si="209"/>
        <v>STEAM-TECH ENVIRONMENTAL LIMITED</v>
      </c>
      <c r="G1049" s="24" t="s">
        <v>4259</v>
      </c>
      <c r="H1049" s="24" t="s">
        <v>3282</v>
      </c>
      <c r="I1049" s="24" t="s">
        <v>4253</v>
      </c>
      <c r="J1049" s="24" t="s">
        <v>2962</v>
      </c>
      <c r="K1049" s="24" t="s">
        <v>3283</v>
      </c>
      <c r="L1049" s="25">
        <v>44284</v>
      </c>
      <c r="M1049" s="25">
        <v>45013</v>
      </c>
      <c r="N1049" s="81">
        <f t="shared" si="215"/>
        <v>45013</v>
      </c>
      <c r="O1049" s="77" t="str">
        <f t="shared" ca="1" si="216"/>
        <v>Expired</v>
      </c>
      <c r="P1049" s="77" t="str" cm="1">
        <f t="array" aca="1" ref="P1049" ca="1">_xlfn.IFS((N1049-TODAY())&gt;=547,"06 Expires over 18 months",(N1049-TODAY())&gt;=365,"05 Expires in 18 months",(N1049-TODAY())&gt;=183,"04 Expires in 12 months",(N1049-TODAY())&gt;=92,"03 Expires in 6 months",(N1049-TODAY())&gt;=31,"02 Expires in 3 months",(N1049-TODAY())&gt;=0,"01 Expires in 30 days",(N1049-TODAY())&gt;=-31,"01 Expired last 30 days",(N1049-TODAY())&gt;=-92,"02 Expired last 3 months",(N1049-TODAY())&gt;=-183,"03 Expired last 6 months",(N1049-TODAY())&gt;=-365,"04 Expired last 12 months",(N1049-TODAY())&gt;=-547,"05 Expired last 18 months",TRUE,"06 Expired over 18 months")</f>
        <v>06 Expired over 18 months</v>
      </c>
      <c r="Q1049" s="65">
        <v>25000</v>
      </c>
      <c r="R1049" s="84">
        <f t="shared" si="217"/>
        <v>47916.666666666664</v>
      </c>
      <c r="S1049" s="77" t="str" cm="1">
        <f t="array" ref="S1049">_xlfn.IFS(R1049&gt;5000000,"Gold",R1049&gt;=500000,"Silver",R1049&gt;30000,"Bronze",TRUE,"Transactional")</f>
        <v>Bronze</v>
      </c>
      <c r="T1049" s="24" t="s">
        <v>54</v>
      </c>
      <c r="U1049" s="101" t="s">
        <v>208</v>
      </c>
      <c r="V1049" s="101" t="s">
        <v>209</v>
      </c>
      <c r="W1049" s="77" t="str">
        <f t="shared" si="212"/>
        <v>No</v>
      </c>
      <c r="X1049" s="77" t="str">
        <f>IFERROR(_xlfn.XLOOKUP(J1049&amp;"||"&amp;K1049,'Mapping Ref.'!$J$2:$J$538,'Mapping Ref.'!$K$2:$K$538),"")</f>
        <v>Construction &amp; Estates</v>
      </c>
      <c r="Y1049" s="77" t="str" cm="1">
        <f t="array" ref="Y1049">_xlfn.IFS(R1049&gt;2000000,"For Publication",R1049&gt;100000,"PID",R1049&gt;30000,"RFQ",TRUE,"Transactional")</f>
        <v>RFQ</v>
      </c>
      <c r="Z1049" s="24" t="s">
        <v>86</v>
      </c>
      <c r="AA1049" s="32">
        <v>24</v>
      </c>
      <c r="AB1049" s="24">
        <v>0</v>
      </c>
      <c r="AC1049" s="25">
        <v>44281</v>
      </c>
      <c r="AD1049" s="24" t="s">
        <v>58</v>
      </c>
      <c r="AE1049" s="24"/>
      <c r="AF1049" s="24"/>
      <c r="AG1049" s="24"/>
      <c r="AH1049" s="24" t="s">
        <v>59</v>
      </c>
      <c r="AI1049" s="24"/>
      <c r="AJ1049" s="24" t="s">
        <v>60</v>
      </c>
      <c r="AK1049" s="24"/>
      <c r="AL1049" s="24"/>
      <c r="AM1049" s="24"/>
      <c r="AN1049" s="24"/>
      <c r="AO1049" s="24"/>
      <c r="AP1049" s="24" t="s">
        <v>60</v>
      </c>
      <c r="AQ1049" s="24"/>
      <c r="AR1049" s="24"/>
      <c r="AS1049" s="89">
        <f t="shared" si="218"/>
        <v>23</v>
      </c>
      <c r="AT1049" s="24" t="s">
        <v>4260</v>
      </c>
    </row>
    <row r="1050" spans="1:46" x14ac:dyDescent="0.5">
      <c r="A1050" s="24">
        <v>1137</v>
      </c>
      <c r="B1050" s="24"/>
      <c r="C1050" s="24" t="s">
        <v>77</v>
      </c>
      <c r="D1050" s="24" t="s">
        <v>4261</v>
      </c>
      <c r="E1050" s="24" t="s">
        <v>4262</v>
      </c>
      <c r="F1050" s="77" t="str">
        <f t="shared" si="209"/>
        <v>TETRA TECH ENVIRONMENT PLANNING TRANSPORT LIMITED</v>
      </c>
      <c r="G1050" s="24" t="s">
        <v>4263</v>
      </c>
      <c r="H1050" s="24" t="s">
        <v>3282</v>
      </c>
      <c r="I1050" s="24" t="s">
        <v>4253</v>
      </c>
      <c r="J1050" s="24" t="s">
        <v>2962</v>
      </c>
      <c r="K1050" s="24" t="s">
        <v>3283</v>
      </c>
      <c r="L1050" s="25">
        <v>44284</v>
      </c>
      <c r="M1050" s="25">
        <v>45013</v>
      </c>
      <c r="N1050" s="81">
        <f t="shared" si="215"/>
        <v>45013</v>
      </c>
      <c r="O1050" s="77" t="str">
        <f t="shared" ca="1" si="216"/>
        <v>Expired</v>
      </c>
      <c r="P1050" s="77" t="str" cm="1">
        <f t="array" aca="1" ref="P1050" ca="1">_xlfn.IFS((N1050-TODAY())&gt;=547,"06 Expires over 18 months",(N1050-TODAY())&gt;=365,"05 Expires in 18 months",(N1050-TODAY())&gt;=183,"04 Expires in 12 months",(N1050-TODAY())&gt;=92,"03 Expires in 6 months",(N1050-TODAY())&gt;=31,"02 Expires in 3 months",(N1050-TODAY())&gt;=0,"01 Expires in 30 days",(N1050-TODAY())&gt;=-31,"01 Expired last 30 days",(N1050-TODAY())&gt;=-92,"02 Expired last 3 months",(N1050-TODAY())&gt;=-183,"03 Expired last 6 months",(N1050-TODAY())&gt;=-365,"04 Expired last 12 months",(N1050-TODAY())&gt;=-547,"05 Expired last 18 months",TRUE,"06 Expired over 18 months")</f>
        <v>06 Expired over 18 months</v>
      </c>
      <c r="Q1050" s="65">
        <v>25000</v>
      </c>
      <c r="R1050" s="84">
        <f t="shared" si="217"/>
        <v>47916.666666666664</v>
      </c>
      <c r="S1050" s="77" t="str" cm="1">
        <f t="array" ref="S1050">_xlfn.IFS(R1050&gt;5000000,"Gold",R1050&gt;=500000,"Silver",R1050&gt;30000,"Bronze",TRUE,"Transactional")</f>
        <v>Bronze</v>
      </c>
      <c r="T1050" s="24" t="s">
        <v>54</v>
      </c>
      <c r="U1050" s="101" t="s">
        <v>366</v>
      </c>
      <c r="V1050" s="101" t="s">
        <v>4264</v>
      </c>
      <c r="W1050" s="77" t="str">
        <f t="shared" si="212"/>
        <v>No</v>
      </c>
      <c r="X1050" s="77" t="str">
        <f>IFERROR(_xlfn.XLOOKUP(J1050&amp;"||"&amp;K1050,'Mapping Ref.'!$J$2:$J$538,'Mapping Ref.'!$K$2:$K$538),"")</f>
        <v>Construction &amp; Estates</v>
      </c>
      <c r="Y1050" s="77" t="str" cm="1">
        <f t="array" ref="Y1050">_xlfn.IFS(R1050&gt;2000000,"For Publication",R1050&gt;100000,"PID",R1050&gt;30000,"RFQ",TRUE,"Transactional")</f>
        <v>RFQ</v>
      </c>
      <c r="Z1050" s="24" t="s">
        <v>86</v>
      </c>
      <c r="AA1050" s="32">
        <v>24</v>
      </c>
      <c r="AB1050" s="24">
        <v>0</v>
      </c>
      <c r="AC1050" s="25">
        <v>44281</v>
      </c>
      <c r="AD1050" s="24" t="s">
        <v>58</v>
      </c>
      <c r="AE1050" s="24"/>
      <c r="AF1050" s="24"/>
      <c r="AG1050" s="24"/>
      <c r="AH1050" s="24" t="s">
        <v>59</v>
      </c>
      <c r="AI1050" s="24"/>
      <c r="AJ1050" s="24" t="s">
        <v>60</v>
      </c>
      <c r="AK1050" s="24"/>
      <c r="AL1050" s="24"/>
      <c r="AM1050" s="24"/>
      <c r="AN1050" s="24"/>
      <c r="AO1050" s="24"/>
      <c r="AP1050" s="24" t="s">
        <v>60</v>
      </c>
      <c r="AQ1050" s="24"/>
      <c r="AR1050" s="24"/>
      <c r="AS1050" s="89">
        <f t="shared" si="218"/>
        <v>23</v>
      </c>
      <c r="AT1050" s="24" t="s">
        <v>4265</v>
      </c>
    </row>
    <row r="1051" spans="1:46" x14ac:dyDescent="0.5">
      <c r="A1051" s="24">
        <v>1138</v>
      </c>
      <c r="B1051" s="24"/>
      <c r="C1051" s="24" t="s">
        <v>77</v>
      </c>
      <c r="D1051" s="24" t="s">
        <v>4266</v>
      </c>
      <c r="E1051" s="24" t="s">
        <v>4267</v>
      </c>
      <c r="F1051" s="77" t="str">
        <f t="shared" si="209"/>
        <v>UK CONTAINER MAINTENANCE LIMITED</v>
      </c>
      <c r="G1051" s="24" t="s">
        <v>4268</v>
      </c>
      <c r="H1051" s="24" t="s">
        <v>3282</v>
      </c>
      <c r="I1051" s="24" t="s">
        <v>4253</v>
      </c>
      <c r="J1051" s="24" t="s">
        <v>2962</v>
      </c>
      <c r="K1051" s="24" t="s">
        <v>3283</v>
      </c>
      <c r="L1051" s="25">
        <v>44284</v>
      </c>
      <c r="M1051" s="25">
        <v>45013</v>
      </c>
      <c r="N1051" s="81">
        <f t="shared" si="215"/>
        <v>45013</v>
      </c>
      <c r="O1051" s="77" t="str">
        <f t="shared" ca="1" si="216"/>
        <v>Expired</v>
      </c>
      <c r="P1051" s="77" t="str" cm="1">
        <f t="array" aca="1" ref="P1051" ca="1">_xlfn.IFS((N1051-TODAY())&gt;=547,"06 Expires over 18 months",(N1051-TODAY())&gt;=365,"05 Expires in 18 months",(N1051-TODAY())&gt;=183,"04 Expires in 12 months",(N1051-TODAY())&gt;=92,"03 Expires in 6 months",(N1051-TODAY())&gt;=31,"02 Expires in 3 months",(N1051-TODAY())&gt;=0,"01 Expires in 30 days",(N1051-TODAY())&gt;=-31,"01 Expired last 30 days",(N1051-TODAY())&gt;=-92,"02 Expired last 3 months",(N1051-TODAY())&gt;=-183,"03 Expired last 6 months",(N1051-TODAY())&gt;=-365,"04 Expired last 12 months",(N1051-TODAY())&gt;=-547,"05 Expired last 18 months",TRUE,"06 Expired over 18 months")</f>
        <v>06 Expired over 18 months</v>
      </c>
      <c r="Q1051" s="65">
        <v>25000</v>
      </c>
      <c r="R1051" s="84">
        <f t="shared" si="217"/>
        <v>47916.666666666664</v>
      </c>
      <c r="S1051" s="77" t="str" cm="1">
        <f t="array" ref="S1051">_xlfn.IFS(R1051&gt;5000000,"Gold",R1051&gt;=500000,"Silver",R1051&gt;30000,"Bronze",TRUE,"Transactional")</f>
        <v>Bronze</v>
      </c>
      <c r="T1051" s="24" t="s">
        <v>54</v>
      </c>
      <c r="U1051" s="101" t="s">
        <v>208</v>
      </c>
      <c r="V1051" s="101" t="s">
        <v>209</v>
      </c>
      <c r="W1051" s="77" t="str">
        <f t="shared" si="212"/>
        <v>No</v>
      </c>
      <c r="X1051" s="77" t="str">
        <f>IFERROR(_xlfn.XLOOKUP(J1051&amp;"||"&amp;K1051,'Mapping Ref.'!$J$2:$J$538,'Mapping Ref.'!$K$2:$K$538),"")</f>
        <v>Construction &amp; Estates</v>
      </c>
      <c r="Y1051" s="77" t="str" cm="1">
        <f t="array" ref="Y1051">_xlfn.IFS(R1051&gt;2000000,"For Publication",R1051&gt;100000,"PID",R1051&gt;30000,"RFQ",TRUE,"Transactional")</f>
        <v>RFQ</v>
      </c>
      <c r="Z1051" s="24" t="s">
        <v>86</v>
      </c>
      <c r="AA1051" s="32">
        <v>24</v>
      </c>
      <c r="AB1051" s="24">
        <v>0</v>
      </c>
      <c r="AC1051" s="25">
        <v>44281</v>
      </c>
      <c r="AD1051" s="24" t="s">
        <v>58</v>
      </c>
      <c r="AE1051" s="24"/>
      <c r="AF1051" s="24"/>
      <c r="AG1051" s="24"/>
      <c r="AH1051" s="24" t="s">
        <v>59</v>
      </c>
      <c r="AI1051" s="24"/>
      <c r="AJ1051" s="24" t="s">
        <v>60</v>
      </c>
      <c r="AK1051" s="24"/>
      <c r="AL1051" s="24"/>
      <c r="AM1051" s="24"/>
      <c r="AN1051" s="24"/>
      <c r="AO1051" s="24"/>
      <c r="AP1051" s="24" t="s">
        <v>60</v>
      </c>
      <c r="AQ1051" s="24"/>
      <c r="AR1051" s="24"/>
      <c r="AS1051" s="89">
        <f t="shared" si="218"/>
        <v>23</v>
      </c>
      <c r="AT1051" s="24" t="s">
        <v>4266</v>
      </c>
    </row>
    <row r="1052" spans="1:46" x14ac:dyDescent="0.5">
      <c r="A1052" s="24">
        <v>1139</v>
      </c>
      <c r="B1052" s="24"/>
      <c r="C1052" s="24" t="s">
        <v>77</v>
      </c>
      <c r="D1052" s="24" t="s">
        <v>4269</v>
      </c>
      <c r="E1052" s="24" t="s">
        <v>4270</v>
      </c>
      <c r="F1052" s="77" t="str">
        <f t="shared" si="209"/>
        <v>FISCOL ENGINEERING</v>
      </c>
      <c r="G1052" s="24" t="s">
        <v>4271</v>
      </c>
      <c r="H1052" s="24" t="s">
        <v>3282</v>
      </c>
      <c r="I1052" s="24" t="s">
        <v>2364</v>
      </c>
      <c r="J1052" s="24" t="s">
        <v>2962</v>
      </c>
      <c r="K1052" s="24" t="s">
        <v>3283</v>
      </c>
      <c r="L1052" s="25">
        <v>44281</v>
      </c>
      <c r="M1052" s="25">
        <v>45009</v>
      </c>
      <c r="N1052" s="81">
        <f t="shared" si="215"/>
        <v>45009</v>
      </c>
      <c r="O1052" s="77" t="str">
        <f t="shared" ca="1" si="216"/>
        <v>Expired</v>
      </c>
      <c r="P1052" s="77" t="str" cm="1">
        <f t="array" aca="1" ref="P1052" ca="1">_xlfn.IFS((N1052-TODAY())&gt;=547,"06 Expires over 18 months",(N1052-TODAY())&gt;=365,"05 Expires in 18 months",(N1052-TODAY())&gt;=183,"04 Expires in 12 months",(N1052-TODAY())&gt;=92,"03 Expires in 6 months",(N1052-TODAY())&gt;=31,"02 Expires in 3 months",(N1052-TODAY())&gt;=0,"01 Expires in 30 days",(N1052-TODAY())&gt;=-31,"01 Expired last 30 days",(N1052-TODAY())&gt;=-92,"02 Expired last 3 months",(N1052-TODAY())&gt;=-183,"03 Expired last 6 months",(N1052-TODAY())&gt;=-365,"04 Expired last 12 months",(N1052-TODAY())&gt;=-547,"05 Expired last 18 months",TRUE,"06 Expired over 18 months")</f>
        <v>06 Expired over 18 months</v>
      </c>
      <c r="Q1052" s="65">
        <v>25000</v>
      </c>
      <c r="R1052" s="84">
        <f t="shared" si="217"/>
        <v>47916.666666666664</v>
      </c>
      <c r="S1052" s="77" t="str" cm="1">
        <f t="array" ref="S1052">_xlfn.IFS(R1052&gt;5000000,"Gold",R1052&gt;=500000,"Silver",R1052&gt;30000,"Bronze",TRUE,"Transactional")</f>
        <v>Bronze</v>
      </c>
      <c r="T1052" s="24" t="s">
        <v>54</v>
      </c>
      <c r="U1052" s="101" t="s">
        <v>445</v>
      </c>
      <c r="V1052" s="101" t="s">
        <v>446</v>
      </c>
      <c r="W1052" s="77" t="str">
        <f t="shared" si="212"/>
        <v>No</v>
      </c>
      <c r="X1052" s="77" t="str">
        <f>IFERROR(_xlfn.XLOOKUP(J1052&amp;"||"&amp;K1052,'Mapping Ref.'!$J$2:$J$538,'Mapping Ref.'!$K$2:$K$538),"")</f>
        <v>Construction &amp; Estates</v>
      </c>
      <c r="Y1052" s="77" t="str" cm="1">
        <f t="array" ref="Y1052">_xlfn.IFS(R1052&gt;2000000,"For Publication",R1052&gt;100000,"PID",R1052&gt;30000,"RFQ",TRUE,"Transactional")</f>
        <v>RFQ</v>
      </c>
      <c r="Z1052" s="24" t="s">
        <v>86</v>
      </c>
      <c r="AA1052" s="32">
        <v>24</v>
      </c>
      <c r="AB1052" s="24">
        <v>0</v>
      </c>
      <c r="AC1052" s="25">
        <v>44281</v>
      </c>
      <c r="AD1052" s="24" t="s">
        <v>58</v>
      </c>
      <c r="AE1052" s="24"/>
      <c r="AF1052" s="24" t="s">
        <v>59</v>
      </c>
      <c r="AG1052" s="24"/>
      <c r="AH1052" s="24" t="s">
        <v>59</v>
      </c>
      <c r="AI1052" s="24"/>
      <c r="AJ1052" s="24" t="s">
        <v>60</v>
      </c>
      <c r="AK1052" s="24"/>
      <c r="AL1052" s="24"/>
      <c r="AM1052" s="24"/>
      <c r="AN1052" s="24"/>
      <c r="AO1052" s="24"/>
      <c r="AP1052" s="24" t="s">
        <v>60</v>
      </c>
      <c r="AQ1052" s="24"/>
      <c r="AR1052" s="24"/>
      <c r="AS1052" s="89">
        <f t="shared" si="218"/>
        <v>23</v>
      </c>
      <c r="AT1052" s="24" t="s">
        <v>4272</v>
      </c>
    </row>
    <row r="1053" spans="1:46" x14ac:dyDescent="0.5">
      <c r="A1053" s="24">
        <v>1140</v>
      </c>
      <c r="B1053" s="24"/>
      <c r="C1053" s="24" t="s">
        <v>77</v>
      </c>
      <c r="D1053" s="24" t="s">
        <v>4273</v>
      </c>
      <c r="E1053" s="24" t="s">
        <v>4274</v>
      </c>
      <c r="F1053" s="77" t="str">
        <f t="shared" si="209"/>
        <v>STREETMASTER PRODUCTS (SOUTH WALES) LTD</v>
      </c>
      <c r="G1053" s="24" t="s">
        <v>4275</v>
      </c>
      <c r="H1053" s="24" t="s">
        <v>3282</v>
      </c>
      <c r="I1053" s="24" t="s">
        <v>2364</v>
      </c>
      <c r="J1053" s="24" t="s">
        <v>2962</v>
      </c>
      <c r="K1053" s="24" t="s">
        <v>3283</v>
      </c>
      <c r="L1053" s="25">
        <v>44281</v>
      </c>
      <c r="M1053" s="25">
        <v>45009</v>
      </c>
      <c r="N1053" s="81">
        <f t="shared" si="215"/>
        <v>45009</v>
      </c>
      <c r="O1053" s="77" t="str">
        <f t="shared" ca="1" si="216"/>
        <v>Expired</v>
      </c>
      <c r="P1053" s="77" t="str" cm="1">
        <f t="array" aca="1" ref="P1053" ca="1">_xlfn.IFS((N1053-TODAY())&gt;=547,"06 Expires over 18 months",(N1053-TODAY())&gt;=365,"05 Expires in 18 months",(N1053-TODAY())&gt;=183,"04 Expires in 12 months",(N1053-TODAY())&gt;=92,"03 Expires in 6 months",(N1053-TODAY())&gt;=31,"02 Expires in 3 months",(N1053-TODAY())&gt;=0,"01 Expires in 30 days",(N1053-TODAY())&gt;=-31,"01 Expired last 30 days",(N1053-TODAY())&gt;=-92,"02 Expired last 3 months",(N1053-TODAY())&gt;=-183,"03 Expired last 6 months",(N1053-TODAY())&gt;=-365,"04 Expired last 12 months",(N1053-TODAY())&gt;=-547,"05 Expired last 18 months",TRUE,"06 Expired over 18 months")</f>
        <v>06 Expired over 18 months</v>
      </c>
      <c r="Q1053" s="65">
        <v>25000</v>
      </c>
      <c r="R1053" s="84">
        <f t="shared" si="217"/>
        <v>47916.666666666664</v>
      </c>
      <c r="S1053" s="77" t="str" cm="1">
        <f t="array" ref="S1053">_xlfn.IFS(R1053&gt;5000000,"Gold",R1053&gt;=500000,"Silver",R1053&gt;30000,"Bronze",TRUE,"Transactional")</f>
        <v>Bronze</v>
      </c>
      <c r="T1053" s="24" t="s">
        <v>122</v>
      </c>
      <c r="U1053" s="101" t="s">
        <v>131</v>
      </c>
      <c r="V1053" s="101" t="s">
        <v>613</v>
      </c>
      <c r="W1053" s="77" t="str">
        <f t="shared" si="212"/>
        <v>No</v>
      </c>
      <c r="X1053" s="77" t="str">
        <f>IFERROR(_xlfn.XLOOKUP(J1053&amp;"||"&amp;K1053,'Mapping Ref.'!$J$2:$J$538,'Mapping Ref.'!$K$2:$K$538),"")</f>
        <v>Construction &amp; Estates</v>
      </c>
      <c r="Y1053" s="77" t="str" cm="1">
        <f t="array" ref="Y1053">_xlfn.IFS(R1053&gt;2000000,"For Publication",R1053&gt;100000,"PID",R1053&gt;30000,"RFQ",TRUE,"Transactional")</f>
        <v>RFQ</v>
      </c>
      <c r="Z1053" s="24" t="s">
        <v>86</v>
      </c>
      <c r="AA1053" s="32">
        <v>24</v>
      </c>
      <c r="AB1053" s="24">
        <v>0</v>
      </c>
      <c r="AC1053" s="25">
        <v>44281</v>
      </c>
      <c r="AD1053" s="24" t="s">
        <v>58</v>
      </c>
      <c r="AE1053" s="24"/>
      <c r="AF1053" s="24"/>
      <c r="AG1053" s="24"/>
      <c r="AH1053" s="24" t="s">
        <v>60</v>
      </c>
      <c r="AI1053" s="24"/>
      <c r="AJ1053" s="24" t="s">
        <v>60</v>
      </c>
      <c r="AK1053" s="24"/>
      <c r="AL1053" s="24"/>
      <c r="AM1053" s="24"/>
      <c r="AN1053" s="24"/>
      <c r="AO1053" s="24"/>
      <c r="AP1053" s="24" t="s">
        <v>60</v>
      </c>
      <c r="AQ1053" s="24"/>
      <c r="AR1053" s="24"/>
      <c r="AS1053" s="89">
        <f t="shared" si="218"/>
        <v>23</v>
      </c>
      <c r="AT1053" s="24" t="s">
        <v>4276</v>
      </c>
    </row>
    <row r="1054" spans="1:46" x14ac:dyDescent="0.5">
      <c r="A1054" s="24">
        <v>1141</v>
      </c>
      <c r="B1054" s="24"/>
      <c r="C1054" s="24"/>
      <c r="D1054" s="24" t="s">
        <v>4277</v>
      </c>
      <c r="E1054" s="24" t="s">
        <v>4278</v>
      </c>
      <c r="F1054" s="77" t="str">
        <f t="shared" si="209"/>
        <v>KEEP BRITAIN TIDY</v>
      </c>
      <c r="G1054" s="24" t="s">
        <v>4279</v>
      </c>
      <c r="H1054" s="24" t="s">
        <v>3282</v>
      </c>
      <c r="I1054" s="24" t="s">
        <v>2364</v>
      </c>
      <c r="J1054" s="24" t="s">
        <v>2962</v>
      </c>
      <c r="K1054" s="24" t="s">
        <v>3283</v>
      </c>
      <c r="L1054" s="25">
        <v>44281</v>
      </c>
      <c r="M1054" s="25">
        <v>45009</v>
      </c>
      <c r="N1054" s="81">
        <f t="shared" si="215"/>
        <v>45009</v>
      </c>
      <c r="O1054" s="77" t="str">
        <f t="shared" ca="1" si="216"/>
        <v>Expired</v>
      </c>
      <c r="P1054" s="77" t="str" cm="1">
        <f t="array" aca="1" ref="P1054" ca="1">_xlfn.IFS((N1054-TODAY())&gt;=547,"06 Expires over 18 months",(N1054-TODAY())&gt;=365,"05 Expires in 18 months",(N1054-TODAY())&gt;=183,"04 Expires in 12 months",(N1054-TODAY())&gt;=92,"03 Expires in 6 months",(N1054-TODAY())&gt;=31,"02 Expires in 3 months",(N1054-TODAY())&gt;=0,"01 Expires in 30 days",(N1054-TODAY())&gt;=-31,"01 Expired last 30 days",(N1054-TODAY())&gt;=-92,"02 Expired last 3 months",(N1054-TODAY())&gt;=-183,"03 Expired last 6 months",(N1054-TODAY())&gt;=-365,"04 Expired last 12 months",(N1054-TODAY())&gt;=-547,"05 Expired last 18 months",TRUE,"06 Expired over 18 months")</f>
        <v>06 Expired over 18 months</v>
      </c>
      <c r="Q1054" s="65">
        <v>25000</v>
      </c>
      <c r="R1054" s="84">
        <f t="shared" si="217"/>
        <v>47916.666666666664</v>
      </c>
      <c r="S1054" s="77" t="str" cm="1">
        <f t="array" ref="S1054">_xlfn.IFS(R1054&gt;5000000,"Gold",R1054&gt;=500000,"Silver",R1054&gt;30000,"Bronze",TRUE,"Transactional")</f>
        <v>Bronze</v>
      </c>
      <c r="T1054" s="24" t="s">
        <v>54</v>
      </c>
      <c r="U1054" s="101" t="s">
        <v>131</v>
      </c>
      <c r="V1054" s="101" t="s">
        <v>613</v>
      </c>
      <c r="W1054" s="77" t="str">
        <f t="shared" si="212"/>
        <v>No</v>
      </c>
      <c r="X1054" s="77" t="str">
        <f>IFERROR(_xlfn.XLOOKUP(J1054&amp;"||"&amp;K1054,'Mapping Ref.'!$J$2:$J$538,'Mapping Ref.'!$K$2:$K$538),"")</f>
        <v>Construction &amp; Estates</v>
      </c>
      <c r="Y1054" s="77" t="str" cm="1">
        <f t="array" ref="Y1054">_xlfn.IFS(R1054&gt;2000000,"For Publication",R1054&gt;100000,"PID",R1054&gt;30000,"RFQ",TRUE,"Transactional")</f>
        <v>RFQ</v>
      </c>
      <c r="Z1054" s="24" t="s">
        <v>86</v>
      </c>
      <c r="AA1054" s="32">
        <v>24</v>
      </c>
      <c r="AB1054" s="24">
        <v>0</v>
      </c>
      <c r="AC1054" s="25">
        <v>44281</v>
      </c>
      <c r="AD1054" s="24" t="s">
        <v>58</v>
      </c>
      <c r="AE1054" s="24"/>
      <c r="AF1054" s="24"/>
      <c r="AG1054" s="24"/>
      <c r="AH1054" s="24" t="s">
        <v>60</v>
      </c>
      <c r="AI1054" s="24"/>
      <c r="AJ1054" s="24" t="s">
        <v>59</v>
      </c>
      <c r="AK1054" s="24"/>
      <c r="AL1054" s="24"/>
      <c r="AM1054" s="24"/>
      <c r="AN1054" s="24"/>
      <c r="AO1054" s="24"/>
      <c r="AP1054" s="24" t="s">
        <v>60</v>
      </c>
      <c r="AQ1054" s="24"/>
      <c r="AR1054" s="24"/>
      <c r="AS1054" s="89">
        <f t="shared" si="218"/>
        <v>23</v>
      </c>
      <c r="AT1054" s="24" t="s">
        <v>4280</v>
      </c>
    </row>
    <row r="1055" spans="1:46" x14ac:dyDescent="0.5">
      <c r="A1055" s="24">
        <v>1142</v>
      </c>
      <c r="B1055" s="24"/>
      <c r="C1055" s="24" t="s">
        <v>77</v>
      </c>
      <c r="D1055" s="24" t="s">
        <v>4281</v>
      </c>
      <c r="E1055" s="24" t="s">
        <v>4282</v>
      </c>
      <c r="F1055" s="77" t="str">
        <f t="shared" si="209"/>
        <v>RADIUS BRAND CONSULTANTS LTD</v>
      </c>
      <c r="G1055" s="24" t="s">
        <v>4283</v>
      </c>
      <c r="H1055" s="24" t="s">
        <v>3282</v>
      </c>
      <c r="I1055" s="24" t="s">
        <v>2364</v>
      </c>
      <c r="J1055" s="24" t="s">
        <v>2962</v>
      </c>
      <c r="K1055" s="24" t="s">
        <v>3283</v>
      </c>
      <c r="L1055" s="25">
        <v>44281</v>
      </c>
      <c r="M1055" s="25">
        <v>45009</v>
      </c>
      <c r="N1055" s="81">
        <f t="shared" si="215"/>
        <v>45009</v>
      </c>
      <c r="O1055" s="77" t="str">
        <f t="shared" ca="1" si="216"/>
        <v>Expired</v>
      </c>
      <c r="P1055" s="77" t="str" cm="1">
        <f t="array" aca="1" ref="P1055" ca="1">_xlfn.IFS((N1055-TODAY())&gt;=547,"06 Expires over 18 months",(N1055-TODAY())&gt;=365,"05 Expires in 18 months",(N1055-TODAY())&gt;=183,"04 Expires in 12 months",(N1055-TODAY())&gt;=92,"03 Expires in 6 months",(N1055-TODAY())&gt;=31,"02 Expires in 3 months",(N1055-TODAY())&gt;=0,"01 Expires in 30 days",(N1055-TODAY())&gt;=-31,"01 Expired last 30 days",(N1055-TODAY())&gt;=-92,"02 Expired last 3 months",(N1055-TODAY())&gt;=-183,"03 Expired last 6 months",(N1055-TODAY())&gt;=-365,"04 Expired last 12 months",(N1055-TODAY())&gt;=-547,"05 Expired last 18 months",TRUE,"06 Expired over 18 months")</f>
        <v>06 Expired over 18 months</v>
      </c>
      <c r="Q1055" s="65">
        <v>25000</v>
      </c>
      <c r="R1055" s="84">
        <f t="shared" si="217"/>
        <v>47916.666666666664</v>
      </c>
      <c r="S1055" s="77" t="str" cm="1">
        <f t="array" ref="S1055">_xlfn.IFS(R1055&gt;5000000,"Gold",R1055&gt;=500000,"Silver",R1055&gt;30000,"Bronze",TRUE,"Transactional")</f>
        <v>Bronze</v>
      </c>
      <c r="T1055" s="24" t="s">
        <v>54</v>
      </c>
      <c r="U1055" s="101" t="s">
        <v>891</v>
      </c>
      <c r="V1055" s="101" t="s">
        <v>2521</v>
      </c>
      <c r="W1055" s="77" t="str">
        <f t="shared" si="212"/>
        <v>No</v>
      </c>
      <c r="X1055" s="77" t="str">
        <f>IFERROR(_xlfn.XLOOKUP(J1055&amp;"||"&amp;K1055,'Mapping Ref.'!$J$2:$J$538,'Mapping Ref.'!$K$2:$K$538),"")</f>
        <v>Construction &amp; Estates</v>
      </c>
      <c r="Y1055" s="77" t="str" cm="1">
        <f t="array" ref="Y1055">_xlfn.IFS(R1055&gt;2000000,"For Publication",R1055&gt;100000,"PID",R1055&gt;30000,"RFQ",TRUE,"Transactional")</f>
        <v>RFQ</v>
      </c>
      <c r="Z1055" s="24" t="s">
        <v>86</v>
      </c>
      <c r="AA1055" s="32">
        <v>24</v>
      </c>
      <c r="AB1055" s="24">
        <v>0</v>
      </c>
      <c r="AC1055" s="25">
        <v>44281</v>
      </c>
      <c r="AD1055" s="24" t="s">
        <v>58</v>
      </c>
      <c r="AE1055" s="24"/>
      <c r="AF1055" s="24"/>
      <c r="AG1055" s="24"/>
      <c r="AH1055" s="24" t="s">
        <v>60</v>
      </c>
      <c r="AI1055" s="24"/>
      <c r="AJ1055" s="24" t="s">
        <v>60</v>
      </c>
      <c r="AK1055" s="24"/>
      <c r="AL1055" s="24"/>
      <c r="AM1055" s="24"/>
      <c r="AN1055" s="24"/>
      <c r="AO1055" s="24"/>
      <c r="AP1055" s="24" t="s">
        <v>60</v>
      </c>
      <c r="AQ1055" s="24"/>
      <c r="AR1055" s="24"/>
      <c r="AS1055" s="89">
        <f t="shared" si="218"/>
        <v>23</v>
      </c>
      <c r="AT1055" s="24" t="s">
        <v>4284</v>
      </c>
    </row>
    <row r="1056" spans="1:46" x14ac:dyDescent="0.5">
      <c r="A1056" s="24">
        <v>1143</v>
      </c>
      <c r="B1056" s="24"/>
      <c r="C1056" s="24" t="s">
        <v>77</v>
      </c>
      <c r="D1056" s="24" t="s">
        <v>4285</v>
      </c>
      <c r="E1056" s="24" t="s">
        <v>4286</v>
      </c>
      <c r="F1056" s="77" t="str">
        <f t="shared" si="209"/>
        <v>TELESHORE UK LTD T/A TELESHORE GROUP OF COMPANIES</v>
      </c>
      <c r="G1056" s="24" t="s">
        <v>4287</v>
      </c>
      <c r="H1056" s="24" t="s">
        <v>3282</v>
      </c>
      <c r="I1056" s="24" t="s">
        <v>2364</v>
      </c>
      <c r="J1056" s="24" t="s">
        <v>2962</v>
      </c>
      <c r="K1056" s="24" t="s">
        <v>3283</v>
      </c>
      <c r="L1056" s="25">
        <v>44281</v>
      </c>
      <c r="M1056" s="25">
        <v>45009</v>
      </c>
      <c r="N1056" s="81">
        <f t="shared" si="215"/>
        <v>45009</v>
      </c>
      <c r="O1056" s="77" t="str">
        <f t="shared" ca="1" si="216"/>
        <v>Expired</v>
      </c>
      <c r="P1056" s="77" t="str" cm="1">
        <f t="array" aca="1" ref="P1056" ca="1">_xlfn.IFS((N1056-TODAY())&gt;=547,"06 Expires over 18 months",(N1056-TODAY())&gt;=365,"05 Expires in 18 months",(N1056-TODAY())&gt;=183,"04 Expires in 12 months",(N1056-TODAY())&gt;=92,"03 Expires in 6 months",(N1056-TODAY())&gt;=31,"02 Expires in 3 months",(N1056-TODAY())&gt;=0,"01 Expires in 30 days",(N1056-TODAY())&gt;=-31,"01 Expired last 30 days",(N1056-TODAY())&gt;=-92,"02 Expired last 3 months",(N1056-TODAY())&gt;=-183,"03 Expired last 6 months",(N1056-TODAY())&gt;=-365,"04 Expired last 12 months",(N1056-TODAY())&gt;=-547,"05 Expired last 18 months",TRUE,"06 Expired over 18 months")</f>
        <v>06 Expired over 18 months</v>
      </c>
      <c r="Q1056" s="65">
        <v>25000</v>
      </c>
      <c r="R1056" s="84">
        <f t="shared" si="217"/>
        <v>47916.666666666664</v>
      </c>
      <c r="S1056" s="77" t="str" cm="1">
        <f t="array" ref="S1056">_xlfn.IFS(R1056&gt;5000000,"Gold",R1056&gt;=500000,"Silver",R1056&gt;30000,"Bronze",TRUE,"Transactional")</f>
        <v>Bronze</v>
      </c>
      <c r="T1056" s="24" t="s">
        <v>54</v>
      </c>
      <c r="U1056" s="101" t="s">
        <v>116</v>
      </c>
      <c r="V1056" s="101" t="s">
        <v>70</v>
      </c>
      <c r="W1056" s="77" t="str">
        <f t="shared" si="212"/>
        <v>No</v>
      </c>
      <c r="X1056" s="77" t="str">
        <f>IFERROR(_xlfn.XLOOKUP(J1056&amp;"||"&amp;K1056,'Mapping Ref.'!$J$2:$J$538,'Mapping Ref.'!$K$2:$K$538),"")</f>
        <v>Construction &amp; Estates</v>
      </c>
      <c r="Y1056" s="77" t="str" cm="1">
        <f t="array" ref="Y1056">_xlfn.IFS(R1056&gt;2000000,"For Publication",R1056&gt;100000,"PID",R1056&gt;30000,"RFQ",TRUE,"Transactional")</f>
        <v>RFQ</v>
      </c>
      <c r="Z1056" s="24" t="s">
        <v>86</v>
      </c>
      <c r="AA1056" s="32">
        <v>24</v>
      </c>
      <c r="AB1056" s="24">
        <v>0</v>
      </c>
      <c r="AC1056" s="25">
        <v>44281</v>
      </c>
      <c r="AD1056" s="24" t="s">
        <v>58</v>
      </c>
      <c r="AE1056" s="24"/>
      <c r="AF1056" s="24"/>
      <c r="AG1056" s="24"/>
      <c r="AH1056" s="24" t="s">
        <v>60</v>
      </c>
      <c r="AI1056" s="24"/>
      <c r="AJ1056" s="24" t="s">
        <v>60</v>
      </c>
      <c r="AK1056" s="24"/>
      <c r="AL1056" s="24"/>
      <c r="AM1056" s="24"/>
      <c r="AN1056" s="24"/>
      <c r="AO1056" s="24"/>
      <c r="AP1056" s="24" t="s">
        <v>60</v>
      </c>
      <c r="AQ1056" s="24"/>
      <c r="AR1056" s="24"/>
      <c r="AS1056" s="89">
        <f t="shared" si="218"/>
        <v>23</v>
      </c>
      <c r="AT1056" s="24" t="s">
        <v>4288</v>
      </c>
    </row>
    <row r="1057" spans="1:46" x14ac:dyDescent="0.5">
      <c r="A1057" s="24">
        <v>1144</v>
      </c>
      <c r="B1057" s="24"/>
      <c r="C1057" s="24" t="s">
        <v>77</v>
      </c>
      <c r="D1057" s="24" t="s">
        <v>4289</v>
      </c>
      <c r="E1057" s="24" t="s">
        <v>4290</v>
      </c>
      <c r="F1057" s="77" t="str">
        <f t="shared" si="209"/>
        <v>THE CHILDRENS PLAYGROUND CO LTD</v>
      </c>
      <c r="G1057" s="24" t="s">
        <v>4291</v>
      </c>
      <c r="H1057" s="24" t="s">
        <v>3282</v>
      </c>
      <c r="I1057" s="24" t="s">
        <v>2364</v>
      </c>
      <c r="J1057" s="24" t="s">
        <v>2962</v>
      </c>
      <c r="K1057" s="24" t="s">
        <v>3283</v>
      </c>
      <c r="L1057" s="25">
        <v>44281</v>
      </c>
      <c r="M1057" s="25">
        <v>45009</v>
      </c>
      <c r="N1057" s="81">
        <f t="shared" si="215"/>
        <v>45009</v>
      </c>
      <c r="O1057" s="77" t="str">
        <f t="shared" ca="1" si="216"/>
        <v>Expired</v>
      </c>
      <c r="P1057" s="77" t="str" cm="1">
        <f t="array" aca="1" ref="P1057" ca="1">_xlfn.IFS((N1057-TODAY())&gt;=547,"06 Expires over 18 months",(N1057-TODAY())&gt;=365,"05 Expires in 18 months",(N1057-TODAY())&gt;=183,"04 Expires in 12 months",(N1057-TODAY())&gt;=92,"03 Expires in 6 months",(N1057-TODAY())&gt;=31,"02 Expires in 3 months",(N1057-TODAY())&gt;=0,"01 Expires in 30 days",(N1057-TODAY())&gt;=-31,"01 Expired last 30 days",(N1057-TODAY())&gt;=-92,"02 Expired last 3 months",(N1057-TODAY())&gt;=-183,"03 Expired last 6 months",(N1057-TODAY())&gt;=-365,"04 Expired last 12 months",(N1057-TODAY())&gt;=-547,"05 Expired last 18 months",TRUE,"06 Expired over 18 months")</f>
        <v>06 Expired over 18 months</v>
      </c>
      <c r="Q1057" s="65">
        <v>25000</v>
      </c>
      <c r="R1057" s="84">
        <f t="shared" si="217"/>
        <v>47916.666666666664</v>
      </c>
      <c r="S1057" s="77" t="str" cm="1">
        <f t="array" ref="S1057">_xlfn.IFS(R1057&gt;5000000,"Gold",R1057&gt;=500000,"Silver",R1057&gt;30000,"Bronze",TRUE,"Transactional")</f>
        <v>Bronze</v>
      </c>
      <c r="T1057" s="24" t="s">
        <v>122</v>
      </c>
      <c r="U1057" s="101" t="s">
        <v>69</v>
      </c>
      <c r="V1057" s="101" t="s">
        <v>983</v>
      </c>
      <c r="W1057" s="77" t="str">
        <f t="shared" si="212"/>
        <v>No</v>
      </c>
      <c r="X1057" s="77" t="str">
        <f>IFERROR(_xlfn.XLOOKUP(J1057&amp;"||"&amp;K1057,'Mapping Ref.'!$J$2:$J$538,'Mapping Ref.'!$K$2:$K$538),"")</f>
        <v>Construction &amp; Estates</v>
      </c>
      <c r="Y1057" s="77" t="str" cm="1">
        <f t="array" ref="Y1057">_xlfn.IFS(R1057&gt;2000000,"For Publication",R1057&gt;100000,"PID",R1057&gt;30000,"RFQ",TRUE,"Transactional")</f>
        <v>RFQ</v>
      </c>
      <c r="Z1057" s="24" t="s">
        <v>86</v>
      </c>
      <c r="AA1057" s="32">
        <v>24</v>
      </c>
      <c r="AB1057" s="24">
        <v>0</v>
      </c>
      <c r="AC1057" s="25">
        <v>44281</v>
      </c>
      <c r="AD1057" s="24" t="s">
        <v>58</v>
      </c>
      <c r="AE1057" s="24"/>
      <c r="AF1057" s="24"/>
      <c r="AG1057" s="24"/>
      <c r="AH1057" s="24" t="s">
        <v>60</v>
      </c>
      <c r="AI1057" s="24"/>
      <c r="AJ1057" s="24" t="s">
        <v>60</v>
      </c>
      <c r="AK1057" s="24"/>
      <c r="AL1057" s="24"/>
      <c r="AM1057" s="24"/>
      <c r="AN1057" s="24"/>
      <c r="AO1057" s="24"/>
      <c r="AP1057" s="24" t="s">
        <v>60</v>
      </c>
      <c r="AQ1057" s="24"/>
      <c r="AR1057" s="24"/>
      <c r="AS1057" s="89">
        <f t="shared" si="218"/>
        <v>23</v>
      </c>
      <c r="AT1057" s="24" t="s">
        <v>4292</v>
      </c>
    </row>
    <row r="1058" spans="1:46" x14ac:dyDescent="0.5">
      <c r="A1058" s="24">
        <v>1145</v>
      </c>
      <c r="B1058" s="24"/>
      <c r="C1058" s="24"/>
      <c r="D1058" s="24" t="s">
        <v>4293</v>
      </c>
      <c r="E1058" s="24" t="s">
        <v>4294</v>
      </c>
      <c r="F1058" s="77" t="str">
        <f t="shared" si="209"/>
        <v>THE GREAT OUTDOOR GYM COMPANY LTD</v>
      </c>
      <c r="G1058" s="24" t="s">
        <v>4295</v>
      </c>
      <c r="H1058" s="24" t="s">
        <v>3282</v>
      </c>
      <c r="I1058" s="24" t="s">
        <v>2364</v>
      </c>
      <c r="J1058" s="24" t="s">
        <v>2962</v>
      </c>
      <c r="K1058" s="24" t="s">
        <v>3283</v>
      </c>
      <c r="L1058" s="25">
        <v>44281</v>
      </c>
      <c r="M1058" s="25">
        <v>45009</v>
      </c>
      <c r="N1058" s="81">
        <f t="shared" si="215"/>
        <v>45009</v>
      </c>
      <c r="O1058" s="77" t="str">
        <f t="shared" ca="1" si="216"/>
        <v>Expired</v>
      </c>
      <c r="P1058" s="77" t="str" cm="1">
        <f t="array" aca="1" ref="P1058" ca="1">_xlfn.IFS((N1058-TODAY())&gt;=547,"06 Expires over 18 months",(N1058-TODAY())&gt;=365,"05 Expires in 18 months",(N1058-TODAY())&gt;=183,"04 Expires in 12 months",(N1058-TODAY())&gt;=92,"03 Expires in 6 months",(N1058-TODAY())&gt;=31,"02 Expires in 3 months",(N1058-TODAY())&gt;=0,"01 Expires in 30 days",(N1058-TODAY())&gt;=-31,"01 Expired last 30 days",(N1058-TODAY())&gt;=-92,"02 Expired last 3 months",(N1058-TODAY())&gt;=-183,"03 Expired last 6 months",(N1058-TODAY())&gt;=-365,"04 Expired last 12 months",(N1058-TODAY())&gt;=-547,"05 Expired last 18 months",TRUE,"06 Expired over 18 months")</f>
        <v>06 Expired over 18 months</v>
      </c>
      <c r="Q1058" s="65">
        <v>25000</v>
      </c>
      <c r="R1058" s="84">
        <f t="shared" si="217"/>
        <v>47916.666666666664</v>
      </c>
      <c r="S1058" s="77" t="str" cm="1">
        <f t="array" ref="S1058">_xlfn.IFS(R1058&gt;5000000,"Gold",R1058&gt;=500000,"Silver",R1058&gt;30000,"Bronze",TRUE,"Transactional")</f>
        <v>Bronze</v>
      </c>
      <c r="T1058" s="24" t="s">
        <v>122</v>
      </c>
      <c r="U1058" s="101" t="s">
        <v>99</v>
      </c>
      <c r="V1058" s="101" t="s">
        <v>472</v>
      </c>
      <c r="W1058" s="77" t="str">
        <f t="shared" si="212"/>
        <v>No</v>
      </c>
      <c r="X1058" s="77" t="str">
        <f>IFERROR(_xlfn.XLOOKUP(J1058&amp;"||"&amp;K1058,'Mapping Ref.'!$J$2:$J$538,'Mapping Ref.'!$K$2:$K$538),"")</f>
        <v>Construction &amp; Estates</v>
      </c>
      <c r="Y1058" s="77" t="str" cm="1">
        <f t="array" ref="Y1058">_xlfn.IFS(R1058&gt;2000000,"For Publication",R1058&gt;100000,"PID",R1058&gt;30000,"RFQ",TRUE,"Transactional")</f>
        <v>RFQ</v>
      </c>
      <c r="Z1058" s="24" t="s">
        <v>86</v>
      </c>
      <c r="AA1058" s="32">
        <v>24</v>
      </c>
      <c r="AB1058" s="24">
        <v>0</v>
      </c>
      <c r="AC1058" s="25">
        <v>44281</v>
      </c>
      <c r="AD1058" s="24" t="s">
        <v>58</v>
      </c>
      <c r="AE1058" s="24"/>
      <c r="AF1058" s="24"/>
      <c r="AG1058" s="24"/>
      <c r="AH1058" s="24" t="s">
        <v>60</v>
      </c>
      <c r="AI1058" s="24"/>
      <c r="AJ1058" s="24" t="s">
        <v>60</v>
      </c>
      <c r="AK1058" s="24"/>
      <c r="AL1058" s="24"/>
      <c r="AM1058" s="24"/>
      <c r="AN1058" s="24"/>
      <c r="AO1058" s="24"/>
      <c r="AP1058" s="24" t="s">
        <v>60</v>
      </c>
      <c r="AQ1058" s="24"/>
      <c r="AR1058" s="24"/>
      <c r="AS1058" s="89">
        <f t="shared" si="218"/>
        <v>23</v>
      </c>
      <c r="AT1058" s="24" t="s">
        <v>4296</v>
      </c>
    </row>
    <row r="1059" spans="1:46" x14ac:dyDescent="0.5">
      <c r="A1059" s="24">
        <v>1146</v>
      </c>
      <c r="B1059" s="24"/>
      <c r="C1059" s="24" t="s">
        <v>77</v>
      </c>
      <c r="D1059" s="24" t="s">
        <v>4297</v>
      </c>
      <c r="E1059" s="24" t="s">
        <v>4298</v>
      </c>
      <c r="F1059" s="77" t="str">
        <f t="shared" si="209"/>
        <v>ABA (CONSTRUCTION) LTD - T/A ARD PLAYGROUNDS</v>
      </c>
      <c r="G1059" s="24" t="s">
        <v>4299</v>
      </c>
      <c r="H1059" s="24" t="s">
        <v>3282</v>
      </c>
      <c r="I1059" s="24" t="s">
        <v>2364</v>
      </c>
      <c r="J1059" s="24" t="s">
        <v>2962</v>
      </c>
      <c r="K1059" s="24" t="s">
        <v>3283</v>
      </c>
      <c r="L1059" s="25">
        <v>44284</v>
      </c>
      <c r="M1059" s="25">
        <v>45013</v>
      </c>
      <c r="N1059" s="81">
        <f t="shared" si="215"/>
        <v>45013</v>
      </c>
      <c r="O1059" s="77" t="str">
        <f t="shared" ca="1" si="216"/>
        <v>Expired</v>
      </c>
      <c r="P1059" s="77" t="str" cm="1">
        <f t="array" aca="1" ref="P1059" ca="1">_xlfn.IFS((N1059-TODAY())&gt;=547,"06 Expires over 18 months",(N1059-TODAY())&gt;=365,"05 Expires in 18 months",(N1059-TODAY())&gt;=183,"04 Expires in 12 months",(N1059-TODAY())&gt;=92,"03 Expires in 6 months",(N1059-TODAY())&gt;=31,"02 Expires in 3 months",(N1059-TODAY())&gt;=0,"01 Expires in 30 days",(N1059-TODAY())&gt;=-31,"01 Expired last 30 days",(N1059-TODAY())&gt;=-92,"02 Expired last 3 months",(N1059-TODAY())&gt;=-183,"03 Expired last 6 months",(N1059-TODAY())&gt;=-365,"04 Expired last 12 months",(N1059-TODAY())&gt;=-547,"05 Expired last 18 months",TRUE,"06 Expired over 18 months")</f>
        <v>06 Expired over 18 months</v>
      </c>
      <c r="Q1059" s="65">
        <v>25000</v>
      </c>
      <c r="R1059" s="84">
        <f t="shared" si="217"/>
        <v>47916.666666666664</v>
      </c>
      <c r="S1059" s="77" t="str" cm="1">
        <f t="array" ref="S1059">_xlfn.IFS(R1059&gt;5000000,"Gold",R1059&gt;=500000,"Silver",R1059&gt;30000,"Bronze",TRUE,"Transactional")</f>
        <v>Bronze</v>
      </c>
      <c r="T1059" s="24" t="s">
        <v>54</v>
      </c>
      <c r="U1059" s="101" t="s">
        <v>123</v>
      </c>
      <c r="V1059" s="101" t="s">
        <v>1357</v>
      </c>
      <c r="W1059" s="77" t="str">
        <f t="shared" si="212"/>
        <v>No</v>
      </c>
      <c r="X1059" s="77" t="str">
        <f>IFERROR(_xlfn.XLOOKUP(J1059&amp;"||"&amp;K1059,'Mapping Ref.'!$J$2:$J$538,'Mapping Ref.'!$K$2:$K$538),"")</f>
        <v>Construction &amp; Estates</v>
      </c>
      <c r="Y1059" s="77" t="str" cm="1">
        <f t="array" ref="Y1059">_xlfn.IFS(R1059&gt;2000000,"For Publication",R1059&gt;100000,"PID",R1059&gt;30000,"RFQ",TRUE,"Transactional")</f>
        <v>RFQ</v>
      </c>
      <c r="Z1059" s="24" t="s">
        <v>86</v>
      </c>
      <c r="AA1059" s="32">
        <v>24</v>
      </c>
      <c r="AB1059" s="24">
        <v>0</v>
      </c>
      <c r="AC1059" s="25">
        <v>44284</v>
      </c>
      <c r="AD1059" s="24" t="s">
        <v>58</v>
      </c>
      <c r="AE1059" s="24"/>
      <c r="AF1059" s="24"/>
      <c r="AG1059" s="24"/>
      <c r="AH1059" s="24" t="s">
        <v>60</v>
      </c>
      <c r="AI1059" s="24"/>
      <c r="AJ1059" s="24" t="s">
        <v>60</v>
      </c>
      <c r="AK1059" s="24"/>
      <c r="AL1059" s="24"/>
      <c r="AM1059" s="24"/>
      <c r="AN1059" s="24"/>
      <c r="AO1059" s="24"/>
      <c r="AP1059" s="24" t="s">
        <v>60</v>
      </c>
      <c r="AQ1059" s="24" t="s">
        <v>4300</v>
      </c>
      <c r="AR1059" s="24" t="s">
        <v>4301</v>
      </c>
      <c r="AS1059" s="89">
        <f t="shared" si="218"/>
        <v>23</v>
      </c>
      <c r="AT1059" s="24" t="s">
        <v>4302</v>
      </c>
    </row>
    <row r="1060" spans="1:46" x14ac:dyDescent="0.5">
      <c r="A1060" s="24">
        <v>1147</v>
      </c>
      <c r="B1060" s="24"/>
      <c r="C1060" s="24" t="s">
        <v>77</v>
      </c>
      <c r="D1060" s="24" t="s">
        <v>4303</v>
      </c>
      <c r="E1060" s="24" t="s">
        <v>4304</v>
      </c>
      <c r="F1060" s="77" t="str">
        <f t="shared" si="209"/>
        <v>PLAYSAFETY LIMITED</v>
      </c>
      <c r="G1060" s="24" t="s">
        <v>4305</v>
      </c>
      <c r="H1060" s="24" t="s">
        <v>3282</v>
      </c>
      <c r="I1060" s="24" t="s">
        <v>2364</v>
      </c>
      <c r="J1060" s="24" t="s">
        <v>2962</v>
      </c>
      <c r="K1060" s="24" t="s">
        <v>3283</v>
      </c>
      <c r="L1060" s="25">
        <v>44284</v>
      </c>
      <c r="M1060" s="25">
        <v>45013</v>
      </c>
      <c r="N1060" s="81">
        <f t="shared" si="215"/>
        <v>45013</v>
      </c>
      <c r="O1060" s="77" t="str">
        <f t="shared" ca="1" si="216"/>
        <v>Expired</v>
      </c>
      <c r="P1060" s="77" t="str" cm="1">
        <f t="array" aca="1" ref="P1060" ca="1">_xlfn.IFS((N1060-TODAY())&gt;=547,"06 Expires over 18 months",(N1060-TODAY())&gt;=365,"05 Expires in 18 months",(N1060-TODAY())&gt;=183,"04 Expires in 12 months",(N1060-TODAY())&gt;=92,"03 Expires in 6 months",(N1060-TODAY())&gt;=31,"02 Expires in 3 months",(N1060-TODAY())&gt;=0,"01 Expires in 30 days",(N1060-TODAY())&gt;=-31,"01 Expired last 30 days",(N1060-TODAY())&gt;=-92,"02 Expired last 3 months",(N1060-TODAY())&gt;=-183,"03 Expired last 6 months",(N1060-TODAY())&gt;=-365,"04 Expired last 12 months",(N1060-TODAY())&gt;=-547,"05 Expired last 18 months",TRUE,"06 Expired over 18 months")</f>
        <v>06 Expired over 18 months</v>
      </c>
      <c r="Q1060" s="65">
        <v>25000</v>
      </c>
      <c r="R1060" s="84">
        <f t="shared" si="217"/>
        <v>47916.666666666664</v>
      </c>
      <c r="S1060" s="77" t="str" cm="1">
        <f t="array" ref="S1060">_xlfn.IFS(R1060&gt;5000000,"Gold",R1060&gt;=500000,"Silver",R1060&gt;30000,"Bronze",TRUE,"Transactional")</f>
        <v>Bronze</v>
      </c>
      <c r="T1060" s="24" t="s">
        <v>54</v>
      </c>
      <c r="U1060" s="101" t="s">
        <v>123</v>
      </c>
      <c r="V1060" s="101" t="s">
        <v>1357</v>
      </c>
      <c r="W1060" s="77" t="str">
        <f t="shared" si="212"/>
        <v>No</v>
      </c>
      <c r="X1060" s="77" t="str">
        <f>IFERROR(_xlfn.XLOOKUP(J1060&amp;"||"&amp;K1060,'Mapping Ref.'!$J$2:$J$538,'Mapping Ref.'!$K$2:$K$538),"")</f>
        <v>Construction &amp; Estates</v>
      </c>
      <c r="Y1060" s="77" t="str" cm="1">
        <f t="array" ref="Y1060">_xlfn.IFS(R1060&gt;2000000,"For Publication",R1060&gt;100000,"PID",R1060&gt;30000,"RFQ",TRUE,"Transactional")</f>
        <v>RFQ</v>
      </c>
      <c r="Z1060" s="24" t="s">
        <v>86</v>
      </c>
      <c r="AA1060" s="32">
        <v>24</v>
      </c>
      <c r="AB1060" s="24">
        <v>0</v>
      </c>
      <c r="AC1060" s="25">
        <v>44284</v>
      </c>
      <c r="AD1060" s="24" t="s">
        <v>58</v>
      </c>
      <c r="AE1060" s="24"/>
      <c r="AF1060" s="24"/>
      <c r="AG1060" s="24"/>
      <c r="AH1060" s="24" t="s">
        <v>60</v>
      </c>
      <c r="AI1060" s="24"/>
      <c r="AJ1060" s="24" t="s">
        <v>60</v>
      </c>
      <c r="AK1060" s="24"/>
      <c r="AL1060" s="24"/>
      <c r="AM1060" s="24"/>
      <c r="AN1060" s="24"/>
      <c r="AO1060" s="24"/>
      <c r="AP1060" s="24" t="s">
        <v>60</v>
      </c>
      <c r="AQ1060" s="24"/>
      <c r="AR1060" s="24"/>
      <c r="AS1060" s="89">
        <f t="shared" si="218"/>
        <v>23</v>
      </c>
      <c r="AT1060" s="24" t="s">
        <v>4306</v>
      </c>
    </row>
    <row r="1061" spans="1:46" x14ac:dyDescent="0.5">
      <c r="A1061" s="24">
        <v>1148</v>
      </c>
      <c r="B1061" s="24"/>
      <c r="C1061" s="24"/>
      <c r="D1061" s="24" t="s">
        <v>4307</v>
      </c>
      <c r="E1061" s="24" t="s">
        <v>4308</v>
      </c>
      <c r="F1061" s="77" t="str">
        <f t="shared" si="209"/>
        <v>AGILE APPLICATIONS LIMITED</v>
      </c>
      <c r="G1061" s="24" t="s">
        <v>4309</v>
      </c>
      <c r="H1061" s="24" t="s">
        <v>2364</v>
      </c>
      <c r="I1061" s="24" t="s">
        <v>2364</v>
      </c>
      <c r="J1061" s="24" t="s">
        <v>2962</v>
      </c>
      <c r="K1061" s="24" t="s">
        <v>3283</v>
      </c>
      <c r="L1061" s="25">
        <v>44284</v>
      </c>
      <c r="M1061" s="25">
        <v>45013</v>
      </c>
      <c r="N1061" s="81">
        <f t="shared" si="215"/>
        <v>45013</v>
      </c>
      <c r="O1061" s="77" t="str">
        <f t="shared" ca="1" si="216"/>
        <v>Expired</v>
      </c>
      <c r="P1061" s="77" t="str" cm="1">
        <f t="array" aca="1" ref="P1061" ca="1">_xlfn.IFS((N1061-TODAY())&gt;=547,"06 Expires over 18 months",(N1061-TODAY())&gt;=365,"05 Expires in 18 months",(N1061-TODAY())&gt;=183,"04 Expires in 12 months",(N1061-TODAY())&gt;=92,"03 Expires in 6 months",(N1061-TODAY())&gt;=31,"02 Expires in 3 months",(N1061-TODAY())&gt;=0,"01 Expires in 30 days",(N1061-TODAY())&gt;=-31,"01 Expired last 30 days",(N1061-TODAY())&gt;=-92,"02 Expired last 3 months",(N1061-TODAY())&gt;=-183,"03 Expired last 6 months",(N1061-TODAY())&gt;=-365,"04 Expired last 12 months",(N1061-TODAY())&gt;=-547,"05 Expired last 18 months",TRUE,"06 Expired over 18 months")</f>
        <v>06 Expired over 18 months</v>
      </c>
      <c r="Q1061" s="65">
        <v>25000</v>
      </c>
      <c r="R1061" s="84">
        <f t="shared" si="217"/>
        <v>47916.666666666664</v>
      </c>
      <c r="S1061" s="77" t="str" cm="1">
        <f t="array" ref="S1061">_xlfn.IFS(R1061&gt;5000000,"Gold",R1061&gt;=500000,"Silver",R1061&gt;30000,"Bronze",TRUE,"Transactional")</f>
        <v>Bronze</v>
      </c>
      <c r="T1061" s="24" t="s">
        <v>54</v>
      </c>
      <c r="U1061" s="101" t="s">
        <v>116</v>
      </c>
      <c r="V1061" s="101" t="s">
        <v>569</v>
      </c>
      <c r="W1061" s="77" t="str">
        <f t="shared" si="212"/>
        <v>No</v>
      </c>
      <c r="X1061" s="77" t="str">
        <f>IFERROR(_xlfn.XLOOKUP(J1061&amp;"||"&amp;K1061,'Mapping Ref.'!$J$2:$J$538,'Mapping Ref.'!$K$2:$K$538),"")</f>
        <v>Construction &amp; Estates</v>
      </c>
      <c r="Y1061" s="77" t="str" cm="1">
        <f t="array" ref="Y1061">_xlfn.IFS(R1061&gt;2000000,"For Publication",R1061&gt;100000,"PID",R1061&gt;30000,"RFQ",TRUE,"Transactional")</f>
        <v>RFQ</v>
      </c>
      <c r="Z1061" s="24" t="s">
        <v>86</v>
      </c>
      <c r="AA1061" s="32">
        <v>24</v>
      </c>
      <c r="AB1061" s="24">
        <v>0</v>
      </c>
      <c r="AC1061" s="25">
        <v>44284</v>
      </c>
      <c r="AD1061" s="24" t="s">
        <v>58</v>
      </c>
      <c r="AE1061" s="24"/>
      <c r="AF1061" s="24"/>
      <c r="AG1061" s="24"/>
      <c r="AH1061" s="24" t="s">
        <v>60</v>
      </c>
      <c r="AI1061" s="24"/>
      <c r="AJ1061" s="24" t="s">
        <v>60</v>
      </c>
      <c r="AK1061" s="24"/>
      <c r="AL1061" s="24"/>
      <c r="AM1061" s="24"/>
      <c r="AN1061" s="24"/>
      <c r="AO1061" s="24"/>
      <c r="AP1061" s="24" t="s">
        <v>60</v>
      </c>
      <c r="AQ1061" s="24"/>
      <c r="AR1061" s="24"/>
      <c r="AS1061" s="89">
        <f t="shared" si="218"/>
        <v>23</v>
      </c>
      <c r="AT1061" s="24" t="s">
        <v>4310</v>
      </c>
    </row>
    <row r="1062" spans="1:46" x14ac:dyDescent="0.5">
      <c r="A1062" s="24">
        <v>1149</v>
      </c>
      <c r="B1062" s="24"/>
      <c r="C1062" s="24" t="s">
        <v>77</v>
      </c>
      <c r="D1062" s="24" t="s">
        <v>4254</v>
      </c>
      <c r="E1062" s="24" t="s">
        <v>4311</v>
      </c>
      <c r="F1062" s="77" t="str">
        <f t="shared" si="209"/>
        <v>SOLACE IN BUSINESS LTD</v>
      </c>
      <c r="G1062" s="24" t="s">
        <v>4312</v>
      </c>
      <c r="H1062" s="24" t="s">
        <v>3282</v>
      </c>
      <c r="I1062" s="24" t="s">
        <v>2364</v>
      </c>
      <c r="J1062" s="24" t="s">
        <v>2962</v>
      </c>
      <c r="K1062" s="24" t="s">
        <v>3283</v>
      </c>
      <c r="L1062" s="25">
        <v>44284</v>
      </c>
      <c r="M1062" s="25">
        <v>45013</v>
      </c>
      <c r="N1062" s="81">
        <f t="shared" si="215"/>
        <v>45013</v>
      </c>
      <c r="O1062" s="77" t="str">
        <f t="shared" ca="1" si="216"/>
        <v>Expired</v>
      </c>
      <c r="P1062" s="77" t="str" cm="1">
        <f t="array" aca="1" ref="P1062" ca="1">_xlfn.IFS((N1062-TODAY())&gt;=547,"06 Expires over 18 months",(N1062-TODAY())&gt;=365,"05 Expires in 18 months",(N1062-TODAY())&gt;=183,"04 Expires in 12 months",(N1062-TODAY())&gt;=92,"03 Expires in 6 months",(N1062-TODAY())&gt;=31,"02 Expires in 3 months",(N1062-TODAY())&gt;=0,"01 Expires in 30 days",(N1062-TODAY())&gt;=-31,"01 Expired last 30 days",(N1062-TODAY())&gt;=-92,"02 Expired last 3 months",(N1062-TODAY())&gt;=-183,"03 Expired last 6 months",(N1062-TODAY())&gt;=-365,"04 Expired last 12 months",(N1062-TODAY())&gt;=-547,"05 Expired last 18 months",TRUE,"06 Expired over 18 months")</f>
        <v>06 Expired over 18 months</v>
      </c>
      <c r="Q1062" s="65">
        <v>25000</v>
      </c>
      <c r="R1062" s="84">
        <f t="shared" si="217"/>
        <v>47916.666666666664</v>
      </c>
      <c r="S1062" s="77" t="str" cm="1">
        <f t="array" ref="S1062">_xlfn.IFS(R1062&gt;5000000,"Gold",R1062&gt;=500000,"Silver",R1062&gt;30000,"Bronze",TRUE,"Transactional")</f>
        <v>Bronze</v>
      </c>
      <c r="T1062" s="24" t="s">
        <v>54</v>
      </c>
      <c r="U1062" s="101" t="s">
        <v>237</v>
      </c>
      <c r="V1062" s="101" t="s">
        <v>940</v>
      </c>
      <c r="W1062" s="77" t="str">
        <f t="shared" si="212"/>
        <v>No</v>
      </c>
      <c r="X1062" s="77" t="str">
        <f>IFERROR(_xlfn.XLOOKUP(J1062&amp;"||"&amp;K1062,'Mapping Ref.'!$J$2:$J$538,'Mapping Ref.'!$K$2:$K$538),"")</f>
        <v>Construction &amp; Estates</v>
      </c>
      <c r="Y1062" s="77" t="str" cm="1">
        <f t="array" ref="Y1062">_xlfn.IFS(R1062&gt;2000000,"For Publication",R1062&gt;100000,"PID",R1062&gt;30000,"RFQ",TRUE,"Transactional")</f>
        <v>RFQ</v>
      </c>
      <c r="Z1062" s="24" t="s">
        <v>86</v>
      </c>
      <c r="AA1062" s="32">
        <v>24</v>
      </c>
      <c r="AB1062" s="24">
        <v>0</v>
      </c>
      <c r="AC1062" s="25">
        <v>44284</v>
      </c>
      <c r="AD1062" s="24" t="s">
        <v>58</v>
      </c>
      <c r="AE1062" s="24"/>
      <c r="AF1062" s="24"/>
      <c r="AG1062" s="24"/>
      <c r="AH1062" s="24" t="s">
        <v>60</v>
      </c>
      <c r="AI1062" s="24"/>
      <c r="AJ1062" s="24" t="s">
        <v>60</v>
      </c>
      <c r="AK1062" s="24"/>
      <c r="AL1062" s="24"/>
      <c r="AM1062" s="24"/>
      <c r="AN1062" s="24"/>
      <c r="AO1062" s="24"/>
      <c r="AP1062" s="24" t="s">
        <v>60</v>
      </c>
      <c r="AQ1062" s="24"/>
      <c r="AR1062" s="24"/>
      <c r="AS1062" s="89">
        <f t="shared" si="218"/>
        <v>23</v>
      </c>
      <c r="AT1062" s="24" t="s">
        <v>4313</v>
      </c>
    </row>
    <row r="1063" spans="1:46" x14ac:dyDescent="0.5">
      <c r="A1063" s="24">
        <v>1150</v>
      </c>
      <c r="B1063" s="24"/>
      <c r="C1063" s="24" t="s">
        <v>77</v>
      </c>
      <c r="D1063" s="24" t="s">
        <v>4314</v>
      </c>
      <c r="E1063" s="24" t="s">
        <v>4315</v>
      </c>
      <c r="F1063" s="77" t="str">
        <f t="shared" si="209"/>
        <v>HAGS-SMP LTD</v>
      </c>
      <c r="G1063" s="24" t="s">
        <v>4316</v>
      </c>
      <c r="H1063" s="24" t="s">
        <v>2364</v>
      </c>
      <c r="I1063" s="24" t="s">
        <v>2364</v>
      </c>
      <c r="J1063" s="24" t="s">
        <v>2962</v>
      </c>
      <c r="K1063" s="24" t="s">
        <v>3283</v>
      </c>
      <c r="L1063" s="25">
        <v>44284</v>
      </c>
      <c r="M1063" s="25">
        <v>45013</v>
      </c>
      <c r="N1063" s="81">
        <f t="shared" si="215"/>
        <v>45013</v>
      </c>
      <c r="O1063" s="77" t="str">
        <f t="shared" ca="1" si="216"/>
        <v>Expired</v>
      </c>
      <c r="P1063" s="77" t="str" cm="1">
        <f t="array" aca="1" ref="P1063" ca="1">_xlfn.IFS((N1063-TODAY())&gt;=547,"06 Expires over 18 months",(N1063-TODAY())&gt;=365,"05 Expires in 18 months",(N1063-TODAY())&gt;=183,"04 Expires in 12 months",(N1063-TODAY())&gt;=92,"03 Expires in 6 months",(N1063-TODAY())&gt;=31,"02 Expires in 3 months",(N1063-TODAY())&gt;=0,"01 Expires in 30 days",(N1063-TODAY())&gt;=-31,"01 Expired last 30 days",(N1063-TODAY())&gt;=-92,"02 Expired last 3 months",(N1063-TODAY())&gt;=-183,"03 Expired last 6 months",(N1063-TODAY())&gt;=-365,"04 Expired last 12 months",(N1063-TODAY())&gt;=-547,"05 Expired last 18 months",TRUE,"06 Expired over 18 months")</f>
        <v>06 Expired over 18 months</v>
      </c>
      <c r="Q1063" s="65">
        <v>25000</v>
      </c>
      <c r="R1063" s="84">
        <f t="shared" si="217"/>
        <v>47916.666666666664</v>
      </c>
      <c r="S1063" s="77" t="str" cm="1">
        <f t="array" ref="S1063">_xlfn.IFS(R1063&gt;5000000,"Gold",R1063&gt;=500000,"Silver",R1063&gt;30000,"Bronze",TRUE,"Transactional")</f>
        <v>Bronze</v>
      </c>
      <c r="T1063" s="24" t="s">
        <v>122</v>
      </c>
      <c r="U1063" s="101" t="s">
        <v>69</v>
      </c>
      <c r="V1063" s="101" t="s">
        <v>983</v>
      </c>
      <c r="W1063" s="77" t="str">
        <f t="shared" si="212"/>
        <v>No</v>
      </c>
      <c r="X1063" s="77" t="str">
        <f>IFERROR(_xlfn.XLOOKUP(J1063&amp;"||"&amp;K1063,'Mapping Ref.'!$J$2:$J$538,'Mapping Ref.'!$K$2:$K$538),"")</f>
        <v>Construction &amp; Estates</v>
      </c>
      <c r="Y1063" s="77" t="str" cm="1">
        <f t="array" ref="Y1063">_xlfn.IFS(R1063&gt;2000000,"For Publication",R1063&gt;100000,"PID",R1063&gt;30000,"RFQ",TRUE,"Transactional")</f>
        <v>RFQ</v>
      </c>
      <c r="Z1063" s="24" t="s">
        <v>86</v>
      </c>
      <c r="AA1063" s="32">
        <v>24</v>
      </c>
      <c r="AB1063" s="24">
        <v>0</v>
      </c>
      <c r="AC1063" s="25">
        <v>44284</v>
      </c>
      <c r="AD1063" s="24" t="s">
        <v>58</v>
      </c>
      <c r="AE1063" s="24"/>
      <c r="AF1063" s="24"/>
      <c r="AG1063" s="24"/>
      <c r="AH1063" s="24" t="s">
        <v>60</v>
      </c>
      <c r="AI1063" s="24"/>
      <c r="AJ1063" s="24" t="s">
        <v>60</v>
      </c>
      <c r="AK1063" s="24"/>
      <c r="AL1063" s="24"/>
      <c r="AM1063" s="24"/>
      <c r="AN1063" s="24"/>
      <c r="AO1063" s="24">
        <v>0</v>
      </c>
      <c r="AP1063" s="24" t="s">
        <v>60</v>
      </c>
      <c r="AQ1063" s="24"/>
      <c r="AR1063" s="24"/>
      <c r="AS1063" s="89">
        <f t="shared" si="218"/>
        <v>23</v>
      </c>
      <c r="AT1063" s="24" t="s">
        <v>4317</v>
      </c>
    </row>
    <row r="1064" spans="1:46" x14ac:dyDescent="0.5">
      <c r="A1064" s="24">
        <v>1151</v>
      </c>
      <c r="B1064" s="24"/>
      <c r="C1064" s="24"/>
      <c r="D1064" s="24" t="s">
        <v>4314</v>
      </c>
      <c r="E1064" s="24" t="s">
        <v>4318</v>
      </c>
      <c r="F1064" s="77" t="str">
        <f t="shared" si="209"/>
        <v>SUTCLIFFE PLAY LTD</v>
      </c>
      <c r="G1064" s="24" t="s">
        <v>4319</v>
      </c>
      <c r="H1064" s="24" t="s">
        <v>3282</v>
      </c>
      <c r="I1064" s="24" t="s">
        <v>2364</v>
      </c>
      <c r="J1064" s="24" t="s">
        <v>2962</v>
      </c>
      <c r="K1064" s="24" t="s">
        <v>3283</v>
      </c>
      <c r="L1064" s="25">
        <v>44284</v>
      </c>
      <c r="M1064" s="25">
        <v>45013</v>
      </c>
      <c r="N1064" s="81">
        <f t="shared" si="215"/>
        <v>45013</v>
      </c>
      <c r="O1064" s="77" t="str">
        <f t="shared" ca="1" si="216"/>
        <v>Expired</v>
      </c>
      <c r="P1064" s="77" t="str" cm="1">
        <f t="array" aca="1" ref="P1064" ca="1">_xlfn.IFS((N1064-TODAY())&gt;=547,"06 Expires over 18 months",(N1064-TODAY())&gt;=365,"05 Expires in 18 months",(N1064-TODAY())&gt;=183,"04 Expires in 12 months",(N1064-TODAY())&gt;=92,"03 Expires in 6 months",(N1064-TODAY())&gt;=31,"02 Expires in 3 months",(N1064-TODAY())&gt;=0,"01 Expires in 30 days",(N1064-TODAY())&gt;=-31,"01 Expired last 30 days",(N1064-TODAY())&gt;=-92,"02 Expired last 3 months",(N1064-TODAY())&gt;=-183,"03 Expired last 6 months",(N1064-TODAY())&gt;=-365,"04 Expired last 12 months",(N1064-TODAY())&gt;=-547,"05 Expired last 18 months",TRUE,"06 Expired over 18 months")</f>
        <v>06 Expired over 18 months</v>
      </c>
      <c r="Q1064" s="65">
        <v>25000</v>
      </c>
      <c r="R1064" s="84">
        <f t="shared" si="217"/>
        <v>47916.666666666664</v>
      </c>
      <c r="S1064" s="77" t="str" cm="1">
        <f t="array" ref="S1064">_xlfn.IFS(R1064&gt;5000000,"Gold",R1064&gt;=500000,"Silver",R1064&gt;30000,"Bronze",TRUE,"Transactional")</f>
        <v>Bronze</v>
      </c>
      <c r="T1064" s="24" t="s">
        <v>122</v>
      </c>
      <c r="U1064" s="101" t="s">
        <v>366</v>
      </c>
      <c r="V1064" s="101" t="s">
        <v>1058</v>
      </c>
      <c r="W1064" s="77" t="str">
        <f t="shared" si="212"/>
        <v>No</v>
      </c>
      <c r="X1064" s="77" t="str">
        <f>IFERROR(_xlfn.XLOOKUP(J1064&amp;"||"&amp;K1064,'Mapping Ref.'!$J$2:$J$538,'Mapping Ref.'!$K$2:$K$538),"")</f>
        <v>Construction &amp; Estates</v>
      </c>
      <c r="Y1064" s="77" t="str" cm="1">
        <f t="array" ref="Y1064">_xlfn.IFS(R1064&gt;2000000,"For Publication",R1064&gt;100000,"PID",R1064&gt;30000,"RFQ",TRUE,"Transactional")</f>
        <v>RFQ</v>
      </c>
      <c r="Z1064" s="24" t="s">
        <v>86</v>
      </c>
      <c r="AA1064" s="32">
        <v>24</v>
      </c>
      <c r="AB1064" s="24">
        <v>0</v>
      </c>
      <c r="AC1064" s="25">
        <v>44284</v>
      </c>
      <c r="AD1064" s="24" t="s">
        <v>58</v>
      </c>
      <c r="AE1064" s="24"/>
      <c r="AF1064" s="24"/>
      <c r="AG1064" s="24"/>
      <c r="AH1064" s="24" t="s">
        <v>60</v>
      </c>
      <c r="AI1064" s="24"/>
      <c r="AJ1064" s="24" t="s">
        <v>60</v>
      </c>
      <c r="AK1064" s="24"/>
      <c r="AL1064" s="24"/>
      <c r="AM1064" s="24"/>
      <c r="AN1064" s="24"/>
      <c r="AO1064" s="24">
        <v>0</v>
      </c>
      <c r="AP1064" s="24" t="s">
        <v>60</v>
      </c>
      <c r="AQ1064" s="24"/>
      <c r="AR1064" s="24"/>
      <c r="AS1064" s="89">
        <f t="shared" si="218"/>
        <v>23</v>
      </c>
      <c r="AT1064" s="24" t="s">
        <v>4320</v>
      </c>
    </row>
    <row r="1065" spans="1:46" x14ac:dyDescent="0.5">
      <c r="A1065" s="24">
        <v>1152</v>
      </c>
      <c r="B1065" s="24"/>
      <c r="C1065" s="24" t="s">
        <v>77</v>
      </c>
      <c r="D1065" s="24" t="s">
        <v>4314</v>
      </c>
      <c r="E1065" s="24" t="s">
        <v>4321</v>
      </c>
      <c r="F1065" s="77" t="str">
        <f t="shared" si="209"/>
        <v>WICKSTEED LEISURE LTD</v>
      </c>
      <c r="G1065" s="24" t="s">
        <v>4322</v>
      </c>
      <c r="H1065" s="24" t="s">
        <v>3282</v>
      </c>
      <c r="I1065" s="24" t="s">
        <v>2364</v>
      </c>
      <c r="J1065" s="24" t="s">
        <v>2962</v>
      </c>
      <c r="K1065" s="24" t="s">
        <v>3283</v>
      </c>
      <c r="L1065" s="25">
        <v>44284</v>
      </c>
      <c r="M1065" s="25">
        <v>45013</v>
      </c>
      <c r="N1065" s="81">
        <f t="shared" si="215"/>
        <v>45013</v>
      </c>
      <c r="O1065" s="77" t="str">
        <f t="shared" ca="1" si="216"/>
        <v>Expired</v>
      </c>
      <c r="P1065" s="77" t="str" cm="1">
        <f t="array" aca="1" ref="P1065" ca="1">_xlfn.IFS((N1065-TODAY())&gt;=547,"06 Expires over 18 months",(N1065-TODAY())&gt;=365,"05 Expires in 18 months",(N1065-TODAY())&gt;=183,"04 Expires in 12 months",(N1065-TODAY())&gt;=92,"03 Expires in 6 months",(N1065-TODAY())&gt;=31,"02 Expires in 3 months",(N1065-TODAY())&gt;=0,"01 Expires in 30 days",(N1065-TODAY())&gt;=-31,"01 Expired last 30 days",(N1065-TODAY())&gt;=-92,"02 Expired last 3 months",(N1065-TODAY())&gt;=-183,"03 Expired last 6 months",(N1065-TODAY())&gt;=-365,"04 Expired last 12 months",(N1065-TODAY())&gt;=-547,"05 Expired last 18 months",TRUE,"06 Expired over 18 months")</f>
        <v>06 Expired over 18 months</v>
      </c>
      <c r="Q1065" s="65">
        <v>25000</v>
      </c>
      <c r="R1065" s="84">
        <f t="shared" si="217"/>
        <v>47916.666666666664</v>
      </c>
      <c r="S1065" s="77" t="str" cm="1">
        <f t="array" ref="S1065">_xlfn.IFS(R1065&gt;5000000,"Gold",R1065&gt;=500000,"Silver",R1065&gt;30000,"Bronze",TRUE,"Transactional")</f>
        <v>Bronze</v>
      </c>
      <c r="T1065" s="24" t="s">
        <v>122</v>
      </c>
      <c r="U1065" s="101" t="s">
        <v>366</v>
      </c>
      <c r="V1065" s="101" t="s">
        <v>1058</v>
      </c>
      <c r="W1065" s="77" t="str">
        <f t="shared" si="212"/>
        <v>No</v>
      </c>
      <c r="X1065" s="77" t="str">
        <f>IFERROR(_xlfn.XLOOKUP(J1065&amp;"||"&amp;K1065,'Mapping Ref.'!$J$2:$J$538,'Mapping Ref.'!$K$2:$K$538),"")</f>
        <v>Construction &amp; Estates</v>
      </c>
      <c r="Y1065" s="77" t="str" cm="1">
        <f t="array" ref="Y1065">_xlfn.IFS(R1065&gt;2000000,"For Publication",R1065&gt;100000,"PID",R1065&gt;30000,"RFQ",TRUE,"Transactional")</f>
        <v>RFQ</v>
      </c>
      <c r="Z1065" s="24" t="s">
        <v>86</v>
      </c>
      <c r="AA1065" s="32">
        <v>24</v>
      </c>
      <c r="AB1065" s="24">
        <v>0</v>
      </c>
      <c r="AC1065" s="25">
        <v>44284</v>
      </c>
      <c r="AD1065" s="24" t="s">
        <v>58</v>
      </c>
      <c r="AE1065" s="24"/>
      <c r="AF1065" s="24"/>
      <c r="AG1065" s="24"/>
      <c r="AH1065" s="24" t="s">
        <v>60</v>
      </c>
      <c r="AI1065" s="24"/>
      <c r="AJ1065" s="24" t="s">
        <v>60</v>
      </c>
      <c r="AK1065" s="24"/>
      <c r="AL1065" s="24"/>
      <c r="AM1065" s="24"/>
      <c r="AN1065" s="24"/>
      <c r="AO1065" s="24"/>
      <c r="AP1065" s="24" t="s">
        <v>60</v>
      </c>
      <c r="AQ1065" s="24"/>
      <c r="AR1065" s="24"/>
      <c r="AS1065" s="89">
        <f t="shared" si="218"/>
        <v>23</v>
      </c>
      <c r="AT1065" s="24" t="s">
        <v>4323</v>
      </c>
    </row>
    <row r="1066" spans="1:46" x14ac:dyDescent="0.5">
      <c r="A1066" s="24">
        <v>1153</v>
      </c>
      <c r="B1066" s="24"/>
      <c r="C1066" s="24"/>
      <c r="D1066" s="24" t="s">
        <v>4324</v>
      </c>
      <c r="E1066" s="24" t="s">
        <v>4325</v>
      </c>
      <c r="F1066" s="77" t="str">
        <f t="shared" si="209"/>
        <v>ETC PARTNERS LIMITED</v>
      </c>
      <c r="G1066" s="24" t="s">
        <v>4326</v>
      </c>
      <c r="H1066" s="24" t="s">
        <v>4327</v>
      </c>
      <c r="I1066" s="24" t="s">
        <v>4327</v>
      </c>
      <c r="J1066" s="24" t="s">
        <v>107</v>
      </c>
      <c r="K1066" s="24" t="s">
        <v>4328</v>
      </c>
      <c r="L1066" s="25">
        <v>44200</v>
      </c>
      <c r="M1066" s="25">
        <v>44565</v>
      </c>
      <c r="N1066" s="81">
        <f t="shared" si="215"/>
        <v>44746</v>
      </c>
      <c r="O1066" s="77" t="str">
        <f t="shared" ca="1" si="216"/>
        <v>Expired</v>
      </c>
      <c r="P1066" s="77" t="str" cm="1">
        <f t="array" aca="1" ref="P1066" ca="1">_xlfn.IFS((N1066-TODAY())&gt;=547,"06 Expires over 18 months",(N1066-TODAY())&gt;=365,"05 Expires in 18 months",(N1066-TODAY())&gt;=183,"04 Expires in 12 months",(N1066-TODAY())&gt;=92,"03 Expires in 6 months",(N1066-TODAY())&gt;=31,"02 Expires in 3 months",(N1066-TODAY())&gt;=0,"01 Expires in 30 days",(N1066-TODAY())&gt;=-31,"01 Expired last 30 days",(N1066-TODAY())&gt;=-92,"02 Expired last 3 months",(N1066-TODAY())&gt;=-183,"03 Expired last 6 months",(N1066-TODAY())&gt;=-365,"04 Expired last 12 months",(N1066-TODAY())&gt;=-547,"05 Expired last 18 months",TRUE,"06 Expired over 18 months")</f>
        <v>06 Expired over 18 months</v>
      </c>
      <c r="Q1066" s="65">
        <v>59895</v>
      </c>
      <c r="R1066" s="84">
        <f t="shared" si="217"/>
        <v>89842.5</v>
      </c>
      <c r="S1066" s="77" t="str" cm="1">
        <f t="array" ref="S1066">_xlfn.IFS(R1066&gt;5000000,"Gold",R1066&gt;=500000,"Silver",R1066&gt;30000,"Bronze",TRUE,"Transactional")</f>
        <v>Bronze</v>
      </c>
      <c r="T1066" s="24" t="s">
        <v>122</v>
      </c>
      <c r="U1066" s="101" t="s">
        <v>208</v>
      </c>
      <c r="V1066" s="101" t="s">
        <v>209</v>
      </c>
      <c r="W1066" s="77" t="str">
        <f t="shared" si="212"/>
        <v>Yes</v>
      </c>
      <c r="X1066" s="77" t="str">
        <f>IFERROR(_xlfn.XLOOKUP(J1066&amp;"||"&amp;K1066,'Mapping Ref.'!$J$2:$J$538,'Mapping Ref.'!$K$2:$K$538),"")</f>
        <v>Construction &amp; Estates</v>
      </c>
      <c r="Y1066" s="77" t="str" cm="1">
        <f t="array" ref="Y1066">_xlfn.IFS(R1066&gt;2000000,"For Publication",R1066&gt;100000,"PID",R1066&gt;30000,"RFQ",TRUE,"Transactional")</f>
        <v>RFQ</v>
      </c>
      <c r="Z1066" s="24" t="s">
        <v>101</v>
      </c>
      <c r="AA1066" s="32">
        <v>12</v>
      </c>
      <c r="AB1066" s="24">
        <v>6</v>
      </c>
      <c r="AC1066" s="25">
        <v>44284</v>
      </c>
      <c r="AD1066" s="24" t="s">
        <v>58</v>
      </c>
      <c r="AE1066" s="24"/>
      <c r="AF1066" s="24"/>
      <c r="AG1066" s="24"/>
      <c r="AH1066" s="24" t="s">
        <v>60</v>
      </c>
      <c r="AI1066" s="24"/>
      <c r="AJ1066" s="24" t="s">
        <v>60</v>
      </c>
      <c r="AK1066" s="24"/>
      <c r="AL1066" s="24"/>
      <c r="AM1066" s="24"/>
      <c r="AN1066" s="24"/>
      <c r="AO1066" s="24"/>
      <c r="AP1066" s="24" t="s">
        <v>60</v>
      </c>
      <c r="AQ1066" s="24"/>
      <c r="AR1066" s="24"/>
      <c r="AS1066" s="89">
        <f t="shared" si="218"/>
        <v>18</v>
      </c>
      <c r="AT1066" s="24" t="s">
        <v>4329</v>
      </c>
    </row>
    <row r="1067" spans="1:46" x14ac:dyDescent="0.5">
      <c r="A1067" s="24">
        <v>1154</v>
      </c>
      <c r="B1067" s="24"/>
      <c r="C1067" s="24"/>
      <c r="D1067" s="24" t="s">
        <v>4330</v>
      </c>
      <c r="E1067" s="24" t="s">
        <v>4331</v>
      </c>
      <c r="F1067" s="77" t="str">
        <f t="shared" si="209"/>
        <v>PHILIP DAVIES (HERITAGE &amp; PLANNING) LTD</v>
      </c>
      <c r="G1067" s="24" t="s">
        <v>4332</v>
      </c>
      <c r="H1067" s="24" t="s">
        <v>972</v>
      </c>
      <c r="I1067" s="24" t="s">
        <v>972</v>
      </c>
      <c r="J1067" s="24" t="s">
        <v>107</v>
      </c>
      <c r="K1067" s="24" t="s">
        <v>1889</v>
      </c>
      <c r="L1067" s="25">
        <v>44256</v>
      </c>
      <c r="M1067" s="25">
        <v>44620</v>
      </c>
      <c r="N1067" s="81">
        <f t="shared" si="215"/>
        <v>44620</v>
      </c>
      <c r="O1067" s="77" t="str">
        <f t="shared" ca="1" si="216"/>
        <v>Expired</v>
      </c>
      <c r="P1067" s="77" t="str" cm="1">
        <f t="array" aca="1" ref="P1067" ca="1">_xlfn.IFS((N1067-TODAY())&gt;=547,"06 Expires over 18 months",(N1067-TODAY())&gt;=365,"05 Expires in 18 months",(N1067-TODAY())&gt;=183,"04 Expires in 12 months",(N1067-TODAY())&gt;=92,"03 Expires in 6 months",(N1067-TODAY())&gt;=31,"02 Expires in 3 months",(N1067-TODAY())&gt;=0,"01 Expires in 30 days",(N1067-TODAY())&gt;=-31,"01 Expired last 30 days",(N1067-TODAY())&gt;=-92,"02 Expired last 3 months",(N1067-TODAY())&gt;=-183,"03 Expired last 6 months",(N1067-TODAY())&gt;=-365,"04 Expired last 12 months",(N1067-TODAY())&gt;=-547,"05 Expired last 18 months",TRUE,"06 Expired over 18 months")</f>
        <v>06 Expired over 18 months</v>
      </c>
      <c r="Q1067" s="65">
        <v>2000</v>
      </c>
      <c r="R1067" s="84">
        <f t="shared" si="217"/>
        <v>2000</v>
      </c>
      <c r="S1067" s="77" t="str" cm="1">
        <f t="array" ref="S1067">_xlfn.IFS(R1067&gt;5000000,"Gold",R1067&gt;=500000,"Silver",R1067&gt;30000,"Bronze",TRUE,"Transactional")</f>
        <v>Transactional</v>
      </c>
      <c r="T1067" s="24" t="s">
        <v>54</v>
      </c>
      <c r="U1067" s="101" t="s">
        <v>84</v>
      </c>
      <c r="V1067" s="101" t="s">
        <v>214</v>
      </c>
      <c r="W1067" s="77" t="str">
        <f t="shared" si="212"/>
        <v>No</v>
      </c>
      <c r="X1067" s="77" t="str">
        <f>IFERROR(_xlfn.XLOOKUP(J1067&amp;"||"&amp;K1067,'Mapping Ref.'!$J$2:$J$538,'Mapping Ref.'!$K$2:$K$538),"")</f>
        <v>Construction &amp; Estates</v>
      </c>
      <c r="Y1067" s="77" t="str" cm="1">
        <f t="array" ref="Y1067">_xlfn.IFS(R1067&gt;2000000,"For Publication",R1067&gt;100000,"PID",R1067&gt;30000,"RFQ",TRUE,"Transactional")</f>
        <v>Transactional</v>
      </c>
      <c r="Z1067" s="24" t="s">
        <v>86</v>
      </c>
      <c r="AA1067" s="32">
        <v>12</v>
      </c>
      <c r="AB1067" s="24">
        <v>0</v>
      </c>
      <c r="AC1067" s="25">
        <v>44284</v>
      </c>
      <c r="AD1067" s="24" t="s">
        <v>58</v>
      </c>
      <c r="AE1067" s="24">
        <v>29223</v>
      </c>
      <c r="AF1067" s="24"/>
      <c r="AG1067" s="24"/>
      <c r="AH1067" s="24" t="s">
        <v>60</v>
      </c>
      <c r="AI1067" s="24"/>
      <c r="AJ1067" s="24" t="s">
        <v>60</v>
      </c>
      <c r="AK1067" s="24"/>
      <c r="AL1067" s="24"/>
      <c r="AM1067" s="24"/>
      <c r="AN1067" s="24"/>
      <c r="AO1067" s="24">
        <v>0</v>
      </c>
      <c r="AP1067" s="24" t="s">
        <v>60</v>
      </c>
      <c r="AQ1067" s="24"/>
      <c r="AR1067" s="24"/>
      <c r="AS1067" s="89">
        <f t="shared" si="218"/>
        <v>11</v>
      </c>
      <c r="AT1067" s="24" t="s">
        <v>4330</v>
      </c>
    </row>
    <row r="1068" spans="1:46" x14ac:dyDescent="0.5">
      <c r="A1068" s="24">
        <v>1155</v>
      </c>
      <c r="B1068" s="24"/>
      <c r="C1068" s="24" t="s">
        <v>77</v>
      </c>
      <c r="D1068" s="24" t="s">
        <v>4333</v>
      </c>
      <c r="E1068" s="24" t="s">
        <v>4334</v>
      </c>
      <c r="F1068" s="77" t="str">
        <f t="shared" si="209"/>
        <v>KOMPAN LIMITED</v>
      </c>
      <c r="G1068" s="24" t="s">
        <v>4335</v>
      </c>
      <c r="H1068" s="24" t="s">
        <v>3282</v>
      </c>
      <c r="I1068" s="24" t="s">
        <v>4253</v>
      </c>
      <c r="J1068" s="24" t="s">
        <v>2962</v>
      </c>
      <c r="K1068" s="24" t="s">
        <v>3283</v>
      </c>
      <c r="L1068" s="25">
        <v>44292</v>
      </c>
      <c r="M1068" s="25">
        <v>45021</v>
      </c>
      <c r="N1068" s="81">
        <f t="shared" si="215"/>
        <v>45021</v>
      </c>
      <c r="O1068" s="77" t="str">
        <f t="shared" ca="1" si="216"/>
        <v>Expired</v>
      </c>
      <c r="P1068" s="77" t="str" cm="1">
        <f t="array" aca="1" ref="P1068" ca="1">_xlfn.IFS((N1068-TODAY())&gt;=547,"06 Expires over 18 months",(N1068-TODAY())&gt;=365,"05 Expires in 18 months",(N1068-TODAY())&gt;=183,"04 Expires in 12 months",(N1068-TODAY())&gt;=92,"03 Expires in 6 months",(N1068-TODAY())&gt;=31,"02 Expires in 3 months",(N1068-TODAY())&gt;=0,"01 Expires in 30 days",(N1068-TODAY())&gt;=-31,"01 Expired last 30 days",(N1068-TODAY())&gt;=-92,"02 Expired last 3 months",(N1068-TODAY())&gt;=-183,"03 Expired last 6 months",(N1068-TODAY())&gt;=-365,"04 Expired last 12 months",(N1068-TODAY())&gt;=-547,"05 Expired last 18 months",TRUE,"06 Expired over 18 months")</f>
        <v>06 Expired over 18 months</v>
      </c>
      <c r="Q1068" s="65">
        <v>25000</v>
      </c>
      <c r="R1068" s="84">
        <f t="shared" si="217"/>
        <v>47916.666666666664</v>
      </c>
      <c r="S1068" s="77" t="str" cm="1">
        <f t="array" ref="S1068">_xlfn.IFS(R1068&gt;5000000,"Gold",R1068&gt;=500000,"Silver",R1068&gt;30000,"Bronze",TRUE,"Transactional")</f>
        <v>Bronze</v>
      </c>
      <c r="T1068" s="24" t="s">
        <v>54</v>
      </c>
      <c r="U1068" s="101" t="s">
        <v>69</v>
      </c>
      <c r="V1068" s="101" t="s">
        <v>983</v>
      </c>
      <c r="W1068" s="77" t="str">
        <f t="shared" si="212"/>
        <v>No</v>
      </c>
      <c r="X1068" s="77" t="str">
        <f>IFERROR(_xlfn.XLOOKUP(J1068&amp;"||"&amp;K1068,'Mapping Ref.'!$J$2:$J$538,'Mapping Ref.'!$K$2:$K$538),"")</f>
        <v>Construction &amp; Estates</v>
      </c>
      <c r="Y1068" s="77" t="str" cm="1">
        <f t="array" ref="Y1068">_xlfn.IFS(R1068&gt;2000000,"For Publication",R1068&gt;100000,"PID",R1068&gt;30000,"RFQ",TRUE,"Transactional")</f>
        <v>RFQ</v>
      </c>
      <c r="Z1068" s="24" t="s">
        <v>86</v>
      </c>
      <c r="AA1068" s="32">
        <v>24</v>
      </c>
      <c r="AB1068" s="24">
        <v>0</v>
      </c>
      <c r="AC1068" s="25">
        <v>44285</v>
      </c>
      <c r="AD1068" s="24" t="s">
        <v>58</v>
      </c>
      <c r="AE1068" s="24"/>
      <c r="AF1068" s="24"/>
      <c r="AG1068" s="24"/>
      <c r="AH1068" s="24" t="s">
        <v>59</v>
      </c>
      <c r="AI1068" s="24"/>
      <c r="AJ1068" s="24" t="s">
        <v>60</v>
      </c>
      <c r="AK1068" s="24"/>
      <c r="AL1068" s="24"/>
      <c r="AM1068" s="24"/>
      <c r="AN1068" s="24"/>
      <c r="AO1068" s="24"/>
      <c r="AP1068" s="24" t="s">
        <v>60</v>
      </c>
      <c r="AQ1068" s="24"/>
      <c r="AR1068" s="24"/>
      <c r="AS1068" s="89">
        <f t="shared" si="218"/>
        <v>23</v>
      </c>
      <c r="AT1068" s="24" t="s">
        <v>4333</v>
      </c>
    </row>
    <row r="1069" spans="1:46" x14ac:dyDescent="0.5">
      <c r="A1069" s="24">
        <v>1156</v>
      </c>
      <c r="B1069" s="24"/>
      <c r="C1069" s="24" t="s">
        <v>77</v>
      </c>
      <c r="D1069" s="24" t="s">
        <v>4336</v>
      </c>
      <c r="E1069" s="24" t="s">
        <v>4337</v>
      </c>
      <c r="F1069" s="77" t="str">
        <f t="shared" si="209"/>
        <v>LINK TREASURY SERVICES LIMITED</v>
      </c>
      <c r="G1069" s="24" t="s">
        <v>4338</v>
      </c>
      <c r="H1069" s="24" t="s">
        <v>3282</v>
      </c>
      <c r="I1069" s="24" t="s">
        <v>4253</v>
      </c>
      <c r="J1069" s="24" t="s">
        <v>2962</v>
      </c>
      <c r="K1069" s="24" t="s">
        <v>3283</v>
      </c>
      <c r="L1069" s="25">
        <v>44292</v>
      </c>
      <c r="M1069" s="25">
        <v>45021</v>
      </c>
      <c r="N1069" s="81">
        <f t="shared" si="215"/>
        <v>45021</v>
      </c>
      <c r="O1069" s="77" t="str">
        <f t="shared" ca="1" si="216"/>
        <v>Expired</v>
      </c>
      <c r="P1069" s="77" t="str" cm="1">
        <f t="array" aca="1" ref="P1069" ca="1">_xlfn.IFS((N1069-TODAY())&gt;=547,"06 Expires over 18 months",(N1069-TODAY())&gt;=365,"05 Expires in 18 months",(N1069-TODAY())&gt;=183,"04 Expires in 12 months",(N1069-TODAY())&gt;=92,"03 Expires in 6 months",(N1069-TODAY())&gt;=31,"02 Expires in 3 months",(N1069-TODAY())&gt;=0,"01 Expires in 30 days",(N1069-TODAY())&gt;=-31,"01 Expired last 30 days",(N1069-TODAY())&gt;=-92,"02 Expired last 3 months",(N1069-TODAY())&gt;=-183,"03 Expired last 6 months",(N1069-TODAY())&gt;=-365,"04 Expired last 12 months",(N1069-TODAY())&gt;=-547,"05 Expired last 18 months",TRUE,"06 Expired over 18 months")</f>
        <v>06 Expired over 18 months</v>
      </c>
      <c r="Q1069" s="65">
        <v>10000</v>
      </c>
      <c r="R1069" s="84">
        <f t="shared" si="217"/>
        <v>19166.666666666668</v>
      </c>
      <c r="S1069" s="77" t="str" cm="1">
        <f t="array" ref="S1069">_xlfn.IFS(R1069&gt;5000000,"Gold",R1069&gt;=500000,"Silver",R1069&gt;30000,"Bronze",TRUE,"Transactional")</f>
        <v>Transactional</v>
      </c>
      <c r="T1069" s="24" t="s">
        <v>54</v>
      </c>
      <c r="U1069" s="101" t="s">
        <v>116</v>
      </c>
      <c r="V1069" s="101" t="s">
        <v>70</v>
      </c>
      <c r="W1069" s="77" t="str">
        <f t="shared" si="212"/>
        <v>No</v>
      </c>
      <c r="X1069" s="77" t="str">
        <f>IFERROR(_xlfn.XLOOKUP(J1069&amp;"||"&amp;K1069,'Mapping Ref.'!$J$2:$J$538,'Mapping Ref.'!$K$2:$K$538),"")</f>
        <v>Construction &amp; Estates</v>
      </c>
      <c r="Y1069" s="77" t="str" cm="1">
        <f t="array" ref="Y1069">_xlfn.IFS(R1069&gt;2000000,"For Publication",R1069&gt;100000,"PID",R1069&gt;30000,"RFQ",TRUE,"Transactional")</f>
        <v>Transactional</v>
      </c>
      <c r="Z1069" s="24" t="s">
        <v>86</v>
      </c>
      <c r="AA1069" s="32">
        <v>24</v>
      </c>
      <c r="AB1069" s="24">
        <v>0</v>
      </c>
      <c r="AC1069" s="25">
        <v>44285</v>
      </c>
      <c r="AD1069" s="24" t="s">
        <v>58</v>
      </c>
      <c r="AE1069" s="24"/>
      <c r="AF1069" s="24"/>
      <c r="AG1069" s="24"/>
      <c r="AH1069" s="24" t="s">
        <v>59</v>
      </c>
      <c r="AI1069" s="24"/>
      <c r="AJ1069" s="24" t="s">
        <v>60</v>
      </c>
      <c r="AK1069" s="24"/>
      <c r="AL1069" s="24"/>
      <c r="AM1069" s="24"/>
      <c r="AN1069" s="24"/>
      <c r="AO1069" s="24"/>
      <c r="AP1069" s="24" t="s">
        <v>60</v>
      </c>
      <c r="AQ1069" s="24"/>
      <c r="AR1069" s="24"/>
      <c r="AS1069" s="89">
        <f t="shared" si="218"/>
        <v>23</v>
      </c>
      <c r="AT1069" s="24" t="s">
        <v>4336</v>
      </c>
    </row>
    <row r="1070" spans="1:46" x14ac:dyDescent="0.5">
      <c r="A1070" s="24">
        <v>1157</v>
      </c>
      <c r="B1070" s="24"/>
      <c r="C1070" s="24" t="s">
        <v>77</v>
      </c>
      <c r="D1070" s="24" t="s">
        <v>4339</v>
      </c>
      <c r="E1070" s="24" t="s">
        <v>4340</v>
      </c>
      <c r="F1070" s="77" t="str">
        <f t="shared" si="209"/>
        <v>PAPERSTONE LIMITED</v>
      </c>
      <c r="G1070" s="24" t="s">
        <v>4341</v>
      </c>
      <c r="H1070" s="24" t="s">
        <v>3282</v>
      </c>
      <c r="I1070" s="24" t="s">
        <v>4253</v>
      </c>
      <c r="J1070" s="24" t="s">
        <v>2962</v>
      </c>
      <c r="K1070" s="24" t="s">
        <v>3283</v>
      </c>
      <c r="L1070" s="25">
        <v>44292</v>
      </c>
      <c r="M1070" s="25">
        <v>45021</v>
      </c>
      <c r="N1070" s="81">
        <f t="shared" si="215"/>
        <v>45021</v>
      </c>
      <c r="O1070" s="77" t="str">
        <f t="shared" ca="1" si="216"/>
        <v>Expired</v>
      </c>
      <c r="P1070" s="77" t="str" cm="1">
        <f t="array" aca="1" ref="P1070" ca="1">_xlfn.IFS((N1070-TODAY())&gt;=547,"06 Expires over 18 months",(N1070-TODAY())&gt;=365,"05 Expires in 18 months",(N1070-TODAY())&gt;=183,"04 Expires in 12 months",(N1070-TODAY())&gt;=92,"03 Expires in 6 months",(N1070-TODAY())&gt;=31,"02 Expires in 3 months",(N1070-TODAY())&gt;=0,"01 Expires in 30 days",(N1070-TODAY())&gt;=-31,"01 Expired last 30 days",(N1070-TODAY())&gt;=-92,"02 Expired last 3 months",(N1070-TODAY())&gt;=-183,"03 Expired last 6 months",(N1070-TODAY())&gt;=-365,"04 Expired last 12 months",(N1070-TODAY())&gt;=-547,"05 Expired last 18 months",TRUE,"06 Expired over 18 months")</f>
        <v>06 Expired over 18 months</v>
      </c>
      <c r="Q1070" s="65">
        <v>25000</v>
      </c>
      <c r="R1070" s="84">
        <f t="shared" si="217"/>
        <v>47916.666666666664</v>
      </c>
      <c r="S1070" s="77" t="str" cm="1">
        <f t="array" ref="S1070">_xlfn.IFS(R1070&gt;5000000,"Gold",R1070&gt;=500000,"Silver",R1070&gt;30000,"Bronze",TRUE,"Transactional")</f>
        <v>Bronze</v>
      </c>
      <c r="T1070" s="24" t="s">
        <v>54</v>
      </c>
      <c r="U1070" s="101" t="s">
        <v>366</v>
      </c>
      <c r="V1070" s="101" t="s">
        <v>1058</v>
      </c>
      <c r="W1070" s="77" t="str">
        <f t="shared" si="212"/>
        <v>No</v>
      </c>
      <c r="X1070" s="77" t="str">
        <f>IFERROR(_xlfn.XLOOKUP(J1070&amp;"||"&amp;K1070,'Mapping Ref.'!$J$2:$J$538,'Mapping Ref.'!$K$2:$K$538),"")</f>
        <v>Construction &amp; Estates</v>
      </c>
      <c r="Y1070" s="77" t="str" cm="1">
        <f t="array" ref="Y1070">_xlfn.IFS(R1070&gt;2000000,"For Publication",R1070&gt;100000,"PID",R1070&gt;30000,"RFQ",TRUE,"Transactional")</f>
        <v>RFQ</v>
      </c>
      <c r="Z1070" s="24" t="s">
        <v>86</v>
      </c>
      <c r="AA1070" s="32">
        <v>24</v>
      </c>
      <c r="AB1070" s="24">
        <v>0</v>
      </c>
      <c r="AC1070" s="25">
        <v>44286</v>
      </c>
      <c r="AD1070" s="24" t="s">
        <v>58</v>
      </c>
      <c r="AE1070" s="24"/>
      <c r="AF1070" s="24"/>
      <c r="AG1070" s="24"/>
      <c r="AH1070" s="24" t="s">
        <v>59</v>
      </c>
      <c r="AI1070" s="24"/>
      <c r="AJ1070" s="24" t="s">
        <v>60</v>
      </c>
      <c r="AK1070" s="24"/>
      <c r="AL1070" s="24"/>
      <c r="AM1070" s="24"/>
      <c r="AN1070" s="24"/>
      <c r="AO1070" s="24"/>
      <c r="AP1070" s="24" t="s">
        <v>60</v>
      </c>
      <c r="AQ1070" s="24"/>
      <c r="AR1070" s="24"/>
      <c r="AS1070" s="89">
        <f t="shared" si="218"/>
        <v>23</v>
      </c>
      <c r="AT1070" s="24" t="s">
        <v>4339</v>
      </c>
    </row>
    <row r="1071" spans="1:46" x14ac:dyDescent="0.5">
      <c r="A1071" s="24">
        <v>1158</v>
      </c>
      <c r="B1071" s="24"/>
      <c r="C1071" s="24"/>
      <c r="D1071" s="24" t="s">
        <v>4342</v>
      </c>
      <c r="E1071" s="24" t="s">
        <v>4343</v>
      </c>
      <c r="F1071" s="77" t="str">
        <f t="shared" si="209"/>
        <v>3 DRYSTONE FEES GEN ACC T/A DRYSTONE CHAMBERS</v>
      </c>
      <c r="G1071" s="24" t="s">
        <v>4344</v>
      </c>
      <c r="H1071" s="24" t="s">
        <v>1420</v>
      </c>
      <c r="I1071" s="24" t="s">
        <v>1420</v>
      </c>
      <c r="J1071" s="24" t="s">
        <v>52</v>
      </c>
      <c r="K1071" s="24" t="s">
        <v>822</v>
      </c>
      <c r="L1071" s="25">
        <v>44286</v>
      </c>
      <c r="M1071" s="25"/>
      <c r="N1071" s="81"/>
      <c r="O1071" s="77" t="s">
        <v>712</v>
      </c>
      <c r="P1071" s="77"/>
      <c r="Q1071" s="104"/>
      <c r="R1071" s="84">
        <v>0</v>
      </c>
      <c r="S1071" s="77" t="str" cm="1">
        <f t="array" ref="S1071">_xlfn.IFS(R1071&gt;5000000,"Gold",R1071&gt;=500000,"Silver",R1071&gt;30000,"Bronze",TRUE,"Transactional")</f>
        <v>Transactional</v>
      </c>
      <c r="T1071" s="24" t="s">
        <v>54</v>
      </c>
      <c r="U1071" s="101" t="s">
        <v>455</v>
      </c>
      <c r="V1071" s="101" t="s">
        <v>822</v>
      </c>
      <c r="W1071" s="77" t="str">
        <f t="shared" si="212"/>
        <v>Yes</v>
      </c>
      <c r="X1071" s="77" t="str">
        <f>IFERROR(_xlfn.XLOOKUP(J1071&amp;"||"&amp;K1071,'Mapping Ref.'!$J$2:$J$538,'Mapping Ref.'!$K$2:$K$538),"")</f>
        <v>Corporate</v>
      </c>
      <c r="Y1071" s="77" t="str" cm="1">
        <f t="array" ref="Y1071">_xlfn.IFS(R1071&gt;2000000,"For Publication",R1071&gt;100000,"PID",R1071&gt;30000,"RFQ",TRUE,"Transactional")</f>
        <v>Transactional</v>
      </c>
      <c r="Z1071" s="24" t="s">
        <v>71</v>
      </c>
      <c r="AA1071" s="32">
        <v>80</v>
      </c>
      <c r="AB1071" s="24">
        <v>80</v>
      </c>
      <c r="AC1071" s="25">
        <v>44286</v>
      </c>
      <c r="AD1071" s="24" t="s">
        <v>102</v>
      </c>
      <c r="AE1071" s="24">
        <v>0</v>
      </c>
      <c r="AF1071" s="24"/>
      <c r="AG1071" s="24"/>
      <c r="AH1071" s="24" t="s">
        <v>59</v>
      </c>
      <c r="AI1071" s="24"/>
      <c r="AJ1071" s="24" t="s">
        <v>60</v>
      </c>
      <c r="AK1071" s="24"/>
      <c r="AL1071" s="24"/>
      <c r="AM1071" s="24"/>
      <c r="AN1071" s="24"/>
      <c r="AO1071" s="24">
        <v>0</v>
      </c>
      <c r="AP1071" s="24" t="s">
        <v>60</v>
      </c>
      <c r="AQ1071" s="24"/>
      <c r="AR1071" s="24"/>
      <c r="AS1071" s="89">
        <v>0</v>
      </c>
      <c r="AT1071" s="24" t="s">
        <v>4345</v>
      </c>
    </row>
    <row r="1072" spans="1:46" x14ac:dyDescent="0.5">
      <c r="A1072" s="24">
        <v>1159</v>
      </c>
      <c r="B1072" s="24"/>
      <c r="C1072" s="24"/>
      <c r="D1072" s="24" t="s">
        <v>4346</v>
      </c>
      <c r="E1072" s="24" t="s">
        <v>4347</v>
      </c>
      <c r="F1072" s="77" t="str">
        <f t="shared" si="209"/>
        <v>COUNSELLING SOLUTIONS LIMITED</v>
      </c>
      <c r="G1072" s="24" t="s">
        <v>4346</v>
      </c>
      <c r="H1072" s="24" t="s">
        <v>1420</v>
      </c>
      <c r="I1072" s="24" t="s">
        <v>1420</v>
      </c>
      <c r="J1072" s="24" t="s">
        <v>52</v>
      </c>
      <c r="K1072" s="24" t="s">
        <v>822</v>
      </c>
      <c r="L1072" s="25">
        <v>44286</v>
      </c>
      <c r="M1072" s="25"/>
      <c r="N1072" s="81"/>
      <c r="O1072" s="77" t="s">
        <v>712</v>
      </c>
      <c r="P1072" s="77"/>
      <c r="Q1072" s="104"/>
      <c r="R1072" s="84">
        <v>0</v>
      </c>
      <c r="S1072" s="77" t="str" cm="1">
        <f t="array" ref="S1072">_xlfn.IFS(R1072&gt;5000000,"Gold",R1072&gt;=500000,"Silver",R1072&gt;30000,"Bronze",TRUE,"Transactional")</f>
        <v>Transactional</v>
      </c>
      <c r="T1072" s="24" t="s">
        <v>54</v>
      </c>
      <c r="U1072" s="101" t="s">
        <v>455</v>
      </c>
      <c r="V1072" s="101" t="s">
        <v>822</v>
      </c>
      <c r="W1072" s="77" t="str">
        <f t="shared" si="212"/>
        <v>Yes</v>
      </c>
      <c r="X1072" s="77" t="str">
        <f>IFERROR(_xlfn.XLOOKUP(J1072&amp;"||"&amp;K1072,'Mapping Ref.'!$J$2:$J$538,'Mapping Ref.'!$K$2:$K$538),"")</f>
        <v>Corporate</v>
      </c>
      <c r="Y1072" s="77" t="str" cm="1">
        <f t="array" ref="Y1072">_xlfn.IFS(R1072&gt;2000000,"For Publication",R1072&gt;100000,"PID",R1072&gt;30000,"RFQ",TRUE,"Transactional")</f>
        <v>Transactional</v>
      </c>
      <c r="Z1072" s="24" t="s">
        <v>101</v>
      </c>
      <c r="AA1072" s="32">
        <v>80</v>
      </c>
      <c r="AB1072" s="24">
        <v>80</v>
      </c>
      <c r="AC1072" s="25">
        <v>44286</v>
      </c>
      <c r="AD1072" s="24" t="s">
        <v>102</v>
      </c>
      <c r="AE1072" s="24">
        <v>0</v>
      </c>
      <c r="AF1072" s="24"/>
      <c r="AG1072" s="24"/>
      <c r="AH1072" s="24" t="s">
        <v>60</v>
      </c>
      <c r="AI1072" s="24"/>
      <c r="AJ1072" s="24" t="s">
        <v>60</v>
      </c>
      <c r="AK1072" s="24"/>
      <c r="AL1072" s="24"/>
      <c r="AM1072" s="24"/>
      <c r="AN1072" s="24"/>
      <c r="AO1072" s="24">
        <v>0</v>
      </c>
      <c r="AP1072" s="24" t="s">
        <v>60</v>
      </c>
      <c r="AQ1072" s="24"/>
      <c r="AR1072" s="24"/>
      <c r="AS1072" s="89">
        <v>0</v>
      </c>
      <c r="AT1072" s="24" t="s">
        <v>4348</v>
      </c>
    </row>
    <row r="1073" spans="1:46" x14ac:dyDescent="0.5">
      <c r="A1073" s="24">
        <v>1160</v>
      </c>
      <c r="B1073" s="24"/>
      <c r="C1073" s="24" t="s">
        <v>77</v>
      </c>
      <c r="D1073" s="24" t="s">
        <v>4349</v>
      </c>
      <c r="E1073" s="24" t="s">
        <v>4350</v>
      </c>
      <c r="F1073" s="77" t="str">
        <f t="shared" si="209"/>
        <v>MR MARK ALEXANDER DAVIES</v>
      </c>
      <c r="G1073" s="24" t="s">
        <v>4351</v>
      </c>
      <c r="H1073" s="24" t="s">
        <v>1420</v>
      </c>
      <c r="I1073" s="24" t="s">
        <v>1420</v>
      </c>
      <c r="J1073" s="24" t="s">
        <v>52</v>
      </c>
      <c r="K1073" s="24" t="s">
        <v>822</v>
      </c>
      <c r="L1073" s="25">
        <v>44286</v>
      </c>
      <c r="M1073" s="25"/>
      <c r="N1073" s="81"/>
      <c r="O1073" s="77" t="s">
        <v>712</v>
      </c>
      <c r="P1073" s="77"/>
      <c r="Q1073" s="104"/>
      <c r="R1073" s="84">
        <v>0</v>
      </c>
      <c r="S1073" s="77" t="str" cm="1">
        <f t="array" ref="S1073">_xlfn.IFS(R1073&gt;5000000,"Gold",R1073&gt;=500000,"Silver",R1073&gt;30000,"Bronze",TRUE,"Transactional")</f>
        <v>Transactional</v>
      </c>
      <c r="T1073" s="24" t="s">
        <v>54</v>
      </c>
      <c r="U1073" s="101" t="s">
        <v>455</v>
      </c>
      <c r="V1073" s="101" t="s">
        <v>822</v>
      </c>
      <c r="W1073" s="77" t="str">
        <f t="shared" si="212"/>
        <v>Yes</v>
      </c>
      <c r="X1073" s="77" t="str">
        <f>IFERROR(_xlfn.XLOOKUP(J1073&amp;"||"&amp;K1073,'Mapping Ref.'!$J$2:$J$538,'Mapping Ref.'!$K$2:$K$538),"")</f>
        <v>Corporate</v>
      </c>
      <c r="Y1073" s="77" t="str" cm="1">
        <f t="array" ref="Y1073">_xlfn.IFS(R1073&gt;2000000,"For Publication",R1073&gt;100000,"PID",R1073&gt;30000,"RFQ",TRUE,"Transactional")</f>
        <v>Transactional</v>
      </c>
      <c r="Z1073" s="24" t="s">
        <v>101</v>
      </c>
      <c r="AA1073" s="32">
        <v>80</v>
      </c>
      <c r="AB1073" s="24">
        <v>80</v>
      </c>
      <c r="AC1073" s="25">
        <v>44286</v>
      </c>
      <c r="AD1073" s="24" t="s">
        <v>102</v>
      </c>
      <c r="AE1073" s="24">
        <v>0</v>
      </c>
      <c r="AF1073" s="24"/>
      <c r="AG1073" s="24"/>
      <c r="AH1073" s="24" t="s">
        <v>59</v>
      </c>
      <c r="AI1073" s="24"/>
      <c r="AJ1073" s="24" t="s">
        <v>60</v>
      </c>
      <c r="AK1073" s="24"/>
      <c r="AL1073" s="24"/>
      <c r="AM1073" s="24"/>
      <c r="AN1073" s="24"/>
      <c r="AO1073" s="24">
        <v>0</v>
      </c>
      <c r="AP1073" s="24" t="s">
        <v>60</v>
      </c>
      <c r="AQ1073" s="24"/>
      <c r="AR1073" s="24"/>
      <c r="AS1073" s="89">
        <v>0</v>
      </c>
      <c r="AT1073" s="24" t="s">
        <v>4352</v>
      </c>
    </row>
    <row r="1074" spans="1:46" x14ac:dyDescent="0.5">
      <c r="A1074" s="24">
        <v>1161</v>
      </c>
      <c r="B1074" s="24"/>
      <c r="C1074" s="24"/>
      <c r="D1074" s="24" t="s">
        <v>4353</v>
      </c>
      <c r="E1074" s="24" t="s">
        <v>4354</v>
      </c>
      <c r="F1074" s="77" t="str">
        <f t="shared" si="209"/>
        <v>HAYS SPECIALIST RECRUITMENT LIMITED</v>
      </c>
      <c r="G1074" s="24" t="s">
        <v>4355</v>
      </c>
      <c r="H1074" s="24" t="s">
        <v>3282</v>
      </c>
      <c r="I1074" s="24" t="s">
        <v>2364</v>
      </c>
      <c r="J1074" s="24" t="s">
        <v>2962</v>
      </c>
      <c r="K1074" s="24" t="s">
        <v>3283</v>
      </c>
      <c r="L1074" s="25">
        <v>44287</v>
      </c>
      <c r="M1074" s="25">
        <v>45016</v>
      </c>
      <c r="N1074" s="81">
        <f t="shared" ref="N1074:N1099" si="219">EDATE(M1074,AB1074)</f>
        <v>45016</v>
      </c>
      <c r="O1074" s="77" t="str">
        <f t="shared" ref="O1074:O1095" ca="1" si="220">IF(N1074&lt;TODAY(),"Expired","Live")</f>
        <v>Expired</v>
      </c>
      <c r="P1074" s="77" t="str" cm="1">
        <f t="array" aca="1" ref="P1074" ca="1">_xlfn.IFS((N1074-TODAY())&gt;=547,"06 Expires over 18 months",(N1074-TODAY())&gt;=365,"05 Expires in 18 months",(N1074-TODAY())&gt;=183,"04 Expires in 12 months",(N1074-TODAY())&gt;=92,"03 Expires in 6 months",(N1074-TODAY())&gt;=31,"02 Expires in 3 months",(N1074-TODAY())&gt;=0,"01 Expires in 30 days",(N1074-TODAY())&gt;=-31,"01 Expired last 30 days",(N1074-TODAY())&gt;=-92,"02 Expired last 3 months",(N1074-TODAY())&gt;=-183,"03 Expired last 6 months",(N1074-TODAY())&gt;=-365,"04 Expired last 12 months",(N1074-TODAY())&gt;=-547,"05 Expired last 18 months",TRUE,"06 Expired over 18 months")</f>
        <v>06 Expired over 18 months</v>
      </c>
      <c r="Q1074" s="65">
        <v>25000</v>
      </c>
      <c r="R1074" s="84">
        <f t="shared" ref="R1074:R1099" si="221">MAX(Q1074,Q1074*N(AS1074)/12)</f>
        <v>47916.666666666664</v>
      </c>
      <c r="S1074" s="77" t="str" cm="1">
        <f t="array" ref="S1074">_xlfn.IFS(R1074&gt;5000000,"Gold",R1074&gt;=500000,"Silver",R1074&gt;30000,"Bronze",TRUE,"Transactional")</f>
        <v>Bronze</v>
      </c>
      <c r="T1074" s="24" t="s">
        <v>122</v>
      </c>
      <c r="U1074" s="101" t="s">
        <v>116</v>
      </c>
      <c r="V1074" s="101" t="s">
        <v>70</v>
      </c>
      <c r="W1074" s="77" t="str">
        <f t="shared" si="212"/>
        <v>No</v>
      </c>
      <c r="X1074" s="77" t="str">
        <f>IFERROR(_xlfn.XLOOKUP(J1074&amp;"||"&amp;K1074,'Mapping Ref.'!$J$2:$J$538,'Mapping Ref.'!$K$2:$K$538),"")</f>
        <v>Construction &amp; Estates</v>
      </c>
      <c r="Y1074" s="77" t="str" cm="1">
        <f t="array" ref="Y1074">_xlfn.IFS(R1074&gt;2000000,"For Publication",R1074&gt;100000,"PID",R1074&gt;30000,"RFQ",TRUE,"Transactional")</f>
        <v>RFQ</v>
      </c>
      <c r="Z1074" s="24" t="s">
        <v>86</v>
      </c>
      <c r="AA1074" s="32">
        <v>24</v>
      </c>
      <c r="AB1074" s="24">
        <v>0</v>
      </c>
      <c r="AC1074" s="25">
        <v>44287</v>
      </c>
      <c r="AD1074" s="24" t="s">
        <v>58</v>
      </c>
      <c r="AE1074" s="24"/>
      <c r="AF1074" s="24"/>
      <c r="AG1074" s="24"/>
      <c r="AH1074" s="24" t="s">
        <v>60</v>
      </c>
      <c r="AI1074" s="24"/>
      <c r="AJ1074" s="24" t="s">
        <v>60</v>
      </c>
      <c r="AK1074" s="24"/>
      <c r="AL1074" s="24"/>
      <c r="AM1074" s="24"/>
      <c r="AN1074" s="24"/>
      <c r="AO1074" s="24"/>
      <c r="AP1074" s="24" t="s">
        <v>60</v>
      </c>
      <c r="AQ1074" s="24"/>
      <c r="AR1074" s="24"/>
      <c r="AS1074" s="89">
        <f t="shared" ref="AS1074:AS1099" si="222">DATEDIF(L1074,N1074,"m")</f>
        <v>23</v>
      </c>
      <c r="AT1074" s="24" t="s">
        <v>4356</v>
      </c>
    </row>
    <row r="1075" spans="1:46" x14ac:dyDescent="0.5">
      <c r="A1075" s="24">
        <v>1162</v>
      </c>
      <c r="B1075" s="24"/>
      <c r="C1075" s="24"/>
      <c r="D1075" s="24" t="s">
        <v>4357</v>
      </c>
      <c r="E1075" s="24" t="s">
        <v>4358</v>
      </c>
      <c r="F1075" s="77" t="str">
        <f t="shared" si="209"/>
        <v>HSS HIRE SERVICE GROUP LIMITED</v>
      </c>
      <c r="G1075" s="24" t="s">
        <v>4359</v>
      </c>
      <c r="H1075" s="24" t="s">
        <v>3282</v>
      </c>
      <c r="I1075" s="24" t="s">
        <v>2364</v>
      </c>
      <c r="J1075" s="24" t="s">
        <v>2962</v>
      </c>
      <c r="K1075" s="24" t="s">
        <v>3283</v>
      </c>
      <c r="L1075" s="25">
        <v>44287</v>
      </c>
      <c r="M1075" s="25">
        <v>45016</v>
      </c>
      <c r="N1075" s="81">
        <f t="shared" si="219"/>
        <v>45016</v>
      </c>
      <c r="O1075" s="77" t="str">
        <f t="shared" ca="1" si="220"/>
        <v>Expired</v>
      </c>
      <c r="P1075" s="77" t="str" cm="1">
        <f t="array" aca="1" ref="P1075" ca="1">_xlfn.IFS((N1075-TODAY())&gt;=547,"06 Expires over 18 months",(N1075-TODAY())&gt;=365,"05 Expires in 18 months",(N1075-TODAY())&gt;=183,"04 Expires in 12 months",(N1075-TODAY())&gt;=92,"03 Expires in 6 months",(N1075-TODAY())&gt;=31,"02 Expires in 3 months",(N1075-TODAY())&gt;=0,"01 Expires in 30 days",(N1075-TODAY())&gt;=-31,"01 Expired last 30 days",(N1075-TODAY())&gt;=-92,"02 Expired last 3 months",(N1075-TODAY())&gt;=-183,"03 Expired last 6 months",(N1075-TODAY())&gt;=-365,"04 Expired last 12 months",(N1075-TODAY())&gt;=-547,"05 Expired last 18 months",TRUE,"06 Expired over 18 months")</f>
        <v>06 Expired over 18 months</v>
      </c>
      <c r="Q1075" s="65">
        <v>50000</v>
      </c>
      <c r="R1075" s="84">
        <f t="shared" si="221"/>
        <v>95833.333333333328</v>
      </c>
      <c r="S1075" s="77" t="str" cm="1">
        <f t="array" ref="S1075">_xlfn.IFS(R1075&gt;5000000,"Gold",R1075&gt;=500000,"Silver",R1075&gt;30000,"Bronze",TRUE,"Transactional")</f>
        <v>Bronze</v>
      </c>
      <c r="T1075" s="24" t="s">
        <v>54</v>
      </c>
      <c r="U1075" s="101" t="s">
        <v>69</v>
      </c>
      <c r="V1075" s="101" t="s">
        <v>983</v>
      </c>
      <c r="W1075" s="77" t="str">
        <f t="shared" si="212"/>
        <v>No</v>
      </c>
      <c r="X1075" s="77" t="str">
        <f>IFERROR(_xlfn.XLOOKUP(J1075&amp;"||"&amp;K1075,'Mapping Ref.'!$J$2:$J$538,'Mapping Ref.'!$K$2:$K$538),"")</f>
        <v>Construction &amp; Estates</v>
      </c>
      <c r="Y1075" s="77" t="str" cm="1">
        <f t="array" ref="Y1075">_xlfn.IFS(R1075&gt;2000000,"For Publication",R1075&gt;100000,"PID",R1075&gt;30000,"RFQ",TRUE,"Transactional")</f>
        <v>RFQ</v>
      </c>
      <c r="Z1075" s="24" t="s">
        <v>86</v>
      </c>
      <c r="AA1075" s="32">
        <v>24</v>
      </c>
      <c r="AB1075" s="24">
        <v>0</v>
      </c>
      <c r="AC1075" s="25">
        <v>44287</v>
      </c>
      <c r="AD1075" s="24" t="s">
        <v>58</v>
      </c>
      <c r="AE1075" s="24"/>
      <c r="AF1075" s="24"/>
      <c r="AG1075" s="24"/>
      <c r="AH1075" s="24" t="s">
        <v>60</v>
      </c>
      <c r="AI1075" s="24"/>
      <c r="AJ1075" s="24" t="s">
        <v>60</v>
      </c>
      <c r="AK1075" s="24"/>
      <c r="AL1075" s="24"/>
      <c r="AM1075" s="24"/>
      <c r="AN1075" s="24"/>
      <c r="AO1075" s="24"/>
      <c r="AP1075" s="24" t="s">
        <v>60</v>
      </c>
      <c r="AQ1075" s="24"/>
      <c r="AR1075" s="24"/>
      <c r="AS1075" s="89">
        <f t="shared" si="222"/>
        <v>23</v>
      </c>
      <c r="AT1075" s="24" t="s">
        <v>4360</v>
      </c>
    </row>
    <row r="1076" spans="1:46" x14ac:dyDescent="0.5">
      <c r="A1076" s="24">
        <v>1163</v>
      </c>
      <c r="B1076" s="24"/>
      <c r="C1076" s="24"/>
      <c r="D1076" s="24" t="s">
        <v>4361</v>
      </c>
      <c r="E1076" s="24" t="s">
        <v>4362</v>
      </c>
      <c r="F1076" s="77" t="str">
        <f t="shared" si="209"/>
        <v>RIGBY TAYLOR LIMITED</v>
      </c>
      <c r="G1076" s="24" t="s">
        <v>4363</v>
      </c>
      <c r="H1076" s="24" t="s">
        <v>3282</v>
      </c>
      <c r="I1076" s="24" t="s">
        <v>2364</v>
      </c>
      <c r="J1076" s="24" t="s">
        <v>2962</v>
      </c>
      <c r="K1076" s="24" t="s">
        <v>3283</v>
      </c>
      <c r="L1076" s="25">
        <v>44287</v>
      </c>
      <c r="M1076" s="25">
        <v>45016</v>
      </c>
      <c r="N1076" s="81">
        <f t="shared" si="219"/>
        <v>45016</v>
      </c>
      <c r="O1076" s="77" t="str">
        <f t="shared" ca="1" si="220"/>
        <v>Expired</v>
      </c>
      <c r="P1076" s="77" t="str" cm="1">
        <f t="array" aca="1" ref="P1076" ca="1">_xlfn.IFS((N1076-TODAY())&gt;=547,"06 Expires over 18 months",(N1076-TODAY())&gt;=365,"05 Expires in 18 months",(N1076-TODAY())&gt;=183,"04 Expires in 12 months",(N1076-TODAY())&gt;=92,"03 Expires in 6 months",(N1076-TODAY())&gt;=31,"02 Expires in 3 months",(N1076-TODAY())&gt;=0,"01 Expires in 30 days",(N1076-TODAY())&gt;=-31,"01 Expired last 30 days",(N1076-TODAY())&gt;=-92,"02 Expired last 3 months",(N1076-TODAY())&gt;=-183,"03 Expired last 6 months",(N1076-TODAY())&gt;=-365,"04 Expired last 12 months",(N1076-TODAY())&gt;=-547,"05 Expired last 18 months",TRUE,"06 Expired over 18 months")</f>
        <v>06 Expired over 18 months</v>
      </c>
      <c r="Q1076" s="65">
        <v>50000</v>
      </c>
      <c r="R1076" s="84">
        <f t="shared" si="221"/>
        <v>95833.333333333328</v>
      </c>
      <c r="S1076" s="77" t="str" cm="1">
        <f t="array" ref="S1076">_xlfn.IFS(R1076&gt;5000000,"Gold",R1076&gt;=500000,"Silver",R1076&gt;30000,"Bronze",TRUE,"Transactional")</f>
        <v>Bronze</v>
      </c>
      <c r="T1076" s="24" t="s">
        <v>54</v>
      </c>
      <c r="U1076" s="101" t="s">
        <v>99</v>
      </c>
      <c r="V1076" s="101" t="s">
        <v>100</v>
      </c>
      <c r="W1076" s="77" t="str">
        <f t="shared" si="212"/>
        <v>No</v>
      </c>
      <c r="X1076" s="77" t="str">
        <f>IFERROR(_xlfn.XLOOKUP(J1076&amp;"||"&amp;K1076,'Mapping Ref.'!$J$2:$J$538,'Mapping Ref.'!$K$2:$K$538),"")</f>
        <v>Construction &amp; Estates</v>
      </c>
      <c r="Y1076" s="77" t="str" cm="1">
        <f t="array" ref="Y1076">_xlfn.IFS(R1076&gt;2000000,"For Publication",R1076&gt;100000,"PID",R1076&gt;30000,"RFQ",TRUE,"Transactional")</f>
        <v>RFQ</v>
      </c>
      <c r="Z1076" s="24" t="s">
        <v>86</v>
      </c>
      <c r="AA1076" s="32">
        <v>24</v>
      </c>
      <c r="AB1076" s="24">
        <v>0</v>
      </c>
      <c r="AC1076" s="25">
        <v>44287</v>
      </c>
      <c r="AD1076" s="24" t="s">
        <v>58</v>
      </c>
      <c r="AE1076" s="24"/>
      <c r="AF1076" s="24"/>
      <c r="AG1076" s="24"/>
      <c r="AH1076" s="24" t="s">
        <v>60</v>
      </c>
      <c r="AI1076" s="24"/>
      <c r="AJ1076" s="24" t="s">
        <v>60</v>
      </c>
      <c r="AK1076" s="24"/>
      <c r="AL1076" s="24"/>
      <c r="AM1076" s="24"/>
      <c r="AN1076" s="24"/>
      <c r="AO1076" s="24"/>
      <c r="AP1076" s="24" t="s">
        <v>60</v>
      </c>
      <c r="AQ1076" s="24"/>
      <c r="AR1076" s="24"/>
      <c r="AS1076" s="89">
        <f t="shared" si="222"/>
        <v>23</v>
      </c>
      <c r="AT1076" s="24" t="s">
        <v>4364</v>
      </c>
    </row>
    <row r="1077" spans="1:46" x14ac:dyDescent="0.5">
      <c r="A1077" s="24">
        <v>1164</v>
      </c>
      <c r="B1077" s="24"/>
      <c r="C1077" s="24"/>
      <c r="D1077" s="24" t="s">
        <v>4365</v>
      </c>
      <c r="E1077" s="24" t="s">
        <v>4366</v>
      </c>
      <c r="F1077" s="77" t="str">
        <f t="shared" si="209"/>
        <v>SPALDINGS (UK) LIMITED</v>
      </c>
      <c r="G1077" s="24" t="s">
        <v>4367</v>
      </c>
      <c r="H1077" s="24" t="s">
        <v>3282</v>
      </c>
      <c r="I1077" s="24" t="s">
        <v>2364</v>
      </c>
      <c r="J1077" s="24" t="s">
        <v>2962</v>
      </c>
      <c r="K1077" s="24" t="s">
        <v>3283</v>
      </c>
      <c r="L1077" s="25">
        <v>44287</v>
      </c>
      <c r="M1077" s="25">
        <v>45016</v>
      </c>
      <c r="N1077" s="81">
        <f t="shared" si="219"/>
        <v>45016</v>
      </c>
      <c r="O1077" s="77" t="str">
        <f t="shared" ca="1" si="220"/>
        <v>Expired</v>
      </c>
      <c r="P1077" s="77" t="str" cm="1">
        <f t="array" aca="1" ref="P1077" ca="1">_xlfn.IFS((N1077-TODAY())&gt;=547,"06 Expires over 18 months",(N1077-TODAY())&gt;=365,"05 Expires in 18 months",(N1077-TODAY())&gt;=183,"04 Expires in 12 months",(N1077-TODAY())&gt;=92,"03 Expires in 6 months",(N1077-TODAY())&gt;=31,"02 Expires in 3 months",(N1077-TODAY())&gt;=0,"01 Expires in 30 days",(N1077-TODAY())&gt;=-31,"01 Expired last 30 days",(N1077-TODAY())&gt;=-92,"02 Expired last 3 months",(N1077-TODAY())&gt;=-183,"03 Expired last 6 months",(N1077-TODAY())&gt;=-365,"04 Expired last 12 months",(N1077-TODAY())&gt;=-547,"05 Expired last 18 months",TRUE,"06 Expired over 18 months")</f>
        <v>06 Expired over 18 months</v>
      </c>
      <c r="Q1077" s="65">
        <v>50000</v>
      </c>
      <c r="R1077" s="84">
        <f t="shared" si="221"/>
        <v>95833.333333333328</v>
      </c>
      <c r="S1077" s="77" t="str" cm="1">
        <f t="array" ref="S1077">_xlfn.IFS(R1077&gt;5000000,"Gold",R1077&gt;=500000,"Silver",R1077&gt;30000,"Bronze",TRUE,"Transactional")</f>
        <v>Bronze</v>
      </c>
      <c r="T1077" s="24" t="s">
        <v>54</v>
      </c>
      <c r="U1077" s="101" t="s">
        <v>116</v>
      </c>
      <c r="V1077" s="101" t="s">
        <v>70</v>
      </c>
      <c r="W1077" s="77" t="str">
        <f t="shared" si="212"/>
        <v>No</v>
      </c>
      <c r="X1077" s="77" t="str">
        <f>IFERROR(_xlfn.XLOOKUP(J1077&amp;"||"&amp;K1077,'Mapping Ref.'!$J$2:$J$538,'Mapping Ref.'!$K$2:$K$538),"")</f>
        <v>Construction &amp; Estates</v>
      </c>
      <c r="Y1077" s="77" t="str" cm="1">
        <f t="array" ref="Y1077">_xlfn.IFS(R1077&gt;2000000,"For Publication",R1077&gt;100000,"PID",R1077&gt;30000,"RFQ",TRUE,"Transactional")</f>
        <v>RFQ</v>
      </c>
      <c r="Z1077" s="24" t="s">
        <v>86</v>
      </c>
      <c r="AA1077" s="32">
        <v>24</v>
      </c>
      <c r="AB1077" s="24">
        <v>0</v>
      </c>
      <c r="AC1077" s="25">
        <v>44287</v>
      </c>
      <c r="AD1077" s="24" t="s">
        <v>58</v>
      </c>
      <c r="AE1077" s="24"/>
      <c r="AF1077" s="24"/>
      <c r="AG1077" s="24"/>
      <c r="AH1077" s="24" t="s">
        <v>60</v>
      </c>
      <c r="AI1077" s="24"/>
      <c r="AJ1077" s="24" t="s">
        <v>60</v>
      </c>
      <c r="AK1077" s="24"/>
      <c r="AL1077" s="24"/>
      <c r="AM1077" s="24"/>
      <c r="AN1077" s="24"/>
      <c r="AO1077" s="24"/>
      <c r="AP1077" s="24" t="s">
        <v>60</v>
      </c>
      <c r="AQ1077" s="24"/>
      <c r="AR1077" s="24"/>
      <c r="AS1077" s="89">
        <f t="shared" si="222"/>
        <v>23</v>
      </c>
      <c r="AT1077" s="24" t="s">
        <v>4368</v>
      </c>
    </row>
    <row r="1078" spans="1:46" x14ac:dyDescent="0.5">
      <c r="A1078" s="24">
        <v>1165</v>
      </c>
      <c r="B1078" s="24"/>
      <c r="C1078" s="24" t="s">
        <v>77</v>
      </c>
      <c r="D1078" s="24" t="s">
        <v>4369</v>
      </c>
      <c r="E1078" s="24" t="s">
        <v>4369</v>
      </c>
      <c r="F1078" s="77" t="str">
        <f t="shared" si="209"/>
        <v>CENTURIAN SURFACING LTD - T/A CENTURIAN SERVICES</v>
      </c>
      <c r="G1078" s="24" t="s">
        <v>4370</v>
      </c>
      <c r="H1078" s="24" t="s">
        <v>3282</v>
      </c>
      <c r="I1078" s="24" t="s">
        <v>2364</v>
      </c>
      <c r="J1078" s="24" t="s">
        <v>2962</v>
      </c>
      <c r="K1078" s="24" t="s">
        <v>3283</v>
      </c>
      <c r="L1078" s="25">
        <v>44287</v>
      </c>
      <c r="M1078" s="25">
        <v>45016</v>
      </c>
      <c r="N1078" s="81">
        <f t="shared" si="219"/>
        <v>45016</v>
      </c>
      <c r="O1078" s="77" t="str">
        <f t="shared" ca="1" si="220"/>
        <v>Expired</v>
      </c>
      <c r="P1078" s="77" t="str" cm="1">
        <f t="array" aca="1" ref="P1078" ca="1">_xlfn.IFS((N1078-TODAY())&gt;=547,"06 Expires over 18 months",(N1078-TODAY())&gt;=365,"05 Expires in 18 months",(N1078-TODAY())&gt;=183,"04 Expires in 12 months",(N1078-TODAY())&gt;=92,"03 Expires in 6 months",(N1078-TODAY())&gt;=31,"02 Expires in 3 months",(N1078-TODAY())&gt;=0,"01 Expires in 30 days",(N1078-TODAY())&gt;=-31,"01 Expired last 30 days",(N1078-TODAY())&gt;=-92,"02 Expired last 3 months",(N1078-TODAY())&gt;=-183,"03 Expired last 6 months",(N1078-TODAY())&gt;=-365,"04 Expired last 12 months",(N1078-TODAY())&gt;=-547,"05 Expired last 18 months",TRUE,"06 Expired over 18 months")</f>
        <v>06 Expired over 18 months</v>
      </c>
      <c r="Q1078" s="65">
        <v>250000</v>
      </c>
      <c r="R1078" s="84">
        <f t="shared" si="221"/>
        <v>479166.66666666669</v>
      </c>
      <c r="S1078" s="77" t="str" cm="1">
        <f t="array" ref="S1078">_xlfn.IFS(R1078&gt;5000000,"Gold",R1078&gt;=500000,"Silver",R1078&gt;30000,"Bronze",TRUE,"Transactional")</f>
        <v>Bronze</v>
      </c>
      <c r="T1078" s="24" t="s">
        <v>122</v>
      </c>
      <c r="U1078" s="101" t="s">
        <v>123</v>
      </c>
      <c r="V1078" s="101" t="s">
        <v>290</v>
      </c>
      <c r="W1078" s="77" t="str">
        <f t="shared" si="212"/>
        <v>No</v>
      </c>
      <c r="X1078" s="77" t="str">
        <f>IFERROR(_xlfn.XLOOKUP(J1078&amp;"||"&amp;K1078,'Mapping Ref.'!$J$2:$J$538,'Mapping Ref.'!$K$2:$K$538),"")</f>
        <v>Construction &amp; Estates</v>
      </c>
      <c r="Y1078" s="77" t="str" cm="1">
        <f t="array" ref="Y1078">_xlfn.IFS(R1078&gt;2000000,"For Publication",R1078&gt;100000,"PID",R1078&gt;30000,"RFQ",TRUE,"Transactional")</f>
        <v>PID</v>
      </c>
      <c r="Z1078" s="24" t="s">
        <v>86</v>
      </c>
      <c r="AA1078" s="32">
        <v>24</v>
      </c>
      <c r="AB1078" s="24">
        <v>0</v>
      </c>
      <c r="AC1078" s="25">
        <v>44287</v>
      </c>
      <c r="AD1078" s="24" t="s">
        <v>58</v>
      </c>
      <c r="AE1078" s="24"/>
      <c r="AF1078" s="24"/>
      <c r="AG1078" s="24"/>
      <c r="AH1078" s="24" t="s">
        <v>60</v>
      </c>
      <c r="AI1078" s="24"/>
      <c r="AJ1078" s="24" t="s">
        <v>60</v>
      </c>
      <c r="AK1078" s="24"/>
      <c r="AL1078" s="24"/>
      <c r="AM1078" s="24"/>
      <c r="AN1078" s="24"/>
      <c r="AO1078" s="24"/>
      <c r="AP1078" s="24" t="s">
        <v>60</v>
      </c>
      <c r="AQ1078" s="24"/>
      <c r="AR1078" s="24"/>
      <c r="AS1078" s="89">
        <f t="shared" si="222"/>
        <v>23</v>
      </c>
      <c r="AT1078" s="24" t="s">
        <v>4371</v>
      </c>
    </row>
    <row r="1079" spans="1:46" x14ac:dyDescent="0.5">
      <c r="A1079" s="24">
        <v>1166</v>
      </c>
      <c r="B1079" s="24"/>
      <c r="C1079" s="24" t="s">
        <v>77</v>
      </c>
      <c r="D1079" s="24" t="s">
        <v>4372</v>
      </c>
      <c r="E1079" s="24" t="s">
        <v>4373</v>
      </c>
      <c r="F1079" s="77" t="str">
        <f t="shared" si="209"/>
        <v>BANNER GROUP LIMITED</v>
      </c>
      <c r="G1079" s="24" t="s">
        <v>4374</v>
      </c>
      <c r="H1079" s="24" t="s">
        <v>3282</v>
      </c>
      <c r="I1079" s="24" t="s">
        <v>4253</v>
      </c>
      <c r="J1079" s="24" t="s">
        <v>2962</v>
      </c>
      <c r="K1079" s="24" t="s">
        <v>3283</v>
      </c>
      <c r="L1079" s="25">
        <v>44292</v>
      </c>
      <c r="M1079" s="25">
        <v>45021</v>
      </c>
      <c r="N1079" s="81">
        <f t="shared" si="219"/>
        <v>45021</v>
      </c>
      <c r="O1079" s="77" t="str">
        <f t="shared" ca="1" si="220"/>
        <v>Expired</v>
      </c>
      <c r="P1079" s="77" t="str" cm="1">
        <f t="array" aca="1" ref="P1079" ca="1">_xlfn.IFS((N1079-TODAY())&gt;=547,"06 Expires over 18 months",(N1079-TODAY())&gt;=365,"05 Expires in 18 months",(N1079-TODAY())&gt;=183,"04 Expires in 12 months",(N1079-TODAY())&gt;=92,"03 Expires in 6 months",(N1079-TODAY())&gt;=31,"02 Expires in 3 months",(N1079-TODAY())&gt;=0,"01 Expires in 30 days",(N1079-TODAY())&gt;=-31,"01 Expired last 30 days",(N1079-TODAY())&gt;=-92,"02 Expired last 3 months",(N1079-TODAY())&gt;=-183,"03 Expired last 6 months",(N1079-TODAY())&gt;=-365,"04 Expired last 12 months",(N1079-TODAY())&gt;=-547,"05 Expired last 18 months",TRUE,"06 Expired over 18 months")</f>
        <v>06 Expired over 18 months</v>
      </c>
      <c r="Q1079" s="65">
        <v>25000</v>
      </c>
      <c r="R1079" s="84">
        <f t="shared" si="221"/>
        <v>47916.666666666664</v>
      </c>
      <c r="S1079" s="77" t="str" cm="1">
        <f t="array" ref="S1079">_xlfn.IFS(R1079&gt;5000000,"Gold",R1079&gt;=500000,"Silver",R1079&gt;30000,"Bronze",TRUE,"Transactional")</f>
        <v>Bronze</v>
      </c>
      <c r="T1079" s="24" t="s">
        <v>54</v>
      </c>
      <c r="U1079" s="101" t="s">
        <v>366</v>
      </c>
      <c r="V1079" s="101" t="s">
        <v>367</v>
      </c>
      <c r="W1079" s="77" t="str">
        <f t="shared" si="212"/>
        <v>No</v>
      </c>
      <c r="X1079" s="77" t="str">
        <f>IFERROR(_xlfn.XLOOKUP(J1079&amp;"||"&amp;K1079,'Mapping Ref.'!$J$2:$J$538,'Mapping Ref.'!$K$2:$K$538),"")</f>
        <v>Construction &amp; Estates</v>
      </c>
      <c r="Y1079" s="77" t="str" cm="1">
        <f t="array" ref="Y1079">_xlfn.IFS(R1079&gt;2000000,"For Publication",R1079&gt;100000,"PID",R1079&gt;30000,"RFQ",TRUE,"Transactional")</f>
        <v>RFQ</v>
      </c>
      <c r="Z1079" s="24" t="s">
        <v>86</v>
      </c>
      <c r="AA1079" s="32">
        <v>24</v>
      </c>
      <c r="AB1079" s="24">
        <v>0</v>
      </c>
      <c r="AC1079" s="25">
        <v>44287</v>
      </c>
      <c r="AD1079" s="24" t="s">
        <v>58</v>
      </c>
      <c r="AE1079" s="24"/>
      <c r="AF1079" s="24"/>
      <c r="AG1079" s="24"/>
      <c r="AH1079" s="24" t="s">
        <v>59</v>
      </c>
      <c r="AI1079" s="24"/>
      <c r="AJ1079" s="24" t="s">
        <v>60</v>
      </c>
      <c r="AK1079" s="24"/>
      <c r="AL1079" s="24"/>
      <c r="AM1079" s="24"/>
      <c r="AN1079" s="24"/>
      <c r="AO1079" s="24"/>
      <c r="AP1079" s="24" t="s">
        <v>60</v>
      </c>
      <c r="AQ1079" s="24"/>
      <c r="AR1079" s="24"/>
      <c r="AS1079" s="89">
        <f t="shared" si="222"/>
        <v>23</v>
      </c>
      <c r="AT1079" s="24" t="s">
        <v>4372</v>
      </c>
    </row>
    <row r="1080" spans="1:46" x14ac:dyDescent="0.5">
      <c r="A1080" s="24">
        <v>1167</v>
      </c>
      <c r="B1080" s="24"/>
      <c r="C1080" s="24" t="s">
        <v>77</v>
      </c>
      <c r="D1080" s="24" t="s">
        <v>4375</v>
      </c>
      <c r="E1080" s="24" t="s">
        <v>4376</v>
      </c>
      <c r="F1080" s="77" t="str">
        <f t="shared" si="209"/>
        <v>VPS (UK) Ltd</v>
      </c>
      <c r="G1080" s="24" t="s">
        <v>580</v>
      </c>
      <c r="H1080" s="24" t="s">
        <v>510</v>
      </c>
      <c r="I1080" s="24" t="s">
        <v>2364</v>
      </c>
      <c r="J1080" s="24" t="s">
        <v>107</v>
      </c>
      <c r="K1080" s="24" t="s">
        <v>3561</v>
      </c>
      <c r="L1080" s="25">
        <v>43922</v>
      </c>
      <c r="M1080" s="25">
        <v>44651</v>
      </c>
      <c r="N1080" s="81">
        <f t="shared" si="219"/>
        <v>45016</v>
      </c>
      <c r="O1080" s="77" t="str">
        <f t="shared" ca="1" si="220"/>
        <v>Expired</v>
      </c>
      <c r="P1080" s="77" t="str" cm="1">
        <f t="array" aca="1" ref="P1080" ca="1">_xlfn.IFS((N1080-TODAY())&gt;=547,"06 Expires over 18 months",(N1080-TODAY())&gt;=365,"05 Expires in 18 months",(N1080-TODAY())&gt;=183,"04 Expires in 12 months",(N1080-TODAY())&gt;=92,"03 Expires in 6 months",(N1080-TODAY())&gt;=31,"02 Expires in 3 months",(N1080-TODAY())&gt;=0,"01 Expires in 30 days",(N1080-TODAY())&gt;=-31,"01 Expired last 30 days",(N1080-TODAY())&gt;=-92,"02 Expired last 3 months",(N1080-TODAY())&gt;=-183,"03 Expired last 6 months",(N1080-TODAY())&gt;=-365,"04 Expired last 12 months",(N1080-TODAY())&gt;=-547,"05 Expired last 18 months",TRUE,"06 Expired over 18 months")</f>
        <v>06 Expired over 18 months</v>
      </c>
      <c r="Q1080" s="65">
        <v>50000</v>
      </c>
      <c r="R1080" s="84">
        <f t="shared" si="221"/>
        <v>145833.33333333334</v>
      </c>
      <c r="S1080" s="77" t="str" cm="1">
        <f t="array" ref="S1080">_xlfn.IFS(R1080&gt;5000000,"Gold",R1080&gt;=500000,"Silver",R1080&gt;30000,"Bronze",TRUE,"Transactional")</f>
        <v>Bronze</v>
      </c>
      <c r="T1080" s="24" t="s">
        <v>122</v>
      </c>
      <c r="U1080" s="101" t="s">
        <v>109</v>
      </c>
      <c r="V1080" s="101" t="s">
        <v>110</v>
      </c>
      <c r="W1080" s="77" t="str">
        <f t="shared" si="212"/>
        <v>Yes</v>
      </c>
      <c r="X1080" s="77" t="str">
        <f>IFERROR(_xlfn.XLOOKUP(J1080&amp;"||"&amp;K1080,'Mapping Ref.'!$J$2:$J$538,'Mapping Ref.'!$K$2:$K$538),"")</f>
        <v>Construction &amp; Estates</v>
      </c>
      <c r="Y1080" s="77" t="str" cm="1">
        <f t="array" ref="Y1080">_xlfn.IFS(R1080&gt;2000000,"For Publication",R1080&gt;100000,"PID",R1080&gt;30000,"RFQ",TRUE,"Transactional")</f>
        <v>PID</v>
      </c>
      <c r="Z1080" s="24" t="s">
        <v>86</v>
      </c>
      <c r="AA1080" s="32">
        <v>12</v>
      </c>
      <c r="AB1080" s="24">
        <v>12</v>
      </c>
      <c r="AC1080" s="25">
        <v>44292</v>
      </c>
      <c r="AD1080" s="24" t="s">
        <v>58</v>
      </c>
      <c r="AE1080" s="24"/>
      <c r="AF1080" s="24"/>
      <c r="AG1080" s="24"/>
      <c r="AH1080" s="24" t="s">
        <v>60</v>
      </c>
      <c r="AI1080" s="24"/>
      <c r="AJ1080" s="24" t="s">
        <v>60</v>
      </c>
      <c r="AK1080" s="24"/>
      <c r="AL1080" s="24"/>
      <c r="AM1080" s="24"/>
      <c r="AN1080" s="24"/>
      <c r="AO1080" s="24"/>
      <c r="AP1080" s="24" t="s">
        <v>60</v>
      </c>
      <c r="AQ1080" s="24"/>
      <c r="AR1080" s="24"/>
      <c r="AS1080" s="89">
        <f t="shared" si="222"/>
        <v>35</v>
      </c>
      <c r="AT1080" s="24" t="s">
        <v>582</v>
      </c>
    </row>
    <row r="1081" spans="1:46" x14ac:dyDescent="0.5">
      <c r="A1081" s="24">
        <v>1168</v>
      </c>
      <c r="B1081" s="24"/>
      <c r="C1081" s="24"/>
      <c r="D1081" s="24" t="s">
        <v>4377</v>
      </c>
      <c r="E1081" s="24" t="s">
        <v>4378</v>
      </c>
      <c r="F1081" s="77" t="str">
        <f t="shared" si="209"/>
        <v>METRO SRM</v>
      </c>
      <c r="G1081" s="24" t="s">
        <v>4379</v>
      </c>
      <c r="H1081" s="24" t="s">
        <v>3862</v>
      </c>
      <c r="I1081" s="24" t="s">
        <v>2364</v>
      </c>
      <c r="J1081" s="24" t="s">
        <v>107</v>
      </c>
      <c r="K1081" s="24" t="s">
        <v>3561</v>
      </c>
      <c r="L1081" s="25">
        <v>43697</v>
      </c>
      <c r="M1081" s="25">
        <v>45610</v>
      </c>
      <c r="N1081" s="81">
        <f t="shared" si="219"/>
        <v>45975</v>
      </c>
      <c r="O1081" s="77" t="str">
        <f t="shared" ca="1" si="220"/>
        <v>Expired</v>
      </c>
      <c r="P1081" s="77" t="str" cm="1">
        <f t="array" aca="1" ref="P1081" ca="1">_xlfn.IFS((N1081-TODAY())&gt;=547,"06 Expires over 18 months",(N1081-TODAY())&gt;=365,"05 Expires in 18 months",(N1081-TODAY())&gt;=183,"04 Expires in 12 months",(N1081-TODAY())&gt;=92,"03 Expires in 6 months",(N1081-TODAY())&gt;=31,"02 Expires in 3 months",(N1081-TODAY())&gt;=0,"01 Expires in 30 days",(N1081-TODAY())&gt;=-31,"01 Expired last 30 days",(N1081-TODAY())&gt;=-92,"02 Expired last 3 months",(N1081-TODAY())&gt;=-183,"03 Expired last 6 months",(N1081-TODAY())&gt;=-365,"04 Expired last 12 months",(N1081-TODAY())&gt;=-547,"05 Expired last 18 months",TRUE,"06 Expired over 18 months")</f>
        <v>04 Expired last 12 months</v>
      </c>
      <c r="Q1081" s="65">
        <v>275000</v>
      </c>
      <c r="R1081" s="84">
        <f t="shared" si="221"/>
        <v>1695833.3333333333</v>
      </c>
      <c r="S1081" s="77" t="str" cm="1">
        <f t="array" ref="S1081">_xlfn.IFS(R1081&gt;5000000,"Gold",R1081&gt;=500000,"Silver",R1081&gt;30000,"Bronze",TRUE,"Transactional")</f>
        <v>Silver</v>
      </c>
      <c r="T1081" s="24" t="s">
        <v>54</v>
      </c>
      <c r="U1081" s="101" t="s">
        <v>109</v>
      </c>
      <c r="V1081" s="101" t="s">
        <v>1022</v>
      </c>
      <c r="W1081" s="77" t="str">
        <f t="shared" si="212"/>
        <v>Yes</v>
      </c>
      <c r="X1081" s="77" t="str">
        <f>IFERROR(_xlfn.XLOOKUP(J1081&amp;"||"&amp;K1081,'Mapping Ref.'!$J$2:$J$538,'Mapping Ref.'!$K$2:$K$538),"")</f>
        <v>Construction &amp; Estates</v>
      </c>
      <c r="Y1081" s="77" t="str" cm="1">
        <f t="array" ref="Y1081">_xlfn.IFS(R1081&gt;2000000,"For Publication",R1081&gt;100000,"PID",R1081&gt;30000,"RFQ",TRUE,"Transactional")</f>
        <v>PID</v>
      </c>
      <c r="Z1081" s="24" t="s">
        <v>86</v>
      </c>
      <c r="AA1081" s="32">
        <v>18</v>
      </c>
      <c r="AB1081" s="24">
        <v>12</v>
      </c>
      <c r="AC1081" s="25">
        <v>44292</v>
      </c>
      <c r="AD1081" s="24" t="s">
        <v>58</v>
      </c>
      <c r="AE1081" s="24"/>
      <c r="AF1081" s="24"/>
      <c r="AG1081" s="24"/>
      <c r="AH1081" s="24" t="s">
        <v>60</v>
      </c>
      <c r="AI1081" s="24"/>
      <c r="AJ1081" s="24" t="s">
        <v>60</v>
      </c>
      <c r="AK1081" s="24" t="s">
        <v>4380</v>
      </c>
      <c r="AL1081" s="24"/>
      <c r="AM1081" s="24"/>
      <c r="AN1081" s="24"/>
      <c r="AO1081" s="24"/>
      <c r="AP1081" s="24" t="s">
        <v>60</v>
      </c>
      <c r="AQ1081" s="24"/>
      <c r="AR1081" s="24"/>
      <c r="AS1081" s="89">
        <f t="shared" si="222"/>
        <v>74</v>
      </c>
      <c r="AT1081" s="24" t="s">
        <v>4381</v>
      </c>
    </row>
    <row r="1082" spans="1:46" x14ac:dyDescent="0.5">
      <c r="A1082" s="24">
        <v>1169</v>
      </c>
      <c r="B1082" s="24"/>
      <c r="C1082" s="24"/>
      <c r="D1082" s="24" t="s">
        <v>4382</v>
      </c>
      <c r="E1082" s="24" t="s">
        <v>4383</v>
      </c>
      <c r="F1082" s="77" t="str">
        <f t="shared" si="209"/>
        <v>AMEO PROFESSIONAL SERVICES LIMITED</v>
      </c>
      <c r="G1082" s="24" t="s">
        <v>4384</v>
      </c>
      <c r="H1082" s="24" t="s">
        <v>4385</v>
      </c>
      <c r="I1082" s="24" t="s">
        <v>4386</v>
      </c>
      <c r="J1082" s="24" t="s">
        <v>97</v>
      </c>
      <c r="K1082" s="24" t="s">
        <v>4387</v>
      </c>
      <c r="L1082" s="25">
        <v>44130</v>
      </c>
      <c r="M1082" s="25">
        <v>44286</v>
      </c>
      <c r="N1082" s="81">
        <f t="shared" si="219"/>
        <v>44286</v>
      </c>
      <c r="O1082" s="77" t="str">
        <f t="shared" ca="1" si="220"/>
        <v>Expired</v>
      </c>
      <c r="P1082" s="77" t="str" cm="1">
        <f t="array" aca="1" ref="P1082" ca="1">_xlfn.IFS((N1082-TODAY())&gt;=547,"06 Expires over 18 months",(N1082-TODAY())&gt;=365,"05 Expires in 18 months",(N1082-TODAY())&gt;=183,"04 Expires in 12 months",(N1082-TODAY())&gt;=92,"03 Expires in 6 months",(N1082-TODAY())&gt;=31,"02 Expires in 3 months",(N1082-TODAY())&gt;=0,"01 Expires in 30 days",(N1082-TODAY())&gt;=-31,"01 Expired last 30 days",(N1082-TODAY())&gt;=-92,"02 Expired last 3 months",(N1082-TODAY())&gt;=-183,"03 Expired last 6 months",(N1082-TODAY())&gt;=-365,"04 Expired last 12 months",(N1082-TODAY())&gt;=-547,"05 Expired last 18 months",TRUE,"06 Expired over 18 months")</f>
        <v>06 Expired over 18 months</v>
      </c>
      <c r="Q1082" s="65">
        <v>25000</v>
      </c>
      <c r="R1082" s="84">
        <f t="shared" si="221"/>
        <v>25000</v>
      </c>
      <c r="S1082" s="77" t="str" cm="1">
        <f t="array" ref="S1082">_xlfn.IFS(R1082&gt;5000000,"Gold",R1082&gt;=500000,"Silver",R1082&gt;30000,"Bronze",TRUE,"Transactional")</f>
        <v>Transactional</v>
      </c>
      <c r="T1082" s="24" t="s">
        <v>54</v>
      </c>
      <c r="U1082" s="101" t="s">
        <v>116</v>
      </c>
      <c r="V1082" s="101" t="s">
        <v>70</v>
      </c>
      <c r="W1082" s="77" t="str">
        <f t="shared" si="212"/>
        <v>No</v>
      </c>
      <c r="X1082" s="77" t="str">
        <f>IFERROR(_xlfn.XLOOKUP(J1082&amp;"||"&amp;K1082,'Mapping Ref.'!$J$2:$J$538,'Mapping Ref.'!$K$2:$K$538),"")</f>
        <v>Corporate</v>
      </c>
      <c r="Y1082" s="77" t="str" cm="1">
        <f t="array" ref="Y1082">_xlfn.IFS(R1082&gt;2000000,"For Publication",R1082&gt;100000,"PID",R1082&gt;30000,"RFQ",TRUE,"Transactional")</f>
        <v>Transactional</v>
      </c>
      <c r="Z1082" s="24" t="s">
        <v>57</v>
      </c>
      <c r="AA1082" s="32">
        <v>5</v>
      </c>
      <c r="AB1082" s="24">
        <v>0</v>
      </c>
      <c r="AC1082" s="25">
        <v>44294</v>
      </c>
      <c r="AD1082" s="24" t="s">
        <v>58</v>
      </c>
      <c r="AE1082" s="24"/>
      <c r="AF1082" s="24"/>
      <c r="AG1082" s="24"/>
      <c r="AH1082" s="24" t="s">
        <v>60</v>
      </c>
      <c r="AI1082" s="24"/>
      <c r="AJ1082" s="24" t="s">
        <v>60</v>
      </c>
      <c r="AK1082" s="24"/>
      <c r="AL1082" s="24"/>
      <c r="AM1082" s="24"/>
      <c r="AN1082" s="24"/>
      <c r="AO1082" s="24"/>
      <c r="AP1082" s="24" t="s">
        <v>60</v>
      </c>
      <c r="AQ1082" s="24"/>
      <c r="AR1082" s="24"/>
      <c r="AS1082" s="89">
        <f t="shared" si="222"/>
        <v>5</v>
      </c>
      <c r="AT1082" s="24" t="s">
        <v>4388</v>
      </c>
    </row>
    <row r="1083" spans="1:46" x14ac:dyDescent="0.5">
      <c r="A1083" s="24">
        <v>1170</v>
      </c>
      <c r="B1083" s="24"/>
      <c r="C1083" s="24"/>
      <c r="D1083" s="24" t="s">
        <v>4389</v>
      </c>
      <c r="E1083" s="24" t="s">
        <v>2244</v>
      </c>
      <c r="F1083" s="77" t="str">
        <f t="shared" si="209"/>
        <v>ANELE-OT LTD</v>
      </c>
      <c r="G1083" s="24" t="s">
        <v>4390</v>
      </c>
      <c r="H1083" s="24" t="s">
        <v>1041</v>
      </c>
      <c r="I1083" s="24" t="s">
        <v>1041</v>
      </c>
      <c r="J1083" s="24" t="s">
        <v>190</v>
      </c>
      <c r="K1083" s="24" t="s">
        <v>2234</v>
      </c>
      <c r="L1083" s="25">
        <v>44298</v>
      </c>
      <c r="M1083" s="25">
        <v>44663</v>
      </c>
      <c r="N1083" s="81">
        <f t="shared" si="219"/>
        <v>44663</v>
      </c>
      <c r="O1083" s="77" t="str">
        <f t="shared" ca="1" si="220"/>
        <v>Expired</v>
      </c>
      <c r="P1083" s="77" t="str" cm="1">
        <f t="array" aca="1" ref="P1083" ca="1">_xlfn.IFS((N1083-TODAY())&gt;=547,"06 Expires over 18 months",(N1083-TODAY())&gt;=365,"05 Expires in 18 months",(N1083-TODAY())&gt;=183,"04 Expires in 12 months",(N1083-TODAY())&gt;=92,"03 Expires in 6 months",(N1083-TODAY())&gt;=31,"02 Expires in 3 months",(N1083-TODAY())&gt;=0,"01 Expires in 30 days",(N1083-TODAY())&gt;=-31,"01 Expired last 30 days",(N1083-TODAY())&gt;=-92,"02 Expired last 3 months",(N1083-TODAY())&gt;=-183,"03 Expired last 6 months",(N1083-TODAY())&gt;=-365,"04 Expired last 12 months",(N1083-TODAY())&gt;=-547,"05 Expired last 18 months",TRUE,"06 Expired over 18 months")</f>
        <v>06 Expired over 18 months</v>
      </c>
      <c r="Q1083" s="65">
        <v>3000</v>
      </c>
      <c r="R1083" s="84">
        <f t="shared" si="221"/>
        <v>3000</v>
      </c>
      <c r="S1083" s="77" t="str" cm="1">
        <f t="array" ref="S1083">_xlfn.IFS(R1083&gt;5000000,"Gold",R1083&gt;=500000,"Silver",R1083&gt;30000,"Bronze",TRUE,"Transactional")</f>
        <v>Transactional</v>
      </c>
      <c r="T1083" s="24" t="s">
        <v>54</v>
      </c>
      <c r="U1083" s="101" t="s">
        <v>84</v>
      </c>
      <c r="V1083" s="101" t="s">
        <v>204</v>
      </c>
      <c r="W1083" s="77" t="str">
        <f t="shared" si="212"/>
        <v>No</v>
      </c>
      <c r="X1083" s="77" t="str">
        <f>IFERROR(_xlfn.XLOOKUP(J1083&amp;"||"&amp;K1083,'Mapping Ref.'!$J$2:$J$538,'Mapping Ref.'!$K$2:$K$538),"")</f>
        <v>Childrens &amp; Adults</v>
      </c>
      <c r="Y1083" s="77" t="str" cm="1">
        <f t="array" ref="Y1083">_xlfn.IFS(R1083&gt;2000000,"For Publication",R1083&gt;100000,"PID",R1083&gt;30000,"RFQ",TRUE,"Transactional")</f>
        <v>Transactional</v>
      </c>
      <c r="Z1083" s="24" t="s">
        <v>86</v>
      </c>
      <c r="AA1083" s="32">
        <v>12</v>
      </c>
      <c r="AB1083" s="24">
        <v>0</v>
      </c>
      <c r="AC1083" s="25">
        <v>44298</v>
      </c>
      <c r="AD1083" s="24" t="s">
        <v>58</v>
      </c>
      <c r="AE1083" s="24"/>
      <c r="AF1083" s="24"/>
      <c r="AG1083" s="24"/>
      <c r="AH1083" s="24" t="s">
        <v>59</v>
      </c>
      <c r="AI1083" s="24"/>
      <c r="AJ1083" s="24" t="s">
        <v>60</v>
      </c>
      <c r="AK1083" s="24"/>
      <c r="AL1083" s="24"/>
      <c r="AM1083" s="24"/>
      <c r="AN1083" s="24"/>
      <c r="AO1083" s="24">
        <v>0</v>
      </c>
      <c r="AP1083" s="24" t="s">
        <v>60</v>
      </c>
      <c r="AQ1083" s="24"/>
      <c r="AR1083" s="24"/>
      <c r="AS1083" s="89">
        <f t="shared" si="222"/>
        <v>12</v>
      </c>
      <c r="AT1083" s="24" t="s">
        <v>4389</v>
      </c>
    </row>
    <row r="1084" spans="1:46" x14ac:dyDescent="0.5">
      <c r="A1084" s="24">
        <v>1171</v>
      </c>
      <c r="B1084" s="24"/>
      <c r="C1084" s="24"/>
      <c r="D1084" s="24" t="s">
        <v>4391</v>
      </c>
      <c r="E1084" s="24" t="s">
        <v>4392</v>
      </c>
      <c r="F1084" s="77" t="str">
        <f t="shared" si="209"/>
        <v>CHANGE GROW LIVE</v>
      </c>
      <c r="G1084" s="24" t="s">
        <v>64</v>
      </c>
      <c r="H1084" s="24" t="s">
        <v>65</v>
      </c>
      <c r="I1084" s="24" t="s">
        <v>2731</v>
      </c>
      <c r="J1084" s="24" t="s">
        <v>66</v>
      </c>
      <c r="K1084" s="27" t="s">
        <v>67</v>
      </c>
      <c r="L1084" s="25">
        <v>44298</v>
      </c>
      <c r="M1084" s="25">
        <v>44663</v>
      </c>
      <c r="N1084" s="81">
        <f t="shared" si="219"/>
        <v>44663</v>
      </c>
      <c r="O1084" s="77" t="str">
        <f t="shared" ca="1" si="220"/>
        <v>Expired</v>
      </c>
      <c r="P1084" s="77" t="str" cm="1">
        <f t="array" aca="1" ref="P1084" ca="1">_xlfn.IFS((N1084-TODAY())&gt;=547,"06 Expires over 18 months",(N1084-TODAY())&gt;=365,"05 Expires in 18 months",(N1084-TODAY())&gt;=183,"04 Expires in 12 months",(N1084-TODAY())&gt;=92,"03 Expires in 6 months",(N1084-TODAY())&gt;=31,"02 Expires in 3 months",(N1084-TODAY())&gt;=0,"01 Expires in 30 days",(N1084-TODAY())&gt;=-31,"01 Expired last 30 days",(N1084-TODAY())&gt;=-92,"02 Expired last 3 months",(N1084-TODAY())&gt;=-183,"03 Expired last 6 months",(N1084-TODAY())&gt;=-365,"04 Expired last 12 months",(N1084-TODAY())&gt;=-547,"05 Expired last 18 months",TRUE,"06 Expired over 18 months")</f>
        <v>06 Expired over 18 months</v>
      </c>
      <c r="Q1084" s="65">
        <v>3353211</v>
      </c>
      <c r="R1084" s="84">
        <f t="shared" si="221"/>
        <v>3353211</v>
      </c>
      <c r="S1084" s="77" t="str" cm="1">
        <f t="array" ref="S1084">_xlfn.IFS(R1084&gt;5000000,"Gold",R1084&gt;=500000,"Silver",R1084&gt;30000,"Bronze",TRUE,"Transactional")</f>
        <v>Silver</v>
      </c>
      <c r="T1084" s="24" t="s">
        <v>54</v>
      </c>
      <c r="U1084" s="101" t="s">
        <v>69</v>
      </c>
      <c r="V1084" s="101" t="s">
        <v>177</v>
      </c>
      <c r="W1084" s="77" t="str">
        <f t="shared" si="212"/>
        <v>No</v>
      </c>
      <c r="X1084" s="77" t="str">
        <f>IFERROR(_xlfn.XLOOKUP(J1084&amp;"||"&amp;K1084,'Mapping Ref.'!$J$2:$J$538,'Mapping Ref.'!$K$2:$K$538),"")</f>
        <v>Childrens &amp; Adults</v>
      </c>
      <c r="Y1084" s="77" t="str" cm="1">
        <f t="array" ref="Y1084">_xlfn.IFS(R1084&gt;2000000,"For Publication",R1084&gt;100000,"PID",R1084&gt;30000,"RFQ",TRUE,"Transactional")</f>
        <v>For Publication</v>
      </c>
      <c r="Z1084" s="24" t="s">
        <v>71</v>
      </c>
      <c r="AA1084" s="32">
        <v>12</v>
      </c>
      <c r="AB1084" s="24">
        <v>0</v>
      </c>
      <c r="AC1084" s="25">
        <v>44298</v>
      </c>
      <c r="AD1084" s="24" t="s">
        <v>58</v>
      </c>
      <c r="AE1084" s="24">
        <v>0</v>
      </c>
      <c r="AF1084" s="24"/>
      <c r="AG1084" s="24"/>
      <c r="AH1084" s="24" t="s">
        <v>59</v>
      </c>
      <c r="AI1084" s="24"/>
      <c r="AJ1084" s="24" t="s">
        <v>60</v>
      </c>
      <c r="AK1084" s="24"/>
      <c r="AL1084" s="24"/>
      <c r="AM1084" s="24"/>
      <c r="AN1084" s="24"/>
      <c r="AO1084" s="24">
        <v>0</v>
      </c>
      <c r="AP1084" s="24" t="s">
        <v>60</v>
      </c>
      <c r="AQ1084" s="24"/>
      <c r="AR1084" s="24"/>
      <c r="AS1084" s="89">
        <f t="shared" si="222"/>
        <v>12</v>
      </c>
      <c r="AT1084" s="24" t="s">
        <v>4393</v>
      </c>
    </row>
    <row r="1085" spans="1:46" x14ac:dyDescent="0.5">
      <c r="A1085" s="24">
        <v>1172</v>
      </c>
      <c r="B1085" s="24"/>
      <c r="C1085" s="24"/>
      <c r="D1085" s="24" t="s">
        <v>4394</v>
      </c>
      <c r="E1085" s="24" t="s">
        <v>4395</v>
      </c>
      <c r="F1085" s="77" t="str">
        <f t="shared" si="209"/>
        <v>SOUND CONNECTIONS</v>
      </c>
      <c r="G1085" s="24" t="s">
        <v>4396</v>
      </c>
      <c r="H1085" s="24" t="s">
        <v>1156</v>
      </c>
      <c r="I1085" s="24" t="s">
        <v>1156</v>
      </c>
      <c r="J1085" s="24" t="s">
        <v>190</v>
      </c>
      <c r="K1085" s="24" t="s">
        <v>1157</v>
      </c>
      <c r="L1085" s="25">
        <v>44197</v>
      </c>
      <c r="M1085" s="25">
        <v>44317</v>
      </c>
      <c r="N1085" s="81">
        <f t="shared" si="219"/>
        <v>44682</v>
      </c>
      <c r="O1085" s="77" t="str">
        <f t="shared" ca="1" si="220"/>
        <v>Expired</v>
      </c>
      <c r="P1085" s="77" t="str" cm="1">
        <f t="array" aca="1" ref="P1085" ca="1">_xlfn.IFS((N1085-TODAY())&gt;=547,"06 Expires over 18 months",(N1085-TODAY())&gt;=365,"05 Expires in 18 months",(N1085-TODAY())&gt;=183,"04 Expires in 12 months",(N1085-TODAY())&gt;=92,"03 Expires in 6 months",(N1085-TODAY())&gt;=31,"02 Expires in 3 months",(N1085-TODAY())&gt;=0,"01 Expires in 30 days",(N1085-TODAY())&gt;=-31,"01 Expired last 30 days",(N1085-TODAY())&gt;=-92,"02 Expired last 3 months",(N1085-TODAY())&gt;=-183,"03 Expired last 6 months",(N1085-TODAY())&gt;=-365,"04 Expired last 12 months",(N1085-TODAY())&gt;=-547,"05 Expired last 18 months",TRUE,"06 Expired over 18 months")</f>
        <v>06 Expired over 18 months</v>
      </c>
      <c r="Q1085" s="65">
        <v>4500</v>
      </c>
      <c r="R1085" s="84">
        <f t="shared" si="221"/>
        <v>6000</v>
      </c>
      <c r="S1085" s="77" t="str" cm="1">
        <f t="array" ref="S1085">_xlfn.IFS(R1085&gt;5000000,"Gold",R1085&gt;=500000,"Silver",R1085&gt;30000,"Bronze",TRUE,"Transactional")</f>
        <v>Transactional</v>
      </c>
      <c r="T1085" s="24" t="s">
        <v>54</v>
      </c>
      <c r="U1085" s="101" t="s">
        <v>237</v>
      </c>
      <c r="V1085" s="101" t="s">
        <v>566</v>
      </c>
      <c r="W1085" s="77" t="str">
        <f t="shared" si="212"/>
        <v>Yes</v>
      </c>
      <c r="X1085" s="77" t="str">
        <f>IFERROR(_xlfn.XLOOKUP(J1085&amp;"||"&amp;K1085,'Mapping Ref.'!$J$2:$J$538,'Mapping Ref.'!$K$2:$K$538),"")</f>
        <v>Childrens &amp; Adults</v>
      </c>
      <c r="Y1085" s="77" t="str" cm="1">
        <f t="array" ref="Y1085">_xlfn.IFS(R1085&gt;2000000,"For Publication",R1085&gt;100000,"PID",R1085&gt;30000,"RFQ",TRUE,"Transactional")</f>
        <v>Transactional</v>
      </c>
      <c r="Z1085" s="24" t="s">
        <v>101</v>
      </c>
      <c r="AA1085" s="32">
        <v>12</v>
      </c>
      <c r="AB1085" s="24">
        <v>12</v>
      </c>
      <c r="AC1085" s="25">
        <v>44300</v>
      </c>
      <c r="AD1085" s="24" t="s">
        <v>58</v>
      </c>
      <c r="AE1085" s="24">
        <v>0</v>
      </c>
      <c r="AF1085" s="24"/>
      <c r="AG1085" s="24"/>
      <c r="AH1085" s="24" t="s">
        <v>60</v>
      </c>
      <c r="AI1085" s="24"/>
      <c r="AJ1085" s="24" t="s">
        <v>60</v>
      </c>
      <c r="AK1085" s="24"/>
      <c r="AL1085" s="24"/>
      <c r="AM1085" s="24"/>
      <c r="AN1085" s="24"/>
      <c r="AO1085" s="24">
        <v>0</v>
      </c>
      <c r="AP1085" s="24" t="s">
        <v>60</v>
      </c>
      <c r="AQ1085" s="24"/>
      <c r="AR1085" s="24"/>
      <c r="AS1085" s="89">
        <f t="shared" si="222"/>
        <v>16</v>
      </c>
      <c r="AT1085" s="24" t="s">
        <v>4397</v>
      </c>
    </row>
    <row r="1086" spans="1:46" x14ac:dyDescent="0.5">
      <c r="A1086" s="24">
        <v>1173</v>
      </c>
      <c r="B1086" s="24"/>
      <c r="C1086" s="24" t="s">
        <v>77</v>
      </c>
      <c r="D1086" s="24" t="s">
        <v>4398</v>
      </c>
      <c r="E1086" s="24" t="s">
        <v>4399</v>
      </c>
      <c r="F1086" s="77" t="str">
        <f t="shared" si="209"/>
        <v>BSI ASSURANCE UK LIMITED T/A BRITISH STANDARD INSTITUTION</v>
      </c>
      <c r="G1086" s="24" t="s">
        <v>4400</v>
      </c>
      <c r="H1086" s="24" t="s">
        <v>3282</v>
      </c>
      <c r="I1086" s="24" t="s">
        <v>4253</v>
      </c>
      <c r="J1086" s="24" t="s">
        <v>2962</v>
      </c>
      <c r="K1086" s="24" t="s">
        <v>3283</v>
      </c>
      <c r="L1086" s="25">
        <v>44304</v>
      </c>
      <c r="M1086" s="25">
        <v>45033</v>
      </c>
      <c r="N1086" s="81">
        <f t="shared" si="219"/>
        <v>45033</v>
      </c>
      <c r="O1086" s="77" t="str">
        <f t="shared" ca="1" si="220"/>
        <v>Expired</v>
      </c>
      <c r="P1086" s="77" t="str" cm="1">
        <f t="array" aca="1" ref="P1086" ca="1">_xlfn.IFS((N1086-TODAY())&gt;=547,"06 Expires over 18 months",(N1086-TODAY())&gt;=365,"05 Expires in 18 months",(N1086-TODAY())&gt;=183,"04 Expires in 12 months",(N1086-TODAY())&gt;=92,"03 Expires in 6 months",(N1086-TODAY())&gt;=31,"02 Expires in 3 months",(N1086-TODAY())&gt;=0,"01 Expires in 30 days",(N1086-TODAY())&gt;=-31,"01 Expired last 30 days",(N1086-TODAY())&gt;=-92,"02 Expired last 3 months",(N1086-TODAY())&gt;=-183,"03 Expired last 6 months",(N1086-TODAY())&gt;=-365,"04 Expired last 12 months",(N1086-TODAY())&gt;=-547,"05 Expired last 18 months",TRUE,"06 Expired over 18 months")</f>
        <v>06 Expired over 18 months</v>
      </c>
      <c r="Q1086" s="65">
        <v>25000</v>
      </c>
      <c r="R1086" s="84">
        <f t="shared" si="221"/>
        <v>47916.666666666664</v>
      </c>
      <c r="S1086" s="77" t="str" cm="1">
        <f t="array" ref="S1086">_xlfn.IFS(R1086&gt;5000000,"Gold",R1086&gt;=500000,"Silver",R1086&gt;30000,"Bronze",TRUE,"Transactional")</f>
        <v>Bronze</v>
      </c>
      <c r="T1086" s="24" t="s">
        <v>54</v>
      </c>
      <c r="U1086" s="101" t="s">
        <v>69</v>
      </c>
      <c r="V1086" s="101" t="s">
        <v>1208</v>
      </c>
      <c r="W1086" s="77" t="str">
        <f t="shared" si="212"/>
        <v>No</v>
      </c>
      <c r="X1086" s="77" t="str">
        <f>IFERROR(_xlfn.XLOOKUP(J1086&amp;"||"&amp;K1086,'Mapping Ref.'!$J$2:$J$538,'Mapping Ref.'!$K$2:$K$538),"")</f>
        <v>Construction &amp; Estates</v>
      </c>
      <c r="Y1086" s="77" t="str" cm="1">
        <f t="array" ref="Y1086">_xlfn.IFS(R1086&gt;2000000,"For Publication",R1086&gt;100000,"PID",R1086&gt;30000,"RFQ",TRUE,"Transactional")</f>
        <v>RFQ</v>
      </c>
      <c r="Z1086" s="24" t="s">
        <v>86</v>
      </c>
      <c r="AA1086" s="32">
        <v>24</v>
      </c>
      <c r="AB1086" s="24">
        <v>0</v>
      </c>
      <c r="AC1086" s="25">
        <v>44300</v>
      </c>
      <c r="AD1086" s="24" t="s">
        <v>58</v>
      </c>
      <c r="AE1086" s="24"/>
      <c r="AF1086" s="24"/>
      <c r="AG1086" s="24"/>
      <c r="AH1086" s="24" t="s">
        <v>59</v>
      </c>
      <c r="AI1086" s="24"/>
      <c r="AJ1086" s="24" t="s">
        <v>60</v>
      </c>
      <c r="AK1086" s="24"/>
      <c r="AL1086" s="24"/>
      <c r="AM1086" s="24"/>
      <c r="AN1086" s="24"/>
      <c r="AO1086" s="24">
        <v>0</v>
      </c>
      <c r="AP1086" s="24" t="s">
        <v>60</v>
      </c>
      <c r="AQ1086" s="24"/>
      <c r="AR1086" s="24"/>
      <c r="AS1086" s="89">
        <f t="shared" si="222"/>
        <v>23</v>
      </c>
      <c r="AT1086" s="24" t="s">
        <v>4401</v>
      </c>
    </row>
    <row r="1087" spans="1:46" x14ac:dyDescent="0.5">
      <c r="A1087" s="24">
        <v>1174</v>
      </c>
      <c r="B1087" s="24"/>
      <c r="C1087" s="24" t="s">
        <v>77</v>
      </c>
      <c r="D1087" s="24" t="s">
        <v>4402</v>
      </c>
      <c r="E1087" s="24" t="s">
        <v>4403</v>
      </c>
      <c r="F1087" s="77" t="str">
        <f t="shared" si="209"/>
        <v>CHARTERED INSTITUTION OF WASTES MANAGEMENT</v>
      </c>
      <c r="G1087" s="24" t="s">
        <v>4404</v>
      </c>
      <c r="H1087" s="24" t="s">
        <v>3282</v>
      </c>
      <c r="I1087" s="24" t="s">
        <v>4253</v>
      </c>
      <c r="J1087" s="24" t="s">
        <v>2962</v>
      </c>
      <c r="K1087" s="24" t="s">
        <v>3283</v>
      </c>
      <c r="L1087" s="25">
        <v>44305</v>
      </c>
      <c r="M1087" s="25">
        <v>45033</v>
      </c>
      <c r="N1087" s="81">
        <f t="shared" si="219"/>
        <v>45033</v>
      </c>
      <c r="O1087" s="77" t="str">
        <f t="shared" ca="1" si="220"/>
        <v>Expired</v>
      </c>
      <c r="P1087" s="77" t="str" cm="1">
        <f t="array" aca="1" ref="P1087" ca="1">_xlfn.IFS((N1087-TODAY())&gt;=547,"06 Expires over 18 months",(N1087-TODAY())&gt;=365,"05 Expires in 18 months",(N1087-TODAY())&gt;=183,"04 Expires in 12 months",(N1087-TODAY())&gt;=92,"03 Expires in 6 months",(N1087-TODAY())&gt;=31,"02 Expires in 3 months",(N1087-TODAY())&gt;=0,"01 Expires in 30 days",(N1087-TODAY())&gt;=-31,"01 Expired last 30 days",(N1087-TODAY())&gt;=-92,"02 Expired last 3 months",(N1087-TODAY())&gt;=-183,"03 Expired last 6 months",(N1087-TODAY())&gt;=-365,"04 Expired last 12 months",(N1087-TODAY())&gt;=-547,"05 Expired last 18 months",TRUE,"06 Expired over 18 months")</f>
        <v>06 Expired over 18 months</v>
      </c>
      <c r="Q1087" s="65">
        <v>25000</v>
      </c>
      <c r="R1087" s="84">
        <f t="shared" si="221"/>
        <v>47916.666666666664</v>
      </c>
      <c r="S1087" s="77" t="str" cm="1">
        <f t="array" ref="S1087">_xlfn.IFS(R1087&gt;5000000,"Gold",R1087&gt;=500000,"Silver",R1087&gt;30000,"Bronze",TRUE,"Transactional")</f>
        <v>Bronze</v>
      </c>
      <c r="T1087" s="24" t="s">
        <v>54</v>
      </c>
      <c r="U1087" s="101" t="s">
        <v>131</v>
      </c>
      <c r="V1087" s="101" t="s">
        <v>132</v>
      </c>
      <c r="W1087" s="77" t="str">
        <f t="shared" si="212"/>
        <v>No</v>
      </c>
      <c r="X1087" s="77" t="str">
        <f>IFERROR(_xlfn.XLOOKUP(J1087&amp;"||"&amp;K1087,'Mapping Ref.'!$J$2:$J$538,'Mapping Ref.'!$K$2:$K$538),"")</f>
        <v>Construction &amp; Estates</v>
      </c>
      <c r="Y1087" s="77" t="str" cm="1">
        <f t="array" ref="Y1087">_xlfn.IFS(R1087&gt;2000000,"For Publication",R1087&gt;100000,"PID",R1087&gt;30000,"RFQ",TRUE,"Transactional")</f>
        <v>RFQ</v>
      </c>
      <c r="Z1087" s="24" t="s">
        <v>86</v>
      </c>
      <c r="AA1087" s="32">
        <v>24</v>
      </c>
      <c r="AB1087" s="24">
        <v>0</v>
      </c>
      <c r="AC1087" s="25">
        <v>44301</v>
      </c>
      <c r="AD1087" s="24" t="s">
        <v>58</v>
      </c>
      <c r="AE1087" s="24"/>
      <c r="AF1087" s="24"/>
      <c r="AG1087" s="24"/>
      <c r="AH1087" s="24" t="s">
        <v>59</v>
      </c>
      <c r="AI1087" s="24"/>
      <c r="AJ1087" s="24" t="s">
        <v>60</v>
      </c>
      <c r="AK1087" s="24" t="s">
        <v>4405</v>
      </c>
      <c r="AL1087" s="24"/>
      <c r="AM1087" s="24"/>
      <c r="AN1087" s="24"/>
      <c r="AO1087" s="24"/>
      <c r="AP1087" s="24" t="s">
        <v>60</v>
      </c>
      <c r="AQ1087" s="24"/>
      <c r="AR1087" s="24"/>
      <c r="AS1087" s="89">
        <f t="shared" si="222"/>
        <v>23</v>
      </c>
      <c r="AT1087" s="24" t="s">
        <v>4402</v>
      </c>
    </row>
    <row r="1088" spans="1:46" x14ac:dyDescent="0.5">
      <c r="A1088" s="24">
        <v>1175</v>
      </c>
      <c r="B1088" s="24"/>
      <c r="C1088" s="24"/>
      <c r="D1088" s="24" t="s">
        <v>4406</v>
      </c>
      <c r="E1088" s="24" t="s">
        <v>4407</v>
      </c>
      <c r="F1088" s="77" t="str">
        <f t="shared" si="209"/>
        <v>MODULE8 CONSULTANCY LIMITED</v>
      </c>
      <c r="G1088" s="24" t="s">
        <v>4408</v>
      </c>
      <c r="H1088" s="24" t="s">
        <v>963</v>
      </c>
      <c r="I1088" s="24" t="s">
        <v>1128</v>
      </c>
      <c r="J1088" s="24" t="s">
        <v>190</v>
      </c>
      <c r="K1088" s="24" t="s">
        <v>3201</v>
      </c>
      <c r="L1088" s="25">
        <v>44301</v>
      </c>
      <c r="M1088" s="25">
        <v>45030</v>
      </c>
      <c r="N1088" s="81">
        <f t="shared" si="219"/>
        <v>45396</v>
      </c>
      <c r="O1088" s="77" t="str">
        <f t="shared" ca="1" si="220"/>
        <v>Expired</v>
      </c>
      <c r="P1088" s="77" t="str" cm="1">
        <f t="array" aca="1" ref="P1088" ca="1">_xlfn.IFS((N1088-TODAY())&gt;=547,"06 Expires over 18 months",(N1088-TODAY())&gt;=365,"05 Expires in 18 months",(N1088-TODAY())&gt;=183,"04 Expires in 12 months",(N1088-TODAY())&gt;=92,"03 Expires in 6 months",(N1088-TODAY())&gt;=31,"02 Expires in 3 months",(N1088-TODAY())&gt;=0,"01 Expires in 30 days",(N1088-TODAY())&gt;=-31,"01 Expired last 30 days",(N1088-TODAY())&gt;=-92,"02 Expired last 3 months",(N1088-TODAY())&gt;=-183,"03 Expired last 6 months",(N1088-TODAY())&gt;=-365,"04 Expired last 12 months",(N1088-TODAY())&gt;=-547,"05 Expired last 18 months",TRUE,"06 Expired over 18 months")</f>
        <v>06 Expired over 18 months</v>
      </c>
      <c r="Q1088" s="65">
        <v>25000</v>
      </c>
      <c r="R1088" s="84">
        <f t="shared" si="221"/>
        <v>72916.666666666672</v>
      </c>
      <c r="S1088" s="77" t="str" cm="1">
        <f t="array" ref="S1088">_xlfn.IFS(R1088&gt;5000000,"Gold",R1088&gt;=500000,"Silver",R1088&gt;30000,"Bronze",TRUE,"Transactional")</f>
        <v>Bronze</v>
      </c>
      <c r="T1088" s="24" t="s">
        <v>54</v>
      </c>
      <c r="U1088" s="101" t="s">
        <v>109</v>
      </c>
      <c r="V1088" s="101" t="s">
        <v>1011</v>
      </c>
      <c r="W1088" s="77" t="str">
        <f t="shared" si="212"/>
        <v>Yes</v>
      </c>
      <c r="X1088" s="77" t="str">
        <f>IFERROR(_xlfn.XLOOKUP(J1088&amp;"||"&amp;K1088,'Mapping Ref.'!$J$2:$J$538,'Mapping Ref.'!$K$2:$K$538),"")</f>
        <v>Childrens &amp; Adults</v>
      </c>
      <c r="Y1088" s="77" t="str" cm="1">
        <f t="array" ref="Y1088">_xlfn.IFS(R1088&gt;2000000,"For Publication",R1088&gt;100000,"PID",R1088&gt;30000,"RFQ",TRUE,"Transactional")</f>
        <v>RFQ</v>
      </c>
      <c r="Z1088" s="24" t="s">
        <v>101</v>
      </c>
      <c r="AA1088" s="32">
        <v>12</v>
      </c>
      <c r="AB1088" s="24">
        <v>12</v>
      </c>
      <c r="AC1088" s="25">
        <v>44301</v>
      </c>
      <c r="AD1088" s="24" t="s">
        <v>58</v>
      </c>
      <c r="AE1088" s="24"/>
      <c r="AF1088" s="24"/>
      <c r="AG1088" s="24"/>
      <c r="AH1088" s="24" t="s">
        <v>59</v>
      </c>
      <c r="AI1088" s="24"/>
      <c r="AJ1088" s="24" t="s">
        <v>60</v>
      </c>
      <c r="AK1088" s="24"/>
      <c r="AL1088" s="24"/>
      <c r="AM1088" s="24"/>
      <c r="AN1088" s="24"/>
      <c r="AO1088" s="24">
        <v>0</v>
      </c>
      <c r="AP1088" s="24" t="s">
        <v>60</v>
      </c>
      <c r="AQ1088" s="24"/>
      <c r="AR1088" s="24"/>
      <c r="AS1088" s="89">
        <f t="shared" si="222"/>
        <v>35</v>
      </c>
      <c r="AT1088" s="24" t="s">
        <v>4406</v>
      </c>
    </row>
    <row r="1089" spans="1:46" x14ac:dyDescent="0.5">
      <c r="A1089" s="24">
        <v>1176</v>
      </c>
      <c r="B1089" s="24"/>
      <c r="C1089" s="24"/>
      <c r="D1089" s="24" t="s">
        <v>4409</v>
      </c>
      <c r="E1089" s="24" t="s">
        <v>4410</v>
      </c>
      <c r="F1089" s="77" t="str">
        <f t="shared" si="209"/>
        <v>MAS AND ASSOCIATES LTD</v>
      </c>
      <c r="G1089" s="24" t="s">
        <v>4411</v>
      </c>
      <c r="H1089" s="24" t="s">
        <v>3282</v>
      </c>
      <c r="I1089" s="24" t="s">
        <v>4253</v>
      </c>
      <c r="J1089" s="24" t="s">
        <v>2962</v>
      </c>
      <c r="K1089" s="24" t="s">
        <v>3283</v>
      </c>
      <c r="L1089" s="25">
        <v>44305</v>
      </c>
      <c r="M1089" s="25">
        <v>44669</v>
      </c>
      <c r="N1089" s="81">
        <f t="shared" si="219"/>
        <v>44669</v>
      </c>
      <c r="O1089" s="77" t="str">
        <f t="shared" ca="1" si="220"/>
        <v>Expired</v>
      </c>
      <c r="P1089" s="77" t="str" cm="1">
        <f t="array" aca="1" ref="P1089" ca="1">_xlfn.IFS((N1089-TODAY())&gt;=547,"06 Expires over 18 months",(N1089-TODAY())&gt;=365,"05 Expires in 18 months",(N1089-TODAY())&gt;=183,"04 Expires in 12 months",(N1089-TODAY())&gt;=92,"03 Expires in 6 months",(N1089-TODAY())&gt;=31,"02 Expires in 3 months",(N1089-TODAY())&gt;=0,"01 Expires in 30 days",(N1089-TODAY())&gt;=-31,"01 Expired last 30 days",(N1089-TODAY())&gt;=-92,"02 Expired last 3 months",(N1089-TODAY())&gt;=-183,"03 Expired last 6 months",(N1089-TODAY())&gt;=-365,"04 Expired last 12 months",(N1089-TODAY())&gt;=-547,"05 Expired last 18 months",TRUE,"06 Expired over 18 months")</f>
        <v>06 Expired over 18 months</v>
      </c>
      <c r="Q1089" s="65">
        <v>25000</v>
      </c>
      <c r="R1089" s="84">
        <f t="shared" si="221"/>
        <v>25000</v>
      </c>
      <c r="S1089" s="77" t="str" cm="1">
        <f t="array" ref="S1089">_xlfn.IFS(R1089&gt;5000000,"Gold",R1089&gt;=500000,"Silver",R1089&gt;30000,"Bronze",TRUE,"Transactional")</f>
        <v>Transactional</v>
      </c>
      <c r="T1089" s="24" t="s">
        <v>54</v>
      </c>
      <c r="U1089" s="101" t="s">
        <v>109</v>
      </c>
      <c r="V1089" s="101" t="s">
        <v>148</v>
      </c>
      <c r="W1089" s="77" t="str">
        <f t="shared" si="212"/>
        <v>No</v>
      </c>
      <c r="X1089" s="77" t="str">
        <f>IFERROR(_xlfn.XLOOKUP(J1089&amp;"||"&amp;K1089,'Mapping Ref.'!$J$2:$J$538,'Mapping Ref.'!$K$2:$K$538),"")</f>
        <v>Construction &amp; Estates</v>
      </c>
      <c r="Y1089" s="77" t="str" cm="1">
        <f t="array" ref="Y1089">_xlfn.IFS(R1089&gt;2000000,"For Publication",R1089&gt;100000,"PID",R1089&gt;30000,"RFQ",TRUE,"Transactional")</f>
        <v>Transactional</v>
      </c>
      <c r="Z1089" s="24" t="s">
        <v>86</v>
      </c>
      <c r="AA1089" s="32">
        <v>24</v>
      </c>
      <c r="AB1089" s="24">
        <v>0</v>
      </c>
      <c r="AC1089" s="25">
        <v>44302</v>
      </c>
      <c r="AD1089" s="24" t="s">
        <v>58</v>
      </c>
      <c r="AE1089" s="24"/>
      <c r="AF1089" s="24"/>
      <c r="AG1089" s="24"/>
      <c r="AH1089" s="24" t="s">
        <v>59</v>
      </c>
      <c r="AI1089" s="24"/>
      <c r="AJ1089" s="24" t="s">
        <v>60</v>
      </c>
      <c r="AK1089" s="24"/>
      <c r="AL1089" s="24"/>
      <c r="AM1089" s="24"/>
      <c r="AN1089" s="24"/>
      <c r="AO1089" s="24"/>
      <c r="AP1089" s="24" t="s">
        <v>60</v>
      </c>
      <c r="AQ1089" s="24"/>
      <c r="AR1089" s="24"/>
      <c r="AS1089" s="89">
        <f t="shared" si="222"/>
        <v>11</v>
      </c>
      <c r="AT1089" s="24" t="s">
        <v>4409</v>
      </c>
    </row>
    <row r="1090" spans="1:46" x14ac:dyDescent="0.5">
      <c r="A1090" s="24">
        <v>1177</v>
      </c>
      <c r="B1090" s="24"/>
      <c r="C1090" s="24"/>
      <c r="D1090" s="24" t="s">
        <v>4412</v>
      </c>
      <c r="E1090" s="24" t="s">
        <v>4413</v>
      </c>
      <c r="F1090" s="77" t="str">
        <f t="shared" ref="F1090:F1153" si="223">IF(AT1090&lt;&gt;"",AT1090,G1090)</f>
        <v>CJL TEESDALE</v>
      </c>
      <c r="G1090" s="24" t="s">
        <v>4414</v>
      </c>
      <c r="H1090" s="24" t="s">
        <v>3282</v>
      </c>
      <c r="I1090" s="24" t="s">
        <v>4253</v>
      </c>
      <c r="J1090" s="24" t="s">
        <v>2962</v>
      </c>
      <c r="K1090" s="24" t="s">
        <v>3283</v>
      </c>
      <c r="L1090" s="25">
        <v>44305</v>
      </c>
      <c r="M1090" s="25">
        <v>45033</v>
      </c>
      <c r="N1090" s="81">
        <f t="shared" si="219"/>
        <v>45033</v>
      </c>
      <c r="O1090" s="77" t="str">
        <f t="shared" ca="1" si="220"/>
        <v>Expired</v>
      </c>
      <c r="P1090" s="77" t="str" cm="1">
        <f t="array" aca="1" ref="P1090" ca="1">_xlfn.IFS((N1090-TODAY())&gt;=547,"06 Expires over 18 months",(N1090-TODAY())&gt;=365,"05 Expires in 18 months",(N1090-TODAY())&gt;=183,"04 Expires in 12 months",(N1090-TODAY())&gt;=92,"03 Expires in 6 months",(N1090-TODAY())&gt;=31,"02 Expires in 3 months",(N1090-TODAY())&gt;=0,"01 Expires in 30 days",(N1090-TODAY())&gt;=-31,"01 Expired last 30 days",(N1090-TODAY())&gt;=-92,"02 Expired last 3 months",(N1090-TODAY())&gt;=-183,"03 Expired last 6 months",(N1090-TODAY())&gt;=-365,"04 Expired last 12 months",(N1090-TODAY())&gt;=-547,"05 Expired last 18 months",TRUE,"06 Expired over 18 months")</f>
        <v>06 Expired over 18 months</v>
      </c>
      <c r="Q1090" s="65">
        <v>25000</v>
      </c>
      <c r="R1090" s="84">
        <f t="shared" si="221"/>
        <v>47916.666666666664</v>
      </c>
      <c r="S1090" s="77" t="str" cm="1">
        <f t="array" ref="S1090">_xlfn.IFS(R1090&gt;5000000,"Gold",R1090&gt;=500000,"Silver",R1090&gt;30000,"Bronze",TRUE,"Transactional")</f>
        <v>Bronze</v>
      </c>
      <c r="T1090" s="24" t="s">
        <v>54</v>
      </c>
      <c r="U1090" s="101" t="s">
        <v>109</v>
      </c>
      <c r="V1090" s="101" t="s">
        <v>1022</v>
      </c>
      <c r="W1090" s="77" t="str">
        <f t="shared" ref="W1090:W1153" si="224">IF(AB1090&gt;0,"Yes","No")</f>
        <v>No</v>
      </c>
      <c r="X1090" s="77" t="str">
        <f>IFERROR(_xlfn.XLOOKUP(J1090&amp;"||"&amp;K1090,'Mapping Ref.'!$J$2:$J$538,'Mapping Ref.'!$K$2:$K$538),"")</f>
        <v>Construction &amp; Estates</v>
      </c>
      <c r="Y1090" s="77" t="str" cm="1">
        <f t="array" ref="Y1090">_xlfn.IFS(R1090&gt;2000000,"For Publication",R1090&gt;100000,"PID",R1090&gt;30000,"RFQ",TRUE,"Transactional")</f>
        <v>RFQ</v>
      </c>
      <c r="Z1090" s="24" t="s">
        <v>86</v>
      </c>
      <c r="AA1090" s="32">
        <v>24</v>
      </c>
      <c r="AB1090" s="24">
        <v>0</v>
      </c>
      <c r="AC1090" s="25">
        <v>44302</v>
      </c>
      <c r="AD1090" s="24" t="s">
        <v>58</v>
      </c>
      <c r="AE1090" s="24"/>
      <c r="AF1090" s="24"/>
      <c r="AG1090" s="24"/>
      <c r="AH1090" s="24" t="s">
        <v>59</v>
      </c>
      <c r="AI1090" s="24"/>
      <c r="AJ1090" s="24" t="s">
        <v>60</v>
      </c>
      <c r="AK1090" s="24"/>
      <c r="AL1090" s="24"/>
      <c r="AM1090" s="24"/>
      <c r="AN1090" s="24"/>
      <c r="AO1090" s="24"/>
      <c r="AP1090" s="24" t="s">
        <v>60</v>
      </c>
      <c r="AQ1090" s="24"/>
      <c r="AR1090" s="24"/>
      <c r="AS1090" s="89">
        <f t="shared" si="222"/>
        <v>23</v>
      </c>
      <c r="AT1090" s="24" t="s">
        <v>4412</v>
      </c>
    </row>
    <row r="1091" spans="1:46" x14ac:dyDescent="0.5">
      <c r="A1091" s="24">
        <v>1178</v>
      </c>
      <c r="B1091" s="24"/>
      <c r="C1091" s="24" t="s">
        <v>77</v>
      </c>
      <c r="D1091" s="24" t="s">
        <v>4415</v>
      </c>
      <c r="E1091" s="24" t="s">
        <v>4416</v>
      </c>
      <c r="F1091" s="77" t="str">
        <f t="shared" si="223"/>
        <v>CENTRE FOR CIVIL SOCIETY LIMITED</v>
      </c>
      <c r="G1091" s="24" t="s">
        <v>4417</v>
      </c>
      <c r="H1091" s="24" t="s">
        <v>3282</v>
      </c>
      <c r="I1091" s="24" t="s">
        <v>4253</v>
      </c>
      <c r="J1091" s="24" t="s">
        <v>2962</v>
      </c>
      <c r="K1091" s="24" t="s">
        <v>3283</v>
      </c>
      <c r="L1091" s="25">
        <v>44312</v>
      </c>
      <c r="M1091" s="25">
        <v>45040</v>
      </c>
      <c r="N1091" s="81">
        <f t="shared" si="219"/>
        <v>45040</v>
      </c>
      <c r="O1091" s="77" t="str">
        <f t="shared" ca="1" si="220"/>
        <v>Expired</v>
      </c>
      <c r="P1091" s="77" t="str" cm="1">
        <f t="array" aca="1" ref="P1091" ca="1">_xlfn.IFS((N1091-TODAY())&gt;=547,"06 Expires over 18 months",(N1091-TODAY())&gt;=365,"05 Expires in 18 months",(N1091-TODAY())&gt;=183,"04 Expires in 12 months",(N1091-TODAY())&gt;=92,"03 Expires in 6 months",(N1091-TODAY())&gt;=31,"02 Expires in 3 months",(N1091-TODAY())&gt;=0,"01 Expires in 30 days",(N1091-TODAY())&gt;=-31,"01 Expired last 30 days",(N1091-TODAY())&gt;=-92,"02 Expired last 3 months",(N1091-TODAY())&gt;=-183,"03 Expired last 6 months",(N1091-TODAY())&gt;=-365,"04 Expired last 12 months",(N1091-TODAY())&gt;=-547,"05 Expired last 18 months",TRUE,"06 Expired over 18 months")</f>
        <v>06 Expired over 18 months</v>
      </c>
      <c r="Q1091" s="65">
        <v>25000</v>
      </c>
      <c r="R1091" s="84">
        <f t="shared" si="221"/>
        <v>47916.666666666664</v>
      </c>
      <c r="S1091" s="77" t="str" cm="1">
        <f t="array" ref="S1091">_xlfn.IFS(R1091&gt;5000000,"Gold",R1091&gt;=500000,"Silver",R1091&gt;30000,"Bronze",TRUE,"Transactional")</f>
        <v>Bronze</v>
      </c>
      <c r="T1091" s="24" t="s">
        <v>54</v>
      </c>
      <c r="U1091" s="101" t="s">
        <v>99</v>
      </c>
      <c r="V1091" s="101" t="s">
        <v>100</v>
      </c>
      <c r="W1091" s="77" t="str">
        <f t="shared" si="224"/>
        <v>No</v>
      </c>
      <c r="X1091" s="77" t="str">
        <f>IFERROR(_xlfn.XLOOKUP(J1091&amp;"||"&amp;K1091,'Mapping Ref.'!$J$2:$J$538,'Mapping Ref.'!$K$2:$K$538),"")</f>
        <v>Construction &amp; Estates</v>
      </c>
      <c r="Y1091" s="77" t="str" cm="1">
        <f t="array" ref="Y1091">_xlfn.IFS(R1091&gt;2000000,"For Publication",R1091&gt;100000,"PID",R1091&gt;30000,"RFQ",TRUE,"Transactional")</f>
        <v>RFQ</v>
      </c>
      <c r="Z1091" s="24" t="s">
        <v>86</v>
      </c>
      <c r="AA1091" s="32">
        <v>24</v>
      </c>
      <c r="AB1091" s="24">
        <v>0</v>
      </c>
      <c r="AC1091" s="25">
        <v>44305</v>
      </c>
      <c r="AD1091" s="24" t="s">
        <v>58</v>
      </c>
      <c r="AE1091" s="24"/>
      <c r="AF1091" s="24"/>
      <c r="AG1091" s="24"/>
      <c r="AH1091" s="24" t="s">
        <v>59</v>
      </c>
      <c r="AI1091" s="24"/>
      <c r="AJ1091" s="24" t="s">
        <v>60</v>
      </c>
      <c r="AK1091" s="24"/>
      <c r="AL1091" s="24"/>
      <c r="AM1091" s="24"/>
      <c r="AN1091" s="24"/>
      <c r="AO1091" s="24"/>
      <c r="AP1091" s="24" t="s">
        <v>60</v>
      </c>
      <c r="AQ1091" s="24"/>
      <c r="AR1091" s="24"/>
      <c r="AS1091" s="89">
        <f t="shared" si="222"/>
        <v>23</v>
      </c>
      <c r="AT1091" s="24" t="s">
        <v>4415</v>
      </c>
    </row>
    <row r="1092" spans="1:46" x14ac:dyDescent="0.5">
      <c r="A1092" s="24">
        <v>1179</v>
      </c>
      <c r="B1092" s="24"/>
      <c r="C1092" s="24" t="s">
        <v>77</v>
      </c>
      <c r="D1092" s="24" t="s">
        <v>4265</v>
      </c>
      <c r="E1092" s="24" t="s">
        <v>4262</v>
      </c>
      <c r="F1092" s="77" t="str">
        <f t="shared" si="223"/>
        <v>TETRA TECH ENVIRONMENT PLANNING TRANSPORT LIMITED</v>
      </c>
      <c r="G1092" s="24" t="s">
        <v>4263</v>
      </c>
      <c r="H1092" s="24" t="s">
        <v>3282</v>
      </c>
      <c r="I1092" s="24" t="s">
        <v>4253</v>
      </c>
      <c r="J1092" s="24" t="s">
        <v>2962</v>
      </c>
      <c r="K1092" s="24" t="s">
        <v>3283</v>
      </c>
      <c r="L1092" s="25">
        <v>44312</v>
      </c>
      <c r="M1092" s="25">
        <v>45040</v>
      </c>
      <c r="N1092" s="81">
        <f t="shared" si="219"/>
        <v>45040</v>
      </c>
      <c r="O1092" s="77" t="str">
        <f t="shared" ca="1" si="220"/>
        <v>Expired</v>
      </c>
      <c r="P1092" s="77" t="str" cm="1">
        <f t="array" aca="1" ref="P1092" ca="1">_xlfn.IFS((N1092-TODAY())&gt;=547,"06 Expires over 18 months",(N1092-TODAY())&gt;=365,"05 Expires in 18 months",(N1092-TODAY())&gt;=183,"04 Expires in 12 months",(N1092-TODAY())&gt;=92,"03 Expires in 6 months",(N1092-TODAY())&gt;=31,"02 Expires in 3 months",(N1092-TODAY())&gt;=0,"01 Expires in 30 days",(N1092-TODAY())&gt;=-31,"01 Expired last 30 days",(N1092-TODAY())&gt;=-92,"02 Expired last 3 months",(N1092-TODAY())&gt;=-183,"03 Expired last 6 months",(N1092-TODAY())&gt;=-365,"04 Expired last 12 months",(N1092-TODAY())&gt;=-547,"05 Expired last 18 months",TRUE,"06 Expired over 18 months")</f>
        <v>06 Expired over 18 months</v>
      </c>
      <c r="Q1092" s="65">
        <v>25000</v>
      </c>
      <c r="R1092" s="84">
        <f t="shared" si="221"/>
        <v>47916.666666666664</v>
      </c>
      <c r="S1092" s="77" t="str" cm="1">
        <f t="array" ref="S1092">_xlfn.IFS(R1092&gt;5000000,"Gold",R1092&gt;=500000,"Silver",R1092&gt;30000,"Bronze",TRUE,"Transactional")</f>
        <v>Bronze</v>
      </c>
      <c r="T1092" s="24" t="s">
        <v>54</v>
      </c>
      <c r="U1092" s="101" t="s">
        <v>393</v>
      </c>
      <c r="V1092" s="101" t="s">
        <v>756</v>
      </c>
      <c r="W1092" s="77" t="str">
        <f t="shared" si="224"/>
        <v>No</v>
      </c>
      <c r="X1092" s="77" t="str">
        <f>IFERROR(_xlfn.XLOOKUP(J1092&amp;"||"&amp;K1092,'Mapping Ref.'!$J$2:$J$538,'Mapping Ref.'!$K$2:$K$538),"")</f>
        <v>Construction &amp; Estates</v>
      </c>
      <c r="Y1092" s="77" t="str" cm="1">
        <f t="array" ref="Y1092">_xlfn.IFS(R1092&gt;2000000,"For Publication",R1092&gt;100000,"PID",R1092&gt;30000,"RFQ",TRUE,"Transactional")</f>
        <v>RFQ</v>
      </c>
      <c r="Z1092" s="24" t="s">
        <v>86</v>
      </c>
      <c r="AA1092" s="32">
        <v>24</v>
      </c>
      <c r="AB1092" s="24">
        <v>0</v>
      </c>
      <c r="AC1092" s="25">
        <v>44306</v>
      </c>
      <c r="AD1092" s="24" t="s">
        <v>58</v>
      </c>
      <c r="AE1092" s="24"/>
      <c r="AF1092" s="24"/>
      <c r="AG1092" s="24"/>
      <c r="AH1092" s="24" t="s">
        <v>59</v>
      </c>
      <c r="AI1092" s="24"/>
      <c r="AJ1092" s="24" t="s">
        <v>60</v>
      </c>
      <c r="AK1092" s="24"/>
      <c r="AL1092" s="24"/>
      <c r="AM1092" s="24"/>
      <c r="AN1092" s="24"/>
      <c r="AO1092" s="24"/>
      <c r="AP1092" s="24" t="s">
        <v>60</v>
      </c>
      <c r="AQ1092" s="24"/>
      <c r="AR1092" s="24"/>
      <c r="AS1092" s="89">
        <f t="shared" si="222"/>
        <v>23</v>
      </c>
      <c r="AT1092" s="24" t="s">
        <v>4265</v>
      </c>
    </row>
    <row r="1093" spans="1:46" x14ac:dyDescent="0.5">
      <c r="A1093" s="24">
        <v>1180</v>
      </c>
      <c r="B1093" s="24"/>
      <c r="C1093" s="24" t="s">
        <v>77</v>
      </c>
      <c r="D1093" s="24" t="s">
        <v>4260</v>
      </c>
      <c r="E1093" s="24" t="s">
        <v>4258</v>
      </c>
      <c r="F1093" s="77" t="str">
        <f t="shared" si="223"/>
        <v>STEAM-TECH ENVIRONMENTAL LIMITED</v>
      </c>
      <c r="G1093" s="24" t="s">
        <v>4259</v>
      </c>
      <c r="H1093" s="24" t="s">
        <v>3282</v>
      </c>
      <c r="I1093" s="24" t="s">
        <v>4253</v>
      </c>
      <c r="J1093" s="24" t="s">
        <v>2962</v>
      </c>
      <c r="K1093" s="24" t="s">
        <v>3283</v>
      </c>
      <c r="L1093" s="25">
        <v>44312</v>
      </c>
      <c r="M1093" s="25">
        <v>45040</v>
      </c>
      <c r="N1093" s="81">
        <f t="shared" si="219"/>
        <v>45040</v>
      </c>
      <c r="O1093" s="77" t="str">
        <f t="shared" ca="1" si="220"/>
        <v>Expired</v>
      </c>
      <c r="P1093" s="77" t="str" cm="1">
        <f t="array" aca="1" ref="P1093" ca="1">_xlfn.IFS((N1093-TODAY())&gt;=547,"06 Expires over 18 months",(N1093-TODAY())&gt;=365,"05 Expires in 18 months",(N1093-TODAY())&gt;=183,"04 Expires in 12 months",(N1093-TODAY())&gt;=92,"03 Expires in 6 months",(N1093-TODAY())&gt;=31,"02 Expires in 3 months",(N1093-TODAY())&gt;=0,"01 Expires in 30 days",(N1093-TODAY())&gt;=-31,"01 Expired last 30 days",(N1093-TODAY())&gt;=-92,"02 Expired last 3 months",(N1093-TODAY())&gt;=-183,"03 Expired last 6 months",(N1093-TODAY())&gt;=-365,"04 Expired last 12 months",(N1093-TODAY())&gt;=-547,"05 Expired last 18 months",TRUE,"06 Expired over 18 months")</f>
        <v>06 Expired over 18 months</v>
      </c>
      <c r="Q1093" s="65">
        <v>25000</v>
      </c>
      <c r="R1093" s="84">
        <f t="shared" si="221"/>
        <v>47916.666666666664</v>
      </c>
      <c r="S1093" s="77" t="str" cm="1">
        <f t="array" ref="S1093">_xlfn.IFS(R1093&gt;5000000,"Gold",R1093&gt;=500000,"Silver",R1093&gt;30000,"Bronze",TRUE,"Transactional")</f>
        <v>Bronze</v>
      </c>
      <c r="T1093" s="24" t="s">
        <v>54</v>
      </c>
      <c r="U1093" s="101" t="s">
        <v>208</v>
      </c>
      <c r="V1093" s="101" t="s">
        <v>209</v>
      </c>
      <c r="W1093" s="77" t="str">
        <f t="shared" si="224"/>
        <v>No</v>
      </c>
      <c r="X1093" s="77" t="str">
        <f>IFERROR(_xlfn.XLOOKUP(J1093&amp;"||"&amp;K1093,'Mapping Ref.'!$J$2:$J$538,'Mapping Ref.'!$K$2:$K$538),"")</f>
        <v>Construction &amp; Estates</v>
      </c>
      <c r="Y1093" s="77" t="str" cm="1">
        <f t="array" ref="Y1093">_xlfn.IFS(R1093&gt;2000000,"For Publication",R1093&gt;100000,"PID",R1093&gt;30000,"RFQ",TRUE,"Transactional")</f>
        <v>RFQ</v>
      </c>
      <c r="Z1093" s="24" t="s">
        <v>86</v>
      </c>
      <c r="AA1093" s="32">
        <v>24</v>
      </c>
      <c r="AB1093" s="24">
        <v>0</v>
      </c>
      <c r="AC1093" s="25">
        <v>44306</v>
      </c>
      <c r="AD1093" s="24" t="s">
        <v>58</v>
      </c>
      <c r="AE1093" s="24"/>
      <c r="AF1093" s="24"/>
      <c r="AG1093" s="24"/>
      <c r="AH1093" s="24" t="s">
        <v>59</v>
      </c>
      <c r="AI1093" s="24"/>
      <c r="AJ1093" s="24" t="s">
        <v>60</v>
      </c>
      <c r="AK1093" s="24"/>
      <c r="AL1093" s="24"/>
      <c r="AM1093" s="24"/>
      <c r="AN1093" s="24"/>
      <c r="AO1093" s="24"/>
      <c r="AP1093" s="24" t="s">
        <v>60</v>
      </c>
      <c r="AQ1093" s="24"/>
      <c r="AR1093" s="24"/>
      <c r="AS1093" s="89">
        <f t="shared" si="222"/>
        <v>23</v>
      </c>
      <c r="AT1093" s="24" t="s">
        <v>4260</v>
      </c>
    </row>
    <row r="1094" spans="1:46" x14ac:dyDescent="0.5">
      <c r="A1094" s="24">
        <v>1181</v>
      </c>
      <c r="B1094" s="24"/>
      <c r="C1094" s="24" t="s">
        <v>77</v>
      </c>
      <c r="D1094" s="24" t="s">
        <v>4257</v>
      </c>
      <c r="E1094" s="24" t="s">
        <v>4255</v>
      </c>
      <c r="F1094" s="77" t="str">
        <f t="shared" si="223"/>
        <v>SKILLS TRAINING CENTRE LIMITED</v>
      </c>
      <c r="G1094" s="24" t="s">
        <v>4256</v>
      </c>
      <c r="H1094" s="24" t="s">
        <v>3282</v>
      </c>
      <c r="I1094" s="24" t="s">
        <v>4253</v>
      </c>
      <c r="J1094" s="24" t="s">
        <v>2962</v>
      </c>
      <c r="K1094" s="24" t="s">
        <v>3283</v>
      </c>
      <c r="L1094" s="25">
        <v>44312</v>
      </c>
      <c r="M1094" s="25">
        <v>45040</v>
      </c>
      <c r="N1094" s="81">
        <f t="shared" si="219"/>
        <v>45040</v>
      </c>
      <c r="O1094" s="77" t="str">
        <f t="shared" ca="1" si="220"/>
        <v>Expired</v>
      </c>
      <c r="P1094" s="77" t="str" cm="1">
        <f t="array" aca="1" ref="P1094" ca="1">_xlfn.IFS((N1094-TODAY())&gt;=547,"06 Expires over 18 months",(N1094-TODAY())&gt;=365,"05 Expires in 18 months",(N1094-TODAY())&gt;=183,"04 Expires in 12 months",(N1094-TODAY())&gt;=92,"03 Expires in 6 months",(N1094-TODAY())&gt;=31,"02 Expires in 3 months",(N1094-TODAY())&gt;=0,"01 Expires in 30 days",(N1094-TODAY())&gt;=-31,"01 Expired last 30 days",(N1094-TODAY())&gt;=-92,"02 Expired last 3 months",(N1094-TODAY())&gt;=-183,"03 Expired last 6 months",(N1094-TODAY())&gt;=-365,"04 Expired last 12 months",(N1094-TODAY())&gt;=-547,"05 Expired last 18 months",TRUE,"06 Expired over 18 months")</f>
        <v>06 Expired over 18 months</v>
      </c>
      <c r="Q1094" s="65">
        <v>25000</v>
      </c>
      <c r="R1094" s="84">
        <f t="shared" si="221"/>
        <v>47916.666666666664</v>
      </c>
      <c r="S1094" s="77" t="str" cm="1">
        <f t="array" ref="S1094">_xlfn.IFS(R1094&gt;5000000,"Gold",R1094&gt;=500000,"Silver",R1094&gt;30000,"Bronze",TRUE,"Transactional")</f>
        <v>Bronze</v>
      </c>
      <c r="T1094" s="24" t="s">
        <v>54</v>
      </c>
      <c r="U1094" s="101" t="s">
        <v>237</v>
      </c>
      <c r="V1094" s="101" t="s">
        <v>566</v>
      </c>
      <c r="W1094" s="77" t="str">
        <f t="shared" si="224"/>
        <v>No</v>
      </c>
      <c r="X1094" s="77" t="str">
        <f>IFERROR(_xlfn.XLOOKUP(J1094&amp;"||"&amp;K1094,'Mapping Ref.'!$J$2:$J$538,'Mapping Ref.'!$K$2:$K$538),"")</f>
        <v>Construction &amp; Estates</v>
      </c>
      <c r="Y1094" s="77" t="str" cm="1">
        <f t="array" ref="Y1094">_xlfn.IFS(R1094&gt;2000000,"For Publication",R1094&gt;100000,"PID",R1094&gt;30000,"RFQ",TRUE,"Transactional")</f>
        <v>RFQ</v>
      </c>
      <c r="Z1094" s="24" t="s">
        <v>86</v>
      </c>
      <c r="AA1094" s="32">
        <v>24</v>
      </c>
      <c r="AB1094" s="24">
        <v>0</v>
      </c>
      <c r="AC1094" s="25">
        <v>44306</v>
      </c>
      <c r="AD1094" s="24" t="s">
        <v>58</v>
      </c>
      <c r="AE1094" s="24"/>
      <c r="AF1094" s="24"/>
      <c r="AG1094" s="24"/>
      <c r="AH1094" s="24" t="s">
        <v>59</v>
      </c>
      <c r="AI1094" s="24"/>
      <c r="AJ1094" s="24" t="s">
        <v>60</v>
      </c>
      <c r="AK1094" s="24"/>
      <c r="AL1094" s="24"/>
      <c r="AM1094" s="24"/>
      <c r="AN1094" s="24"/>
      <c r="AO1094" s="24"/>
      <c r="AP1094" s="24" t="s">
        <v>60</v>
      </c>
      <c r="AQ1094" s="24"/>
      <c r="AR1094" s="24"/>
      <c r="AS1094" s="89">
        <f t="shared" si="222"/>
        <v>23</v>
      </c>
      <c r="AT1094" s="24" t="s">
        <v>4257</v>
      </c>
    </row>
    <row r="1095" spans="1:46" x14ac:dyDescent="0.5">
      <c r="A1095" s="24">
        <v>1182</v>
      </c>
      <c r="B1095" s="24"/>
      <c r="C1095" s="24"/>
      <c r="D1095" s="24" t="s">
        <v>4418</v>
      </c>
      <c r="E1095" s="24" t="s">
        <v>2244</v>
      </c>
      <c r="F1095" s="77" t="str">
        <f t="shared" si="223"/>
        <v>DR LAUREN MCPARTLAN CLINICAL PSYCHOLOGY LIMITED</v>
      </c>
      <c r="G1095" s="24" t="s">
        <v>4419</v>
      </c>
      <c r="H1095" s="24" t="s">
        <v>1041</v>
      </c>
      <c r="I1095" s="24" t="s">
        <v>1041</v>
      </c>
      <c r="J1095" s="24" t="s">
        <v>190</v>
      </c>
      <c r="K1095" s="24" t="s">
        <v>2234</v>
      </c>
      <c r="L1095" s="25">
        <v>44309</v>
      </c>
      <c r="M1095" s="25">
        <v>44674</v>
      </c>
      <c r="N1095" s="81">
        <f t="shared" si="219"/>
        <v>44674</v>
      </c>
      <c r="O1095" s="77" t="str">
        <f t="shared" ca="1" si="220"/>
        <v>Expired</v>
      </c>
      <c r="P1095" s="77" t="str" cm="1">
        <f t="array" aca="1" ref="P1095" ca="1">_xlfn.IFS((N1095-TODAY())&gt;=547,"06 Expires over 18 months",(N1095-TODAY())&gt;=365,"05 Expires in 18 months",(N1095-TODAY())&gt;=183,"04 Expires in 12 months",(N1095-TODAY())&gt;=92,"03 Expires in 6 months",(N1095-TODAY())&gt;=31,"02 Expires in 3 months",(N1095-TODAY())&gt;=0,"01 Expires in 30 days",(N1095-TODAY())&gt;=-31,"01 Expired last 30 days",(N1095-TODAY())&gt;=-92,"02 Expired last 3 months",(N1095-TODAY())&gt;=-183,"03 Expired last 6 months",(N1095-TODAY())&gt;=-365,"04 Expired last 12 months",(N1095-TODAY())&gt;=-547,"05 Expired last 18 months",TRUE,"06 Expired over 18 months")</f>
        <v>06 Expired over 18 months</v>
      </c>
      <c r="Q1095" s="65">
        <v>5000</v>
      </c>
      <c r="R1095" s="84">
        <f t="shared" si="221"/>
        <v>5000</v>
      </c>
      <c r="S1095" s="77" t="str" cm="1">
        <f t="array" ref="S1095">_xlfn.IFS(R1095&gt;5000000,"Gold",R1095&gt;=500000,"Silver",R1095&gt;30000,"Bronze",TRUE,"Transactional")</f>
        <v>Transactional</v>
      </c>
      <c r="T1095" s="24" t="s">
        <v>54</v>
      </c>
      <c r="U1095" s="101" t="s">
        <v>84</v>
      </c>
      <c r="V1095" s="101" t="s">
        <v>204</v>
      </c>
      <c r="W1095" s="77" t="str">
        <f t="shared" si="224"/>
        <v>No</v>
      </c>
      <c r="X1095" s="77" t="str">
        <f>IFERROR(_xlfn.XLOOKUP(J1095&amp;"||"&amp;K1095,'Mapping Ref.'!$J$2:$J$538,'Mapping Ref.'!$K$2:$K$538),"")</f>
        <v>Childrens &amp; Adults</v>
      </c>
      <c r="Y1095" s="77" t="str" cm="1">
        <f t="array" ref="Y1095">_xlfn.IFS(R1095&gt;2000000,"For Publication",R1095&gt;100000,"PID",R1095&gt;30000,"RFQ",TRUE,"Transactional")</f>
        <v>Transactional</v>
      </c>
      <c r="Z1095" s="24" t="s">
        <v>86</v>
      </c>
      <c r="AA1095" s="32">
        <v>12</v>
      </c>
      <c r="AB1095" s="24">
        <v>0</v>
      </c>
      <c r="AC1095" s="25">
        <v>44309</v>
      </c>
      <c r="AD1095" s="24" t="s">
        <v>58</v>
      </c>
      <c r="AE1095" s="24"/>
      <c r="AF1095" s="24"/>
      <c r="AG1095" s="24"/>
      <c r="AH1095" s="24" t="s">
        <v>59</v>
      </c>
      <c r="AI1095" s="24"/>
      <c r="AJ1095" s="24" t="s">
        <v>60</v>
      </c>
      <c r="AK1095" s="24"/>
      <c r="AL1095" s="24"/>
      <c r="AM1095" s="24"/>
      <c r="AN1095" s="24"/>
      <c r="AO1095" s="24">
        <v>0</v>
      </c>
      <c r="AP1095" s="24" t="s">
        <v>60</v>
      </c>
      <c r="AQ1095" s="24"/>
      <c r="AR1095" s="24"/>
      <c r="AS1095" s="89">
        <f t="shared" si="222"/>
        <v>12</v>
      </c>
      <c r="AT1095" s="24" t="s">
        <v>4420</v>
      </c>
    </row>
    <row r="1096" spans="1:46" x14ac:dyDescent="0.5">
      <c r="A1096" s="24">
        <v>1183</v>
      </c>
      <c r="B1096" s="24"/>
      <c r="C1096" s="24"/>
      <c r="D1096" s="24" t="s">
        <v>4421</v>
      </c>
      <c r="E1096" s="24" t="s">
        <v>4422</v>
      </c>
      <c r="F1096" s="77" t="str">
        <f t="shared" si="223"/>
        <v>MRS VJ LEIGH AND MR MJ LEIGH T/A APEX EDUCATIONAL TRAINING AND CONSULTANCY</v>
      </c>
      <c r="G1096" s="24" t="s">
        <v>4423</v>
      </c>
      <c r="H1096" s="24" t="s">
        <v>3533</v>
      </c>
      <c r="I1096" s="24" t="s">
        <v>3533</v>
      </c>
      <c r="J1096" s="24" t="s">
        <v>190</v>
      </c>
      <c r="K1096" s="24" t="s">
        <v>3966</v>
      </c>
      <c r="L1096" s="25">
        <v>44805</v>
      </c>
      <c r="M1096" s="25">
        <v>45169</v>
      </c>
      <c r="N1096" s="81">
        <f t="shared" si="219"/>
        <v>45900</v>
      </c>
      <c r="O1096" s="77" t="s">
        <v>712</v>
      </c>
      <c r="P1096" s="77" t="str" cm="1">
        <f t="array" aca="1" ref="P1096" ca="1">_xlfn.IFS((N1096-TODAY())&gt;=547,"06 Expires over 18 months",(N1096-TODAY())&gt;=365,"05 Expires in 18 months",(N1096-TODAY())&gt;=183,"04 Expires in 12 months",(N1096-TODAY())&gt;=92,"03 Expires in 6 months",(N1096-TODAY())&gt;=31,"02 Expires in 3 months",(N1096-TODAY())&gt;=0,"01 Expires in 30 days",(N1096-TODAY())&gt;=-31,"01 Expired last 30 days",(N1096-TODAY())&gt;=-92,"02 Expired last 3 months",(N1096-TODAY())&gt;=-183,"03 Expired last 6 months",(N1096-TODAY())&gt;=-365,"04 Expired last 12 months",(N1096-TODAY())&gt;=-547,"05 Expired last 18 months",TRUE,"06 Expired over 18 months")</f>
        <v>04 Expired last 12 months</v>
      </c>
      <c r="Q1096" s="65">
        <v>2000</v>
      </c>
      <c r="R1096" s="84">
        <f t="shared" si="221"/>
        <v>5833.333333333333</v>
      </c>
      <c r="S1096" s="77" t="str" cm="1">
        <f t="array" ref="S1096">_xlfn.IFS(R1096&gt;5000000,"Gold",R1096&gt;=500000,"Silver",R1096&gt;30000,"Bronze",TRUE,"Transactional")</f>
        <v>Transactional</v>
      </c>
      <c r="T1096" s="24" t="s">
        <v>54</v>
      </c>
      <c r="U1096" s="101" t="s">
        <v>109</v>
      </c>
      <c r="V1096" s="101" t="s">
        <v>1011</v>
      </c>
      <c r="W1096" s="77" t="str">
        <f t="shared" si="224"/>
        <v>Yes</v>
      </c>
      <c r="X1096" s="77" t="str">
        <f>IFERROR(_xlfn.XLOOKUP(J1096&amp;"||"&amp;K1096,'Mapping Ref.'!$J$2:$J$538,'Mapping Ref.'!$K$2:$K$538),"")</f>
        <v>Childrens &amp; Adults</v>
      </c>
      <c r="Y1096" s="77" t="str" cm="1">
        <f t="array" ref="Y1096">_xlfn.IFS(R1096&gt;2000000,"For Publication",R1096&gt;100000,"PID",R1096&gt;30000,"RFQ",TRUE,"Transactional")</f>
        <v>Transactional</v>
      </c>
      <c r="Z1096" s="24" t="s">
        <v>101</v>
      </c>
      <c r="AA1096" s="32">
        <v>12</v>
      </c>
      <c r="AB1096" s="24">
        <v>24</v>
      </c>
      <c r="AC1096" s="25">
        <v>44315</v>
      </c>
      <c r="AD1096" s="24" t="s">
        <v>58</v>
      </c>
      <c r="AE1096" s="24">
        <v>0</v>
      </c>
      <c r="AF1096" s="24"/>
      <c r="AG1096" s="24"/>
      <c r="AH1096" s="24" t="s">
        <v>59</v>
      </c>
      <c r="AI1096" s="24"/>
      <c r="AJ1096" s="24" t="s">
        <v>60</v>
      </c>
      <c r="AK1096" s="24"/>
      <c r="AL1096" s="24"/>
      <c r="AM1096" s="24"/>
      <c r="AN1096" s="24"/>
      <c r="AO1096" s="24"/>
      <c r="AP1096" s="24" t="s">
        <v>60</v>
      </c>
      <c r="AQ1096" s="24"/>
      <c r="AR1096" s="24"/>
      <c r="AS1096" s="89">
        <f t="shared" si="222"/>
        <v>35</v>
      </c>
      <c r="AT1096" s="24" t="s">
        <v>4424</v>
      </c>
    </row>
    <row r="1097" spans="1:46" x14ac:dyDescent="0.5">
      <c r="A1097" s="24">
        <v>1184</v>
      </c>
      <c r="B1097" s="24"/>
      <c r="C1097" s="24"/>
      <c r="D1097" s="24" t="s">
        <v>4425</v>
      </c>
      <c r="E1097" s="24" t="s">
        <v>4426</v>
      </c>
      <c r="F1097" s="77" t="str">
        <f t="shared" si="223"/>
        <v>ATAMIS LTD</v>
      </c>
      <c r="G1097" s="24" t="s">
        <v>4427</v>
      </c>
      <c r="H1097" s="24" t="s">
        <v>754</v>
      </c>
      <c r="I1097" s="24" t="s">
        <v>754</v>
      </c>
      <c r="J1097" s="24" t="s">
        <v>52</v>
      </c>
      <c r="K1097" s="24" t="s">
        <v>53</v>
      </c>
      <c r="L1097" s="25">
        <v>44835</v>
      </c>
      <c r="M1097" s="25">
        <v>45199</v>
      </c>
      <c r="N1097" s="81">
        <f t="shared" si="219"/>
        <v>45199</v>
      </c>
      <c r="O1097" s="77" t="str">
        <f ca="1">IF(N1097&lt;TODAY(),"Expired","Live")</f>
        <v>Expired</v>
      </c>
      <c r="P1097" s="77" t="str" cm="1">
        <f t="array" aca="1" ref="P1097" ca="1">_xlfn.IFS((N1097-TODAY())&gt;=547,"06 Expires over 18 months",(N1097-TODAY())&gt;=365,"05 Expires in 18 months",(N1097-TODAY())&gt;=183,"04 Expires in 12 months",(N1097-TODAY())&gt;=92,"03 Expires in 6 months",(N1097-TODAY())&gt;=31,"02 Expires in 3 months",(N1097-TODAY())&gt;=0,"01 Expires in 30 days",(N1097-TODAY())&gt;=-31,"01 Expired last 30 days",(N1097-TODAY())&gt;=-92,"02 Expired last 3 months",(N1097-TODAY())&gt;=-183,"03 Expired last 6 months",(N1097-TODAY())&gt;=-365,"04 Expired last 12 months",(N1097-TODAY())&gt;=-547,"05 Expired last 18 months",TRUE,"06 Expired over 18 months")</f>
        <v>06 Expired over 18 months</v>
      </c>
      <c r="Q1097" s="65">
        <v>5730</v>
      </c>
      <c r="R1097" s="84">
        <f t="shared" si="221"/>
        <v>5730</v>
      </c>
      <c r="S1097" s="77" t="str" cm="1">
        <f t="array" ref="S1097">_xlfn.IFS(R1097&gt;5000000,"Gold",R1097&gt;=500000,"Silver",R1097&gt;30000,"Bronze",TRUE,"Transactional")</f>
        <v>Transactional</v>
      </c>
      <c r="T1097" s="24" t="s">
        <v>54</v>
      </c>
      <c r="U1097" s="101" t="s">
        <v>116</v>
      </c>
      <c r="V1097" s="101" t="s">
        <v>569</v>
      </c>
      <c r="W1097" s="77" t="str">
        <f t="shared" si="224"/>
        <v>No</v>
      </c>
      <c r="X1097" s="77" t="str">
        <f>IFERROR(_xlfn.XLOOKUP(J1097&amp;"||"&amp;K1097,'Mapping Ref.'!$J$2:$J$538,'Mapping Ref.'!$K$2:$K$538),"")</f>
        <v>Corporate</v>
      </c>
      <c r="Y1097" s="77" t="str" cm="1">
        <f t="array" ref="Y1097">_xlfn.IFS(R1097&gt;2000000,"For Publication",R1097&gt;100000,"PID",R1097&gt;30000,"RFQ",TRUE,"Transactional")</f>
        <v>Transactional</v>
      </c>
      <c r="Z1097" s="24" t="s">
        <v>101</v>
      </c>
      <c r="AA1097" s="32">
        <v>12</v>
      </c>
      <c r="AB1097" s="24">
        <v>0</v>
      </c>
      <c r="AC1097" s="25">
        <v>44315</v>
      </c>
      <c r="AD1097" s="24" t="s">
        <v>58</v>
      </c>
      <c r="AE1097" s="24">
        <v>0</v>
      </c>
      <c r="AF1097" s="24" t="s">
        <v>59</v>
      </c>
      <c r="AG1097" s="24"/>
      <c r="AH1097" s="24" t="s">
        <v>60</v>
      </c>
      <c r="AI1097" s="24"/>
      <c r="AJ1097" s="24" t="s">
        <v>60</v>
      </c>
      <c r="AK1097" s="24"/>
      <c r="AL1097" s="24"/>
      <c r="AM1097" s="24"/>
      <c r="AN1097" s="24"/>
      <c r="AO1097" s="24"/>
      <c r="AP1097" s="24" t="s">
        <v>60</v>
      </c>
      <c r="AQ1097" s="24"/>
      <c r="AR1097" s="24"/>
      <c r="AS1097" s="89">
        <f t="shared" si="222"/>
        <v>11</v>
      </c>
      <c r="AT1097" s="24" t="s">
        <v>4428</v>
      </c>
    </row>
    <row r="1098" spans="1:46" x14ac:dyDescent="0.5">
      <c r="A1098" s="24">
        <v>1185</v>
      </c>
      <c r="B1098" s="24"/>
      <c r="C1098" s="24" t="s">
        <v>77</v>
      </c>
      <c r="D1098" s="24" t="s">
        <v>3831</v>
      </c>
      <c r="E1098" s="24" t="s">
        <v>4429</v>
      </c>
      <c r="F1098" s="77" t="str">
        <f t="shared" si="223"/>
        <v>FRAME PROJECTS LIMITED</v>
      </c>
      <c r="G1098" s="24" t="s">
        <v>3828</v>
      </c>
      <c r="H1098" s="24" t="s">
        <v>972</v>
      </c>
      <c r="I1098" s="24" t="s">
        <v>972</v>
      </c>
      <c r="J1098" s="24" t="s">
        <v>107</v>
      </c>
      <c r="K1098" s="24" t="s">
        <v>1889</v>
      </c>
      <c r="L1098" s="25">
        <v>44287</v>
      </c>
      <c r="M1098" s="25">
        <v>44347</v>
      </c>
      <c r="N1098" s="81">
        <f t="shared" si="219"/>
        <v>44347</v>
      </c>
      <c r="O1098" s="77" t="str">
        <f ca="1">IF(N1098&lt;TODAY(),"Expired","Live")</f>
        <v>Expired</v>
      </c>
      <c r="P1098" s="77" t="str" cm="1">
        <f t="array" aca="1" ref="P1098" ca="1">_xlfn.IFS((N1098-TODAY())&gt;=547,"06 Expires over 18 months",(N1098-TODAY())&gt;=365,"05 Expires in 18 months",(N1098-TODAY())&gt;=183,"04 Expires in 12 months",(N1098-TODAY())&gt;=92,"03 Expires in 6 months",(N1098-TODAY())&gt;=31,"02 Expires in 3 months",(N1098-TODAY())&gt;=0,"01 Expires in 30 days",(N1098-TODAY())&gt;=-31,"01 Expired last 30 days",(N1098-TODAY())&gt;=-92,"02 Expired last 3 months",(N1098-TODAY())&gt;=-183,"03 Expired last 6 months",(N1098-TODAY())&gt;=-365,"04 Expired last 12 months",(N1098-TODAY())&gt;=-547,"05 Expired last 18 months",TRUE,"06 Expired over 18 months")</f>
        <v>06 Expired over 18 months</v>
      </c>
      <c r="Q1098" s="65">
        <v>4500</v>
      </c>
      <c r="R1098" s="84">
        <f t="shared" si="221"/>
        <v>4500</v>
      </c>
      <c r="S1098" s="77" t="str" cm="1">
        <f t="array" ref="S1098">_xlfn.IFS(R1098&gt;5000000,"Gold",R1098&gt;=500000,"Silver",R1098&gt;30000,"Bronze",TRUE,"Transactional")</f>
        <v>Transactional</v>
      </c>
      <c r="T1098" s="24" t="s">
        <v>122</v>
      </c>
      <c r="U1098" s="101" t="s">
        <v>109</v>
      </c>
      <c r="V1098" s="101" t="s">
        <v>1146</v>
      </c>
      <c r="W1098" s="77" t="str">
        <f t="shared" si="224"/>
        <v>No</v>
      </c>
      <c r="X1098" s="77" t="str">
        <f>IFERROR(_xlfn.XLOOKUP(J1098&amp;"||"&amp;K1098,'Mapping Ref.'!$J$2:$J$538,'Mapping Ref.'!$K$2:$K$538),"")</f>
        <v>Construction &amp; Estates</v>
      </c>
      <c r="Y1098" s="77" t="str" cm="1">
        <f t="array" ref="Y1098">_xlfn.IFS(R1098&gt;2000000,"For Publication",R1098&gt;100000,"PID",R1098&gt;30000,"RFQ",TRUE,"Transactional")</f>
        <v>Transactional</v>
      </c>
      <c r="Z1098" s="24" t="s">
        <v>86</v>
      </c>
      <c r="AA1098" s="32">
        <v>2</v>
      </c>
      <c r="AB1098" s="24">
        <v>0</v>
      </c>
      <c r="AC1098" s="25">
        <v>44315</v>
      </c>
      <c r="AD1098" s="24" t="s">
        <v>58</v>
      </c>
      <c r="AE1098" s="24">
        <v>29272</v>
      </c>
      <c r="AF1098" s="24"/>
      <c r="AG1098" s="24"/>
      <c r="AH1098" s="24" t="s">
        <v>60</v>
      </c>
      <c r="AI1098" s="24"/>
      <c r="AJ1098" s="24" t="s">
        <v>60</v>
      </c>
      <c r="AK1098" s="24"/>
      <c r="AL1098" s="24"/>
      <c r="AM1098" s="24"/>
      <c r="AN1098" s="24"/>
      <c r="AO1098" s="24">
        <v>0</v>
      </c>
      <c r="AP1098" s="24" t="s">
        <v>60</v>
      </c>
      <c r="AQ1098" s="24"/>
      <c r="AR1098" s="24"/>
      <c r="AS1098" s="89">
        <f t="shared" si="222"/>
        <v>1</v>
      </c>
      <c r="AT1098" s="24" t="s">
        <v>3831</v>
      </c>
    </row>
    <row r="1099" spans="1:46" x14ac:dyDescent="0.5">
      <c r="A1099" s="24">
        <v>1186</v>
      </c>
      <c r="B1099" s="24" t="s">
        <v>506</v>
      </c>
      <c r="C1099" s="24" t="s">
        <v>77</v>
      </c>
      <c r="D1099" s="24" t="s">
        <v>4430</v>
      </c>
      <c r="E1099" s="24" t="s">
        <v>4431</v>
      </c>
      <c r="F1099" s="77" t="str">
        <f t="shared" si="223"/>
        <v>CENTRAL EVENT HIRE LTD T/A CHAIRHIRE.CO.UK</v>
      </c>
      <c r="G1099" s="24" t="s">
        <v>1715</v>
      </c>
      <c r="H1099" s="24" t="s">
        <v>1879</v>
      </c>
      <c r="I1099" s="24" t="s">
        <v>1879</v>
      </c>
      <c r="J1099" s="24" t="s">
        <v>107</v>
      </c>
      <c r="K1099" s="24" t="s">
        <v>147</v>
      </c>
      <c r="L1099" s="25">
        <v>44319</v>
      </c>
      <c r="M1099" s="25">
        <v>45780</v>
      </c>
      <c r="N1099" s="81">
        <f t="shared" si="219"/>
        <v>46510</v>
      </c>
      <c r="O1099" s="77" t="str">
        <f ca="1">IF(N1099&lt;TODAY(),"Expired","Live")</f>
        <v>Live</v>
      </c>
      <c r="P1099" s="77" t="str" cm="1">
        <f t="array" aca="1" ref="P1099" ca="1">_xlfn.IFS((N1099-TODAY())&gt;=547,"06 Expires over 18 months",(N1099-TODAY())&gt;=365,"05 Expires in 18 months",(N1099-TODAY())&gt;=183,"04 Expires in 12 months",(N1099-TODAY())&gt;=92,"03 Expires in 6 months",(N1099-TODAY())&gt;=31,"02 Expires in 3 months",(N1099-TODAY())&gt;=0,"01 Expires in 30 days",(N1099-TODAY())&gt;=-31,"01 Expired last 30 days",(N1099-TODAY())&gt;=-92,"02 Expired last 3 months",(N1099-TODAY())&gt;=-183,"03 Expired last 6 months",(N1099-TODAY())&gt;=-365,"04 Expired last 12 months",(N1099-TODAY())&gt;=-547,"05 Expired last 18 months",TRUE,"06 Expired over 18 months")</f>
        <v>04 Expires in 12 months</v>
      </c>
      <c r="Q1099" s="65">
        <v>2000</v>
      </c>
      <c r="R1099" s="84">
        <f t="shared" si="221"/>
        <v>12000</v>
      </c>
      <c r="S1099" s="77" t="str" cm="1">
        <f t="array" ref="S1099">_xlfn.IFS(R1099&gt;5000000,"Gold",R1099&gt;=500000,"Silver",R1099&gt;30000,"Bronze",TRUE,"Transactional")</f>
        <v>Transactional</v>
      </c>
      <c r="T1099" s="24" t="s">
        <v>54</v>
      </c>
      <c r="U1099" s="101" t="s">
        <v>455</v>
      </c>
      <c r="V1099" s="101" t="s">
        <v>822</v>
      </c>
      <c r="W1099" s="77" t="str">
        <f t="shared" si="224"/>
        <v>Yes</v>
      </c>
      <c r="X1099" s="77" t="str">
        <f>IFERROR(_xlfn.XLOOKUP(J1099&amp;"||"&amp;K1099,'Mapping Ref.'!$J$2:$J$538,'Mapping Ref.'!$K$2:$K$538),"")</f>
        <v>Construction &amp; Estates</v>
      </c>
      <c r="Y1099" s="77" t="str" cm="1">
        <f t="array" ref="Y1099">_xlfn.IFS(R1099&gt;2000000,"For Publication",R1099&gt;100000,"PID",R1099&gt;30000,"RFQ",TRUE,"Transactional")</f>
        <v>Transactional</v>
      </c>
      <c r="Z1099" s="24" t="s">
        <v>101</v>
      </c>
      <c r="AA1099" s="32">
        <v>36</v>
      </c>
      <c r="AB1099" s="24">
        <v>24</v>
      </c>
      <c r="AC1099" s="25">
        <v>44316</v>
      </c>
      <c r="AD1099" s="24" t="s">
        <v>102</v>
      </c>
      <c r="AE1099" s="24">
        <v>0</v>
      </c>
      <c r="AF1099" s="24"/>
      <c r="AG1099" s="24"/>
      <c r="AH1099" s="24" t="s">
        <v>60</v>
      </c>
      <c r="AI1099" s="24"/>
      <c r="AJ1099" s="24" t="s">
        <v>60</v>
      </c>
      <c r="AK1099" s="24"/>
      <c r="AL1099" s="24"/>
      <c r="AM1099" s="24"/>
      <c r="AN1099" s="24"/>
      <c r="AO1099" s="24">
        <v>0</v>
      </c>
      <c r="AP1099" s="24" t="s">
        <v>60</v>
      </c>
      <c r="AQ1099" s="24"/>
      <c r="AR1099" s="24"/>
      <c r="AS1099" s="89">
        <f t="shared" si="222"/>
        <v>72</v>
      </c>
      <c r="AT1099" s="24" t="s">
        <v>1716</v>
      </c>
    </row>
    <row r="1100" spans="1:46" x14ac:dyDescent="0.5">
      <c r="A1100" s="24">
        <v>1187</v>
      </c>
      <c r="B1100" s="24"/>
      <c r="C1100" s="24" t="s">
        <v>77</v>
      </c>
      <c r="D1100" s="24" t="s">
        <v>1568</v>
      </c>
      <c r="E1100" s="24" t="s">
        <v>4432</v>
      </c>
      <c r="F1100" s="77" t="str">
        <f t="shared" si="223"/>
        <v>Impact Productions (Milton Keynes) Limited</v>
      </c>
      <c r="G1100" s="24" t="s">
        <v>4433</v>
      </c>
      <c r="H1100" s="24" t="s">
        <v>1571</v>
      </c>
      <c r="I1100" s="24" t="s">
        <v>1571</v>
      </c>
      <c r="J1100" s="24" t="s">
        <v>107</v>
      </c>
      <c r="K1100" s="24" t="s">
        <v>1572</v>
      </c>
      <c r="L1100" s="25">
        <v>44348</v>
      </c>
      <c r="M1100" s="25"/>
      <c r="N1100" s="81"/>
      <c r="O1100" s="77" t="s">
        <v>712</v>
      </c>
      <c r="P1100" s="77"/>
      <c r="Q1100" s="104"/>
      <c r="R1100" s="84">
        <v>0</v>
      </c>
      <c r="S1100" s="77" t="str" cm="1">
        <f t="array" ref="S1100">_xlfn.IFS(R1100&gt;5000000,"Gold",R1100&gt;=500000,"Silver",R1100&gt;30000,"Bronze",TRUE,"Transactional")</f>
        <v>Transactional</v>
      </c>
      <c r="T1100" s="24" t="s">
        <v>54</v>
      </c>
      <c r="U1100" s="101" t="s">
        <v>445</v>
      </c>
      <c r="V1100" s="101" t="s">
        <v>810</v>
      </c>
      <c r="W1100" s="77" t="str">
        <f t="shared" si="224"/>
        <v>No</v>
      </c>
      <c r="X1100" s="77" t="str">
        <f>IFERROR(_xlfn.XLOOKUP(J1100&amp;"||"&amp;K1100,'Mapping Ref.'!$J$2:$J$538,'Mapping Ref.'!$K$2:$K$538),"")</f>
        <v>Construction &amp; Estates</v>
      </c>
      <c r="Y1100" s="77" t="str" cm="1">
        <f t="array" ref="Y1100">_xlfn.IFS(R1100&gt;2000000,"For Publication",R1100&gt;100000,"PID",R1100&gt;30000,"RFQ",TRUE,"Transactional")</f>
        <v>Transactional</v>
      </c>
      <c r="Z1100" s="24" t="s">
        <v>101</v>
      </c>
      <c r="AA1100" s="32">
        <v>0</v>
      </c>
      <c r="AB1100" s="24">
        <v>0</v>
      </c>
      <c r="AC1100" s="25">
        <v>44320</v>
      </c>
      <c r="AD1100" s="24" t="s">
        <v>661</v>
      </c>
      <c r="AE1100" s="24"/>
      <c r="AF1100" s="24"/>
      <c r="AG1100" s="24"/>
      <c r="AH1100" s="24" t="s">
        <v>60</v>
      </c>
      <c r="AI1100" s="24"/>
      <c r="AJ1100" s="24" t="s">
        <v>60</v>
      </c>
      <c r="AK1100" s="24"/>
      <c r="AL1100" s="24"/>
      <c r="AM1100" s="24"/>
      <c r="AN1100" s="24"/>
      <c r="AO1100" s="24">
        <v>0</v>
      </c>
      <c r="AP1100" s="24" t="s">
        <v>60</v>
      </c>
      <c r="AQ1100" s="24"/>
      <c r="AR1100" s="24"/>
      <c r="AS1100" s="89">
        <v>0</v>
      </c>
      <c r="AT1100" s="24" t="s">
        <v>4433</v>
      </c>
    </row>
    <row r="1101" spans="1:46" x14ac:dyDescent="0.5">
      <c r="A1101" s="24">
        <v>1188</v>
      </c>
      <c r="B1101" s="24" t="s">
        <v>506</v>
      </c>
      <c r="C1101" s="24" t="s">
        <v>77</v>
      </c>
      <c r="D1101" s="24" t="s">
        <v>4176</v>
      </c>
      <c r="E1101" s="24" t="s">
        <v>4434</v>
      </c>
      <c r="F1101" s="77" t="str">
        <f t="shared" si="223"/>
        <v>MOTT MACDONALD LIMITED</v>
      </c>
      <c r="G1101" s="24" t="s">
        <v>4435</v>
      </c>
      <c r="H1101" s="24" t="s">
        <v>3780</v>
      </c>
      <c r="I1101" s="24" t="s">
        <v>3781</v>
      </c>
      <c r="J1101" s="24" t="s">
        <v>321</v>
      </c>
      <c r="K1101" s="24" t="s">
        <v>337</v>
      </c>
      <c r="L1101" s="25">
        <v>44228</v>
      </c>
      <c r="M1101" s="25">
        <v>45930</v>
      </c>
      <c r="N1101" s="81">
        <f t="shared" ref="N1101:N1140" si="225">EDATE(M1101,AB1101)</f>
        <v>46295</v>
      </c>
      <c r="O1101" s="77" t="str">
        <f t="shared" ref="O1101:O1127" ca="1" si="226">IF(N1101&lt;TODAY(),"Expired","Live")</f>
        <v>Live</v>
      </c>
      <c r="P1101" s="77" t="str" cm="1">
        <f t="array" aca="1" ref="P1101" ca="1">_xlfn.IFS((N1101-TODAY())&gt;=547,"06 Expires over 18 months",(N1101-TODAY())&gt;=365,"05 Expires in 18 months",(N1101-TODAY())&gt;=183,"04 Expires in 12 months",(N1101-TODAY())&gt;=92,"03 Expires in 6 months",(N1101-TODAY())&gt;=31,"02 Expires in 3 months",(N1101-TODAY())&gt;=0,"01 Expires in 30 days",(N1101-TODAY())&gt;=-31,"01 Expired last 30 days",(N1101-TODAY())&gt;=-92,"02 Expired last 3 months",(N1101-TODAY())&gt;=-183,"03 Expired last 6 months",(N1101-TODAY())&gt;=-365,"04 Expired last 12 months",(N1101-TODAY())&gt;=-547,"05 Expired last 18 months",TRUE,"06 Expired over 18 months")</f>
        <v>02 Expires in 3 months</v>
      </c>
      <c r="Q1101" s="65">
        <v>439010</v>
      </c>
      <c r="R1101" s="84">
        <f t="shared" ref="R1101:R1140" si="227">MAX(Q1101,Q1101*N(AS1101)/12)</f>
        <v>2451139.1666666665</v>
      </c>
      <c r="S1101" s="77" t="str" cm="1">
        <f t="array" ref="S1101">_xlfn.IFS(R1101&gt;5000000,"Gold",R1101&gt;=500000,"Silver",R1101&gt;30000,"Bronze",TRUE,"Transactional")</f>
        <v>Silver</v>
      </c>
      <c r="T1101" s="24" t="s">
        <v>122</v>
      </c>
      <c r="U1101" s="101" t="s">
        <v>109</v>
      </c>
      <c r="V1101" s="101" t="s">
        <v>110</v>
      </c>
      <c r="W1101" s="77" t="str">
        <f t="shared" si="224"/>
        <v>Yes</v>
      </c>
      <c r="X1101" s="77" t="str">
        <f>IFERROR(_xlfn.XLOOKUP(J1101&amp;"||"&amp;K1101,'Mapping Ref.'!$J$2:$J$538,'Mapping Ref.'!$K$2:$K$538),"")</f>
        <v>Corporate</v>
      </c>
      <c r="Y1101" s="77" t="str" cm="1">
        <f t="array" ref="Y1101">_xlfn.IFS(R1101&gt;2000000,"For Publication",R1101&gt;100000,"PID",R1101&gt;30000,"RFQ",TRUE,"Transactional")</f>
        <v>For Publication</v>
      </c>
      <c r="Z1101" s="24" t="s">
        <v>57</v>
      </c>
      <c r="AA1101" s="32">
        <v>45</v>
      </c>
      <c r="AB1101" s="24">
        <v>12</v>
      </c>
      <c r="AC1101" s="25">
        <v>44320</v>
      </c>
      <c r="AD1101" s="24" t="s">
        <v>58</v>
      </c>
      <c r="AE1101" s="24"/>
      <c r="AF1101" s="24"/>
      <c r="AG1101" s="24"/>
      <c r="AH1101" s="24" t="s">
        <v>60</v>
      </c>
      <c r="AI1101" s="24"/>
      <c r="AJ1101" s="24" t="s">
        <v>60</v>
      </c>
      <c r="AK1101" s="24"/>
      <c r="AL1101" s="24"/>
      <c r="AM1101" s="24"/>
      <c r="AN1101" s="24"/>
      <c r="AO1101" s="24">
        <v>0</v>
      </c>
      <c r="AP1101" s="24" t="s">
        <v>60</v>
      </c>
      <c r="AQ1101" s="24" t="s">
        <v>4436</v>
      </c>
      <c r="AR1101" s="30" t="s">
        <v>4437</v>
      </c>
      <c r="AS1101" s="89">
        <f t="shared" ref="AS1101:AS1140" si="228">DATEDIF(L1101,N1101,"m")</f>
        <v>67</v>
      </c>
      <c r="AT1101" s="24" t="s">
        <v>4438</v>
      </c>
    </row>
    <row r="1102" spans="1:46" x14ac:dyDescent="0.5">
      <c r="A1102" s="24">
        <v>1189</v>
      </c>
      <c r="B1102" s="24" t="s">
        <v>340</v>
      </c>
      <c r="C1102" s="24"/>
      <c r="D1102" s="24" t="s">
        <v>427</v>
      </c>
      <c r="E1102" s="24" t="s">
        <v>4439</v>
      </c>
      <c r="F1102" s="77" t="str">
        <f t="shared" si="223"/>
        <v>Serco Limited</v>
      </c>
      <c r="G1102" s="24" t="s">
        <v>4440</v>
      </c>
      <c r="H1102" s="24" t="s">
        <v>430</v>
      </c>
      <c r="I1102" s="24" t="s">
        <v>430</v>
      </c>
      <c r="J1102" s="24" t="s">
        <v>107</v>
      </c>
      <c r="K1102" s="24" t="s">
        <v>431</v>
      </c>
      <c r="L1102" s="25">
        <v>43556</v>
      </c>
      <c r="M1102" s="25">
        <v>45382</v>
      </c>
      <c r="N1102" s="81">
        <f t="shared" si="225"/>
        <v>47208</v>
      </c>
      <c r="O1102" s="77" t="str">
        <f t="shared" ca="1" si="226"/>
        <v>Live</v>
      </c>
      <c r="P1102" s="77" t="str" cm="1">
        <f t="array" aca="1" ref="P1102" ca="1">_xlfn.IFS((N1102-TODAY())&gt;=547,"06 Expires over 18 months",(N1102-TODAY())&gt;=365,"05 Expires in 18 months",(N1102-TODAY())&gt;=183,"04 Expires in 12 months",(N1102-TODAY())&gt;=92,"03 Expires in 6 months",(N1102-TODAY())&gt;=31,"02 Expires in 3 months",(N1102-TODAY())&gt;=0,"01 Expires in 30 days",(N1102-TODAY())&gt;=-31,"01 Expired last 30 days",(N1102-TODAY())&gt;=-92,"02 Expired last 3 months",(N1102-TODAY())&gt;=-183,"03 Expired last 6 months",(N1102-TODAY())&gt;=-365,"04 Expired last 12 months",(N1102-TODAY())&gt;=-547,"05 Expired last 18 months",TRUE,"06 Expired over 18 months")</f>
        <v>06 Expires over 18 months</v>
      </c>
      <c r="Q1102" s="65">
        <v>13500000</v>
      </c>
      <c r="R1102" s="84">
        <f t="shared" si="227"/>
        <v>133875000</v>
      </c>
      <c r="S1102" s="77" t="str" cm="1">
        <f t="array" ref="S1102">_xlfn.IFS(R1102&gt;5000000,"Gold",R1102&gt;=500000,"Silver",R1102&gt;30000,"Bronze",TRUE,"Transactional")</f>
        <v>Gold</v>
      </c>
      <c r="T1102" s="24" t="s">
        <v>54</v>
      </c>
      <c r="U1102" s="101" t="s">
        <v>393</v>
      </c>
      <c r="V1102" s="101" t="s">
        <v>432</v>
      </c>
      <c r="W1102" s="77" t="str">
        <f t="shared" si="224"/>
        <v>Yes</v>
      </c>
      <c r="X1102" s="77" t="str">
        <f>IFERROR(_xlfn.XLOOKUP(J1102&amp;"||"&amp;K1102,'Mapping Ref.'!$J$2:$J$538,'Mapping Ref.'!$K$2:$K$538),"")</f>
        <v>Construction &amp; Estates</v>
      </c>
      <c r="Y1102" s="77" t="str" cm="1">
        <f t="array" ref="Y1102">_xlfn.IFS(R1102&gt;2000000,"For Publication",R1102&gt;100000,"PID",R1102&gt;30000,"RFQ",TRUE,"Transactional")</f>
        <v>For Publication</v>
      </c>
      <c r="Z1102" s="24" t="s">
        <v>149</v>
      </c>
      <c r="AA1102" s="32">
        <v>60</v>
      </c>
      <c r="AB1102" s="24">
        <v>60</v>
      </c>
      <c r="AC1102" s="25">
        <v>44322</v>
      </c>
      <c r="AD1102" s="24" t="s">
        <v>58</v>
      </c>
      <c r="AE1102" s="24"/>
      <c r="AF1102" s="24"/>
      <c r="AG1102" s="24"/>
      <c r="AH1102" s="24" t="s">
        <v>59</v>
      </c>
      <c r="AI1102" s="24"/>
      <c r="AJ1102" s="24" t="s">
        <v>60</v>
      </c>
      <c r="AK1102" s="24"/>
      <c r="AL1102" s="24"/>
      <c r="AM1102" s="24"/>
      <c r="AN1102" s="24"/>
      <c r="AO1102" s="24">
        <v>0</v>
      </c>
      <c r="AP1102" s="24" t="s">
        <v>59</v>
      </c>
      <c r="AQ1102" s="24"/>
      <c r="AR1102" s="24"/>
      <c r="AS1102" s="89">
        <f t="shared" si="228"/>
        <v>119</v>
      </c>
      <c r="AT1102" s="24" t="s">
        <v>4440</v>
      </c>
    </row>
    <row r="1103" spans="1:46" x14ac:dyDescent="0.5">
      <c r="A1103" s="24">
        <v>1190</v>
      </c>
      <c r="B1103" s="24"/>
      <c r="C1103" s="24"/>
      <c r="D1103" s="24" t="s">
        <v>4441</v>
      </c>
      <c r="E1103" s="24" t="s">
        <v>4442</v>
      </c>
      <c r="F1103" s="77" t="str">
        <f t="shared" si="223"/>
        <v>PERIVALE HARDWARE LTD T/A WEST EALING TIMBER</v>
      </c>
      <c r="G1103" s="24" t="s">
        <v>4443</v>
      </c>
      <c r="H1103" s="24" t="s">
        <v>1156</v>
      </c>
      <c r="I1103" s="24" t="s">
        <v>1156</v>
      </c>
      <c r="J1103" s="24" t="s">
        <v>190</v>
      </c>
      <c r="K1103" s="24" t="s">
        <v>1157</v>
      </c>
      <c r="L1103" s="25">
        <v>44323</v>
      </c>
      <c r="M1103" s="25">
        <v>44718</v>
      </c>
      <c r="N1103" s="81">
        <f t="shared" si="225"/>
        <v>45083</v>
      </c>
      <c r="O1103" s="77" t="str">
        <f t="shared" ca="1" si="226"/>
        <v>Expired</v>
      </c>
      <c r="P1103" s="77" t="str" cm="1">
        <f t="array" aca="1" ref="P1103" ca="1">_xlfn.IFS((N1103-TODAY())&gt;=547,"06 Expires over 18 months",(N1103-TODAY())&gt;=365,"05 Expires in 18 months",(N1103-TODAY())&gt;=183,"04 Expires in 12 months",(N1103-TODAY())&gt;=92,"03 Expires in 6 months",(N1103-TODAY())&gt;=31,"02 Expires in 3 months",(N1103-TODAY())&gt;=0,"01 Expires in 30 days",(N1103-TODAY())&gt;=-31,"01 Expired last 30 days",(N1103-TODAY())&gt;=-92,"02 Expired last 3 months",(N1103-TODAY())&gt;=-183,"03 Expired last 6 months",(N1103-TODAY())&gt;=-365,"04 Expired last 12 months",(N1103-TODAY())&gt;=-547,"05 Expired last 18 months",TRUE,"06 Expired over 18 months")</f>
        <v>06 Expired over 18 months</v>
      </c>
      <c r="Q1103" s="65">
        <v>1500</v>
      </c>
      <c r="R1103" s="84">
        <f t="shared" si="227"/>
        <v>3000</v>
      </c>
      <c r="S1103" s="77" t="str" cm="1">
        <f t="array" ref="S1103">_xlfn.IFS(R1103&gt;5000000,"Gold",R1103&gt;=500000,"Silver",R1103&gt;30000,"Bronze",TRUE,"Transactional")</f>
        <v>Transactional</v>
      </c>
      <c r="T1103" s="24" t="s">
        <v>54</v>
      </c>
      <c r="U1103" s="101" t="s">
        <v>116</v>
      </c>
      <c r="V1103" s="101" t="s">
        <v>2268</v>
      </c>
      <c r="W1103" s="77" t="str">
        <f t="shared" si="224"/>
        <v>Yes</v>
      </c>
      <c r="X1103" s="77" t="str">
        <f>IFERROR(_xlfn.XLOOKUP(J1103&amp;"||"&amp;K1103,'Mapping Ref.'!$J$2:$J$538,'Mapping Ref.'!$K$2:$K$538),"")</f>
        <v>Childrens &amp; Adults</v>
      </c>
      <c r="Y1103" s="77" t="str" cm="1">
        <f t="array" ref="Y1103">_xlfn.IFS(R1103&gt;2000000,"For Publication",R1103&gt;100000,"PID",R1103&gt;30000,"RFQ",TRUE,"Transactional")</f>
        <v>Transactional</v>
      </c>
      <c r="Z1103" s="24" t="s">
        <v>101</v>
      </c>
      <c r="AA1103" s="32">
        <v>12</v>
      </c>
      <c r="AB1103" s="24">
        <v>12</v>
      </c>
      <c r="AC1103" s="25">
        <v>44323</v>
      </c>
      <c r="AD1103" s="24" t="s">
        <v>58</v>
      </c>
      <c r="AE1103" s="24"/>
      <c r="AF1103" s="24"/>
      <c r="AG1103" s="24"/>
      <c r="AH1103" s="24" t="s">
        <v>59</v>
      </c>
      <c r="AI1103" s="24"/>
      <c r="AJ1103" s="24" t="s">
        <v>60</v>
      </c>
      <c r="AK1103" s="24"/>
      <c r="AL1103" s="24"/>
      <c r="AM1103" s="24"/>
      <c r="AN1103" s="24"/>
      <c r="AO1103" s="24">
        <v>0</v>
      </c>
      <c r="AP1103" s="24" t="s">
        <v>60</v>
      </c>
      <c r="AQ1103" s="24"/>
      <c r="AR1103" s="24"/>
      <c r="AS1103" s="89">
        <f t="shared" si="228"/>
        <v>24</v>
      </c>
      <c r="AT1103" s="24" t="s">
        <v>4441</v>
      </c>
    </row>
    <row r="1104" spans="1:46" x14ac:dyDescent="0.5">
      <c r="A1104" s="24">
        <v>1191</v>
      </c>
      <c r="B1104" s="24"/>
      <c r="C1104" s="24"/>
      <c r="D1104" s="24" t="s">
        <v>4444</v>
      </c>
      <c r="E1104" s="24" t="s">
        <v>4445</v>
      </c>
      <c r="F1104" s="77" t="str">
        <f t="shared" si="223"/>
        <v>JGP RESOURCING LTD</v>
      </c>
      <c r="G1104" s="24" t="s">
        <v>4446</v>
      </c>
      <c r="H1104" s="24" t="s">
        <v>4447</v>
      </c>
      <c r="I1104" s="24" t="s">
        <v>4447</v>
      </c>
      <c r="J1104" s="24" t="s">
        <v>52</v>
      </c>
      <c r="K1104" s="24" t="s">
        <v>172</v>
      </c>
      <c r="L1104" s="25">
        <v>44228</v>
      </c>
      <c r="M1104" s="25">
        <v>44530</v>
      </c>
      <c r="N1104" s="81">
        <f t="shared" si="225"/>
        <v>44530</v>
      </c>
      <c r="O1104" s="77" t="str">
        <f t="shared" ca="1" si="226"/>
        <v>Expired</v>
      </c>
      <c r="P1104" s="77" t="str" cm="1">
        <f t="array" aca="1" ref="P1104" ca="1">_xlfn.IFS((N1104-TODAY())&gt;=547,"06 Expires over 18 months",(N1104-TODAY())&gt;=365,"05 Expires in 18 months",(N1104-TODAY())&gt;=183,"04 Expires in 12 months",(N1104-TODAY())&gt;=92,"03 Expires in 6 months",(N1104-TODAY())&gt;=31,"02 Expires in 3 months",(N1104-TODAY())&gt;=0,"01 Expires in 30 days",(N1104-TODAY())&gt;=-31,"01 Expired last 30 days",(N1104-TODAY())&gt;=-92,"02 Expired last 3 months",(N1104-TODAY())&gt;=-183,"03 Expired last 6 months",(N1104-TODAY())&gt;=-365,"04 Expired last 12 months",(N1104-TODAY())&gt;=-547,"05 Expired last 18 months",TRUE,"06 Expired over 18 months")</f>
        <v>06 Expired over 18 months</v>
      </c>
      <c r="Q1104" s="65">
        <v>700</v>
      </c>
      <c r="R1104" s="84">
        <f t="shared" si="227"/>
        <v>700</v>
      </c>
      <c r="S1104" s="77" t="str" cm="1">
        <f t="array" ref="S1104">_xlfn.IFS(R1104&gt;5000000,"Gold",R1104&gt;=500000,"Silver",R1104&gt;30000,"Bronze",TRUE,"Transactional")</f>
        <v>Transactional</v>
      </c>
      <c r="T1104" s="24" t="s">
        <v>54</v>
      </c>
      <c r="U1104" s="101" t="s">
        <v>99</v>
      </c>
      <c r="V1104" s="101" t="s">
        <v>184</v>
      </c>
      <c r="W1104" s="77" t="str">
        <f t="shared" si="224"/>
        <v>No</v>
      </c>
      <c r="X1104" s="77" t="str">
        <f>IFERROR(_xlfn.XLOOKUP(J1104&amp;"||"&amp;K1104,'Mapping Ref.'!$J$2:$J$538,'Mapping Ref.'!$K$2:$K$538),"")</f>
        <v>Corporate</v>
      </c>
      <c r="Y1104" s="77" t="str" cm="1">
        <f t="array" ref="Y1104">_xlfn.IFS(R1104&gt;2000000,"For Publication",R1104&gt;100000,"PID",R1104&gt;30000,"RFQ",TRUE,"Transactional")</f>
        <v>Transactional</v>
      </c>
      <c r="Z1104" s="24" t="s">
        <v>86</v>
      </c>
      <c r="AA1104" s="32">
        <v>0</v>
      </c>
      <c r="AB1104" s="24">
        <v>0</v>
      </c>
      <c r="AC1104" s="25">
        <v>44326</v>
      </c>
      <c r="AD1104" s="24" t="s">
        <v>58</v>
      </c>
      <c r="AE1104" s="24">
        <v>0</v>
      </c>
      <c r="AF1104" s="24"/>
      <c r="AG1104" s="24"/>
      <c r="AH1104" s="24" t="s">
        <v>60</v>
      </c>
      <c r="AI1104" s="24"/>
      <c r="AJ1104" s="24" t="s">
        <v>60</v>
      </c>
      <c r="AK1104" s="24"/>
      <c r="AL1104" s="24"/>
      <c r="AM1104" s="24"/>
      <c r="AN1104" s="24"/>
      <c r="AO1104" s="24">
        <v>0</v>
      </c>
      <c r="AP1104" s="24" t="s">
        <v>60</v>
      </c>
      <c r="AQ1104" s="24"/>
      <c r="AR1104" s="24"/>
      <c r="AS1104" s="89">
        <f t="shared" si="228"/>
        <v>9</v>
      </c>
      <c r="AT1104" s="24" t="s">
        <v>4448</v>
      </c>
    </row>
    <row r="1105" spans="1:46" x14ac:dyDescent="0.5">
      <c r="A1105" s="24">
        <v>1192</v>
      </c>
      <c r="B1105" s="24"/>
      <c r="C1105" s="24"/>
      <c r="D1105" s="24" t="s">
        <v>4449</v>
      </c>
      <c r="E1105" s="24" t="s">
        <v>4450</v>
      </c>
      <c r="F1105" s="77" t="str">
        <f t="shared" si="223"/>
        <v>BAS BOOKS LTD</v>
      </c>
      <c r="G1105" s="24" t="s">
        <v>4451</v>
      </c>
      <c r="H1105" s="24" t="s">
        <v>2187</v>
      </c>
      <c r="I1105" s="24" t="s">
        <v>2187</v>
      </c>
      <c r="J1105" s="24" t="s">
        <v>190</v>
      </c>
      <c r="K1105" s="24" t="s">
        <v>191</v>
      </c>
      <c r="L1105" s="25">
        <v>44326</v>
      </c>
      <c r="M1105" s="25">
        <v>45056</v>
      </c>
      <c r="N1105" s="81">
        <f t="shared" si="225"/>
        <v>45422</v>
      </c>
      <c r="O1105" s="77" t="str">
        <f t="shared" ca="1" si="226"/>
        <v>Expired</v>
      </c>
      <c r="P1105" s="77" t="str" cm="1">
        <f t="array" aca="1" ref="P1105" ca="1">_xlfn.IFS((N1105-TODAY())&gt;=547,"06 Expires over 18 months",(N1105-TODAY())&gt;=365,"05 Expires in 18 months",(N1105-TODAY())&gt;=183,"04 Expires in 12 months",(N1105-TODAY())&gt;=92,"03 Expires in 6 months",(N1105-TODAY())&gt;=31,"02 Expires in 3 months",(N1105-TODAY())&gt;=0,"01 Expires in 30 days",(N1105-TODAY())&gt;=-31,"01 Expired last 30 days",(N1105-TODAY())&gt;=-92,"02 Expired last 3 months",(N1105-TODAY())&gt;=-183,"03 Expired last 6 months",(N1105-TODAY())&gt;=-365,"04 Expired last 12 months",(N1105-TODAY())&gt;=-547,"05 Expired last 18 months",TRUE,"06 Expired over 18 months")</f>
        <v>06 Expired over 18 months</v>
      </c>
      <c r="Q1105" s="65">
        <v>15000</v>
      </c>
      <c r="R1105" s="84">
        <f t="shared" si="227"/>
        <v>45000</v>
      </c>
      <c r="S1105" s="77" t="str" cm="1">
        <f t="array" ref="S1105">_xlfn.IFS(R1105&gt;5000000,"Gold",R1105&gt;=500000,"Silver",R1105&gt;30000,"Bronze",TRUE,"Transactional")</f>
        <v>Bronze</v>
      </c>
      <c r="T1105" s="24" t="s">
        <v>54</v>
      </c>
      <c r="U1105" s="101" t="s">
        <v>366</v>
      </c>
      <c r="V1105" s="101" t="s">
        <v>770</v>
      </c>
      <c r="W1105" s="77" t="str">
        <f t="shared" si="224"/>
        <v>Yes</v>
      </c>
      <c r="X1105" s="77" t="str">
        <f>IFERROR(_xlfn.XLOOKUP(J1105&amp;"||"&amp;K1105,'Mapping Ref.'!$J$2:$J$538,'Mapping Ref.'!$K$2:$K$538),"")</f>
        <v>Childrens &amp; Adults</v>
      </c>
      <c r="Y1105" s="77" t="str" cm="1">
        <f t="array" ref="Y1105">_xlfn.IFS(R1105&gt;2000000,"For Publication",R1105&gt;100000,"PID",R1105&gt;30000,"RFQ",TRUE,"Transactional")</f>
        <v>RFQ</v>
      </c>
      <c r="Z1105" s="24" t="s">
        <v>1244</v>
      </c>
      <c r="AA1105" s="32">
        <v>12</v>
      </c>
      <c r="AB1105" s="24">
        <v>12</v>
      </c>
      <c r="AC1105" s="25">
        <v>44326</v>
      </c>
      <c r="AD1105" s="24" t="s">
        <v>58</v>
      </c>
      <c r="AE1105" s="24"/>
      <c r="AF1105" s="24"/>
      <c r="AG1105" s="24"/>
      <c r="AH1105" s="24" t="s">
        <v>60</v>
      </c>
      <c r="AI1105" s="24"/>
      <c r="AJ1105" s="24" t="s">
        <v>60</v>
      </c>
      <c r="AK1105" s="24"/>
      <c r="AL1105" s="24"/>
      <c r="AM1105" s="24"/>
      <c r="AN1105" s="24"/>
      <c r="AO1105" s="24">
        <v>0</v>
      </c>
      <c r="AP1105" s="24" t="s">
        <v>60</v>
      </c>
      <c r="AQ1105" s="24"/>
      <c r="AR1105" s="24"/>
      <c r="AS1105" s="89">
        <f t="shared" si="228"/>
        <v>36</v>
      </c>
      <c r="AT1105" s="24" t="s">
        <v>4452</v>
      </c>
    </row>
    <row r="1106" spans="1:46" x14ac:dyDescent="0.5">
      <c r="A1106" s="24">
        <v>1193</v>
      </c>
      <c r="B1106" s="24"/>
      <c r="C1106" s="24"/>
      <c r="D1106" s="24" t="s">
        <v>4453</v>
      </c>
      <c r="E1106" s="24" t="s">
        <v>4454</v>
      </c>
      <c r="F1106" s="77" t="str">
        <f t="shared" si="223"/>
        <v>Kevin Mccall - Stage 2 Complaints Investigating Officer</v>
      </c>
      <c r="G1106" s="24" t="s">
        <v>4455</v>
      </c>
      <c r="H1106" s="24" t="s">
        <v>2187</v>
      </c>
      <c r="I1106" s="24" t="s">
        <v>2187</v>
      </c>
      <c r="J1106" s="24" t="s">
        <v>190</v>
      </c>
      <c r="K1106" s="24" t="s">
        <v>191</v>
      </c>
      <c r="L1106" s="25">
        <v>44326</v>
      </c>
      <c r="M1106" s="25">
        <v>45056</v>
      </c>
      <c r="N1106" s="81">
        <f t="shared" si="225"/>
        <v>45422</v>
      </c>
      <c r="O1106" s="77" t="str">
        <f t="shared" ca="1" si="226"/>
        <v>Expired</v>
      </c>
      <c r="P1106" s="77" t="str" cm="1">
        <f t="array" aca="1" ref="P1106" ca="1">_xlfn.IFS((N1106-TODAY())&gt;=547,"06 Expires over 18 months",(N1106-TODAY())&gt;=365,"05 Expires in 18 months",(N1106-TODAY())&gt;=183,"04 Expires in 12 months",(N1106-TODAY())&gt;=92,"03 Expires in 6 months",(N1106-TODAY())&gt;=31,"02 Expires in 3 months",(N1106-TODAY())&gt;=0,"01 Expires in 30 days",(N1106-TODAY())&gt;=-31,"01 Expired last 30 days",(N1106-TODAY())&gt;=-92,"02 Expired last 3 months",(N1106-TODAY())&gt;=-183,"03 Expired last 6 months",(N1106-TODAY())&gt;=-365,"04 Expired last 12 months",(N1106-TODAY())&gt;=-547,"05 Expired last 18 months",TRUE,"06 Expired over 18 months")</f>
        <v>06 Expired over 18 months</v>
      </c>
      <c r="Q1106" s="65">
        <v>15000</v>
      </c>
      <c r="R1106" s="84">
        <f t="shared" si="227"/>
        <v>45000</v>
      </c>
      <c r="S1106" s="77" t="str" cm="1">
        <f t="array" ref="S1106">_xlfn.IFS(R1106&gt;5000000,"Gold",R1106&gt;=500000,"Silver",R1106&gt;30000,"Bronze",TRUE,"Transactional")</f>
        <v>Bronze</v>
      </c>
      <c r="T1106" s="24" t="s">
        <v>54</v>
      </c>
      <c r="U1106" s="101" t="s">
        <v>109</v>
      </c>
      <c r="V1106" s="101" t="s">
        <v>1011</v>
      </c>
      <c r="W1106" s="77" t="str">
        <f t="shared" si="224"/>
        <v>Yes</v>
      </c>
      <c r="X1106" s="77" t="str">
        <f>IFERROR(_xlfn.XLOOKUP(J1106&amp;"||"&amp;K1106,'Mapping Ref.'!$J$2:$J$538,'Mapping Ref.'!$K$2:$K$538),"")</f>
        <v>Childrens &amp; Adults</v>
      </c>
      <c r="Y1106" s="77" t="str" cm="1">
        <f t="array" ref="Y1106">_xlfn.IFS(R1106&gt;2000000,"For Publication",R1106&gt;100000,"PID",R1106&gt;30000,"RFQ",TRUE,"Transactional")</f>
        <v>RFQ</v>
      </c>
      <c r="Z1106" s="24" t="s">
        <v>1244</v>
      </c>
      <c r="AA1106" s="32">
        <v>24</v>
      </c>
      <c r="AB1106" s="24">
        <v>12</v>
      </c>
      <c r="AC1106" s="25">
        <v>44326</v>
      </c>
      <c r="AD1106" s="24" t="s">
        <v>58</v>
      </c>
      <c r="AE1106" s="24"/>
      <c r="AF1106" s="24"/>
      <c r="AG1106" s="24"/>
      <c r="AH1106" s="24" t="s">
        <v>60</v>
      </c>
      <c r="AI1106" s="24"/>
      <c r="AJ1106" s="24" t="s">
        <v>60</v>
      </c>
      <c r="AK1106" s="24"/>
      <c r="AL1106" s="24"/>
      <c r="AM1106" s="24"/>
      <c r="AN1106" s="24"/>
      <c r="AO1106" s="24">
        <v>0</v>
      </c>
      <c r="AP1106" s="24" t="s">
        <v>60</v>
      </c>
      <c r="AQ1106" s="24"/>
      <c r="AR1106" s="24"/>
      <c r="AS1106" s="89">
        <f t="shared" si="228"/>
        <v>36</v>
      </c>
      <c r="AT1106" s="24"/>
    </row>
    <row r="1107" spans="1:46" x14ac:dyDescent="0.5">
      <c r="A1107" s="24">
        <v>1194</v>
      </c>
      <c r="B1107" s="24"/>
      <c r="C1107" s="24" t="s">
        <v>77</v>
      </c>
      <c r="D1107" s="24" t="s">
        <v>4456</v>
      </c>
      <c r="E1107" s="24" t="s">
        <v>4457</v>
      </c>
      <c r="F1107" s="77" t="str">
        <f t="shared" si="223"/>
        <v>SOCIAL CARE NETWORK SOLUTIONS LTD</v>
      </c>
      <c r="G1107" s="24" t="s">
        <v>4458</v>
      </c>
      <c r="H1107" s="24" t="s">
        <v>2034</v>
      </c>
      <c r="I1107" s="24" t="s">
        <v>1923</v>
      </c>
      <c r="J1107" s="24" t="s">
        <v>1312</v>
      </c>
      <c r="K1107" s="24" t="s">
        <v>1109</v>
      </c>
      <c r="L1107" s="25">
        <v>44287</v>
      </c>
      <c r="M1107" s="25">
        <v>44498</v>
      </c>
      <c r="N1107" s="81">
        <f t="shared" si="225"/>
        <v>44649</v>
      </c>
      <c r="O1107" s="77" t="str">
        <f t="shared" ca="1" si="226"/>
        <v>Expired</v>
      </c>
      <c r="P1107" s="77" t="str" cm="1">
        <f t="array" aca="1" ref="P1107" ca="1">_xlfn.IFS((N1107-TODAY())&gt;=547,"06 Expires over 18 months",(N1107-TODAY())&gt;=365,"05 Expires in 18 months",(N1107-TODAY())&gt;=183,"04 Expires in 12 months",(N1107-TODAY())&gt;=92,"03 Expires in 6 months",(N1107-TODAY())&gt;=31,"02 Expires in 3 months",(N1107-TODAY())&gt;=0,"01 Expires in 30 days",(N1107-TODAY())&gt;=-31,"01 Expired last 30 days",(N1107-TODAY())&gt;=-92,"02 Expired last 3 months",(N1107-TODAY())&gt;=-183,"03 Expired last 6 months",(N1107-TODAY())&gt;=-365,"04 Expired last 12 months",(N1107-TODAY())&gt;=-547,"05 Expired last 18 months",TRUE,"06 Expired over 18 months")</f>
        <v>06 Expired over 18 months</v>
      </c>
      <c r="Q1107" s="65">
        <v>150000</v>
      </c>
      <c r="R1107" s="84">
        <f t="shared" si="227"/>
        <v>150000</v>
      </c>
      <c r="S1107" s="77" t="str" cm="1">
        <f t="array" ref="S1107">_xlfn.IFS(R1107&gt;5000000,"Gold",R1107&gt;=500000,"Silver",R1107&gt;30000,"Bronze",TRUE,"Transactional")</f>
        <v>Bronze</v>
      </c>
      <c r="T1107" s="24" t="s">
        <v>54</v>
      </c>
      <c r="U1107" s="101" t="s">
        <v>455</v>
      </c>
      <c r="V1107" s="101" t="s">
        <v>1801</v>
      </c>
      <c r="W1107" s="77" t="str">
        <f t="shared" si="224"/>
        <v>Yes</v>
      </c>
      <c r="X1107" s="77" t="str">
        <f>IFERROR(_xlfn.XLOOKUP(J1107&amp;"||"&amp;K1107,'Mapping Ref.'!$J$2:$J$538,'Mapping Ref.'!$K$2:$K$538),"")</f>
        <v>Corporate</v>
      </c>
      <c r="Y1107" s="77" t="str" cm="1">
        <f t="array" ref="Y1107">_xlfn.IFS(R1107&gt;2000000,"For Publication",R1107&gt;100000,"PID",R1107&gt;30000,"RFQ",TRUE,"Transactional")</f>
        <v>PID</v>
      </c>
      <c r="Z1107" s="24" t="s">
        <v>86</v>
      </c>
      <c r="AA1107" s="32">
        <v>10</v>
      </c>
      <c r="AB1107" s="24">
        <v>5</v>
      </c>
      <c r="AC1107" s="25">
        <v>44327</v>
      </c>
      <c r="AD1107" s="24" t="s">
        <v>58</v>
      </c>
      <c r="AE1107" s="24"/>
      <c r="AF1107" s="24"/>
      <c r="AG1107" s="24"/>
      <c r="AH1107" s="24" t="s">
        <v>60</v>
      </c>
      <c r="AI1107" s="24"/>
      <c r="AJ1107" s="24" t="s">
        <v>60</v>
      </c>
      <c r="AK1107" s="24"/>
      <c r="AL1107" s="24"/>
      <c r="AM1107" s="24"/>
      <c r="AN1107" s="24"/>
      <c r="AO1107" s="24">
        <v>185000</v>
      </c>
      <c r="AP1107" s="24" t="s">
        <v>60</v>
      </c>
      <c r="AQ1107" s="24"/>
      <c r="AR1107" s="24"/>
      <c r="AS1107" s="89">
        <f t="shared" si="228"/>
        <v>11</v>
      </c>
      <c r="AT1107" s="24" t="s">
        <v>4183</v>
      </c>
    </row>
    <row r="1108" spans="1:46" x14ac:dyDescent="0.5">
      <c r="A1108" s="24">
        <v>1195</v>
      </c>
      <c r="B1108" s="24"/>
      <c r="C1108" s="24"/>
      <c r="D1108" s="24" t="s">
        <v>4459</v>
      </c>
      <c r="E1108" s="24" t="s">
        <v>4460</v>
      </c>
      <c r="F1108" s="77" t="str">
        <f t="shared" si="223"/>
        <v>NUCO TRAINING LTD</v>
      </c>
      <c r="G1108" s="24" t="s">
        <v>4461</v>
      </c>
      <c r="H1108" s="24" t="s">
        <v>2034</v>
      </c>
      <c r="I1108" s="24" t="s">
        <v>1923</v>
      </c>
      <c r="J1108" s="24" t="s">
        <v>1312</v>
      </c>
      <c r="K1108" s="24" t="s">
        <v>1109</v>
      </c>
      <c r="L1108" s="25">
        <v>44327</v>
      </c>
      <c r="M1108" s="25">
        <v>44651</v>
      </c>
      <c r="N1108" s="81">
        <f t="shared" si="225"/>
        <v>45016</v>
      </c>
      <c r="O1108" s="77" t="str">
        <f t="shared" ca="1" si="226"/>
        <v>Expired</v>
      </c>
      <c r="P1108" s="77" t="str" cm="1">
        <f t="array" aca="1" ref="P1108" ca="1">_xlfn.IFS((N1108-TODAY())&gt;=547,"06 Expires over 18 months",(N1108-TODAY())&gt;=365,"05 Expires in 18 months",(N1108-TODAY())&gt;=183,"04 Expires in 12 months",(N1108-TODAY())&gt;=92,"03 Expires in 6 months",(N1108-TODAY())&gt;=31,"02 Expires in 3 months",(N1108-TODAY())&gt;=0,"01 Expires in 30 days",(N1108-TODAY())&gt;=-31,"01 Expired last 30 days",(N1108-TODAY())&gt;=-92,"02 Expired last 3 months",(N1108-TODAY())&gt;=-183,"03 Expired last 6 months",(N1108-TODAY())&gt;=-365,"04 Expired last 12 months",(N1108-TODAY())&gt;=-547,"05 Expired last 18 months",TRUE,"06 Expired over 18 months")</f>
        <v>06 Expired over 18 months</v>
      </c>
      <c r="Q1108" s="65">
        <v>2000</v>
      </c>
      <c r="R1108" s="84">
        <f t="shared" si="227"/>
        <v>3666.6666666666665</v>
      </c>
      <c r="S1108" s="77" t="str" cm="1">
        <f t="array" ref="S1108">_xlfn.IFS(R1108&gt;5000000,"Gold",R1108&gt;=500000,"Silver",R1108&gt;30000,"Bronze",TRUE,"Transactional")</f>
        <v>Transactional</v>
      </c>
      <c r="T1108" s="24" t="s">
        <v>54</v>
      </c>
      <c r="U1108" s="101" t="s">
        <v>237</v>
      </c>
      <c r="V1108" s="101" t="s">
        <v>566</v>
      </c>
      <c r="W1108" s="77" t="str">
        <f t="shared" si="224"/>
        <v>Yes</v>
      </c>
      <c r="X1108" s="77" t="str">
        <f>IFERROR(_xlfn.XLOOKUP(J1108&amp;"||"&amp;K1108,'Mapping Ref.'!$J$2:$J$538,'Mapping Ref.'!$K$2:$K$538),"")</f>
        <v>Corporate</v>
      </c>
      <c r="Y1108" s="77" t="str" cm="1">
        <f t="array" ref="Y1108">_xlfn.IFS(R1108&gt;2000000,"For Publication",R1108&gt;100000,"PID",R1108&gt;30000,"RFQ",TRUE,"Transactional")</f>
        <v>Transactional</v>
      </c>
      <c r="Z1108" s="24" t="s">
        <v>86</v>
      </c>
      <c r="AA1108" s="32">
        <v>12</v>
      </c>
      <c r="AB1108" s="24">
        <v>12</v>
      </c>
      <c r="AC1108" s="25">
        <v>44327</v>
      </c>
      <c r="AD1108" s="24" t="s">
        <v>58</v>
      </c>
      <c r="AE1108" s="24"/>
      <c r="AF1108" s="24"/>
      <c r="AG1108" s="24"/>
      <c r="AH1108" s="24" t="s">
        <v>60</v>
      </c>
      <c r="AI1108" s="24"/>
      <c r="AJ1108" s="24" t="s">
        <v>60</v>
      </c>
      <c r="AK1108" s="24"/>
      <c r="AL1108" s="24"/>
      <c r="AM1108" s="24"/>
      <c r="AN1108" s="24"/>
      <c r="AO1108" s="24">
        <v>0</v>
      </c>
      <c r="AP1108" s="24" t="s">
        <v>60</v>
      </c>
      <c r="AQ1108" s="24"/>
      <c r="AR1108" s="24"/>
      <c r="AS1108" s="89">
        <f t="shared" si="228"/>
        <v>22</v>
      </c>
      <c r="AT1108" s="24" t="s">
        <v>4462</v>
      </c>
    </row>
    <row r="1109" spans="1:46" x14ac:dyDescent="0.5">
      <c r="A1109" s="24">
        <v>1196</v>
      </c>
      <c r="B1109" s="24"/>
      <c r="C1109" s="24" t="s">
        <v>77</v>
      </c>
      <c r="D1109" s="24" t="s">
        <v>4463</v>
      </c>
      <c r="E1109" s="24" t="s">
        <v>4464</v>
      </c>
      <c r="F1109" s="77" t="str">
        <f t="shared" si="223"/>
        <v>SHELL U.K. LIMITED</v>
      </c>
      <c r="G1109" s="24" t="s">
        <v>4465</v>
      </c>
      <c r="H1109" s="24" t="s">
        <v>336</v>
      </c>
      <c r="I1109" s="24" t="s">
        <v>336</v>
      </c>
      <c r="J1109" s="24" t="s">
        <v>52</v>
      </c>
      <c r="K1109" s="24" t="s">
        <v>53</v>
      </c>
      <c r="L1109" s="25">
        <v>44623</v>
      </c>
      <c r="M1109" s="25">
        <v>45008</v>
      </c>
      <c r="N1109" s="81">
        <f t="shared" si="225"/>
        <v>45374</v>
      </c>
      <c r="O1109" s="77" t="str">
        <f t="shared" ca="1" si="226"/>
        <v>Expired</v>
      </c>
      <c r="P1109" s="77" t="str" cm="1">
        <f t="array" aca="1" ref="P1109" ca="1">_xlfn.IFS((N1109-TODAY())&gt;=547,"06 Expires over 18 months",(N1109-TODAY())&gt;=365,"05 Expires in 18 months",(N1109-TODAY())&gt;=183,"04 Expires in 12 months",(N1109-TODAY())&gt;=92,"03 Expires in 6 months",(N1109-TODAY())&gt;=31,"02 Expires in 3 months",(N1109-TODAY())&gt;=0,"01 Expires in 30 days",(N1109-TODAY())&gt;=-31,"01 Expired last 30 days",(N1109-TODAY())&gt;=-92,"02 Expired last 3 months",(N1109-TODAY())&gt;=-183,"03 Expired last 6 months",(N1109-TODAY())&gt;=-365,"04 Expired last 12 months",(N1109-TODAY())&gt;=-547,"05 Expired last 18 months",TRUE,"06 Expired over 18 months")</f>
        <v>06 Expired over 18 months</v>
      </c>
      <c r="Q1109" s="65">
        <v>234660</v>
      </c>
      <c r="R1109" s="84">
        <f t="shared" si="227"/>
        <v>469320</v>
      </c>
      <c r="S1109" s="77" t="str" cm="1">
        <f t="array" ref="S1109">_xlfn.IFS(R1109&gt;5000000,"Gold",R1109&gt;=500000,"Silver",R1109&gt;30000,"Bronze",TRUE,"Transactional")</f>
        <v>Bronze</v>
      </c>
      <c r="T1109" s="24" t="s">
        <v>54</v>
      </c>
      <c r="U1109" s="101" t="s">
        <v>393</v>
      </c>
      <c r="V1109" s="101" t="s">
        <v>756</v>
      </c>
      <c r="W1109" s="77" t="str">
        <f t="shared" si="224"/>
        <v>Yes</v>
      </c>
      <c r="X1109" s="77" t="str">
        <f>IFERROR(_xlfn.XLOOKUP(J1109&amp;"||"&amp;K1109,'Mapping Ref.'!$J$2:$J$538,'Mapping Ref.'!$K$2:$K$538),"")</f>
        <v>Corporate</v>
      </c>
      <c r="Y1109" s="77" t="str" cm="1">
        <f t="array" ref="Y1109">_xlfn.IFS(R1109&gt;2000000,"For Publication",R1109&gt;100000,"PID",R1109&gt;30000,"RFQ",TRUE,"Transactional")</f>
        <v>PID</v>
      </c>
      <c r="Z1109" s="24" t="s">
        <v>57</v>
      </c>
      <c r="AA1109" s="32">
        <v>24</v>
      </c>
      <c r="AB1109" s="24">
        <v>12</v>
      </c>
      <c r="AC1109" s="25">
        <v>44327</v>
      </c>
      <c r="AD1109" s="24" t="s">
        <v>58</v>
      </c>
      <c r="AE1109" s="24"/>
      <c r="AF1109" s="24"/>
      <c r="AG1109" s="24"/>
      <c r="AH1109" s="24" t="s">
        <v>60</v>
      </c>
      <c r="AI1109" s="24"/>
      <c r="AJ1109" s="24" t="s">
        <v>60</v>
      </c>
      <c r="AK1109" s="24"/>
      <c r="AL1109" s="24"/>
      <c r="AM1109" s="24"/>
      <c r="AN1109" s="24"/>
      <c r="AO1109" s="24"/>
      <c r="AP1109" s="24" t="s">
        <v>60</v>
      </c>
      <c r="AQ1109" s="24"/>
      <c r="AR1109" s="24"/>
      <c r="AS1109" s="89">
        <f t="shared" si="228"/>
        <v>24</v>
      </c>
      <c r="AT1109" s="24" t="s">
        <v>4466</v>
      </c>
    </row>
    <row r="1110" spans="1:46" x14ac:dyDescent="0.5">
      <c r="A1110" s="24">
        <v>1197</v>
      </c>
      <c r="B1110" s="24"/>
      <c r="C1110" s="24"/>
      <c r="D1110" s="24" t="s">
        <v>4467</v>
      </c>
      <c r="E1110" s="24" t="s">
        <v>4468</v>
      </c>
      <c r="F1110" s="77" t="str">
        <f t="shared" si="223"/>
        <v>ABLE CANOPIES LTD</v>
      </c>
      <c r="G1110" s="24" t="s">
        <v>4469</v>
      </c>
      <c r="H1110" s="24" t="s">
        <v>963</v>
      </c>
      <c r="I1110" s="24" t="s">
        <v>1128</v>
      </c>
      <c r="J1110" s="24" t="s">
        <v>190</v>
      </c>
      <c r="K1110" s="24" t="s">
        <v>3201</v>
      </c>
      <c r="L1110" s="25">
        <v>44328</v>
      </c>
      <c r="M1110" s="25">
        <v>45058</v>
      </c>
      <c r="N1110" s="81">
        <f t="shared" si="225"/>
        <v>45424</v>
      </c>
      <c r="O1110" s="77" t="str">
        <f t="shared" ca="1" si="226"/>
        <v>Expired</v>
      </c>
      <c r="P1110" s="77" t="str" cm="1">
        <f t="array" aca="1" ref="P1110" ca="1">_xlfn.IFS((N1110-TODAY())&gt;=547,"06 Expires over 18 months",(N1110-TODAY())&gt;=365,"05 Expires in 18 months",(N1110-TODAY())&gt;=183,"04 Expires in 12 months",(N1110-TODAY())&gt;=92,"03 Expires in 6 months",(N1110-TODAY())&gt;=31,"02 Expires in 3 months",(N1110-TODAY())&gt;=0,"01 Expires in 30 days",(N1110-TODAY())&gt;=-31,"01 Expired last 30 days",(N1110-TODAY())&gt;=-92,"02 Expired last 3 months",(N1110-TODAY())&gt;=-183,"03 Expired last 6 months",(N1110-TODAY())&gt;=-365,"04 Expired last 12 months",(N1110-TODAY())&gt;=-547,"05 Expired last 18 months",TRUE,"06 Expired over 18 months")</f>
        <v>06 Expired over 18 months</v>
      </c>
      <c r="Q1110" s="65">
        <v>25000</v>
      </c>
      <c r="R1110" s="84">
        <f t="shared" si="227"/>
        <v>75000</v>
      </c>
      <c r="S1110" s="77" t="str" cm="1">
        <f t="array" ref="S1110">_xlfn.IFS(R1110&gt;5000000,"Gold",R1110&gt;=500000,"Silver",R1110&gt;30000,"Bronze",TRUE,"Transactional")</f>
        <v>Bronze</v>
      </c>
      <c r="T1110" s="24" t="s">
        <v>122</v>
      </c>
      <c r="U1110" s="101" t="s">
        <v>123</v>
      </c>
      <c r="V1110" s="101" t="s">
        <v>124</v>
      </c>
      <c r="W1110" s="77" t="str">
        <f t="shared" si="224"/>
        <v>Yes</v>
      </c>
      <c r="X1110" s="77" t="str">
        <f>IFERROR(_xlfn.XLOOKUP(J1110&amp;"||"&amp;K1110,'Mapping Ref.'!$J$2:$J$538,'Mapping Ref.'!$K$2:$K$538),"")</f>
        <v>Childrens &amp; Adults</v>
      </c>
      <c r="Y1110" s="77" t="str" cm="1">
        <f t="array" ref="Y1110">_xlfn.IFS(R1110&gt;2000000,"For Publication",R1110&gt;100000,"PID",R1110&gt;30000,"RFQ",TRUE,"Transactional")</f>
        <v>RFQ</v>
      </c>
      <c r="Z1110" s="24" t="s">
        <v>101</v>
      </c>
      <c r="AA1110" s="32">
        <v>12</v>
      </c>
      <c r="AB1110" s="24">
        <v>12</v>
      </c>
      <c r="AC1110" s="25">
        <v>44328</v>
      </c>
      <c r="AD1110" s="24" t="s">
        <v>58</v>
      </c>
      <c r="AE1110" s="24"/>
      <c r="AF1110" s="24"/>
      <c r="AG1110" s="24"/>
      <c r="AH1110" s="24" t="s">
        <v>59</v>
      </c>
      <c r="AI1110" s="24"/>
      <c r="AJ1110" s="24" t="s">
        <v>60</v>
      </c>
      <c r="AK1110" s="24"/>
      <c r="AL1110" s="24"/>
      <c r="AM1110" s="24"/>
      <c r="AN1110" s="24"/>
      <c r="AO1110" s="24">
        <v>0</v>
      </c>
      <c r="AP1110" s="24" t="s">
        <v>60</v>
      </c>
      <c r="AQ1110" s="24"/>
      <c r="AR1110" s="24"/>
      <c r="AS1110" s="89">
        <f t="shared" si="228"/>
        <v>36</v>
      </c>
      <c r="AT1110" s="24" t="s">
        <v>4467</v>
      </c>
    </row>
    <row r="1111" spans="1:46" x14ac:dyDescent="0.5">
      <c r="A1111" s="24">
        <v>1198</v>
      </c>
      <c r="B1111" s="24"/>
      <c r="C1111" s="24" t="s">
        <v>77</v>
      </c>
      <c r="D1111" s="24" t="s">
        <v>4470</v>
      </c>
      <c r="E1111" s="24" t="s">
        <v>4471</v>
      </c>
      <c r="F1111" s="77" t="str">
        <f t="shared" si="223"/>
        <v>KWEST RESEARCH LIMITED</v>
      </c>
      <c r="G1111" s="24" t="s">
        <v>4472</v>
      </c>
      <c r="H1111" s="24" t="s">
        <v>3282</v>
      </c>
      <c r="I1111" s="24" t="s">
        <v>4253</v>
      </c>
      <c r="J1111" s="24" t="s">
        <v>2962</v>
      </c>
      <c r="K1111" s="24" t="s">
        <v>3283</v>
      </c>
      <c r="L1111" s="25">
        <v>44333</v>
      </c>
      <c r="M1111" s="25">
        <v>45061</v>
      </c>
      <c r="N1111" s="81">
        <f t="shared" si="225"/>
        <v>45061</v>
      </c>
      <c r="O1111" s="77" t="str">
        <f t="shared" ca="1" si="226"/>
        <v>Expired</v>
      </c>
      <c r="P1111" s="77" t="str" cm="1">
        <f t="array" aca="1" ref="P1111" ca="1">_xlfn.IFS((N1111-TODAY())&gt;=547,"06 Expires over 18 months",(N1111-TODAY())&gt;=365,"05 Expires in 18 months",(N1111-TODAY())&gt;=183,"04 Expires in 12 months",(N1111-TODAY())&gt;=92,"03 Expires in 6 months",(N1111-TODAY())&gt;=31,"02 Expires in 3 months",(N1111-TODAY())&gt;=0,"01 Expires in 30 days",(N1111-TODAY())&gt;=-31,"01 Expired last 30 days",(N1111-TODAY())&gt;=-92,"02 Expired last 3 months",(N1111-TODAY())&gt;=-183,"03 Expired last 6 months",(N1111-TODAY())&gt;=-365,"04 Expired last 12 months",(N1111-TODAY())&gt;=-547,"05 Expired last 18 months",TRUE,"06 Expired over 18 months")</f>
        <v>06 Expired over 18 months</v>
      </c>
      <c r="Q1111" s="65">
        <v>25000</v>
      </c>
      <c r="R1111" s="84">
        <f t="shared" si="227"/>
        <v>47916.666666666664</v>
      </c>
      <c r="S1111" s="77" t="str" cm="1">
        <f t="array" ref="S1111">_xlfn.IFS(R1111&gt;5000000,"Gold",R1111&gt;=500000,"Silver",R1111&gt;30000,"Bronze",TRUE,"Transactional")</f>
        <v>Bronze</v>
      </c>
      <c r="T1111" s="24" t="s">
        <v>54</v>
      </c>
      <c r="U1111" s="101" t="s">
        <v>445</v>
      </c>
      <c r="V1111" s="101" t="s">
        <v>874</v>
      </c>
      <c r="W1111" s="77" t="str">
        <f t="shared" si="224"/>
        <v>No</v>
      </c>
      <c r="X1111" s="77" t="str">
        <f>IFERROR(_xlfn.XLOOKUP(J1111&amp;"||"&amp;K1111,'Mapping Ref.'!$J$2:$J$538,'Mapping Ref.'!$K$2:$K$538),"")</f>
        <v>Construction &amp; Estates</v>
      </c>
      <c r="Y1111" s="77" t="str" cm="1">
        <f t="array" ref="Y1111">_xlfn.IFS(R1111&gt;2000000,"For Publication",R1111&gt;100000,"PID",R1111&gt;30000,"RFQ",TRUE,"Transactional")</f>
        <v>RFQ</v>
      </c>
      <c r="Z1111" s="24" t="s">
        <v>86</v>
      </c>
      <c r="AA1111" s="32">
        <v>24</v>
      </c>
      <c r="AB1111" s="24">
        <v>0</v>
      </c>
      <c r="AC1111" s="25">
        <v>44328</v>
      </c>
      <c r="AD1111" s="24" t="s">
        <v>58</v>
      </c>
      <c r="AE1111" s="24"/>
      <c r="AF1111" s="24"/>
      <c r="AG1111" s="24"/>
      <c r="AH1111" s="24" t="s">
        <v>59</v>
      </c>
      <c r="AI1111" s="24"/>
      <c r="AJ1111" s="24" t="s">
        <v>60</v>
      </c>
      <c r="AK1111" s="24"/>
      <c r="AL1111" s="24"/>
      <c r="AM1111" s="24"/>
      <c r="AN1111" s="24"/>
      <c r="AO1111" s="24">
        <v>0</v>
      </c>
      <c r="AP1111" s="24" t="s">
        <v>60</v>
      </c>
      <c r="AQ1111" s="24"/>
      <c r="AR1111" s="24"/>
      <c r="AS1111" s="89">
        <f t="shared" si="228"/>
        <v>23</v>
      </c>
      <c r="AT1111" s="24" t="s">
        <v>4470</v>
      </c>
    </row>
    <row r="1112" spans="1:46" x14ac:dyDescent="0.5">
      <c r="A1112" s="24">
        <v>1199</v>
      </c>
      <c r="B1112" s="24"/>
      <c r="C1112" s="24" t="s">
        <v>77</v>
      </c>
      <c r="D1112" s="24" t="s">
        <v>4473</v>
      </c>
      <c r="E1112" s="24" t="s">
        <v>4474</v>
      </c>
      <c r="F1112" s="77" t="str">
        <f t="shared" si="223"/>
        <v>ITW LIMITED T/A TWTXUK - AVERY WEIGH TRONIX</v>
      </c>
      <c r="G1112" s="24" t="s">
        <v>4475</v>
      </c>
      <c r="H1112" s="24" t="s">
        <v>3282</v>
      </c>
      <c r="I1112" s="24" t="s">
        <v>4253</v>
      </c>
      <c r="J1112" s="24" t="s">
        <v>2962</v>
      </c>
      <c r="K1112" s="24" t="s">
        <v>3283</v>
      </c>
      <c r="L1112" s="25">
        <v>44333</v>
      </c>
      <c r="M1112" s="25">
        <v>45061</v>
      </c>
      <c r="N1112" s="81">
        <f t="shared" si="225"/>
        <v>45061</v>
      </c>
      <c r="O1112" s="77" t="str">
        <f t="shared" ca="1" si="226"/>
        <v>Expired</v>
      </c>
      <c r="P1112" s="77" t="str" cm="1">
        <f t="array" aca="1" ref="P1112" ca="1">_xlfn.IFS((N1112-TODAY())&gt;=547,"06 Expires over 18 months",(N1112-TODAY())&gt;=365,"05 Expires in 18 months",(N1112-TODAY())&gt;=183,"04 Expires in 12 months",(N1112-TODAY())&gt;=92,"03 Expires in 6 months",(N1112-TODAY())&gt;=31,"02 Expires in 3 months",(N1112-TODAY())&gt;=0,"01 Expires in 30 days",(N1112-TODAY())&gt;=-31,"01 Expired last 30 days",(N1112-TODAY())&gt;=-92,"02 Expired last 3 months",(N1112-TODAY())&gt;=-183,"03 Expired last 6 months",(N1112-TODAY())&gt;=-365,"04 Expired last 12 months",(N1112-TODAY())&gt;=-547,"05 Expired last 18 months",TRUE,"06 Expired over 18 months")</f>
        <v>06 Expired over 18 months</v>
      </c>
      <c r="Q1112" s="65">
        <v>25000</v>
      </c>
      <c r="R1112" s="84">
        <f t="shared" si="227"/>
        <v>47916.666666666664</v>
      </c>
      <c r="S1112" s="77" t="str" cm="1">
        <f t="array" ref="S1112">_xlfn.IFS(R1112&gt;5000000,"Gold",R1112&gt;=500000,"Silver",R1112&gt;30000,"Bronze",TRUE,"Transactional")</f>
        <v>Bronze</v>
      </c>
      <c r="T1112" s="24" t="s">
        <v>54</v>
      </c>
      <c r="U1112" s="101" t="s">
        <v>891</v>
      </c>
      <c r="V1112" s="101" t="s">
        <v>892</v>
      </c>
      <c r="W1112" s="77" t="str">
        <f t="shared" si="224"/>
        <v>No</v>
      </c>
      <c r="X1112" s="77" t="str">
        <f>IFERROR(_xlfn.XLOOKUP(J1112&amp;"||"&amp;K1112,'Mapping Ref.'!$J$2:$J$538,'Mapping Ref.'!$K$2:$K$538),"")</f>
        <v>Construction &amp; Estates</v>
      </c>
      <c r="Y1112" s="77" t="str" cm="1">
        <f t="array" ref="Y1112">_xlfn.IFS(R1112&gt;2000000,"For Publication",R1112&gt;100000,"PID",R1112&gt;30000,"RFQ",TRUE,"Transactional")</f>
        <v>RFQ</v>
      </c>
      <c r="Z1112" s="24" t="s">
        <v>86</v>
      </c>
      <c r="AA1112" s="32">
        <v>24</v>
      </c>
      <c r="AB1112" s="24">
        <v>0</v>
      </c>
      <c r="AC1112" s="25">
        <v>44328</v>
      </c>
      <c r="AD1112" s="24" t="s">
        <v>58</v>
      </c>
      <c r="AE1112" s="24"/>
      <c r="AF1112" s="24"/>
      <c r="AG1112" s="24"/>
      <c r="AH1112" s="24" t="s">
        <v>59</v>
      </c>
      <c r="AI1112" s="24"/>
      <c r="AJ1112" s="24" t="s">
        <v>60</v>
      </c>
      <c r="AK1112" s="24"/>
      <c r="AL1112" s="24"/>
      <c r="AM1112" s="24"/>
      <c r="AN1112" s="24"/>
      <c r="AO1112" s="24">
        <v>0</v>
      </c>
      <c r="AP1112" s="24" t="s">
        <v>60</v>
      </c>
      <c r="AQ1112" s="24"/>
      <c r="AR1112" s="24"/>
      <c r="AS1112" s="89">
        <f t="shared" si="228"/>
        <v>23</v>
      </c>
      <c r="AT1112" s="24" t="s">
        <v>4476</v>
      </c>
    </row>
    <row r="1113" spans="1:46" x14ac:dyDescent="0.5">
      <c r="A1113" s="24">
        <v>1200</v>
      </c>
      <c r="B1113" s="24"/>
      <c r="C1113" s="24"/>
      <c r="D1113" s="24" t="s">
        <v>4477</v>
      </c>
      <c r="E1113" s="24" t="s">
        <v>4478</v>
      </c>
      <c r="F1113" s="77" t="str">
        <f t="shared" si="223"/>
        <v>INTEC FOR BUSINESS LTD</v>
      </c>
      <c r="G1113" s="24" t="s">
        <v>4479</v>
      </c>
      <c r="H1113" s="24" t="s">
        <v>1866</v>
      </c>
      <c r="I1113" s="24" t="s">
        <v>1867</v>
      </c>
      <c r="J1113" s="24" t="s">
        <v>52</v>
      </c>
      <c r="K1113" s="24" t="s">
        <v>1456</v>
      </c>
      <c r="L1113" s="25">
        <v>44329</v>
      </c>
      <c r="M1113" s="25">
        <v>45059</v>
      </c>
      <c r="N1113" s="81">
        <f t="shared" si="225"/>
        <v>45059</v>
      </c>
      <c r="O1113" s="77" t="str">
        <f t="shared" ca="1" si="226"/>
        <v>Expired</v>
      </c>
      <c r="P1113" s="77" t="str" cm="1">
        <f t="array" aca="1" ref="P1113" ca="1">_xlfn.IFS((N1113-TODAY())&gt;=547,"06 Expires over 18 months",(N1113-TODAY())&gt;=365,"05 Expires in 18 months",(N1113-TODAY())&gt;=183,"04 Expires in 12 months",(N1113-TODAY())&gt;=92,"03 Expires in 6 months",(N1113-TODAY())&gt;=31,"02 Expires in 3 months",(N1113-TODAY())&gt;=0,"01 Expires in 30 days",(N1113-TODAY())&gt;=-31,"01 Expired last 30 days",(N1113-TODAY())&gt;=-92,"02 Expired last 3 months",(N1113-TODAY())&gt;=-183,"03 Expired last 6 months",(N1113-TODAY())&gt;=-365,"04 Expired last 12 months",(N1113-TODAY())&gt;=-547,"05 Expired last 18 months",TRUE,"06 Expired over 18 months")</f>
        <v>06 Expired over 18 months</v>
      </c>
      <c r="Q1113" s="65">
        <v>11500</v>
      </c>
      <c r="R1113" s="84">
        <f t="shared" si="227"/>
        <v>23000</v>
      </c>
      <c r="S1113" s="77" t="str" cm="1">
        <f t="array" ref="S1113">_xlfn.IFS(R1113&gt;5000000,"Gold",R1113&gt;=500000,"Silver",R1113&gt;30000,"Bronze",TRUE,"Transactional")</f>
        <v>Transactional</v>
      </c>
      <c r="T1113" s="24" t="s">
        <v>54</v>
      </c>
      <c r="U1113" s="101" t="s">
        <v>109</v>
      </c>
      <c r="V1113" s="101" t="s">
        <v>148</v>
      </c>
      <c r="W1113" s="77" t="str">
        <f t="shared" si="224"/>
        <v>No</v>
      </c>
      <c r="X1113" s="77" t="str">
        <f>IFERROR(_xlfn.XLOOKUP(J1113&amp;"||"&amp;K1113,'Mapping Ref.'!$J$2:$J$538,'Mapping Ref.'!$K$2:$K$538),"")</f>
        <v>Corporate</v>
      </c>
      <c r="Y1113" s="77" t="str" cm="1">
        <f t="array" ref="Y1113">_xlfn.IFS(R1113&gt;2000000,"For Publication",R1113&gt;100000,"PID",R1113&gt;30000,"RFQ",TRUE,"Transactional")</f>
        <v>Transactional</v>
      </c>
      <c r="Z1113" s="24" t="s">
        <v>101</v>
      </c>
      <c r="AA1113" s="32">
        <v>24</v>
      </c>
      <c r="AB1113" s="24">
        <v>0</v>
      </c>
      <c r="AC1113" s="25">
        <v>44328</v>
      </c>
      <c r="AD1113" s="24" t="s">
        <v>58</v>
      </c>
      <c r="AE1113" s="24">
        <v>0</v>
      </c>
      <c r="AF1113" s="24"/>
      <c r="AG1113" s="24"/>
      <c r="AH1113" s="24" t="s">
        <v>60</v>
      </c>
      <c r="AI1113" s="24"/>
      <c r="AJ1113" s="24" t="s">
        <v>60</v>
      </c>
      <c r="AK1113" s="24"/>
      <c r="AL1113" s="24"/>
      <c r="AM1113" s="24"/>
      <c r="AN1113" s="24"/>
      <c r="AO1113" s="24">
        <v>0</v>
      </c>
      <c r="AP1113" s="24" t="s">
        <v>60</v>
      </c>
      <c r="AQ1113" s="24"/>
      <c r="AR1113" s="24"/>
      <c r="AS1113" s="89">
        <f t="shared" si="228"/>
        <v>24</v>
      </c>
      <c r="AT1113" s="24" t="s">
        <v>4480</v>
      </c>
    </row>
    <row r="1114" spans="1:46" x14ac:dyDescent="0.5">
      <c r="A1114" s="24">
        <v>1201</v>
      </c>
      <c r="B1114" s="24"/>
      <c r="C1114" s="24" t="s">
        <v>77</v>
      </c>
      <c r="D1114" s="24" t="s">
        <v>4481</v>
      </c>
      <c r="E1114" s="24" t="s">
        <v>4482</v>
      </c>
      <c r="F1114" s="77" t="str">
        <f t="shared" si="223"/>
        <v>AFD SOFTWARE LIMITED</v>
      </c>
      <c r="G1114" s="24" t="s">
        <v>4483</v>
      </c>
      <c r="H1114" s="24" t="s">
        <v>3282</v>
      </c>
      <c r="I1114" s="24" t="s">
        <v>4253</v>
      </c>
      <c r="J1114" s="24" t="s">
        <v>2962</v>
      </c>
      <c r="K1114" s="24" t="s">
        <v>3283</v>
      </c>
      <c r="L1114" s="25">
        <v>44340</v>
      </c>
      <c r="M1114" s="25">
        <v>45068</v>
      </c>
      <c r="N1114" s="81">
        <f t="shared" si="225"/>
        <v>45068</v>
      </c>
      <c r="O1114" s="77" t="str">
        <f t="shared" ca="1" si="226"/>
        <v>Expired</v>
      </c>
      <c r="P1114" s="77" t="str" cm="1">
        <f t="array" aca="1" ref="P1114" ca="1">_xlfn.IFS((N1114-TODAY())&gt;=547,"06 Expires over 18 months",(N1114-TODAY())&gt;=365,"05 Expires in 18 months",(N1114-TODAY())&gt;=183,"04 Expires in 12 months",(N1114-TODAY())&gt;=92,"03 Expires in 6 months",(N1114-TODAY())&gt;=31,"02 Expires in 3 months",(N1114-TODAY())&gt;=0,"01 Expires in 30 days",(N1114-TODAY())&gt;=-31,"01 Expired last 30 days",(N1114-TODAY())&gt;=-92,"02 Expired last 3 months",(N1114-TODAY())&gt;=-183,"03 Expired last 6 months",(N1114-TODAY())&gt;=-365,"04 Expired last 12 months",(N1114-TODAY())&gt;=-547,"05 Expired last 18 months",TRUE,"06 Expired over 18 months")</f>
        <v>06 Expired over 18 months</v>
      </c>
      <c r="Q1114" s="65">
        <v>25000</v>
      </c>
      <c r="R1114" s="84">
        <f t="shared" si="227"/>
        <v>47916.666666666664</v>
      </c>
      <c r="S1114" s="77" t="str" cm="1">
        <f t="array" ref="S1114">_xlfn.IFS(R1114&gt;5000000,"Gold",R1114&gt;=500000,"Silver",R1114&gt;30000,"Bronze",TRUE,"Transactional")</f>
        <v>Bronze</v>
      </c>
      <c r="T1114" s="24" t="s">
        <v>54</v>
      </c>
      <c r="U1114" s="101" t="s">
        <v>116</v>
      </c>
      <c r="V1114" s="101" t="s">
        <v>569</v>
      </c>
      <c r="W1114" s="77" t="str">
        <f t="shared" si="224"/>
        <v>No</v>
      </c>
      <c r="X1114" s="77" t="str">
        <f>IFERROR(_xlfn.XLOOKUP(J1114&amp;"||"&amp;K1114,'Mapping Ref.'!$J$2:$J$538,'Mapping Ref.'!$K$2:$K$538),"")</f>
        <v>Construction &amp; Estates</v>
      </c>
      <c r="Y1114" s="77" t="str" cm="1">
        <f t="array" ref="Y1114">_xlfn.IFS(R1114&gt;2000000,"For Publication",R1114&gt;100000,"PID",R1114&gt;30000,"RFQ",TRUE,"Transactional")</f>
        <v>RFQ</v>
      </c>
      <c r="Z1114" s="24" t="s">
        <v>86</v>
      </c>
      <c r="AA1114" s="32">
        <v>24</v>
      </c>
      <c r="AB1114" s="24">
        <v>0</v>
      </c>
      <c r="AC1114" s="25">
        <v>44333</v>
      </c>
      <c r="AD1114" s="24" t="s">
        <v>58</v>
      </c>
      <c r="AE1114" s="24"/>
      <c r="AF1114" s="24"/>
      <c r="AG1114" s="24"/>
      <c r="AH1114" s="24" t="s">
        <v>59</v>
      </c>
      <c r="AI1114" s="24"/>
      <c r="AJ1114" s="24" t="s">
        <v>60</v>
      </c>
      <c r="AK1114" s="24"/>
      <c r="AL1114" s="24"/>
      <c r="AM1114" s="24"/>
      <c r="AN1114" s="24"/>
      <c r="AO1114" s="24">
        <v>0</v>
      </c>
      <c r="AP1114" s="24" t="s">
        <v>60</v>
      </c>
      <c r="AQ1114" s="24"/>
      <c r="AR1114" s="24"/>
      <c r="AS1114" s="89">
        <f t="shared" si="228"/>
        <v>23</v>
      </c>
      <c r="AT1114" s="24" t="s">
        <v>4481</v>
      </c>
    </row>
    <row r="1115" spans="1:46" x14ac:dyDescent="0.5">
      <c r="A1115" s="24">
        <v>1202</v>
      </c>
      <c r="B1115" s="24" t="s">
        <v>506</v>
      </c>
      <c r="C1115" s="24"/>
      <c r="D1115" s="24" t="s">
        <v>4484</v>
      </c>
      <c r="E1115" s="24" t="s">
        <v>4485</v>
      </c>
      <c r="F1115" s="77" t="str">
        <f t="shared" si="223"/>
        <v>RACHEL KOLSKY</v>
      </c>
      <c r="G1115" s="24" t="s">
        <v>4484</v>
      </c>
      <c r="H1115" s="24" t="s">
        <v>1879</v>
      </c>
      <c r="I1115" s="24" t="s">
        <v>1879</v>
      </c>
      <c r="J1115" s="24" t="s">
        <v>107</v>
      </c>
      <c r="K1115" s="24" t="s">
        <v>1880</v>
      </c>
      <c r="L1115" s="25">
        <v>44333</v>
      </c>
      <c r="M1115" s="25">
        <v>45794</v>
      </c>
      <c r="N1115" s="81">
        <f t="shared" si="225"/>
        <v>46524</v>
      </c>
      <c r="O1115" s="77" t="str">
        <f t="shared" ca="1" si="226"/>
        <v>Live</v>
      </c>
      <c r="P1115" s="77" t="str" cm="1">
        <f t="array" aca="1" ref="P1115" ca="1">_xlfn.IFS((N1115-TODAY())&gt;=547,"06 Expires over 18 months",(N1115-TODAY())&gt;=365,"05 Expires in 18 months",(N1115-TODAY())&gt;=183,"04 Expires in 12 months",(N1115-TODAY())&gt;=92,"03 Expires in 6 months",(N1115-TODAY())&gt;=31,"02 Expires in 3 months",(N1115-TODAY())&gt;=0,"01 Expires in 30 days",(N1115-TODAY())&gt;=-31,"01 Expired last 30 days",(N1115-TODAY())&gt;=-92,"02 Expired last 3 months",(N1115-TODAY())&gt;=-183,"03 Expired last 6 months",(N1115-TODAY())&gt;=-365,"04 Expired last 12 months",(N1115-TODAY())&gt;=-547,"05 Expired last 18 months",TRUE,"06 Expired over 18 months")</f>
        <v>04 Expires in 12 months</v>
      </c>
      <c r="Q1115" s="65">
        <v>800</v>
      </c>
      <c r="R1115" s="84">
        <f t="shared" si="227"/>
        <v>4800</v>
      </c>
      <c r="S1115" s="77" t="str" cm="1">
        <f t="array" ref="S1115">_xlfn.IFS(R1115&gt;5000000,"Gold",R1115&gt;=500000,"Silver",R1115&gt;30000,"Bronze",TRUE,"Transactional")</f>
        <v>Transactional</v>
      </c>
      <c r="T1115" s="24" t="s">
        <v>54</v>
      </c>
      <c r="U1115" s="101" t="s">
        <v>455</v>
      </c>
      <c r="V1115" s="101" t="s">
        <v>822</v>
      </c>
      <c r="W1115" s="77" t="str">
        <f t="shared" si="224"/>
        <v>Yes</v>
      </c>
      <c r="X1115" s="77" t="str">
        <f>IFERROR(_xlfn.XLOOKUP(J1115&amp;"||"&amp;K1115,'Mapping Ref.'!$J$2:$J$538,'Mapping Ref.'!$K$2:$K$538),"")</f>
        <v>Construction &amp; Estates</v>
      </c>
      <c r="Y1115" s="77" t="str" cm="1">
        <f t="array" ref="Y1115">_xlfn.IFS(R1115&gt;2000000,"For Publication",R1115&gt;100000,"PID",R1115&gt;30000,"RFQ",TRUE,"Transactional")</f>
        <v>Transactional</v>
      </c>
      <c r="Z1115" s="24" t="s">
        <v>101</v>
      </c>
      <c r="AA1115" s="32">
        <v>36</v>
      </c>
      <c r="AB1115" s="24">
        <v>24</v>
      </c>
      <c r="AC1115" s="25">
        <v>44333</v>
      </c>
      <c r="AD1115" s="24" t="s">
        <v>102</v>
      </c>
      <c r="AE1115" s="24">
        <v>0</v>
      </c>
      <c r="AF1115" s="24"/>
      <c r="AG1115" s="24"/>
      <c r="AH1115" s="24" t="s">
        <v>60</v>
      </c>
      <c r="AI1115" s="24"/>
      <c r="AJ1115" s="24" t="s">
        <v>60</v>
      </c>
      <c r="AK1115" s="24" t="s">
        <v>4486</v>
      </c>
      <c r="AL1115" s="24"/>
      <c r="AM1115" s="24"/>
      <c r="AN1115" s="24"/>
      <c r="AO1115" s="24">
        <v>0</v>
      </c>
      <c r="AP1115" s="24" t="s">
        <v>60</v>
      </c>
      <c r="AQ1115" s="24"/>
      <c r="AR1115" s="24"/>
      <c r="AS1115" s="89">
        <f t="shared" si="228"/>
        <v>72</v>
      </c>
      <c r="AT1115" s="24" t="s">
        <v>4487</v>
      </c>
    </row>
    <row r="1116" spans="1:46" x14ac:dyDescent="0.5">
      <c r="A1116" s="24">
        <v>1203</v>
      </c>
      <c r="B1116" s="24"/>
      <c r="C1116" s="24" t="s">
        <v>77</v>
      </c>
      <c r="D1116" s="24" t="s">
        <v>4488</v>
      </c>
      <c r="E1116" s="24" t="s">
        <v>4489</v>
      </c>
      <c r="F1116" s="77" t="str">
        <f t="shared" si="223"/>
        <v>GRASSFORM PLANT HIRE</v>
      </c>
      <c r="G1116" s="24" t="s">
        <v>4490</v>
      </c>
      <c r="H1116" s="24" t="s">
        <v>1571</v>
      </c>
      <c r="I1116" s="24" t="s">
        <v>1571</v>
      </c>
      <c r="J1116" s="24" t="s">
        <v>107</v>
      </c>
      <c r="K1116" s="24" t="s">
        <v>1572</v>
      </c>
      <c r="L1116" s="25">
        <v>44382</v>
      </c>
      <c r="M1116" s="25">
        <v>44439</v>
      </c>
      <c r="N1116" s="81">
        <f t="shared" si="225"/>
        <v>44804</v>
      </c>
      <c r="O1116" s="77" t="str">
        <f t="shared" ca="1" si="226"/>
        <v>Expired</v>
      </c>
      <c r="P1116" s="77" t="str" cm="1">
        <f t="array" aca="1" ref="P1116" ca="1">_xlfn.IFS((N1116-TODAY())&gt;=547,"06 Expires over 18 months",(N1116-TODAY())&gt;=365,"05 Expires in 18 months",(N1116-TODAY())&gt;=183,"04 Expires in 12 months",(N1116-TODAY())&gt;=92,"03 Expires in 6 months",(N1116-TODAY())&gt;=31,"02 Expires in 3 months",(N1116-TODAY())&gt;=0,"01 Expires in 30 days",(N1116-TODAY())&gt;=-31,"01 Expired last 30 days",(N1116-TODAY())&gt;=-92,"02 Expired last 3 months",(N1116-TODAY())&gt;=-183,"03 Expired last 6 months",(N1116-TODAY())&gt;=-365,"04 Expired last 12 months",(N1116-TODAY())&gt;=-547,"05 Expired last 18 months",TRUE,"06 Expired over 18 months")</f>
        <v>06 Expired over 18 months</v>
      </c>
      <c r="Q1116" s="65">
        <v>3000</v>
      </c>
      <c r="R1116" s="84">
        <f t="shared" si="227"/>
        <v>3250</v>
      </c>
      <c r="S1116" s="77" t="str" cm="1">
        <f t="array" ref="S1116">_xlfn.IFS(R1116&gt;5000000,"Gold",R1116&gt;=500000,"Silver",R1116&gt;30000,"Bronze",TRUE,"Transactional")</f>
        <v>Transactional</v>
      </c>
      <c r="T1116" s="24" t="s">
        <v>54</v>
      </c>
      <c r="U1116" s="101" t="s">
        <v>366</v>
      </c>
      <c r="V1116" s="101" t="s">
        <v>853</v>
      </c>
      <c r="W1116" s="77" t="str">
        <f t="shared" si="224"/>
        <v>Yes</v>
      </c>
      <c r="X1116" s="77" t="str">
        <f>IFERROR(_xlfn.XLOOKUP(J1116&amp;"||"&amp;K1116,'Mapping Ref.'!$J$2:$J$538,'Mapping Ref.'!$K$2:$K$538),"")</f>
        <v>Construction &amp; Estates</v>
      </c>
      <c r="Y1116" s="77" t="str" cm="1">
        <f t="array" ref="Y1116">_xlfn.IFS(R1116&gt;2000000,"For Publication",R1116&gt;100000,"PID",R1116&gt;30000,"RFQ",TRUE,"Transactional")</f>
        <v>Transactional</v>
      </c>
      <c r="Z1116" s="24" t="s">
        <v>101</v>
      </c>
      <c r="AA1116" s="32">
        <v>2</v>
      </c>
      <c r="AB1116" s="24">
        <v>12</v>
      </c>
      <c r="AC1116" s="25">
        <v>44333</v>
      </c>
      <c r="AD1116" s="24" t="s">
        <v>661</v>
      </c>
      <c r="AE1116" s="24"/>
      <c r="AF1116" s="24"/>
      <c r="AG1116" s="24"/>
      <c r="AH1116" s="24" t="s">
        <v>60</v>
      </c>
      <c r="AI1116" s="24"/>
      <c r="AJ1116" s="24" t="s">
        <v>60</v>
      </c>
      <c r="AK1116" s="24"/>
      <c r="AL1116" s="24"/>
      <c r="AM1116" s="24"/>
      <c r="AN1116" s="24"/>
      <c r="AO1116" s="24"/>
      <c r="AP1116" s="24" t="s">
        <v>60</v>
      </c>
      <c r="AQ1116" s="24"/>
      <c r="AR1116" s="24"/>
      <c r="AS1116" s="89">
        <f t="shared" si="228"/>
        <v>13</v>
      </c>
      <c r="AT1116" s="24" t="s">
        <v>4491</v>
      </c>
    </row>
    <row r="1117" spans="1:46" x14ac:dyDescent="0.5">
      <c r="A1117" s="24">
        <v>1204</v>
      </c>
      <c r="B1117" s="24"/>
      <c r="C1117" s="24"/>
      <c r="D1117" s="24" t="s">
        <v>4492</v>
      </c>
      <c r="E1117" s="24" t="s">
        <v>4493</v>
      </c>
      <c r="F1117" s="77" t="str">
        <f t="shared" si="223"/>
        <v>TFM NETWORKS LTD</v>
      </c>
      <c r="G1117" s="24" t="s">
        <v>4494</v>
      </c>
      <c r="H1117" s="24" t="s">
        <v>4495</v>
      </c>
      <c r="I1117" s="24" t="s">
        <v>4495</v>
      </c>
      <c r="J1117" s="24" t="s">
        <v>107</v>
      </c>
      <c r="K1117" s="24" t="s">
        <v>4496</v>
      </c>
      <c r="L1117" s="25">
        <v>44334</v>
      </c>
      <c r="M1117" s="25">
        <v>44681</v>
      </c>
      <c r="N1117" s="81">
        <f t="shared" si="225"/>
        <v>44681</v>
      </c>
      <c r="O1117" s="77" t="str">
        <f t="shared" ca="1" si="226"/>
        <v>Expired</v>
      </c>
      <c r="P1117" s="77" t="str" cm="1">
        <f t="array" aca="1" ref="P1117" ca="1">_xlfn.IFS((N1117-TODAY())&gt;=547,"06 Expires over 18 months",(N1117-TODAY())&gt;=365,"05 Expires in 18 months",(N1117-TODAY())&gt;=183,"04 Expires in 12 months",(N1117-TODAY())&gt;=92,"03 Expires in 6 months",(N1117-TODAY())&gt;=31,"02 Expires in 3 months",(N1117-TODAY())&gt;=0,"01 Expires in 30 days",(N1117-TODAY())&gt;=-31,"01 Expired last 30 days",(N1117-TODAY())&gt;=-92,"02 Expired last 3 months",(N1117-TODAY())&gt;=-183,"03 Expired last 6 months",(N1117-TODAY())&gt;=-365,"04 Expired last 12 months",(N1117-TODAY())&gt;=-547,"05 Expired last 18 months",TRUE,"06 Expired over 18 months")</f>
        <v>06 Expired over 18 months</v>
      </c>
      <c r="Q1117" s="65">
        <v>60000</v>
      </c>
      <c r="R1117" s="84">
        <f t="shared" si="227"/>
        <v>60000</v>
      </c>
      <c r="S1117" s="77" t="str" cm="1">
        <f t="array" ref="S1117">_xlfn.IFS(R1117&gt;5000000,"Gold",R1117&gt;=500000,"Silver",R1117&gt;30000,"Bronze",TRUE,"Transactional")</f>
        <v>Bronze</v>
      </c>
      <c r="T1117" s="24" t="s">
        <v>54</v>
      </c>
      <c r="U1117" s="101" t="s">
        <v>190</v>
      </c>
      <c r="V1117" s="101" t="s">
        <v>596</v>
      </c>
      <c r="W1117" s="77" t="str">
        <f t="shared" si="224"/>
        <v>No</v>
      </c>
      <c r="X1117" s="77" t="str">
        <f>IFERROR(_xlfn.XLOOKUP(J1117&amp;"||"&amp;K1117,'Mapping Ref.'!$J$2:$J$538,'Mapping Ref.'!$K$2:$K$538),"")</f>
        <v>Construction &amp; Estates</v>
      </c>
      <c r="Y1117" s="77" t="str" cm="1">
        <f t="array" ref="Y1117">_xlfn.IFS(R1117&gt;2000000,"For Publication",R1117&gt;100000,"PID",R1117&gt;30000,"RFQ",TRUE,"Transactional")</f>
        <v>RFQ</v>
      </c>
      <c r="Z1117" s="24" t="s">
        <v>86</v>
      </c>
      <c r="AA1117" s="32">
        <v>12</v>
      </c>
      <c r="AB1117" s="24">
        <v>0</v>
      </c>
      <c r="AC1117" s="25">
        <v>44334</v>
      </c>
      <c r="AD1117" s="24" t="s">
        <v>58</v>
      </c>
      <c r="AE1117" s="24">
        <v>29249</v>
      </c>
      <c r="AF1117" s="24"/>
      <c r="AG1117" s="24"/>
      <c r="AH1117" s="24" t="s">
        <v>59</v>
      </c>
      <c r="AI1117" s="24"/>
      <c r="AJ1117" s="24" t="s">
        <v>60</v>
      </c>
      <c r="AK1117" s="24"/>
      <c r="AL1117" s="24"/>
      <c r="AM1117" s="24"/>
      <c r="AN1117" s="24"/>
      <c r="AO1117" s="24">
        <v>0</v>
      </c>
      <c r="AP1117" s="24" t="s">
        <v>60</v>
      </c>
      <c r="AQ1117" s="24"/>
      <c r="AR1117" s="24"/>
      <c r="AS1117" s="89">
        <f t="shared" si="228"/>
        <v>11</v>
      </c>
      <c r="AT1117" s="24" t="s">
        <v>4492</v>
      </c>
    </row>
    <row r="1118" spans="1:46" x14ac:dyDescent="0.5">
      <c r="A1118" s="24">
        <v>1205</v>
      </c>
      <c r="B1118" s="24"/>
      <c r="C1118" s="24"/>
      <c r="D1118" s="24" t="s">
        <v>4497</v>
      </c>
      <c r="E1118" s="24" t="s">
        <v>4493</v>
      </c>
      <c r="F1118" s="77" t="str">
        <f t="shared" si="223"/>
        <v>AB5 CONSULTING LTD</v>
      </c>
      <c r="G1118" s="24" t="s">
        <v>4498</v>
      </c>
      <c r="H1118" s="24" t="s">
        <v>4495</v>
      </c>
      <c r="I1118" s="24" t="s">
        <v>4495</v>
      </c>
      <c r="J1118" s="24" t="s">
        <v>107</v>
      </c>
      <c r="K1118" s="24" t="s">
        <v>4215</v>
      </c>
      <c r="L1118" s="25">
        <v>44334</v>
      </c>
      <c r="M1118" s="25">
        <v>44681</v>
      </c>
      <c r="N1118" s="81">
        <f t="shared" si="225"/>
        <v>44681</v>
      </c>
      <c r="O1118" s="77" t="str">
        <f t="shared" ca="1" si="226"/>
        <v>Expired</v>
      </c>
      <c r="P1118" s="77" t="str" cm="1">
        <f t="array" aca="1" ref="P1118" ca="1">_xlfn.IFS((N1118-TODAY())&gt;=547,"06 Expires over 18 months",(N1118-TODAY())&gt;=365,"05 Expires in 18 months",(N1118-TODAY())&gt;=183,"04 Expires in 12 months",(N1118-TODAY())&gt;=92,"03 Expires in 6 months",(N1118-TODAY())&gt;=31,"02 Expires in 3 months",(N1118-TODAY())&gt;=0,"01 Expires in 30 days",(N1118-TODAY())&gt;=-31,"01 Expired last 30 days",(N1118-TODAY())&gt;=-92,"02 Expired last 3 months",(N1118-TODAY())&gt;=-183,"03 Expired last 6 months",(N1118-TODAY())&gt;=-365,"04 Expired last 12 months",(N1118-TODAY())&gt;=-547,"05 Expired last 18 months",TRUE,"06 Expired over 18 months")</f>
        <v>06 Expired over 18 months</v>
      </c>
      <c r="Q1118" s="65">
        <v>20000</v>
      </c>
      <c r="R1118" s="84">
        <f t="shared" si="227"/>
        <v>20000</v>
      </c>
      <c r="S1118" s="77" t="str" cm="1">
        <f t="array" ref="S1118">_xlfn.IFS(R1118&gt;5000000,"Gold",R1118&gt;=500000,"Silver",R1118&gt;30000,"Bronze",TRUE,"Transactional")</f>
        <v>Transactional</v>
      </c>
      <c r="T1118" s="24" t="s">
        <v>54</v>
      </c>
      <c r="U1118" s="101" t="s">
        <v>190</v>
      </c>
      <c r="V1118" s="101" t="s">
        <v>596</v>
      </c>
      <c r="W1118" s="77" t="str">
        <f t="shared" si="224"/>
        <v>No</v>
      </c>
      <c r="X1118" s="77" t="str">
        <f>IFERROR(_xlfn.XLOOKUP(J1118&amp;"||"&amp;K1118,'Mapping Ref.'!$J$2:$J$538,'Mapping Ref.'!$K$2:$K$538),"")</f>
        <v>Construction &amp; Estates</v>
      </c>
      <c r="Y1118" s="77" t="str" cm="1">
        <f t="array" ref="Y1118">_xlfn.IFS(R1118&gt;2000000,"For Publication",R1118&gt;100000,"PID",R1118&gt;30000,"RFQ",TRUE,"Transactional")</f>
        <v>Transactional</v>
      </c>
      <c r="Z1118" s="24" t="s">
        <v>86</v>
      </c>
      <c r="AA1118" s="32">
        <v>12</v>
      </c>
      <c r="AB1118" s="24">
        <v>0</v>
      </c>
      <c r="AC1118" s="25">
        <v>44334</v>
      </c>
      <c r="AD1118" s="24" t="s">
        <v>58</v>
      </c>
      <c r="AE1118" s="24">
        <v>29248</v>
      </c>
      <c r="AF1118" s="24" t="s">
        <v>59</v>
      </c>
      <c r="AG1118" s="24"/>
      <c r="AH1118" s="24" t="s">
        <v>59</v>
      </c>
      <c r="AI1118" s="24"/>
      <c r="AJ1118" s="24" t="s">
        <v>60</v>
      </c>
      <c r="AK1118" s="24"/>
      <c r="AL1118" s="24"/>
      <c r="AM1118" s="24"/>
      <c r="AN1118" s="24"/>
      <c r="AO1118" s="24">
        <v>0</v>
      </c>
      <c r="AP1118" s="24" t="s">
        <v>60</v>
      </c>
      <c r="AQ1118" s="24"/>
      <c r="AR1118" s="24"/>
      <c r="AS1118" s="89">
        <f t="shared" si="228"/>
        <v>11</v>
      </c>
      <c r="AT1118" s="24" t="s">
        <v>4497</v>
      </c>
    </row>
    <row r="1119" spans="1:46" x14ac:dyDescent="0.5">
      <c r="A1119" s="24">
        <v>1206</v>
      </c>
      <c r="B1119" s="24"/>
      <c r="C1119" s="24"/>
      <c r="D1119" s="24" t="s">
        <v>4499</v>
      </c>
      <c r="E1119" s="24" t="s">
        <v>4493</v>
      </c>
      <c r="F1119" s="77" t="str">
        <f t="shared" si="223"/>
        <v>NAVI MANAGEMENT LTD</v>
      </c>
      <c r="G1119" s="24" t="s">
        <v>4500</v>
      </c>
      <c r="H1119" s="24" t="s">
        <v>4495</v>
      </c>
      <c r="I1119" s="24" t="s">
        <v>4495</v>
      </c>
      <c r="J1119" s="24" t="s">
        <v>107</v>
      </c>
      <c r="K1119" s="24" t="s">
        <v>4501</v>
      </c>
      <c r="L1119" s="25">
        <v>44334</v>
      </c>
      <c r="M1119" s="25">
        <v>44681</v>
      </c>
      <c r="N1119" s="81">
        <f t="shared" si="225"/>
        <v>44681</v>
      </c>
      <c r="O1119" s="77" t="str">
        <f t="shared" ca="1" si="226"/>
        <v>Expired</v>
      </c>
      <c r="P1119" s="77" t="str" cm="1">
        <f t="array" aca="1" ref="P1119" ca="1">_xlfn.IFS((N1119-TODAY())&gt;=547,"06 Expires over 18 months",(N1119-TODAY())&gt;=365,"05 Expires in 18 months",(N1119-TODAY())&gt;=183,"04 Expires in 12 months",(N1119-TODAY())&gt;=92,"03 Expires in 6 months",(N1119-TODAY())&gt;=31,"02 Expires in 3 months",(N1119-TODAY())&gt;=0,"01 Expires in 30 days",(N1119-TODAY())&gt;=-31,"01 Expired last 30 days",(N1119-TODAY())&gt;=-92,"02 Expired last 3 months",(N1119-TODAY())&gt;=-183,"03 Expired last 6 months",(N1119-TODAY())&gt;=-365,"04 Expired last 12 months",(N1119-TODAY())&gt;=-547,"05 Expired last 18 months",TRUE,"06 Expired over 18 months")</f>
        <v>06 Expired over 18 months</v>
      </c>
      <c r="Q1119" s="65">
        <v>100000</v>
      </c>
      <c r="R1119" s="84">
        <f t="shared" si="227"/>
        <v>100000</v>
      </c>
      <c r="S1119" s="77" t="str" cm="1">
        <f t="array" ref="S1119">_xlfn.IFS(R1119&gt;5000000,"Gold",R1119&gt;=500000,"Silver",R1119&gt;30000,"Bronze",TRUE,"Transactional")</f>
        <v>Bronze</v>
      </c>
      <c r="T1119" s="24" t="s">
        <v>54</v>
      </c>
      <c r="U1119" s="101" t="s">
        <v>109</v>
      </c>
      <c r="V1119" s="101" t="s">
        <v>148</v>
      </c>
      <c r="W1119" s="77" t="str">
        <f t="shared" si="224"/>
        <v>No</v>
      </c>
      <c r="X1119" s="77" t="str">
        <f>IFERROR(_xlfn.XLOOKUP(J1119&amp;"||"&amp;K1119,'Mapping Ref.'!$J$2:$J$538,'Mapping Ref.'!$K$2:$K$538),"")</f>
        <v>Construction &amp; Estates</v>
      </c>
      <c r="Y1119" s="77" t="str" cm="1">
        <f t="array" ref="Y1119">_xlfn.IFS(R1119&gt;2000000,"For Publication",R1119&gt;100000,"PID",R1119&gt;30000,"RFQ",TRUE,"Transactional")</f>
        <v>RFQ</v>
      </c>
      <c r="Z1119" s="24" t="s">
        <v>86</v>
      </c>
      <c r="AA1119" s="32">
        <v>12</v>
      </c>
      <c r="AB1119" s="24">
        <v>0</v>
      </c>
      <c r="AC1119" s="25">
        <v>44334</v>
      </c>
      <c r="AD1119" s="24" t="s">
        <v>58</v>
      </c>
      <c r="AE1119" s="24">
        <v>29281</v>
      </c>
      <c r="AF1119" s="24"/>
      <c r="AG1119" s="24"/>
      <c r="AH1119" s="24" t="s">
        <v>59</v>
      </c>
      <c r="AI1119" s="24"/>
      <c r="AJ1119" s="24" t="s">
        <v>60</v>
      </c>
      <c r="AK1119" s="24"/>
      <c r="AL1119" s="24"/>
      <c r="AM1119" s="24"/>
      <c r="AN1119" s="24"/>
      <c r="AO1119" s="24">
        <v>0</v>
      </c>
      <c r="AP1119" s="24" t="s">
        <v>60</v>
      </c>
      <c r="AQ1119" s="24"/>
      <c r="AR1119" s="24"/>
      <c r="AS1119" s="89">
        <f t="shared" si="228"/>
        <v>11</v>
      </c>
      <c r="AT1119" s="24" t="s">
        <v>4499</v>
      </c>
    </row>
    <row r="1120" spans="1:46" x14ac:dyDescent="0.5">
      <c r="A1120" s="24">
        <v>1207</v>
      </c>
      <c r="B1120" s="24"/>
      <c r="C1120" s="24"/>
      <c r="D1120" s="24" t="s">
        <v>4502</v>
      </c>
      <c r="E1120" s="24" t="s">
        <v>4493</v>
      </c>
      <c r="F1120" s="77" t="str">
        <f t="shared" si="223"/>
        <v>YOYO KITCHENS LTD</v>
      </c>
      <c r="G1120" s="24" t="s">
        <v>4503</v>
      </c>
      <c r="H1120" s="24" t="s">
        <v>4495</v>
      </c>
      <c r="I1120" s="24" t="s">
        <v>4495</v>
      </c>
      <c r="J1120" s="24" t="s">
        <v>107</v>
      </c>
      <c r="K1120" s="24" t="s">
        <v>4501</v>
      </c>
      <c r="L1120" s="25">
        <v>44334</v>
      </c>
      <c r="M1120" s="25">
        <v>44681</v>
      </c>
      <c r="N1120" s="81">
        <f t="shared" si="225"/>
        <v>44681</v>
      </c>
      <c r="O1120" s="77" t="str">
        <f t="shared" ca="1" si="226"/>
        <v>Expired</v>
      </c>
      <c r="P1120" s="77" t="str" cm="1">
        <f t="array" aca="1" ref="P1120" ca="1">_xlfn.IFS((N1120-TODAY())&gt;=547,"06 Expires over 18 months",(N1120-TODAY())&gt;=365,"05 Expires in 18 months",(N1120-TODAY())&gt;=183,"04 Expires in 12 months",(N1120-TODAY())&gt;=92,"03 Expires in 6 months",(N1120-TODAY())&gt;=31,"02 Expires in 3 months",(N1120-TODAY())&gt;=0,"01 Expires in 30 days",(N1120-TODAY())&gt;=-31,"01 Expired last 30 days",(N1120-TODAY())&gt;=-92,"02 Expired last 3 months",(N1120-TODAY())&gt;=-183,"03 Expired last 6 months",(N1120-TODAY())&gt;=-365,"04 Expired last 12 months",(N1120-TODAY())&gt;=-547,"05 Expired last 18 months",TRUE,"06 Expired over 18 months")</f>
        <v>06 Expired over 18 months</v>
      </c>
      <c r="Q1120" s="65">
        <v>10000</v>
      </c>
      <c r="R1120" s="84">
        <f t="shared" si="227"/>
        <v>10000</v>
      </c>
      <c r="S1120" s="77" t="str" cm="1">
        <f t="array" ref="S1120">_xlfn.IFS(R1120&gt;5000000,"Gold",R1120&gt;=500000,"Silver",R1120&gt;30000,"Bronze",TRUE,"Transactional")</f>
        <v>Transactional</v>
      </c>
      <c r="T1120" s="24" t="s">
        <v>54</v>
      </c>
      <c r="U1120" s="101" t="s">
        <v>190</v>
      </c>
      <c r="V1120" s="101" t="s">
        <v>596</v>
      </c>
      <c r="W1120" s="77" t="str">
        <f t="shared" si="224"/>
        <v>No</v>
      </c>
      <c r="X1120" s="77" t="str">
        <f>IFERROR(_xlfn.XLOOKUP(J1120&amp;"||"&amp;K1120,'Mapping Ref.'!$J$2:$J$538,'Mapping Ref.'!$K$2:$K$538),"")</f>
        <v>Construction &amp; Estates</v>
      </c>
      <c r="Y1120" s="77" t="str" cm="1">
        <f t="array" ref="Y1120">_xlfn.IFS(R1120&gt;2000000,"For Publication",R1120&gt;100000,"PID",R1120&gt;30000,"RFQ",TRUE,"Transactional")</f>
        <v>Transactional</v>
      </c>
      <c r="Z1120" s="24" t="s">
        <v>86</v>
      </c>
      <c r="AA1120" s="32">
        <v>12</v>
      </c>
      <c r="AB1120" s="24">
        <v>0</v>
      </c>
      <c r="AC1120" s="25">
        <v>44334</v>
      </c>
      <c r="AD1120" s="24" t="s">
        <v>58</v>
      </c>
      <c r="AE1120" s="24">
        <v>29264</v>
      </c>
      <c r="AF1120" s="24" t="s">
        <v>59</v>
      </c>
      <c r="AG1120" s="24"/>
      <c r="AH1120" s="24" t="s">
        <v>59</v>
      </c>
      <c r="AI1120" s="24"/>
      <c r="AJ1120" s="24" t="s">
        <v>60</v>
      </c>
      <c r="AK1120" s="24"/>
      <c r="AL1120" s="24"/>
      <c r="AM1120" s="24"/>
      <c r="AN1120" s="24"/>
      <c r="AO1120" s="24">
        <v>0</v>
      </c>
      <c r="AP1120" s="24" t="s">
        <v>60</v>
      </c>
      <c r="AQ1120" s="24"/>
      <c r="AR1120" s="24"/>
      <c r="AS1120" s="89">
        <f t="shared" si="228"/>
        <v>11</v>
      </c>
      <c r="AT1120" s="24" t="s">
        <v>4502</v>
      </c>
    </row>
    <row r="1121" spans="1:46" x14ac:dyDescent="0.5">
      <c r="A1121" s="24">
        <v>1208</v>
      </c>
      <c r="B1121" s="24"/>
      <c r="C1121" s="24"/>
      <c r="D1121" s="24" t="s">
        <v>4504</v>
      </c>
      <c r="E1121" s="24" t="s">
        <v>4493</v>
      </c>
      <c r="F1121" s="77" t="str">
        <f t="shared" si="223"/>
        <v>IGNITING MINDS LTD</v>
      </c>
      <c r="G1121" s="24" t="s">
        <v>4505</v>
      </c>
      <c r="H1121" s="24" t="s">
        <v>4495</v>
      </c>
      <c r="I1121" s="24" t="s">
        <v>4495</v>
      </c>
      <c r="J1121" s="24" t="s">
        <v>107</v>
      </c>
      <c r="K1121" s="24" t="s">
        <v>4501</v>
      </c>
      <c r="L1121" s="25">
        <v>44334</v>
      </c>
      <c r="M1121" s="25">
        <v>44681</v>
      </c>
      <c r="N1121" s="81">
        <f t="shared" si="225"/>
        <v>44681</v>
      </c>
      <c r="O1121" s="77" t="str">
        <f t="shared" ca="1" si="226"/>
        <v>Expired</v>
      </c>
      <c r="P1121" s="77" t="str" cm="1">
        <f t="array" aca="1" ref="P1121" ca="1">_xlfn.IFS((N1121-TODAY())&gt;=547,"06 Expires over 18 months",(N1121-TODAY())&gt;=365,"05 Expires in 18 months",(N1121-TODAY())&gt;=183,"04 Expires in 12 months",(N1121-TODAY())&gt;=92,"03 Expires in 6 months",(N1121-TODAY())&gt;=31,"02 Expires in 3 months",(N1121-TODAY())&gt;=0,"01 Expires in 30 days",(N1121-TODAY())&gt;=-31,"01 Expired last 30 days",(N1121-TODAY())&gt;=-92,"02 Expired last 3 months",(N1121-TODAY())&gt;=-183,"03 Expired last 6 months",(N1121-TODAY())&gt;=-365,"04 Expired last 12 months",(N1121-TODAY())&gt;=-547,"05 Expired last 18 months",TRUE,"06 Expired over 18 months")</f>
        <v>06 Expired over 18 months</v>
      </c>
      <c r="Q1121" s="65">
        <v>10000</v>
      </c>
      <c r="R1121" s="84">
        <f t="shared" si="227"/>
        <v>10000</v>
      </c>
      <c r="S1121" s="77" t="str" cm="1">
        <f t="array" ref="S1121">_xlfn.IFS(R1121&gt;5000000,"Gold",R1121&gt;=500000,"Silver",R1121&gt;30000,"Bronze",TRUE,"Transactional")</f>
        <v>Transactional</v>
      </c>
      <c r="T1121" s="24" t="s">
        <v>54</v>
      </c>
      <c r="U1121" s="101" t="s">
        <v>190</v>
      </c>
      <c r="V1121" s="101" t="s">
        <v>596</v>
      </c>
      <c r="W1121" s="77" t="str">
        <f t="shared" si="224"/>
        <v>No</v>
      </c>
      <c r="X1121" s="77" t="str">
        <f>IFERROR(_xlfn.XLOOKUP(J1121&amp;"||"&amp;K1121,'Mapping Ref.'!$J$2:$J$538,'Mapping Ref.'!$K$2:$K$538),"")</f>
        <v>Construction &amp; Estates</v>
      </c>
      <c r="Y1121" s="77" t="str" cm="1">
        <f t="array" ref="Y1121">_xlfn.IFS(R1121&gt;2000000,"For Publication",R1121&gt;100000,"PID",R1121&gt;30000,"RFQ",TRUE,"Transactional")</f>
        <v>Transactional</v>
      </c>
      <c r="Z1121" s="24" t="s">
        <v>86</v>
      </c>
      <c r="AA1121" s="32">
        <v>12</v>
      </c>
      <c r="AB1121" s="24">
        <v>0</v>
      </c>
      <c r="AC1121" s="25">
        <v>44334</v>
      </c>
      <c r="AD1121" s="24" t="s">
        <v>58</v>
      </c>
      <c r="AE1121" s="24">
        <v>29265</v>
      </c>
      <c r="AF1121" s="24"/>
      <c r="AG1121" s="24"/>
      <c r="AH1121" s="24" t="s">
        <v>59</v>
      </c>
      <c r="AI1121" s="24"/>
      <c r="AJ1121" s="24" t="s">
        <v>60</v>
      </c>
      <c r="AK1121" s="24"/>
      <c r="AL1121" s="24"/>
      <c r="AM1121" s="24"/>
      <c r="AN1121" s="24"/>
      <c r="AO1121" s="24">
        <v>0</v>
      </c>
      <c r="AP1121" s="24" t="s">
        <v>60</v>
      </c>
      <c r="AQ1121" s="24"/>
      <c r="AR1121" s="24"/>
      <c r="AS1121" s="89">
        <f t="shared" si="228"/>
        <v>11</v>
      </c>
      <c r="AT1121" s="24" t="s">
        <v>4504</v>
      </c>
    </row>
    <row r="1122" spans="1:46" x14ac:dyDescent="0.5">
      <c r="A1122" s="24">
        <v>1209</v>
      </c>
      <c r="B1122" s="24"/>
      <c r="C1122" s="24" t="s">
        <v>77</v>
      </c>
      <c r="D1122" s="24" t="s">
        <v>4506</v>
      </c>
      <c r="E1122" s="24" t="s">
        <v>4493</v>
      </c>
      <c r="F1122" s="77" t="str">
        <f t="shared" si="223"/>
        <v>CULTIVATE LONDON LTD</v>
      </c>
      <c r="G1122" s="24" t="s">
        <v>4507</v>
      </c>
      <c r="H1122" s="24" t="s">
        <v>4495</v>
      </c>
      <c r="I1122" s="24" t="s">
        <v>4495</v>
      </c>
      <c r="J1122" s="24" t="s">
        <v>107</v>
      </c>
      <c r="K1122" s="24" t="s">
        <v>4501</v>
      </c>
      <c r="L1122" s="25">
        <v>44334</v>
      </c>
      <c r="M1122" s="25">
        <v>44681</v>
      </c>
      <c r="N1122" s="81">
        <f t="shared" si="225"/>
        <v>44681</v>
      </c>
      <c r="O1122" s="77" t="str">
        <f t="shared" ca="1" si="226"/>
        <v>Expired</v>
      </c>
      <c r="P1122" s="77" t="str" cm="1">
        <f t="array" aca="1" ref="P1122" ca="1">_xlfn.IFS((N1122-TODAY())&gt;=547,"06 Expires over 18 months",(N1122-TODAY())&gt;=365,"05 Expires in 18 months",(N1122-TODAY())&gt;=183,"04 Expires in 12 months",(N1122-TODAY())&gt;=92,"03 Expires in 6 months",(N1122-TODAY())&gt;=31,"02 Expires in 3 months",(N1122-TODAY())&gt;=0,"01 Expires in 30 days",(N1122-TODAY())&gt;=-31,"01 Expired last 30 days",(N1122-TODAY())&gt;=-92,"02 Expired last 3 months",(N1122-TODAY())&gt;=-183,"03 Expired last 6 months",(N1122-TODAY())&gt;=-365,"04 Expired last 12 months",(N1122-TODAY())&gt;=-547,"05 Expired last 18 months",TRUE,"06 Expired over 18 months")</f>
        <v>06 Expired over 18 months</v>
      </c>
      <c r="Q1122" s="65">
        <v>20000</v>
      </c>
      <c r="R1122" s="84">
        <f t="shared" si="227"/>
        <v>20000</v>
      </c>
      <c r="S1122" s="77" t="str" cm="1">
        <f t="array" ref="S1122">_xlfn.IFS(R1122&gt;5000000,"Gold",R1122&gt;=500000,"Silver",R1122&gt;30000,"Bronze",TRUE,"Transactional")</f>
        <v>Transactional</v>
      </c>
      <c r="T1122" s="24" t="s">
        <v>122</v>
      </c>
      <c r="U1122" s="101" t="s">
        <v>190</v>
      </c>
      <c r="V1122" s="101" t="s">
        <v>596</v>
      </c>
      <c r="W1122" s="77" t="str">
        <f t="shared" si="224"/>
        <v>No</v>
      </c>
      <c r="X1122" s="77" t="str">
        <f>IFERROR(_xlfn.XLOOKUP(J1122&amp;"||"&amp;K1122,'Mapping Ref.'!$J$2:$J$538,'Mapping Ref.'!$K$2:$K$538),"")</f>
        <v>Construction &amp; Estates</v>
      </c>
      <c r="Y1122" s="77" t="str" cm="1">
        <f t="array" ref="Y1122">_xlfn.IFS(R1122&gt;2000000,"For Publication",R1122&gt;100000,"PID",R1122&gt;30000,"RFQ",TRUE,"Transactional")</f>
        <v>Transactional</v>
      </c>
      <c r="Z1122" s="24" t="s">
        <v>86</v>
      </c>
      <c r="AA1122" s="32">
        <v>12</v>
      </c>
      <c r="AB1122" s="24">
        <v>0</v>
      </c>
      <c r="AC1122" s="25">
        <v>44334</v>
      </c>
      <c r="AD1122" s="24" t="s">
        <v>58</v>
      </c>
      <c r="AE1122" s="24">
        <v>29263</v>
      </c>
      <c r="AF1122" s="24"/>
      <c r="AG1122" s="24"/>
      <c r="AH1122" s="24" t="s">
        <v>59</v>
      </c>
      <c r="AI1122" s="24"/>
      <c r="AJ1122" s="24" t="s">
        <v>60</v>
      </c>
      <c r="AK1122" s="24"/>
      <c r="AL1122" s="24"/>
      <c r="AM1122" s="24"/>
      <c r="AN1122" s="24"/>
      <c r="AO1122" s="24">
        <v>0</v>
      </c>
      <c r="AP1122" s="24" t="s">
        <v>60</v>
      </c>
      <c r="AQ1122" s="24"/>
      <c r="AR1122" s="24"/>
      <c r="AS1122" s="89">
        <f t="shared" si="228"/>
        <v>11</v>
      </c>
      <c r="AT1122" s="24" t="s">
        <v>4506</v>
      </c>
    </row>
    <row r="1123" spans="1:46" x14ac:dyDescent="0.5">
      <c r="A1123" s="24">
        <v>1210</v>
      </c>
      <c r="B1123" s="24"/>
      <c r="C1123" s="24"/>
      <c r="D1123" s="24" t="s">
        <v>4508</v>
      </c>
      <c r="E1123" s="24" t="s">
        <v>4493</v>
      </c>
      <c r="F1123" s="77" t="str">
        <f t="shared" si="223"/>
        <v>KC MARKETING SOLUTIONS LTD</v>
      </c>
      <c r="G1123" s="24" t="s">
        <v>4509</v>
      </c>
      <c r="H1123" s="24" t="s">
        <v>4495</v>
      </c>
      <c r="I1123" s="24" t="s">
        <v>4495</v>
      </c>
      <c r="J1123" s="24" t="s">
        <v>107</v>
      </c>
      <c r="K1123" s="24" t="s">
        <v>4501</v>
      </c>
      <c r="L1123" s="25">
        <v>44334</v>
      </c>
      <c r="M1123" s="25">
        <v>44681</v>
      </c>
      <c r="N1123" s="81">
        <f t="shared" si="225"/>
        <v>44681</v>
      </c>
      <c r="O1123" s="77" t="str">
        <f t="shared" ca="1" si="226"/>
        <v>Expired</v>
      </c>
      <c r="P1123" s="77" t="str" cm="1">
        <f t="array" aca="1" ref="P1123" ca="1">_xlfn.IFS((N1123-TODAY())&gt;=547,"06 Expires over 18 months",(N1123-TODAY())&gt;=365,"05 Expires in 18 months",(N1123-TODAY())&gt;=183,"04 Expires in 12 months",(N1123-TODAY())&gt;=92,"03 Expires in 6 months",(N1123-TODAY())&gt;=31,"02 Expires in 3 months",(N1123-TODAY())&gt;=0,"01 Expires in 30 days",(N1123-TODAY())&gt;=-31,"01 Expired last 30 days",(N1123-TODAY())&gt;=-92,"02 Expired last 3 months",(N1123-TODAY())&gt;=-183,"03 Expired last 6 months",(N1123-TODAY())&gt;=-365,"04 Expired last 12 months",(N1123-TODAY())&gt;=-547,"05 Expired last 18 months",TRUE,"06 Expired over 18 months")</f>
        <v>06 Expired over 18 months</v>
      </c>
      <c r="Q1123" s="65">
        <v>10000</v>
      </c>
      <c r="R1123" s="84">
        <f t="shared" si="227"/>
        <v>10000</v>
      </c>
      <c r="S1123" s="77" t="str" cm="1">
        <f t="array" ref="S1123">_xlfn.IFS(R1123&gt;5000000,"Gold",R1123&gt;=500000,"Silver",R1123&gt;30000,"Bronze",TRUE,"Transactional")</f>
        <v>Transactional</v>
      </c>
      <c r="T1123" s="24" t="s">
        <v>54</v>
      </c>
      <c r="U1123" s="101" t="s">
        <v>190</v>
      </c>
      <c r="V1123" s="101" t="s">
        <v>596</v>
      </c>
      <c r="W1123" s="77" t="str">
        <f t="shared" si="224"/>
        <v>No</v>
      </c>
      <c r="X1123" s="77" t="str">
        <f>IFERROR(_xlfn.XLOOKUP(J1123&amp;"||"&amp;K1123,'Mapping Ref.'!$J$2:$J$538,'Mapping Ref.'!$K$2:$K$538),"")</f>
        <v>Construction &amp; Estates</v>
      </c>
      <c r="Y1123" s="77" t="str" cm="1">
        <f t="array" ref="Y1123">_xlfn.IFS(R1123&gt;2000000,"For Publication",R1123&gt;100000,"PID",R1123&gt;30000,"RFQ",TRUE,"Transactional")</f>
        <v>Transactional</v>
      </c>
      <c r="Z1123" s="24" t="s">
        <v>86</v>
      </c>
      <c r="AA1123" s="32">
        <v>12</v>
      </c>
      <c r="AB1123" s="24">
        <v>0</v>
      </c>
      <c r="AC1123" s="25">
        <v>44334</v>
      </c>
      <c r="AD1123" s="24" t="s">
        <v>58</v>
      </c>
      <c r="AE1123" s="24">
        <v>29280</v>
      </c>
      <c r="AF1123" s="24"/>
      <c r="AG1123" s="24"/>
      <c r="AH1123" s="24" t="s">
        <v>60</v>
      </c>
      <c r="AI1123" s="24"/>
      <c r="AJ1123" s="24" t="s">
        <v>60</v>
      </c>
      <c r="AK1123" s="24"/>
      <c r="AL1123" s="24"/>
      <c r="AM1123" s="24"/>
      <c r="AN1123" s="24"/>
      <c r="AO1123" s="24">
        <v>0</v>
      </c>
      <c r="AP1123" s="24" t="s">
        <v>60</v>
      </c>
      <c r="AQ1123" s="24"/>
      <c r="AR1123" s="24"/>
      <c r="AS1123" s="89">
        <f t="shared" si="228"/>
        <v>11</v>
      </c>
      <c r="AT1123" s="24" t="s">
        <v>4508</v>
      </c>
    </row>
    <row r="1124" spans="1:46" x14ac:dyDescent="0.5">
      <c r="A1124" s="24">
        <v>1211</v>
      </c>
      <c r="B1124" s="24"/>
      <c r="C1124" s="24"/>
      <c r="D1124" s="24" t="s">
        <v>4510</v>
      </c>
      <c r="E1124" s="24" t="s">
        <v>4493</v>
      </c>
      <c r="F1124" s="77" t="str">
        <f t="shared" si="223"/>
        <v>BLACK DRESS CODE LTD</v>
      </c>
      <c r="G1124" s="24" t="s">
        <v>4511</v>
      </c>
      <c r="H1124" s="24" t="s">
        <v>4495</v>
      </c>
      <c r="I1124" s="24" t="s">
        <v>4495</v>
      </c>
      <c r="J1124" s="24" t="s">
        <v>107</v>
      </c>
      <c r="K1124" s="24" t="s">
        <v>4501</v>
      </c>
      <c r="L1124" s="25">
        <v>44334</v>
      </c>
      <c r="M1124" s="25">
        <v>44681</v>
      </c>
      <c r="N1124" s="81">
        <f t="shared" si="225"/>
        <v>44681</v>
      </c>
      <c r="O1124" s="77" t="str">
        <f t="shared" ca="1" si="226"/>
        <v>Expired</v>
      </c>
      <c r="P1124" s="77" t="str" cm="1">
        <f t="array" aca="1" ref="P1124" ca="1">_xlfn.IFS((N1124-TODAY())&gt;=547,"06 Expires over 18 months",(N1124-TODAY())&gt;=365,"05 Expires in 18 months",(N1124-TODAY())&gt;=183,"04 Expires in 12 months",(N1124-TODAY())&gt;=92,"03 Expires in 6 months",(N1124-TODAY())&gt;=31,"02 Expires in 3 months",(N1124-TODAY())&gt;=0,"01 Expires in 30 days",(N1124-TODAY())&gt;=-31,"01 Expired last 30 days",(N1124-TODAY())&gt;=-92,"02 Expired last 3 months",(N1124-TODAY())&gt;=-183,"03 Expired last 6 months",(N1124-TODAY())&gt;=-365,"04 Expired last 12 months",(N1124-TODAY())&gt;=-547,"05 Expired last 18 months",TRUE,"06 Expired over 18 months")</f>
        <v>06 Expired over 18 months</v>
      </c>
      <c r="Q1124" s="65">
        <v>10000</v>
      </c>
      <c r="R1124" s="84">
        <f t="shared" si="227"/>
        <v>10000</v>
      </c>
      <c r="S1124" s="77" t="str" cm="1">
        <f t="array" ref="S1124">_xlfn.IFS(R1124&gt;5000000,"Gold",R1124&gt;=500000,"Silver",R1124&gt;30000,"Bronze",TRUE,"Transactional")</f>
        <v>Transactional</v>
      </c>
      <c r="T1124" s="24" t="s">
        <v>54</v>
      </c>
      <c r="U1124" s="101" t="s">
        <v>190</v>
      </c>
      <c r="V1124" s="101" t="s">
        <v>596</v>
      </c>
      <c r="W1124" s="77" t="str">
        <f t="shared" si="224"/>
        <v>No</v>
      </c>
      <c r="X1124" s="77" t="str">
        <f>IFERROR(_xlfn.XLOOKUP(J1124&amp;"||"&amp;K1124,'Mapping Ref.'!$J$2:$J$538,'Mapping Ref.'!$K$2:$K$538),"")</f>
        <v>Construction &amp; Estates</v>
      </c>
      <c r="Y1124" s="77" t="str" cm="1">
        <f t="array" ref="Y1124">_xlfn.IFS(R1124&gt;2000000,"For Publication",R1124&gt;100000,"PID",R1124&gt;30000,"RFQ",TRUE,"Transactional")</f>
        <v>Transactional</v>
      </c>
      <c r="Z1124" s="24" t="s">
        <v>86</v>
      </c>
      <c r="AA1124" s="32">
        <v>12</v>
      </c>
      <c r="AB1124" s="24">
        <v>0</v>
      </c>
      <c r="AC1124" s="25">
        <v>44334</v>
      </c>
      <c r="AD1124" s="24" t="s">
        <v>58</v>
      </c>
      <c r="AE1124" s="24">
        <v>29250</v>
      </c>
      <c r="AF1124" s="24" t="s">
        <v>59</v>
      </c>
      <c r="AG1124" s="24"/>
      <c r="AH1124" s="24" t="s">
        <v>59</v>
      </c>
      <c r="AI1124" s="24"/>
      <c r="AJ1124" s="24" t="s">
        <v>60</v>
      </c>
      <c r="AK1124" s="24"/>
      <c r="AL1124" s="24"/>
      <c r="AM1124" s="24"/>
      <c r="AN1124" s="24"/>
      <c r="AO1124" s="24">
        <v>0</v>
      </c>
      <c r="AP1124" s="24" t="s">
        <v>60</v>
      </c>
      <c r="AQ1124" s="24"/>
      <c r="AR1124" s="24"/>
      <c r="AS1124" s="89">
        <f t="shared" si="228"/>
        <v>11</v>
      </c>
      <c r="AT1124" s="24" t="s">
        <v>4510</v>
      </c>
    </row>
    <row r="1125" spans="1:46" x14ac:dyDescent="0.5">
      <c r="A1125" s="24">
        <v>1212</v>
      </c>
      <c r="B1125" s="24"/>
      <c r="C1125" s="24" t="s">
        <v>77</v>
      </c>
      <c r="D1125" s="24" t="s">
        <v>4512</v>
      </c>
      <c r="E1125" s="24" t="s">
        <v>4513</v>
      </c>
      <c r="F1125" s="77" t="str">
        <f t="shared" si="223"/>
        <v>Dynamic Stretch Tent Ltd</v>
      </c>
      <c r="G1125" s="24" t="s">
        <v>4514</v>
      </c>
      <c r="H1125" s="24" t="s">
        <v>1571</v>
      </c>
      <c r="I1125" s="24" t="s">
        <v>1571</v>
      </c>
      <c r="J1125" s="24" t="s">
        <v>107</v>
      </c>
      <c r="K1125" s="24" t="s">
        <v>1572</v>
      </c>
      <c r="L1125" s="25">
        <v>44348</v>
      </c>
      <c r="M1125" s="25">
        <v>44469</v>
      </c>
      <c r="N1125" s="81">
        <f t="shared" si="225"/>
        <v>44469</v>
      </c>
      <c r="O1125" s="77" t="str">
        <f t="shared" ca="1" si="226"/>
        <v>Expired</v>
      </c>
      <c r="P1125" s="77" t="str" cm="1">
        <f t="array" aca="1" ref="P1125" ca="1">_xlfn.IFS((N1125-TODAY())&gt;=547,"06 Expires over 18 months",(N1125-TODAY())&gt;=365,"05 Expires in 18 months",(N1125-TODAY())&gt;=183,"04 Expires in 12 months",(N1125-TODAY())&gt;=92,"03 Expires in 6 months",(N1125-TODAY())&gt;=31,"02 Expires in 3 months",(N1125-TODAY())&gt;=0,"01 Expires in 30 days",(N1125-TODAY())&gt;=-31,"01 Expired last 30 days",(N1125-TODAY())&gt;=-92,"02 Expired last 3 months",(N1125-TODAY())&gt;=-183,"03 Expired last 6 months",(N1125-TODAY())&gt;=-365,"04 Expired last 12 months",(N1125-TODAY())&gt;=-547,"05 Expired last 18 months",TRUE,"06 Expired over 18 months")</f>
        <v>06 Expired over 18 months</v>
      </c>
      <c r="Q1125" s="65">
        <v>9000</v>
      </c>
      <c r="R1125" s="84">
        <f t="shared" si="227"/>
        <v>9000</v>
      </c>
      <c r="S1125" s="77" t="str" cm="1">
        <f t="array" ref="S1125">_xlfn.IFS(R1125&gt;5000000,"Gold",R1125&gt;=500000,"Silver",R1125&gt;30000,"Bronze",TRUE,"Transactional")</f>
        <v>Transactional</v>
      </c>
      <c r="T1125" s="24" t="s">
        <v>54</v>
      </c>
      <c r="U1125" s="101" t="s">
        <v>84</v>
      </c>
      <c r="V1125" s="101" t="s">
        <v>157</v>
      </c>
      <c r="W1125" s="77" t="str">
        <f t="shared" si="224"/>
        <v>No</v>
      </c>
      <c r="X1125" s="77" t="str">
        <f>IFERROR(_xlfn.XLOOKUP(J1125&amp;"||"&amp;K1125,'Mapping Ref.'!$J$2:$J$538,'Mapping Ref.'!$K$2:$K$538),"")</f>
        <v>Construction &amp; Estates</v>
      </c>
      <c r="Y1125" s="77" t="str" cm="1">
        <f t="array" ref="Y1125">_xlfn.IFS(R1125&gt;2000000,"For Publication",R1125&gt;100000,"PID",R1125&gt;30000,"RFQ",TRUE,"Transactional")</f>
        <v>Transactional</v>
      </c>
      <c r="Z1125" s="24" t="s">
        <v>101</v>
      </c>
      <c r="AA1125" s="32">
        <v>2</v>
      </c>
      <c r="AB1125" s="24">
        <v>0</v>
      </c>
      <c r="AC1125" s="25">
        <v>44336</v>
      </c>
      <c r="AD1125" s="24" t="s">
        <v>661</v>
      </c>
      <c r="AE1125" s="24">
        <v>0</v>
      </c>
      <c r="AF1125" s="24"/>
      <c r="AG1125" s="24"/>
      <c r="AH1125" s="24" t="s">
        <v>60</v>
      </c>
      <c r="AI1125" s="24"/>
      <c r="AJ1125" s="24" t="s">
        <v>60</v>
      </c>
      <c r="AK1125" s="24"/>
      <c r="AL1125" s="24"/>
      <c r="AM1125" s="24"/>
      <c r="AN1125" s="24"/>
      <c r="AO1125" s="24"/>
      <c r="AP1125" s="24" t="s">
        <v>60</v>
      </c>
      <c r="AQ1125" s="24"/>
      <c r="AR1125" s="24"/>
      <c r="AS1125" s="89">
        <f t="shared" si="228"/>
        <v>3</v>
      </c>
      <c r="AT1125" s="24" t="s">
        <v>4515</v>
      </c>
    </row>
    <row r="1126" spans="1:46" x14ac:dyDescent="0.5">
      <c r="A1126" s="24">
        <v>1213</v>
      </c>
      <c r="B1126" s="24"/>
      <c r="C1126" s="24" t="s">
        <v>77</v>
      </c>
      <c r="D1126" s="24" t="s">
        <v>4516</v>
      </c>
      <c r="E1126" s="24" t="s">
        <v>4517</v>
      </c>
      <c r="F1126" s="77" t="str">
        <f t="shared" si="223"/>
        <v>ADI UK LTD</v>
      </c>
      <c r="G1126" s="24" t="s">
        <v>4518</v>
      </c>
      <c r="H1126" s="24" t="s">
        <v>1571</v>
      </c>
      <c r="I1126" s="24" t="s">
        <v>1571</v>
      </c>
      <c r="J1126" s="24" t="s">
        <v>107</v>
      </c>
      <c r="K1126" s="24" t="s">
        <v>1572</v>
      </c>
      <c r="L1126" s="25">
        <v>44354</v>
      </c>
      <c r="M1126" s="25">
        <v>44469</v>
      </c>
      <c r="N1126" s="81">
        <f t="shared" si="225"/>
        <v>44469</v>
      </c>
      <c r="O1126" s="77" t="str">
        <f t="shared" ca="1" si="226"/>
        <v>Expired</v>
      </c>
      <c r="P1126" s="77" t="str" cm="1">
        <f t="array" aca="1" ref="P1126" ca="1">_xlfn.IFS((N1126-TODAY())&gt;=547,"06 Expires over 18 months",(N1126-TODAY())&gt;=365,"05 Expires in 18 months",(N1126-TODAY())&gt;=183,"04 Expires in 12 months",(N1126-TODAY())&gt;=92,"03 Expires in 6 months",(N1126-TODAY())&gt;=31,"02 Expires in 3 months",(N1126-TODAY())&gt;=0,"01 Expires in 30 days",(N1126-TODAY())&gt;=-31,"01 Expired last 30 days",(N1126-TODAY())&gt;=-92,"02 Expired last 3 months",(N1126-TODAY())&gt;=-183,"03 Expired last 6 months",(N1126-TODAY())&gt;=-365,"04 Expired last 12 months",(N1126-TODAY())&gt;=-547,"05 Expired last 18 months",TRUE,"06 Expired over 18 months")</f>
        <v>06 Expired over 18 months</v>
      </c>
      <c r="Q1126" s="65">
        <v>5900</v>
      </c>
      <c r="R1126" s="84">
        <f t="shared" si="227"/>
        <v>5900</v>
      </c>
      <c r="S1126" s="77" t="str" cm="1">
        <f t="array" ref="S1126">_xlfn.IFS(R1126&gt;5000000,"Gold",R1126&gt;=500000,"Silver",R1126&gt;30000,"Bronze",TRUE,"Transactional")</f>
        <v>Transactional</v>
      </c>
      <c r="T1126" s="24" t="s">
        <v>54</v>
      </c>
      <c r="U1126" s="101" t="s">
        <v>366</v>
      </c>
      <c r="V1126" s="101" t="s">
        <v>367</v>
      </c>
      <c r="W1126" s="77" t="str">
        <f t="shared" si="224"/>
        <v>No</v>
      </c>
      <c r="X1126" s="77" t="str">
        <f>IFERROR(_xlfn.XLOOKUP(J1126&amp;"||"&amp;K1126,'Mapping Ref.'!$J$2:$J$538,'Mapping Ref.'!$K$2:$K$538),"")</f>
        <v>Construction &amp; Estates</v>
      </c>
      <c r="Y1126" s="77" t="str" cm="1">
        <f t="array" ref="Y1126">_xlfn.IFS(R1126&gt;2000000,"For Publication",R1126&gt;100000,"PID",R1126&gt;30000,"RFQ",TRUE,"Transactional")</f>
        <v>Transactional</v>
      </c>
      <c r="Z1126" s="24" t="s">
        <v>101</v>
      </c>
      <c r="AA1126" s="32">
        <v>3</v>
      </c>
      <c r="AB1126" s="24">
        <v>0</v>
      </c>
      <c r="AC1126" s="25">
        <v>44336</v>
      </c>
      <c r="AD1126" s="24" t="s">
        <v>661</v>
      </c>
      <c r="AE1126" s="24"/>
      <c r="AF1126" s="24"/>
      <c r="AG1126" s="24"/>
      <c r="AH1126" s="24" t="s">
        <v>60</v>
      </c>
      <c r="AI1126" s="24"/>
      <c r="AJ1126" s="24" t="s">
        <v>60</v>
      </c>
      <c r="AK1126" s="24"/>
      <c r="AL1126" s="24"/>
      <c r="AM1126" s="24"/>
      <c r="AN1126" s="24"/>
      <c r="AO1126" s="24"/>
      <c r="AP1126" s="24" t="s">
        <v>60</v>
      </c>
      <c r="AQ1126" s="24"/>
      <c r="AR1126" s="24"/>
      <c r="AS1126" s="89">
        <f t="shared" si="228"/>
        <v>3</v>
      </c>
      <c r="AT1126" s="24" t="s">
        <v>4519</v>
      </c>
    </row>
    <row r="1127" spans="1:46" x14ac:dyDescent="0.5">
      <c r="A1127" s="24">
        <v>1214</v>
      </c>
      <c r="B1127" s="24"/>
      <c r="C1127" s="24"/>
      <c r="D1127" s="24" t="s">
        <v>4520</v>
      </c>
      <c r="E1127" s="24" t="s">
        <v>4521</v>
      </c>
      <c r="F1127" s="77" t="str">
        <f t="shared" si="223"/>
        <v>GOGODOC LTD</v>
      </c>
      <c r="G1127" s="24" t="s">
        <v>4522</v>
      </c>
      <c r="H1127" s="24" t="s">
        <v>963</v>
      </c>
      <c r="I1127" s="24" t="s">
        <v>1128</v>
      </c>
      <c r="J1127" s="24" t="s">
        <v>190</v>
      </c>
      <c r="K1127" s="24" t="s">
        <v>3201</v>
      </c>
      <c r="L1127" s="25">
        <v>44337</v>
      </c>
      <c r="M1127" s="25">
        <v>45065</v>
      </c>
      <c r="N1127" s="81">
        <f t="shared" si="225"/>
        <v>45431</v>
      </c>
      <c r="O1127" s="77" t="str">
        <f t="shared" ca="1" si="226"/>
        <v>Expired</v>
      </c>
      <c r="P1127" s="77" t="str" cm="1">
        <f t="array" aca="1" ref="P1127" ca="1">_xlfn.IFS((N1127-TODAY())&gt;=547,"06 Expires over 18 months",(N1127-TODAY())&gt;=365,"05 Expires in 18 months",(N1127-TODAY())&gt;=183,"04 Expires in 12 months",(N1127-TODAY())&gt;=92,"03 Expires in 6 months",(N1127-TODAY())&gt;=31,"02 Expires in 3 months",(N1127-TODAY())&gt;=0,"01 Expires in 30 days",(N1127-TODAY())&gt;=-31,"01 Expired last 30 days",(N1127-TODAY())&gt;=-92,"02 Expired last 3 months",(N1127-TODAY())&gt;=-183,"03 Expired last 6 months",(N1127-TODAY())&gt;=-365,"04 Expired last 12 months",(N1127-TODAY())&gt;=-547,"05 Expired last 18 months",TRUE,"06 Expired over 18 months")</f>
        <v>06 Expired over 18 months</v>
      </c>
      <c r="Q1127" s="65">
        <v>15000</v>
      </c>
      <c r="R1127" s="84">
        <f t="shared" si="227"/>
        <v>43750</v>
      </c>
      <c r="S1127" s="77" t="str" cm="1">
        <f t="array" ref="S1127">_xlfn.IFS(R1127&gt;5000000,"Gold",R1127&gt;=500000,"Silver",R1127&gt;30000,"Bronze",TRUE,"Transactional")</f>
        <v>Bronze</v>
      </c>
      <c r="T1127" s="24" t="s">
        <v>54</v>
      </c>
      <c r="U1127" s="101" t="s">
        <v>99</v>
      </c>
      <c r="V1127" s="101" t="s">
        <v>100</v>
      </c>
      <c r="W1127" s="77" t="str">
        <f t="shared" si="224"/>
        <v>Yes</v>
      </c>
      <c r="X1127" s="77" t="str">
        <f>IFERROR(_xlfn.XLOOKUP(J1127&amp;"||"&amp;K1127,'Mapping Ref.'!$J$2:$J$538,'Mapping Ref.'!$K$2:$K$538),"")</f>
        <v>Childrens &amp; Adults</v>
      </c>
      <c r="Y1127" s="77" t="str" cm="1">
        <f t="array" ref="Y1127">_xlfn.IFS(R1127&gt;2000000,"For Publication",R1127&gt;100000,"PID",R1127&gt;30000,"RFQ",TRUE,"Transactional")</f>
        <v>RFQ</v>
      </c>
      <c r="Z1127" s="24" t="s">
        <v>101</v>
      </c>
      <c r="AA1127" s="32">
        <v>12</v>
      </c>
      <c r="AB1127" s="24">
        <v>12</v>
      </c>
      <c r="AC1127" s="25">
        <v>44337</v>
      </c>
      <c r="AD1127" s="24" t="s">
        <v>58</v>
      </c>
      <c r="AE1127" s="24"/>
      <c r="AF1127" s="24"/>
      <c r="AG1127" s="24"/>
      <c r="AH1127" s="24" t="s">
        <v>59</v>
      </c>
      <c r="AI1127" s="24"/>
      <c r="AJ1127" s="24" t="s">
        <v>60</v>
      </c>
      <c r="AK1127" s="24"/>
      <c r="AL1127" s="24"/>
      <c r="AM1127" s="24"/>
      <c r="AN1127" s="24"/>
      <c r="AO1127" s="24">
        <v>0</v>
      </c>
      <c r="AP1127" s="24" t="s">
        <v>60</v>
      </c>
      <c r="AQ1127" s="24"/>
      <c r="AR1127" s="24"/>
      <c r="AS1127" s="89">
        <f t="shared" si="228"/>
        <v>35</v>
      </c>
      <c r="AT1127" s="24" t="s">
        <v>4520</v>
      </c>
    </row>
    <row r="1128" spans="1:46" x14ac:dyDescent="0.5">
      <c r="A1128" s="24">
        <v>1215</v>
      </c>
      <c r="B1128" s="24"/>
      <c r="C1128" s="24"/>
      <c r="D1128" s="24" t="s">
        <v>4523</v>
      </c>
      <c r="E1128" s="24" t="s">
        <v>4524</v>
      </c>
      <c r="F1128" s="77" t="str">
        <f t="shared" si="223"/>
        <v>MS W P C SMITH T/A VOICE AT WORK</v>
      </c>
      <c r="G1128" s="24" t="s">
        <v>4525</v>
      </c>
      <c r="H1128" s="24" t="s">
        <v>3533</v>
      </c>
      <c r="I1128" s="24" t="s">
        <v>3533</v>
      </c>
      <c r="J1128" s="24" t="s">
        <v>190</v>
      </c>
      <c r="K1128" s="24" t="s">
        <v>3534</v>
      </c>
      <c r="L1128" s="25">
        <v>44805</v>
      </c>
      <c r="M1128" s="25">
        <v>45169</v>
      </c>
      <c r="N1128" s="81">
        <f t="shared" si="225"/>
        <v>45900</v>
      </c>
      <c r="O1128" s="77" t="s">
        <v>712</v>
      </c>
      <c r="P1128" s="77" t="str" cm="1">
        <f t="array" aca="1" ref="P1128" ca="1">_xlfn.IFS((N1128-TODAY())&gt;=547,"06 Expires over 18 months",(N1128-TODAY())&gt;=365,"05 Expires in 18 months",(N1128-TODAY())&gt;=183,"04 Expires in 12 months",(N1128-TODAY())&gt;=92,"03 Expires in 6 months",(N1128-TODAY())&gt;=31,"02 Expires in 3 months",(N1128-TODAY())&gt;=0,"01 Expires in 30 days",(N1128-TODAY())&gt;=-31,"01 Expired last 30 days",(N1128-TODAY())&gt;=-92,"02 Expired last 3 months",(N1128-TODAY())&gt;=-183,"03 Expired last 6 months",(N1128-TODAY())&gt;=-365,"04 Expired last 12 months",(N1128-TODAY())&gt;=-547,"05 Expired last 18 months",TRUE,"06 Expired over 18 months")</f>
        <v>04 Expired last 12 months</v>
      </c>
      <c r="Q1128" s="65">
        <v>2000</v>
      </c>
      <c r="R1128" s="84">
        <f t="shared" si="227"/>
        <v>5833.333333333333</v>
      </c>
      <c r="S1128" s="77" t="str" cm="1">
        <f t="array" ref="S1128">_xlfn.IFS(R1128&gt;5000000,"Gold",R1128&gt;=500000,"Silver",R1128&gt;30000,"Bronze",TRUE,"Transactional")</f>
        <v>Transactional</v>
      </c>
      <c r="T1128" s="24" t="s">
        <v>54</v>
      </c>
      <c r="U1128" s="101" t="s">
        <v>853</v>
      </c>
      <c r="V1128" s="101" t="s">
        <v>566</v>
      </c>
      <c r="W1128" s="77" t="str">
        <f t="shared" si="224"/>
        <v>Yes</v>
      </c>
      <c r="X1128" s="77" t="str">
        <f>IFERROR(_xlfn.XLOOKUP(J1128&amp;"||"&amp;K1128,'Mapping Ref.'!$J$2:$J$538,'Mapping Ref.'!$K$2:$K$538),"")</f>
        <v>Childrens &amp; Adults</v>
      </c>
      <c r="Y1128" s="77" t="str" cm="1">
        <f t="array" ref="Y1128">_xlfn.IFS(R1128&gt;2000000,"For Publication",R1128&gt;100000,"PID",R1128&gt;30000,"RFQ",TRUE,"Transactional")</f>
        <v>Transactional</v>
      </c>
      <c r="Z1128" s="24" t="s">
        <v>101</v>
      </c>
      <c r="AA1128" s="32">
        <v>12</v>
      </c>
      <c r="AB1128" s="24">
        <v>24</v>
      </c>
      <c r="AC1128" s="25">
        <v>44340</v>
      </c>
      <c r="AD1128" s="24" t="s">
        <v>58</v>
      </c>
      <c r="AE1128" s="24"/>
      <c r="AF1128" s="24"/>
      <c r="AG1128" s="24"/>
      <c r="AH1128" s="24" t="s">
        <v>59</v>
      </c>
      <c r="AI1128" s="24"/>
      <c r="AJ1128" s="24" t="s">
        <v>60</v>
      </c>
      <c r="AK1128" s="24"/>
      <c r="AL1128" s="24"/>
      <c r="AM1128" s="24"/>
      <c r="AN1128" s="24"/>
      <c r="AO1128" s="24"/>
      <c r="AP1128" s="24" t="s">
        <v>60</v>
      </c>
      <c r="AQ1128" s="24"/>
      <c r="AR1128" s="24"/>
      <c r="AS1128" s="89">
        <f t="shared" si="228"/>
        <v>35</v>
      </c>
      <c r="AT1128" s="24" t="s">
        <v>4523</v>
      </c>
    </row>
    <row r="1129" spans="1:46" x14ac:dyDescent="0.5">
      <c r="A1129" s="24">
        <v>1216</v>
      </c>
      <c r="B1129" s="24"/>
      <c r="C1129" s="24"/>
      <c r="D1129" s="24" t="s">
        <v>4526</v>
      </c>
      <c r="E1129" s="24" t="s">
        <v>4527</v>
      </c>
      <c r="F1129" s="77" t="str">
        <f t="shared" si="223"/>
        <v>CMS Accommodating People Ltd</v>
      </c>
      <c r="G1129" s="24" t="s">
        <v>4528</v>
      </c>
      <c r="H1129" s="24" t="s">
        <v>963</v>
      </c>
      <c r="I1129" s="24" t="s">
        <v>1128</v>
      </c>
      <c r="J1129" s="24" t="s">
        <v>190</v>
      </c>
      <c r="K1129" s="24" t="s">
        <v>3201</v>
      </c>
      <c r="L1129" s="25">
        <v>44340</v>
      </c>
      <c r="M1129" s="25">
        <v>45070</v>
      </c>
      <c r="N1129" s="81">
        <f t="shared" si="225"/>
        <v>45436</v>
      </c>
      <c r="O1129" s="77" t="str">
        <f t="shared" ref="O1129:O1140" ca="1" si="229">IF(N1129&lt;TODAY(),"Expired","Live")</f>
        <v>Expired</v>
      </c>
      <c r="P1129" s="77" t="str" cm="1">
        <f t="array" aca="1" ref="P1129" ca="1">_xlfn.IFS((N1129-TODAY())&gt;=547,"06 Expires over 18 months",(N1129-TODAY())&gt;=365,"05 Expires in 18 months",(N1129-TODAY())&gt;=183,"04 Expires in 12 months",(N1129-TODAY())&gt;=92,"03 Expires in 6 months",(N1129-TODAY())&gt;=31,"02 Expires in 3 months",(N1129-TODAY())&gt;=0,"01 Expires in 30 days",(N1129-TODAY())&gt;=-31,"01 Expired last 30 days",(N1129-TODAY())&gt;=-92,"02 Expired last 3 months",(N1129-TODAY())&gt;=-183,"03 Expired last 6 months",(N1129-TODAY())&gt;=-365,"04 Expired last 12 months",(N1129-TODAY())&gt;=-547,"05 Expired last 18 months",TRUE,"06 Expired over 18 months")</f>
        <v>06 Expired over 18 months</v>
      </c>
      <c r="Q1129" s="65">
        <v>1289168.5</v>
      </c>
      <c r="R1129" s="84">
        <f t="shared" si="227"/>
        <v>3867505.5</v>
      </c>
      <c r="S1129" s="77" t="str" cm="1">
        <f t="array" ref="S1129">_xlfn.IFS(R1129&gt;5000000,"Gold",R1129&gt;=500000,"Silver",R1129&gt;30000,"Bronze",TRUE,"Transactional")</f>
        <v>Silver</v>
      </c>
      <c r="T1129" s="24" t="s">
        <v>122</v>
      </c>
      <c r="U1129" s="101" t="s">
        <v>84</v>
      </c>
      <c r="V1129" s="101" t="s">
        <v>157</v>
      </c>
      <c r="W1129" s="77" t="str">
        <f t="shared" si="224"/>
        <v>Yes</v>
      </c>
      <c r="X1129" s="77" t="str">
        <f>IFERROR(_xlfn.XLOOKUP(J1129&amp;"||"&amp;K1129,'Mapping Ref.'!$J$2:$J$538,'Mapping Ref.'!$K$2:$K$538),"")</f>
        <v>Childrens &amp; Adults</v>
      </c>
      <c r="Y1129" s="77" t="str" cm="1">
        <f t="array" ref="Y1129">_xlfn.IFS(R1129&gt;2000000,"For Publication",R1129&gt;100000,"PID",R1129&gt;30000,"RFQ",TRUE,"Transactional")</f>
        <v>For Publication</v>
      </c>
      <c r="Z1129" s="24" t="s">
        <v>71</v>
      </c>
      <c r="AA1129" s="32">
        <v>12</v>
      </c>
      <c r="AB1129" s="24">
        <v>12</v>
      </c>
      <c r="AC1129" s="25">
        <v>44340</v>
      </c>
      <c r="AD1129" s="24" t="s">
        <v>58</v>
      </c>
      <c r="AE1129" s="24"/>
      <c r="AF1129" s="24"/>
      <c r="AG1129" s="24"/>
      <c r="AH1129" s="24" t="s">
        <v>59</v>
      </c>
      <c r="AI1129" s="24"/>
      <c r="AJ1129" s="24" t="s">
        <v>60</v>
      </c>
      <c r="AK1129" s="24"/>
      <c r="AL1129" s="24"/>
      <c r="AM1129" s="24"/>
      <c r="AN1129" s="24"/>
      <c r="AO1129" s="24">
        <v>0</v>
      </c>
      <c r="AP1129" s="24" t="s">
        <v>60</v>
      </c>
      <c r="AQ1129" s="24"/>
      <c r="AR1129" s="24"/>
      <c r="AS1129" s="89">
        <f t="shared" si="228"/>
        <v>36</v>
      </c>
      <c r="AT1129" s="24" t="s">
        <v>4526</v>
      </c>
    </row>
    <row r="1130" spans="1:46" x14ac:dyDescent="0.5">
      <c r="A1130" s="24">
        <v>1217</v>
      </c>
      <c r="B1130" s="24"/>
      <c r="C1130" s="24"/>
      <c r="D1130" s="24" t="s">
        <v>4529</v>
      </c>
      <c r="E1130" s="24" t="s">
        <v>4530</v>
      </c>
      <c r="F1130" s="77" t="str">
        <f t="shared" si="223"/>
        <v>THE METANOIA INSTITUTE</v>
      </c>
      <c r="G1130" s="24" t="s">
        <v>4529</v>
      </c>
      <c r="H1130" s="24" t="s">
        <v>2200</v>
      </c>
      <c r="I1130" s="24" t="s">
        <v>2200</v>
      </c>
      <c r="J1130" s="24" t="s">
        <v>190</v>
      </c>
      <c r="K1130" s="24" t="s">
        <v>2202</v>
      </c>
      <c r="L1130" s="25">
        <v>44342</v>
      </c>
      <c r="M1130" s="25">
        <v>44712</v>
      </c>
      <c r="N1130" s="81">
        <f t="shared" si="225"/>
        <v>45077</v>
      </c>
      <c r="O1130" s="77" t="str">
        <f t="shared" ca="1" si="229"/>
        <v>Expired</v>
      </c>
      <c r="P1130" s="77" t="str" cm="1">
        <f t="array" aca="1" ref="P1130" ca="1">_xlfn.IFS((N1130-TODAY())&gt;=547,"06 Expires over 18 months",(N1130-TODAY())&gt;=365,"05 Expires in 18 months",(N1130-TODAY())&gt;=183,"04 Expires in 12 months",(N1130-TODAY())&gt;=92,"03 Expires in 6 months",(N1130-TODAY())&gt;=31,"02 Expires in 3 months",(N1130-TODAY())&gt;=0,"01 Expires in 30 days",(N1130-TODAY())&gt;=-31,"01 Expired last 30 days",(N1130-TODAY())&gt;=-92,"02 Expired last 3 months",(N1130-TODAY())&gt;=-183,"03 Expired last 6 months",(N1130-TODAY())&gt;=-365,"04 Expired last 12 months",(N1130-TODAY())&gt;=-547,"05 Expired last 18 months",TRUE,"06 Expired over 18 months")</f>
        <v>06 Expired over 18 months</v>
      </c>
      <c r="Q1130" s="65">
        <v>3000</v>
      </c>
      <c r="R1130" s="84">
        <f t="shared" si="227"/>
        <v>6000</v>
      </c>
      <c r="S1130" s="77" t="str" cm="1">
        <f t="array" ref="S1130">_xlfn.IFS(R1130&gt;5000000,"Gold",R1130&gt;=500000,"Silver",R1130&gt;30000,"Bronze",TRUE,"Transactional")</f>
        <v>Transactional</v>
      </c>
      <c r="T1130" s="24" t="s">
        <v>54</v>
      </c>
      <c r="U1130" s="101" t="s">
        <v>237</v>
      </c>
      <c r="V1130" s="101" t="s">
        <v>940</v>
      </c>
      <c r="W1130" s="77" t="str">
        <f t="shared" si="224"/>
        <v>Yes</v>
      </c>
      <c r="X1130" s="77" t="str">
        <f>IFERROR(_xlfn.XLOOKUP(J1130&amp;"||"&amp;K1130,'Mapping Ref.'!$J$2:$J$538,'Mapping Ref.'!$K$2:$K$538),"")</f>
        <v>Childrens &amp; Adults</v>
      </c>
      <c r="Y1130" s="77" t="str" cm="1">
        <f t="array" ref="Y1130">_xlfn.IFS(R1130&gt;2000000,"For Publication",R1130&gt;100000,"PID",R1130&gt;30000,"RFQ",TRUE,"Transactional")</f>
        <v>Transactional</v>
      </c>
      <c r="Z1130" s="24" t="s">
        <v>101</v>
      </c>
      <c r="AA1130" s="32">
        <v>12</v>
      </c>
      <c r="AB1130" s="24">
        <v>12</v>
      </c>
      <c r="AC1130" s="25">
        <v>44342</v>
      </c>
      <c r="AD1130" s="24" t="s">
        <v>58</v>
      </c>
      <c r="AE1130" s="24"/>
      <c r="AF1130" s="24"/>
      <c r="AG1130" s="24"/>
      <c r="AH1130" s="24" t="s">
        <v>59</v>
      </c>
      <c r="AI1130" s="24"/>
      <c r="AJ1130" s="24" t="s">
        <v>60</v>
      </c>
      <c r="AK1130" s="24"/>
      <c r="AL1130" s="24"/>
      <c r="AM1130" s="24"/>
      <c r="AN1130" s="24"/>
      <c r="AO1130" s="24">
        <v>0</v>
      </c>
      <c r="AP1130" s="24" t="s">
        <v>60</v>
      </c>
      <c r="AQ1130" s="24"/>
      <c r="AR1130" s="24"/>
      <c r="AS1130" s="89">
        <f t="shared" si="228"/>
        <v>24</v>
      </c>
      <c r="AT1130" s="24" t="s">
        <v>4531</v>
      </c>
    </row>
    <row r="1131" spans="1:46" x14ac:dyDescent="0.5">
      <c r="A1131" s="24">
        <v>1218</v>
      </c>
      <c r="B1131" s="24"/>
      <c r="C1131" s="24"/>
      <c r="D1131" s="24" t="s">
        <v>4532</v>
      </c>
      <c r="E1131" s="24" t="s">
        <v>4533</v>
      </c>
      <c r="F1131" s="77" t="str">
        <f t="shared" si="223"/>
        <v>OLD OAK TRAINING LTD</v>
      </c>
      <c r="G1131" s="24" t="s">
        <v>4534</v>
      </c>
      <c r="H1131" s="24" t="s">
        <v>2689</v>
      </c>
      <c r="I1131" s="24" t="s">
        <v>4535</v>
      </c>
      <c r="J1131" s="24" t="s">
        <v>190</v>
      </c>
      <c r="K1131" s="27" t="s">
        <v>2690</v>
      </c>
      <c r="L1131" s="25">
        <v>44348</v>
      </c>
      <c r="M1131" s="25">
        <v>44713</v>
      </c>
      <c r="N1131" s="81">
        <f t="shared" si="225"/>
        <v>44713</v>
      </c>
      <c r="O1131" s="77" t="str">
        <f t="shared" ca="1" si="229"/>
        <v>Expired</v>
      </c>
      <c r="P1131" s="77" t="str" cm="1">
        <f t="array" aca="1" ref="P1131" ca="1">_xlfn.IFS((N1131-TODAY())&gt;=547,"06 Expires over 18 months",(N1131-TODAY())&gt;=365,"05 Expires in 18 months",(N1131-TODAY())&gt;=183,"04 Expires in 12 months",(N1131-TODAY())&gt;=92,"03 Expires in 6 months",(N1131-TODAY())&gt;=31,"02 Expires in 3 months",(N1131-TODAY())&gt;=0,"01 Expires in 30 days",(N1131-TODAY())&gt;=-31,"01 Expired last 30 days",(N1131-TODAY())&gt;=-92,"02 Expired last 3 months",(N1131-TODAY())&gt;=-183,"03 Expired last 6 months",(N1131-TODAY())&gt;=-365,"04 Expired last 12 months",(N1131-TODAY())&gt;=-547,"05 Expired last 18 months",TRUE,"06 Expired over 18 months")</f>
        <v>06 Expired over 18 months</v>
      </c>
      <c r="Q1131" s="65">
        <v>4000</v>
      </c>
      <c r="R1131" s="84">
        <f t="shared" si="227"/>
        <v>4000</v>
      </c>
      <c r="S1131" s="77" t="str" cm="1">
        <f t="array" ref="S1131">_xlfn.IFS(R1131&gt;5000000,"Gold",R1131&gt;=500000,"Silver",R1131&gt;30000,"Bronze",TRUE,"Transactional")</f>
        <v>Transactional</v>
      </c>
      <c r="T1131" s="24" t="s">
        <v>54</v>
      </c>
      <c r="U1131" s="101" t="s">
        <v>393</v>
      </c>
      <c r="V1131" s="101" t="s">
        <v>1151</v>
      </c>
      <c r="W1131" s="77" t="str">
        <f t="shared" si="224"/>
        <v>No</v>
      </c>
      <c r="X1131" s="77" t="str">
        <f>IFERROR(_xlfn.XLOOKUP(J1131&amp;"||"&amp;K1131,'Mapping Ref.'!$J$2:$J$538,'Mapping Ref.'!$K$2:$K$538),"")</f>
        <v>Childrens &amp; Adults</v>
      </c>
      <c r="Y1131" s="77" t="str" cm="1">
        <f t="array" ref="Y1131">_xlfn.IFS(R1131&gt;2000000,"For Publication",R1131&gt;100000,"PID",R1131&gt;30000,"RFQ",TRUE,"Transactional")</f>
        <v>Transactional</v>
      </c>
      <c r="Z1131" s="24" t="s">
        <v>101</v>
      </c>
      <c r="AA1131" s="32">
        <v>12</v>
      </c>
      <c r="AB1131" s="24">
        <v>0</v>
      </c>
      <c r="AC1131" s="25">
        <v>44342</v>
      </c>
      <c r="AD1131" s="24" t="s">
        <v>58</v>
      </c>
      <c r="AE1131" s="24"/>
      <c r="AF1131" s="24"/>
      <c r="AG1131" s="24"/>
      <c r="AH1131" s="24" t="s">
        <v>59</v>
      </c>
      <c r="AI1131" s="24"/>
      <c r="AJ1131" s="24" t="s">
        <v>59</v>
      </c>
      <c r="AK1131" s="24"/>
      <c r="AL1131" s="24"/>
      <c r="AM1131" s="24"/>
      <c r="AN1131" s="24"/>
      <c r="AO1131" s="24"/>
      <c r="AP1131" s="24" t="s">
        <v>60</v>
      </c>
      <c r="AQ1131" s="24"/>
      <c r="AR1131" s="24"/>
      <c r="AS1131" s="89">
        <f t="shared" si="228"/>
        <v>12</v>
      </c>
      <c r="AT1131" s="24" t="s">
        <v>4536</v>
      </c>
    </row>
    <row r="1132" spans="1:46" x14ac:dyDescent="0.5">
      <c r="A1132" s="24">
        <v>1219</v>
      </c>
      <c r="B1132" s="24"/>
      <c r="C1132" s="24" t="s">
        <v>77</v>
      </c>
      <c r="D1132" s="24" t="s">
        <v>4506</v>
      </c>
      <c r="E1132" s="24" t="s">
        <v>4537</v>
      </c>
      <c r="F1132" s="77" t="str">
        <f t="shared" si="223"/>
        <v>CULTIVATE LONDON LTD</v>
      </c>
      <c r="G1132" s="24" t="s">
        <v>4507</v>
      </c>
      <c r="H1132" s="24" t="s">
        <v>4495</v>
      </c>
      <c r="I1132" s="24" t="s">
        <v>4495</v>
      </c>
      <c r="J1132" s="24" t="s">
        <v>107</v>
      </c>
      <c r="K1132" s="24" t="s">
        <v>4501</v>
      </c>
      <c r="L1132" s="25">
        <v>44343</v>
      </c>
      <c r="M1132" s="25">
        <v>44681</v>
      </c>
      <c r="N1132" s="81">
        <f t="shared" si="225"/>
        <v>44681</v>
      </c>
      <c r="O1132" s="77" t="str">
        <f t="shared" ca="1" si="229"/>
        <v>Expired</v>
      </c>
      <c r="P1132" s="77" t="str" cm="1">
        <f t="array" aca="1" ref="P1132" ca="1">_xlfn.IFS((N1132-TODAY())&gt;=547,"06 Expires over 18 months",(N1132-TODAY())&gt;=365,"05 Expires in 18 months",(N1132-TODAY())&gt;=183,"04 Expires in 12 months",(N1132-TODAY())&gt;=92,"03 Expires in 6 months",(N1132-TODAY())&gt;=31,"02 Expires in 3 months",(N1132-TODAY())&gt;=0,"01 Expires in 30 days",(N1132-TODAY())&gt;=-31,"01 Expired last 30 days",(N1132-TODAY())&gt;=-92,"02 Expired last 3 months",(N1132-TODAY())&gt;=-183,"03 Expired last 6 months",(N1132-TODAY())&gt;=-365,"04 Expired last 12 months",(N1132-TODAY())&gt;=-547,"05 Expired last 18 months",TRUE,"06 Expired over 18 months")</f>
        <v>06 Expired over 18 months</v>
      </c>
      <c r="Q1132" s="65">
        <v>20000</v>
      </c>
      <c r="R1132" s="84">
        <f t="shared" si="227"/>
        <v>20000</v>
      </c>
      <c r="S1132" s="77" t="str" cm="1">
        <f t="array" ref="S1132">_xlfn.IFS(R1132&gt;5000000,"Gold",R1132&gt;=500000,"Silver",R1132&gt;30000,"Bronze",TRUE,"Transactional")</f>
        <v>Transactional</v>
      </c>
      <c r="T1132" s="24" t="s">
        <v>122</v>
      </c>
      <c r="U1132" s="101" t="s">
        <v>190</v>
      </c>
      <c r="V1132" s="101" t="s">
        <v>596</v>
      </c>
      <c r="W1132" s="77" t="str">
        <f t="shared" si="224"/>
        <v>No</v>
      </c>
      <c r="X1132" s="77" t="str">
        <f>IFERROR(_xlfn.XLOOKUP(J1132&amp;"||"&amp;K1132,'Mapping Ref.'!$J$2:$J$538,'Mapping Ref.'!$K$2:$K$538),"")</f>
        <v>Construction &amp; Estates</v>
      </c>
      <c r="Y1132" s="77" t="str" cm="1">
        <f t="array" ref="Y1132">_xlfn.IFS(R1132&gt;2000000,"For Publication",R1132&gt;100000,"PID",R1132&gt;30000,"RFQ",TRUE,"Transactional")</f>
        <v>Transactional</v>
      </c>
      <c r="Z1132" s="24" t="s">
        <v>86</v>
      </c>
      <c r="AA1132" s="32">
        <v>12</v>
      </c>
      <c r="AB1132" s="24">
        <v>0</v>
      </c>
      <c r="AC1132" s="25">
        <v>44343</v>
      </c>
      <c r="AD1132" s="24" t="s">
        <v>58</v>
      </c>
      <c r="AE1132" s="24">
        <v>29263</v>
      </c>
      <c r="AF1132" s="24"/>
      <c r="AG1132" s="24"/>
      <c r="AH1132" s="24" t="s">
        <v>59</v>
      </c>
      <c r="AI1132" s="24"/>
      <c r="AJ1132" s="24" t="s">
        <v>60</v>
      </c>
      <c r="AK1132" s="24"/>
      <c r="AL1132" s="24"/>
      <c r="AM1132" s="24"/>
      <c r="AN1132" s="24"/>
      <c r="AO1132" s="24">
        <v>0</v>
      </c>
      <c r="AP1132" s="24" t="s">
        <v>60</v>
      </c>
      <c r="AQ1132" s="24"/>
      <c r="AR1132" s="24"/>
      <c r="AS1132" s="89">
        <f t="shared" si="228"/>
        <v>11</v>
      </c>
      <c r="AT1132" s="24" t="s">
        <v>4506</v>
      </c>
    </row>
    <row r="1133" spans="1:46" x14ac:dyDescent="0.5">
      <c r="A1133" s="24">
        <v>1220</v>
      </c>
      <c r="B1133" s="24" t="s">
        <v>506</v>
      </c>
      <c r="C1133" s="24"/>
      <c r="D1133" s="24" t="s">
        <v>4538</v>
      </c>
      <c r="E1133" s="24" t="s">
        <v>4539</v>
      </c>
      <c r="F1133" s="77" t="str">
        <f t="shared" si="223"/>
        <v>MAKING CONNECTIONS WORK LTD</v>
      </c>
      <c r="G1133" s="24" t="s">
        <v>4540</v>
      </c>
      <c r="H1133" s="24" t="s">
        <v>1879</v>
      </c>
      <c r="I1133" s="24" t="s">
        <v>1879</v>
      </c>
      <c r="J1133" s="24" t="s">
        <v>107</v>
      </c>
      <c r="K1133" s="24" t="s">
        <v>1880</v>
      </c>
      <c r="L1133" s="25">
        <v>44350</v>
      </c>
      <c r="M1133" s="25">
        <v>45811</v>
      </c>
      <c r="N1133" s="81">
        <f t="shared" si="225"/>
        <v>46541</v>
      </c>
      <c r="O1133" s="77" t="str">
        <f t="shared" ca="1" si="229"/>
        <v>Live</v>
      </c>
      <c r="P1133" s="77" t="str" cm="1">
        <f t="array" aca="1" ref="P1133" ca="1">_xlfn.IFS((N1133-TODAY())&gt;=547,"06 Expires over 18 months",(N1133-TODAY())&gt;=365,"05 Expires in 18 months",(N1133-TODAY())&gt;=183,"04 Expires in 12 months",(N1133-TODAY())&gt;=92,"03 Expires in 6 months",(N1133-TODAY())&gt;=31,"02 Expires in 3 months",(N1133-TODAY())&gt;=0,"01 Expires in 30 days",(N1133-TODAY())&gt;=-31,"01 Expired last 30 days",(N1133-TODAY())&gt;=-92,"02 Expired last 3 months",(N1133-TODAY())&gt;=-183,"03 Expired last 6 months",(N1133-TODAY())&gt;=-365,"04 Expired last 12 months",(N1133-TODAY())&gt;=-547,"05 Expired last 18 months",TRUE,"06 Expired over 18 months")</f>
        <v>04 Expires in 12 months</v>
      </c>
      <c r="Q1133" s="65">
        <v>3000</v>
      </c>
      <c r="R1133" s="84">
        <f t="shared" si="227"/>
        <v>18000</v>
      </c>
      <c r="S1133" s="77" t="str" cm="1">
        <f t="array" ref="S1133">_xlfn.IFS(R1133&gt;5000000,"Gold",R1133&gt;=500000,"Silver",R1133&gt;30000,"Bronze",TRUE,"Transactional")</f>
        <v>Transactional</v>
      </c>
      <c r="T1133" s="24" t="s">
        <v>54</v>
      </c>
      <c r="U1133" s="101" t="s">
        <v>455</v>
      </c>
      <c r="V1133" s="101" t="s">
        <v>822</v>
      </c>
      <c r="W1133" s="77" t="str">
        <f t="shared" si="224"/>
        <v>Yes</v>
      </c>
      <c r="X1133" s="77" t="str">
        <f>IFERROR(_xlfn.XLOOKUP(J1133&amp;"||"&amp;K1133,'Mapping Ref.'!$J$2:$J$538,'Mapping Ref.'!$K$2:$K$538),"")</f>
        <v>Construction &amp; Estates</v>
      </c>
      <c r="Y1133" s="77" t="str" cm="1">
        <f t="array" ref="Y1133">_xlfn.IFS(R1133&gt;2000000,"For Publication",R1133&gt;100000,"PID",R1133&gt;30000,"RFQ",TRUE,"Transactional")</f>
        <v>Transactional</v>
      </c>
      <c r="Z1133" s="24" t="s">
        <v>101</v>
      </c>
      <c r="AA1133" s="32">
        <v>36</v>
      </c>
      <c r="AB1133" s="24">
        <v>24</v>
      </c>
      <c r="AC1133" s="25">
        <v>44343</v>
      </c>
      <c r="AD1133" s="24" t="s">
        <v>102</v>
      </c>
      <c r="AE1133" s="24">
        <v>0</v>
      </c>
      <c r="AF1133" s="24"/>
      <c r="AG1133" s="24"/>
      <c r="AH1133" s="24" t="s">
        <v>60</v>
      </c>
      <c r="AI1133" s="24"/>
      <c r="AJ1133" s="24" t="s">
        <v>60</v>
      </c>
      <c r="AK1133" s="24"/>
      <c r="AL1133" s="24"/>
      <c r="AM1133" s="24"/>
      <c r="AN1133" s="24"/>
      <c r="AO1133" s="24">
        <v>0</v>
      </c>
      <c r="AP1133" s="24" t="s">
        <v>60</v>
      </c>
      <c r="AQ1133" s="24"/>
      <c r="AR1133" s="24"/>
      <c r="AS1133" s="89">
        <f t="shared" si="228"/>
        <v>72</v>
      </c>
      <c r="AT1133" s="24" t="s">
        <v>4541</v>
      </c>
    </row>
    <row r="1134" spans="1:46" x14ac:dyDescent="0.5">
      <c r="A1134" s="24">
        <v>1221</v>
      </c>
      <c r="B1134" s="24"/>
      <c r="C1134" s="24" t="s">
        <v>77</v>
      </c>
      <c r="D1134" s="24" t="s">
        <v>4542</v>
      </c>
      <c r="E1134" s="24" t="s">
        <v>4543</v>
      </c>
      <c r="F1134" s="77" t="str">
        <f t="shared" si="223"/>
        <v>BURO HAPPOLD LIMITED</v>
      </c>
      <c r="G1134" s="24" t="s">
        <v>4544</v>
      </c>
      <c r="H1134" s="24" t="s">
        <v>3780</v>
      </c>
      <c r="I1134" s="24" t="s">
        <v>3781</v>
      </c>
      <c r="J1134" s="24" t="s">
        <v>107</v>
      </c>
      <c r="K1134" s="24" t="s">
        <v>337</v>
      </c>
      <c r="L1134" s="25">
        <v>44343</v>
      </c>
      <c r="M1134" s="25">
        <v>44708</v>
      </c>
      <c r="N1134" s="81">
        <f t="shared" si="225"/>
        <v>44892</v>
      </c>
      <c r="O1134" s="77" t="str">
        <f t="shared" ca="1" si="229"/>
        <v>Expired</v>
      </c>
      <c r="P1134" s="77" t="str" cm="1">
        <f t="array" aca="1" ref="P1134" ca="1">_xlfn.IFS((N1134-TODAY())&gt;=547,"06 Expires over 18 months",(N1134-TODAY())&gt;=365,"05 Expires in 18 months",(N1134-TODAY())&gt;=183,"04 Expires in 12 months",(N1134-TODAY())&gt;=92,"03 Expires in 6 months",(N1134-TODAY())&gt;=31,"02 Expires in 3 months",(N1134-TODAY())&gt;=0,"01 Expires in 30 days",(N1134-TODAY())&gt;=-31,"01 Expired last 30 days",(N1134-TODAY())&gt;=-92,"02 Expired last 3 months",(N1134-TODAY())&gt;=-183,"03 Expired last 6 months",(N1134-TODAY())&gt;=-365,"04 Expired last 12 months",(N1134-TODAY())&gt;=-547,"05 Expired last 18 months",TRUE,"06 Expired over 18 months")</f>
        <v>06 Expired over 18 months</v>
      </c>
      <c r="Q1134" s="65">
        <v>12500</v>
      </c>
      <c r="R1134" s="84">
        <f t="shared" si="227"/>
        <v>18750</v>
      </c>
      <c r="S1134" s="77" t="str" cm="1">
        <f t="array" ref="S1134">_xlfn.IFS(R1134&gt;5000000,"Gold",R1134&gt;=500000,"Silver",R1134&gt;30000,"Bronze",TRUE,"Transactional")</f>
        <v>Transactional</v>
      </c>
      <c r="T1134" s="24" t="s">
        <v>54</v>
      </c>
      <c r="U1134" s="101" t="s">
        <v>445</v>
      </c>
      <c r="V1134" s="101" t="s">
        <v>2500</v>
      </c>
      <c r="W1134" s="77" t="str">
        <f t="shared" si="224"/>
        <v>Yes</v>
      </c>
      <c r="X1134" s="77" t="str">
        <f>IFERROR(_xlfn.XLOOKUP(J1134&amp;"||"&amp;K1134,'Mapping Ref.'!$J$2:$J$538,'Mapping Ref.'!$K$2:$K$538),"")</f>
        <v>Construction &amp; Estates</v>
      </c>
      <c r="Y1134" s="77" t="str" cm="1">
        <f t="array" ref="Y1134">_xlfn.IFS(R1134&gt;2000000,"For Publication",R1134&gt;100000,"PID",R1134&gt;30000,"RFQ",TRUE,"Transactional")</f>
        <v>Transactional</v>
      </c>
      <c r="Z1134" s="24" t="s">
        <v>101</v>
      </c>
      <c r="AA1134" s="32">
        <v>12</v>
      </c>
      <c r="AB1134" s="24">
        <v>6</v>
      </c>
      <c r="AC1134" s="25">
        <v>44343</v>
      </c>
      <c r="AD1134" s="24" t="s">
        <v>58</v>
      </c>
      <c r="AE1134" s="24"/>
      <c r="AF1134" s="24"/>
      <c r="AG1134" s="24"/>
      <c r="AH1134" s="24" t="s">
        <v>60</v>
      </c>
      <c r="AI1134" s="24"/>
      <c r="AJ1134" s="24" t="s">
        <v>60</v>
      </c>
      <c r="AK1134" s="24"/>
      <c r="AL1134" s="24"/>
      <c r="AM1134" s="24"/>
      <c r="AN1134" s="24"/>
      <c r="AO1134" s="24">
        <v>0</v>
      </c>
      <c r="AP1134" s="24" t="s">
        <v>60</v>
      </c>
      <c r="AQ1134" s="24"/>
      <c r="AR1134" s="24"/>
      <c r="AS1134" s="89">
        <f t="shared" si="228"/>
        <v>18</v>
      </c>
      <c r="AT1134" s="24" t="s">
        <v>4545</v>
      </c>
    </row>
    <row r="1135" spans="1:46" x14ac:dyDescent="0.5">
      <c r="A1135" s="24">
        <v>1222</v>
      </c>
      <c r="B1135" s="24"/>
      <c r="C1135" s="24"/>
      <c r="D1135" s="24" t="s">
        <v>4546</v>
      </c>
      <c r="E1135" s="24" t="s">
        <v>4547</v>
      </c>
      <c r="F1135" s="77" t="str">
        <f t="shared" si="223"/>
        <v>EMAP LIMITED</v>
      </c>
      <c r="G1135" s="24" t="s">
        <v>4548</v>
      </c>
      <c r="H1135" s="24" t="s">
        <v>2695</v>
      </c>
      <c r="I1135" s="24" t="s">
        <v>2695</v>
      </c>
      <c r="J1135" s="24" t="s">
        <v>52</v>
      </c>
      <c r="K1135" s="24" t="s">
        <v>827</v>
      </c>
      <c r="L1135" s="25">
        <v>44348</v>
      </c>
      <c r="M1135" s="25">
        <v>44712</v>
      </c>
      <c r="N1135" s="81">
        <f t="shared" si="225"/>
        <v>45077</v>
      </c>
      <c r="O1135" s="77" t="str">
        <f t="shared" ca="1" si="229"/>
        <v>Expired</v>
      </c>
      <c r="P1135" s="77" t="str" cm="1">
        <f t="array" aca="1" ref="P1135" ca="1">_xlfn.IFS((N1135-TODAY())&gt;=547,"06 Expires over 18 months",(N1135-TODAY())&gt;=365,"05 Expires in 18 months",(N1135-TODAY())&gt;=183,"04 Expires in 12 months",(N1135-TODAY())&gt;=92,"03 Expires in 6 months",(N1135-TODAY())&gt;=31,"02 Expires in 3 months",(N1135-TODAY())&gt;=0,"01 Expires in 30 days",(N1135-TODAY())&gt;=-31,"01 Expired last 30 days",(N1135-TODAY())&gt;=-92,"02 Expired last 3 months",(N1135-TODAY())&gt;=-183,"03 Expired last 6 months",(N1135-TODAY())&gt;=-365,"04 Expired last 12 months",(N1135-TODAY())&gt;=-547,"05 Expired last 18 months",TRUE,"06 Expired over 18 months")</f>
        <v>06 Expired over 18 months</v>
      </c>
      <c r="Q1135" s="65">
        <v>1328</v>
      </c>
      <c r="R1135" s="84">
        <f t="shared" si="227"/>
        <v>2545.3333333333335</v>
      </c>
      <c r="S1135" s="77" t="str" cm="1">
        <f t="array" ref="S1135">_xlfn.IFS(R1135&gt;5000000,"Gold",R1135&gt;=500000,"Silver",R1135&gt;30000,"Bronze",TRUE,"Transactional")</f>
        <v>Transactional</v>
      </c>
      <c r="T1135" s="24" t="s">
        <v>54</v>
      </c>
      <c r="U1135" s="101" t="s">
        <v>131</v>
      </c>
      <c r="V1135" s="101" t="s">
        <v>361</v>
      </c>
      <c r="W1135" s="77" t="str">
        <f t="shared" si="224"/>
        <v>Yes</v>
      </c>
      <c r="X1135" s="77" t="str">
        <f>IFERROR(_xlfn.XLOOKUP(J1135&amp;"||"&amp;K1135,'Mapping Ref.'!$J$2:$J$538,'Mapping Ref.'!$K$2:$K$538),"")</f>
        <v>Corporate</v>
      </c>
      <c r="Y1135" s="77" t="str" cm="1">
        <f t="array" ref="Y1135">_xlfn.IFS(R1135&gt;2000000,"For Publication",R1135&gt;100000,"PID",R1135&gt;30000,"RFQ",TRUE,"Transactional")</f>
        <v>Transactional</v>
      </c>
      <c r="Z1135" s="24" t="s">
        <v>101</v>
      </c>
      <c r="AA1135" s="32">
        <v>12</v>
      </c>
      <c r="AB1135" s="24">
        <v>12</v>
      </c>
      <c r="AC1135" s="25">
        <v>44344</v>
      </c>
      <c r="AD1135" s="24" t="s">
        <v>58</v>
      </c>
      <c r="AE1135" s="24"/>
      <c r="AF1135" s="24"/>
      <c r="AG1135" s="24"/>
      <c r="AH1135" s="24" t="s">
        <v>60</v>
      </c>
      <c r="AI1135" s="24"/>
      <c r="AJ1135" s="24" t="s">
        <v>60</v>
      </c>
      <c r="AK1135" s="24"/>
      <c r="AL1135" s="24"/>
      <c r="AM1135" s="24"/>
      <c r="AN1135" s="24"/>
      <c r="AO1135" s="24">
        <v>0</v>
      </c>
      <c r="AP1135" s="24" t="s">
        <v>60</v>
      </c>
      <c r="AQ1135" s="24"/>
      <c r="AR1135" s="24"/>
      <c r="AS1135" s="89">
        <f t="shared" si="228"/>
        <v>23</v>
      </c>
      <c r="AT1135" s="24" t="s">
        <v>4549</v>
      </c>
    </row>
    <row r="1136" spans="1:46" x14ac:dyDescent="0.5">
      <c r="A1136" s="24">
        <v>1223</v>
      </c>
      <c r="B1136" s="24"/>
      <c r="C1136" s="24" t="s">
        <v>77</v>
      </c>
      <c r="D1136" s="24" t="s">
        <v>4550</v>
      </c>
      <c r="E1136" s="24" t="s">
        <v>4489</v>
      </c>
      <c r="F1136" s="77" t="str">
        <f t="shared" si="223"/>
        <v>GRASSFORM PLANT HIRE</v>
      </c>
      <c r="G1136" s="24" t="s">
        <v>4490</v>
      </c>
      <c r="H1136" s="24" t="s">
        <v>1571</v>
      </c>
      <c r="I1136" s="24" t="s">
        <v>1571</v>
      </c>
      <c r="J1136" s="24" t="s">
        <v>107</v>
      </c>
      <c r="K1136" s="24" t="s">
        <v>1572</v>
      </c>
      <c r="L1136" s="25">
        <v>44382</v>
      </c>
      <c r="M1136" s="25">
        <v>44439</v>
      </c>
      <c r="N1136" s="81">
        <f t="shared" si="225"/>
        <v>44804</v>
      </c>
      <c r="O1136" s="77" t="str">
        <f t="shared" ca="1" si="229"/>
        <v>Expired</v>
      </c>
      <c r="P1136" s="77" t="str" cm="1">
        <f t="array" aca="1" ref="P1136" ca="1">_xlfn.IFS((N1136-TODAY())&gt;=547,"06 Expires over 18 months",(N1136-TODAY())&gt;=365,"05 Expires in 18 months",(N1136-TODAY())&gt;=183,"04 Expires in 12 months",(N1136-TODAY())&gt;=92,"03 Expires in 6 months",(N1136-TODAY())&gt;=31,"02 Expires in 3 months",(N1136-TODAY())&gt;=0,"01 Expires in 30 days",(N1136-TODAY())&gt;=-31,"01 Expired last 30 days",(N1136-TODAY())&gt;=-92,"02 Expired last 3 months",(N1136-TODAY())&gt;=-183,"03 Expired last 6 months",(N1136-TODAY())&gt;=-365,"04 Expired last 12 months",(N1136-TODAY())&gt;=-547,"05 Expired last 18 months",TRUE,"06 Expired over 18 months")</f>
        <v>06 Expired over 18 months</v>
      </c>
      <c r="Q1136" s="65">
        <v>3000</v>
      </c>
      <c r="R1136" s="84">
        <f t="shared" si="227"/>
        <v>3250</v>
      </c>
      <c r="S1136" s="77" t="str" cm="1">
        <f t="array" ref="S1136">_xlfn.IFS(R1136&gt;5000000,"Gold",R1136&gt;=500000,"Silver",R1136&gt;30000,"Bronze",TRUE,"Transactional")</f>
        <v>Transactional</v>
      </c>
      <c r="T1136" s="24" t="s">
        <v>54</v>
      </c>
      <c r="U1136" s="101" t="s">
        <v>366</v>
      </c>
      <c r="V1136" s="101" t="s">
        <v>367</v>
      </c>
      <c r="W1136" s="77" t="str">
        <f t="shared" si="224"/>
        <v>Yes</v>
      </c>
      <c r="X1136" s="77" t="str">
        <f>IFERROR(_xlfn.XLOOKUP(J1136&amp;"||"&amp;K1136,'Mapping Ref.'!$J$2:$J$538,'Mapping Ref.'!$K$2:$K$538),"")</f>
        <v>Construction &amp; Estates</v>
      </c>
      <c r="Y1136" s="77" t="str" cm="1">
        <f t="array" ref="Y1136">_xlfn.IFS(R1136&gt;2000000,"For Publication",R1136&gt;100000,"PID",R1136&gt;30000,"RFQ",TRUE,"Transactional")</f>
        <v>Transactional</v>
      </c>
      <c r="Z1136" s="24" t="s">
        <v>101</v>
      </c>
      <c r="AA1136" s="32">
        <v>2</v>
      </c>
      <c r="AB1136" s="24">
        <v>12</v>
      </c>
      <c r="AC1136" s="25">
        <v>44344</v>
      </c>
      <c r="AD1136" s="24" t="s">
        <v>58</v>
      </c>
      <c r="AE1136" s="24"/>
      <c r="AF1136" s="24"/>
      <c r="AG1136" s="24"/>
      <c r="AH1136" s="24" t="s">
        <v>60</v>
      </c>
      <c r="AI1136" s="24"/>
      <c r="AJ1136" s="24" t="s">
        <v>60</v>
      </c>
      <c r="AK1136" s="24"/>
      <c r="AL1136" s="24"/>
      <c r="AM1136" s="24"/>
      <c r="AN1136" s="24"/>
      <c r="AO1136" s="24">
        <v>0</v>
      </c>
      <c r="AP1136" s="24" t="s">
        <v>60</v>
      </c>
      <c r="AQ1136" s="24"/>
      <c r="AR1136" s="24"/>
      <c r="AS1136" s="89">
        <f t="shared" si="228"/>
        <v>13</v>
      </c>
      <c r="AT1136" s="24" t="s">
        <v>4491</v>
      </c>
    </row>
    <row r="1137" spans="1:46" x14ac:dyDescent="0.5">
      <c r="A1137" s="24">
        <v>1224</v>
      </c>
      <c r="B1137" s="24"/>
      <c r="C1137" s="24" t="s">
        <v>77</v>
      </c>
      <c r="D1137" s="24" t="s">
        <v>4551</v>
      </c>
      <c r="E1137" s="24" t="s">
        <v>4432</v>
      </c>
      <c r="F1137" s="77" t="str">
        <f t="shared" si="223"/>
        <v>Impact Productions (Milton Keynes) Limited</v>
      </c>
      <c r="G1137" s="24" t="s">
        <v>4433</v>
      </c>
      <c r="H1137" s="24" t="s">
        <v>1571</v>
      </c>
      <c r="I1137" s="24" t="s">
        <v>1571</v>
      </c>
      <c r="J1137" s="24" t="s">
        <v>107</v>
      </c>
      <c r="K1137" s="24" t="s">
        <v>1572</v>
      </c>
      <c r="L1137" s="25">
        <v>44382</v>
      </c>
      <c r="M1137" s="25">
        <v>44439</v>
      </c>
      <c r="N1137" s="81">
        <f t="shared" si="225"/>
        <v>44804</v>
      </c>
      <c r="O1137" s="77" t="str">
        <f t="shared" ca="1" si="229"/>
        <v>Expired</v>
      </c>
      <c r="P1137" s="77" t="str" cm="1">
        <f t="array" aca="1" ref="P1137" ca="1">_xlfn.IFS((N1137-TODAY())&gt;=547,"06 Expires over 18 months",(N1137-TODAY())&gt;=365,"05 Expires in 18 months",(N1137-TODAY())&gt;=183,"04 Expires in 12 months",(N1137-TODAY())&gt;=92,"03 Expires in 6 months",(N1137-TODAY())&gt;=31,"02 Expires in 3 months",(N1137-TODAY())&gt;=0,"01 Expires in 30 days",(N1137-TODAY())&gt;=-31,"01 Expired last 30 days",(N1137-TODAY())&gt;=-92,"02 Expired last 3 months",(N1137-TODAY())&gt;=-183,"03 Expired last 6 months",(N1137-TODAY())&gt;=-365,"04 Expired last 12 months",(N1137-TODAY())&gt;=-547,"05 Expired last 18 months",TRUE,"06 Expired over 18 months")</f>
        <v>06 Expired over 18 months</v>
      </c>
      <c r="Q1137" s="65">
        <v>8450</v>
      </c>
      <c r="R1137" s="84">
        <f t="shared" si="227"/>
        <v>9154.1666666666661</v>
      </c>
      <c r="S1137" s="77" t="str" cm="1">
        <f t="array" ref="S1137">_xlfn.IFS(R1137&gt;5000000,"Gold",R1137&gt;=500000,"Silver",R1137&gt;30000,"Bronze",TRUE,"Transactional")</f>
        <v>Transactional</v>
      </c>
      <c r="T1137" s="24" t="s">
        <v>54</v>
      </c>
      <c r="U1137" s="101" t="s">
        <v>84</v>
      </c>
      <c r="V1137" s="101" t="s">
        <v>727</v>
      </c>
      <c r="W1137" s="77" t="str">
        <f t="shared" si="224"/>
        <v>Yes</v>
      </c>
      <c r="X1137" s="77" t="str">
        <f>IFERROR(_xlfn.XLOOKUP(J1137&amp;"||"&amp;K1137,'Mapping Ref.'!$J$2:$J$538,'Mapping Ref.'!$K$2:$K$538),"")</f>
        <v>Construction &amp; Estates</v>
      </c>
      <c r="Y1137" s="77" t="str" cm="1">
        <f t="array" ref="Y1137">_xlfn.IFS(R1137&gt;2000000,"For Publication",R1137&gt;100000,"PID",R1137&gt;30000,"RFQ",TRUE,"Transactional")</f>
        <v>Transactional</v>
      </c>
      <c r="Z1137" s="24" t="s">
        <v>101</v>
      </c>
      <c r="AA1137" s="32">
        <v>2</v>
      </c>
      <c r="AB1137" s="24">
        <v>12</v>
      </c>
      <c r="AC1137" s="25">
        <v>44344</v>
      </c>
      <c r="AD1137" s="24" t="s">
        <v>58</v>
      </c>
      <c r="AE1137" s="24"/>
      <c r="AF1137" s="24"/>
      <c r="AG1137" s="24"/>
      <c r="AH1137" s="24" t="s">
        <v>60</v>
      </c>
      <c r="AI1137" s="24"/>
      <c r="AJ1137" s="24" t="s">
        <v>60</v>
      </c>
      <c r="AK1137" s="24"/>
      <c r="AL1137" s="24"/>
      <c r="AM1137" s="24"/>
      <c r="AN1137" s="24"/>
      <c r="AO1137" s="24">
        <v>550</v>
      </c>
      <c r="AP1137" s="24" t="s">
        <v>60</v>
      </c>
      <c r="AQ1137" s="24"/>
      <c r="AR1137" s="24"/>
      <c r="AS1137" s="89">
        <f t="shared" si="228"/>
        <v>13</v>
      </c>
      <c r="AT1137" s="24" t="s">
        <v>4433</v>
      </c>
    </row>
    <row r="1138" spans="1:46" x14ac:dyDescent="0.5">
      <c r="A1138" s="24">
        <v>1225</v>
      </c>
      <c r="B1138" s="24"/>
      <c r="C1138" s="24" t="s">
        <v>77</v>
      </c>
      <c r="D1138" s="24" t="s">
        <v>4512</v>
      </c>
      <c r="E1138" s="24" t="s">
        <v>4513</v>
      </c>
      <c r="F1138" s="77" t="str">
        <f t="shared" si="223"/>
        <v>Dynamic Stretch Tent Ltd</v>
      </c>
      <c r="G1138" s="24" t="s">
        <v>4514</v>
      </c>
      <c r="H1138" s="24" t="s">
        <v>1571</v>
      </c>
      <c r="I1138" s="24" t="s">
        <v>1571</v>
      </c>
      <c r="J1138" s="24" t="s">
        <v>107</v>
      </c>
      <c r="K1138" s="24" t="s">
        <v>1572</v>
      </c>
      <c r="L1138" s="25">
        <v>44382</v>
      </c>
      <c r="M1138" s="25">
        <v>44469</v>
      </c>
      <c r="N1138" s="81">
        <f t="shared" si="225"/>
        <v>44834</v>
      </c>
      <c r="O1138" s="77" t="str">
        <f t="shared" ca="1" si="229"/>
        <v>Expired</v>
      </c>
      <c r="P1138" s="77" t="str" cm="1">
        <f t="array" aca="1" ref="P1138" ca="1">_xlfn.IFS((N1138-TODAY())&gt;=547,"06 Expires over 18 months",(N1138-TODAY())&gt;=365,"05 Expires in 18 months",(N1138-TODAY())&gt;=183,"04 Expires in 12 months",(N1138-TODAY())&gt;=92,"03 Expires in 6 months",(N1138-TODAY())&gt;=31,"02 Expires in 3 months",(N1138-TODAY())&gt;=0,"01 Expires in 30 days",(N1138-TODAY())&gt;=-31,"01 Expired last 30 days",(N1138-TODAY())&gt;=-92,"02 Expired last 3 months",(N1138-TODAY())&gt;=-183,"03 Expired last 6 months",(N1138-TODAY())&gt;=-365,"04 Expired last 12 months",(N1138-TODAY())&gt;=-547,"05 Expired last 18 months",TRUE,"06 Expired over 18 months")</f>
        <v>06 Expired over 18 months</v>
      </c>
      <c r="Q1138" s="65">
        <v>9000</v>
      </c>
      <c r="R1138" s="84">
        <f t="shared" si="227"/>
        <v>10500</v>
      </c>
      <c r="S1138" s="77" t="str" cm="1">
        <f t="array" ref="S1138">_xlfn.IFS(R1138&gt;5000000,"Gold",R1138&gt;=500000,"Silver",R1138&gt;30000,"Bronze",TRUE,"Transactional")</f>
        <v>Transactional</v>
      </c>
      <c r="T1138" s="24" t="s">
        <v>54</v>
      </c>
      <c r="U1138" s="101" t="s">
        <v>84</v>
      </c>
      <c r="V1138" s="101" t="s">
        <v>157</v>
      </c>
      <c r="W1138" s="77" t="str">
        <f t="shared" si="224"/>
        <v>Yes</v>
      </c>
      <c r="X1138" s="77" t="str">
        <f>IFERROR(_xlfn.XLOOKUP(J1138&amp;"||"&amp;K1138,'Mapping Ref.'!$J$2:$J$538,'Mapping Ref.'!$K$2:$K$538),"")</f>
        <v>Construction &amp; Estates</v>
      </c>
      <c r="Y1138" s="77" t="str" cm="1">
        <f t="array" ref="Y1138">_xlfn.IFS(R1138&gt;2000000,"For Publication",R1138&gt;100000,"PID",R1138&gt;30000,"RFQ",TRUE,"Transactional")</f>
        <v>Transactional</v>
      </c>
      <c r="Z1138" s="24" t="s">
        <v>101</v>
      </c>
      <c r="AA1138" s="32">
        <v>2</v>
      </c>
      <c r="AB1138" s="24">
        <v>12</v>
      </c>
      <c r="AC1138" s="25">
        <v>44344</v>
      </c>
      <c r="AD1138" s="24" t="s">
        <v>58</v>
      </c>
      <c r="AE1138" s="24"/>
      <c r="AF1138" s="24"/>
      <c r="AG1138" s="24"/>
      <c r="AH1138" s="24" t="s">
        <v>60</v>
      </c>
      <c r="AI1138" s="24"/>
      <c r="AJ1138" s="24" t="s">
        <v>60</v>
      </c>
      <c r="AK1138" s="24"/>
      <c r="AL1138" s="24"/>
      <c r="AM1138" s="24"/>
      <c r="AN1138" s="24"/>
      <c r="AO1138" s="24">
        <v>0</v>
      </c>
      <c r="AP1138" s="24" t="s">
        <v>60</v>
      </c>
      <c r="AQ1138" s="24"/>
      <c r="AR1138" s="24"/>
      <c r="AS1138" s="89">
        <f t="shared" si="228"/>
        <v>14</v>
      </c>
      <c r="AT1138" s="24" t="s">
        <v>4515</v>
      </c>
    </row>
    <row r="1139" spans="1:46" x14ac:dyDescent="0.5">
      <c r="A1139" s="24">
        <v>1226</v>
      </c>
      <c r="B1139" s="24"/>
      <c r="C1139" s="24"/>
      <c r="D1139" s="24" t="s">
        <v>4552</v>
      </c>
      <c r="E1139" s="24" t="s">
        <v>4553</v>
      </c>
      <c r="F1139" s="77" t="str">
        <f t="shared" si="223"/>
        <v>COMMUNITY FIRST FOUNDATION</v>
      </c>
      <c r="G1139" s="24" t="s">
        <v>4554</v>
      </c>
      <c r="H1139" s="24" t="s">
        <v>972</v>
      </c>
      <c r="I1139" s="24" t="s">
        <v>972</v>
      </c>
      <c r="J1139" s="24" t="s">
        <v>107</v>
      </c>
      <c r="K1139" s="24" t="s">
        <v>4555</v>
      </c>
      <c r="L1139" s="25">
        <v>44317</v>
      </c>
      <c r="M1139" s="25">
        <v>44681</v>
      </c>
      <c r="N1139" s="81">
        <f t="shared" si="225"/>
        <v>44681</v>
      </c>
      <c r="O1139" s="77" t="str">
        <f t="shared" ca="1" si="229"/>
        <v>Expired</v>
      </c>
      <c r="P1139" s="77" t="str" cm="1">
        <f t="array" aca="1" ref="P1139" ca="1">_xlfn.IFS((N1139-TODAY())&gt;=547,"06 Expires over 18 months",(N1139-TODAY())&gt;=365,"05 Expires in 18 months",(N1139-TODAY())&gt;=183,"04 Expires in 12 months",(N1139-TODAY())&gt;=92,"03 Expires in 6 months",(N1139-TODAY())&gt;=31,"02 Expires in 3 months",(N1139-TODAY())&gt;=0,"01 Expires in 30 days",(N1139-TODAY())&gt;=-31,"01 Expired last 30 days",(N1139-TODAY())&gt;=-92,"02 Expired last 3 months",(N1139-TODAY())&gt;=-183,"03 Expired last 6 months",(N1139-TODAY())&gt;=-365,"04 Expired last 12 months",(N1139-TODAY())&gt;=-547,"05 Expired last 18 months",TRUE,"06 Expired over 18 months")</f>
        <v>06 Expired over 18 months</v>
      </c>
      <c r="Q1139" s="65">
        <v>20000</v>
      </c>
      <c r="R1139" s="84">
        <f t="shared" si="227"/>
        <v>20000</v>
      </c>
      <c r="S1139" s="77" t="str" cm="1">
        <f t="array" ref="S1139">_xlfn.IFS(R1139&gt;5000000,"Gold",R1139&gt;=500000,"Silver",R1139&gt;30000,"Bronze",TRUE,"Transactional")</f>
        <v>Transactional</v>
      </c>
      <c r="T1139" s="24" t="s">
        <v>54</v>
      </c>
      <c r="U1139" s="101" t="s">
        <v>237</v>
      </c>
      <c r="V1139" s="101" t="s">
        <v>566</v>
      </c>
      <c r="W1139" s="77" t="str">
        <f t="shared" si="224"/>
        <v>No</v>
      </c>
      <c r="X1139" s="77" t="str">
        <f>IFERROR(_xlfn.XLOOKUP(J1139&amp;"||"&amp;K1139,'Mapping Ref.'!$J$2:$J$538,'Mapping Ref.'!$K$2:$K$538),"")</f>
        <v>Construction &amp; Estates</v>
      </c>
      <c r="Y1139" s="77" t="str" cm="1">
        <f t="array" ref="Y1139">_xlfn.IFS(R1139&gt;2000000,"For Publication",R1139&gt;100000,"PID",R1139&gt;30000,"RFQ",TRUE,"Transactional")</f>
        <v>Transactional</v>
      </c>
      <c r="Z1139" s="24" t="s">
        <v>86</v>
      </c>
      <c r="AA1139" s="32">
        <v>12</v>
      </c>
      <c r="AB1139" s="24">
        <v>0</v>
      </c>
      <c r="AC1139" s="25">
        <v>44344</v>
      </c>
      <c r="AD1139" s="24" t="s">
        <v>58</v>
      </c>
      <c r="AE1139" s="24">
        <v>29304</v>
      </c>
      <c r="AF1139" s="24" t="s">
        <v>59</v>
      </c>
      <c r="AG1139" s="24"/>
      <c r="AH1139" s="24" t="s">
        <v>59</v>
      </c>
      <c r="AI1139" s="24"/>
      <c r="AJ1139" s="24" t="s">
        <v>59</v>
      </c>
      <c r="AK1139" s="24"/>
      <c r="AL1139" s="24"/>
      <c r="AM1139" s="24"/>
      <c r="AN1139" s="24"/>
      <c r="AO1139" s="24">
        <v>0</v>
      </c>
      <c r="AP1139" s="24" t="s">
        <v>60</v>
      </c>
      <c r="AQ1139" s="24"/>
      <c r="AR1139" s="24"/>
      <c r="AS1139" s="89">
        <f t="shared" si="228"/>
        <v>11</v>
      </c>
      <c r="AT1139" s="24" t="s">
        <v>4552</v>
      </c>
    </row>
    <row r="1140" spans="1:46" x14ac:dyDescent="0.5">
      <c r="A1140" s="24">
        <v>1227</v>
      </c>
      <c r="B1140" s="24"/>
      <c r="C1140" s="24" t="s">
        <v>77</v>
      </c>
      <c r="D1140" s="24" t="s">
        <v>4516</v>
      </c>
      <c r="E1140" s="24" t="s">
        <v>4517</v>
      </c>
      <c r="F1140" s="77" t="str">
        <f t="shared" si="223"/>
        <v>ADI UK LTD</v>
      </c>
      <c r="G1140" s="24" t="s">
        <v>4518</v>
      </c>
      <c r="H1140" s="24" t="s">
        <v>1571</v>
      </c>
      <c r="I1140" s="24" t="s">
        <v>1571</v>
      </c>
      <c r="J1140" s="24" t="s">
        <v>107</v>
      </c>
      <c r="K1140" s="24" t="s">
        <v>1572</v>
      </c>
      <c r="L1140" s="25">
        <v>44382</v>
      </c>
      <c r="M1140" s="25">
        <v>44469</v>
      </c>
      <c r="N1140" s="81">
        <f t="shared" si="225"/>
        <v>44469</v>
      </c>
      <c r="O1140" s="77" t="str">
        <f t="shared" ca="1" si="229"/>
        <v>Expired</v>
      </c>
      <c r="P1140" s="77" t="str" cm="1">
        <f t="array" aca="1" ref="P1140" ca="1">_xlfn.IFS((N1140-TODAY())&gt;=547,"06 Expires over 18 months",(N1140-TODAY())&gt;=365,"05 Expires in 18 months",(N1140-TODAY())&gt;=183,"04 Expires in 12 months",(N1140-TODAY())&gt;=92,"03 Expires in 6 months",(N1140-TODAY())&gt;=31,"02 Expires in 3 months",(N1140-TODAY())&gt;=0,"01 Expires in 30 days",(N1140-TODAY())&gt;=-31,"01 Expired last 30 days",(N1140-TODAY())&gt;=-92,"02 Expired last 3 months",(N1140-TODAY())&gt;=-183,"03 Expired last 6 months",(N1140-TODAY())&gt;=-365,"04 Expired last 12 months",(N1140-TODAY())&gt;=-547,"05 Expired last 18 months",TRUE,"06 Expired over 18 months")</f>
        <v>06 Expired over 18 months</v>
      </c>
      <c r="Q1140" s="65">
        <v>5900</v>
      </c>
      <c r="R1140" s="84">
        <f t="shared" si="227"/>
        <v>5900</v>
      </c>
      <c r="S1140" s="77" t="str" cm="1">
        <f t="array" ref="S1140">_xlfn.IFS(R1140&gt;5000000,"Gold",R1140&gt;=500000,"Silver",R1140&gt;30000,"Bronze",TRUE,"Transactional")</f>
        <v>Transactional</v>
      </c>
      <c r="T1140" s="24" t="s">
        <v>54</v>
      </c>
      <c r="U1140" s="101" t="s">
        <v>366</v>
      </c>
      <c r="V1140" s="101" t="s">
        <v>367</v>
      </c>
      <c r="W1140" s="77" t="str">
        <f t="shared" si="224"/>
        <v>No</v>
      </c>
      <c r="X1140" s="77" t="str">
        <f>IFERROR(_xlfn.XLOOKUP(J1140&amp;"||"&amp;K1140,'Mapping Ref.'!$J$2:$J$538,'Mapping Ref.'!$K$2:$K$538),"")</f>
        <v>Construction &amp; Estates</v>
      </c>
      <c r="Y1140" s="77" t="str" cm="1">
        <f t="array" ref="Y1140">_xlfn.IFS(R1140&gt;2000000,"For Publication",R1140&gt;100000,"PID",R1140&gt;30000,"RFQ",TRUE,"Transactional")</f>
        <v>Transactional</v>
      </c>
      <c r="Z1140" s="24" t="s">
        <v>101</v>
      </c>
      <c r="AA1140" s="32">
        <v>2</v>
      </c>
      <c r="AB1140" s="24">
        <v>0</v>
      </c>
      <c r="AC1140" s="25">
        <v>44344</v>
      </c>
      <c r="AD1140" s="24" t="s">
        <v>58</v>
      </c>
      <c r="AE1140" s="24"/>
      <c r="AF1140" s="24"/>
      <c r="AG1140" s="24"/>
      <c r="AH1140" s="24" t="s">
        <v>60</v>
      </c>
      <c r="AI1140" s="24"/>
      <c r="AJ1140" s="24" t="s">
        <v>60</v>
      </c>
      <c r="AK1140" s="24"/>
      <c r="AL1140" s="24"/>
      <c r="AM1140" s="24"/>
      <c r="AN1140" s="24"/>
      <c r="AO1140" s="24">
        <v>100</v>
      </c>
      <c r="AP1140" s="24" t="s">
        <v>60</v>
      </c>
      <c r="AQ1140" s="24"/>
      <c r="AR1140" s="24"/>
      <c r="AS1140" s="89">
        <f t="shared" si="228"/>
        <v>2</v>
      </c>
      <c r="AT1140" s="24" t="s">
        <v>4519</v>
      </c>
    </row>
    <row r="1141" spans="1:46" x14ac:dyDescent="0.5">
      <c r="A1141" s="24">
        <v>1228</v>
      </c>
      <c r="B1141" s="24"/>
      <c r="C1141" s="24"/>
      <c r="D1141" s="24" t="s">
        <v>4556</v>
      </c>
      <c r="E1141" s="24" t="s">
        <v>4557</v>
      </c>
      <c r="F1141" s="77" t="str">
        <f t="shared" si="223"/>
        <v>MEDITATI LTD T/A BUNDLEDOCS</v>
      </c>
      <c r="G1141" s="24" t="s">
        <v>4558</v>
      </c>
      <c r="H1141" s="24" t="s">
        <v>1420</v>
      </c>
      <c r="I1141" s="24" t="s">
        <v>1420</v>
      </c>
      <c r="J1141" s="24" t="s">
        <v>52</v>
      </c>
      <c r="K1141" s="24" t="s">
        <v>822</v>
      </c>
      <c r="L1141" s="25">
        <v>44348</v>
      </c>
      <c r="M1141" s="25"/>
      <c r="N1141" s="81"/>
      <c r="O1141" s="77" t="s">
        <v>712</v>
      </c>
      <c r="P1141" s="77"/>
      <c r="Q1141" s="104"/>
      <c r="R1141" s="84">
        <v>0</v>
      </c>
      <c r="S1141" s="77" t="str" cm="1">
        <f t="array" ref="S1141">_xlfn.IFS(R1141&gt;5000000,"Gold",R1141&gt;=500000,"Silver",R1141&gt;30000,"Bronze",TRUE,"Transactional")</f>
        <v>Transactional</v>
      </c>
      <c r="T1141" s="24" t="s">
        <v>54</v>
      </c>
      <c r="U1141" s="101" t="s">
        <v>455</v>
      </c>
      <c r="V1141" s="101" t="s">
        <v>822</v>
      </c>
      <c r="W1141" s="77" t="str">
        <f t="shared" si="224"/>
        <v>Yes</v>
      </c>
      <c r="X1141" s="77" t="str">
        <f>IFERROR(_xlfn.XLOOKUP(J1141&amp;"||"&amp;K1141,'Mapping Ref.'!$J$2:$J$538,'Mapping Ref.'!$K$2:$K$538),"")</f>
        <v>Corporate</v>
      </c>
      <c r="Y1141" s="77" t="str" cm="1">
        <f t="array" ref="Y1141">_xlfn.IFS(R1141&gt;2000000,"For Publication",R1141&gt;100000,"PID",R1141&gt;30000,"RFQ",TRUE,"Transactional")</f>
        <v>Transactional</v>
      </c>
      <c r="Z1141" s="24" t="s">
        <v>101</v>
      </c>
      <c r="AA1141" s="32">
        <v>80</v>
      </c>
      <c r="AB1141" s="24">
        <v>80</v>
      </c>
      <c r="AC1141" s="25">
        <v>44348</v>
      </c>
      <c r="AD1141" s="24" t="s">
        <v>102</v>
      </c>
      <c r="AE1141" s="24">
        <v>0</v>
      </c>
      <c r="AF1141" s="24"/>
      <c r="AG1141" s="24"/>
      <c r="AH1141" s="24" t="s">
        <v>60</v>
      </c>
      <c r="AI1141" s="24"/>
      <c r="AJ1141" s="24" t="s">
        <v>60</v>
      </c>
      <c r="AK1141" s="24"/>
      <c r="AL1141" s="24"/>
      <c r="AM1141" s="24"/>
      <c r="AN1141" s="24"/>
      <c r="AO1141" s="24">
        <v>0</v>
      </c>
      <c r="AP1141" s="24" t="s">
        <v>59</v>
      </c>
      <c r="AQ1141" s="24"/>
      <c r="AR1141" s="24"/>
      <c r="AS1141" s="89">
        <v>0</v>
      </c>
      <c r="AT1141" s="24" t="s">
        <v>4559</v>
      </c>
    </row>
    <row r="1142" spans="1:46" x14ac:dyDescent="0.5">
      <c r="A1142" s="24">
        <v>1229</v>
      </c>
      <c r="B1142" s="24" t="s">
        <v>506</v>
      </c>
      <c r="C1142" s="24" t="s">
        <v>77</v>
      </c>
      <c r="D1142" s="24" t="s">
        <v>4560</v>
      </c>
      <c r="E1142" s="24" t="s">
        <v>4561</v>
      </c>
      <c r="F1142" s="77" t="str">
        <f t="shared" si="223"/>
        <v>NOMINET UK</v>
      </c>
      <c r="G1142" s="24" t="s">
        <v>4562</v>
      </c>
      <c r="H1142" s="24" t="s">
        <v>2931</v>
      </c>
      <c r="I1142" s="24" t="s">
        <v>4563</v>
      </c>
      <c r="J1142" s="24" t="s">
        <v>52</v>
      </c>
      <c r="K1142" s="24" t="s">
        <v>4564</v>
      </c>
      <c r="L1142" s="25">
        <v>44227</v>
      </c>
      <c r="M1142" s="25">
        <v>45688</v>
      </c>
      <c r="N1142" s="81">
        <f t="shared" ref="N1142:N1147" si="230">EDATE(M1142,AB1142)</f>
        <v>46418</v>
      </c>
      <c r="O1142" s="77" t="str">
        <f t="shared" ref="O1142:O1147" ca="1" si="231">IF(N1142&lt;TODAY(),"Expired","Live")</f>
        <v>Live</v>
      </c>
      <c r="P1142" s="77" t="str" cm="1">
        <f t="array" aca="1" ref="P1142" ca="1">_xlfn.IFS((N1142-TODAY())&gt;=547,"06 Expires over 18 months",(N1142-TODAY())&gt;=365,"05 Expires in 18 months",(N1142-TODAY())&gt;=183,"04 Expires in 12 months",(N1142-TODAY())&gt;=92,"03 Expires in 6 months",(N1142-TODAY())&gt;=31,"02 Expires in 3 months",(N1142-TODAY())&gt;=0,"01 Expires in 30 days",(N1142-TODAY())&gt;=-31,"01 Expired last 30 days",(N1142-TODAY())&gt;=-92,"02 Expired last 3 months",(N1142-TODAY())&gt;=-183,"03 Expired last 6 months",(N1142-TODAY())&gt;=-365,"04 Expired last 12 months",(N1142-TODAY())&gt;=-547,"05 Expired last 18 months",TRUE,"06 Expired over 18 months")</f>
        <v>03 Expires in 6 months</v>
      </c>
      <c r="Q1142" s="65">
        <v>16153.76</v>
      </c>
      <c r="R1142" s="84">
        <f t="shared" ref="R1142:R1147" si="232">MAX(Q1142,Q1142*N(AS1142)/12)</f>
        <v>96922.559999999998</v>
      </c>
      <c r="S1142" s="77" t="str" cm="1">
        <f t="array" ref="S1142">_xlfn.IFS(R1142&gt;5000000,"Gold",R1142&gt;=500000,"Silver",R1142&gt;30000,"Bronze",TRUE,"Transactional")</f>
        <v>Bronze</v>
      </c>
      <c r="T1142" s="24" t="s">
        <v>54</v>
      </c>
      <c r="U1142" s="101" t="s">
        <v>116</v>
      </c>
      <c r="V1142" s="101" t="s">
        <v>70</v>
      </c>
      <c r="W1142" s="77" t="str">
        <f t="shared" si="224"/>
        <v>Yes</v>
      </c>
      <c r="X1142" s="77" t="str">
        <f>IFERROR(_xlfn.XLOOKUP(J1142&amp;"||"&amp;K1142,'Mapping Ref.'!$J$2:$J$538,'Mapping Ref.'!$K$2:$K$538),"")</f>
        <v>ICT</v>
      </c>
      <c r="Y1142" s="77" t="str" cm="1">
        <f t="array" ref="Y1142">_xlfn.IFS(R1142&gt;2000000,"For Publication",R1142&gt;100000,"PID",R1142&gt;30000,"RFQ",TRUE,"Transactional")</f>
        <v>RFQ</v>
      </c>
      <c r="Z1142" s="24" t="s">
        <v>86</v>
      </c>
      <c r="AA1142" s="32">
        <v>24</v>
      </c>
      <c r="AB1142" s="24">
        <v>24</v>
      </c>
      <c r="AC1142" s="25">
        <v>44349</v>
      </c>
      <c r="AD1142" s="24" t="s">
        <v>58</v>
      </c>
      <c r="AE1142" s="24">
        <v>6167</v>
      </c>
      <c r="AF1142" s="24"/>
      <c r="AG1142" s="24"/>
      <c r="AH1142" s="24" t="s">
        <v>60</v>
      </c>
      <c r="AI1142" s="24"/>
      <c r="AJ1142" s="24" t="s">
        <v>60</v>
      </c>
      <c r="AK1142" s="24"/>
      <c r="AL1142" s="24"/>
      <c r="AM1142" s="24"/>
      <c r="AN1142" s="24"/>
      <c r="AO1142" s="24">
        <v>0</v>
      </c>
      <c r="AP1142" s="24" t="s">
        <v>60</v>
      </c>
      <c r="AQ1142" s="24"/>
      <c r="AR1142" s="24"/>
      <c r="AS1142" s="89">
        <f t="shared" ref="AS1142:AS1147" si="233">DATEDIF(L1142,N1142,"m")</f>
        <v>72</v>
      </c>
      <c r="AT1142" s="24" t="s">
        <v>4565</v>
      </c>
    </row>
    <row r="1143" spans="1:46" x14ac:dyDescent="0.5">
      <c r="A1143" s="24">
        <v>1230</v>
      </c>
      <c r="B1143" s="24"/>
      <c r="C1143" s="24"/>
      <c r="D1143" s="24" t="s">
        <v>4566</v>
      </c>
      <c r="E1143" s="24" t="s">
        <v>4567</v>
      </c>
      <c r="F1143" s="77" t="str">
        <f t="shared" si="223"/>
        <v>BARLOWS SERVICES LIMITED</v>
      </c>
      <c r="G1143" s="24" t="s">
        <v>4566</v>
      </c>
      <c r="H1143" s="24" t="s">
        <v>963</v>
      </c>
      <c r="I1143" s="24" t="s">
        <v>1128</v>
      </c>
      <c r="J1143" s="24" t="s">
        <v>190</v>
      </c>
      <c r="K1143" s="24" t="s">
        <v>3201</v>
      </c>
      <c r="L1143" s="25">
        <v>44354</v>
      </c>
      <c r="M1143" s="25">
        <v>45084</v>
      </c>
      <c r="N1143" s="81">
        <f t="shared" si="230"/>
        <v>45450</v>
      </c>
      <c r="O1143" s="77" t="str">
        <f t="shared" ca="1" si="231"/>
        <v>Expired</v>
      </c>
      <c r="P1143" s="77" t="str" cm="1">
        <f t="array" aca="1" ref="P1143" ca="1">_xlfn.IFS((N1143-TODAY())&gt;=547,"06 Expires over 18 months",(N1143-TODAY())&gt;=365,"05 Expires in 18 months",(N1143-TODAY())&gt;=183,"04 Expires in 12 months",(N1143-TODAY())&gt;=92,"03 Expires in 6 months",(N1143-TODAY())&gt;=31,"02 Expires in 3 months",(N1143-TODAY())&gt;=0,"01 Expires in 30 days",(N1143-TODAY())&gt;=-31,"01 Expired last 30 days",(N1143-TODAY())&gt;=-92,"02 Expired last 3 months",(N1143-TODAY())&gt;=-183,"03 Expired last 6 months",(N1143-TODAY())&gt;=-365,"04 Expired last 12 months",(N1143-TODAY())&gt;=-547,"05 Expired last 18 months",TRUE,"06 Expired over 18 months")</f>
        <v>06 Expired over 18 months</v>
      </c>
      <c r="Q1143" s="65">
        <v>25000</v>
      </c>
      <c r="R1143" s="84">
        <f t="shared" si="232"/>
        <v>75000</v>
      </c>
      <c r="S1143" s="77" t="str" cm="1">
        <f t="array" ref="S1143">_xlfn.IFS(R1143&gt;5000000,"Gold",R1143&gt;=500000,"Silver",R1143&gt;30000,"Bronze",TRUE,"Transactional")</f>
        <v>Bronze</v>
      </c>
      <c r="T1143" s="24" t="s">
        <v>54</v>
      </c>
      <c r="U1143" s="101" t="s">
        <v>116</v>
      </c>
      <c r="V1143" s="101" t="s">
        <v>70</v>
      </c>
      <c r="W1143" s="77" t="str">
        <f t="shared" si="224"/>
        <v>Yes</v>
      </c>
      <c r="X1143" s="77" t="str">
        <f>IFERROR(_xlfn.XLOOKUP(J1143&amp;"||"&amp;K1143,'Mapping Ref.'!$J$2:$J$538,'Mapping Ref.'!$K$2:$K$538),"")</f>
        <v>Childrens &amp; Adults</v>
      </c>
      <c r="Y1143" s="77" t="str" cm="1">
        <f t="array" ref="Y1143">_xlfn.IFS(R1143&gt;2000000,"For Publication",R1143&gt;100000,"PID",R1143&gt;30000,"RFQ",TRUE,"Transactional")</f>
        <v>RFQ</v>
      </c>
      <c r="Z1143" s="24" t="s">
        <v>101</v>
      </c>
      <c r="AA1143" s="32">
        <v>12</v>
      </c>
      <c r="AB1143" s="24">
        <v>12</v>
      </c>
      <c r="AC1143" s="25">
        <v>44354</v>
      </c>
      <c r="AD1143" s="24" t="s">
        <v>58</v>
      </c>
      <c r="AE1143" s="24"/>
      <c r="AF1143" s="24"/>
      <c r="AG1143" s="24"/>
      <c r="AH1143" s="24" t="s">
        <v>59</v>
      </c>
      <c r="AI1143" s="24"/>
      <c r="AJ1143" s="24" t="s">
        <v>60</v>
      </c>
      <c r="AK1143" s="24"/>
      <c r="AL1143" s="24"/>
      <c r="AM1143" s="24"/>
      <c r="AN1143" s="24"/>
      <c r="AO1143" s="24">
        <v>0</v>
      </c>
      <c r="AP1143" s="24" t="s">
        <v>60</v>
      </c>
      <c r="AQ1143" s="24"/>
      <c r="AR1143" s="24"/>
      <c r="AS1143" s="89">
        <f t="shared" si="233"/>
        <v>36</v>
      </c>
      <c r="AT1143" s="24" t="s">
        <v>4568</v>
      </c>
    </row>
    <row r="1144" spans="1:46" x14ac:dyDescent="0.5">
      <c r="A1144" s="24">
        <v>1231</v>
      </c>
      <c r="B1144" s="24"/>
      <c r="C1144" s="24"/>
      <c r="D1144" s="24" t="s">
        <v>4569</v>
      </c>
      <c r="E1144" s="24" t="s">
        <v>4570</v>
      </c>
      <c r="F1144" s="77" t="str">
        <f t="shared" si="223"/>
        <v>TOTAL-PLAY LTD</v>
      </c>
      <c r="G1144" s="24" t="s">
        <v>4571</v>
      </c>
      <c r="H1144" s="24" t="s">
        <v>1362</v>
      </c>
      <c r="I1144" s="24" t="s">
        <v>1362</v>
      </c>
      <c r="J1144" s="24" t="s">
        <v>107</v>
      </c>
      <c r="K1144" s="24" t="s">
        <v>4572</v>
      </c>
      <c r="L1144" s="25">
        <v>44375</v>
      </c>
      <c r="M1144" s="25">
        <v>45227</v>
      </c>
      <c r="N1144" s="81">
        <f t="shared" si="230"/>
        <v>45410</v>
      </c>
      <c r="O1144" s="77" t="str">
        <f t="shared" ca="1" si="231"/>
        <v>Expired</v>
      </c>
      <c r="P1144" s="77" t="str" cm="1">
        <f t="array" aca="1" ref="P1144" ca="1">_xlfn.IFS((N1144-TODAY())&gt;=547,"06 Expires over 18 months",(N1144-TODAY())&gt;=365,"05 Expires in 18 months",(N1144-TODAY())&gt;=183,"04 Expires in 12 months",(N1144-TODAY())&gt;=92,"03 Expires in 6 months",(N1144-TODAY())&gt;=31,"02 Expires in 3 months",(N1144-TODAY())&gt;=0,"01 Expires in 30 days",(N1144-TODAY())&gt;=-31,"01 Expired last 30 days",(N1144-TODAY())&gt;=-92,"02 Expired last 3 months",(N1144-TODAY())&gt;=-183,"03 Expired last 6 months",(N1144-TODAY())&gt;=-365,"04 Expired last 12 months",(N1144-TODAY())&gt;=-547,"05 Expired last 18 months",TRUE,"06 Expired over 18 months")</f>
        <v>06 Expired over 18 months</v>
      </c>
      <c r="Q1144" s="65">
        <v>189603.52</v>
      </c>
      <c r="R1144" s="84">
        <f t="shared" si="232"/>
        <v>537209.97333333327</v>
      </c>
      <c r="S1144" s="77" t="str" cm="1">
        <f t="array" ref="S1144">_xlfn.IFS(R1144&gt;5000000,"Gold",R1144&gt;=500000,"Silver",R1144&gt;30000,"Bronze",TRUE,"Transactional")</f>
        <v>Silver</v>
      </c>
      <c r="T1144" s="24" t="s">
        <v>54</v>
      </c>
      <c r="U1144" s="101" t="s">
        <v>123</v>
      </c>
      <c r="V1144" s="101" t="s">
        <v>1357</v>
      </c>
      <c r="W1144" s="77" t="str">
        <f t="shared" si="224"/>
        <v>Yes</v>
      </c>
      <c r="X1144" s="77" t="str">
        <f>IFERROR(_xlfn.XLOOKUP(J1144&amp;"||"&amp;K1144,'Mapping Ref.'!$J$2:$J$538,'Mapping Ref.'!$K$2:$K$538),"")</f>
        <v>Construction &amp; Estates</v>
      </c>
      <c r="Y1144" s="77" t="str" cm="1">
        <f t="array" ref="Y1144">_xlfn.IFS(R1144&gt;2000000,"For Publication",R1144&gt;100000,"PID",R1144&gt;30000,"RFQ",TRUE,"Transactional")</f>
        <v>PID</v>
      </c>
      <c r="Z1144" s="24" t="s">
        <v>71</v>
      </c>
      <c r="AA1144" s="32">
        <v>16</v>
      </c>
      <c r="AB1144" s="24">
        <v>6</v>
      </c>
      <c r="AC1144" s="25">
        <v>44356</v>
      </c>
      <c r="AD1144" s="24" t="s">
        <v>58</v>
      </c>
      <c r="AE1144" s="24">
        <v>212264</v>
      </c>
      <c r="AF1144" s="24"/>
      <c r="AG1144" s="24"/>
      <c r="AH1144" s="24" t="s">
        <v>60</v>
      </c>
      <c r="AI1144" s="24"/>
      <c r="AJ1144" s="24" t="s">
        <v>60</v>
      </c>
      <c r="AK1144" s="24"/>
      <c r="AL1144" s="24"/>
      <c r="AM1144" s="24"/>
      <c r="AN1144" s="24"/>
      <c r="AO1144" s="24">
        <v>0</v>
      </c>
      <c r="AP1144" s="24" t="s">
        <v>60</v>
      </c>
      <c r="AQ1144" s="24"/>
      <c r="AR1144" s="24"/>
      <c r="AS1144" s="89">
        <f t="shared" si="233"/>
        <v>34</v>
      </c>
      <c r="AT1144" s="24" t="s">
        <v>4573</v>
      </c>
    </row>
    <row r="1145" spans="1:46" x14ac:dyDescent="0.5">
      <c r="A1145" s="24">
        <v>1232</v>
      </c>
      <c r="B1145" s="24"/>
      <c r="C1145" s="24"/>
      <c r="D1145" s="24" t="s">
        <v>4574</v>
      </c>
      <c r="E1145" s="24" t="s">
        <v>4575</v>
      </c>
      <c r="F1145" s="77" t="str">
        <f t="shared" si="223"/>
        <v>NHS COMMISSIONING BOARD T/A NHS NEL CSU</v>
      </c>
      <c r="G1145" s="24" t="s">
        <v>4576</v>
      </c>
      <c r="H1145" s="24" t="s">
        <v>2731</v>
      </c>
      <c r="I1145" s="24" t="s">
        <v>2731</v>
      </c>
      <c r="J1145" s="24" t="s">
        <v>66</v>
      </c>
      <c r="K1145" s="27" t="s">
        <v>67</v>
      </c>
      <c r="L1145" s="25">
        <v>44356</v>
      </c>
      <c r="M1145" s="25">
        <v>44720</v>
      </c>
      <c r="N1145" s="81">
        <f t="shared" si="230"/>
        <v>44720</v>
      </c>
      <c r="O1145" s="77" t="str">
        <f t="shared" ca="1" si="231"/>
        <v>Expired</v>
      </c>
      <c r="P1145" s="77" t="str" cm="1">
        <f t="array" aca="1" ref="P1145" ca="1">_xlfn.IFS((N1145-TODAY())&gt;=547,"06 Expires over 18 months",(N1145-TODAY())&gt;=365,"05 Expires in 18 months",(N1145-TODAY())&gt;=183,"04 Expires in 12 months",(N1145-TODAY())&gt;=92,"03 Expires in 6 months",(N1145-TODAY())&gt;=31,"02 Expires in 3 months",(N1145-TODAY())&gt;=0,"01 Expires in 30 days",(N1145-TODAY())&gt;=-31,"01 Expired last 30 days",(N1145-TODAY())&gt;=-92,"02 Expired last 3 months",(N1145-TODAY())&gt;=-183,"03 Expired last 6 months",(N1145-TODAY())&gt;=-365,"04 Expired last 12 months",(N1145-TODAY())&gt;=-547,"05 Expired last 18 months",TRUE,"06 Expired over 18 months")</f>
        <v>06 Expired over 18 months</v>
      </c>
      <c r="Q1145" s="65">
        <v>15106</v>
      </c>
      <c r="R1145" s="84">
        <f t="shared" si="232"/>
        <v>15106</v>
      </c>
      <c r="S1145" s="77" t="str" cm="1">
        <f t="array" ref="S1145">_xlfn.IFS(R1145&gt;5000000,"Gold",R1145&gt;=500000,"Silver",R1145&gt;30000,"Bronze",TRUE,"Transactional")</f>
        <v>Transactional</v>
      </c>
      <c r="T1145" s="24" t="s">
        <v>54</v>
      </c>
      <c r="U1145" s="101" t="s">
        <v>162</v>
      </c>
      <c r="V1145" s="101" t="s">
        <v>163</v>
      </c>
      <c r="W1145" s="77" t="str">
        <f t="shared" si="224"/>
        <v>No</v>
      </c>
      <c r="X1145" s="77" t="str">
        <f>IFERROR(_xlfn.XLOOKUP(J1145&amp;"||"&amp;K1145,'Mapping Ref.'!$J$2:$J$538,'Mapping Ref.'!$K$2:$K$538),"")</f>
        <v>Childrens &amp; Adults</v>
      </c>
      <c r="Y1145" s="77" t="str" cm="1">
        <f t="array" ref="Y1145">_xlfn.IFS(R1145&gt;2000000,"For Publication",R1145&gt;100000,"PID",R1145&gt;30000,"RFQ",TRUE,"Transactional")</f>
        <v>Transactional</v>
      </c>
      <c r="Z1145" s="24" t="s">
        <v>101</v>
      </c>
      <c r="AA1145" s="32">
        <v>12</v>
      </c>
      <c r="AB1145" s="24">
        <v>0</v>
      </c>
      <c r="AC1145" s="25">
        <v>44356</v>
      </c>
      <c r="AD1145" s="24" t="s">
        <v>58</v>
      </c>
      <c r="AE1145" s="24">
        <v>0</v>
      </c>
      <c r="AF1145" s="24"/>
      <c r="AG1145" s="24"/>
      <c r="AH1145" s="24" t="s">
        <v>59</v>
      </c>
      <c r="AI1145" s="24"/>
      <c r="AJ1145" s="24" t="s">
        <v>60</v>
      </c>
      <c r="AK1145" s="24"/>
      <c r="AL1145" s="24"/>
      <c r="AM1145" s="24"/>
      <c r="AN1145" s="24"/>
      <c r="AO1145" s="24">
        <v>0</v>
      </c>
      <c r="AP1145" s="24" t="s">
        <v>60</v>
      </c>
      <c r="AQ1145" s="24"/>
      <c r="AR1145" s="24"/>
      <c r="AS1145" s="89">
        <f t="shared" si="233"/>
        <v>11</v>
      </c>
      <c r="AT1145" s="24" t="s">
        <v>4577</v>
      </c>
    </row>
    <row r="1146" spans="1:46" x14ac:dyDescent="0.5">
      <c r="A1146" s="24">
        <v>1233</v>
      </c>
      <c r="B1146" s="24"/>
      <c r="C1146" s="24" t="s">
        <v>77</v>
      </c>
      <c r="D1146" s="24" t="s">
        <v>4578</v>
      </c>
      <c r="E1146" s="24" t="s">
        <v>4579</v>
      </c>
      <c r="F1146" s="77" t="str">
        <f t="shared" si="223"/>
        <v>WALLACE SCHOOL OF TRANSPORT LIMITED</v>
      </c>
      <c r="G1146" s="24" t="s">
        <v>4580</v>
      </c>
      <c r="H1146" s="24" t="s">
        <v>3282</v>
      </c>
      <c r="I1146" s="24" t="s">
        <v>4253</v>
      </c>
      <c r="J1146" s="24" t="s">
        <v>2962</v>
      </c>
      <c r="K1146" s="24" t="s">
        <v>3283</v>
      </c>
      <c r="L1146" s="25">
        <v>44361</v>
      </c>
      <c r="M1146" s="25">
        <v>45089</v>
      </c>
      <c r="N1146" s="81">
        <f t="shared" si="230"/>
        <v>45089</v>
      </c>
      <c r="O1146" s="77" t="str">
        <f t="shared" ca="1" si="231"/>
        <v>Expired</v>
      </c>
      <c r="P1146" s="77" t="str" cm="1">
        <f t="array" aca="1" ref="P1146" ca="1">_xlfn.IFS((N1146-TODAY())&gt;=547,"06 Expires over 18 months",(N1146-TODAY())&gt;=365,"05 Expires in 18 months",(N1146-TODAY())&gt;=183,"04 Expires in 12 months",(N1146-TODAY())&gt;=92,"03 Expires in 6 months",(N1146-TODAY())&gt;=31,"02 Expires in 3 months",(N1146-TODAY())&gt;=0,"01 Expires in 30 days",(N1146-TODAY())&gt;=-31,"01 Expired last 30 days",(N1146-TODAY())&gt;=-92,"02 Expired last 3 months",(N1146-TODAY())&gt;=-183,"03 Expired last 6 months",(N1146-TODAY())&gt;=-365,"04 Expired last 12 months",(N1146-TODAY())&gt;=-547,"05 Expired last 18 months",TRUE,"06 Expired over 18 months")</f>
        <v>06 Expired over 18 months</v>
      </c>
      <c r="Q1146" s="65">
        <v>25000</v>
      </c>
      <c r="R1146" s="84">
        <f t="shared" si="232"/>
        <v>47916.666666666664</v>
      </c>
      <c r="S1146" s="77" t="str" cm="1">
        <f t="array" ref="S1146">_xlfn.IFS(R1146&gt;5000000,"Gold",R1146&gt;=500000,"Silver",R1146&gt;30000,"Bronze",TRUE,"Transactional")</f>
        <v>Bronze</v>
      </c>
      <c r="T1146" s="24" t="s">
        <v>54</v>
      </c>
      <c r="U1146" s="101" t="s">
        <v>393</v>
      </c>
      <c r="V1146" s="101" t="s">
        <v>756</v>
      </c>
      <c r="W1146" s="77" t="str">
        <f t="shared" si="224"/>
        <v>No</v>
      </c>
      <c r="X1146" s="77" t="str">
        <f>IFERROR(_xlfn.XLOOKUP(J1146&amp;"||"&amp;K1146,'Mapping Ref.'!$J$2:$J$538,'Mapping Ref.'!$K$2:$K$538),"")</f>
        <v>Construction &amp; Estates</v>
      </c>
      <c r="Y1146" s="77" t="str" cm="1">
        <f t="array" ref="Y1146">_xlfn.IFS(R1146&gt;2000000,"For Publication",R1146&gt;100000,"PID",R1146&gt;30000,"RFQ",TRUE,"Transactional")</f>
        <v>RFQ</v>
      </c>
      <c r="Z1146" s="24" t="s">
        <v>86</v>
      </c>
      <c r="AA1146" s="32">
        <v>24</v>
      </c>
      <c r="AB1146" s="24">
        <v>0</v>
      </c>
      <c r="AC1146" s="25">
        <v>44357</v>
      </c>
      <c r="AD1146" s="24" t="s">
        <v>58</v>
      </c>
      <c r="AE1146" s="24"/>
      <c r="AF1146" s="24"/>
      <c r="AG1146" s="24"/>
      <c r="AH1146" s="24" t="s">
        <v>59</v>
      </c>
      <c r="AI1146" s="24"/>
      <c r="AJ1146" s="24" t="s">
        <v>60</v>
      </c>
      <c r="AK1146" s="24"/>
      <c r="AL1146" s="24"/>
      <c r="AM1146" s="24"/>
      <c r="AN1146" s="24"/>
      <c r="AO1146" s="24"/>
      <c r="AP1146" s="24" t="s">
        <v>60</v>
      </c>
      <c r="AQ1146" s="24"/>
      <c r="AR1146" s="24"/>
      <c r="AS1146" s="89">
        <f t="shared" si="233"/>
        <v>23</v>
      </c>
      <c r="AT1146" s="24" t="s">
        <v>4578</v>
      </c>
    </row>
    <row r="1147" spans="1:46" x14ac:dyDescent="0.5">
      <c r="A1147" s="24">
        <v>1234</v>
      </c>
      <c r="B1147" s="24"/>
      <c r="C1147" s="24"/>
      <c r="D1147" s="24" t="s">
        <v>4581</v>
      </c>
      <c r="E1147" s="24" t="s">
        <v>4582</v>
      </c>
      <c r="F1147" s="77" t="str">
        <f t="shared" si="223"/>
        <v>THE SAFETY BOX YOUTH PROGRAMMES CIC T/A THE SAFETY BOX PROTECTION COURSES</v>
      </c>
      <c r="G1147" s="24" t="s">
        <v>4583</v>
      </c>
      <c r="H1147" s="24" t="s">
        <v>1156</v>
      </c>
      <c r="I1147" s="24" t="s">
        <v>1156</v>
      </c>
      <c r="J1147" s="24" t="s">
        <v>190</v>
      </c>
      <c r="K1147" s="24" t="s">
        <v>1157</v>
      </c>
      <c r="L1147" s="25">
        <v>44357</v>
      </c>
      <c r="M1147" s="25">
        <v>44690</v>
      </c>
      <c r="N1147" s="81">
        <f t="shared" si="230"/>
        <v>45055</v>
      </c>
      <c r="O1147" s="77" t="str">
        <f t="shared" ca="1" si="231"/>
        <v>Expired</v>
      </c>
      <c r="P1147" s="77" t="str" cm="1">
        <f t="array" aca="1" ref="P1147" ca="1">_xlfn.IFS((N1147-TODAY())&gt;=547,"06 Expires over 18 months",(N1147-TODAY())&gt;=365,"05 Expires in 18 months",(N1147-TODAY())&gt;=183,"04 Expires in 12 months",(N1147-TODAY())&gt;=92,"03 Expires in 6 months",(N1147-TODAY())&gt;=31,"02 Expires in 3 months",(N1147-TODAY())&gt;=0,"01 Expires in 30 days",(N1147-TODAY())&gt;=-31,"01 Expired last 30 days",(N1147-TODAY())&gt;=-92,"02 Expired last 3 months",(N1147-TODAY())&gt;=-183,"03 Expired last 6 months",(N1147-TODAY())&gt;=-365,"04 Expired last 12 months",(N1147-TODAY())&gt;=-547,"05 Expired last 18 months",TRUE,"06 Expired over 18 months")</f>
        <v>06 Expired over 18 months</v>
      </c>
      <c r="Q1147" s="65">
        <v>3058.33</v>
      </c>
      <c r="R1147" s="84">
        <f t="shared" si="232"/>
        <v>5606.9383333333326</v>
      </c>
      <c r="S1147" s="77" t="str" cm="1">
        <f t="array" ref="S1147">_xlfn.IFS(R1147&gt;5000000,"Gold",R1147&gt;=500000,"Silver",R1147&gt;30000,"Bronze",TRUE,"Transactional")</f>
        <v>Transactional</v>
      </c>
      <c r="T1147" s="24" t="s">
        <v>54</v>
      </c>
      <c r="U1147" s="101" t="s">
        <v>445</v>
      </c>
      <c r="V1147" s="101" t="s">
        <v>810</v>
      </c>
      <c r="W1147" s="77" t="str">
        <f t="shared" si="224"/>
        <v>Yes</v>
      </c>
      <c r="X1147" s="77" t="str">
        <f>IFERROR(_xlfn.XLOOKUP(J1147&amp;"||"&amp;K1147,'Mapping Ref.'!$J$2:$J$538,'Mapping Ref.'!$K$2:$K$538),"")</f>
        <v>Childrens &amp; Adults</v>
      </c>
      <c r="Y1147" s="77" t="str" cm="1">
        <f t="array" ref="Y1147">_xlfn.IFS(R1147&gt;2000000,"For Publication",R1147&gt;100000,"PID",R1147&gt;30000,"RFQ",TRUE,"Transactional")</f>
        <v>Transactional</v>
      </c>
      <c r="Z1147" s="24" t="s">
        <v>101</v>
      </c>
      <c r="AA1147" s="32">
        <v>12</v>
      </c>
      <c r="AB1147" s="24">
        <v>12</v>
      </c>
      <c r="AC1147" s="25">
        <v>44357</v>
      </c>
      <c r="AD1147" s="24" t="s">
        <v>58</v>
      </c>
      <c r="AE1147" s="24"/>
      <c r="AF1147" s="24"/>
      <c r="AG1147" s="24"/>
      <c r="AH1147" s="24" t="s">
        <v>60</v>
      </c>
      <c r="AI1147" s="24"/>
      <c r="AJ1147" s="24" t="s">
        <v>60</v>
      </c>
      <c r="AK1147" s="24"/>
      <c r="AL1147" s="24"/>
      <c r="AM1147" s="24"/>
      <c r="AN1147" s="24"/>
      <c r="AO1147" s="24">
        <v>0</v>
      </c>
      <c r="AP1147" s="24" t="s">
        <v>60</v>
      </c>
      <c r="AQ1147" s="24"/>
      <c r="AR1147" s="24"/>
      <c r="AS1147" s="89">
        <f t="shared" si="233"/>
        <v>22</v>
      </c>
      <c r="AT1147" s="24" t="s">
        <v>4584</v>
      </c>
    </row>
    <row r="1148" spans="1:46" x14ac:dyDescent="0.5">
      <c r="A1148" s="24">
        <v>1235</v>
      </c>
      <c r="B1148" s="24"/>
      <c r="C1148" s="24"/>
      <c r="D1148" s="24" t="s">
        <v>4585</v>
      </c>
      <c r="E1148" s="24" t="s">
        <v>4586</v>
      </c>
      <c r="F1148" s="77" t="str">
        <f t="shared" si="223"/>
        <v>SJS LEGAL LIMITED</v>
      </c>
      <c r="G1148" s="24" t="s">
        <v>4587</v>
      </c>
      <c r="H1148" s="24" t="s">
        <v>1420</v>
      </c>
      <c r="I1148" s="24" t="s">
        <v>1420</v>
      </c>
      <c r="J1148" s="24" t="s">
        <v>52</v>
      </c>
      <c r="K1148" s="24" t="s">
        <v>822</v>
      </c>
      <c r="L1148" s="25">
        <v>44357</v>
      </c>
      <c r="M1148" s="25"/>
      <c r="N1148" s="81"/>
      <c r="O1148" s="77" t="s">
        <v>712</v>
      </c>
      <c r="P1148" s="77"/>
      <c r="Q1148" s="104"/>
      <c r="R1148" s="84">
        <v>0</v>
      </c>
      <c r="S1148" s="77" t="str" cm="1">
        <f t="array" ref="S1148">_xlfn.IFS(R1148&gt;5000000,"Gold",R1148&gt;=500000,"Silver",R1148&gt;30000,"Bronze",TRUE,"Transactional")</f>
        <v>Transactional</v>
      </c>
      <c r="T1148" s="24" t="s">
        <v>54</v>
      </c>
      <c r="U1148" s="101" t="s">
        <v>455</v>
      </c>
      <c r="V1148" s="101" t="s">
        <v>822</v>
      </c>
      <c r="W1148" s="77" t="str">
        <f t="shared" si="224"/>
        <v>Yes</v>
      </c>
      <c r="X1148" s="77" t="str">
        <f>IFERROR(_xlfn.XLOOKUP(J1148&amp;"||"&amp;K1148,'Mapping Ref.'!$J$2:$J$538,'Mapping Ref.'!$K$2:$K$538),"")</f>
        <v>Corporate</v>
      </c>
      <c r="Y1148" s="77" t="str" cm="1">
        <f t="array" ref="Y1148">_xlfn.IFS(R1148&gt;2000000,"For Publication",R1148&gt;100000,"PID",R1148&gt;30000,"RFQ",TRUE,"Transactional")</f>
        <v>Transactional</v>
      </c>
      <c r="Z1148" s="24" t="s">
        <v>101</v>
      </c>
      <c r="AA1148" s="32">
        <v>80</v>
      </c>
      <c r="AB1148" s="24">
        <v>80</v>
      </c>
      <c r="AC1148" s="25">
        <v>44357</v>
      </c>
      <c r="AD1148" s="24" t="s">
        <v>102</v>
      </c>
      <c r="AE1148" s="24">
        <v>0</v>
      </c>
      <c r="AF1148" s="24"/>
      <c r="AG1148" s="24"/>
      <c r="AH1148" s="24" t="s">
        <v>60</v>
      </c>
      <c r="AI1148" s="24"/>
      <c r="AJ1148" s="24" t="s">
        <v>60</v>
      </c>
      <c r="AK1148" s="24"/>
      <c r="AL1148" s="24"/>
      <c r="AM1148" s="24"/>
      <c r="AN1148" s="24"/>
      <c r="AO1148" s="24">
        <v>0</v>
      </c>
      <c r="AP1148" s="24" t="s">
        <v>60</v>
      </c>
      <c r="AQ1148" s="24"/>
      <c r="AR1148" s="24"/>
      <c r="AS1148" s="89">
        <v>0</v>
      </c>
      <c r="AT1148" s="24" t="s">
        <v>4585</v>
      </c>
    </row>
    <row r="1149" spans="1:46" x14ac:dyDescent="0.5">
      <c r="A1149" s="24">
        <v>1236</v>
      </c>
      <c r="B1149" s="24"/>
      <c r="C1149" s="24"/>
      <c r="D1149" s="24" t="s">
        <v>4588</v>
      </c>
      <c r="E1149" s="24" t="s">
        <v>4589</v>
      </c>
      <c r="F1149" s="77" t="str">
        <f t="shared" si="223"/>
        <v>DRISCOLL KINGSTON SOLICITORS (CLIENTS ACCOUNT)</v>
      </c>
      <c r="G1149" s="24" t="s">
        <v>4590</v>
      </c>
      <c r="H1149" s="24" t="s">
        <v>1420</v>
      </c>
      <c r="I1149" s="24" t="s">
        <v>1420</v>
      </c>
      <c r="J1149" s="24" t="s">
        <v>52</v>
      </c>
      <c r="K1149" s="24" t="s">
        <v>822</v>
      </c>
      <c r="L1149" s="25">
        <v>44357</v>
      </c>
      <c r="M1149" s="25"/>
      <c r="N1149" s="81"/>
      <c r="O1149" s="77" t="s">
        <v>712</v>
      </c>
      <c r="P1149" s="77"/>
      <c r="Q1149" s="104"/>
      <c r="R1149" s="84">
        <v>0</v>
      </c>
      <c r="S1149" s="77" t="str" cm="1">
        <f t="array" ref="S1149">_xlfn.IFS(R1149&gt;5000000,"Gold",R1149&gt;=500000,"Silver",R1149&gt;30000,"Bronze",TRUE,"Transactional")</f>
        <v>Transactional</v>
      </c>
      <c r="T1149" s="24" t="s">
        <v>54</v>
      </c>
      <c r="U1149" s="101" t="s">
        <v>455</v>
      </c>
      <c r="V1149" s="101" t="s">
        <v>822</v>
      </c>
      <c r="W1149" s="77" t="str">
        <f t="shared" si="224"/>
        <v>Yes</v>
      </c>
      <c r="X1149" s="77" t="str">
        <f>IFERROR(_xlfn.XLOOKUP(J1149&amp;"||"&amp;K1149,'Mapping Ref.'!$J$2:$J$538,'Mapping Ref.'!$K$2:$K$538),"")</f>
        <v>Corporate</v>
      </c>
      <c r="Y1149" s="77" t="str" cm="1">
        <f t="array" ref="Y1149">_xlfn.IFS(R1149&gt;2000000,"For Publication",R1149&gt;100000,"PID",R1149&gt;30000,"RFQ",TRUE,"Transactional")</f>
        <v>Transactional</v>
      </c>
      <c r="Z1149" s="24" t="s">
        <v>57</v>
      </c>
      <c r="AA1149" s="32">
        <v>80</v>
      </c>
      <c r="AB1149" s="24">
        <v>80</v>
      </c>
      <c r="AC1149" s="25">
        <v>44357</v>
      </c>
      <c r="AD1149" s="24" t="s">
        <v>102</v>
      </c>
      <c r="AE1149" s="24">
        <v>0</v>
      </c>
      <c r="AF1149" s="24"/>
      <c r="AG1149" s="24"/>
      <c r="AH1149" s="24" t="s">
        <v>60</v>
      </c>
      <c r="AI1149" s="24"/>
      <c r="AJ1149" s="24" t="s">
        <v>60</v>
      </c>
      <c r="AK1149" s="24"/>
      <c r="AL1149" s="24"/>
      <c r="AM1149" s="24"/>
      <c r="AN1149" s="24"/>
      <c r="AO1149" s="24">
        <v>0</v>
      </c>
      <c r="AP1149" s="24" t="s">
        <v>60</v>
      </c>
      <c r="AQ1149" s="24"/>
      <c r="AR1149" s="24"/>
      <c r="AS1149" s="89">
        <v>0</v>
      </c>
      <c r="AT1149" s="24" t="s">
        <v>4591</v>
      </c>
    </row>
    <row r="1150" spans="1:46" x14ac:dyDescent="0.5">
      <c r="A1150" s="24">
        <v>1237</v>
      </c>
      <c r="B1150" s="24"/>
      <c r="C1150" s="24"/>
      <c r="D1150" s="24" t="s">
        <v>4592</v>
      </c>
      <c r="E1150" s="24" t="s">
        <v>4593</v>
      </c>
      <c r="F1150" s="77" t="str">
        <f t="shared" si="223"/>
        <v>EMPOWERING MINDS CONSULTANCY LIMITED</v>
      </c>
      <c r="G1150" s="24" t="s">
        <v>4594</v>
      </c>
      <c r="H1150" s="24" t="s">
        <v>972</v>
      </c>
      <c r="I1150" s="24" t="s">
        <v>972</v>
      </c>
      <c r="J1150" s="24" t="s">
        <v>107</v>
      </c>
      <c r="K1150" s="24" t="s">
        <v>4555</v>
      </c>
      <c r="L1150" s="25">
        <v>44348</v>
      </c>
      <c r="M1150" s="25">
        <v>44712</v>
      </c>
      <c r="N1150" s="81">
        <f>EDATE(M1150,AB1150)</f>
        <v>44712</v>
      </c>
      <c r="O1150" s="77" t="str">
        <f ca="1">IF(N1150&lt;TODAY(),"Expired","Live")</f>
        <v>Expired</v>
      </c>
      <c r="P1150" s="77" t="str" cm="1">
        <f t="array" aca="1" ref="P1150" ca="1">_xlfn.IFS((N1150-TODAY())&gt;=547,"06 Expires over 18 months",(N1150-TODAY())&gt;=365,"05 Expires in 18 months",(N1150-TODAY())&gt;=183,"04 Expires in 12 months",(N1150-TODAY())&gt;=92,"03 Expires in 6 months",(N1150-TODAY())&gt;=31,"02 Expires in 3 months",(N1150-TODAY())&gt;=0,"01 Expires in 30 days",(N1150-TODAY())&gt;=-31,"01 Expired last 30 days",(N1150-TODAY())&gt;=-92,"02 Expired last 3 months",(N1150-TODAY())&gt;=-183,"03 Expired last 6 months",(N1150-TODAY())&gt;=-365,"04 Expired last 12 months",(N1150-TODAY())&gt;=-547,"05 Expired last 18 months",TRUE,"06 Expired over 18 months")</f>
        <v>06 Expired over 18 months</v>
      </c>
      <c r="Q1150" s="65">
        <v>15360</v>
      </c>
      <c r="R1150" s="84">
        <f>MAX(Q1150,Q1150*N(AS1150)/12)</f>
        <v>15360</v>
      </c>
      <c r="S1150" s="77" t="str" cm="1">
        <f t="array" ref="S1150">_xlfn.IFS(R1150&gt;5000000,"Gold",R1150&gt;=500000,"Silver",R1150&gt;30000,"Bronze",TRUE,"Transactional")</f>
        <v>Transactional</v>
      </c>
      <c r="T1150" s="24" t="s">
        <v>54</v>
      </c>
      <c r="U1150" s="101" t="s">
        <v>109</v>
      </c>
      <c r="V1150" s="101" t="s">
        <v>1011</v>
      </c>
      <c r="W1150" s="77" t="str">
        <f t="shared" si="224"/>
        <v>No</v>
      </c>
      <c r="X1150" s="77" t="str">
        <f>IFERROR(_xlfn.XLOOKUP(J1150&amp;"||"&amp;K1150,'Mapping Ref.'!$J$2:$J$538,'Mapping Ref.'!$K$2:$K$538),"")</f>
        <v>Construction &amp; Estates</v>
      </c>
      <c r="Y1150" s="77" t="str" cm="1">
        <f t="array" ref="Y1150">_xlfn.IFS(R1150&gt;2000000,"For Publication",R1150&gt;100000,"PID",R1150&gt;30000,"RFQ",TRUE,"Transactional")</f>
        <v>Transactional</v>
      </c>
      <c r="Z1150" s="24" t="s">
        <v>86</v>
      </c>
      <c r="AA1150" s="32">
        <v>12</v>
      </c>
      <c r="AB1150" s="24">
        <v>0</v>
      </c>
      <c r="AC1150" s="25">
        <v>44357</v>
      </c>
      <c r="AD1150" s="24" t="s">
        <v>58</v>
      </c>
      <c r="AE1150" s="24">
        <v>29321</v>
      </c>
      <c r="AF1150" s="24"/>
      <c r="AG1150" s="24"/>
      <c r="AH1150" s="24" t="s">
        <v>60</v>
      </c>
      <c r="AI1150" s="24"/>
      <c r="AJ1150" s="24" t="s">
        <v>59</v>
      </c>
      <c r="AK1150" s="24"/>
      <c r="AL1150" s="24"/>
      <c r="AM1150" s="24"/>
      <c r="AN1150" s="24"/>
      <c r="AO1150" s="24">
        <v>0</v>
      </c>
      <c r="AP1150" s="24" t="s">
        <v>60</v>
      </c>
      <c r="AQ1150" s="24"/>
      <c r="AR1150" s="24"/>
      <c r="AS1150" s="89">
        <f>DATEDIF(L1150,N1150,"m")</f>
        <v>11</v>
      </c>
      <c r="AT1150" s="24" t="s">
        <v>4592</v>
      </c>
    </row>
    <row r="1151" spans="1:46" x14ac:dyDescent="0.5">
      <c r="A1151" s="24">
        <v>1238</v>
      </c>
      <c r="B1151" s="24"/>
      <c r="C1151" s="24"/>
      <c r="D1151" s="24" t="s">
        <v>4595</v>
      </c>
      <c r="E1151" s="24" t="s">
        <v>4596</v>
      </c>
      <c r="F1151" s="77" t="str">
        <f t="shared" si="223"/>
        <v>TYLER GRANGE GROUP LIMITED</v>
      </c>
      <c r="G1151" s="24" t="s">
        <v>4597</v>
      </c>
      <c r="H1151" s="24" t="s">
        <v>2526</v>
      </c>
      <c r="I1151" s="24" t="s">
        <v>3501</v>
      </c>
      <c r="J1151" s="24" t="s">
        <v>107</v>
      </c>
      <c r="K1151" s="24" t="s">
        <v>645</v>
      </c>
      <c r="L1151" s="25">
        <v>44358</v>
      </c>
      <c r="M1151" s="25">
        <v>44722</v>
      </c>
      <c r="N1151" s="81">
        <f>EDATE(M1151,AB1151)</f>
        <v>44905</v>
      </c>
      <c r="O1151" s="77" t="str">
        <f ca="1">IF(N1151&lt;TODAY(),"Expired","Live")</f>
        <v>Expired</v>
      </c>
      <c r="P1151" s="77" t="str" cm="1">
        <f t="array" aca="1" ref="P1151" ca="1">_xlfn.IFS((N1151-TODAY())&gt;=547,"06 Expires over 18 months",(N1151-TODAY())&gt;=365,"05 Expires in 18 months",(N1151-TODAY())&gt;=183,"04 Expires in 12 months",(N1151-TODAY())&gt;=92,"03 Expires in 6 months",(N1151-TODAY())&gt;=31,"02 Expires in 3 months",(N1151-TODAY())&gt;=0,"01 Expires in 30 days",(N1151-TODAY())&gt;=-31,"01 Expired last 30 days",(N1151-TODAY())&gt;=-92,"02 Expired last 3 months",(N1151-TODAY())&gt;=-183,"03 Expired last 6 months",(N1151-TODAY())&gt;=-365,"04 Expired last 12 months",(N1151-TODAY())&gt;=-547,"05 Expired last 18 months",TRUE,"06 Expired over 18 months")</f>
        <v>06 Expired over 18 months</v>
      </c>
      <c r="Q1151" s="65">
        <v>5000</v>
      </c>
      <c r="R1151" s="84">
        <f>MAX(Q1151,Q1151*N(AS1151)/12)</f>
        <v>7083.333333333333</v>
      </c>
      <c r="S1151" s="77" t="str" cm="1">
        <f t="array" ref="S1151">_xlfn.IFS(R1151&gt;5000000,"Gold",R1151&gt;=500000,"Silver",R1151&gt;30000,"Bronze",TRUE,"Transactional")</f>
        <v>Transactional</v>
      </c>
      <c r="T1151" s="24" t="s">
        <v>122</v>
      </c>
      <c r="U1151" s="101" t="s">
        <v>116</v>
      </c>
      <c r="V1151" s="101" t="s">
        <v>70</v>
      </c>
      <c r="W1151" s="77" t="str">
        <f t="shared" si="224"/>
        <v>Yes</v>
      </c>
      <c r="X1151" s="77" t="str">
        <f>IFERROR(_xlfn.XLOOKUP(J1151&amp;"||"&amp;K1151,'Mapping Ref.'!$J$2:$J$538,'Mapping Ref.'!$K$2:$K$538),"")</f>
        <v>Construction &amp; Estates</v>
      </c>
      <c r="Y1151" s="77" t="str" cm="1">
        <f t="array" ref="Y1151">_xlfn.IFS(R1151&gt;2000000,"For Publication",R1151&gt;100000,"PID",R1151&gt;30000,"RFQ",TRUE,"Transactional")</f>
        <v>Transactional</v>
      </c>
      <c r="Z1151" s="24" t="s">
        <v>101</v>
      </c>
      <c r="AA1151" s="32">
        <v>12</v>
      </c>
      <c r="AB1151" s="24">
        <v>6</v>
      </c>
      <c r="AC1151" s="25">
        <v>44358</v>
      </c>
      <c r="AD1151" s="24" t="s">
        <v>58</v>
      </c>
      <c r="AE1151" s="24"/>
      <c r="AF1151" s="24"/>
      <c r="AG1151" s="24"/>
      <c r="AH1151" s="24" t="s">
        <v>60</v>
      </c>
      <c r="AI1151" s="24"/>
      <c r="AJ1151" s="24" t="s">
        <v>60</v>
      </c>
      <c r="AK1151" s="24"/>
      <c r="AL1151" s="24"/>
      <c r="AM1151" s="24"/>
      <c r="AN1151" s="24"/>
      <c r="AO1151" s="24">
        <v>0</v>
      </c>
      <c r="AP1151" s="24" t="s">
        <v>60</v>
      </c>
      <c r="AQ1151" s="24"/>
      <c r="AR1151" s="24"/>
      <c r="AS1151" s="89">
        <f>DATEDIF(L1151,N1151,"m")</f>
        <v>17</v>
      </c>
      <c r="AT1151" s="24" t="s">
        <v>4598</v>
      </c>
    </row>
    <row r="1152" spans="1:46" x14ac:dyDescent="0.5">
      <c r="A1152" s="24">
        <v>1239</v>
      </c>
      <c r="B1152" s="24"/>
      <c r="C1152" s="24"/>
      <c r="D1152" s="24" t="s">
        <v>4599</v>
      </c>
      <c r="E1152" s="24" t="s">
        <v>4600</v>
      </c>
      <c r="F1152" s="77" t="str">
        <f t="shared" si="223"/>
        <v>DIGITAL UNITE LIMITED</v>
      </c>
      <c r="G1152" s="24" t="s">
        <v>4601</v>
      </c>
      <c r="H1152" s="24" t="s">
        <v>2695</v>
      </c>
      <c r="I1152" s="24" t="s">
        <v>2695</v>
      </c>
      <c r="J1152" s="24" t="s">
        <v>52</v>
      </c>
      <c r="K1152" s="24" t="s">
        <v>3760</v>
      </c>
      <c r="L1152" s="25">
        <v>44256</v>
      </c>
      <c r="M1152" s="25">
        <v>44621</v>
      </c>
      <c r="N1152" s="81">
        <f>EDATE(M1152,AB1152)</f>
        <v>44986</v>
      </c>
      <c r="O1152" s="77" t="str">
        <f ca="1">IF(N1152&lt;TODAY(),"Expired","Live")</f>
        <v>Expired</v>
      </c>
      <c r="P1152" s="77" t="str" cm="1">
        <f t="array" aca="1" ref="P1152" ca="1">_xlfn.IFS((N1152-TODAY())&gt;=547,"06 Expires over 18 months",(N1152-TODAY())&gt;=365,"05 Expires in 18 months",(N1152-TODAY())&gt;=183,"04 Expires in 12 months",(N1152-TODAY())&gt;=92,"03 Expires in 6 months",(N1152-TODAY())&gt;=31,"02 Expires in 3 months",(N1152-TODAY())&gt;=0,"01 Expires in 30 days",(N1152-TODAY())&gt;=-31,"01 Expired last 30 days",(N1152-TODAY())&gt;=-92,"02 Expired last 3 months",(N1152-TODAY())&gt;=-183,"03 Expired last 6 months",(N1152-TODAY())&gt;=-365,"04 Expired last 12 months",(N1152-TODAY())&gt;=-547,"05 Expired last 18 months",TRUE,"06 Expired over 18 months")</f>
        <v>06 Expired over 18 months</v>
      </c>
      <c r="Q1152" s="65">
        <v>5000</v>
      </c>
      <c r="R1152" s="84">
        <f>MAX(Q1152,Q1152*N(AS1152)/12)</f>
        <v>10000</v>
      </c>
      <c r="S1152" s="77" t="str" cm="1">
        <f t="array" ref="S1152">_xlfn.IFS(R1152&gt;5000000,"Gold",R1152&gt;=500000,"Silver",R1152&gt;30000,"Bronze",TRUE,"Transactional")</f>
        <v>Transactional</v>
      </c>
      <c r="T1152" s="24" t="s">
        <v>54</v>
      </c>
      <c r="U1152" s="101" t="s">
        <v>445</v>
      </c>
      <c r="V1152" s="101" t="s">
        <v>874</v>
      </c>
      <c r="W1152" s="77" t="str">
        <f t="shared" si="224"/>
        <v>Yes</v>
      </c>
      <c r="X1152" s="77" t="str">
        <f>IFERROR(_xlfn.XLOOKUP(J1152&amp;"||"&amp;K1152,'Mapping Ref.'!$J$2:$J$538,'Mapping Ref.'!$K$2:$K$538),"")</f>
        <v>Corporate</v>
      </c>
      <c r="Y1152" s="77" t="str" cm="1">
        <f t="array" ref="Y1152">_xlfn.IFS(R1152&gt;2000000,"For Publication",R1152&gt;100000,"PID",R1152&gt;30000,"RFQ",TRUE,"Transactional")</f>
        <v>Transactional</v>
      </c>
      <c r="Z1152" s="24" t="s">
        <v>101</v>
      </c>
      <c r="AA1152" s="32">
        <v>12</v>
      </c>
      <c r="AB1152" s="24">
        <v>12</v>
      </c>
      <c r="AC1152" s="25">
        <v>44362</v>
      </c>
      <c r="AD1152" s="24" t="s">
        <v>58</v>
      </c>
      <c r="AE1152" s="24"/>
      <c r="AF1152" s="24"/>
      <c r="AG1152" s="24"/>
      <c r="AH1152" s="24" t="s">
        <v>60</v>
      </c>
      <c r="AI1152" s="24"/>
      <c r="AJ1152" s="24" t="s">
        <v>60</v>
      </c>
      <c r="AK1152" s="24"/>
      <c r="AL1152" s="24"/>
      <c r="AM1152" s="24"/>
      <c r="AN1152" s="24"/>
      <c r="AO1152" s="24">
        <v>0</v>
      </c>
      <c r="AP1152" s="24" t="s">
        <v>60</v>
      </c>
      <c r="AQ1152" s="24"/>
      <c r="AR1152" s="24"/>
      <c r="AS1152" s="89">
        <f>DATEDIF(L1152,N1152,"m")</f>
        <v>24</v>
      </c>
      <c r="AT1152" s="24" t="s">
        <v>4602</v>
      </c>
    </row>
    <row r="1153" spans="1:46" x14ac:dyDescent="0.5">
      <c r="A1153" s="24">
        <v>1240</v>
      </c>
      <c r="B1153" s="24"/>
      <c r="C1153" s="24"/>
      <c r="D1153" s="24" t="s">
        <v>4603</v>
      </c>
      <c r="E1153" s="24" t="s">
        <v>4603</v>
      </c>
      <c r="F1153" s="77" t="str">
        <f t="shared" si="223"/>
        <v>NURSING DIRECT HEALTHCARE LIMITED</v>
      </c>
      <c r="G1153" s="24" t="s">
        <v>4604</v>
      </c>
      <c r="H1153" s="24" t="s">
        <v>4210</v>
      </c>
      <c r="I1153" s="24" t="s">
        <v>4210</v>
      </c>
      <c r="J1153" s="24" t="s">
        <v>190</v>
      </c>
      <c r="K1153" s="24" t="s">
        <v>755</v>
      </c>
      <c r="L1153" s="25">
        <v>44314</v>
      </c>
      <c r="M1153" s="25">
        <v>44680</v>
      </c>
      <c r="N1153" s="81">
        <f>EDATE(M1153,AB1153)</f>
        <v>44680</v>
      </c>
      <c r="O1153" s="77" t="str">
        <f ca="1">IF(N1153&lt;TODAY(),"Expired","Live")</f>
        <v>Expired</v>
      </c>
      <c r="P1153" s="77" t="str" cm="1">
        <f t="array" aca="1" ref="P1153" ca="1">_xlfn.IFS((N1153-TODAY())&gt;=547,"06 Expires over 18 months",(N1153-TODAY())&gt;=365,"05 Expires in 18 months",(N1153-TODAY())&gt;=183,"04 Expires in 12 months",(N1153-TODAY())&gt;=92,"03 Expires in 6 months",(N1153-TODAY())&gt;=31,"02 Expires in 3 months",(N1153-TODAY())&gt;=0,"01 Expires in 30 days",(N1153-TODAY())&gt;=-31,"01 Expired last 30 days",(N1153-TODAY())&gt;=-92,"02 Expired last 3 months",(N1153-TODAY())&gt;=-183,"03 Expired last 6 months",(N1153-TODAY())&gt;=-365,"04 Expired last 12 months",(N1153-TODAY())&gt;=-547,"05 Expired last 18 months",TRUE,"06 Expired over 18 months")</f>
        <v>06 Expired over 18 months</v>
      </c>
      <c r="Q1153" s="65">
        <v>3000</v>
      </c>
      <c r="R1153" s="84">
        <f>MAX(Q1153,Q1153*N(AS1153)/12)</f>
        <v>3000</v>
      </c>
      <c r="S1153" s="77" t="str" cm="1">
        <f t="array" ref="S1153">_xlfn.IFS(R1153&gt;5000000,"Gold",R1153&gt;=500000,"Silver",R1153&gt;30000,"Bronze",TRUE,"Transactional")</f>
        <v>Transactional</v>
      </c>
      <c r="T1153" s="24" t="s">
        <v>54</v>
      </c>
      <c r="U1153" s="101" t="s">
        <v>190</v>
      </c>
      <c r="V1153" s="101" t="s">
        <v>75</v>
      </c>
      <c r="W1153" s="77" t="str">
        <f t="shared" si="224"/>
        <v>No</v>
      </c>
      <c r="X1153" s="77" t="str">
        <f>IFERROR(_xlfn.XLOOKUP(J1153&amp;"||"&amp;K1153,'Mapping Ref.'!$J$2:$J$538,'Mapping Ref.'!$K$2:$K$538),"")</f>
        <v>Childrens &amp; Adults</v>
      </c>
      <c r="Y1153" s="77" t="str" cm="1">
        <f t="array" ref="Y1153">_xlfn.IFS(R1153&gt;2000000,"For Publication",R1153&gt;100000,"PID",R1153&gt;30000,"RFQ",TRUE,"Transactional")</f>
        <v>Transactional</v>
      </c>
      <c r="Z1153" s="24" t="s">
        <v>101</v>
      </c>
      <c r="AA1153" s="32">
        <v>12</v>
      </c>
      <c r="AB1153" s="24">
        <v>0</v>
      </c>
      <c r="AC1153" s="25">
        <v>44362</v>
      </c>
      <c r="AD1153" s="24" t="s">
        <v>58</v>
      </c>
      <c r="AE1153" s="24"/>
      <c r="AF1153" s="24"/>
      <c r="AG1153" s="24"/>
      <c r="AH1153" s="24" t="s">
        <v>60</v>
      </c>
      <c r="AI1153" s="24"/>
      <c r="AJ1153" s="24" t="s">
        <v>60</v>
      </c>
      <c r="AK1153" s="24"/>
      <c r="AL1153" s="24"/>
      <c r="AM1153" s="24"/>
      <c r="AN1153" s="24"/>
      <c r="AO1153" s="24">
        <v>0</v>
      </c>
      <c r="AP1153" s="24" t="s">
        <v>60</v>
      </c>
      <c r="AQ1153" s="24"/>
      <c r="AR1153" s="24"/>
      <c r="AS1153" s="89">
        <f>DATEDIF(L1153,N1153,"m")</f>
        <v>12</v>
      </c>
      <c r="AT1153" s="24" t="s">
        <v>4605</v>
      </c>
    </row>
    <row r="1154" spans="1:46" x14ac:dyDescent="0.5">
      <c r="A1154" s="24">
        <v>1241</v>
      </c>
      <c r="B1154" s="24"/>
      <c r="C1154" s="24"/>
      <c r="D1154" s="24" t="s">
        <v>4606</v>
      </c>
      <c r="E1154" s="24" t="s">
        <v>4607</v>
      </c>
      <c r="F1154" s="77" t="str">
        <f t="shared" ref="F1154:F1217" si="234">IF(AT1154&lt;&gt;"",AT1154,G1154)</f>
        <v>CHESHIRE ESTATE AND LEGAL LIMITED CLIENT A/C</v>
      </c>
      <c r="G1154" s="24" t="s">
        <v>4608</v>
      </c>
      <c r="H1154" s="24" t="s">
        <v>1420</v>
      </c>
      <c r="I1154" s="24" t="s">
        <v>1420</v>
      </c>
      <c r="J1154" s="24" t="s">
        <v>52</v>
      </c>
      <c r="K1154" s="24" t="s">
        <v>822</v>
      </c>
      <c r="L1154" s="25">
        <v>44364</v>
      </c>
      <c r="M1154" s="25"/>
      <c r="N1154" s="81"/>
      <c r="O1154" s="77" t="s">
        <v>712</v>
      </c>
      <c r="P1154" s="77"/>
      <c r="Q1154" s="104"/>
      <c r="R1154" s="84">
        <v>0</v>
      </c>
      <c r="S1154" s="77" t="str" cm="1">
        <f t="array" ref="S1154">_xlfn.IFS(R1154&gt;5000000,"Gold",R1154&gt;=500000,"Silver",R1154&gt;30000,"Bronze",TRUE,"Transactional")</f>
        <v>Transactional</v>
      </c>
      <c r="T1154" s="24" t="s">
        <v>54</v>
      </c>
      <c r="U1154" s="101" t="s">
        <v>455</v>
      </c>
      <c r="V1154" s="101" t="s">
        <v>822</v>
      </c>
      <c r="W1154" s="77" t="str">
        <f t="shared" ref="W1154:W1217" si="235">IF(AB1154&gt;0,"Yes","No")</f>
        <v>Yes</v>
      </c>
      <c r="X1154" s="77" t="str">
        <f>IFERROR(_xlfn.XLOOKUP(J1154&amp;"||"&amp;K1154,'Mapping Ref.'!$J$2:$J$538,'Mapping Ref.'!$K$2:$K$538),"")</f>
        <v>Corporate</v>
      </c>
      <c r="Y1154" s="77" t="str" cm="1">
        <f t="array" ref="Y1154">_xlfn.IFS(R1154&gt;2000000,"For Publication",R1154&gt;100000,"PID",R1154&gt;30000,"RFQ",TRUE,"Transactional")</f>
        <v>Transactional</v>
      </c>
      <c r="Z1154" s="24" t="s">
        <v>57</v>
      </c>
      <c r="AA1154" s="32">
        <v>80</v>
      </c>
      <c r="AB1154" s="24">
        <v>80</v>
      </c>
      <c r="AC1154" s="25">
        <v>44364</v>
      </c>
      <c r="AD1154" s="24" t="s">
        <v>102</v>
      </c>
      <c r="AE1154" s="24">
        <v>0</v>
      </c>
      <c r="AF1154" s="24"/>
      <c r="AG1154" s="24"/>
      <c r="AH1154" s="24" t="s">
        <v>60</v>
      </c>
      <c r="AI1154" s="24"/>
      <c r="AJ1154" s="24" t="s">
        <v>60</v>
      </c>
      <c r="AK1154" s="24"/>
      <c r="AL1154" s="24"/>
      <c r="AM1154" s="24"/>
      <c r="AN1154" s="24"/>
      <c r="AO1154" s="24">
        <v>0</v>
      </c>
      <c r="AP1154" s="24" t="s">
        <v>60</v>
      </c>
      <c r="AQ1154" s="24"/>
      <c r="AR1154" s="24"/>
      <c r="AS1154" s="89">
        <v>0</v>
      </c>
      <c r="AT1154" s="24" t="s">
        <v>4609</v>
      </c>
    </row>
    <row r="1155" spans="1:46" x14ac:dyDescent="0.5">
      <c r="A1155" s="24">
        <v>1242</v>
      </c>
      <c r="B1155" s="24"/>
      <c r="C1155" s="24"/>
      <c r="D1155" s="24" t="s">
        <v>4610</v>
      </c>
      <c r="E1155" s="24" t="s">
        <v>4611</v>
      </c>
      <c r="F1155" s="77" t="str">
        <f t="shared" si="234"/>
        <v>NHS NORTH WEST LONDON CCG</v>
      </c>
      <c r="G1155" s="24" t="s">
        <v>4612</v>
      </c>
      <c r="H1155" s="24" t="s">
        <v>972</v>
      </c>
      <c r="I1155" s="24" t="s">
        <v>972</v>
      </c>
      <c r="J1155" s="24" t="s">
        <v>107</v>
      </c>
      <c r="K1155" s="24" t="s">
        <v>4613</v>
      </c>
      <c r="L1155" s="25">
        <v>44287</v>
      </c>
      <c r="M1155" s="25">
        <v>44651</v>
      </c>
      <c r="N1155" s="81">
        <f>EDATE(M1155,AB1155)</f>
        <v>44651</v>
      </c>
      <c r="O1155" s="77" t="str">
        <f ca="1">IF(N1155&lt;TODAY(),"Expired","Live")</f>
        <v>Expired</v>
      </c>
      <c r="P1155" s="77" t="str" cm="1">
        <f t="array" aca="1" ref="P1155" ca="1">_xlfn.IFS((N1155-TODAY())&gt;=547,"06 Expires over 18 months",(N1155-TODAY())&gt;=365,"05 Expires in 18 months",(N1155-TODAY())&gt;=183,"04 Expires in 12 months",(N1155-TODAY())&gt;=92,"03 Expires in 6 months",(N1155-TODAY())&gt;=31,"02 Expires in 3 months",(N1155-TODAY())&gt;=0,"01 Expires in 30 days",(N1155-TODAY())&gt;=-31,"01 Expired last 30 days",(N1155-TODAY())&gt;=-92,"02 Expired last 3 months",(N1155-TODAY())&gt;=-183,"03 Expired last 6 months",(N1155-TODAY())&gt;=-365,"04 Expired last 12 months",(N1155-TODAY())&gt;=-547,"05 Expired last 18 months",TRUE,"06 Expired over 18 months")</f>
        <v>06 Expired over 18 months</v>
      </c>
      <c r="Q1155" s="65">
        <v>50000</v>
      </c>
      <c r="R1155" s="84">
        <f>MAX(Q1155,Q1155*N(AS1155)/12)</f>
        <v>50000</v>
      </c>
      <c r="S1155" s="77" t="str" cm="1">
        <f t="array" ref="S1155">_xlfn.IFS(R1155&gt;5000000,"Gold",R1155&gt;=500000,"Silver",R1155&gt;30000,"Bronze",TRUE,"Transactional")</f>
        <v>Bronze</v>
      </c>
      <c r="T1155" s="24" t="s">
        <v>54</v>
      </c>
      <c r="U1155" s="101" t="s">
        <v>109</v>
      </c>
      <c r="V1155" s="101" t="s">
        <v>1146</v>
      </c>
      <c r="W1155" s="77" t="str">
        <f t="shared" si="235"/>
        <v>No</v>
      </c>
      <c r="X1155" s="77" t="str">
        <f>IFERROR(_xlfn.XLOOKUP(J1155&amp;"||"&amp;K1155,'Mapping Ref.'!$J$2:$J$538,'Mapping Ref.'!$K$2:$K$538),"")</f>
        <v>Construction &amp; Estates</v>
      </c>
      <c r="Y1155" s="77" t="str" cm="1">
        <f t="array" ref="Y1155">_xlfn.IFS(R1155&gt;2000000,"For Publication",R1155&gt;100000,"PID",R1155&gt;30000,"RFQ",TRUE,"Transactional")</f>
        <v>RFQ</v>
      </c>
      <c r="Z1155" s="24" t="s">
        <v>86</v>
      </c>
      <c r="AA1155" s="32">
        <v>12</v>
      </c>
      <c r="AB1155" s="24">
        <v>0</v>
      </c>
      <c r="AC1155" s="25">
        <v>44364</v>
      </c>
      <c r="AD1155" s="24" t="s">
        <v>58</v>
      </c>
      <c r="AE1155" s="24">
        <v>29332</v>
      </c>
      <c r="AF1155" s="24"/>
      <c r="AG1155" s="24"/>
      <c r="AH1155" s="24" t="s">
        <v>60</v>
      </c>
      <c r="AI1155" s="24"/>
      <c r="AJ1155" s="24" t="s">
        <v>59</v>
      </c>
      <c r="AK1155" s="24"/>
      <c r="AL1155" s="24"/>
      <c r="AM1155" s="24"/>
      <c r="AN1155" s="24"/>
      <c r="AO1155" s="24">
        <v>0</v>
      </c>
      <c r="AP1155" s="24" t="s">
        <v>60</v>
      </c>
      <c r="AQ1155" s="24"/>
      <c r="AR1155" s="24"/>
      <c r="AS1155" s="89">
        <f>DATEDIF(L1155,N1155,"m")</f>
        <v>11</v>
      </c>
      <c r="AT1155" s="24" t="s">
        <v>4610</v>
      </c>
    </row>
    <row r="1156" spans="1:46" x14ac:dyDescent="0.5">
      <c r="A1156" s="24">
        <v>1243</v>
      </c>
      <c r="B1156" s="24" t="s">
        <v>506</v>
      </c>
      <c r="C1156" s="24"/>
      <c r="D1156" s="24" t="s">
        <v>4614</v>
      </c>
      <c r="E1156" s="24" t="s">
        <v>4615</v>
      </c>
      <c r="F1156" s="77" t="str">
        <f t="shared" si="234"/>
        <v>JOS PROPERTY SERVICES LTD</v>
      </c>
      <c r="G1156" s="24" t="s">
        <v>4616</v>
      </c>
      <c r="H1156" s="24" t="s">
        <v>1637</v>
      </c>
      <c r="I1156" s="24" t="s">
        <v>4617</v>
      </c>
      <c r="J1156" s="24" t="s">
        <v>107</v>
      </c>
      <c r="K1156" s="24" t="s">
        <v>1638</v>
      </c>
      <c r="L1156" s="25">
        <v>44368</v>
      </c>
      <c r="M1156" s="25">
        <v>44926</v>
      </c>
      <c r="N1156" s="81">
        <f>EDATE(M1156,AB1156)</f>
        <v>46203</v>
      </c>
      <c r="O1156" s="77" t="str">
        <f ca="1">IF(N1156&lt;TODAY(),"Expired","Live")</f>
        <v>Expired</v>
      </c>
      <c r="P1156" s="77" t="str" cm="1">
        <f t="array" aca="1" ref="P1156" ca="1">_xlfn.IFS((N1156-TODAY())&gt;=547,"06 Expires over 18 months",(N1156-TODAY())&gt;=365,"05 Expires in 18 months",(N1156-TODAY())&gt;=183,"04 Expires in 12 months",(N1156-TODAY())&gt;=92,"03 Expires in 6 months",(N1156-TODAY())&gt;=31,"02 Expires in 3 months",(N1156-TODAY())&gt;=0,"01 Expires in 30 days",(N1156-TODAY())&gt;=-31,"01 Expired last 30 days",(N1156-TODAY())&gt;=-92,"02 Expired last 3 months",(N1156-TODAY())&gt;=-183,"03 Expired last 6 months",(N1156-TODAY())&gt;=-365,"04 Expired last 12 months",(N1156-TODAY())&gt;=-547,"05 Expired last 18 months",TRUE,"06 Expired over 18 months")</f>
        <v>02 Expired last 3 months</v>
      </c>
      <c r="Q1156" s="65">
        <v>5050000</v>
      </c>
      <c r="R1156" s="84">
        <f>MAX(Q1156,Q1156*N(AS1156)/12)</f>
        <v>25250000</v>
      </c>
      <c r="S1156" s="77" t="str" cm="1">
        <f t="array" ref="S1156">_xlfn.IFS(R1156&gt;5000000,"Gold",R1156&gt;=500000,"Silver",R1156&gt;30000,"Bronze",TRUE,"Transactional")</f>
        <v>Gold</v>
      </c>
      <c r="T1156" s="24" t="s">
        <v>122</v>
      </c>
      <c r="U1156" s="101" t="s">
        <v>123</v>
      </c>
      <c r="V1156" s="101" t="s">
        <v>338</v>
      </c>
      <c r="W1156" s="77" t="str">
        <f t="shared" si="235"/>
        <v>Yes</v>
      </c>
      <c r="X1156" s="77" t="str">
        <f>IFERROR(_xlfn.XLOOKUP(J1156&amp;"||"&amp;K1156,'Mapping Ref.'!$J$2:$J$538,'Mapping Ref.'!$K$2:$K$538),"")</f>
        <v>Construction &amp; Estates</v>
      </c>
      <c r="Y1156" s="77" t="str" cm="1">
        <f t="array" ref="Y1156">_xlfn.IFS(R1156&gt;2000000,"For Publication",R1156&gt;100000,"PID",R1156&gt;30000,"RFQ",TRUE,"Transactional")</f>
        <v>For Publication</v>
      </c>
      <c r="Z1156" s="24" t="s">
        <v>71</v>
      </c>
      <c r="AA1156" s="32">
        <v>18</v>
      </c>
      <c r="AB1156" s="24">
        <v>42</v>
      </c>
      <c r="AC1156" s="25">
        <v>44364</v>
      </c>
      <c r="AD1156" s="24" t="s">
        <v>58</v>
      </c>
      <c r="AE1156" s="24">
        <v>202241</v>
      </c>
      <c r="AF1156" s="24"/>
      <c r="AG1156" s="24"/>
      <c r="AH1156" s="24" t="s">
        <v>59</v>
      </c>
      <c r="AI1156" s="24"/>
      <c r="AJ1156" s="24" t="s">
        <v>60</v>
      </c>
      <c r="AK1156" s="24"/>
      <c r="AL1156" s="24"/>
      <c r="AM1156" s="24"/>
      <c r="AN1156" s="24"/>
      <c r="AO1156" s="24"/>
      <c r="AP1156" s="24" t="s">
        <v>59</v>
      </c>
      <c r="AQ1156" s="24"/>
      <c r="AR1156" s="24"/>
      <c r="AS1156" s="89">
        <f>DATEDIF(L1156,N1156,"m")</f>
        <v>60</v>
      </c>
      <c r="AT1156" s="24" t="s">
        <v>4618</v>
      </c>
    </row>
    <row r="1157" spans="1:46" x14ac:dyDescent="0.5">
      <c r="A1157" s="24">
        <v>1244</v>
      </c>
      <c r="B1157" s="24"/>
      <c r="C1157" s="24"/>
      <c r="D1157" s="24" t="s">
        <v>4619</v>
      </c>
      <c r="E1157" s="24" t="s">
        <v>4620</v>
      </c>
      <c r="F1157" s="77" t="str">
        <f t="shared" si="234"/>
        <v>SYSTEMSACCOUNTANTS LTD</v>
      </c>
      <c r="G1157" s="24" t="s">
        <v>4621</v>
      </c>
      <c r="H1157" s="24" t="s">
        <v>4563</v>
      </c>
      <c r="I1157" s="24" t="s">
        <v>4563</v>
      </c>
      <c r="J1157" s="24" t="s">
        <v>52</v>
      </c>
      <c r="K1157" s="24" t="s">
        <v>4622</v>
      </c>
      <c r="L1157" s="25">
        <v>44375</v>
      </c>
      <c r="M1157" s="25">
        <v>44458</v>
      </c>
      <c r="N1157" s="81">
        <f>EDATE(M1157,AB1157)</f>
        <v>44549</v>
      </c>
      <c r="O1157" s="77" t="str">
        <f ca="1">IF(N1157&lt;TODAY(),"Expired","Live")</f>
        <v>Expired</v>
      </c>
      <c r="P1157" s="77" t="str" cm="1">
        <f t="array" aca="1" ref="P1157" ca="1">_xlfn.IFS((N1157-TODAY())&gt;=547,"06 Expires over 18 months",(N1157-TODAY())&gt;=365,"05 Expires in 18 months",(N1157-TODAY())&gt;=183,"04 Expires in 12 months",(N1157-TODAY())&gt;=92,"03 Expires in 6 months",(N1157-TODAY())&gt;=31,"02 Expires in 3 months",(N1157-TODAY())&gt;=0,"01 Expires in 30 days",(N1157-TODAY())&gt;=-31,"01 Expired last 30 days",(N1157-TODAY())&gt;=-92,"02 Expired last 3 months",(N1157-TODAY())&gt;=-183,"03 Expired last 6 months",(N1157-TODAY())&gt;=-365,"04 Expired last 12 months",(N1157-TODAY())&gt;=-547,"05 Expired last 18 months",TRUE,"06 Expired over 18 months")</f>
        <v>06 Expired over 18 months</v>
      </c>
      <c r="Q1157" s="65">
        <v>39375</v>
      </c>
      <c r="R1157" s="84">
        <f>MAX(Q1157,Q1157*N(AS1157)/12)</f>
        <v>39375</v>
      </c>
      <c r="S1157" s="77" t="str" cm="1">
        <f t="array" ref="S1157">_xlfn.IFS(R1157&gt;5000000,"Gold",R1157&gt;=500000,"Silver",R1157&gt;30000,"Bronze",TRUE,"Transactional")</f>
        <v>Bronze</v>
      </c>
      <c r="T1157" s="24" t="s">
        <v>54</v>
      </c>
      <c r="U1157" s="101" t="s">
        <v>116</v>
      </c>
      <c r="V1157" s="101" t="s">
        <v>569</v>
      </c>
      <c r="W1157" s="77" t="str">
        <f t="shared" si="235"/>
        <v>Yes</v>
      </c>
      <c r="X1157" s="77" t="str">
        <f>IFERROR(_xlfn.XLOOKUP(J1157&amp;"||"&amp;K1157,'Mapping Ref.'!$J$2:$J$538,'Mapping Ref.'!$K$2:$K$538),"")</f>
        <v>ICT</v>
      </c>
      <c r="Y1157" s="77" t="str" cm="1">
        <f t="array" ref="Y1157">_xlfn.IFS(R1157&gt;2000000,"For Publication",R1157&gt;100000,"PID",R1157&gt;30000,"RFQ",TRUE,"Transactional")</f>
        <v>RFQ</v>
      </c>
      <c r="Z1157" s="24" t="s">
        <v>57</v>
      </c>
      <c r="AA1157" s="32">
        <v>3</v>
      </c>
      <c r="AB1157" s="24">
        <v>3</v>
      </c>
      <c r="AC1157" s="25">
        <v>44369</v>
      </c>
      <c r="AD1157" s="24" t="s">
        <v>58</v>
      </c>
      <c r="AE1157" s="24"/>
      <c r="AF1157" s="24"/>
      <c r="AG1157" s="24"/>
      <c r="AH1157" s="24" t="s">
        <v>60</v>
      </c>
      <c r="AI1157" s="24"/>
      <c r="AJ1157" s="24" t="s">
        <v>60</v>
      </c>
      <c r="AK1157" s="24"/>
      <c r="AL1157" s="24"/>
      <c r="AM1157" s="24"/>
      <c r="AN1157" s="24"/>
      <c r="AO1157" s="24">
        <v>0</v>
      </c>
      <c r="AP1157" s="24" t="s">
        <v>59</v>
      </c>
      <c r="AQ1157" s="24"/>
      <c r="AR1157" s="24"/>
      <c r="AS1157" s="89">
        <f>DATEDIF(L1157,N1157,"m")</f>
        <v>5</v>
      </c>
      <c r="AT1157" s="24" t="s">
        <v>4623</v>
      </c>
    </row>
    <row r="1158" spans="1:46" x14ac:dyDescent="0.5">
      <c r="A1158" s="24">
        <v>1245</v>
      </c>
      <c r="B1158" s="24"/>
      <c r="C1158" s="24"/>
      <c r="D1158" s="24" t="s">
        <v>4624</v>
      </c>
      <c r="E1158" s="24" t="s">
        <v>4625</v>
      </c>
      <c r="F1158" s="77" t="str">
        <f t="shared" si="234"/>
        <v>ENERGY PRODUCTION HIRE LTD</v>
      </c>
      <c r="G1158" s="24" t="s">
        <v>4626</v>
      </c>
      <c r="H1158" s="24" t="s">
        <v>1571</v>
      </c>
      <c r="I1158" s="24" t="s">
        <v>1571</v>
      </c>
      <c r="J1158" s="24" t="s">
        <v>107</v>
      </c>
      <c r="K1158" s="24" t="s">
        <v>1572</v>
      </c>
      <c r="L1158" s="25">
        <v>44378</v>
      </c>
      <c r="M1158" s="25">
        <v>44439</v>
      </c>
      <c r="N1158" s="81">
        <f>EDATE(M1158,AB1158)</f>
        <v>44439</v>
      </c>
      <c r="O1158" s="77" t="str">
        <f ca="1">IF(N1158&lt;TODAY(),"Expired","Live")</f>
        <v>Expired</v>
      </c>
      <c r="P1158" s="77" t="str" cm="1">
        <f t="array" aca="1" ref="P1158" ca="1">_xlfn.IFS((N1158-TODAY())&gt;=547,"06 Expires over 18 months",(N1158-TODAY())&gt;=365,"05 Expires in 18 months",(N1158-TODAY())&gt;=183,"04 Expires in 12 months",(N1158-TODAY())&gt;=92,"03 Expires in 6 months",(N1158-TODAY())&gt;=31,"02 Expires in 3 months",(N1158-TODAY())&gt;=0,"01 Expires in 30 days",(N1158-TODAY())&gt;=-31,"01 Expired last 30 days",(N1158-TODAY())&gt;=-92,"02 Expired last 3 months",(N1158-TODAY())&gt;=-183,"03 Expired last 6 months",(N1158-TODAY())&gt;=-365,"04 Expired last 12 months",(N1158-TODAY())&gt;=-547,"05 Expired last 18 months",TRUE,"06 Expired over 18 months")</f>
        <v>06 Expired over 18 months</v>
      </c>
      <c r="Q1158" s="65">
        <v>4000</v>
      </c>
      <c r="R1158" s="84">
        <f>MAX(Q1158,Q1158*N(AS1158)/12)</f>
        <v>4000</v>
      </c>
      <c r="S1158" s="77" t="str" cm="1">
        <f t="array" ref="S1158">_xlfn.IFS(R1158&gt;5000000,"Gold",R1158&gt;=500000,"Silver",R1158&gt;30000,"Bronze",TRUE,"Transactional")</f>
        <v>Transactional</v>
      </c>
      <c r="T1158" s="24" t="s">
        <v>54</v>
      </c>
      <c r="U1158" s="101" t="s">
        <v>69</v>
      </c>
      <c r="V1158" s="101" t="s">
        <v>1208</v>
      </c>
      <c r="W1158" s="77" t="str">
        <f t="shared" si="235"/>
        <v>No</v>
      </c>
      <c r="X1158" s="77" t="str">
        <f>IFERROR(_xlfn.XLOOKUP(J1158&amp;"||"&amp;K1158,'Mapping Ref.'!$J$2:$J$538,'Mapping Ref.'!$K$2:$K$538),"")</f>
        <v>Construction &amp; Estates</v>
      </c>
      <c r="Y1158" s="77" t="str" cm="1">
        <f t="array" ref="Y1158">_xlfn.IFS(R1158&gt;2000000,"For Publication",R1158&gt;100000,"PID",R1158&gt;30000,"RFQ",TRUE,"Transactional")</f>
        <v>Transactional</v>
      </c>
      <c r="Z1158" s="24" t="s">
        <v>101</v>
      </c>
      <c r="AA1158" s="32">
        <v>2</v>
      </c>
      <c r="AB1158" s="24">
        <v>0</v>
      </c>
      <c r="AC1158" s="25">
        <v>44369</v>
      </c>
      <c r="AD1158" s="24" t="s">
        <v>58</v>
      </c>
      <c r="AE1158" s="24"/>
      <c r="AF1158" s="24"/>
      <c r="AG1158" s="24"/>
      <c r="AH1158" s="24" t="s">
        <v>60</v>
      </c>
      <c r="AI1158" s="24"/>
      <c r="AJ1158" s="24" t="s">
        <v>60</v>
      </c>
      <c r="AK1158" s="24"/>
      <c r="AL1158" s="24"/>
      <c r="AM1158" s="24"/>
      <c r="AN1158" s="24"/>
      <c r="AO1158" s="24"/>
      <c r="AP1158" s="24" t="s">
        <v>60</v>
      </c>
      <c r="AQ1158" s="24"/>
      <c r="AR1158" s="24"/>
      <c r="AS1158" s="89">
        <f>DATEDIF(L1158,N1158,"m")</f>
        <v>1</v>
      </c>
      <c r="AT1158" s="24" t="s">
        <v>4627</v>
      </c>
    </row>
    <row r="1159" spans="1:46" x14ac:dyDescent="0.5">
      <c r="A1159" s="24">
        <v>1246</v>
      </c>
      <c r="B1159" s="24"/>
      <c r="C1159" s="24" t="s">
        <v>77</v>
      </c>
      <c r="D1159" s="24" t="s">
        <v>4628</v>
      </c>
      <c r="E1159" s="24" t="s">
        <v>4629</v>
      </c>
      <c r="F1159" s="77" t="str">
        <f t="shared" si="234"/>
        <v>YPAH</v>
      </c>
      <c r="G1159" s="24" t="s">
        <v>4630</v>
      </c>
      <c r="H1159" s="24" t="s">
        <v>2200</v>
      </c>
      <c r="I1159" s="24" t="s">
        <v>2200</v>
      </c>
      <c r="J1159" s="24" t="s">
        <v>190</v>
      </c>
      <c r="K1159" s="24" t="s">
        <v>2202</v>
      </c>
      <c r="L1159" s="25">
        <v>44370</v>
      </c>
      <c r="M1159" s="25">
        <v>44742</v>
      </c>
      <c r="N1159" s="81">
        <f>EDATE(M1159,AB1159)</f>
        <v>45107</v>
      </c>
      <c r="O1159" s="77" t="str">
        <f ca="1">IF(N1159&lt;TODAY(),"Expired","Live")</f>
        <v>Expired</v>
      </c>
      <c r="P1159" s="77" t="str" cm="1">
        <f t="array" aca="1" ref="P1159" ca="1">_xlfn.IFS((N1159-TODAY())&gt;=547,"06 Expires over 18 months",(N1159-TODAY())&gt;=365,"05 Expires in 18 months",(N1159-TODAY())&gt;=183,"04 Expires in 12 months",(N1159-TODAY())&gt;=92,"03 Expires in 6 months",(N1159-TODAY())&gt;=31,"02 Expires in 3 months",(N1159-TODAY())&gt;=0,"01 Expires in 30 days",(N1159-TODAY())&gt;=-31,"01 Expired last 30 days",(N1159-TODAY())&gt;=-92,"02 Expired last 3 months",(N1159-TODAY())&gt;=-183,"03 Expired last 6 months",(N1159-TODAY())&gt;=-365,"04 Expired last 12 months",(N1159-TODAY())&gt;=-547,"05 Expired last 18 months",TRUE,"06 Expired over 18 months")</f>
        <v>06 Expired over 18 months</v>
      </c>
      <c r="Q1159" s="65">
        <v>6000</v>
      </c>
      <c r="R1159" s="84">
        <f>MAX(Q1159,Q1159*N(AS1159)/12)</f>
        <v>12000</v>
      </c>
      <c r="S1159" s="77" t="str" cm="1">
        <f t="array" ref="S1159">_xlfn.IFS(R1159&gt;5000000,"Gold",R1159&gt;=500000,"Silver",R1159&gt;30000,"Bronze",TRUE,"Transactional")</f>
        <v>Transactional</v>
      </c>
      <c r="T1159" s="24" t="s">
        <v>54</v>
      </c>
      <c r="U1159" s="101" t="s">
        <v>190</v>
      </c>
      <c r="V1159" s="101" t="s">
        <v>192</v>
      </c>
      <c r="W1159" s="77" t="str">
        <f t="shared" si="235"/>
        <v>Yes</v>
      </c>
      <c r="X1159" s="77" t="str">
        <f>IFERROR(_xlfn.XLOOKUP(J1159&amp;"||"&amp;K1159,'Mapping Ref.'!$J$2:$J$538,'Mapping Ref.'!$K$2:$K$538),"")</f>
        <v>Childrens &amp; Adults</v>
      </c>
      <c r="Y1159" s="77" t="str" cm="1">
        <f t="array" ref="Y1159">_xlfn.IFS(R1159&gt;2000000,"For Publication",R1159&gt;100000,"PID",R1159&gt;30000,"RFQ",TRUE,"Transactional")</f>
        <v>Transactional</v>
      </c>
      <c r="Z1159" s="24" t="s">
        <v>101</v>
      </c>
      <c r="AA1159" s="32">
        <v>12</v>
      </c>
      <c r="AB1159" s="24">
        <v>12</v>
      </c>
      <c r="AC1159" s="25">
        <v>44370</v>
      </c>
      <c r="AD1159" s="24" t="s">
        <v>58</v>
      </c>
      <c r="AE1159" s="24"/>
      <c r="AF1159" s="24"/>
      <c r="AG1159" s="24"/>
      <c r="AH1159" s="24" t="s">
        <v>59</v>
      </c>
      <c r="AI1159" s="24"/>
      <c r="AJ1159" s="24" t="s">
        <v>60</v>
      </c>
      <c r="AK1159" s="24" t="s">
        <v>4631</v>
      </c>
      <c r="AL1159" s="24"/>
      <c r="AM1159" s="24"/>
      <c r="AN1159" s="24"/>
      <c r="AO1159" s="24">
        <v>0</v>
      </c>
      <c r="AP1159" s="24" t="s">
        <v>60</v>
      </c>
      <c r="AQ1159" s="24"/>
      <c r="AR1159" s="24"/>
      <c r="AS1159" s="89">
        <f>DATEDIF(L1159,N1159,"m")</f>
        <v>24</v>
      </c>
      <c r="AT1159" s="24" t="s">
        <v>4628</v>
      </c>
    </row>
    <row r="1160" spans="1:46" x14ac:dyDescent="0.5">
      <c r="A1160" s="24">
        <v>1247</v>
      </c>
      <c r="B1160" s="24"/>
      <c r="C1160" s="24"/>
      <c r="D1160" s="24" t="s">
        <v>4632</v>
      </c>
      <c r="E1160" s="24" t="s">
        <v>4633</v>
      </c>
      <c r="F1160" s="77" t="str">
        <f t="shared" si="234"/>
        <v>ALEXANDER SHAW SOLICITORS LIMITED</v>
      </c>
      <c r="G1160" s="24" t="s">
        <v>4632</v>
      </c>
      <c r="H1160" s="24" t="s">
        <v>1420</v>
      </c>
      <c r="I1160" s="24" t="s">
        <v>1420</v>
      </c>
      <c r="J1160" s="24" t="s">
        <v>52</v>
      </c>
      <c r="K1160" s="24" t="s">
        <v>822</v>
      </c>
      <c r="L1160" s="25">
        <v>44370</v>
      </c>
      <c r="M1160" s="25"/>
      <c r="N1160" s="81"/>
      <c r="O1160" s="77" t="s">
        <v>712</v>
      </c>
      <c r="P1160" s="77"/>
      <c r="Q1160" s="104"/>
      <c r="R1160" s="84">
        <v>0</v>
      </c>
      <c r="S1160" s="77" t="str" cm="1">
        <f t="array" ref="S1160">_xlfn.IFS(R1160&gt;5000000,"Gold",R1160&gt;=500000,"Silver",R1160&gt;30000,"Bronze",TRUE,"Transactional")</f>
        <v>Transactional</v>
      </c>
      <c r="T1160" s="24" t="s">
        <v>54</v>
      </c>
      <c r="U1160" s="101" t="s">
        <v>455</v>
      </c>
      <c r="V1160" s="101" t="s">
        <v>822</v>
      </c>
      <c r="W1160" s="77" t="str">
        <f t="shared" si="235"/>
        <v>Yes</v>
      </c>
      <c r="X1160" s="77" t="str">
        <f>IFERROR(_xlfn.XLOOKUP(J1160&amp;"||"&amp;K1160,'Mapping Ref.'!$J$2:$J$538,'Mapping Ref.'!$K$2:$K$538),"")</f>
        <v>Corporate</v>
      </c>
      <c r="Y1160" s="77" t="str" cm="1">
        <f t="array" ref="Y1160">_xlfn.IFS(R1160&gt;2000000,"For Publication",R1160&gt;100000,"PID",R1160&gt;30000,"RFQ",TRUE,"Transactional")</f>
        <v>Transactional</v>
      </c>
      <c r="Z1160" s="24" t="s">
        <v>57</v>
      </c>
      <c r="AA1160" s="32">
        <v>80</v>
      </c>
      <c r="AB1160" s="24">
        <v>80</v>
      </c>
      <c r="AC1160" s="25">
        <v>44370</v>
      </c>
      <c r="AD1160" s="24" t="s">
        <v>102</v>
      </c>
      <c r="AE1160" s="24">
        <v>0</v>
      </c>
      <c r="AF1160" s="24"/>
      <c r="AG1160" s="24"/>
      <c r="AH1160" s="24" t="s">
        <v>60</v>
      </c>
      <c r="AI1160" s="24"/>
      <c r="AJ1160" s="24" t="s">
        <v>60</v>
      </c>
      <c r="AK1160" s="24"/>
      <c r="AL1160" s="24"/>
      <c r="AM1160" s="24"/>
      <c r="AN1160" s="24"/>
      <c r="AO1160" s="24">
        <v>0</v>
      </c>
      <c r="AP1160" s="24" t="s">
        <v>60</v>
      </c>
      <c r="AQ1160" s="24"/>
      <c r="AR1160" s="24"/>
      <c r="AS1160" s="89">
        <v>0</v>
      </c>
      <c r="AT1160" s="24" t="s">
        <v>4634</v>
      </c>
    </row>
    <row r="1161" spans="1:46" x14ac:dyDescent="0.5">
      <c r="A1161" s="24">
        <v>1248</v>
      </c>
      <c r="B1161" s="24"/>
      <c r="C1161" s="24"/>
      <c r="D1161" s="24" t="s">
        <v>4635</v>
      </c>
      <c r="E1161" s="24" t="s">
        <v>4636</v>
      </c>
      <c r="F1161" s="77" t="str">
        <f t="shared" si="234"/>
        <v>BROWN TURNER ROSS LTD CLIENT A/C</v>
      </c>
      <c r="G1161" s="24" t="s">
        <v>4635</v>
      </c>
      <c r="H1161" s="24" t="s">
        <v>1420</v>
      </c>
      <c r="I1161" s="24" t="s">
        <v>1420</v>
      </c>
      <c r="J1161" s="24" t="s">
        <v>52</v>
      </c>
      <c r="K1161" s="24" t="s">
        <v>822</v>
      </c>
      <c r="L1161" s="25">
        <v>44372</v>
      </c>
      <c r="M1161" s="25"/>
      <c r="N1161" s="81"/>
      <c r="O1161" s="77" t="s">
        <v>712</v>
      </c>
      <c r="P1161" s="77"/>
      <c r="Q1161" s="104"/>
      <c r="R1161" s="84">
        <v>0</v>
      </c>
      <c r="S1161" s="77" t="str" cm="1">
        <f t="array" ref="S1161">_xlfn.IFS(R1161&gt;5000000,"Gold",R1161&gt;=500000,"Silver",R1161&gt;30000,"Bronze",TRUE,"Transactional")</f>
        <v>Transactional</v>
      </c>
      <c r="T1161" s="24" t="s">
        <v>54</v>
      </c>
      <c r="U1161" s="101" t="s">
        <v>455</v>
      </c>
      <c r="V1161" s="101" t="s">
        <v>822</v>
      </c>
      <c r="W1161" s="77" t="str">
        <f t="shared" si="235"/>
        <v>Yes</v>
      </c>
      <c r="X1161" s="77" t="str">
        <f>IFERROR(_xlfn.XLOOKUP(J1161&amp;"||"&amp;K1161,'Mapping Ref.'!$J$2:$J$538,'Mapping Ref.'!$K$2:$K$538),"")</f>
        <v>Corporate</v>
      </c>
      <c r="Y1161" s="77" t="str" cm="1">
        <f t="array" ref="Y1161">_xlfn.IFS(R1161&gt;2000000,"For Publication",R1161&gt;100000,"PID",R1161&gt;30000,"RFQ",TRUE,"Transactional")</f>
        <v>Transactional</v>
      </c>
      <c r="Z1161" s="24" t="s">
        <v>57</v>
      </c>
      <c r="AA1161" s="32">
        <v>80</v>
      </c>
      <c r="AB1161" s="24">
        <v>80</v>
      </c>
      <c r="AC1161" s="25">
        <v>44372</v>
      </c>
      <c r="AD1161" s="24" t="s">
        <v>102</v>
      </c>
      <c r="AE1161" s="24">
        <v>0</v>
      </c>
      <c r="AF1161" s="24"/>
      <c r="AG1161" s="24"/>
      <c r="AH1161" s="24" t="s">
        <v>60</v>
      </c>
      <c r="AI1161" s="24"/>
      <c r="AJ1161" s="24" t="s">
        <v>60</v>
      </c>
      <c r="AK1161" s="24"/>
      <c r="AL1161" s="24"/>
      <c r="AM1161" s="24"/>
      <c r="AN1161" s="24"/>
      <c r="AO1161" s="24">
        <v>0</v>
      </c>
      <c r="AP1161" s="24" t="s">
        <v>59</v>
      </c>
      <c r="AQ1161" s="24"/>
      <c r="AR1161" s="24"/>
      <c r="AS1161" s="89">
        <v>0</v>
      </c>
      <c r="AT1161" s="24" t="s">
        <v>4637</v>
      </c>
    </row>
    <row r="1162" spans="1:46" x14ac:dyDescent="0.5">
      <c r="A1162" s="24">
        <v>1249</v>
      </c>
      <c r="B1162" s="24"/>
      <c r="C1162" s="24"/>
      <c r="D1162" s="24" t="s">
        <v>4638</v>
      </c>
      <c r="E1162" s="24" t="s">
        <v>4639</v>
      </c>
      <c r="F1162" s="77" t="str">
        <f t="shared" si="234"/>
        <v>IAN JAMES T/A IJ BUILDING CORPORATION</v>
      </c>
      <c r="G1162" s="24" t="s">
        <v>4640</v>
      </c>
      <c r="H1162" s="24" t="s">
        <v>972</v>
      </c>
      <c r="I1162" s="24" t="s">
        <v>972</v>
      </c>
      <c r="J1162" s="24" t="s">
        <v>107</v>
      </c>
      <c r="K1162" s="24" t="s">
        <v>4641</v>
      </c>
      <c r="L1162" s="25">
        <v>44317</v>
      </c>
      <c r="M1162" s="25">
        <v>44347</v>
      </c>
      <c r="N1162" s="81">
        <f t="shared" ref="N1162:N1183" si="236">EDATE(M1162,AB1162)</f>
        <v>44347</v>
      </c>
      <c r="O1162" s="77" t="str">
        <f t="shared" ref="O1162:O1183" ca="1" si="237">IF(N1162&lt;TODAY(),"Expired","Live")</f>
        <v>Expired</v>
      </c>
      <c r="P1162" s="77" t="str" cm="1">
        <f t="array" aca="1" ref="P1162" ca="1">_xlfn.IFS((N1162-TODAY())&gt;=547,"06 Expires over 18 months",(N1162-TODAY())&gt;=365,"05 Expires in 18 months",(N1162-TODAY())&gt;=183,"04 Expires in 12 months",(N1162-TODAY())&gt;=92,"03 Expires in 6 months",(N1162-TODAY())&gt;=31,"02 Expires in 3 months",(N1162-TODAY())&gt;=0,"01 Expires in 30 days",(N1162-TODAY())&gt;=-31,"01 Expired last 30 days",(N1162-TODAY())&gt;=-92,"02 Expired last 3 months",(N1162-TODAY())&gt;=-183,"03 Expired last 6 months",(N1162-TODAY())&gt;=-365,"04 Expired last 12 months",(N1162-TODAY())&gt;=-547,"05 Expired last 18 months",TRUE,"06 Expired over 18 months")</f>
        <v>06 Expired over 18 months</v>
      </c>
      <c r="Q1162" s="65">
        <v>1300</v>
      </c>
      <c r="R1162" s="84">
        <f t="shared" ref="R1162:R1183" si="238">MAX(Q1162,Q1162*N(AS1162)/12)</f>
        <v>1300</v>
      </c>
      <c r="S1162" s="77" t="str" cm="1">
        <f t="array" ref="S1162">_xlfn.IFS(R1162&gt;5000000,"Gold",R1162&gt;=500000,"Silver",R1162&gt;30000,"Bronze",TRUE,"Transactional")</f>
        <v>Transactional</v>
      </c>
      <c r="T1162" s="24" t="s">
        <v>54</v>
      </c>
      <c r="U1162" s="101" t="s">
        <v>109</v>
      </c>
      <c r="V1162" s="101" t="s">
        <v>110</v>
      </c>
      <c r="W1162" s="77" t="str">
        <f t="shared" si="235"/>
        <v>No</v>
      </c>
      <c r="X1162" s="77" t="str">
        <f>IFERROR(_xlfn.XLOOKUP(J1162&amp;"||"&amp;K1162,'Mapping Ref.'!$J$2:$J$538,'Mapping Ref.'!$K$2:$K$538),"")</f>
        <v>Construction &amp; Estates</v>
      </c>
      <c r="Y1162" s="77" t="str" cm="1">
        <f t="array" ref="Y1162">_xlfn.IFS(R1162&gt;2000000,"For Publication",R1162&gt;100000,"PID",R1162&gt;30000,"RFQ",TRUE,"Transactional")</f>
        <v>Transactional</v>
      </c>
      <c r="Z1162" s="24" t="s">
        <v>86</v>
      </c>
      <c r="AA1162" s="32">
        <v>1</v>
      </c>
      <c r="AB1162" s="24">
        <v>0</v>
      </c>
      <c r="AC1162" s="25">
        <v>44375</v>
      </c>
      <c r="AD1162" s="24" t="s">
        <v>58</v>
      </c>
      <c r="AE1162" s="24">
        <v>29355</v>
      </c>
      <c r="AF1162" s="24"/>
      <c r="AG1162" s="24"/>
      <c r="AH1162" s="24" t="s">
        <v>60</v>
      </c>
      <c r="AI1162" s="24"/>
      <c r="AJ1162" s="24" t="s">
        <v>60</v>
      </c>
      <c r="AK1162" s="24"/>
      <c r="AL1162" s="24"/>
      <c r="AM1162" s="24"/>
      <c r="AN1162" s="24"/>
      <c r="AO1162" s="24">
        <v>0</v>
      </c>
      <c r="AP1162" s="24" t="s">
        <v>60</v>
      </c>
      <c r="AQ1162" s="24"/>
      <c r="AR1162" s="24"/>
      <c r="AS1162" s="89">
        <f t="shared" ref="AS1162:AS1183" si="239">DATEDIF(L1162,N1162,"m")</f>
        <v>0</v>
      </c>
      <c r="AT1162" s="24" t="s">
        <v>4642</v>
      </c>
    </row>
    <row r="1163" spans="1:46" x14ac:dyDescent="0.5">
      <c r="A1163" s="24">
        <v>1250</v>
      </c>
      <c r="B1163" s="24"/>
      <c r="C1163" s="24"/>
      <c r="D1163" s="24" t="s">
        <v>4643</v>
      </c>
      <c r="E1163" s="24" t="s">
        <v>4644</v>
      </c>
      <c r="F1163" s="77" t="str">
        <f t="shared" si="234"/>
        <v>ABACUS WINDOW CLEANING LIMITED</v>
      </c>
      <c r="G1163" s="24" t="s">
        <v>4645</v>
      </c>
      <c r="H1163" s="24" t="s">
        <v>972</v>
      </c>
      <c r="I1163" s="24" t="s">
        <v>972</v>
      </c>
      <c r="J1163" s="24" t="s">
        <v>107</v>
      </c>
      <c r="K1163" s="24" t="s">
        <v>3843</v>
      </c>
      <c r="L1163" s="25">
        <v>44348</v>
      </c>
      <c r="M1163" s="25">
        <v>44712</v>
      </c>
      <c r="N1163" s="81">
        <f t="shared" si="236"/>
        <v>45077</v>
      </c>
      <c r="O1163" s="77" t="str">
        <f t="shared" ca="1" si="237"/>
        <v>Expired</v>
      </c>
      <c r="P1163" s="77" t="str" cm="1">
        <f t="array" aca="1" ref="P1163" ca="1">_xlfn.IFS((N1163-TODAY())&gt;=547,"06 Expires over 18 months",(N1163-TODAY())&gt;=365,"05 Expires in 18 months",(N1163-TODAY())&gt;=183,"04 Expires in 12 months",(N1163-TODAY())&gt;=92,"03 Expires in 6 months",(N1163-TODAY())&gt;=31,"02 Expires in 3 months",(N1163-TODAY())&gt;=0,"01 Expires in 30 days",(N1163-TODAY())&gt;=-31,"01 Expired last 30 days",(N1163-TODAY())&gt;=-92,"02 Expired last 3 months",(N1163-TODAY())&gt;=-183,"03 Expired last 6 months",(N1163-TODAY())&gt;=-365,"04 Expired last 12 months",(N1163-TODAY())&gt;=-547,"05 Expired last 18 months",TRUE,"06 Expired over 18 months")</f>
        <v>06 Expired over 18 months</v>
      </c>
      <c r="Q1163" s="65">
        <v>1440</v>
      </c>
      <c r="R1163" s="84">
        <f t="shared" si="238"/>
        <v>2760</v>
      </c>
      <c r="S1163" s="77" t="str" cm="1">
        <f t="array" ref="S1163">_xlfn.IFS(R1163&gt;5000000,"Gold",R1163&gt;=500000,"Silver",R1163&gt;30000,"Bronze",TRUE,"Transactional")</f>
        <v>Transactional</v>
      </c>
      <c r="T1163" s="24" t="s">
        <v>54</v>
      </c>
      <c r="U1163" s="101" t="s">
        <v>208</v>
      </c>
      <c r="V1163" s="101" t="s">
        <v>209</v>
      </c>
      <c r="W1163" s="77" t="str">
        <f t="shared" si="235"/>
        <v>Yes</v>
      </c>
      <c r="X1163" s="77" t="str">
        <f>IFERROR(_xlfn.XLOOKUP(J1163&amp;"||"&amp;K1163,'Mapping Ref.'!$J$2:$J$538,'Mapping Ref.'!$K$2:$K$538),"")</f>
        <v>Construction &amp; Estates</v>
      </c>
      <c r="Y1163" s="77" t="str" cm="1">
        <f t="array" ref="Y1163">_xlfn.IFS(R1163&gt;2000000,"For Publication",R1163&gt;100000,"PID",R1163&gt;30000,"RFQ",TRUE,"Transactional")</f>
        <v>Transactional</v>
      </c>
      <c r="Z1163" s="24" t="s">
        <v>86</v>
      </c>
      <c r="AA1163" s="32">
        <v>12</v>
      </c>
      <c r="AB1163" s="24">
        <v>12</v>
      </c>
      <c r="AC1163" s="25">
        <v>44376</v>
      </c>
      <c r="AD1163" s="24" t="s">
        <v>58</v>
      </c>
      <c r="AE1163" s="24">
        <v>29359</v>
      </c>
      <c r="AF1163" s="24"/>
      <c r="AG1163" s="24"/>
      <c r="AH1163" s="24" t="s">
        <v>59</v>
      </c>
      <c r="AI1163" s="24"/>
      <c r="AJ1163" s="24" t="s">
        <v>60</v>
      </c>
      <c r="AK1163" s="24"/>
      <c r="AL1163" s="24"/>
      <c r="AM1163" s="24"/>
      <c r="AN1163" s="24"/>
      <c r="AO1163" s="24">
        <v>0</v>
      </c>
      <c r="AP1163" s="24" t="s">
        <v>60</v>
      </c>
      <c r="AQ1163" s="24"/>
      <c r="AR1163" s="24"/>
      <c r="AS1163" s="89">
        <f t="shared" si="239"/>
        <v>23</v>
      </c>
      <c r="AT1163" s="24" t="s">
        <v>4643</v>
      </c>
    </row>
    <row r="1164" spans="1:46" x14ac:dyDescent="0.5">
      <c r="A1164" s="24">
        <v>1251</v>
      </c>
      <c r="B1164" s="24"/>
      <c r="C1164" s="24" t="s">
        <v>77</v>
      </c>
      <c r="D1164" s="24" t="s">
        <v>4646</v>
      </c>
      <c r="E1164" s="24" t="s">
        <v>4647</v>
      </c>
      <c r="F1164" s="77" t="str">
        <f t="shared" si="234"/>
        <v>SHELL U.K. OIL PRODUCTS LIMITED C/O SHELL UK LTD</v>
      </c>
      <c r="G1164" s="24" t="s">
        <v>4648</v>
      </c>
      <c r="H1164" s="24" t="s">
        <v>3282</v>
      </c>
      <c r="I1164" s="24" t="s">
        <v>4253</v>
      </c>
      <c r="J1164" s="24" t="s">
        <v>2962</v>
      </c>
      <c r="K1164" s="24" t="s">
        <v>3283</v>
      </c>
      <c r="L1164" s="25">
        <v>44382</v>
      </c>
      <c r="M1164" s="25">
        <v>45110</v>
      </c>
      <c r="N1164" s="81">
        <f t="shared" si="236"/>
        <v>45110</v>
      </c>
      <c r="O1164" s="77" t="str">
        <f t="shared" ca="1" si="237"/>
        <v>Expired</v>
      </c>
      <c r="P1164" s="77" t="str" cm="1">
        <f t="array" aca="1" ref="P1164" ca="1">_xlfn.IFS((N1164-TODAY())&gt;=547,"06 Expires over 18 months",(N1164-TODAY())&gt;=365,"05 Expires in 18 months",(N1164-TODAY())&gt;=183,"04 Expires in 12 months",(N1164-TODAY())&gt;=92,"03 Expires in 6 months",(N1164-TODAY())&gt;=31,"02 Expires in 3 months",(N1164-TODAY())&gt;=0,"01 Expires in 30 days",(N1164-TODAY())&gt;=-31,"01 Expired last 30 days",(N1164-TODAY())&gt;=-92,"02 Expired last 3 months",(N1164-TODAY())&gt;=-183,"03 Expired last 6 months",(N1164-TODAY())&gt;=-365,"04 Expired last 12 months",(N1164-TODAY())&gt;=-547,"05 Expired last 18 months",TRUE,"06 Expired over 18 months")</f>
        <v>06 Expired over 18 months</v>
      </c>
      <c r="Q1164" s="65">
        <v>25000</v>
      </c>
      <c r="R1164" s="84">
        <f t="shared" si="238"/>
        <v>47916.666666666664</v>
      </c>
      <c r="S1164" s="77" t="str" cm="1">
        <f t="array" ref="S1164">_xlfn.IFS(R1164&gt;5000000,"Gold",R1164&gt;=500000,"Silver",R1164&gt;30000,"Bronze",TRUE,"Transactional")</f>
        <v>Bronze</v>
      </c>
      <c r="T1164" s="24" t="s">
        <v>54</v>
      </c>
      <c r="U1164" s="101" t="s">
        <v>366</v>
      </c>
      <c r="V1164" s="101" t="s">
        <v>853</v>
      </c>
      <c r="W1164" s="77" t="str">
        <f t="shared" si="235"/>
        <v>No</v>
      </c>
      <c r="X1164" s="77" t="str">
        <f>IFERROR(_xlfn.XLOOKUP(J1164&amp;"||"&amp;K1164,'Mapping Ref.'!$J$2:$J$538,'Mapping Ref.'!$K$2:$K$538),"")</f>
        <v>Construction &amp; Estates</v>
      </c>
      <c r="Y1164" s="77" t="str" cm="1">
        <f t="array" ref="Y1164">_xlfn.IFS(R1164&gt;2000000,"For Publication",R1164&gt;100000,"PID",R1164&gt;30000,"RFQ",TRUE,"Transactional")</f>
        <v>RFQ</v>
      </c>
      <c r="Z1164" s="24" t="s">
        <v>86</v>
      </c>
      <c r="AA1164" s="32">
        <v>24</v>
      </c>
      <c r="AB1164" s="24">
        <v>0</v>
      </c>
      <c r="AC1164" s="25">
        <v>44376</v>
      </c>
      <c r="AD1164" s="24" t="s">
        <v>58</v>
      </c>
      <c r="AE1164" s="24"/>
      <c r="AF1164" s="24"/>
      <c r="AG1164" s="24"/>
      <c r="AH1164" s="24" t="s">
        <v>59</v>
      </c>
      <c r="AI1164" s="24"/>
      <c r="AJ1164" s="24" t="s">
        <v>60</v>
      </c>
      <c r="AK1164" s="24"/>
      <c r="AL1164" s="24"/>
      <c r="AM1164" s="24"/>
      <c r="AN1164" s="24"/>
      <c r="AO1164" s="24">
        <v>0</v>
      </c>
      <c r="AP1164" s="24" t="s">
        <v>60</v>
      </c>
      <c r="AQ1164" s="24"/>
      <c r="AR1164" s="24"/>
      <c r="AS1164" s="89">
        <f t="shared" si="239"/>
        <v>23</v>
      </c>
      <c r="AT1164" s="24" t="s">
        <v>4649</v>
      </c>
    </row>
    <row r="1165" spans="1:46" x14ac:dyDescent="0.5">
      <c r="A1165" s="24">
        <v>1252</v>
      </c>
      <c r="B1165" s="24"/>
      <c r="C1165" s="24"/>
      <c r="D1165" s="24" t="s">
        <v>4650</v>
      </c>
      <c r="E1165" s="24" t="s">
        <v>4651</v>
      </c>
      <c r="F1165" s="77" t="str">
        <f t="shared" si="234"/>
        <v>SUNRISE RADIO LTD</v>
      </c>
      <c r="G1165" s="24" t="s">
        <v>4652</v>
      </c>
      <c r="H1165" s="24" t="s">
        <v>972</v>
      </c>
      <c r="I1165" s="24" t="s">
        <v>972</v>
      </c>
      <c r="J1165" s="24" t="s">
        <v>107</v>
      </c>
      <c r="K1165" s="24" t="s">
        <v>4653</v>
      </c>
      <c r="L1165" s="25">
        <v>44378</v>
      </c>
      <c r="M1165" s="25">
        <v>44742</v>
      </c>
      <c r="N1165" s="81">
        <f t="shared" si="236"/>
        <v>44742</v>
      </c>
      <c r="O1165" s="77" t="str">
        <f t="shared" ca="1" si="237"/>
        <v>Expired</v>
      </c>
      <c r="P1165" s="77" t="str" cm="1">
        <f t="array" aca="1" ref="P1165" ca="1">_xlfn.IFS((N1165-TODAY())&gt;=547,"06 Expires over 18 months",(N1165-TODAY())&gt;=365,"05 Expires in 18 months",(N1165-TODAY())&gt;=183,"04 Expires in 12 months",(N1165-TODAY())&gt;=92,"03 Expires in 6 months",(N1165-TODAY())&gt;=31,"02 Expires in 3 months",(N1165-TODAY())&gt;=0,"01 Expires in 30 days",(N1165-TODAY())&gt;=-31,"01 Expired last 30 days",(N1165-TODAY())&gt;=-92,"02 Expired last 3 months",(N1165-TODAY())&gt;=-183,"03 Expired last 6 months",(N1165-TODAY())&gt;=-365,"04 Expired last 12 months",(N1165-TODAY())&gt;=-547,"05 Expired last 18 months",TRUE,"06 Expired over 18 months")</f>
        <v>06 Expired over 18 months</v>
      </c>
      <c r="Q1165" s="65">
        <v>2250</v>
      </c>
      <c r="R1165" s="84">
        <f t="shared" si="238"/>
        <v>2250</v>
      </c>
      <c r="S1165" s="77" t="str" cm="1">
        <f t="array" ref="S1165">_xlfn.IFS(R1165&gt;5000000,"Gold",R1165&gt;=500000,"Silver",R1165&gt;30000,"Bronze",TRUE,"Transactional")</f>
        <v>Transactional</v>
      </c>
      <c r="T1165" s="24" t="s">
        <v>54</v>
      </c>
      <c r="U1165" s="101" t="s">
        <v>99</v>
      </c>
      <c r="V1165" s="101" t="s">
        <v>184</v>
      </c>
      <c r="W1165" s="77" t="str">
        <f t="shared" si="235"/>
        <v>No</v>
      </c>
      <c r="X1165" s="77" t="str">
        <f>IFERROR(_xlfn.XLOOKUP(J1165&amp;"||"&amp;K1165,'Mapping Ref.'!$J$2:$J$538,'Mapping Ref.'!$K$2:$K$538),"")</f>
        <v>Construction &amp; Estates</v>
      </c>
      <c r="Y1165" s="77" t="str" cm="1">
        <f t="array" ref="Y1165">_xlfn.IFS(R1165&gt;2000000,"For Publication",R1165&gt;100000,"PID",R1165&gt;30000,"RFQ",TRUE,"Transactional")</f>
        <v>Transactional</v>
      </c>
      <c r="Z1165" s="24" t="s">
        <v>86</v>
      </c>
      <c r="AA1165" s="32">
        <v>12</v>
      </c>
      <c r="AB1165" s="24">
        <v>0</v>
      </c>
      <c r="AC1165" s="25">
        <v>44376</v>
      </c>
      <c r="AD1165" s="24" t="s">
        <v>58</v>
      </c>
      <c r="AE1165" s="24">
        <v>29360</v>
      </c>
      <c r="AF1165" s="24"/>
      <c r="AG1165" s="24"/>
      <c r="AH1165" s="24" t="s">
        <v>59</v>
      </c>
      <c r="AI1165" s="24"/>
      <c r="AJ1165" s="24" t="s">
        <v>59</v>
      </c>
      <c r="AK1165" s="24"/>
      <c r="AL1165" s="24"/>
      <c r="AM1165" s="24"/>
      <c r="AN1165" s="24"/>
      <c r="AO1165" s="24">
        <v>0</v>
      </c>
      <c r="AP1165" s="24" t="s">
        <v>60</v>
      </c>
      <c r="AQ1165" s="24"/>
      <c r="AR1165" s="24"/>
      <c r="AS1165" s="89">
        <f t="shared" si="239"/>
        <v>11</v>
      </c>
      <c r="AT1165" s="24" t="s">
        <v>4654</v>
      </c>
    </row>
    <row r="1166" spans="1:46" x14ac:dyDescent="0.5">
      <c r="A1166" s="24">
        <v>1253</v>
      </c>
      <c r="B1166" s="24"/>
      <c r="C1166" s="24"/>
      <c r="D1166" s="24" t="s">
        <v>4655</v>
      </c>
      <c r="E1166" s="24" t="s">
        <v>4656</v>
      </c>
      <c r="F1166" s="77" t="str">
        <f t="shared" si="234"/>
        <v>HARCROSS SPECIALIST CONTRACTORS LTD</v>
      </c>
      <c r="G1166" s="24" t="s">
        <v>4657</v>
      </c>
      <c r="H1166" s="24" t="s">
        <v>1412</v>
      </c>
      <c r="I1166" s="24" t="s">
        <v>1412</v>
      </c>
      <c r="J1166" s="24" t="s">
        <v>107</v>
      </c>
      <c r="K1166" s="24" t="s">
        <v>4658</v>
      </c>
      <c r="L1166" s="25">
        <v>44445</v>
      </c>
      <c r="M1166" s="25">
        <v>44473</v>
      </c>
      <c r="N1166" s="81">
        <f t="shared" si="236"/>
        <v>44473</v>
      </c>
      <c r="O1166" s="77" t="str">
        <f t="shared" ca="1" si="237"/>
        <v>Expired</v>
      </c>
      <c r="P1166" s="77" t="str" cm="1">
        <f t="array" aca="1" ref="P1166" ca="1">_xlfn.IFS((N1166-TODAY())&gt;=547,"06 Expires over 18 months",(N1166-TODAY())&gt;=365,"05 Expires in 18 months",(N1166-TODAY())&gt;=183,"04 Expires in 12 months",(N1166-TODAY())&gt;=92,"03 Expires in 6 months",(N1166-TODAY())&gt;=31,"02 Expires in 3 months",(N1166-TODAY())&gt;=0,"01 Expires in 30 days",(N1166-TODAY())&gt;=-31,"01 Expired last 30 days",(N1166-TODAY())&gt;=-92,"02 Expired last 3 months",(N1166-TODAY())&gt;=-183,"03 Expired last 6 months",(N1166-TODAY())&gt;=-365,"04 Expired last 12 months",(N1166-TODAY())&gt;=-547,"05 Expired last 18 months",TRUE,"06 Expired over 18 months")</f>
        <v>06 Expired over 18 months</v>
      </c>
      <c r="Q1166" s="65">
        <v>29375.84</v>
      </c>
      <c r="R1166" s="84">
        <f t="shared" si="238"/>
        <v>29375.84</v>
      </c>
      <c r="S1166" s="77" t="str" cm="1">
        <f t="array" ref="S1166">_xlfn.IFS(R1166&gt;5000000,"Gold",R1166&gt;=500000,"Silver",R1166&gt;30000,"Bronze",TRUE,"Transactional")</f>
        <v>Transactional</v>
      </c>
      <c r="T1166" s="24" t="s">
        <v>122</v>
      </c>
      <c r="U1166" s="101" t="s">
        <v>84</v>
      </c>
      <c r="V1166" s="101" t="s">
        <v>727</v>
      </c>
      <c r="W1166" s="77" t="str">
        <f t="shared" si="235"/>
        <v>No</v>
      </c>
      <c r="X1166" s="77" t="str">
        <f>IFERROR(_xlfn.XLOOKUP(J1166&amp;"||"&amp;K1166,'Mapping Ref.'!$J$2:$J$538,'Mapping Ref.'!$K$2:$K$538),"")</f>
        <v>Construction &amp; Estates</v>
      </c>
      <c r="Y1166" s="77" t="str" cm="1">
        <f t="array" ref="Y1166">_xlfn.IFS(R1166&gt;2000000,"For Publication",R1166&gt;100000,"PID",R1166&gt;30000,"RFQ",TRUE,"Transactional")</f>
        <v>Transactional</v>
      </c>
      <c r="Z1166" s="24" t="s">
        <v>101</v>
      </c>
      <c r="AA1166" s="32">
        <v>1</v>
      </c>
      <c r="AB1166" s="24">
        <v>0</v>
      </c>
      <c r="AC1166" s="25">
        <v>44376</v>
      </c>
      <c r="AD1166" s="24" t="s">
        <v>58</v>
      </c>
      <c r="AE1166" s="24"/>
      <c r="AF1166" s="24"/>
      <c r="AG1166" s="24"/>
      <c r="AH1166" s="24" t="s">
        <v>59</v>
      </c>
      <c r="AI1166" s="24"/>
      <c r="AJ1166" s="24" t="s">
        <v>60</v>
      </c>
      <c r="AK1166" s="24"/>
      <c r="AL1166" s="24"/>
      <c r="AM1166" s="24"/>
      <c r="AN1166" s="24"/>
      <c r="AO1166" s="24">
        <v>0</v>
      </c>
      <c r="AP1166" s="24" t="s">
        <v>60</v>
      </c>
      <c r="AQ1166" s="24"/>
      <c r="AR1166" s="24"/>
      <c r="AS1166" s="89">
        <f t="shared" si="239"/>
        <v>0</v>
      </c>
      <c r="AT1166" s="24" t="s">
        <v>4659</v>
      </c>
    </row>
    <row r="1167" spans="1:46" x14ac:dyDescent="0.5">
      <c r="A1167" s="24">
        <v>1254</v>
      </c>
      <c r="B1167" s="24" t="s">
        <v>340</v>
      </c>
      <c r="C1167" s="24" t="s">
        <v>77</v>
      </c>
      <c r="D1167" s="24" t="s">
        <v>4660</v>
      </c>
      <c r="E1167" s="24" t="s">
        <v>4661</v>
      </c>
      <c r="F1167" s="77" t="str">
        <f t="shared" si="234"/>
        <v>THE JEN GROUP LLP</v>
      </c>
      <c r="G1167" s="24" t="s">
        <v>4662</v>
      </c>
      <c r="H1167" s="24" t="s">
        <v>3542</v>
      </c>
      <c r="I1167" s="24" t="s">
        <v>3542</v>
      </c>
      <c r="J1167" s="24" t="s">
        <v>66</v>
      </c>
      <c r="K1167" s="24" t="s">
        <v>1567</v>
      </c>
      <c r="L1167" s="25">
        <v>44379</v>
      </c>
      <c r="M1167" s="25">
        <v>45474</v>
      </c>
      <c r="N1167" s="81">
        <f t="shared" si="236"/>
        <v>46569</v>
      </c>
      <c r="O1167" s="77" t="str">
        <f t="shared" ca="1" si="237"/>
        <v>Live</v>
      </c>
      <c r="P1167" s="77" t="str" cm="1">
        <f t="array" aca="1" ref="P1167" ca="1">_xlfn.IFS((N1167-TODAY())&gt;=547,"06 Expires over 18 months",(N1167-TODAY())&gt;=365,"05 Expires in 18 months",(N1167-TODAY())&gt;=183,"04 Expires in 12 months",(N1167-TODAY())&gt;=92,"03 Expires in 6 months",(N1167-TODAY())&gt;=31,"02 Expires in 3 months",(N1167-TODAY())&gt;=0,"01 Expires in 30 days",(N1167-TODAY())&gt;=-31,"01 Expired last 30 days",(N1167-TODAY())&gt;=-92,"02 Expired last 3 months",(N1167-TODAY())&gt;=-183,"03 Expired last 6 months",(N1167-TODAY())&gt;=-365,"04 Expired last 12 months",(N1167-TODAY())&gt;=-547,"05 Expired last 18 months",TRUE,"06 Expired over 18 months")</f>
        <v>04 Expires in 12 months</v>
      </c>
      <c r="Q1167" s="65">
        <v>2000</v>
      </c>
      <c r="R1167" s="84">
        <f t="shared" si="238"/>
        <v>11833.333333333334</v>
      </c>
      <c r="S1167" s="77" t="str" cm="1">
        <f t="array" ref="S1167">_xlfn.IFS(R1167&gt;5000000,"Gold",R1167&gt;=500000,"Silver",R1167&gt;30000,"Bronze",TRUE,"Transactional")</f>
        <v>Transactional</v>
      </c>
      <c r="T1167" s="24" t="s">
        <v>54</v>
      </c>
      <c r="U1167" s="101" t="s">
        <v>69</v>
      </c>
      <c r="V1167" s="101" t="s">
        <v>67</v>
      </c>
      <c r="W1167" s="77" t="str">
        <f t="shared" si="235"/>
        <v>Yes</v>
      </c>
      <c r="X1167" s="77" t="str">
        <f>IFERROR(_xlfn.XLOOKUP(J1167&amp;"||"&amp;K1167,'Mapping Ref.'!$J$2:$J$538,'Mapping Ref.'!$K$2:$K$538),"")</f>
        <v>Childrens &amp; Adults</v>
      </c>
      <c r="Y1167" s="77" t="str" cm="1">
        <f t="array" ref="Y1167">_xlfn.IFS(R1167&gt;2000000,"For Publication",R1167&gt;100000,"PID",R1167&gt;30000,"RFQ",TRUE,"Transactional")</f>
        <v>Transactional</v>
      </c>
      <c r="Z1167" s="24" t="s">
        <v>76</v>
      </c>
      <c r="AA1167" s="32">
        <v>36</v>
      </c>
      <c r="AB1167" s="24">
        <v>36</v>
      </c>
      <c r="AC1167" s="25">
        <v>44379</v>
      </c>
      <c r="AD1167" s="24" t="s">
        <v>661</v>
      </c>
      <c r="AE1167" s="24"/>
      <c r="AF1167" s="24" t="s">
        <v>59</v>
      </c>
      <c r="AG1167" s="24"/>
      <c r="AH1167" s="24" t="s">
        <v>59</v>
      </c>
      <c r="AI1167" s="24"/>
      <c r="AJ1167" s="24" t="s">
        <v>60</v>
      </c>
      <c r="AK1167" s="24" t="s">
        <v>4663</v>
      </c>
      <c r="AL1167" s="24"/>
      <c r="AM1167" s="24"/>
      <c r="AN1167" s="24"/>
      <c r="AO1167" s="24">
        <v>0</v>
      </c>
      <c r="AP1167" s="24" t="s">
        <v>60</v>
      </c>
      <c r="AQ1167" s="24"/>
      <c r="AR1167" s="24"/>
      <c r="AS1167" s="89">
        <f t="shared" si="239"/>
        <v>71</v>
      </c>
      <c r="AT1167" s="24" t="s">
        <v>4664</v>
      </c>
    </row>
    <row r="1168" spans="1:46" x14ac:dyDescent="0.5">
      <c r="A1168" s="24">
        <v>1255</v>
      </c>
      <c r="B1168" s="24"/>
      <c r="C1168" s="24"/>
      <c r="D1168" s="24" t="s">
        <v>4665</v>
      </c>
      <c r="E1168" s="24" t="s">
        <v>4666</v>
      </c>
      <c r="F1168" s="77" t="str">
        <f t="shared" si="234"/>
        <v>MENTAL HEALTH FIRST AID ENGLAND COMMUNITY INTEREST COMPANY</v>
      </c>
      <c r="G1168" s="24" t="s">
        <v>4667</v>
      </c>
      <c r="H1168" s="24" t="s">
        <v>3282</v>
      </c>
      <c r="I1168" s="24" t="s">
        <v>4253</v>
      </c>
      <c r="J1168" s="24" t="s">
        <v>2962</v>
      </c>
      <c r="K1168" s="24" t="s">
        <v>3283</v>
      </c>
      <c r="L1168" s="25">
        <v>44382</v>
      </c>
      <c r="M1168" s="25">
        <v>45110</v>
      </c>
      <c r="N1168" s="81">
        <f t="shared" si="236"/>
        <v>45110</v>
      </c>
      <c r="O1168" s="77" t="str">
        <f t="shared" ca="1" si="237"/>
        <v>Expired</v>
      </c>
      <c r="P1168" s="77" t="str" cm="1">
        <f t="array" aca="1" ref="P1168" ca="1">_xlfn.IFS((N1168-TODAY())&gt;=547,"06 Expires over 18 months",(N1168-TODAY())&gt;=365,"05 Expires in 18 months",(N1168-TODAY())&gt;=183,"04 Expires in 12 months",(N1168-TODAY())&gt;=92,"03 Expires in 6 months",(N1168-TODAY())&gt;=31,"02 Expires in 3 months",(N1168-TODAY())&gt;=0,"01 Expires in 30 days",(N1168-TODAY())&gt;=-31,"01 Expired last 30 days",(N1168-TODAY())&gt;=-92,"02 Expired last 3 months",(N1168-TODAY())&gt;=-183,"03 Expired last 6 months",(N1168-TODAY())&gt;=-365,"04 Expired last 12 months",(N1168-TODAY())&gt;=-547,"05 Expired last 18 months",TRUE,"06 Expired over 18 months")</f>
        <v>06 Expired over 18 months</v>
      </c>
      <c r="Q1168" s="65">
        <v>25000</v>
      </c>
      <c r="R1168" s="84">
        <f t="shared" si="238"/>
        <v>47916.666666666664</v>
      </c>
      <c r="S1168" s="77" t="str" cm="1">
        <f t="array" ref="S1168">_xlfn.IFS(R1168&gt;5000000,"Gold",R1168&gt;=500000,"Silver",R1168&gt;30000,"Bronze",TRUE,"Transactional")</f>
        <v>Bronze</v>
      </c>
      <c r="T1168" s="24" t="s">
        <v>54</v>
      </c>
      <c r="U1168" s="101" t="s">
        <v>162</v>
      </c>
      <c r="V1168" s="101" t="s">
        <v>163</v>
      </c>
      <c r="W1168" s="77" t="str">
        <f t="shared" si="235"/>
        <v>No</v>
      </c>
      <c r="X1168" s="77" t="str">
        <f>IFERROR(_xlfn.XLOOKUP(J1168&amp;"||"&amp;K1168,'Mapping Ref.'!$J$2:$J$538,'Mapping Ref.'!$K$2:$K$538),"")</f>
        <v>Construction &amp; Estates</v>
      </c>
      <c r="Y1168" s="77" t="str" cm="1">
        <f t="array" ref="Y1168">_xlfn.IFS(R1168&gt;2000000,"For Publication",R1168&gt;100000,"PID",R1168&gt;30000,"RFQ",TRUE,"Transactional")</f>
        <v>RFQ</v>
      </c>
      <c r="Z1168" s="24" t="s">
        <v>86</v>
      </c>
      <c r="AA1168" s="32">
        <v>24</v>
      </c>
      <c r="AB1168" s="24">
        <v>0</v>
      </c>
      <c r="AC1168" s="25">
        <v>44379</v>
      </c>
      <c r="AD1168" s="24" t="s">
        <v>58</v>
      </c>
      <c r="AE1168" s="24"/>
      <c r="AF1168" s="24"/>
      <c r="AG1168" s="24"/>
      <c r="AH1168" s="24" t="s">
        <v>59</v>
      </c>
      <c r="AI1168" s="24"/>
      <c r="AJ1168" s="24" t="s">
        <v>60</v>
      </c>
      <c r="AK1168" s="24"/>
      <c r="AL1168" s="24"/>
      <c r="AM1168" s="24"/>
      <c r="AN1168" s="24"/>
      <c r="AO1168" s="24">
        <v>0</v>
      </c>
      <c r="AP1168" s="24" t="s">
        <v>60</v>
      </c>
      <c r="AQ1168" s="24"/>
      <c r="AR1168" s="24"/>
      <c r="AS1168" s="89">
        <f t="shared" si="239"/>
        <v>23</v>
      </c>
      <c r="AT1168" s="24" t="s">
        <v>4665</v>
      </c>
    </row>
    <row r="1169" spans="1:46" x14ac:dyDescent="0.5">
      <c r="A1169" s="24">
        <v>1256</v>
      </c>
      <c r="B1169" s="24"/>
      <c r="C1169" s="24"/>
      <c r="D1169" s="24" t="s">
        <v>4176</v>
      </c>
      <c r="E1169" s="24" t="s">
        <v>4668</v>
      </c>
      <c r="F1169" s="77" t="str">
        <f t="shared" si="234"/>
        <v>MTP Consult Ltd</v>
      </c>
      <c r="G1169" s="24" t="s">
        <v>4669</v>
      </c>
      <c r="H1169" s="24" t="s">
        <v>3780</v>
      </c>
      <c r="I1169" s="24" t="s">
        <v>3781</v>
      </c>
      <c r="J1169" s="24" t="s">
        <v>107</v>
      </c>
      <c r="K1169" s="24" t="s">
        <v>337</v>
      </c>
      <c r="L1169" s="25">
        <v>44379</v>
      </c>
      <c r="M1169" s="25">
        <v>44744</v>
      </c>
      <c r="N1169" s="81">
        <f t="shared" si="236"/>
        <v>44928</v>
      </c>
      <c r="O1169" s="77" t="str">
        <f t="shared" ca="1" si="237"/>
        <v>Expired</v>
      </c>
      <c r="P1169" s="77" t="str" cm="1">
        <f t="array" aca="1" ref="P1169" ca="1">_xlfn.IFS((N1169-TODAY())&gt;=547,"06 Expires over 18 months",(N1169-TODAY())&gt;=365,"05 Expires in 18 months",(N1169-TODAY())&gt;=183,"04 Expires in 12 months",(N1169-TODAY())&gt;=92,"03 Expires in 6 months",(N1169-TODAY())&gt;=31,"02 Expires in 3 months",(N1169-TODAY())&gt;=0,"01 Expires in 30 days",(N1169-TODAY())&gt;=-31,"01 Expired last 30 days",(N1169-TODAY())&gt;=-92,"02 Expired last 3 months",(N1169-TODAY())&gt;=-183,"03 Expired last 6 months",(N1169-TODAY())&gt;=-365,"04 Expired last 12 months",(N1169-TODAY())&gt;=-547,"05 Expired last 18 months",TRUE,"06 Expired over 18 months")</f>
        <v>06 Expired over 18 months</v>
      </c>
      <c r="Q1169" s="65">
        <v>38800</v>
      </c>
      <c r="R1169" s="84">
        <f t="shared" si="238"/>
        <v>58200</v>
      </c>
      <c r="S1169" s="77" t="str" cm="1">
        <f t="array" ref="S1169">_xlfn.IFS(R1169&gt;5000000,"Gold",R1169&gt;=500000,"Silver",R1169&gt;30000,"Bronze",TRUE,"Transactional")</f>
        <v>Bronze</v>
      </c>
      <c r="T1169" s="24" t="s">
        <v>122</v>
      </c>
      <c r="U1169" s="101" t="s">
        <v>69</v>
      </c>
      <c r="V1169" s="101" t="s">
        <v>1208</v>
      </c>
      <c r="W1169" s="77" t="str">
        <f t="shared" si="235"/>
        <v>Yes</v>
      </c>
      <c r="X1169" s="77" t="str">
        <f>IFERROR(_xlfn.XLOOKUP(J1169&amp;"||"&amp;K1169,'Mapping Ref.'!$J$2:$J$538,'Mapping Ref.'!$K$2:$K$538),"")</f>
        <v>Construction &amp; Estates</v>
      </c>
      <c r="Y1169" s="77" t="str" cm="1">
        <f t="array" ref="Y1169">_xlfn.IFS(R1169&gt;2000000,"For Publication",R1169&gt;100000,"PID",R1169&gt;30000,"RFQ",TRUE,"Transactional")</f>
        <v>RFQ</v>
      </c>
      <c r="Z1169" s="24" t="s">
        <v>101</v>
      </c>
      <c r="AA1169" s="32">
        <v>12</v>
      </c>
      <c r="AB1169" s="24">
        <v>6</v>
      </c>
      <c r="AC1169" s="25">
        <v>44379</v>
      </c>
      <c r="AD1169" s="24" t="s">
        <v>58</v>
      </c>
      <c r="AE1169" s="24"/>
      <c r="AF1169" s="24"/>
      <c r="AG1169" s="24"/>
      <c r="AH1169" s="24" t="s">
        <v>60</v>
      </c>
      <c r="AI1169" s="24"/>
      <c r="AJ1169" s="24" t="s">
        <v>60</v>
      </c>
      <c r="AK1169" s="24"/>
      <c r="AL1169" s="24"/>
      <c r="AM1169" s="24"/>
      <c r="AN1169" s="24"/>
      <c r="AO1169" s="24">
        <v>0</v>
      </c>
      <c r="AP1169" s="24" t="s">
        <v>60</v>
      </c>
      <c r="AQ1169" s="24"/>
      <c r="AR1169" s="24"/>
      <c r="AS1169" s="89">
        <f t="shared" si="239"/>
        <v>18</v>
      </c>
      <c r="AT1169" s="24" t="s">
        <v>4670</v>
      </c>
    </row>
    <row r="1170" spans="1:46" x14ac:dyDescent="0.5">
      <c r="A1170" s="24">
        <v>1257</v>
      </c>
      <c r="B1170" s="24"/>
      <c r="C1170" s="24" t="s">
        <v>77</v>
      </c>
      <c r="D1170" s="24" t="s">
        <v>4671</v>
      </c>
      <c r="E1170" s="24" t="s">
        <v>4672</v>
      </c>
      <c r="F1170" s="77" t="str">
        <f t="shared" si="234"/>
        <v>CALOO LIMITED</v>
      </c>
      <c r="G1170" s="24" t="s">
        <v>4673</v>
      </c>
      <c r="H1170" s="24" t="s">
        <v>3282</v>
      </c>
      <c r="I1170" s="24" t="s">
        <v>4253</v>
      </c>
      <c r="J1170" s="24" t="s">
        <v>2962</v>
      </c>
      <c r="K1170" s="24" t="s">
        <v>3283</v>
      </c>
      <c r="L1170" s="25">
        <v>44382</v>
      </c>
      <c r="M1170" s="25">
        <v>45110</v>
      </c>
      <c r="N1170" s="81">
        <f t="shared" si="236"/>
        <v>45110</v>
      </c>
      <c r="O1170" s="77" t="str">
        <f t="shared" ca="1" si="237"/>
        <v>Expired</v>
      </c>
      <c r="P1170" s="77" t="str" cm="1">
        <f t="array" aca="1" ref="P1170" ca="1">_xlfn.IFS((N1170-TODAY())&gt;=547,"06 Expires over 18 months",(N1170-TODAY())&gt;=365,"05 Expires in 18 months",(N1170-TODAY())&gt;=183,"04 Expires in 12 months",(N1170-TODAY())&gt;=92,"03 Expires in 6 months",(N1170-TODAY())&gt;=31,"02 Expires in 3 months",(N1170-TODAY())&gt;=0,"01 Expires in 30 days",(N1170-TODAY())&gt;=-31,"01 Expired last 30 days",(N1170-TODAY())&gt;=-92,"02 Expired last 3 months",(N1170-TODAY())&gt;=-183,"03 Expired last 6 months",(N1170-TODAY())&gt;=-365,"04 Expired last 12 months",(N1170-TODAY())&gt;=-547,"05 Expired last 18 months",TRUE,"06 Expired over 18 months")</f>
        <v>06 Expired over 18 months</v>
      </c>
      <c r="Q1170" s="65">
        <v>25000</v>
      </c>
      <c r="R1170" s="84">
        <f t="shared" si="238"/>
        <v>47916.666666666664</v>
      </c>
      <c r="S1170" s="77" t="str" cm="1">
        <f t="array" ref="S1170">_xlfn.IFS(R1170&gt;5000000,"Gold",R1170&gt;=500000,"Silver",R1170&gt;30000,"Bronze",TRUE,"Transactional")</f>
        <v>Bronze</v>
      </c>
      <c r="T1170" s="24" t="s">
        <v>54</v>
      </c>
      <c r="U1170" s="101" t="s">
        <v>69</v>
      </c>
      <c r="V1170" s="101" t="s">
        <v>983</v>
      </c>
      <c r="W1170" s="77" t="str">
        <f t="shared" si="235"/>
        <v>No</v>
      </c>
      <c r="X1170" s="77" t="str">
        <f>IFERROR(_xlfn.XLOOKUP(J1170&amp;"||"&amp;K1170,'Mapping Ref.'!$J$2:$J$538,'Mapping Ref.'!$K$2:$K$538),"")</f>
        <v>Construction &amp; Estates</v>
      </c>
      <c r="Y1170" s="77" t="str" cm="1">
        <f t="array" ref="Y1170">_xlfn.IFS(R1170&gt;2000000,"For Publication",R1170&gt;100000,"PID",R1170&gt;30000,"RFQ",TRUE,"Transactional")</f>
        <v>RFQ</v>
      </c>
      <c r="Z1170" s="24" t="s">
        <v>86</v>
      </c>
      <c r="AA1170" s="32">
        <v>24</v>
      </c>
      <c r="AB1170" s="24">
        <v>0</v>
      </c>
      <c r="AC1170" s="25">
        <v>44379</v>
      </c>
      <c r="AD1170" s="24" t="s">
        <v>58</v>
      </c>
      <c r="AE1170" s="24"/>
      <c r="AF1170" s="24"/>
      <c r="AG1170" s="24"/>
      <c r="AH1170" s="24" t="s">
        <v>59</v>
      </c>
      <c r="AI1170" s="24"/>
      <c r="AJ1170" s="24" t="s">
        <v>60</v>
      </c>
      <c r="AK1170" s="24"/>
      <c r="AL1170" s="24"/>
      <c r="AM1170" s="24"/>
      <c r="AN1170" s="24"/>
      <c r="AO1170" s="24">
        <v>0</v>
      </c>
      <c r="AP1170" s="24" t="s">
        <v>60</v>
      </c>
      <c r="AQ1170" s="24"/>
      <c r="AR1170" s="24"/>
      <c r="AS1170" s="89">
        <f t="shared" si="239"/>
        <v>23</v>
      </c>
      <c r="AT1170" s="24" t="s">
        <v>4671</v>
      </c>
    </row>
    <row r="1171" spans="1:46" x14ac:dyDescent="0.5">
      <c r="A1171" s="24">
        <v>1258</v>
      </c>
      <c r="B1171" s="24"/>
      <c r="C1171" s="24" t="s">
        <v>77</v>
      </c>
      <c r="D1171" s="24" t="s">
        <v>4674</v>
      </c>
      <c r="E1171" s="24" t="s">
        <v>4675</v>
      </c>
      <c r="F1171" s="77" t="str">
        <f t="shared" si="234"/>
        <v>CUNDALL JOHNSTON &amp; PARTNERS LLP</v>
      </c>
      <c r="G1171" s="24" t="s">
        <v>4676</v>
      </c>
      <c r="H1171" s="24" t="s">
        <v>2364</v>
      </c>
      <c r="I1171" s="24" t="s">
        <v>2364</v>
      </c>
      <c r="J1171" s="24" t="s">
        <v>107</v>
      </c>
      <c r="K1171" s="24" t="s">
        <v>977</v>
      </c>
      <c r="L1171" s="25">
        <v>44382</v>
      </c>
      <c r="M1171" s="25">
        <v>44500</v>
      </c>
      <c r="N1171" s="81">
        <f t="shared" si="236"/>
        <v>44592</v>
      </c>
      <c r="O1171" s="77" t="str">
        <f t="shared" ca="1" si="237"/>
        <v>Expired</v>
      </c>
      <c r="P1171" s="77" t="str" cm="1">
        <f t="array" aca="1" ref="P1171" ca="1">_xlfn.IFS((N1171-TODAY())&gt;=547,"06 Expires over 18 months",(N1171-TODAY())&gt;=365,"05 Expires in 18 months",(N1171-TODAY())&gt;=183,"04 Expires in 12 months",(N1171-TODAY())&gt;=92,"03 Expires in 6 months",(N1171-TODAY())&gt;=31,"02 Expires in 3 months",(N1171-TODAY())&gt;=0,"01 Expires in 30 days",(N1171-TODAY())&gt;=-31,"01 Expired last 30 days",(N1171-TODAY())&gt;=-92,"02 Expired last 3 months",(N1171-TODAY())&gt;=-183,"03 Expired last 6 months",(N1171-TODAY())&gt;=-365,"04 Expired last 12 months",(N1171-TODAY())&gt;=-547,"05 Expired last 18 months",TRUE,"06 Expired over 18 months")</f>
        <v>06 Expired over 18 months</v>
      </c>
      <c r="Q1171" s="65">
        <v>39690</v>
      </c>
      <c r="R1171" s="84">
        <f t="shared" si="238"/>
        <v>39690</v>
      </c>
      <c r="S1171" s="77" t="str" cm="1">
        <f t="array" ref="S1171">_xlfn.IFS(R1171&gt;5000000,"Gold",R1171&gt;=500000,"Silver",R1171&gt;30000,"Bronze",TRUE,"Transactional")</f>
        <v>Bronze</v>
      </c>
      <c r="T1171" s="24" t="s">
        <v>122</v>
      </c>
      <c r="U1171" s="101" t="s">
        <v>366</v>
      </c>
      <c r="V1171" s="101" t="s">
        <v>367</v>
      </c>
      <c r="W1171" s="77" t="str">
        <f t="shared" si="235"/>
        <v>Yes</v>
      </c>
      <c r="X1171" s="77" t="str">
        <f>IFERROR(_xlfn.XLOOKUP(J1171&amp;"||"&amp;K1171,'Mapping Ref.'!$J$2:$J$538,'Mapping Ref.'!$K$2:$K$538),"")</f>
        <v>Construction &amp; Estates</v>
      </c>
      <c r="Y1171" s="77" t="str" cm="1">
        <f t="array" ref="Y1171">_xlfn.IFS(R1171&gt;2000000,"For Publication",R1171&gt;100000,"PID",R1171&gt;30000,"RFQ",TRUE,"Transactional")</f>
        <v>RFQ</v>
      </c>
      <c r="Z1171" s="24" t="s">
        <v>86</v>
      </c>
      <c r="AA1171" s="32">
        <v>3</v>
      </c>
      <c r="AB1171" s="24">
        <v>3</v>
      </c>
      <c r="AC1171" s="25">
        <v>44382</v>
      </c>
      <c r="AD1171" s="24" t="s">
        <v>58</v>
      </c>
      <c r="AE1171" s="24"/>
      <c r="AF1171" s="24"/>
      <c r="AG1171" s="24"/>
      <c r="AH1171" s="24" t="s">
        <v>60</v>
      </c>
      <c r="AI1171" s="24"/>
      <c r="AJ1171" s="24" t="s">
        <v>60</v>
      </c>
      <c r="AK1171" s="24" t="s">
        <v>4677</v>
      </c>
      <c r="AL1171" s="24"/>
      <c r="AM1171" s="24"/>
      <c r="AN1171" s="24"/>
      <c r="AO1171" s="24"/>
      <c r="AP1171" s="24" t="s">
        <v>60</v>
      </c>
      <c r="AQ1171" s="24"/>
      <c r="AR1171" s="24"/>
      <c r="AS1171" s="89">
        <f t="shared" si="239"/>
        <v>6</v>
      </c>
      <c r="AT1171" s="24" t="s">
        <v>4678</v>
      </c>
    </row>
    <row r="1172" spans="1:46" x14ac:dyDescent="0.5">
      <c r="A1172" s="24">
        <v>1259</v>
      </c>
      <c r="B1172" s="24"/>
      <c r="C1172" s="24" t="s">
        <v>77</v>
      </c>
      <c r="D1172" s="24" t="s">
        <v>4679</v>
      </c>
      <c r="E1172" s="24" t="s">
        <v>4680</v>
      </c>
      <c r="F1172" s="77" t="str">
        <f t="shared" si="234"/>
        <v>EVANS AND BROOKS FIRE LTD</v>
      </c>
      <c r="G1172" s="24" t="s">
        <v>398</v>
      </c>
      <c r="H1172" s="24" t="s">
        <v>1794</v>
      </c>
      <c r="I1172" s="24" t="s">
        <v>2364</v>
      </c>
      <c r="J1172" s="24" t="s">
        <v>107</v>
      </c>
      <c r="K1172" s="24" t="s">
        <v>3561</v>
      </c>
      <c r="L1172" s="25">
        <v>44013</v>
      </c>
      <c r="M1172" s="25">
        <v>44834</v>
      </c>
      <c r="N1172" s="81">
        <f t="shared" si="236"/>
        <v>44834</v>
      </c>
      <c r="O1172" s="77" t="str">
        <f t="shared" ca="1" si="237"/>
        <v>Expired</v>
      </c>
      <c r="P1172" s="77" t="str" cm="1">
        <f t="array" aca="1" ref="P1172" ca="1">_xlfn.IFS((N1172-TODAY())&gt;=547,"06 Expires over 18 months",(N1172-TODAY())&gt;=365,"05 Expires in 18 months",(N1172-TODAY())&gt;=183,"04 Expires in 12 months",(N1172-TODAY())&gt;=92,"03 Expires in 6 months",(N1172-TODAY())&gt;=31,"02 Expires in 3 months",(N1172-TODAY())&gt;=0,"01 Expires in 30 days",(N1172-TODAY())&gt;=-31,"01 Expired last 30 days",(N1172-TODAY())&gt;=-92,"02 Expired last 3 months",(N1172-TODAY())&gt;=-183,"03 Expired last 6 months",(N1172-TODAY())&gt;=-365,"04 Expired last 12 months",(N1172-TODAY())&gt;=-547,"05 Expired last 18 months",TRUE,"06 Expired over 18 months")</f>
        <v>06 Expired over 18 months</v>
      </c>
      <c r="Q1172" s="65">
        <v>97157</v>
      </c>
      <c r="R1172" s="84">
        <f t="shared" si="238"/>
        <v>210506.83333333334</v>
      </c>
      <c r="S1172" s="77" t="str" cm="1">
        <f t="array" ref="S1172">_xlfn.IFS(R1172&gt;5000000,"Gold",R1172&gt;=500000,"Silver",R1172&gt;30000,"Bronze",TRUE,"Transactional")</f>
        <v>Bronze</v>
      </c>
      <c r="T1172" s="24" t="s">
        <v>122</v>
      </c>
      <c r="U1172" s="101" t="s">
        <v>123</v>
      </c>
      <c r="V1172" s="101" t="s">
        <v>124</v>
      </c>
      <c r="W1172" s="77" t="str">
        <f t="shared" si="235"/>
        <v>No</v>
      </c>
      <c r="X1172" s="77" t="str">
        <f>IFERROR(_xlfn.XLOOKUP(J1172&amp;"||"&amp;K1172,'Mapping Ref.'!$J$2:$J$538,'Mapping Ref.'!$K$2:$K$538),"")</f>
        <v>Construction &amp; Estates</v>
      </c>
      <c r="Y1172" s="77" t="str" cm="1">
        <f t="array" ref="Y1172">_xlfn.IFS(R1172&gt;2000000,"For Publication",R1172&gt;100000,"PID",R1172&gt;30000,"RFQ",TRUE,"Transactional")</f>
        <v>PID</v>
      </c>
      <c r="Z1172" s="24" t="s">
        <v>86</v>
      </c>
      <c r="AA1172" s="32">
        <v>26</v>
      </c>
      <c r="AB1172" s="24">
        <v>0</v>
      </c>
      <c r="AC1172" s="25">
        <v>44382</v>
      </c>
      <c r="AD1172" s="24" t="s">
        <v>58</v>
      </c>
      <c r="AE1172" s="24"/>
      <c r="AF1172" s="24"/>
      <c r="AG1172" s="24"/>
      <c r="AH1172" s="24" t="s">
        <v>59</v>
      </c>
      <c r="AI1172" s="24"/>
      <c r="AJ1172" s="24" t="s">
        <v>60</v>
      </c>
      <c r="AK1172" s="24"/>
      <c r="AL1172" s="24"/>
      <c r="AM1172" s="24"/>
      <c r="AN1172" s="24"/>
      <c r="AO1172" s="24"/>
      <c r="AP1172" s="24" t="s">
        <v>60</v>
      </c>
      <c r="AQ1172" s="24"/>
      <c r="AR1172" s="24"/>
      <c r="AS1172" s="89">
        <f t="shared" si="239"/>
        <v>26</v>
      </c>
      <c r="AT1172" s="24" t="s">
        <v>400</v>
      </c>
    </row>
    <row r="1173" spans="1:46" x14ac:dyDescent="0.5">
      <c r="A1173" s="24">
        <v>1260</v>
      </c>
      <c r="B1173" s="24"/>
      <c r="C1173" s="24"/>
      <c r="D1173" s="24" t="s">
        <v>4681</v>
      </c>
      <c r="E1173" s="24" t="s">
        <v>4682</v>
      </c>
      <c r="F1173" s="77" t="str">
        <f t="shared" si="234"/>
        <v>ALPHATRACK</v>
      </c>
      <c r="G1173" s="24" t="s">
        <v>4683</v>
      </c>
      <c r="H1173" s="24" t="s">
        <v>1794</v>
      </c>
      <c r="I1173" s="24" t="s">
        <v>2364</v>
      </c>
      <c r="J1173" s="24" t="s">
        <v>107</v>
      </c>
      <c r="K1173" s="24" t="s">
        <v>3561</v>
      </c>
      <c r="L1173" s="25">
        <v>44075</v>
      </c>
      <c r="M1173" s="25">
        <v>44804</v>
      </c>
      <c r="N1173" s="81">
        <f t="shared" si="236"/>
        <v>44804</v>
      </c>
      <c r="O1173" s="77" t="str">
        <f t="shared" ca="1" si="237"/>
        <v>Expired</v>
      </c>
      <c r="P1173" s="77" t="str" cm="1">
        <f t="array" aca="1" ref="P1173" ca="1">_xlfn.IFS((N1173-TODAY())&gt;=547,"06 Expires over 18 months",(N1173-TODAY())&gt;=365,"05 Expires in 18 months",(N1173-TODAY())&gt;=183,"04 Expires in 12 months",(N1173-TODAY())&gt;=92,"03 Expires in 6 months",(N1173-TODAY())&gt;=31,"02 Expires in 3 months",(N1173-TODAY())&gt;=0,"01 Expires in 30 days",(N1173-TODAY())&gt;=-31,"01 Expired last 30 days",(N1173-TODAY())&gt;=-92,"02 Expired last 3 months",(N1173-TODAY())&gt;=-183,"03 Expired last 6 months",(N1173-TODAY())&gt;=-365,"04 Expired last 12 months",(N1173-TODAY())&gt;=-547,"05 Expired last 18 months",TRUE,"06 Expired over 18 months")</f>
        <v>06 Expired over 18 months</v>
      </c>
      <c r="Q1173" s="65">
        <v>18727.98</v>
      </c>
      <c r="R1173" s="84">
        <f t="shared" si="238"/>
        <v>35895.294999999998</v>
      </c>
      <c r="S1173" s="77" t="str" cm="1">
        <f t="array" ref="S1173">_xlfn.IFS(R1173&gt;5000000,"Gold",R1173&gt;=500000,"Silver",R1173&gt;30000,"Bronze",TRUE,"Transactional")</f>
        <v>Bronze</v>
      </c>
      <c r="T1173" s="24" t="s">
        <v>54</v>
      </c>
      <c r="U1173" s="101" t="s">
        <v>131</v>
      </c>
      <c r="V1173" s="101" t="s">
        <v>613</v>
      </c>
      <c r="W1173" s="77" t="str">
        <f t="shared" si="235"/>
        <v>No</v>
      </c>
      <c r="X1173" s="77" t="str">
        <f>IFERROR(_xlfn.XLOOKUP(J1173&amp;"||"&amp;K1173,'Mapping Ref.'!$J$2:$J$538,'Mapping Ref.'!$K$2:$K$538),"")</f>
        <v>Construction &amp; Estates</v>
      </c>
      <c r="Y1173" s="77" t="str" cm="1">
        <f t="array" ref="Y1173">_xlfn.IFS(R1173&gt;2000000,"For Publication",R1173&gt;100000,"PID",R1173&gt;30000,"RFQ",TRUE,"Transactional")</f>
        <v>RFQ</v>
      </c>
      <c r="Z1173" s="24" t="s">
        <v>57</v>
      </c>
      <c r="AA1173" s="32">
        <v>24</v>
      </c>
      <c r="AB1173" s="24">
        <v>0</v>
      </c>
      <c r="AC1173" s="25">
        <v>44382</v>
      </c>
      <c r="AD1173" s="24" t="s">
        <v>58</v>
      </c>
      <c r="AE1173" s="24"/>
      <c r="AF1173" s="24"/>
      <c r="AG1173" s="24"/>
      <c r="AH1173" s="24" t="s">
        <v>60</v>
      </c>
      <c r="AI1173" s="24"/>
      <c r="AJ1173" s="24" t="s">
        <v>60</v>
      </c>
      <c r="AK1173" s="24"/>
      <c r="AL1173" s="24"/>
      <c r="AM1173" s="24"/>
      <c r="AN1173" s="24"/>
      <c r="AO1173" s="24"/>
      <c r="AP1173" s="24" t="s">
        <v>60</v>
      </c>
      <c r="AQ1173" s="24"/>
      <c r="AR1173" s="24"/>
      <c r="AS1173" s="89">
        <f t="shared" si="239"/>
        <v>23</v>
      </c>
      <c r="AT1173" s="24" t="s">
        <v>4684</v>
      </c>
    </row>
    <row r="1174" spans="1:46" x14ac:dyDescent="0.5">
      <c r="A1174" s="24">
        <v>1261</v>
      </c>
      <c r="B1174" s="24"/>
      <c r="C1174" s="24"/>
      <c r="D1174" s="24" t="s">
        <v>4685</v>
      </c>
      <c r="E1174" s="24" t="s">
        <v>4686</v>
      </c>
      <c r="F1174" s="77" t="str">
        <f t="shared" si="234"/>
        <v>SILSOE ODOURS LIMITED</v>
      </c>
      <c r="G1174" s="24" t="s">
        <v>4687</v>
      </c>
      <c r="H1174" s="24" t="s">
        <v>972</v>
      </c>
      <c r="I1174" s="24" t="s">
        <v>972</v>
      </c>
      <c r="J1174" s="24" t="s">
        <v>107</v>
      </c>
      <c r="K1174" s="24" t="s">
        <v>4688</v>
      </c>
      <c r="L1174" s="25">
        <v>44378</v>
      </c>
      <c r="M1174" s="25">
        <v>44742</v>
      </c>
      <c r="N1174" s="81">
        <f t="shared" si="236"/>
        <v>44742</v>
      </c>
      <c r="O1174" s="77" t="str">
        <f t="shared" ca="1" si="237"/>
        <v>Expired</v>
      </c>
      <c r="P1174" s="77" t="str" cm="1">
        <f t="array" aca="1" ref="P1174" ca="1">_xlfn.IFS((N1174-TODAY())&gt;=547,"06 Expires over 18 months",(N1174-TODAY())&gt;=365,"05 Expires in 18 months",(N1174-TODAY())&gt;=183,"04 Expires in 12 months",(N1174-TODAY())&gt;=92,"03 Expires in 6 months",(N1174-TODAY())&gt;=31,"02 Expires in 3 months",(N1174-TODAY())&gt;=0,"01 Expires in 30 days",(N1174-TODAY())&gt;=-31,"01 Expired last 30 days",(N1174-TODAY())&gt;=-92,"02 Expired last 3 months",(N1174-TODAY())&gt;=-183,"03 Expired last 6 months",(N1174-TODAY())&gt;=-365,"04 Expired last 12 months",(N1174-TODAY())&gt;=-547,"05 Expired last 18 months",TRUE,"06 Expired over 18 months")</f>
        <v>06 Expired over 18 months</v>
      </c>
      <c r="Q1174" s="65">
        <v>1500</v>
      </c>
      <c r="R1174" s="84">
        <f t="shared" si="238"/>
        <v>1500</v>
      </c>
      <c r="S1174" s="77" t="str" cm="1">
        <f t="array" ref="S1174">_xlfn.IFS(R1174&gt;5000000,"Gold",R1174&gt;=500000,"Silver",R1174&gt;30000,"Bronze",TRUE,"Transactional")</f>
        <v>Transactional</v>
      </c>
      <c r="T1174" s="24" t="s">
        <v>54</v>
      </c>
      <c r="U1174" s="101" t="s">
        <v>116</v>
      </c>
      <c r="V1174" s="101" t="s">
        <v>70</v>
      </c>
      <c r="W1174" s="77" t="str">
        <f t="shared" si="235"/>
        <v>No</v>
      </c>
      <c r="X1174" s="77" t="str">
        <f>IFERROR(_xlfn.XLOOKUP(J1174&amp;"||"&amp;K1174,'Mapping Ref.'!$J$2:$J$538,'Mapping Ref.'!$K$2:$K$538),"")</f>
        <v>Construction &amp; Estates</v>
      </c>
      <c r="Y1174" s="77" t="str" cm="1">
        <f t="array" ref="Y1174">_xlfn.IFS(R1174&gt;2000000,"For Publication",R1174&gt;100000,"PID",R1174&gt;30000,"RFQ",TRUE,"Transactional")</f>
        <v>Transactional</v>
      </c>
      <c r="Z1174" s="24" t="s">
        <v>86</v>
      </c>
      <c r="AA1174" s="32">
        <v>12</v>
      </c>
      <c r="AB1174" s="24">
        <v>0</v>
      </c>
      <c r="AC1174" s="25">
        <v>44383</v>
      </c>
      <c r="AD1174" s="24" t="s">
        <v>58</v>
      </c>
      <c r="AE1174" s="24">
        <v>29363</v>
      </c>
      <c r="AF1174" s="24"/>
      <c r="AG1174" s="24"/>
      <c r="AH1174" s="24" t="s">
        <v>60</v>
      </c>
      <c r="AI1174" s="24"/>
      <c r="AJ1174" s="24" t="s">
        <v>60</v>
      </c>
      <c r="AK1174" s="24"/>
      <c r="AL1174" s="24"/>
      <c r="AM1174" s="24"/>
      <c r="AN1174" s="24"/>
      <c r="AO1174" s="24">
        <v>0</v>
      </c>
      <c r="AP1174" s="24" t="s">
        <v>60</v>
      </c>
      <c r="AQ1174" s="24"/>
      <c r="AR1174" s="24"/>
      <c r="AS1174" s="89">
        <f t="shared" si="239"/>
        <v>11</v>
      </c>
      <c r="AT1174" s="24" t="s">
        <v>4685</v>
      </c>
    </row>
    <row r="1175" spans="1:46" x14ac:dyDescent="0.5">
      <c r="A1175" s="24">
        <v>1262</v>
      </c>
      <c r="B1175" s="24" t="s">
        <v>506</v>
      </c>
      <c r="C1175" s="24"/>
      <c r="D1175" s="24" t="s">
        <v>4689</v>
      </c>
      <c r="E1175" s="24" t="s">
        <v>4690</v>
      </c>
      <c r="F1175" s="77" t="str">
        <f t="shared" si="234"/>
        <v>Multiple Suppliers</v>
      </c>
      <c r="G1175" s="24" t="s">
        <v>4691</v>
      </c>
      <c r="H1175" s="24" t="s">
        <v>1105</v>
      </c>
      <c r="I1175" s="24" t="s">
        <v>749</v>
      </c>
      <c r="J1175" s="24" t="s">
        <v>190</v>
      </c>
      <c r="K1175" s="24" t="s">
        <v>4692</v>
      </c>
      <c r="L1175" s="25">
        <v>43922</v>
      </c>
      <c r="M1175" s="25">
        <v>45747</v>
      </c>
      <c r="N1175" s="81">
        <f t="shared" si="236"/>
        <v>46843</v>
      </c>
      <c r="O1175" s="77" t="str">
        <f t="shared" ca="1" si="237"/>
        <v>Live</v>
      </c>
      <c r="P1175" s="77" t="str" cm="1">
        <f t="array" aca="1" ref="P1175" ca="1">_xlfn.IFS((N1175-TODAY())&gt;=547,"06 Expires over 18 months",(N1175-TODAY())&gt;=365,"05 Expires in 18 months",(N1175-TODAY())&gt;=183,"04 Expires in 12 months",(N1175-TODAY())&gt;=92,"03 Expires in 6 months",(N1175-TODAY())&gt;=31,"02 Expires in 3 months",(N1175-TODAY())&gt;=0,"01 Expires in 30 days",(N1175-TODAY())&gt;=-31,"01 Expired last 30 days",(N1175-TODAY())&gt;=-92,"02 Expired last 3 months",(N1175-TODAY())&gt;=-183,"03 Expired last 6 months",(N1175-TODAY())&gt;=-365,"04 Expired last 12 months",(N1175-TODAY())&gt;=-547,"05 Expired last 18 months",TRUE,"06 Expired over 18 months")</f>
        <v>06 Expires over 18 months</v>
      </c>
      <c r="Q1175" s="65">
        <v>4000000</v>
      </c>
      <c r="R1175" s="84">
        <f t="shared" si="238"/>
        <v>31666666.666666668</v>
      </c>
      <c r="S1175" s="77" t="str" cm="1">
        <f t="array" ref="S1175">_xlfn.IFS(R1175&gt;5000000,"Gold",R1175&gt;=500000,"Silver",R1175&gt;30000,"Bronze",TRUE,"Transactional")</f>
        <v>Gold</v>
      </c>
      <c r="T1175" s="24" t="s">
        <v>54</v>
      </c>
      <c r="U1175" s="101" t="s">
        <v>84</v>
      </c>
      <c r="V1175" s="101" t="s">
        <v>214</v>
      </c>
      <c r="W1175" s="77" t="str">
        <f t="shared" si="235"/>
        <v>Yes</v>
      </c>
      <c r="X1175" s="77" t="str">
        <f>IFERROR(_xlfn.XLOOKUP(J1175&amp;"||"&amp;K1175,'Mapping Ref.'!$J$2:$J$538,'Mapping Ref.'!$K$2:$K$538),"")</f>
        <v>Childrens &amp; Adults</v>
      </c>
      <c r="Y1175" s="77" t="str" cm="1">
        <f t="array" ref="Y1175">_xlfn.IFS(R1175&gt;2000000,"For Publication",R1175&gt;100000,"PID",R1175&gt;30000,"RFQ",TRUE,"Transactional")</f>
        <v>For Publication</v>
      </c>
      <c r="Z1175" s="24" t="s">
        <v>750</v>
      </c>
      <c r="AA1175" s="32">
        <v>60</v>
      </c>
      <c r="AB1175" s="24">
        <v>36</v>
      </c>
      <c r="AC1175" s="25">
        <v>44386</v>
      </c>
      <c r="AD1175" s="24" t="s">
        <v>58</v>
      </c>
      <c r="AE1175" s="24">
        <v>0</v>
      </c>
      <c r="AF1175" s="24"/>
      <c r="AG1175" s="24"/>
      <c r="AH1175" s="24" t="s">
        <v>59</v>
      </c>
      <c r="AI1175" s="24"/>
      <c r="AJ1175" s="24" t="s">
        <v>59</v>
      </c>
      <c r="AK1175" s="24"/>
      <c r="AL1175" s="24"/>
      <c r="AM1175" s="24"/>
      <c r="AN1175" s="24"/>
      <c r="AO1175" s="24">
        <v>0</v>
      </c>
      <c r="AP1175" s="24" t="s">
        <v>59</v>
      </c>
      <c r="AQ1175" s="24"/>
      <c r="AR1175" s="24"/>
      <c r="AS1175" s="89">
        <f t="shared" si="239"/>
        <v>95</v>
      </c>
      <c r="AT1175" s="24"/>
    </row>
    <row r="1176" spans="1:46" x14ac:dyDescent="0.5">
      <c r="A1176" s="24">
        <v>1263</v>
      </c>
      <c r="B1176" s="24"/>
      <c r="C1176" s="24"/>
      <c r="D1176" s="24" t="s">
        <v>4693</v>
      </c>
      <c r="E1176" s="24" t="s">
        <v>4694</v>
      </c>
      <c r="F1176" s="77" t="str">
        <f t="shared" si="234"/>
        <v>NATHANIEL LICHFIELD &amp; PARTNERS LIMITED T/A LICHFIELDS</v>
      </c>
      <c r="G1176" s="24" t="s">
        <v>4695</v>
      </c>
      <c r="H1176" s="24" t="s">
        <v>972</v>
      </c>
      <c r="I1176" s="24" t="s">
        <v>972</v>
      </c>
      <c r="J1176" s="24" t="s">
        <v>107</v>
      </c>
      <c r="K1176" s="24" t="s">
        <v>1889</v>
      </c>
      <c r="L1176" s="25">
        <v>44348</v>
      </c>
      <c r="M1176" s="25">
        <v>44712</v>
      </c>
      <c r="N1176" s="81">
        <f t="shared" si="236"/>
        <v>44712</v>
      </c>
      <c r="O1176" s="77" t="str">
        <f t="shared" ca="1" si="237"/>
        <v>Expired</v>
      </c>
      <c r="P1176" s="77" t="str" cm="1">
        <f t="array" aca="1" ref="P1176" ca="1">_xlfn.IFS((N1176-TODAY())&gt;=547,"06 Expires over 18 months",(N1176-TODAY())&gt;=365,"05 Expires in 18 months",(N1176-TODAY())&gt;=183,"04 Expires in 12 months",(N1176-TODAY())&gt;=92,"03 Expires in 6 months",(N1176-TODAY())&gt;=31,"02 Expires in 3 months",(N1176-TODAY())&gt;=0,"01 Expires in 30 days",(N1176-TODAY())&gt;=-31,"01 Expired last 30 days",(N1176-TODAY())&gt;=-92,"02 Expired last 3 months",(N1176-TODAY())&gt;=-183,"03 Expired last 6 months",(N1176-TODAY())&gt;=-365,"04 Expired last 12 months",(N1176-TODAY())&gt;=-547,"05 Expired last 18 months",TRUE,"06 Expired over 18 months")</f>
        <v>06 Expired over 18 months</v>
      </c>
      <c r="Q1176" s="65">
        <v>59500</v>
      </c>
      <c r="R1176" s="84">
        <f t="shared" si="238"/>
        <v>59500</v>
      </c>
      <c r="S1176" s="77" t="str" cm="1">
        <f t="array" ref="S1176">_xlfn.IFS(R1176&gt;5000000,"Gold",R1176&gt;=500000,"Silver",R1176&gt;30000,"Bronze",TRUE,"Transactional")</f>
        <v>Bronze</v>
      </c>
      <c r="T1176" s="24" t="s">
        <v>122</v>
      </c>
      <c r="U1176" s="101" t="s">
        <v>190</v>
      </c>
      <c r="V1176" s="101" t="s">
        <v>192</v>
      </c>
      <c r="W1176" s="77" t="str">
        <f t="shared" si="235"/>
        <v>No</v>
      </c>
      <c r="X1176" s="77" t="str">
        <f>IFERROR(_xlfn.XLOOKUP(J1176&amp;"||"&amp;K1176,'Mapping Ref.'!$J$2:$J$538,'Mapping Ref.'!$K$2:$K$538),"")</f>
        <v>Construction &amp; Estates</v>
      </c>
      <c r="Y1176" s="77" t="str" cm="1">
        <f t="array" ref="Y1176">_xlfn.IFS(R1176&gt;2000000,"For Publication",R1176&gt;100000,"PID",R1176&gt;30000,"RFQ",TRUE,"Transactional")</f>
        <v>RFQ</v>
      </c>
      <c r="Z1176" s="24" t="s">
        <v>86</v>
      </c>
      <c r="AA1176" s="32">
        <v>12</v>
      </c>
      <c r="AB1176" s="24">
        <v>0</v>
      </c>
      <c r="AC1176" s="25">
        <v>44386</v>
      </c>
      <c r="AD1176" s="24" t="s">
        <v>58</v>
      </c>
      <c r="AE1176" s="24">
        <v>29380</v>
      </c>
      <c r="AF1176" s="24"/>
      <c r="AG1176" s="24"/>
      <c r="AH1176" s="24" t="s">
        <v>60</v>
      </c>
      <c r="AI1176" s="24"/>
      <c r="AJ1176" s="24" t="s">
        <v>60</v>
      </c>
      <c r="AK1176" s="24"/>
      <c r="AL1176" s="24"/>
      <c r="AM1176" s="24"/>
      <c r="AN1176" s="24"/>
      <c r="AO1176" s="24">
        <v>0</v>
      </c>
      <c r="AP1176" s="24" t="s">
        <v>60</v>
      </c>
      <c r="AQ1176" s="24"/>
      <c r="AR1176" s="24"/>
      <c r="AS1176" s="89">
        <f t="shared" si="239"/>
        <v>11</v>
      </c>
      <c r="AT1176" s="24" t="s">
        <v>4696</v>
      </c>
    </row>
    <row r="1177" spans="1:46" x14ac:dyDescent="0.5">
      <c r="A1177" s="24">
        <v>1264</v>
      </c>
      <c r="B1177" s="24"/>
      <c r="C1177" s="24" t="s">
        <v>77</v>
      </c>
      <c r="D1177" s="24" t="s">
        <v>4697</v>
      </c>
      <c r="E1177" s="24" t="s">
        <v>4698</v>
      </c>
      <c r="F1177" s="77" t="str">
        <f t="shared" si="234"/>
        <v>MAYDAY SUPPORT LIMITED T/A MAYDAY SOCIAL WORK CONSULTANCY</v>
      </c>
      <c r="G1177" s="24" t="s">
        <v>4697</v>
      </c>
      <c r="H1177" s="24" t="s">
        <v>2572</v>
      </c>
      <c r="I1177" s="24" t="s">
        <v>2572</v>
      </c>
      <c r="J1177" s="24" t="s">
        <v>190</v>
      </c>
      <c r="K1177" s="24" t="s">
        <v>755</v>
      </c>
      <c r="L1177" s="25">
        <v>44409</v>
      </c>
      <c r="M1177" s="25">
        <v>45139</v>
      </c>
      <c r="N1177" s="81">
        <f t="shared" si="236"/>
        <v>45231</v>
      </c>
      <c r="O1177" s="77" t="str">
        <f t="shared" ca="1" si="237"/>
        <v>Expired</v>
      </c>
      <c r="P1177" s="77" t="str" cm="1">
        <f t="array" aca="1" ref="P1177" ca="1">_xlfn.IFS((N1177-TODAY())&gt;=547,"06 Expires over 18 months",(N1177-TODAY())&gt;=365,"05 Expires in 18 months",(N1177-TODAY())&gt;=183,"04 Expires in 12 months",(N1177-TODAY())&gt;=92,"03 Expires in 6 months",(N1177-TODAY())&gt;=31,"02 Expires in 3 months",(N1177-TODAY())&gt;=0,"01 Expires in 30 days",(N1177-TODAY())&gt;=-31,"01 Expired last 30 days",(N1177-TODAY())&gt;=-92,"02 Expired last 3 months",(N1177-TODAY())&gt;=-183,"03 Expired last 6 months",(N1177-TODAY())&gt;=-365,"04 Expired last 12 months",(N1177-TODAY())&gt;=-547,"05 Expired last 18 months",TRUE,"06 Expired over 18 months")</f>
        <v>06 Expired over 18 months</v>
      </c>
      <c r="Q1177" s="65">
        <v>7000</v>
      </c>
      <c r="R1177" s="84">
        <f t="shared" si="238"/>
        <v>15750</v>
      </c>
      <c r="S1177" s="77" t="str" cm="1">
        <f t="array" ref="S1177">_xlfn.IFS(R1177&gt;5000000,"Gold",R1177&gt;=500000,"Silver",R1177&gt;30000,"Bronze",TRUE,"Transactional")</f>
        <v>Transactional</v>
      </c>
      <c r="T1177" s="24" t="s">
        <v>54</v>
      </c>
      <c r="U1177" s="101" t="s">
        <v>116</v>
      </c>
      <c r="V1177" s="101" t="s">
        <v>70</v>
      </c>
      <c r="W1177" s="77" t="str">
        <f t="shared" si="235"/>
        <v>Yes</v>
      </c>
      <c r="X1177" s="77" t="str">
        <f>IFERROR(_xlfn.XLOOKUP(J1177&amp;"||"&amp;K1177,'Mapping Ref.'!$J$2:$J$538,'Mapping Ref.'!$K$2:$K$538),"")</f>
        <v>Childrens &amp; Adults</v>
      </c>
      <c r="Y1177" s="77" t="str" cm="1">
        <f t="array" ref="Y1177">_xlfn.IFS(R1177&gt;2000000,"For Publication",R1177&gt;100000,"PID",R1177&gt;30000,"RFQ",TRUE,"Transactional")</f>
        <v>Transactional</v>
      </c>
      <c r="Z1177" s="24" t="s">
        <v>101</v>
      </c>
      <c r="AA1177" s="32">
        <v>36</v>
      </c>
      <c r="AB1177" s="24">
        <v>3</v>
      </c>
      <c r="AC1177" s="25">
        <v>44389</v>
      </c>
      <c r="AD1177" s="24" t="s">
        <v>58</v>
      </c>
      <c r="AE1177" s="24">
        <v>0</v>
      </c>
      <c r="AF1177" s="24"/>
      <c r="AG1177" s="24"/>
      <c r="AH1177" s="24" t="s">
        <v>59</v>
      </c>
      <c r="AI1177" s="24"/>
      <c r="AJ1177" s="24" t="s">
        <v>59</v>
      </c>
      <c r="AK1177" s="24"/>
      <c r="AL1177" s="24"/>
      <c r="AM1177" s="24"/>
      <c r="AN1177" s="24"/>
      <c r="AO1177" s="24">
        <v>0</v>
      </c>
      <c r="AP1177" s="24" t="s">
        <v>59</v>
      </c>
      <c r="AQ1177" s="24"/>
      <c r="AR1177" s="24"/>
      <c r="AS1177" s="89">
        <f t="shared" si="239"/>
        <v>27</v>
      </c>
      <c r="AT1177" s="24" t="s">
        <v>4699</v>
      </c>
    </row>
    <row r="1178" spans="1:46" x14ac:dyDescent="0.5">
      <c r="A1178" s="24">
        <v>1265</v>
      </c>
      <c r="B1178" s="24"/>
      <c r="C1178" s="24"/>
      <c r="D1178" s="24" t="s">
        <v>4700</v>
      </c>
      <c r="E1178" s="24" t="s">
        <v>2244</v>
      </c>
      <c r="F1178" s="77" t="str">
        <f t="shared" si="234"/>
        <v>HIRAETH SERVICES LTD T/A COPE COMMUNITY</v>
      </c>
      <c r="G1178" s="24" t="s">
        <v>4701</v>
      </c>
      <c r="H1178" s="24" t="s">
        <v>1041</v>
      </c>
      <c r="I1178" s="24" t="s">
        <v>1041</v>
      </c>
      <c r="J1178" s="24" t="s">
        <v>190</v>
      </c>
      <c r="K1178" s="24" t="s">
        <v>2234</v>
      </c>
      <c r="L1178" s="25">
        <v>44390</v>
      </c>
      <c r="M1178" s="25">
        <v>44755</v>
      </c>
      <c r="N1178" s="81">
        <f t="shared" si="236"/>
        <v>44755</v>
      </c>
      <c r="O1178" s="77" t="str">
        <f t="shared" ca="1" si="237"/>
        <v>Expired</v>
      </c>
      <c r="P1178" s="77" t="str" cm="1">
        <f t="array" aca="1" ref="P1178" ca="1">_xlfn.IFS((N1178-TODAY())&gt;=547,"06 Expires over 18 months",(N1178-TODAY())&gt;=365,"05 Expires in 18 months",(N1178-TODAY())&gt;=183,"04 Expires in 12 months",(N1178-TODAY())&gt;=92,"03 Expires in 6 months",(N1178-TODAY())&gt;=31,"02 Expires in 3 months",(N1178-TODAY())&gt;=0,"01 Expires in 30 days",(N1178-TODAY())&gt;=-31,"01 Expired last 30 days",(N1178-TODAY())&gt;=-92,"02 Expired last 3 months",(N1178-TODAY())&gt;=-183,"03 Expired last 6 months",(N1178-TODAY())&gt;=-365,"04 Expired last 12 months",(N1178-TODAY())&gt;=-547,"05 Expired last 18 months",TRUE,"06 Expired over 18 months")</f>
        <v>06 Expired over 18 months</v>
      </c>
      <c r="Q1178" s="65">
        <v>1000</v>
      </c>
      <c r="R1178" s="84">
        <f t="shared" si="238"/>
        <v>1000</v>
      </c>
      <c r="S1178" s="77" t="str" cm="1">
        <f t="array" ref="S1178">_xlfn.IFS(R1178&gt;5000000,"Gold",R1178&gt;=500000,"Silver",R1178&gt;30000,"Bronze",TRUE,"Transactional")</f>
        <v>Transactional</v>
      </c>
      <c r="T1178" s="24" t="s">
        <v>54</v>
      </c>
      <c r="U1178" s="101" t="s">
        <v>84</v>
      </c>
      <c r="V1178" s="101" t="s">
        <v>204</v>
      </c>
      <c r="W1178" s="77" t="str">
        <f t="shared" si="235"/>
        <v>No</v>
      </c>
      <c r="X1178" s="77" t="str">
        <f>IFERROR(_xlfn.XLOOKUP(J1178&amp;"||"&amp;K1178,'Mapping Ref.'!$J$2:$J$538,'Mapping Ref.'!$K$2:$K$538),"")</f>
        <v>Childrens &amp; Adults</v>
      </c>
      <c r="Y1178" s="77" t="str" cm="1">
        <f t="array" ref="Y1178">_xlfn.IFS(R1178&gt;2000000,"For Publication",R1178&gt;100000,"PID",R1178&gt;30000,"RFQ",TRUE,"Transactional")</f>
        <v>Transactional</v>
      </c>
      <c r="Z1178" s="24" t="s">
        <v>86</v>
      </c>
      <c r="AA1178" s="32">
        <v>12</v>
      </c>
      <c r="AB1178" s="24">
        <v>0</v>
      </c>
      <c r="AC1178" s="25">
        <v>44390</v>
      </c>
      <c r="AD1178" s="24" t="s">
        <v>58</v>
      </c>
      <c r="AE1178" s="24"/>
      <c r="AF1178" s="24"/>
      <c r="AG1178" s="24"/>
      <c r="AH1178" s="24" t="s">
        <v>59</v>
      </c>
      <c r="AI1178" s="24"/>
      <c r="AJ1178" s="24" t="s">
        <v>60</v>
      </c>
      <c r="AK1178" s="24"/>
      <c r="AL1178" s="24"/>
      <c r="AM1178" s="24"/>
      <c r="AN1178" s="24"/>
      <c r="AO1178" s="24">
        <v>0</v>
      </c>
      <c r="AP1178" s="24" t="s">
        <v>60</v>
      </c>
      <c r="AQ1178" s="24"/>
      <c r="AR1178" s="24"/>
      <c r="AS1178" s="89">
        <f t="shared" si="239"/>
        <v>12</v>
      </c>
      <c r="AT1178" s="24" t="s">
        <v>4702</v>
      </c>
    </row>
    <row r="1179" spans="1:46" x14ac:dyDescent="0.5">
      <c r="A1179" s="24">
        <v>1266</v>
      </c>
      <c r="B1179" s="24"/>
      <c r="C1179" s="24" t="s">
        <v>77</v>
      </c>
      <c r="D1179" s="24" t="s">
        <v>4703</v>
      </c>
      <c r="E1179" s="24" t="s">
        <v>4704</v>
      </c>
      <c r="F1179" s="77" t="str">
        <f t="shared" si="234"/>
        <v>CLEANSING SERVICE GROUP LTD</v>
      </c>
      <c r="G1179" s="24" t="s">
        <v>4705</v>
      </c>
      <c r="H1179" s="24" t="s">
        <v>4706</v>
      </c>
      <c r="I1179" s="24" t="s">
        <v>992</v>
      </c>
      <c r="J1179" s="24" t="s">
        <v>52</v>
      </c>
      <c r="K1179" s="24" t="s">
        <v>920</v>
      </c>
      <c r="L1179" s="25">
        <v>44390</v>
      </c>
      <c r="M1179" s="25">
        <v>45486</v>
      </c>
      <c r="N1179" s="81">
        <f t="shared" si="236"/>
        <v>45578</v>
      </c>
      <c r="O1179" s="77" t="str">
        <f t="shared" ca="1" si="237"/>
        <v>Expired</v>
      </c>
      <c r="P1179" s="77" t="str" cm="1">
        <f t="array" aca="1" ref="P1179" ca="1">_xlfn.IFS((N1179-TODAY())&gt;=547,"06 Expires over 18 months",(N1179-TODAY())&gt;=365,"05 Expires in 18 months",(N1179-TODAY())&gt;=183,"04 Expires in 12 months",(N1179-TODAY())&gt;=92,"03 Expires in 6 months",(N1179-TODAY())&gt;=31,"02 Expires in 3 months",(N1179-TODAY())&gt;=0,"01 Expires in 30 days",(N1179-TODAY())&gt;=-31,"01 Expired last 30 days",(N1179-TODAY())&gt;=-92,"02 Expired last 3 months",(N1179-TODAY())&gt;=-183,"03 Expired last 6 months",(N1179-TODAY())&gt;=-365,"04 Expired last 12 months",(N1179-TODAY())&gt;=-547,"05 Expired last 18 months",TRUE,"06 Expired over 18 months")</f>
        <v>06 Expired over 18 months</v>
      </c>
      <c r="Q1179" s="65">
        <v>18000</v>
      </c>
      <c r="R1179" s="84">
        <f t="shared" si="238"/>
        <v>58500</v>
      </c>
      <c r="S1179" s="77" t="str" cm="1">
        <f t="array" ref="S1179">_xlfn.IFS(R1179&gt;5000000,"Gold",R1179&gt;=500000,"Silver",R1179&gt;30000,"Bronze",TRUE,"Transactional")</f>
        <v>Bronze</v>
      </c>
      <c r="T1179" s="24" t="s">
        <v>122</v>
      </c>
      <c r="U1179" s="101" t="s">
        <v>208</v>
      </c>
      <c r="V1179" s="101" t="s">
        <v>209</v>
      </c>
      <c r="W1179" s="77" t="str">
        <f t="shared" si="235"/>
        <v>Yes</v>
      </c>
      <c r="X1179" s="77" t="str">
        <f>IFERROR(_xlfn.XLOOKUP(J1179&amp;"||"&amp;K1179,'Mapping Ref.'!$J$2:$J$538,'Mapping Ref.'!$K$2:$K$538),"")</f>
        <v>Construction &amp; Estates</v>
      </c>
      <c r="Y1179" s="77" t="str" cm="1">
        <f t="array" ref="Y1179">_xlfn.IFS(R1179&gt;2000000,"For Publication",R1179&gt;100000,"PID",R1179&gt;30000,"RFQ",TRUE,"Transactional")</f>
        <v>RFQ</v>
      </c>
      <c r="Z1179" s="24" t="s">
        <v>101</v>
      </c>
      <c r="AA1179" s="32">
        <v>36</v>
      </c>
      <c r="AB1179" s="24">
        <v>3</v>
      </c>
      <c r="AC1179" s="25">
        <v>44390</v>
      </c>
      <c r="AD1179" s="24" t="s">
        <v>58</v>
      </c>
      <c r="AE1179" s="24"/>
      <c r="AF1179" s="24"/>
      <c r="AG1179" s="24"/>
      <c r="AH1179" s="24" t="s">
        <v>60</v>
      </c>
      <c r="AI1179" s="24"/>
      <c r="AJ1179" s="24" t="s">
        <v>60</v>
      </c>
      <c r="AK1179" s="24"/>
      <c r="AL1179" s="24"/>
      <c r="AM1179" s="24"/>
      <c r="AN1179" s="24"/>
      <c r="AO1179" s="24">
        <v>0</v>
      </c>
      <c r="AP1179" s="24" t="s">
        <v>60</v>
      </c>
      <c r="AQ1179" s="24"/>
      <c r="AR1179" s="24"/>
      <c r="AS1179" s="89">
        <f t="shared" si="239"/>
        <v>39</v>
      </c>
      <c r="AT1179" s="24" t="s">
        <v>4707</v>
      </c>
    </row>
    <row r="1180" spans="1:46" x14ac:dyDescent="0.5">
      <c r="A1180" s="24">
        <v>1267</v>
      </c>
      <c r="B1180" s="24" t="s">
        <v>506</v>
      </c>
      <c r="C1180" s="24"/>
      <c r="D1180" s="24" t="s">
        <v>4708</v>
      </c>
      <c r="E1180" s="24" t="s">
        <v>4709</v>
      </c>
      <c r="F1180" s="77" t="str">
        <f t="shared" si="234"/>
        <v>BRETT-PITT ASSOCIATES LIMITED</v>
      </c>
      <c r="G1180" s="24" t="s">
        <v>4710</v>
      </c>
      <c r="H1180" s="24" t="s">
        <v>1800</v>
      </c>
      <c r="I1180" s="24" t="s">
        <v>1800</v>
      </c>
      <c r="J1180" s="24" t="s">
        <v>52</v>
      </c>
      <c r="K1180" s="24" t="s">
        <v>1801</v>
      </c>
      <c r="L1180" s="25">
        <v>44390</v>
      </c>
      <c r="M1180" s="25">
        <v>46217</v>
      </c>
      <c r="N1180" s="81">
        <f t="shared" si="236"/>
        <v>46217</v>
      </c>
      <c r="O1180" s="77" t="str">
        <f t="shared" ca="1" si="237"/>
        <v>Expired</v>
      </c>
      <c r="P1180" s="77" t="str" cm="1">
        <f t="array" aca="1" ref="P1180" ca="1">_xlfn.IFS((N1180-TODAY())&gt;=547,"06 Expires over 18 months",(N1180-TODAY())&gt;=365,"05 Expires in 18 months",(N1180-TODAY())&gt;=183,"04 Expires in 12 months",(N1180-TODAY())&gt;=92,"03 Expires in 6 months",(N1180-TODAY())&gt;=31,"02 Expires in 3 months",(N1180-TODAY())&gt;=0,"01 Expires in 30 days",(N1180-TODAY())&gt;=-31,"01 Expired last 30 days",(N1180-TODAY())&gt;=-92,"02 Expired last 3 months",(N1180-TODAY())&gt;=-183,"03 Expired last 6 months",(N1180-TODAY())&gt;=-365,"04 Expired last 12 months",(N1180-TODAY())&gt;=-547,"05 Expired last 18 months",TRUE,"06 Expired over 18 months")</f>
        <v>02 Expired last 3 months</v>
      </c>
      <c r="Q1180" s="65">
        <v>5000</v>
      </c>
      <c r="R1180" s="84">
        <f t="shared" si="238"/>
        <v>25000</v>
      </c>
      <c r="S1180" s="77" t="str" cm="1">
        <f t="array" ref="S1180">_xlfn.IFS(R1180&gt;5000000,"Gold",R1180&gt;=500000,"Silver",R1180&gt;30000,"Bronze",TRUE,"Transactional")</f>
        <v>Transactional</v>
      </c>
      <c r="T1180" s="24" t="s">
        <v>54</v>
      </c>
      <c r="U1180" s="101" t="s">
        <v>455</v>
      </c>
      <c r="V1180" s="101" t="s">
        <v>1801</v>
      </c>
      <c r="W1180" s="77" t="str">
        <f t="shared" si="235"/>
        <v>No</v>
      </c>
      <c r="X1180" s="77" t="str">
        <f>IFERROR(_xlfn.XLOOKUP(J1180&amp;"||"&amp;K1180,'Mapping Ref.'!$J$2:$J$538,'Mapping Ref.'!$K$2:$K$538),"")</f>
        <v>Corporate</v>
      </c>
      <c r="Y1180" s="77" t="str" cm="1">
        <f t="array" ref="Y1180">_xlfn.IFS(R1180&gt;2000000,"For Publication",R1180&gt;100000,"PID",R1180&gt;30000,"RFQ",TRUE,"Transactional")</f>
        <v>Transactional</v>
      </c>
      <c r="Z1180" s="24" t="s">
        <v>101</v>
      </c>
      <c r="AA1180" s="32">
        <v>0</v>
      </c>
      <c r="AB1180" s="24">
        <v>0</v>
      </c>
      <c r="AC1180" s="25">
        <v>44390</v>
      </c>
      <c r="AD1180" s="24" t="s">
        <v>58</v>
      </c>
      <c r="AE1180" s="24">
        <v>0</v>
      </c>
      <c r="AF1180" s="24"/>
      <c r="AG1180" s="24"/>
      <c r="AH1180" s="24" t="s">
        <v>60</v>
      </c>
      <c r="AI1180" s="24"/>
      <c r="AJ1180" s="24" t="s">
        <v>60</v>
      </c>
      <c r="AK1180" s="24"/>
      <c r="AL1180" s="24"/>
      <c r="AM1180" s="24"/>
      <c r="AN1180" s="24"/>
      <c r="AO1180" s="24">
        <v>0</v>
      </c>
      <c r="AP1180" s="24" t="s">
        <v>60</v>
      </c>
      <c r="AQ1180" s="24"/>
      <c r="AR1180" s="24"/>
      <c r="AS1180" s="89">
        <f t="shared" si="239"/>
        <v>60</v>
      </c>
      <c r="AT1180" s="24" t="s">
        <v>4711</v>
      </c>
    </row>
    <row r="1181" spans="1:46" x14ac:dyDescent="0.5">
      <c r="A1181" s="24">
        <v>1268</v>
      </c>
      <c r="B1181" s="24"/>
      <c r="C1181" s="24"/>
      <c r="D1181" s="24" t="s">
        <v>4712</v>
      </c>
      <c r="E1181" s="24" t="s">
        <v>4713</v>
      </c>
      <c r="F1181" s="77" t="str">
        <f t="shared" si="234"/>
        <v>Faith Hope and Families Ltd</v>
      </c>
      <c r="G1181" s="24" t="s">
        <v>4714</v>
      </c>
      <c r="H1181" s="24" t="s">
        <v>3379</v>
      </c>
      <c r="I1181" s="24" t="s">
        <v>3379</v>
      </c>
      <c r="J1181" s="24" t="s">
        <v>190</v>
      </c>
      <c r="K1181" s="24" t="s">
        <v>755</v>
      </c>
      <c r="L1181" s="25">
        <v>44390</v>
      </c>
      <c r="M1181" s="25">
        <v>44755</v>
      </c>
      <c r="N1181" s="81">
        <f t="shared" si="236"/>
        <v>44755</v>
      </c>
      <c r="O1181" s="77" t="str">
        <f t="shared" ca="1" si="237"/>
        <v>Expired</v>
      </c>
      <c r="P1181" s="77" t="str" cm="1">
        <f t="array" aca="1" ref="P1181" ca="1">_xlfn.IFS((N1181-TODAY())&gt;=547,"06 Expires over 18 months",(N1181-TODAY())&gt;=365,"05 Expires in 18 months",(N1181-TODAY())&gt;=183,"04 Expires in 12 months",(N1181-TODAY())&gt;=92,"03 Expires in 6 months",(N1181-TODAY())&gt;=31,"02 Expires in 3 months",(N1181-TODAY())&gt;=0,"01 Expires in 30 days",(N1181-TODAY())&gt;=-31,"01 Expired last 30 days",(N1181-TODAY())&gt;=-92,"02 Expired last 3 months",(N1181-TODAY())&gt;=-183,"03 Expired last 6 months",(N1181-TODAY())&gt;=-365,"04 Expired last 12 months",(N1181-TODAY())&gt;=-547,"05 Expired last 18 months",TRUE,"06 Expired over 18 months")</f>
        <v>06 Expired over 18 months</v>
      </c>
      <c r="Q1181" s="65">
        <v>10000</v>
      </c>
      <c r="R1181" s="84">
        <f t="shared" si="238"/>
        <v>10000</v>
      </c>
      <c r="S1181" s="77" t="str" cm="1">
        <f t="array" ref="S1181">_xlfn.IFS(R1181&gt;5000000,"Gold",R1181&gt;=500000,"Silver",R1181&gt;30000,"Bronze",TRUE,"Transactional")</f>
        <v>Transactional</v>
      </c>
      <c r="T1181" s="24" t="s">
        <v>54</v>
      </c>
      <c r="U1181" s="101" t="s">
        <v>116</v>
      </c>
      <c r="V1181" s="101" t="s">
        <v>70</v>
      </c>
      <c r="W1181" s="77" t="str">
        <f t="shared" si="235"/>
        <v>No</v>
      </c>
      <c r="X1181" s="77" t="str">
        <f>IFERROR(_xlfn.XLOOKUP(J1181&amp;"||"&amp;K1181,'Mapping Ref.'!$J$2:$J$538,'Mapping Ref.'!$K$2:$K$538),"")</f>
        <v>Childrens &amp; Adults</v>
      </c>
      <c r="Y1181" s="77" t="str" cm="1">
        <f t="array" ref="Y1181">_xlfn.IFS(R1181&gt;2000000,"For Publication",R1181&gt;100000,"PID",R1181&gt;30000,"RFQ",TRUE,"Transactional")</f>
        <v>Transactional</v>
      </c>
      <c r="Z1181" s="24" t="s">
        <v>101</v>
      </c>
      <c r="AA1181" s="32">
        <v>12</v>
      </c>
      <c r="AB1181" s="24">
        <v>0</v>
      </c>
      <c r="AC1181" s="25">
        <v>44390</v>
      </c>
      <c r="AD1181" s="24" t="s">
        <v>58</v>
      </c>
      <c r="AE1181" s="24"/>
      <c r="AF1181" s="24"/>
      <c r="AG1181" s="24"/>
      <c r="AH1181" s="24" t="s">
        <v>60</v>
      </c>
      <c r="AI1181" s="24"/>
      <c r="AJ1181" s="24" t="s">
        <v>60</v>
      </c>
      <c r="AK1181" s="24"/>
      <c r="AL1181" s="24"/>
      <c r="AM1181" s="24"/>
      <c r="AN1181" s="24"/>
      <c r="AO1181" s="24">
        <v>0</v>
      </c>
      <c r="AP1181" s="24" t="s">
        <v>60</v>
      </c>
      <c r="AQ1181" s="24"/>
      <c r="AR1181" s="24"/>
      <c r="AS1181" s="89">
        <f t="shared" si="239"/>
        <v>12</v>
      </c>
      <c r="AT1181" s="24" t="s">
        <v>4715</v>
      </c>
    </row>
    <row r="1182" spans="1:46" x14ac:dyDescent="0.5">
      <c r="A1182" s="24">
        <v>1270</v>
      </c>
      <c r="B1182" s="24"/>
      <c r="C1182" s="24"/>
      <c r="D1182" s="24" t="s">
        <v>4716</v>
      </c>
      <c r="E1182" s="24" t="s">
        <v>4717</v>
      </c>
      <c r="F1182" s="77" t="str">
        <f t="shared" si="234"/>
        <v>LCOGS</v>
      </c>
      <c r="G1182" s="24" t="s">
        <v>4718</v>
      </c>
      <c r="H1182" s="24" t="s">
        <v>3533</v>
      </c>
      <c r="I1182" s="24" t="s">
        <v>3533</v>
      </c>
      <c r="J1182" s="24" t="s">
        <v>190</v>
      </c>
      <c r="K1182" s="24" t="s">
        <v>2202</v>
      </c>
      <c r="L1182" s="25">
        <v>44501</v>
      </c>
      <c r="M1182" s="25">
        <v>44895</v>
      </c>
      <c r="N1182" s="81">
        <f t="shared" si="236"/>
        <v>45626</v>
      </c>
      <c r="O1182" s="77" t="str">
        <f t="shared" ca="1" si="237"/>
        <v>Expired</v>
      </c>
      <c r="P1182" s="77" t="str" cm="1">
        <f t="array" aca="1" ref="P1182" ca="1">_xlfn.IFS((N1182-TODAY())&gt;=547,"06 Expires over 18 months",(N1182-TODAY())&gt;=365,"05 Expires in 18 months",(N1182-TODAY())&gt;=183,"04 Expires in 12 months",(N1182-TODAY())&gt;=92,"03 Expires in 6 months",(N1182-TODAY())&gt;=31,"02 Expires in 3 months",(N1182-TODAY())&gt;=0,"01 Expires in 30 days",(N1182-TODAY())&gt;=-31,"01 Expired last 30 days",(N1182-TODAY())&gt;=-92,"02 Expired last 3 months",(N1182-TODAY())&gt;=-183,"03 Expired last 6 months",(N1182-TODAY())&gt;=-365,"04 Expired last 12 months",(N1182-TODAY())&gt;=-547,"05 Expired last 18 months",TRUE,"06 Expired over 18 months")</f>
        <v>06 Expired over 18 months</v>
      </c>
      <c r="Q1182" s="65">
        <v>450</v>
      </c>
      <c r="R1182" s="84">
        <f t="shared" si="238"/>
        <v>1350</v>
      </c>
      <c r="S1182" s="77" t="str" cm="1">
        <f t="array" ref="S1182">_xlfn.IFS(R1182&gt;5000000,"Gold",R1182&gt;=500000,"Silver",R1182&gt;30000,"Bronze",TRUE,"Transactional")</f>
        <v>Transactional</v>
      </c>
      <c r="T1182" s="24" t="s">
        <v>54</v>
      </c>
      <c r="U1182" s="101" t="s">
        <v>116</v>
      </c>
      <c r="V1182" s="101" t="s">
        <v>70</v>
      </c>
      <c r="W1182" s="77" t="str">
        <f t="shared" si="235"/>
        <v>Yes</v>
      </c>
      <c r="X1182" s="77" t="str">
        <f>IFERROR(_xlfn.XLOOKUP(J1182&amp;"||"&amp;K1182,'Mapping Ref.'!$J$2:$J$538,'Mapping Ref.'!$K$2:$K$538),"")</f>
        <v>Childrens &amp; Adults</v>
      </c>
      <c r="Y1182" s="77" t="str" cm="1">
        <f t="array" ref="Y1182">_xlfn.IFS(R1182&gt;2000000,"For Publication",R1182&gt;100000,"PID",R1182&gt;30000,"RFQ",TRUE,"Transactional")</f>
        <v>Transactional</v>
      </c>
      <c r="Z1182" s="24" t="s">
        <v>101</v>
      </c>
      <c r="AA1182" s="32">
        <v>12</v>
      </c>
      <c r="AB1182" s="24">
        <v>24</v>
      </c>
      <c r="AC1182" s="25">
        <v>44397</v>
      </c>
      <c r="AD1182" s="24" t="s">
        <v>58</v>
      </c>
      <c r="AE1182" s="24"/>
      <c r="AF1182" s="24"/>
      <c r="AG1182" s="24"/>
      <c r="AH1182" s="24" t="s">
        <v>59</v>
      </c>
      <c r="AI1182" s="24"/>
      <c r="AJ1182" s="24" t="s">
        <v>60</v>
      </c>
      <c r="AK1182" s="24"/>
      <c r="AL1182" s="24"/>
      <c r="AM1182" s="24"/>
      <c r="AN1182" s="24"/>
      <c r="AO1182" s="24"/>
      <c r="AP1182" s="24" t="s">
        <v>60</v>
      </c>
      <c r="AQ1182" s="24"/>
      <c r="AR1182" s="24"/>
      <c r="AS1182" s="89">
        <f t="shared" si="239"/>
        <v>36</v>
      </c>
      <c r="AT1182" s="24" t="s">
        <v>4716</v>
      </c>
    </row>
    <row r="1183" spans="1:46" x14ac:dyDescent="0.5">
      <c r="A1183" s="24">
        <v>1272</v>
      </c>
      <c r="B1183" s="24"/>
      <c r="C1183" s="24" t="s">
        <v>77</v>
      </c>
      <c r="D1183" s="24" t="s">
        <v>4719</v>
      </c>
      <c r="E1183" s="24" t="s">
        <v>4720</v>
      </c>
      <c r="F1183" s="77" t="str">
        <f t="shared" si="234"/>
        <v>MAYDAY SUPPORT LIMITED T/A MAYDAY SOCIAL WORK CONSULTANCY</v>
      </c>
      <c r="G1183" s="24" t="s">
        <v>4721</v>
      </c>
      <c r="H1183" s="24" t="s">
        <v>2572</v>
      </c>
      <c r="I1183" s="24" t="s">
        <v>2572</v>
      </c>
      <c r="J1183" s="24" t="s">
        <v>190</v>
      </c>
      <c r="K1183" s="24" t="s">
        <v>755</v>
      </c>
      <c r="L1183" s="25">
        <v>44410</v>
      </c>
      <c r="M1183" s="25">
        <v>45139</v>
      </c>
      <c r="N1183" s="81">
        <f t="shared" si="236"/>
        <v>45505</v>
      </c>
      <c r="O1183" s="77" t="str">
        <f t="shared" ca="1" si="237"/>
        <v>Expired</v>
      </c>
      <c r="P1183" s="77" t="str" cm="1">
        <f t="array" aca="1" ref="P1183" ca="1">_xlfn.IFS((N1183-TODAY())&gt;=547,"06 Expires over 18 months",(N1183-TODAY())&gt;=365,"05 Expires in 18 months",(N1183-TODAY())&gt;=183,"04 Expires in 12 months",(N1183-TODAY())&gt;=92,"03 Expires in 6 months",(N1183-TODAY())&gt;=31,"02 Expires in 3 months",(N1183-TODAY())&gt;=0,"01 Expires in 30 days",(N1183-TODAY())&gt;=-31,"01 Expired last 30 days",(N1183-TODAY())&gt;=-92,"02 Expired last 3 months",(N1183-TODAY())&gt;=-183,"03 Expired last 6 months",(N1183-TODAY())&gt;=-365,"04 Expired last 12 months",(N1183-TODAY())&gt;=-547,"05 Expired last 18 months",TRUE,"06 Expired over 18 months")</f>
        <v>06 Expired over 18 months</v>
      </c>
      <c r="Q1183" s="65">
        <v>7000</v>
      </c>
      <c r="R1183" s="84">
        <f t="shared" si="238"/>
        <v>20416.666666666668</v>
      </c>
      <c r="S1183" s="77" t="str" cm="1">
        <f t="array" ref="S1183">_xlfn.IFS(R1183&gt;5000000,"Gold",R1183&gt;=500000,"Silver",R1183&gt;30000,"Bronze",TRUE,"Transactional")</f>
        <v>Transactional</v>
      </c>
      <c r="T1183" s="24" t="s">
        <v>54</v>
      </c>
      <c r="U1183" s="101" t="s">
        <v>116</v>
      </c>
      <c r="V1183" s="101" t="s">
        <v>70</v>
      </c>
      <c r="W1183" s="77" t="str">
        <f t="shared" si="235"/>
        <v>Yes</v>
      </c>
      <c r="X1183" s="77" t="str">
        <f>IFERROR(_xlfn.XLOOKUP(J1183&amp;"||"&amp;K1183,'Mapping Ref.'!$J$2:$J$538,'Mapping Ref.'!$K$2:$K$538),"")</f>
        <v>Childrens &amp; Adults</v>
      </c>
      <c r="Y1183" s="77" t="str" cm="1">
        <f t="array" ref="Y1183">_xlfn.IFS(R1183&gt;2000000,"For Publication",R1183&gt;100000,"PID",R1183&gt;30000,"RFQ",TRUE,"Transactional")</f>
        <v>Transactional</v>
      </c>
      <c r="Z1183" s="24" t="s">
        <v>101</v>
      </c>
      <c r="AA1183" s="32">
        <v>24</v>
      </c>
      <c r="AB1183" s="24">
        <v>12</v>
      </c>
      <c r="AC1183" s="25">
        <v>44397</v>
      </c>
      <c r="AD1183" s="24" t="s">
        <v>102</v>
      </c>
      <c r="AE1183" s="24"/>
      <c r="AF1183" s="24"/>
      <c r="AG1183" s="24"/>
      <c r="AH1183" s="24" t="s">
        <v>59</v>
      </c>
      <c r="AI1183" s="24"/>
      <c r="AJ1183" s="24" t="s">
        <v>60</v>
      </c>
      <c r="AK1183" s="24"/>
      <c r="AL1183" s="24"/>
      <c r="AM1183" s="24"/>
      <c r="AN1183" s="24"/>
      <c r="AO1183" s="24">
        <v>0</v>
      </c>
      <c r="AP1183" s="24" t="s">
        <v>59</v>
      </c>
      <c r="AQ1183" s="24"/>
      <c r="AR1183" s="24"/>
      <c r="AS1183" s="89">
        <f t="shared" si="239"/>
        <v>35</v>
      </c>
      <c r="AT1183" s="24" t="s">
        <v>4699</v>
      </c>
    </row>
    <row r="1184" spans="1:46" x14ac:dyDescent="0.5">
      <c r="A1184" s="24">
        <v>1273</v>
      </c>
      <c r="B1184" s="24"/>
      <c r="C1184" s="24"/>
      <c r="D1184" s="24" t="s">
        <v>4722</v>
      </c>
      <c r="E1184" s="24" t="s">
        <v>4723</v>
      </c>
      <c r="F1184" s="77" t="str">
        <f t="shared" si="234"/>
        <v>BARNES SOLICITORS LLP</v>
      </c>
      <c r="G1184" s="24" t="s">
        <v>4724</v>
      </c>
      <c r="H1184" s="24" t="s">
        <v>1420</v>
      </c>
      <c r="I1184" s="24" t="s">
        <v>1420</v>
      </c>
      <c r="J1184" s="24" t="s">
        <v>52</v>
      </c>
      <c r="K1184" s="24" t="s">
        <v>822</v>
      </c>
      <c r="L1184" s="25">
        <v>44397</v>
      </c>
      <c r="M1184" s="25"/>
      <c r="N1184" s="81"/>
      <c r="O1184" s="77" t="s">
        <v>712</v>
      </c>
      <c r="P1184" s="77"/>
      <c r="Q1184" s="104"/>
      <c r="R1184" s="84">
        <v>0</v>
      </c>
      <c r="S1184" s="77" t="str" cm="1">
        <f t="array" ref="S1184">_xlfn.IFS(R1184&gt;5000000,"Gold",R1184&gt;=500000,"Silver",R1184&gt;30000,"Bronze",TRUE,"Transactional")</f>
        <v>Transactional</v>
      </c>
      <c r="T1184" s="24" t="s">
        <v>54</v>
      </c>
      <c r="U1184" s="101" t="s">
        <v>455</v>
      </c>
      <c r="V1184" s="101" t="s">
        <v>822</v>
      </c>
      <c r="W1184" s="77" t="str">
        <f t="shared" si="235"/>
        <v>Yes</v>
      </c>
      <c r="X1184" s="77" t="str">
        <f>IFERROR(_xlfn.XLOOKUP(J1184&amp;"||"&amp;K1184,'Mapping Ref.'!$J$2:$J$538,'Mapping Ref.'!$K$2:$K$538),"")</f>
        <v>Corporate</v>
      </c>
      <c r="Y1184" s="77" t="str" cm="1">
        <f t="array" ref="Y1184">_xlfn.IFS(R1184&gt;2000000,"For Publication",R1184&gt;100000,"PID",R1184&gt;30000,"RFQ",TRUE,"Transactional")</f>
        <v>Transactional</v>
      </c>
      <c r="Z1184" s="24" t="s">
        <v>57</v>
      </c>
      <c r="AA1184" s="32">
        <v>80</v>
      </c>
      <c r="AB1184" s="24">
        <v>80</v>
      </c>
      <c r="AC1184" s="25">
        <v>44397</v>
      </c>
      <c r="AD1184" s="24" t="s">
        <v>102</v>
      </c>
      <c r="AE1184" s="24">
        <v>0</v>
      </c>
      <c r="AF1184" s="24"/>
      <c r="AG1184" s="24"/>
      <c r="AH1184" s="24" t="s">
        <v>59</v>
      </c>
      <c r="AI1184" s="24"/>
      <c r="AJ1184" s="24" t="s">
        <v>60</v>
      </c>
      <c r="AK1184" s="24" t="s">
        <v>4725</v>
      </c>
      <c r="AL1184" s="24"/>
      <c r="AM1184" s="24"/>
      <c r="AN1184" s="24"/>
      <c r="AO1184" s="24">
        <v>0</v>
      </c>
      <c r="AP1184" s="24" t="s">
        <v>60</v>
      </c>
      <c r="AQ1184" s="24"/>
      <c r="AR1184" s="24"/>
      <c r="AS1184" s="89">
        <v>0</v>
      </c>
      <c r="AT1184" s="24" t="s">
        <v>4726</v>
      </c>
    </row>
    <row r="1185" spans="1:46" x14ac:dyDescent="0.5">
      <c r="A1185" s="24">
        <v>1274</v>
      </c>
      <c r="B1185" s="24"/>
      <c r="C1185" s="24"/>
      <c r="D1185" s="24" t="s">
        <v>4727</v>
      </c>
      <c r="E1185" s="24" t="s">
        <v>4728</v>
      </c>
      <c r="F1185" s="77" t="str">
        <f t="shared" si="234"/>
        <v>CAPSTICKS SOLICITORS</v>
      </c>
      <c r="G1185" s="24" t="s">
        <v>4729</v>
      </c>
      <c r="H1185" s="24" t="s">
        <v>1420</v>
      </c>
      <c r="I1185" s="24" t="s">
        <v>1420</v>
      </c>
      <c r="J1185" s="24" t="s">
        <v>52</v>
      </c>
      <c r="K1185" s="24" t="s">
        <v>822</v>
      </c>
      <c r="L1185" s="25">
        <v>44397</v>
      </c>
      <c r="M1185" s="25"/>
      <c r="N1185" s="81"/>
      <c r="O1185" s="77" t="s">
        <v>712</v>
      </c>
      <c r="P1185" s="77"/>
      <c r="Q1185" s="104"/>
      <c r="R1185" s="84">
        <v>0</v>
      </c>
      <c r="S1185" s="77" t="str" cm="1">
        <f t="array" ref="S1185">_xlfn.IFS(R1185&gt;5000000,"Gold",R1185&gt;=500000,"Silver",R1185&gt;30000,"Bronze",TRUE,"Transactional")</f>
        <v>Transactional</v>
      </c>
      <c r="T1185" s="24" t="s">
        <v>54</v>
      </c>
      <c r="U1185" s="101" t="s">
        <v>455</v>
      </c>
      <c r="V1185" s="101" t="s">
        <v>822</v>
      </c>
      <c r="W1185" s="77" t="str">
        <f t="shared" si="235"/>
        <v>Yes</v>
      </c>
      <c r="X1185" s="77" t="str">
        <f>IFERROR(_xlfn.XLOOKUP(J1185&amp;"||"&amp;K1185,'Mapping Ref.'!$J$2:$J$538,'Mapping Ref.'!$K$2:$K$538),"")</f>
        <v>Corporate</v>
      </c>
      <c r="Y1185" s="77" t="str" cm="1">
        <f t="array" ref="Y1185">_xlfn.IFS(R1185&gt;2000000,"For Publication",R1185&gt;100000,"PID",R1185&gt;30000,"RFQ",TRUE,"Transactional")</f>
        <v>Transactional</v>
      </c>
      <c r="Z1185" s="24" t="s">
        <v>57</v>
      </c>
      <c r="AA1185" s="32">
        <v>80</v>
      </c>
      <c r="AB1185" s="24">
        <v>80</v>
      </c>
      <c r="AC1185" s="25">
        <v>44397</v>
      </c>
      <c r="AD1185" s="24" t="s">
        <v>102</v>
      </c>
      <c r="AE1185" s="24">
        <v>0</v>
      </c>
      <c r="AF1185" s="24"/>
      <c r="AG1185" s="24"/>
      <c r="AH1185" s="24" t="s">
        <v>59</v>
      </c>
      <c r="AI1185" s="24"/>
      <c r="AJ1185" s="24" t="s">
        <v>60</v>
      </c>
      <c r="AK1185" s="24" t="s">
        <v>4730</v>
      </c>
      <c r="AL1185" s="24"/>
      <c r="AM1185" s="24"/>
      <c r="AN1185" s="24"/>
      <c r="AO1185" s="24">
        <v>0</v>
      </c>
      <c r="AP1185" s="24" t="s">
        <v>60</v>
      </c>
      <c r="AQ1185" s="24"/>
      <c r="AR1185" s="24"/>
      <c r="AS1185" s="89">
        <v>0</v>
      </c>
      <c r="AT1185" s="24" t="s">
        <v>4731</v>
      </c>
    </row>
    <row r="1186" spans="1:46" x14ac:dyDescent="0.5">
      <c r="A1186" s="24">
        <v>1275</v>
      </c>
      <c r="B1186" s="24"/>
      <c r="C1186" s="24"/>
      <c r="D1186" s="24" t="s">
        <v>4732</v>
      </c>
      <c r="E1186" s="24" t="s">
        <v>4537</v>
      </c>
      <c r="F1186" s="77" t="str">
        <f t="shared" si="234"/>
        <v>Ginaco Ltd</v>
      </c>
      <c r="G1186" s="24" t="s">
        <v>4733</v>
      </c>
      <c r="H1186" s="24" t="s">
        <v>4495</v>
      </c>
      <c r="I1186" s="24" t="s">
        <v>4495</v>
      </c>
      <c r="J1186" s="24" t="s">
        <v>107</v>
      </c>
      <c r="K1186" s="24" t="s">
        <v>4734</v>
      </c>
      <c r="L1186" s="25">
        <v>44398</v>
      </c>
      <c r="M1186" s="25">
        <v>44773</v>
      </c>
      <c r="N1186" s="81">
        <f t="shared" ref="N1186:N1191" si="240">EDATE(M1186,AB1186)</f>
        <v>44773</v>
      </c>
      <c r="O1186" s="77" t="str">
        <f t="shared" ref="O1186:O1191" ca="1" si="241">IF(N1186&lt;TODAY(),"Expired","Live")</f>
        <v>Expired</v>
      </c>
      <c r="P1186" s="77" t="str" cm="1">
        <f t="array" aca="1" ref="P1186" ca="1">_xlfn.IFS((N1186-TODAY())&gt;=547,"06 Expires over 18 months",(N1186-TODAY())&gt;=365,"05 Expires in 18 months",(N1186-TODAY())&gt;=183,"04 Expires in 12 months",(N1186-TODAY())&gt;=92,"03 Expires in 6 months",(N1186-TODAY())&gt;=31,"02 Expires in 3 months",(N1186-TODAY())&gt;=0,"01 Expires in 30 days",(N1186-TODAY())&gt;=-31,"01 Expired last 30 days",(N1186-TODAY())&gt;=-92,"02 Expired last 3 months",(N1186-TODAY())&gt;=-183,"03 Expired last 6 months",(N1186-TODAY())&gt;=-365,"04 Expired last 12 months",(N1186-TODAY())&gt;=-547,"05 Expired last 18 months",TRUE,"06 Expired over 18 months")</f>
        <v>06 Expired over 18 months</v>
      </c>
      <c r="Q1186" s="65">
        <v>20000</v>
      </c>
      <c r="R1186" s="84">
        <f t="shared" ref="R1186:R1191" si="242">MAX(Q1186,Q1186*N(AS1186)/12)</f>
        <v>20000</v>
      </c>
      <c r="S1186" s="77" t="str" cm="1">
        <f t="array" ref="S1186">_xlfn.IFS(R1186&gt;5000000,"Gold",R1186&gt;=500000,"Silver",R1186&gt;30000,"Bronze",TRUE,"Transactional")</f>
        <v>Transactional</v>
      </c>
      <c r="T1186" s="24" t="s">
        <v>54</v>
      </c>
      <c r="U1186" s="101" t="s">
        <v>190</v>
      </c>
      <c r="V1186" s="101" t="s">
        <v>596</v>
      </c>
      <c r="W1186" s="77" t="str">
        <f t="shared" si="235"/>
        <v>No</v>
      </c>
      <c r="X1186" s="77" t="str">
        <f>IFERROR(_xlfn.XLOOKUP(J1186&amp;"||"&amp;K1186,'Mapping Ref.'!$J$2:$J$538,'Mapping Ref.'!$K$2:$K$538),"")</f>
        <v>Construction &amp; Estates</v>
      </c>
      <c r="Y1186" s="77" t="str" cm="1">
        <f t="array" ref="Y1186">_xlfn.IFS(R1186&gt;2000000,"For Publication",R1186&gt;100000,"PID",R1186&gt;30000,"RFQ",TRUE,"Transactional")</f>
        <v>Transactional</v>
      </c>
      <c r="Z1186" s="24" t="s">
        <v>86</v>
      </c>
      <c r="AA1186" s="32">
        <v>12</v>
      </c>
      <c r="AB1186" s="24">
        <v>0</v>
      </c>
      <c r="AC1186" s="25">
        <v>44398</v>
      </c>
      <c r="AD1186" s="24" t="s">
        <v>58</v>
      </c>
      <c r="AE1186" s="24">
        <v>29320</v>
      </c>
      <c r="AF1186" s="24"/>
      <c r="AG1186" s="24"/>
      <c r="AH1186" s="24" t="s">
        <v>59</v>
      </c>
      <c r="AI1186" s="24"/>
      <c r="AJ1186" s="24" t="s">
        <v>60</v>
      </c>
      <c r="AK1186" s="24"/>
      <c r="AL1186" s="24"/>
      <c r="AM1186" s="24"/>
      <c r="AN1186" s="24"/>
      <c r="AO1186" s="24">
        <v>0</v>
      </c>
      <c r="AP1186" s="24" t="s">
        <v>60</v>
      </c>
      <c r="AQ1186" s="24"/>
      <c r="AR1186" s="24"/>
      <c r="AS1186" s="89">
        <f t="shared" ref="AS1186:AS1191" si="243">DATEDIF(L1186,N1186,"m")</f>
        <v>12</v>
      </c>
      <c r="AT1186" s="24" t="s">
        <v>4733</v>
      </c>
    </row>
    <row r="1187" spans="1:46" x14ac:dyDescent="0.5">
      <c r="A1187" s="24">
        <v>1276</v>
      </c>
      <c r="B1187" s="24"/>
      <c r="C1187" s="24"/>
      <c r="D1187" s="24" t="s">
        <v>4735</v>
      </c>
      <c r="E1187" s="24" t="s">
        <v>4736</v>
      </c>
      <c r="F1187" s="77" t="str">
        <f t="shared" si="234"/>
        <v>SWT ECOLOGY SERVICES LTD T/A SURREY WILDLIFE TRUST</v>
      </c>
      <c r="G1187" s="24" t="s">
        <v>4737</v>
      </c>
      <c r="H1187" s="24" t="s">
        <v>972</v>
      </c>
      <c r="I1187" s="24" t="s">
        <v>972</v>
      </c>
      <c r="J1187" s="24" t="s">
        <v>107</v>
      </c>
      <c r="K1187" s="24" t="s">
        <v>1889</v>
      </c>
      <c r="L1187" s="25">
        <v>44378</v>
      </c>
      <c r="M1187" s="25">
        <v>44742</v>
      </c>
      <c r="N1187" s="81">
        <f t="shared" si="240"/>
        <v>44742</v>
      </c>
      <c r="O1187" s="77" t="str">
        <f t="shared" ca="1" si="241"/>
        <v>Expired</v>
      </c>
      <c r="P1187" s="77" t="str" cm="1">
        <f t="array" aca="1" ref="P1187" ca="1">_xlfn.IFS((N1187-TODAY())&gt;=547,"06 Expires over 18 months",(N1187-TODAY())&gt;=365,"05 Expires in 18 months",(N1187-TODAY())&gt;=183,"04 Expires in 12 months",(N1187-TODAY())&gt;=92,"03 Expires in 6 months",(N1187-TODAY())&gt;=31,"02 Expires in 3 months",(N1187-TODAY())&gt;=0,"01 Expires in 30 days",(N1187-TODAY())&gt;=-31,"01 Expired last 30 days",(N1187-TODAY())&gt;=-92,"02 Expired last 3 months",(N1187-TODAY())&gt;=-183,"03 Expired last 6 months",(N1187-TODAY())&gt;=-365,"04 Expired last 12 months",(N1187-TODAY())&gt;=-547,"05 Expired last 18 months",TRUE,"06 Expired over 18 months")</f>
        <v>06 Expired over 18 months</v>
      </c>
      <c r="Q1187" s="65">
        <v>1522</v>
      </c>
      <c r="R1187" s="84">
        <f t="shared" si="242"/>
        <v>1522</v>
      </c>
      <c r="S1187" s="77" t="str" cm="1">
        <f t="array" ref="S1187">_xlfn.IFS(R1187&gt;5000000,"Gold",R1187&gt;=500000,"Silver",R1187&gt;30000,"Bronze",TRUE,"Transactional")</f>
        <v>Transactional</v>
      </c>
      <c r="T1187" s="24" t="s">
        <v>54</v>
      </c>
      <c r="U1187" s="101" t="s">
        <v>116</v>
      </c>
      <c r="V1187" s="101" t="s">
        <v>70</v>
      </c>
      <c r="W1187" s="77" t="str">
        <f t="shared" si="235"/>
        <v>No</v>
      </c>
      <c r="X1187" s="77" t="str">
        <f>IFERROR(_xlfn.XLOOKUP(J1187&amp;"||"&amp;K1187,'Mapping Ref.'!$J$2:$J$538,'Mapping Ref.'!$K$2:$K$538),"")</f>
        <v>Construction &amp; Estates</v>
      </c>
      <c r="Y1187" s="77" t="str" cm="1">
        <f t="array" ref="Y1187">_xlfn.IFS(R1187&gt;2000000,"For Publication",R1187&gt;100000,"PID",R1187&gt;30000,"RFQ",TRUE,"Transactional")</f>
        <v>Transactional</v>
      </c>
      <c r="Z1187" s="24" t="s">
        <v>86</v>
      </c>
      <c r="AA1187" s="32">
        <v>12</v>
      </c>
      <c r="AB1187" s="24">
        <v>0</v>
      </c>
      <c r="AC1187" s="25">
        <v>44400</v>
      </c>
      <c r="AD1187" s="24" t="s">
        <v>58</v>
      </c>
      <c r="AE1187" s="24">
        <v>29394</v>
      </c>
      <c r="AF1187" s="24"/>
      <c r="AG1187" s="24"/>
      <c r="AH1187" s="24" t="s">
        <v>60</v>
      </c>
      <c r="AI1187" s="24"/>
      <c r="AJ1187" s="24" t="s">
        <v>59</v>
      </c>
      <c r="AK1187" s="24"/>
      <c r="AL1187" s="24"/>
      <c r="AM1187" s="24"/>
      <c r="AN1187" s="24"/>
      <c r="AO1187" s="24">
        <v>0</v>
      </c>
      <c r="AP1187" s="24" t="s">
        <v>60</v>
      </c>
      <c r="AQ1187" s="24"/>
      <c r="AR1187" s="24"/>
      <c r="AS1187" s="89">
        <f t="shared" si="243"/>
        <v>11</v>
      </c>
      <c r="AT1187" s="24" t="s">
        <v>4735</v>
      </c>
    </row>
    <row r="1188" spans="1:46" x14ac:dyDescent="0.5">
      <c r="A1188" s="24">
        <v>1277</v>
      </c>
      <c r="B1188" s="24"/>
      <c r="C1188" s="24"/>
      <c r="D1188" s="24" t="s">
        <v>4738</v>
      </c>
      <c r="E1188" s="24" t="s">
        <v>4739</v>
      </c>
      <c r="F1188" s="77" t="str">
        <f t="shared" si="234"/>
        <v>NEXUS MEDIA</v>
      </c>
      <c r="G1188" s="24" t="s">
        <v>4740</v>
      </c>
      <c r="H1188" s="24" t="s">
        <v>1041</v>
      </c>
      <c r="I1188" s="24" t="s">
        <v>1041</v>
      </c>
      <c r="J1188" s="24" t="s">
        <v>190</v>
      </c>
      <c r="K1188" s="24" t="s">
        <v>2234</v>
      </c>
      <c r="L1188" s="25">
        <v>44400</v>
      </c>
      <c r="M1188" s="25">
        <v>44765</v>
      </c>
      <c r="N1188" s="81">
        <f t="shared" si="240"/>
        <v>44765</v>
      </c>
      <c r="O1188" s="77" t="str">
        <f t="shared" ca="1" si="241"/>
        <v>Expired</v>
      </c>
      <c r="P1188" s="77" t="str" cm="1">
        <f t="array" aca="1" ref="P1188" ca="1">_xlfn.IFS((N1188-TODAY())&gt;=547,"06 Expires over 18 months",(N1188-TODAY())&gt;=365,"05 Expires in 18 months",(N1188-TODAY())&gt;=183,"04 Expires in 12 months",(N1188-TODAY())&gt;=92,"03 Expires in 6 months",(N1188-TODAY())&gt;=31,"02 Expires in 3 months",(N1188-TODAY())&gt;=0,"01 Expires in 30 days",(N1188-TODAY())&gt;=-31,"01 Expired last 30 days",(N1188-TODAY())&gt;=-92,"02 Expired last 3 months",(N1188-TODAY())&gt;=-183,"03 Expired last 6 months",(N1188-TODAY())&gt;=-365,"04 Expired last 12 months",(N1188-TODAY())&gt;=-547,"05 Expired last 18 months",TRUE,"06 Expired over 18 months")</f>
        <v>06 Expired over 18 months</v>
      </c>
      <c r="Q1188" s="65">
        <v>1000</v>
      </c>
      <c r="R1188" s="84">
        <f t="shared" si="242"/>
        <v>1000</v>
      </c>
      <c r="S1188" s="77" t="str" cm="1">
        <f t="array" ref="S1188">_xlfn.IFS(R1188&gt;5000000,"Gold",R1188&gt;=500000,"Silver",R1188&gt;30000,"Bronze",TRUE,"Transactional")</f>
        <v>Transactional</v>
      </c>
      <c r="T1188" s="24" t="s">
        <v>54</v>
      </c>
      <c r="U1188" s="101" t="s">
        <v>116</v>
      </c>
      <c r="V1188" s="101" t="s">
        <v>70</v>
      </c>
      <c r="W1188" s="77" t="str">
        <f t="shared" si="235"/>
        <v>No</v>
      </c>
      <c r="X1188" s="77" t="str">
        <f>IFERROR(_xlfn.XLOOKUP(J1188&amp;"||"&amp;K1188,'Mapping Ref.'!$J$2:$J$538,'Mapping Ref.'!$K$2:$K$538),"")</f>
        <v>Childrens &amp; Adults</v>
      </c>
      <c r="Y1188" s="77" t="str" cm="1">
        <f t="array" ref="Y1188">_xlfn.IFS(R1188&gt;2000000,"For Publication",R1188&gt;100000,"PID",R1188&gt;30000,"RFQ",TRUE,"Transactional")</f>
        <v>Transactional</v>
      </c>
      <c r="Z1188" s="24" t="s">
        <v>86</v>
      </c>
      <c r="AA1188" s="32">
        <v>12</v>
      </c>
      <c r="AB1188" s="24">
        <v>0</v>
      </c>
      <c r="AC1188" s="25">
        <v>44400</v>
      </c>
      <c r="AD1188" s="24" t="s">
        <v>58</v>
      </c>
      <c r="AE1188" s="24"/>
      <c r="AF1188" s="24" t="s">
        <v>59</v>
      </c>
      <c r="AG1188" s="24"/>
      <c r="AH1188" s="24" t="s">
        <v>59</v>
      </c>
      <c r="AI1188" s="24"/>
      <c r="AJ1188" s="24" t="s">
        <v>60</v>
      </c>
      <c r="AK1188" s="24"/>
      <c r="AL1188" s="24"/>
      <c r="AM1188" s="24"/>
      <c r="AN1188" s="24"/>
      <c r="AO1188" s="24">
        <v>0</v>
      </c>
      <c r="AP1188" s="24" t="s">
        <v>60</v>
      </c>
      <c r="AQ1188" s="24"/>
      <c r="AR1188" s="24"/>
      <c r="AS1188" s="89">
        <f t="shared" si="243"/>
        <v>12</v>
      </c>
      <c r="AT1188" s="24" t="s">
        <v>4741</v>
      </c>
    </row>
    <row r="1189" spans="1:46" x14ac:dyDescent="0.5">
      <c r="A1189" s="24">
        <v>1278</v>
      </c>
      <c r="B1189" s="24"/>
      <c r="C1189" s="24" t="s">
        <v>77</v>
      </c>
      <c r="D1189" s="24" t="s">
        <v>4742</v>
      </c>
      <c r="E1189" s="24" t="s">
        <v>4743</v>
      </c>
      <c r="F1189" s="77" t="str">
        <f t="shared" si="234"/>
        <v>INITIAL FIRE SYSTEMS LIMITED</v>
      </c>
      <c r="G1189" s="24" t="s">
        <v>4744</v>
      </c>
      <c r="H1189" s="24" t="s">
        <v>3282</v>
      </c>
      <c r="I1189" s="24" t="s">
        <v>4253</v>
      </c>
      <c r="J1189" s="24" t="s">
        <v>2962</v>
      </c>
      <c r="K1189" s="24" t="s">
        <v>3283</v>
      </c>
      <c r="L1189" s="25">
        <v>44403</v>
      </c>
      <c r="M1189" s="25">
        <v>45131</v>
      </c>
      <c r="N1189" s="81">
        <f t="shared" si="240"/>
        <v>45131</v>
      </c>
      <c r="O1189" s="77" t="str">
        <f t="shared" ca="1" si="241"/>
        <v>Expired</v>
      </c>
      <c r="P1189" s="77" t="str" cm="1">
        <f t="array" aca="1" ref="P1189" ca="1">_xlfn.IFS((N1189-TODAY())&gt;=547,"06 Expires over 18 months",(N1189-TODAY())&gt;=365,"05 Expires in 18 months",(N1189-TODAY())&gt;=183,"04 Expires in 12 months",(N1189-TODAY())&gt;=92,"03 Expires in 6 months",(N1189-TODAY())&gt;=31,"02 Expires in 3 months",(N1189-TODAY())&gt;=0,"01 Expires in 30 days",(N1189-TODAY())&gt;=-31,"01 Expired last 30 days",(N1189-TODAY())&gt;=-92,"02 Expired last 3 months",(N1189-TODAY())&gt;=-183,"03 Expired last 6 months",(N1189-TODAY())&gt;=-365,"04 Expired last 12 months",(N1189-TODAY())&gt;=-547,"05 Expired last 18 months",TRUE,"06 Expired over 18 months")</f>
        <v>06 Expired over 18 months</v>
      </c>
      <c r="Q1189" s="65">
        <v>25000</v>
      </c>
      <c r="R1189" s="84">
        <f t="shared" si="242"/>
        <v>47916.666666666664</v>
      </c>
      <c r="S1189" s="77" t="str" cm="1">
        <f t="array" ref="S1189">_xlfn.IFS(R1189&gt;5000000,"Gold",R1189&gt;=500000,"Silver",R1189&gt;30000,"Bronze",TRUE,"Transactional")</f>
        <v>Bronze</v>
      </c>
      <c r="T1189" s="24" t="s">
        <v>54</v>
      </c>
      <c r="U1189" s="101" t="s">
        <v>208</v>
      </c>
      <c r="V1189" s="101" t="s">
        <v>209</v>
      </c>
      <c r="W1189" s="77" t="str">
        <f t="shared" si="235"/>
        <v>No</v>
      </c>
      <c r="X1189" s="77" t="str">
        <f>IFERROR(_xlfn.XLOOKUP(J1189&amp;"||"&amp;K1189,'Mapping Ref.'!$J$2:$J$538,'Mapping Ref.'!$K$2:$K$538),"")</f>
        <v>Construction &amp; Estates</v>
      </c>
      <c r="Y1189" s="77" t="str" cm="1">
        <f t="array" ref="Y1189">_xlfn.IFS(R1189&gt;2000000,"For Publication",R1189&gt;100000,"PID",R1189&gt;30000,"RFQ",TRUE,"Transactional")</f>
        <v>RFQ</v>
      </c>
      <c r="Z1189" s="24" t="s">
        <v>86</v>
      </c>
      <c r="AA1189" s="32">
        <v>24</v>
      </c>
      <c r="AB1189" s="24">
        <v>0</v>
      </c>
      <c r="AC1189" s="25">
        <v>44403</v>
      </c>
      <c r="AD1189" s="24" t="s">
        <v>58</v>
      </c>
      <c r="AE1189" s="24"/>
      <c r="AF1189" s="24"/>
      <c r="AG1189" s="24"/>
      <c r="AH1189" s="24" t="s">
        <v>59</v>
      </c>
      <c r="AI1189" s="24"/>
      <c r="AJ1189" s="24" t="s">
        <v>60</v>
      </c>
      <c r="AK1189" s="24"/>
      <c r="AL1189" s="24"/>
      <c r="AM1189" s="24"/>
      <c r="AN1189" s="24"/>
      <c r="AO1189" s="24">
        <v>0</v>
      </c>
      <c r="AP1189" s="24" t="s">
        <v>60</v>
      </c>
      <c r="AQ1189" s="24"/>
      <c r="AR1189" s="24"/>
      <c r="AS1189" s="89">
        <f t="shared" si="243"/>
        <v>23</v>
      </c>
      <c r="AT1189" s="24" t="s">
        <v>4742</v>
      </c>
    </row>
    <row r="1190" spans="1:46" x14ac:dyDescent="0.5">
      <c r="A1190" s="24">
        <v>1279</v>
      </c>
      <c r="B1190" s="24"/>
      <c r="C1190" s="24"/>
      <c r="D1190" s="24" t="s">
        <v>4745</v>
      </c>
      <c r="E1190" s="24" t="s">
        <v>4746</v>
      </c>
      <c r="F1190" s="77" t="str">
        <f t="shared" si="234"/>
        <v>PRODRIVE PERSONNEL LIMITED</v>
      </c>
      <c r="G1190" s="24" t="s">
        <v>4747</v>
      </c>
      <c r="H1190" s="24" t="s">
        <v>3282</v>
      </c>
      <c r="I1190" s="24" t="s">
        <v>4253</v>
      </c>
      <c r="J1190" s="24" t="s">
        <v>2962</v>
      </c>
      <c r="K1190" s="24" t="s">
        <v>3283</v>
      </c>
      <c r="L1190" s="25">
        <v>44403</v>
      </c>
      <c r="M1190" s="25">
        <v>45131</v>
      </c>
      <c r="N1190" s="81">
        <f t="shared" si="240"/>
        <v>45131</v>
      </c>
      <c r="O1190" s="77" t="str">
        <f t="shared" ca="1" si="241"/>
        <v>Expired</v>
      </c>
      <c r="P1190" s="77" t="str" cm="1">
        <f t="array" aca="1" ref="P1190" ca="1">_xlfn.IFS((N1190-TODAY())&gt;=547,"06 Expires over 18 months",(N1190-TODAY())&gt;=365,"05 Expires in 18 months",(N1190-TODAY())&gt;=183,"04 Expires in 12 months",(N1190-TODAY())&gt;=92,"03 Expires in 6 months",(N1190-TODAY())&gt;=31,"02 Expires in 3 months",(N1190-TODAY())&gt;=0,"01 Expires in 30 days",(N1190-TODAY())&gt;=-31,"01 Expired last 30 days",(N1190-TODAY())&gt;=-92,"02 Expired last 3 months",(N1190-TODAY())&gt;=-183,"03 Expired last 6 months",(N1190-TODAY())&gt;=-365,"04 Expired last 12 months",(N1190-TODAY())&gt;=-547,"05 Expired last 18 months",TRUE,"06 Expired over 18 months")</f>
        <v>06 Expired over 18 months</v>
      </c>
      <c r="Q1190" s="65">
        <v>25000</v>
      </c>
      <c r="R1190" s="84">
        <f t="shared" si="242"/>
        <v>47916.666666666664</v>
      </c>
      <c r="S1190" s="77" t="str" cm="1">
        <f t="array" ref="S1190">_xlfn.IFS(R1190&gt;5000000,"Gold",R1190&gt;=500000,"Silver",R1190&gt;30000,"Bronze",TRUE,"Transactional")</f>
        <v>Bronze</v>
      </c>
      <c r="T1190" s="24" t="s">
        <v>54</v>
      </c>
      <c r="U1190" s="101" t="s">
        <v>162</v>
      </c>
      <c r="V1190" s="101" t="s">
        <v>163</v>
      </c>
      <c r="W1190" s="77" t="str">
        <f t="shared" si="235"/>
        <v>No</v>
      </c>
      <c r="X1190" s="77" t="str">
        <f>IFERROR(_xlfn.XLOOKUP(J1190&amp;"||"&amp;K1190,'Mapping Ref.'!$J$2:$J$538,'Mapping Ref.'!$K$2:$K$538),"")</f>
        <v>Construction &amp; Estates</v>
      </c>
      <c r="Y1190" s="77" t="str" cm="1">
        <f t="array" ref="Y1190">_xlfn.IFS(R1190&gt;2000000,"For Publication",R1190&gt;100000,"PID",R1190&gt;30000,"RFQ",TRUE,"Transactional")</f>
        <v>RFQ</v>
      </c>
      <c r="Z1190" s="24" t="s">
        <v>86</v>
      </c>
      <c r="AA1190" s="32">
        <v>24</v>
      </c>
      <c r="AB1190" s="24">
        <v>0</v>
      </c>
      <c r="AC1190" s="25">
        <v>44403</v>
      </c>
      <c r="AD1190" s="24" t="s">
        <v>58</v>
      </c>
      <c r="AE1190" s="24"/>
      <c r="AF1190" s="24"/>
      <c r="AG1190" s="24"/>
      <c r="AH1190" s="24" t="s">
        <v>59</v>
      </c>
      <c r="AI1190" s="24"/>
      <c r="AJ1190" s="24" t="s">
        <v>60</v>
      </c>
      <c r="AK1190" s="24"/>
      <c r="AL1190" s="24"/>
      <c r="AM1190" s="24"/>
      <c r="AN1190" s="24"/>
      <c r="AO1190" s="24">
        <v>0</v>
      </c>
      <c r="AP1190" s="24" t="s">
        <v>60</v>
      </c>
      <c r="AQ1190" s="24"/>
      <c r="AR1190" s="24"/>
      <c r="AS1190" s="89">
        <f t="shared" si="243"/>
        <v>23</v>
      </c>
      <c r="AT1190" s="24" t="s">
        <v>4745</v>
      </c>
    </row>
    <row r="1191" spans="1:46" x14ac:dyDescent="0.5">
      <c r="A1191" s="24">
        <v>1280</v>
      </c>
      <c r="B1191" s="24"/>
      <c r="C1191" s="24"/>
      <c r="D1191" s="24" t="s">
        <v>4748</v>
      </c>
      <c r="E1191" s="24" t="s">
        <v>4749</v>
      </c>
      <c r="F1191" s="77" t="str">
        <f t="shared" si="234"/>
        <v>ACTIVE MED SUPPLIES LIMITED</v>
      </c>
      <c r="G1191" s="24" t="s">
        <v>4750</v>
      </c>
      <c r="H1191" s="24" t="s">
        <v>4751</v>
      </c>
      <c r="I1191" s="24" t="s">
        <v>992</v>
      </c>
      <c r="J1191" s="24" t="s">
        <v>52</v>
      </c>
      <c r="K1191" s="24" t="s">
        <v>920</v>
      </c>
      <c r="L1191" s="25">
        <v>44404</v>
      </c>
      <c r="M1191" s="25">
        <v>45500</v>
      </c>
      <c r="N1191" s="81">
        <f t="shared" si="240"/>
        <v>45500</v>
      </c>
      <c r="O1191" s="77" t="str">
        <f t="shared" ca="1" si="241"/>
        <v>Expired</v>
      </c>
      <c r="P1191" s="77" t="str" cm="1">
        <f t="array" aca="1" ref="P1191" ca="1">_xlfn.IFS((N1191-TODAY())&gt;=547,"06 Expires over 18 months",(N1191-TODAY())&gt;=365,"05 Expires in 18 months",(N1191-TODAY())&gt;=183,"04 Expires in 12 months",(N1191-TODAY())&gt;=92,"03 Expires in 6 months",(N1191-TODAY())&gt;=31,"02 Expires in 3 months",(N1191-TODAY())&gt;=0,"01 Expires in 30 days",(N1191-TODAY())&gt;=-31,"01 Expired last 30 days",(N1191-TODAY())&gt;=-92,"02 Expired last 3 months",(N1191-TODAY())&gt;=-183,"03 Expired last 6 months",(N1191-TODAY())&gt;=-365,"04 Expired last 12 months",(N1191-TODAY())&gt;=-547,"05 Expired last 18 months",TRUE,"06 Expired over 18 months")</f>
        <v>06 Expired over 18 months</v>
      </c>
      <c r="Q1191" s="65">
        <v>3000</v>
      </c>
      <c r="R1191" s="84">
        <f t="shared" si="242"/>
        <v>9000</v>
      </c>
      <c r="S1191" s="77" t="str" cm="1">
        <f t="array" ref="S1191">_xlfn.IFS(R1191&gt;5000000,"Gold",R1191&gt;=500000,"Silver",R1191&gt;30000,"Bronze",TRUE,"Transactional")</f>
        <v>Transactional</v>
      </c>
      <c r="T1191" s="24" t="s">
        <v>54</v>
      </c>
      <c r="U1191" s="101" t="s">
        <v>366</v>
      </c>
      <c r="V1191" s="101" t="s">
        <v>1058</v>
      </c>
      <c r="W1191" s="77" t="str">
        <f t="shared" si="235"/>
        <v>No</v>
      </c>
      <c r="X1191" s="77" t="str">
        <f>IFERROR(_xlfn.XLOOKUP(J1191&amp;"||"&amp;K1191,'Mapping Ref.'!$J$2:$J$538,'Mapping Ref.'!$K$2:$K$538),"")</f>
        <v>Construction &amp; Estates</v>
      </c>
      <c r="Y1191" s="77" t="str" cm="1">
        <f t="array" ref="Y1191">_xlfn.IFS(R1191&gt;2000000,"For Publication",R1191&gt;100000,"PID",R1191&gt;30000,"RFQ",TRUE,"Transactional")</f>
        <v>Transactional</v>
      </c>
      <c r="Z1191" s="24" t="s">
        <v>101</v>
      </c>
      <c r="AA1191" s="32">
        <v>36</v>
      </c>
      <c r="AB1191" s="24">
        <v>0</v>
      </c>
      <c r="AC1191" s="25">
        <v>44404</v>
      </c>
      <c r="AD1191" s="24" t="s">
        <v>58</v>
      </c>
      <c r="AE1191" s="24">
        <v>0</v>
      </c>
      <c r="AF1191" s="24" t="s">
        <v>59</v>
      </c>
      <c r="AG1191" s="24"/>
      <c r="AH1191" s="24" t="s">
        <v>60</v>
      </c>
      <c r="AI1191" s="24"/>
      <c r="AJ1191" s="24" t="s">
        <v>60</v>
      </c>
      <c r="AK1191" s="24"/>
      <c r="AL1191" s="24"/>
      <c r="AM1191" s="24"/>
      <c r="AN1191" s="24"/>
      <c r="AO1191" s="24">
        <v>0</v>
      </c>
      <c r="AP1191" s="24" t="s">
        <v>60</v>
      </c>
      <c r="AQ1191" s="24"/>
      <c r="AR1191" s="24"/>
      <c r="AS1191" s="89">
        <f t="shared" si="243"/>
        <v>36</v>
      </c>
      <c r="AT1191" s="24" t="s">
        <v>4752</v>
      </c>
    </row>
    <row r="1192" spans="1:46" x14ac:dyDescent="0.5">
      <c r="A1192" s="24">
        <v>1281</v>
      </c>
      <c r="B1192" s="24"/>
      <c r="C1192" s="24"/>
      <c r="D1192" s="24" t="s">
        <v>4753</v>
      </c>
      <c r="E1192" s="24" t="s">
        <v>4754</v>
      </c>
      <c r="F1192" s="77" t="str">
        <f t="shared" si="234"/>
        <v>PSD CHILDCARE LIMITED</v>
      </c>
      <c r="G1192" s="24" t="s">
        <v>4755</v>
      </c>
      <c r="H1192" s="24" t="s">
        <v>4756</v>
      </c>
      <c r="I1192" s="24" t="s">
        <v>4756</v>
      </c>
      <c r="J1192" s="24" t="s">
        <v>190</v>
      </c>
      <c r="K1192" s="24" t="s">
        <v>4757</v>
      </c>
      <c r="L1192" s="25">
        <v>44378</v>
      </c>
      <c r="M1192" s="25"/>
      <c r="N1192" s="81"/>
      <c r="O1192" s="77" t="s">
        <v>712</v>
      </c>
      <c r="P1192" s="77"/>
      <c r="Q1192" s="104"/>
      <c r="R1192" s="84">
        <v>0</v>
      </c>
      <c r="S1192" s="77" t="str" cm="1">
        <f t="array" ref="S1192">_xlfn.IFS(R1192&gt;5000000,"Gold",R1192&gt;=500000,"Silver",R1192&gt;30000,"Bronze",TRUE,"Transactional")</f>
        <v>Transactional</v>
      </c>
      <c r="T1192" s="24" t="s">
        <v>54</v>
      </c>
      <c r="U1192" s="101" t="s">
        <v>69</v>
      </c>
      <c r="V1192" s="101" t="s">
        <v>1208</v>
      </c>
      <c r="W1192" s="77" t="str">
        <f t="shared" si="235"/>
        <v>Yes</v>
      </c>
      <c r="X1192" s="77" t="str">
        <f>IFERROR(_xlfn.XLOOKUP(J1192&amp;"||"&amp;K1192,'Mapping Ref.'!$J$2:$J$538,'Mapping Ref.'!$K$2:$K$538),"")</f>
        <v>Childrens &amp; Adults</v>
      </c>
      <c r="Y1192" s="77" t="str" cm="1">
        <f t="array" ref="Y1192">_xlfn.IFS(R1192&gt;2000000,"For Publication",R1192&gt;100000,"PID",R1192&gt;30000,"RFQ",TRUE,"Transactional")</f>
        <v>Transactional</v>
      </c>
      <c r="Z1192" s="24" t="s">
        <v>101</v>
      </c>
      <c r="AA1192" s="32">
        <v>42</v>
      </c>
      <c r="AB1192" s="24">
        <v>12</v>
      </c>
      <c r="AC1192" s="25">
        <v>44404</v>
      </c>
      <c r="AD1192" s="24" t="s">
        <v>58</v>
      </c>
      <c r="AE1192" s="24"/>
      <c r="AF1192" s="24"/>
      <c r="AG1192" s="24"/>
      <c r="AH1192" s="24" t="s">
        <v>59</v>
      </c>
      <c r="AI1192" s="24"/>
      <c r="AJ1192" s="24" t="s">
        <v>59</v>
      </c>
      <c r="AK1192" s="24"/>
      <c r="AL1192" s="24"/>
      <c r="AM1192" s="24"/>
      <c r="AN1192" s="24"/>
      <c r="AO1192" s="24"/>
      <c r="AP1192" s="24" t="s">
        <v>60</v>
      </c>
      <c r="AQ1192" s="24"/>
      <c r="AR1192" s="24"/>
      <c r="AS1192" s="89">
        <v>0</v>
      </c>
      <c r="AT1192" s="24" t="s">
        <v>4758</v>
      </c>
    </row>
    <row r="1193" spans="1:46" x14ac:dyDescent="0.5">
      <c r="A1193" s="24">
        <v>1282</v>
      </c>
      <c r="B1193" s="24"/>
      <c r="C1193" s="24"/>
      <c r="D1193" s="24" t="s">
        <v>4759</v>
      </c>
      <c r="E1193" s="24" t="s">
        <v>4760</v>
      </c>
      <c r="F1193" s="77" t="str">
        <f t="shared" si="234"/>
        <v>REMEDIA LTD</v>
      </c>
      <c r="G1193" s="24" t="s">
        <v>4761</v>
      </c>
      <c r="H1193" s="24" t="s">
        <v>3514</v>
      </c>
      <c r="I1193" s="24" t="s">
        <v>2731</v>
      </c>
      <c r="J1193" s="24" t="s">
        <v>66</v>
      </c>
      <c r="K1193" s="27" t="s">
        <v>67</v>
      </c>
      <c r="L1193" s="25">
        <v>44405</v>
      </c>
      <c r="M1193" s="25">
        <v>44769</v>
      </c>
      <c r="N1193" s="81">
        <f t="shared" ref="N1193:N1199" si="244">EDATE(M1193,AB1193)</f>
        <v>44769</v>
      </c>
      <c r="O1193" s="77" t="str">
        <f t="shared" ref="O1193:O1199" ca="1" si="245">IF(N1193&lt;TODAY(),"Expired","Live")</f>
        <v>Expired</v>
      </c>
      <c r="P1193" s="77" t="str" cm="1">
        <f t="array" aca="1" ref="P1193" ca="1">_xlfn.IFS((N1193-TODAY())&gt;=547,"06 Expires over 18 months",(N1193-TODAY())&gt;=365,"05 Expires in 18 months",(N1193-TODAY())&gt;=183,"04 Expires in 12 months",(N1193-TODAY())&gt;=92,"03 Expires in 6 months",(N1193-TODAY())&gt;=31,"02 Expires in 3 months",(N1193-TODAY())&gt;=0,"01 Expires in 30 days",(N1193-TODAY())&gt;=-31,"01 Expired last 30 days",(N1193-TODAY())&gt;=-92,"02 Expired last 3 months",(N1193-TODAY())&gt;=-183,"03 Expired last 6 months",(N1193-TODAY())&gt;=-365,"04 Expired last 12 months",(N1193-TODAY())&gt;=-547,"05 Expired last 18 months",TRUE,"06 Expired over 18 months")</f>
        <v>06 Expired over 18 months</v>
      </c>
      <c r="Q1193" s="65">
        <v>20000</v>
      </c>
      <c r="R1193" s="84">
        <f t="shared" ref="R1193:R1199" si="246">MAX(Q1193,Q1193*N(AS1193)/12)</f>
        <v>20000</v>
      </c>
      <c r="S1193" s="77" t="str" cm="1">
        <f t="array" ref="S1193">_xlfn.IFS(R1193&gt;5000000,"Gold",R1193&gt;=500000,"Silver",R1193&gt;30000,"Bronze",TRUE,"Transactional")</f>
        <v>Transactional</v>
      </c>
      <c r="T1193" s="24" t="s">
        <v>54</v>
      </c>
      <c r="U1193" s="101" t="s">
        <v>190</v>
      </c>
      <c r="V1193" s="101" t="s">
        <v>596</v>
      </c>
      <c r="W1193" s="77" t="str">
        <f t="shared" si="235"/>
        <v>No</v>
      </c>
      <c r="X1193" s="77" t="str">
        <f>IFERROR(_xlfn.XLOOKUP(J1193&amp;"||"&amp;K1193,'Mapping Ref.'!$J$2:$J$538,'Mapping Ref.'!$K$2:$K$538),"")</f>
        <v>Childrens &amp; Adults</v>
      </c>
      <c r="Y1193" s="77" t="str" cm="1">
        <f t="array" ref="Y1193">_xlfn.IFS(R1193&gt;2000000,"For Publication",R1193&gt;100000,"PID",R1193&gt;30000,"RFQ",TRUE,"Transactional")</f>
        <v>Transactional</v>
      </c>
      <c r="Z1193" s="24" t="s">
        <v>101</v>
      </c>
      <c r="AA1193" s="32">
        <v>12</v>
      </c>
      <c r="AB1193" s="24">
        <v>0</v>
      </c>
      <c r="AC1193" s="25">
        <v>44405</v>
      </c>
      <c r="AD1193" s="24" t="s">
        <v>58</v>
      </c>
      <c r="AE1193" s="24">
        <v>0</v>
      </c>
      <c r="AF1193" s="24" t="s">
        <v>59</v>
      </c>
      <c r="AG1193" s="24"/>
      <c r="AH1193" s="24" t="s">
        <v>59</v>
      </c>
      <c r="AI1193" s="24"/>
      <c r="AJ1193" s="24" t="s">
        <v>60</v>
      </c>
      <c r="AK1193" s="24"/>
      <c r="AL1193" s="24"/>
      <c r="AM1193" s="24"/>
      <c r="AN1193" s="24"/>
      <c r="AO1193" s="24">
        <v>0</v>
      </c>
      <c r="AP1193" s="24" t="s">
        <v>60</v>
      </c>
      <c r="AQ1193" s="24"/>
      <c r="AR1193" s="24"/>
      <c r="AS1193" s="89">
        <f t="shared" ref="AS1193:AS1199" si="247">DATEDIF(L1193,N1193,"m")</f>
        <v>11</v>
      </c>
      <c r="AT1193" s="24" t="s">
        <v>4759</v>
      </c>
    </row>
    <row r="1194" spans="1:46" x14ac:dyDescent="0.5">
      <c r="A1194" s="24">
        <v>1283</v>
      </c>
      <c r="B1194" s="24"/>
      <c r="C1194" s="24"/>
      <c r="D1194" s="24" t="s">
        <v>4762</v>
      </c>
      <c r="E1194" s="24" t="s">
        <v>4763</v>
      </c>
      <c r="F1194" s="77" t="str">
        <f t="shared" si="234"/>
        <v>HERTSMERE BOROUGH COUNCIL</v>
      </c>
      <c r="G1194" s="24" t="s">
        <v>4764</v>
      </c>
      <c r="H1194" s="24" t="s">
        <v>972</v>
      </c>
      <c r="I1194" s="24" t="s">
        <v>972</v>
      </c>
      <c r="J1194" s="24" t="s">
        <v>107</v>
      </c>
      <c r="K1194" s="24" t="s">
        <v>973</v>
      </c>
      <c r="L1194" s="25">
        <v>44378</v>
      </c>
      <c r="M1194" s="25">
        <v>44742</v>
      </c>
      <c r="N1194" s="81">
        <f t="shared" si="244"/>
        <v>44742</v>
      </c>
      <c r="O1194" s="77" t="str">
        <f t="shared" ca="1" si="245"/>
        <v>Expired</v>
      </c>
      <c r="P1194" s="77" t="str" cm="1">
        <f t="array" aca="1" ref="P1194" ca="1">_xlfn.IFS((N1194-TODAY())&gt;=547,"06 Expires over 18 months",(N1194-TODAY())&gt;=365,"05 Expires in 18 months",(N1194-TODAY())&gt;=183,"04 Expires in 12 months",(N1194-TODAY())&gt;=92,"03 Expires in 6 months",(N1194-TODAY())&gt;=31,"02 Expires in 3 months",(N1194-TODAY())&gt;=0,"01 Expires in 30 days",(N1194-TODAY())&gt;=-31,"01 Expired last 30 days",(N1194-TODAY())&gt;=-92,"02 Expired last 3 months",(N1194-TODAY())&gt;=-183,"03 Expired last 6 months",(N1194-TODAY())&gt;=-365,"04 Expired last 12 months",(N1194-TODAY())&gt;=-547,"05 Expired last 18 months",TRUE,"06 Expired over 18 months")</f>
        <v>06 Expired over 18 months</v>
      </c>
      <c r="Q1194" s="65">
        <v>300</v>
      </c>
      <c r="R1194" s="84">
        <f t="shared" si="246"/>
        <v>300</v>
      </c>
      <c r="S1194" s="77" t="str" cm="1">
        <f t="array" ref="S1194">_xlfn.IFS(R1194&gt;5000000,"Gold",R1194&gt;=500000,"Silver",R1194&gt;30000,"Bronze",TRUE,"Transactional")</f>
        <v>Transactional</v>
      </c>
      <c r="T1194" s="24" t="s">
        <v>54</v>
      </c>
      <c r="U1194" s="101" t="s">
        <v>116</v>
      </c>
      <c r="V1194" s="101" t="s">
        <v>70</v>
      </c>
      <c r="W1194" s="77" t="str">
        <f t="shared" si="235"/>
        <v>No</v>
      </c>
      <c r="X1194" s="77" t="str">
        <f>IFERROR(_xlfn.XLOOKUP(J1194&amp;"||"&amp;K1194,'Mapping Ref.'!$J$2:$J$538,'Mapping Ref.'!$K$2:$K$538),"")</f>
        <v>Construction &amp; Estates</v>
      </c>
      <c r="Y1194" s="77" t="str" cm="1">
        <f t="array" ref="Y1194">_xlfn.IFS(R1194&gt;2000000,"For Publication",R1194&gt;100000,"PID",R1194&gt;30000,"RFQ",TRUE,"Transactional")</f>
        <v>Transactional</v>
      </c>
      <c r="Z1194" s="24" t="s">
        <v>86</v>
      </c>
      <c r="AA1194" s="32">
        <v>12</v>
      </c>
      <c r="AB1194" s="24">
        <v>0</v>
      </c>
      <c r="AC1194" s="25">
        <v>44405</v>
      </c>
      <c r="AD1194" s="24" t="s">
        <v>58</v>
      </c>
      <c r="AE1194" s="24">
        <v>12329</v>
      </c>
      <c r="AF1194" s="24"/>
      <c r="AG1194" s="24"/>
      <c r="AH1194" s="24" t="s">
        <v>60</v>
      </c>
      <c r="AI1194" s="24"/>
      <c r="AJ1194" s="24" t="s">
        <v>59</v>
      </c>
      <c r="AK1194" s="24"/>
      <c r="AL1194" s="24"/>
      <c r="AM1194" s="24"/>
      <c r="AN1194" s="24"/>
      <c r="AO1194" s="24">
        <v>0</v>
      </c>
      <c r="AP1194" s="24" t="s">
        <v>60</v>
      </c>
      <c r="AQ1194" s="24"/>
      <c r="AR1194" s="24"/>
      <c r="AS1194" s="89">
        <f t="shared" si="247"/>
        <v>11</v>
      </c>
      <c r="AT1194" s="24" t="s">
        <v>4765</v>
      </c>
    </row>
    <row r="1195" spans="1:46" x14ac:dyDescent="0.5">
      <c r="A1195" s="24">
        <v>1284</v>
      </c>
      <c r="B1195" s="24"/>
      <c r="C1195" s="24"/>
      <c r="D1195" s="24" t="s">
        <v>4766</v>
      </c>
      <c r="E1195" s="24" t="s">
        <v>4767</v>
      </c>
      <c r="F1195" s="77" t="str">
        <f t="shared" si="234"/>
        <v>WA PRODUCTS (UK) LTD T/A SCENESAFE</v>
      </c>
      <c r="G1195" s="24" t="s">
        <v>4768</v>
      </c>
      <c r="H1195" s="24" t="s">
        <v>972</v>
      </c>
      <c r="I1195" s="24" t="s">
        <v>972</v>
      </c>
      <c r="J1195" s="24" t="s">
        <v>107</v>
      </c>
      <c r="K1195" s="24" t="s">
        <v>973</v>
      </c>
      <c r="L1195" s="25">
        <v>44378</v>
      </c>
      <c r="M1195" s="25">
        <v>44742</v>
      </c>
      <c r="N1195" s="81">
        <f t="shared" si="244"/>
        <v>44742</v>
      </c>
      <c r="O1195" s="77" t="str">
        <f t="shared" ca="1" si="245"/>
        <v>Expired</v>
      </c>
      <c r="P1195" s="77" t="str" cm="1">
        <f t="array" aca="1" ref="P1195" ca="1">_xlfn.IFS((N1195-TODAY())&gt;=547,"06 Expires over 18 months",(N1195-TODAY())&gt;=365,"05 Expires in 18 months",(N1195-TODAY())&gt;=183,"04 Expires in 12 months",(N1195-TODAY())&gt;=92,"03 Expires in 6 months",(N1195-TODAY())&gt;=31,"02 Expires in 3 months",(N1195-TODAY())&gt;=0,"01 Expires in 30 days",(N1195-TODAY())&gt;=-31,"01 Expired last 30 days",(N1195-TODAY())&gt;=-92,"02 Expired last 3 months",(N1195-TODAY())&gt;=-183,"03 Expired last 6 months",(N1195-TODAY())&gt;=-365,"04 Expired last 12 months",(N1195-TODAY())&gt;=-547,"05 Expired last 18 months",TRUE,"06 Expired over 18 months")</f>
        <v>06 Expired over 18 months</v>
      </c>
      <c r="Q1195" s="65">
        <v>103.58</v>
      </c>
      <c r="R1195" s="84">
        <f t="shared" si="246"/>
        <v>103.58</v>
      </c>
      <c r="S1195" s="77" t="str" cm="1">
        <f t="array" ref="S1195">_xlfn.IFS(R1195&gt;5000000,"Gold",R1195&gt;=500000,"Silver",R1195&gt;30000,"Bronze",TRUE,"Transactional")</f>
        <v>Transactional</v>
      </c>
      <c r="T1195" s="24" t="s">
        <v>54</v>
      </c>
      <c r="U1195" s="101" t="s">
        <v>116</v>
      </c>
      <c r="V1195" s="101" t="s">
        <v>70</v>
      </c>
      <c r="W1195" s="77" t="str">
        <f t="shared" si="235"/>
        <v>No</v>
      </c>
      <c r="X1195" s="77" t="str">
        <f>IFERROR(_xlfn.XLOOKUP(J1195&amp;"||"&amp;K1195,'Mapping Ref.'!$J$2:$J$538,'Mapping Ref.'!$K$2:$K$538),"")</f>
        <v>Construction &amp; Estates</v>
      </c>
      <c r="Y1195" s="77" t="str" cm="1">
        <f t="array" ref="Y1195">_xlfn.IFS(R1195&gt;2000000,"For Publication",R1195&gt;100000,"PID",R1195&gt;30000,"RFQ",TRUE,"Transactional")</f>
        <v>Transactional</v>
      </c>
      <c r="Z1195" s="24" t="s">
        <v>86</v>
      </c>
      <c r="AA1195" s="32">
        <v>12</v>
      </c>
      <c r="AB1195" s="24">
        <v>0</v>
      </c>
      <c r="AC1195" s="25">
        <v>44405</v>
      </c>
      <c r="AD1195" s="24" t="s">
        <v>58</v>
      </c>
      <c r="AE1195" s="24">
        <v>17775</v>
      </c>
      <c r="AF1195" s="24"/>
      <c r="AG1195" s="24"/>
      <c r="AH1195" s="24" t="s">
        <v>60</v>
      </c>
      <c r="AI1195" s="24"/>
      <c r="AJ1195" s="24" t="s">
        <v>60</v>
      </c>
      <c r="AK1195" s="24"/>
      <c r="AL1195" s="24"/>
      <c r="AM1195" s="24"/>
      <c r="AN1195" s="24"/>
      <c r="AO1195" s="24">
        <v>0</v>
      </c>
      <c r="AP1195" s="24" t="s">
        <v>60</v>
      </c>
      <c r="AQ1195" s="24"/>
      <c r="AR1195" s="24"/>
      <c r="AS1195" s="89">
        <f t="shared" si="247"/>
        <v>11</v>
      </c>
      <c r="AT1195" s="24" t="s">
        <v>4769</v>
      </c>
    </row>
    <row r="1196" spans="1:46" x14ac:dyDescent="0.5">
      <c r="A1196" s="24">
        <v>1285</v>
      </c>
      <c r="B1196" s="24"/>
      <c r="C1196" s="24" t="s">
        <v>77</v>
      </c>
      <c r="D1196" s="24" t="s">
        <v>4770</v>
      </c>
      <c r="E1196" s="24" t="s">
        <v>4771</v>
      </c>
      <c r="F1196" s="77" t="str">
        <f t="shared" si="234"/>
        <v>HAWK INCENTIVES LIMITED</v>
      </c>
      <c r="G1196" s="24" t="s">
        <v>3738</v>
      </c>
      <c r="H1196" s="24" t="s">
        <v>1156</v>
      </c>
      <c r="I1196" s="24" t="s">
        <v>1156</v>
      </c>
      <c r="J1196" s="24" t="s">
        <v>190</v>
      </c>
      <c r="K1196" s="24" t="s">
        <v>1157</v>
      </c>
      <c r="L1196" s="25">
        <v>44405</v>
      </c>
      <c r="M1196" s="25">
        <v>44435</v>
      </c>
      <c r="N1196" s="81">
        <f t="shared" si="244"/>
        <v>44800</v>
      </c>
      <c r="O1196" s="77" t="str">
        <f t="shared" ca="1" si="245"/>
        <v>Expired</v>
      </c>
      <c r="P1196" s="77" t="str" cm="1">
        <f t="array" aca="1" ref="P1196" ca="1">_xlfn.IFS((N1196-TODAY())&gt;=547,"06 Expires over 18 months",(N1196-TODAY())&gt;=365,"05 Expires in 18 months",(N1196-TODAY())&gt;=183,"04 Expires in 12 months",(N1196-TODAY())&gt;=92,"03 Expires in 6 months",(N1196-TODAY())&gt;=31,"02 Expires in 3 months",(N1196-TODAY())&gt;=0,"01 Expires in 30 days",(N1196-TODAY())&gt;=-31,"01 Expired last 30 days",(N1196-TODAY())&gt;=-92,"02 Expired last 3 months",(N1196-TODAY())&gt;=-183,"03 Expired last 6 months",(N1196-TODAY())&gt;=-365,"04 Expired last 12 months",(N1196-TODAY())&gt;=-547,"05 Expired last 18 months",TRUE,"06 Expired over 18 months")</f>
        <v>06 Expired over 18 months</v>
      </c>
      <c r="Q1196" s="65">
        <v>1500</v>
      </c>
      <c r="R1196" s="84">
        <f t="shared" si="246"/>
        <v>1500</v>
      </c>
      <c r="S1196" s="77" t="str" cm="1">
        <f t="array" ref="S1196">_xlfn.IFS(R1196&gt;5000000,"Gold",R1196&gt;=500000,"Silver",R1196&gt;30000,"Bronze",TRUE,"Transactional")</f>
        <v>Transactional</v>
      </c>
      <c r="T1196" s="24" t="s">
        <v>54</v>
      </c>
      <c r="U1196" s="101" t="s">
        <v>445</v>
      </c>
      <c r="V1196" s="101" t="s">
        <v>810</v>
      </c>
      <c r="W1196" s="77" t="str">
        <f t="shared" si="235"/>
        <v>Yes</v>
      </c>
      <c r="X1196" s="77" t="str">
        <f>IFERROR(_xlfn.XLOOKUP(J1196&amp;"||"&amp;K1196,'Mapping Ref.'!$J$2:$J$538,'Mapping Ref.'!$K$2:$K$538),"")</f>
        <v>Childrens &amp; Adults</v>
      </c>
      <c r="Y1196" s="77" t="str" cm="1">
        <f t="array" ref="Y1196">_xlfn.IFS(R1196&gt;2000000,"For Publication",R1196&gt;100000,"PID",R1196&gt;30000,"RFQ",TRUE,"Transactional")</f>
        <v>Transactional</v>
      </c>
      <c r="Z1196" s="24" t="s">
        <v>101</v>
      </c>
      <c r="AA1196" s="32">
        <v>12</v>
      </c>
      <c r="AB1196" s="24">
        <v>12</v>
      </c>
      <c r="AC1196" s="25">
        <v>44405</v>
      </c>
      <c r="AD1196" s="24" t="s">
        <v>58</v>
      </c>
      <c r="AE1196" s="24"/>
      <c r="AF1196" s="24"/>
      <c r="AG1196" s="24"/>
      <c r="AH1196" s="24" t="s">
        <v>60</v>
      </c>
      <c r="AI1196" s="24"/>
      <c r="AJ1196" s="24" t="s">
        <v>60</v>
      </c>
      <c r="AK1196" s="24"/>
      <c r="AL1196" s="24"/>
      <c r="AM1196" s="24"/>
      <c r="AN1196" s="24"/>
      <c r="AO1196" s="24">
        <v>0</v>
      </c>
      <c r="AP1196" s="24" t="s">
        <v>60</v>
      </c>
      <c r="AQ1196" s="24"/>
      <c r="AR1196" s="24"/>
      <c r="AS1196" s="89">
        <f t="shared" si="247"/>
        <v>12</v>
      </c>
      <c r="AT1196" s="24" t="s">
        <v>4772</v>
      </c>
    </row>
    <row r="1197" spans="1:46" x14ac:dyDescent="0.5">
      <c r="A1197" s="24">
        <v>1286</v>
      </c>
      <c r="B1197" s="24"/>
      <c r="C1197" s="24"/>
      <c r="D1197" s="24" t="s">
        <v>4773</v>
      </c>
      <c r="E1197" s="24" t="s">
        <v>4774</v>
      </c>
      <c r="F1197" s="77" t="str">
        <f t="shared" si="234"/>
        <v>ADVANTAGES OF AGE LTD</v>
      </c>
      <c r="G1197" s="24" t="s">
        <v>4775</v>
      </c>
      <c r="H1197" s="24" t="s">
        <v>4776</v>
      </c>
      <c r="I1197" s="24" t="s">
        <v>1166</v>
      </c>
      <c r="J1197" s="24" t="s">
        <v>107</v>
      </c>
      <c r="K1197" s="24" t="s">
        <v>2231</v>
      </c>
      <c r="L1197" s="25">
        <v>44410</v>
      </c>
      <c r="M1197" s="25">
        <v>44773</v>
      </c>
      <c r="N1197" s="81">
        <f t="shared" si="244"/>
        <v>45107</v>
      </c>
      <c r="O1197" s="77" t="str">
        <f t="shared" ca="1" si="245"/>
        <v>Expired</v>
      </c>
      <c r="P1197" s="77" t="str" cm="1">
        <f t="array" aca="1" ref="P1197" ca="1">_xlfn.IFS((N1197-TODAY())&gt;=547,"06 Expires over 18 months",(N1197-TODAY())&gt;=365,"05 Expires in 18 months",(N1197-TODAY())&gt;=183,"04 Expires in 12 months",(N1197-TODAY())&gt;=92,"03 Expires in 6 months",(N1197-TODAY())&gt;=31,"02 Expires in 3 months",(N1197-TODAY())&gt;=0,"01 Expires in 30 days",(N1197-TODAY())&gt;=-31,"01 Expired last 30 days",(N1197-TODAY())&gt;=-92,"02 Expired last 3 months",(N1197-TODAY())&gt;=-183,"03 Expired last 6 months",(N1197-TODAY())&gt;=-365,"04 Expired last 12 months",(N1197-TODAY())&gt;=-547,"05 Expired last 18 months",TRUE,"06 Expired over 18 months")</f>
        <v>06 Expired over 18 months</v>
      </c>
      <c r="Q1197" s="65">
        <v>9550</v>
      </c>
      <c r="R1197" s="84">
        <f t="shared" si="246"/>
        <v>17508.333333333332</v>
      </c>
      <c r="S1197" s="77" t="str" cm="1">
        <f t="array" ref="S1197">_xlfn.IFS(R1197&gt;5000000,"Gold",R1197&gt;=500000,"Silver",R1197&gt;30000,"Bronze",TRUE,"Transactional")</f>
        <v>Transactional</v>
      </c>
      <c r="T1197" s="24" t="s">
        <v>54</v>
      </c>
      <c r="U1197" s="101" t="s">
        <v>237</v>
      </c>
      <c r="V1197" s="101" t="s">
        <v>566</v>
      </c>
      <c r="W1197" s="77" t="str">
        <f t="shared" si="235"/>
        <v>Yes</v>
      </c>
      <c r="X1197" s="77" t="str">
        <f>IFERROR(_xlfn.XLOOKUP(J1197&amp;"||"&amp;K1197,'Mapping Ref.'!$J$2:$J$538,'Mapping Ref.'!$K$2:$K$538),"")</f>
        <v>Construction &amp; Estates</v>
      </c>
      <c r="Y1197" s="77" t="str" cm="1">
        <f t="array" ref="Y1197">_xlfn.IFS(R1197&gt;2000000,"For Publication",R1197&gt;100000,"PID",R1197&gt;30000,"RFQ",TRUE,"Transactional")</f>
        <v>Transactional</v>
      </c>
      <c r="Z1197" s="24" t="s">
        <v>57</v>
      </c>
      <c r="AA1197" s="32">
        <v>11</v>
      </c>
      <c r="AB1197" s="24">
        <v>11</v>
      </c>
      <c r="AC1197" s="25">
        <v>44405</v>
      </c>
      <c r="AD1197" s="24" t="s">
        <v>58</v>
      </c>
      <c r="AE1197" s="24"/>
      <c r="AF1197" s="24"/>
      <c r="AG1197" s="24"/>
      <c r="AH1197" s="24" t="s">
        <v>59</v>
      </c>
      <c r="AI1197" s="24"/>
      <c r="AJ1197" s="24" t="s">
        <v>60</v>
      </c>
      <c r="AK1197" s="24"/>
      <c r="AL1197" s="24"/>
      <c r="AM1197" s="24"/>
      <c r="AN1197" s="24"/>
      <c r="AO1197" s="24"/>
      <c r="AP1197" s="24" t="s">
        <v>60</v>
      </c>
      <c r="AQ1197" s="24"/>
      <c r="AR1197" s="24"/>
      <c r="AS1197" s="89">
        <f t="shared" si="247"/>
        <v>22</v>
      </c>
      <c r="AT1197" s="24" t="s">
        <v>4777</v>
      </c>
    </row>
    <row r="1198" spans="1:46" x14ac:dyDescent="0.5">
      <c r="A1198" s="24">
        <v>1287</v>
      </c>
      <c r="B1198" s="24"/>
      <c r="C1198" s="24"/>
      <c r="D1198" s="24" t="s">
        <v>4778</v>
      </c>
      <c r="E1198" s="24" t="s">
        <v>4779</v>
      </c>
      <c r="F1198" s="77" t="str">
        <f t="shared" si="234"/>
        <v>CADENCE INNOVA LIMITED</v>
      </c>
      <c r="G1198" s="24" t="s">
        <v>4780</v>
      </c>
      <c r="H1198" s="24" t="s">
        <v>972</v>
      </c>
      <c r="I1198" s="24" t="s">
        <v>972</v>
      </c>
      <c r="J1198" s="24" t="s">
        <v>107</v>
      </c>
      <c r="K1198" s="24" t="s">
        <v>4781</v>
      </c>
      <c r="L1198" s="25">
        <v>44378</v>
      </c>
      <c r="M1198" s="25">
        <v>44742</v>
      </c>
      <c r="N1198" s="81">
        <f t="shared" si="244"/>
        <v>44742</v>
      </c>
      <c r="O1198" s="77" t="str">
        <f t="shared" ca="1" si="245"/>
        <v>Expired</v>
      </c>
      <c r="P1198" s="77" t="str" cm="1">
        <f t="array" aca="1" ref="P1198" ca="1">_xlfn.IFS((N1198-TODAY())&gt;=547,"06 Expires over 18 months",(N1198-TODAY())&gt;=365,"05 Expires in 18 months",(N1198-TODAY())&gt;=183,"04 Expires in 12 months",(N1198-TODAY())&gt;=92,"03 Expires in 6 months",(N1198-TODAY())&gt;=31,"02 Expires in 3 months",(N1198-TODAY())&gt;=0,"01 Expires in 30 days",(N1198-TODAY())&gt;=-31,"01 Expired last 30 days",(N1198-TODAY())&gt;=-92,"02 Expired last 3 months",(N1198-TODAY())&gt;=-183,"03 Expired last 6 months",(N1198-TODAY())&gt;=-365,"04 Expired last 12 months",(N1198-TODAY())&gt;=-547,"05 Expired last 18 months",TRUE,"06 Expired over 18 months")</f>
        <v>06 Expired over 18 months</v>
      </c>
      <c r="Q1198" s="65">
        <v>24590</v>
      </c>
      <c r="R1198" s="84">
        <f t="shared" si="246"/>
        <v>24590</v>
      </c>
      <c r="S1198" s="77" t="str" cm="1">
        <f t="array" ref="S1198">_xlfn.IFS(R1198&gt;5000000,"Gold",R1198&gt;=500000,"Silver",R1198&gt;30000,"Bronze",TRUE,"Transactional")</f>
        <v>Transactional</v>
      </c>
      <c r="T1198" s="24" t="s">
        <v>54</v>
      </c>
      <c r="U1198" s="101" t="s">
        <v>69</v>
      </c>
      <c r="V1198" s="101" t="s">
        <v>1208</v>
      </c>
      <c r="W1198" s="77" t="str">
        <f t="shared" si="235"/>
        <v>No</v>
      </c>
      <c r="X1198" s="77" t="str">
        <f>IFERROR(_xlfn.XLOOKUP(J1198&amp;"||"&amp;K1198,'Mapping Ref.'!$J$2:$J$538,'Mapping Ref.'!$K$2:$K$538),"")</f>
        <v>Construction &amp; Estates</v>
      </c>
      <c r="Y1198" s="77" t="str" cm="1">
        <f t="array" ref="Y1198">_xlfn.IFS(R1198&gt;2000000,"For Publication",R1198&gt;100000,"PID",R1198&gt;30000,"RFQ",TRUE,"Transactional")</f>
        <v>Transactional</v>
      </c>
      <c r="Z1198" s="24" t="s">
        <v>86</v>
      </c>
      <c r="AA1198" s="32">
        <v>12</v>
      </c>
      <c r="AB1198" s="24">
        <v>0</v>
      </c>
      <c r="AC1198" s="25">
        <v>44406</v>
      </c>
      <c r="AD1198" s="24" t="s">
        <v>58</v>
      </c>
      <c r="AE1198" s="24">
        <v>29408</v>
      </c>
      <c r="AF1198" s="24" t="s">
        <v>59</v>
      </c>
      <c r="AG1198" s="24"/>
      <c r="AH1198" s="24" t="s">
        <v>60</v>
      </c>
      <c r="AI1198" s="24"/>
      <c r="AJ1198" s="24" t="s">
        <v>60</v>
      </c>
      <c r="AK1198" s="24"/>
      <c r="AL1198" s="24"/>
      <c r="AM1198" s="24"/>
      <c r="AN1198" s="24"/>
      <c r="AO1198" s="24">
        <v>0</v>
      </c>
      <c r="AP1198" s="24" t="s">
        <v>60</v>
      </c>
      <c r="AQ1198" s="24"/>
      <c r="AR1198" s="24"/>
      <c r="AS1198" s="89">
        <f t="shared" si="247"/>
        <v>11</v>
      </c>
      <c r="AT1198" s="24" t="s">
        <v>4778</v>
      </c>
    </row>
    <row r="1199" spans="1:46" x14ac:dyDescent="0.5">
      <c r="A1199" s="24">
        <v>1288</v>
      </c>
      <c r="B1199" s="24"/>
      <c r="C1199" s="24"/>
      <c r="D1199" s="24" t="s">
        <v>4782</v>
      </c>
      <c r="E1199" s="24" t="s">
        <v>4783</v>
      </c>
      <c r="F1199" s="77" t="str">
        <f t="shared" si="234"/>
        <v>CORRIGAN &amp; CHAPMAN CONSTRUCTION LTD</v>
      </c>
      <c r="G1199" s="24" t="s">
        <v>4782</v>
      </c>
      <c r="H1199" s="24" t="s">
        <v>4706</v>
      </c>
      <c r="I1199" s="24" t="s">
        <v>4784</v>
      </c>
      <c r="J1199" s="24" t="s">
        <v>52</v>
      </c>
      <c r="K1199" s="24" t="s">
        <v>1281</v>
      </c>
      <c r="L1199" s="25">
        <v>44378</v>
      </c>
      <c r="M1199" s="25">
        <v>45473</v>
      </c>
      <c r="N1199" s="81">
        <f t="shared" si="244"/>
        <v>45473</v>
      </c>
      <c r="O1199" s="77" t="str">
        <f t="shared" ca="1" si="245"/>
        <v>Expired</v>
      </c>
      <c r="P1199" s="77" t="str" cm="1">
        <f t="array" aca="1" ref="P1199" ca="1">_xlfn.IFS((N1199-TODAY())&gt;=547,"06 Expires over 18 months",(N1199-TODAY())&gt;=365,"05 Expires in 18 months",(N1199-TODAY())&gt;=183,"04 Expires in 12 months",(N1199-TODAY())&gt;=92,"03 Expires in 6 months",(N1199-TODAY())&gt;=31,"02 Expires in 3 months",(N1199-TODAY())&gt;=0,"01 Expires in 30 days",(N1199-TODAY())&gt;=-31,"01 Expired last 30 days",(N1199-TODAY())&gt;=-92,"02 Expired last 3 months",(N1199-TODAY())&gt;=-183,"03 Expired last 6 months",(N1199-TODAY())&gt;=-365,"04 Expired last 12 months",(N1199-TODAY())&gt;=-547,"05 Expired last 18 months",TRUE,"06 Expired over 18 months")</f>
        <v>06 Expired over 18 months</v>
      </c>
      <c r="Q1199" s="65">
        <v>9000</v>
      </c>
      <c r="R1199" s="84">
        <f t="shared" si="246"/>
        <v>26250</v>
      </c>
      <c r="S1199" s="77" t="str" cm="1">
        <f t="array" ref="S1199">_xlfn.IFS(R1199&gt;5000000,"Gold",R1199&gt;=500000,"Silver",R1199&gt;30000,"Bronze",TRUE,"Transactional")</f>
        <v>Transactional</v>
      </c>
      <c r="T1199" s="24" t="s">
        <v>122</v>
      </c>
      <c r="U1199" s="101" t="s">
        <v>455</v>
      </c>
      <c r="V1199" s="101" t="s">
        <v>1457</v>
      </c>
      <c r="W1199" s="77" t="str">
        <f t="shared" si="235"/>
        <v>No</v>
      </c>
      <c r="X1199" s="77" t="str">
        <f>IFERROR(_xlfn.XLOOKUP(J1199&amp;"||"&amp;K1199,'Mapping Ref.'!$J$2:$J$538,'Mapping Ref.'!$K$2:$K$538),"")</f>
        <v>ICT</v>
      </c>
      <c r="Y1199" s="77" t="str" cm="1">
        <f t="array" ref="Y1199">_xlfn.IFS(R1199&gt;2000000,"For Publication",R1199&gt;100000,"PID",R1199&gt;30000,"RFQ",TRUE,"Transactional")</f>
        <v>Transactional</v>
      </c>
      <c r="Z1199" s="24" t="s">
        <v>86</v>
      </c>
      <c r="AA1199" s="32">
        <v>36</v>
      </c>
      <c r="AB1199" s="24">
        <v>0</v>
      </c>
      <c r="AC1199" s="25">
        <v>44406</v>
      </c>
      <c r="AD1199" s="24" t="s">
        <v>102</v>
      </c>
      <c r="AE1199" s="24">
        <v>0</v>
      </c>
      <c r="AF1199" s="24"/>
      <c r="AG1199" s="24"/>
      <c r="AH1199" s="24" t="s">
        <v>60</v>
      </c>
      <c r="AI1199" s="24"/>
      <c r="AJ1199" s="24" t="s">
        <v>60</v>
      </c>
      <c r="AK1199" s="24"/>
      <c r="AL1199" s="24"/>
      <c r="AM1199" s="24"/>
      <c r="AN1199" s="24"/>
      <c r="AO1199" s="24">
        <v>0</v>
      </c>
      <c r="AP1199" s="24" t="s">
        <v>59</v>
      </c>
      <c r="AQ1199" s="24"/>
      <c r="AR1199" s="24"/>
      <c r="AS1199" s="89">
        <f t="shared" si="247"/>
        <v>35</v>
      </c>
      <c r="AT1199" s="24" t="s">
        <v>4785</v>
      </c>
    </row>
    <row r="1200" spans="1:46" x14ac:dyDescent="0.5">
      <c r="A1200" s="24">
        <v>1289</v>
      </c>
      <c r="B1200" s="24"/>
      <c r="C1200" s="24"/>
      <c r="D1200" s="24" t="s">
        <v>4786</v>
      </c>
      <c r="E1200" s="24" t="s">
        <v>4754</v>
      </c>
      <c r="F1200" s="77" t="str">
        <f t="shared" si="234"/>
        <v>FOOTY FUN 4 KIDS LTD</v>
      </c>
      <c r="G1200" s="24" t="s">
        <v>4787</v>
      </c>
      <c r="H1200" s="24" t="s">
        <v>4756</v>
      </c>
      <c r="I1200" s="24" t="s">
        <v>4756</v>
      </c>
      <c r="J1200" s="24" t="s">
        <v>190</v>
      </c>
      <c r="K1200" s="24" t="s">
        <v>4757</v>
      </c>
      <c r="L1200" s="25">
        <v>44378</v>
      </c>
      <c r="M1200" s="25"/>
      <c r="N1200" s="81"/>
      <c r="O1200" s="77" t="s">
        <v>712</v>
      </c>
      <c r="P1200" s="77"/>
      <c r="Q1200" s="104"/>
      <c r="R1200" s="84">
        <v>0</v>
      </c>
      <c r="S1200" s="77" t="str" cm="1">
        <f t="array" ref="S1200">_xlfn.IFS(R1200&gt;5000000,"Gold",R1200&gt;=500000,"Silver",R1200&gt;30000,"Bronze",TRUE,"Transactional")</f>
        <v>Transactional</v>
      </c>
      <c r="T1200" s="24" t="s">
        <v>54</v>
      </c>
      <c r="U1200" s="101" t="s">
        <v>69</v>
      </c>
      <c r="V1200" s="101" t="s">
        <v>1208</v>
      </c>
      <c r="W1200" s="77" t="str">
        <f t="shared" si="235"/>
        <v>Yes</v>
      </c>
      <c r="X1200" s="77" t="str">
        <f>IFERROR(_xlfn.XLOOKUP(J1200&amp;"||"&amp;K1200,'Mapping Ref.'!$J$2:$J$538,'Mapping Ref.'!$K$2:$K$538),"")</f>
        <v>Childrens &amp; Adults</v>
      </c>
      <c r="Y1200" s="77" t="str" cm="1">
        <f t="array" ref="Y1200">_xlfn.IFS(R1200&gt;2000000,"For Publication",R1200&gt;100000,"PID",R1200&gt;30000,"RFQ",TRUE,"Transactional")</f>
        <v>Transactional</v>
      </c>
      <c r="Z1200" s="24" t="s">
        <v>101</v>
      </c>
      <c r="AA1200" s="32">
        <v>42</v>
      </c>
      <c r="AB1200" s="24">
        <v>12</v>
      </c>
      <c r="AC1200" s="25">
        <v>44406</v>
      </c>
      <c r="AD1200" s="24" t="s">
        <v>58</v>
      </c>
      <c r="AE1200" s="24"/>
      <c r="AF1200" s="24" t="s">
        <v>59</v>
      </c>
      <c r="AG1200" s="24"/>
      <c r="AH1200" s="24" t="s">
        <v>59</v>
      </c>
      <c r="AI1200" s="24"/>
      <c r="AJ1200" s="24" t="s">
        <v>59</v>
      </c>
      <c r="AK1200" s="24"/>
      <c r="AL1200" s="24"/>
      <c r="AM1200" s="24"/>
      <c r="AN1200" s="24"/>
      <c r="AO1200" s="24"/>
      <c r="AP1200" s="24" t="s">
        <v>60</v>
      </c>
      <c r="AQ1200" s="24"/>
      <c r="AR1200" s="24"/>
      <c r="AS1200" s="89">
        <v>0</v>
      </c>
      <c r="AT1200" s="24" t="s">
        <v>4788</v>
      </c>
    </row>
    <row r="1201" spans="1:46" x14ac:dyDescent="0.5">
      <c r="A1201" s="24">
        <v>1290</v>
      </c>
      <c r="B1201" s="24"/>
      <c r="C1201" s="24"/>
      <c r="D1201" s="24" t="s">
        <v>4789</v>
      </c>
      <c r="E1201" s="24" t="s">
        <v>4754</v>
      </c>
      <c r="F1201" s="77" t="str">
        <f t="shared" si="234"/>
        <v>GREENFORD COMMUNITY CENTRE HOLIDAY PALYSCHEME - SUMMER PLAYSCHEME</v>
      </c>
      <c r="G1201" s="24" t="s">
        <v>4790</v>
      </c>
      <c r="H1201" s="24" t="s">
        <v>4756</v>
      </c>
      <c r="I1201" s="24" t="s">
        <v>4756</v>
      </c>
      <c r="J1201" s="24" t="s">
        <v>190</v>
      </c>
      <c r="K1201" s="24" t="s">
        <v>4757</v>
      </c>
      <c r="L1201" s="25">
        <v>44378</v>
      </c>
      <c r="M1201" s="25"/>
      <c r="N1201" s="81"/>
      <c r="O1201" s="77" t="s">
        <v>712</v>
      </c>
      <c r="P1201" s="77"/>
      <c r="Q1201" s="104"/>
      <c r="R1201" s="84">
        <v>0</v>
      </c>
      <c r="S1201" s="77" t="str" cm="1">
        <f t="array" ref="S1201">_xlfn.IFS(R1201&gt;5000000,"Gold",R1201&gt;=500000,"Silver",R1201&gt;30000,"Bronze",TRUE,"Transactional")</f>
        <v>Transactional</v>
      </c>
      <c r="T1201" s="24" t="s">
        <v>54</v>
      </c>
      <c r="U1201" s="101" t="s">
        <v>69</v>
      </c>
      <c r="V1201" s="101" t="s">
        <v>1208</v>
      </c>
      <c r="W1201" s="77" t="str">
        <f t="shared" si="235"/>
        <v>Yes</v>
      </c>
      <c r="X1201" s="77" t="str">
        <f>IFERROR(_xlfn.XLOOKUP(J1201&amp;"||"&amp;K1201,'Mapping Ref.'!$J$2:$J$538,'Mapping Ref.'!$K$2:$K$538),"")</f>
        <v>Childrens &amp; Adults</v>
      </c>
      <c r="Y1201" s="77" t="str" cm="1">
        <f t="array" ref="Y1201">_xlfn.IFS(R1201&gt;2000000,"For Publication",R1201&gt;100000,"PID",R1201&gt;30000,"RFQ",TRUE,"Transactional")</f>
        <v>Transactional</v>
      </c>
      <c r="Z1201" s="24" t="s">
        <v>101</v>
      </c>
      <c r="AA1201" s="32">
        <v>42</v>
      </c>
      <c r="AB1201" s="24">
        <v>12</v>
      </c>
      <c r="AC1201" s="25">
        <v>44406</v>
      </c>
      <c r="AD1201" s="24" t="s">
        <v>58</v>
      </c>
      <c r="AE1201" s="24"/>
      <c r="AF1201" s="24" t="s">
        <v>59</v>
      </c>
      <c r="AG1201" s="24"/>
      <c r="AH1201" s="24" t="s">
        <v>59</v>
      </c>
      <c r="AI1201" s="24"/>
      <c r="AJ1201" s="24" t="s">
        <v>59</v>
      </c>
      <c r="AK1201" s="24"/>
      <c r="AL1201" s="24"/>
      <c r="AM1201" s="24"/>
      <c r="AN1201" s="24"/>
      <c r="AO1201" s="24">
        <v>0</v>
      </c>
      <c r="AP1201" s="24" t="s">
        <v>60</v>
      </c>
      <c r="AQ1201" s="24"/>
      <c r="AR1201" s="24"/>
      <c r="AS1201" s="89">
        <v>0</v>
      </c>
      <c r="AT1201" s="24" t="s">
        <v>4791</v>
      </c>
    </row>
    <row r="1202" spans="1:46" x14ac:dyDescent="0.5">
      <c r="A1202" s="24">
        <v>1291</v>
      </c>
      <c r="B1202" s="24"/>
      <c r="C1202" s="24"/>
      <c r="D1202" s="24" t="s">
        <v>4792</v>
      </c>
      <c r="E1202" s="24" t="s">
        <v>4754</v>
      </c>
      <c r="F1202" s="77" t="str">
        <f t="shared" si="234"/>
        <v>VEDANTA GLOBAL LTD T/A COMPUTER XPLORERS</v>
      </c>
      <c r="G1202" s="24" t="s">
        <v>4793</v>
      </c>
      <c r="H1202" s="24" t="s">
        <v>4756</v>
      </c>
      <c r="I1202" s="24" t="s">
        <v>4756</v>
      </c>
      <c r="J1202" s="24" t="s">
        <v>190</v>
      </c>
      <c r="K1202" s="24" t="s">
        <v>4757</v>
      </c>
      <c r="L1202" s="25">
        <v>44378</v>
      </c>
      <c r="M1202" s="25"/>
      <c r="N1202" s="81"/>
      <c r="O1202" s="77" t="s">
        <v>712</v>
      </c>
      <c r="P1202" s="77"/>
      <c r="Q1202" s="104"/>
      <c r="R1202" s="84">
        <v>0</v>
      </c>
      <c r="S1202" s="77" t="str" cm="1">
        <f t="array" ref="S1202">_xlfn.IFS(R1202&gt;5000000,"Gold",R1202&gt;=500000,"Silver",R1202&gt;30000,"Bronze",TRUE,"Transactional")</f>
        <v>Transactional</v>
      </c>
      <c r="T1202" s="24" t="s">
        <v>54</v>
      </c>
      <c r="U1202" s="101" t="s">
        <v>69</v>
      </c>
      <c r="V1202" s="101" t="s">
        <v>1208</v>
      </c>
      <c r="W1202" s="77" t="str">
        <f t="shared" si="235"/>
        <v>Yes</v>
      </c>
      <c r="X1202" s="77" t="str">
        <f>IFERROR(_xlfn.XLOOKUP(J1202&amp;"||"&amp;K1202,'Mapping Ref.'!$J$2:$J$538,'Mapping Ref.'!$K$2:$K$538),"")</f>
        <v>Childrens &amp; Adults</v>
      </c>
      <c r="Y1202" s="77" t="str" cm="1">
        <f t="array" ref="Y1202">_xlfn.IFS(R1202&gt;2000000,"For Publication",R1202&gt;100000,"PID",R1202&gt;30000,"RFQ",TRUE,"Transactional")</f>
        <v>Transactional</v>
      </c>
      <c r="Z1202" s="24" t="s">
        <v>101</v>
      </c>
      <c r="AA1202" s="32">
        <v>42</v>
      </c>
      <c r="AB1202" s="24">
        <v>12</v>
      </c>
      <c r="AC1202" s="25">
        <v>44406</v>
      </c>
      <c r="AD1202" s="24" t="s">
        <v>58</v>
      </c>
      <c r="AE1202" s="24"/>
      <c r="AF1202" s="24"/>
      <c r="AG1202" s="24"/>
      <c r="AH1202" s="24" t="s">
        <v>59</v>
      </c>
      <c r="AI1202" s="24"/>
      <c r="AJ1202" s="24" t="s">
        <v>59</v>
      </c>
      <c r="AK1202" s="24"/>
      <c r="AL1202" s="24"/>
      <c r="AM1202" s="24"/>
      <c r="AN1202" s="24"/>
      <c r="AO1202" s="24">
        <v>0</v>
      </c>
      <c r="AP1202" s="24" t="s">
        <v>60</v>
      </c>
      <c r="AQ1202" s="24"/>
      <c r="AR1202" s="24"/>
      <c r="AS1202" s="89">
        <v>0</v>
      </c>
      <c r="AT1202" s="24" t="s">
        <v>4794</v>
      </c>
    </row>
    <row r="1203" spans="1:46" x14ac:dyDescent="0.5">
      <c r="A1203" s="24">
        <v>1292</v>
      </c>
      <c r="B1203" s="24"/>
      <c r="C1203" s="24"/>
      <c r="D1203" s="24" t="s">
        <v>4795</v>
      </c>
      <c r="E1203" s="24" t="s">
        <v>4754</v>
      </c>
      <c r="F1203" s="77" t="str">
        <f t="shared" si="234"/>
        <v>JAMAL EDWARDS DELVE</v>
      </c>
      <c r="G1203" s="24" t="s">
        <v>4796</v>
      </c>
      <c r="H1203" s="24" t="s">
        <v>4756</v>
      </c>
      <c r="I1203" s="24" t="s">
        <v>4756</v>
      </c>
      <c r="J1203" s="24" t="s">
        <v>190</v>
      </c>
      <c r="K1203" s="24" t="s">
        <v>4757</v>
      </c>
      <c r="L1203" s="25">
        <v>44378</v>
      </c>
      <c r="M1203" s="25"/>
      <c r="N1203" s="81"/>
      <c r="O1203" s="77" t="s">
        <v>712</v>
      </c>
      <c r="P1203" s="77"/>
      <c r="Q1203" s="104"/>
      <c r="R1203" s="84">
        <v>0</v>
      </c>
      <c r="S1203" s="77" t="str" cm="1">
        <f t="array" ref="S1203">_xlfn.IFS(R1203&gt;5000000,"Gold",R1203&gt;=500000,"Silver",R1203&gt;30000,"Bronze",TRUE,"Transactional")</f>
        <v>Transactional</v>
      </c>
      <c r="T1203" s="24" t="s">
        <v>54</v>
      </c>
      <c r="U1203" s="101" t="s">
        <v>84</v>
      </c>
      <c r="V1203" s="101" t="s">
        <v>157</v>
      </c>
      <c r="W1203" s="77" t="str">
        <f t="shared" si="235"/>
        <v>Yes</v>
      </c>
      <c r="X1203" s="77" t="str">
        <f>IFERROR(_xlfn.XLOOKUP(J1203&amp;"||"&amp;K1203,'Mapping Ref.'!$J$2:$J$538,'Mapping Ref.'!$K$2:$K$538),"")</f>
        <v>Childrens &amp; Adults</v>
      </c>
      <c r="Y1203" s="77" t="str" cm="1">
        <f t="array" ref="Y1203">_xlfn.IFS(R1203&gt;2000000,"For Publication",R1203&gt;100000,"PID",R1203&gt;30000,"RFQ",TRUE,"Transactional")</f>
        <v>Transactional</v>
      </c>
      <c r="Z1203" s="24" t="s">
        <v>101</v>
      </c>
      <c r="AA1203" s="32">
        <v>42</v>
      </c>
      <c r="AB1203" s="24">
        <v>12</v>
      </c>
      <c r="AC1203" s="25">
        <v>44406</v>
      </c>
      <c r="AD1203" s="24" t="s">
        <v>58</v>
      </c>
      <c r="AE1203" s="24"/>
      <c r="AF1203" s="24" t="s">
        <v>59</v>
      </c>
      <c r="AG1203" s="24"/>
      <c r="AH1203" s="24" t="s">
        <v>59</v>
      </c>
      <c r="AI1203" s="24"/>
      <c r="AJ1203" s="24" t="s">
        <v>59</v>
      </c>
      <c r="AK1203" s="24"/>
      <c r="AL1203" s="24"/>
      <c r="AM1203" s="24"/>
      <c r="AN1203" s="24"/>
      <c r="AO1203" s="24"/>
      <c r="AP1203" s="24" t="s">
        <v>60</v>
      </c>
      <c r="AQ1203" s="24"/>
      <c r="AR1203" s="24"/>
      <c r="AS1203" s="89">
        <v>0</v>
      </c>
      <c r="AT1203" s="24" t="s">
        <v>4797</v>
      </c>
    </row>
    <row r="1204" spans="1:46" x14ac:dyDescent="0.5">
      <c r="A1204" s="24">
        <v>1293</v>
      </c>
      <c r="B1204" s="24"/>
      <c r="C1204" s="24"/>
      <c r="D1204" s="24" t="s">
        <v>4798</v>
      </c>
      <c r="E1204" s="24" t="s">
        <v>4754</v>
      </c>
      <c r="F1204" s="77" t="str">
        <f t="shared" si="234"/>
        <v>LETS LEAP SPORTS ACADEMY LTD</v>
      </c>
      <c r="G1204" s="24" t="s">
        <v>4799</v>
      </c>
      <c r="H1204" s="24" t="s">
        <v>4756</v>
      </c>
      <c r="I1204" s="24" t="s">
        <v>4756</v>
      </c>
      <c r="J1204" s="24" t="s">
        <v>190</v>
      </c>
      <c r="K1204" s="24" t="s">
        <v>4757</v>
      </c>
      <c r="L1204" s="25">
        <v>44378</v>
      </c>
      <c r="M1204" s="25"/>
      <c r="N1204" s="81"/>
      <c r="O1204" s="77" t="s">
        <v>712</v>
      </c>
      <c r="P1204" s="77"/>
      <c r="Q1204" s="104"/>
      <c r="R1204" s="84">
        <v>0</v>
      </c>
      <c r="S1204" s="77" t="str" cm="1">
        <f t="array" ref="S1204">_xlfn.IFS(R1204&gt;5000000,"Gold",R1204&gt;=500000,"Silver",R1204&gt;30000,"Bronze",TRUE,"Transactional")</f>
        <v>Transactional</v>
      </c>
      <c r="T1204" s="24" t="s">
        <v>54</v>
      </c>
      <c r="U1204" s="101" t="s">
        <v>69</v>
      </c>
      <c r="V1204" s="101" t="s">
        <v>1208</v>
      </c>
      <c r="W1204" s="77" t="str">
        <f t="shared" si="235"/>
        <v>Yes</v>
      </c>
      <c r="X1204" s="77" t="str">
        <f>IFERROR(_xlfn.XLOOKUP(J1204&amp;"||"&amp;K1204,'Mapping Ref.'!$J$2:$J$538,'Mapping Ref.'!$K$2:$K$538),"")</f>
        <v>Childrens &amp; Adults</v>
      </c>
      <c r="Y1204" s="77" t="str" cm="1">
        <f t="array" ref="Y1204">_xlfn.IFS(R1204&gt;2000000,"For Publication",R1204&gt;100000,"PID",R1204&gt;30000,"RFQ",TRUE,"Transactional")</f>
        <v>Transactional</v>
      </c>
      <c r="Z1204" s="24" t="s">
        <v>101</v>
      </c>
      <c r="AA1204" s="32">
        <v>42</v>
      </c>
      <c r="AB1204" s="24">
        <v>12</v>
      </c>
      <c r="AC1204" s="25">
        <v>44406</v>
      </c>
      <c r="AD1204" s="24" t="s">
        <v>58</v>
      </c>
      <c r="AE1204" s="24"/>
      <c r="AF1204" s="24" t="s">
        <v>59</v>
      </c>
      <c r="AG1204" s="24"/>
      <c r="AH1204" s="24" t="s">
        <v>59</v>
      </c>
      <c r="AI1204" s="24"/>
      <c r="AJ1204" s="24" t="s">
        <v>59</v>
      </c>
      <c r="AK1204" s="24"/>
      <c r="AL1204" s="24"/>
      <c r="AM1204" s="24"/>
      <c r="AN1204" s="24"/>
      <c r="AO1204" s="24"/>
      <c r="AP1204" s="24" t="s">
        <v>60</v>
      </c>
      <c r="AQ1204" s="24"/>
      <c r="AR1204" s="24"/>
      <c r="AS1204" s="89">
        <v>0</v>
      </c>
      <c r="AT1204" s="24" t="s">
        <v>4800</v>
      </c>
    </row>
    <row r="1205" spans="1:46" x14ac:dyDescent="0.5">
      <c r="A1205" s="24">
        <v>1294</v>
      </c>
      <c r="B1205" s="24"/>
      <c r="C1205" s="24"/>
      <c r="D1205" s="24" t="s">
        <v>4801</v>
      </c>
      <c r="E1205" s="24" t="s">
        <v>4754</v>
      </c>
      <c r="F1205" s="77" t="str">
        <f t="shared" si="234"/>
        <v>SKIPZ PRODUCTIONS CIC</v>
      </c>
      <c r="G1205" s="24" t="s">
        <v>4802</v>
      </c>
      <c r="H1205" s="24" t="s">
        <v>4756</v>
      </c>
      <c r="I1205" s="24" t="s">
        <v>4756</v>
      </c>
      <c r="J1205" s="24" t="s">
        <v>190</v>
      </c>
      <c r="K1205" s="24" t="s">
        <v>4757</v>
      </c>
      <c r="L1205" s="25">
        <v>44378</v>
      </c>
      <c r="M1205" s="25"/>
      <c r="N1205" s="81"/>
      <c r="O1205" s="77" t="s">
        <v>712</v>
      </c>
      <c r="P1205" s="77"/>
      <c r="Q1205" s="104"/>
      <c r="R1205" s="84">
        <v>0</v>
      </c>
      <c r="S1205" s="77" t="str" cm="1">
        <f t="array" ref="S1205">_xlfn.IFS(R1205&gt;5000000,"Gold",R1205&gt;=500000,"Silver",R1205&gt;30000,"Bronze",TRUE,"Transactional")</f>
        <v>Transactional</v>
      </c>
      <c r="T1205" s="24" t="s">
        <v>54</v>
      </c>
      <c r="U1205" s="101" t="s">
        <v>69</v>
      </c>
      <c r="V1205" s="101" t="s">
        <v>1208</v>
      </c>
      <c r="W1205" s="77" t="str">
        <f t="shared" si="235"/>
        <v>Yes</v>
      </c>
      <c r="X1205" s="77" t="str">
        <f>IFERROR(_xlfn.XLOOKUP(J1205&amp;"||"&amp;K1205,'Mapping Ref.'!$J$2:$J$538,'Mapping Ref.'!$K$2:$K$538),"")</f>
        <v>Childrens &amp; Adults</v>
      </c>
      <c r="Y1205" s="77" t="str" cm="1">
        <f t="array" ref="Y1205">_xlfn.IFS(R1205&gt;2000000,"For Publication",R1205&gt;100000,"PID",R1205&gt;30000,"RFQ",TRUE,"Transactional")</f>
        <v>Transactional</v>
      </c>
      <c r="Z1205" s="24" t="s">
        <v>101</v>
      </c>
      <c r="AA1205" s="32">
        <v>42</v>
      </c>
      <c r="AB1205" s="24">
        <v>12</v>
      </c>
      <c r="AC1205" s="25">
        <v>44406</v>
      </c>
      <c r="AD1205" s="24" t="s">
        <v>58</v>
      </c>
      <c r="AE1205" s="24"/>
      <c r="AF1205" s="24"/>
      <c r="AG1205" s="24"/>
      <c r="AH1205" s="24" t="s">
        <v>59</v>
      </c>
      <c r="AI1205" s="24"/>
      <c r="AJ1205" s="24" t="s">
        <v>59</v>
      </c>
      <c r="AK1205" s="24"/>
      <c r="AL1205" s="24"/>
      <c r="AM1205" s="24"/>
      <c r="AN1205" s="24"/>
      <c r="AO1205" s="24"/>
      <c r="AP1205" s="24" t="s">
        <v>60</v>
      </c>
      <c r="AQ1205" s="24"/>
      <c r="AR1205" s="24"/>
      <c r="AS1205" s="89">
        <v>0</v>
      </c>
      <c r="AT1205" s="24" t="s">
        <v>4803</v>
      </c>
    </row>
    <row r="1206" spans="1:46" x14ac:dyDescent="0.5">
      <c r="A1206" s="24">
        <v>1295</v>
      </c>
      <c r="B1206" s="24"/>
      <c r="C1206" s="24"/>
      <c r="D1206" s="24" t="s">
        <v>4804</v>
      </c>
      <c r="E1206" s="24" t="s">
        <v>4754</v>
      </c>
      <c r="F1206" s="77" t="str">
        <f t="shared" si="234"/>
        <v>SUNRISE KIDS CLUB LTD</v>
      </c>
      <c r="G1206" s="24" t="s">
        <v>4805</v>
      </c>
      <c r="H1206" s="24" t="s">
        <v>4756</v>
      </c>
      <c r="I1206" s="24" t="s">
        <v>4756</v>
      </c>
      <c r="J1206" s="24" t="s">
        <v>190</v>
      </c>
      <c r="K1206" s="24" t="s">
        <v>4757</v>
      </c>
      <c r="L1206" s="25">
        <v>44378</v>
      </c>
      <c r="M1206" s="25"/>
      <c r="N1206" s="81"/>
      <c r="O1206" s="77" t="s">
        <v>712</v>
      </c>
      <c r="P1206" s="77"/>
      <c r="Q1206" s="104"/>
      <c r="R1206" s="84">
        <v>0</v>
      </c>
      <c r="S1206" s="77" t="str" cm="1">
        <f t="array" ref="S1206">_xlfn.IFS(R1206&gt;5000000,"Gold",R1206&gt;=500000,"Silver",R1206&gt;30000,"Bronze",TRUE,"Transactional")</f>
        <v>Transactional</v>
      </c>
      <c r="T1206" s="24" t="s">
        <v>54</v>
      </c>
      <c r="U1206" s="101" t="s">
        <v>69</v>
      </c>
      <c r="V1206" s="101" t="s">
        <v>1208</v>
      </c>
      <c r="W1206" s="77" t="str">
        <f t="shared" si="235"/>
        <v>Yes</v>
      </c>
      <c r="X1206" s="77" t="str">
        <f>IFERROR(_xlfn.XLOOKUP(J1206&amp;"||"&amp;K1206,'Mapping Ref.'!$J$2:$J$538,'Mapping Ref.'!$K$2:$K$538),"")</f>
        <v>Childrens &amp; Adults</v>
      </c>
      <c r="Y1206" s="77" t="str" cm="1">
        <f t="array" ref="Y1206">_xlfn.IFS(R1206&gt;2000000,"For Publication",R1206&gt;100000,"PID",R1206&gt;30000,"RFQ",TRUE,"Transactional")</f>
        <v>Transactional</v>
      </c>
      <c r="Z1206" s="24" t="s">
        <v>101</v>
      </c>
      <c r="AA1206" s="32">
        <v>42</v>
      </c>
      <c r="AB1206" s="24">
        <v>12</v>
      </c>
      <c r="AC1206" s="25">
        <v>44406</v>
      </c>
      <c r="AD1206" s="24" t="s">
        <v>58</v>
      </c>
      <c r="AE1206" s="24"/>
      <c r="AF1206" s="24" t="s">
        <v>59</v>
      </c>
      <c r="AG1206" s="24"/>
      <c r="AH1206" s="24" t="s">
        <v>59</v>
      </c>
      <c r="AI1206" s="24"/>
      <c r="AJ1206" s="24" t="s">
        <v>59</v>
      </c>
      <c r="AK1206" s="24"/>
      <c r="AL1206" s="24"/>
      <c r="AM1206" s="24"/>
      <c r="AN1206" s="24"/>
      <c r="AO1206" s="24"/>
      <c r="AP1206" s="24" t="s">
        <v>60</v>
      </c>
      <c r="AQ1206" s="24"/>
      <c r="AR1206" s="24"/>
      <c r="AS1206" s="89">
        <v>0</v>
      </c>
      <c r="AT1206" s="24" t="s">
        <v>4806</v>
      </c>
    </row>
    <row r="1207" spans="1:46" x14ac:dyDescent="0.5">
      <c r="A1207" s="24">
        <v>1296</v>
      </c>
      <c r="B1207" s="24"/>
      <c r="C1207" s="24"/>
      <c r="D1207" s="24" t="s">
        <v>4807</v>
      </c>
      <c r="E1207" s="24" t="s">
        <v>4808</v>
      </c>
      <c r="F1207" s="77" t="str">
        <f t="shared" si="234"/>
        <v>THE EALING TRAILFINDERS FOUNDATION</v>
      </c>
      <c r="G1207" s="24" t="s">
        <v>4809</v>
      </c>
      <c r="H1207" s="24" t="s">
        <v>4756</v>
      </c>
      <c r="I1207" s="24" t="s">
        <v>4756</v>
      </c>
      <c r="J1207" s="24" t="s">
        <v>190</v>
      </c>
      <c r="K1207" s="24" t="s">
        <v>4757</v>
      </c>
      <c r="L1207" s="25">
        <v>44378</v>
      </c>
      <c r="M1207" s="25"/>
      <c r="N1207" s="81"/>
      <c r="O1207" s="77" t="s">
        <v>712</v>
      </c>
      <c r="P1207" s="77"/>
      <c r="Q1207" s="104"/>
      <c r="R1207" s="84">
        <v>0</v>
      </c>
      <c r="S1207" s="77" t="str" cm="1">
        <f t="array" ref="S1207">_xlfn.IFS(R1207&gt;5000000,"Gold",R1207&gt;=500000,"Silver",R1207&gt;30000,"Bronze",TRUE,"Transactional")</f>
        <v>Transactional</v>
      </c>
      <c r="T1207" s="24" t="s">
        <v>54</v>
      </c>
      <c r="U1207" s="101" t="s">
        <v>84</v>
      </c>
      <c r="V1207" s="101" t="s">
        <v>157</v>
      </c>
      <c r="W1207" s="77" t="str">
        <f t="shared" si="235"/>
        <v>Yes</v>
      </c>
      <c r="X1207" s="77" t="str">
        <f>IFERROR(_xlfn.XLOOKUP(J1207&amp;"||"&amp;K1207,'Mapping Ref.'!$J$2:$J$538,'Mapping Ref.'!$K$2:$K$538),"")</f>
        <v>Childrens &amp; Adults</v>
      </c>
      <c r="Y1207" s="77" t="str" cm="1">
        <f t="array" ref="Y1207">_xlfn.IFS(R1207&gt;2000000,"For Publication",R1207&gt;100000,"PID",R1207&gt;30000,"RFQ",TRUE,"Transactional")</f>
        <v>Transactional</v>
      </c>
      <c r="Z1207" s="24" t="s">
        <v>101</v>
      </c>
      <c r="AA1207" s="32">
        <v>42</v>
      </c>
      <c r="AB1207" s="24">
        <v>12</v>
      </c>
      <c r="AC1207" s="25">
        <v>44406</v>
      </c>
      <c r="AD1207" s="24" t="s">
        <v>58</v>
      </c>
      <c r="AE1207" s="24"/>
      <c r="AF1207" s="24" t="s">
        <v>59</v>
      </c>
      <c r="AG1207" s="24"/>
      <c r="AH1207" s="24" t="s">
        <v>59</v>
      </c>
      <c r="AI1207" s="24"/>
      <c r="AJ1207" s="24" t="s">
        <v>59</v>
      </c>
      <c r="AK1207" s="24"/>
      <c r="AL1207" s="24"/>
      <c r="AM1207" s="24"/>
      <c r="AN1207" s="24"/>
      <c r="AO1207" s="24"/>
      <c r="AP1207" s="24" t="s">
        <v>60</v>
      </c>
      <c r="AQ1207" s="24"/>
      <c r="AR1207" s="24"/>
      <c r="AS1207" s="89">
        <v>0</v>
      </c>
      <c r="AT1207" s="24" t="s">
        <v>4810</v>
      </c>
    </row>
    <row r="1208" spans="1:46" x14ac:dyDescent="0.5">
      <c r="A1208" s="24">
        <v>1297</v>
      </c>
      <c r="B1208" s="24"/>
      <c r="C1208" s="24"/>
      <c r="D1208" s="24" t="s">
        <v>4811</v>
      </c>
      <c r="E1208" s="24" t="s">
        <v>4754</v>
      </c>
      <c r="F1208" s="77" t="str">
        <f t="shared" si="234"/>
        <v>ZNANIYE FOUNDATION</v>
      </c>
      <c r="G1208" s="24" t="s">
        <v>4812</v>
      </c>
      <c r="H1208" s="24" t="s">
        <v>4756</v>
      </c>
      <c r="I1208" s="24" t="s">
        <v>4756</v>
      </c>
      <c r="J1208" s="24" t="s">
        <v>190</v>
      </c>
      <c r="K1208" s="24" t="s">
        <v>4757</v>
      </c>
      <c r="L1208" s="25">
        <v>44378</v>
      </c>
      <c r="M1208" s="25"/>
      <c r="N1208" s="81"/>
      <c r="O1208" s="77" t="s">
        <v>712</v>
      </c>
      <c r="P1208" s="77"/>
      <c r="Q1208" s="104"/>
      <c r="R1208" s="84">
        <v>0</v>
      </c>
      <c r="S1208" s="77" t="str" cm="1">
        <f t="array" ref="S1208">_xlfn.IFS(R1208&gt;5000000,"Gold",R1208&gt;=500000,"Silver",R1208&gt;30000,"Bronze",TRUE,"Transactional")</f>
        <v>Transactional</v>
      </c>
      <c r="T1208" s="24" t="s">
        <v>54</v>
      </c>
      <c r="U1208" s="101" t="s">
        <v>445</v>
      </c>
      <c r="V1208" s="101" t="s">
        <v>810</v>
      </c>
      <c r="W1208" s="77" t="str">
        <f t="shared" si="235"/>
        <v>Yes</v>
      </c>
      <c r="X1208" s="77" t="str">
        <f>IFERROR(_xlfn.XLOOKUP(J1208&amp;"||"&amp;K1208,'Mapping Ref.'!$J$2:$J$538,'Mapping Ref.'!$K$2:$K$538),"")</f>
        <v>Childrens &amp; Adults</v>
      </c>
      <c r="Y1208" s="77" t="str" cm="1">
        <f t="array" ref="Y1208">_xlfn.IFS(R1208&gt;2000000,"For Publication",R1208&gt;100000,"PID",R1208&gt;30000,"RFQ",TRUE,"Transactional")</f>
        <v>Transactional</v>
      </c>
      <c r="Z1208" s="24" t="s">
        <v>101</v>
      </c>
      <c r="AA1208" s="32">
        <v>42</v>
      </c>
      <c r="AB1208" s="24">
        <v>12</v>
      </c>
      <c r="AC1208" s="25">
        <v>44406</v>
      </c>
      <c r="AD1208" s="24" t="s">
        <v>58</v>
      </c>
      <c r="AE1208" s="24"/>
      <c r="AF1208" s="24" t="s">
        <v>59</v>
      </c>
      <c r="AG1208" s="24"/>
      <c r="AH1208" s="24" t="s">
        <v>59</v>
      </c>
      <c r="AI1208" s="24"/>
      <c r="AJ1208" s="24" t="s">
        <v>59</v>
      </c>
      <c r="AK1208" s="24"/>
      <c r="AL1208" s="24"/>
      <c r="AM1208" s="24"/>
      <c r="AN1208" s="24"/>
      <c r="AO1208" s="24"/>
      <c r="AP1208" s="24" t="s">
        <v>60</v>
      </c>
      <c r="AQ1208" s="24"/>
      <c r="AR1208" s="24"/>
      <c r="AS1208" s="89">
        <v>0</v>
      </c>
      <c r="AT1208" s="24" t="s">
        <v>4813</v>
      </c>
    </row>
    <row r="1209" spans="1:46" x14ac:dyDescent="0.5">
      <c r="A1209" s="24">
        <v>1298</v>
      </c>
      <c r="B1209" s="24"/>
      <c r="C1209" s="24"/>
      <c r="D1209" s="24" t="s">
        <v>4814</v>
      </c>
      <c r="E1209" s="24" t="s">
        <v>4537</v>
      </c>
      <c r="F1209" s="77" t="str">
        <f t="shared" si="234"/>
        <v>BEAUTY IMPEX LTD</v>
      </c>
      <c r="G1209" s="24" t="s">
        <v>4815</v>
      </c>
      <c r="H1209" s="24" t="s">
        <v>4495</v>
      </c>
      <c r="I1209" s="24" t="s">
        <v>4495</v>
      </c>
      <c r="J1209" s="24" t="s">
        <v>107</v>
      </c>
      <c r="K1209" s="24" t="s">
        <v>4816</v>
      </c>
      <c r="L1209" s="25">
        <v>44409</v>
      </c>
      <c r="M1209" s="25">
        <v>44804</v>
      </c>
      <c r="N1209" s="81">
        <f>EDATE(M1209,AB1209)</f>
        <v>44804</v>
      </c>
      <c r="O1209" s="77" t="str">
        <f ca="1">IF(N1209&lt;TODAY(),"Expired","Live")</f>
        <v>Expired</v>
      </c>
      <c r="P1209" s="77" t="str" cm="1">
        <f t="array" aca="1" ref="P1209" ca="1">_xlfn.IFS((N1209-TODAY())&gt;=547,"06 Expires over 18 months",(N1209-TODAY())&gt;=365,"05 Expires in 18 months",(N1209-TODAY())&gt;=183,"04 Expires in 12 months",(N1209-TODAY())&gt;=92,"03 Expires in 6 months",(N1209-TODAY())&gt;=31,"02 Expires in 3 months",(N1209-TODAY())&gt;=0,"01 Expires in 30 days",(N1209-TODAY())&gt;=-31,"01 Expired last 30 days",(N1209-TODAY())&gt;=-92,"02 Expired last 3 months",(N1209-TODAY())&gt;=-183,"03 Expired last 6 months",(N1209-TODAY())&gt;=-365,"04 Expired last 12 months",(N1209-TODAY())&gt;=-547,"05 Expired last 18 months",TRUE,"06 Expired over 18 months")</f>
        <v>06 Expired over 18 months</v>
      </c>
      <c r="Q1209" s="65">
        <v>65000</v>
      </c>
      <c r="R1209" s="84">
        <f>MAX(Q1209,Q1209*N(AS1209)/12)</f>
        <v>65000</v>
      </c>
      <c r="S1209" s="77" t="str" cm="1">
        <f t="array" ref="S1209">_xlfn.IFS(R1209&gt;5000000,"Gold",R1209&gt;=500000,"Silver",R1209&gt;30000,"Bronze",TRUE,"Transactional")</f>
        <v>Bronze</v>
      </c>
      <c r="T1209" s="24" t="s">
        <v>54</v>
      </c>
      <c r="U1209" s="101" t="s">
        <v>190</v>
      </c>
      <c r="V1209" s="101" t="s">
        <v>596</v>
      </c>
      <c r="W1209" s="77" t="str">
        <f t="shared" si="235"/>
        <v>No</v>
      </c>
      <c r="X1209" s="77" t="str">
        <f>IFERROR(_xlfn.XLOOKUP(J1209&amp;"||"&amp;K1209,'Mapping Ref.'!$J$2:$J$538,'Mapping Ref.'!$K$2:$K$538),"")</f>
        <v>Construction &amp; Estates</v>
      </c>
      <c r="Y1209" s="77" t="str" cm="1">
        <f t="array" ref="Y1209">_xlfn.IFS(R1209&gt;2000000,"For Publication",R1209&gt;100000,"PID",R1209&gt;30000,"RFQ",TRUE,"Transactional")</f>
        <v>RFQ</v>
      </c>
      <c r="Z1209" s="24" t="s">
        <v>86</v>
      </c>
      <c r="AA1209" s="32">
        <v>12</v>
      </c>
      <c r="AB1209" s="24">
        <v>0</v>
      </c>
      <c r="AC1209" s="25">
        <v>44406</v>
      </c>
      <c r="AD1209" s="24" t="s">
        <v>58</v>
      </c>
      <c r="AE1209" s="24">
        <v>29409</v>
      </c>
      <c r="AF1209" s="24" t="s">
        <v>59</v>
      </c>
      <c r="AG1209" s="24"/>
      <c r="AH1209" s="24" t="s">
        <v>59</v>
      </c>
      <c r="AI1209" s="24"/>
      <c r="AJ1209" s="24" t="s">
        <v>60</v>
      </c>
      <c r="AK1209" s="24"/>
      <c r="AL1209" s="24"/>
      <c r="AM1209" s="24"/>
      <c r="AN1209" s="24"/>
      <c r="AO1209" s="24">
        <v>0</v>
      </c>
      <c r="AP1209" s="24" t="s">
        <v>60</v>
      </c>
      <c r="AQ1209" s="24"/>
      <c r="AR1209" s="24"/>
      <c r="AS1209" s="89">
        <f>DATEDIF(L1209,N1209,"m")</f>
        <v>12</v>
      </c>
      <c r="AT1209" s="24" t="s">
        <v>4814</v>
      </c>
    </row>
    <row r="1210" spans="1:46" x14ac:dyDescent="0.5">
      <c r="A1210" s="24">
        <v>1299</v>
      </c>
      <c r="B1210" s="24"/>
      <c r="C1210" s="24"/>
      <c r="D1210" s="24" t="s">
        <v>4817</v>
      </c>
      <c r="E1210" s="24" t="s">
        <v>4537</v>
      </c>
      <c r="F1210" s="77" t="str">
        <f t="shared" si="234"/>
        <v>M'S CREAMY GELATO LTD</v>
      </c>
      <c r="G1210" s="24" t="s">
        <v>4818</v>
      </c>
      <c r="H1210" s="24" t="s">
        <v>4495</v>
      </c>
      <c r="I1210" s="24" t="s">
        <v>4495</v>
      </c>
      <c r="J1210" s="24" t="s">
        <v>107</v>
      </c>
      <c r="K1210" s="24" t="s">
        <v>4819</v>
      </c>
      <c r="L1210" s="25">
        <v>44409</v>
      </c>
      <c r="M1210" s="25">
        <v>44804</v>
      </c>
      <c r="N1210" s="81">
        <f>EDATE(M1210,AB1210)</f>
        <v>44804</v>
      </c>
      <c r="O1210" s="77" t="str">
        <f ca="1">IF(N1210&lt;TODAY(),"Expired","Live")</f>
        <v>Expired</v>
      </c>
      <c r="P1210" s="77" t="str" cm="1">
        <f t="array" aca="1" ref="P1210" ca="1">_xlfn.IFS((N1210-TODAY())&gt;=547,"06 Expires over 18 months",(N1210-TODAY())&gt;=365,"05 Expires in 18 months",(N1210-TODAY())&gt;=183,"04 Expires in 12 months",(N1210-TODAY())&gt;=92,"03 Expires in 6 months",(N1210-TODAY())&gt;=31,"02 Expires in 3 months",(N1210-TODAY())&gt;=0,"01 Expires in 30 days",(N1210-TODAY())&gt;=-31,"01 Expired last 30 days",(N1210-TODAY())&gt;=-92,"02 Expired last 3 months",(N1210-TODAY())&gt;=-183,"03 Expired last 6 months",(N1210-TODAY())&gt;=-365,"04 Expired last 12 months",(N1210-TODAY())&gt;=-547,"05 Expired last 18 months",TRUE,"06 Expired over 18 months")</f>
        <v>06 Expired over 18 months</v>
      </c>
      <c r="Q1210" s="65">
        <v>140000</v>
      </c>
      <c r="R1210" s="84">
        <f>MAX(Q1210,Q1210*N(AS1210)/12)</f>
        <v>140000</v>
      </c>
      <c r="S1210" s="77" t="str" cm="1">
        <f t="array" ref="S1210">_xlfn.IFS(R1210&gt;5000000,"Gold",R1210&gt;=500000,"Silver",R1210&gt;30000,"Bronze",TRUE,"Transactional")</f>
        <v>Bronze</v>
      </c>
      <c r="T1210" s="24" t="s">
        <v>54</v>
      </c>
      <c r="U1210" s="101" t="s">
        <v>190</v>
      </c>
      <c r="V1210" s="101" t="s">
        <v>596</v>
      </c>
      <c r="W1210" s="77" t="str">
        <f t="shared" si="235"/>
        <v>No</v>
      </c>
      <c r="X1210" s="77" t="str">
        <f>IFERROR(_xlfn.XLOOKUP(J1210&amp;"||"&amp;K1210,'Mapping Ref.'!$J$2:$J$538,'Mapping Ref.'!$K$2:$K$538),"")</f>
        <v>Construction &amp; Estates</v>
      </c>
      <c r="Y1210" s="77" t="str" cm="1">
        <f t="array" ref="Y1210">_xlfn.IFS(R1210&gt;2000000,"For Publication",R1210&gt;100000,"PID",R1210&gt;30000,"RFQ",TRUE,"Transactional")</f>
        <v>PID</v>
      </c>
      <c r="Z1210" s="24" t="s">
        <v>86</v>
      </c>
      <c r="AA1210" s="32">
        <v>12</v>
      </c>
      <c r="AB1210" s="24">
        <v>0</v>
      </c>
      <c r="AC1210" s="25">
        <v>44406</v>
      </c>
      <c r="AD1210" s="24" t="s">
        <v>58</v>
      </c>
      <c r="AE1210" s="24">
        <v>29410</v>
      </c>
      <c r="AF1210" s="24" t="s">
        <v>59</v>
      </c>
      <c r="AG1210" s="24"/>
      <c r="AH1210" s="24" t="s">
        <v>59</v>
      </c>
      <c r="AI1210" s="24"/>
      <c r="AJ1210" s="24" t="s">
        <v>60</v>
      </c>
      <c r="AK1210" s="24"/>
      <c r="AL1210" s="24"/>
      <c r="AM1210" s="24"/>
      <c r="AN1210" s="24"/>
      <c r="AO1210" s="24">
        <v>0</v>
      </c>
      <c r="AP1210" s="24" t="s">
        <v>60</v>
      </c>
      <c r="AQ1210" s="24"/>
      <c r="AR1210" s="24"/>
      <c r="AS1210" s="89">
        <f>DATEDIF(L1210,N1210,"m")</f>
        <v>12</v>
      </c>
      <c r="AT1210" s="24" t="s">
        <v>4817</v>
      </c>
    </row>
    <row r="1211" spans="1:46" x14ac:dyDescent="0.5">
      <c r="A1211" s="24">
        <v>1300</v>
      </c>
      <c r="B1211" s="24"/>
      <c r="C1211" s="24"/>
      <c r="D1211" s="24" t="s">
        <v>4820</v>
      </c>
      <c r="E1211" s="24" t="s">
        <v>4821</v>
      </c>
      <c r="F1211" s="77" t="str">
        <f t="shared" si="234"/>
        <v>AKSHAYA PATRA U.K. LIMITED</v>
      </c>
      <c r="G1211" s="24" t="s">
        <v>4822</v>
      </c>
      <c r="H1211" s="24" t="s">
        <v>4756</v>
      </c>
      <c r="I1211" s="24" t="s">
        <v>4756</v>
      </c>
      <c r="J1211" s="24" t="s">
        <v>190</v>
      </c>
      <c r="K1211" s="24" t="s">
        <v>4757</v>
      </c>
      <c r="L1211" s="25">
        <v>44378</v>
      </c>
      <c r="M1211" s="25"/>
      <c r="N1211" s="81"/>
      <c r="O1211" s="77" t="s">
        <v>712</v>
      </c>
      <c r="P1211" s="77"/>
      <c r="Q1211" s="104"/>
      <c r="R1211" s="84">
        <v>0</v>
      </c>
      <c r="S1211" s="77" t="str" cm="1">
        <f t="array" ref="S1211">_xlfn.IFS(R1211&gt;5000000,"Gold",R1211&gt;=500000,"Silver",R1211&gt;30000,"Bronze",TRUE,"Transactional")</f>
        <v>Transactional</v>
      </c>
      <c r="T1211" s="24" t="s">
        <v>54</v>
      </c>
      <c r="U1211" s="101" t="s">
        <v>445</v>
      </c>
      <c r="V1211" s="101" t="s">
        <v>2500</v>
      </c>
      <c r="W1211" s="77" t="str">
        <f t="shared" si="235"/>
        <v>Yes</v>
      </c>
      <c r="X1211" s="77" t="str">
        <f>IFERROR(_xlfn.XLOOKUP(J1211&amp;"||"&amp;K1211,'Mapping Ref.'!$J$2:$J$538,'Mapping Ref.'!$K$2:$K$538),"")</f>
        <v>Childrens &amp; Adults</v>
      </c>
      <c r="Y1211" s="77" t="str" cm="1">
        <f t="array" ref="Y1211">_xlfn.IFS(R1211&gt;2000000,"For Publication",R1211&gt;100000,"PID",R1211&gt;30000,"RFQ",TRUE,"Transactional")</f>
        <v>Transactional</v>
      </c>
      <c r="Z1211" s="24" t="s">
        <v>101</v>
      </c>
      <c r="AA1211" s="32">
        <v>42</v>
      </c>
      <c r="AB1211" s="24">
        <v>12</v>
      </c>
      <c r="AC1211" s="25">
        <v>44406</v>
      </c>
      <c r="AD1211" s="24" t="s">
        <v>58</v>
      </c>
      <c r="AE1211" s="24"/>
      <c r="AF1211" s="24" t="s">
        <v>59</v>
      </c>
      <c r="AG1211" s="24"/>
      <c r="AH1211" s="24" t="s">
        <v>60</v>
      </c>
      <c r="AI1211" s="24"/>
      <c r="AJ1211" s="24" t="s">
        <v>59</v>
      </c>
      <c r="AK1211" s="24"/>
      <c r="AL1211" s="24"/>
      <c r="AM1211" s="24"/>
      <c r="AN1211" s="24"/>
      <c r="AO1211" s="24"/>
      <c r="AP1211" s="24" t="s">
        <v>60</v>
      </c>
      <c r="AQ1211" s="24"/>
      <c r="AR1211" s="24"/>
      <c r="AS1211" s="89">
        <v>0</v>
      </c>
      <c r="AT1211" s="24" t="s">
        <v>4823</v>
      </c>
    </row>
    <row r="1212" spans="1:46" x14ac:dyDescent="0.5">
      <c r="A1212" s="24">
        <v>1302</v>
      </c>
      <c r="B1212" s="24"/>
      <c r="C1212" s="24"/>
      <c r="D1212" s="24" t="s">
        <v>4824</v>
      </c>
      <c r="E1212" s="24" t="s">
        <v>4825</v>
      </c>
      <c r="F1212" s="77" t="str">
        <f t="shared" si="234"/>
        <v>Dcuk Ltd</v>
      </c>
      <c r="G1212" s="24" t="s">
        <v>4826</v>
      </c>
      <c r="H1212" s="24" t="s">
        <v>4827</v>
      </c>
      <c r="I1212" s="24" t="s">
        <v>4784</v>
      </c>
      <c r="J1212" s="24" t="s">
        <v>52</v>
      </c>
      <c r="K1212" s="24" t="s">
        <v>1281</v>
      </c>
      <c r="L1212" s="25">
        <v>44410</v>
      </c>
      <c r="M1212" s="25">
        <v>45506</v>
      </c>
      <c r="N1212" s="81">
        <f>EDATE(M1212,AB1212)</f>
        <v>45871</v>
      </c>
      <c r="O1212" s="77" t="str">
        <f ca="1">IF(N1212&lt;TODAY(),"Expired","Live")</f>
        <v>Expired</v>
      </c>
      <c r="P1212" s="77" t="str" cm="1">
        <f t="array" aca="1" ref="P1212" ca="1">_xlfn.IFS((N1212-TODAY())&gt;=547,"06 Expires over 18 months",(N1212-TODAY())&gt;=365,"05 Expires in 18 months",(N1212-TODAY())&gt;=183,"04 Expires in 12 months",(N1212-TODAY())&gt;=92,"03 Expires in 6 months",(N1212-TODAY())&gt;=31,"02 Expires in 3 months",(N1212-TODAY())&gt;=0,"01 Expires in 30 days",(N1212-TODAY())&gt;=-31,"01 Expired last 30 days",(N1212-TODAY())&gt;=-92,"02 Expired last 3 months",(N1212-TODAY())&gt;=-183,"03 Expired last 6 months",(N1212-TODAY())&gt;=-365,"04 Expired last 12 months",(N1212-TODAY())&gt;=-547,"05 Expired last 18 months",TRUE,"06 Expired over 18 months")</f>
        <v>05 Expired last 18 months</v>
      </c>
      <c r="Q1212" s="104"/>
      <c r="R1212" s="84">
        <v>0</v>
      </c>
      <c r="S1212" s="77" t="str" cm="1">
        <f t="array" ref="S1212">_xlfn.IFS(R1212&gt;5000000,"Gold",R1212&gt;=500000,"Silver",R1212&gt;30000,"Bronze",TRUE,"Transactional")</f>
        <v>Transactional</v>
      </c>
      <c r="T1212" s="24" t="s">
        <v>54</v>
      </c>
      <c r="U1212" s="101" t="s">
        <v>4828</v>
      </c>
      <c r="V1212" s="101" t="s">
        <v>338</v>
      </c>
      <c r="W1212" s="77" t="str">
        <f t="shared" si="235"/>
        <v>Yes</v>
      </c>
      <c r="X1212" s="77" t="str">
        <f>IFERROR(_xlfn.XLOOKUP(J1212&amp;"||"&amp;K1212,'Mapping Ref.'!$J$2:$J$538,'Mapping Ref.'!$K$2:$K$538),"")</f>
        <v>ICT</v>
      </c>
      <c r="Y1212" s="77" t="str" cm="1">
        <f t="array" ref="Y1212">_xlfn.IFS(R1212&gt;2000000,"For Publication",R1212&gt;100000,"PID",R1212&gt;30000,"RFQ",TRUE,"Transactional")</f>
        <v>Transactional</v>
      </c>
      <c r="Z1212" s="24" t="s">
        <v>71</v>
      </c>
      <c r="AA1212" s="32">
        <v>36</v>
      </c>
      <c r="AB1212" s="24">
        <v>12</v>
      </c>
      <c r="AC1212" s="25">
        <v>44412</v>
      </c>
      <c r="AD1212" s="24" t="s">
        <v>102</v>
      </c>
      <c r="AE1212" s="24"/>
      <c r="AF1212" s="24"/>
      <c r="AG1212" s="24"/>
      <c r="AH1212" s="24" t="s">
        <v>60</v>
      </c>
      <c r="AI1212" s="24"/>
      <c r="AJ1212" s="24" t="s">
        <v>60</v>
      </c>
      <c r="AK1212" s="24"/>
      <c r="AL1212" s="24"/>
      <c r="AM1212" s="24"/>
      <c r="AN1212" s="24"/>
      <c r="AO1212" s="24">
        <v>0</v>
      </c>
      <c r="AP1212" s="24" t="s">
        <v>59</v>
      </c>
      <c r="AQ1212" s="24"/>
      <c r="AR1212" s="24"/>
      <c r="AS1212" s="89">
        <f>DATEDIF(L1212,N1212,"m")</f>
        <v>48</v>
      </c>
      <c r="AT1212" s="24"/>
    </row>
    <row r="1213" spans="1:46" x14ac:dyDescent="0.5">
      <c r="A1213" s="24">
        <v>1303</v>
      </c>
      <c r="B1213" s="24"/>
      <c r="C1213" s="24"/>
      <c r="D1213" s="24" t="s">
        <v>4829</v>
      </c>
      <c r="E1213" s="24" t="s">
        <v>4830</v>
      </c>
      <c r="F1213" s="77" t="str">
        <f t="shared" si="234"/>
        <v>OC CONSULTING (UK) LIMITED T/A MANESTREAM</v>
      </c>
      <c r="G1213" s="24" t="s">
        <v>4831</v>
      </c>
      <c r="H1213" s="24" t="s">
        <v>4827</v>
      </c>
      <c r="I1213" s="24" t="s">
        <v>4784</v>
      </c>
      <c r="J1213" s="24" t="s">
        <v>52</v>
      </c>
      <c r="K1213" s="24" t="s">
        <v>1281</v>
      </c>
      <c r="L1213" s="25">
        <v>44410</v>
      </c>
      <c r="M1213" s="25">
        <v>45506</v>
      </c>
      <c r="N1213" s="81">
        <f>EDATE(M1213,AB1213)</f>
        <v>45871</v>
      </c>
      <c r="O1213" s="77" t="str">
        <f ca="1">IF(N1213&lt;TODAY(),"Expired","Live")</f>
        <v>Expired</v>
      </c>
      <c r="P1213" s="77" t="str" cm="1">
        <f t="array" aca="1" ref="P1213" ca="1">_xlfn.IFS((N1213-TODAY())&gt;=547,"06 Expires over 18 months",(N1213-TODAY())&gt;=365,"05 Expires in 18 months",(N1213-TODAY())&gt;=183,"04 Expires in 12 months",(N1213-TODAY())&gt;=92,"03 Expires in 6 months",(N1213-TODAY())&gt;=31,"02 Expires in 3 months",(N1213-TODAY())&gt;=0,"01 Expires in 30 days",(N1213-TODAY())&gt;=-31,"01 Expired last 30 days",(N1213-TODAY())&gt;=-92,"02 Expired last 3 months",(N1213-TODAY())&gt;=-183,"03 Expired last 6 months",(N1213-TODAY())&gt;=-365,"04 Expired last 12 months",(N1213-TODAY())&gt;=-547,"05 Expired last 18 months",TRUE,"06 Expired over 18 months")</f>
        <v>05 Expired last 18 months</v>
      </c>
      <c r="Q1213" s="104"/>
      <c r="R1213" s="84">
        <v>0</v>
      </c>
      <c r="S1213" s="77" t="str" cm="1">
        <f t="array" ref="S1213">_xlfn.IFS(R1213&gt;5000000,"Gold",R1213&gt;=500000,"Silver",R1213&gt;30000,"Bronze",TRUE,"Transactional")</f>
        <v>Transactional</v>
      </c>
      <c r="T1213" s="24" t="s">
        <v>122</v>
      </c>
      <c r="U1213" s="101" t="s">
        <v>4828</v>
      </c>
      <c r="V1213" s="101" t="s">
        <v>338</v>
      </c>
      <c r="W1213" s="77" t="str">
        <f t="shared" si="235"/>
        <v>Yes</v>
      </c>
      <c r="X1213" s="77" t="str">
        <f>IFERROR(_xlfn.XLOOKUP(J1213&amp;"||"&amp;K1213,'Mapping Ref.'!$J$2:$J$538,'Mapping Ref.'!$K$2:$K$538),"")</f>
        <v>ICT</v>
      </c>
      <c r="Y1213" s="77" t="str" cm="1">
        <f t="array" ref="Y1213">_xlfn.IFS(R1213&gt;2000000,"For Publication",R1213&gt;100000,"PID",R1213&gt;30000,"RFQ",TRUE,"Transactional")</f>
        <v>Transactional</v>
      </c>
      <c r="Z1213" s="24" t="s">
        <v>71</v>
      </c>
      <c r="AA1213" s="32">
        <v>36</v>
      </c>
      <c r="AB1213" s="24">
        <v>12</v>
      </c>
      <c r="AC1213" s="25">
        <v>44412</v>
      </c>
      <c r="AD1213" s="24" t="s">
        <v>102</v>
      </c>
      <c r="AE1213" s="24"/>
      <c r="AF1213" s="24"/>
      <c r="AG1213" s="24"/>
      <c r="AH1213" s="24" t="s">
        <v>60</v>
      </c>
      <c r="AI1213" s="24"/>
      <c r="AJ1213" s="24" t="s">
        <v>60</v>
      </c>
      <c r="AK1213" s="24"/>
      <c r="AL1213" s="24"/>
      <c r="AM1213" s="24"/>
      <c r="AN1213" s="24"/>
      <c r="AO1213" s="24">
        <v>0</v>
      </c>
      <c r="AP1213" s="24" t="s">
        <v>59</v>
      </c>
      <c r="AQ1213" s="24"/>
      <c r="AR1213" s="24"/>
      <c r="AS1213" s="89">
        <f>DATEDIF(L1213,N1213,"m")</f>
        <v>48</v>
      </c>
      <c r="AT1213" s="24" t="s">
        <v>4832</v>
      </c>
    </row>
    <row r="1214" spans="1:46" x14ac:dyDescent="0.5">
      <c r="A1214" s="24">
        <v>1304</v>
      </c>
      <c r="B1214" s="24"/>
      <c r="C1214" s="24"/>
      <c r="D1214" s="24" t="s">
        <v>4833</v>
      </c>
      <c r="E1214" s="24" t="s">
        <v>4821</v>
      </c>
      <c r="F1214" s="77" t="str">
        <f t="shared" si="234"/>
        <v>THE PANTRY (UK) LTD T/A THE PANTRY CATERING</v>
      </c>
      <c r="G1214" s="24" t="s">
        <v>4834</v>
      </c>
      <c r="H1214" s="24" t="s">
        <v>4756</v>
      </c>
      <c r="I1214" s="24" t="s">
        <v>4756</v>
      </c>
      <c r="J1214" s="24" t="s">
        <v>190</v>
      </c>
      <c r="K1214" s="24" t="s">
        <v>4757</v>
      </c>
      <c r="L1214" s="25">
        <v>44378</v>
      </c>
      <c r="M1214" s="25"/>
      <c r="N1214" s="81"/>
      <c r="O1214" s="77" t="s">
        <v>712</v>
      </c>
      <c r="P1214" s="77"/>
      <c r="Q1214" s="104"/>
      <c r="R1214" s="84">
        <v>0</v>
      </c>
      <c r="S1214" s="77" t="str" cm="1">
        <f t="array" ref="S1214">_xlfn.IFS(R1214&gt;5000000,"Gold",R1214&gt;=500000,"Silver",R1214&gt;30000,"Bronze",TRUE,"Transactional")</f>
        <v>Transactional</v>
      </c>
      <c r="T1214" s="24" t="s">
        <v>54</v>
      </c>
      <c r="U1214" s="101" t="s">
        <v>445</v>
      </c>
      <c r="V1214" s="101" t="s">
        <v>2500</v>
      </c>
      <c r="W1214" s="77" t="str">
        <f t="shared" si="235"/>
        <v>Yes</v>
      </c>
      <c r="X1214" s="77" t="str">
        <f>IFERROR(_xlfn.XLOOKUP(J1214&amp;"||"&amp;K1214,'Mapping Ref.'!$J$2:$J$538,'Mapping Ref.'!$K$2:$K$538),"")</f>
        <v>Childrens &amp; Adults</v>
      </c>
      <c r="Y1214" s="77" t="str" cm="1">
        <f t="array" ref="Y1214">_xlfn.IFS(R1214&gt;2000000,"For Publication",R1214&gt;100000,"PID",R1214&gt;30000,"RFQ",TRUE,"Transactional")</f>
        <v>Transactional</v>
      </c>
      <c r="Z1214" s="24" t="s">
        <v>101</v>
      </c>
      <c r="AA1214" s="32">
        <v>42</v>
      </c>
      <c r="AB1214" s="24">
        <v>12</v>
      </c>
      <c r="AC1214" s="25">
        <v>44412</v>
      </c>
      <c r="AD1214" s="24" t="s">
        <v>58</v>
      </c>
      <c r="AE1214" s="24"/>
      <c r="AF1214" s="24"/>
      <c r="AG1214" s="24"/>
      <c r="AH1214" s="24" t="s">
        <v>59</v>
      </c>
      <c r="AI1214" s="24"/>
      <c r="AJ1214" s="24" t="s">
        <v>59</v>
      </c>
      <c r="AK1214" s="24"/>
      <c r="AL1214" s="24"/>
      <c r="AM1214" s="24"/>
      <c r="AN1214" s="24"/>
      <c r="AO1214" s="24"/>
      <c r="AP1214" s="24" t="s">
        <v>60</v>
      </c>
      <c r="AQ1214" s="24"/>
      <c r="AR1214" s="24"/>
      <c r="AS1214" s="89">
        <v>0</v>
      </c>
      <c r="AT1214" s="24" t="s">
        <v>4835</v>
      </c>
    </row>
    <row r="1215" spans="1:46" x14ac:dyDescent="0.5">
      <c r="A1215" s="24">
        <v>1306</v>
      </c>
      <c r="B1215" s="24"/>
      <c r="C1215" s="24"/>
      <c r="D1215" s="24" t="s">
        <v>4836</v>
      </c>
      <c r="E1215" s="24" t="s">
        <v>4537</v>
      </c>
      <c r="F1215" s="77" t="str">
        <f t="shared" si="234"/>
        <v>CANAPES DIRECT LTD</v>
      </c>
      <c r="G1215" s="24" t="s">
        <v>4837</v>
      </c>
      <c r="H1215" s="24" t="s">
        <v>4495</v>
      </c>
      <c r="I1215" s="24" t="s">
        <v>4495</v>
      </c>
      <c r="J1215" s="24" t="s">
        <v>321</v>
      </c>
      <c r="K1215" s="24" t="s">
        <v>4819</v>
      </c>
      <c r="L1215" s="25">
        <v>44413</v>
      </c>
      <c r="M1215" s="25">
        <v>45505</v>
      </c>
      <c r="N1215" s="81">
        <f t="shared" ref="N1215:N1234" si="248">EDATE(M1215,AB1215)</f>
        <v>45505</v>
      </c>
      <c r="O1215" s="77" t="str">
        <f t="shared" ref="O1215:O1234" ca="1" si="249">IF(N1215&lt;TODAY(),"Expired","Live")</f>
        <v>Expired</v>
      </c>
      <c r="P1215" s="77" t="str" cm="1">
        <f t="array" aca="1" ref="P1215" ca="1">_xlfn.IFS((N1215-TODAY())&gt;=547,"06 Expires over 18 months",(N1215-TODAY())&gt;=365,"05 Expires in 18 months",(N1215-TODAY())&gt;=183,"04 Expires in 12 months",(N1215-TODAY())&gt;=92,"03 Expires in 6 months",(N1215-TODAY())&gt;=31,"02 Expires in 3 months",(N1215-TODAY())&gt;=0,"01 Expires in 30 days",(N1215-TODAY())&gt;=-31,"01 Expired last 30 days",(N1215-TODAY())&gt;=-92,"02 Expired last 3 months",(N1215-TODAY())&gt;=-183,"03 Expired last 6 months",(N1215-TODAY())&gt;=-365,"04 Expired last 12 months",(N1215-TODAY())&gt;=-547,"05 Expired last 18 months",TRUE,"06 Expired over 18 months")</f>
        <v>06 Expired over 18 months</v>
      </c>
      <c r="Q1215" s="65">
        <v>30000</v>
      </c>
      <c r="R1215" s="84">
        <f t="shared" ref="R1215:R1234" si="250">MAX(Q1215,Q1215*N(AS1215)/12)</f>
        <v>87500</v>
      </c>
      <c r="S1215" s="77" t="str" cm="1">
        <f t="array" ref="S1215">_xlfn.IFS(R1215&gt;5000000,"Gold",R1215&gt;=500000,"Silver",R1215&gt;30000,"Bronze",TRUE,"Transactional")</f>
        <v>Bronze</v>
      </c>
      <c r="T1215" s="24" t="s">
        <v>54</v>
      </c>
      <c r="U1215" s="101" t="s">
        <v>190</v>
      </c>
      <c r="V1215" s="101" t="s">
        <v>596</v>
      </c>
      <c r="W1215" s="77" t="str">
        <f t="shared" si="235"/>
        <v>No</v>
      </c>
      <c r="X1215" s="77" t="str">
        <f>IFERROR(_xlfn.XLOOKUP(J1215&amp;"||"&amp;K1215,'Mapping Ref.'!$J$2:$J$538,'Mapping Ref.'!$K$2:$K$538),"")</f>
        <v>Corporate</v>
      </c>
      <c r="Y1215" s="77" t="str" cm="1">
        <f t="array" ref="Y1215">_xlfn.IFS(R1215&gt;2000000,"For Publication",R1215&gt;100000,"PID",R1215&gt;30000,"RFQ",TRUE,"Transactional")</f>
        <v>RFQ</v>
      </c>
      <c r="Z1215" s="24" t="s">
        <v>86</v>
      </c>
      <c r="AA1215" s="32">
        <v>12</v>
      </c>
      <c r="AB1215" s="24">
        <v>0</v>
      </c>
      <c r="AC1215" s="25">
        <v>44413</v>
      </c>
      <c r="AD1215" s="24" t="s">
        <v>58</v>
      </c>
      <c r="AE1215" s="24">
        <v>29421</v>
      </c>
      <c r="AF1215" s="24" t="s">
        <v>59</v>
      </c>
      <c r="AG1215" s="24"/>
      <c r="AH1215" s="24" t="s">
        <v>59</v>
      </c>
      <c r="AI1215" s="24"/>
      <c r="AJ1215" s="24" t="s">
        <v>60</v>
      </c>
      <c r="AK1215" s="24"/>
      <c r="AL1215" s="24"/>
      <c r="AM1215" s="24"/>
      <c r="AN1215" s="24"/>
      <c r="AO1215" s="24">
        <v>0</v>
      </c>
      <c r="AP1215" s="24" t="s">
        <v>60</v>
      </c>
      <c r="AQ1215" s="24"/>
      <c r="AR1215" s="24"/>
      <c r="AS1215" s="89">
        <f t="shared" ref="AS1215:AS1234" si="251">DATEDIF(L1215,N1215,"m")</f>
        <v>35</v>
      </c>
      <c r="AT1215" s="24" t="s">
        <v>4836</v>
      </c>
    </row>
    <row r="1216" spans="1:46" x14ac:dyDescent="0.5">
      <c r="A1216" s="24">
        <v>1307</v>
      </c>
      <c r="B1216" s="24"/>
      <c r="C1216" s="24"/>
      <c r="D1216" s="24" t="s">
        <v>4838</v>
      </c>
      <c r="E1216" s="24" t="s">
        <v>4537</v>
      </c>
      <c r="F1216" s="77" t="str">
        <f t="shared" si="234"/>
        <v>THE BEAUTY GARDEN GROUP (UK) LTD</v>
      </c>
      <c r="G1216" s="24" t="s">
        <v>4839</v>
      </c>
      <c r="H1216" s="24" t="s">
        <v>4495</v>
      </c>
      <c r="I1216" s="24" t="s">
        <v>4495</v>
      </c>
      <c r="J1216" s="24" t="s">
        <v>107</v>
      </c>
      <c r="K1216" s="24" t="s">
        <v>4215</v>
      </c>
      <c r="L1216" s="25">
        <v>44413</v>
      </c>
      <c r="M1216" s="25">
        <v>44774</v>
      </c>
      <c r="N1216" s="81">
        <f t="shared" si="248"/>
        <v>44774</v>
      </c>
      <c r="O1216" s="77" t="str">
        <f t="shared" ca="1" si="249"/>
        <v>Expired</v>
      </c>
      <c r="P1216" s="77" t="str" cm="1">
        <f t="array" aca="1" ref="P1216" ca="1">_xlfn.IFS((N1216-TODAY())&gt;=547,"06 Expires over 18 months",(N1216-TODAY())&gt;=365,"05 Expires in 18 months",(N1216-TODAY())&gt;=183,"04 Expires in 12 months",(N1216-TODAY())&gt;=92,"03 Expires in 6 months",(N1216-TODAY())&gt;=31,"02 Expires in 3 months",(N1216-TODAY())&gt;=0,"01 Expires in 30 days",(N1216-TODAY())&gt;=-31,"01 Expired last 30 days",(N1216-TODAY())&gt;=-92,"02 Expired last 3 months",(N1216-TODAY())&gt;=-183,"03 Expired last 6 months",(N1216-TODAY())&gt;=-365,"04 Expired last 12 months",(N1216-TODAY())&gt;=-547,"05 Expired last 18 months",TRUE,"06 Expired over 18 months")</f>
        <v>06 Expired over 18 months</v>
      </c>
      <c r="Q1216" s="65">
        <v>46000</v>
      </c>
      <c r="R1216" s="84">
        <f t="shared" si="250"/>
        <v>46000</v>
      </c>
      <c r="S1216" s="77" t="str" cm="1">
        <f t="array" ref="S1216">_xlfn.IFS(R1216&gt;5000000,"Gold",R1216&gt;=500000,"Silver",R1216&gt;30000,"Bronze",TRUE,"Transactional")</f>
        <v>Bronze</v>
      </c>
      <c r="T1216" s="24" t="s">
        <v>54</v>
      </c>
      <c r="U1216" s="101" t="s">
        <v>190</v>
      </c>
      <c r="V1216" s="101" t="s">
        <v>596</v>
      </c>
      <c r="W1216" s="77" t="str">
        <f t="shared" si="235"/>
        <v>No</v>
      </c>
      <c r="X1216" s="77" t="str">
        <f>IFERROR(_xlfn.XLOOKUP(J1216&amp;"||"&amp;K1216,'Mapping Ref.'!$J$2:$J$538,'Mapping Ref.'!$K$2:$K$538),"")</f>
        <v>Construction &amp; Estates</v>
      </c>
      <c r="Y1216" s="77" t="str" cm="1">
        <f t="array" ref="Y1216">_xlfn.IFS(R1216&gt;2000000,"For Publication",R1216&gt;100000,"PID",R1216&gt;30000,"RFQ",TRUE,"Transactional")</f>
        <v>RFQ</v>
      </c>
      <c r="Z1216" s="24" t="s">
        <v>86</v>
      </c>
      <c r="AA1216" s="32">
        <v>12</v>
      </c>
      <c r="AB1216" s="24">
        <v>0</v>
      </c>
      <c r="AC1216" s="25">
        <v>44413</v>
      </c>
      <c r="AD1216" s="24" t="s">
        <v>58</v>
      </c>
      <c r="AE1216" s="24">
        <v>29420</v>
      </c>
      <c r="AF1216" s="24" t="s">
        <v>59</v>
      </c>
      <c r="AG1216" s="24"/>
      <c r="AH1216" s="24" t="s">
        <v>59</v>
      </c>
      <c r="AI1216" s="24"/>
      <c r="AJ1216" s="24" t="s">
        <v>60</v>
      </c>
      <c r="AK1216" s="24"/>
      <c r="AL1216" s="24"/>
      <c r="AM1216" s="24"/>
      <c r="AN1216" s="24"/>
      <c r="AO1216" s="24">
        <v>0</v>
      </c>
      <c r="AP1216" s="24" t="s">
        <v>60</v>
      </c>
      <c r="AQ1216" s="24"/>
      <c r="AR1216" s="24"/>
      <c r="AS1216" s="89">
        <f t="shared" si="251"/>
        <v>11</v>
      </c>
      <c r="AT1216" s="24" t="s">
        <v>4840</v>
      </c>
    </row>
    <row r="1217" spans="1:46" x14ac:dyDescent="0.5">
      <c r="A1217" s="24">
        <v>1309</v>
      </c>
      <c r="B1217" s="24"/>
      <c r="C1217" s="24"/>
      <c r="D1217" s="24" t="s">
        <v>4841</v>
      </c>
      <c r="E1217" s="24" t="s">
        <v>4842</v>
      </c>
      <c r="F1217" s="77" t="str">
        <f t="shared" si="234"/>
        <v>PROFESSIONAL SPORTSTURF DESIGN (NORTH WEST) LTD</v>
      </c>
      <c r="G1217" s="24" t="s">
        <v>4843</v>
      </c>
      <c r="H1217" s="24" t="s">
        <v>1362</v>
      </c>
      <c r="I1217" s="24" t="s">
        <v>1362</v>
      </c>
      <c r="J1217" s="24" t="s">
        <v>107</v>
      </c>
      <c r="K1217" s="24" t="s">
        <v>294</v>
      </c>
      <c r="L1217" s="25">
        <v>44414</v>
      </c>
      <c r="M1217" s="25">
        <v>45072</v>
      </c>
      <c r="N1217" s="81">
        <f t="shared" si="248"/>
        <v>45438</v>
      </c>
      <c r="O1217" s="77" t="str">
        <f t="shared" ca="1" si="249"/>
        <v>Expired</v>
      </c>
      <c r="P1217" s="77" t="str" cm="1">
        <f t="array" aca="1" ref="P1217" ca="1">_xlfn.IFS((N1217-TODAY())&gt;=547,"06 Expires over 18 months",(N1217-TODAY())&gt;=365,"05 Expires in 18 months",(N1217-TODAY())&gt;=183,"04 Expires in 12 months",(N1217-TODAY())&gt;=92,"03 Expires in 6 months",(N1217-TODAY())&gt;=31,"02 Expires in 3 months",(N1217-TODAY())&gt;=0,"01 Expires in 30 days",(N1217-TODAY())&gt;=-31,"01 Expired last 30 days",(N1217-TODAY())&gt;=-92,"02 Expired last 3 months",(N1217-TODAY())&gt;=-183,"03 Expired last 6 months",(N1217-TODAY())&gt;=-365,"04 Expired last 12 months",(N1217-TODAY())&gt;=-547,"05 Expired last 18 months",TRUE,"06 Expired over 18 months")</f>
        <v>06 Expired over 18 months</v>
      </c>
      <c r="Q1217" s="65">
        <v>8070</v>
      </c>
      <c r="R1217" s="84">
        <f t="shared" si="250"/>
        <v>22192.5</v>
      </c>
      <c r="S1217" s="77" t="str" cm="1">
        <f t="array" ref="S1217">_xlfn.IFS(R1217&gt;5000000,"Gold",R1217&gt;=500000,"Silver",R1217&gt;30000,"Bronze",TRUE,"Transactional")</f>
        <v>Transactional</v>
      </c>
      <c r="T1217" s="24" t="s">
        <v>54</v>
      </c>
      <c r="U1217" s="101" t="s">
        <v>116</v>
      </c>
      <c r="V1217" s="101" t="s">
        <v>70</v>
      </c>
      <c r="W1217" s="77" t="str">
        <f t="shared" si="235"/>
        <v>Yes</v>
      </c>
      <c r="X1217" s="77" t="str">
        <f>IFERROR(_xlfn.XLOOKUP(J1217&amp;"||"&amp;K1217,'Mapping Ref.'!$J$2:$J$538,'Mapping Ref.'!$K$2:$K$538),"")</f>
        <v>Construction &amp; Estates</v>
      </c>
      <c r="Y1217" s="77" t="str" cm="1">
        <f t="array" ref="Y1217">_xlfn.IFS(R1217&gt;2000000,"For Publication",R1217&gt;100000,"PID",R1217&gt;30000,"RFQ",TRUE,"Transactional")</f>
        <v>Transactional</v>
      </c>
      <c r="Z1217" s="24" t="s">
        <v>86</v>
      </c>
      <c r="AA1217" s="32">
        <v>24</v>
      </c>
      <c r="AB1217" s="24">
        <v>12</v>
      </c>
      <c r="AC1217" s="25">
        <v>44414</v>
      </c>
      <c r="AD1217" s="24" t="s">
        <v>58</v>
      </c>
      <c r="AE1217" s="24">
        <v>0</v>
      </c>
      <c r="AF1217" s="24"/>
      <c r="AG1217" s="24"/>
      <c r="AH1217" s="24" t="s">
        <v>60</v>
      </c>
      <c r="AI1217" s="24"/>
      <c r="AJ1217" s="24" t="s">
        <v>60</v>
      </c>
      <c r="AK1217" s="24"/>
      <c r="AL1217" s="24"/>
      <c r="AM1217" s="24"/>
      <c r="AN1217" s="24"/>
      <c r="AO1217" s="24">
        <v>0</v>
      </c>
      <c r="AP1217" s="24" t="s">
        <v>60</v>
      </c>
      <c r="AQ1217" s="24"/>
      <c r="AR1217" s="24"/>
      <c r="AS1217" s="89">
        <f t="shared" si="251"/>
        <v>33</v>
      </c>
      <c r="AT1217" s="24" t="s">
        <v>4844</v>
      </c>
    </row>
    <row r="1218" spans="1:46" x14ac:dyDescent="0.5">
      <c r="A1218" s="24">
        <v>1310</v>
      </c>
      <c r="B1218" s="24" t="s">
        <v>506</v>
      </c>
      <c r="C1218" s="24" t="s">
        <v>77</v>
      </c>
      <c r="D1218" s="24" t="s">
        <v>4660</v>
      </c>
      <c r="E1218" s="24" t="s">
        <v>4661</v>
      </c>
      <c r="F1218" s="77" t="str">
        <f t="shared" ref="F1218:F1281" si="252">IF(AT1218&lt;&gt;"",AT1218,G1218)</f>
        <v>THE JEN GROUP LLP</v>
      </c>
      <c r="G1218" s="24" t="s">
        <v>4662</v>
      </c>
      <c r="H1218" s="24" t="s">
        <v>3542</v>
      </c>
      <c r="I1218" s="24" t="s">
        <v>3542</v>
      </c>
      <c r="J1218" s="24" t="s">
        <v>66</v>
      </c>
      <c r="K1218" s="24" t="s">
        <v>1567</v>
      </c>
      <c r="L1218" s="25">
        <v>44417</v>
      </c>
      <c r="M1218" s="25">
        <v>45512</v>
      </c>
      <c r="N1218" s="81">
        <f t="shared" si="248"/>
        <v>46607</v>
      </c>
      <c r="O1218" s="77" t="str">
        <f t="shared" ca="1" si="249"/>
        <v>Live</v>
      </c>
      <c r="P1218" s="77" t="str" cm="1">
        <f t="array" aca="1" ref="P1218" ca="1">_xlfn.IFS((N1218-TODAY())&gt;=547,"06 Expires over 18 months",(N1218-TODAY())&gt;=365,"05 Expires in 18 months",(N1218-TODAY())&gt;=183,"04 Expires in 12 months",(N1218-TODAY())&gt;=92,"03 Expires in 6 months",(N1218-TODAY())&gt;=31,"02 Expires in 3 months",(N1218-TODAY())&gt;=0,"01 Expires in 30 days",(N1218-TODAY())&gt;=-31,"01 Expired last 30 days",(N1218-TODAY())&gt;=-92,"02 Expired last 3 months",(N1218-TODAY())&gt;=-183,"03 Expired last 6 months",(N1218-TODAY())&gt;=-365,"04 Expired last 12 months",(N1218-TODAY())&gt;=-547,"05 Expired last 18 months",TRUE,"06 Expired over 18 months")</f>
        <v>04 Expires in 12 months</v>
      </c>
      <c r="Q1218" s="65">
        <v>2000</v>
      </c>
      <c r="R1218" s="84">
        <f t="shared" si="250"/>
        <v>11833.333333333334</v>
      </c>
      <c r="S1218" s="77" t="str" cm="1">
        <f t="array" ref="S1218">_xlfn.IFS(R1218&gt;5000000,"Gold",R1218&gt;=500000,"Silver",R1218&gt;30000,"Bronze",TRUE,"Transactional")</f>
        <v>Transactional</v>
      </c>
      <c r="T1218" s="24" t="s">
        <v>54</v>
      </c>
      <c r="U1218" s="101" t="s">
        <v>69</v>
      </c>
      <c r="V1218" s="101" t="s">
        <v>67</v>
      </c>
      <c r="W1218" s="77" t="str">
        <f t="shared" ref="W1218:W1281" si="253">IF(AB1218&gt;0,"Yes","No")</f>
        <v>Yes</v>
      </c>
      <c r="X1218" s="77" t="str">
        <f>IFERROR(_xlfn.XLOOKUP(J1218&amp;"||"&amp;K1218,'Mapping Ref.'!$J$2:$J$538,'Mapping Ref.'!$K$2:$K$538),"")</f>
        <v>Childrens &amp; Adults</v>
      </c>
      <c r="Y1218" s="77" t="str" cm="1">
        <f t="array" ref="Y1218">_xlfn.IFS(R1218&gt;2000000,"For Publication",R1218&gt;100000,"PID",R1218&gt;30000,"RFQ",TRUE,"Transactional")</f>
        <v>Transactional</v>
      </c>
      <c r="Z1218" s="24" t="s">
        <v>101</v>
      </c>
      <c r="AA1218" s="32">
        <v>36</v>
      </c>
      <c r="AB1218" s="24">
        <v>36</v>
      </c>
      <c r="AC1218" s="25">
        <v>44417</v>
      </c>
      <c r="AD1218" s="24" t="s">
        <v>58</v>
      </c>
      <c r="AE1218" s="24"/>
      <c r="AF1218" s="24" t="s">
        <v>59</v>
      </c>
      <c r="AG1218" s="24"/>
      <c r="AH1218" s="24" t="s">
        <v>59</v>
      </c>
      <c r="AI1218" s="24"/>
      <c r="AJ1218" s="24" t="s">
        <v>60</v>
      </c>
      <c r="AK1218" s="24" t="s">
        <v>4663</v>
      </c>
      <c r="AL1218" s="24"/>
      <c r="AM1218" s="24"/>
      <c r="AN1218" s="24"/>
      <c r="AO1218" s="24">
        <v>0</v>
      </c>
      <c r="AP1218" s="24" t="s">
        <v>60</v>
      </c>
      <c r="AQ1218" s="24"/>
      <c r="AR1218" s="24"/>
      <c r="AS1218" s="89">
        <f t="shared" si="251"/>
        <v>71</v>
      </c>
      <c r="AT1218" s="24" t="s">
        <v>4664</v>
      </c>
    </row>
    <row r="1219" spans="1:46" x14ac:dyDescent="0.5">
      <c r="A1219" s="24">
        <v>1312</v>
      </c>
      <c r="B1219" s="24"/>
      <c r="C1219" s="24"/>
      <c r="D1219" s="24" t="s">
        <v>4845</v>
      </c>
      <c r="E1219" s="24" t="s">
        <v>4846</v>
      </c>
      <c r="F1219" s="77" t="str">
        <f t="shared" si="252"/>
        <v>MILES-BRAMWELL ADMINISTRATIVE SERVICES LIMITED T/A SLIMMING WORLD</v>
      </c>
      <c r="G1219" s="24" t="s">
        <v>4847</v>
      </c>
      <c r="H1219" s="24" t="s">
        <v>639</v>
      </c>
      <c r="I1219" s="24" t="s">
        <v>2731</v>
      </c>
      <c r="J1219" s="24" t="s">
        <v>66</v>
      </c>
      <c r="K1219" s="27" t="s">
        <v>67</v>
      </c>
      <c r="L1219" s="25">
        <v>44418</v>
      </c>
      <c r="M1219" s="25">
        <v>44782</v>
      </c>
      <c r="N1219" s="81">
        <f t="shared" si="248"/>
        <v>44782</v>
      </c>
      <c r="O1219" s="77" t="str">
        <f t="shared" ca="1" si="249"/>
        <v>Expired</v>
      </c>
      <c r="P1219" s="77" t="str" cm="1">
        <f t="array" aca="1" ref="P1219" ca="1">_xlfn.IFS((N1219-TODAY())&gt;=547,"06 Expires over 18 months",(N1219-TODAY())&gt;=365,"05 Expires in 18 months",(N1219-TODAY())&gt;=183,"04 Expires in 12 months",(N1219-TODAY())&gt;=92,"03 Expires in 6 months",(N1219-TODAY())&gt;=31,"02 Expires in 3 months",(N1219-TODAY())&gt;=0,"01 Expires in 30 days",(N1219-TODAY())&gt;=-31,"01 Expired last 30 days",(N1219-TODAY())&gt;=-92,"02 Expired last 3 months",(N1219-TODAY())&gt;=-183,"03 Expired last 6 months",(N1219-TODAY())&gt;=-365,"04 Expired last 12 months",(N1219-TODAY())&gt;=-547,"05 Expired last 18 months",TRUE,"06 Expired over 18 months")</f>
        <v>06 Expired over 18 months</v>
      </c>
      <c r="Q1219" s="65">
        <v>20000</v>
      </c>
      <c r="R1219" s="84">
        <f t="shared" si="250"/>
        <v>20000</v>
      </c>
      <c r="S1219" s="77" t="str" cm="1">
        <f t="array" ref="S1219">_xlfn.IFS(R1219&gt;5000000,"Gold",R1219&gt;=500000,"Silver",R1219&gt;30000,"Bronze",TRUE,"Transactional")</f>
        <v>Transactional</v>
      </c>
      <c r="T1219" s="24" t="s">
        <v>54</v>
      </c>
      <c r="U1219" s="101" t="s">
        <v>116</v>
      </c>
      <c r="V1219" s="101" t="s">
        <v>70</v>
      </c>
      <c r="W1219" s="77" t="str">
        <f t="shared" si="253"/>
        <v>No</v>
      </c>
      <c r="X1219" s="77" t="str">
        <f>IFERROR(_xlfn.XLOOKUP(J1219&amp;"||"&amp;K1219,'Mapping Ref.'!$J$2:$J$538,'Mapping Ref.'!$K$2:$K$538),"")</f>
        <v>Childrens &amp; Adults</v>
      </c>
      <c r="Y1219" s="77" t="str" cm="1">
        <f t="array" ref="Y1219">_xlfn.IFS(R1219&gt;2000000,"For Publication",R1219&gt;100000,"PID",R1219&gt;30000,"RFQ",TRUE,"Transactional")</f>
        <v>Transactional</v>
      </c>
      <c r="Z1219" s="24" t="s">
        <v>101</v>
      </c>
      <c r="AA1219" s="32">
        <v>12</v>
      </c>
      <c r="AB1219" s="24">
        <v>0</v>
      </c>
      <c r="AC1219" s="25">
        <v>44418</v>
      </c>
      <c r="AD1219" s="24" t="s">
        <v>58</v>
      </c>
      <c r="AE1219" s="24">
        <v>0</v>
      </c>
      <c r="AF1219" s="24"/>
      <c r="AG1219" s="24"/>
      <c r="AH1219" s="24" t="s">
        <v>59</v>
      </c>
      <c r="AI1219" s="24"/>
      <c r="AJ1219" s="24" t="s">
        <v>60</v>
      </c>
      <c r="AK1219" s="24"/>
      <c r="AL1219" s="24"/>
      <c r="AM1219" s="24"/>
      <c r="AN1219" s="24"/>
      <c r="AO1219" s="24">
        <v>0</v>
      </c>
      <c r="AP1219" s="24" t="s">
        <v>60</v>
      </c>
      <c r="AQ1219" s="24"/>
      <c r="AR1219" s="24"/>
      <c r="AS1219" s="89">
        <f t="shared" si="251"/>
        <v>11</v>
      </c>
      <c r="AT1219" s="24" t="s">
        <v>4848</v>
      </c>
    </row>
    <row r="1220" spans="1:46" x14ac:dyDescent="0.5">
      <c r="A1220" s="24">
        <v>1313</v>
      </c>
      <c r="B1220" s="24"/>
      <c r="C1220" s="24"/>
      <c r="D1220" s="24" t="s">
        <v>4849</v>
      </c>
      <c r="E1220" s="24" t="s">
        <v>4850</v>
      </c>
      <c r="F1220" s="77" t="str">
        <f t="shared" si="252"/>
        <v>UBITRICITY DISTRIBUTED ENERGY SYSTEMS UK LTD</v>
      </c>
      <c r="G1220" s="24" t="s">
        <v>4851</v>
      </c>
      <c r="H1220" s="24" t="s">
        <v>4852</v>
      </c>
      <c r="I1220" s="24" t="s">
        <v>4784</v>
      </c>
      <c r="J1220" s="24" t="s">
        <v>52</v>
      </c>
      <c r="K1220" s="24" t="s">
        <v>1281</v>
      </c>
      <c r="L1220" s="25">
        <v>44440</v>
      </c>
      <c r="M1220" s="25">
        <v>45535</v>
      </c>
      <c r="N1220" s="81">
        <f t="shared" si="248"/>
        <v>45535</v>
      </c>
      <c r="O1220" s="77" t="str">
        <f t="shared" ca="1" si="249"/>
        <v>Expired</v>
      </c>
      <c r="P1220" s="77" t="str" cm="1">
        <f t="array" aca="1" ref="P1220" ca="1">_xlfn.IFS((N1220-TODAY())&gt;=547,"06 Expires over 18 months",(N1220-TODAY())&gt;=365,"05 Expires in 18 months",(N1220-TODAY())&gt;=183,"04 Expires in 12 months",(N1220-TODAY())&gt;=92,"03 Expires in 6 months",(N1220-TODAY())&gt;=31,"02 Expires in 3 months",(N1220-TODAY())&gt;=0,"01 Expires in 30 days",(N1220-TODAY())&gt;=-31,"01 Expired last 30 days",(N1220-TODAY())&gt;=-92,"02 Expired last 3 months",(N1220-TODAY())&gt;=-183,"03 Expired last 6 months",(N1220-TODAY())&gt;=-365,"04 Expired last 12 months",(N1220-TODAY())&gt;=-547,"05 Expired last 18 months",TRUE,"06 Expired over 18 months")</f>
        <v>06 Expired over 18 months</v>
      </c>
      <c r="Q1220" s="65">
        <v>15000</v>
      </c>
      <c r="R1220" s="84">
        <f t="shared" si="250"/>
        <v>43750</v>
      </c>
      <c r="S1220" s="77" t="str" cm="1">
        <f t="array" ref="S1220">_xlfn.IFS(R1220&gt;5000000,"Gold",R1220&gt;=500000,"Silver",R1220&gt;30000,"Bronze",TRUE,"Transactional")</f>
        <v>Bronze</v>
      </c>
      <c r="T1220" s="24" t="s">
        <v>122</v>
      </c>
      <c r="U1220" s="101" t="s">
        <v>393</v>
      </c>
      <c r="V1220" s="101" t="s">
        <v>394</v>
      </c>
      <c r="W1220" s="77" t="str">
        <f t="shared" si="253"/>
        <v>No</v>
      </c>
      <c r="X1220" s="77" t="str">
        <f>IFERROR(_xlfn.XLOOKUP(J1220&amp;"||"&amp;K1220,'Mapping Ref.'!$J$2:$J$538,'Mapping Ref.'!$K$2:$K$538),"")</f>
        <v>ICT</v>
      </c>
      <c r="Y1220" s="77" t="str" cm="1">
        <f t="array" ref="Y1220">_xlfn.IFS(R1220&gt;2000000,"For Publication",R1220&gt;100000,"PID",R1220&gt;30000,"RFQ",TRUE,"Transactional")</f>
        <v>RFQ</v>
      </c>
      <c r="Z1220" s="24" t="s">
        <v>86</v>
      </c>
      <c r="AA1220" s="32">
        <v>48</v>
      </c>
      <c r="AB1220" s="24">
        <v>0</v>
      </c>
      <c r="AC1220" s="25">
        <v>44420</v>
      </c>
      <c r="AD1220" s="24" t="s">
        <v>102</v>
      </c>
      <c r="AE1220" s="24"/>
      <c r="AF1220" s="24"/>
      <c r="AG1220" s="24"/>
      <c r="AH1220" s="24" t="s">
        <v>60</v>
      </c>
      <c r="AI1220" s="24"/>
      <c r="AJ1220" s="24" t="s">
        <v>60</v>
      </c>
      <c r="AK1220" s="24"/>
      <c r="AL1220" s="24"/>
      <c r="AM1220" s="24"/>
      <c r="AN1220" s="24"/>
      <c r="AO1220" s="24">
        <v>0</v>
      </c>
      <c r="AP1220" s="24" t="s">
        <v>60</v>
      </c>
      <c r="AQ1220" s="24"/>
      <c r="AR1220" s="24"/>
      <c r="AS1220" s="89">
        <f t="shared" si="251"/>
        <v>35</v>
      </c>
      <c r="AT1220" s="24" t="s">
        <v>4853</v>
      </c>
    </row>
    <row r="1221" spans="1:46" x14ac:dyDescent="0.5">
      <c r="A1221" s="24">
        <v>1314</v>
      </c>
      <c r="B1221" s="24" t="s">
        <v>506</v>
      </c>
      <c r="C1221" s="24"/>
      <c r="D1221" s="24" t="s">
        <v>4854</v>
      </c>
      <c r="E1221" s="24" t="s">
        <v>4855</v>
      </c>
      <c r="F1221" s="77" t="str">
        <f t="shared" si="252"/>
        <v>THE INTREPID COLLECTIVE LTD</v>
      </c>
      <c r="G1221" s="24" t="s">
        <v>4856</v>
      </c>
      <c r="H1221" s="24" t="s">
        <v>4857</v>
      </c>
      <c r="I1221" s="24" t="s">
        <v>1879</v>
      </c>
      <c r="J1221" s="24" t="s">
        <v>107</v>
      </c>
      <c r="K1221" s="24" t="s">
        <v>1880</v>
      </c>
      <c r="L1221" s="25">
        <v>44378</v>
      </c>
      <c r="M1221" s="25">
        <v>45839</v>
      </c>
      <c r="N1221" s="81">
        <f t="shared" si="248"/>
        <v>46569</v>
      </c>
      <c r="O1221" s="77" t="str">
        <f t="shared" ca="1" si="249"/>
        <v>Live</v>
      </c>
      <c r="P1221" s="77" t="str" cm="1">
        <f t="array" aca="1" ref="P1221" ca="1">_xlfn.IFS((N1221-TODAY())&gt;=547,"06 Expires over 18 months",(N1221-TODAY())&gt;=365,"05 Expires in 18 months",(N1221-TODAY())&gt;=183,"04 Expires in 12 months",(N1221-TODAY())&gt;=92,"03 Expires in 6 months",(N1221-TODAY())&gt;=31,"02 Expires in 3 months",(N1221-TODAY())&gt;=0,"01 Expires in 30 days",(N1221-TODAY())&gt;=-31,"01 Expired last 30 days",(N1221-TODAY())&gt;=-92,"02 Expired last 3 months",(N1221-TODAY())&gt;=-183,"03 Expired last 6 months",(N1221-TODAY())&gt;=-365,"04 Expired last 12 months",(N1221-TODAY())&gt;=-547,"05 Expired last 18 months",TRUE,"06 Expired over 18 months")</f>
        <v>04 Expires in 12 months</v>
      </c>
      <c r="Q1221" s="65">
        <v>24600</v>
      </c>
      <c r="R1221" s="84">
        <f t="shared" si="250"/>
        <v>147600</v>
      </c>
      <c r="S1221" s="77" t="str" cm="1">
        <f t="array" ref="S1221">_xlfn.IFS(R1221&gt;5000000,"Gold",R1221&gt;=500000,"Silver",R1221&gt;30000,"Bronze",TRUE,"Transactional")</f>
        <v>Bronze</v>
      </c>
      <c r="T1221" s="24" t="s">
        <v>54</v>
      </c>
      <c r="U1221" s="101" t="s">
        <v>455</v>
      </c>
      <c r="V1221" s="101" t="s">
        <v>822</v>
      </c>
      <c r="W1221" s="77" t="str">
        <f t="shared" si="253"/>
        <v>Yes</v>
      </c>
      <c r="X1221" s="77" t="str">
        <f>IFERROR(_xlfn.XLOOKUP(J1221&amp;"||"&amp;K1221,'Mapping Ref.'!$J$2:$J$538,'Mapping Ref.'!$K$2:$K$538),"")</f>
        <v>Construction &amp; Estates</v>
      </c>
      <c r="Y1221" s="77" t="str" cm="1">
        <f t="array" ref="Y1221">_xlfn.IFS(R1221&gt;2000000,"For Publication",R1221&gt;100000,"PID",R1221&gt;30000,"RFQ",TRUE,"Transactional")</f>
        <v>PID</v>
      </c>
      <c r="Z1221" s="24" t="s">
        <v>101</v>
      </c>
      <c r="AA1221" s="32">
        <v>24</v>
      </c>
      <c r="AB1221" s="24">
        <v>24</v>
      </c>
      <c r="AC1221" s="25">
        <v>44421</v>
      </c>
      <c r="AD1221" s="24" t="s">
        <v>102</v>
      </c>
      <c r="AE1221" s="24">
        <v>0</v>
      </c>
      <c r="AF1221" s="24" t="s">
        <v>59</v>
      </c>
      <c r="AG1221" s="24"/>
      <c r="AH1221" s="24" t="s">
        <v>60</v>
      </c>
      <c r="AI1221" s="24"/>
      <c r="AJ1221" s="24" t="s">
        <v>60</v>
      </c>
      <c r="AK1221" s="24"/>
      <c r="AL1221" s="24"/>
      <c r="AM1221" s="24"/>
      <c r="AN1221" s="24"/>
      <c r="AO1221" s="24">
        <v>0</v>
      </c>
      <c r="AP1221" s="24" t="s">
        <v>60</v>
      </c>
      <c r="AQ1221" s="24"/>
      <c r="AR1221" s="24"/>
      <c r="AS1221" s="89">
        <f t="shared" si="251"/>
        <v>72</v>
      </c>
      <c r="AT1221" s="24" t="s">
        <v>4858</v>
      </c>
    </row>
    <row r="1222" spans="1:46" x14ac:dyDescent="0.5">
      <c r="A1222" s="24">
        <v>1315</v>
      </c>
      <c r="B1222" s="24"/>
      <c r="C1222" s="24" t="s">
        <v>77</v>
      </c>
      <c r="D1222" s="24" t="s">
        <v>4859</v>
      </c>
      <c r="E1222" s="24" t="s">
        <v>4860</v>
      </c>
      <c r="F1222" s="77" t="str">
        <f t="shared" si="252"/>
        <v>EGBERT H. TAYLOR &amp; COMPANY LIMITED</v>
      </c>
      <c r="G1222" s="24" t="s">
        <v>4861</v>
      </c>
      <c r="H1222" s="24" t="s">
        <v>3282</v>
      </c>
      <c r="I1222" s="24" t="s">
        <v>4253</v>
      </c>
      <c r="J1222" s="24" t="s">
        <v>2962</v>
      </c>
      <c r="K1222" s="24" t="s">
        <v>3283</v>
      </c>
      <c r="L1222" s="25">
        <v>44431</v>
      </c>
      <c r="M1222" s="25">
        <v>45159</v>
      </c>
      <c r="N1222" s="81">
        <f t="shared" si="248"/>
        <v>45159</v>
      </c>
      <c r="O1222" s="77" t="str">
        <f t="shared" ca="1" si="249"/>
        <v>Expired</v>
      </c>
      <c r="P1222" s="77" t="str" cm="1">
        <f t="array" aca="1" ref="P1222" ca="1">_xlfn.IFS((N1222-TODAY())&gt;=547,"06 Expires over 18 months",(N1222-TODAY())&gt;=365,"05 Expires in 18 months",(N1222-TODAY())&gt;=183,"04 Expires in 12 months",(N1222-TODAY())&gt;=92,"03 Expires in 6 months",(N1222-TODAY())&gt;=31,"02 Expires in 3 months",(N1222-TODAY())&gt;=0,"01 Expires in 30 days",(N1222-TODAY())&gt;=-31,"01 Expired last 30 days",(N1222-TODAY())&gt;=-92,"02 Expired last 3 months",(N1222-TODAY())&gt;=-183,"03 Expired last 6 months",(N1222-TODAY())&gt;=-365,"04 Expired last 12 months",(N1222-TODAY())&gt;=-547,"05 Expired last 18 months",TRUE,"06 Expired over 18 months")</f>
        <v>06 Expired over 18 months</v>
      </c>
      <c r="Q1222" s="65">
        <v>25000</v>
      </c>
      <c r="R1222" s="84">
        <f t="shared" si="250"/>
        <v>47916.666666666664</v>
      </c>
      <c r="S1222" s="77" t="str" cm="1">
        <f t="array" ref="S1222">_xlfn.IFS(R1222&gt;5000000,"Gold",R1222&gt;=500000,"Silver",R1222&gt;30000,"Bronze",TRUE,"Transactional")</f>
        <v>Bronze</v>
      </c>
      <c r="T1222" s="24" t="s">
        <v>54</v>
      </c>
      <c r="U1222" s="101" t="s">
        <v>131</v>
      </c>
      <c r="V1222" s="101" t="s">
        <v>132</v>
      </c>
      <c r="W1222" s="77" t="str">
        <f t="shared" si="253"/>
        <v>No</v>
      </c>
      <c r="X1222" s="77" t="str">
        <f>IFERROR(_xlfn.XLOOKUP(J1222&amp;"||"&amp;K1222,'Mapping Ref.'!$J$2:$J$538,'Mapping Ref.'!$K$2:$K$538),"")</f>
        <v>Construction &amp; Estates</v>
      </c>
      <c r="Y1222" s="77" t="str" cm="1">
        <f t="array" ref="Y1222">_xlfn.IFS(R1222&gt;2000000,"For Publication",R1222&gt;100000,"PID",R1222&gt;30000,"RFQ",TRUE,"Transactional")</f>
        <v>RFQ</v>
      </c>
      <c r="Z1222" s="24" t="s">
        <v>86</v>
      </c>
      <c r="AA1222" s="32">
        <v>24</v>
      </c>
      <c r="AB1222" s="24">
        <v>0</v>
      </c>
      <c r="AC1222" s="25">
        <v>44424</v>
      </c>
      <c r="AD1222" s="24" t="s">
        <v>58</v>
      </c>
      <c r="AE1222" s="24"/>
      <c r="AF1222" s="24"/>
      <c r="AG1222" s="24"/>
      <c r="AH1222" s="24" t="s">
        <v>59</v>
      </c>
      <c r="AI1222" s="24"/>
      <c r="AJ1222" s="24" t="s">
        <v>60</v>
      </c>
      <c r="AK1222" s="24"/>
      <c r="AL1222" s="24"/>
      <c r="AM1222" s="24"/>
      <c r="AN1222" s="24"/>
      <c r="AO1222" s="24">
        <v>0</v>
      </c>
      <c r="AP1222" s="24" t="s">
        <v>60</v>
      </c>
      <c r="AQ1222" s="24"/>
      <c r="AR1222" s="24"/>
      <c r="AS1222" s="89">
        <f t="shared" si="251"/>
        <v>23</v>
      </c>
      <c r="AT1222" s="24" t="s">
        <v>4859</v>
      </c>
    </row>
    <row r="1223" spans="1:46" x14ac:dyDescent="0.5">
      <c r="A1223" s="24">
        <v>1316</v>
      </c>
      <c r="B1223" s="24" t="s">
        <v>506</v>
      </c>
      <c r="C1223" s="24"/>
      <c r="D1223" s="24" t="s">
        <v>4862</v>
      </c>
      <c r="E1223" s="24" t="s">
        <v>4863</v>
      </c>
      <c r="F1223" s="77" t="str">
        <f t="shared" si="252"/>
        <v>ISS MEDICLEAN LIMITED</v>
      </c>
      <c r="G1223" s="24" t="s">
        <v>4864</v>
      </c>
      <c r="H1223" s="24" t="s">
        <v>963</v>
      </c>
      <c r="I1223" s="24" t="s">
        <v>1128</v>
      </c>
      <c r="J1223" s="24" t="s">
        <v>190</v>
      </c>
      <c r="K1223" s="24" t="s">
        <v>3201</v>
      </c>
      <c r="L1223" s="25">
        <v>44409</v>
      </c>
      <c r="M1223" s="25">
        <v>46234</v>
      </c>
      <c r="N1223" s="81">
        <f t="shared" si="248"/>
        <v>46965</v>
      </c>
      <c r="O1223" s="77" t="str">
        <f t="shared" ca="1" si="249"/>
        <v>Live</v>
      </c>
      <c r="P1223" s="77" t="str" cm="1">
        <f t="array" aca="1" ref="P1223" ca="1">_xlfn.IFS((N1223-TODAY())&gt;=547,"06 Expires over 18 months",(N1223-TODAY())&gt;=365,"05 Expires in 18 months",(N1223-TODAY())&gt;=183,"04 Expires in 12 months",(N1223-TODAY())&gt;=92,"03 Expires in 6 months",(N1223-TODAY())&gt;=31,"02 Expires in 3 months",(N1223-TODAY())&gt;=0,"01 Expires in 30 days",(N1223-TODAY())&gt;=-31,"01 Expired last 30 days",(N1223-TODAY())&gt;=-92,"02 Expired last 3 months",(N1223-TODAY())&gt;=-183,"03 Expired last 6 months",(N1223-TODAY())&gt;=-365,"04 Expired last 12 months",(N1223-TODAY())&gt;=-547,"05 Expired last 18 months",TRUE,"06 Expired over 18 months")</f>
        <v>06 Expires over 18 months</v>
      </c>
      <c r="Q1223" s="65">
        <v>6800000</v>
      </c>
      <c r="R1223" s="84">
        <f t="shared" si="250"/>
        <v>47033333.333333336</v>
      </c>
      <c r="S1223" s="77" t="str" cm="1">
        <f t="array" ref="S1223">_xlfn.IFS(R1223&gt;5000000,"Gold",R1223&gt;=500000,"Silver",R1223&gt;30000,"Bronze",TRUE,"Transactional")</f>
        <v>Gold</v>
      </c>
      <c r="T1223" s="24" t="s">
        <v>68</v>
      </c>
      <c r="U1223" s="101" t="s">
        <v>445</v>
      </c>
      <c r="V1223" s="101" t="s">
        <v>874</v>
      </c>
      <c r="W1223" s="77" t="str">
        <f t="shared" si="253"/>
        <v>Yes</v>
      </c>
      <c r="X1223" s="77" t="str">
        <f>IFERROR(_xlfn.XLOOKUP(J1223&amp;"||"&amp;K1223,'Mapping Ref.'!$J$2:$J$538,'Mapping Ref.'!$K$2:$K$538),"")</f>
        <v>Childrens &amp; Adults</v>
      </c>
      <c r="Y1223" s="77" t="str" cm="1">
        <f t="array" ref="Y1223">_xlfn.IFS(R1223&gt;2000000,"For Publication",R1223&gt;100000,"PID",R1223&gt;30000,"RFQ",TRUE,"Transactional")</f>
        <v>For Publication</v>
      </c>
      <c r="Z1223" s="24" t="s">
        <v>71</v>
      </c>
      <c r="AA1223" s="32">
        <v>60</v>
      </c>
      <c r="AB1223" s="24">
        <v>24</v>
      </c>
      <c r="AC1223" s="25">
        <v>44425</v>
      </c>
      <c r="AD1223" s="24" t="s">
        <v>58</v>
      </c>
      <c r="AE1223" s="24">
        <v>2111</v>
      </c>
      <c r="AF1223" s="24" t="s">
        <v>59</v>
      </c>
      <c r="AG1223" s="24"/>
      <c r="AH1223" s="24" t="s">
        <v>59</v>
      </c>
      <c r="AI1223" s="24"/>
      <c r="AJ1223" s="24" t="s">
        <v>60</v>
      </c>
      <c r="AK1223" s="24"/>
      <c r="AL1223" s="24"/>
      <c r="AM1223" s="24"/>
      <c r="AN1223" s="24"/>
      <c r="AO1223" s="24">
        <v>0</v>
      </c>
      <c r="AP1223" s="24" t="s">
        <v>59</v>
      </c>
      <c r="AQ1223" s="24"/>
      <c r="AR1223" s="24"/>
      <c r="AS1223" s="89">
        <f t="shared" si="251"/>
        <v>83</v>
      </c>
      <c r="AT1223" s="24" t="s">
        <v>4862</v>
      </c>
    </row>
    <row r="1224" spans="1:46" x14ac:dyDescent="0.5">
      <c r="A1224" s="24">
        <v>1317</v>
      </c>
      <c r="B1224" s="24" t="s">
        <v>506</v>
      </c>
      <c r="C1224" s="24"/>
      <c r="D1224" s="24" t="s">
        <v>4865</v>
      </c>
      <c r="E1224" s="24" t="s">
        <v>4866</v>
      </c>
      <c r="F1224" s="77" t="str">
        <f t="shared" si="252"/>
        <v>THE CYCLE COACH LTD</v>
      </c>
      <c r="G1224" s="24" t="s">
        <v>4867</v>
      </c>
      <c r="H1224" s="24" t="s">
        <v>4868</v>
      </c>
      <c r="I1224" s="24" t="s">
        <v>4868</v>
      </c>
      <c r="J1224" s="24" t="s">
        <v>107</v>
      </c>
      <c r="K1224" s="24" t="s">
        <v>4869</v>
      </c>
      <c r="L1224" s="25">
        <v>44440</v>
      </c>
      <c r="M1224" s="25">
        <v>46265</v>
      </c>
      <c r="N1224" s="81">
        <f t="shared" si="248"/>
        <v>46996</v>
      </c>
      <c r="O1224" s="77" t="str">
        <f t="shared" ca="1" si="249"/>
        <v>Live</v>
      </c>
      <c r="P1224" s="77" t="str" cm="1">
        <f t="array" aca="1" ref="P1224" ca="1">_xlfn.IFS((N1224-TODAY())&gt;=547,"06 Expires over 18 months",(N1224-TODAY())&gt;=365,"05 Expires in 18 months",(N1224-TODAY())&gt;=183,"04 Expires in 12 months",(N1224-TODAY())&gt;=92,"03 Expires in 6 months",(N1224-TODAY())&gt;=31,"02 Expires in 3 months",(N1224-TODAY())&gt;=0,"01 Expires in 30 days",(N1224-TODAY())&gt;=-31,"01 Expired last 30 days",(N1224-TODAY())&gt;=-92,"02 Expired last 3 months",(N1224-TODAY())&gt;=-183,"03 Expired last 6 months",(N1224-TODAY())&gt;=-365,"04 Expired last 12 months",(N1224-TODAY())&gt;=-547,"05 Expired last 18 months",TRUE,"06 Expired over 18 months")</f>
        <v>06 Expires over 18 months</v>
      </c>
      <c r="Q1224" s="65">
        <v>9000</v>
      </c>
      <c r="R1224" s="84">
        <f t="shared" si="250"/>
        <v>62250</v>
      </c>
      <c r="S1224" s="77" t="str" cm="1">
        <f t="array" ref="S1224">_xlfn.IFS(R1224&gt;5000000,"Gold",R1224&gt;=500000,"Silver",R1224&gt;30000,"Bronze",TRUE,"Transactional")</f>
        <v>Bronze</v>
      </c>
      <c r="T1224" s="24" t="s">
        <v>54</v>
      </c>
      <c r="U1224" s="101" t="s">
        <v>455</v>
      </c>
      <c r="V1224" s="101" t="s">
        <v>822</v>
      </c>
      <c r="W1224" s="77" t="str">
        <f t="shared" si="253"/>
        <v>Yes</v>
      </c>
      <c r="X1224" s="77" t="str">
        <f>IFERROR(_xlfn.XLOOKUP(J1224&amp;"||"&amp;K1224,'Mapping Ref.'!$J$2:$J$538,'Mapping Ref.'!$K$2:$K$538),"")</f>
        <v>Construction &amp; Estates</v>
      </c>
      <c r="Y1224" s="77" t="str" cm="1">
        <f t="array" ref="Y1224">_xlfn.IFS(R1224&gt;2000000,"For Publication",R1224&gt;100000,"PID",R1224&gt;30000,"RFQ",TRUE,"Transactional")</f>
        <v>RFQ</v>
      </c>
      <c r="Z1224" s="24" t="s">
        <v>86</v>
      </c>
      <c r="AA1224" s="32">
        <v>60</v>
      </c>
      <c r="AB1224" s="24">
        <v>24</v>
      </c>
      <c r="AC1224" s="25">
        <v>44425</v>
      </c>
      <c r="AD1224" s="24" t="s">
        <v>102</v>
      </c>
      <c r="AE1224" s="24"/>
      <c r="AF1224" s="24" t="s">
        <v>59</v>
      </c>
      <c r="AG1224" s="24"/>
      <c r="AH1224" s="24" t="s">
        <v>60</v>
      </c>
      <c r="AI1224" s="24"/>
      <c r="AJ1224" s="24" t="s">
        <v>59</v>
      </c>
      <c r="AK1224" s="24"/>
      <c r="AL1224" s="24"/>
      <c r="AM1224" s="24"/>
      <c r="AN1224" s="24"/>
      <c r="AO1224" s="24"/>
      <c r="AP1224" s="24" t="s">
        <v>60</v>
      </c>
      <c r="AQ1224" s="24" t="s">
        <v>4868</v>
      </c>
      <c r="AR1224" s="24" t="s">
        <v>4870</v>
      </c>
      <c r="AS1224" s="89">
        <f t="shared" si="251"/>
        <v>83</v>
      </c>
      <c r="AT1224" s="24" t="s">
        <v>4871</v>
      </c>
    </row>
    <row r="1225" spans="1:46" x14ac:dyDescent="0.5">
      <c r="A1225" s="24">
        <v>1318</v>
      </c>
      <c r="B1225" s="24" t="s">
        <v>506</v>
      </c>
      <c r="C1225" s="24"/>
      <c r="D1225" s="24" t="s">
        <v>4872</v>
      </c>
      <c r="E1225" s="24" t="s">
        <v>4873</v>
      </c>
      <c r="F1225" s="77" t="str">
        <f t="shared" si="252"/>
        <v>LONDON ROAD SAFETY COUNCIL</v>
      </c>
      <c r="G1225" s="24" t="s">
        <v>4874</v>
      </c>
      <c r="H1225" s="24" t="s">
        <v>4868</v>
      </c>
      <c r="I1225" s="24" t="s">
        <v>4868</v>
      </c>
      <c r="J1225" s="24" t="s">
        <v>107</v>
      </c>
      <c r="K1225" s="24" t="s">
        <v>4869</v>
      </c>
      <c r="L1225" s="25">
        <v>44440</v>
      </c>
      <c r="M1225" s="25">
        <v>46265</v>
      </c>
      <c r="N1225" s="81">
        <f t="shared" si="248"/>
        <v>46996</v>
      </c>
      <c r="O1225" s="77" t="str">
        <f t="shared" ca="1" si="249"/>
        <v>Live</v>
      </c>
      <c r="P1225" s="77" t="str" cm="1">
        <f t="array" aca="1" ref="P1225" ca="1">_xlfn.IFS((N1225-TODAY())&gt;=547,"06 Expires over 18 months",(N1225-TODAY())&gt;=365,"05 Expires in 18 months",(N1225-TODAY())&gt;=183,"04 Expires in 12 months",(N1225-TODAY())&gt;=92,"03 Expires in 6 months",(N1225-TODAY())&gt;=31,"02 Expires in 3 months",(N1225-TODAY())&gt;=0,"01 Expires in 30 days",(N1225-TODAY())&gt;=-31,"01 Expired last 30 days",(N1225-TODAY())&gt;=-92,"02 Expired last 3 months",(N1225-TODAY())&gt;=-183,"03 Expired last 6 months",(N1225-TODAY())&gt;=-365,"04 Expired last 12 months",(N1225-TODAY())&gt;=-547,"05 Expired last 18 months",TRUE,"06 Expired over 18 months")</f>
        <v>06 Expires over 18 months</v>
      </c>
      <c r="Q1225" s="65">
        <v>9000</v>
      </c>
      <c r="R1225" s="84">
        <f t="shared" si="250"/>
        <v>62250</v>
      </c>
      <c r="S1225" s="77" t="str" cm="1">
        <f t="array" ref="S1225">_xlfn.IFS(R1225&gt;5000000,"Gold",R1225&gt;=500000,"Silver",R1225&gt;30000,"Bronze",TRUE,"Transactional")</f>
        <v>Bronze</v>
      </c>
      <c r="T1225" s="24" t="s">
        <v>54</v>
      </c>
      <c r="U1225" s="101" t="s">
        <v>455</v>
      </c>
      <c r="V1225" s="101" t="s">
        <v>822</v>
      </c>
      <c r="W1225" s="77" t="str">
        <f t="shared" si="253"/>
        <v>Yes</v>
      </c>
      <c r="X1225" s="77" t="str">
        <f>IFERROR(_xlfn.XLOOKUP(J1225&amp;"||"&amp;K1225,'Mapping Ref.'!$J$2:$J$538,'Mapping Ref.'!$K$2:$K$538),"")</f>
        <v>Construction &amp; Estates</v>
      </c>
      <c r="Y1225" s="77" t="str" cm="1">
        <f t="array" ref="Y1225">_xlfn.IFS(R1225&gt;2000000,"For Publication",R1225&gt;100000,"PID",R1225&gt;30000,"RFQ",TRUE,"Transactional")</f>
        <v>RFQ</v>
      </c>
      <c r="Z1225" s="24" t="s">
        <v>86</v>
      </c>
      <c r="AA1225" s="32">
        <v>60</v>
      </c>
      <c r="AB1225" s="24">
        <v>24</v>
      </c>
      <c r="AC1225" s="25">
        <v>44425</v>
      </c>
      <c r="AD1225" s="24" t="s">
        <v>102</v>
      </c>
      <c r="AE1225" s="24"/>
      <c r="AF1225" s="24"/>
      <c r="AG1225" s="24"/>
      <c r="AH1225" s="24" t="s">
        <v>60</v>
      </c>
      <c r="AI1225" s="24"/>
      <c r="AJ1225" s="24" t="s">
        <v>59</v>
      </c>
      <c r="AK1225" s="24"/>
      <c r="AL1225" s="24"/>
      <c r="AM1225" s="24"/>
      <c r="AN1225" s="24"/>
      <c r="AO1225" s="24"/>
      <c r="AP1225" s="24" t="s">
        <v>60</v>
      </c>
      <c r="AQ1225" s="24" t="s">
        <v>4868</v>
      </c>
      <c r="AR1225" s="24" t="s">
        <v>4870</v>
      </c>
      <c r="AS1225" s="89">
        <f t="shared" si="251"/>
        <v>83</v>
      </c>
      <c r="AT1225" s="24" t="s">
        <v>4875</v>
      </c>
    </row>
    <row r="1226" spans="1:46" x14ac:dyDescent="0.5">
      <c r="A1226" s="24">
        <v>1319</v>
      </c>
      <c r="B1226" s="24" t="s">
        <v>340</v>
      </c>
      <c r="C1226" s="24" t="s">
        <v>77</v>
      </c>
      <c r="D1226" s="24" t="s">
        <v>4872</v>
      </c>
      <c r="E1226" s="24" t="s">
        <v>4876</v>
      </c>
      <c r="F1226" s="77" t="str">
        <f t="shared" si="252"/>
        <v>ROAD SAFETY GB INTERNATIONAL LTD</v>
      </c>
      <c r="G1226" s="24" t="s">
        <v>4877</v>
      </c>
      <c r="H1226" s="24" t="s">
        <v>4868</v>
      </c>
      <c r="I1226" s="24" t="s">
        <v>4868</v>
      </c>
      <c r="J1226" s="24" t="s">
        <v>107</v>
      </c>
      <c r="K1226" s="24" t="s">
        <v>4869</v>
      </c>
      <c r="L1226" s="25">
        <v>44440</v>
      </c>
      <c r="M1226" s="25">
        <v>46265</v>
      </c>
      <c r="N1226" s="81">
        <f t="shared" si="248"/>
        <v>46996</v>
      </c>
      <c r="O1226" s="77" t="str">
        <f t="shared" ca="1" si="249"/>
        <v>Live</v>
      </c>
      <c r="P1226" s="77" t="str" cm="1">
        <f t="array" aca="1" ref="P1226" ca="1">_xlfn.IFS((N1226-TODAY())&gt;=547,"06 Expires over 18 months",(N1226-TODAY())&gt;=365,"05 Expires in 18 months",(N1226-TODAY())&gt;=183,"04 Expires in 12 months",(N1226-TODAY())&gt;=92,"03 Expires in 6 months",(N1226-TODAY())&gt;=31,"02 Expires in 3 months",(N1226-TODAY())&gt;=0,"01 Expires in 30 days",(N1226-TODAY())&gt;=-31,"01 Expired last 30 days",(N1226-TODAY())&gt;=-92,"02 Expired last 3 months",(N1226-TODAY())&gt;=-183,"03 Expired last 6 months",(N1226-TODAY())&gt;=-365,"04 Expired last 12 months",(N1226-TODAY())&gt;=-547,"05 Expired last 18 months",TRUE,"06 Expired over 18 months")</f>
        <v>06 Expires over 18 months</v>
      </c>
      <c r="Q1226" s="65">
        <v>9000</v>
      </c>
      <c r="R1226" s="84">
        <f t="shared" si="250"/>
        <v>62250</v>
      </c>
      <c r="S1226" s="77" t="str" cm="1">
        <f t="array" ref="S1226">_xlfn.IFS(R1226&gt;5000000,"Gold",R1226&gt;=500000,"Silver",R1226&gt;30000,"Bronze",TRUE,"Transactional")</f>
        <v>Bronze</v>
      </c>
      <c r="T1226" s="24" t="s">
        <v>54</v>
      </c>
      <c r="U1226" s="101" t="s">
        <v>455</v>
      </c>
      <c r="V1226" s="101" t="s">
        <v>822</v>
      </c>
      <c r="W1226" s="77" t="str">
        <f t="shared" si="253"/>
        <v>Yes</v>
      </c>
      <c r="X1226" s="77" t="str">
        <f>IFERROR(_xlfn.XLOOKUP(J1226&amp;"||"&amp;K1226,'Mapping Ref.'!$J$2:$J$538,'Mapping Ref.'!$K$2:$K$538),"")</f>
        <v>Construction &amp; Estates</v>
      </c>
      <c r="Y1226" s="77" t="str" cm="1">
        <f t="array" ref="Y1226">_xlfn.IFS(R1226&gt;2000000,"For Publication",R1226&gt;100000,"PID",R1226&gt;30000,"RFQ",TRUE,"Transactional")</f>
        <v>RFQ</v>
      </c>
      <c r="Z1226" s="24" t="s">
        <v>86</v>
      </c>
      <c r="AA1226" s="32">
        <v>60</v>
      </c>
      <c r="AB1226" s="24">
        <v>24</v>
      </c>
      <c r="AC1226" s="25">
        <v>44425</v>
      </c>
      <c r="AD1226" s="24" t="s">
        <v>102</v>
      </c>
      <c r="AE1226" s="24"/>
      <c r="AF1226" s="24"/>
      <c r="AG1226" s="24"/>
      <c r="AH1226" s="24" t="s">
        <v>60</v>
      </c>
      <c r="AI1226" s="24"/>
      <c r="AJ1226" s="24" t="s">
        <v>59</v>
      </c>
      <c r="AK1226" s="24"/>
      <c r="AL1226" s="24"/>
      <c r="AM1226" s="24"/>
      <c r="AN1226" s="24"/>
      <c r="AO1226" s="24"/>
      <c r="AP1226" s="24" t="s">
        <v>60</v>
      </c>
      <c r="AQ1226" s="24" t="s">
        <v>4868</v>
      </c>
      <c r="AR1226" s="24" t="s">
        <v>4870</v>
      </c>
      <c r="AS1226" s="89">
        <f t="shared" si="251"/>
        <v>83</v>
      </c>
      <c r="AT1226" s="24" t="s">
        <v>4878</v>
      </c>
    </row>
    <row r="1227" spans="1:46" x14ac:dyDescent="0.5">
      <c r="A1227" s="24">
        <v>1320</v>
      </c>
      <c r="B1227" s="24" t="s">
        <v>506</v>
      </c>
      <c r="C1227" s="24" t="s">
        <v>77</v>
      </c>
      <c r="D1227" s="24" t="s">
        <v>4872</v>
      </c>
      <c r="E1227" s="24" t="s">
        <v>4879</v>
      </c>
      <c r="F1227" s="77" t="str">
        <f t="shared" si="252"/>
        <v>ROAD SAFETY GB INTERNATIONAL LTD</v>
      </c>
      <c r="G1227" s="24" t="s">
        <v>4877</v>
      </c>
      <c r="H1227" s="24" t="s">
        <v>4868</v>
      </c>
      <c r="I1227" s="24" t="s">
        <v>4868</v>
      </c>
      <c r="J1227" s="24" t="s">
        <v>107</v>
      </c>
      <c r="K1227" s="24" t="s">
        <v>4869</v>
      </c>
      <c r="L1227" s="25">
        <v>44440</v>
      </c>
      <c r="M1227" s="25">
        <v>46265</v>
      </c>
      <c r="N1227" s="81">
        <f t="shared" si="248"/>
        <v>46996</v>
      </c>
      <c r="O1227" s="77" t="str">
        <f t="shared" ca="1" si="249"/>
        <v>Live</v>
      </c>
      <c r="P1227" s="77" t="str" cm="1">
        <f t="array" aca="1" ref="P1227" ca="1">_xlfn.IFS((N1227-TODAY())&gt;=547,"06 Expires over 18 months",(N1227-TODAY())&gt;=365,"05 Expires in 18 months",(N1227-TODAY())&gt;=183,"04 Expires in 12 months",(N1227-TODAY())&gt;=92,"03 Expires in 6 months",(N1227-TODAY())&gt;=31,"02 Expires in 3 months",(N1227-TODAY())&gt;=0,"01 Expires in 30 days",(N1227-TODAY())&gt;=-31,"01 Expired last 30 days",(N1227-TODAY())&gt;=-92,"02 Expired last 3 months",(N1227-TODAY())&gt;=-183,"03 Expired last 6 months",(N1227-TODAY())&gt;=-365,"04 Expired last 12 months",(N1227-TODAY())&gt;=-547,"05 Expired last 18 months",TRUE,"06 Expired over 18 months")</f>
        <v>06 Expires over 18 months</v>
      </c>
      <c r="Q1227" s="65">
        <v>9000</v>
      </c>
      <c r="R1227" s="84">
        <f t="shared" si="250"/>
        <v>62250</v>
      </c>
      <c r="S1227" s="77" t="str" cm="1">
        <f t="array" ref="S1227">_xlfn.IFS(R1227&gt;5000000,"Gold",R1227&gt;=500000,"Silver",R1227&gt;30000,"Bronze",TRUE,"Transactional")</f>
        <v>Bronze</v>
      </c>
      <c r="T1227" s="24" t="s">
        <v>54</v>
      </c>
      <c r="U1227" s="101" t="s">
        <v>455</v>
      </c>
      <c r="V1227" s="101" t="s">
        <v>822</v>
      </c>
      <c r="W1227" s="77" t="str">
        <f t="shared" si="253"/>
        <v>Yes</v>
      </c>
      <c r="X1227" s="77" t="str">
        <f>IFERROR(_xlfn.XLOOKUP(J1227&amp;"||"&amp;K1227,'Mapping Ref.'!$J$2:$J$538,'Mapping Ref.'!$K$2:$K$538),"")</f>
        <v>Construction &amp; Estates</v>
      </c>
      <c r="Y1227" s="77" t="str" cm="1">
        <f t="array" ref="Y1227">_xlfn.IFS(R1227&gt;2000000,"For Publication",R1227&gt;100000,"PID",R1227&gt;30000,"RFQ",TRUE,"Transactional")</f>
        <v>RFQ</v>
      </c>
      <c r="Z1227" s="24" t="s">
        <v>86</v>
      </c>
      <c r="AA1227" s="32">
        <v>60</v>
      </c>
      <c r="AB1227" s="24">
        <v>24</v>
      </c>
      <c r="AC1227" s="25">
        <v>44425</v>
      </c>
      <c r="AD1227" s="24" t="s">
        <v>102</v>
      </c>
      <c r="AE1227" s="24"/>
      <c r="AF1227" s="24"/>
      <c r="AG1227" s="24"/>
      <c r="AH1227" s="24" t="s">
        <v>60</v>
      </c>
      <c r="AI1227" s="24"/>
      <c r="AJ1227" s="24" t="s">
        <v>59</v>
      </c>
      <c r="AK1227" s="24"/>
      <c r="AL1227" s="24"/>
      <c r="AM1227" s="24"/>
      <c r="AN1227" s="24"/>
      <c r="AO1227" s="24"/>
      <c r="AP1227" s="24" t="s">
        <v>60</v>
      </c>
      <c r="AQ1227" s="24" t="s">
        <v>4868</v>
      </c>
      <c r="AR1227" s="24" t="s">
        <v>4870</v>
      </c>
      <c r="AS1227" s="89">
        <f t="shared" si="251"/>
        <v>83</v>
      </c>
      <c r="AT1227" s="24" t="s">
        <v>4878</v>
      </c>
    </row>
    <row r="1228" spans="1:46" x14ac:dyDescent="0.5">
      <c r="A1228" s="24">
        <v>1321</v>
      </c>
      <c r="B1228" s="24" t="s">
        <v>506</v>
      </c>
      <c r="C1228" s="24"/>
      <c r="D1228" s="24" t="s">
        <v>4872</v>
      </c>
      <c r="E1228" s="24" t="s">
        <v>4880</v>
      </c>
      <c r="F1228" s="77" t="str">
        <f t="shared" si="252"/>
        <v>STENNICK ADVERTISING LTD T/A STENNICK ADVERTISING</v>
      </c>
      <c r="G1228" s="24" t="s">
        <v>4881</v>
      </c>
      <c r="H1228" s="24" t="s">
        <v>4868</v>
      </c>
      <c r="I1228" s="24" t="s">
        <v>4868</v>
      </c>
      <c r="J1228" s="24" t="s">
        <v>107</v>
      </c>
      <c r="K1228" s="24" t="s">
        <v>4869</v>
      </c>
      <c r="L1228" s="25">
        <v>44440</v>
      </c>
      <c r="M1228" s="25">
        <v>46265</v>
      </c>
      <c r="N1228" s="81">
        <f t="shared" si="248"/>
        <v>46996</v>
      </c>
      <c r="O1228" s="77" t="str">
        <f t="shared" ca="1" si="249"/>
        <v>Live</v>
      </c>
      <c r="P1228" s="77" t="str" cm="1">
        <f t="array" aca="1" ref="P1228" ca="1">_xlfn.IFS((N1228-TODAY())&gt;=547,"06 Expires over 18 months",(N1228-TODAY())&gt;=365,"05 Expires in 18 months",(N1228-TODAY())&gt;=183,"04 Expires in 12 months",(N1228-TODAY())&gt;=92,"03 Expires in 6 months",(N1228-TODAY())&gt;=31,"02 Expires in 3 months",(N1228-TODAY())&gt;=0,"01 Expires in 30 days",(N1228-TODAY())&gt;=-31,"01 Expired last 30 days",(N1228-TODAY())&gt;=-92,"02 Expired last 3 months",(N1228-TODAY())&gt;=-183,"03 Expired last 6 months",(N1228-TODAY())&gt;=-365,"04 Expired last 12 months",(N1228-TODAY())&gt;=-547,"05 Expired last 18 months",TRUE,"06 Expired over 18 months")</f>
        <v>06 Expires over 18 months</v>
      </c>
      <c r="Q1228" s="65">
        <v>9000</v>
      </c>
      <c r="R1228" s="84">
        <f t="shared" si="250"/>
        <v>62250</v>
      </c>
      <c r="S1228" s="77" t="str" cm="1">
        <f t="array" ref="S1228">_xlfn.IFS(R1228&gt;5000000,"Gold",R1228&gt;=500000,"Silver",R1228&gt;30000,"Bronze",TRUE,"Transactional")</f>
        <v>Bronze</v>
      </c>
      <c r="T1228" s="24" t="s">
        <v>54</v>
      </c>
      <c r="U1228" s="101" t="s">
        <v>116</v>
      </c>
      <c r="V1228" s="101" t="s">
        <v>70</v>
      </c>
      <c r="W1228" s="77" t="str">
        <f t="shared" si="253"/>
        <v>Yes</v>
      </c>
      <c r="X1228" s="77" t="str">
        <f>IFERROR(_xlfn.XLOOKUP(J1228&amp;"||"&amp;K1228,'Mapping Ref.'!$J$2:$J$538,'Mapping Ref.'!$K$2:$K$538),"")</f>
        <v>Construction &amp; Estates</v>
      </c>
      <c r="Y1228" s="77" t="str" cm="1">
        <f t="array" ref="Y1228">_xlfn.IFS(R1228&gt;2000000,"For Publication",R1228&gt;100000,"PID",R1228&gt;30000,"RFQ",TRUE,"Transactional")</f>
        <v>RFQ</v>
      </c>
      <c r="Z1228" s="24" t="s">
        <v>86</v>
      </c>
      <c r="AA1228" s="32">
        <v>60</v>
      </c>
      <c r="AB1228" s="24">
        <v>24</v>
      </c>
      <c r="AC1228" s="25">
        <v>44425</v>
      </c>
      <c r="AD1228" s="24" t="s">
        <v>102</v>
      </c>
      <c r="AE1228" s="24"/>
      <c r="AF1228" s="24"/>
      <c r="AG1228" s="24"/>
      <c r="AH1228" s="24" t="s">
        <v>60</v>
      </c>
      <c r="AI1228" s="24"/>
      <c r="AJ1228" s="24" t="s">
        <v>60</v>
      </c>
      <c r="AK1228" s="24"/>
      <c r="AL1228" s="24"/>
      <c r="AM1228" s="24"/>
      <c r="AN1228" s="24"/>
      <c r="AO1228" s="24"/>
      <c r="AP1228" s="24" t="s">
        <v>60</v>
      </c>
      <c r="AQ1228" s="24" t="s">
        <v>4868</v>
      </c>
      <c r="AR1228" s="24" t="s">
        <v>4870</v>
      </c>
      <c r="AS1228" s="89">
        <f t="shared" si="251"/>
        <v>83</v>
      </c>
      <c r="AT1228" s="24" t="s">
        <v>4882</v>
      </c>
    </row>
    <row r="1229" spans="1:46" x14ac:dyDescent="0.5">
      <c r="A1229" s="24">
        <v>1322</v>
      </c>
      <c r="B1229" s="24" t="s">
        <v>506</v>
      </c>
      <c r="C1229" s="24"/>
      <c r="D1229" s="24" t="s">
        <v>4883</v>
      </c>
      <c r="E1229" s="24" t="s">
        <v>4884</v>
      </c>
      <c r="F1229" s="77" t="str">
        <f t="shared" si="252"/>
        <v>MODESHIFT</v>
      </c>
      <c r="G1229" s="24" t="s">
        <v>4885</v>
      </c>
      <c r="H1229" s="24" t="s">
        <v>4868</v>
      </c>
      <c r="I1229" s="24" t="s">
        <v>4868</v>
      </c>
      <c r="J1229" s="24" t="s">
        <v>107</v>
      </c>
      <c r="K1229" s="24" t="s">
        <v>4869</v>
      </c>
      <c r="L1229" s="25">
        <v>44440</v>
      </c>
      <c r="M1229" s="25">
        <v>46265</v>
      </c>
      <c r="N1229" s="81">
        <f t="shared" si="248"/>
        <v>46996</v>
      </c>
      <c r="O1229" s="77" t="str">
        <f t="shared" ca="1" si="249"/>
        <v>Live</v>
      </c>
      <c r="P1229" s="77" t="str" cm="1">
        <f t="array" aca="1" ref="P1229" ca="1">_xlfn.IFS((N1229-TODAY())&gt;=547,"06 Expires over 18 months",(N1229-TODAY())&gt;=365,"05 Expires in 18 months",(N1229-TODAY())&gt;=183,"04 Expires in 12 months",(N1229-TODAY())&gt;=92,"03 Expires in 6 months",(N1229-TODAY())&gt;=31,"02 Expires in 3 months",(N1229-TODAY())&gt;=0,"01 Expires in 30 days",(N1229-TODAY())&gt;=-31,"01 Expired last 30 days",(N1229-TODAY())&gt;=-92,"02 Expired last 3 months",(N1229-TODAY())&gt;=-183,"03 Expired last 6 months",(N1229-TODAY())&gt;=-365,"04 Expired last 12 months",(N1229-TODAY())&gt;=-547,"05 Expired last 18 months",TRUE,"06 Expired over 18 months")</f>
        <v>06 Expires over 18 months</v>
      </c>
      <c r="Q1229" s="65">
        <v>9000</v>
      </c>
      <c r="R1229" s="84">
        <f t="shared" si="250"/>
        <v>62250</v>
      </c>
      <c r="S1229" s="77" t="str" cm="1">
        <f t="array" ref="S1229">_xlfn.IFS(R1229&gt;5000000,"Gold",R1229&gt;=500000,"Silver",R1229&gt;30000,"Bronze",TRUE,"Transactional")</f>
        <v>Bronze</v>
      </c>
      <c r="T1229" s="24" t="s">
        <v>54</v>
      </c>
      <c r="U1229" s="101" t="s">
        <v>237</v>
      </c>
      <c r="V1229" s="101" t="s">
        <v>566</v>
      </c>
      <c r="W1229" s="77" t="str">
        <f t="shared" si="253"/>
        <v>Yes</v>
      </c>
      <c r="X1229" s="77" t="str">
        <f>IFERROR(_xlfn.XLOOKUP(J1229&amp;"||"&amp;K1229,'Mapping Ref.'!$J$2:$J$538,'Mapping Ref.'!$K$2:$K$538),"")</f>
        <v>Construction &amp; Estates</v>
      </c>
      <c r="Y1229" s="77" t="str" cm="1">
        <f t="array" ref="Y1229">_xlfn.IFS(R1229&gt;2000000,"For Publication",R1229&gt;100000,"PID",R1229&gt;30000,"RFQ",TRUE,"Transactional")</f>
        <v>RFQ</v>
      </c>
      <c r="Z1229" s="24" t="s">
        <v>86</v>
      </c>
      <c r="AA1229" s="32">
        <v>60</v>
      </c>
      <c r="AB1229" s="24">
        <v>24</v>
      </c>
      <c r="AC1229" s="25">
        <v>44425</v>
      </c>
      <c r="AD1229" s="24" t="s">
        <v>102</v>
      </c>
      <c r="AE1229" s="24"/>
      <c r="AF1229" s="24" t="s">
        <v>59</v>
      </c>
      <c r="AG1229" s="24"/>
      <c r="AH1229" s="24" t="s">
        <v>60</v>
      </c>
      <c r="AI1229" s="24"/>
      <c r="AJ1229" s="24" t="s">
        <v>59</v>
      </c>
      <c r="AK1229" s="24"/>
      <c r="AL1229" s="24"/>
      <c r="AM1229" s="24"/>
      <c r="AN1229" s="24"/>
      <c r="AO1229" s="24"/>
      <c r="AP1229" s="24" t="s">
        <v>60</v>
      </c>
      <c r="AQ1229" s="24" t="s">
        <v>4868</v>
      </c>
      <c r="AR1229" s="24" t="s">
        <v>4870</v>
      </c>
      <c r="AS1229" s="89">
        <f t="shared" si="251"/>
        <v>83</v>
      </c>
      <c r="AT1229" s="24" t="s">
        <v>4886</v>
      </c>
    </row>
    <row r="1230" spans="1:46" x14ac:dyDescent="0.5">
      <c r="A1230" s="24">
        <v>1323</v>
      </c>
      <c r="B1230" s="24" t="s">
        <v>506</v>
      </c>
      <c r="C1230" s="24"/>
      <c r="D1230" s="24" t="s">
        <v>4887</v>
      </c>
      <c r="E1230" s="24" t="s">
        <v>4888</v>
      </c>
      <c r="F1230" s="77" t="str">
        <f t="shared" si="252"/>
        <v>LEARNING MATERIALS LTD</v>
      </c>
      <c r="G1230" s="24" t="s">
        <v>4889</v>
      </c>
      <c r="H1230" s="24" t="s">
        <v>1879</v>
      </c>
      <c r="I1230" s="24" t="s">
        <v>1879</v>
      </c>
      <c r="J1230" s="24" t="s">
        <v>107</v>
      </c>
      <c r="K1230" s="24" t="s">
        <v>1880</v>
      </c>
      <c r="L1230" s="25">
        <v>44409</v>
      </c>
      <c r="M1230" s="25">
        <v>45505</v>
      </c>
      <c r="N1230" s="81">
        <f t="shared" si="248"/>
        <v>46235</v>
      </c>
      <c r="O1230" s="77" t="str">
        <f t="shared" ca="1" si="249"/>
        <v>Expired</v>
      </c>
      <c r="P1230" s="77" t="str" cm="1">
        <f t="array" aca="1" ref="P1230" ca="1">_xlfn.IFS((N1230-TODAY())&gt;=547,"06 Expires over 18 months",(N1230-TODAY())&gt;=365,"05 Expires in 18 months",(N1230-TODAY())&gt;=183,"04 Expires in 12 months",(N1230-TODAY())&gt;=92,"03 Expires in 6 months",(N1230-TODAY())&gt;=31,"02 Expires in 3 months",(N1230-TODAY())&gt;=0,"01 Expires in 30 days",(N1230-TODAY())&gt;=-31,"01 Expired last 30 days",(N1230-TODAY())&gt;=-92,"02 Expired last 3 months",(N1230-TODAY())&gt;=-183,"03 Expired last 6 months",(N1230-TODAY())&gt;=-365,"04 Expired last 12 months",(N1230-TODAY())&gt;=-547,"05 Expired last 18 months",TRUE,"06 Expired over 18 months")</f>
        <v>01 Expired last 30 days</v>
      </c>
      <c r="Q1230" s="65">
        <v>800</v>
      </c>
      <c r="R1230" s="84">
        <f t="shared" si="250"/>
        <v>4000</v>
      </c>
      <c r="S1230" s="77" t="str" cm="1">
        <f t="array" ref="S1230">_xlfn.IFS(R1230&gt;5000000,"Gold",R1230&gt;=500000,"Silver",R1230&gt;30000,"Bronze",TRUE,"Transactional")</f>
        <v>Transactional</v>
      </c>
      <c r="T1230" s="24" t="s">
        <v>54</v>
      </c>
      <c r="U1230" s="101" t="s">
        <v>123</v>
      </c>
      <c r="V1230" s="101" t="s">
        <v>1686</v>
      </c>
      <c r="W1230" s="77" t="str">
        <f t="shared" si="253"/>
        <v>Yes</v>
      </c>
      <c r="X1230" s="77" t="str">
        <f>IFERROR(_xlfn.XLOOKUP(J1230&amp;"||"&amp;K1230,'Mapping Ref.'!$J$2:$J$538,'Mapping Ref.'!$K$2:$K$538),"")</f>
        <v>Construction &amp; Estates</v>
      </c>
      <c r="Y1230" s="77" t="str" cm="1">
        <f t="array" ref="Y1230">_xlfn.IFS(R1230&gt;2000000,"For Publication",R1230&gt;100000,"PID",R1230&gt;30000,"RFQ",TRUE,"Transactional")</f>
        <v>Transactional</v>
      </c>
      <c r="Z1230" s="24" t="s">
        <v>101</v>
      </c>
      <c r="AA1230" s="32">
        <v>36</v>
      </c>
      <c r="AB1230" s="24">
        <v>24</v>
      </c>
      <c r="AC1230" s="25">
        <v>44426</v>
      </c>
      <c r="AD1230" s="24" t="s">
        <v>102</v>
      </c>
      <c r="AE1230" s="24">
        <v>0</v>
      </c>
      <c r="AF1230" s="24"/>
      <c r="AG1230" s="24"/>
      <c r="AH1230" s="24" t="s">
        <v>60</v>
      </c>
      <c r="AI1230" s="24"/>
      <c r="AJ1230" s="24" t="s">
        <v>60</v>
      </c>
      <c r="AK1230" s="24"/>
      <c r="AL1230" s="24"/>
      <c r="AM1230" s="24"/>
      <c r="AN1230" s="24"/>
      <c r="AO1230" s="24">
        <v>0</v>
      </c>
      <c r="AP1230" s="24" t="s">
        <v>60</v>
      </c>
      <c r="AQ1230" s="24"/>
      <c r="AR1230" s="24"/>
      <c r="AS1230" s="89">
        <f t="shared" si="251"/>
        <v>60</v>
      </c>
      <c r="AT1230" s="24" t="s">
        <v>4890</v>
      </c>
    </row>
    <row r="1231" spans="1:46" x14ac:dyDescent="0.5">
      <c r="A1231" s="24">
        <v>1324</v>
      </c>
      <c r="B1231" s="24"/>
      <c r="C1231" s="24"/>
      <c r="D1231" s="24" t="s">
        <v>4891</v>
      </c>
      <c r="E1231" s="24" t="s">
        <v>4892</v>
      </c>
      <c r="F1231" s="77" t="str">
        <f t="shared" si="252"/>
        <v>ACCESS UK LTD</v>
      </c>
      <c r="G1231" s="24" t="s">
        <v>4893</v>
      </c>
      <c r="H1231" s="24" t="s">
        <v>2034</v>
      </c>
      <c r="I1231" s="24" t="s">
        <v>2695</v>
      </c>
      <c r="J1231" s="24" t="s">
        <v>1312</v>
      </c>
      <c r="K1231" s="24" t="s">
        <v>1109</v>
      </c>
      <c r="L1231" s="25">
        <v>44348</v>
      </c>
      <c r="M1231" s="25">
        <v>44712</v>
      </c>
      <c r="N1231" s="81">
        <f t="shared" si="248"/>
        <v>45077</v>
      </c>
      <c r="O1231" s="77" t="str">
        <f t="shared" ca="1" si="249"/>
        <v>Expired</v>
      </c>
      <c r="P1231" s="77" t="str" cm="1">
        <f t="array" aca="1" ref="P1231" ca="1">_xlfn.IFS((N1231-TODAY())&gt;=547,"06 Expires over 18 months",(N1231-TODAY())&gt;=365,"05 Expires in 18 months",(N1231-TODAY())&gt;=183,"04 Expires in 12 months",(N1231-TODAY())&gt;=92,"03 Expires in 6 months",(N1231-TODAY())&gt;=31,"02 Expires in 3 months",(N1231-TODAY())&gt;=0,"01 Expires in 30 days",(N1231-TODAY())&gt;=-31,"01 Expired last 30 days",(N1231-TODAY())&gt;=-92,"02 Expired last 3 months",(N1231-TODAY())&gt;=-183,"03 Expired last 6 months",(N1231-TODAY())&gt;=-365,"04 Expired last 12 months",(N1231-TODAY())&gt;=-547,"05 Expired last 18 months",TRUE,"06 Expired over 18 months")</f>
        <v>06 Expired over 18 months</v>
      </c>
      <c r="Q1231" s="65">
        <v>370000</v>
      </c>
      <c r="R1231" s="84">
        <f t="shared" si="250"/>
        <v>709166.66666666663</v>
      </c>
      <c r="S1231" s="77" t="str" cm="1">
        <f t="array" ref="S1231">_xlfn.IFS(R1231&gt;5000000,"Gold",R1231&gt;=500000,"Silver",R1231&gt;30000,"Bronze",TRUE,"Transactional")</f>
        <v>Silver</v>
      </c>
      <c r="T1231" s="24" t="s">
        <v>54</v>
      </c>
      <c r="U1231" s="101" t="s">
        <v>116</v>
      </c>
      <c r="V1231" s="101" t="s">
        <v>569</v>
      </c>
      <c r="W1231" s="77" t="str">
        <f t="shared" si="253"/>
        <v>Yes</v>
      </c>
      <c r="X1231" s="77" t="str">
        <f>IFERROR(_xlfn.XLOOKUP(J1231&amp;"||"&amp;K1231,'Mapping Ref.'!$J$2:$J$538,'Mapping Ref.'!$K$2:$K$538),"")</f>
        <v>Corporate</v>
      </c>
      <c r="Y1231" s="77" t="str" cm="1">
        <f t="array" ref="Y1231">_xlfn.IFS(R1231&gt;2000000,"For Publication",R1231&gt;100000,"PID",R1231&gt;30000,"RFQ",TRUE,"Transactional")</f>
        <v>PID</v>
      </c>
      <c r="Z1231" s="24" t="s">
        <v>86</v>
      </c>
      <c r="AA1231" s="32">
        <v>12</v>
      </c>
      <c r="AB1231" s="24">
        <v>12</v>
      </c>
      <c r="AC1231" s="25">
        <v>44426</v>
      </c>
      <c r="AD1231" s="24" t="s">
        <v>58</v>
      </c>
      <c r="AE1231" s="24"/>
      <c r="AF1231" s="24" t="s">
        <v>59</v>
      </c>
      <c r="AG1231" s="24"/>
      <c r="AH1231" s="24" t="s">
        <v>60</v>
      </c>
      <c r="AI1231" s="24"/>
      <c r="AJ1231" s="24" t="s">
        <v>60</v>
      </c>
      <c r="AK1231" s="24"/>
      <c r="AL1231" s="24"/>
      <c r="AM1231" s="24"/>
      <c r="AN1231" s="24"/>
      <c r="AO1231" s="24">
        <v>0</v>
      </c>
      <c r="AP1231" s="24" t="s">
        <v>60</v>
      </c>
      <c r="AQ1231" s="24"/>
      <c r="AR1231" s="24"/>
      <c r="AS1231" s="89">
        <f t="shared" si="251"/>
        <v>23</v>
      </c>
      <c r="AT1231" s="24" t="s">
        <v>4894</v>
      </c>
    </row>
    <row r="1232" spans="1:46" x14ac:dyDescent="0.5">
      <c r="A1232" s="24">
        <v>1325</v>
      </c>
      <c r="B1232" s="24"/>
      <c r="C1232" s="24"/>
      <c r="D1232" s="24" t="s">
        <v>4895</v>
      </c>
      <c r="E1232" s="24" t="s">
        <v>4896</v>
      </c>
      <c r="F1232" s="77" t="str">
        <f t="shared" si="252"/>
        <v>SECLEC LIMITED</v>
      </c>
      <c r="G1232" s="24" t="s">
        <v>4897</v>
      </c>
      <c r="H1232" s="24" t="s">
        <v>972</v>
      </c>
      <c r="I1232" s="24" t="s">
        <v>972</v>
      </c>
      <c r="J1232" s="24" t="s">
        <v>107</v>
      </c>
      <c r="K1232" s="24" t="s">
        <v>3843</v>
      </c>
      <c r="L1232" s="25">
        <v>44409</v>
      </c>
      <c r="M1232" s="25">
        <v>44773</v>
      </c>
      <c r="N1232" s="81">
        <f t="shared" si="248"/>
        <v>44773</v>
      </c>
      <c r="O1232" s="77" t="str">
        <f t="shared" ca="1" si="249"/>
        <v>Expired</v>
      </c>
      <c r="P1232" s="77" t="str" cm="1">
        <f t="array" aca="1" ref="P1232" ca="1">_xlfn.IFS((N1232-TODAY())&gt;=547,"06 Expires over 18 months",(N1232-TODAY())&gt;=365,"05 Expires in 18 months",(N1232-TODAY())&gt;=183,"04 Expires in 12 months",(N1232-TODAY())&gt;=92,"03 Expires in 6 months",(N1232-TODAY())&gt;=31,"02 Expires in 3 months",(N1232-TODAY())&gt;=0,"01 Expires in 30 days",(N1232-TODAY())&gt;=-31,"01 Expired last 30 days",(N1232-TODAY())&gt;=-92,"02 Expired last 3 months",(N1232-TODAY())&gt;=-183,"03 Expired last 6 months",(N1232-TODAY())&gt;=-365,"04 Expired last 12 months",(N1232-TODAY())&gt;=-547,"05 Expired last 18 months",TRUE,"06 Expired over 18 months")</f>
        <v>06 Expired over 18 months</v>
      </c>
      <c r="Q1232" s="65">
        <v>750</v>
      </c>
      <c r="R1232" s="84">
        <f t="shared" si="250"/>
        <v>750</v>
      </c>
      <c r="S1232" s="77" t="str" cm="1">
        <f t="array" ref="S1232">_xlfn.IFS(R1232&gt;5000000,"Gold",R1232&gt;=500000,"Silver",R1232&gt;30000,"Bronze",TRUE,"Transactional")</f>
        <v>Transactional</v>
      </c>
      <c r="T1232" s="24" t="s">
        <v>54</v>
      </c>
      <c r="U1232" s="101" t="s">
        <v>99</v>
      </c>
      <c r="V1232" s="101" t="s">
        <v>472</v>
      </c>
      <c r="W1232" s="77" t="str">
        <f t="shared" si="253"/>
        <v>No</v>
      </c>
      <c r="X1232" s="77" t="str">
        <f>IFERROR(_xlfn.XLOOKUP(J1232&amp;"||"&amp;K1232,'Mapping Ref.'!$J$2:$J$538,'Mapping Ref.'!$K$2:$K$538),"")</f>
        <v>Construction &amp; Estates</v>
      </c>
      <c r="Y1232" s="77" t="str" cm="1">
        <f t="array" ref="Y1232">_xlfn.IFS(R1232&gt;2000000,"For Publication",R1232&gt;100000,"PID",R1232&gt;30000,"RFQ",TRUE,"Transactional")</f>
        <v>Transactional</v>
      </c>
      <c r="Z1232" s="24" t="s">
        <v>86</v>
      </c>
      <c r="AA1232" s="32">
        <v>12</v>
      </c>
      <c r="AB1232" s="24">
        <v>0</v>
      </c>
      <c r="AC1232" s="25">
        <v>44426</v>
      </c>
      <c r="AD1232" s="24" t="s">
        <v>58</v>
      </c>
      <c r="AE1232" s="24">
        <v>29440</v>
      </c>
      <c r="AF1232" s="24" t="s">
        <v>59</v>
      </c>
      <c r="AG1232" s="24"/>
      <c r="AH1232" s="24" t="s">
        <v>60</v>
      </c>
      <c r="AI1232" s="24"/>
      <c r="AJ1232" s="24" t="s">
        <v>60</v>
      </c>
      <c r="AK1232" s="24"/>
      <c r="AL1232" s="24"/>
      <c r="AM1232" s="24"/>
      <c r="AN1232" s="24"/>
      <c r="AO1232" s="24">
        <v>0</v>
      </c>
      <c r="AP1232" s="24" t="s">
        <v>60</v>
      </c>
      <c r="AQ1232" s="24"/>
      <c r="AR1232" s="24"/>
      <c r="AS1232" s="89">
        <f t="shared" si="251"/>
        <v>11</v>
      </c>
      <c r="AT1232" s="24" t="s">
        <v>4895</v>
      </c>
    </row>
    <row r="1233" spans="1:46" x14ac:dyDescent="0.5">
      <c r="A1233" s="24">
        <v>1326</v>
      </c>
      <c r="B1233" s="24" t="s">
        <v>506</v>
      </c>
      <c r="C1233" s="24"/>
      <c r="D1233" s="24" t="s">
        <v>4898</v>
      </c>
      <c r="E1233" s="24" t="s">
        <v>4899</v>
      </c>
      <c r="F1233" s="77" t="str">
        <f t="shared" si="252"/>
        <v>WILLIAM REES</v>
      </c>
      <c r="G1233" s="24" t="s">
        <v>4900</v>
      </c>
      <c r="H1233" s="24" t="s">
        <v>1879</v>
      </c>
      <c r="I1233" s="24" t="s">
        <v>1879</v>
      </c>
      <c r="J1233" s="24" t="s">
        <v>107</v>
      </c>
      <c r="K1233" s="24" t="s">
        <v>1880</v>
      </c>
      <c r="L1233" s="25">
        <v>44426</v>
      </c>
      <c r="M1233" s="25">
        <v>45839</v>
      </c>
      <c r="N1233" s="81">
        <f t="shared" si="248"/>
        <v>46569</v>
      </c>
      <c r="O1233" s="77" t="str">
        <f t="shared" ca="1" si="249"/>
        <v>Live</v>
      </c>
      <c r="P1233" s="77" t="str" cm="1">
        <f t="array" aca="1" ref="P1233" ca="1">_xlfn.IFS((N1233-TODAY())&gt;=547,"06 Expires over 18 months",(N1233-TODAY())&gt;=365,"05 Expires in 18 months",(N1233-TODAY())&gt;=183,"04 Expires in 12 months",(N1233-TODAY())&gt;=92,"03 Expires in 6 months",(N1233-TODAY())&gt;=31,"02 Expires in 3 months",(N1233-TODAY())&gt;=0,"01 Expires in 30 days",(N1233-TODAY())&gt;=-31,"01 Expired last 30 days",(N1233-TODAY())&gt;=-92,"02 Expired last 3 months",(N1233-TODAY())&gt;=-183,"03 Expired last 6 months",(N1233-TODAY())&gt;=-365,"04 Expired last 12 months",(N1233-TODAY())&gt;=-547,"05 Expired last 18 months",TRUE,"06 Expired over 18 months")</f>
        <v>04 Expires in 12 months</v>
      </c>
      <c r="Q1233" s="65">
        <v>1000</v>
      </c>
      <c r="R1233" s="84">
        <f t="shared" si="250"/>
        <v>5833.333333333333</v>
      </c>
      <c r="S1233" s="77" t="str" cm="1">
        <f t="array" ref="S1233">_xlfn.IFS(R1233&gt;5000000,"Gold",R1233&gt;=500000,"Silver",R1233&gt;30000,"Bronze",TRUE,"Transactional")</f>
        <v>Transactional</v>
      </c>
      <c r="T1233" s="24" t="s">
        <v>54</v>
      </c>
      <c r="U1233" s="101" t="s">
        <v>445</v>
      </c>
      <c r="V1233" s="101" t="s">
        <v>446</v>
      </c>
      <c r="W1233" s="77" t="str">
        <f t="shared" si="253"/>
        <v>Yes</v>
      </c>
      <c r="X1233" s="77" t="str">
        <f>IFERROR(_xlfn.XLOOKUP(J1233&amp;"||"&amp;K1233,'Mapping Ref.'!$J$2:$J$538,'Mapping Ref.'!$K$2:$K$538),"")</f>
        <v>Construction &amp; Estates</v>
      </c>
      <c r="Y1233" s="77" t="str" cm="1">
        <f t="array" ref="Y1233">_xlfn.IFS(R1233&gt;2000000,"For Publication",R1233&gt;100000,"PID",R1233&gt;30000,"RFQ",TRUE,"Transactional")</f>
        <v>Transactional</v>
      </c>
      <c r="Z1233" s="24" t="s">
        <v>86</v>
      </c>
      <c r="AA1233" s="32">
        <v>18</v>
      </c>
      <c r="AB1233" s="24">
        <v>24</v>
      </c>
      <c r="AC1233" s="25">
        <v>44426</v>
      </c>
      <c r="AD1233" s="24" t="s">
        <v>58</v>
      </c>
      <c r="AE1233" s="24">
        <v>0</v>
      </c>
      <c r="AF1233" s="24" t="s">
        <v>59</v>
      </c>
      <c r="AG1233" s="24"/>
      <c r="AH1233" s="24" t="s">
        <v>60</v>
      </c>
      <c r="AI1233" s="24"/>
      <c r="AJ1233" s="24" t="s">
        <v>60</v>
      </c>
      <c r="AK1233" s="24" t="s">
        <v>2953</v>
      </c>
      <c r="AL1233" s="24"/>
      <c r="AM1233" s="24"/>
      <c r="AN1233" s="24"/>
      <c r="AO1233" s="24">
        <v>0</v>
      </c>
      <c r="AP1233" s="24" t="s">
        <v>60</v>
      </c>
      <c r="AQ1233" s="24"/>
      <c r="AR1233" s="24"/>
      <c r="AS1233" s="89">
        <f t="shared" si="251"/>
        <v>70</v>
      </c>
      <c r="AT1233" s="24" t="s">
        <v>4901</v>
      </c>
    </row>
    <row r="1234" spans="1:46" x14ac:dyDescent="0.5">
      <c r="A1234" s="24">
        <v>1327</v>
      </c>
      <c r="B1234" s="24" t="s">
        <v>506</v>
      </c>
      <c r="C1234" s="24"/>
      <c r="D1234" s="24" t="s">
        <v>4902</v>
      </c>
      <c r="E1234" s="24" t="s">
        <v>4903</v>
      </c>
      <c r="F1234" s="77" t="str">
        <f t="shared" si="252"/>
        <v>GILLIAN SPRAGG</v>
      </c>
      <c r="G1234" s="24" t="s">
        <v>4902</v>
      </c>
      <c r="H1234" s="24" t="s">
        <v>1879</v>
      </c>
      <c r="I1234" s="24" t="s">
        <v>1879</v>
      </c>
      <c r="J1234" s="24" t="s">
        <v>107</v>
      </c>
      <c r="K1234" s="24" t="s">
        <v>1880</v>
      </c>
      <c r="L1234" s="25">
        <v>44427</v>
      </c>
      <c r="M1234" s="25">
        <v>45505</v>
      </c>
      <c r="N1234" s="81">
        <f t="shared" si="248"/>
        <v>46235</v>
      </c>
      <c r="O1234" s="77" t="str">
        <f t="shared" ca="1" si="249"/>
        <v>Expired</v>
      </c>
      <c r="P1234" s="77" t="str" cm="1">
        <f t="array" aca="1" ref="P1234" ca="1">_xlfn.IFS((N1234-TODAY())&gt;=547,"06 Expires over 18 months",(N1234-TODAY())&gt;=365,"05 Expires in 18 months",(N1234-TODAY())&gt;=183,"04 Expires in 12 months",(N1234-TODAY())&gt;=92,"03 Expires in 6 months",(N1234-TODAY())&gt;=31,"02 Expires in 3 months",(N1234-TODAY())&gt;=0,"01 Expires in 30 days",(N1234-TODAY())&gt;=-31,"01 Expired last 30 days",(N1234-TODAY())&gt;=-92,"02 Expired last 3 months",(N1234-TODAY())&gt;=-183,"03 Expired last 6 months",(N1234-TODAY())&gt;=-365,"04 Expired last 12 months",(N1234-TODAY())&gt;=-547,"05 Expired last 18 months",TRUE,"06 Expired over 18 months")</f>
        <v>01 Expired last 30 days</v>
      </c>
      <c r="Q1234" s="65">
        <v>800</v>
      </c>
      <c r="R1234" s="84">
        <f t="shared" si="250"/>
        <v>3933.3333333333335</v>
      </c>
      <c r="S1234" s="77" t="str" cm="1">
        <f t="array" ref="S1234">_xlfn.IFS(R1234&gt;5000000,"Gold",R1234&gt;=500000,"Silver",R1234&gt;30000,"Bronze",TRUE,"Transactional")</f>
        <v>Transactional</v>
      </c>
      <c r="T1234" s="24" t="s">
        <v>54</v>
      </c>
      <c r="U1234" s="101" t="s">
        <v>445</v>
      </c>
      <c r="V1234" s="101" t="s">
        <v>2500</v>
      </c>
      <c r="W1234" s="77" t="str">
        <f t="shared" si="253"/>
        <v>Yes</v>
      </c>
      <c r="X1234" s="77" t="str">
        <f>IFERROR(_xlfn.XLOOKUP(J1234&amp;"||"&amp;K1234,'Mapping Ref.'!$J$2:$J$538,'Mapping Ref.'!$K$2:$K$538),"")</f>
        <v>Construction &amp; Estates</v>
      </c>
      <c r="Y1234" s="77" t="str" cm="1">
        <f t="array" ref="Y1234">_xlfn.IFS(R1234&gt;2000000,"For Publication",R1234&gt;100000,"PID",R1234&gt;30000,"RFQ",TRUE,"Transactional")</f>
        <v>Transactional</v>
      </c>
      <c r="Z1234" s="24" t="s">
        <v>101</v>
      </c>
      <c r="AA1234" s="32">
        <v>36</v>
      </c>
      <c r="AB1234" s="24">
        <v>24</v>
      </c>
      <c r="AC1234" s="25">
        <v>44427</v>
      </c>
      <c r="AD1234" s="24" t="s">
        <v>102</v>
      </c>
      <c r="AE1234" s="24">
        <v>0</v>
      </c>
      <c r="AF1234" s="24"/>
      <c r="AG1234" s="24"/>
      <c r="AH1234" s="24" t="s">
        <v>59</v>
      </c>
      <c r="AI1234" s="24"/>
      <c r="AJ1234" s="24" t="s">
        <v>60</v>
      </c>
      <c r="AK1234" s="24" t="s">
        <v>2953</v>
      </c>
      <c r="AL1234" s="24"/>
      <c r="AM1234" s="24"/>
      <c r="AN1234" s="24"/>
      <c r="AO1234" s="24">
        <v>0</v>
      </c>
      <c r="AP1234" s="24" t="s">
        <v>60</v>
      </c>
      <c r="AQ1234" s="24"/>
      <c r="AR1234" s="24"/>
      <c r="AS1234" s="89">
        <f t="shared" si="251"/>
        <v>59</v>
      </c>
      <c r="AT1234" s="24" t="s">
        <v>4904</v>
      </c>
    </row>
    <row r="1235" spans="1:46" x14ac:dyDescent="0.5">
      <c r="A1235" s="24">
        <v>1328</v>
      </c>
      <c r="B1235" s="24"/>
      <c r="C1235" s="24"/>
      <c r="D1235" s="24" t="s">
        <v>4905</v>
      </c>
      <c r="E1235" s="24" t="s">
        <v>4906</v>
      </c>
      <c r="F1235" s="77" t="str">
        <f t="shared" si="252"/>
        <v>ANTONY HODARI HOLDINGS LIMITED T/A ANTONY HODARI SOLICITORS</v>
      </c>
      <c r="G1235" s="24" t="s">
        <v>4907</v>
      </c>
      <c r="H1235" s="24" t="s">
        <v>1420</v>
      </c>
      <c r="I1235" s="24" t="s">
        <v>1420</v>
      </c>
      <c r="J1235" s="24" t="s">
        <v>52</v>
      </c>
      <c r="K1235" s="24" t="s">
        <v>822</v>
      </c>
      <c r="L1235" s="25">
        <v>44427</v>
      </c>
      <c r="M1235" s="25"/>
      <c r="N1235" s="81"/>
      <c r="O1235" s="77" t="s">
        <v>712</v>
      </c>
      <c r="P1235" s="77"/>
      <c r="Q1235" s="104"/>
      <c r="R1235" s="84">
        <v>0</v>
      </c>
      <c r="S1235" s="77" t="str" cm="1">
        <f t="array" ref="S1235">_xlfn.IFS(R1235&gt;5000000,"Gold",R1235&gt;=500000,"Silver",R1235&gt;30000,"Bronze",TRUE,"Transactional")</f>
        <v>Transactional</v>
      </c>
      <c r="T1235" s="24" t="s">
        <v>54</v>
      </c>
      <c r="U1235" s="101" t="s">
        <v>455</v>
      </c>
      <c r="V1235" s="101" t="s">
        <v>822</v>
      </c>
      <c r="W1235" s="77" t="str">
        <f t="shared" si="253"/>
        <v>Yes</v>
      </c>
      <c r="X1235" s="77" t="str">
        <f>IFERROR(_xlfn.XLOOKUP(J1235&amp;"||"&amp;K1235,'Mapping Ref.'!$J$2:$J$538,'Mapping Ref.'!$K$2:$K$538),"")</f>
        <v>Corporate</v>
      </c>
      <c r="Y1235" s="77" t="str" cm="1">
        <f t="array" ref="Y1235">_xlfn.IFS(R1235&gt;2000000,"For Publication",R1235&gt;100000,"PID",R1235&gt;30000,"RFQ",TRUE,"Transactional")</f>
        <v>Transactional</v>
      </c>
      <c r="Z1235" s="24" t="s">
        <v>57</v>
      </c>
      <c r="AA1235" s="32">
        <v>80</v>
      </c>
      <c r="AB1235" s="24">
        <v>80</v>
      </c>
      <c r="AC1235" s="25">
        <v>44427</v>
      </c>
      <c r="AD1235" s="24" t="s">
        <v>102</v>
      </c>
      <c r="AE1235" s="24">
        <v>0</v>
      </c>
      <c r="AF1235" s="24"/>
      <c r="AG1235" s="24"/>
      <c r="AH1235" s="24" t="s">
        <v>60</v>
      </c>
      <c r="AI1235" s="24"/>
      <c r="AJ1235" s="24" t="s">
        <v>60</v>
      </c>
      <c r="AK1235" s="24"/>
      <c r="AL1235" s="24"/>
      <c r="AM1235" s="24"/>
      <c r="AN1235" s="24"/>
      <c r="AO1235" s="24">
        <v>0</v>
      </c>
      <c r="AP1235" s="24" t="s">
        <v>60</v>
      </c>
      <c r="AQ1235" s="24"/>
      <c r="AR1235" s="24"/>
      <c r="AS1235" s="89">
        <v>0</v>
      </c>
      <c r="AT1235" s="24" t="s">
        <v>4908</v>
      </c>
    </row>
    <row r="1236" spans="1:46" x14ac:dyDescent="0.5">
      <c r="A1236" s="24">
        <v>1329</v>
      </c>
      <c r="B1236" s="24"/>
      <c r="C1236" s="24"/>
      <c r="D1236" s="24" t="s">
        <v>4909</v>
      </c>
      <c r="E1236" s="24" t="s">
        <v>4910</v>
      </c>
      <c r="F1236" s="77" t="str">
        <f t="shared" si="252"/>
        <v>EXPERT INVESTIGATIONS LIMITED</v>
      </c>
      <c r="G1236" s="24" t="s">
        <v>4911</v>
      </c>
      <c r="H1236" s="24" t="s">
        <v>1420</v>
      </c>
      <c r="I1236" s="24" t="s">
        <v>1420</v>
      </c>
      <c r="J1236" s="24" t="s">
        <v>52</v>
      </c>
      <c r="K1236" s="24" t="s">
        <v>822</v>
      </c>
      <c r="L1236" s="25">
        <v>44427</v>
      </c>
      <c r="M1236" s="25"/>
      <c r="N1236" s="81"/>
      <c r="O1236" s="77" t="s">
        <v>712</v>
      </c>
      <c r="P1236" s="77"/>
      <c r="Q1236" s="104"/>
      <c r="R1236" s="84">
        <v>0</v>
      </c>
      <c r="S1236" s="77" t="str" cm="1">
        <f t="array" ref="S1236">_xlfn.IFS(R1236&gt;5000000,"Gold",R1236&gt;=500000,"Silver",R1236&gt;30000,"Bronze",TRUE,"Transactional")</f>
        <v>Transactional</v>
      </c>
      <c r="T1236" s="24" t="s">
        <v>54</v>
      </c>
      <c r="U1236" s="101" t="s">
        <v>455</v>
      </c>
      <c r="V1236" s="101" t="s">
        <v>822</v>
      </c>
      <c r="W1236" s="77" t="str">
        <f t="shared" si="253"/>
        <v>Yes</v>
      </c>
      <c r="X1236" s="77" t="str">
        <f>IFERROR(_xlfn.XLOOKUP(J1236&amp;"||"&amp;K1236,'Mapping Ref.'!$J$2:$J$538,'Mapping Ref.'!$K$2:$K$538),"")</f>
        <v>Corporate</v>
      </c>
      <c r="Y1236" s="77" t="str" cm="1">
        <f t="array" ref="Y1236">_xlfn.IFS(R1236&gt;2000000,"For Publication",R1236&gt;100000,"PID",R1236&gt;30000,"RFQ",TRUE,"Transactional")</f>
        <v>Transactional</v>
      </c>
      <c r="Z1236" s="24" t="s">
        <v>57</v>
      </c>
      <c r="AA1236" s="32">
        <v>80</v>
      </c>
      <c r="AB1236" s="24">
        <v>80</v>
      </c>
      <c r="AC1236" s="25">
        <v>44427</v>
      </c>
      <c r="AD1236" s="24" t="s">
        <v>102</v>
      </c>
      <c r="AE1236" s="24">
        <v>0</v>
      </c>
      <c r="AF1236" s="24" t="s">
        <v>59</v>
      </c>
      <c r="AG1236" s="24"/>
      <c r="AH1236" s="24" t="s">
        <v>60</v>
      </c>
      <c r="AI1236" s="24"/>
      <c r="AJ1236" s="24" t="s">
        <v>60</v>
      </c>
      <c r="AK1236" s="24"/>
      <c r="AL1236" s="24"/>
      <c r="AM1236" s="24"/>
      <c r="AN1236" s="24"/>
      <c r="AO1236" s="24">
        <v>0</v>
      </c>
      <c r="AP1236" s="24" t="s">
        <v>60</v>
      </c>
      <c r="AQ1236" s="24"/>
      <c r="AR1236" s="24"/>
      <c r="AS1236" s="89">
        <v>0</v>
      </c>
      <c r="AT1236" s="24" t="s">
        <v>4909</v>
      </c>
    </row>
    <row r="1237" spans="1:46" x14ac:dyDescent="0.5">
      <c r="A1237" s="24">
        <v>1330</v>
      </c>
      <c r="B1237" s="24"/>
      <c r="C1237" s="24"/>
      <c r="D1237" s="24" t="s">
        <v>4912</v>
      </c>
      <c r="E1237" s="24" t="s">
        <v>4913</v>
      </c>
      <c r="F1237" s="77" t="str">
        <f t="shared" si="252"/>
        <v>BOSTON ROSE LIMITED</v>
      </c>
      <c r="G1237" s="24" t="s">
        <v>4912</v>
      </c>
      <c r="H1237" s="24" t="s">
        <v>1166</v>
      </c>
      <c r="I1237" s="24" t="s">
        <v>1166</v>
      </c>
      <c r="J1237" s="24" t="s">
        <v>107</v>
      </c>
      <c r="K1237" s="24" t="s">
        <v>4914</v>
      </c>
      <c r="L1237" s="25">
        <v>44430</v>
      </c>
      <c r="M1237" s="25">
        <v>44773</v>
      </c>
      <c r="N1237" s="81">
        <f>EDATE(M1237,AB1237)</f>
        <v>45138</v>
      </c>
      <c r="O1237" s="77" t="str">
        <f ca="1">IF(N1237&lt;TODAY(),"Expired","Live")</f>
        <v>Expired</v>
      </c>
      <c r="P1237" s="77" t="str" cm="1">
        <f t="array" aca="1" ref="P1237" ca="1">_xlfn.IFS((N1237-TODAY())&gt;=547,"06 Expires over 18 months",(N1237-TODAY())&gt;=365,"05 Expires in 18 months",(N1237-TODAY())&gt;=183,"04 Expires in 12 months",(N1237-TODAY())&gt;=92,"03 Expires in 6 months",(N1237-TODAY())&gt;=31,"02 Expires in 3 months",(N1237-TODAY())&gt;=0,"01 Expires in 30 days",(N1237-TODAY())&gt;=-31,"01 Expired last 30 days",(N1237-TODAY())&gt;=-92,"02 Expired last 3 months",(N1237-TODAY())&gt;=-183,"03 Expired last 6 months",(N1237-TODAY())&gt;=-365,"04 Expired last 12 months",(N1237-TODAY())&gt;=-547,"05 Expired last 18 months",TRUE,"06 Expired over 18 months")</f>
        <v>06 Expired over 18 months</v>
      </c>
      <c r="Q1237" s="65">
        <v>5000</v>
      </c>
      <c r="R1237" s="84">
        <f t="shared" ref="R1237:R1270" si="254">MAX(Q1237,Q1237*N(AS1237)/12)</f>
        <v>9583.3333333333339</v>
      </c>
      <c r="S1237" s="77" t="str" cm="1">
        <f t="array" ref="S1237">_xlfn.IFS(R1237&gt;5000000,"Gold",R1237&gt;=500000,"Silver",R1237&gt;30000,"Bronze",TRUE,"Transactional")</f>
        <v>Transactional</v>
      </c>
      <c r="T1237" s="24" t="s">
        <v>54</v>
      </c>
      <c r="U1237" s="101" t="s">
        <v>84</v>
      </c>
      <c r="V1237" s="101" t="s">
        <v>1742</v>
      </c>
      <c r="W1237" s="77" t="str">
        <f t="shared" si="253"/>
        <v>Yes</v>
      </c>
      <c r="X1237" s="77" t="str">
        <f>IFERROR(_xlfn.XLOOKUP(J1237&amp;"||"&amp;K1237,'Mapping Ref.'!$J$2:$J$538,'Mapping Ref.'!$K$2:$K$538),"")</f>
        <v>Construction &amp; Estates</v>
      </c>
      <c r="Y1237" s="77" t="str" cm="1">
        <f t="array" ref="Y1237">_xlfn.IFS(R1237&gt;2000000,"For Publication",R1237&gt;100000,"PID",R1237&gt;30000,"RFQ",TRUE,"Transactional")</f>
        <v>Transactional</v>
      </c>
      <c r="Z1237" s="24" t="s">
        <v>101</v>
      </c>
      <c r="AA1237" s="32">
        <v>12</v>
      </c>
      <c r="AB1237" s="24">
        <v>12</v>
      </c>
      <c r="AC1237" s="25">
        <v>44427</v>
      </c>
      <c r="AD1237" s="24" t="s">
        <v>58</v>
      </c>
      <c r="AE1237" s="24"/>
      <c r="AF1237" s="24" t="s">
        <v>59</v>
      </c>
      <c r="AG1237" s="24"/>
      <c r="AH1237" s="24" t="s">
        <v>60</v>
      </c>
      <c r="AI1237" s="24"/>
      <c r="AJ1237" s="24" t="s">
        <v>60</v>
      </c>
      <c r="AK1237" s="24"/>
      <c r="AL1237" s="24"/>
      <c r="AM1237" s="24"/>
      <c r="AN1237" s="24"/>
      <c r="AO1237" s="24"/>
      <c r="AP1237" s="24" t="s">
        <v>59</v>
      </c>
      <c r="AQ1237" s="24"/>
      <c r="AR1237" s="24"/>
      <c r="AS1237" s="89">
        <f>DATEDIF(L1237,N1237,"m")</f>
        <v>23</v>
      </c>
      <c r="AT1237" s="24" t="s">
        <v>4915</v>
      </c>
    </row>
    <row r="1238" spans="1:46" x14ac:dyDescent="0.5">
      <c r="A1238" s="24">
        <v>1331</v>
      </c>
      <c r="B1238" s="24"/>
      <c r="C1238" s="24"/>
      <c r="D1238" s="24" t="s">
        <v>3726</v>
      </c>
      <c r="E1238" s="24" t="s">
        <v>4916</v>
      </c>
      <c r="F1238" s="77" t="str">
        <f t="shared" si="252"/>
        <v>Dino Designs</v>
      </c>
      <c r="G1238" s="24" t="s">
        <v>4917</v>
      </c>
      <c r="H1238" s="24" t="s">
        <v>3729</v>
      </c>
      <c r="I1238" s="24" t="s">
        <v>3730</v>
      </c>
      <c r="J1238" s="24" t="s">
        <v>107</v>
      </c>
      <c r="K1238" s="24" t="s">
        <v>360</v>
      </c>
      <c r="L1238" s="25">
        <v>44428</v>
      </c>
      <c r="M1238" s="25"/>
      <c r="N1238" s="81"/>
      <c r="O1238" s="77" t="s">
        <v>712</v>
      </c>
      <c r="P1238" s="77"/>
      <c r="Q1238" s="65">
        <v>5000</v>
      </c>
      <c r="R1238" s="84">
        <f t="shared" si="254"/>
        <v>5000</v>
      </c>
      <c r="S1238" s="77" t="str" cm="1">
        <f t="array" ref="S1238">_xlfn.IFS(R1238&gt;5000000,"Gold",R1238&gt;=500000,"Silver",R1238&gt;30000,"Bronze",TRUE,"Transactional")</f>
        <v>Transactional</v>
      </c>
      <c r="T1238" s="24" t="s">
        <v>54</v>
      </c>
      <c r="U1238" s="101" t="s">
        <v>2860</v>
      </c>
      <c r="V1238" s="101" t="s">
        <v>4918</v>
      </c>
      <c r="W1238" s="77" t="str">
        <f t="shared" si="253"/>
        <v>No</v>
      </c>
      <c r="X1238" s="77" t="str">
        <f>IFERROR(_xlfn.XLOOKUP(J1238&amp;"||"&amp;K1238,'Mapping Ref.'!$J$2:$J$538,'Mapping Ref.'!$K$2:$K$538),"")</f>
        <v>Construction &amp; Estates</v>
      </c>
      <c r="Y1238" s="77" t="str" cm="1">
        <f t="array" ref="Y1238">_xlfn.IFS(R1238&gt;2000000,"For Publication",R1238&gt;100000,"PID",R1238&gt;30000,"RFQ",TRUE,"Transactional")</f>
        <v>Transactional</v>
      </c>
      <c r="Z1238" s="24" t="s">
        <v>101</v>
      </c>
      <c r="AA1238" s="32">
        <v>6</v>
      </c>
      <c r="AB1238" s="24">
        <v>0</v>
      </c>
      <c r="AC1238" s="25">
        <v>44428</v>
      </c>
      <c r="AD1238" s="24" t="s">
        <v>58</v>
      </c>
      <c r="AE1238" s="24"/>
      <c r="AF1238" s="24"/>
      <c r="AG1238" s="24"/>
      <c r="AH1238" s="24" t="s">
        <v>59</v>
      </c>
      <c r="AI1238" s="24"/>
      <c r="AJ1238" s="24" t="s">
        <v>60</v>
      </c>
      <c r="AK1238" s="24"/>
      <c r="AL1238" s="24"/>
      <c r="AM1238" s="24"/>
      <c r="AN1238" s="24"/>
      <c r="AO1238" s="24"/>
      <c r="AP1238" s="24" t="s">
        <v>60</v>
      </c>
      <c r="AQ1238" s="24"/>
      <c r="AR1238" s="24"/>
      <c r="AS1238" s="89">
        <v>0</v>
      </c>
      <c r="AT1238" s="24"/>
    </row>
    <row r="1239" spans="1:46" x14ac:dyDescent="0.5">
      <c r="A1239" s="24">
        <v>1332</v>
      </c>
      <c r="B1239" s="24"/>
      <c r="C1239" s="24"/>
      <c r="D1239" s="24" t="s">
        <v>3726</v>
      </c>
      <c r="E1239" s="24" t="s">
        <v>4919</v>
      </c>
      <c r="F1239" s="77" t="str">
        <f t="shared" si="252"/>
        <v>BOJANGLES LTD</v>
      </c>
      <c r="G1239" s="24" t="s">
        <v>4920</v>
      </c>
      <c r="H1239" s="24" t="s">
        <v>3729</v>
      </c>
      <c r="I1239" s="24" t="s">
        <v>3730</v>
      </c>
      <c r="J1239" s="24" t="s">
        <v>107</v>
      </c>
      <c r="K1239" s="24" t="s">
        <v>360</v>
      </c>
      <c r="L1239" s="25">
        <v>44428</v>
      </c>
      <c r="M1239" s="25"/>
      <c r="N1239" s="81"/>
      <c r="O1239" s="77" t="s">
        <v>712</v>
      </c>
      <c r="P1239" s="77"/>
      <c r="Q1239" s="65">
        <v>10000</v>
      </c>
      <c r="R1239" s="84">
        <f t="shared" si="254"/>
        <v>10000</v>
      </c>
      <c r="S1239" s="77" t="str" cm="1">
        <f t="array" ref="S1239">_xlfn.IFS(R1239&gt;5000000,"Gold",R1239&gt;=500000,"Silver",R1239&gt;30000,"Bronze",TRUE,"Transactional")</f>
        <v>Transactional</v>
      </c>
      <c r="T1239" s="24" t="s">
        <v>54</v>
      </c>
      <c r="U1239" s="101" t="s">
        <v>445</v>
      </c>
      <c r="V1239" s="101" t="s">
        <v>446</v>
      </c>
      <c r="W1239" s="77" t="str">
        <f t="shared" si="253"/>
        <v>No</v>
      </c>
      <c r="X1239" s="77" t="str">
        <f>IFERROR(_xlfn.XLOOKUP(J1239&amp;"||"&amp;K1239,'Mapping Ref.'!$J$2:$J$538,'Mapping Ref.'!$K$2:$K$538),"")</f>
        <v>Construction &amp; Estates</v>
      </c>
      <c r="Y1239" s="77" t="str" cm="1">
        <f t="array" ref="Y1239">_xlfn.IFS(R1239&gt;2000000,"For Publication",R1239&gt;100000,"PID",R1239&gt;30000,"RFQ",TRUE,"Transactional")</f>
        <v>Transactional</v>
      </c>
      <c r="Z1239" s="24" t="s">
        <v>101</v>
      </c>
      <c r="AA1239" s="32">
        <v>6</v>
      </c>
      <c r="AB1239" s="24">
        <v>0</v>
      </c>
      <c r="AC1239" s="25">
        <v>44428</v>
      </c>
      <c r="AD1239" s="24" t="s">
        <v>58</v>
      </c>
      <c r="AE1239" s="24"/>
      <c r="AF1239" s="24" t="s">
        <v>59</v>
      </c>
      <c r="AG1239" s="24"/>
      <c r="AH1239" s="24" t="s">
        <v>60</v>
      </c>
      <c r="AI1239" s="24"/>
      <c r="AJ1239" s="24" t="s">
        <v>60</v>
      </c>
      <c r="AK1239" s="24"/>
      <c r="AL1239" s="24"/>
      <c r="AM1239" s="24"/>
      <c r="AN1239" s="24"/>
      <c r="AO1239" s="24"/>
      <c r="AP1239" s="24" t="s">
        <v>60</v>
      </c>
      <c r="AQ1239" s="24"/>
      <c r="AR1239" s="24"/>
      <c r="AS1239" s="89">
        <v>0</v>
      </c>
      <c r="AT1239" s="24" t="s">
        <v>4921</v>
      </c>
    </row>
    <row r="1240" spans="1:46" x14ac:dyDescent="0.5">
      <c r="A1240" s="24">
        <v>1333</v>
      </c>
      <c r="B1240" s="24"/>
      <c r="C1240" s="24"/>
      <c r="D1240" s="24" t="s">
        <v>3726</v>
      </c>
      <c r="E1240" s="24" t="s">
        <v>4922</v>
      </c>
      <c r="F1240" s="77" t="str">
        <f t="shared" si="252"/>
        <v>THE BRITISH CYCLING FEDERATION T/A BRITISH CYCLING</v>
      </c>
      <c r="G1240" s="24" t="s">
        <v>4923</v>
      </c>
      <c r="H1240" s="24" t="s">
        <v>3729</v>
      </c>
      <c r="I1240" s="24" t="s">
        <v>3730</v>
      </c>
      <c r="J1240" s="24" t="s">
        <v>107</v>
      </c>
      <c r="K1240" s="24" t="s">
        <v>360</v>
      </c>
      <c r="L1240" s="25">
        <v>44665</v>
      </c>
      <c r="M1240" s="25"/>
      <c r="N1240" s="81"/>
      <c r="O1240" s="77" t="s">
        <v>712</v>
      </c>
      <c r="P1240" s="77"/>
      <c r="Q1240" s="65">
        <v>5000</v>
      </c>
      <c r="R1240" s="84">
        <f t="shared" si="254"/>
        <v>5000</v>
      </c>
      <c r="S1240" s="77" t="str" cm="1">
        <f t="array" ref="S1240">_xlfn.IFS(R1240&gt;5000000,"Gold",R1240&gt;=500000,"Silver",R1240&gt;30000,"Bronze",TRUE,"Transactional")</f>
        <v>Transactional</v>
      </c>
      <c r="T1240" s="24" t="s">
        <v>54</v>
      </c>
      <c r="U1240" s="101" t="s">
        <v>237</v>
      </c>
      <c r="V1240" s="101" t="s">
        <v>566</v>
      </c>
      <c r="W1240" s="77" t="str">
        <f t="shared" si="253"/>
        <v>Yes</v>
      </c>
      <c r="X1240" s="77" t="str">
        <f>IFERROR(_xlfn.XLOOKUP(J1240&amp;"||"&amp;K1240,'Mapping Ref.'!$J$2:$J$538,'Mapping Ref.'!$K$2:$K$538),"")</f>
        <v>Construction &amp; Estates</v>
      </c>
      <c r="Y1240" s="77" t="str" cm="1">
        <f t="array" ref="Y1240">_xlfn.IFS(R1240&gt;2000000,"For Publication",R1240&gt;100000,"PID",R1240&gt;30000,"RFQ",TRUE,"Transactional")</f>
        <v>Transactional</v>
      </c>
      <c r="Z1240" s="24" t="s">
        <v>86</v>
      </c>
      <c r="AA1240" s="32">
        <v>22</v>
      </c>
      <c r="AB1240" s="24">
        <v>14</v>
      </c>
      <c r="AC1240" s="25">
        <v>44428</v>
      </c>
      <c r="AD1240" s="24" t="s">
        <v>58</v>
      </c>
      <c r="AE1240" s="24"/>
      <c r="AF1240" s="24"/>
      <c r="AG1240" s="24"/>
      <c r="AH1240" s="24" t="s">
        <v>60</v>
      </c>
      <c r="AI1240" s="24"/>
      <c r="AJ1240" s="24" t="s">
        <v>60</v>
      </c>
      <c r="AK1240" s="24"/>
      <c r="AL1240" s="24"/>
      <c r="AM1240" s="24"/>
      <c r="AN1240" s="24"/>
      <c r="AO1240" s="24"/>
      <c r="AP1240" s="24" t="s">
        <v>60</v>
      </c>
      <c r="AQ1240" s="24"/>
      <c r="AR1240" s="24"/>
      <c r="AS1240" s="89">
        <v>0</v>
      </c>
      <c r="AT1240" s="24" t="s">
        <v>4924</v>
      </c>
    </row>
    <row r="1241" spans="1:46" x14ac:dyDescent="0.5">
      <c r="A1241" s="24">
        <v>1334</v>
      </c>
      <c r="B1241" s="24"/>
      <c r="C1241" s="24"/>
      <c r="D1241" s="24" t="s">
        <v>4925</v>
      </c>
      <c r="E1241" s="24" t="s">
        <v>4926</v>
      </c>
      <c r="F1241" s="77" t="str">
        <f t="shared" si="252"/>
        <v>HOTTINGER BRUEL &amp; KJAER UK LIMITED</v>
      </c>
      <c r="G1241" s="24" t="s">
        <v>4927</v>
      </c>
      <c r="H1241" s="24" t="s">
        <v>972</v>
      </c>
      <c r="I1241" s="24" t="s">
        <v>972</v>
      </c>
      <c r="J1241" s="24" t="s">
        <v>107</v>
      </c>
      <c r="K1241" s="24" t="s">
        <v>4928</v>
      </c>
      <c r="L1241" s="25">
        <v>44409</v>
      </c>
      <c r="M1241" s="25">
        <v>44773</v>
      </c>
      <c r="N1241" s="81">
        <f t="shared" ref="N1241:N1264" si="255">EDATE(M1241,AB1241)</f>
        <v>44773</v>
      </c>
      <c r="O1241" s="77" t="str">
        <f t="shared" ref="O1241:O1251" ca="1" si="256">IF(N1241&lt;TODAY(),"Expired","Live")</f>
        <v>Expired</v>
      </c>
      <c r="P1241" s="77" t="str" cm="1">
        <f t="array" aca="1" ref="P1241" ca="1">_xlfn.IFS((N1241-TODAY())&gt;=547,"06 Expires over 18 months",(N1241-TODAY())&gt;=365,"05 Expires in 18 months",(N1241-TODAY())&gt;=183,"04 Expires in 12 months",(N1241-TODAY())&gt;=92,"03 Expires in 6 months",(N1241-TODAY())&gt;=31,"02 Expires in 3 months",(N1241-TODAY())&gt;=0,"01 Expires in 30 days",(N1241-TODAY())&gt;=-31,"01 Expired last 30 days",(N1241-TODAY())&gt;=-92,"02 Expired last 3 months",(N1241-TODAY())&gt;=-183,"03 Expired last 6 months",(N1241-TODAY())&gt;=-365,"04 Expired last 12 months",(N1241-TODAY())&gt;=-547,"05 Expired last 18 months",TRUE,"06 Expired over 18 months")</f>
        <v>06 Expired over 18 months</v>
      </c>
      <c r="Q1241" s="65">
        <v>1000</v>
      </c>
      <c r="R1241" s="84">
        <f t="shared" si="254"/>
        <v>1000</v>
      </c>
      <c r="S1241" s="77" t="str" cm="1">
        <f t="array" ref="S1241">_xlfn.IFS(R1241&gt;5000000,"Gold",R1241&gt;=500000,"Silver",R1241&gt;30000,"Bronze",TRUE,"Transactional")</f>
        <v>Transactional</v>
      </c>
      <c r="T1241" s="24" t="s">
        <v>54</v>
      </c>
      <c r="U1241" s="101" t="s">
        <v>116</v>
      </c>
      <c r="V1241" s="101" t="s">
        <v>569</v>
      </c>
      <c r="W1241" s="77" t="str">
        <f t="shared" si="253"/>
        <v>No</v>
      </c>
      <c r="X1241" s="77" t="str">
        <f>IFERROR(_xlfn.XLOOKUP(J1241&amp;"||"&amp;K1241,'Mapping Ref.'!$J$2:$J$538,'Mapping Ref.'!$K$2:$K$538),"")</f>
        <v>Construction &amp; Estates</v>
      </c>
      <c r="Y1241" s="77" t="str" cm="1">
        <f t="array" ref="Y1241">_xlfn.IFS(R1241&gt;2000000,"For Publication",R1241&gt;100000,"PID",R1241&gt;30000,"RFQ",TRUE,"Transactional")</f>
        <v>Transactional</v>
      </c>
      <c r="Z1241" s="24" t="s">
        <v>86</v>
      </c>
      <c r="AA1241" s="32">
        <v>12</v>
      </c>
      <c r="AB1241" s="24">
        <v>0</v>
      </c>
      <c r="AC1241" s="25">
        <v>44431</v>
      </c>
      <c r="AD1241" s="24" t="s">
        <v>58</v>
      </c>
      <c r="AE1241" s="24">
        <v>29448</v>
      </c>
      <c r="AF1241" s="24"/>
      <c r="AG1241" s="24"/>
      <c r="AH1241" s="24" t="s">
        <v>60</v>
      </c>
      <c r="AI1241" s="24"/>
      <c r="AJ1241" s="24" t="s">
        <v>60</v>
      </c>
      <c r="AK1241" s="24"/>
      <c r="AL1241" s="24"/>
      <c r="AM1241" s="24"/>
      <c r="AN1241" s="24"/>
      <c r="AO1241" s="24">
        <v>0</v>
      </c>
      <c r="AP1241" s="24" t="s">
        <v>60</v>
      </c>
      <c r="AQ1241" s="24"/>
      <c r="AR1241" s="24"/>
      <c r="AS1241" s="89">
        <f t="shared" ref="AS1241:AS1250" si="257">DATEDIF(L1241,N1241,"m")</f>
        <v>11</v>
      </c>
      <c r="AT1241" s="24" t="s">
        <v>4929</v>
      </c>
    </row>
    <row r="1242" spans="1:46" x14ac:dyDescent="0.5">
      <c r="A1242" s="24">
        <v>1335</v>
      </c>
      <c r="B1242" s="24"/>
      <c r="C1242" s="24"/>
      <c r="D1242" s="24" t="s">
        <v>4930</v>
      </c>
      <c r="E1242" s="24" t="s">
        <v>4931</v>
      </c>
      <c r="F1242" s="77" t="str">
        <f t="shared" si="252"/>
        <v>BEDACRE ESTATES LIMITED</v>
      </c>
      <c r="G1242" s="24" t="s">
        <v>4932</v>
      </c>
      <c r="H1242" s="24" t="s">
        <v>972</v>
      </c>
      <c r="I1242" s="24" t="s">
        <v>972</v>
      </c>
      <c r="J1242" s="24" t="s">
        <v>107</v>
      </c>
      <c r="K1242" s="24" t="s">
        <v>4933</v>
      </c>
      <c r="L1242" s="25">
        <v>44409</v>
      </c>
      <c r="M1242" s="25">
        <v>44773</v>
      </c>
      <c r="N1242" s="81">
        <f t="shared" si="255"/>
        <v>44773</v>
      </c>
      <c r="O1242" s="77" t="str">
        <f t="shared" ca="1" si="256"/>
        <v>Expired</v>
      </c>
      <c r="P1242" s="77" t="str" cm="1">
        <f t="array" aca="1" ref="P1242" ca="1">_xlfn.IFS((N1242-TODAY())&gt;=547,"06 Expires over 18 months",(N1242-TODAY())&gt;=365,"05 Expires in 18 months",(N1242-TODAY())&gt;=183,"04 Expires in 12 months",(N1242-TODAY())&gt;=92,"03 Expires in 6 months",(N1242-TODAY())&gt;=31,"02 Expires in 3 months",(N1242-TODAY())&gt;=0,"01 Expires in 30 days",(N1242-TODAY())&gt;=-31,"01 Expired last 30 days",(N1242-TODAY())&gt;=-92,"02 Expired last 3 months",(N1242-TODAY())&gt;=-183,"03 Expired last 6 months",(N1242-TODAY())&gt;=-365,"04 Expired last 12 months",(N1242-TODAY())&gt;=-547,"05 Expired last 18 months",TRUE,"06 Expired over 18 months")</f>
        <v>06 Expired over 18 months</v>
      </c>
      <c r="Q1242" s="65">
        <v>3200</v>
      </c>
      <c r="R1242" s="84">
        <f t="shared" si="254"/>
        <v>3200</v>
      </c>
      <c r="S1242" s="77" t="str" cm="1">
        <f t="array" ref="S1242">_xlfn.IFS(R1242&gt;5000000,"Gold",R1242&gt;=500000,"Silver",R1242&gt;30000,"Bronze",TRUE,"Transactional")</f>
        <v>Transactional</v>
      </c>
      <c r="T1242" s="24" t="s">
        <v>54</v>
      </c>
      <c r="U1242" s="101" t="s">
        <v>109</v>
      </c>
      <c r="V1242" s="101" t="s">
        <v>110</v>
      </c>
      <c r="W1242" s="77" t="str">
        <f t="shared" si="253"/>
        <v>No</v>
      </c>
      <c r="X1242" s="77" t="str">
        <f>IFERROR(_xlfn.XLOOKUP(J1242&amp;"||"&amp;K1242,'Mapping Ref.'!$J$2:$J$538,'Mapping Ref.'!$K$2:$K$538),"")</f>
        <v>Construction &amp; Estates</v>
      </c>
      <c r="Y1242" s="77" t="str" cm="1">
        <f t="array" ref="Y1242">_xlfn.IFS(R1242&gt;2000000,"For Publication",R1242&gt;100000,"PID",R1242&gt;30000,"RFQ",TRUE,"Transactional")</f>
        <v>Transactional</v>
      </c>
      <c r="Z1242" s="24" t="s">
        <v>86</v>
      </c>
      <c r="AA1242" s="32">
        <v>12</v>
      </c>
      <c r="AB1242" s="24">
        <v>0</v>
      </c>
      <c r="AC1242" s="25">
        <v>44432</v>
      </c>
      <c r="AD1242" s="24" t="s">
        <v>58</v>
      </c>
      <c r="AE1242" s="24">
        <v>29450</v>
      </c>
      <c r="AF1242" s="24"/>
      <c r="AG1242" s="24"/>
      <c r="AH1242" s="24" t="s">
        <v>59</v>
      </c>
      <c r="AI1242" s="24"/>
      <c r="AJ1242" s="24" t="s">
        <v>60</v>
      </c>
      <c r="AK1242" s="24"/>
      <c r="AL1242" s="24"/>
      <c r="AM1242" s="24"/>
      <c r="AN1242" s="24"/>
      <c r="AO1242" s="24">
        <v>0</v>
      </c>
      <c r="AP1242" s="24" t="s">
        <v>60</v>
      </c>
      <c r="AQ1242" s="24"/>
      <c r="AR1242" s="24"/>
      <c r="AS1242" s="89">
        <f t="shared" si="257"/>
        <v>11</v>
      </c>
      <c r="AT1242" s="24" t="s">
        <v>4930</v>
      </c>
    </row>
    <row r="1243" spans="1:46" x14ac:dyDescent="0.5">
      <c r="A1243" s="24">
        <v>1336</v>
      </c>
      <c r="B1243" s="24"/>
      <c r="C1243" s="24"/>
      <c r="D1243" s="24" t="s">
        <v>4934</v>
      </c>
      <c r="E1243" s="24" t="s">
        <v>4935</v>
      </c>
      <c r="F1243" s="77" t="str">
        <f t="shared" si="252"/>
        <v>BUTLERS (ROYSTON) LTD</v>
      </c>
      <c r="G1243" s="24" t="s">
        <v>4936</v>
      </c>
      <c r="H1243" s="24" t="s">
        <v>4937</v>
      </c>
      <c r="I1243" s="24" t="s">
        <v>4937</v>
      </c>
      <c r="J1243" s="24" t="s">
        <v>190</v>
      </c>
      <c r="K1243" s="24" t="s">
        <v>755</v>
      </c>
      <c r="L1243" s="25">
        <v>44316</v>
      </c>
      <c r="M1243" s="25">
        <v>44561</v>
      </c>
      <c r="N1243" s="81">
        <f t="shared" si="255"/>
        <v>44561</v>
      </c>
      <c r="O1243" s="77" t="str">
        <f t="shared" ca="1" si="256"/>
        <v>Expired</v>
      </c>
      <c r="P1243" s="77" t="str" cm="1">
        <f t="array" aca="1" ref="P1243" ca="1">_xlfn.IFS((N1243-TODAY())&gt;=547,"06 Expires over 18 months",(N1243-TODAY())&gt;=365,"05 Expires in 18 months",(N1243-TODAY())&gt;=183,"04 Expires in 12 months",(N1243-TODAY())&gt;=92,"03 Expires in 6 months",(N1243-TODAY())&gt;=31,"02 Expires in 3 months",(N1243-TODAY())&gt;=0,"01 Expires in 30 days",(N1243-TODAY())&gt;=-31,"01 Expired last 30 days",(N1243-TODAY())&gt;=-92,"02 Expired last 3 months",(N1243-TODAY())&gt;=-183,"03 Expired last 6 months",(N1243-TODAY())&gt;=-365,"04 Expired last 12 months",(N1243-TODAY())&gt;=-547,"05 Expired last 18 months",TRUE,"06 Expired over 18 months")</f>
        <v>06 Expired over 18 months</v>
      </c>
      <c r="Q1243" s="65">
        <v>3000</v>
      </c>
      <c r="R1243" s="84">
        <f t="shared" si="254"/>
        <v>3000</v>
      </c>
      <c r="S1243" s="77" t="str" cm="1">
        <f t="array" ref="S1243">_xlfn.IFS(R1243&gt;5000000,"Gold",R1243&gt;=500000,"Silver",R1243&gt;30000,"Bronze",TRUE,"Transactional")</f>
        <v>Transactional</v>
      </c>
      <c r="T1243" s="24" t="s">
        <v>54</v>
      </c>
      <c r="U1243" s="101" t="s">
        <v>208</v>
      </c>
      <c r="V1243" s="101" t="s">
        <v>209</v>
      </c>
      <c r="W1243" s="77" t="str">
        <f t="shared" si="253"/>
        <v>No</v>
      </c>
      <c r="X1243" s="77" t="str">
        <f>IFERROR(_xlfn.XLOOKUP(J1243&amp;"||"&amp;K1243,'Mapping Ref.'!$J$2:$J$538,'Mapping Ref.'!$K$2:$K$538),"")</f>
        <v>Childrens &amp; Adults</v>
      </c>
      <c r="Y1243" s="77" t="str" cm="1">
        <f t="array" ref="Y1243">_xlfn.IFS(R1243&gt;2000000,"For Publication",R1243&gt;100000,"PID",R1243&gt;30000,"RFQ",TRUE,"Transactional")</f>
        <v>Transactional</v>
      </c>
      <c r="Z1243" s="24" t="s">
        <v>101</v>
      </c>
      <c r="AA1243" s="32">
        <v>12</v>
      </c>
      <c r="AB1243" s="24">
        <v>0</v>
      </c>
      <c r="AC1243" s="25">
        <v>44432</v>
      </c>
      <c r="AD1243" s="24" t="s">
        <v>58</v>
      </c>
      <c r="AE1243" s="24"/>
      <c r="AF1243" s="24"/>
      <c r="AG1243" s="24"/>
      <c r="AH1243" s="24" t="s">
        <v>60</v>
      </c>
      <c r="AI1243" s="24"/>
      <c r="AJ1243" s="24" t="s">
        <v>59</v>
      </c>
      <c r="AK1243" s="24"/>
      <c r="AL1243" s="24"/>
      <c r="AM1243" s="24"/>
      <c r="AN1243" s="24"/>
      <c r="AO1243" s="24">
        <v>0</v>
      </c>
      <c r="AP1243" s="24" t="s">
        <v>60</v>
      </c>
      <c r="AQ1243" s="24"/>
      <c r="AR1243" s="24"/>
      <c r="AS1243" s="89">
        <f t="shared" si="257"/>
        <v>8</v>
      </c>
      <c r="AT1243" s="24" t="s">
        <v>4938</v>
      </c>
    </row>
    <row r="1244" spans="1:46" x14ac:dyDescent="0.5">
      <c r="A1244" s="24">
        <v>1337</v>
      </c>
      <c r="B1244" s="24" t="s">
        <v>506</v>
      </c>
      <c r="C1244" s="24"/>
      <c r="D1244" s="24" t="s">
        <v>4939</v>
      </c>
      <c r="E1244" s="24" t="s">
        <v>4940</v>
      </c>
      <c r="F1244" s="77" t="str">
        <f t="shared" si="252"/>
        <v>BIG YELLOW SELF STORAGE COMPANY LTD-(SOUTHALL)</v>
      </c>
      <c r="G1244" s="24" t="s">
        <v>4941</v>
      </c>
      <c r="H1244" s="24" t="s">
        <v>1275</v>
      </c>
      <c r="I1244" s="24" t="s">
        <v>1275</v>
      </c>
      <c r="J1244" s="24" t="s">
        <v>190</v>
      </c>
      <c r="K1244" s="27" t="s">
        <v>4942</v>
      </c>
      <c r="L1244" s="25">
        <v>44440</v>
      </c>
      <c r="M1244" s="25">
        <v>46265</v>
      </c>
      <c r="N1244" s="81">
        <f t="shared" si="255"/>
        <v>46996</v>
      </c>
      <c r="O1244" s="77" t="str">
        <f t="shared" ca="1" si="256"/>
        <v>Live</v>
      </c>
      <c r="P1244" s="77" t="str" cm="1">
        <f t="array" aca="1" ref="P1244" ca="1">_xlfn.IFS((N1244-TODAY())&gt;=547,"06 Expires over 18 months",(N1244-TODAY())&gt;=365,"05 Expires in 18 months",(N1244-TODAY())&gt;=183,"04 Expires in 12 months",(N1244-TODAY())&gt;=92,"03 Expires in 6 months",(N1244-TODAY())&gt;=31,"02 Expires in 3 months",(N1244-TODAY())&gt;=0,"01 Expires in 30 days",(N1244-TODAY())&gt;=-31,"01 Expired last 30 days",(N1244-TODAY())&gt;=-92,"02 Expired last 3 months",(N1244-TODAY())&gt;=-183,"03 Expired last 6 months",(N1244-TODAY())&gt;=-365,"04 Expired last 12 months",(N1244-TODAY())&gt;=-547,"05 Expired last 18 months",TRUE,"06 Expired over 18 months")</f>
        <v>06 Expires over 18 months</v>
      </c>
      <c r="Q1244" s="65">
        <v>12000</v>
      </c>
      <c r="R1244" s="84">
        <f t="shared" si="254"/>
        <v>83000</v>
      </c>
      <c r="S1244" s="77" t="str" cm="1">
        <f t="array" ref="S1244">_xlfn.IFS(R1244&gt;5000000,"Gold",R1244&gt;=500000,"Silver",R1244&gt;30000,"Bronze",TRUE,"Transactional")</f>
        <v>Bronze</v>
      </c>
      <c r="T1244" s="24" t="s">
        <v>54</v>
      </c>
      <c r="U1244" s="101" t="s">
        <v>99</v>
      </c>
      <c r="V1244" s="101" t="s">
        <v>1184</v>
      </c>
      <c r="W1244" s="77" t="str">
        <f t="shared" si="253"/>
        <v>Yes</v>
      </c>
      <c r="X1244" s="77" t="str">
        <f>IFERROR(_xlfn.XLOOKUP(J1244&amp;"||"&amp;K1244,'Mapping Ref.'!$J$2:$J$538,'Mapping Ref.'!$K$2:$K$538),"")</f>
        <v>Childrens &amp; Adults</v>
      </c>
      <c r="Y1244" s="77" t="str" cm="1">
        <f t="array" ref="Y1244">_xlfn.IFS(R1244&gt;2000000,"For Publication",R1244&gt;100000,"PID",R1244&gt;30000,"RFQ",TRUE,"Transactional")</f>
        <v>RFQ</v>
      </c>
      <c r="Z1244" s="24" t="s">
        <v>101</v>
      </c>
      <c r="AA1244" s="32">
        <v>36</v>
      </c>
      <c r="AB1244" s="24">
        <v>24</v>
      </c>
      <c r="AC1244" s="25">
        <v>44433</v>
      </c>
      <c r="AD1244" s="24" t="s">
        <v>58</v>
      </c>
      <c r="AE1244" s="24"/>
      <c r="AF1244" s="24"/>
      <c r="AG1244" s="24"/>
      <c r="AH1244" s="24" t="s">
        <v>59</v>
      </c>
      <c r="AI1244" s="24"/>
      <c r="AJ1244" s="24" t="s">
        <v>60</v>
      </c>
      <c r="AK1244" s="24"/>
      <c r="AL1244" s="24"/>
      <c r="AM1244" s="24"/>
      <c r="AN1244" s="24"/>
      <c r="AO1244" s="24">
        <v>0</v>
      </c>
      <c r="AP1244" s="24" t="s">
        <v>60</v>
      </c>
      <c r="AQ1244" s="24"/>
      <c r="AR1244" s="24"/>
      <c r="AS1244" s="89">
        <f t="shared" si="257"/>
        <v>83</v>
      </c>
      <c r="AT1244" s="24" t="s">
        <v>4943</v>
      </c>
    </row>
    <row r="1245" spans="1:46" x14ac:dyDescent="0.5">
      <c r="A1245" s="24">
        <v>1338</v>
      </c>
      <c r="B1245" s="24" t="s">
        <v>506</v>
      </c>
      <c r="C1245" s="24" t="s">
        <v>77</v>
      </c>
      <c r="D1245" s="24" t="s">
        <v>4944</v>
      </c>
      <c r="E1245" s="24" t="s">
        <v>4945</v>
      </c>
      <c r="F1245" s="77" t="str">
        <f t="shared" si="252"/>
        <v>SLS360 Ltd</v>
      </c>
      <c r="G1245" s="24" t="s">
        <v>4946</v>
      </c>
      <c r="H1245" s="24" t="s">
        <v>1275</v>
      </c>
      <c r="I1245" s="24" t="s">
        <v>1275</v>
      </c>
      <c r="J1245" s="24" t="s">
        <v>190</v>
      </c>
      <c r="K1245" s="27" t="s">
        <v>1276</v>
      </c>
      <c r="L1245" s="25">
        <v>44440</v>
      </c>
      <c r="M1245" s="25">
        <v>46265</v>
      </c>
      <c r="N1245" s="81">
        <f t="shared" si="255"/>
        <v>46265</v>
      </c>
      <c r="O1245" s="77" t="str">
        <f t="shared" ca="1" si="256"/>
        <v>Live</v>
      </c>
      <c r="P1245" s="77" t="str" cm="1">
        <f t="array" aca="1" ref="P1245" ca="1">_xlfn.IFS((N1245-TODAY())&gt;=547,"06 Expires over 18 months",(N1245-TODAY())&gt;=365,"05 Expires in 18 months",(N1245-TODAY())&gt;=183,"04 Expires in 12 months",(N1245-TODAY())&gt;=92,"03 Expires in 6 months",(N1245-TODAY())&gt;=31,"02 Expires in 3 months",(N1245-TODAY())&gt;=0,"01 Expires in 30 days",(N1245-TODAY())&gt;=-31,"01 Expired last 30 days",(N1245-TODAY())&gt;=-92,"02 Expired last 3 months",(N1245-TODAY())&gt;=-183,"03 Expired last 6 months",(N1245-TODAY())&gt;=-365,"04 Expired last 12 months",(N1245-TODAY())&gt;=-547,"05 Expired last 18 months",TRUE,"06 Expired over 18 months")</f>
        <v>01 Expires in 30 days</v>
      </c>
      <c r="Q1245" s="65">
        <v>10000</v>
      </c>
      <c r="R1245" s="84">
        <f t="shared" si="254"/>
        <v>49166.666666666664</v>
      </c>
      <c r="S1245" s="77" t="str" cm="1">
        <f t="array" ref="S1245">_xlfn.IFS(R1245&gt;5000000,"Gold",R1245&gt;=500000,"Silver",R1245&gt;30000,"Bronze",TRUE,"Transactional")</f>
        <v>Bronze</v>
      </c>
      <c r="T1245" s="24" t="s">
        <v>54</v>
      </c>
      <c r="U1245" s="101" t="s">
        <v>366</v>
      </c>
      <c r="V1245" s="101" t="s">
        <v>789</v>
      </c>
      <c r="W1245" s="77" t="str">
        <f t="shared" si="253"/>
        <v>No</v>
      </c>
      <c r="X1245" s="77" t="str">
        <f>IFERROR(_xlfn.XLOOKUP(J1245&amp;"||"&amp;K1245,'Mapping Ref.'!$J$2:$J$538,'Mapping Ref.'!$K$2:$K$538),"")</f>
        <v>Childrens &amp; Adults</v>
      </c>
      <c r="Y1245" s="77" t="str" cm="1">
        <f t="array" ref="Y1245">_xlfn.IFS(R1245&gt;2000000,"For Publication",R1245&gt;100000,"PID",R1245&gt;30000,"RFQ",TRUE,"Transactional")</f>
        <v>RFQ</v>
      </c>
      <c r="Z1245" s="24" t="s">
        <v>101</v>
      </c>
      <c r="AA1245" s="32">
        <v>60</v>
      </c>
      <c r="AB1245" s="24">
        <v>0</v>
      </c>
      <c r="AC1245" s="25">
        <v>44433</v>
      </c>
      <c r="AD1245" s="24" t="s">
        <v>58</v>
      </c>
      <c r="AE1245" s="24"/>
      <c r="AF1245" s="24"/>
      <c r="AG1245" s="24"/>
      <c r="AH1245" s="24" t="s">
        <v>59</v>
      </c>
      <c r="AI1245" s="24"/>
      <c r="AJ1245" s="24" t="s">
        <v>60</v>
      </c>
      <c r="AK1245" s="24"/>
      <c r="AL1245" s="24"/>
      <c r="AM1245" s="24"/>
      <c r="AN1245" s="24"/>
      <c r="AO1245" s="24">
        <v>0</v>
      </c>
      <c r="AP1245" s="24" t="s">
        <v>60</v>
      </c>
      <c r="AQ1245" s="24"/>
      <c r="AR1245" s="24"/>
      <c r="AS1245" s="89">
        <f t="shared" si="257"/>
        <v>59</v>
      </c>
      <c r="AT1245" s="24" t="s">
        <v>4947</v>
      </c>
    </row>
    <row r="1246" spans="1:46" x14ac:dyDescent="0.5">
      <c r="A1246" s="24">
        <v>1339</v>
      </c>
      <c r="B1246" s="24" t="s">
        <v>506</v>
      </c>
      <c r="C1246" s="24"/>
      <c r="D1246" s="24" t="s">
        <v>4948</v>
      </c>
      <c r="E1246" s="24" t="s">
        <v>4945</v>
      </c>
      <c r="F1246" s="77" t="str">
        <f t="shared" si="252"/>
        <v>WATERMANS</v>
      </c>
      <c r="G1246" s="24" t="s">
        <v>4949</v>
      </c>
      <c r="H1246" s="24" t="s">
        <v>1275</v>
      </c>
      <c r="I1246" s="24" t="s">
        <v>1275</v>
      </c>
      <c r="J1246" s="24" t="s">
        <v>190</v>
      </c>
      <c r="K1246" s="27" t="s">
        <v>1276</v>
      </c>
      <c r="L1246" s="25">
        <v>44440</v>
      </c>
      <c r="M1246" s="25">
        <v>46265</v>
      </c>
      <c r="N1246" s="81">
        <f t="shared" si="255"/>
        <v>46265</v>
      </c>
      <c r="O1246" s="77" t="str">
        <f t="shared" ca="1" si="256"/>
        <v>Live</v>
      </c>
      <c r="P1246" s="77" t="str" cm="1">
        <f t="array" aca="1" ref="P1246" ca="1">_xlfn.IFS((N1246-TODAY())&gt;=547,"06 Expires over 18 months",(N1246-TODAY())&gt;=365,"05 Expires in 18 months",(N1246-TODAY())&gt;=183,"04 Expires in 12 months",(N1246-TODAY())&gt;=92,"03 Expires in 6 months",(N1246-TODAY())&gt;=31,"02 Expires in 3 months",(N1246-TODAY())&gt;=0,"01 Expires in 30 days",(N1246-TODAY())&gt;=-31,"01 Expired last 30 days",(N1246-TODAY())&gt;=-92,"02 Expired last 3 months",(N1246-TODAY())&gt;=-183,"03 Expired last 6 months",(N1246-TODAY())&gt;=-365,"04 Expired last 12 months",(N1246-TODAY())&gt;=-547,"05 Expired last 18 months",TRUE,"06 Expired over 18 months")</f>
        <v>01 Expires in 30 days</v>
      </c>
      <c r="Q1246" s="65">
        <v>2000</v>
      </c>
      <c r="R1246" s="84">
        <f t="shared" si="254"/>
        <v>9833.3333333333339</v>
      </c>
      <c r="S1246" s="77" t="str" cm="1">
        <f t="array" ref="S1246">_xlfn.IFS(R1246&gt;5000000,"Gold",R1246&gt;=500000,"Silver",R1246&gt;30000,"Bronze",TRUE,"Transactional")</f>
        <v>Transactional</v>
      </c>
      <c r="T1246" s="24" t="s">
        <v>54</v>
      </c>
      <c r="U1246" s="101" t="s">
        <v>366</v>
      </c>
      <c r="V1246" s="101" t="s">
        <v>789</v>
      </c>
      <c r="W1246" s="77" t="str">
        <f t="shared" si="253"/>
        <v>No</v>
      </c>
      <c r="X1246" s="77" t="str">
        <f>IFERROR(_xlfn.XLOOKUP(J1246&amp;"||"&amp;K1246,'Mapping Ref.'!$J$2:$J$538,'Mapping Ref.'!$K$2:$K$538),"")</f>
        <v>Childrens &amp; Adults</v>
      </c>
      <c r="Y1246" s="77" t="str" cm="1">
        <f t="array" ref="Y1246">_xlfn.IFS(R1246&gt;2000000,"For Publication",R1246&gt;100000,"PID",R1246&gt;30000,"RFQ",TRUE,"Transactional")</f>
        <v>Transactional</v>
      </c>
      <c r="Z1246" s="24" t="s">
        <v>101</v>
      </c>
      <c r="AA1246" s="32">
        <v>60</v>
      </c>
      <c r="AB1246" s="24">
        <v>0</v>
      </c>
      <c r="AC1246" s="25">
        <v>44433</v>
      </c>
      <c r="AD1246" s="24" t="s">
        <v>58</v>
      </c>
      <c r="AE1246" s="24"/>
      <c r="AF1246" s="24"/>
      <c r="AG1246" s="24"/>
      <c r="AH1246" s="24" t="s">
        <v>59</v>
      </c>
      <c r="AI1246" s="24"/>
      <c r="AJ1246" s="24" t="s">
        <v>60</v>
      </c>
      <c r="AK1246" s="24"/>
      <c r="AL1246" s="24"/>
      <c r="AM1246" s="24"/>
      <c r="AN1246" s="24"/>
      <c r="AO1246" s="24">
        <v>0</v>
      </c>
      <c r="AP1246" s="24" t="s">
        <v>60</v>
      </c>
      <c r="AQ1246" s="24"/>
      <c r="AR1246" s="24"/>
      <c r="AS1246" s="89">
        <f t="shared" si="257"/>
        <v>59</v>
      </c>
      <c r="AT1246" s="24" t="s">
        <v>4950</v>
      </c>
    </row>
    <row r="1247" spans="1:46" x14ac:dyDescent="0.5">
      <c r="A1247" s="24">
        <v>1340</v>
      </c>
      <c r="B1247" s="24" t="s">
        <v>506</v>
      </c>
      <c r="C1247" s="24" t="s">
        <v>77</v>
      </c>
      <c r="D1247" s="24" t="s">
        <v>4951</v>
      </c>
      <c r="E1247" s="24" t="s">
        <v>4945</v>
      </c>
      <c r="F1247" s="77" t="str">
        <f t="shared" si="252"/>
        <v>SAM EASTMOND</v>
      </c>
      <c r="G1247" s="24" t="s">
        <v>4952</v>
      </c>
      <c r="H1247" s="24" t="s">
        <v>1275</v>
      </c>
      <c r="I1247" s="24" t="s">
        <v>1275</v>
      </c>
      <c r="J1247" s="24" t="s">
        <v>190</v>
      </c>
      <c r="K1247" s="27" t="s">
        <v>1276</v>
      </c>
      <c r="L1247" s="25">
        <v>44440</v>
      </c>
      <c r="M1247" s="25">
        <v>46265</v>
      </c>
      <c r="N1247" s="81">
        <f t="shared" si="255"/>
        <v>46265</v>
      </c>
      <c r="O1247" s="77" t="str">
        <f t="shared" ca="1" si="256"/>
        <v>Live</v>
      </c>
      <c r="P1247" s="77" t="str" cm="1">
        <f t="array" aca="1" ref="P1247" ca="1">_xlfn.IFS((N1247-TODAY())&gt;=547,"06 Expires over 18 months",(N1247-TODAY())&gt;=365,"05 Expires in 18 months",(N1247-TODAY())&gt;=183,"04 Expires in 12 months",(N1247-TODAY())&gt;=92,"03 Expires in 6 months",(N1247-TODAY())&gt;=31,"02 Expires in 3 months",(N1247-TODAY())&gt;=0,"01 Expires in 30 days",(N1247-TODAY())&gt;=-31,"01 Expired last 30 days",(N1247-TODAY())&gt;=-92,"02 Expired last 3 months",(N1247-TODAY())&gt;=-183,"03 Expired last 6 months",(N1247-TODAY())&gt;=-365,"04 Expired last 12 months",(N1247-TODAY())&gt;=-547,"05 Expired last 18 months",TRUE,"06 Expired over 18 months")</f>
        <v>01 Expires in 30 days</v>
      </c>
      <c r="Q1247" s="65">
        <v>2000</v>
      </c>
      <c r="R1247" s="84">
        <f t="shared" si="254"/>
        <v>9833.3333333333339</v>
      </c>
      <c r="S1247" s="77" t="str" cm="1">
        <f t="array" ref="S1247">_xlfn.IFS(R1247&gt;5000000,"Gold",R1247&gt;=500000,"Silver",R1247&gt;30000,"Bronze",TRUE,"Transactional")</f>
        <v>Transactional</v>
      </c>
      <c r="T1247" s="24" t="s">
        <v>54</v>
      </c>
      <c r="U1247" s="101" t="s">
        <v>366</v>
      </c>
      <c r="V1247" s="101" t="s">
        <v>789</v>
      </c>
      <c r="W1247" s="77" t="str">
        <f t="shared" si="253"/>
        <v>No</v>
      </c>
      <c r="X1247" s="77" t="str">
        <f>IFERROR(_xlfn.XLOOKUP(J1247&amp;"||"&amp;K1247,'Mapping Ref.'!$J$2:$J$538,'Mapping Ref.'!$K$2:$K$538),"")</f>
        <v>Childrens &amp; Adults</v>
      </c>
      <c r="Y1247" s="77" t="str" cm="1">
        <f t="array" ref="Y1247">_xlfn.IFS(R1247&gt;2000000,"For Publication",R1247&gt;100000,"PID",R1247&gt;30000,"RFQ",TRUE,"Transactional")</f>
        <v>Transactional</v>
      </c>
      <c r="Z1247" s="24" t="s">
        <v>101</v>
      </c>
      <c r="AA1247" s="32">
        <v>60</v>
      </c>
      <c r="AB1247" s="24">
        <v>0</v>
      </c>
      <c r="AC1247" s="25">
        <v>44433</v>
      </c>
      <c r="AD1247" s="24" t="s">
        <v>58</v>
      </c>
      <c r="AE1247" s="24"/>
      <c r="AF1247" s="24" t="s">
        <v>59</v>
      </c>
      <c r="AG1247" s="24"/>
      <c r="AH1247" s="24" t="s">
        <v>59</v>
      </c>
      <c r="AI1247" s="24"/>
      <c r="AJ1247" s="24" t="s">
        <v>60</v>
      </c>
      <c r="AK1247" s="24"/>
      <c r="AL1247" s="24"/>
      <c r="AM1247" s="24"/>
      <c r="AN1247" s="24"/>
      <c r="AO1247" s="24">
        <v>0</v>
      </c>
      <c r="AP1247" s="24" t="s">
        <v>60</v>
      </c>
      <c r="AQ1247" s="24"/>
      <c r="AR1247" s="24"/>
      <c r="AS1247" s="89">
        <f t="shared" si="257"/>
        <v>59</v>
      </c>
      <c r="AT1247" s="24" t="s">
        <v>4953</v>
      </c>
    </row>
    <row r="1248" spans="1:46" x14ac:dyDescent="0.5">
      <c r="A1248" s="24">
        <v>1341</v>
      </c>
      <c r="B1248" s="24" t="s">
        <v>506</v>
      </c>
      <c r="C1248" s="24"/>
      <c r="D1248" s="24" t="s">
        <v>4954</v>
      </c>
      <c r="E1248" s="24" t="s">
        <v>4945</v>
      </c>
      <c r="F1248" s="77" t="str">
        <f t="shared" si="252"/>
        <v>MISS TAMAKI SUGIMOTO</v>
      </c>
      <c r="G1248" s="24" t="s">
        <v>4955</v>
      </c>
      <c r="H1248" s="24" t="s">
        <v>1275</v>
      </c>
      <c r="I1248" s="24" t="s">
        <v>1275</v>
      </c>
      <c r="J1248" s="24" t="s">
        <v>190</v>
      </c>
      <c r="K1248" s="27" t="s">
        <v>1276</v>
      </c>
      <c r="L1248" s="25">
        <v>44440</v>
      </c>
      <c r="M1248" s="25">
        <v>46265</v>
      </c>
      <c r="N1248" s="81">
        <f t="shared" si="255"/>
        <v>46265</v>
      </c>
      <c r="O1248" s="77" t="str">
        <f t="shared" ca="1" si="256"/>
        <v>Live</v>
      </c>
      <c r="P1248" s="77" t="str" cm="1">
        <f t="array" aca="1" ref="P1248" ca="1">_xlfn.IFS((N1248-TODAY())&gt;=547,"06 Expires over 18 months",(N1248-TODAY())&gt;=365,"05 Expires in 18 months",(N1248-TODAY())&gt;=183,"04 Expires in 12 months",(N1248-TODAY())&gt;=92,"03 Expires in 6 months",(N1248-TODAY())&gt;=31,"02 Expires in 3 months",(N1248-TODAY())&gt;=0,"01 Expires in 30 days",(N1248-TODAY())&gt;=-31,"01 Expired last 30 days",(N1248-TODAY())&gt;=-92,"02 Expired last 3 months",(N1248-TODAY())&gt;=-183,"03 Expired last 6 months",(N1248-TODAY())&gt;=-365,"04 Expired last 12 months",(N1248-TODAY())&gt;=-547,"05 Expired last 18 months",TRUE,"06 Expired over 18 months")</f>
        <v>01 Expires in 30 days</v>
      </c>
      <c r="Q1248" s="65">
        <v>2000</v>
      </c>
      <c r="R1248" s="84">
        <f t="shared" si="254"/>
        <v>9833.3333333333339</v>
      </c>
      <c r="S1248" s="77" t="str" cm="1">
        <f t="array" ref="S1248">_xlfn.IFS(R1248&gt;5000000,"Gold",R1248&gt;=500000,"Silver",R1248&gt;30000,"Bronze",TRUE,"Transactional")</f>
        <v>Transactional</v>
      </c>
      <c r="T1248" s="24" t="s">
        <v>54</v>
      </c>
      <c r="U1248" s="101" t="s">
        <v>366</v>
      </c>
      <c r="V1248" s="101" t="s">
        <v>789</v>
      </c>
      <c r="W1248" s="77" t="str">
        <f t="shared" si="253"/>
        <v>No</v>
      </c>
      <c r="X1248" s="77" t="str">
        <f>IFERROR(_xlfn.XLOOKUP(J1248&amp;"||"&amp;K1248,'Mapping Ref.'!$J$2:$J$538,'Mapping Ref.'!$K$2:$K$538),"")</f>
        <v>Childrens &amp; Adults</v>
      </c>
      <c r="Y1248" s="77" t="str" cm="1">
        <f t="array" ref="Y1248">_xlfn.IFS(R1248&gt;2000000,"For Publication",R1248&gt;100000,"PID",R1248&gt;30000,"RFQ",TRUE,"Transactional")</f>
        <v>Transactional</v>
      </c>
      <c r="Z1248" s="24" t="s">
        <v>101</v>
      </c>
      <c r="AA1248" s="32">
        <v>60</v>
      </c>
      <c r="AB1248" s="24">
        <v>0</v>
      </c>
      <c r="AC1248" s="25">
        <v>44433</v>
      </c>
      <c r="AD1248" s="24" t="s">
        <v>58</v>
      </c>
      <c r="AE1248" s="24"/>
      <c r="AF1248" s="24"/>
      <c r="AG1248" s="24"/>
      <c r="AH1248" s="24" t="s">
        <v>59</v>
      </c>
      <c r="AI1248" s="24"/>
      <c r="AJ1248" s="24" t="s">
        <v>60</v>
      </c>
      <c r="AK1248" s="24"/>
      <c r="AL1248" s="24"/>
      <c r="AM1248" s="24"/>
      <c r="AN1248" s="24"/>
      <c r="AO1248" s="24">
        <v>0</v>
      </c>
      <c r="AP1248" s="24" t="s">
        <v>60</v>
      </c>
      <c r="AQ1248" s="24"/>
      <c r="AR1248" s="24"/>
      <c r="AS1248" s="89">
        <f t="shared" si="257"/>
        <v>59</v>
      </c>
      <c r="AT1248" s="24" t="s">
        <v>4956</v>
      </c>
    </row>
    <row r="1249" spans="1:46" x14ac:dyDescent="0.5">
      <c r="A1249" s="24">
        <v>1342</v>
      </c>
      <c r="B1249" s="24" t="s">
        <v>506</v>
      </c>
      <c r="C1249" s="24"/>
      <c r="D1249" s="24" t="s">
        <v>4957</v>
      </c>
      <c r="E1249" s="24" t="s">
        <v>4958</v>
      </c>
      <c r="F1249" s="77" t="str">
        <f t="shared" si="252"/>
        <v>ANYVAN Business Ltd</v>
      </c>
      <c r="G1249" s="24" t="s">
        <v>4959</v>
      </c>
      <c r="H1249" s="24" t="s">
        <v>1275</v>
      </c>
      <c r="I1249" s="24" t="s">
        <v>1275</v>
      </c>
      <c r="J1249" s="24" t="s">
        <v>190</v>
      </c>
      <c r="K1249" s="27" t="s">
        <v>1276</v>
      </c>
      <c r="L1249" s="25">
        <v>44440</v>
      </c>
      <c r="M1249" s="25">
        <v>46265</v>
      </c>
      <c r="N1249" s="81">
        <f t="shared" si="255"/>
        <v>46265</v>
      </c>
      <c r="O1249" s="77" t="str">
        <f t="shared" ca="1" si="256"/>
        <v>Live</v>
      </c>
      <c r="P1249" s="77" t="str" cm="1">
        <f t="array" aca="1" ref="P1249" ca="1">_xlfn.IFS((N1249-TODAY())&gt;=547,"06 Expires over 18 months",(N1249-TODAY())&gt;=365,"05 Expires in 18 months",(N1249-TODAY())&gt;=183,"04 Expires in 12 months",(N1249-TODAY())&gt;=92,"03 Expires in 6 months",(N1249-TODAY())&gt;=31,"02 Expires in 3 months",(N1249-TODAY())&gt;=0,"01 Expires in 30 days",(N1249-TODAY())&gt;=-31,"01 Expired last 30 days",(N1249-TODAY())&gt;=-92,"02 Expired last 3 months",(N1249-TODAY())&gt;=-183,"03 Expired last 6 months",(N1249-TODAY())&gt;=-365,"04 Expired last 12 months",(N1249-TODAY())&gt;=-547,"05 Expired last 18 months",TRUE,"06 Expired over 18 months")</f>
        <v>01 Expires in 30 days</v>
      </c>
      <c r="Q1249" s="65">
        <v>1000</v>
      </c>
      <c r="R1249" s="84">
        <f t="shared" si="254"/>
        <v>4916.666666666667</v>
      </c>
      <c r="S1249" s="77" t="str" cm="1">
        <f t="array" ref="S1249">_xlfn.IFS(R1249&gt;5000000,"Gold",R1249&gt;=500000,"Silver",R1249&gt;30000,"Bronze",TRUE,"Transactional")</f>
        <v>Transactional</v>
      </c>
      <c r="T1249" s="24" t="s">
        <v>54</v>
      </c>
      <c r="U1249" s="101" t="s">
        <v>366</v>
      </c>
      <c r="V1249" s="101" t="s">
        <v>1337</v>
      </c>
      <c r="W1249" s="77" t="str">
        <f t="shared" si="253"/>
        <v>No</v>
      </c>
      <c r="X1249" s="77" t="str">
        <f>IFERROR(_xlfn.XLOOKUP(J1249&amp;"||"&amp;K1249,'Mapping Ref.'!$J$2:$J$538,'Mapping Ref.'!$K$2:$K$538),"")</f>
        <v>Childrens &amp; Adults</v>
      </c>
      <c r="Y1249" s="77" t="str" cm="1">
        <f t="array" ref="Y1249">_xlfn.IFS(R1249&gt;2000000,"For Publication",R1249&gt;100000,"PID",R1249&gt;30000,"RFQ",TRUE,"Transactional")</f>
        <v>Transactional</v>
      </c>
      <c r="Z1249" s="24" t="s">
        <v>101</v>
      </c>
      <c r="AA1249" s="32">
        <v>60</v>
      </c>
      <c r="AB1249" s="24">
        <v>0</v>
      </c>
      <c r="AC1249" s="25">
        <v>44433</v>
      </c>
      <c r="AD1249" s="24" t="s">
        <v>58</v>
      </c>
      <c r="AE1249" s="24"/>
      <c r="AF1249" s="24"/>
      <c r="AG1249" s="24"/>
      <c r="AH1249" s="24" t="s">
        <v>59</v>
      </c>
      <c r="AI1249" s="24"/>
      <c r="AJ1249" s="24" t="s">
        <v>60</v>
      </c>
      <c r="AK1249" s="24"/>
      <c r="AL1249" s="24"/>
      <c r="AM1249" s="24"/>
      <c r="AN1249" s="24"/>
      <c r="AO1249" s="24">
        <v>0</v>
      </c>
      <c r="AP1249" s="24" t="s">
        <v>60</v>
      </c>
      <c r="AQ1249" s="24"/>
      <c r="AR1249" s="24"/>
      <c r="AS1249" s="89">
        <f t="shared" si="257"/>
        <v>59</v>
      </c>
      <c r="AT1249" s="24" t="s">
        <v>4960</v>
      </c>
    </row>
    <row r="1250" spans="1:46" x14ac:dyDescent="0.5">
      <c r="A1250" s="24">
        <v>1344</v>
      </c>
      <c r="B1250" s="24" t="s">
        <v>506</v>
      </c>
      <c r="C1250" s="24"/>
      <c r="D1250" s="24" t="s">
        <v>4961</v>
      </c>
      <c r="E1250" s="24" t="s">
        <v>4962</v>
      </c>
      <c r="F1250" s="77" t="str">
        <f t="shared" si="252"/>
        <v>JOHN PACKER MUSICAL INSTRUMENTS</v>
      </c>
      <c r="G1250" s="24" t="s">
        <v>4963</v>
      </c>
      <c r="H1250" s="24" t="s">
        <v>1275</v>
      </c>
      <c r="I1250" s="24" t="s">
        <v>1275</v>
      </c>
      <c r="J1250" s="24" t="s">
        <v>190</v>
      </c>
      <c r="K1250" s="27" t="s">
        <v>1276</v>
      </c>
      <c r="L1250" s="25">
        <v>44440</v>
      </c>
      <c r="M1250" s="25">
        <v>46265</v>
      </c>
      <c r="N1250" s="81">
        <f t="shared" si="255"/>
        <v>46265</v>
      </c>
      <c r="O1250" s="77" t="str">
        <f t="shared" ca="1" si="256"/>
        <v>Live</v>
      </c>
      <c r="P1250" s="77" t="str" cm="1">
        <f t="array" aca="1" ref="P1250" ca="1">_xlfn.IFS((N1250-TODAY())&gt;=547,"06 Expires over 18 months",(N1250-TODAY())&gt;=365,"05 Expires in 18 months",(N1250-TODAY())&gt;=183,"04 Expires in 12 months",(N1250-TODAY())&gt;=92,"03 Expires in 6 months",(N1250-TODAY())&gt;=31,"02 Expires in 3 months",(N1250-TODAY())&gt;=0,"01 Expires in 30 days",(N1250-TODAY())&gt;=-31,"01 Expired last 30 days",(N1250-TODAY())&gt;=-92,"02 Expired last 3 months",(N1250-TODAY())&gt;=-183,"03 Expired last 6 months",(N1250-TODAY())&gt;=-365,"04 Expired last 12 months",(N1250-TODAY())&gt;=-547,"05 Expired last 18 months",TRUE,"06 Expired over 18 months")</f>
        <v>01 Expires in 30 days</v>
      </c>
      <c r="Q1250" s="65">
        <v>5000</v>
      </c>
      <c r="R1250" s="84">
        <f t="shared" si="254"/>
        <v>24583.333333333332</v>
      </c>
      <c r="S1250" s="77" t="str" cm="1">
        <f t="array" ref="S1250">_xlfn.IFS(R1250&gt;5000000,"Gold",R1250&gt;=500000,"Silver",R1250&gt;30000,"Bronze",TRUE,"Transactional")</f>
        <v>Transactional</v>
      </c>
      <c r="T1250" s="24" t="s">
        <v>54</v>
      </c>
      <c r="U1250" s="101" t="s">
        <v>366</v>
      </c>
      <c r="V1250" s="101"/>
      <c r="W1250" s="77" t="str">
        <f t="shared" si="253"/>
        <v>No</v>
      </c>
      <c r="X1250" s="77" t="str">
        <f>IFERROR(_xlfn.XLOOKUP(J1250&amp;"||"&amp;K1250,'Mapping Ref.'!$J$2:$J$538,'Mapping Ref.'!$K$2:$K$538),"")</f>
        <v>Childrens &amp; Adults</v>
      </c>
      <c r="Y1250" s="77" t="str" cm="1">
        <f t="array" ref="Y1250">_xlfn.IFS(R1250&gt;2000000,"For Publication",R1250&gt;100000,"PID",R1250&gt;30000,"RFQ",TRUE,"Transactional")</f>
        <v>Transactional</v>
      </c>
      <c r="Z1250" s="24" t="s">
        <v>101</v>
      </c>
      <c r="AA1250" s="32">
        <v>60</v>
      </c>
      <c r="AB1250" s="24">
        <v>0</v>
      </c>
      <c r="AC1250" s="25">
        <v>44433</v>
      </c>
      <c r="AD1250" s="24" t="s">
        <v>58</v>
      </c>
      <c r="AE1250" s="24"/>
      <c r="AF1250" s="24"/>
      <c r="AG1250" s="24"/>
      <c r="AH1250" s="24" t="s">
        <v>59</v>
      </c>
      <c r="AI1250" s="24"/>
      <c r="AJ1250" s="24" t="s">
        <v>60</v>
      </c>
      <c r="AK1250" s="24"/>
      <c r="AL1250" s="24"/>
      <c r="AM1250" s="24"/>
      <c r="AN1250" s="24"/>
      <c r="AO1250" s="24">
        <v>0</v>
      </c>
      <c r="AP1250" s="24" t="s">
        <v>60</v>
      </c>
      <c r="AQ1250" s="24"/>
      <c r="AR1250" s="24"/>
      <c r="AS1250" s="89">
        <f t="shared" si="257"/>
        <v>59</v>
      </c>
      <c r="AT1250" s="24" t="s">
        <v>4964</v>
      </c>
    </row>
    <row r="1251" spans="1:46" x14ac:dyDescent="0.5">
      <c r="A1251" s="24">
        <v>1345</v>
      </c>
      <c r="B1251" s="24"/>
      <c r="C1251" s="24" t="s">
        <v>77</v>
      </c>
      <c r="D1251" s="24" t="s">
        <v>4965</v>
      </c>
      <c r="E1251" s="24" t="s">
        <v>4966</v>
      </c>
      <c r="F1251" s="77" t="str">
        <f t="shared" si="252"/>
        <v>SPEEDADMIN APS</v>
      </c>
      <c r="G1251" s="24" t="s">
        <v>4967</v>
      </c>
      <c r="H1251" s="24" t="s">
        <v>1275</v>
      </c>
      <c r="I1251" s="24" t="s">
        <v>1275</v>
      </c>
      <c r="J1251" s="24" t="s">
        <v>190</v>
      </c>
      <c r="K1251" s="27" t="s">
        <v>1276</v>
      </c>
      <c r="L1251" s="25">
        <v>44440</v>
      </c>
      <c r="M1251" s="25">
        <v>44440</v>
      </c>
      <c r="N1251" s="81">
        <f t="shared" si="255"/>
        <v>44440</v>
      </c>
      <c r="O1251" s="77" t="str">
        <f t="shared" ca="1" si="256"/>
        <v>Expired</v>
      </c>
      <c r="P1251" s="77" t="str" cm="1">
        <f t="array" aca="1" ref="P1251" ca="1">_xlfn.IFS((N1251-TODAY())&gt;=547,"06 Expires over 18 months",(N1251-TODAY())&gt;=365,"05 Expires in 18 months",(N1251-TODAY())&gt;=183,"04 Expires in 12 months",(N1251-TODAY())&gt;=92,"03 Expires in 6 months",(N1251-TODAY())&gt;=31,"02 Expires in 3 months",(N1251-TODAY())&gt;=0,"01 Expires in 30 days",(N1251-TODAY())&gt;=-31,"01 Expired last 30 days",(N1251-TODAY())&gt;=-92,"02 Expired last 3 months",(N1251-TODAY())&gt;=-183,"03 Expired last 6 months",(N1251-TODAY())&gt;=-365,"04 Expired last 12 months",(N1251-TODAY())&gt;=-547,"05 Expired last 18 months",TRUE,"06 Expired over 18 months")</f>
        <v>06 Expired over 18 months</v>
      </c>
      <c r="Q1251" s="65">
        <v>10000</v>
      </c>
      <c r="R1251" s="84">
        <f t="shared" si="254"/>
        <v>10000</v>
      </c>
      <c r="S1251" s="77" t="str" cm="1">
        <f t="array" ref="S1251">_xlfn.IFS(R1251&gt;5000000,"Gold",R1251&gt;=500000,"Silver",R1251&gt;30000,"Bronze",TRUE,"Transactional")</f>
        <v>Transactional</v>
      </c>
      <c r="T1251" s="24" t="s">
        <v>54</v>
      </c>
      <c r="U1251" s="101" t="s">
        <v>109</v>
      </c>
      <c r="V1251" s="101" t="s">
        <v>148</v>
      </c>
      <c r="W1251" s="77" t="str">
        <f t="shared" si="253"/>
        <v>No</v>
      </c>
      <c r="X1251" s="77" t="str">
        <f>IFERROR(_xlfn.XLOOKUP(J1251&amp;"||"&amp;K1251,'Mapping Ref.'!$J$2:$J$538,'Mapping Ref.'!$K$2:$K$538),"")</f>
        <v>Childrens &amp; Adults</v>
      </c>
      <c r="Y1251" s="77" t="str" cm="1">
        <f t="array" ref="Y1251">_xlfn.IFS(R1251&gt;2000000,"For Publication",R1251&gt;100000,"PID",R1251&gt;30000,"RFQ",TRUE,"Transactional")</f>
        <v>Transactional</v>
      </c>
      <c r="Z1251" s="24" t="s">
        <v>101</v>
      </c>
      <c r="AA1251" s="32">
        <v>60</v>
      </c>
      <c r="AB1251" s="24">
        <v>0</v>
      </c>
      <c r="AC1251" s="25">
        <v>44433</v>
      </c>
      <c r="AD1251" s="24" t="s">
        <v>58</v>
      </c>
      <c r="AE1251" s="24"/>
      <c r="AF1251" s="24"/>
      <c r="AG1251" s="24"/>
      <c r="AH1251" s="24" t="s">
        <v>60</v>
      </c>
      <c r="AI1251" s="24"/>
      <c r="AJ1251" s="24" t="s">
        <v>60</v>
      </c>
      <c r="AK1251" s="24" t="s">
        <v>4968</v>
      </c>
      <c r="AL1251" s="24"/>
      <c r="AM1251" s="24"/>
      <c r="AN1251" s="24"/>
      <c r="AO1251" s="24">
        <v>0</v>
      </c>
      <c r="AP1251" s="24" t="s">
        <v>60</v>
      </c>
      <c r="AQ1251" s="24"/>
      <c r="AR1251" s="24"/>
      <c r="AS1251" s="89">
        <v>0</v>
      </c>
      <c r="AT1251" s="24" t="s">
        <v>4969</v>
      </c>
    </row>
    <row r="1252" spans="1:46" x14ac:dyDescent="0.5">
      <c r="A1252" s="24">
        <v>1346</v>
      </c>
      <c r="B1252" s="24"/>
      <c r="C1252" s="24"/>
      <c r="D1252" s="24" t="s">
        <v>4970</v>
      </c>
      <c r="E1252" s="24" t="s">
        <v>4971</v>
      </c>
      <c r="F1252" s="77" t="str">
        <f t="shared" si="252"/>
        <v>EDUCATION GOVERNANCE SOLUTIONS LIMITED</v>
      </c>
      <c r="G1252" s="24" t="s">
        <v>4970</v>
      </c>
      <c r="H1252" s="24" t="s">
        <v>3533</v>
      </c>
      <c r="I1252" s="24" t="s">
        <v>3533</v>
      </c>
      <c r="J1252" s="24" t="s">
        <v>190</v>
      </c>
      <c r="K1252" s="31" t="s">
        <v>3534</v>
      </c>
      <c r="L1252" s="25">
        <v>44805</v>
      </c>
      <c r="M1252" s="25">
        <v>45169</v>
      </c>
      <c r="N1252" s="81">
        <f t="shared" si="255"/>
        <v>45900</v>
      </c>
      <c r="O1252" s="77" t="s">
        <v>712</v>
      </c>
      <c r="P1252" s="77" t="str" cm="1">
        <f t="array" aca="1" ref="P1252" ca="1">_xlfn.IFS((N1252-TODAY())&gt;=547,"06 Expires over 18 months",(N1252-TODAY())&gt;=365,"05 Expires in 18 months",(N1252-TODAY())&gt;=183,"04 Expires in 12 months",(N1252-TODAY())&gt;=92,"03 Expires in 6 months",(N1252-TODAY())&gt;=31,"02 Expires in 3 months",(N1252-TODAY())&gt;=0,"01 Expires in 30 days",(N1252-TODAY())&gt;=-31,"01 Expired last 30 days",(N1252-TODAY())&gt;=-92,"02 Expired last 3 months",(N1252-TODAY())&gt;=-183,"03 Expired last 6 months",(N1252-TODAY())&gt;=-365,"04 Expired last 12 months",(N1252-TODAY())&gt;=-547,"05 Expired last 18 months",TRUE,"06 Expired over 18 months")</f>
        <v>04 Expired last 12 months</v>
      </c>
      <c r="Q1252" s="65">
        <v>5000</v>
      </c>
      <c r="R1252" s="84">
        <f t="shared" si="254"/>
        <v>14583.333333333334</v>
      </c>
      <c r="S1252" s="77" t="str" cm="1">
        <f t="array" ref="S1252">_xlfn.IFS(R1252&gt;5000000,"Gold",R1252&gt;=500000,"Silver",R1252&gt;30000,"Bronze",TRUE,"Transactional")</f>
        <v>Transactional</v>
      </c>
      <c r="T1252" s="24" t="s">
        <v>54</v>
      </c>
      <c r="U1252" s="101" t="s">
        <v>366</v>
      </c>
      <c r="V1252" s="101" t="s">
        <v>853</v>
      </c>
      <c r="W1252" s="77" t="str">
        <f t="shared" si="253"/>
        <v>Yes</v>
      </c>
      <c r="X1252" s="77" t="str">
        <f>IFERROR(_xlfn.XLOOKUP(J1252&amp;"||"&amp;K1252,'Mapping Ref.'!$J$2:$J$538,'Mapping Ref.'!$K$2:$K$538),"")</f>
        <v>Childrens &amp; Adults</v>
      </c>
      <c r="Y1252" s="77" t="str" cm="1">
        <f t="array" ref="Y1252">_xlfn.IFS(R1252&gt;2000000,"For Publication",R1252&gt;100000,"PID",R1252&gt;30000,"RFQ",TRUE,"Transactional")</f>
        <v>Transactional</v>
      </c>
      <c r="Z1252" s="24" t="s">
        <v>101</v>
      </c>
      <c r="AA1252" s="32">
        <v>12</v>
      </c>
      <c r="AB1252" s="24">
        <v>24</v>
      </c>
      <c r="AC1252" s="25">
        <v>44434</v>
      </c>
      <c r="AD1252" s="24" t="s">
        <v>58</v>
      </c>
      <c r="AE1252" s="24"/>
      <c r="AF1252" s="24" t="s">
        <v>59</v>
      </c>
      <c r="AG1252" s="24"/>
      <c r="AH1252" s="24" t="s">
        <v>59</v>
      </c>
      <c r="AI1252" s="24"/>
      <c r="AJ1252" s="24" t="s">
        <v>60</v>
      </c>
      <c r="AK1252" s="24"/>
      <c r="AL1252" s="24"/>
      <c r="AM1252" s="24"/>
      <c r="AN1252" s="24"/>
      <c r="AO1252" s="24">
        <v>0</v>
      </c>
      <c r="AP1252" s="24" t="s">
        <v>60</v>
      </c>
      <c r="AQ1252" s="24"/>
      <c r="AR1252" s="24"/>
      <c r="AS1252" s="89">
        <f t="shared" ref="AS1252:AS1264" si="258">DATEDIF(L1252,N1252,"m")</f>
        <v>35</v>
      </c>
      <c r="AT1252" s="24" t="s">
        <v>4972</v>
      </c>
    </row>
    <row r="1253" spans="1:46" x14ac:dyDescent="0.5">
      <c r="A1253" s="24">
        <v>1347</v>
      </c>
      <c r="B1253" s="24"/>
      <c r="C1253" s="24"/>
      <c r="D1253" s="24" t="s">
        <v>4973</v>
      </c>
      <c r="E1253" s="24" t="s">
        <v>4974</v>
      </c>
      <c r="F1253" s="77" t="str">
        <f t="shared" si="252"/>
        <v>DIVERSE EDUCATORS LTD</v>
      </c>
      <c r="G1253" s="24" t="s">
        <v>4973</v>
      </c>
      <c r="H1253" s="24" t="s">
        <v>3533</v>
      </c>
      <c r="I1253" s="24" t="s">
        <v>3533</v>
      </c>
      <c r="J1253" s="24" t="s">
        <v>190</v>
      </c>
      <c r="K1253" s="24" t="s">
        <v>3534</v>
      </c>
      <c r="L1253" s="25">
        <v>44805</v>
      </c>
      <c r="M1253" s="25">
        <v>45169</v>
      </c>
      <c r="N1253" s="81">
        <f t="shared" si="255"/>
        <v>45900</v>
      </c>
      <c r="O1253" s="77" t="s">
        <v>712</v>
      </c>
      <c r="P1253" s="77" t="str" cm="1">
        <f t="array" aca="1" ref="P1253" ca="1">_xlfn.IFS((N1253-TODAY())&gt;=547,"06 Expires over 18 months",(N1253-TODAY())&gt;=365,"05 Expires in 18 months",(N1253-TODAY())&gt;=183,"04 Expires in 12 months",(N1253-TODAY())&gt;=92,"03 Expires in 6 months",(N1253-TODAY())&gt;=31,"02 Expires in 3 months",(N1253-TODAY())&gt;=0,"01 Expires in 30 days",(N1253-TODAY())&gt;=-31,"01 Expired last 30 days",(N1253-TODAY())&gt;=-92,"02 Expired last 3 months",(N1253-TODAY())&gt;=-183,"03 Expired last 6 months",(N1253-TODAY())&gt;=-365,"04 Expired last 12 months",(N1253-TODAY())&gt;=-547,"05 Expired last 18 months",TRUE,"06 Expired over 18 months")</f>
        <v>04 Expired last 12 months</v>
      </c>
      <c r="Q1253" s="65">
        <v>2000</v>
      </c>
      <c r="R1253" s="84">
        <f t="shared" si="254"/>
        <v>5833.333333333333</v>
      </c>
      <c r="S1253" s="77" t="str" cm="1">
        <f t="array" ref="S1253">_xlfn.IFS(R1253&gt;5000000,"Gold",R1253&gt;=500000,"Silver",R1253&gt;30000,"Bronze",TRUE,"Transactional")</f>
        <v>Transactional</v>
      </c>
      <c r="T1253" s="24" t="s">
        <v>54</v>
      </c>
      <c r="U1253" s="101" t="s">
        <v>853</v>
      </c>
      <c r="V1253" s="101" t="s">
        <v>566</v>
      </c>
      <c r="W1253" s="77" t="str">
        <f t="shared" si="253"/>
        <v>Yes</v>
      </c>
      <c r="X1253" s="77" t="str">
        <f>IFERROR(_xlfn.XLOOKUP(J1253&amp;"||"&amp;K1253,'Mapping Ref.'!$J$2:$J$538,'Mapping Ref.'!$K$2:$K$538),"")</f>
        <v>Childrens &amp; Adults</v>
      </c>
      <c r="Y1253" s="77" t="str" cm="1">
        <f t="array" ref="Y1253">_xlfn.IFS(R1253&gt;2000000,"For Publication",R1253&gt;100000,"PID",R1253&gt;30000,"RFQ",TRUE,"Transactional")</f>
        <v>Transactional</v>
      </c>
      <c r="Z1253" s="24" t="s">
        <v>101</v>
      </c>
      <c r="AA1253" s="32">
        <v>12</v>
      </c>
      <c r="AB1253" s="24">
        <v>24</v>
      </c>
      <c r="AC1253" s="25">
        <v>44434</v>
      </c>
      <c r="AD1253" s="24" t="s">
        <v>58</v>
      </c>
      <c r="AE1253" s="24"/>
      <c r="AF1253" s="24" t="s">
        <v>59</v>
      </c>
      <c r="AG1253" s="24"/>
      <c r="AH1253" s="24" t="s">
        <v>59</v>
      </c>
      <c r="AI1253" s="24"/>
      <c r="AJ1253" s="24" t="s">
        <v>60</v>
      </c>
      <c r="AK1253" s="24"/>
      <c r="AL1253" s="24"/>
      <c r="AM1253" s="24"/>
      <c r="AN1253" s="24"/>
      <c r="AO1253" s="24">
        <v>0</v>
      </c>
      <c r="AP1253" s="24" t="s">
        <v>59</v>
      </c>
      <c r="AQ1253" s="24"/>
      <c r="AR1253" s="24"/>
      <c r="AS1253" s="89">
        <f t="shared" si="258"/>
        <v>35</v>
      </c>
      <c r="AT1253" s="24" t="s">
        <v>4975</v>
      </c>
    </row>
    <row r="1254" spans="1:46" x14ac:dyDescent="0.5">
      <c r="A1254" s="24">
        <v>1348</v>
      </c>
      <c r="B1254" s="24"/>
      <c r="C1254" s="24" t="s">
        <v>77</v>
      </c>
      <c r="D1254" s="24" t="s">
        <v>4976</v>
      </c>
      <c r="E1254" s="24" t="s">
        <v>4977</v>
      </c>
      <c r="F1254" s="77" t="str">
        <f t="shared" si="252"/>
        <v>ASSET PLUS ENERGY PERFORMANCE LTD</v>
      </c>
      <c r="G1254" s="24" t="s">
        <v>4978</v>
      </c>
      <c r="H1254" s="24" t="s">
        <v>2427</v>
      </c>
      <c r="I1254" s="24" t="s">
        <v>3789</v>
      </c>
      <c r="J1254" s="24" t="s">
        <v>107</v>
      </c>
      <c r="K1254" s="24" t="s">
        <v>3944</v>
      </c>
      <c r="L1254" s="25">
        <v>44410</v>
      </c>
      <c r="M1254" s="25">
        <v>44469</v>
      </c>
      <c r="N1254" s="81">
        <f t="shared" si="255"/>
        <v>44650</v>
      </c>
      <c r="O1254" s="77" t="str">
        <f t="shared" ref="O1254:O1264" ca="1" si="259">IF(N1254&lt;TODAY(),"Expired","Live")</f>
        <v>Expired</v>
      </c>
      <c r="P1254" s="77" t="str" cm="1">
        <f t="array" aca="1" ref="P1254" ca="1">_xlfn.IFS((N1254-TODAY())&gt;=547,"06 Expires over 18 months",(N1254-TODAY())&gt;=365,"05 Expires in 18 months",(N1254-TODAY())&gt;=183,"04 Expires in 12 months",(N1254-TODAY())&gt;=92,"03 Expires in 6 months",(N1254-TODAY())&gt;=31,"02 Expires in 3 months",(N1254-TODAY())&gt;=0,"01 Expires in 30 days",(N1254-TODAY())&gt;=-31,"01 Expired last 30 days",(N1254-TODAY())&gt;=-92,"02 Expired last 3 months",(N1254-TODAY())&gt;=-183,"03 Expired last 6 months",(N1254-TODAY())&gt;=-365,"04 Expired last 12 months",(N1254-TODAY())&gt;=-547,"05 Expired last 18 months",TRUE,"06 Expired over 18 months")</f>
        <v>06 Expired over 18 months</v>
      </c>
      <c r="Q1254" s="65">
        <v>2461811</v>
      </c>
      <c r="R1254" s="84">
        <f t="shared" si="254"/>
        <v>2461811</v>
      </c>
      <c r="S1254" s="77" t="str" cm="1">
        <f t="array" ref="S1254">_xlfn.IFS(R1254&gt;5000000,"Gold",R1254&gt;=500000,"Silver",R1254&gt;30000,"Bronze",TRUE,"Transactional")</f>
        <v>Silver</v>
      </c>
      <c r="T1254" s="24" t="s">
        <v>122</v>
      </c>
      <c r="U1254" s="101" t="s">
        <v>109</v>
      </c>
      <c r="V1254" s="101" t="s">
        <v>110</v>
      </c>
      <c r="W1254" s="77" t="str">
        <f t="shared" si="253"/>
        <v>Yes</v>
      </c>
      <c r="X1254" s="77" t="str">
        <f>IFERROR(_xlfn.XLOOKUP(J1254&amp;"||"&amp;K1254,'Mapping Ref.'!$J$2:$J$538,'Mapping Ref.'!$K$2:$K$538),"")</f>
        <v>Construction &amp; Estates</v>
      </c>
      <c r="Y1254" s="77" t="str" cm="1">
        <f t="array" ref="Y1254">_xlfn.IFS(R1254&gt;2000000,"For Publication",R1254&gt;100000,"PID",R1254&gt;30000,"RFQ",TRUE,"Transactional")</f>
        <v>For Publication</v>
      </c>
      <c r="Z1254" s="24" t="s">
        <v>71</v>
      </c>
      <c r="AA1254" s="32">
        <v>2</v>
      </c>
      <c r="AB1254" s="24">
        <v>6</v>
      </c>
      <c r="AC1254" s="25">
        <v>44434</v>
      </c>
      <c r="AD1254" s="24" t="s">
        <v>58</v>
      </c>
      <c r="AE1254" s="24">
        <v>212267</v>
      </c>
      <c r="AF1254" s="24"/>
      <c r="AG1254" s="24"/>
      <c r="AH1254" s="24" t="s">
        <v>60</v>
      </c>
      <c r="AI1254" s="24"/>
      <c r="AJ1254" s="24" t="s">
        <v>60</v>
      </c>
      <c r="AK1254" s="24"/>
      <c r="AL1254" s="24"/>
      <c r="AM1254" s="24"/>
      <c r="AN1254" s="24"/>
      <c r="AO1254" s="24">
        <v>0</v>
      </c>
      <c r="AP1254" s="24" t="s">
        <v>59</v>
      </c>
      <c r="AQ1254" s="24"/>
      <c r="AR1254" s="24"/>
      <c r="AS1254" s="89">
        <f t="shared" si="258"/>
        <v>7</v>
      </c>
      <c r="AT1254" s="24" t="s">
        <v>4979</v>
      </c>
    </row>
    <row r="1255" spans="1:46" x14ac:dyDescent="0.5">
      <c r="A1255" s="24">
        <v>1349</v>
      </c>
      <c r="B1255" s="24"/>
      <c r="C1255" s="24"/>
      <c r="D1255" s="24" t="s">
        <v>4980</v>
      </c>
      <c r="E1255" s="24" t="s">
        <v>4981</v>
      </c>
      <c r="F1255" s="77" t="str">
        <f t="shared" si="252"/>
        <v>FOOTGOLF LONDON LIMITED</v>
      </c>
      <c r="G1255" s="24" t="s">
        <v>4982</v>
      </c>
      <c r="H1255" s="24" t="s">
        <v>1156</v>
      </c>
      <c r="I1255" s="24" t="s">
        <v>1156</v>
      </c>
      <c r="J1255" s="24" t="s">
        <v>190</v>
      </c>
      <c r="K1255" s="24" t="s">
        <v>1157</v>
      </c>
      <c r="L1255" s="25">
        <v>44435</v>
      </c>
      <c r="M1255" s="25">
        <v>44768</v>
      </c>
      <c r="N1255" s="81">
        <f t="shared" si="255"/>
        <v>45133</v>
      </c>
      <c r="O1255" s="77" t="str">
        <f t="shared" ca="1" si="259"/>
        <v>Expired</v>
      </c>
      <c r="P1255" s="77" t="str" cm="1">
        <f t="array" aca="1" ref="P1255" ca="1">_xlfn.IFS((N1255-TODAY())&gt;=547,"06 Expires over 18 months",(N1255-TODAY())&gt;=365,"05 Expires in 18 months",(N1255-TODAY())&gt;=183,"04 Expires in 12 months",(N1255-TODAY())&gt;=92,"03 Expires in 6 months",(N1255-TODAY())&gt;=31,"02 Expires in 3 months",(N1255-TODAY())&gt;=0,"01 Expires in 30 days",(N1255-TODAY())&gt;=-31,"01 Expired last 30 days",(N1255-TODAY())&gt;=-92,"02 Expired last 3 months",(N1255-TODAY())&gt;=-183,"03 Expired last 6 months",(N1255-TODAY())&gt;=-365,"04 Expired last 12 months",(N1255-TODAY())&gt;=-547,"05 Expired last 18 months",TRUE,"06 Expired over 18 months")</f>
        <v>06 Expired over 18 months</v>
      </c>
      <c r="Q1255" s="65">
        <v>1600</v>
      </c>
      <c r="R1255" s="84">
        <f t="shared" si="254"/>
        <v>2933.3333333333335</v>
      </c>
      <c r="S1255" s="77" t="str" cm="1">
        <f t="array" ref="S1255">_xlfn.IFS(R1255&gt;5000000,"Gold",R1255&gt;=500000,"Silver",R1255&gt;30000,"Bronze",TRUE,"Transactional")</f>
        <v>Transactional</v>
      </c>
      <c r="T1255" s="24" t="s">
        <v>54</v>
      </c>
      <c r="U1255" s="101" t="s">
        <v>99</v>
      </c>
      <c r="V1255" s="101" t="s">
        <v>472</v>
      </c>
      <c r="W1255" s="77" t="str">
        <f t="shared" si="253"/>
        <v>Yes</v>
      </c>
      <c r="X1255" s="77" t="str">
        <f>IFERROR(_xlfn.XLOOKUP(J1255&amp;"||"&amp;K1255,'Mapping Ref.'!$J$2:$J$538,'Mapping Ref.'!$K$2:$K$538),"")</f>
        <v>Childrens &amp; Adults</v>
      </c>
      <c r="Y1255" s="77" t="str" cm="1">
        <f t="array" ref="Y1255">_xlfn.IFS(R1255&gt;2000000,"For Publication",R1255&gt;100000,"PID",R1255&gt;30000,"RFQ",TRUE,"Transactional")</f>
        <v>Transactional</v>
      </c>
      <c r="Z1255" s="24" t="s">
        <v>101</v>
      </c>
      <c r="AA1255" s="32">
        <v>12</v>
      </c>
      <c r="AB1255" s="24">
        <v>12</v>
      </c>
      <c r="AC1255" s="25">
        <v>44435</v>
      </c>
      <c r="AD1255" s="24" t="s">
        <v>58</v>
      </c>
      <c r="AE1255" s="24"/>
      <c r="AF1255" s="24" t="s">
        <v>59</v>
      </c>
      <c r="AG1255" s="24"/>
      <c r="AH1255" s="24" t="s">
        <v>60</v>
      </c>
      <c r="AI1255" s="24"/>
      <c r="AJ1255" s="24" t="s">
        <v>60</v>
      </c>
      <c r="AK1255" s="24"/>
      <c r="AL1255" s="24"/>
      <c r="AM1255" s="24"/>
      <c r="AN1255" s="24"/>
      <c r="AO1255" s="24">
        <v>0</v>
      </c>
      <c r="AP1255" s="24" t="s">
        <v>60</v>
      </c>
      <c r="AQ1255" s="24"/>
      <c r="AR1255" s="24"/>
      <c r="AS1255" s="89">
        <f t="shared" si="258"/>
        <v>22</v>
      </c>
      <c r="AT1255" s="24" t="s">
        <v>4980</v>
      </c>
    </row>
    <row r="1256" spans="1:46" x14ac:dyDescent="0.5">
      <c r="A1256" s="24">
        <v>1350</v>
      </c>
      <c r="B1256" s="24"/>
      <c r="C1256" s="24" t="s">
        <v>77</v>
      </c>
      <c r="D1256" s="24" t="s">
        <v>4983</v>
      </c>
      <c r="E1256" s="24" t="s">
        <v>4984</v>
      </c>
      <c r="F1256" s="77" t="str">
        <f t="shared" si="252"/>
        <v>ROYAL INSTITUTE OF BRITISH ARCHITECTS</v>
      </c>
      <c r="G1256" s="24" t="s">
        <v>4985</v>
      </c>
      <c r="H1256" s="24" t="s">
        <v>963</v>
      </c>
      <c r="I1256" s="24" t="s">
        <v>1128</v>
      </c>
      <c r="J1256" s="24" t="s">
        <v>190</v>
      </c>
      <c r="K1256" s="24" t="s">
        <v>3201</v>
      </c>
      <c r="L1256" s="25">
        <v>44439</v>
      </c>
      <c r="M1256" s="25">
        <v>45198</v>
      </c>
      <c r="N1256" s="81">
        <f t="shared" si="255"/>
        <v>45564</v>
      </c>
      <c r="O1256" s="77" t="str">
        <f t="shared" ca="1" si="259"/>
        <v>Expired</v>
      </c>
      <c r="P1256" s="77" t="str" cm="1">
        <f t="array" aca="1" ref="P1256" ca="1">_xlfn.IFS((N1256-TODAY())&gt;=547,"06 Expires over 18 months",(N1256-TODAY())&gt;=365,"05 Expires in 18 months",(N1256-TODAY())&gt;=183,"04 Expires in 12 months",(N1256-TODAY())&gt;=92,"03 Expires in 6 months",(N1256-TODAY())&gt;=31,"02 Expires in 3 months",(N1256-TODAY())&gt;=0,"01 Expires in 30 days",(N1256-TODAY())&gt;=-31,"01 Expired last 30 days",(N1256-TODAY())&gt;=-92,"02 Expired last 3 months",(N1256-TODAY())&gt;=-183,"03 Expired last 6 months",(N1256-TODAY())&gt;=-365,"04 Expired last 12 months",(N1256-TODAY())&gt;=-547,"05 Expired last 18 months",TRUE,"06 Expired over 18 months")</f>
        <v>06 Expired over 18 months</v>
      </c>
      <c r="Q1256" s="65">
        <v>6000</v>
      </c>
      <c r="R1256" s="84">
        <f t="shared" si="254"/>
        <v>18000</v>
      </c>
      <c r="S1256" s="77" t="str" cm="1">
        <f t="array" ref="S1256">_xlfn.IFS(R1256&gt;5000000,"Gold",R1256&gt;=500000,"Silver",R1256&gt;30000,"Bronze",TRUE,"Transactional")</f>
        <v>Transactional</v>
      </c>
      <c r="T1256" s="24" t="s">
        <v>54</v>
      </c>
      <c r="U1256" s="101" t="s">
        <v>109</v>
      </c>
      <c r="V1256" s="101" t="s">
        <v>148</v>
      </c>
      <c r="W1256" s="77" t="str">
        <f t="shared" si="253"/>
        <v>Yes</v>
      </c>
      <c r="X1256" s="77" t="str">
        <f>IFERROR(_xlfn.XLOOKUP(J1256&amp;"||"&amp;K1256,'Mapping Ref.'!$J$2:$J$538,'Mapping Ref.'!$K$2:$K$538),"")</f>
        <v>Childrens &amp; Adults</v>
      </c>
      <c r="Y1256" s="77" t="str" cm="1">
        <f t="array" ref="Y1256">_xlfn.IFS(R1256&gt;2000000,"For Publication",R1256&gt;100000,"PID",R1256&gt;30000,"RFQ",TRUE,"Transactional")</f>
        <v>Transactional</v>
      </c>
      <c r="Z1256" s="24" t="s">
        <v>101</v>
      </c>
      <c r="AA1256" s="32">
        <v>12</v>
      </c>
      <c r="AB1256" s="24">
        <v>12</v>
      </c>
      <c r="AC1256" s="25">
        <v>44439</v>
      </c>
      <c r="AD1256" s="24" t="s">
        <v>58</v>
      </c>
      <c r="AE1256" s="24"/>
      <c r="AF1256" s="24"/>
      <c r="AG1256" s="24"/>
      <c r="AH1256" s="24" t="s">
        <v>59</v>
      </c>
      <c r="AI1256" s="24"/>
      <c r="AJ1256" s="24" t="s">
        <v>60</v>
      </c>
      <c r="AK1256" s="24"/>
      <c r="AL1256" s="24"/>
      <c r="AM1256" s="24"/>
      <c r="AN1256" s="24"/>
      <c r="AO1256" s="24">
        <v>0</v>
      </c>
      <c r="AP1256" s="24" t="s">
        <v>60</v>
      </c>
      <c r="AQ1256" s="24"/>
      <c r="AR1256" s="24"/>
      <c r="AS1256" s="89">
        <f t="shared" si="258"/>
        <v>36</v>
      </c>
      <c r="AT1256" s="24" t="s">
        <v>4986</v>
      </c>
    </row>
    <row r="1257" spans="1:46" x14ac:dyDescent="0.5">
      <c r="A1257" s="24">
        <v>1351</v>
      </c>
      <c r="B1257" s="24"/>
      <c r="C1257" s="24" t="s">
        <v>77</v>
      </c>
      <c r="D1257" s="24" t="s">
        <v>4952</v>
      </c>
      <c r="E1257" s="24" t="s">
        <v>4945</v>
      </c>
      <c r="F1257" s="77" t="str">
        <f t="shared" si="252"/>
        <v>SAM EASTMOND</v>
      </c>
      <c r="G1257" s="24" t="s">
        <v>4952</v>
      </c>
      <c r="H1257" s="24" t="s">
        <v>1275</v>
      </c>
      <c r="I1257" s="24" t="s">
        <v>1275</v>
      </c>
      <c r="J1257" s="24" t="s">
        <v>190</v>
      </c>
      <c r="K1257" s="27" t="s">
        <v>1276</v>
      </c>
      <c r="L1257" s="25">
        <v>44440</v>
      </c>
      <c r="M1257" s="25">
        <v>45536</v>
      </c>
      <c r="N1257" s="81">
        <f t="shared" si="255"/>
        <v>45536</v>
      </c>
      <c r="O1257" s="77" t="str">
        <f t="shared" ca="1" si="259"/>
        <v>Expired</v>
      </c>
      <c r="P1257" s="77" t="str" cm="1">
        <f t="array" aca="1" ref="P1257" ca="1">_xlfn.IFS((N1257-TODAY())&gt;=547,"06 Expires over 18 months",(N1257-TODAY())&gt;=365,"05 Expires in 18 months",(N1257-TODAY())&gt;=183,"04 Expires in 12 months",(N1257-TODAY())&gt;=92,"03 Expires in 6 months",(N1257-TODAY())&gt;=31,"02 Expires in 3 months",(N1257-TODAY())&gt;=0,"01 Expires in 30 days",(N1257-TODAY())&gt;=-31,"01 Expired last 30 days",(N1257-TODAY())&gt;=-92,"02 Expired last 3 months",(N1257-TODAY())&gt;=-183,"03 Expired last 6 months",(N1257-TODAY())&gt;=-365,"04 Expired last 12 months",(N1257-TODAY())&gt;=-547,"05 Expired last 18 months",TRUE,"06 Expired over 18 months")</f>
        <v>06 Expired over 18 months</v>
      </c>
      <c r="Q1257" s="65">
        <v>2000</v>
      </c>
      <c r="R1257" s="84">
        <f t="shared" si="254"/>
        <v>6000</v>
      </c>
      <c r="S1257" s="77" t="str" cm="1">
        <f t="array" ref="S1257">_xlfn.IFS(R1257&gt;5000000,"Gold",R1257&gt;=500000,"Silver",R1257&gt;30000,"Bronze",TRUE,"Transactional")</f>
        <v>Transactional</v>
      </c>
      <c r="T1257" s="24" t="s">
        <v>54</v>
      </c>
      <c r="U1257" s="101" t="s">
        <v>366</v>
      </c>
      <c r="V1257" s="101" t="s">
        <v>789</v>
      </c>
      <c r="W1257" s="77" t="str">
        <f t="shared" si="253"/>
        <v>No</v>
      </c>
      <c r="X1257" s="77" t="str">
        <f>IFERROR(_xlfn.XLOOKUP(J1257&amp;"||"&amp;K1257,'Mapping Ref.'!$J$2:$J$538,'Mapping Ref.'!$K$2:$K$538),"")</f>
        <v>Childrens &amp; Adults</v>
      </c>
      <c r="Y1257" s="77" t="str" cm="1">
        <f t="array" ref="Y1257">_xlfn.IFS(R1257&gt;2000000,"For Publication",R1257&gt;100000,"PID",R1257&gt;30000,"RFQ",TRUE,"Transactional")</f>
        <v>Transactional</v>
      </c>
      <c r="Z1257" s="24" t="s">
        <v>101</v>
      </c>
      <c r="AA1257" s="32">
        <v>60</v>
      </c>
      <c r="AB1257" s="24">
        <v>0</v>
      </c>
      <c r="AC1257" s="25">
        <v>44440</v>
      </c>
      <c r="AD1257" s="24" t="s">
        <v>58</v>
      </c>
      <c r="AE1257" s="24"/>
      <c r="AF1257" s="24" t="s">
        <v>59</v>
      </c>
      <c r="AG1257" s="24"/>
      <c r="AH1257" s="24" t="s">
        <v>59</v>
      </c>
      <c r="AI1257" s="24"/>
      <c r="AJ1257" s="24" t="s">
        <v>60</v>
      </c>
      <c r="AK1257" s="24"/>
      <c r="AL1257" s="24"/>
      <c r="AM1257" s="24"/>
      <c r="AN1257" s="24"/>
      <c r="AO1257" s="24">
        <v>0</v>
      </c>
      <c r="AP1257" s="24" t="s">
        <v>60</v>
      </c>
      <c r="AQ1257" s="24"/>
      <c r="AR1257" s="24"/>
      <c r="AS1257" s="89">
        <f t="shared" si="258"/>
        <v>36</v>
      </c>
      <c r="AT1257" s="24" t="s">
        <v>4953</v>
      </c>
    </row>
    <row r="1258" spans="1:46" x14ac:dyDescent="0.5">
      <c r="A1258" s="24">
        <v>1352</v>
      </c>
      <c r="B1258" s="24"/>
      <c r="C1258" s="24"/>
      <c r="D1258" s="24" t="s">
        <v>4987</v>
      </c>
      <c r="E1258" s="24" t="s">
        <v>4537</v>
      </c>
      <c r="F1258" s="77" t="str">
        <f t="shared" si="252"/>
        <v>TRUE CAR PARTS LTD</v>
      </c>
      <c r="G1258" s="24" t="s">
        <v>4988</v>
      </c>
      <c r="H1258" s="24" t="s">
        <v>4495</v>
      </c>
      <c r="I1258" s="24" t="s">
        <v>4495</v>
      </c>
      <c r="J1258" s="24" t="s">
        <v>107</v>
      </c>
      <c r="K1258" s="24" t="s">
        <v>4819</v>
      </c>
      <c r="L1258" s="25">
        <v>44440</v>
      </c>
      <c r="M1258" s="25">
        <v>44805</v>
      </c>
      <c r="N1258" s="81">
        <f t="shared" si="255"/>
        <v>44805</v>
      </c>
      <c r="O1258" s="77" t="str">
        <f t="shared" ca="1" si="259"/>
        <v>Expired</v>
      </c>
      <c r="P1258" s="77" t="str" cm="1">
        <f t="array" aca="1" ref="P1258" ca="1">_xlfn.IFS((N1258-TODAY())&gt;=547,"06 Expires over 18 months",(N1258-TODAY())&gt;=365,"05 Expires in 18 months",(N1258-TODAY())&gt;=183,"04 Expires in 12 months",(N1258-TODAY())&gt;=92,"03 Expires in 6 months",(N1258-TODAY())&gt;=31,"02 Expires in 3 months",(N1258-TODAY())&gt;=0,"01 Expires in 30 days",(N1258-TODAY())&gt;=-31,"01 Expired last 30 days",(N1258-TODAY())&gt;=-92,"02 Expired last 3 months",(N1258-TODAY())&gt;=-183,"03 Expired last 6 months",(N1258-TODAY())&gt;=-365,"04 Expired last 12 months",(N1258-TODAY())&gt;=-547,"05 Expired last 18 months",TRUE,"06 Expired over 18 months")</f>
        <v>06 Expired over 18 months</v>
      </c>
      <c r="Q1258" s="65">
        <v>20000</v>
      </c>
      <c r="R1258" s="84">
        <f t="shared" si="254"/>
        <v>20000</v>
      </c>
      <c r="S1258" s="77" t="str" cm="1">
        <f t="array" ref="S1258">_xlfn.IFS(R1258&gt;5000000,"Gold",R1258&gt;=500000,"Silver",R1258&gt;30000,"Bronze",TRUE,"Transactional")</f>
        <v>Transactional</v>
      </c>
      <c r="T1258" s="24" t="s">
        <v>54</v>
      </c>
      <c r="U1258" s="101" t="s">
        <v>190</v>
      </c>
      <c r="V1258" s="101" t="s">
        <v>596</v>
      </c>
      <c r="W1258" s="77" t="str">
        <f t="shared" si="253"/>
        <v>No</v>
      </c>
      <c r="X1258" s="77" t="str">
        <f>IFERROR(_xlfn.XLOOKUP(J1258&amp;"||"&amp;K1258,'Mapping Ref.'!$J$2:$J$538,'Mapping Ref.'!$K$2:$K$538),"")</f>
        <v>Construction &amp; Estates</v>
      </c>
      <c r="Y1258" s="77" t="str" cm="1">
        <f t="array" ref="Y1258">_xlfn.IFS(R1258&gt;2000000,"For Publication",R1258&gt;100000,"PID",R1258&gt;30000,"RFQ",TRUE,"Transactional")</f>
        <v>Transactional</v>
      </c>
      <c r="Z1258" s="24" t="s">
        <v>86</v>
      </c>
      <c r="AA1258" s="32">
        <v>12</v>
      </c>
      <c r="AB1258" s="24">
        <v>0</v>
      </c>
      <c r="AC1258" s="25">
        <v>44440</v>
      </c>
      <c r="AD1258" s="24" t="s">
        <v>58</v>
      </c>
      <c r="AE1258" s="24">
        <v>29461</v>
      </c>
      <c r="AF1258" s="24" t="s">
        <v>59</v>
      </c>
      <c r="AG1258" s="24"/>
      <c r="AH1258" s="24" t="s">
        <v>59</v>
      </c>
      <c r="AI1258" s="24"/>
      <c r="AJ1258" s="24" t="s">
        <v>60</v>
      </c>
      <c r="AK1258" s="24"/>
      <c r="AL1258" s="24"/>
      <c r="AM1258" s="24"/>
      <c r="AN1258" s="24"/>
      <c r="AO1258" s="24">
        <v>0</v>
      </c>
      <c r="AP1258" s="24" t="s">
        <v>60</v>
      </c>
      <c r="AQ1258" s="24"/>
      <c r="AR1258" s="24"/>
      <c r="AS1258" s="89">
        <f t="shared" si="258"/>
        <v>12</v>
      </c>
      <c r="AT1258" s="24" t="s">
        <v>4987</v>
      </c>
    </row>
    <row r="1259" spans="1:46" x14ac:dyDescent="0.5">
      <c r="A1259" s="24">
        <v>1353</v>
      </c>
      <c r="B1259" s="24"/>
      <c r="C1259" s="24"/>
      <c r="D1259" s="24" t="s">
        <v>4989</v>
      </c>
      <c r="E1259" s="24" t="s">
        <v>4537</v>
      </c>
      <c r="F1259" s="77" t="str">
        <f t="shared" si="252"/>
        <v>BENTLEY BREIT VENTURES LTD</v>
      </c>
      <c r="G1259" s="24" t="s">
        <v>4990</v>
      </c>
      <c r="H1259" s="24" t="s">
        <v>4495</v>
      </c>
      <c r="I1259" s="24" t="s">
        <v>4495</v>
      </c>
      <c r="J1259" s="24" t="s">
        <v>107</v>
      </c>
      <c r="K1259" s="24" t="s">
        <v>4819</v>
      </c>
      <c r="L1259" s="25">
        <v>44440</v>
      </c>
      <c r="M1259" s="25">
        <v>44805</v>
      </c>
      <c r="N1259" s="81">
        <f t="shared" si="255"/>
        <v>44805</v>
      </c>
      <c r="O1259" s="77" t="str">
        <f t="shared" ca="1" si="259"/>
        <v>Expired</v>
      </c>
      <c r="P1259" s="77" t="str" cm="1">
        <f t="array" aca="1" ref="P1259" ca="1">_xlfn.IFS((N1259-TODAY())&gt;=547,"06 Expires over 18 months",(N1259-TODAY())&gt;=365,"05 Expires in 18 months",(N1259-TODAY())&gt;=183,"04 Expires in 12 months",(N1259-TODAY())&gt;=92,"03 Expires in 6 months",(N1259-TODAY())&gt;=31,"02 Expires in 3 months",(N1259-TODAY())&gt;=0,"01 Expires in 30 days",(N1259-TODAY())&gt;=-31,"01 Expired last 30 days",(N1259-TODAY())&gt;=-92,"02 Expired last 3 months",(N1259-TODAY())&gt;=-183,"03 Expired last 6 months",(N1259-TODAY())&gt;=-365,"04 Expired last 12 months",(N1259-TODAY())&gt;=-547,"05 Expired last 18 months",TRUE,"06 Expired over 18 months")</f>
        <v>06 Expired over 18 months</v>
      </c>
      <c r="Q1259" s="65">
        <v>10000</v>
      </c>
      <c r="R1259" s="84">
        <f t="shared" si="254"/>
        <v>10000</v>
      </c>
      <c r="S1259" s="77" t="str" cm="1">
        <f t="array" ref="S1259">_xlfn.IFS(R1259&gt;5000000,"Gold",R1259&gt;=500000,"Silver",R1259&gt;30000,"Bronze",TRUE,"Transactional")</f>
        <v>Transactional</v>
      </c>
      <c r="T1259" s="24" t="s">
        <v>54</v>
      </c>
      <c r="U1259" s="101" t="s">
        <v>190</v>
      </c>
      <c r="V1259" s="101" t="s">
        <v>596</v>
      </c>
      <c r="W1259" s="77" t="str">
        <f t="shared" si="253"/>
        <v>No</v>
      </c>
      <c r="X1259" s="77" t="str">
        <f>IFERROR(_xlfn.XLOOKUP(J1259&amp;"||"&amp;K1259,'Mapping Ref.'!$J$2:$J$538,'Mapping Ref.'!$K$2:$K$538),"")</f>
        <v>Construction &amp; Estates</v>
      </c>
      <c r="Y1259" s="77" t="str" cm="1">
        <f t="array" ref="Y1259">_xlfn.IFS(R1259&gt;2000000,"For Publication",R1259&gt;100000,"PID",R1259&gt;30000,"RFQ",TRUE,"Transactional")</f>
        <v>Transactional</v>
      </c>
      <c r="Z1259" s="24" t="s">
        <v>86</v>
      </c>
      <c r="AA1259" s="32">
        <v>12</v>
      </c>
      <c r="AB1259" s="24">
        <v>0</v>
      </c>
      <c r="AC1259" s="25">
        <v>44440</v>
      </c>
      <c r="AD1259" s="24" t="s">
        <v>58</v>
      </c>
      <c r="AE1259" s="24">
        <v>29462</v>
      </c>
      <c r="AF1259" s="24" t="s">
        <v>59</v>
      </c>
      <c r="AG1259" s="24"/>
      <c r="AH1259" s="24" t="s">
        <v>59</v>
      </c>
      <c r="AI1259" s="24"/>
      <c r="AJ1259" s="24" t="s">
        <v>60</v>
      </c>
      <c r="AK1259" s="24"/>
      <c r="AL1259" s="24"/>
      <c r="AM1259" s="24"/>
      <c r="AN1259" s="24"/>
      <c r="AO1259" s="24">
        <v>0</v>
      </c>
      <c r="AP1259" s="24" t="s">
        <v>60</v>
      </c>
      <c r="AQ1259" s="24"/>
      <c r="AR1259" s="24"/>
      <c r="AS1259" s="89">
        <f t="shared" si="258"/>
        <v>12</v>
      </c>
      <c r="AT1259" s="24" t="s">
        <v>4989</v>
      </c>
    </row>
    <row r="1260" spans="1:46" x14ac:dyDescent="0.5">
      <c r="A1260" s="24">
        <v>1354</v>
      </c>
      <c r="B1260" s="24"/>
      <c r="C1260" s="24"/>
      <c r="D1260" s="24" t="s">
        <v>4991</v>
      </c>
      <c r="E1260" s="24" t="s">
        <v>4537</v>
      </c>
      <c r="F1260" s="77" t="str">
        <f t="shared" si="252"/>
        <v>STAR ESTATES LTD</v>
      </c>
      <c r="G1260" s="24" t="s">
        <v>4992</v>
      </c>
      <c r="H1260" s="24" t="s">
        <v>4495</v>
      </c>
      <c r="I1260" s="24" t="s">
        <v>4495</v>
      </c>
      <c r="J1260" s="24" t="s">
        <v>107</v>
      </c>
      <c r="K1260" s="24" t="s">
        <v>4819</v>
      </c>
      <c r="L1260" s="25">
        <v>44440</v>
      </c>
      <c r="M1260" s="25">
        <v>44805</v>
      </c>
      <c r="N1260" s="81">
        <f t="shared" si="255"/>
        <v>44805</v>
      </c>
      <c r="O1260" s="77" t="str">
        <f t="shared" ca="1" si="259"/>
        <v>Expired</v>
      </c>
      <c r="P1260" s="77" t="str" cm="1">
        <f t="array" aca="1" ref="P1260" ca="1">_xlfn.IFS((N1260-TODAY())&gt;=547,"06 Expires over 18 months",(N1260-TODAY())&gt;=365,"05 Expires in 18 months",(N1260-TODAY())&gt;=183,"04 Expires in 12 months",(N1260-TODAY())&gt;=92,"03 Expires in 6 months",(N1260-TODAY())&gt;=31,"02 Expires in 3 months",(N1260-TODAY())&gt;=0,"01 Expires in 30 days",(N1260-TODAY())&gt;=-31,"01 Expired last 30 days",(N1260-TODAY())&gt;=-92,"02 Expired last 3 months",(N1260-TODAY())&gt;=-183,"03 Expired last 6 months",(N1260-TODAY())&gt;=-365,"04 Expired last 12 months",(N1260-TODAY())&gt;=-547,"05 Expired last 18 months",TRUE,"06 Expired over 18 months")</f>
        <v>06 Expired over 18 months</v>
      </c>
      <c r="Q1260" s="65">
        <v>30000</v>
      </c>
      <c r="R1260" s="84">
        <f t="shared" si="254"/>
        <v>30000</v>
      </c>
      <c r="S1260" s="77" t="str" cm="1">
        <f t="array" ref="S1260">_xlfn.IFS(R1260&gt;5000000,"Gold",R1260&gt;=500000,"Silver",R1260&gt;30000,"Bronze",TRUE,"Transactional")</f>
        <v>Transactional</v>
      </c>
      <c r="T1260" s="24" t="s">
        <v>54</v>
      </c>
      <c r="U1260" s="101" t="s">
        <v>190</v>
      </c>
      <c r="V1260" s="101" t="s">
        <v>596</v>
      </c>
      <c r="W1260" s="77" t="str">
        <f t="shared" si="253"/>
        <v>No</v>
      </c>
      <c r="X1260" s="77" t="str">
        <f>IFERROR(_xlfn.XLOOKUP(J1260&amp;"||"&amp;K1260,'Mapping Ref.'!$J$2:$J$538,'Mapping Ref.'!$K$2:$K$538),"")</f>
        <v>Construction &amp; Estates</v>
      </c>
      <c r="Y1260" s="77" t="str" cm="1">
        <f t="array" ref="Y1260">_xlfn.IFS(R1260&gt;2000000,"For Publication",R1260&gt;100000,"PID",R1260&gt;30000,"RFQ",TRUE,"Transactional")</f>
        <v>Transactional</v>
      </c>
      <c r="Z1260" s="24" t="s">
        <v>86</v>
      </c>
      <c r="AA1260" s="32">
        <v>12</v>
      </c>
      <c r="AB1260" s="24">
        <v>0</v>
      </c>
      <c r="AC1260" s="25">
        <v>44440</v>
      </c>
      <c r="AD1260" s="24" t="s">
        <v>58</v>
      </c>
      <c r="AE1260" s="24">
        <v>29463</v>
      </c>
      <c r="AF1260" s="24"/>
      <c r="AG1260" s="24"/>
      <c r="AH1260" s="24" t="s">
        <v>59</v>
      </c>
      <c r="AI1260" s="24"/>
      <c r="AJ1260" s="24" t="s">
        <v>60</v>
      </c>
      <c r="AK1260" s="24"/>
      <c r="AL1260" s="24"/>
      <c r="AM1260" s="24"/>
      <c r="AN1260" s="24"/>
      <c r="AO1260" s="24">
        <v>0</v>
      </c>
      <c r="AP1260" s="24" t="s">
        <v>60</v>
      </c>
      <c r="AQ1260" s="24"/>
      <c r="AR1260" s="24"/>
      <c r="AS1260" s="89">
        <f t="shared" si="258"/>
        <v>12</v>
      </c>
      <c r="AT1260" s="24" t="s">
        <v>4993</v>
      </c>
    </row>
    <row r="1261" spans="1:46" x14ac:dyDescent="0.5">
      <c r="A1261" s="24">
        <v>1355</v>
      </c>
      <c r="B1261" s="24"/>
      <c r="C1261" s="24"/>
      <c r="D1261" s="24" t="s">
        <v>4994</v>
      </c>
      <c r="E1261" s="24" t="s">
        <v>4537</v>
      </c>
      <c r="F1261" s="77" t="str">
        <f t="shared" si="252"/>
        <v>INTEGRATED PARAMOUNT SERVICES LIMITED</v>
      </c>
      <c r="G1261" s="24" t="s">
        <v>4995</v>
      </c>
      <c r="H1261" s="24" t="s">
        <v>4495</v>
      </c>
      <c r="I1261" s="24" t="s">
        <v>4495</v>
      </c>
      <c r="J1261" s="24" t="s">
        <v>107</v>
      </c>
      <c r="K1261" s="24" t="s">
        <v>4819</v>
      </c>
      <c r="L1261" s="25">
        <v>44440</v>
      </c>
      <c r="M1261" s="25">
        <v>44805</v>
      </c>
      <c r="N1261" s="81">
        <f t="shared" si="255"/>
        <v>44805</v>
      </c>
      <c r="O1261" s="77" t="str">
        <f t="shared" ca="1" si="259"/>
        <v>Expired</v>
      </c>
      <c r="P1261" s="77" t="str" cm="1">
        <f t="array" aca="1" ref="P1261" ca="1">_xlfn.IFS((N1261-TODAY())&gt;=547,"06 Expires over 18 months",(N1261-TODAY())&gt;=365,"05 Expires in 18 months",(N1261-TODAY())&gt;=183,"04 Expires in 12 months",(N1261-TODAY())&gt;=92,"03 Expires in 6 months",(N1261-TODAY())&gt;=31,"02 Expires in 3 months",(N1261-TODAY())&gt;=0,"01 Expires in 30 days",(N1261-TODAY())&gt;=-31,"01 Expired last 30 days",(N1261-TODAY())&gt;=-92,"02 Expired last 3 months",(N1261-TODAY())&gt;=-183,"03 Expired last 6 months",(N1261-TODAY())&gt;=-365,"04 Expired last 12 months",(N1261-TODAY())&gt;=-547,"05 Expired last 18 months",TRUE,"06 Expired over 18 months")</f>
        <v>06 Expired over 18 months</v>
      </c>
      <c r="Q1261" s="65">
        <v>442440</v>
      </c>
      <c r="R1261" s="84">
        <f t="shared" si="254"/>
        <v>442440</v>
      </c>
      <c r="S1261" s="77" t="str" cm="1">
        <f t="array" ref="S1261">_xlfn.IFS(R1261&gt;5000000,"Gold",R1261&gt;=500000,"Silver",R1261&gt;30000,"Bronze",TRUE,"Transactional")</f>
        <v>Bronze</v>
      </c>
      <c r="T1261" s="24" t="s">
        <v>54</v>
      </c>
      <c r="U1261" s="101" t="s">
        <v>116</v>
      </c>
      <c r="V1261" s="101" t="s">
        <v>70</v>
      </c>
      <c r="W1261" s="77" t="str">
        <f t="shared" si="253"/>
        <v>No</v>
      </c>
      <c r="X1261" s="77" t="str">
        <f>IFERROR(_xlfn.XLOOKUP(J1261&amp;"||"&amp;K1261,'Mapping Ref.'!$J$2:$J$538,'Mapping Ref.'!$K$2:$K$538),"")</f>
        <v>Construction &amp; Estates</v>
      </c>
      <c r="Y1261" s="77" t="str" cm="1">
        <f t="array" ref="Y1261">_xlfn.IFS(R1261&gt;2000000,"For Publication",R1261&gt;100000,"PID",R1261&gt;30000,"RFQ",TRUE,"Transactional")</f>
        <v>PID</v>
      </c>
      <c r="Z1261" s="24" t="s">
        <v>86</v>
      </c>
      <c r="AA1261" s="32">
        <v>12</v>
      </c>
      <c r="AB1261" s="24">
        <v>0</v>
      </c>
      <c r="AC1261" s="25">
        <v>44440</v>
      </c>
      <c r="AD1261" s="24" t="s">
        <v>58</v>
      </c>
      <c r="AE1261" s="24">
        <v>29464</v>
      </c>
      <c r="AF1261" s="24" t="s">
        <v>59</v>
      </c>
      <c r="AG1261" s="24"/>
      <c r="AH1261" s="24" t="s">
        <v>59</v>
      </c>
      <c r="AI1261" s="24"/>
      <c r="AJ1261" s="24" t="s">
        <v>60</v>
      </c>
      <c r="AK1261" s="24"/>
      <c r="AL1261" s="24"/>
      <c r="AM1261" s="24"/>
      <c r="AN1261" s="24"/>
      <c r="AO1261" s="24">
        <v>0</v>
      </c>
      <c r="AP1261" s="24" t="s">
        <v>60</v>
      </c>
      <c r="AQ1261" s="24"/>
      <c r="AR1261" s="24"/>
      <c r="AS1261" s="89">
        <f t="shared" si="258"/>
        <v>12</v>
      </c>
      <c r="AT1261" s="24" t="s">
        <v>4994</v>
      </c>
    </row>
    <row r="1262" spans="1:46" x14ac:dyDescent="0.5">
      <c r="A1262" s="24">
        <v>1356</v>
      </c>
      <c r="B1262" s="24"/>
      <c r="C1262" s="24"/>
      <c r="D1262" s="24" t="s">
        <v>4996</v>
      </c>
      <c r="E1262" s="24" t="s">
        <v>4537</v>
      </c>
      <c r="F1262" s="77" t="str">
        <f t="shared" si="252"/>
        <v>FLY HIGH TUTORS LTD</v>
      </c>
      <c r="G1262" s="24" t="s">
        <v>4997</v>
      </c>
      <c r="H1262" s="24" t="s">
        <v>4495</v>
      </c>
      <c r="I1262" s="24" t="s">
        <v>4495</v>
      </c>
      <c r="J1262" s="24" t="s">
        <v>107</v>
      </c>
      <c r="K1262" s="24" t="s">
        <v>4819</v>
      </c>
      <c r="L1262" s="25">
        <v>44441</v>
      </c>
      <c r="M1262" s="25">
        <v>44806</v>
      </c>
      <c r="N1262" s="81">
        <f t="shared" si="255"/>
        <v>44806</v>
      </c>
      <c r="O1262" s="77" t="str">
        <f t="shared" ca="1" si="259"/>
        <v>Expired</v>
      </c>
      <c r="P1262" s="77" t="str" cm="1">
        <f t="array" aca="1" ref="P1262" ca="1">_xlfn.IFS((N1262-TODAY())&gt;=547,"06 Expires over 18 months",(N1262-TODAY())&gt;=365,"05 Expires in 18 months",(N1262-TODAY())&gt;=183,"04 Expires in 12 months",(N1262-TODAY())&gt;=92,"03 Expires in 6 months",(N1262-TODAY())&gt;=31,"02 Expires in 3 months",(N1262-TODAY())&gt;=0,"01 Expires in 30 days",(N1262-TODAY())&gt;=-31,"01 Expired last 30 days",(N1262-TODAY())&gt;=-92,"02 Expired last 3 months",(N1262-TODAY())&gt;=-183,"03 Expired last 6 months",(N1262-TODAY())&gt;=-365,"04 Expired last 12 months",(N1262-TODAY())&gt;=-547,"05 Expired last 18 months",TRUE,"06 Expired over 18 months")</f>
        <v>06 Expired over 18 months</v>
      </c>
      <c r="Q1262" s="65">
        <v>36600</v>
      </c>
      <c r="R1262" s="84">
        <f t="shared" si="254"/>
        <v>36600</v>
      </c>
      <c r="S1262" s="77" t="str" cm="1">
        <f t="array" ref="S1262">_xlfn.IFS(R1262&gt;5000000,"Gold",R1262&gt;=500000,"Silver",R1262&gt;30000,"Bronze",TRUE,"Transactional")</f>
        <v>Bronze</v>
      </c>
      <c r="T1262" s="24" t="s">
        <v>54</v>
      </c>
      <c r="U1262" s="101" t="s">
        <v>190</v>
      </c>
      <c r="V1262" s="101" t="s">
        <v>596</v>
      </c>
      <c r="W1262" s="77" t="str">
        <f t="shared" si="253"/>
        <v>No</v>
      </c>
      <c r="X1262" s="77" t="str">
        <f>IFERROR(_xlfn.XLOOKUP(J1262&amp;"||"&amp;K1262,'Mapping Ref.'!$J$2:$J$538,'Mapping Ref.'!$K$2:$K$538),"")</f>
        <v>Construction &amp; Estates</v>
      </c>
      <c r="Y1262" s="77" t="str" cm="1">
        <f t="array" ref="Y1262">_xlfn.IFS(R1262&gt;2000000,"For Publication",R1262&gt;100000,"PID",R1262&gt;30000,"RFQ",TRUE,"Transactional")</f>
        <v>RFQ</v>
      </c>
      <c r="Z1262" s="24" t="s">
        <v>86</v>
      </c>
      <c r="AA1262" s="32">
        <v>12</v>
      </c>
      <c r="AB1262" s="24">
        <v>0</v>
      </c>
      <c r="AC1262" s="25">
        <v>44441</v>
      </c>
      <c r="AD1262" s="24" t="s">
        <v>58</v>
      </c>
      <c r="AE1262" s="24">
        <v>29469</v>
      </c>
      <c r="AF1262" s="24" t="s">
        <v>59</v>
      </c>
      <c r="AG1262" s="24"/>
      <c r="AH1262" s="24" t="s">
        <v>59</v>
      </c>
      <c r="AI1262" s="24"/>
      <c r="AJ1262" s="24" t="s">
        <v>60</v>
      </c>
      <c r="AK1262" s="24"/>
      <c r="AL1262" s="24" t="s">
        <v>1333</v>
      </c>
      <c r="AM1262" s="24"/>
      <c r="AN1262" s="24"/>
      <c r="AO1262" s="24">
        <v>0</v>
      </c>
      <c r="AP1262" s="24" t="s">
        <v>60</v>
      </c>
      <c r="AQ1262" s="24"/>
      <c r="AR1262" s="24"/>
      <c r="AS1262" s="89">
        <f t="shared" si="258"/>
        <v>12</v>
      </c>
      <c r="AT1262" s="24" t="s">
        <v>4996</v>
      </c>
    </row>
    <row r="1263" spans="1:46" x14ac:dyDescent="0.5">
      <c r="A1263" s="24">
        <v>1357</v>
      </c>
      <c r="B1263" s="24"/>
      <c r="C1263" s="24"/>
      <c r="D1263" s="24" t="s">
        <v>4998</v>
      </c>
      <c r="E1263" s="24" t="s">
        <v>4999</v>
      </c>
      <c r="F1263" s="77" t="str">
        <f t="shared" si="252"/>
        <v>CHRISTIAN EDUCATION MOVEMENT T/A CHRISTIAN EDUCATION (RE Today Services)</v>
      </c>
      <c r="G1263" s="24" t="s">
        <v>4998</v>
      </c>
      <c r="H1263" s="24" t="s">
        <v>2200</v>
      </c>
      <c r="I1263" s="24" t="s">
        <v>2200</v>
      </c>
      <c r="J1263" s="24" t="s">
        <v>190</v>
      </c>
      <c r="K1263" s="24" t="s">
        <v>2202</v>
      </c>
      <c r="L1263" s="25">
        <v>44445</v>
      </c>
      <c r="M1263" s="25">
        <v>44834</v>
      </c>
      <c r="N1263" s="81">
        <f t="shared" si="255"/>
        <v>45199</v>
      </c>
      <c r="O1263" s="77" t="str">
        <f t="shared" ca="1" si="259"/>
        <v>Expired</v>
      </c>
      <c r="P1263" s="77" t="str" cm="1">
        <f t="array" aca="1" ref="P1263" ca="1">_xlfn.IFS((N1263-TODAY())&gt;=547,"06 Expires over 18 months",(N1263-TODAY())&gt;=365,"05 Expires in 18 months",(N1263-TODAY())&gt;=183,"04 Expires in 12 months",(N1263-TODAY())&gt;=92,"03 Expires in 6 months",(N1263-TODAY())&gt;=31,"02 Expires in 3 months",(N1263-TODAY())&gt;=0,"01 Expires in 30 days",(N1263-TODAY())&gt;=-31,"01 Expired last 30 days",(N1263-TODAY())&gt;=-92,"02 Expired last 3 months",(N1263-TODAY())&gt;=-183,"03 Expired last 6 months",(N1263-TODAY())&gt;=-365,"04 Expired last 12 months",(N1263-TODAY())&gt;=-547,"05 Expired last 18 months",TRUE,"06 Expired over 18 months")</f>
        <v>06 Expired over 18 months</v>
      </c>
      <c r="Q1263" s="65">
        <v>5000</v>
      </c>
      <c r="R1263" s="84">
        <f t="shared" si="254"/>
        <v>10000</v>
      </c>
      <c r="S1263" s="77" t="str" cm="1">
        <f t="array" ref="S1263">_xlfn.IFS(R1263&gt;5000000,"Gold",R1263&gt;=500000,"Silver",R1263&gt;30000,"Bronze",TRUE,"Transactional")</f>
        <v>Transactional</v>
      </c>
      <c r="T1263" s="24" t="s">
        <v>54</v>
      </c>
      <c r="U1263" s="101" t="s">
        <v>366</v>
      </c>
      <c r="V1263" s="101" t="s">
        <v>1058</v>
      </c>
      <c r="W1263" s="77" t="str">
        <f t="shared" si="253"/>
        <v>Yes</v>
      </c>
      <c r="X1263" s="77" t="str">
        <f>IFERROR(_xlfn.XLOOKUP(J1263&amp;"||"&amp;K1263,'Mapping Ref.'!$J$2:$J$538,'Mapping Ref.'!$K$2:$K$538),"")</f>
        <v>Childrens &amp; Adults</v>
      </c>
      <c r="Y1263" s="77" t="str" cm="1">
        <f t="array" ref="Y1263">_xlfn.IFS(R1263&gt;2000000,"For Publication",R1263&gt;100000,"PID",R1263&gt;30000,"RFQ",TRUE,"Transactional")</f>
        <v>Transactional</v>
      </c>
      <c r="Z1263" s="24" t="s">
        <v>101</v>
      </c>
      <c r="AA1263" s="32">
        <v>12</v>
      </c>
      <c r="AB1263" s="24">
        <v>12</v>
      </c>
      <c r="AC1263" s="25">
        <v>44445</v>
      </c>
      <c r="AD1263" s="24" t="s">
        <v>58</v>
      </c>
      <c r="AE1263" s="24">
        <v>29472</v>
      </c>
      <c r="AF1263" s="24"/>
      <c r="AG1263" s="24"/>
      <c r="AH1263" s="24" t="s">
        <v>59</v>
      </c>
      <c r="AI1263" s="24"/>
      <c r="AJ1263" s="24" t="s">
        <v>60</v>
      </c>
      <c r="AK1263" s="24"/>
      <c r="AL1263" s="24" t="s">
        <v>1333</v>
      </c>
      <c r="AM1263" s="24"/>
      <c r="AN1263" s="24"/>
      <c r="AO1263" s="24">
        <v>0</v>
      </c>
      <c r="AP1263" s="24" t="s">
        <v>60</v>
      </c>
      <c r="AQ1263" s="24"/>
      <c r="AR1263" s="24"/>
      <c r="AS1263" s="89">
        <f t="shared" si="258"/>
        <v>24</v>
      </c>
      <c r="AT1263" s="24" t="s">
        <v>5000</v>
      </c>
    </row>
    <row r="1264" spans="1:46" x14ac:dyDescent="0.5">
      <c r="A1264" s="24">
        <v>1358</v>
      </c>
      <c r="B1264" s="24" t="s">
        <v>340</v>
      </c>
      <c r="C1264" s="24"/>
      <c r="D1264" s="24" t="s">
        <v>5001</v>
      </c>
      <c r="E1264" s="24" t="s">
        <v>5002</v>
      </c>
      <c r="F1264" s="77" t="str">
        <f t="shared" si="252"/>
        <v>Emily Jefferson - Art Psychotherapist</v>
      </c>
      <c r="G1264" s="24" t="s">
        <v>5001</v>
      </c>
      <c r="H1264" s="24" t="s">
        <v>1725</v>
      </c>
      <c r="I1264" s="24" t="s">
        <v>1725</v>
      </c>
      <c r="J1264" s="24" t="s">
        <v>190</v>
      </c>
      <c r="K1264" s="24" t="s">
        <v>1097</v>
      </c>
      <c r="L1264" s="25">
        <v>44410</v>
      </c>
      <c r="M1264" s="25">
        <v>44774</v>
      </c>
      <c r="N1264" s="81">
        <f t="shared" si="255"/>
        <v>45139</v>
      </c>
      <c r="O1264" s="77" t="str">
        <f t="shared" ca="1" si="259"/>
        <v>Expired</v>
      </c>
      <c r="P1264" s="77" t="str" cm="1">
        <f t="array" aca="1" ref="P1264" ca="1">_xlfn.IFS((N1264-TODAY())&gt;=547,"06 Expires over 18 months",(N1264-TODAY())&gt;=365,"05 Expires in 18 months",(N1264-TODAY())&gt;=183,"04 Expires in 12 months",(N1264-TODAY())&gt;=92,"03 Expires in 6 months",(N1264-TODAY())&gt;=31,"02 Expires in 3 months",(N1264-TODAY())&gt;=0,"01 Expires in 30 days",(N1264-TODAY())&gt;=-31,"01 Expired last 30 days",(N1264-TODAY())&gt;=-92,"02 Expired last 3 months",(N1264-TODAY())&gt;=-183,"03 Expired last 6 months",(N1264-TODAY())&gt;=-365,"04 Expired last 12 months",(N1264-TODAY())&gt;=-547,"05 Expired last 18 months",TRUE,"06 Expired over 18 months")</f>
        <v>06 Expired over 18 months</v>
      </c>
      <c r="Q1264" s="65">
        <v>2340</v>
      </c>
      <c r="R1264" s="84">
        <f t="shared" si="254"/>
        <v>4485</v>
      </c>
      <c r="S1264" s="77" t="str" cm="1">
        <f t="array" ref="S1264">_xlfn.IFS(R1264&gt;5000000,"Gold",R1264&gt;=500000,"Silver",R1264&gt;30000,"Bronze",TRUE,"Transactional")</f>
        <v>Transactional</v>
      </c>
      <c r="T1264" s="24" t="s">
        <v>54</v>
      </c>
      <c r="U1264" s="101" t="s">
        <v>190</v>
      </c>
      <c r="V1264" s="101" t="s">
        <v>1742</v>
      </c>
      <c r="W1264" s="77" t="str">
        <f t="shared" si="253"/>
        <v>Yes</v>
      </c>
      <c r="X1264" s="77" t="str">
        <f>IFERROR(_xlfn.XLOOKUP(J1264&amp;"||"&amp;K1264,'Mapping Ref.'!$J$2:$J$538,'Mapping Ref.'!$K$2:$K$538),"")</f>
        <v>Childrens &amp; Adults</v>
      </c>
      <c r="Y1264" s="77" t="str" cm="1">
        <f t="array" ref="Y1264">_xlfn.IFS(R1264&gt;2000000,"For Publication",R1264&gt;100000,"PID",R1264&gt;30000,"RFQ",TRUE,"Transactional")</f>
        <v>Transactional</v>
      </c>
      <c r="Z1264" s="24" t="s">
        <v>101</v>
      </c>
      <c r="AA1264" s="32">
        <v>12</v>
      </c>
      <c r="AB1264" s="24">
        <v>12</v>
      </c>
      <c r="AC1264" s="25">
        <v>44447</v>
      </c>
      <c r="AD1264" s="24" t="s">
        <v>58</v>
      </c>
      <c r="AE1264" s="24"/>
      <c r="AF1264" s="24"/>
      <c r="AG1264" s="24"/>
      <c r="AH1264" s="24" t="s">
        <v>60</v>
      </c>
      <c r="AI1264" s="24"/>
      <c r="AJ1264" s="24" t="s">
        <v>60</v>
      </c>
      <c r="AK1264" s="24"/>
      <c r="AL1264" s="24" t="s">
        <v>5003</v>
      </c>
      <c r="AM1264" s="24"/>
      <c r="AN1264" s="24"/>
      <c r="AO1264" s="24">
        <v>0</v>
      </c>
      <c r="AP1264" s="24" t="s">
        <v>60</v>
      </c>
      <c r="AQ1264" s="24"/>
      <c r="AR1264" s="24"/>
      <c r="AS1264" s="89">
        <f t="shared" si="258"/>
        <v>23</v>
      </c>
      <c r="AT1264" s="24"/>
    </row>
    <row r="1265" spans="1:46" x14ac:dyDescent="0.5">
      <c r="A1265" s="24">
        <v>1359</v>
      </c>
      <c r="B1265" s="24" t="s">
        <v>340</v>
      </c>
      <c r="C1265" s="24"/>
      <c r="D1265" s="24" t="s">
        <v>3726</v>
      </c>
      <c r="E1265" s="24" t="s">
        <v>5004</v>
      </c>
      <c r="F1265" s="77" t="str">
        <f t="shared" si="252"/>
        <v>BEENOTICED LIMITED</v>
      </c>
      <c r="G1265" s="24" t="s">
        <v>5005</v>
      </c>
      <c r="H1265" s="24" t="s">
        <v>3729</v>
      </c>
      <c r="I1265" s="24" t="s">
        <v>3730</v>
      </c>
      <c r="J1265" s="24" t="s">
        <v>107</v>
      </c>
      <c r="K1265" s="24" t="s">
        <v>360</v>
      </c>
      <c r="L1265" s="25">
        <v>44448</v>
      </c>
      <c r="M1265" s="25"/>
      <c r="N1265" s="81"/>
      <c r="O1265" s="77" t="s">
        <v>712</v>
      </c>
      <c r="P1265" s="77"/>
      <c r="Q1265" s="65">
        <v>2000</v>
      </c>
      <c r="R1265" s="84">
        <f t="shared" si="254"/>
        <v>2000</v>
      </c>
      <c r="S1265" s="77" t="str" cm="1">
        <f t="array" ref="S1265">_xlfn.IFS(R1265&gt;5000000,"Gold",R1265&gt;=500000,"Silver",R1265&gt;30000,"Bronze",TRUE,"Transactional")</f>
        <v>Transactional</v>
      </c>
      <c r="T1265" s="24" t="s">
        <v>54</v>
      </c>
      <c r="U1265" s="101" t="s">
        <v>445</v>
      </c>
      <c r="V1265" s="101" t="s">
        <v>2500</v>
      </c>
      <c r="W1265" s="77" t="str">
        <f t="shared" si="253"/>
        <v>No</v>
      </c>
      <c r="X1265" s="77" t="str">
        <f>IFERROR(_xlfn.XLOOKUP(J1265&amp;"||"&amp;K1265,'Mapping Ref.'!$J$2:$J$538,'Mapping Ref.'!$K$2:$K$538),"")</f>
        <v>Construction &amp; Estates</v>
      </c>
      <c r="Y1265" s="77" t="str" cm="1">
        <f t="array" ref="Y1265">_xlfn.IFS(R1265&gt;2000000,"For Publication",R1265&gt;100000,"PID",R1265&gt;30000,"RFQ",TRUE,"Transactional")</f>
        <v>Transactional</v>
      </c>
      <c r="Z1265" s="24" t="s">
        <v>101</v>
      </c>
      <c r="AA1265" s="32">
        <v>24</v>
      </c>
      <c r="AB1265" s="24">
        <v>0</v>
      </c>
      <c r="AC1265" s="25">
        <v>44448</v>
      </c>
      <c r="AD1265" s="24" t="s">
        <v>58</v>
      </c>
      <c r="AE1265" s="24"/>
      <c r="AF1265" s="24" t="s">
        <v>59</v>
      </c>
      <c r="AG1265" s="24"/>
      <c r="AH1265" s="24" t="s">
        <v>60</v>
      </c>
      <c r="AI1265" s="24"/>
      <c r="AJ1265" s="24" t="s">
        <v>60</v>
      </c>
      <c r="AK1265" s="24"/>
      <c r="AL1265" s="24" t="s">
        <v>5003</v>
      </c>
      <c r="AM1265" s="24"/>
      <c r="AN1265" s="24"/>
      <c r="AO1265" s="24"/>
      <c r="AP1265" s="24" t="s">
        <v>60</v>
      </c>
      <c r="AQ1265" s="24"/>
      <c r="AR1265" s="24"/>
      <c r="AS1265" s="89">
        <v>0</v>
      </c>
      <c r="AT1265" s="24" t="s">
        <v>5006</v>
      </c>
    </row>
    <row r="1266" spans="1:46" x14ac:dyDescent="0.5">
      <c r="A1266" s="24">
        <v>1360</v>
      </c>
      <c r="B1266" s="24" t="s">
        <v>340</v>
      </c>
      <c r="C1266" s="24"/>
      <c r="D1266" s="24" t="s">
        <v>5007</v>
      </c>
      <c r="E1266" s="24" t="s">
        <v>5008</v>
      </c>
      <c r="F1266" s="77" t="str">
        <f t="shared" si="252"/>
        <v>MRS B M KENNEDY- ALEXANDER T/A BERNADETTE ALEXANDER</v>
      </c>
      <c r="G1266" s="24" t="s">
        <v>5009</v>
      </c>
      <c r="H1266" s="24" t="s">
        <v>5010</v>
      </c>
      <c r="I1266" s="24" t="s">
        <v>5010</v>
      </c>
      <c r="J1266" s="24" t="s">
        <v>190</v>
      </c>
      <c r="K1266" s="24" t="s">
        <v>5011</v>
      </c>
      <c r="L1266" s="25">
        <v>44378</v>
      </c>
      <c r="M1266" s="25">
        <v>44774</v>
      </c>
      <c r="N1266" s="81">
        <f>EDATE(M1266,AB1266)</f>
        <v>45139</v>
      </c>
      <c r="O1266" s="77" t="str">
        <f ca="1">IF(N1266&lt;TODAY(),"Expired","Live")</f>
        <v>Expired</v>
      </c>
      <c r="P1266" s="77" t="str" cm="1">
        <f t="array" aca="1" ref="P1266" ca="1">_xlfn.IFS((N1266-TODAY())&gt;=547,"06 Expires over 18 months",(N1266-TODAY())&gt;=365,"05 Expires in 18 months",(N1266-TODAY())&gt;=183,"04 Expires in 12 months",(N1266-TODAY())&gt;=92,"03 Expires in 6 months",(N1266-TODAY())&gt;=31,"02 Expires in 3 months",(N1266-TODAY())&gt;=0,"01 Expires in 30 days",(N1266-TODAY())&gt;=-31,"01 Expired last 30 days",(N1266-TODAY())&gt;=-92,"02 Expired last 3 months",(N1266-TODAY())&gt;=-183,"03 Expired last 6 months",(N1266-TODAY())&gt;=-365,"04 Expired last 12 months",(N1266-TODAY())&gt;=-547,"05 Expired last 18 months",TRUE,"06 Expired over 18 months")</f>
        <v>06 Expired over 18 months</v>
      </c>
      <c r="Q1266" s="65">
        <v>1000</v>
      </c>
      <c r="R1266" s="84">
        <f t="shared" si="254"/>
        <v>2083.3333333333335</v>
      </c>
      <c r="S1266" s="77" t="str" cm="1">
        <f t="array" ref="S1266">_xlfn.IFS(R1266&gt;5000000,"Gold",R1266&gt;=500000,"Silver",R1266&gt;30000,"Bronze",TRUE,"Transactional")</f>
        <v>Transactional</v>
      </c>
      <c r="T1266" s="24" t="s">
        <v>54</v>
      </c>
      <c r="U1266" s="101" t="s">
        <v>366</v>
      </c>
      <c r="V1266" s="101" t="s">
        <v>789</v>
      </c>
      <c r="W1266" s="77" t="str">
        <f t="shared" si="253"/>
        <v>Yes</v>
      </c>
      <c r="X1266" s="77" t="str">
        <f>IFERROR(_xlfn.XLOOKUP(J1266&amp;"||"&amp;K1266,'Mapping Ref.'!$J$2:$J$538,'Mapping Ref.'!$K$2:$K$538),"")</f>
        <v>Childrens &amp; Adults</v>
      </c>
      <c r="Y1266" s="77" t="str" cm="1">
        <f t="array" ref="Y1266">_xlfn.IFS(R1266&gt;2000000,"For Publication",R1266&gt;100000,"PID",R1266&gt;30000,"RFQ",TRUE,"Transactional")</f>
        <v>Transactional</v>
      </c>
      <c r="Z1266" s="24" t="s">
        <v>303</v>
      </c>
      <c r="AA1266" s="32">
        <v>12</v>
      </c>
      <c r="AB1266" s="24">
        <v>12</v>
      </c>
      <c r="AC1266" s="25">
        <v>44449</v>
      </c>
      <c r="AD1266" s="24" t="s">
        <v>58</v>
      </c>
      <c r="AE1266" s="24"/>
      <c r="AF1266" s="24" t="s">
        <v>59</v>
      </c>
      <c r="AG1266" s="24"/>
      <c r="AH1266" s="24" t="s">
        <v>59</v>
      </c>
      <c r="AI1266" s="24"/>
      <c r="AJ1266" s="24" t="s">
        <v>59</v>
      </c>
      <c r="AK1266" s="24"/>
      <c r="AL1266" s="24" t="s">
        <v>5003</v>
      </c>
      <c r="AM1266" s="24"/>
      <c r="AN1266" s="24"/>
      <c r="AO1266" s="24">
        <v>1000</v>
      </c>
      <c r="AP1266" s="24" t="s">
        <v>60</v>
      </c>
      <c r="AQ1266" s="24"/>
      <c r="AR1266" s="24"/>
      <c r="AS1266" s="89">
        <f>DATEDIF(L1266,N1266,"m")</f>
        <v>25</v>
      </c>
      <c r="AT1266" s="24" t="s">
        <v>5012</v>
      </c>
    </row>
    <row r="1267" spans="1:46" x14ac:dyDescent="0.5">
      <c r="A1267" s="24">
        <v>1361</v>
      </c>
      <c r="B1267" s="24"/>
      <c r="C1267" s="24"/>
      <c r="D1267" s="24" t="s">
        <v>5013</v>
      </c>
      <c r="E1267" s="24" t="s">
        <v>5014</v>
      </c>
      <c r="F1267" s="77" t="str">
        <f t="shared" si="252"/>
        <v>MIMECAST SERVICES LIMITED</v>
      </c>
      <c r="G1267" s="24" t="s">
        <v>5013</v>
      </c>
      <c r="H1267" s="24" t="s">
        <v>2931</v>
      </c>
      <c r="I1267" s="24" t="s">
        <v>4563</v>
      </c>
      <c r="J1267" s="24" t="s">
        <v>52</v>
      </c>
      <c r="K1267" s="24" t="s">
        <v>1281</v>
      </c>
      <c r="L1267" s="25">
        <v>44423</v>
      </c>
      <c r="M1267" s="25">
        <v>44787</v>
      </c>
      <c r="N1267" s="81">
        <f>EDATE(M1267,AB1267)</f>
        <v>44787</v>
      </c>
      <c r="O1267" s="77" t="str">
        <f ca="1">IF(N1267&lt;TODAY(),"Expired","Live")</f>
        <v>Expired</v>
      </c>
      <c r="P1267" s="77" t="str" cm="1">
        <f t="array" aca="1" ref="P1267" ca="1">_xlfn.IFS((N1267-TODAY())&gt;=547,"06 Expires over 18 months",(N1267-TODAY())&gt;=365,"05 Expires in 18 months",(N1267-TODAY())&gt;=183,"04 Expires in 12 months",(N1267-TODAY())&gt;=92,"03 Expires in 6 months",(N1267-TODAY())&gt;=31,"02 Expires in 3 months",(N1267-TODAY())&gt;=0,"01 Expires in 30 days",(N1267-TODAY())&gt;=-31,"01 Expired last 30 days",(N1267-TODAY())&gt;=-92,"02 Expired last 3 months",(N1267-TODAY())&gt;=-183,"03 Expired last 6 months",(N1267-TODAY())&gt;=-365,"04 Expired last 12 months",(N1267-TODAY())&gt;=-547,"05 Expired last 18 months",TRUE,"06 Expired over 18 months")</f>
        <v>06 Expired over 18 months</v>
      </c>
      <c r="Q1267" s="65">
        <v>65814.990000000005</v>
      </c>
      <c r="R1267" s="84">
        <f t="shared" si="254"/>
        <v>65814.990000000005</v>
      </c>
      <c r="S1267" s="77" t="str" cm="1">
        <f t="array" ref="S1267">_xlfn.IFS(R1267&gt;5000000,"Gold",R1267&gt;=500000,"Silver",R1267&gt;30000,"Bronze",TRUE,"Transactional")</f>
        <v>Bronze</v>
      </c>
      <c r="T1267" s="24" t="s">
        <v>54</v>
      </c>
      <c r="U1267" s="101" t="s">
        <v>116</v>
      </c>
      <c r="V1267" s="101" t="s">
        <v>70</v>
      </c>
      <c r="W1267" s="77" t="str">
        <f t="shared" si="253"/>
        <v>No</v>
      </c>
      <c r="X1267" s="77" t="str">
        <f>IFERROR(_xlfn.XLOOKUP(J1267&amp;"||"&amp;K1267,'Mapping Ref.'!$J$2:$J$538,'Mapping Ref.'!$K$2:$K$538),"")</f>
        <v>ICT</v>
      </c>
      <c r="Y1267" s="77" t="str" cm="1">
        <f t="array" ref="Y1267">_xlfn.IFS(R1267&gt;2000000,"For Publication",R1267&gt;100000,"PID",R1267&gt;30000,"RFQ",TRUE,"Transactional")</f>
        <v>RFQ</v>
      </c>
      <c r="Z1267" s="24" t="s">
        <v>101</v>
      </c>
      <c r="AA1267" s="32">
        <v>12</v>
      </c>
      <c r="AB1267" s="24">
        <v>0</v>
      </c>
      <c r="AC1267" s="25">
        <v>44449</v>
      </c>
      <c r="AD1267" s="24" t="s">
        <v>102</v>
      </c>
      <c r="AE1267" s="24"/>
      <c r="AF1267" s="24"/>
      <c r="AG1267" s="24"/>
      <c r="AH1267" s="24" t="s">
        <v>60</v>
      </c>
      <c r="AI1267" s="24"/>
      <c r="AJ1267" s="24" t="s">
        <v>60</v>
      </c>
      <c r="AK1267" s="24"/>
      <c r="AL1267" s="24" t="s">
        <v>1333</v>
      </c>
      <c r="AM1267" s="24"/>
      <c r="AN1267" s="24"/>
      <c r="AO1267" s="24">
        <v>0</v>
      </c>
      <c r="AP1267" s="24" t="s">
        <v>59</v>
      </c>
      <c r="AQ1267" s="24"/>
      <c r="AR1267" s="24"/>
      <c r="AS1267" s="89">
        <f>DATEDIF(L1267,N1267,"m")</f>
        <v>11</v>
      </c>
      <c r="AT1267" s="24" t="s">
        <v>5015</v>
      </c>
    </row>
    <row r="1268" spans="1:46" x14ac:dyDescent="0.5">
      <c r="A1268" s="24">
        <v>1363</v>
      </c>
      <c r="B1268" s="24" t="s">
        <v>506</v>
      </c>
      <c r="C1268" s="24"/>
      <c r="D1268" s="24" t="s">
        <v>5016</v>
      </c>
      <c r="E1268" s="24" t="s">
        <v>5017</v>
      </c>
      <c r="F1268" s="77" t="str">
        <f t="shared" si="252"/>
        <v>G4S INVESTIGATION SOLUTIONS (UK) LTD T/A THE COTSWOLD GROUP</v>
      </c>
      <c r="G1268" s="24" t="s">
        <v>5018</v>
      </c>
      <c r="H1268" s="24" t="s">
        <v>1800</v>
      </c>
      <c r="I1268" s="24" t="s">
        <v>1800</v>
      </c>
      <c r="J1268" s="24" t="s">
        <v>52</v>
      </c>
      <c r="K1268" s="24" t="s">
        <v>1801</v>
      </c>
      <c r="L1268" s="25">
        <v>44454</v>
      </c>
      <c r="M1268" s="25">
        <v>46280</v>
      </c>
      <c r="N1268" s="81">
        <f>EDATE(M1268,AB1268)</f>
        <v>46280</v>
      </c>
      <c r="O1268" s="77" t="str">
        <f ca="1">IF(N1268&lt;TODAY(),"Expired","Live")</f>
        <v>Live</v>
      </c>
      <c r="P1268" s="77" t="str" cm="1">
        <f t="array" aca="1" ref="P1268" ca="1">_xlfn.IFS((N1268-TODAY())&gt;=547,"06 Expires over 18 months",(N1268-TODAY())&gt;=365,"05 Expires in 18 months",(N1268-TODAY())&gt;=183,"04 Expires in 12 months",(N1268-TODAY())&gt;=92,"03 Expires in 6 months",(N1268-TODAY())&gt;=31,"02 Expires in 3 months",(N1268-TODAY())&gt;=0,"01 Expires in 30 days",(N1268-TODAY())&gt;=-31,"01 Expired last 30 days",(N1268-TODAY())&gt;=-92,"02 Expired last 3 months",(N1268-TODAY())&gt;=-183,"03 Expired last 6 months",(N1268-TODAY())&gt;=-365,"04 Expired last 12 months",(N1268-TODAY())&gt;=-547,"05 Expired last 18 months",TRUE,"06 Expired over 18 months")</f>
        <v>01 Expires in 30 days</v>
      </c>
      <c r="Q1268" s="65">
        <v>5000</v>
      </c>
      <c r="R1268" s="84">
        <f t="shared" si="254"/>
        <v>25000</v>
      </c>
      <c r="S1268" s="77" t="str" cm="1">
        <f t="array" ref="S1268">_xlfn.IFS(R1268&gt;5000000,"Gold",R1268&gt;=500000,"Silver",R1268&gt;30000,"Bronze",TRUE,"Transactional")</f>
        <v>Transactional</v>
      </c>
      <c r="T1268" s="24" t="s">
        <v>54</v>
      </c>
      <c r="U1268" s="101" t="s">
        <v>116</v>
      </c>
      <c r="V1268" s="101" t="s">
        <v>70</v>
      </c>
      <c r="W1268" s="77" t="str">
        <f t="shared" si="253"/>
        <v>No</v>
      </c>
      <c r="X1268" s="77" t="str">
        <f>IFERROR(_xlfn.XLOOKUP(J1268&amp;"||"&amp;K1268,'Mapping Ref.'!$J$2:$J$538,'Mapping Ref.'!$K$2:$K$538),"")</f>
        <v>Corporate</v>
      </c>
      <c r="Y1268" s="77" t="str" cm="1">
        <f t="array" ref="Y1268">_xlfn.IFS(R1268&gt;2000000,"For Publication",R1268&gt;100000,"PID",R1268&gt;30000,"RFQ",TRUE,"Transactional")</f>
        <v>Transactional</v>
      </c>
      <c r="Z1268" s="24" t="s">
        <v>101</v>
      </c>
      <c r="AA1268" s="32">
        <v>0</v>
      </c>
      <c r="AB1268" s="24">
        <v>0</v>
      </c>
      <c r="AC1268" s="25">
        <v>44454</v>
      </c>
      <c r="AD1268" s="24" t="s">
        <v>58</v>
      </c>
      <c r="AE1268" s="24">
        <v>0</v>
      </c>
      <c r="AF1268" s="24"/>
      <c r="AG1268" s="24"/>
      <c r="AH1268" s="24" t="s">
        <v>60</v>
      </c>
      <c r="AI1268" s="24"/>
      <c r="AJ1268" s="24" t="s">
        <v>60</v>
      </c>
      <c r="AK1268" s="24"/>
      <c r="AL1268" s="24"/>
      <c r="AM1268" s="24"/>
      <c r="AN1268" s="24"/>
      <c r="AO1268" s="24">
        <v>0</v>
      </c>
      <c r="AP1268" s="24" t="s">
        <v>60</v>
      </c>
      <c r="AQ1268" s="24"/>
      <c r="AR1268" s="24"/>
      <c r="AS1268" s="89">
        <f>DATEDIF(L1268,N1268,"m")</f>
        <v>60</v>
      </c>
      <c r="AT1268" s="24" t="s">
        <v>5019</v>
      </c>
    </row>
    <row r="1269" spans="1:46" x14ac:dyDescent="0.5">
      <c r="A1269" s="24">
        <v>1364</v>
      </c>
      <c r="B1269" s="24" t="s">
        <v>340</v>
      </c>
      <c r="C1269" s="24"/>
      <c r="D1269" s="24" t="s">
        <v>5020</v>
      </c>
      <c r="E1269" s="24" t="s">
        <v>5021</v>
      </c>
      <c r="F1269" s="77" t="str">
        <f t="shared" si="252"/>
        <v>DAYLIGHT GLAZING LIMITED</v>
      </c>
      <c r="G1269" s="24" t="s">
        <v>5022</v>
      </c>
      <c r="H1269" s="24" t="s">
        <v>5023</v>
      </c>
      <c r="I1269" s="24" t="s">
        <v>5023</v>
      </c>
      <c r="J1269" s="24" t="s">
        <v>190</v>
      </c>
      <c r="K1269" s="24" t="s">
        <v>3201</v>
      </c>
      <c r="L1269" s="25">
        <v>44455</v>
      </c>
      <c r="M1269" s="25">
        <v>45186</v>
      </c>
      <c r="N1269" s="81">
        <f>EDATE(M1269,AB1269)</f>
        <v>45552</v>
      </c>
      <c r="O1269" s="77" t="str">
        <f ca="1">IF(N1269&lt;TODAY(),"Expired","Live")</f>
        <v>Expired</v>
      </c>
      <c r="P1269" s="77" t="str" cm="1">
        <f t="array" aca="1" ref="P1269" ca="1">_xlfn.IFS((N1269-TODAY())&gt;=547,"06 Expires over 18 months",(N1269-TODAY())&gt;=365,"05 Expires in 18 months",(N1269-TODAY())&gt;=183,"04 Expires in 12 months",(N1269-TODAY())&gt;=92,"03 Expires in 6 months",(N1269-TODAY())&gt;=31,"02 Expires in 3 months",(N1269-TODAY())&gt;=0,"01 Expires in 30 days",(N1269-TODAY())&gt;=-31,"01 Expired last 30 days",(N1269-TODAY())&gt;=-92,"02 Expired last 3 months",(N1269-TODAY())&gt;=-183,"03 Expired last 6 months",(N1269-TODAY())&gt;=-365,"04 Expired last 12 months",(N1269-TODAY())&gt;=-547,"05 Expired last 18 months",TRUE,"06 Expired over 18 months")</f>
        <v>06 Expired over 18 months</v>
      </c>
      <c r="Q1269" s="65">
        <v>5000</v>
      </c>
      <c r="R1269" s="84">
        <f t="shared" si="254"/>
        <v>15000</v>
      </c>
      <c r="S1269" s="77" t="str" cm="1">
        <f t="array" ref="S1269">_xlfn.IFS(R1269&gt;5000000,"Gold",R1269&gt;=500000,"Silver",R1269&gt;30000,"Bronze",TRUE,"Transactional")</f>
        <v>Transactional</v>
      </c>
      <c r="T1269" s="24" t="s">
        <v>54</v>
      </c>
      <c r="U1269" s="101" t="s">
        <v>445</v>
      </c>
      <c r="V1269" s="101" t="s">
        <v>446</v>
      </c>
      <c r="W1269" s="77" t="str">
        <f t="shared" si="253"/>
        <v>Yes</v>
      </c>
      <c r="X1269" s="77" t="str">
        <f>IFERROR(_xlfn.XLOOKUP(J1269&amp;"||"&amp;K1269,'Mapping Ref.'!$J$2:$J$538,'Mapping Ref.'!$K$2:$K$538),"")</f>
        <v>Childrens &amp; Adults</v>
      </c>
      <c r="Y1269" s="77" t="str" cm="1">
        <f t="array" ref="Y1269">_xlfn.IFS(R1269&gt;2000000,"For Publication",R1269&gt;100000,"PID",R1269&gt;30000,"RFQ",TRUE,"Transactional")</f>
        <v>Transactional</v>
      </c>
      <c r="Z1269" s="24" t="s">
        <v>101</v>
      </c>
      <c r="AA1269" s="32">
        <v>12</v>
      </c>
      <c r="AB1269" s="24">
        <v>12</v>
      </c>
      <c r="AC1269" s="25">
        <v>44455</v>
      </c>
      <c r="AD1269" s="24" t="s">
        <v>58</v>
      </c>
      <c r="AE1269" s="24"/>
      <c r="AF1269" s="24"/>
      <c r="AG1269" s="24"/>
      <c r="AH1269" s="24" t="s">
        <v>59</v>
      </c>
      <c r="AI1269" s="24"/>
      <c r="AJ1269" s="24" t="s">
        <v>60</v>
      </c>
      <c r="AK1269" s="24"/>
      <c r="AL1269" s="24" t="s">
        <v>5003</v>
      </c>
      <c r="AM1269" s="24"/>
      <c r="AN1269" s="24"/>
      <c r="AO1269" s="24"/>
      <c r="AP1269" s="24" t="s">
        <v>60</v>
      </c>
      <c r="AQ1269" s="24"/>
      <c r="AR1269" s="24"/>
      <c r="AS1269" s="89">
        <f>DATEDIF(L1269,N1269,"m")</f>
        <v>36</v>
      </c>
      <c r="AT1269" s="24" t="s">
        <v>5020</v>
      </c>
    </row>
    <row r="1270" spans="1:46" x14ac:dyDescent="0.5">
      <c r="A1270" s="24">
        <v>1365</v>
      </c>
      <c r="B1270" s="24"/>
      <c r="C1270" s="24" t="s">
        <v>77</v>
      </c>
      <c r="D1270" s="24" t="s">
        <v>5024</v>
      </c>
      <c r="E1270" s="24" t="s">
        <v>5025</v>
      </c>
      <c r="F1270" s="77" t="str">
        <f t="shared" si="252"/>
        <v>CARTER JONAS</v>
      </c>
      <c r="G1270" s="24" t="s">
        <v>2957</v>
      </c>
      <c r="H1270" s="24" t="s">
        <v>5026</v>
      </c>
      <c r="I1270" s="24" t="s">
        <v>5026</v>
      </c>
      <c r="J1270" s="24" t="s">
        <v>107</v>
      </c>
      <c r="K1270" s="24" t="s">
        <v>5027</v>
      </c>
      <c r="L1270" s="25">
        <v>44378</v>
      </c>
      <c r="M1270" s="25">
        <v>44561</v>
      </c>
      <c r="N1270" s="81">
        <f>EDATE(M1270,AB1270)</f>
        <v>44742</v>
      </c>
      <c r="O1270" s="77" t="str">
        <f ca="1">IF(N1270&lt;TODAY(),"Expired","Live")</f>
        <v>Expired</v>
      </c>
      <c r="P1270" s="77" t="str" cm="1">
        <f t="array" aca="1" ref="P1270" ca="1">_xlfn.IFS((N1270-TODAY())&gt;=547,"06 Expires over 18 months",(N1270-TODAY())&gt;=365,"05 Expires in 18 months",(N1270-TODAY())&gt;=183,"04 Expires in 12 months",(N1270-TODAY())&gt;=92,"03 Expires in 6 months",(N1270-TODAY())&gt;=31,"02 Expires in 3 months",(N1270-TODAY())&gt;=0,"01 Expires in 30 days",(N1270-TODAY())&gt;=-31,"01 Expired last 30 days",(N1270-TODAY())&gt;=-92,"02 Expired last 3 months",(N1270-TODAY())&gt;=-183,"03 Expired last 6 months",(N1270-TODAY())&gt;=-365,"04 Expired last 12 months",(N1270-TODAY())&gt;=-547,"05 Expired last 18 months",TRUE,"06 Expired over 18 months")</f>
        <v>06 Expired over 18 months</v>
      </c>
      <c r="Q1270" s="65">
        <v>100000</v>
      </c>
      <c r="R1270" s="84">
        <f t="shared" si="254"/>
        <v>100000</v>
      </c>
      <c r="S1270" s="77" t="str" cm="1">
        <f t="array" ref="S1270">_xlfn.IFS(R1270&gt;5000000,"Gold",R1270&gt;=500000,"Silver",R1270&gt;30000,"Bronze",TRUE,"Transactional")</f>
        <v>Bronze</v>
      </c>
      <c r="T1270" s="24" t="s">
        <v>54</v>
      </c>
      <c r="U1270" s="101" t="s">
        <v>116</v>
      </c>
      <c r="V1270" s="101" t="s">
        <v>70</v>
      </c>
      <c r="W1270" s="77" t="str">
        <f t="shared" si="253"/>
        <v>Yes</v>
      </c>
      <c r="X1270" s="77" t="str">
        <f>IFERROR(_xlfn.XLOOKUP(J1270&amp;"||"&amp;K1270,'Mapping Ref.'!$J$2:$J$538,'Mapping Ref.'!$K$2:$K$538),"")</f>
        <v>Construction &amp; Estates</v>
      </c>
      <c r="Y1270" s="77" t="str" cm="1">
        <f t="array" ref="Y1270">_xlfn.IFS(R1270&gt;2000000,"For Publication",R1270&gt;100000,"PID",R1270&gt;30000,"RFQ",TRUE,"Transactional")</f>
        <v>RFQ</v>
      </c>
      <c r="Z1270" s="24" t="s">
        <v>86</v>
      </c>
      <c r="AA1270" s="32">
        <v>6</v>
      </c>
      <c r="AB1270" s="24">
        <v>6</v>
      </c>
      <c r="AC1270" s="25">
        <v>44456</v>
      </c>
      <c r="AD1270" s="24" t="s">
        <v>661</v>
      </c>
      <c r="AE1270" s="24"/>
      <c r="AF1270" s="24"/>
      <c r="AG1270" s="24"/>
      <c r="AH1270" s="24" t="s">
        <v>60</v>
      </c>
      <c r="AI1270" s="24"/>
      <c r="AJ1270" s="24" t="s">
        <v>60</v>
      </c>
      <c r="AK1270" s="24" t="s">
        <v>2958</v>
      </c>
      <c r="AL1270" s="24" t="s">
        <v>1333</v>
      </c>
      <c r="AM1270" s="24"/>
      <c r="AN1270" s="24"/>
      <c r="AO1270" s="24"/>
      <c r="AP1270" s="24" t="s">
        <v>60</v>
      </c>
      <c r="AQ1270" s="24"/>
      <c r="AR1270" s="24"/>
      <c r="AS1270" s="89">
        <f>DATEDIF(L1270,N1270,"m")</f>
        <v>11</v>
      </c>
      <c r="AT1270" s="24" t="s">
        <v>2955</v>
      </c>
    </row>
    <row r="1271" spans="1:46" x14ac:dyDescent="0.5">
      <c r="A1271" s="24">
        <v>1366</v>
      </c>
      <c r="B1271" s="24" t="s">
        <v>340</v>
      </c>
      <c r="C1271" s="24"/>
      <c r="D1271" s="24" t="s">
        <v>5028</v>
      </c>
      <c r="E1271" s="24" t="s">
        <v>5029</v>
      </c>
      <c r="F1271" s="77" t="str">
        <f t="shared" si="252"/>
        <v>EMPLOYMENT LAW SERVICES LTD</v>
      </c>
      <c r="G1271" s="24" t="s">
        <v>5030</v>
      </c>
      <c r="H1271" s="24" t="s">
        <v>1420</v>
      </c>
      <c r="I1271" s="24" t="s">
        <v>1420</v>
      </c>
      <c r="J1271" s="24" t="s">
        <v>52</v>
      </c>
      <c r="K1271" s="24" t="s">
        <v>822</v>
      </c>
      <c r="L1271" s="25">
        <v>44461</v>
      </c>
      <c r="M1271" s="25"/>
      <c r="N1271" s="81"/>
      <c r="O1271" s="77" t="s">
        <v>712</v>
      </c>
      <c r="P1271" s="77"/>
      <c r="Q1271" s="104"/>
      <c r="R1271" s="84">
        <v>0</v>
      </c>
      <c r="S1271" s="77" t="str" cm="1">
        <f t="array" ref="S1271">_xlfn.IFS(R1271&gt;5000000,"Gold",R1271&gt;=500000,"Silver",R1271&gt;30000,"Bronze",TRUE,"Transactional")</f>
        <v>Transactional</v>
      </c>
      <c r="T1271" s="24" t="s">
        <v>54</v>
      </c>
      <c r="U1271" s="101" t="s">
        <v>116</v>
      </c>
      <c r="V1271" s="101" t="s">
        <v>70</v>
      </c>
      <c r="W1271" s="77" t="str">
        <f t="shared" si="253"/>
        <v>Yes</v>
      </c>
      <c r="X1271" s="77" t="str">
        <f>IFERROR(_xlfn.XLOOKUP(J1271&amp;"||"&amp;K1271,'Mapping Ref.'!$J$2:$J$538,'Mapping Ref.'!$K$2:$K$538),"")</f>
        <v>Corporate</v>
      </c>
      <c r="Y1271" s="77" t="str" cm="1">
        <f t="array" ref="Y1271">_xlfn.IFS(R1271&gt;2000000,"For Publication",R1271&gt;100000,"PID",R1271&gt;30000,"RFQ",TRUE,"Transactional")</f>
        <v>Transactional</v>
      </c>
      <c r="Z1271" s="24" t="s">
        <v>86</v>
      </c>
      <c r="AA1271" s="32">
        <v>80</v>
      </c>
      <c r="AB1271" s="24">
        <v>80</v>
      </c>
      <c r="AC1271" s="25">
        <v>44461</v>
      </c>
      <c r="AD1271" s="24" t="s">
        <v>102</v>
      </c>
      <c r="AE1271" s="24"/>
      <c r="AF1271" s="24"/>
      <c r="AG1271" s="24"/>
      <c r="AH1271" s="24" t="s">
        <v>60</v>
      </c>
      <c r="AI1271" s="24"/>
      <c r="AJ1271" s="24" t="s">
        <v>60</v>
      </c>
      <c r="AK1271" s="24"/>
      <c r="AL1271" s="24" t="s">
        <v>5003</v>
      </c>
      <c r="AM1271" s="24"/>
      <c r="AN1271" s="24"/>
      <c r="AO1271" s="24">
        <v>0</v>
      </c>
      <c r="AP1271" s="24" t="s">
        <v>60</v>
      </c>
      <c r="AQ1271" s="24"/>
      <c r="AR1271" s="24"/>
      <c r="AS1271" s="89">
        <v>0</v>
      </c>
      <c r="AT1271" s="24" t="s">
        <v>5031</v>
      </c>
    </row>
    <row r="1272" spans="1:46" x14ac:dyDescent="0.5">
      <c r="A1272" s="24">
        <v>1367</v>
      </c>
      <c r="B1272" s="24" t="s">
        <v>340</v>
      </c>
      <c r="C1272" s="24"/>
      <c r="D1272" s="24" t="s">
        <v>5032</v>
      </c>
      <c r="E1272" s="24" t="s">
        <v>5033</v>
      </c>
      <c r="F1272" s="77" t="str">
        <f t="shared" si="252"/>
        <v>SATCHELL MORAN SOLICITORS LIMITED</v>
      </c>
      <c r="G1272" s="24" t="s">
        <v>5032</v>
      </c>
      <c r="H1272" s="24" t="s">
        <v>1420</v>
      </c>
      <c r="I1272" s="24" t="s">
        <v>1420</v>
      </c>
      <c r="J1272" s="24" t="s">
        <v>52</v>
      </c>
      <c r="K1272" s="24" t="s">
        <v>822</v>
      </c>
      <c r="L1272" s="25">
        <v>44461</v>
      </c>
      <c r="M1272" s="25"/>
      <c r="N1272" s="81"/>
      <c r="O1272" s="77" t="s">
        <v>712</v>
      </c>
      <c r="P1272" s="77"/>
      <c r="Q1272" s="104"/>
      <c r="R1272" s="84">
        <v>0</v>
      </c>
      <c r="S1272" s="77" t="str" cm="1">
        <f t="array" ref="S1272">_xlfn.IFS(R1272&gt;5000000,"Gold",R1272&gt;=500000,"Silver",R1272&gt;30000,"Bronze",TRUE,"Transactional")</f>
        <v>Transactional</v>
      </c>
      <c r="T1272" s="24" t="s">
        <v>54</v>
      </c>
      <c r="U1272" s="101" t="s">
        <v>131</v>
      </c>
      <c r="V1272" s="101" t="s">
        <v>132</v>
      </c>
      <c r="W1272" s="77" t="str">
        <f t="shared" si="253"/>
        <v>Yes</v>
      </c>
      <c r="X1272" s="77" t="str">
        <f>IFERROR(_xlfn.XLOOKUP(J1272&amp;"||"&amp;K1272,'Mapping Ref.'!$J$2:$J$538,'Mapping Ref.'!$K$2:$K$538),"")</f>
        <v>Corporate</v>
      </c>
      <c r="Y1272" s="77" t="str" cm="1">
        <f t="array" ref="Y1272">_xlfn.IFS(R1272&gt;2000000,"For Publication",R1272&gt;100000,"PID",R1272&gt;30000,"RFQ",TRUE,"Transactional")</f>
        <v>Transactional</v>
      </c>
      <c r="Z1272" s="24" t="s">
        <v>86</v>
      </c>
      <c r="AA1272" s="32">
        <v>80</v>
      </c>
      <c r="AB1272" s="24">
        <v>80</v>
      </c>
      <c r="AC1272" s="25">
        <v>44461</v>
      </c>
      <c r="AD1272" s="24" t="s">
        <v>102</v>
      </c>
      <c r="AE1272" s="24">
        <v>0</v>
      </c>
      <c r="AF1272" s="24"/>
      <c r="AG1272" s="24"/>
      <c r="AH1272" s="24" t="s">
        <v>60</v>
      </c>
      <c r="AI1272" s="24"/>
      <c r="AJ1272" s="24" t="s">
        <v>60</v>
      </c>
      <c r="AK1272" s="24"/>
      <c r="AL1272" s="24" t="s">
        <v>5003</v>
      </c>
      <c r="AM1272" s="24"/>
      <c r="AN1272" s="24"/>
      <c r="AO1272" s="24">
        <v>0</v>
      </c>
      <c r="AP1272" s="24" t="s">
        <v>60</v>
      </c>
      <c r="AQ1272" s="24"/>
      <c r="AR1272" s="24"/>
      <c r="AS1272" s="89">
        <v>0</v>
      </c>
      <c r="AT1272" s="24" t="s">
        <v>5034</v>
      </c>
    </row>
    <row r="1273" spans="1:46" x14ac:dyDescent="0.5">
      <c r="A1273" s="24">
        <v>1368</v>
      </c>
      <c r="B1273" s="24" t="s">
        <v>340</v>
      </c>
      <c r="C1273" s="24"/>
      <c r="D1273" s="24" t="s">
        <v>5035</v>
      </c>
      <c r="E1273" s="24" t="s">
        <v>5036</v>
      </c>
      <c r="F1273" s="77" t="str">
        <f t="shared" si="252"/>
        <v>INTEGRATED DOORSET SOLUTIONS LTD</v>
      </c>
      <c r="G1273" s="24" t="s">
        <v>5035</v>
      </c>
      <c r="H1273" s="24" t="s">
        <v>963</v>
      </c>
      <c r="I1273" s="24" t="s">
        <v>1128</v>
      </c>
      <c r="J1273" s="24" t="s">
        <v>190</v>
      </c>
      <c r="K1273" s="24" t="s">
        <v>3201</v>
      </c>
      <c r="L1273" s="25">
        <v>44461</v>
      </c>
      <c r="M1273" s="25">
        <v>45191</v>
      </c>
      <c r="N1273" s="81">
        <f>EDATE(M1273,AB1273)</f>
        <v>45557</v>
      </c>
      <c r="O1273" s="77" t="str">
        <f ca="1">IF(N1273&lt;TODAY(),"Expired","Live")</f>
        <v>Expired</v>
      </c>
      <c r="P1273" s="77" t="str" cm="1">
        <f t="array" aca="1" ref="P1273" ca="1">_xlfn.IFS((N1273-TODAY())&gt;=547,"06 Expires over 18 months",(N1273-TODAY())&gt;=365,"05 Expires in 18 months",(N1273-TODAY())&gt;=183,"04 Expires in 12 months",(N1273-TODAY())&gt;=92,"03 Expires in 6 months",(N1273-TODAY())&gt;=31,"02 Expires in 3 months",(N1273-TODAY())&gt;=0,"01 Expires in 30 days",(N1273-TODAY())&gt;=-31,"01 Expired last 30 days",(N1273-TODAY())&gt;=-92,"02 Expired last 3 months",(N1273-TODAY())&gt;=-183,"03 Expired last 6 months",(N1273-TODAY())&gt;=-365,"04 Expired last 12 months",(N1273-TODAY())&gt;=-547,"05 Expired last 18 months",TRUE,"06 Expired over 18 months")</f>
        <v>06 Expired over 18 months</v>
      </c>
      <c r="Q1273" s="65">
        <v>20000</v>
      </c>
      <c r="R1273" s="84">
        <f>MAX(Q1273,Q1273*N(AS1273)/12)</f>
        <v>60000</v>
      </c>
      <c r="S1273" s="77" t="str" cm="1">
        <f t="array" ref="S1273">_xlfn.IFS(R1273&gt;5000000,"Gold",R1273&gt;=500000,"Silver",R1273&gt;30000,"Bronze",TRUE,"Transactional")</f>
        <v>Bronze</v>
      </c>
      <c r="T1273" s="24" t="s">
        <v>54</v>
      </c>
      <c r="U1273" s="101" t="s">
        <v>84</v>
      </c>
      <c r="V1273" s="101" t="s">
        <v>214</v>
      </c>
      <c r="W1273" s="77" t="str">
        <f t="shared" si="253"/>
        <v>Yes</v>
      </c>
      <c r="X1273" s="77" t="str">
        <f>IFERROR(_xlfn.XLOOKUP(J1273&amp;"||"&amp;K1273,'Mapping Ref.'!$J$2:$J$538,'Mapping Ref.'!$K$2:$K$538),"")</f>
        <v>Childrens &amp; Adults</v>
      </c>
      <c r="Y1273" s="77" t="str" cm="1">
        <f t="array" ref="Y1273">_xlfn.IFS(R1273&gt;2000000,"For Publication",R1273&gt;100000,"PID",R1273&gt;30000,"RFQ",TRUE,"Transactional")</f>
        <v>RFQ</v>
      </c>
      <c r="Z1273" s="24" t="s">
        <v>101</v>
      </c>
      <c r="AA1273" s="32">
        <v>12</v>
      </c>
      <c r="AB1273" s="24">
        <v>12</v>
      </c>
      <c r="AC1273" s="25">
        <v>44461</v>
      </c>
      <c r="AD1273" s="24" t="s">
        <v>58</v>
      </c>
      <c r="AE1273" s="24"/>
      <c r="AF1273" s="24"/>
      <c r="AG1273" s="24"/>
      <c r="AH1273" s="24" t="s">
        <v>59</v>
      </c>
      <c r="AI1273" s="24"/>
      <c r="AJ1273" s="24" t="s">
        <v>60</v>
      </c>
      <c r="AK1273" s="24"/>
      <c r="AL1273" s="24" t="s">
        <v>5003</v>
      </c>
      <c r="AM1273" s="24"/>
      <c r="AN1273" s="24"/>
      <c r="AO1273" s="24">
        <v>0</v>
      </c>
      <c r="AP1273" s="24" t="s">
        <v>60</v>
      </c>
      <c r="AQ1273" s="24"/>
      <c r="AR1273" s="24"/>
      <c r="AS1273" s="89">
        <f>DATEDIF(L1273,N1273,"m")</f>
        <v>36</v>
      </c>
      <c r="AT1273" s="24" t="s">
        <v>5037</v>
      </c>
    </row>
    <row r="1274" spans="1:46" x14ac:dyDescent="0.5">
      <c r="A1274" s="24">
        <v>1369</v>
      </c>
      <c r="B1274" s="24"/>
      <c r="C1274" s="24"/>
      <c r="D1274" s="24" t="s">
        <v>5038</v>
      </c>
      <c r="E1274" s="24" t="s">
        <v>2244</v>
      </c>
      <c r="F1274" s="77" t="str">
        <f t="shared" si="252"/>
        <v>EVA STYLIANOU</v>
      </c>
      <c r="G1274" s="24" t="s">
        <v>5039</v>
      </c>
      <c r="H1274" s="24" t="s">
        <v>1041</v>
      </c>
      <c r="I1274" s="24" t="s">
        <v>1041</v>
      </c>
      <c r="J1274" s="24" t="s">
        <v>190</v>
      </c>
      <c r="K1274" s="24" t="s">
        <v>2234</v>
      </c>
      <c r="L1274" s="25">
        <v>44461</v>
      </c>
      <c r="M1274" s="25">
        <v>44826</v>
      </c>
      <c r="N1274" s="81">
        <f>EDATE(M1274,AB1274)</f>
        <v>44826</v>
      </c>
      <c r="O1274" s="77" t="str">
        <f ca="1">IF(N1274&lt;TODAY(),"Expired","Live")</f>
        <v>Expired</v>
      </c>
      <c r="P1274" s="77" t="str" cm="1">
        <f t="array" aca="1" ref="P1274" ca="1">_xlfn.IFS((N1274-TODAY())&gt;=547,"06 Expires over 18 months",(N1274-TODAY())&gt;=365,"05 Expires in 18 months",(N1274-TODAY())&gt;=183,"04 Expires in 12 months",(N1274-TODAY())&gt;=92,"03 Expires in 6 months",(N1274-TODAY())&gt;=31,"02 Expires in 3 months",(N1274-TODAY())&gt;=0,"01 Expires in 30 days",(N1274-TODAY())&gt;=-31,"01 Expired last 30 days",(N1274-TODAY())&gt;=-92,"02 Expired last 3 months",(N1274-TODAY())&gt;=-183,"03 Expired last 6 months",(N1274-TODAY())&gt;=-365,"04 Expired last 12 months",(N1274-TODAY())&gt;=-547,"05 Expired last 18 months",TRUE,"06 Expired over 18 months")</f>
        <v>06 Expired over 18 months</v>
      </c>
      <c r="Q1274" s="65">
        <v>5000</v>
      </c>
      <c r="R1274" s="84">
        <f>MAX(Q1274,Q1274*N(AS1274)/12)</f>
        <v>5000</v>
      </c>
      <c r="S1274" s="77" t="str" cm="1">
        <f t="array" ref="S1274">_xlfn.IFS(R1274&gt;5000000,"Gold",R1274&gt;=500000,"Silver",R1274&gt;30000,"Bronze",TRUE,"Transactional")</f>
        <v>Transactional</v>
      </c>
      <c r="T1274" s="24" t="s">
        <v>54</v>
      </c>
      <c r="U1274" s="101" t="s">
        <v>84</v>
      </c>
      <c r="V1274" s="101" t="s">
        <v>204</v>
      </c>
      <c r="W1274" s="77" t="str">
        <f t="shared" si="253"/>
        <v>No</v>
      </c>
      <c r="X1274" s="77" t="str">
        <f>IFERROR(_xlfn.XLOOKUP(J1274&amp;"||"&amp;K1274,'Mapping Ref.'!$J$2:$J$538,'Mapping Ref.'!$K$2:$K$538),"")</f>
        <v>Childrens &amp; Adults</v>
      </c>
      <c r="Y1274" s="77" t="str" cm="1">
        <f t="array" ref="Y1274">_xlfn.IFS(R1274&gt;2000000,"For Publication",R1274&gt;100000,"PID",R1274&gt;30000,"RFQ",TRUE,"Transactional")</f>
        <v>Transactional</v>
      </c>
      <c r="Z1274" s="24" t="s">
        <v>86</v>
      </c>
      <c r="AA1274" s="32">
        <v>12</v>
      </c>
      <c r="AB1274" s="24">
        <v>0</v>
      </c>
      <c r="AC1274" s="25">
        <v>44461</v>
      </c>
      <c r="AD1274" s="24" t="s">
        <v>58</v>
      </c>
      <c r="AE1274" s="24"/>
      <c r="AF1274" s="24"/>
      <c r="AG1274" s="24"/>
      <c r="AH1274" s="24" t="s">
        <v>59</v>
      </c>
      <c r="AI1274" s="24"/>
      <c r="AJ1274" s="24" t="s">
        <v>60</v>
      </c>
      <c r="AK1274" s="24"/>
      <c r="AL1274" s="24" t="s">
        <v>1333</v>
      </c>
      <c r="AM1274" s="24"/>
      <c r="AN1274" s="24"/>
      <c r="AO1274" s="24">
        <v>0</v>
      </c>
      <c r="AP1274" s="24" t="s">
        <v>60</v>
      </c>
      <c r="AQ1274" s="24"/>
      <c r="AR1274" s="24"/>
      <c r="AS1274" s="89">
        <f>DATEDIF(L1274,N1274,"m")</f>
        <v>12</v>
      </c>
      <c r="AT1274" s="24" t="s">
        <v>5040</v>
      </c>
    </row>
    <row r="1275" spans="1:46" x14ac:dyDescent="0.5">
      <c r="A1275" s="24">
        <v>1370</v>
      </c>
      <c r="B1275" s="24"/>
      <c r="C1275" s="24"/>
      <c r="D1275" s="24" t="s">
        <v>930</v>
      </c>
      <c r="E1275" s="24" t="s">
        <v>5041</v>
      </c>
      <c r="F1275" s="77" t="str">
        <f t="shared" si="252"/>
        <v>THE DIVERSITY TRUST CIC</v>
      </c>
      <c r="G1275" s="24" t="s">
        <v>5042</v>
      </c>
      <c r="H1275" s="24" t="s">
        <v>1297</v>
      </c>
      <c r="I1275" s="24" t="s">
        <v>1297</v>
      </c>
      <c r="J1275" s="24" t="s">
        <v>190</v>
      </c>
      <c r="K1275" s="24" t="s">
        <v>755</v>
      </c>
      <c r="L1275" s="25">
        <v>44454</v>
      </c>
      <c r="M1275" s="25">
        <v>45184</v>
      </c>
      <c r="N1275" s="81">
        <f>EDATE(M1275,AB1275)</f>
        <v>45184</v>
      </c>
      <c r="O1275" s="77" t="str">
        <f ca="1">IF(N1275&lt;TODAY(),"Expired","Live")</f>
        <v>Expired</v>
      </c>
      <c r="P1275" s="77" t="str" cm="1">
        <f t="array" aca="1" ref="P1275" ca="1">_xlfn.IFS((N1275-TODAY())&gt;=547,"06 Expires over 18 months",(N1275-TODAY())&gt;=365,"05 Expires in 18 months",(N1275-TODAY())&gt;=183,"04 Expires in 12 months",(N1275-TODAY())&gt;=92,"03 Expires in 6 months",(N1275-TODAY())&gt;=31,"02 Expires in 3 months",(N1275-TODAY())&gt;=0,"01 Expires in 30 days",(N1275-TODAY())&gt;=-31,"01 Expired last 30 days",(N1275-TODAY())&gt;=-92,"02 Expired last 3 months",(N1275-TODAY())&gt;=-183,"03 Expired last 6 months",(N1275-TODAY())&gt;=-365,"04 Expired last 12 months",(N1275-TODAY())&gt;=-547,"05 Expired last 18 months",TRUE,"06 Expired over 18 months")</f>
        <v>06 Expired over 18 months</v>
      </c>
      <c r="Q1275" s="65">
        <v>9000</v>
      </c>
      <c r="R1275" s="84">
        <f>MAX(Q1275,Q1275*N(AS1275)/12)</f>
        <v>18000</v>
      </c>
      <c r="S1275" s="77" t="str" cm="1">
        <f t="array" ref="S1275">_xlfn.IFS(R1275&gt;5000000,"Gold",R1275&gt;=500000,"Silver",R1275&gt;30000,"Bronze",TRUE,"Transactional")</f>
        <v>Transactional</v>
      </c>
      <c r="T1275" s="24" t="s">
        <v>54</v>
      </c>
      <c r="U1275" s="101" t="s">
        <v>116</v>
      </c>
      <c r="V1275" s="101" t="s">
        <v>70</v>
      </c>
      <c r="W1275" s="77" t="str">
        <f t="shared" si="253"/>
        <v>No</v>
      </c>
      <c r="X1275" s="77" t="str">
        <f>IFERROR(_xlfn.XLOOKUP(J1275&amp;"||"&amp;K1275,'Mapping Ref.'!$J$2:$J$538,'Mapping Ref.'!$K$2:$K$538),"")</f>
        <v>Childrens &amp; Adults</v>
      </c>
      <c r="Y1275" s="77" t="str" cm="1">
        <f t="array" ref="Y1275">_xlfn.IFS(R1275&gt;2000000,"For Publication",R1275&gt;100000,"PID",R1275&gt;30000,"RFQ",TRUE,"Transactional")</f>
        <v>Transactional</v>
      </c>
      <c r="Z1275" s="24" t="s">
        <v>101</v>
      </c>
      <c r="AA1275" s="32">
        <v>24</v>
      </c>
      <c r="AB1275" s="24">
        <v>0</v>
      </c>
      <c r="AC1275" s="25">
        <v>44461</v>
      </c>
      <c r="AD1275" s="24" t="s">
        <v>58</v>
      </c>
      <c r="AE1275" s="24">
        <v>0</v>
      </c>
      <c r="AF1275" s="24" t="s">
        <v>59</v>
      </c>
      <c r="AG1275" s="24"/>
      <c r="AH1275" s="24" t="s">
        <v>60</v>
      </c>
      <c r="AI1275" s="24"/>
      <c r="AJ1275" s="24" t="s">
        <v>60</v>
      </c>
      <c r="AK1275" s="24"/>
      <c r="AL1275" s="24" t="s">
        <v>1333</v>
      </c>
      <c r="AM1275" s="24"/>
      <c r="AN1275" s="24"/>
      <c r="AO1275" s="24">
        <v>0</v>
      </c>
      <c r="AP1275" s="24" t="s">
        <v>60</v>
      </c>
      <c r="AQ1275" s="24"/>
      <c r="AR1275" s="24"/>
      <c r="AS1275" s="89">
        <f>DATEDIF(L1275,N1275,"m")</f>
        <v>24</v>
      </c>
      <c r="AT1275" s="24" t="s">
        <v>5043</v>
      </c>
    </row>
    <row r="1276" spans="1:46" x14ac:dyDescent="0.5">
      <c r="A1276" s="24">
        <v>1371</v>
      </c>
      <c r="B1276" s="24" t="s">
        <v>340</v>
      </c>
      <c r="C1276" s="24"/>
      <c r="D1276" s="24" t="s">
        <v>5044</v>
      </c>
      <c r="E1276" s="24" t="s">
        <v>5045</v>
      </c>
      <c r="F1276" s="77" t="str">
        <f t="shared" si="252"/>
        <v>LIQUID PERSONNEL LIMITED</v>
      </c>
      <c r="G1276" s="24" t="s">
        <v>5044</v>
      </c>
      <c r="H1276" s="24" t="s">
        <v>1426</v>
      </c>
      <c r="I1276" s="24" t="s">
        <v>1426</v>
      </c>
      <c r="J1276" s="24" t="s">
        <v>66</v>
      </c>
      <c r="K1276" s="24" t="s">
        <v>5046</v>
      </c>
      <c r="L1276" s="25">
        <v>44470</v>
      </c>
      <c r="M1276" s="25">
        <v>44834</v>
      </c>
      <c r="N1276" s="81">
        <f>EDATE(M1276,AB1276)</f>
        <v>45199</v>
      </c>
      <c r="O1276" s="77" t="str">
        <f ca="1">IF(N1276&lt;TODAY(),"Expired","Live")</f>
        <v>Expired</v>
      </c>
      <c r="P1276" s="77" t="str" cm="1">
        <f t="array" aca="1" ref="P1276" ca="1">_xlfn.IFS((N1276-TODAY())&gt;=547,"06 Expires over 18 months",(N1276-TODAY())&gt;=365,"05 Expires in 18 months",(N1276-TODAY())&gt;=183,"04 Expires in 12 months",(N1276-TODAY())&gt;=92,"03 Expires in 6 months",(N1276-TODAY())&gt;=31,"02 Expires in 3 months",(N1276-TODAY())&gt;=0,"01 Expires in 30 days",(N1276-TODAY())&gt;=-31,"01 Expired last 30 days",(N1276-TODAY())&gt;=-92,"02 Expired last 3 months",(N1276-TODAY())&gt;=-183,"03 Expired last 6 months",(N1276-TODAY())&gt;=-365,"04 Expired last 12 months",(N1276-TODAY())&gt;=-547,"05 Expired last 18 months",TRUE,"06 Expired over 18 months")</f>
        <v>06 Expired over 18 months</v>
      </c>
      <c r="Q1276" s="65">
        <v>1000</v>
      </c>
      <c r="R1276" s="84">
        <f>MAX(Q1276,Q1276*N(AS1276)/12)</f>
        <v>1916.6666666666667</v>
      </c>
      <c r="S1276" s="77" t="str" cm="1">
        <f t="array" ref="S1276">_xlfn.IFS(R1276&gt;5000000,"Gold",R1276&gt;=500000,"Silver",R1276&gt;30000,"Bronze",TRUE,"Transactional")</f>
        <v>Transactional</v>
      </c>
      <c r="T1276" s="24" t="s">
        <v>54</v>
      </c>
      <c r="U1276" s="101" t="s">
        <v>116</v>
      </c>
      <c r="V1276" s="101" t="s">
        <v>70</v>
      </c>
      <c r="W1276" s="77" t="str">
        <f t="shared" si="253"/>
        <v>Yes</v>
      </c>
      <c r="X1276" s="77" t="str">
        <f>IFERROR(_xlfn.XLOOKUP(J1276&amp;"||"&amp;K1276,'Mapping Ref.'!$J$2:$J$538,'Mapping Ref.'!$K$2:$K$538),"")</f>
        <v>Childrens &amp; Adults</v>
      </c>
      <c r="Y1276" s="77" t="str" cm="1">
        <f t="array" ref="Y1276">_xlfn.IFS(R1276&gt;2000000,"For Publication",R1276&gt;100000,"PID",R1276&gt;30000,"RFQ",TRUE,"Transactional")</f>
        <v>Transactional</v>
      </c>
      <c r="Z1276" s="24" t="s">
        <v>101</v>
      </c>
      <c r="AA1276" s="32">
        <v>12</v>
      </c>
      <c r="AB1276" s="24">
        <v>12</v>
      </c>
      <c r="AC1276" s="25">
        <v>44462</v>
      </c>
      <c r="AD1276" s="24" t="s">
        <v>58</v>
      </c>
      <c r="AE1276" s="24">
        <v>0</v>
      </c>
      <c r="AF1276" s="24"/>
      <c r="AG1276" s="24"/>
      <c r="AH1276" s="24" t="s">
        <v>60</v>
      </c>
      <c r="AI1276" s="24"/>
      <c r="AJ1276" s="24" t="s">
        <v>60</v>
      </c>
      <c r="AK1276" s="24"/>
      <c r="AL1276" s="24" t="s">
        <v>5003</v>
      </c>
      <c r="AM1276" s="24"/>
      <c r="AN1276" s="24"/>
      <c r="AO1276" s="24">
        <v>0</v>
      </c>
      <c r="AP1276" s="24" t="s">
        <v>60</v>
      </c>
      <c r="AQ1276" s="24"/>
      <c r="AR1276" s="24"/>
      <c r="AS1276" s="89">
        <f>DATEDIF(L1276,N1276,"m")</f>
        <v>23</v>
      </c>
      <c r="AT1276" s="24" t="s">
        <v>5047</v>
      </c>
    </row>
    <row r="1277" spans="1:46" x14ac:dyDescent="0.5">
      <c r="A1277" s="24">
        <v>1372</v>
      </c>
      <c r="B1277" s="24" t="s">
        <v>340</v>
      </c>
      <c r="C1277" s="24"/>
      <c r="D1277" s="24" t="s">
        <v>5048</v>
      </c>
      <c r="E1277" s="24" t="s">
        <v>5049</v>
      </c>
      <c r="F1277" s="77" t="str">
        <f t="shared" si="252"/>
        <v>FLEX360 LTD</v>
      </c>
      <c r="G1277" s="24" t="s">
        <v>5050</v>
      </c>
      <c r="H1277" s="24" t="s">
        <v>1426</v>
      </c>
      <c r="I1277" s="24" t="s">
        <v>1426</v>
      </c>
      <c r="J1277" s="24" t="s">
        <v>66</v>
      </c>
      <c r="K1277" s="24" t="s">
        <v>5046</v>
      </c>
      <c r="L1277" s="25">
        <v>45200</v>
      </c>
      <c r="M1277" s="25">
        <v>45565</v>
      </c>
      <c r="N1277" s="81">
        <f>EDATE(M1277,AB1277)</f>
        <v>45930</v>
      </c>
      <c r="O1277" s="77" t="str">
        <f ca="1">IF(N1277&lt;TODAY(),"Expired","Live")</f>
        <v>Expired</v>
      </c>
      <c r="P1277" s="77" t="str" cm="1">
        <f t="array" aca="1" ref="P1277" ca="1">_xlfn.IFS((N1277-TODAY())&gt;=547,"06 Expires over 18 months",(N1277-TODAY())&gt;=365,"05 Expires in 18 months",(N1277-TODAY())&gt;=183,"04 Expires in 12 months",(N1277-TODAY())&gt;=92,"03 Expires in 6 months",(N1277-TODAY())&gt;=31,"02 Expires in 3 months",(N1277-TODAY())&gt;=0,"01 Expires in 30 days",(N1277-TODAY())&gt;=-31,"01 Expired last 30 days",(N1277-TODAY())&gt;=-92,"02 Expired last 3 months",(N1277-TODAY())&gt;=-183,"03 Expired last 6 months",(N1277-TODAY())&gt;=-365,"04 Expired last 12 months",(N1277-TODAY())&gt;=-547,"05 Expired last 18 months",TRUE,"06 Expired over 18 months")</f>
        <v>04 Expired last 12 months</v>
      </c>
      <c r="Q1277" s="65">
        <v>10000</v>
      </c>
      <c r="R1277" s="84">
        <f>MAX(Q1277,Q1277*N(AS1277)/12)</f>
        <v>19166.666666666668</v>
      </c>
      <c r="S1277" s="77" t="str" cm="1">
        <f t="array" ref="S1277">_xlfn.IFS(R1277&gt;5000000,"Gold",R1277&gt;=500000,"Silver",R1277&gt;30000,"Bronze",TRUE,"Transactional")</f>
        <v>Transactional</v>
      </c>
      <c r="T1277" s="24" t="s">
        <v>54</v>
      </c>
      <c r="U1277" s="101" t="s">
        <v>190</v>
      </c>
      <c r="V1277" s="101" t="s">
        <v>192</v>
      </c>
      <c r="W1277" s="77" t="str">
        <f t="shared" si="253"/>
        <v>Yes</v>
      </c>
      <c r="X1277" s="77" t="str">
        <f>IFERROR(_xlfn.XLOOKUP(J1277&amp;"||"&amp;K1277,'Mapping Ref.'!$J$2:$J$538,'Mapping Ref.'!$K$2:$K$538),"")</f>
        <v>Childrens &amp; Adults</v>
      </c>
      <c r="Y1277" s="77" t="str" cm="1">
        <f t="array" ref="Y1277">_xlfn.IFS(R1277&gt;2000000,"For Publication",R1277&gt;100000,"PID",R1277&gt;30000,"RFQ",TRUE,"Transactional")</f>
        <v>Transactional</v>
      </c>
      <c r="Z1277" s="24" t="s">
        <v>101</v>
      </c>
      <c r="AA1277" s="32">
        <v>12</v>
      </c>
      <c r="AB1277" s="24">
        <v>12</v>
      </c>
      <c r="AC1277" s="25">
        <v>44462</v>
      </c>
      <c r="AD1277" s="24" t="s">
        <v>58</v>
      </c>
      <c r="AE1277" s="24">
        <v>0</v>
      </c>
      <c r="AF1277" s="24" t="s">
        <v>59</v>
      </c>
      <c r="AG1277" s="24"/>
      <c r="AH1277" s="24" t="s">
        <v>60</v>
      </c>
      <c r="AI1277" s="24"/>
      <c r="AJ1277" s="24" t="s">
        <v>60</v>
      </c>
      <c r="AK1277" s="24"/>
      <c r="AL1277" s="24" t="s">
        <v>5003</v>
      </c>
      <c r="AM1277" s="24"/>
      <c r="AN1277" s="24"/>
      <c r="AO1277" s="24">
        <v>0</v>
      </c>
      <c r="AP1277" s="24" t="s">
        <v>60</v>
      </c>
      <c r="AQ1277" s="24"/>
      <c r="AR1277" s="24"/>
      <c r="AS1277" s="89">
        <f>DATEDIF(L1277,N1277,"m")</f>
        <v>23</v>
      </c>
      <c r="AT1277" s="24" t="s">
        <v>5048</v>
      </c>
    </row>
    <row r="1278" spans="1:46" x14ac:dyDescent="0.5">
      <c r="A1278" s="24">
        <v>1373</v>
      </c>
      <c r="B1278" s="24" t="s">
        <v>340</v>
      </c>
      <c r="C1278" s="24" t="s">
        <v>77</v>
      </c>
      <c r="D1278" s="24" t="s">
        <v>5051</v>
      </c>
      <c r="E1278" s="24" t="s">
        <v>5052</v>
      </c>
      <c r="F1278" s="77" t="str">
        <f t="shared" si="252"/>
        <v>MR MARK ALEXANDER DAVIES</v>
      </c>
      <c r="G1278" s="24" t="s">
        <v>4351</v>
      </c>
      <c r="H1278" s="24" t="s">
        <v>1420</v>
      </c>
      <c r="I1278" s="24" t="s">
        <v>1420</v>
      </c>
      <c r="J1278" s="24" t="s">
        <v>52</v>
      </c>
      <c r="K1278" s="24" t="s">
        <v>822</v>
      </c>
      <c r="L1278" s="25">
        <v>44466</v>
      </c>
      <c r="M1278" s="25"/>
      <c r="N1278" s="81"/>
      <c r="O1278" s="77" t="s">
        <v>712</v>
      </c>
      <c r="P1278" s="77"/>
      <c r="Q1278" s="104"/>
      <c r="R1278" s="84">
        <v>0</v>
      </c>
      <c r="S1278" s="77" t="str" cm="1">
        <f t="array" ref="S1278">_xlfn.IFS(R1278&gt;5000000,"Gold",R1278&gt;=500000,"Silver",R1278&gt;30000,"Bronze",TRUE,"Transactional")</f>
        <v>Transactional</v>
      </c>
      <c r="T1278" s="24" t="s">
        <v>54</v>
      </c>
      <c r="U1278" s="101" t="s">
        <v>99</v>
      </c>
      <c r="V1278" s="101" t="s">
        <v>100</v>
      </c>
      <c r="W1278" s="77" t="str">
        <f t="shared" si="253"/>
        <v>Yes</v>
      </c>
      <c r="X1278" s="77" t="str">
        <f>IFERROR(_xlfn.XLOOKUP(J1278&amp;"||"&amp;K1278,'Mapping Ref.'!$J$2:$J$538,'Mapping Ref.'!$K$2:$K$538),"")</f>
        <v>Corporate</v>
      </c>
      <c r="Y1278" s="77" t="str" cm="1">
        <f t="array" ref="Y1278">_xlfn.IFS(R1278&gt;2000000,"For Publication",R1278&gt;100000,"PID",R1278&gt;30000,"RFQ",TRUE,"Transactional")</f>
        <v>Transactional</v>
      </c>
      <c r="Z1278" s="24" t="s">
        <v>86</v>
      </c>
      <c r="AA1278" s="32">
        <v>80</v>
      </c>
      <c r="AB1278" s="24">
        <v>80</v>
      </c>
      <c r="AC1278" s="25">
        <v>44466</v>
      </c>
      <c r="AD1278" s="24" t="s">
        <v>102</v>
      </c>
      <c r="AE1278" s="24">
        <v>0</v>
      </c>
      <c r="AF1278" s="24"/>
      <c r="AG1278" s="24"/>
      <c r="AH1278" s="24" t="s">
        <v>59</v>
      </c>
      <c r="AI1278" s="24"/>
      <c r="AJ1278" s="24" t="s">
        <v>60</v>
      </c>
      <c r="AK1278" s="24"/>
      <c r="AL1278" s="24" t="s">
        <v>5003</v>
      </c>
      <c r="AM1278" s="24"/>
      <c r="AN1278" s="24"/>
      <c r="AO1278" s="24">
        <v>0</v>
      </c>
      <c r="AP1278" s="24" t="s">
        <v>60</v>
      </c>
      <c r="AQ1278" s="24"/>
      <c r="AR1278" s="24"/>
      <c r="AS1278" s="89">
        <v>0</v>
      </c>
      <c r="AT1278" s="24" t="s">
        <v>4352</v>
      </c>
    </row>
    <row r="1279" spans="1:46" x14ac:dyDescent="0.5">
      <c r="A1279" s="24">
        <v>1374</v>
      </c>
      <c r="B1279" s="24" t="s">
        <v>340</v>
      </c>
      <c r="C1279" s="24"/>
      <c r="D1279" s="24" t="s">
        <v>5053</v>
      </c>
      <c r="E1279" s="24" t="s">
        <v>5054</v>
      </c>
      <c r="F1279" s="77" t="str">
        <f t="shared" si="252"/>
        <v>HAMPSHIRE FLAG COMPANY LTD</v>
      </c>
      <c r="G1279" s="24" t="s">
        <v>5055</v>
      </c>
      <c r="H1279" s="24" t="s">
        <v>3215</v>
      </c>
      <c r="I1279" s="24" t="s">
        <v>3215</v>
      </c>
      <c r="J1279" s="24" t="s">
        <v>52</v>
      </c>
      <c r="K1279" s="24" t="s">
        <v>3216</v>
      </c>
      <c r="L1279" s="25">
        <v>44466</v>
      </c>
      <c r="M1279" s="25"/>
      <c r="N1279" s="81"/>
      <c r="O1279" s="77" t="s">
        <v>712</v>
      </c>
      <c r="P1279" s="77"/>
      <c r="Q1279" s="65">
        <v>500</v>
      </c>
      <c r="R1279" s="84">
        <f t="shared" ref="R1279:R1284" si="260">MAX(Q1279,Q1279*N(AS1279)/12)</f>
        <v>500</v>
      </c>
      <c r="S1279" s="77" t="str" cm="1">
        <f t="array" ref="S1279">_xlfn.IFS(R1279&gt;5000000,"Gold",R1279&gt;=500000,"Silver",R1279&gt;30000,"Bronze",TRUE,"Transactional")</f>
        <v>Transactional</v>
      </c>
      <c r="T1279" s="24" t="s">
        <v>54</v>
      </c>
      <c r="U1279" s="101" t="s">
        <v>123</v>
      </c>
      <c r="V1279" s="101" t="s">
        <v>338</v>
      </c>
      <c r="W1279" s="77" t="str">
        <f t="shared" si="253"/>
        <v>Yes</v>
      </c>
      <c r="X1279" s="77" t="str">
        <f>IFERROR(_xlfn.XLOOKUP(J1279&amp;"||"&amp;K1279,'Mapping Ref.'!$J$2:$J$538,'Mapping Ref.'!$K$2:$K$538),"")</f>
        <v>Corporate</v>
      </c>
      <c r="Y1279" s="77" t="str" cm="1">
        <f t="array" ref="Y1279">_xlfn.IFS(R1279&gt;2000000,"For Publication",R1279&gt;100000,"PID",R1279&gt;30000,"RFQ",TRUE,"Transactional")</f>
        <v>Transactional</v>
      </c>
      <c r="Z1279" s="24" t="s">
        <v>101</v>
      </c>
      <c r="AA1279" s="32">
        <v>60</v>
      </c>
      <c r="AB1279" s="24">
        <v>60</v>
      </c>
      <c r="AC1279" s="25">
        <v>44466</v>
      </c>
      <c r="AD1279" s="24" t="s">
        <v>58</v>
      </c>
      <c r="AE1279" s="24"/>
      <c r="AF1279" s="24" t="s">
        <v>59</v>
      </c>
      <c r="AG1279" s="24"/>
      <c r="AH1279" s="24" t="s">
        <v>60</v>
      </c>
      <c r="AI1279" s="24"/>
      <c r="AJ1279" s="24" t="s">
        <v>60</v>
      </c>
      <c r="AK1279" s="24"/>
      <c r="AL1279" s="24" t="s">
        <v>5003</v>
      </c>
      <c r="AM1279" s="24"/>
      <c r="AN1279" s="24"/>
      <c r="AO1279" s="24">
        <v>0</v>
      </c>
      <c r="AP1279" s="24" t="s">
        <v>60</v>
      </c>
      <c r="AQ1279" s="24"/>
      <c r="AR1279" s="24"/>
      <c r="AS1279" s="89">
        <v>0</v>
      </c>
      <c r="AT1279" s="24" t="s">
        <v>5056</v>
      </c>
    </row>
    <row r="1280" spans="1:46" x14ac:dyDescent="0.5">
      <c r="A1280" s="24">
        <v>1376</v>
      </c>
      <c r="B1280" s="24" t="s">
        <v>340</v>
      </c>
      <c r="C1280" s="24"/>
      <c r="D1280" s="24" t="s">
        <v>5057</v>
      </c>
      <c r="E1280" s="24" t="s">
        <v>5057</v>
      </c>
      <c r="F1280" s="77" t="str">
        <f t="shared" si="252"/>
        <v>TRIPOD PARTNERS LTD</v>
      </c>
      <c r="G1280" s="24" t="s">
        <v>5058</v>
      </c>
      <c r="H1280" s="24" t="s">
        <v>5059</v>
      </c>
      <c r="I1280" s="24" t="s">
        <v>5059</v>
      </c>
      <c r="J1280" s="24" t="s">
        <v>190</v>
      </c>
      <c r="K1280" s="24" t="s">
        <v>755</v>
      </c>
      <c r="L1280" s="25">
        <v>44468</v>
      </c>
      <c r="M1280" s="25">
        <v>45564</v>
      </c>
      <c r="N1280" s="81">
        <f>EDATE(M1280,AB1280)</f>
        <v>45564</v>
      </c>
      <c r="O1280" s="77" t="str">
        <f ca="1">IF(N1280&lt;TODAY(),"Expired","Live")</f>
        <v>Expired</v>
      </c>
      <c r="P1280" s="77" t="str" cm="1">
        <f t="array" aca="1" ref="P1280" ca="1">_xlfn.IFS((N1280-TODAY())&gt;=547,"06 Expires over 18 months",(N1280-TODAY())&gt;=365,"05 Expires in 18 months",(N1280-TODAY())&gt;=183,"04 Expires in 12 months",(N1280-TODAY())&gt;=92,"03 Expires in 6 months",(N1280-TODAY())&gt;=31,"02 Expires in 3 months",(N1280-TODAY())&gt;=0,"01 Expires in 30 days",(N1280-TODAY())&gt;=-31,"01 Expired last 30 days",(N1280-TODAY())&gt;=-92,"02 Expired last 3 months",(N1280-TODAY())&gt;=-183,"03 Expired last 6 months",(N1280-TODAY())&gt;=-365,"04 Expired last 12 months",(N1280-TODAY())&gt;=-547,"05 Expired last 18 months",TRUE,"06 Expired over 18 months")</f>
        <v>06 Expired over 18 months</v>
      </c>
      <c r="Q1280" s="65">
        <v>9000</v>
      </c>
      <c r="R1280" s="84">
        <f t="shared" si="260"/>
        <v>27000</v>
      </c>
      <c r="S1280" s="77" t="str" cm="1">
        <f t="array" ref="S1280">_xlfn.IFS(R1280&gt;5000000,"Gold",R1280&gt;=500000,"Silver",R1280&gt;30000,"Bronze",TRUE,"Transactional")</f>
        <v>Transactional</v>
      </c>
      <c r="T1280" s="24" t="s">
        <v>54</v>
      </c>
      <c r="U1280" s="101" t="s">
        <v>366</v>
      </c>
      <c r="V1280" s="101" t="s">
        <v>853</v>
      </c>
      <c r="W1280" s="77" t="str">
        <f t="shared" si="253"/>
        <v>No</v>
      </c>
      <c r="X1280" s="77" t="str">
        <f>IFERROR(_xlfn.XLOOKUP(J1280&amp;"||"&amp;K1280,'Mapping Ref.'!$J$2:$J$538,'Mapping Ref.'!$K$2:$K$538),"")</f>
        <v>Childrens &amp; Adults</v>
      </c>
      <c r="Y1280" s="77" t="str" cm="1">
        <f t="array" ref="Y1280">_xlfn.IFS(R1280&gt;2000000,"For Publication",R1280&gt;100000,"PID",R1280&gt;30000,"RFQ",TRUE,"Transactional")</f>
        <v>Transactional</v>
      </c>
      <c r="Z1280" s="24" t="s">
        <v>101</v>
      </c>
      <c r="AA1280" s="32">
        <v>12</v>
      </c>
      <c r="AB1280" s="24">
        <v>0</v>
      </c>
      <c r="AC1280" s="25">
        <v>44468</v>
      </c>
      <c r="AD1280" s="24" t="s">
        <v>58</v>
      </c>
      <c r="AE1280" s="24"/>
      <c r="AF1280" s="24" t="s">
        <v>59</v>
      </c>
      <c r="AG1280" s="24"/>
      <c r="AH1280" s="24" t="s">
        <v>60</v>
      </c>
      <c r="AI1280" s="24"/>
      <c r="AJ1280" s="24" t="s">
        <v>60</v>
      </c>
      <c r="AK1280" s="24"/>
      <c r="AL1280" s="24" t="s">
        <v>5003</v>
      </c>
      <c r="AM1280" s="24"/>
      <c r="AN1280" s="24"/>
      <c r="AO1280" s="24">
        <v>0</v>
      </c>
      <c r="AP1280" s="24" t="s">
        <v>60</v>
      </c>
      <c r="AQ1280" s="24"/>
      <c r="AR1280" s="24"/>
      <c r="AS1280" s="89">
        <f>DATEDIF(L1280,N1280,"m")</f>
        <v>36</v>
      </c>
      <c r="AT1280" s="24" t="s">
        <v>5060</v>
      </c>
    </row>
    <row r="1281" spans="1:46" x14ac:dyDescent="0.5">
      <c r="A1281" s="24">
        <v>1377</v>
      </c>
      <c r="B1281" s="24"/>
      <c r="C1281" s="24" t="s">
        <v>77</v>
      </c>
      <c r="D1281" s="24" t="s">
        <v>5061</v>
      </c>
      <c r="E1281" s="24" t="s">
        <v>5062</v>
      </c>
      <c r="F1281" s="77" t="str">
        <f t="shared" si="252"/>
        <v>TENNANT UK CLEANING SOLUTIONS LTD</v>
      </c>
      <c r="G1281" s="24" t="s">
        <v>1503</v>
      </c>
      <c r="H1281" s="24" t="s">
        <v>3282</v>
      </c>
      <c r="I1281" s="24" t="s">
        <v>4253</v>
      </c>
      <c r="J1281" s="24" t="s">
        <v>2962</v>
      </c>
      <c r="K1281" s="24" t="s">
        <v>3283</v>
      </c>
      <c r="L1281" s="25">
        <v>44473</v>
      </c>
      <c r="M1281" s="25">
        <v>45201</v>
      </c>
      <c r="N1281" s="81">
        <f>EDATE(M1281,AB1281)</f>
        <v>45201</v>
      </c>
      <c r="O1281" s="77" t="str">
        <f ca="1">IF(N1281&lt;TODAY(),"Expired","Live")</f>
        <v>Expired</v>
      </c>
      <c r="P1281" s="77" t="str" cm="1">
        <f t="array" aca="1" ref="P1281" ca="1">_xlfn.IFS((N1281-TODAY())&gt;=547,"06 Expires over 18 months",(N1281-TODAY())&gt;=365,"05 Expires in 18 months",(N1281-TODAY())&gt;=183,"04 Expires in 12 months",(N1281-TODAY())&gt;=92,"03 Expires in 6 months",(N1281-TODAY())&gt;=31,"02 Expires in 3 months",(N1281-TODAY())&gt;=0,"01 Expires in 30 days",(N1281-TODAY())&gt;=-31,"01 Expired last 30 days",(N1281-TODAY())&gt;=-92,"02 Expired last 3 months",(N1281-TODAY())&gt;=-183,"03 Expired last 6 months",(N1281-TODAY())&gt;=-365,"04 Expired last 12 months",(N1281-TODAY())&gt;=-547,"05 Expired last 18 months",TRUE,"06 Expired over 18 months")</f>
        <v>06 Expired over 18 months</v>
      </c>
      <c r="Q1281" s="65">
        <v>25000</v>
      </c>
      <c r="R1281" s="84">
        <f t="shared" si="260"/>
        <v>47916.666666666664</v>
      </c>
      <c r="S1281" s="77" t="str" cm="1">
        <f t="array" ref="S1281">_xlfn.IFS(R1281&gt;5000000,"Gold",R1281&gt;=500000,"Silver",R1281&gt;30000,"Bronze",TRUE,"Transactional")</f>
        <v>Bronze</v>
      </c>
      <c r="T1281" s="24" t="s">
        <v>54</v>
      </c>
      <c r="U1281" s="101" t="s">
        <v>208</v>
      </c>
      <c r="V1281" s="101" t="s">
        <v>209</v>
      </c>
      <c r="W1281" s="77" t="str">
        <f t="shared" si="253"/>
        <v>No</v>
      </c>
      <c r="X1281" s="77" t="str">
        <f>IFERROR(_xlfn.XLOOKUP(J1281&amp;"||"&amp;K1281,'Mapping Ref.'!$J$2:$J$538,'Mapping Ref.'!$K$2:$K$538),"")</f>
        <v>Construction &amp; Estates</v>
      </c>
      <c r="Y1281" s="77" t="str" cm="1">
        <f t="array" ref="Y1281">_xlfn.IFS(R1281&gt;2000000,"For Publication",R1281&gt;100000,"PID",R1281&gt;30000,"RFQ",TRUE,"Transactional")</f>
        <v>RFQ</v>
      </c>
      <c r="Z1281" s="24" t="s">
        <v>86</v>
      </c>
      <c r="AA1281" s="32">
        <v>24</v>
      </c>
      <c r="AB1281" s="24">
        <v>0</v>
      </c>
      <c r="AC1281" s="25">
        <v>44469</v>
      </c>
      <c r="AD1281" s="24" t="s">
        <v>661</v>
      </c>
      <c r="AE1281" s="24"/>
      <c r="AF1281" s="24"/>
      <c r="AG1281" s="24"/>
      <c r="AH1281" s="24" t="s">
        <v>59</v>
      </c>
      <c r="AI1281" s="24"/>
      <c r="AJ1281" s="24" t="s">
        <v>60</v>
      </c>
      <c r="AK1281" s="24" t="s">
        <v>1506</v>
      </c>
      <c r="AL1281" s="24"/>
      <c r="AM1281" s="24"/>
      <c r="AN1281" s="24"/>
      <c r="AO1281" s="24">
        <v>0</v>
      </c>
      <c r="AP1281" s="24" t="s">
        <v>60</v>
      </c>
      <c r="AQ1281" s="24"/>
      <c r="AR1281" s="24"/>
      <c r="AS1281" s="89">
        <f>DATEDIF(L1281,N1281,"m")</f>
        <v>23</v>
      </c>
      <c r="AT1281" s="24" t="s">
        <v>1507</v>
      </c>
    </row>
    <row r="1282" spans="1:46" x14ac:dyDescent="0.5">
      <c r="A1282" s="24">
        <v>1378</v>
      </c>
      <c r="B1282" s="24" t="s">
        <v>340</v>
      </c>
      <c r="C1282" s="24" t="s">
        <v>77</v>
      </c>
      <c r="D1282" s="24" t="s">
        <v>5063</v>
      </c>
      <c r="E1282" s="24" t="s">
        <v>5064</v>
      </c>
      <c r="F1282" s="77" t="str">
        <f t="shared" ref="F1282:F1345" si="261">IF(AT1282&lt;&gt;"",AT1282,G1282)</f>
        <v>YOUNG EALING FOUNDATION</v>
      </c>
      <c r="G1282" s="24" t="s">
        <v>5063</v>
      </c>
      <c r="H1282" s="24" t="s">
        <v>1879</v>
      </c>
      <c r="I1282" s="24" t="s">
        <v>1879</v>
      </c>
      <c r="J1282" s="24" t="s">
        <v>107</v>
      </c>
      <c r="K1282" s="24" t="s">
        <v>1880</v>
      </c>
      <c r="L1282" s="25">
        <v>44470</v>
      </c>
      <c r="M1282" s="25">
        <v>45597</v>
      </c>
      <c r="N1282" s="81">
        <f>EDATE(M1282,AB1282)</f>
        <v>46327</v>
      </c>
      <c r="O1282" s="77" t="str">
        <f ca="1">IF(N1282&lt;TODAY(),"Expired","Live")</f>
        <v>Live</v>
      </c>
      <c r="P1282" s="77" t="str" cm="1">
        <f t="array" aca="1" ref="P1282" ca="1">_xlfn.IFS((N1282-TODAY())&gt;=547,"06 Expires over 18 months",(N1282-TODAY())&gt;=365,"05 Expires in 18 months",(N1282-TODAY())&gt;=183,"04 Expires in 12 months",(N1282-TODAY())&gt;=92,"03 Expires in 6 months",(N1282-TODAY())&gt;=31,"02 Expires in 3 months",(N1282-TODAY())&gt;=0,"01 Expires in 30 days",(N1282-TODAY())&gt;=-31,"01 Expired last 30 days",(N1282-TODAY())&gt;=-92,"02 Expired last 3 months",(N1282-TODAY())&gt;=-183,"03 Expired last 6 months",(N1282-TODAY())&gt;=-365,"04 Expired last 12 months",(N1282-TODAY())&gt;=-547,"05 Expired last 18 months",TRUE,"06 Expired over 18 months")</f>
        <v>02 Expires in 3 months</v>
      </c>
      <c r="Q1282" s="65">
        <v>1500</v>
      </c>
      <c r="R1282" s="84">
        <f t="shared" si="260"/>
        <v>7625</v>
      </c>
      <c r="S1282" s="77" t="str" cm="1">
        <f t="array" ref="S1282">_xlfn.IFS(R1282&gt;5000000,"Gold",R1282&gt;=500000,"Silver",R1282&gt;30000,"Bronze",TRUE,"Transactional")</f>
        <v>Transactional</v>
      </c>
      <c r="T1282" s="24" t="s">
        <v>54</v>
      </c>
      <c r="U1282" s="101" t="s">
        <v>190</v>
      </c>
      <c r="V1282" s="101" t="s">
        <v>1742</v>
      </c>
      <c r="W1282" s="77" t="str">
        <f t="shared" ref="W1282:W1345" si="262">IF(AB1282&gt;0,"Yes","No")</f>
        <v>Yes</v>
      </c>
      <c r="X1282" s="77" t="str">
        <f>IFERROR(_xlfn.XLOOKUP(J1282&amp;"||"&amp;K1282,'Mapping Ref.'!$J$2:$J$538,'Mapping Ref.'!$K$2:$K$538),"")</f>
        <v>Construction &amp; Estates</v>
      </c>
      <c r="Y1282" s="77" t="str" cm="1">
        <f t="array" ref="Y1282">_xlfn.IFS(R1282&gt;2000000,"For Publication",R1282&gt;100000,"PID",R1282&gt;30000,"RFQ",TRUE,"Transactional")</f>
        <v>Transactional</v>
      </c>
      <c r="Z1282" s="24" t="s">
        <v>101</v>
      </c>
      <c r="AA1282" s="32">
        <v>36</v>
      </c>
      <c r="AB1282" s="24">
        <v>24</v>
      </c>
      <c r="AC1282" s="25">
        <v>44470</v>
      </c>
      <c r="AD1282" s="24" t="s">
        <v>102</v>
      </c>
      <c r="AE1282" s="24">
        <v>0</v>
      </c>
      <c r="AF1282" s="24" t="s">
        <v>59</v>
      </c>
      <c r="AG1282" s="24"/>
      <c r="AH1282" s="24" t="s">
        <v>59</v>
      </c>
      <c r="AI1282" s="24"/>
      <c r="AJ1282" s="24" t="s">
        <v>60</v>
      </c>
      <c r="AK1282" s="24" t="s">
        <v>2953</v>
      </c>
      <c r="AL1282" s="24" t="s">
        <v>5003</v>
      </c>
      <c r="AM1282" s="24"/>
      <c r="AN1282" s="24"/>
      <c r="AO1282" s="24">
        <v>0</v>
      </c>
      <c r="AP1282" s="24" t="s">
        <v>60</v>
      </c>
      <c r="AQ1282" s="24"/>
      <c r="AR1282" s="24"/>
      <c r="AS1282" s="89">
        <f>DATEDIF(L1282,N1282,"m")</f>
        <v>61</v>
      </c>
      <c r="AT1282" s="24" t="s">
        <v>5065</v>
      </c>
    </row>
    <row r="1283" spans="1:46" x14ac:dyDescent="0.5">
      <c r="A1283" s="24">
        <v>1379</v>
      </c>
      <c r="B1283" s="24" t="s">
        <v>340</v>
      </c>
      <c r="C1283" s="24"/>
      <c r="D1283" s="24" t="s">
        <v>5066</v>
      </c>
      <c r="E1283" s="24" t="s">
        <v>5067</v>
      </c>
      <c r="F1283" s="77" t="str">
        <f t="shared" si="261"/>
        <v>SIGNS SCOTT LTD</v>
      </c>
      <c r="G1283" s="24" t="s">
        <v>5068</v>
      </c>
      <c r="H1283" s="24" t="s">
        <v>4776</v>
      </c>
      <c r="I1283" s="24" t="s">
        <v>1552</v>
      </c>
      <c r="J1283" s="24" t="s">
        <v>190</v>
      </c>
      <c r="K1283" s="29" t="s">
        <v>1553</v>
      </c>
      <c r="L1283" s="25">
        <v>44470</v>
      </c>
      <c r="M1283" s="25">
        <v>45016</v>
      </c>
      <c r="N1283" s="81">
        <f>EDATE(M1283,AB1283)</f>
        <v>45382</v>
      </c>
      <c r="O1283" s="77" t="str">
        <f ca="1">IF(N1283&lt;TODAY(),"Expired","Live")</f>
        <v>Expired</v>
      </c>
      <c r="P1283" s="77" t="str" cm="1">
        <f t="array" aca="1" ref="P1283" ca="1">_xlfn.IFS((N1283-TODAY())&gt;=547,"06 Expires over 18 months",(N1283-TODAY())&gt;=365,"05 Expires in 18 months",(N1283-TODAY())&gt;=183,"04 Expires in 12 months",(N1283-TODAY())&gt;=92,"03 Expires in 6 months",(N1283-TODAY())&gt;=31,"02 Expires in 3 months",(N1283-TODAY())&gt;=0,"01 Expires in 30 days",(N1283-TODAY())&gt;=-31,"01 Expired last 30 days",(N1283-TODAY())&gt;=-92,"02 Expired last 3 months",(N1283-TODAY())&gt;=-183,"03 Expired last 6 months",(N1283-TODAY())&gt;=-365,"04 Expired last 12 months",(N1283-TODAY())&gt;=-547,"05 Expired last 18 months",TRUE,"06 Expired over 18 months")</f>
        <v>06 Expired over 18 months</v>
      </c>
      <c r="Q1283" s="65">
        <v>150</v>
      </c>
      <c r="R1283" s="84">
        <f t="shared" si="260"/>
        <v>362.5</v>
      </c>
      <c r="S1283" s="77" t="str" cm="1">
        <f t="array" ref="S1283">_xlfn.IFS(R1283&gt;5000000,"Gold",R1283&gt;=500000,"Silver",R1283&gt;30000,"Bronze",TRUE,"Transactional")</f>
        <v>Transactional</v>
      </c>
      <c r="T1283" s="24" t="s">
        <v>54</v>
      </c>
      <c r="U1283" s="101" t="s">
        <v>445</v>
      </c>
      <c r="V1283" s="101" t="s">
        <v>874</v>
      </c>
      <c r="W1283" s="77" t="str">
        <f t="shared" si="262"/>
        <v>Yes</v>
      </c>
      <c r="X1283" s="77" t="str">
        <f>IFERROR(_xlfn.XLOOKUP(J1283&amp;"||"&amp;K1283,'Mapping Ref.'!$J$2:$J$538,'Mapping Ref.'!$K$2:$K$538),"")</f>
        <v>Childrens &amp; Adults</v>
      </c>
      <c r="Y1283" s="77" t="str" cm="1">
        <f t="array" ref="Y1283">_xlfn.IFS(R1283&gt;2000000,"For Publication",R1283&gt;100000,"PID",R1283&gt;30000,"RFQ",TRUE,"Transactional")</f>
        <v>Transactional</v>
      </c>
      <c r="Z1283" s="24" t="s">
        <v>101</v>
      </c>
      <c r="AA1283" s="32">
        <v>12</v>
      </c>
      <c r="AB1283" s="24">
        <v>12</v>
      </c>
      <c r="AC1283" s="25">
        <v>44470</v>
      </c>
      <c r="AD1283" s="24" t="s">
        <v>58</v>
      </c>
      <c r="AE1283" s="24"/>
      <c r="AF1283" s="24"/>
      <c r="AG1283" s="24"/>
      <c r="AH1283" s="24" t="s">
        <v>59</v>
      </c>
      <c r="AI1283" s="24"/>
      <c r="AJ1283" s="24" t="s">
        <v>60</v>
      </c>
      <c r="AK1283" s="24"/>
      <c r="AL1283" s="24" t="s">
        <v>5003</v>
      </c>
      <c r="AM1283" s="24"/>
      <c r="AN1283" s="24"/>
      <c r="AO1283" s="24">
        <v>0</v>
      </c>
      <c r="AP1283" s="24" t="s">
        <v>60</v>
      </c>
      <c r="AQ1283" s="24"/>
      <c r="AR1283" s="24"/>
      <c r="AS1283" s="89">
        <f>DATEDIF(L1283,N1283,"m")</f>
        <v>29</v>
      </c>
      <c r="AT1283" s="24" t="s">
        <v>5069</v>
      </c>
    </row>
    <row r="1284" spans="1:46" x14ac:dyDescent="0.5">
      <c r="A1284" s="24">
        <v>1380</v>
      </c>
      <c r="B1284" s="24" t="s">
        <v>340</v>
      </c>
      <c r="C1284" s="24"/>
      <c r="D1284" s="24" t="s">
        <v>5070</v>
      </c>
      <c r="E1284" s="24" t="s">
        <v>5071</v>
      </c>
      <c r="F1284" s="77" t="str">
        <f t="shared" si="261"/>
        <v>SUMDOG LTD</v>
      </c>
      <c r="G1284" s="24" t="s">
        <v>5070</v>
      </c>
      <c r="H1284" s="24" t="s">
        <v>1552</v>
      </c>
      <c r="I1284" s="24" t="s">
        <v>1552</v>
      </c>
      <c r="J1284" s="24" t="s">
        <v>190</v>
      </c>
      <c r="K1284" s="29" t="s">
        <v>1553</v>
      </c>
      <c r="L1284" s="25">
        <v>44470</v>
      </c>
      <c r="M1284" s="25">
        <v>45016</v>
      </c>
      <c r="N1284" s="81">
        <f>EDATE(M1284,AB1284)</f>
        <v>45382</v>
      </c>
      <c r="O1284" s="77" t="str">
        <f ca="1">IF(N1284&lt;TODAY(),"Expired","Live")</f>
        <v>Expired</v>
      </c>
      <c r="P1284" s="77" t="str" cm="1">
        <f t="array" aca="1" ref="P1284" ca="1">_xlfn.IFS((N1284-TODAY())&gt;=547,"06 Expires over 18 months",(N1284-TODAY())&gt;=365,"05 Expires in 18 months",(N1284-TODAY())&gt;=183,"04 Expires in 12 months",(N1284-TODAY())&gt;=92,"03 Expires in 6 months",(N1284-TODAY())&gt;=31,"02 Expires in 3 months",(N1284-TODAY())&gt;=0,"01 Expires in 30 days",(N1284-TODAY())&gt;=-31,"01 Expired last 30 days",(N1284-TODAY())&gt;=-92,"02 Expired last 3 months",(N1284-TODAY())&gt;=-183,"03 Expired last 6 months",(N1284-TODAY())&gt;=-365,"04 Expired last 12 months",(N1284-TODAY())&gt;=-547,"05 Expired last 18 months",TRUE,"06 Expired over 18 months")</f>
        <v>06 Expired over 18 months</v>
      </c>
      <c r="Q1284" s="65">
        <v>162</v>
      </c>
      <c r="R1284" s="84">
        <f t="shared" si="260"/>
        <v>391.5</v>
      </c>
      <c r="S1284" s="77" t="str" cm="1">
        <f t="array" ref="S1284">_xlfn.IFS(R1284&gt;5000000,"Gold",R1284&gt;=500000,"Silver",R1284&gt;30000,"Bronze",TRUE,"Transactional")</f>
        <v>Transactional</v>
      </c>
      <c r="T1284" s="24" t="s">
        <v>54</v>
      </c>
      <c r="U1284" s="101" t="s">
        <v>366</v>
      </c>
      <c r="V1284" s="101" t="s">
        <v>4264</v>
      </c>
      <c r="W1284" s="77" t="str">
        <f t="shared" si="262"/>
        <v>Yes</v>
      </c>
      <c r="X1284" s="77" t="str">
        <f>IFERROR(_xlfn.XLOOKUP(J1284&amp;"||"&amp;K1284,'Mapping Ref.'!$J$2:$J$538,'Mapping Ref.'!$K$2:$K$538),"")</f>
        <v>Childrens &amp; Adults</v>
      </c>
      <c r="Y1284" s="77" t="str" cm="1">
        <f t="array" ref="Y1284">_xlfn.IFS(R1284&gt;2000000,"For Publication",R1284&gt;100000,"PID",R1284&gt;30000,"RFQ",TRUE,"Transactional")</f>
        <v>Transactional</v>
      </c>
      <c r="Z1284" s="24" t="s">
        <v>101</v>
      </c>
      <c r="AA1284" s="32">
        <v>12</v>
      </c>
      <c r="AB1284" s="24">
        <v>12</v>
      </c>
      <c r="AC1284" s="25">
        <v>44470</v>
      </c>
      <c r="AD1284" s="24" t="s">
        <v>150</v>
      </c>
      <c r="AE1284" s="24"/>
      <c r="AF1284" s="24"/>
      <c r="AG1284" s="24"/>
      <c r="AH1284" s="24" t="s">
        <v>59</v>
      </c>
      <c r="AI1284" s="24"/>
      <c r="AJ1284" s="24" t="s">
        <v>60</v>
      </c>
      <c r="AK1284" s="24" t="s">
        <v>5072</v>
      </c>
      <c r="AL1284" s="24" t="s">
        <v>1333</v>
      </c>
      <c r="AM1284" s="24"/>
      <c r="AN1284" s="24"/>
      <c r="AO1284" s="24">
        <v>0</v>
      </c>
      <c r="AP1284" s="24" t="s">
        <v>60</v>
      </c>
      <c r="AQ1284" s="24"/>
      <c r="AR1284" s="24"/>
      <c r="AS1284" s="89">
        <f>DATEDIF(L1284,N1284,"m")</f>
        <v>29</v>
      </c>
      <c r="AT1284" s="24" t="s">
        <v>5073</v>
      </c>
    </row>
    <row r="1285" spans="1:46" x14ac:dyDescent="0.5">
      <c r="A1285" s="24">
        <v>1381</v>
      </c>
      <c r="B1285" s="24" t="s">
        <v>340</v>
      </c>
      <c r="C1285" s="24"/>
      <c r="D1285" s="24" t="s">
        <v>5074</v>
      </c>
      <c r="E1285" s="24" t="s">
        <v>5075</v>
      </c>
      <c r="F1285" s="77" t="str">
        <f t="shared" si="261"/>
        <v>POLICE AND CRIME COMMISSIONER FOR HAMPSHIRE (ACRO)</v>
      </c>
      <c r="G1285" s="24" t="s">
        <v>5076</v>
      </c>
      <c r="H1285" s="24" t="s">
        <v>1420</v>
      </c>
      <c r="I1285" s="24" t="s">
        <v>1420</v>
      </c>
      <c r="J1285" s="24" t="s">
        <v>52</v>
      </c>
      <c r="K1285" s="24" t="s">
        <v>822</v>
      </c>
      <c r="L1285" s="25">
        <v>44473</v>
      </c>
      <c r="M1285" s="25"/>
      <c r="N1285" s="81"/>
      <c r="O1285" s="77" t="s">
        <v>712</v>
      </c>
      <c r="P1285" s="77"/>
      <c r="Q1285" s="104"/>
      <c r="R1285" s="84">
        <v>0</v>
      </c>
      <c r="S1285" s="77" t="str" cm="1">
        <f t="array" ref="S1285">_xlfn.IFS(R1285&gt;5000000,"Gold",R1285&gt;=500000,"Silver",R1285&gt;30000,"Bronze",TRUE,"Transactional")</f>
        <v>Transactional</v>
      </c>
      <c r="T1285" s="24" t="s">
        <v>54</v>
      </c>
      <c r="U1285" s="101" t="s">
        <v>455</v>
      </c>
      <c r="V1285" s="101" t="s">
        <v>822</v>
      </c>
      <c r="W1285" s="77" t="str">
        <f t="shared" si="262"/>
        <v>Yes</v>
      </c>
      <c r="X1285" s="77" t="str">
        <f>IFERROR(_xlfn.XLOOKUP(J1285&amp;"||"&amp;K1285,'Mapping Ref.'!$J$2:$J$538,'Mapping Ref.'!$K$2:$K$538),"")</f>
        <v>Corporate</v>
      </c>
      <c r="Y1285" s="77" t="str" cm="1">
        <f t="array" ref="Y1285">_xlfn.IFS(R1285&gt;2000000,"For Publication",R1285&gt;100000,"PID",R1285&gt;30000,"RFQ",TRUE,"Transactional")</f>
        <v>Transactional</v>
      </c>
      <c r="Z1285" s="24" t="s">
        <v>101</v>
      </c>
      <c r="AA1285" s="32">
        <v>80</v>
      </c>
      <c r="AB1285" s="24">
        <v>80</v>
      </c>
      <c r="AC1285" s="25">
        <v>44473</v>
      </c>
      <c r="AD1285" s="24" t="s">
        <v>102</v>
      </c>
      <c r="AE1285" s="24">
        <v>0</v>
      </c>
      <c r="AF1285" s="24"/>
      <c r="AG1285" s="24"/>
      <c r="AH1285" s="24" t="s">
        <v>60</v>
      </c>
      <c r="AI1285" s="24"/>
      <c r="AJ1285" s="24" t="s">
        <v>60</v>
      </c>
      <c r="AK1285" s="24"/>
      <c r="AL1285" s="24" t="s">
        <v>5003</v>
      </c>
      <c r="AM1285" s="24"/>
      <c r="AN1285" s="24"/>
      <c r="AO1285" s="24">
        <v>0</v>
      </c>
      <c r="AP1285" s="24" t="s">
        <v>60</v>
      </c>
      <c r="AQ1285" s="24"/>
      <c r="AR1285" s="24"/>
      <c r="AS1285" s="89">
        <v>0</v>
      </c>
      <c r="AT1285" s="24" t="s">
        <v>5077</v>
      </c>
    </row>
    <row r="1286" spans="1:46" x14ac:dyDescent="0.5">
      <c r="A1286" s="24">
        <v>1382</v>
      </c>
      <c r="B1286" s="24" t="s">
        <v>340</v>
      </c>
      <c r="C1286" s="24"/>
      <c r="D1286" s="24" t="s">
        <v>5078</v>
      </c>
      <c r="E1286" s="24" t="s">
        <v>4636</v>
      </c>
      <c r="F1286" s="77" t="str">
        <f t="shared" si="261"/>
        <v>HIGH STREET SOLICITORS LIMITED - CLIENTS ACCOUNT</v>
      </c>
      <c r="G1286" s="24" t="s">
        <v>5079</v>
      </c>
      <c r="H1286" s="24" t="s">
        <v>1420</v>
      </c>
      <c r="I1286" s="24" t="s">
        <v>1420</v>
      </c>
      <c r="J1286" s="24" t="s">
        <v>52</v>
      </c>
      <c r="K1286" s="24" t="s">
        <v>822</v>
      </c>
      <c r="L1286" s="25">
        <v>44473</v>
      </c>
      <c r="M1286" s="25"/>
      <c r="N1286" s="81"/>
      <c r="O1286" s="77" t="s">
        <v>712</v>
      </c>
      <c r="P1286" s="77"/>
      <c r="Q1286" s="104"/>
      <c r="R1286" s="84">
        <v>0</v>
      </c>
      <c r="S1286" s="77" t="str" cm="1">
        <f t="array" ref="S1286">_xlfn.IFS(R1286&gt;5000000,"Gold",R1286&gt;=500000,"Silver",R1286&gt;30000,"Bronze",TRUE,"Transactional")</f>
        <v>Transactional</v>
      </c>
      <c r="T1286" s="24" t="s">
        <v>54</v>
      </c>
      <c r="U1286" s="101" t="s">
        <v>455</v>
      </c>
      <c r="V1286" s="101" t="s">
        <v>822</v>
      </c>
      <c r="W1286" s="77" t="str">
        <f t="shared" si="262"/>
        <v>Yes</v>
      </c>
      <c r="X1286" s="77" t="str">
        <f>IFERROR(_xlfn.XLOOKUP(J1286&amp;"||"&amp;K1286,'Mapping Ref.'!$J$2:$J$538,'Mapping Ref.'!$K$2:$K$538),"")</f>
        <v>Corporate</v>
      </c>
      <c r="Y1286" s="77" t="str" cm="1">
        <f t="array" ref="Y1286">_xlfn.IFS(R1286&gt;2000000,"For Publication",R1286&gt;100000,"PID",R1286&gt;30000,"RFQ",TRUE,"Transactional")</f>
        <v>Transactional</v>
      </c>
      <c r="Z1286" s="24" t="s">
        <v>86</v>
      </c>
      <c r="AA1286" s="32">
        <v>80</v>
      </c>
      <c r="AB1286" s="24">
        <v>80</v>
      </c>
      <c r="AC1286" s="25">
        <v>44473</v>
      </c>
      <c r="AD1286" s="24" t="s">
        <v>102</v>
      </c>
      <c r="AE1286" s="24">
        <v>0</v>
      </c>
      <c r="AF1286" s="24"/>
      <c r="AG1286" s="24"/>
      <c r="AH1286" s="24" t="s">
        <v>60</v>
      </c>
      <c r="AI1286" s="24"/>
      <c r="AJ1286" s="24" t="s">
        <v>60</v>
      </c>
      <c r="AK1286" s="24"/>
      <c r="AL1286" s="24" t="s">
        <v>5003</v>
      </c>
      <c r="AM1286" s="24"/>
      <c r="AN1286" s="24"/>
      <c r="AO1286" s="24">
        <v>0</v>
      </c>
      <c r="AP1286" s="24" t="s">
        <v>60</v>
      </c>
      <c r="AQ1286" s="24"/>
      <c r="AR1286" s="24"/>
      <c r="AS1286" s="89">
        <v>0</v>
      </c>
      <c r="AT1286" s="24" t="s">
        <v>5080</v>
      </c>
    </row>
    <row r="1287" spans="1:46" x14ac:dyDescent="0.5">
      <c r="A1287" s="24">
        <v>1383</v>
      </c>
      <c r="B1287" s="24" t="s">
        <v>340</v>
      </c>
      <c r="C1287" s="24"/>
      <c r="D1287" s="24" t="s">
        <v>5081</v>
      </c>
      <c r="E1287" s="24" t="s">
        <v>4636</v>
      </c>
      <c r="F1287" s="77" t="str">
        <f t="shared" si="261"/>
        <v>MR MARC LEE ALMOND T/A MLA SOLICITORS</v>
      </c>
      <c r="G1287" s="24" t="s">
        <v>5082</v>
      </c>
      <c r="H1287" s="24" t="s">
        <v>1420</v>
      </c>
      <c r="I1287" s="24" t="s">
        <v>1420</v>
      </c>
      <c r="J1287" s="24" t="s">
        <v>52</v>
      </c>
      <c r="K1287" s="24" t="s">
        <v>822</v>
      </c>
      <c r="L1287" s="25">
        <v>44473</v>
      </c>
      <c r="M1287" s="25"/>
      <c r="N1287" s="81"/>
      <c r="O1287" s="77" t="s">
        <v>712</v>
      </c>
      <c r="P1287" s="77"/>
      <c r="Q1287" s="104"/>
      <c r="R1287" s="84">
        <v>0</v>
      </c>
      <c r="S1287" s="77" t="str" cm="1">
        <f t="array" ref="S1287">_xlfn.IFS(R1287&gt;5000000,"Gold",R1287&gt;=500000,"Silver",R1287&gt;30000,"Bronze",TRUE,"Transactional")</f>
        <v>Transactional</v>
      </c>
      <c r="T1287" s="24" t="s">
        <v>54</v>
      </c>
      <c r="U1287" s="101" t="s">
        <v>455</v>
      </c>
      <c r="V1287" s="101" t="s">
        <v>822</v>
      </c>
      <c r="W1287" s="77" t="str">
        <f t="shared" si="262"/>
        <v>Yes</v>
      </c>
      <c r="X1287" s="77" t="str">
        <f>IFERROR(_xlfn.XLOOKUP(J1287&amp;"||"&amp;K1287,'Mapping Ref.'!$J$2:$J$538,'Mapping Ref.'!$K$2:$K$538),"")</f>
        <v>Corporate</v>
      </c>
      <c r="Y1287" s="77" t="str" cm="1">
        <f t="array" ref="Y1287">_xlfn.IFS(R1287&gt;2000000,"For Publication",R1287&gt;100000,"PID",R1287&gt;30000,"RFQ",TRUE,"Transactional")</f>
        <v>Transactional</v>
      </c>
      <c r="Z1287" s="24" t="s">
        <v>86</v>
      </c>
      <c r="AA1287" s="32">
        <v>80</v>
      </c>
      <c r="AB1287" s="24">
        <v>80</v>
      </c>
      <c r="AC1287" s="25">
        <v>44473</v>
      </c>
      <c r="AD1287" s="24" t="s">
        <v>102</v>
      </c>
      <c r="AE1287" s="24">
        <v>0</v>
      </c>
      <c r="AF1287" s="24"/>
      <c r="AG1287" s="24"/>
      <c r="AH1287" s="24" t="s">
        <v>60</v>
      </c>
      <c r="AI1287" s="24"/>
      <c r="AJ1287" s="24" t="s">
        <v>60</v>
      </c>
      <c r="AK1287" s="24"/>
      <c r="AL1287" s="24" t="s">
        <v>5003</v>
      </c>
      <c r="AM1287" s="24"/>
      <c r="AN1287" s="24"/>
      <c r="AO1287" s="24">
        <v>0</v>
      </c>
      <c r="AP1287" s="24" t="s">
        <v>60</v>
      </c>
      <c r="AQ1287" s="24"/>
      <c r="AR1287" s="24"/>
      <c r="AS1287" s="89">
        <v>0</v>
      </c>
      <c r="AT1287" s="24" t="s">
        <v>5083</v>
      </c>
    </row>
    <row r="1288" spans="1:46" x14ac:dyDescent="0.5">
      <c r="A1288" s="24">
        <v>1384</v>
      </c>
      <c r="B1288" s="24"/>
      <c r="C1288" s="24"/>
      <c r="D1288" s="24" t="s">
        <v>5084</v>
      </c>
      <c r="E1288" s="24" t="s">
        <v>5085</v>
      </c>
      <c r="F1288" s="77" t="str">
        <f t="shared" si="261"/>
        <v>MORGARD COURT LTD T/A GARDNERS</v>
      </c>
      <c r="G1288" s="24" t="s">
        <v>5086</v>
      </c>
      <c r="H1288" s="24" t="s">
        <v>3282</v>
      </c>
      <c r="I1288" s="24" t="s">
        <v>4253</v>
      </c>
      <c r="J1288" s="24" t="s">
        <v>2962</v>
      </c>
      <c r="K1288" s="24" t="s">
        <v>3283</v>
      </c>
      <c r="L1288" s="25">
        <v>44480</v>
      </c>
      <c r="M1288" s="25">
        <v>45208</v>
      </c>
      <c r="N1288" s="81">
        <f>EDATE(M1288,AB1288)</f>
        <v>45208</v>
      </c>
      <c r="O1288" s="77" t="str">
        <f ca="1">IF(N1288&lt;TODAY(),"Expired","Live")</f>
        <v>Expired</v>
      </c>
      <c r="P1288" s="77" t="str" cm="1">
        <f t="array" aca="1" ref="P1288" ca="1">_xlfn.IFS((N1288-TODAY())&gt;=547,"06 Expires over 18 months",(N1288-TODAY())&gt;=365,"05 Expires in 18 months",(N1288-TODAY())&gt;=183,"04 Expires in 12 months",(N1288-TODAY())&gt;=92,"03 Expires in 6 months",(N1288-TODAY())&gt;=31,"02 Expires in 3 months",(N1288-TODAY())&gt;=0,"01 Expires in 30 days",(N1288-TODAY())&gt;=-31,"01 Expired last 30 days",(N1288-TODAY())&gt;=-92,"02 Expired last 3 months",(N1288-TODAY())&gt;=-183,"03 Expired last 6 months",(N1288-TODAY())&gt;=-365,"04 Expired last 12 months",(N1288-TODAY())&gt;=-547,"05 Expired last 18 months",TRUE,"06 Expired over 18 months")</f>
        <v>06 Expired over 18 months</v>
      </c>
      <c r="Q1288" s="65">
        <v>25000</v>
      </c>
      <c r="R1288" s="84">
        <f>MAX(Q1288,Q1288*N(AS1288)/12)</f>
        <v>47916.666666666664</v>
      </c>
      <c r="S1288" s="77" t="str" cm="1">
        <f t="array" ref="S1288">_xlfn.IFS(R1288&gt;5000000,"Gold",R1288&gt;=500000,"Silver",R1288&gt;30000,"Bronze",TRUE,"Transactional")</f>
        <v>Bronze</v>
      </c>
      <c r="T1288" s="24" t="s">
        <v>54</v>
      </c>
      <c r="U1288" s="101" t="s">
        <v>99</v>
      </c>
      <c r="V1288" s="101" t="s">
        <v>886</v>
      </c>
      <c r="W1288" s="77" t="str">
        <f t="shared" si="262"/>
        <v>No</v>
      </c>
      <c r="X1288" s="77" t="str">
        <f>IFERROR(_xlfn.XLOOKUP(J1288&amp;"||"&amp;K1288,'Mapping Ref.'!$J$2:$J$538,'Mapping Ref.'!$K$2:$K$538),"")</f>
        <v>Construction &amp; Estates</v>
      </c>
      <c r="Y1288" s="77" t="str" cm="1">
        <f t="array" ref="Y1288">_xlfn.IFS(R1288&gt;2000000,"For Publication",R1288&gt;100000,"PID",R1288&gt;30000,"RFQ",TRUE,"Transactional")</f>
        <v>RFQ</v>
      </c>
      <c r="Z1288" s="24" t="s">
        <v>86</v>
      </c>
      <c r="AA1288" s="32">
        <v>24</v>
      </c>
      <c r="AB1288" s="24">
        <v>0</v>
      </c>
      <c r="AC1288" s="25">
        <v>44476</v>
      </c>
      <c r="AD1288" s="24" t="s">
        <v>58</v>
      </c>
      <c r="AE1288" s="24"/>
      <c r="AF1288" s="24"/>
      <c r="AG1288" s="24"/>
      <c r="AH1288" s="24" t="s">
        <v>59</v>
      </c>
      <c r="AI1288" s="24"/>
      <c r="AJ1288" s="24" t="s">
        <v>60</v>
      </c>
      <c r="AK1288" s="24"/>
      <c r="AL1288" s="24"/>
      <c r="AM1288" s="24"/>
      <c r="AN1288" s="24"/>
      <c r="AO1288" s="24">
        <v>0</v>
      </c>
      <c r="AP1288" s="24" t="s">
        <v>60</v>
      </c>
      <c r="AQ1288" s="24"/>
      <c r="AR1288" s="24"/>
      <c r="AS1288" s="89">
        <f>DATEDIF(L1288,N1288,"m")</f>
        <v>23</v>
      </c>
      <c r="AT1288" s="24" t="s">
        <v>5087</v>
      </c>
    </row>
    <row r="1289" spans="1:46" x14ac:dyDescent="0.5">
      <c r="A1289" s="24">
        <v>1385</v>
      </c>
      <c r="B1289" s="24"/>
      <c r="C1289" s="24"/>
      <c r="D1289" s="24" t="s">
        <v>5088</v>
      </c>
      <c r="E1289" s="24" t="s">
        <v>2244</v>
      </c>
      <c r="F1289" s="77" t="str">
        <f t="shared" si="261"/>
        <v>STERLING PRACTICE LTD</v>
      </c>
      <c r="G1289" s="24" t="s">
        <v>5089</v>
      </c>
      <c r="H1289" s="24" t="s">
        <v>1041</v>
      </c>
      <c r="I1289" s="24" t="s">
        <v>1041</v>
      </c>
      <c r="J1289" s="24" t="s">
        <v>190</v>
      </c>
      <c r="K1289" s="24" t="s">
        <v>2234</v>
      </c>
      <c r="L1289" s="25">
        <v>44477</v>
      </c>
      <c r="M1289" s="25">
        <v>44842</v>
      </c>
      <c r="N1289" s="81">
        <f>EDATE(M1289,AB1289)</f>
        <v>44842</v>
      </c>
      <c r="O1289" s="77" t="str">
        <f ca="1">IF(N1289&lt;TODAY(),"Expired","Live")</f>
        <v>Expired</v>
      </c>
      <c r="P1289" s="77" t="str" cm="1">
        <f t="array" aca="1" ref="P1289" ca="1">_xlfn.IFS((N1289-TODAY())&gt;=547,"06 Expires over 18 months",(N1289-TODAY())&gt;=365,"05 Expires in 18 months",(N1289-TODAY())&gt;=183,"04 Expires in 12 months",(N1289-TODAY())&gt;=92,"03 Expires in 6 months",(N1289-TODAY())&gt;=31,"02 Expires in 3 months",(N1289-TODAY())&gt;=0,"01 Expires in 30 days",(N1289-TODAY())&gt;=-31,"01 Expired last 30 days",(N1289-TODAY())&gt;=-92,"02 Expired last 3 months",(N1289-TODAY())&gt;=-183,"03 Expired last 6 months",(N1289-TODAY())&gt;=-365,"04 Expired last 12 months",(N1289-TODAY())&gt;=-547,"05 Expired last 18 months",TRUE,"06 Expired over 18 months")</f>
        <v>06 Expired over 18 months</v>
      </c>
      <c r="Q1289" s="65">
        <v>1000</v>
      </c>
      <c r="R1289" s="84">
        <f>MAX(Q1289,Q1289*N(AS1289)/12)</f>
        <v>1000</v>
      </c>
      <c r="S1289" s="77" t="str" cm="1">
        <f t="array" ref="S1289">_xlfn.IFS(R1289&gt;5000000,"Gold",R1289&gt;=500000,"Silver",R1289&gt;30000,"Bronze",TRUE,"Transactional")</f>
        <v>Transactional</v>
      </c>
      <c r="T1289" s="24" t="s">
        <v>54</v>
      </c>
      <c r="U1289" s="101" t="s">
        <v>84</v>
      </c>
      <c r="V1289" s="101" t="s">
        <v>204</v>
      </c>
      <c r="W1289" s="77" t="str">
        <f t="shared" si="262"/>
        <v>No</v>
      </c>
      <c r="X1289" s="77" t="str">
        <f>IFERROR(_xlfn.XLOOKUP(J1289&amp;"||"&amp;K1289,'Mapping Ref.'!$J$2:$J$538,'Mapping Ref.'!$K$2:$K$538),"")</f>
        <v>Childrens &amp; Adults</v>
      </c>
      <c r="Y1289" s="77" t="str" cm="1">
        <f t="array" ref="Y1289">_xlfn.IFS(R1289&gt;2000000,"For Publication",R1289&gt;100000,"PID",R1289&gt;30000,"RFQ",TRUE,"Transactional")</f>
        <v>Transactional</v>
      </c>
      <c r="Z1289" s="24" t="s">
        <v>86</v>
      </c>
      <c r="AA1289" s="32">
        <v>12</v>
      </c>
      <c r="AB1289" s="24">
        <v>0</v>
      </c>
      <c r="AC1289" s="25">
        <v>44477</v>
      </c>
      <c r="AD1289" s="24" t="s">
        <v>58</v>
      </c>
      <c r="AE1289" s="24"/>
      <c r="AF1289" s="24"/>
      <c r="AG1289" s="24"/>
      <c r="AH1289" s="24" t="s">
        <v>59</v>
      </c>
      <c r="AI1289" s="24"/>
      <c r="AJ1289" s="24" t="s">
        <v>60</v>
      </c>
      <c r="AK1289" s="24"/>
      <c r="AL1289" s="24" t="s">
        <v>1333</v>
      </c>
      <c r="AM1289" s="24"/>
      <c r="AN1289" s="24"/>
      <c r="AO1289" s="24">
        <v>0</v>
      </c>
      <c r="AP1289" s="24" t="s">
        <v>60</v>
      </c>
      <c r="AQ1289" s="24"/>
      <c r="AR1289" s="24"/>
      <c r="AS1289" s="89">
        <f>DATEDIF(L1289,N1289,"m")</f>
        <v>12</v>
      </c>
      <c r="AT1289" s="24" t="s">
        <v>5090</v>
      </c>
    </row>
    <row r="1290" spans="1:46" x14ac:dyDescent="0.5">
      <c r="A1290" s="24">
        <v>1386</v>
      </c>
      <c r="B1290" s="24"/>
      <c r="C1290" s="24"/>
      <c r="D1290" s="24" t="s">
        <v>5091</v>
      </c>
      <c r="E1290" s="24" t="s">
        <v>5092</v>
      </c>
      <c r="F1290" s="77" t="str">
        <f t="shared" si="261"/>
        <v>NEWTON EUROPE LIMITED</v>
      </c>
      <c r="G1290" s="24" t="s">
        <v>5093</v>
      </c>
      <c r="H1290" s="24" t="s">
        <v>1697</v>
      </c>
      <c r="I1290" s="24" t="s">
        <v>1698</v>
      </c>
      <c r="J1290" s="24" t="s">
        <v>97</v>
      </c>
      <c r="K1290" s="24" t="s">
        <v>414</v>
      </c>
      <c r="L1290" s="25">
        <v>44403</v>
      </c>
      <c r="M1290" s="25">
        <v>44561</v>
      </c>
      <c r="N1290" s="81">
        <f>EDATE(M1290,AB1290)</f>
        <v>44651</v>
      </c>
      <c r="O1290" s="77" t="str">
        <f ca="1">IF(N1290&lt;TODAY(),"Expired","Live")</f>
        <v>Expired</v>
      </c>
      <c r="P1290" s="77" t="str" cm="1">
        <f t="array" aca="1" ref="P1290" ca="1">_xlfn.IFS((N1290-TODAY())&gt;=547,"06 Expires over 18 months",(N1290-TODAY())&gt;=365,"05 Expires in 18 months",(N1290-TODAY())&gt;=183,"04 Expires in 12 months",(N1290-TODAY())&gt;=92,"03 Expires in 6 months",(N1290-TODAY())&gt;=31,"02 Expires in 3 months",(N1290-TODAY())&gt;=0,"01 Expires in 30 days",(N1290-TODAY())&gt;=-31,"01 Expired last 30 days",(N1290-TODAY())&gt;=-92,"02 Expired last 3 months",(N1290-TODAY())&gt;=-183,"03 Expired last 6 months",(N1290-TODAY())&gt;=-365,"04 Expired last 12 months",(N1290-TODAY())&gt;=-547,"05 Expired last 18 months",TRUE,"06 Expired over 18 months")</f>
        <v>06 Expired over 18 months</v>
      </c>
      <c r="Q1290" s="65">
        <v>495000</v>
      </c>
      <c r="R1290" s="84">
        <f>MAX(Q1290,Q1290*N(AS1290)/12)</f>
        <v>495000</v>
      </c>
      <c r="S1290" s="77" t="str" cm="1">
        <f t="array" ref="S1290">_xlfn.IFS(R1290&gt;5000000,"Gold",R1290&gt;=500000,"Silver",R1290&gt;30000,"Bronze",TRUE,"Transactional")</f>
        <v>Bronze</v>
      </c>
      <c r="T1290" s="24" t="s">
        <v>54</v>
      </c>
      <c r="U1290" s="101" t="s">
        <v>109</v>
      </c>
      <c r="V1290" s="101" t="s">
        <v>1011</v>
      </c>
      <c r="W1290" s="77" t="str">
        <f t="shared" si="262"/>
        <v>Yes</v>
      </c>
      <c r="X1290" s="77" t="str">
        <f>IFERROR(_xlfn.XLOOKUP(J1290&amp;"||"&amp;K1290,'Mapping Ref.'!$J$2:$J$538,'Mapping Ref.'!$K$2:$K$538),"")</f>
        <v>Corporate</v>
      </c>
      <c r="Y1290" s="77" t="str" cm="1">
        <f t="array" ref="Y1290">_xlfn.IFS(R1290&gt;2000000,"For Publication",R1290&gt;100000,"PID",R1290&gt;30000,"RFQ",TRUE,"Transactional")</f>
        <v>PID</v>
      </c>
      <c r="Z1290" s="24" t="s">
        <v>76</v>
      </c>
      <c r="AA1290" s="32">
        <v>5</v>
      </c>
      <c r="AB1290" s="24">
        <v>3</v>
      </c>
      <c r="AC1290" s="25">
        <v>44477</v>
      </c>
      <c r="AD1290" s="24" t="s">
        <v>58</v>
      </c>
      <c r="AE1290" s="24"/>
      <c r="AF1290" s="24" t="s">
        <v>59</v>
      </c>
      <c r="AG1290" s="24"/>
      <c r="AH1290" s="24" t="s">
        <v>60</v>
      </c>
      <c r="AI1290" s="24"/>
      <c r="AJ1290" s="24" t="s">
        <v>60</v>
      </c>
      <c r="AK1290" s="24"/>
      <c r="AL1290" s="24" t="s">
        <v>1333</v>
      </c>
      <c r="AM1290" s="24"/>
      <c r="AN1290" s="24"/>
      <c r="AO1290" s="24"/>
      <c r="AP1290" s="24" t="s">
        <v>60</v>
      </c>
      <c r="AQ1290" s="24"/>
      <c r="AR1290" s="24"/>
      <c r="AS1290" s="89">
        <f>DATEDIF(L1290,N1290,"m")</f>
        <v>8</v>
      </c>
      <c r="AT1290" s="24" t="s">
        <v>5094</v>
      </c>
    </row>
    <row r="1291" spans="1:46" x14ac:dyDescent="0.5">
      <c r="A1291" s="24">
        <v>1387</v>
      </c>
      <c r="B1291" s="24"/>
      <c r="C1291" s="24"/>
      <c r="D1291" s="24" t="s">
        <v>5095</v>
      </c>
      <c r="E1291" s="24" t="s">
        <v>2244</v>
      </c>
      <c r="F1291" s="77" t="str">
        <f t="shared" si="261"/>
        <v>SPRING THERAPEUTIC SERVICES CIC</v>
      </c>
      <c r="G1291" s="24" t="s">
        <v>5096</v>
      </c>
      <c r="H1291" s="24" t="s">
        <v>1041</v>
      </c>
      <c r="I1291" s="24" t="s">
        <v>1041</v>
      </c>
      <c r="J1291" s="24" t="s">
        <v>190</v>
      </c>
      <c r="K1291" s="24" t="s">
        <v>2234</v>
      </c>
      <c r="L1291" s="25">
        <v>44477</v>
      </c>
      <c r="M1291" s="25">
        <v>44842</v>
      </c>
      <c r="N1291" s="81">
        <f>EDATE(M1291,AB1291)</f>
        <v>44842</v>
      </c>
      <c r="O1291" s="77" t="str">
        <f ca="1">IF(N1291&lt;TODAY(),"Expired","Live")</f>
        <v>Expired</v>
      </c>
      <c r="P1291" s="77" t="str" cm="1">
        <f t="array" aca="1" ref="P1291" ca="1">_xlfn.IFS((N1291-TODAY())&gt;=547,"06 Expires over 18 months",(N1291-TODAY())&gt;=365,"05 Expires in 18 months",(N1291-TODAY())&gt;=183,"04 Expires in 12 months",(N1291-TODAY())&gt;=92,"03 Expires in 6 months",(N1291-TODAY())&gt;=31,"02 Expires in 3 months",(N1291-TODAY())&gt;=0,"01 Expires in 30 days",(N1291-TODAY())&gt;=-31,"01 Expired last 30 days",(N1291-TODAY())&gt;=-92,"02 Expired last 3 months",(N1291-TODAY())&gt;=-183,"03 Expired last 6 months",(N1291-TODAY())&gt;=-365,"04 Expired last 12 months",(N1291-TODAY())&gt;=-547,"05 Expired last 18 months",TRUE,"06 Expired over 18 months")</f>
        <v>06 Expired over 18 months</v>
      </c>
      <c r="Q1291" s="65">
        <v>3000</v>
      </c>
      <c r="R1291" s="84">
        <f>MAX(Q1291,Q1291*N(AS1291)/12)</f>
        <v>3000</v>
      </c>
      <c r="S1291" s="77" t="str" cm="1">
        <f t="array" ref="S1291">_xlfn.IFS(R1291&gt;5000000,"Gold",R1291&gt;=500000,"Silver",R1291&gt;30000,"Bronze",TRUE,"Transactional")</f>
        <v>Transactional</v>
      </c>
      <c r="T1291" s="24" t="s">
        <v>54</v>
      </c>
      <c r="U1291" s="101" t="s">
        <v>116</v>
      </c>
      <c r="V1291" s="101" t="s">
        <v>70</v>
      </c>
      <c r="W1291" s="77" t="str">
        <f t="shared" si="262"/>
        <v>No</v>
      </c>
      <c r="X1291" s="77" t="str">
        <f>IFERROR(_xlfn.XLOOKUP(J1291&amp;"||"&amp;K1291,'Mapping Ref.'!$J$2:$J$538,'Mapping Ref.'!$K$2:$K$538),"")</f>
        <v>Childrens &amp; Adults</v>
      </c>
      <c r="Y1291" s="77" t="str" cm="1">
        <f t="array" ref="Y1291">_xlfn.IFS(R1291&gt;2000000,"For Publication",R1291&gt;100000,"PID",R1291&gt;30000,"RFQ",TRUE,"Transactional")</f>
        <v>Transactional</v>
      </c>
      <c r="Z1291" s="24" t="s">
        <v>86</v>
      </c>
      <c r="AA1291" s="32">
        <v>12</v>
      </c>
      <c r="AB1291" s="24">
        <v>0</v>
      </c>
      <c r="AC1291" s="25">
        <v>44477</v>
      </c>
      <c r="AD1291" s="24" t="s">
        <v>58</v>
      </c>
      <c r="AE1291" s="24"/>
      <c r="AF1291" s="24" t="s">
        <v>59</v>
      </c>
      <c r="AG1291" s="24"/>
      <c r="AH1291" s="24" t="s">
        <v>59</v>
      </c>
      <c r="AI1291" s="24"/>
      <c r="AJ1291" s="24" t="s">
        <v>60</v>
      </c>
      <c r="AK1291" s="24"/>
      <c r="AL1291" s="24" t="s">
        <v>1333</v>
      </c>
      <c r="AM1291" s="24"/>
      <c r="AN1291" s="24"/>
      <c r="AO1291" s="24">
        <v>0</v>
      </c>
      <c r="AP1291" s="24" t="s">
        <v>60</v>
      </c>
      <c r="AQ1291" s="24"/>
      <c r="AR1291" s="24"/>
      <c r="AS1291" s="89">
        <f>DATEDIF(L1291,N1291,"m")</f>
        <v>12</v>
      </c>
      <c r="AT1291" s="24" t="s">
        <v>5097</v>
      </c>
    </row>
    <row r="1292" spans="1:46" x14ac:dyDescent="0.5">
      <c r="A1292" s="24">
        <v>1388</v>
      </c>
      <c r="B1292" s="24" t="s">
        <v>340</v>
      </c>
      <c r="C1292" s="24" t="s">
        <v>77</v>
      </c>
      <c r="D1292" s="24" t="s">
        <v>5098</v>
      </c>
      <c r="E1292" s="24" t="s">
        <v>5099</v>
      </c>
      <c r="F1292" s="77" t="str">
        <f t="shared" si="261"/>
        <v>G2V RECRUITMENT GROUP LIMITED T/A G2 RECRUITMENT SOLUTIONS</v>
      </c>
      <c r="G1292" s="24" t="s">
        <v>5098</v>
      </c>
      <c r="H1292" s="24" t="s">
        <v>399</v>
      </c>
      <c r="I1292" s="24" t="s">
        <v>5100</v>
      </c>
      <c r="J1292" s="24" t="s">
        <v>107</v>
      </c>
      <c r="K1292" s="24" t="s">
        <v>4869</v>
      </c>
      <c r="L1292" s="25">
        <v>44477</v>
      </c>
      <c r="M1292" s="25"/>
      <c r="N1292" s="81"/>
      <c r="O1292" s="77" t="s">
        <v>712</v>
      </c>
      <c r="P1292" s="77"/>
      <c r="Q1292" s="104"/>
      <c r="R1292" s="84">
        <v>0</v>
      </c>
      <c r="S1292" s="77" t="str" cm="1">
        <f t="array" ref="S1292">_xlfn.IFS(R1292&gt;5000000,"Gold",R1292&gt;=500000,"Silver",R1292&gt;30000,"Bronze",TRUE,"Transactional")</f>
        <v>Transactional</v>
      </c>
      <c r="T1292" s="24" t="s">
        <v>54</v>
      </c>
      <c r="U1292" s="101" t="s">
        <v>237</v>
      </c>
      <c r="V1292" s="101" t="s">
        <v>350</v>
      </c>
      <c r="W1292" s="77" t="str">
        <f t="shared" si="262"/>
        <v>No</v>
      </c>
      <c r="X1292" s="77" t="str">
        <f>IFERROR(_xlfn.XLOOKUP(J1292&amp;"||"&amp;K1292,'Mapping Ref.'!$J$2:$J$538,'Mapping Ref.'!$K$2:$K$538),"")</f>
        <v>Construction &amp; Estates</v>
      </c>
      <c r="Y1292" s="77" t="str" cm="1">
        <f t="array" ref="Y1292">_xlfn.IFS(R1292&gt;2000000,"For Publication",R1292&gt;100000,"PID",R1292&gt;30000,"RFQ",TRUE,"Transactional")</f>
        <v>Transactional</v>
      </c>
      <c r="Z1292" s="24" t="s">
        <v>86</v>
      </c>
      <c r="AA1292" s="32">
        <v>0</v>
      </c>
      <c r="AB1292" s="24">
        <v>0</v>
      </c>
      <c r="AC1292" s="25">
        <v>44477</v>
      </c>
      <c r="AD1292" s="24" t="s">
        <v>1066</v>
      </c>
      <c r="AE1292" s="24"/>
      <c r="AF1292" s="24"/>
      <c r="AG1292" s="24"/>
      <c r="AH1292" s="24" t="s">
        <v>60</v>
      </c>
      <c r="AI1292" s="24"/>
      <c r="AJ1292" s="24" t="s">
        <v>60</v>
      </c>
      <c r="AK1292" s="24"/>
      <c r="AL1292" s="24" t="s">
        <v>5003</v>
      </c>
      <c r="AM1292" s="24"/>
      <c r="AN1292" s="24"/>
      <c r="AO1292" s="24"/>
      <c r="AP1292" s="24" t="s">
        <v>60</v>
      </c>
      <c r="AQ1292" s="24"/>
      <c r="AR1292" s="24"/>
      <c r="AS1292" s="89">
        <v>0</v>
      </c>
      <c r="AT1292" s="24" t="s">
        <v>5101</v>
      </c>
    </row>
    <row r="1293" spans="1:46" x14ac:dyDescent="0.5">
      <c r="A1293" s="24">
        <v>1389</v>
      </c>
      <c r="B1293" s="24"/>
      <c r="C1293" s="24"/>
      <c r="D1293" s="24" t="s">
        <v>5102</v>
      </c>
      <c r="E1293" s="24" t="s">
        <v>5103</v>
      </c>
      <c r="F1293" s="77" t="str">
        <f t="shared" si="261"/>
        <v>BID PERFECT LIMITED</v>
      </c>
      <c r="G1293" s="24" t="s">
        <v>5104</v>
      </c>
      <c r="H1293" s="24" t="s">
        <v>972</v>
      </c>
      <c r="I1293" s="24" t="s">
        <v>972</v>
      </c>
      <c r="J1293" s="24" t="s">
        <v>107</v>
      </c>
      <c r="K1293" s="24" t="s">
        <v>5105</v>
      </c>
      <c r="L1293" s="25">
        <v>44470</v>
      </c>
      <c r="M1293" s="25">
        <v>44834</v>
      </c>
      <c r="N1293" s="81">
        <f>EDATE(M1293,AB1293)</f>
        <v>44834</v>
      </c>
      <c r="O1293" s="77" t="str">
        <f ca="1">IF(N1293&lt;TODAY(),"Expired","Live")</f>
        <v>Expired</v>
      </c>
      <c r="P1293" s="77" t="str" cm="1">
        <f t="array" aca="1" ref="P1293" ca="1">_xlfn.IFS((N1293-TODAY())&gt;=547,"06 Expires over 18 months",(N1293-TODAY())&gt;=365,"05 Expires in 18 months",(N1293-TODAY())&gt;=183,"04 Expires in 12 months",(N1293-TODAY())&gt;=92,"03 Expires in 6 months",(N1293-TODAY())&gt;=31,"02 Expires in 3 months",(N1293-TODAY())&gt;=0,"01 Expires in 30 days",(N1293-TODAY())&gt;=-31,"01 Expired last 30 days",(N1293-TODAY())&gt;=-92,"02 Expired last 3 months",(N1293-TODAY())&gt;=-183,"03 Expired last 6 months",(N1293-TODAY())&gt;=-365,"04 Expired last 12 months",(N1293-TODAY())&gt;=-547,"05 Expired last 18 months",TRUE,"06 Expired over 18 months")</f>
        <v>06 Expired over 18 months</v>
      </c>
      <c r="Q1293" s="65">
        <v>33600</v>
      </c>
      <c r="R1293" s="84">
        <f>MAX(Q1293,Q1293*N(AS1293)/12)</f>
        <v>33600</v>
      </c>
      <c r="S1293" s="77" t="str" cm="1">
        <f t="array" ref="S1293">_xlfn.IFS(R1293&gt;5000000,"Gold",R1293&gt;=500000,"Silver",R1293&gt;30000,"Bronze",TRUE,"Transactional")</f>
        <v>Bronze</v>
      </c>
      <c r="T1293" s="24" t="s">
        <v>54</v>
      </c>
      <c r="U1293" s="101" t="s">
        <v>84</v>
      </c>
      <c r="V1293" s="101" t="s">
        <v>157</v>
      </c>
      <c r="W1293" s="77" t="str">
        <f t="shared" si="262"/>
        <v>No</v>
      </c>
      <c r="X1293" s="77" t="str">
        <f>IFERROR(_xlfn.XLOOKUP(J1293&amp;"||"&amp;K1293,'Mapping Ref.'!$J$2:$J$538,'Mapping Ref.'!$K$2:$K$538),"")</f>
        <v>Construction &amp; Estates</v>
      </c>
      <c r="Y1293" s="77" t="str" cm="1">
        <f t="array" ref="Y1293">_xlfn.IFS(R1293&gt;2000000,"For Publication",R1293&gt;100000,"PID",R1293&gt;30000,"RFQ",TRUE,"Transactional")</f>
        <v>RFQ</v>
      </c>
      <c r="Z1293" s="24" t="s">
        <v>76</v>
      </c>
      <c r="AA1293" s="32">
        <v>12</v>
      </c>
      <c r="AB1293" s="24">
        <v>0</v>
      </c>
      <c r="AC1293" s="25">
        <v>44480</v>
      </c>
      <c r="AD1293" s="24" t="s">
        <v>58</v>
      </c>
      <c r="AE1293" s="24">
        <v>212277</v>
      </c>
      <c r="AF1293" s="24" t="s">
        <v>59</v>
      </c>
      <c r="AG1293" s="24"/>
      <c r="AH1293" s="24" t="s">
        <v>60</v>
      </c>
      <c r="AI1293" s="24"/>
      <c r="AJ1293" s="24" t="s">
        <v>60</v>
      </c>
      <c r="AK1293" s="24"/>
      <c r="AL1293" s="24" t="s">
        <v>1333</v>
      </c>
      <c r="AM1293" s="24"/>
      <c r="AN1293" s="24"/>
      <c r="AO1293" s="24">
        <v>0</v>
      </c>
      <c r="AP1293" s="24" t="s">
        <v>60</v>
      </c>
      <c r="AQ1293" s="24"/>
      <c r="AR1293" s="24"/>
      <c r="AS1293" s="89">
        <f>DATEDIF(L1293,N1293,"m")</f>
        <v>11</v>
      </c>
      <c r="AT1293" s="24" t="s">
        <v>5102</v>
      </c>
    </row>
    <row r="1294" spans="1:46" x14ac:dyDescent="0.5">
      <c r="A1294" s="24">
        <v>1390</v>
      </c>
      <c r="B1294" s="24"/>
      <c r="C1294" s="24"/>
      <c r="D1294" s="24" t="s">
        <v>5106</v>
      </c>
      <c r="E1294" s="24" t="s">
        <v>5107</v>
      </c>
      <c r="F1294" s="77" t="str">
        <f t="shared" si="261"/>
        <v>COLEX CONNECT LIMITED</v>
      </c>
      <c r="G1294" s="24" t="s">
        <v>5108</v>
      </c>
      <c r="H1294" s="24" t="s">
        <v>972</v>
      </c>
      <c r="I1294" s="24" t="s">
        <v>972</v>
      </c>
      <c r="J1294" s="24" t="s">
        <v>107</v>
      </c>
      <c r="K1294" s="24" t="s">
        <v>5105</v>
      </c>
      <c r="L1294" s="25">
        <v>44416</v>
      </c>
      <c r="M1294" s="25">
        <v>44651</v>
      </c>
      <c r="N1294" s="81">
        <f>EDATE(M1294,AB1294)</f>
        <v>44651</v>
      </c>
      <c r="O1294" s="77" t="str">
        <f ca="1">IF(N1294&lt;TODAY(),"Expired","Live")</f>
        <v>Expired</v>
      </c>
      <c r="P1294" s="77" t="str" cm="1">
        <f t="array" aca="1" ref="P1294" ca="1">_xlfn.IFS((N1294-TODAY())&gt;=547,"06 Expires over 18 months",(N1294-TODAY())&gt;=365,"05 Expires in 18 months",(N1294-TODAY())&gt;=183,"04 Expires in 12 months",(N1294-TODAY())&gt;=92,"03 Expires in 6 months",(N1294-TODAY())&gt;=31,"02 Expires in 3 months",(N1294-TODAY())&gt;=0,"01 Expires in 30 days",(N1294-TODAY())&gt;=-31,"01 Expired last 30 days",(N1294-TODAY())&gt;=-92,"02 Expired last 3 months",(N1294-TODAY())&gt;=-183,"03 Expired last 6 months",(N1294-TODAY())&gt;=-365,"04 Expired last 12 months",(N1294-TODAY())&gt;=-547,"05 Expired last 18 months",TRUE,"06 Expired over 18 months")</f>
        <v>06 Expired over 18 months</v>
      </c>
      <c r="Q1294" s="65">
        <v>58200</v>
      </c>
      <c r="R1294" s="84">
        <f>MAX(Q1294,Q1294*N(AS1294)/12)</f>
        <v>58200</v>
      </c>
      <c r="S1294" s="77" t="str" cm="1">
        <f t="array" ref="S1294">_xlfn.IFS(R1294&gt;5000000,"Gold",R1294&gt;=500000,"Silver",R1294&gt;30000,"Bronze",TRUE,"Transactional")</f>
        <v>Bronze</v>
      </c>
      <c r="T1294" s="24" t="s">
        <v>54</v>
      </c>
      <c r="U1294" s="101" t="s">
        <v>109</v>
      </c>
      <c r="V1294" s="101" t="s">
        <v>1011</v>
      </c>
      <c r="W1294" s="77" t="str">
        <f t="shared" si="262"/>
        <v>No</v>
      </c>
      <c r="X1294" s="77" t="str">
        <f>IFERROR(_xlfn.XLOOKUP(J1294&amp;"||"&amp;K1294,'Mapping Ref.'!$J$2:$J$538,'Mapping Ref.'!$K$2:$K$538),"")</f>
        <v>Construction &amp; Estates</v>
      </c>
      <c r="Y1294" s="77" t="str" cm="1">
        <f t="array" ref="Y1294">_xlfn.IFS(R1294&gt;2000000,"For Publication",R1294&gt;100000,"PID",R1294&gt;30000,"RFQ",TRUE,"Transactional")</f>
        <v>RFQ</v>
      </c>
      <c r="Z1294" s="24" t="s">
        <v>76</v>
      </c>
      <c r="AA1294" s="32">
        <v>8</v>
      </c>
      <c r="AB1294" s="24">
        <v>0</v>
      </c>
      <c r="AC1294" s="25">
        <v>44480</v>
      </c>
      <c r="AD1294" s="24" t="s">
        <v>58</v>
      </c>
      <c r="AE1294" s="24">
        <v>0</v>
      </c>
      <c r="AF1294" s="24" t="s">
        <v>59</v>
      </c>
      <c r="AG1294" s="24"/>
      <c r="AH1294" s="24" t="s">
        <v>60</v>
      </c>
      <c r="AI1294" s="24"/>
      <c r="AJ1294" s="24" t="s">
        <v>60</v>
      </c>
      <c r="AK1294" s="24"/>
      <c r="AL1294" s="24" t="s">
        <v>1333</v>
      </c>
      <c r="AM1294" s="24"/>
      <c r="AN1294" s="24"/>
      <c r="AO1294" s="24">
        <v>0</v>
      </c>
      <c r="AP1294" s="24" t="s">
        <v>60</v>
      </c>
      <c r="AQ1294" s="24"/>
      <c r="AR1294" s="24"/>
      <c r="AS1294" s="89">
        <f>DATEDIF(L1294,N1294,"m")</f>
        <v>7</v>
      </c>
      <c r="AT1294" s="24" t="s">
        <v>5106</v>
      </c>
    </row>
    <row r="1295" spans="1:46" x14ac:dyDescent="0.5">
      <c r="A1295" s="24">
        <v>1391</v>
      </c>
      <c r="B1295" s="24" t="s">
        <v>340</v>
      </c>
      <c r="C1295" s="24"/>
      <c r="D1295" s="24" t="s">
        <v>5109</v>
      </c>
      <c r="E1295" s="24" t="s">
        <v>5110</v>
      </c>
      <c r="F1295" s="77">
        <f t="shared" si="261"/>
        <v>0</v>
      </c>
      <c r="G1295" s="24"/>
      <c r="H1295" s="24" t="s">
        <v>749</v>
      </c>
      <c r="I1295" s="24" t="s">
        <v>749</v>
      </c>
      <c r="J1295" s="24" t="s">
        <v>66</v>
      </c>
      <c r="K1295" s="24" t="s">
        <v>1567</v>
      </c>
      <c r="L1295" s="25">
        <v>44287</v>
      </c>
      <c r="M1295" s="25"/>
      <c r="N1295" s="81"/>
      <c r="O1295" s="77" t="s">
        <v>712</v>
      </c>
      <c r="P1295" s="77"/>
      <c r="Q1295" s="104"/>
      <c r="R1295" s="84">
        <v>0</v>
      </c>
      <c r="S1295" s="77" t="str" cm="1">
        <f t="array" ref="S1295">_xlfn.IFS(R1295&gt;5000000,"Gold",R1295&gt;=500000,"Silver",R1295&gt;30000,"Bronze",TRUE,"Transactional")</f>
        <v>Transactional</v>
      </c>
      <c r="T1295" s="24" t="s">
        <v>54</v>
      </c>
      <c r="U1295" s="101" t="s">
        <v>84</v>
      </c>
      <c r="V1295" s="101" t="s">
        <v>214</v>
      </c>
      <c r="W1295" s="77" t="str">
        <f t="shared" si="262"/>
        <v>No</v>
      </c>
      <c r="X1295" s="77" t="str">
        <f>IFERROR(_xlfn.XLOOKUP(J1295&amp;"||"&amp;K1295,'Mapping Ref.'!$J$2:$J$538,'Mapping Ref.'!$K$2:$K$538),"")</f>
        <v>Childrens &amp; Adults</v>
      </c>
      <c r="Y1295" s="77" t="str" cm="1">
        <f t="array" ref="Y1295">_xlfn.IFS(R1295&gt;2000000,"For Publication",R1295&gt;100000,"PID",R1295&gt;30000,"RFQ",TRUE,"Transactional")</f>
        <v>Transactional</v>
      </c>
      <c r="Z1295" s="24" t="s">
        <v>149</v>
      </c>
      <c r="AA1295" s="32">
        <v>0</v>
      </c>
      <c r="AB1295" s="24">
        <v>0</v>
      </c>
      <c r="AC1295" s="25">
        <v>44480</v>
      </c>
      <c r="AD1295" s="24" t="s">
        <v>661</v>
      </c>
      <c r="AE1295" s="24">
        <v>0</v>
      </c>
      <c r="AF1295" s="24"/>
      <c r="AG1295" s="24"/>
      <c r="AH1295" s="24" t="s">
        <v>59</v>
      </c>
      <c r="AI1295" s="24"/>
      <c r="AJ1295" s="24" t="s">
        <v>59</v>
      </c>
      <c r="AK1295" s="24"/>
      <c r="AL1295" s="24" t="s">
        <v>5003</v>
      </c>
      <c r="AM1295" s="24"/>
      <c r="AN1295" s="24"/>
      <c r="AO1295" s="24">
        <v>0</v>
      </c>
      <c r="AP1295" s="24" t="s">
        <v>60</v>
      </c>
      <c r="AQ1295" s="24"/>
      <c r="AR1295" s="24"/>
      <c r="AS1295" s="89">
        <v>0</v>
      </c>
      <c r="AT1295" s="24"/>
    </row>
    <row r="1296" spans="1:46" x14ac:dyDescent="0.5">
      <c r="A1296" s="24">
        <v>1392</v>
      </c>
      <c r="B1296" s="24" t="s">
        <v>340</v>
      </c>
      <c r="C1296" s="24"/>
      <c r="D1296" s="24" t="s">
        <v>5111</v>
      </c>
      <c r="E1296" s="24" t="s">
        <v>5112</v>
      </c>
      <c r="F1296" s="77">
        <f t="shared" si="261"/>
        <v>0</v>
      </c>
      <c r="G1296" s="24"/>
      <c r="H1296" s="24" t="s">
        <v>749</v>
      </c>
      <c r="I1296" s="24" t="s">
        <v>749</v>
      </c>
      <c r="J1296" s="24" t="s">
        <v>66</v>
      </c>
      <c r="K1296" s="24" t="s">
        <v>1567</v>
      </c>
      <c r="L1296" s="25">
        <v>44287</v>
      </c>
      <c r="M1296" s="25"/>
      <c r="N1296" s="81"/>
      <c r="O1296" s="77" t="s">
        <v>712</v>
      </c>
      <c r="P1296" s="77"/>
      <c r="Q1296" s="104"/>
      <c r="R1296" s="84">
        <v>0</v>
      </c>
      <c r="S1296" s="77" t="str" cm="1">
        <f t="array" ref="S1296">_xlfn.IFS(R1296&gt;5000000,"Gold",R1296&gt;=500000,"Silver",R1296&gt;30000,"Bronze",TRUE,"Transactional")</f>
        <v>Transactional</v>
      </c>
      <c r="T1296" s="24" t="s">
        <v>54</v>
      </c>
      <c r="U1296" s="101" t="s">
        <v>84</v>
      </c>
      <c r="V1296" s="101" t="s">
        <v>85</v>
      </c>
      <c r="W1296" s="77" t="str">
        <f t="shared" si="262"/>
        <v>No</v>
      </c>
      <c r="X1296" s="77" t="str">
        <f>IFERROR(_xlfn.XLOOKUP(J1296&amp;"||"&amp;K1296,'Mapping Ref.'!$J$2:$J$538,'Mapping Ref.'!$K$2:$K$538),"")</f>
        <v>Childrens &amp; Adults</v>
      </c>
      <c r="Y1296" s="77" t="str" cm="1">
        <f t="array" ref="Y1296">_xlfn.IFS(R1296&gt;2000000,"For Publication",R1296&gt;100000,"PID",R1296&gt;30000,"RFQ",TRUE,"Transactional")</f>
        <v>Transactional</v>
      </c>
      <c r="Z1296" s="24" t="s">
        <v>149</v>
      </c>
      <c r="AA1296" s="32">
        <v>0</v>
      </c>
      <c r="AB1296" s="24">
        <v>0</v>
      </c>
      <c r="AC1296" s="25">
        <v>44480</v>
      </c>
      <c r="AD1296" s="24" t="s">
        <v>661</v>
      </c>
      <c r="AE1296" s="24">
        <v>0</v>
      </c>
      <c r="AF1296" s="24"/>
      <c r="AG1296" s="24"/>
      <c r="AH1296" s="24" t="s">
        <v>59</v>
      </c>
      <c r="AI1296" s="24"/>
      <c r="AJ1296" s="24" t="s">
        <v>59</v>
      </c>
      <c r="AK1296" s="24"/>
      <c r="AL1296" s="24" t="s">
        <v>5003</v>
      </c>
      <c r="AM1296" s="24"/>
      <c r="AN1296" s="24"/>
      <c r="AO1296" s="24">
        <v>0</v>
      </c>
      <c r="AP1296" s="24" t="s">
        <v>60</v>
      </c>
      <c r="AQ1296" s="24"/>
      <c r="AR1296" s="24"/>
      <c r="AS1296" s="89">
        <v>0</v>
      </c>
      <c r="AT1296" s="24"/>
    </row>
    <row r="1297" spans="1:46" x14ac:dyDescent="0.5">
      <c r="A1297" s="24">
        <v>1393</v>
      </c>
      <c r="B1297" s="24"/>
      <c r="C1297" s="24" t="s">
        <v>77</v>
      </c>
      <c r="D1297" s="24" t="s">
        <v>331</v>
      </c>
      <c r="E1297" s="24" t="s">
        <v>5113</v>
      </c>
      <c r="F1297" s="77" t="str">
        <f t="shared" si="261"/>
        <v>RENTOKIL INITIAL UK LTD</v>
      </c>
      <c r="G1297" s="24" t="s">
        <v>330</v>
      </c>
      <c r="H1297" s="24" t="s">
        <v>3282</v>
      </c>
      <c r="I1297" s="24" t="s">
        <v>4253</v>
      </c>
      <c r="J1297" s="24" t="s">
        <v>2962</v>
      </c>
      <c r="K1297" s="24" t="s">
        <v>3283</v>
      </c>
      <c r="L1297" s="25">
        <v>44487</v>
      </c>
      <c r="M1297" s="25">
        <v>45215</v>
      </c>
      <c r="N1297" s="81">
        <f t="shared" ref="N1297:N1312" si="263">EDATE(M1297,AB1297)</f>
        <v>45215</v>
      </c>
      <c r="O1297" s="77" t="str">
        <f t="shared" ref="O1297:O1312" ca="1" si="264">IF(N1297&lt;TODAY(),"Expired","Live")</f>
        <v>Expired</v>
      </c>
      <c r="P1297" s="77" t="str" cm="1">
        <f t="array" aca="1" ref="P1297" ca="1">_xlfn.IFS((N1297-TODAY())&gt;=547,"06 Expires over 18 months",(N1297-TODAY())&gt;=365,"05 Expires in 18 months",(N1297-TODAY())&gt;=183,"04 Expires in 12 months",(N1297-TODAY())&gt;=92,"03 Expires in 6 months",(N1297-TODAY())&gt;=31,"02 Expires in 3 months",(N1297-TODAY())&gt;=0,"01 Expires in 30 days",(N1297-TODAY())&gt;=-31,"01 Expired last 30 days",(N1297-TODAY())&gt;=-92,"02 Expired last 3 months",(N1297-TODAY())&gt;=-183,"03 Expired last 6 months",(N1297-TODAY())&gt;=-365,"04 Expired last 12 months",(N1297-TODAY())&gt;=-547,"05 Expired last 18 months",TRUE,"06 Expired over 18 months")</f>
        <v>06 Expired over 18 months</v>
      </c>
      <c r="Q1297" s="65">
        <v>25000</v>
      </c>
      <c r="R1297" s="84">
        <f t="shared" ref="R1297:R1313" si="265">MAX(Q1297,Q1297*N(AS1297)/12)</f>
        <v>47916.666666666664</v>
      </c>
      <c r="S1297" s="77" t="str" cm="1">
        <f t="array" ref="S1297">_xlfn.IFS(R1297&gt;5000000,"Gold",R1297&gt;=500000,"Silver",R1297&gt;30000,"Bronze",TRUE,"Transactional")</f>
        <v>Bronze</v>
      </c>
      <c r="T1297" s="24" t="s">
        <v>54</v>
      </c>
      <c r="U1297" s="101" t="s">
        <v>69</v>
      </c>
      <c r="V1297" s="101" t="s">
        <v>3205</v>
      </c>
      <c r="W1297" s="77" t="str">
        <f t="shared" si="262"/>
        <v>No</v>
      </c>
      <c r="X1297" s="77" t="str">
        <f>IFERROR(_xlfn.XLOOKUP(J1297&amp;"||"&amp;K1297,'Mapping Ref.'!$J$2:$J$538,'Mapping Ref.'!$K$2:$K$538),"")</f>
        <v>Construction &amp; Estates</v>
      </c>
      <c r="Y1297" s="77" t="str" cm="1">
        <f t="array" ref="Y1297">_xlfn.IFS(R1297&gt;2000000,"For Publication",R1297&gt;100000,"PID",R1297&gt;30000,"RFQ",TRUE,"Transactional")</f>
        <v>RFQ</v>
      </c>
      <c r="Z1297" s="24" t="s">
        <v>86</v>
      </c>
      <c r="AA1297" s="32">
        <v>24</v>
      </c>
      <c r="AB1297" s="24">
        <v>0</v>
      </c>
      <c r="AC1297" s="25">
        <v>44481</v>
      </c>
      <c r="AD1297" s="24" t="s">
        <v>58</v>
      </c>
      <c r="AE1297" s="24"/>
      <c r="AF1297" s="24"/>
      <c r="AG1297" s="24"/>
      <c r="AH1297" s="24" t="s">
        <v>59</v>
      </c>
      <c r="AI1297" s="24"/>
      <c r="AJ1297" s="24" t="s">
        <v>60</v>
      </c>
      <c r="AK1297" s="24"/>
      <c r="AL1297" s="24"/>
      <c r="AM1297" s="24"/>
      <c r="AN1297" s="24"/>
      <c r="AO1297" s="24">
        <v>0</v>
      </c>
      <c r="AP1297" s="24" t="s">
        <v>60</v>
      </c>
      <c r="AQ1297" s="24"/>
      <c r="AR1297" s="24"/>
      <c r="AS1297" s="89">
        <f t="shared" ref="AS1297:AS1309" si="266">DATEDIF(L1297,N1297,"m")</f>
        <v>23</v>
      </c>
      <c r="AT1297" s="24" t="s">
        <v>331</v>
      </c>
    </row>
    <row r="1298" spans="1:46" x14ac:dyDescent="0.5">
      <c r="A1298" s="24">
        <v>1394</v>
      </c>
      <c r="B1298" s="24" t="s">
        <v>340</v>
      </c>
      <c r="C1298" s="24"/>
      <c r="D1298" s="24" t="s">
        <v>5114</v>
      </c>
      <c r="E1298" s="24" t="s">
        <v>5115</v>
      </c>
      <c r="F1298" s="77" t="str">
        <f t="shared" si="261"/>
        <v>A CUT ABOVE (SURREY) LIMITED</v>
      </c>
      <c r="G1298" s="24" t="s">
        <v>5116</v>
      </c>
      <c r="H1298" s="24" t="s">
        <v>359</v>
      </c>
      <c r="I1298" s="24" t="s">
        <v>359</v>
      </c>
      <c r="J1298" s="24" t="s">
        <v>107</v>
      </c>
      <c r="K1298" s="24" t="s">
        <v>5117</v>
      </c>
      <c r="L1298" s="25">
        <v>44494</v>
      </c>
      <c r="M1298" s="25">
        <v>44680</v>
      </c>
      <c r="N1298" s="81">
        <f t="shared" si="263"/>
        <v>44680</v>
      </c>
      <c r="O1298" s="77" t="str">
        <f t="shared" ca="1" si="264"/>
        <v>Expired</v>
      </c>
      <c r="P1298" s="77" t="str" cm="1">
        <f t="array" aca="1" ref="P1298" ca="1">_xlfn.IFS((N1298-TODAY())&gt;=547,"06 Expires over 18 months",(N1298-TODAY())&gt;=365,"05 Expires in 18 months",(N1298-TODAY())&gt;=183,"04 Expires in 12 months",(N1298-TODAY())&gt;=92,"03 Expires in 6 months",(N1298-TODAY())&gt;=31,"02 Expires in 3 months",(N1298-TODAY())&gt;=0,"01 Expires in 30 days",(N1298-TODAY())&gt;=-31,"01 Expired last 30 days",(N1298-TODAY())&gt;=-92,"02 Expired last 3 months",(N1298-TODAY())&gt;=-183,"03 Expired last 6 months",(N1298-TODAY())&gt;=-365,"04 Expired last 12 months",(N1298-TODAY())&gt;=-547,"05 Expired last 18 months",TRUE,"06 Expired over 18 months")</f>
        <v>06 Expired over 18 months</v>
      </c>
      <c r="Q1298" s="65">
        <v>150000</v>
      </c>
      <c r="R1298" s="84">
        <f t="shared" si="265"/>
        <v>150000</v>
      </c>
      <c r="S1298" s="77" t="str" cm="1">
        <f t="array" ref="S1298">_xlfn.IFS(R1298&gt;5000000,"Gold",R1298&gt;=500000,"Silver",R1298&gt;30000,"Bronze",TRUE,"Transactional")</f>
        <v>Bronze</v>
      </c>
      <c r="T1298" s="24" t="s">
        <v>54</v>
      </c>
      <c r="U1298" s="101" t="s">
        <v>116</v>
      </c>
      <c r="V1298" s="101" t="s">
        <v>70</v>
      </c>
      <c r="W1298" s="77" t="str">
        <f t="shared" si="262"/>
        <v>No</v>
      </c>
      <c r="X1298" s="77" t="str">
        <f>IFERROR(_xlfn.XLOOKUP(J1298&amp;"||"&amp;K1298,'Mapping Ref.'!$J$2:$J$538,'Mapping Ref.'!$K$2:$K$538),"")</f>
        <v>Construction &amp; Estates</v>
      </c>
      <c r="Y1298" s="77" t="str" cm="1">
        <f t="array" ref="Y1298">_xlfn.IFS(R1298&gt;2000000,"For Publication",R1298&gt;100000,"PID",R1298&gt;30000,"RFQ",TRUE,"Transactional")</f>
        <v>PID</v>
      </c>
      <c r="Z1298" s="24" t="s">
        <v>57</v>
      </c>
      <c r="AA1298" s="32">
        <v>6</v>
      </c>
      <c r="AB1298" s="24">
        <v>0</v>
      </c>
      <c r="AC1298" s="25">
        <v>44481</v>
      </c>
      <c r="AD1298" s="24" t="s">
        <v>58</v>
      </c>
      <c r="AE1298" s="24"/>
      <c r="AF1298" s="24"/>
      <c r="AG1298" s="24"/>
      <c r="AH1298" s="24" t="s">
        <v>60</v>
      </c>
      <c r="AI1298" s="24"/>
      <c r="AJ1298" s="24" t="s">
        <v>60</v>
      </c>
      <c r="AK1298" s="24"/>
      <c r="AL1298" s="24" t="s">
        <v>5003</v>
      </c>
      <c r="AM1298" s="24"/>
      <c r="AN1298" s="24"/>
      <c r="AO1298" s="24">
        <v>0</v>
      </c>
      <c r="AP1298" s="24" t="s">
        <v>60</v>
      </c>
      <c r="AQ1298" s="24"/>
      <c r="AR1298" s="24"/>
      <c r="AS1298" s="89">
        <f t="shared" si="266"/>
        <v>6</v>
      </c>
      <c r="AT1298" s="24" t="s">
        <v>5118</v>
      </c>
    </row>
    <row r="1299" spans="1:46" x14ac:dyDescent="0.5">
      <c r="A1299" s="24">
        <v>1395</v>
      </c>
      <c r="B1299" s="24" t="s">
        <v>340</v>
      </c>
      <c r="C1299" s="24"/>
      <c r="D1299" s="24" t="s">
        <v>5119</v>
      </c>
      <c r="E1299" s="24" t="s">
        <v>5120</v>
      </c>
      <c r="F1299" s="77" t="str">
        <f t="shared" si="261"/>
        <v>ELEVANA LTD</v>
      </c>
      <c r="G1299" s="24" t="s">
        <v>5121</v>
      </c>
      <c r="H1299" s="24" t="s">
        <v>1087</v>
      </c>
      <c r="I1299" s="24" t="s">
        <v>1087</v>
      </c>
      <c r="J1299" s="24" t="s">
        <v>107</v>
      </c>
      <c r="K1299" s="24" t="s">
        <v>5122</v>
      </c>
      <c r="L1299" s="25">
        <v>44409</v>
      </c>
      <c r="M1299" s="25">
        <v>45589</v>
      </c>
      <c r="N1299" s="81">
        <f t="shared" si="263"/>
        <v>45589</v>
      </c>
      <c r="O1299" s="77" t="str">
        <f t="shared" ca="1" si="264"/>
        <v>Expired</v>
      </c>
      <c r="P1299" s="77" t="str" cm="1">
        <f t="array" aca="1" ref="P1299" ca="1">_xlfn.IFS((N1299-TODAY())&gt;=547,"06 Expires over 18 months",(N1299-TODAY())&gt;=365,"05 Expires in 18 months",(N1299-TODAY())&gt;=183,"04 Expires in 12 months",(N1299-TODAY())&gt;=92,"03 Expires in 6 months",(N1299-TODAY())&gt;=31,"02 Expires in 3 months",(N1299-TODAY())&gt;=0,"01 Expires in 30 days",(N1299-TODAY())&gt;=-31,"01 Expired last 30 days",(N1299-TODAY())&gt;=-92,"02 Expired last 3 months",(N1299-TODAY())&gt;=-183,"03 Expired last 6 months",(N1299-TODAY())&gt;=-365,"04 Expired last 12 months",(N1299-TODAY())&gt;=-547,"05 Expired last 18 months",TRUE,"06 Expired over 18 months")</f>
        <v>06 Expired over 18 months</v>
      </c>
      <c r="Q1299" s="65">
        <v>29776</v>
      </c>
      <c r="R1299" s="84">
        <f t="shared" si="265"/>
        <v>94290.666666666672</v>
      </c>
      <c r="S1299" s="77" t="str" cm="1">
        <f t="array" ref="S1299">_xlfn.IFS(R1299&gt;5000000,"Gold",R1299&gt;=500000,"Silver",R1299&gt;30000,"Bronze",TRUE,"Transactional")</f>
        <v>Bronze</v>
      </c>
      <c r="T1299" s="24" t="s">
        <v>122</v>
      </c>
      <c r="U1299" s="101" t="s">
        <v>237</v>
      </c>
      <c r="V1299" s="101" t="s">
        <v>566</v>
      </c>
      <c r="W1299" s="77" t="str">
        <f t="shared" si="262"/>
        <v>No</v>
      </c>
      <c r="X1299" s="77" t="str">
        <f>IFERROR(_xlfn.XLOOKUP(J1299&amp;"||"&amp;K1299,'Mapping Ref.'!$J$2:$J$538,'Mapping Ref.'!$K$2:$K$538),"")</f>
        <v>Construction &amp; Estates</v>
      </c>
      <c r="Y1299" s="77" t="str" cm="1">
        <f t="array" ref="Y1299">_xlfn.IFS(R1299&gt;2000000,"For Publication",R1299&gt;100000,"PID",R1299&gt;30000,"RFQ",TRUE,"Transactional")</f>
        <v>RFQ</v>
      </c>
      <c r="Z1299" s="24" t="s">
        <v>86</v>
      </c>
      <c r="AA1299" s="32">
        <v>24</v>
      </c>
      <c r="AB1299" s="24">
        <v>0</v>
      </c>
      <c r="AC1299" s="25">
        <v>44482</v>
      </c>
      <c r="AD1299" s="24" t="s">
        <v>58</v>
      </c>
      <c r="AE1299" s="24"/>
      <c r="AF1299" s="24"/>
      <c r="AG1299" s="24"/>
      <c r="AH1299" s="24" t="s">
        <v>59</v>
      </c>
      <c r="AI1299" s="24"/>
      <c r="AJ1299" s="24" t="s">
        <v>60</v>
      </c>
      <c r="AK1299" s="24"/>
      <c r="AL1299" s="24" t="s">
        <v>5003</v>
      </c>
      <c r="AM1299" s="24"/>
      <c r="AN1299" s="24"/>
      <c r="AO1299" s="24">
        <v>0</v>
      </c>
      <c r="AP1299" s="24" t="s">
        <v>60</v>
      </c>
      <c r="AQ1299" s="24"/>
      <c r="AR1299" s="24"/>
      <c r="AS1299" s="89">
        <f t="shared" si="266"/>
        <v>38</v>
      </c>
      <c r="AT1299" s="24" t="s">
        <v>5123</v>
      </c>
    </row>
    <row r="1300" spans="1:46" x14ac:dyDescent="0.5">
      <c r="A1300" s="24">
        <v>1396</v>
      </c>
      <c r="B1300" s="24"/>
      <c r="C1300" s="24"/>
      <c r="D1300" s="24" t="s">
        <v>5124</v>
      </c>
      <c r="E1300" s="24" t="s">
        <v>4537</v>
      </c>
      <c r="F1300" s="77" t="str">
        <f t="shared" si="261"/>
        <v>PLANET SOLUTIONS LTD</v>
      </c>
      <c r="G1300" s="24" t="s">
        <v>5125</v>
      </c>
      <c r="H1300" s="24" t="s">
        <v>4495</v>
      </c>
      <c r="I1300" s="24" t="s">
        <v>4495</v>
      </c>
      <c r="J1300" s="24" t="s">
        <v>107</v>
      </c>
      <c r="K1300" s="24" t="s">
        <v>5126</v>
      </c>
      <c r="L1300" s="25">
        <v>44483</v>
      </c>
      <c r="M1300" s="25">
        <v>44848</v>
      </c>
      <c r="N1300" s="81">
        <f t="shared" si="263"/>
        <v>44848</v>
      </c>
      <c r="O1300" s="77" t="str">
        <f t="shared" ca="1" si="264"/>
        <v>Expired</v>
      </c>
      <c r="P1300" s="77" t="str" cm="1">
        <f t="array" aca="1" ref="P1300" ca="1">_xlfn.IFS((N1300-TODAY())&gt;=547,"06 Expires over 18 months",(N1300-TODAY())&gt;=365,"05 Expires in 18 months",(N1300-TODAY())&gt;=183,"04 Expires in 12 months",(N1300-TODAY())&gt;=92,"03 Expires in 6 months",(N1300-TODAY())&gt;=31,"02 Expires in 3 months",(N1300-TODAY())&gt;=0,"01 Expires in 30 days",(N1300-TODAY())&gt;=-31,"01 Expired last 30 days",(N1300-TODAY())&gt;=-92,"02 Expired last 3 months",(N1300-TODAY())&gt;=-183,"03 Expired last 6 months",(N1300-TODAY())&gt;=-365,"04 Expired last 12 months",(N1300-TODAY())&gt;=-547,"05 Expired last 18 months",TRUE,"06 Expired over 18 months")</f>
        <v>06 Expired over 18 months</v>
      </c>
      <c r="Q1300" s="65">
        <v>275000</v>
      </c>
      <c r="R1300" s="84">
        <f t="shared" si="265"/>
        <v>275000</v>
      </c>
      <c r="S1300" s="77" t="str" cm="1">
        <f t="array" ref="S1300">_xlfn.IFS(R1300&gt;5000000,"Gold",R1300&gt;=500000,"Silver",R1300&gt;30000,"Bronze",TRUE,"Transactional")</f>
        <v>Bronze</v>
      </c>
      <c r="T1300" s="24" t="s">
        <v>54</v>
      </c>
      <c r="U1300" s="101" t="s">
        <v>190</v>
      </c>
      <c r="V1300" s="101" t="s">
        <v>596</v>
      </c>
      <c r="W1300" s="77" t="str">
        <f t="shared" si="262"/>
        <v>No</v>
      </c>
      <c r="X1300" s="77" t="str">
        <f>IFERROR(_xlfn.XLOOKUP(J1300&amp;"||"&amp;K1300,'Mapping Ref.'!$J$2:$J$538,'Mapping Ref.'!$K$2:$K$538),"")</f>
        <v>Construction &amp; Estates</v>
      </c>
      <c r="Y1300" s="77" t="str" cm="1">
        <f t="array" ref="Y1300">_xlfn.IFS(R1300&gt;2000000,"For Publication",R1300&gt;100000,"PID",R1300&gt;30000,"RFQ",TRUE,"Transactional")</f>
        <v>PID</v>
      </c>
      <c r="Z1300" s="24" t="s">
        <v>86</v>
      </c>
      <c r="AA1300" s="32">
        <v>12</v>
      </c>
      <c r="AB1300" s="24">
        <v>0</v>
      </c>
      <c r="AC1300" s="25">
        <v>44483</v>
      </c>
      <c r="AD1300" s="24" t="s">
        <v>58</v>
      </c>
      <c r="AE1300" s="24">
        <v>29544</v>
      </c>
      <c r="AF1300" s="24"/>
      <c r="AG1300" s="24"/>
      <c r="AH1300" s="24" t="s">
        <v>59</v>
      </c>
      <c r="AI1300" s="24"/>
      <c r="AJ1300" s="24" t="s">
        <v>60</v>
      </c>
      <c r="AK1300" s="24"/>
      <c r="AL1300" s="24" t="s">
        <v>1333</v>
      </c>
      <c r="AM1300" s="24"/>
      <c r="AN1300" s="24"/>
      <c r="AO1300" s="24">
        <v>0</v>
      </c>
      <c r="AP1300" s="24" t="s">
        <v>60</v>
      </c>
      <c r="AQ1300" s="24"/>
      <c r="AR1300" s="24"/>
      <c r="AS1300" s="89">
        <f t="shared" si="266"/>
        <v>12</v>
      </c>
      <c r="AT1300" s="24" t="s">
        <v>5124</v>
      </c>
    </row>
    <row r="1301" spans="1:46" x14ac:dyDescent="0.5">
      <c r="A1301" s="24">
        <v>1397</v>
      </c>
      <c r="B1301" s="24"/>
      <c r="C1301" s="24"/>
      <c r="D1301" s="24" t="s">
        <v>5127</v>
      </c>
      <c r="E1301" s="24" t="s">
        <v>4537</v>
      </c>
      <c r="F1301" s="77" t="str">
        <f t="shared" si="261"/>
        <v>CAVENDISH INTERIM MANAGEMENT LTD</v>
      </c>
      <c r="G1301" s="24" t="s">
        <v>5128</v>
      </c>
      <c r="H1301" s="24" t="s">
        <v>4495</v>
      </c>
      <c r="I1301" s="24" t="s">
        <v>4495</v>
      </c>
      <c r="J1301" s="24" t="s">
        <v>107</v>
      </c>
      <c r="K1301" s="24" t="s">
        <v>4215</v>
      </c>
      <c r="L1301" s="25">
        <v>44483</v>
      </c>
      <c r="M1301" s="25">
        <v>44848</v>
      </c>
      <c r="N1301" s="81">
        <f t="shared" si="263"/>
        <v>44848</v>
      </c>
      <c r="O1301" s="77" t="str">
        <f t="shared" ca="1" si="264"/>
        <v>Expired</v>
      </c>
      <c r="P1301" s="77" t="str" cm="1">
        <f t="array" aca="1" ref="P1301" ca="1">_xlfn.IFS((N1301-TODAY())&gt;=547,"06 Expires over 18 months",(N1301-TODAY())&gt;=365,"05 Expires in 18 months",(N1301-TODAY())&gt;=183,"04 Expires in 12 months",(N1301-TODAY())&gt;=92,"03 Expires in 6 months",(N1301-TODAY())&gt;=31,"02 Expires in 3 months",(N1301-TODAY())&gt;=0,"01 Expires in 30 days",(N1301-TODAY())&gt;=-31,"01 Expired last 30 days",(N1301-TODAY())&gt;=-92,"02 Expired last 3 months",(N1301-TODAY())&gt;=-183,"03 Expired last 6 months",(N1301-TODAY())&gt;=-365,"04 Expired last 12 months",(N1301-TODAY())&gt;=-547,"05 Expired last 18 months",TRUE,"06 Expired over 18 months")</f>
        <v>06 Expired over 18 months</v>
      </c>
      <c r="Q1301" s="65">
        <v>40000</v>
      </c>
      <c r="R1301" s="84">
        <f t="shared" si="265"/>
        <v>40000</v>
      </c>
      <c r="S1301" s="77" t="str" cm="1">
        <f t="array" ref="S1301">_xlfn.IFS(R1301&gt;5000000,"Gold",R1301&gt;=500000,"Silver",R1301&gt;30000,"Bronze",TRUE,"Transactional")</f>
        <v>Bronze</v>
      </c>
      <c r="T1301" s="24" t="s">
        <v>54</v>
      </c>
      <c r="U1301" s="101" t="s">
        <v>109</v>
      </c>
      <c r="V1301" s="101" t="s">
        <v>148</v>
      </c>
      <c r="W1301" s="77" t="str">
        <f t="shared" si="262"/>
        <v>No</v>
      </c>
      <c r="X1301" s="77" t="str">
        <f>IFERROR(_xlfn.XLOOKUP(J1301&amp;"||"&amp;K1301,'Mapping Ref.'!$J$2:$J$538,'Mapping Ref.'!$K$2:$K$538),"")</f>
        <v>Construction &amp; Estates</v>
      </c>
      <c r="Y1301" s="77" t="str" cm="1">
        <f t="array" ref="Y1301">_xlfn.IFS(R1301&gt;2000000,"For Publication",R1301&gt;100000,"PID",R1301&gt;30000,"RFQ",TRUE,"Transactional")</f>
        <v>RFQ</v>
      </c>
      <c r="Z1301" s="24" t="s">
        <v>86</v>
      </c>
      <c r="AA1301" s="32">
        <v>12</v>
      </c>
      <c r="AB1301" s="24">
        <v>0</v>
      </c>
      <c r="AC1301" s="25">
        <v>44483</v>
      </c>
      <c r="AD1301" s="24" t="s">
        <v>58</v>
      </c>
      <c r="AE1301" s="24">
        <v>29545</v>
      </c>
      <c r="AF1301" s="24" t="s">
        <v>59</v>
      </c>
      <c r="AG1301" s="24"/>
      <c r="AH1301" s="24" t="s">
        <v>60</v>
      </c>
      <c r="AI1301" s="24"/>
      <c r="AJ1301" s="24" t="s">
        <v>60</v>
      </c>
      <c r="AK1301" s="24"/>
      <c r="AL1301" s="24" t="s">
        <v>1333</v>
      </c>
      <c r="AM1301" s="24"/>
      <c r="AN1301" s="24"/>
      <c r="AO1301" s="24">
        <v>0</v>
      </c>
      <c r="AP1301" s="24" t="s">
        <v>60</v>
      </c>
      <c r="AQ1301" s="24"/>
      <c r="AR1301" s="24"/>
      <c r="AS1301" s="89">
        <f t="shared" si="266"/>
        <v>12</v>
      </c>
      <c r="AT1301" s="24" t="s">
        <v>5127</v>
      </c>
    </row>
    <row r="1302" spans="1:46" x14ac:dyDescent="0.5">
      <c r="A1302" s="24">
        <v>1398</v>
      </c>
      <c r="B1302" s="24"/>
      <c r="C1302" s="24"/>
      <c r="D1302" s="24" t="s">
        <v>5129</v>
      </c>
      <c r="E1302" s="24" t="s">
        <v>5130</v>
      </c>
      <c r="F1302" s="77" t="str">
        <f t="shared" si="261"/>
        <v>CANOPIES UK LTD</v>
      </c>
      <c r="G1302" s="24" t="s">
        <v>5131</v>
      </c>
      <c r="H1302" s="24" t="s">
        <v>963</v>
      </c>
      <c r="I1302" s="24" t="s">
        <v>1128</v>
      </c>
      <c r="J1302" s="24" t="s">
        <v>190</v>
      </c>
      <c r="K1302" s="24" t="s">
        <v>3201</v>
      </c>
      <c r="L1302" s="25">
        <v>44484</v>
      </c>
      <c r="M1302" s="25">
        <v>45219</v>
      </c>
      <c r="N1302" s="81">
        <f t="shared" si="263"/>
        <v>45585</v>
      </c>
      <c r="O1302" s="77" t="str">
        <f t="shared" ca="1" si="264"/>
        <v>Expired</v>
      </c>
      <c r="P1302" s="77" t="str" cm="1">
        <f t="array" aca="1" ref="P1302" ca="1">_xlfn.IFS((N1302-TODAY())&gt;=547,"06 Expires over 18 months",(N1302-TODAY())&gt;=365,"05 Expires in 18 months",(N1302-TODAY())&gt;=183,"04 Expires in 12 months",(N1302-TODAY())&gt;=92,"03 Expires in 6 months",(N1302-TODAY())&gt;=31,"02 Expires in 3 months",(N1302-TODAY())&gt;=0,"01 Expires in 30 days",(N1302-TODAY())&gt;=-31,"01 Expired last 30 days",(N1302-TODAY())&gt;=-92,"02 Expired last 3 months",(N1302-TODAY())&gt;=-183,"03 Expired last 6 months",(N1302-TODAY())&gt;=-365,"04 Expired last 12 months",(N1302-TODAY())&gt;=-547,"05 Expired last 18 months",TRUE,"06 Expired over 18 months")</f>
        <v>06 Expired over 18 months</v>
      </c>
      <c r="Q1302" s="65">
        <v>131000</v>
      </c>
      <c r="R1302" s="84">
        <f t="shared" si="265"/>
        <v>393000</v>
      </c>
      <c r="S1302" s="77" t="str" cm="1">
        <f t="array" ref="S1302">_xlfn.IFS(R1302&gt;5000000,"Gold",R1302&gt;=500000,"Silver",R1302&gt;30000,"Bronze",TRUE,"Transactional")</f>
        <v>Bronze</v>
      </c>
      <c r="T1302" s="24" t="s">
        <v>122</v>
      </c>
      <c r="U1302" s="101" t="s">
        <v>123</v>
      </c>
      <c r="V1302" s="101" t="s">
        <v>124</v>
      </c>
      <c r="W1302" s="77" t="str">
        <f t="shared" si="262"/>
        <v>Yes</v>
      </c>
      <c r="X1302" s="77" t="str">
        <f>IFERROR(_xlfn.XLOOKUP(J1302&amp;"||"&amp;K1302,'Mapping Ref.'!$J$2:$J$538,'Mapping Ref.'!$K$2:$K$538),"")</f>
        <v>Childrens &amp; Adults</v>
      </c>
      <c r="Y1302" s="77" t="str" cm="1">
        <f t="array" ref="Y1302">_xlfn.IFS(R1302&gt;2000000,"For Publication",R1302&gt;100000,"PID",R1302&gt;30000,"RFQ",TRUE,"Transactional")</f>
        <v>PID</v>
      </c>
      <c r="Z1302" s="24" t="s">
        <v>76</v>
      </c>
      <c r="AA1302" s="32">
        <v>12</v>
      </c>
      <c r="AB1302" s="24">
        <v>12</v>
      </c>
      <c r="AC1302" s="25">
        <v>44484</v>
      </c>
      <c r="AD1302" s="24" t="s">
        <v>58</v>
      </c>
      <c r="AE1302" s="24"/>
      <c r="AF1302" s="24"/>
      <c r="AG1302" s="24"/>
      <c r="AH1302" s="24" t="s">
        <v>59</v>
      </c>
      <c r="AI1302" s="24"/>
      <c r="AJ1302" s="24" t="s">
        <v>60</v>
      </c>
      <c r="AK1302" s="24"/>
      <c r="AL1302" s="24" t="s">
        <v>1333</v>
      </c>
      <c r="AM1302" s="24"/>
      <c r="AN1302" s="24"/>
      <c r="AO1302" s="24">
        <v>0</v>
      </c>
      <c r="AP1302" s="24" t="s">
        <v>59</v>
      </c>
      <c r="AQ1302" s="24"/>
      <c r="AR1302" s="24"/>
      <c r="AS1302" s="89">
        <f t="shared" si="266"/>
        <v>36</v>
      </c>
      <c r="AT1302" s="24" t="s">
        <v>5132</v>
      </c>
    </row>
    <row r="1303" spans="1:46" x14ac:dyDescent="0.5">
      <c r="A1303" s="24">
        <v>1399</v>
      </c>
      <c r="B1303" s="24" t="s">
        <v>340</v>
      </c>
      <c r="C1303" s="24"/>
      <c r="D1303" s="24" t="s">
        <v>4660</v>
      </c>
      <c r="E1303" s="24" t="s">
        <v>5133</v>
      </c>
      <c r="F1303" s="77" t="str">
        <f t="shared" si="261"/>
        <v>HOGREFE LTD</v>
      </c>
      <c r="G1303" s="24" t="s">
        <v>5134</v>
      </c>
      <c r="H1303" s="24" t="s">
        <v>5135</v>
      </c>
      <c r="I1303" s="24" t="s">
        <v>5135</v>
      </c>
      <c r="J1303" s="24" t="s">
        <v>190</v>
      </c>
      <c r="K1303" s="24" t="s">
        <v>467</v>
      </c>
      <c r="L1303" s="25">
        <v>44488</v>
      </c>
      <c r="M1303" s="25">
        <v>47118</v>
      </c>
      <c r="N1303" s="81">
        <f t="shared" si="263"/>
        <v>47118</v>
      </c>
      <c r="O1303" s="77" t="str">
        <f t="shared" ca="1" si="264"/>
        <v>Live</v>
      </c>
      <c r="P1303" s="77" t="str" cm="1">
        <f t="array" aca="1" ref="P1303" ca="1">_xlfn.IFS((N1303-TODAY())&gt;=547,"06 Expires over 18 months",(N1303-TODAY())&gt;=365,"05 Expires in 18 months",(N1303-TODAY())&gt;=183,"04 Expires in 12 months",(N1303-TODAY())&gt;=92,"03 Expires in 6 months",(N1303-TODAY())&gt;=31,"02 Expires in 3 months",(N1303-TODAY())&gt;=0,"01 Expires in 30 days",(N1303-TODAY())&gt;=-31,"01 Expired last 30 days",(N1303-TODAY())&gt;=-92,"02 Expired last 3 months",(N1303-TODAY())&gt;=-183,"03 Expired last 6 months",(N1303-TODAY())&gt;=-365,"04 Expired last 12 months",(N1303-TODAY())&gt;=-547,"05 Expired last 18 months",TRUE,"06 Expired over 18 months")</f>
        <v>06 Expires over 18 months</v>
      </c>
      <c r="Q1303" s="65">
        <v>5000</v>
      </c>
      <c r="R1303" s="84">
        <f t="shared" si="265"/>
        <v>35833.333333333336</v>
      </c>
      <c r="S1303" s="77" t="str" cm="1">
        <f t="array" ref="S1303">_xlfn.IFS(R1303&gt;5000000,"Gold",R1303&gt;=500000,"Silver",R1303&gt;30000,"Bronze",TRUE,"Transactional")</f>
        <v>Bronze</v>
      </c>
      <c r="T1303" s="24" t="s">
        <v>54</v>
      </c>
      <c r="U1303" s="101" t="s">
        <v>366</v>
      </c>
      <c r="V1303" s="101" t="s">
        <v>1058</v>
      </c>
      <c r="W1303" s="77" t="str">
        <f t="shared" si="262"/>
        <v>No</v>
      </c>
      <c r="X1303" s="77" t="str">
        <f>IFERROR(_xlfn.XLOOKUP(J1303&amp;"||"&amp;K1303,'Mapping Ref.'!$J$2:$J$538,'Mapping Ref.'!$K$2:$K$538),"")</f>
        <v>Childrens &amp; Adults</v>
      </c>
      <c r="Y1303" s="77" t="str" cm="1">
        <f t="array" ref="Y1303">_xlfn.IFS(R1303&gt;2000000,"For Publication",R1303&gt;100000,"PID",R1303&gt;30000,"RFQ",TRUE,"Transactional")</f>
        <v>RFQ</v>
      </c>
      <c r="Z1303" s="24" t="s">
        <v>101</v>
      </c>
      <c r="AA1303" s="32">
        <v>0</v>
      </c>
      <c r="AB1303" s="24">
        <v>0</v>
      </c>
      <c r="AC1303" s="25">
        <v>44488</v>
      </c>
      <c r="AD1303" s="24" t="s">
        <v>1066</v>
      </c>
      <c r="AE1303" s="24">
        <v>19854</v>
      </c>
      <c r="AF1303" s="24"/>
      <c r="AG1303" s="24"/>
      <c r="AH1303" s="24" t="s">
        <v>59</v>
      </c>
      <c r="AI1303" s="24"/>
      <c r="AJ1303" s="24" t="s">
        <v>60</v>
      </c>
      <c r="AK1303" s="24"/>
      <c r="AL1303" s="24" t="s">
        <v>1333</v>
      </c>
      <c r="AM1303" s="24"/>
      <c r="AN1303" s="24"/>
      <c r="AO1303" s="24">
        <v>0</v>
      </c>
      <c r="AP1303" s="24" t="s">
        <v>60</v>
      </c>
      <c r="AQ1303" s="24"/>
      <c r="AR1303" s="24"/>
      <c r="AS1303" s="89">
        <f t="shared" si="266"/>
        <v>86</v>
      </c>
      <c r="AT1303" s="24" t="s">
        <v>5136</v>
      </c>
    </row>
    <row r="1304" spans="1:46" x14ac:dyDescent="0.5">
      <c r="A1304" s="24">
        <v>1400</v>
      </c>
      <c r="B1304" s="24"/>
      <c r="C1304" s="24"/>
      <c r="D1304" s="24" t="s">
        <v>5137</v>
      </c>
      <c r="E1304" s="24" t="s">
        <v>2244</v>
      </c>
      <c r="F1304" s="77" t="str">
        <f t="shared" si="261"/>
        <v>MS RUTH APPLEBY-ALIS</v>
      </c>
      <c r="G1304" s="24" t="s">
        <v>5138</v>
      </c>
      <c r="H1304" s="24" t="s">
        <v>5139</v>
      </c>
      <c r="I1304" s="24" t="s">
        <v>5139</v>
      </c>
      <c r="J1304" s="24" t="s">
        <v>190</v>
      </c>
      <c r="K1304" s="24" t="s">
        <v>2234</v>
      </c>
      <c r="L1304" s="25">
        <v>44488</v>
      </c>
      <c r="M1304" s="25">
        <v>44853</v>
      </c>
      <c r="N1304" s="81">
        <f t="shared" si="263"/>
        <v>44853</v>
      </c>
      <c r="O1304" s="77" t="str">
        <f t="shared" ca="1" si="264"/>
        <v>Expired</v>
      </c>
      <c r="P1304" s="77" t="str" cm="1">
        <f t="array" aca="1" ref="P1304" ca="1">_xlfn.IFS((N1304-TODAY())&gt;=547,"06 Expires over 18 months",(N1304-TODAY())&gt;=365,"05 Expires in 18 months",(N1304-TODAY())&gt;=183,"04 Expires in 12 months",(N1304-TODAY())&gt;=92,"03 Expires in 6 months",(N1304-TODAY())&gt;=31,"02 Expires in 3 months",(N1304-TODAY())&gt;=0,"01 Expires in 30 days",(N1304-TODAY())&gt;=-31,"01 Expired last 30 days",(N1304-TODAY())&gt;=-92,"02 Expired last 3 months",(N1304-TODAY())&gt;=-183,"03 Expired last 6 months",(N1304-TODAY())&gt;=-365,"04 Expired last 12 months",(N1304-TODAY())&gt;=-547,"05 Expired last 18 months",TRUE,"06 Expired over 18 months")</f>
        <v>06 Expired over 18 months</v>
      </c>
      <c r="Q1304" s="65">
        <v>5000</v>
      </c>
      <c r="R1304" s="84">
        <f t="shared" si="265"/>
        <v>5000</v>
      </c>
      <c r="S1304" s="77" t="str" cm="1">
        <f t="array" ref="S1304">_xlfn.IFS(R1304&gt;5000000,"Gold",R1304&gt;=500000,"Silver",R1304&gt;30000,"Bronze",TRUE,"Transactional")</f>
        <v>Transactional</v>
      </c>
      <c r="T1304" s="24" t="s">
        <v>54</v>
      </c>
      <c r="U1304" s="101" t="s">
        <v>84</v>
      </c>
      <c r="V1304" s="101" t="s">
        <v>204</v>
      </c>
      <c r="W1304" s="77" t="str">
        <f t="shared" si="262"/>
        <v>No</v>
      </c>
      <c r="X1304" s="77" t="str">
        <f>IFERROR(_xlfn.XLOOKUP(J1304&amp;"||"&amp;K1304,'Mapping Ref.'!$J$2:$J$538,'Mapping Ref.'!$K$2:$K$538),"")</f>
        <v>Childrens &amp; Adults</v>
      </c>
      <c r="Y1304" s="77" t="str" cm="1">
        <f t="array" ref="Y1304">_xlfn.IFS(R1304&gt;2000000,"For Publication",R1304&gt;100000,"PID",R1304&gt;30000,"RFQ",TRUE,"Transactional")</f>
        <v>Transactional</v>
      </c>
      <c r="Z1304" s="24" t="s">
        <v>86</v>
      </c>
      <c r="AA1304" s="32">
        <v>12</v>
      </c>
      <c r="AB1304" s="24">
        <v>0</v>
      </c>
      <c r="AC1304" s="25">
        <v>44488</v>
      </c>
      <c r="AD1304" s="24" t="s">
        <v>58</v>
      </c>
      <c r="AE1304" s="24"/>
      <c r="AF1304" s="24"/>
      <c r="AG1304" s="24"/>
      <c r="AH1304" s="24" t="s">
        <v>59</v>
      </c>
      <c r="AI1304" s="24"/>
      <c r="AJ1304" s="24" t="s">
        <v>60</v>
      </c>
      <c r="AK1304" s="24"/>
      <c r="AL1304" s="24" t="s">
        <v>1333</v>
      </c>
      <c r="AM1304" s="24"/>
      <c r="AN1304" s="24"/>
      <c r="AO1304" s="24">
        <v>0</v>
      </c>
      <c r="AP1304" s="24" t="s">
        <v>60</v>
      </c>
      <c r="AQ1304" s="24"/>
      <c r="AR1304" s="24"/>
      <c r="AS1304" s="89">
        <f t="shared" si="266"/>
        <v>12</v>
      </c>
      <c r="AT1304" s="24" t="s">
        <v>5140</v>
      </c>
    </row>
    <row r="1305" spans="1:46" x14ac:dyDescent="0.5">
      <c r="A1305" s="24">
        <v>1401</v>
      </c>
      <c r="B1305" s="24"/>
      <c r="C1305" s="24"/>
      <c r="D1305" s="24" t="s">
        <v>5141</v>
      </c>
      <c r="E1305" s="24" t="s">
        <v>2244</v>
      </c>
      <c r="F1305" s="77" t="str">
        <f t="shared" si="261"/>
        <v>CLAP AND TOOT LTD</v>
      </c>
      <c r="G1305" s="24" t="s">
        <v>5142</v>
      </c>
      <c r="H1305" s="24" t="s">
        <v>5139</v>
      </c>
      <c r="I1305" s="24" t="s">
        <v>5139</v>
      </c>
      <c r="J1305" s="24" t="s">
        <v>190</v>
      </c>
      <c r="K1305" s="24" t="s">
        <v>2234</v>
      </c>
      <c r="L1305" s="25">
        <v>44488</v>
      </c>
      <c r="M1305" s="25">
        <v>44853</v>
      </c>
      <c r="N1305" s="81">
        <f t="shared" si="263"/>
        <v>44853</v>
      </c>
      <c r="O1305" s="77" t="str">
        <f t="shared" ca="1" si="264"/>
        <v>Expired</v>
      </c>
      <c r="P1305" s="77" t="str" cm="1">
        <f t="array" aca="1" ref="P1305" ca="1">_xlfn.IFS((N1305-TODAY())&gt;=547,"06 Expires over 18 months",(N1305-TODAY())&gt;=365,"05 Expires in 18 months",(N1305-TODAY())&gt;=183,"04 Expires in 12 months",(N1305-TODAY())&gt;=92,"03 Expires in 6 months",(N1305-TODAY())&gt;=31,"02 Expires in 3 months",(N1305-TODAY())&gt;=0,"01 Expires in 30 days",(N1305-TODAY())&gt;=-31,"01 Expired last 30 days",(N1305-TODAY())&gt;=-92,"02 Expired last 3 months",(N1305-TODAY())&gt;=-183,"03 Expired last 6 months",(N1305-TODAY())&gt;=-365,"04 Expired last 12 months",(N1305-TODAY())&gt;=-547,"05 Expired last 18 months",TRUE,"06 Expired over 18 months")</f>
        <v>06 Expired over 18 months</v>
      </c>
      <c r="Q1305" s="65">
        <v>5000</v>
      </c>
      <c r="R1305" s="84">
        <f t="shared" si="265"/>
        <v>5000</v>
      </c>
      <c r="S1305" s="77" t="str" cm="1">
        <f t="array" ref="S1305">_xlfn.IFS(R1305&gt;5000000,"Gold",R1305&gt;=500000,"Silver",R1305&gt;30000,"Bronze",TRUE,"Transactional")</f>
        <v>Transactional</v>
      </c>
      <c r="T1305" s="24" t="s">
        <v>54</v>
      </c>
      <c r="U1305" s="101" t="s">
        <v>84</v>
      </c>
      <c r="V1305" s="101" t="s">
        <v>204</v>
      </c>
      <c r="W1305" s="77" t="str">
        <f t="shared" si="262"/>
        <v>No</v>
      </c>
      <c r="X1305" s="77" t="str">
        <f>IFERROR(_xlfn.XLOOKUP(J1305&amp;"||"&amp;K1305,'Mapping Ref.'!$J$2:$J$538,'Mapping Ref.'!$K$2:$K$538),"")</f>
        <v>Childrens &amp; Adults</v>
      </c>
      <c r="Y1305" s="77" t="str" cm="1">
        <f t="array" ref="Y1305">_xlfn.IFS(R1305&gt;2000000,"For Publication",R1305&gt;100000,"PID",R1305&gt;30000,"RFQ",TRUE,"Transactional")</f>
        <v>Transactional</v>
      </c>
      <c r="Z1305" s="24" t="s">
        <v>86</v>
      </c>
      <c r="AA1305" s="32">
        <v>12</v>
      </c>
      <c r="AB1305" s="24">
        <v>0</v>
      </c>
      <c r="AC1305" s="25">
        <v>44488</v>
      </c>
      <c r="AD1305" s="24" t="s">
        <v>58</v>
      </c>
      <c r="AE1305" s="24"/>
      <c r="AF1305" s="24" t="s">
        <v>59</v>
      </c>
      <c r="AG1305" s="24"/>
      <c r="AH1305" s="24" t="s">
        <v>59</v>
      </c>
      <c r="AI1305" s="24"/>
      <c r="AJ1305" s="24" t="s">
        <v>60</v>
      </c>
      <c r="AK1305" s="24"/>
      <c r="AL1305" s="24" t="s">
        <v>1333</v>
      </c>
      <c r="AM1305" s="24"/>
      <c r="AN1305" s="24"/>
      <c r="AO1305" s="24">
        <v>0</v>
      </c>
      <c r="AP1305" s="24" t="s">
        <v>60</v>
      </c>
      <c r="AQ1305" s="24"/>
      <c r="AR1305" s="24"/>
      <c r="AS1305" s="89">
        <f t="shared" si="266"/>
        <v>12</v>
      </c>
      <c r="AT1305" s="24" t="s">
        <v>5143</v>
      </c>
    </row>
    <row r="1306" spans="1:46" x14ac:dyDescent="0.5">
      <c r="A1306" s="24">
        <v>1402</v>
      </c>
      <c r="B1306" s="24"/>
      <c r="C1306" s="24"/>
      <c r="D1306" s="24" t="s">
        <v>5144</v>
      </c>
      <c r="E1306" s="24" t="s">
        <v>4537</v>
      </c>
      <c r="F1306" s="77" t="str">
        <f t="shared" si="261"/>
        <v>NASCO (UK) LIMITED</v>
      </c>
      <c r="G1306" s="24" t="s">
        <v>5145</v>
      </c>
      <c r="H1306" s="24" t="s">
        <v>4495</v>
      </c>
      <c r="I1306" s="24" t="s">
        <v>4495</v>
      </c>
      <c r="J1306" s="24" t="s">
        <v>107</v>
      </c>
      <c r="K1306" s="24" t="s">
        <v>4819</v>
      </c>
      <c r="L1306" s="25">
        <v>44488</v>
      </c>
      <c r="M1306" s="25">
        <v>44853</v>
      </c>
      <c r="N1306" s="81">
        <f t="shared" si="263"/>
        <v>44853</v>
      </c>
      <c r="O1306" s="77" t="str">
        <f t="shared" ca="1" si="264"/>
        <v>Expired</v>
      </c>
      <c r="P1306" s="77" t="str" cm="1">
        <f t="array" aca="1" ref="P1306" ca="1">_xlfn.IFS((N1306-TODAY())&gt;=547,"06 Expires over 18 months",(N1306-TODAY())&gt;=365,"05 Expires in 18 months",(N1306-TODAY())&gt;=183,"04 Expires in 12 months",(N1306-TODAY())&gt;=92,"03 Expires in 6 months",(N1306-TODAY())&gt;=31,"02 Expires in 3 months",(N1306-TODAY())&gt;=0,"01 Expires in 30 days",(N1306-TODAY())&gt;=-31,"01 Expired last 30 days",(N1306-TODAY())&gt;=-92,"02 Expired last 3 months",(N1306-TODAY())&gt;=-183,"03 Expired last 6 months",(N1306-TODAY())&gt;=-365,"04 Expired last 12 months",(N1306-TODAY())&gt;=-547,"05 Expired last 18 months",TRUE,"06 Expired over 18 months")</f>
        <v>06 Expired over 18 months</v>
      </c>
      <c r="Q1306" s="65">
        <v>50000</v>
      </c>
      <c r="R1306" s="84">
        <f t="shared" si="265"/>
        <v>50000</v>
      </c>
      <c r="S1306" s="77" t="str" cm="1">
        <f t="array" ref="S1306">_xlfn.IFS(R1306&gt;5000000,"Gold",R1306&gt;=500000,"Silver",R1306&gt;30000,"Bronze",TRUE,"Transactional")</f>
        <v>Bronze</v>
      </c>
      <c r="T1306" s="24" t="s">
        <v>54</v>
      </c>
      <c r="U1306" s="101" t="s">
        <v>190</v>
      </c>
      <c r="V1306" s="101" t="s">
        <v>596</v>
      </c>
      <c r="W1306" s="77" t="str">
        <f t="shared" si="262"/>
        <v>No</v>
      </c>
      <c r="X1306" s="77" t="str">
        <f>IFERROR(_xlfn.XLOOKUP(J1306&amp;"||"&amp;K1306,'Mapping Ref.'!$J$2:$J$538,'Mapping Ref.'!$K$2:$K$538),"")</f>
        <v>Construction &amp; Estates</v>
      </c>
      <c r="Y1306" s="77" t="str" cm="1">
        <f t="array" ref="Y1306">_xlfn.IFS(R1306&gt;2000000,"For Publication",R1306&gt;100000,"PID",R1306&gt;30000,"RFQ",TRUE,"Transactional")</f>
        <v>RFQ</v>
      </c>
      <c r="Z1306" s="24" t="s">
        <v>86</v>
      </c>
      <c r="AA1306" s="32">
        <v>12</v>
      </c>
      <c r="AB1306" s="24">
        <v>0</v>
      </c>
      <c r="AC1306" s="25">
        <v>44488</v>
      </c>
      <c r="AD1306" s="24" t="s">
        <v>58</v>
      </c>
      <c r="AE1306" s="24">
        <v>29551</v>
      </c>
      <c r="AF1306" s="24" t="s">
        <v>59</v>
      </c>
      <c r="AG1306" s="24"/>
      <c r="AH1306" s="24" t="s">
        <v>59</v>
      </c>
      <c r="AI1306" s="24"/>
      <c r="AJ1306" s="24" t="s">
        <v>60</v>
      </c>
      <c r="AK1306" s="24"/>
      <c r="AL1306" s="24" t="s">
        <v>1333</v>
      </c>
      <c r="AM1306" s="24"/>
      <c r="AN1306" s="24"/>
      <c r="AO1306" s="24">
        <v>0</v>
      </c>
      <c r="AP1306" s="24" t="s">
        <v>60</v>
      </c>
      <c r="AQ1306" s="24"/>
      <c r="AR1306" s="24"/>
      <c r="AS1306" s="89">
        <f t="shared" si="266"/>
        <v>12</v>
      </c>
      <c r="AT1306" s="24" t="s">
        <v>5146</v>
      </c>
    </row>
    <row r="1307" spans="1:46" x14ac:dyDescent="0.5">
      <c r="A1307" s="24">
        <v>1403</v>
      </c>
      <c r="B1307" s="24"/>
      <c r="C1307" s="24"/>
      <c r="D1307" s="24" t="s">
        <v>5147</v>
      </c>
      <c r="E1307" s="24" t="s">
        <v>5148</v>
      </c>
      <c r="F1307" s="77" t="str">
        <f t="shared" si="261"/>
        <v>GLOBAL MEDIA GROUP SERVICES LIMITED</v>
      </c>
      <c r="G1307" s="24" t="s">
        <v>5149</v>
      </c>
      <c r="H1307" s="24" t="s">
        <v>972</v>
      </c>
      <c r="I1307" s="24" t="s">
        <v>972</v>
      </c>
      <c r="J1307" s="24" t="s">
        <v>107</v>
      </c>
      <c r="K1307" s="24" t="s">
        <v>4156</v>
      </c>
      <c r="L1307" s="25">
        <v>44382</v>
      </c>
      <c r="M1307" s="25">
        <v>44469</v>
      </c>
      <c r="N1307" s="81">
        <f t="shared" si="263"/>
        <v>44469</v>
      </c>
      <c r="O1307" s="77" t="str">
        <f t="shared" ca="1" si="264"/>
        <v>Expired</v>
      </c>
      <c r="P1307" s="77" t="str" cm="1">
        <f t="array" aca="1" ref="P1307" ca="1">_xlfn.IFS((N1307-TODAY())&gt;=547,"06 Expires over 18 months",(N1307-TODAY())&gt;=365,"05 Expires in 18 months",(N1307-TODAY())&gt;=183,"04 Expires in 12 months",(N1307-TODAY())&gt;=92,"03 Expires in 6 months",(N1307-TODAY())&gt;=31,"02 Expires in 3 months",(N1307-TODAY())&gt;=0,"01 Expires in 30 days",(N1307-TODAY())&gt;=-31,"01 Expired last 30 days",(N1307-TODAY())&gt;=-92,"02 Expired last 3 months",(N1307-TODAY())&gt;=-183,"03 Expired last 6 months",(N1307-TODAY())&gt;=-365,"04 Expired last 12 months",(N1307-TODAY())&gt;=-547,"05 Expired last 18 months",TRUE,"06 Expired over 18 months")</f>
        <v>06 Expired over 18 months</v>
      </c>
      <c r="Q1307" s="65">
        <v>9000</v>
      </c>
      <c r="R1307" s="84">
        <f t="shared" si="265"/>
        <v>9000</v>
      </c>
      <c r="S1307" s="77" t="str" cm="1">
        <f t="array" ref="S1307">_xlfn.IFS(R1307&gt;5000000,"Gold",R1307&gt;=500000,"Silver",R1307&gt;30000,"Bronze",TRUE,"Transactional")</f>
        <v>Transactional</v>
      </c>
      <c r="T1307" s="24" t="s">
        <v>54</v>
      </c>
      <c r="U1307" s="101" t="s">
        <v>116</v>
      </c>
      <c r="V1307" s="101" t="s">
        <v>70</v>
      </c>
      <c r="W1307" s="77" t="str">
        <f t="shared" si="262"/>
        <v>No</v>
      </c>
      <c r="X1307" s="77" t="str">
        <f>IFERROR(_xlfn.XLOOKUP(J1307&amp;"||"&amp;K1307,'Mapping Ref.'!$J$2:$J$538,'Mapping Ref.'!$K$2:$K$538),"")</f>
        <v>Construction &amp; Estates</v>
      </c>
      <c r="Y1307" s="77" t="str" cm="1">
        <f t="array" ref="Y1307">_xlfn.IFS(R1307&gt;2000000,"For Publication",R1307&gt;100000,"PID",R1307&gt;30000,"RFQ",TRUE,"Transactional")</f>
        <v>Transactional</v>
      </c>
      <c r="Z1307" s="24" t="s">
        <v>86</v>
      </c>
      <c r="AA1307" s="32">
        <v>3</v>
      </c>
      <c r="AB1307" s="24">
        <v>0</v>
      </c>
      <c r="AC1307" s="25">
        <v>44489</v>
      </c>
      <c r="AD1307" s="24" t="s">
        <v>58</v>
      </c>
      <c r="AE1307" s="24">
        <v>29553</v>
      </c>
      <c r="AF1307" s="24" t="s">
        <v>59</v>
      </c>
      <c r="AG1307" s="24"/>
      <c r="AH1307" s="24" t="s">
        <v>60</v>
      </c>
      <c r="AI1307" s="24"/>
      <c r="AJ1307" s="24" t="s">
        <v>60</v>
      </c>
      <c r="AK1307" s="24"/>
      <c r="AL1307" s="24" t="s">
        <v>1333</v>
      </c>
      <c r="AM1307" s="24"/>
      <c r="AN1307" s="24"/>
      <c r="AO1307" s="24">
        <v>0</v>
      </c>
      <c r="AP1307" s="24" t="s">
        <v>60</v>
      </c>
      <c r="AQ1307" s="24"/>
      <c r="AR1307" s="24"/>
      <c r="AS1307" s="89">
        <f t="shared" si="266"/>
        <v>2</v>
      </c>
      <c r="AT1307" s="24" t="s">
        <v>5147</v>
      </c>
    </row>
    <row r="1308" spans="1:46" x14ac:dyDescent="0.5">
      <c r="A1308" s="24">
        <v>1404</v>
      </c>
      <c r="B1308" s="24" t="s">
        <v>340</v>
      </c>
      <c r="C1308" s="24"/>
      <c r="D1308" s="24" t="s">
        <v>5150</v>
      </c>
      <c r="E1308" s="24" t="s">
        <v>5151</v>
      </c>
      <c r="F1308" s="77" t="str">
        <f t="shared" si="261"/>
        <v>TOM OXLEY CONS. T/A BAMBOO MENTAL HEALTH</v>
      </c>
      <c r="G1308" s="24" t="s">
        <v>5152</v>
      </c>
      <c r="H1308" s="24" t="s">
        <v>897</v>
      </c>
      <c r="I1308" s="24" t="s">
        <v>897</v>
      </c>
      <c r="J1308" s="24" t="s">
        <v>52</v>
      </c>
      <c r="K1308" s="27" t="s">
        <v>2685</v>
      </c>
      <c r="L1308" s="25">
        <v>44470</v>
      </c>
      <c r="M1308" s="25">
        <v>44835</v>
      </c>
      <c r="N1308" s="81">
        <f t="shared" si="263"/>
        <v>45200</v>
      </c>
      <c r="O1308" s="77" t="str">
        <f t="shared" ca="1" si="264"/>
        <v>Expired</v>
      </c>
      <c r="P1308" s="77" t="str" cm="1">
        <f t="array" aca="1" ref="P1308" ca="1">_xlfn.IFS((N1308-TODAY())&gt;=547,"06 Expires over 18 months",(N1308-TODAY())&gt;=365,"05 Expires in 18 months",(N1308-TODAY())&gt;=183,"04 Expires in 12 months",(N1308-TODAY())&gt;=92,"03 Expires in 6 months",(N1308-TODAY())&gt;=31,"02 Expires in 3 months",(N1308-TODAY())&gt;=0,"01 Expires in 30 days",(N1308-TODAY())&gt;=-31,"01 Expired last 30 days",(N1308-TODAY())&gt;=-92,"02 Expired last 3 months",(N1308-TODAY())&gt;=-183,"03 Expired last 6 months",(N1308-TODAY())&gt;=-365,"04 Expired last 12 months",(N1308-TODAY())&gt;=-547,"05 Expired last 18 months",TRUE,"06 Expired over 18 months")</f>
        <v>06 Expired over 18 months</v>
      </c>
      <c r="Q1308" s="65">
        <v>2000</v>
      </c>
      <c r="R1308" s="84">
        <f t="shared" si="265"/>
        <v>4000</v>
      </c>
      <c r="S1308" s="77" t="str" cm="1">
        <f t="array" ref="S1308">_xlfn.IFS(R1308&gt;5000000,"Gold",R1308&gt;=500000,"Silver",R1308&gt;30000,"Bronze",TRUE,"Transactional")</f>
        <v>Transactional</v>
      </c>
      <c r="T1308" s="24" t="s">
        <v>54</v>
      </c>
      <c r="U1308" s="101" t="s">
        <v>109</v>
      </c>
      <c r="V1308" s="101" t="s">
        <v>1011</v>
      </c>
      <c r="W1308" s="77" t="str">
        <f t="shared" si="262"/>
        <v>Yes</v>
      </c>
      <c r="X1308" s="77" t="str">
        <f>IFERROR(_xlfn.XLOOKUP(J1308&amp;"||"&amp;K1308,'Mapping Ref.'!$J$2:$J$538,'Mapping Ref.'!$K$2:$K$538),"")</f>
        <v>Corporate</v>
      </c>
      <c r="Y1308" s="77" t="str" cm="1">
        <f t="array" ref="Y1308">_xlfn.IFS(R1308&gt;2000000,"For Publication",R1308&gt;100000,"PID",R1308&gt;30000,"RFQ",TRUE,"Transactional")</f>
        <v>Transactional</v>
      </c>
      <c r="Z1308" s="24" t="s">
        <v>101</v>
      </c>
      <c r="AA1308" s="32">
        <v>12</v>
      </c>
      <c r="AB1308" s="24">
        <v>12</v>
      </c>
      <c r="AC1308" s="25">
        <v>44489</v>
      </c>
      <c r="AD1308" s="24" t="s">
        <v>58</v>
      </c>
      <c r="AE1308" s="24"/>
      <c r="AF1308" s="24"/>
      <c r="AG1308" s="24"/>
      <c r="AH1308" s="24" t="s">
        <v>60</v>
      </c>
      <c r="AI1308" s="24" t="s">
        <v>59</v>
      </c>
      <c r="AJ1308" s="24" t="s">
        <v>60</v>
      </c>
      <c r="AK1308" s="24"/>
      <c r="AL1308" s="24" t="s">
        <v>5003</v>
      </c>
      <c r="AM1308" s="24"/>
      <c r="AN1308" s="24"/>
      <c r="AO1308" s="24"/>
      <c r="AP1308" s="24" t="s">
        <v>60</v>
      </c>
      <c r="AQ1308" s="24"/>
      <c r="AR1308" s="24"/>
      <c r="AS1308" s="89">
        <f t="shared" si="266"/>
        <v>24</v>
      </c>
      <c r="AT1308" s="24" t="s">
        <v>5153</v>
      </c>
    </row>
    <row r="1309" spans="1:46" x14ac:dyDescent="0.5">
      <c r="A1309" s="24">
        <v>1405</v>
      </c>
      <c r="B1309" s="24"/>
      <c r="C1309" s="24"/>
      <c r="D1309" s="24" t="s">
        <v>5154</v>
      </c>
      <c r="E1309" s="24" t="s">
        <v>5155</v>
      </c>
      <c r="F1309" s="77" t="str">
        <f t="shared" si="261"/>
        <v>KIDZ RUNZ LTD</v>
      </c>
      <c r="G1309" s="24" t="s">
        <v>5154</v>
      </c>
      <c r="H1309" s="24" t="s">
        <v>3428</v>
      </c>
      <c r="I1309" s="24" t="s">
        <v>3428</v>
      </c>
      <c r="J1309" s="24" t="s">
        <v>190</v>
      </c>
      <c r="K1309" s="24" t="s">
        <v>191</v>
      </c>
      <c r="L1309" s="25">
        <v>44440</v>
      </c>
      <c r="M1309" s="25">
        <v>44834</v>
      </c>
      <c r="N1309" s="81">
        <f t="shared" si="263"/>
        <v>44834</v>
      </c>
      <c r="O1309" s="77" t="str">
        <f t="shared" ca="1" si="264"/>
        <v>Expired</v>
      </c>
      <c r="P1309" s="77" t="str" cm="1">
        <f t="array" aca="1" ref="P1309" ca="1">_xlfn.IFS((N1309-TODAY())&gt;=547,"06 Expires over 18 months",(N1309-TODAY())&gt;=365,"05 Expires in 18 months",(N1309-TODAY())&gt;=183,"04 Expires in 12 months",(N1309-TODAY())&gt;=92,"03 Expires in 6 months",(N1309-TODAY())&gt;=31,"02 Expires in 3 months",(N1309-TODAY())&gt;=0,"01 Expires in 30 days",(N1309-TODAY())&gt;=-31,"01 Expired last 30 days",(N1309-TODAY())&gt;=-92,"02 Expired last 3 months",(N1309-TODAY())&gt;=-183,"03 Expired last 6 months",(N1309-TODAY())&gt;=-365,"04 Expired last 12 months",(N1309-TODAY())&gt;=-547,"05 Expired last 18 months",TRUE,"06 Expired over 18 months")</f>
        <v>06 Expired over 18 months</v>
      </c>
      <c r="Q1309" s="65">
        <v>600</v>
      </c>
      <c r="R1309" s="84">
        <f t="shared" si="265"/>
        <v>600</v>
      </c>
      <c r="S1309" s="77" t="str" cm="1">
        <f t="array" ref="S1309">_xlfn.IFS(R1309&gt;5000000,"Gold",R1309&gt;=500000,"Silver",R1309&gt;30000,"Bronze",TRUE,"Transactional")</f>
        <v>Transactional</v>
      </c>
      <c r="T1309" s="24" t="s">
        <v>54</v>
      </c>
      <c r="U1309" s="101" t="s">
        <v>190</v>
      </c>
      <c r="V1309" s="101" t="s">
        <v>1742</v>
      </c>
      <c r="W1309" s="77" t="str">
        <f t="shared" si="262"/>
        <v>No</v>
      </c>
      <c r="X1309" s="77" t="str">
        <f>IFERROR(_xlfn.XLOOKUP(J1309&amp;"||"&amp;K1309,'Mapping Ref.'!$J$2:$J$538,'Mapping Ref.'!$K$2:$K$538),"")</f>
        <v>Childrens &amp; Adults</v>
      </c>
      <c r="Y1309" s="77" t="str" cm="1">
        <f t="array" ref="Y1309">_xlfn.IFS(R1309&gt;2000000,"For Publication",R1309&gt;100000,"PID",R1309&gt;30000,"RFQ",TRUE,"Transactional")</f>
        <v>Transactional</v>
      </c>
      <c r="Z1309" s="24" t="s">
        <v>101</v>
      </c>
      <c r="AA1309" s="32">
        <v>12</v>
      </c>
      <c r="AB1309" s="24">
        <v>0</v>
      </c>
      <c r="AC1309" s="25">
        <v>44489</v>
      </c>
      <c r="AD1309" s="24" t="s">
        <v>58</v>
      </c>
      <c r="AE1309" s="24">
        <v>0</v>
      </c>
      <c r="AF1309" s="24" t="s">
        <v>59</v>
      </c>
      <c r="AG1309" s="24"/>
      <c r="AH1309" s="24" t="s">
        <v>60</v>
      </c>
      <c r="AI1309" s="24"/>
      <c r="AJ1309" s="24" t="s">
        <v>60</v>
      </c>
      <c r="AK1309" s="24"/>
      <c r="AL1309" s="24"/>
      <c r="AM1309" s="24"/>
      <c r="AN1309" s="24"/>
      <c r="AO1309" s="24">
        <v>0</v>
      </c>
      <c r="AP1309" s="24" t="s">
        <v>60</v>
      </c>
      <c r="AQ1309" s="24"/>
      <c r="AR1309" s="24"/>
      <c r="AS1309" s="89">
        <f t="shared" si="266"/>
        <v>12</v>
      </c>
      <c r="AT1309" s="24" t="s">
        <v>5156</v>
      </c>
    </row>
    <row r="1310" spans="1:46" x14ac:dyDescent="0.5">
      <c r="A1310" s="24">
        <v>1407</v>
      </c>
      <c r="B1310" s="24"/>
      <c r="C1310" s="24"/>
      <c r="D1310" s="24" t="s">
        <v>5157</v>
      </c>
      <c r="E1310" s="24" t="s">
        <v>5158</v>
      </c>
      <c r="F1310" s="77" t="str">
        <f t="shared" si="261"/>
        <v>BARLEY AND BARKWAY (VA) C OF E FIRST SCHOOL FEDERATION</v>
      </c>
      <c r="G1310" s="24" t="s">
        <v>5159</v>
      </c>
      <c r="H1310" s="24" t="s">
        <v>3268</v>
      </c>
      <c r="I1310" s="24" t="s">
        <v>3269</v>
      </c>
      <c r="J1310" s="24" t="s">
        <v>190</v>
      </c>
      <c r="K1310" s="24" t="s">
        <v>3270</v>
      </c>
      <c r="L1310" s="25">
        <v>44490</v>
      </c>
      <c r="M1310" s="25">
        <v>44490</v>
      </c>
      <c r="N1310" s="81">
        <f t="shared" si="263"/>
        <v>44490</v>
      </c>
      <c r="O1310" s="77" t="str">
        <f t="shared" ca="1" si="264"/>
        <v>Expired</v>
      </c>
      <c r="P1310" s="77" t="str" cm="1">
        <f t="array" aca="1" ref="P1310" ca="1">_xlfn.IFS((N1310-TODAY())&gt;=547,"06 Expires over 18 months",(N1310-TODAY())&gt;=365,"05 Expires in 18 months",(N1310-TODAY())&gt;=183,"04 Expires in 12 months",(N1310-TODAY())&gt;=92,"03 Expires in 6 months",(N1310-TODAY())&gt;=31,"02 Expires in 3 months",(N1310-TODAY())&gt;=0,"01 Expires in 30 days",(N1310-TODAY())&gt;=-31,"01 Expired last 30 days",(N1310-TODAY())&gt;=-92,"02 Expired last 3 months",(N1310-TODAY())&gt;=-183,"03 Expired last 6 months",(N1310-TODAY())&gt;=-365,"04 Expired last 12 months",(N1310-TODAY())&gt;=-547,"05 Expired last 18 months",TRUE,"06 Expired over 18 months")</f>
        <v>06 Expired over 18 months</v>
      </c>
      <c r="Q1310" s="65">
        <v>15000</v>
      </c>
      <c r="R1310" s="84">
        <f t="shared" si="265"/>
        <v>15000</v>
      </c>
      <c r="S1310" s="77" t="str" cm="1">
        <f t="array" ref="S1310">_xlfn.IFS(R1310&gt;5000000,"Gold",R1310&gt;=500000,"Silver",R1310&gt;30000,"Bronze",TRUE,"Transactional")</f>
        <v>Transactional</v>
      </c>
      <c r="T1310" s="24" t="s">
        <v>54</v>
      </c>
      <c r="U1310" s="101" t="s">
        <v>190</v>
      </c>
      <c r="V1310" s="101" t="s">
        <v>192</v>
      </c>
      <c r="W1310" s="77" t="str">
        <f t="shared" si="262"/>
        <v>No</v>
      </c>
      <c r="X1310" s="77" t="str">
        <f>IFERROR(_xlfn.XLOOKUP(J1310&amp;"||"&amp;K1310,'Mapping Ref.'!$J$2:$J$538,'Mapping Ref.'!$K$2:$K$538),"")</f>
        <v>Childrens &amp; Adults</v>
      </c>
      <c r="Y1310" s="77" t="str" cm="1">
        <f t="array" ref="Y1310">_xlfn.IFS(R1310&gt;2000000,"For Publication",R1310&gt;100000,"PID",R1310&gt;30000,"RFQ",TRUE,"Transactional")</f>
        <v>Transactional</v>
      </c>
      <c r="Z1310" s="24" t="s">
        <v>101</v>
      </c>
      <c r="AA1310" s="32">
        <v>12</v>
      </c>
      <c r="AB1310" s="24">
        <v>0</v>
      </c>
      <c r="AC1310" s="25">
        <v>44490</v>
      </c>
      <c r="AD1310" s="24" t="s">
        <v>58</v>
      </c>
      <c r="AE1310" s="24"/>
      <c r="AF1310" s="24"/>
      <c r="AG1310" s="24"/>
      <c r="AH1310" s="24" t="s">
        <v>60</v>
      </c>
      <c r="AI1310" s="24"/>
      <c r="AJ1310" s="24" t="s">
        <v>60</v>
      </c>
      <c r="AK1310" s="24"/>
      <c r="AL1310" s="24"/>
      <c r="AM1310" s="24"/>
      <c r="AN1310" s="24"/>
      <c r="AO1310" s="24">
        <v>0</v>
      </c>
      <c r="AP1310" s="24" t="s">
        <v>59</v>
      </c>
      <c r="AQ1310" s="24"/>
      <c r="AR1310" s="24"/>
      <c r="AS1310" s="89">
        <v>0</v>
      </c>
      <c r="AT1310" s="24" t="s">
        <v>5160</v>
      </c>
    </row>
    <row r="1311" spans="1:46" x14ac:dyDescent="0.5">
      <c r="A1311" s="24">
        <v>1408</v>
      </c>
      <c r="B1311" s="24"/>
      <c r="C1311" s="24"/>
      <c r="D1311" s="24" t="s">
        <v>5161</v>
      </c>
      <c r="E1311" s="24" t="s">
        <v>5162</v>
      </c>
      <c r="F1311" s="77" t="str">
        <f t="shared" si="261"/>
        <v>CHILDREN’S UNIVERSITY TRUST</v>
      </c>
      <c r="G1311" s="24" t="s">
        <v>5163</v>
      </c>
      <c r="H1311" s="24" t="s">
        <v>2200</v>
      </c>
      <c r="I1311" s="24" t="s">
        <v>2200</v>
      </c>
      <c r="J1311" s="24" t="s">
        <v>190</v>
      </c>
      <c r="K1311" s="24" t="s">
        <v>2202</v>
      </c>
      <c r="L1311" s="25">
        <v>44490</v>
      </c>
      <c r="M1311" s="25">
        <v>44770</v>
      </c>
      <c r="N1311" s="81">
        <f t="shared" si="263"/>
        <v>45135</v>
      </c>
      <c r="O1311" s="77" t="str">
        <f t="shared" ca="1" si="264"/>
        <v>Expired</v>
      </c>
      <c r="P1311" s="77" t="str" cm="1">
        <f t="array" aca="1" ref="P1311" ca="1">_xlfn.IFS((N1311-TODAY())&gt;=547,"06 Expires over 18 months",(N1311-TODAY())&gt;=365,"05 Expires in 18 months",(N1311-TODAY())&gt;=183,"04 Expires in 12 months",(N1311-TODAY())&gt;=92,"03 Expires in 6 months",(N1311-TODAY())&gt;=31,"02 Expires in 3 months",(N1311-TODAY())&gt;=0,"01 Expires in 30 days",(N1311-TODAY())&gt;=-31,"01 Expired last 30 days",(N1311-TODAY())&gt;=-92,"02 Expired last 3 months",(N1311-TODAY())&gt;=-183,"03 Expired last 6 months",(N1311-TODAY())&gt;=-365,"04 Expired last 12 months",(N1311-TODAY())&gt;=-547,"05 Expired last 18 months",TRUE,"06 Expired over 18 months")</f>
        <v>06 Expired over 18 months</v>
      </c>
      <c r="Q1311" s="65">
        <v>10000</v>
      </c>
      <c r="R1311" s="84">
        <f t="shared" si="265"/>
        <v>17500</v>
      </c>
      <c r="S1311" s="77" t="str" cm="1">
        <f t="array" ref="S1311">_xlfn.IFS(R1311&gt;5000000,"Gold",R1311&gt;=500000,"Silver",R1311&gt;30000,"Bronze",TRUE,"Transactional")</f>
        <v>Transactional</v>
      </c>
      <c r="T1311" s="24" t="s">
        <v>54</v>
      </c>
      <c r="U1311" s="101" t="s">
        <v>84</v>
      </c>
      <c r="V1311" s="101" t="s">
        <v>727</v>
      </c>
      <c r="W1311" s="77" t="str">
        <f t="shared" si="262"/>
        <v>Yes</v>
      </c>
      <c r="X1311" s="77" t="str">
        <f>IFERROR(_xlfn.XLOOKUP(J1311&amp;"||"&amp;K1311,'Mapping Ref.'!$J$2:$J$538,'Mapping Ref.'!$K$2:$K$538),"")</f>
        <v>Childrens &amp; Adults</v>
      </c>
      <c r="Y1311" s="77" t="str" cm="1">
        <f t="array" ref="Y1311">_xlfn.IFS(R1311&gt;2000000,"For Publication",R1311&gt;100000,"PID",R1311&gt;30000,"RFQ",TRUE,"Transactional")</f>
        <v>Transactional</v>
      </c>
      <c r="Z1311" s="24" t="s">
        <v>101</v>
      </c>
      <c r="AA1311" s="32">
        <v>12</v>
      </c>
      <c r="AB1311" s="24">
        <v>12</v>
      </c>
      <c r="AC1311" s="25">
        <v>44490</v>
      </c>
      <c r="AD1311" s="24" t="s">
        <v>58</v>
      </c>
      <c r="AE1311" s="24">
        <v>29556</v>
      </c>
      <c r="AF1311" s="24"/>
      <c r="AG1311" s="24"/>
      <c r="AH1311" s="24" t="s">
        <v>59</v>
      </c>
      <c r="AI1311" s="24"/>
      <c r="AJ1311" s="24" t="s">
        <v>60</v>
      </c>
      <c r="AK1311" s="24"/>
      <c r="AL1311" s="24" t="s">
        <v>1333</v>
      </c>
      <c r="AM1311" s="24"/>
      <c r="AN1311" s="24"/>
      <c r="AO1311" s="24">
        <v>0</v>
      </c>
      <c r="AP1311" s="24" t="s">
        <v>60</v>
      </c>
      <c r="AQ1311" s="24"/>
      <c r="AR1311" s="24"/>
      <c r="AS1311" s="89">
        <f>DATEDIF(L1311,N1311,"m")</f>
        <v>21</v>
      </c>
      <c r="AT1311" s="24" t="s">
        <v>5164</v>
      </c>
    </row>
    <row r="1312" spans="1:46" x14ac:dyDescent="0.5">
      <c r="A1312" s="24">
        <v>1409</v>
      </c>
      <c r="B1312" s="24" t="s">
        <v>340</v>
      </c>
      <c r="C1312" s="24"/>
      <c r="D1312" s="24" t="s">
        <v>5165</v>
      </c>
      <c r="E1312" s="24" t="s">
        <v>5166</v>
      </c>
      <c r="F1312" s="77" t="str">
        <f t="shared" si="261"/>
        <v>Coram Children's Legal Centre</v>
      </c>
      <c r="G1312" s="24" t="s">
        <v>5167</v>
      </c>
      <c r="H1312" s="24" t="s">
        <v>5168</v>
      </c>
      <c r="I1312" s="24" t="s">
        <v>5168</v>
      </c>
      <c r="J1312" s="24" t="s">
        <v>190</v>
      </c>
      <c r="K1312" s="24" t="s">
        <v>755</v>
      </c>
      <c r="L1312" s="25">
        <v>44491</v>
      </c>
      <c r="M1312" s="25">
        <v>44826</v>
      </c>
      <c r="N1312" s="81">
        <f t="shared" si="263"/>
        <v>44826</v>
      </c>
      <c r="O1312" s="77" t="str">
        <f t="shared" ca="1" si="264"/>
        <v>Expired</v>
      </c>
      <c r="P1312" s="77" t="str" cm="1">
        <f t="array" aca="1" ref="P1312" ca="1">_xlfn.IFS((N1312-TODAY())&gt;=547,"06 Expires over 18 months",(N1312-TODAY())&gt;=365,"05 Expires in 18 months",(N1312-TODAY())&gt;=183,"04 Expires in 12 months",(N1312-TODAY())&gt;=92,"03 Expires in 6 months",(N1312-TODAY())&gt;=31,"02 Expires in 3 months",(N1312-TODAY())&gt;=0,"01 Expires in 30 days",(N1312-TODAY())&gt;=-31,"01 Expired last 30 days",(N1312-TODAY())&gt;=-92,"02 Expired last 3 months",(N1312-TODAY())&gt;=-183,"03 Expired last 6 months",(N1312-TODAY())&gt;=-365,"04 Expired last 12 months",(N1312-TODAY())&gt;=-547,"05 Expired last 18 months",TRUE,"06 Expired over 18 months")</f>
        <v>06 Expired over 18 months</v>
      </c>
      <c r="Q1312" s="65">
        <v>3000</v>
      </c>
      <c r="R1312" s="84">
        <f t="shared" si="265"/>
        <v>3000</v>
      </c>
      <c r="S1312" s="77" t="str" cm="1">
        <f t="array" ref="S1312">_xlfn.IFS(R1312&gt;5000000,"Gold",R1312&gt;=500000,"Silver",R1312&gt;30000,"Bronze",TRUE,"Transactional")</f>
        <v>Transactional</v>
      </c>
      <c r="T1312" s="24" t="s">
        <v>54</v>
      </c>
      <c r="U1312" s="101" t="s">
        <v>455</v>
      </c>
      <c r="V1312" s="101" t="s">
        <v>822</v>
      </c>
      <c r="W1312" s="77" t="str">
        <f t="shared" si="262"/>
        <v>No</v>
      </c>
      <c r="X1312" s="77" t="str">
        <f>IFERROR(_xlfn.XLOOKUP(J1312&amp;"||"&amp;K1312,'Mapping Ref.'!$J$2:$J$538,'Mapping Ref.'!$K$2:$K$538),"")</f>
        <v>Childrens &amp; Adults</v>
      </c>
      <c r="Y1312" s="77" t="str" cm="1">
        <f t="array" ref="Y1312">_xlfn.IFS(R1312&gt;2000000,"For Publication",R1312&gt;100000,"PID",R1312&gt;30000,"RFQ",TRUE,"Transactional")</f>
        <v>Transactional</v>
      </c>
      <c r="Z1312" s="24" t="s">
        <v>101</v>
      </c>
      <c r="AA1312" s="32">
        <v>12</v>
      </c>
      <c r="AB1312" s="24">
        <v>0</v>
      </c>
      <c r="AC1312" s="25">
        <v>44491</v>
      </c>
      <c r="AD1312" s="24" t="s">
        <v>58</v>
      </c>
      <c r="AE1312" s="24"/>
      <c r="AF1312" s="24"/>
      <c r="AG1312" s="24"/>
      <c r="AH1312" s="24" t="s">
        <v>60</v>
      </c>
      <c r="AI1312" s="24"/>
      <c r="AJ1312" s="24" t="s">
        <v>60</v>
      </c>
      <c r="AK1312" s="24"/>
      <c r="AL1312" s="24" t="s">
        <v>5003</v>
      </c>
      <c r="AM1312" s="24"/>
      <c r="AN1312" s="24"/>
      <c r="AO1312" s="24">
        <v>0</v>
      </c>
      <c r="AP1312" s="24" t="s">
        <v>60</v>
      </c>
      <c r="AQ1312" s="24"/>
      <c r="AR1312" s="24"/>
      <c r="AS1312" s="89">
        <f>DATEDIF(L1312,N1312,"m")</f>
        <v>11</v>
      </c>
      <c r="AT1312" s="24" t="s">
        <v>5169</v>
      </c>
    </row>
    <row r="1313" spans="1:46" x14ac:dyDescent="0.5">
      <c r="A1313" s="24">
        <v>1411</v>
      </c>
      <c r="B1313" s="24" t="s">
        <v>340</v>
      </c>
      <c r="C1313" s="24"/>
      <c r="D1313" s="24" t="s">
        <v>5170</v>
      </c>
      <c r="E1313" s="24" t="s">
        <v>5171</v>
      </c>
      <c r="F1313" s="77" t="str">
        <f t="shared" si="261"/>
        <v>ROBINS&amp;DAY LTD</v>
      </c>
      <c r="G1313" s="24" t="s">
        <v>5172</v>
      </c>
      <c r="H1313" s="24" t="s">
        <v>3157</v>
      </c>
      <c r="I1313" s="24" t="s">
        <v>4784</v>
      </c>
      <c r="J1313" s="24" t="s">
        <v>52</v>
      </c>
      <c r="K1313" s="24" t="s">
        <v>5173</v>
      </c>
      <c r="L1313" s="25">
        <v>44494</v>
      </c>
      <c r="M1313" s="25"/>
      <c r="N1313" s="81"/>
      <c r="O1313" s="77" t="s">
        <v>712</v>
      </c>
      <c r="P1313" s="77"/>
      <c r="Q1313" s="65">
        <v>750000</v>
      </c>
      <c r="R1313" s="84">
        <f t="shared" si="265"/>
        <v>750000</v>
      </c>
      <c r="S1313" s="77" t="str" cm="1">
        <f t="array" ref="S1313">_xlfn.IFS(R1313&gt;5000000,"Gold",R1313&gt;=500000,"Silver",R1313&gt;30000,"Bronze",TRUE,"Transactional")</f>
        <v>Silver</v>
      </c>
      <c r="T1313" s="24" t="s">
        <v>54</v>
      </c>
      <c r="U1313" s="101" t="s">
        <v>393</v>
      </c>
      <c r="V1313" s="101" t="s">
        <v>394</v>
      </c>
      <c r="W1313" s="77" t="str">
        <f t="shared" si="262"/>
        <v>Yes</v>
      </c>
      <c r="X1313" s="77" t="str">
        <f>IFERROR(_xlfn.XLOOKUP(J1313&amp;"||"&amp;K1313,'Mapping Ref.'!$J$2:$J$538,'Mapping Ref.'!$K$2:$K$538),"")</f>
        <v>Corporate</v>
      </c>
      <c r="Y1313" s="77" t="str" cm="1">
        <f t="array" ref="Y1313">_xlfn.IFS(R1313&gt;2000000,"For Publication",R1313&gt;100000,"PID",R1313&gt;30000,"RFQ",TRUE,"Transactional")</f>
        <v>PID</v>
      </c>
      <c r="Z1313" s="24" t="s">
        <v>86</v>
      </c>
      <c r="AA1313" s="32">
        <v>36</v>
      </c>
      <c r="AB1313" s="24">
        <v>12</v>
      </c>
      <c r="AC1313" s="25">
        <v>44495</v>
      </c>
      <c r="AD1313" s="24" t="s">
        <v>58</v>
      </c>
      <c r="AE1313" s="24"/>
      <c r="AF1313" s="24"/>
      <c r="AG1313" s="24"/>
      <c r="AH1313" s="24" t="s">
        <v>59</v>
      </c>
      <c r="AI1313" s="24"/>
      <c r="AJ1313" s="24" t="s">
        <v>60</v>
      </c>
      <c r="AK1313" s="24"/>
      <c r="AL1313" s="24" t="s">
        <v>5003</v>
      </c>
      <c r="AM1313" s="24"/>
      <c r="AN1313" s="24"/>
      <c r="AO1313" s="55">
        <v>118000</v>
      </c>
      <c r="AP1313" s="24" t="s">
        <v>60</v>
      </c>
      <c r="AQ1313" s="24"/>
      <c r="AR1313" s="24"/>
      <c r="AS1313" s="89">
        <v>0</v>
      </c>
      <c r="AT1313" s="24" t="s">
        <v>5174</v>
      </c>
    </row>
    <row r="1314" spans="1:46" x14ac:dyDescent="0.5">
      <c r="A1314" s="24">
        <v>1412</v>
      </c>
      <c r="B1314" s="24"/>
      <c r="C1314" s="24"/>
      <c r="D1314" s="24" t="s">
        <v>5175</v>
      </c>
      <c r="E1314" s="24" t="s">
        <v>5176</v>
      </c>
      <c r="F1314" s="77" t="str">
        <f t="shared" si="261"/>
        <v>COORDINATE SAAS LTD</v>
      </c>
      <c r="G1314" s="24" t="s">
        <v>5177</v>
      </c>
      <c r="H1314" s="24" t="s">
        <v>4756</v>
      </c>
      <c r="I1314" s="24" t="s">
        <v>4756</v>
      </c>
      <c r="J1314" s="24" t="s">
        <v>190</v>
      </c>
      <c r="K1314" s="24" t="s">
        <v>4757</v>
      </c>
      <c r="L1314" s="25">
        <v>44501</v>
      </c>
      <c r="M1314" s="25"/>
      <c r="N1314" s="81"/>
      <c r="O1314" s="77" t="s">
        <v>712</v>
      </c>
      <c r="P1314" s="77"/>
      <c r="Q1314" s="104"/>
      <c r="R1314" s="84">
        <v>0</v>
      </c>
      <c r="S1314" s="77" t="str" cm="1">
        <f t="array" ref="S1314">_xlfn.IFS(R1314&gt;5000000,"Gold",R1314&gt;=500000,"Silver",R1314&gt;30000,"Bronze",TRUE,"Transactional")</f>
        <v>Transactional</v>
      </c>
      <c r="T1314" s="24" t="s">
        <v>54</v>
      </c>
      <c r="U1314" s="101" t="s">
        <v>69</v>
      </c>
      <c r="V1314" s="101" t="s">
        <v>1208</v>
      </c>
      <c r="W1314" s="77" t="str">
        <f t="shared" si="262"/>
        <v>No</v>
      </c>
      <c r="X1314" s="77" t="str">
        <f>IFERROR(_xlfn.XLOOKUP(J1314&amp;"||"&amp;K1314,'Mapping Ref.'!$J$2:$J$538,'Mapping Ref.'!$K$2:$K$538),"")</f>
        <v>Childrens &amp; Adults</v>
      </c>
      <c r="Y1314" s="77" t="str" cm="1">
        <f t="array" ref="Y1314">_xlfn.IFS(R1314&gt;2000000,"For Publication",R1314&gt;100000,"PID",R1314&gt;30000,"RFQ",TRUE,"Transactional")</f>
        <v>Transactional</v>
      </c>
      <c r="Z1314" s="24" t="s">
        <v>101</v>
      </c>
      <c r="AA1314" s="32">
        <v>36</v>
      </c>
      <c r="AB1314" s="24">
        <v>0</v>
      </c>
      <c r="AC1314" s="25">
        <v>44495</v>
      </c>
      <c r="AD1314" s="24" t="s">
        <v>58</v>
      </c>
      <c r="AE1314" s="24"/>
      <c r="AF1314" s="24" t="s">
        <v>59</v>
      </c>
      <c r="AG1314" s="24"/>
      <c r="AH1314" s="24" t="s">
        <v>60</v>
      </c>
      <c r="AI1314" s="24"/>
      <c r="AJ1314" s="24" t="s">
        <v>60</v>
      </c>
      <c r="AK1314" s="24"/>
      <c r="AL1314" s="24" t="s">
        <v>1333</v>
      </c>
      <c r="AM1314" s="24"/>
      <c r="AN1314" s="24"/>
      <c r="AO1314" s="24"/>
      <c r="AP1314" s="24" t="s">
        <v>60</v>
      </c>
      <c r="AQ1314" s="24"/>
      <c r="AR1314" s="24"/>
      <c r="AS1314" s="89">
        <v>0</v>
      </c>
      <c r="AT1314" s="24" t="s">
        <v>5178</v>
      </c>
    </row>
    <row r="1315" spans="1:46" x14ac:dyDescent="0.5">
      <c r="A1315" s="24">
        <v>1413</v>
      </c>
      <c r="B1315" s="24"/>
      <c r="C1315" s="24"/>
      <c r="D1315" s="24" t="s">
        <v>5179</v>
      </c>
      <c r="E1315" s="24" t="s">
        <v>4537</v>
      </c>
      <c r="F1315" s="77" t="str">
        <f t="shared" si="261"/>
        <v>MARQUEE ENTEC LTD T/A ENTEC SOUND &amp; LIGHT</v>
      </c>
      <c r="G1315" s="24" t="s">
        <v>5180</v>
      </c>
      <c r="H1315" s="24" t="s">
        <v>4495</v>
      </c>
      <c r="I1315" s="24" t="s">
        <v>4495</v>
      </c>
      <c r="J1315" s="24" t="s">
        <v>107</v>
      </c>
      <c r="K1315" s="24" t="s">
        <v>4819</v>
      </c>
      <c r="L1315" s="25">
        <v>44496</v>
      </c>
      <c r="M1315" s="25">
        <v>44861</v>
      </c>
      <c r="N1315" s="81">
        <f>EDATE(M1315,AB1315)</f>
        <v>44861</v>
      </c>
      <c r="O1315" s="77" t="str">
        <f ca="1">IF(N1315&lt;TODAY(),"Expired","Live")</f>
        <v>Expired</v>
      </c>
      <c r="P1315" s="77" t="str" cm="1">
        <f t="array" aca="1" ref="P1315" ca="1">_xlfn.IFS((N1315-TODAY())&gt;=547,"06 Expires over 18 months",(N1315-TODAY())&gt;=365,"05 Expires in 18 months",(N1315-TODAY())&gt;=183,"04 Expires in 12 months",(N1315-TODAY())&gt;=92,"03 Expires in 6 months",(N1315-TODAY())&gt;=31,"02 Expires in 3 months",(N1315-TODAY())&gt;=0,"01 Expires in 30 days",(N1315-TODAY())&gt;=-31,"01 Expired last 30 days",(N1315-TODAY())&gt;=-92,"02 Expired last 3 months",(N1315-TODAY())&gt;=-183,"03 Expired last 6 months",(N1315-TODAY())&gt;=-365,"04 Expired last 12 months",(N1315-TODAY())&gt;=-547,"05 Expired last 18 months",TRUE,"06 Expired over 18 months")</f>
        <v>06 Expired over 18 months</v>
      </c>
      <c r="Q1315" s="65">
        <v>10000</v>
      </c>
      <c r="R1315" s="84">
        <f>MAX(Q1315,Q1315*N(AS1315)/12)</f>
        <v>10000</v>
      </c>
      <c r="S1315" s="77" t="str" cm="1">
        <f t="array" ref="S1315">_xlfn.IFS(R1315&gt;5000000,"Gold",R1315&gt;=500000,"Silver",R1315&gt;30000,"Bronze",TRUE,"Transactional")</f>
        <v>Transactional</v>
      </c>
      <c r="T1315" s="24" t="s">
        <v>54</v>
      </c>
      <c r="U1315" s="101" t="s">
        <v>190</v>
      </c>
      <c r="V1315" s="101" t="s">
        <v>596</v>
      </c>
      <c r="W1315" s="77" t="str">
        <f t="shared" si="262"/>
        <v>No</v>
      </c>
      <c r="X1315" s="77" t="str">
        <f>IFERROR(_xlfn.XLOOKUP(J1315&amp;"||"&amp;K1315,'Mapping Ref.'!$J$2:$J$538,'Mapping Ref.'!$K$2:$K$538),"")</f>
        <v>Construction &amp; Estates</v>
      </c>
      <c r="Y1315" s="77" t="str" cm="1">
        <f t="array" ref="Y1315">_xlfn.IFS(R1315&gt;2000000,"For Publication",R1315&gt;100000,"PID",R1315&gt;30000,"RFQ",TRUE,"Transactional")</f>
        <v>Transactional</v>
      </c>
      <c r="Z1315" s="24" t="s">
        <v>86</v>
      </c>
      <c r="AA1315" s="32">
        <v>12</v>
      </c>
      <c r="AB1315" s="24">
        <v>0</v>
      </c>
      <c r="AC1315" s="25">
        <v>44496</v>
      </c>
      <c r="AD1315" s="24" t="s">
        <v>58</v>
      </c>
      <c r="AE1315" s="24">
        <v>29564</v>
      </c>
      <c r="AF1315" s="24" t="s">
        <v>59</v>
      </c>
      <c r="AG1315" s="24"/>
      <c r="AH1315" s="24" t="s">
        <v>59</v>
      </c>
      <c r="AI1315" s="24"/>
      <c r="AJ1315" s="24" t="s">
        <v>60</v>
      </c>
      <c r="AK1315" s="24"/>
      <c r="AL1315" s="24" t="s">
        <v>1333</v>
      </c>
      <c r="AM1315" s="24"/>
      <c r="AN1315" s="24"/>
      <c r="AO1315" s="24">
        <v>0</v>
      </c>
      <c r="AP1315" s="24" t="s">
        <v>60</v>
      </c>
      <c r="AQ1315" s="24"/>
      <c r="AR1315" s="24"/>
      <c r="AS1315" s="89">
        <f>DATEDIF(L1315,N1315,"m")</f>
        <v>12</v>
      </c>
      <c r="AT1315" s="24" t="s">
        <v>5179</v>
      </c>
    </row>
    <row r="1316" spans="1:46" x14ac:dyDescent="0.5">
      <c r="A1316" s="24">
        <v>1414</v>
      </c>
      <c r="B1316" s="24" t="s">
        <v>340</v>
      </c>
      <c r="C1316" s="24"/>
      <c r="D1316" s="24" t="s">
        <v>5181</v>
      </c>
      <c r="E1316" s="24" t="s">
        <v>5182</v>
      </c>
      <c r="F1316" s="77" t="str">
        <f t="shared" si="261"/>
        <v>PARENTS OF EALING SELF-HELP TRAINING SCHEME (P.E.S.T.S.)</v>
      </c>
      <c r="G1316" s="24" t="s">
        <v>5183</v>
      </c>
      <c r="H1316" s="24" t="s">
        <v>4756</v>
      </c>
      <c r="I1316" s="24" t="s">
        <v>4756</v>
      </c>
      <c r="J1316" s="24" t="s">
        <v>190</v>
      </c>
      <c r="K1316" s="24" t="s">
        <v>4757</v>
      </c>
      <c r="L1316" s="25">
        <v>44501</v>
      </c>
      <c r="M1316" s="25"/>
      <c r="N1316" s="81"/>
      <c r="O1316" s="77" t="s">
        <v>712</v>
      </c>
      <c r="P1316" s="77"/>
      <c r="Q1316" s="104"/>
      <c r="R1316" s="84">
        <v>0</v>
      </c>
      <c r="S1316" s="77" t="str" cm="1">
        <f t="array" ref="S1316">_xlfn.IFS(R1316&gt;5000000,"Gold",R1316&gt;=500000,"Silver",R1316&gt;30000,"Bronze",TRUE,"Transactional")</f>
        <v>Transactional</v>
      </c>
      <c r="T1316" s="24" t="s">
        <v>54</v>
      </c>
      <c r="U1316" s="101" t="s">
        <v>84</v>
      </c>
      <c r="V1316" s="101" t="s">
        <v>157</v>
      </c>
      <c r="W1316" s="77" t="str">
        <f t="shared" si="262"/>
        <v>Yes</v>
      </c>
      <c r="X1316" s="77" t="str">
        <f>IFERROR(_xlfn.XLOOKUP(J1316&amp;"||"&amp;K1316,'Mapping Ref.'!$J$2:$J$538,'Mapping Ref.'!$K$2:$K$538),"")</f>
        <v>Childrens &amp; Adults</v>
      </c>
      <c r="Y1316" s="77" t="str" cm="1">
        <f t="array" ref="Y1316">_xlfn.IFS(R1316&gt;2000000,"For Publication",R1316&gt;100000,"PID",R1316&gt;30000,"RFQ",TRUE,"Transactional")</f>
        <v>Transactional</v>
      </c>
      <c r="Z1316" s="24" t="s">
        <v>101</v>
      </c>
      <c r="AA1316" s="32">
        <v>42</v>
      </c>
      <c r="AB1316" s="24">
        <v>12</v>
      </c>
      <c r="AC1316" s="25">
        <v>44496</v>
      </c>
      <c r="AD1316" s="24" t="s">
        <v>58</v>
      </c>
      <c r="AE1316" s="24"/>
      <c r="AF1316" s="24" t="s">
        <v>59</v>
      </c>
      <c r="AG1316" s="24"/>
      <c r="AH1316" s="24" t="s">
        <v>59</v>
      </c>
      <c r="AI1316" s="24"/>
      <c r="AJ1316" s="24" t="s">
        <v>59</v>
      </c>
      <c r="AK1316" s="24"/>
      <c r="AL1316" s="24" t="s">
        <v>5003</v>
      </c>
      <c r="AM1316" s="24"/>
      <c r="AN1316" s="24"/>
      <c r="AO1316" s="24"/>
      <c r="AP1316" s="24" t="s">
        <v>60</v>
      </c>
      <c r="AQ1316" s="24"/>
      <c r="AR1316" s="24"/>
      <c r="AS1316" s="89">
        <v>0</v>
      </c>
      <c r="AT1316" s="24" t="s">
        <v>5184</v>
      </c>
    </row>
    <row r="1317" spans="1:46" x14ac:dyDescent="0.5">
      <c r="A1317" s="24">
        <v>1415</v>
      </c>
      <c r="B1317" s="24"/>
      <c r="C1317" s="24" t="s">
        <v>77</v>
      </c>
      <c r="D1317" s="24" t="s">
        <v>5185</v>
      </c>
      <c r="E1317" s="24" t="s">
        <v>5186</v>
      </c>
      <c r="F1317" s="77" t="str">
        <f t="shared" si="261"/>
        <v>SITEIMPROVE LTD</v>
      </c>
      <c r="G1317" s="24" t="s">
        <v>5187</v>
      </c>
      <c r="H1317" s="24" t="s">
        <v>2034</v>
      </c>
      <c r="I1317" s="24" t="s">
        <v>1923</v>
      </c>
      <c r="J1317" s="24" t="s">
        <v>1312</v>
      </c>
      <c r="K1317" s="24" t="s">
        <v>1109</v>
      </c>
      <c r="L1317" s="25">
        <v>44470</v>
      </c>
      <c r="M1317" s="25">
        <v>44837</v>
      </c>
      <c r="N1317" s="81">
        <f t="shared" ref="N1317:N1348" si="267">EDATE(M1317,AB1317)</f>
        <v>45202</v>
      </c>
      <c r="O1317" s="77" t="str">
        <f t="shared" ref="O1317:O1348" ca="1" si="268">IF(N1317&lt;TODAY(),"Expired","Live")</f>
        <v>Expired</v>
      </c>
      <c r="P1317" s="77" t="str" cm="1">
        <f t="array" aca="1" ref="P1317" ca="1">_xlfn.IFS((N1317-TODAY())&gt;=547,"06 Expires over 18 months",(N1317-TODAY())&gt;=365,"05 Expires in 18 months",(N1317-TODAY())&gt;=183,"04 Expires in 12 months",(N1317-TODAY())&gt;=92,"03 Expires in 6 months",(N1317-TODAY())&gt;=31,"02 Expires in 3 months",(N1317-TODAY())&gt;=0,"01 Expires in 30 days",(N1317-TODAY())&gt;=-31,"01 Expired last 30 days",(N1317-TODAY())&gt;=-92,"02 Expired last 3 months",(N1317-TODAY())&gt;=-183,"03 Expired last 6 months",(N1317-TODAY())&gt;=-365,"04 Expired last 12 months",(N1317-TODAY())&gt;=-547,"05 Expired last 18 months",TRUE,"06 Expired over 18 months")</f>
        <v>06 Expired over 18 months</v>
      </c>
      <c r="Q1317" s="65">
        <v>10000</v>
      </c>
      <c r="R1317" s="84">
        <f t="shared" ref="R1317:R1330" si="269">MAX(Q1317,Q1317*N(AS1317)/12)</f>
        <v>20000</v>
      </c>
      <c r="S1317" s="77" t="str" cm="1">
        <f t="array" ref="S1317">_xlfn.IFS(R1317&gt;5000000,"Gold",R1317&gt;=500000,"Silver",R1317&gt;30000,"Bronze",TRUE,"Transactional")</f>
        <v>Transactional</v>
      </c>
      <c r="T1317" s="24" t="s">
        <v>54</v>
      </c>
      <c r="U1317" s="101" t="s">
        <v>116</v>
      </c>
      <c r="V1317" s="101" t="s">
        <v>569</v>
      </c>
      <c r="W1317" s="77" t="str">
        <f t="shared" si="262"/>
        <v>Yes</v>
      </c>
      <c r="X1317" s="77" t="str">
        <f>IFERROR(_xlfn.XLOOKUP(J1317&amp;"||"&amp;K1317,'Mapping Ref.'!$J$2:$J$538,'Mapping Ref.'!$K$2:$K$538),"")</f>
        <v>Corporate</v>
      </c>
      <c r="Y1317" s="77" t="str" cm="1">
        <f t="array" ref="Y1317">_xlfn.IFS(R1317&gt;2000000,"For Publication",R1317&gt;100000,"PID",R1317&gt;30000,"RFQ",TRUE,"Transactional")</f>
        <v>Transactional</v>
      </c>
      <c r="Z1317" s="24" t="s">
        <v>86</v>
      </c>
      <c r="AA1317" s="32">
        <v>12</v>
      </c>
      <c r="AB1317" s="24">
        <v>12</v>
      </c>
      <c r="AC1317" s="25">
        <v>44497</v>
      </c>
      <c r="AD1317" s="24" t="s">
        <v>58</v>
      </c>
      <c r="AE1317" s="24"/>
      <c r="AF1317" s="24" t="s">
        <v>59</v>
      </c>
      <c r="AG1317" s="24"/>
      <c r="AH1317" s="24" t="s">
        <v>60</v>
      </c>
      <c r="AI1317" s="24"/>
      <c r="AJ1317" s="24" t="s">
        <v>60</v>
      </c>
      <c r="AK1317" s="24"/>
      <c r="AL1317" s="24" t="s">
        <v>1333</v>
      </c>
      <c r="AM1317" s="24"/>
      <c r="AN1317" s="24"/>
      <c r="AO1317" s="24">
        <v>0</v>
      </c>
      <c r="AP1317" s="24" t="s">
        <v>60</v>
      </c>
      <c r="AQ1317" s="24"/>
      <c r="AR1317" s="24"/>
      <c r="AS1317" s="89">
        <f t="shared" ref="AS1317:AS1348" si="270">DATEDIF(L1317,N1317,"m")</f>
        <v>24</v>
      </c>
      <c r="AT1317" s="24" t="s">
        <v>5188</v>
      </c>
    </row>
    <row r="1318" spans="1:46" x14ac:dyDescent="0.5">
      <c r="A1318" s="24">
        <v>1416</v>
      </c>
      <c r="B1318" s="24"/>
      <c r="C1318" s="24"/>
      <c r="D1318" s="24" t="s">
        <v>5189</v>
      </c>
      <c r="E1318" s="24" t="s">
        <v>5190</v>
      </c>
      <c r="F1318" s="77" t="str">
        <f t="shared" si="261"/>
        <v>EQUIFAX LTD</v>
      </c>
      <c r="G1318" s="24" t="s">
        <v>5191</v>
      </c>
      <c r="H1318" s="24" t="s">
        <v>2034</v>
      </c>
      <c r="I1318" s="24" t="s">
        <v>1923</v>
      </c>
      <c r="J1318" s="24" t="s">
        <v>1312</v>
      </c>
      <c r="K1318" s="24" t="s">
        <v>1109</v>
      </c>
      <c r="L1318" s="25">
        <v>44287</v>
      </c>
      <c r="M1318" s="25">
        <v>45016</v>
      </c>
      <c r="N1318" s="81">
        <f t="shared" si="267"/>
        <v>45747</v>
      </c>
      <c r="O1318" s="77" t="str">
        <f t="shared" ca="1" si="268"/>
        <v>Expired</v>
      </c>
      <c r="P1318" s="77" t="str" cm="1">
        <f t="array" aca="1" ref="P1318" ca="1">_xlfn.IFS((N1318-TODAY())&gt;=547,"06 Expires over 18 months",(N1318-TODAY())&gt;=365,"05 Expires in 18 months",(N1318-TODAY())&gt;=183,"04 Expires in 12 months",(N1318-TODAY())&gt;=92,"03 Expires in 6 months",(N1318-TODAY())&gt;=31,"02 Expires in 3 months",(N1318-TODAY())&gt;=0,"01 Expires in 30 days",(N1318-TODAY())&gt;=-31,"01 Expired last 30 days",(N1318-TODAY())&gt;=-92,"02 Expired last 3 months",(N1318-TODAY())&gt;=-183,"03 Expired last 6 months",(N1318-TODAY())&gt;=-365,"04 Expired last 12 months",(N1318-TODAY())&gt;=-547,"05 Expired last 18 months",TRUE,"06 Expired over 18 months")</f>
        <v>05 Expired last 18 months</v>
      </c>
      <c r="Q1318" s="65">
        <v>2400</v>
      </c>
      <c r="R1318" s="84">
        <f t="shared" si="269"/>
        <v>9400</v>
      </c>
      <c r="S1318" s="77" t="str" cm="1">
        <f t="array" ref="S1318">_xlfn.IFS(R1318&gt;5000000,"Gold",R1318&gt;=500000,"Silver",R1318&gt;30000,"Bronze",TRUE,"Transactional")</f>
        <v>Transactional</v>
      </c>
      <c r="T1318" s="24" t="s">
        <v>54</v>
      </c>
      <c r="U1318" s="101" t="s">
        <v>455</v>
      </c>
      <c r="V1318" s="101" t="s">
        <v>456</v>
      </c>
      <c r="W1318" s="77" t="str">
        <f t="shared" si="262"/>
        <v>Yes</v>
      </c>
      <c r="X1318" s="77" t="str">
        <f>IFERROR(_xlfn.XLOOKUP(J1318&amp;"||"&amp;K1318,'Mapping Ref.'!$J$2:$J$538,'Mapping Ref.'!$K$2:$K$538),"")</f>
        <v>Corporate</v>
      </c>
      <c r="Y1318" s="77" t="str" cm="1">
        <f t="array" ref="Y1318">_xlfn.IFS(R1318&gt;2000000,"For Publication",R1318&gt;100000,"PID",R1318&gt;30000,"RFQ",TRUE,"Transactional")</f>
        <v>Transactional</v>
      </c>
      <c r="Z1318" s="24" t="s">
        <v>86</v>
      </c>
      <c r="AA1318" s="32">
        <v>24</v>
      </c>
      <c r="AB1318" s="24">
        <v>24</v>
      </c>
      <c r="AC1318" s="25">
        <v>44497</v>
      </c>
      <c r="AD1318" s="24" t="s">
        <v>58</v>
      </c>
      <c r="AE1318" s="24"/>
      <c r="AF1318" s="24"/>
      <c r="AG1318" s="24"/>
      <c r="AH1318" s="24" t="s">
        <v>60</v>
      </c>
      <c r="AI1318" s="24"/>
      <c r="AJ1318" s="24" t="s">
        <v>60</v>
      </c>
      <c r="AK1318" s="24"/>
      <c r="AL1318" s="24" t="s">
        <v>1333</v>
      </c>
      <c r="AM1318" s="24"/>
      <c r="AN1318" s="24"/>
      <c r="AO1318" s="24">
        <v>0</v>
      </c>
      <c r="AP1318" s="24" t="s">
        <v>60</v>
      </c>
      <c r="AQ1318" s="24"/>
      <c r="AR1318" s="24"/>
      <c r="AS1318" s="89">
        <f t="shared" si="270"/>
        <v>47</v>
      </c>
      <c r="AT1318" s="24" t="s">
        <v>5192</v>
      </c>
    </row>
    <row r="1319" spans="1:46" x14ac:dyDescent="0.5">
      <c r="A1319" s="24">
        <v>1417</v>
      </c>
      <c r="B1319" s="24"/>
      <c r="C1319" s="24"/>
      <c r="D1319" s="24" t="s">
        <v>5193</v>
      </c>
      <c r="E1319" s="24" t="s">
        <v>5194</v>
      </c>
      <c r="F1319" s="77" t="str">
        <f t="shared" si="261"/>
        <v>Pcf- Finestra</v>
      </c>
      <c r="G1319" s="24" t="s">
        <v>5195</v>
      </c>
      <c r="H1319" s="24" t="s">
        <v>5196</v>
      </c>
      <c r="I1319" s="24" t="s">
        <v>5196</v>
      </c>
      <c r="J1319" s="24" t="s">
        <v>52</v>
      </c>
      <c r="K1319" s="24" t="s">
        <v>5197</v>
      </c>
      <c r="L1319" s="25">
        <v>44501</v>
      </c>
      <c r="M1319" s="25">
        <v>45596</v>
      </c>
      <c r="N1319" s="81">
        <f t="shared" si="267"/>
        <v>45596</v>
      </c>
      <c r="O1319" s="77" t="str">
        <f t="shared" ca="1" si="268"/>
        <v>Expired</v>
      </c>
      <c r="P1319" s="77" t="str" cm="1">
        <f t="array" aca="1" ref="P1319" ca="1">_xlfn.IFS((N1319-TODAY())&gt;=547,"06 Expires over 18 months",(N1319-TODAY())&gt;=365,"05 Expires in 18 months",(N1319-TODAY())&gt;=183,"04 Expires in 12 months",(N1319-TODAY())&gt;=92,"03 Expires in 6 months",(N1319-TODAY())&gt;=31,"02 Expires in 3 months",(N1319-TODAY())&gt;=0,"01 Expires in 30 days",(N1319-TODAY())&gt;=-31,"01 Expired last 30 days",(N1319-TODAY())&gt;=-92,"02 Expired last 3 months",(N1319-TODAY())&gt;=-183,"03 Expired last 6 months",(N1319-TODAY())&gt;=-365,"04 Expired last 12 months",(N1319-TODAY())&gt;=-547,"05 Expired last 18 months",TRUE,"06 Expired over 18 months")</f>
        <v>06 Expired over 18 months</v>
      </c>
      <c r="Q1319" s="65">
        <v>25974</v>
      </c>
      <c r="R1319" s="84">
        <f t="shared" si="269"/>
        <v>75757.5</v>
      </c>
      <c r="S1319" s="77" t="str" cm="1">
        <f t="array" ref="S1319">_xlfn.IFS(R1319&gt;5000000,"Gold",R1319&gt;=500000,"Silver",R1319&gt;30000,"Bronze",TRUE,"Transactional")</f>
        <v>Bronze</v>
      </c>
      <c r="T1319" s="24" t="s">
        <v>54</v>
      </c>
      <c r="U1319" s="101" t="s">
        <v>445</v>
      </c>
      <c r="V1319" s="101" t="s">
        <v>446</v>
      </c>
      <c r="W1319" s="77" t="str">
        <f t="shared" si="262"/>
        <v>No</v>
      </c>
      <c r="X1319" s="77" t="str">
        <f>IFERROR(_xlfn.XLOOKUP(J1319&amp;"||"&amp;K1319,'Mapping Ref.'!$J$2:$J$538,'Mapping Ref.'!$K$2:$K$538),"")</f>
        <v>Corporate</v>
      </c>
      <c r="Y1319" s="77" t="str" cm="1">
        <f t="array" ref="Y1319">_xlfn.IFS(R1319&gt;2000000,"For Publication",R1319&gt;100000,"PID",R1319&gt;30000,"RFQ",TRUE,"Transactional")</f>
        <v>RFQ</v>
      </c>
      <c r="Z1319" s="24" t="s">
        <v>149</v>
      </c>
      <c r="AA1319" s="32">
        <v>36</v>
      </c>
      <c r="AB1319" s="24">
        <v>0</v>
      </c>
      <c r="AC1319" s="25">
        <v>44497</v>
      </c>
      <c r="AD1319" s="24" t="s">
        <v>102</v>
      </c>
      <c r="AE1319" s="24"/>
      <c r="AF1319" s="24"/>
      <c r="AG1319" s="24"/>
      <c r="AH1319" s="24" t="s">
        <v>60</v>
      </c>
      <c r="AI1319" s="24"/>
      <c r="AJ1319" s="24" t="s">
        <v>60</v>
      </c>
      <c r="AK1319" s="24"/>
      <c r="AL1319" s="24" t="s">
        <v>1333</v>
      </c>
      <c r="AM1319" s="24"/>
      <c r="AN1319" s="24"/>
      <c r="AO1319" s="24"/>
      <c r="AP1319" s="24" t="s">
        <v>60</v>
      </c>
      <c r="AQ1319" s="24"/>
      <c r="AR1319" s="24"/>
      <c r="AS1319" s="89">
        <f t="shared" si="270"/>
        <v>35</v>
      </c>
      <c r="AT1319" s="24"/>
    </row>
    <row r="1320" spans="1:46" x14ac:dyDescent="0.5">
      <c r="A1320" s="24">
        <v>1418</v>
      </c>
      <c r="B1320" s="24"/>
      <c r="C1320" s="24" t="s">
        <v>77</v>
      </c>
      <c r="D1320" s="24" t="s">
        <v>5198</v>
      </c>
      <c r="E1320" s="24" t="s">
        <v>5199</v>
      </c>
      <c r="F1320" s="77" t="str">
        <f t="shared" si="261"/>
        <v>WEST WALLASEY CAR HIRE LIMITED</v>
      </c>
      <c r="G1320" s="24" t="s">
        <v>5200</v>
      </c>
      <c r="H1320" s="24" t="s">
        <v>1691</v>
      </c>
      <c r="I1320" s="24" t="s">
        <v>1691</v>
      </c>
      <c r="J1320" s="24" t="s">
        <v>107</v>
      </c>
      <c r="K1320" s="24" t="s">
        <v>4869</v>
      </c>
      <c r="L1320" s="25">
        <v>44501</v>
      </c>
      <c r="M1320" s="25">
        <v>45016</v>
      </c>
      <c r="N1320" s="81">
        <f t="shared" si="267"/>
        <v>45382</v>
      </c>
      <c r="O1320" s="77" t="str">
        <f t="shared" ca="1" si="268"/>
        <v>Expired</v>
      </c>
      <c r="P1320" s="77" t="str" cm="1">
        <f t="array" aca="1" ref="P1320" ca="1">_xlfn.IFS((N1320-TODAY())&gt;=547,"06 Expires over 18 months",(N1320-TODAY())&gt;=365,"05 Expires in 18 months",(N1320-TODAY())&gt;=183,"04 Expires in 12 months",(N1320-TODAY())&gt;=92,"03 Expires in 6 months",(N1320-TODAY())&gt;=31,"02 Expires in 3 months",(N1320-TODAY())&gt;=0,"01 Expires in 30 days",(N1320-TODAY())&gt;=-31,"01 Expired last 30 days",(N1320-TODAY())&gt;=-92,"02 Expired last 3 months",(N1320-TODAY())&gt;=-183,"03 Expired last 6 months",(N1320-TODAY())&gt;=-365,"04 Expired last 12 months",(N1320-TODAY())&gt;=-547,"05 Expired last 18 months",TRUE,"06 Expired over 18 months")</f>
        <v>06 Expired over 18 months</v>
      </c>
      <c r="Q1320" s="65">
        <v>500000</v>
      </c>
      <c r="R1320" s="84">
        <f t="shared" si="269"/>
        <v>1166666.6666666667</v>
      </c>
      <c r="S1320" s="77" t="str" cm="1">
        <f t="array" ref="S1320">_xlfn.IFS(R1320&gt;5000000,"Gold",R1320&gt;=500000,"Silver",R1320&gt;30000,"Bronze",TRUE,"Transactional")</f>
        <v>Silver</v>
      </c>
      <c r="T1320" s="24" t="s">
        <v>54</v>
      </c>
      <c r="U1320" s="101" t="s">
        <v>116</v>
      </c>
      <c r="V1320" s="101" t="s">
        <v>70</v>
      </c>
      <c r="W1320" s="77" t="str">
        <f t="shared" si="262"/>
        <v>Yes</v>
      </c>
      <c r="X1320" s="77" t="str">
        <f>IFERROR(_xlfn.XLOOKUP(J1320&amp;"||"&amp;K1320,'Mapping Ref.'!$J$2:$J$538,'Mapping Ref.'!$K$2:$K$538),"")</f>
        <v>Construction &amp; Estates</v>
      </c>
      <c r="Y1320" s="77" t="str" cm="1">
        <f t="array" ref="Y1320">_xlfn.IFS(R1320&gt;2000000,"For Publication",R1320&gt;100000,"PID",R1320&gt;30000,"RFQ",TRUE,"Transactional")</f>
        <v>PID</v>
      </c>
      <c r="Z1320" s="24" t="s">
        <v>86</v>
      </c>
      <c r="AA1320" s="32">
        <v>18</v>
      </c>
      <c r="AB1320" s="24">
        <v>12</v>
      </c>
      <c r="AC1320" s="25">
        <v>44501</v>
      </c>
      <c r="AD1320" s="24" t="s">
        <v>58</v>
      </c>
      <c r="AE1320" s="24">
        <v>1</v>
      </c>
      <c r="AF1320" s="24" t="s">
        <v>59</v>
      </c>
      <c r="AG1320" s="24"/>
      <c r="AH1320" s="24" t="s">
        <v>60</v>
      </c>
      <c r="AI1320" s="24"/>
      <c r="AJ1320" s="24" t="s">
        <v>60</v>
      </c>
      <c r="AK1320" s="24"/>
      <c r="AL1320" s="24" t="s">
        <v>1333</v>
      </c>
      <c r="AM1320" s="24"/>
      <c r="AN1320" s="24"/>
      <c r="AO1320" s="24">
        <v>0</v>
      </c>
      <c r="AP1320" s="24" t="s">
        <v>60</v>
      </c>
      <c r="AQ1320" s="24"/>
      <c r="AR1320" s="24"/>
      <c r="AS1320" s="89">
        <f t="shared" si="270"/>
        <v>28</v>
      </c>
      <c r="AT1320" s="24" t="s">
        <v>5201</v>
      </c>
    </row>
    <row r="1321" spans="1:46" x14ac:dyDescent="0.5">
      <c r="A1321" s="24">
        <v>1419</v>
      </c>
      <c r="B1321" s="24"/>
      <c r="C1321" s="24" t="s">
        <v>77</v>
      </c>
      <c r="D1321" s="24" t="s">
        <v>5202</v>
      </c>
      <c r="E1321" s="24" t="s">
        <v>5203</v>
      </c>
      <c r="F1321" s="77" t="str">
        <f t="shared" si="261"/>
        <v>WEST LONDON NHS TRUST</v>
      </c>
      <c r="G1321" s="28" t="s">
        <v>731</v>
      </c>
      <c r="H1321" s="24" t="s">
        <v>639</v>
      </c>
      <c r="I1321" s="24" t="s">
        <v>3514</v>
      </c>
      <c r="J1321" s="24" t="s">
        <v>66</v>
      </c>
      <c r="K1321" s="27" t="s">
        <v>67</v>
      </c>
      <c r="L1321" s="25">
        <v>44470</v>
      </c>
      <c r="M1321" s="25">
        <v>45199</v>
      </c>
      <c r="N1321" s="81">
        <f t="shared" si="267"/>
        <v>45290</v>
      </c>
      <c r="O1321" s="77" t="str">
        <f t="shared" ca="1" si="268"/>
        <v>Expired</v>
      </c>
      <c r="P1321" s="77" t="str" cm="1">
        <f t="array" aca="1" ref="P1321" ca="1">_xlfn.IFS((N1321-TODAY())&gt;=547,"06 Expires over 18 months",(N1321-TODAY())&gt;=365,"05 Expires in 18 months",(N1321-TODAY())&gt;=183,"04 Expires in 12 months",(N1321-TODAY())&gt;=92,"03 Expires in 6 months",(N1321-TODAY())&gt;=31,"02 Expires in 3 months",(N1321-TODAY())&gt;=0,"01 Expires in 30 days",(N1321-TODAY())&gt;=-31,"01 Expired last 30 days",(N1321-TODAY())&gt;=-92,"02 Expired last 3 months",(N1321-TODAY())&gt;=-183,"03 Expired last 6 months",(N1321-TODAY())&gt;=-365,"04 Expired last 12 months",(N1321-TODAY())&gt;=-547,"05 Expired last 18 months",TRUE,"06 Expired over 18 months")</f>
        <v>06 Expired over 18 months</v>
      </c>
      <c r="Q1321" s="65">
        <v>97359</v>
      </c>
      <c r="R1321" s="84">
        <f t="shared" si="269"/>
        <v>210944.5</v>
      </c>
      <c r="S1321" s="77" t="str" cm="1">
        <f t="array" ref="S1321">_xlfn.IFS(R1321&gt;5000000,"Gold",R1321&gt;=500000,"Silver",R1321&gt;30000,"Bronze",TRUE,"Transactional")</f>
        <v>Bronze</v>
      </c>
      <c r="T1321" s="24" t="s">
        <v>122</v>
      </c>
      <c r="U1321" s="101" t="s">
        <v>109</v>
      </c>
      <c r="V1321" s="101" t="s">
        <v>148</v>
      </c>
      <c r="W1321" s="77" t="str">
        <f t="shared" si="262"/>
        <v>Yes</v>
      </c>
      <c r="X1321" s="77" t="str">
        <f>IFERROR(_xlfn.XLOOKUP(J1321&amp;"||"&amp;K1321,'Mapping Ref.'!$J$2:$J$538,'Mapping Ref.'!$K$2:$K$538),"")</f>
        <v>Childrens &amp; Adults</v>
      </c>
      <c r="Y1321" s="77" t="str" cm="1">
        <f t="array" ref="Y1321">_xlfn.IFS(R1321&gt;2000000,"For Publication",R1321&gt;100000,"PID",R1321&gt;30000,"RFQ",TRUE,"Transactional")</f>
        <v>PID</v>
      </c>
      <c r="Z1321" s="24" t="s">
        <v>86</v>
      </c>
      <c r="AA1321" s="32">
        <v>11</v>
      </c>
      <c r="AB1321" s="24">
        <v>3</v>
      </c>
      <c r="AC1321" s="25">
        <v>44503</v>
      </c>
      <c r="AD1321" s="24" t="s">
        <v>58</v>
      </c>
      <c r="AE1321" s="24"/>
      <c r="AF1321" s="24" t="s">
        <v>59</v>
      </c>
      <c r="AG1321" s="24"/>
      <c r="AH1321" s="24" t="s">
        <v>59</v>
      </c>
      <c r="AI1321" s="24"/>
      <c r="AJ1321" s="24" t="s">
        <v>60</v>
      </c>
      <c r="AK1321" s="24"/>
      <c r="AL1321" s="24" t="s">
        <v>1333</v>
      </c>
      <c r="AM1321" s="24"/>
      <c r="AN1321" s="24"/>
      <c r="AO1321" s="24">
        <v>0</v>
      </c>
      <c r="AP1321" s="24" t="s">
        <v>60</v>
      </c>
      <c r="AQ1321" s="24"/>
      <c r="AR1321" s="24"/>
      <c r="AS1321" s="89">
        <f t="shared" si="270"/>
        <v>26</v>
      </c>
      <c r="AT1321" s="24" t="s">
        <v>905</v>
      </c>
    </row>
    <row r="1322" spans="1:46" x14ac:dyDescent="0.5">
      <c r="A1322" s="24">
        <v>1420</v>
      </c>
      <c r="B1322" s="24" t="s">
        <v>340</v>
      </c>
      <c r="C1322" s="24"/>
      <c r="D1322" s="24" t="s">
        <v>5204</v>
      </c>
      <c r="E1322" s="24" t="s">
        <v>5205</v>
      </c>
      <c r="F1322" s="77" t="str">
        <f t="shared" si="261"/>
        <v>THE FORWARD TRUST</v>
      </c>
      <c r="G1322" s="24" t="s">
        <v>5206</v>
      </c>
      <c r="H1322" s="24" t="s">
        <v>904</v>
      </c>
      <c r="I1322" s="24" t="s">
        <v>3514</v>
      </c>
      <c r="J1322" s="24" t="s">
        <v>66</v>
      </c>
      <c r="K1322" s="27" t="s">
        <v>67</v>
      </c>
      <c r="L1322" s="25">
        <v>44166</v>
      </c>
      <c r="M1322" s="25">
        <v>45260</v>
      </c>
      <c r="N1322" s="81">
        <f t="shared" si="267"/>
        <v>45260</v>
      </c>
      <c r="O1322" s="77" t="str">
        <f t="shared" ca="1" si="268"/>
        <v>Expired</v>
      </c>
      <c r="P1322" s="77" t="str" cm="1">
        <f t="array" aca="1" ref="P1322" ca="1">_xlfn.IFS((N1322-TODAY())&gt;=547,"06 Expires over 18 months",(N1322-TODAY())&gt;=365,"05 Expires in 18 months",(N1322-TODAY())&gt;=183,"04 Expires in 12 months",(N1322-TODAY())&gt;=92,"03 Expires in 6 months",(N1322-TODAY())&gt;=31,"02 Expires in 3 months",(N1322-TODAY())&gt;=0,"01 Expires in 30 days",(N1322-TODAY())&gt;=-31,"01 Expired last 30 days",(N1322-TODAY())&gt;=-92,"02 Expired last 3 months",(N1322-TODAY())&gt;=-183,"03 Expired last 6 months",(N1322-TODAY())&gt;=-365,"04 Expired last 12 months",(N1322-TODAY())&gt;=-547,"05 Expired last 18 months",TRUE,"06 Expired over 18 months")</f>
        <v>06 Expired over 18 months</v>
      </c>
      <c r="Q1322" s="65">
        <v>39000</v>
      </c>
      <c r="R1322" s="84">
        <f t="shared" si="269"/>
        <v>113750</v>
      </c>
      <c r="S1322" s="77" t="str" cm="1">
        <f t="array" ref="S1322">_xlfn.IFS(R1322&gt;5000000,"Gold",R1322&gt;=500000,"Silver",R1322&gt;30000,"Bronze",TRUE,"Transactional")</f>
        <v>Bronze</v>
      </c>
      <c r="T1322" s="24" t="s">
        <v>54</v>
      </c>
      <c r="U1322" s="101" t="s">
        <v>190</v>
      </c>
      <c r="V1322" s="101" t="s">
        <v>596</v>
      </c>
      <c r="W1322" s="77" t="str">
        <f t="shared" si="262"/>
        <v>No</v>
      </c>
      <c r="X1322" s="77" t="str">
        <f>IFERROR(_xlfn.XLOOKUP(J1322&amp;"||"&amp;K1322,'Mapping Ref.'!$J$2:$J$538,'Mapping Ref.'!$K$2:$K$538),"")</f>
        <v>Childrens &amp; Adults</v>
      </c>
      <c r="Y1322" s="77" t="str" cm="1">
        <f t="array" ref="Y1322">_xlfn.IFS(R1322&gt;2000000,"For Publication",R1322&gt;100000,"PID",R1322&gt;30000,"RFQ",TRUE,"Transactional")</f>
        <v>PID</v>
      </c>
      <c r="Z1322" s="24" t="s">
        <v>71</v>
      </c>
      <c r="AA1322" s="32">
        <v>36</v>
      </c>
      <c r="AB1322" s="24">
        <v>0</v>
      </c>
      <c r="AC1322" s="25">
        <v>44504</v>
      </c>
      <c r="AD1322" s="24" t="s">
        <v>661</v>
      </c>
      <c r="AE1322" s="24">
        <v>0</v>
      </c>
      <c r="AF1322" s="24"/>
      <c r="AG1322" s="24"/>
      <c r="AH1322" s="24" t="s">
        <v>59</v>
      </c>
      <c r="AI1322" s="24"/>
      <c r="AJ1322" s="24" t="s">
        <v>59</v>
      </c>
      <c r="AK1322" s="24"/>
      <c r="AL1322" s="24" t="s">
        <v>5003</v>
      </c>
      <c r="AM1322" s="24"/>
      <c r="AN1322" s="24"/>
      <c r="AO1322" s="24">
        <v>0</v>
      </c>
      <c r="AP1322" s="24" t="s">
        <v>60</v>
      </c>
      <c r="AQ1322" s="24"/>
      <c r="AR1322" s="24"/>
      <c r="AS1322" s="89">
        <f t="shared" si="270"/>
        <v>35</v>
      </c>
      <c r="AT1322" s="24" t="s">
        <v>5207</v>
      </c>
    </row>
    <row r="1323" spans="1:46" x14ac:dyDescent="0.5">
      <c r="A1323" s="24">
        <v>1421</v>
      </c>
      <c r="B1323" s="24"/>
      <c r="C1323" s="24" t="s">
        <v>77</v>
      </c>
      <c r="D1323" s="24" t="s">
        <v>5208</v>
      </c>
      <c r="E1323" s="24" t="s">
        <v>5209</v>
      </c>
      <c r="F1323" s="77" t="str">
        <f t="shared" si="261"/>
        <v>SAVILLS (UK) LTD</v>
      </c>
      <c r="G1323" s="24" t="s">
        <v>5210</v>
      </c>
      <c r="H1323" s="24" t="s">
        <v>2526</v>
      </c>
      <c r="I1323" s="24" t="s">
        <v>3999</v>
      </c>
      <c r="J1323" s="24" t="s">
        <v>107</v>
      </c>
      <c r="K1323" s="24" t="s">
        <v>337</v>
      </c>
      <c r="L1323" s="25">
        <v>44225</v>
      </c>
      <c r="M1323" s="25">
        <v>44253</v>
      </c>
      <c r="N1323" s="81">
        <f t="shared" si="267"/>
        <v>44253</v>
      </c>
      <c r="O1323" s="77" t="str">
        <f t="shared" ca="1" si="268"/>
        <v>Expired</v>
      </c>
      <c r="P1323" s="77" t="str" cm="1">
        <f t="array" aca="1" ref="P1323" ca="1">_xlfn.IFS((N1323-TODAY())&gt;=547,"06 Expires over 18 months",(N1323-TODAY())&gt;=365,"05 Expires in 18 months",(N1323-TODAY())&gt;=183,"04 Expires in 12 months",(N1323-TODAY())&gt;=92,"03 Expires in 6 months",(N1323-TODAY())&gt;=31,"02 Expires in 3 months",(N1323-TODAY())&gt;=0,"01 Expires in 30 days",(N1323-TODAY())&gt;=-31,"01 Expired last 30 days",(N1323-TODAY())&gt;=-92,"02 Expired last 3 months",(N1323-TODAY())&gt;=-183,"03 Expired last 6 months",(N1323-TODAY())&gt;=-365,"04 Expired last 12 months",(N1323-TODAY())&gt;=-547,"05 Expired last 18 months",TRUE,"06 Expired over 18 months")</f>
        <v>06 Expired over 18 months</v>
      </c>
      <c r="Q1323" s="65">
        <v>42250</v>
      </c>
      <c r="R1323" s="84">
        <f t="shared" si="269"/>
        <v>42250</v>
      </c>
      <c r="S1323" s="77" t="str" cm="1">
        <f t="array" ref="S1323">_xlfn.IFS(R1323&gt;5000000,"Gold",R1323&gt;=500000,"Silver",R1323&gt;30000,"Bronze",TRUE,"Transactional")</f>
        <v>Bronze</v>
      </c>
      <c r="T1323" s="24" t="s">
        <v>122</v>
      </c>
      <c r="U1323" s="101" t="s">
        <v>84</v>
      </c>
      <c r="V1323" s="101" t="s">
        <v>727</v>
      </c>
      <c r="W1323" s="77" t="str">
        <f t="shared" si="262"/>
        <v>No</v>
      </c>
      <c r="X1323" s="77" t="str">
        <f>IFERROR(_xlfn.XLOOKUP(J1323&amp;"||"&amp;K1323,'Mapping Ref.'!$J$2:$J$538,'Mapping Ref.'!$K$2:$K$538),"")</f>
        <v>Construction &amp; Estates</v>
      </c>
      <c r="Y1323" s="77" t="str" cm="1">
        <f t="array" ref="Y1323">_xlfn.IFS(R1323&gt;2000000,"For Publication",R1323&gt;100000,"PID",R1323&gt;30000,"RFQ",TRUE,"Transactional")</f>
        <v>RFQ</v>
      </c>
      <c r="Z1323" s="24" t="s">
        <v>101</v>
      </c>
      <c r="AA1323" s="32">
        <v>1</v>
      </c>
      <c r="AB1323" s="24">
        <v>0</v>
      </c>
      <c r="AC1323" s="25">
        <v>44504</v>
      </c>
      <c r="AD1323" s="24" t="s">
        <v>661</v>
      </c>
      <c r="AE1323" s="24">
        <v>0</v>
      </c>
      <c r="AF1323" s="24"/>
      <c r="AG1323" s="24"/>
      <c r="AH1323" s="24" t="s">
        <v>60</v>
      </c>
      <c r="AI1323" s="24"/>
      <c r="AJ1323" s="24" t="s">
        <v>60</v>
      </c>
      <c r="AK1323" s="24"/>
      <c r="AL1323" s="24" t="s">
        <v>1333</v>
      </c>
      <c r="AM1323" s="24"/>
      <c r="AN1323" s="24"/>
      <c r="AO1323" s="24">
        <v>0</v>
      </c>
      <c r="AP1323" s="24" t="s">
        <v>60</v>
      </c>
      <c r="AQ1323" s="24"/>
      <c r="AR1323" s="24"/>
      <c r="AS1323" s="89">
        <f t="shared" si="270"/>
        <v>0</v>
      </c>
      <c r="AT1323" s="24" t="s">
        <v>5211</v>
      </c>
    </row>
    <row r="1324" spans="1:46" x14ac:dyDescent="0.5">
      <c r="A1324" s="24">
        <v>1422</v>
      </c>
      <c r="B1324" s="24"/>
      <c r="C1324" s="24"/>
      <c r="D1324" s="24" t="s">
        <v>5212</v>
      </c>
      <c r="E1324" s="24" t="s">
        <v>5213</v>
      </c>
      <c r="F1324" s="77" t="str">
        <f t="shared" si="261"/>
        <v>TROWERS &amp; HAMLINS LLP</v>
      </c>
      <c r="G1324" s="24" t="s">
        <v>5214</v>
      </c>
      <c r="H1324" s="24" t="s">
        <v>2526</v>
      </c>
      <c r="I1324" s="24" t="s">
        <v>3999</v>
      </c>
      <c r="J1324" s="24" t="s">
        <v>107</v>
      </c>
      <c r="K1324" s="24" t="s">
        <v>337</v>
      </c>
      <c r="L1324" s="25">
        <v>44424</v>
      </c>
      <c r="M1324" s="25">
        <v>44608</v>
      </c>
      <c r="N1324" s="81">
        <f t="shared" si="267"/>
        <v>44608</v>
      </c>
      <c r="O1324" s="77" t="str">
        <f t="shared" ca="1" si="268"/>
        <v>Expired</v>
      </c>
      <c r="P1324" s="77" t="str" cm="1">
        <f t="array" aca="1" ref="P1324" ca="1">_xlfn.IFS((N1324-TODAY())&gt;=547,"06 Expires over 18 months",(N1324-TODAY())&gt;=365,"05 Expires in 18 months",(N1324-TODAY())&gt;=183,"04 Expires in 12 months",(N1324-TODAY())&gt;=92,"03 Expires in 6 months",(N1324-TODAY())&gt;=31,"02 Expires in 3 months",(N1324-TODAY())&gt;=0,"01 Expires in 30 days",(N1324-TODAY())&gt;=-31,"01 Expired last 30 days",(N1324-TODAY())&gt;=-92,"02 Expired last 3 months",(N1324-TODAY())&gt;=-183,"03 Expired last 6 months",(N1324-TODAY())&gt;=-365,"04 Expired last 12 months",(N1324-TODAY())&gt;=-547,"05 Expired last 18 months",TRUE,"06 Expired over 18 months")</f>
        <v>06 Expired over 18 months</v>
      </c>
      <c r="Q1324" s="65">
        <v>70000</v>
      </c>
      <c r="R1324" s="84">
        <f t="shared" si="269"/>
        <v>70000</v>
      </c>
      <c r="S1324" s="77" t="str" cm="1">
        <f t="array" ref="S1324">_xlfn.IFS(R1324&gt;5000000,"Gold",R1324&gt;=500000,"Silver",R1324&gt;30000,"Bronze",TRUE,"Transactional")</f>
        <v>Bronze</v>
      </c>
      <c r="T1324" s="24" t="s">
        <v>122</v>
      </c>
      <c r="U1324" s="101" t="s">
        <v>84</v>
      </c>
      <c r="V1324" s="101" t="s">
        <v>727</v>
      </c>
      <c r="W1324" s="77" t="str">
        <f t="shared" si="262"/>
        <v>No</v>
      </c>
      <c r="X1324" s="77" t="str">
        <f>IFERROR(_xlfn.XLOOKUP(J1324&amp;"||"&amp;K1324,'Mapping Ref.'!$J$2:$J$538,'Mapping Ref.'!$K$2:$K$538),"")</f>
        <v>Construction &amp; Estates</v>
      </c>
      <c r="Y1324" s="77" t="str" cm="1">
        <f t="array" ref="Y1324">_xlfn.IFS(R1324&gt;2000000,"For Publication",R1324&gt;100000,"PID",R1324&gt;30000,"RFQ",TRUE,"Transactional")</f>
        <v>RFQ</v>
      </c>
      <c r="Z1324" s="24" t="s">
        <v>101</v>
      </c>
      <c r="AA1324" s="32">
        <v>6</v>
      </c>
      <c r="AB1324" s="24">
        <v>0</v>
      </c>
      <c r="AC1324" s="25">
        <v>44504</v>
      </c>
      <c r="AD1324" s="24" t="s">
        <v>58</v>
      </c>
      <c r="AE1324" s="24">
        <v>0</v>
      </c>
      <c r="AF1324" s="24"/>
      <c r="AG1324" s="24"/>
      <c r="AH1324" s="24" t="s">
        <v>60</v>
      </c>
      <c r="AI1324" s="24"/>
      <c r="AJ1324" s="24" t="s">
        <v>60</v>
      </c>
      <c r="AK1324" s="24" t="s">
        <v>5215</v>
      </c>
      <c r="AL1324" s="24" t="s">
        <v>1333</v>
      </c>
      <c r="AM1324" s="24"/>
      <c r="AN1324" s="24"/>
      <c r="AO1324" s="24">
        <v>0</v>
      </c>
      <c r="AP1324" s="24" t="s">
        <v>60</v>
      </c>
      <c r="AQ1324" s="24"/>
      <c r="AR1324" s="24"/>
      <c r="AS1324" s="89">
        <f t="shared" si="270"/>
        <v>6</v>
      </c>
      <c r="AT1324" s="24" t="s">
        <v>5216</v>
      </c>
    </row>
    <row r="1325" spans="1:46" x14ac:dyDescent="0.5">
      <c r="A1325" s="24">
        <v>1423</v>
      </c>
      <c r="B1325" s="24"/>
      <c r="C1325" s="24" t="s">
        <v>77</v>
      </c>
      <c r="D1325" s="24" t="s">
        <v>5217</v>
      </c>
      <c r="E1325" s="24" t="s">
        <v>5218</v>
      </c>
      <c r="F1325" s="77" t="str">
        <f t="shared" si="261"/>
        <v>GEOTECHNICAL AND ENVIRONMENTAL ASSOCIATES LIMITED</v>
      </c>
      <c r="G1325" s="24" t="s">
        <v>3253</v>
      </c>
      <c r="H1325" s="24" t="s">
        <v>2526</v>
      </c>
      <c r="I1325" s="24" t="s">
        <v>3999</v>
      </c>
      <c r="J1325" s="24" t="s">
        <v>107</v>
      </c>
      <c r="K1325" s="24" t="s">
        <v>337</v>
      </c>
      <c r="L1325" s="25">
        <v>43875</v>
      </c>
      <c r="M1325" s="25">
        <v>44286</v>
      </c>
      <c r="N1325" s="81">
        <f t="shared" si="267"/>
        <v>44286</v>
      </c>
      <c r="O1325" s="77" t="str">
        <f t="shared" ca="1" si="268"/>
        <v>Expired</v>
      </c>
      <c r="P1325" s="77" t="str" cm="1">
        <f t="array" aca="1" ref="P1325" ca="1">_xlfn.IFS((N1325-TODAY())&gt;=547,"06 Expires over 18 months",(N1325-TODAY())&gt;=365,"05 Expires in 18 months",(N1325-TODAY())&gt;=183,"04 Expires in 12 months",(N1325-TODAY())&gt;=92,"03 Expires in 6 months",(N1325-TODAY())&gt;=31,"02 Expires in 3 months",(N1325-TODAY())&gt;=0,"01 Expires in 30 days",(N1325-TODAY())&gt;=-31,"01 Expired last 30 days",(N1325-TODAY())&gt;=-92,"02 Expired last 3 months",(N1325-TODAY())&gt;=-183,"03 Expired last 6 months",(N1325-TODAY())&gt;=-365,"04 Expired last 12 months",(N1325-TODAY())&gt;=-547,"05 Expired last 18 months",TRUE,"06 Expired over 18 months")</f>
        <v>06 Expired over 18 months</v>
      </c>
      <c r="Q1325" s="65">
        <v>32506</v>
      </c>
      <c r="R1325" s="84">
        <f t="shared" si="269"/>
        <v>35214.833333333336</v>
      </c>
      <c r="S1325" s="77" t="str" cm="1">
        <f t="array" ref="S1325">_xlfn.IFS(R1325&gt;5000000,"Gold",R1325&gt;=500000,"Silver",R1325&gt;30000,"Bronze",TRUE,"Transactional")</f>
        <v>Bronze</v>
      </c>
      <c r="T1325" s="24" t="s">
        <v>122</v>
      </c>
      <c r="U1325" s="101" t="s">
        <v>366</v>
      </c>
      <c r="V1325" s="101" t="s">
        <v>367</v>
      </c>
      <c r="W1325" s="77" t="str">
        <f t="shared" si="262"/>
        <v>No</v>
      </c>
      <c r="X1325" s="77" t="str">
        <f>IFERROR(_xlfn.XLOOKUP(J1325&amp;"||"&amp;K1325,'Mapping Ref.'!$J$2:$J$538,'Mapping Ref.'!$K$2:$K$538),"")</f>
        <v>Construction &amp; Estates</v>
      </c>
      <c r="Y1325" s="77" t="str" cm="1">
        <f t="array" ref="Y1325">_xlfn.IFS(R1325&gt;2000000,"For Publication",R1325&gt;100000,"PID",R1325&gt;30000,"RFQ",TRUE,"Transactional")</f>
        <v>RFQ</v>
      </c>
      <c r="Z1325" s="24" t="s">
        <v>101</v>
      </c>
      <c r="AA1325" s="32">
        <v>12</v>
      </c>
      <c r="AB1325" s="24">
        <v>0</v>
      </c>
      <c r="AC1325" s="25">
        <v>44504</v>
      </c>
      <c r="AD1325" s="24" t="s">
        <v>661</v>
      </c>
      <c r="AE1325" s="24">
        <v>0</v>
      </c>
      <c r="AF1325" s="24"/>
      <c r="AG1325" s="24"/>
      <c r="AH1325" s="24" t="s">
        <v>60</v>
      </c>
      <c r="AI1325" s="24"/>
      <c r="AJ1325" s="24" t="s">
        <v>60</v>
      </c>
      <c r="AK1325" s="24"/>
      <c r="AL1325" s="24" t="s">
        <v>1333</v>
      </c>
      <c r="AM1325" s="24"/>
      <c r="AN1325" s="24"/>
      <c r="AO1325" s="24">
        <v>0</v>
      </c>
      <c r="AP1325" s="24" t="s">
        <v>60</v>
      </c>
      <c r="AQ1325" s="24"/>
      <c r="AR1325" s="24"/>
      <c r="AS1325" s="89">
        <f t="shared" si="270"/>
        <v>13</v>
      </c>
      <c r="AT1325" s="24" t="s">
        <v>3254</v>
      </c>
    </row>
    <row r="1326" spans="1:46" x14ac:dyDescent="0.5">
      <c r="A1326" s="24">
        <v>1426</v>
      </c>
      <c r="B1326" s="24"/>
      <c r="C1326" s="24"/>
      <c r="D1326" s="24" t="s">
        <v>5219</v>
      </c>
      <c r="E1326" s="24" t="s">
        <v>5220</v>
      </c>
      <c r="F1326" s="77" t="str">
        <f t="shared" si="261"/>
        <v>Abintegro Limited</v>
      </c>
      <c r="G1326" s="24" t="s">
        <v>5219</v>
      </c>
      <c r="H1326" s="24" t="s">
        <v>897</v>
      </c>
      <c r="I1326" s="24" t="s">
        <v>897</v>
      </c>
      <c r="J1326" s="24" t="s">
        <v>52</v>
      </c>
      <c r="K1326" s="27" t="s">
        <v>349</v>
      </c>
      <c r="L1326" s="25">
        <v>44066</v>
      </c>
      <c r="M1326" s="25">
        <v>44796</v>
      </c>
      <c r="N1326" s="81">
        <f t="shared" si="267"/>
        <v>44796</v>
      </c>
      <c r="O1326" s="77" t="str">
        <f t="shared" ca="1" si="268"/>
        <v>Expired</v>
      </c>
      <c r="P1326" s="77" t="str" cm="1">
        <f t="array" aca="1" ref="P1326" ca="1">_xlfn.IFS((N1326-TODAY())&gt;=547,"06 Expires over 18 months",(N1326-TODAY())&gt;=365,"05 Expires in 18 months",(N1326-TODAY())&gt;=183,"04 Expires in 12 months",(N1326-TODAY())&gt;=92,"03 Expires in 6 months",(N1326-TODAY())&gt;=31,"02 Expires in 3 months",(N1326-TODAY())&gt;=0,"01 Expires in 30 days",(N1326-TODAY())&gt;=-31,"01 Expired last 30 days",(N1326-TODAY())&gt;=-92,"02 Expired last 3 months",(N1326-TODAY())&gt;=-183,"03 Expired last 6 months",(N1326-TODAY())&gt;=-365,"04 Expired last 12 months",(N1326-TODAY())&gt;=-547,"05 Expired last 18 months",TRUE,"06 Expired over 18 months")</f>
        <v>06 Expired over 18 months</v>
      </c>
      <c r="Q1326" s="65">
        <v>33600</v>
      </c>
      <c r="R1326" s="84">
        <f t="shared" si="269"/>
        <v>67200</v>
      </c>
      <c r="S1326" s="77" t="str" cm="1">
        <f t="array" ref="S1326">_xlfn.IFS(R1326&gt;5000000,"Gold",R1326&gt;=500000,"Silver",R1326&gt;30000,"Bronze",TRUE,"Transactional")</f>
        <v>Bronze</v>
      </c>
      <c r="T1326" s="24" t="s">
        <v>54</v>
      </c>
      <c r="U1326" s="101" t="s">
        <v>116</v>
      </c>
      <c r="V1326" s="101" t="s">
        <v>569</v>
      </c>
      <c r="W1326" s="77" t="str">
        <f t="shared" si="262"/>
        <v>No</v>
      </c>
      <c r="X1326" s="77" t="str">
        <f>IFERROR(_xlfn.XLOOKUP(J1326&amp;"||"&amp;K1326,'Mapping Ref.'!$J$2:$J$538,'Mapping Ref.'!$K$2:$K$538),"")</f>
        <v>Corporate</v>
      </c>
      <c r="Y1326" s="77" t="str" cm="1">
        <f t="array" ref="Y1326">_xlfn.IFS(R1326&gt;2000000,"For Publication",R1326&gt;100000,"PID",R1326&gt;30000,"RFQ",TRUE,"Transactional")</f>
        <v>RFQ</v>
      </c>
      <c r="Z1326" s="24" t="s">
        <v>57</v>
      </c>
      <c r="AA1326" s="32">
        <v>24</v>
      </c>
      <c r="AB1326" s="24">
        <v>0</v>
      </c>
      <c r="AC1326" s="25">
        <v>44504</v>
      </c>
      <c r="AD1326" s="24" t="s">
        <v>661</v>
      </c>
      <c r="AE1326" s="24"/>
      <c r="AF1326" s="24"/>
      <c r="AG1326" s="24"/>
      <c r="AH1326" s="24" t="s">
        <v>59</v>
      </c>
      <c r="AI1326" s="24" t="s">
        <v>59</v>
      </c>
      <c r="AJ1326" s="24" t="s">
        <v>60</v>
      </c>
      <c r="AK1326" s="24"/>
      <c r="AL1326" s="24" t="s">
        <v>1333</v>
      </c>
      <c r="AM1326" s="24"/>
      <c r="AN1326" s="24"/>
      <c r="AO1326" s="24"/>
      <c r="AP1326" s="24" t="s">
        <v>60</v>
      </c>
      <c r="AQ1326" s="24"/>
      <c r="AR1326" s="24"/>
      <c r="AS1326" s="89">
        <f t="shared" si="270"/>
        <v>24</v>
      </c>
      <c r="AT1326" s="24"/>
    </row>
    <row r="1327" spans="1:46" x14ac:dyDescent="0.5">
      <c r="A1327" s="24">
        <v>1428</v>
      </c>
      <c r="B1327" s="24"/>
      <c r="C1327" s="24" t="s">
        <v>77</v>
      </c>
      <c r="D1327" s="24" t="s">
        <v>5221</v>
      </c>
      <c r="E1327" s="24" t="s">
        <v>5222</v>
      </c>
      <c r="F1327" s="77" t="str">
        <f t="shared" si="261"/>
        <v>PERFECT CIRCLE JV LTD</v>
      </c>
      <c r="G1327" s="24" t="s">
        <v>2525</v>
      </c>
      <c r="H1327" s="24" t="s">
        <v>2526</v>
      </c>
      <c r="I1327" s="24" t="s">
        <v>3999</v>
      </c>
      <c r="J1327" s="24" t="s">
        <v>107</v>
      </c>
      <c r="K1327" s="24" t="s">
        <v>337</v>
      </c>
      <c r="L1327" s="25">
        <v>43831</v>
      </c>
      <c r="M1327" s="25">
        <v>44927</v>
      </c>
      <c r="N1327" s="81">
        <f t="shared" si="267"/>
        <v>44927</v>
      </c>
      <c r="O1327" s="77" t="str">
        <f t="shared" ca="1" si="268"/>
        <v>Expired</v>
      </c>
      <c r="P1327" s="77" t="str" cm="1">
        <f t="array" aca="1" ref="P1327" ca="1">_xlfn.IFS((N1327-TODAY())&gt;=547,"06 Expires over 18 months",(N1327-TODAY())&gt;=365,"05 Expires in 18 months",(N1327-TODAY())&gt;=183,"04 Expires in 12 months",(N1327-TODAY())&gt;=92,"03 Expires in 6 months",(N1327-TODAY())&gt;=31,"02 Expires in 3 months",(N1327-TODAY())&gt;=0,"01 Expires in 30 days",(N1327-TODAY())&gt;=-31,"01 Expired last 30 days",(N1327-TODAY())&gt;=-92,"02 Expired last 3 months",(N1327-TODAY())&gt;=-183,"03 Expired last 6 months",(N1327-TODAY())&gt;=-365,"04 Expired last 12 months",(N1327-TODAY())&gt;=-547,"05 Expired last 18 months",TRUE,"06 Expired over 18 months")</f>
        <v>06 Expired over 18 months</v>
      </c>
      <c r="Q1327" s="65">
        <v>419451</v>
      </c>
      <c r="R1327" s="84">
        <f t="shared" si="269"/>
        <v>1258353</v>
      </c>
      <c r="S1327" s="77" t="str" cm="1">
        <f t="array" ref="S1327">_xlfn.IFS(R1327&gt;5000000,"Gold",R1327&gt;=500000,"Silver",R1327&gt;30000,"Bronze",TRUE,"Transactional")</f>
        <v>Silver</v>
      </c>
      <c r="T1327" s="24" t="s">
        <v>122</v>
      </c>
      <c r="U1327" s="101" t="s">
        <v>116</v>
      </c>
      <c r="V1327" s="101" t="s">
        <v>70</v>
      </c>
      <c r="W1327" s="77" t="str">
        <f t="shared" si="262"/>
        <v>No</v>
      </c>
      <c r="X1327" s="77" t="str">
        <f>IFERROR(_xlfn.XLOOKUP(J1327&amp;"||"&amp;K1327,'Mapping Ref.'!$J$2:$J$538,'Mapping Ref.'!$K$2:$K$538),"")</f>
        <v>Construction &amp; Estates</v>
      </c>
      <c r="Y1327" s="77" t="str" cm="1">
        <f t="array" ref="Y1327">_xlfn.IFS(R1327&gt;2000000,"For Publication",R1327&gt;100000,"PID",R1327&gt;30000,"RFQ",TRUE,"Transactional")</f>
        <v>PID</v>
      </c>
      <c r="Z1327" s="24" t="s">
        <v>57</v>
      </c>
      <c r="AA1327" s="32">
        <v>36</v>
      </c>
      <c r="AB1327" s="24">
        <v>0</v>
      </c>
      <c r="AC1327" s="25">
        <v>44504</v>
      </c>
      <c r="AD1327" s="24" t="s">
        <v>661</v>
      </c>
      <c r="AE1327" s="24">
        <v>0</v>
      </c>
      <c r="AF1327" s="24"/>
      <c r="AG1327" s="24"/>
      <c r="AH1327" s="24" t="s">
        <v>60</v>
      </c>
      <c r="AI1327" s="24"/>
      <c r="AJ1327" s="24" t="s">
        <v>60</v>
      </c>
      <c r="AK1327" s="24"/>
      <c r="AL1327" s="24" t="s">
        <v>1333</v>
      </c>
      <c r="AM1327" s="24"/>
      <c r="AN1327" s="24"/>
      <c r="AO1327" s="24">
        <v>0</v>
      </c>
      <c r="AP1327" s="24" t="s">
        <v>59</v>
      </c>
      <c r="AQ1327" s="24"/>
      <c r="AR1327" s="24"/>
      <c r="AS1327" s="89">
        <f t="shared" si="270"/>
        <v>36</v>
      </c>
      <c r="AT1327" s="24" t="s">
        <v>2528</v>
      </c>
    </row>
    <row r="1328" spans="1:46" x14ac:dyDescent="0.5">
      <c r="A1328" s="24">
        <v>1429</v>
      </c>
      <c r="B1328" s="24"/>
      <c r="C1328" s="24" t="s">
        <v>77</v>
      </c>
      <c r="D1328" s="24" t="s">
        <v>5223</v>
      </c>
      <c r="E1328" s="24" t="s">
        <v>5224</v>
      </c>
      <c r="F1328" s="77" t="str">
        <f t="shared" si="261"/>
        <v>ADECCO UK LTD</v>
      </c>
      <c r="G1328" s="24" t="s">
        <v>233</v>
      </c>
      <c r="H1328" s="24" t="s">
        <v>565</v>
      </c>
      <c r="I1328" s="24" t="s">
        <v>565</v>
      </c>
      <c r="J1328" s="24" t="s">
        <v>97</v>
      </c>
      <c r="K1328" s="27" t="s">
        <v>349</v>
      </c>
      <c r="L1328" s="25">
        <v>44205</v>
      </c>
      <c r="M1328" s="25">
        <v>46030</v>
      </c>
      <c r="N1328" s="81">
        <f t="shared" si="267"/>
        <v>46030</v>
      </c>
      <c r="O1328" s="77" t="str">
        <f t="shared" ca="1" si="268"/>
        <v>Expired</v>
      </c>
      <c r="P1328" s="77" t="str" cm="1">
        <f t="array" aca="1" ref="P1328" ca="1">_xlfn.IFS((N1328-TODAY())&gt;=547,"06 Expires over 18 months",(N1328-TODAY())&gt;=365,"05 Expires in 18 months",(N1328-TODAY())&gt;=183,"04 Expires in 12 months",(N1328-TODAY())&gt;=92,"03 Expires in 6 months",(N1328-TODAY())&gt;=31,"02 Expires in 3 months",(N1328-TODAY())&gt;=0,"01 Expires in 30 days",(N1328-TODAY())&gt;=-31,"01 Expired last 30 days",(N1328-TODAY())&gt;=-92,"02 Expired last 3 months",(N1328-TODAY())&gt;=-183,"03 Expired last 6 months",(N1328-TODAY())&gt;=-365,"04 Expired last 12 months",(N1328-TODAY())&gt;=-547,"05 Expired last 18 months",TRUE,"06 Expired over 18 months")</f>
        <v>04 Expired last 12 months</v>
      </c>
      <c r="Q1328" s="65">
        <v>30000000</v>
      </c>
      <c r="R1328" s="84">
        <f t="shared" si="269"/>
        <v>147500000</v>
      </c>
      <c r="S1328" s="77" t="str" cm="1">
        <f t="array" ref="S1328">_xlfn.IFS(R1328&gt;5000000,"Gold",R1328&gt;=500000,"Silver",R1328&gt;30000,"Bronze",TRUE,"Transactional")</f>
        <v>Gold</v>
      </c>
      <c r="T1328" s="24" t="s">
        <v>54</v>
      </c>
      <c r="U1328" s="101" t="s">
        <v>237</v>
      </c>
      <c r="V1328" s="101" t="s">
        <v>238</v>
      </c>
      <c r="W1328" s="77" t="str">
        <f t="shared" si="262"/>
        <v>No</v>
      </c>
      <c r="X1328" s="77" t="str">
        <f>IFERROR(_xlfn.XLOOKUP(J1328&amp;"||"&amp;K1328,'Mapping Ref.'!$J$2:$J$538,'Mapping Ref.'!$K$2:$K$538),"")</f>
        <v>Corporate</v>
      </c>
      <c r="Y1328" s="77" t="str" cm="1">
        <f t="array" ref="Y1328">_xlfn.IFS(R1328&gt;2000000,"For Publication",R1328&gt;100000,"PID",R1328&gt;30000,"RFQ",TRUE,"Transactional")</f>
        <v>For Publication</v>
      </c>
      <c r="Z1328" s="24" t="s">
        <v>86</v>
      </c>
      <c r="AA1328" s="32">
        <v>12</v>
      </c>
      <c r="AB1328" s="24">
        <v>0</v>
      </c>
      <c r="AC1328" s="25">
        <v>44505</v>
      </c>
      <c r="AD1328" s="24" t="s">
        <v>58</v>
      </c>
      <c r="AE1328" s="24"/>
      <c r="AF1328" s="24"/>
      <c r="AG1328" s="24"/>
      <c r="AH1328" s="24" t="s">
        <v>60</v>
      </c>
      <c r="AI1328" s="24" t="s">
        <v>60</v>
      </c>
      <c r="AJ1328" s="24" t="s">
        <v>60</v>
      </c>
      <c r="AK1328" s="24"/>
      <c r="AL1328" s="24" t="s">
        <v>1333</v>
      </c>
      <c r="AM1328" s="24"/>
      <c r="AN1328" s="24"/>
      <c r="AO1328" s="24">
        <v>0</v>
      </c>
      <c r="AP1328" s="24" t="s">
        <v>59</v>
      </c>
      <c r="AQ1328" s="24"/>
      <c r="AR1328" s="24"/>
      <c r="AS1328" s="89">
        <f t="shared" si="270"/>
        <v>59</v>
      </c>
      <c r="AT1328" s="24" t="s">
        <v>239</v>
      </c>
    </row>
    <row r="1329" spans="1:46" x14ac:dyDescent="0.5">
      <c r="A1329" s="24">
        <v>1430</v>
      </c>
      <c r="B1329" s="24" t="s">
        <v>340</v>
      </c>
      <c r="C1329" s="24" t="s">
        <v>77</v>
      </c>
      <c r="D1329" s="24" t="s">
        <v>5225</v>
      </c>
      <c r="E1329" s="24" t="s">
        <v>5226</v>
      </c>
      <c r="F1329" s="77" t="str">
        <f t="shared" si="261"/>
        <v>MHR INTERNATIONAL UK LTD</v>
      </c>
      <c r="G1329" s="24" t="s">
        <v>5227</v>
      </c>
      <c r="H1329" s="24" t="s">
        <v>565</v>
      </c>
      <c r="I1329" s="24" t="s">
        <v>565</v>
      </c>
      <c r="J1329" s="24" t="s">
        <v>52</v>
      </c>
      <c r="K1329" s="27" t="s">
        <v>349</v>
      </c>
      <c r="L1329" s="25">
        <v>43830</v>
      </c>
      <c r="M1329" s="25">
        <v>44560</v>
      </c>
      <c r="N1329" s="81">
        <f t="shared" si="267"/>
        <v>44560</v>
      </c>
      <c r="O1329" s="77" t="str">
        <f t="shared" ca="1" si="268"/>
        <v>Expired</v>
      </c>
      <c r="P1329" s="77" t="str" cm="1">
        <f t="array" aca="1" ref="P1329" ca="1">_xlfn.IFS((N1329-TODAY())&gt;=547,"06 Expires over 18 months",(N1329-TODAY())&gt;=365,"05 Expires in 18 months",(N1329-TODAY())&gt;=183,"04 Expires in 12 months",(N1329-TODAY())&gt;=92,"03 Expires in 6 months",(N1329-TODAY())&gt;=31,"02 Expires in 3 months",(N1329-TODAY())&gt;=0,"01 Expires in 30 days",(N1329-TODAY())&gt;=-31,"01 Expired last 30 days",(N1329-TODAY())&gt;=-92,"02 Expired last 3 months",(N1329-TODAY())&gt;=-183,"03 Expired last 6 months",(N1329-TODAY())&gt;=-365,"04 Expired last 12 months",(N1329-TODAY())&gt;=-547,"05 Expired last 18 months",TRUE,"06 Expired over 18 months")</f>
        <v>06 Expired over 18 months</v>
      </c>
      <c r="Q1329" s="65">
        <v>499768.72</v>
      </c>
      <c r="R1329" s="84">
        <f t="shared" si="269"/>
        <v>957890.04666666652</v>
      </c>
      <c r="S1329" s="77" t="str" cm="1">
        <f t="array" ref="S1329">_xlfn.IFS(R1329&gt;5000000,"Gold",R1329&gt;=500000,"Silver",R1329&gt;30000,"Bronze",TRUE,"Transactional")</f>
        <v>Silver</v>
      </c>
      <c r="T1329" s="24" t="s">
        <v>54</v>
      </c>
      <c r="U1329" s="101" t="s">
        <v>445</v>
      </c>
      <c r="V1329" s="101" t="s">
        <v>810</v>
      </c>
      <c r="W1329" s="77" t="str">
        <f t="shared" si="262"/>
        <v>No</v>
      </c>
      <c r="X1329" s="77" t="str">
        <f>IFERROR(_xlfn.XLOOKUP(J1329&amp;"||"&amp;K1329,'Mapping Ref.'!$J$2:$J$538,'Mapping Ref.'!$K$2:$K$538),"")</f>
        <v>Corporate</v>
      </c>
      <c r="Y1329" s="77" t="str" cm="1">
        <f t="array" ref="Y1329">_xlfn.IFS(R1329&gt;2000000,"For Publication",R1329&gt;100000,"PID",R1329&gt;30000,"RFQ",TRUE,"Transactional")</f>
        <v>PID</v>
      </c>
      <c r="Z1329" s="24" t="s">
        <v>86</v>
      </c>
      <c r="AA1329" s="32">
        <v>24</v>
      </c>
      <c r="AB1329" s="24">
        <v>0</v>
      </c>
      <c r="AC1329" s="25">
        <v>44505</v>
      </c>
      <c r="AD1329" s="24" t="s">
        <v>150</v>
      </c>
      <c r="AE1329" s="24"/>
      <c r="AF1329" s="24"/>
      <c r="AG1329" s="24"/>
      <c r="AH1329" s="24" t="s">
        <v>60</v>
      </c>
      <c r="AI1329" s="24" t="s">
        <v>60</v>
      </c>
      <c r="AJ1329" s="24" t="s">
        <v>60</v>
      </c>
      <c r="AK1329" s="24"/>
      <c r="AL1329" s="24" t="s">
        <v>1333</v>
      </c>
      <c r="AM1329" s="24"/>
      <c r="AN1329" s="24"/>
      <c r="AO1329" s="24">
        <v>0</v>
      </c>
      <c r="AP1329" s="24" t="s">
        <v>59</v>
      </c>
      <c r="AQ1329" s="24"/>
      <c r="AR1329" s="24"/>
      <c r="AS1329" s="89">
        <f t="shared" si="270"/>
        <v>23</v>
      </c>
      <c r="AT1329" s="24" t="s">
        <v>5228</v>
      </c>
    </row>
    <row r="1330" spans="1:46" x14ac:dyDescent="0.5">
      <c r="A1330" s="24">
        <v>1431</v>
      </c>
      <c r="B1330" s="24" t="s">
        <v>340</v>
      </c>
      <c r="C1330" s="24" t="s">
        <v>77</v>
      </c>
      <c r="D1330" s="24" t="s">
        <v>5229</v>
      </c>
      <c r="E1330" s="24" t="s">
        <v>5230</v>
      </c>
      <c r="F1330" s="77" t="str">
        <f t="shared" si="261"/>
        <v>CARE FIRST</v>
      </c>
      <c r="G1330" s="24" t="s">
        <v>570</v>
      </c>
      <c r="H1330" s="24" t="s">
        <v>565</v>
      </c>
      <c r="I1330" s="24" t="s">
        <v>565</v>
      </c>
      <c r="J1330" s="24" t="s">
        <v>97</v>
      </c>
      <c r="K1330" s="27" t="s">
        <v>349</v>
      </c>
      <c r="L1330" s="25">
        <v>43191</v>
      </c>
      <c r="M1330" s="25">
        <v>45016</v>
      </c>
      <c r="N1330" s="81">
        <f t="shared" si="267"/>
        <v>45016</v>
      </c>
      <c r="O1330" s="77" t="str">
        <f t="shared" ca="1" si="268"/>
        <v>Expired</v>
      </c>
      <c r="P1330" s="77" t="str" cm="1">
        <f t="array" aca="1" ref="P1330" ca="1">_xlfn.IFS((N1330-TODAY())&gt;=547,"06 Expires over 18 months",(N1330-TODAY())&gt;=365,"05 Expires in 18 months",(N1330-TODAY())&gt;=183,"04 Expires in 12 months",(N1330-TODAY())&gt;=92,"03 Expires in 6 months",(N1330-TODAY())&gt;=31,"02 Expires in 3 months",(N1330-TODAY())&gt;=0,"01 Expires in 30 days",(N1330-TODAY())&gt;=-31,"01 Expired last 30 days",(N1330-TODAY())&gt;=-92,"02 Expired last 3 months",(N1330-TODAY())&gt;=-183,"03 Expired last 6 months",(N1330-TODAY())&gt;=-365,"04 Expired last 12 months",(N1330-TODAY())&gt;=-547,"05 Expired last 18 months",TRUE,"06 Expired over 18 months")</f>
        <v>06 Expired over 18 months</v>
      </c>
      <c r="Q1330" s="65">
        <v>103000</v>
      </c>
      <c r="R1330" s="84">
        <f t="shared" si="269"/>
        <v>506416.66666666669</v>
      </c>
      <c r="S1330" s="77" t="str" cm="1">
        <f t="array" ref="S1330">_xlfn.IFS(R1330&gt;5000000,"Gold",R1330&gt;=500000,"Silver",R1330&gt;30000,"Bronze",TRUE,"Transactional")</f>
        <v>Silver</v>
      </c>
      <c r="T1330" s="24" t="s">
        <v>54</v>
      </c>
      <c r="U1330" s="101" t="s">
        <v>109</v>
      </c>
      <c r="V1330" s="101" t="s">
        <v>148</v>
      </c>
      <c r="W1330" s="77" t="str">
        <f t="shared" si="262"/>
        <v>No</v>
      </c>
      <c r="X1330" s="77" t="str">
        <f>IFERROR(_xlfn.XLOOKUP(J1330&amp;"||"&amp;K1330,'Mapping Ref.'!$J$2:$J$538,'Mapping Ref.'!$K$2:$K$538),"")</f>
        <v>Corporate</v>
      </c>
      <c r="Y1330" s="77" t="str" cm="1">
        <f t="array" ref="Y1330">_xlfn.IFS(R1330&gt;2000000,"For Publication",R1330&gt;100000,"PID",R1330&gt;30000,"RFQ",TRUE,"Transactional")</f>
        <v>PID</v>
      </c>
      <c r="Z1330" s="24" t="s">
        <v>57</v>
      </c>
      <c r="AA1330" s="32">
        <v>60</v>
      </c>
      <c r="AB1330" s="24">
        <v>0</v>
      </c>
      <c r="AC1330" s="25">
        <v>44505</v>
      </c>
      <c r="AD1330" s="24" t="s">
        <v>150</v>
      </c>
      <c r="AE1330" s="24"/>
      <c r="AF1330" s="24"/>
      <c r="AG1330" s="24"/>
      <c r="AH1330" s="24" t="s">
        <v>60</v>
      </c>
      <c r="AI1330" s="24" t="s">
        <v>60</v>
      </c>
      <c r="AJ1330" s="24" t="s">
        <v>60</v>
      </c>
      <c r="AK1330" s="24"/>
      <c r="AL1330" s="24" t="s">
        <v>1333</v>
      </c>
      <c r="AM1330" s="24"/>
      <c r="AN1330" s="24"/>
      <c r="AO1330" s="55">
        <v>9000</v>
      </c>
      <c r="AP1330" s="24" t="s">
        <v>59</v>
      </c>
      <c r="AQ1330" s="24"/>
      <c r="AR1330" s="24"/>
      <c r="AS1330" s="89">
        <f t="shared" si="270"/>
        <v>59</v>
      </c>
      <c r="AT1330" s="24" t="s">
        <v>570</v>
      </c>
    </row>
    <row r="1331" spans="1:46" x14ac:dyDescent="0.5">
      <c r="A1331" s="24">
        <v>1432</v>
      </c>
      <c r="B1331" s="24" t="s">
        <v>340</v>
      </c>
      <c r="C1331" s="24" t="s">
        <v>77</v>
      </c>
      <c r="D1331" s="24" t="s">
        <v>5231</v>
      </c>
      <c r="E1331" s="24" t="s">
        <v>5232</v>
      </c>
      <c r="F1331" s="77" t="str">
        <f t="shared" si="261"/>
        <v>Workplace Options</v>
      </c>
      <c r="G1331" s="24" t="s">
        <v>577</v>
      </c>
      <c r="H1331" s="24" t="s">
        <v>565</v>
      </c>
      <c r="I1331" s="24" t="s">
        <v>565</v>
      </c>
      <c r="J1331" s="24" t="s">
        <v>52</v>
      </c>
      <c r="K1331" s="27" t="s">
        <v>349</v>
      </c>
      <c r="L1331" s="25">
        <v>44197</v>
      </c>
      <c r="M1331" s="25">
        <v>44561</v>
      </c>
      <c r="N1331" s="81">
        <f t="shared" si="267"/>
        <v>45291</v>
      </c>
      <c r="O1331" s="77" t="str">
        <f t="shared" ca="1" si="268"/>
        <v>Expired</v>
      </c>
      <c r="P1331" s="77" t="str" cm="1">
        <f t="array" aca="1" ref="P1331" ca="1">_xlfn.IFS((N1331-TODAY())&gt;=547,"06 Expires over 18 months",(N1331-TODAY())&gt;=365,"05 Expires in 18 months",(N1331-TODAY())&gt;=183,"04 Expires in 12 months",(N1331-TODAY())&gt;=92,"03 Expires in 6 months",(N1331-TODAY())&gt;=31,"02 Expires in 3 months",(N1331-TODAY())&gt;=0,"01 Expires in 30 days",(N1331-TODAY())&gt;=-31,"01 Expired last 30 days",(N1331-TODAY())&gt;=-92,"02 Expired last 3 months",(N1331-TODAY())&gt;=-183,"03 Expired last 6 months",(N1331-TODAY())&gt;=-365,"04 Expired last 12 months",(N1331-TODAY())&gt;=-547,"05 Expired last 18 months",TRUE,"06 Expired over 18 months")</f>
        <v>06 Expired over 18 months</v>
      </c>
      <c r="Q1331" s="104"/>
      <c r="R1331" s="84">
        <v>0</v>
      </c>
      <c r="S1331" s="77" t="str" cm="1">
        <f t="array" ref="S1331">_xlfn.IFS(R1331&gt;5000000,"Gold",R1331&gt;=500000,"Silver",R1331&gt;30000,"Bronze",TRUE,"Transactional")</f>
        <v>Transactional</v>
      </c>
      <c r="T1331" s="24" t="s">
        <v>54</v>
      </c>
      <c r="U1331" s="101" t="s">
        <v>116</v>
      </c>
      <c r="V1331" s="101" t="s">
        <v>409</v>
      </c>
      <c r="W1331" s="77" t="str">
        <f t="shared" si="262"/>
        <v>Yes</v>
      </c>
      <c r="X1331" s="77" t="str">
        <f>IFERROR(_xlfn.XLOOKUP(J1331&amp;"||"&amp;K1331,'Mapping Ref.'!$J$2:$J$538,'Mapping Ref.'!$K$2:$K$538),"")</f>
        <v>Corporate</v>
      </c>
      <c r="Y1331" s="77" t="str" cm="1">
        <f t="array" ref="Y1331">_xlfn.IFS(R1331&gt;2000000,"For Publication",R1331&gt;100000,"PID",R1331&gt;30000,"RFQ",TRUE,"Transactional")</f>
        <v>Transactional</v>
      </c>
      <c r="Z1331" s="24" t="s">
        <v>57</v>
      </c>
      <c r="AA1331" s="32">
        <v>24</v>
      </c>
      <c r="AB1331" s="24">
        <v>24</v>
      </c>
      <c r="AC1331" s="25">
        <v>44505</v>
      </c>
      <c r="AD1331" s="24" t="s">
        <v>150</v>
      </c>
      <c r="AE1331" s="24"/>
      <c r="AF1331" s="24"/>
      <c r="AG1331" s="24"/>
      <c r="AH1331" s="24" t="s">
        <v>60</v>
      </c>
      <c r="AI1331" s="24" t="s">
        <v>60</v>
      </c>
      <c r="AJ1331" s="24" t="s">
        <v>60</v>
      </c>
      <c r="AK1331" s="24"/>
      <c r="AL1331" s="24" t="s">
        <v>1333</v>
      </c>
      <c r="AM1331" s="24"/>
      <c r="AN1331" s="24"/>
      <c r="AO1331" s="24">
        <v>0</v>
      </c>
      <c r="AP1331" s="24" t="s">
        <v>59</v>
      </c>
      <c r="AQ1331" s="24"/>
      <c r="AR1331" s="24"/>
      <c r="AS1331" s="89">
        <f t="shared" si="270"/>
        <v>35</v>
      </c>
      <c r="AT1331" s="24" t="s">
        <v>577</v>
      </c>
    </row>
    <row r="1332" spans="1:46" x14ac:dyDescent="0.5">
      <c r="A1332" s="24">
        <v>1433</v>
      </c>
      <c r="B1332" s="24"/>
      <c r="C1332" s="24" t="s">
        <v>77</v>
      </c>
      <c r="D1332" s="24" t="s">
        <v>5233</v>
      </c>
      <c r="E1332" s="24" t="s">
        <v>5234</v>
      </c>
      <c r="F1332" s="77" t="str">
        <f t="shared" si="261"/>
        <v>PERFECT CIRCLE JV LTD</v>
      </c>
      <c r="G1332" s="24" t="s">
        <v>2525</v>
      </c>
      <c r="H1332" s="24" t="s">
        <v>2526</v>
      </c>
      <c r="I1332" s="24" t="s">
        <v>3999</v>
      </c>
      <c r="J1332" s="24" t="s">
        <v>107</v>
      </c>
      <c r="K1332" s="24" t="s">
        <v>337</v>
      </c>
      <c r="L1332" s="25">
        <v>43831</v>
      </c>
      <c r="M1332" s="25">
        <v>44927</v>
      </c>
      <c r="N1332" s="81">
        <f t="shared" si="267"/>
        <v>44927</v>
      </c>
      <c r="O1332" s="77" t="str">
        <f t="shared" ca="1" si="268"/>
        <v>Expired</v>
      </c>
      <c r="P1332" s="77" t="str" cm="1">
        <f t="array" aca="1" ref="P1332" ca="1">_xlfn.IFS((N1332-TODAY())&gt;=547,"06 Expires over 18 months",(N1332-TODAY())&gt;=365,"05 Expires in 18 months",(N1332-TODAY())&gt;=183,"04 Expires in 12 months",(N1332-TODAY())&gt;=92,"03 Expires in 6 months",(N1332-TODAY())&gt;=31,"02 Expires in 3 months",(N1332-TODAY())&gt;=0,"01 Expires in 30 days",(N1332-TODAY())&gt;=-31,"01 Expired last 30 days",(N1332-TODAY())&gt;=-92,"02 Expired last 3 months",(N1332-TODAY())&gt;=-183,"03 Expired last 6 months",(N1332-TODAY())&gt;=-365,"04 Expired last 12 months",(N1332-TODAY())&gt;=-547,"05 Expired last 18 months",TRUE,"06 Expired over 18 months")</f>
        <v>06 Expired over 18 months</v>
      </c>
      <c r="Q1332" s="65">
        <v>407680</v>
      </c>
      <c r="R1332" s="84">
        <f t="shared" ref="R1332:R1348" si="271">MAX(Q1332,Q1332*N(AS1332)/12)</f>
        <v>1223040</v>
      </c>
      <c r="S1332" s="77" t="str" cm="1">
        <f t="array" ref="S1332">_xlfn.IFS(R1332&gt;5000000,"Gold",R1332&gt;=500000,"Silver",R1332&gt;30000,"Bronze",TRUE,"Transactional")</f>
        <v>Silver</v>
      </c>
      <c r="T1332" s="24" t="s">
        <v>122</v>
      </c>
      <c r="U1332" s="101" t="s">
        <v>116</v>
      </c>
      <c r="V1332" s="101" t="s">
        <v>70</v>
      </c>
      <c r="W1332" s="77" t="str">
        <f t="shared" si="262"/>
        <v>No</v>
      </c>
      <c r="X1332" s="77" t="str">
        <f>IFERROR(_xlfn.XLOOKUP(J1332&amp;"||"&amp;K1332,'Mapping Ref.'!$J$2:$J$538,'Mapping Ref.'!$K$2:$K$538),"")</f>
        <v>Construction &amp; Estates</v>
      </c>
      <c r="Y1332" s="77" t="str" cm="1">
        <f t="array" ref="Y1332">_xlfn.IFS(R1332&gt;2000000,"For Publication",R1332&gt;100000,"PID",R1332&gt;30000,"RFQ",TRUE,"Transactional")</f>
        <v>PID</v>
      </c>
      <c r="Z1332" s="24" t="s">
        <v>57</v>
      </c>
      <c r="AA1332" s="32">
        <v>36</v>
      </c>
      <c r="AB1332" s="24">
        <v>0</v>
      </c>
      <c r="AC1332" s="25">
        <v>44505</v>
      </c>
      <c r="AD1332" s="24" t="s">
        <v>661</v>
      </c>
      <c r="AE1332" s="24">
        <v>0</v>
      </c>
      <c r="AF1332" s="24"/>
      <c r="AG1332" s="24"/>
      <c r="AH1332" s="24" t="s">
        <v>60</v>
      </c>
      <c r="AI1332" s="24"/>
      <c r="AJ1332" s="24" t="s">
        <v>60</v>
      </c>
      <c r="AK1332" s="24"/>
      <c r="AL1332" s="24" t="s">
        <v>1333</v>
      </c>
      <c r="AM1332" s="24"/>
      <c r="AN1332" s="24"/>
      <c r="AO1332" s="24">
        <v>0</v>
      </c>
      <c r="AP1332" s="24" t="s">
        <v>59</v>
      </c>
      <c r="AQ1332" s="24"/>
      <c r="AR1332" s="24"/>
      <c r="AS1332" s="89">
        <f t="shared" si="270"/>
        <v>36</v>
      </c>
      <c r="AT1332" s="24" t="s">
        <v>2528</v>
      </c>
    </row>
    <row r="1333" spans="1:46" x14ac:dyDescent="0.5">
      <c r="A1333" s="24">
        <v>1434</v>
      </c>
      <c r="B1333" s="24"/>
      <c r="C1333" s="24" t="s">
        <v>77</v>
      </c>
      <c r="D1333" s="24" t="s">
        <v>5235</v>
      </c>
      <c r="E1333" s="24" t="s">
        <v>5236</v>
      </c>
      <c r="F1333" s="77" t="str">
        <f t="shared" si="261"/>
        <v>PERFECT CIRCLE JV LTD</v>
      </c>
      <c r="G1333" s="24" t="s">
        <v>2525</v>
      </c>
      <c r="H1333" s="24" t="s">
        <v>2526</v>
      </c>
      <c r="I1333" s="24" t="s">
        <v>3999</v>
      </c>
      <c r="J1333" s="24" t="s">
        <v>107</v>
      </c>
      <c r="K1333" s="24" t="s">
        <v>337</v>
      </c>
      <c r="L1333" s="25">
        <v>43831</v>
      </c>
      <c r="M1333" s="25">
        <v>44927</v>
      </c>
      <c r="N1333" s="81">
        <f t="shared" si="267"/>
        <v>44927</v>
      </c>
      <c r="O1333" s="77" t="str">
        <f t="shared" ca="1" si="268"/>
        <v>Expired</v>
      </c>
      <c r="P1333" s="77" t="str" cm="1">
        <f t="array" aca="1" ref="P1333" ca="1">_xlfn.IFS((N1333-TODAY())&gt;=547,"06 Expires over 18 months",(N1333-TODAY())&gt;=365,"05 Expires in 18 months",(N1333-TODAY())&gt;=183,"04 Expires in 12 months",(N1333-TODAY())&gt;=92,"03 Expires in 6 months",(N1333-TODAY())&gt;=31,"02 Expires in 3 months",(N1333-TODAY())&gt;=0,"01 Expires in 30 days",(N1333-TODAY())&gt;=-31,"01 Expired last 30 days",(N1333-TODAY())&gt;=-92,"02 Expired last 3 months",(N1333-TODAY())&gt;=-183,"03 Expired last 6 months",(N1333-TODAY())&gt;=-365,"04 Expired last 12 months",(N1333-TODAY())&gt;=-547,"05 Expired last 18 months",TRUE,"06 Expired over 18 months")</f>
        <v>06 Expired over 18 months</v>
      </c>
      <c r="Q1333" s="65">
        <v>399055</v>
      </c>
      <c r="R1333" s="84">
        <f t="shared" si="271"/>
        <v>1197165</v>
      </c>
      <c r="S1333" s="77" t="str" cm="1">
        <f t="array" ref="S1333">_xlfn.IFS(R1333&gt;5000000,"Gold",R1333&gt;=500000,"Silver",R1333&gt;30000,"Bronze",TRUE,"Transactional")</f>
        <v>Silver</v>
      </c>
      <c r="T1333" s="24" t="s">
        <v>122</v>
      </c>
      <c r="U1333" s="101" t="s">
        <v>116</v>
      </c>
      <c r="V1333" s="101" t="s">
        <v>70</v>
      </c>
      <c r="W1333" s="77" t="str">
        <f t="shared" si="262"/>
        <v>No</v>
      </c>
      <c r="X1333" s="77" t="str">
        <f>IFERROR(_xlfn.XLOOKUP(J1333&amp;"||"&amp;K1333,'Mapping Ref.'!$J$2:$J$538,'Mapping Ref.'!$K$2:$K$538),"")</f>
        <v>Construction &amp; Estates</v>
      </c>
      <c r="Y1333" s="77" t="str" cm="1">
        <f t="array" ref="Y1333">_xlfn.IFS(R1333&gt;2000000,"For Publication",R1333&gt;100000,"PID",R1333&gt;30000,"RFQ",TRUE,"Transactional")</f>
        <v>PID</v>
      </c>
      <c r="Z1333" s="24" t="s">
        <v>57</v>
      </c>
      <c r="AA1333" s="32">
        <v>36</v>
      </c>
      <c r="AB1333" s="24">
        <v>0</v>
      </c>
      <c r="AC1333" s="25">
        <v>44505</v>
      </c>
      <c r="AD1333" s="24" t="s">
        <v>661</v>
      </c>
      <c r="AE1333" s="24">
        <v>0</v>
      </c>
      <c r="AF1333" s="24"/>
      <c r="AG1333" s="24"/>
      <c r="AH1333" s="24" t="s">
        <v>60</v>
      </c>
      <c r="AI1333" s="24"/>
      <c r="AJ1333" s="24" t="s">
        <v>60</v>
      </c>
      <c r="AK1333" s="24"/>
      <c r="AL1333" s="24" t="s">
        <v>1333</v>
      </c>
      <c r="AM1333" s="24"/>
      <c r="AN1333" s="24"/>
      <c r="AO1333" s="24">
        <v>0</v>
      </c>
      <c r="AP1333" s="24" t="s">
        <v>59</v>
      </c>
      <c r="AQ1333" s="24"/>
      <c r="AR1333" s="24"/>
      <c r="AS1333" s="89">
        <f t="shared" si="270"/>
        <v>36</v>
      </c>
      <c r="AT1333" s="24" t="s">
        <v>2528</v>
      </c>
    </row>
    <row r="1334" spans="1:46" x14ac:dyDescent="0.5">
      <c r="A1334" s="24">
        <v>1435</v>
      </c>
      <c r="B1334" s="24"/>
      <c r="C1334" s="24" t="s">
        <v>77</v>
      </c>
      <c r="D1334" s="24" t="s">
        <v>5237</v>
      </c>
      <c r="E1334" s="24" t="s">
        <v>5238</v>
      </c>
      <c r="F1334" s="77" t="str">
        <f t="shared" si="261"/>
        <v>PERFECT CIRCLE JV LTD</v>
      </c>
      <c r="G1334" s="24" t="s">
        <v>2525</v>
      </c>
      <c r="H1334" s="24" t="s">
        <v>2526</v>
      </c>
      <c r="I1334" s="24" t="s">
        <v>3999</v>
      </c>
      <c r="J1334" s="24" t="s">
        <v>107</v>
      </c>
      <c r="K1334" s="24" t="s">
        <v>337</v>
      </c>
      <c r="L1334" s="25">
        <v>43831</v>
      </c>
      <c r="M1334" s="25">
        <v>44927</v>
      </c>
      <c r="N1334" s="81">
        <f t="shared" si="267"/>
        <v>44927</v>
      </c>
      <c r="O1334" s="77" t="str">
        <f t="shared" ca="1" si="268"/>
        <v>Expired</v>
      </c>
      <c r="P1334" s="77" t="str" cm="1">
        <f t="array" aca="1" ref="P1334" ca="1">_xlfn.IFS((N1334-TODAY())&gt;=547,"06 Expires over 18 months",(N1334-TODAY())&gt;=365,"05 Expires in 18 months",(N1334-TODAY())&gt;=183,"04 Expires in 12 months",(N1334-TODAY())&gt;=92,"03 Expires in 6 months",(N1334-TODAY())&gt;=31,"02 Expires in 3 months",(N1334-TODAY())&gt;=0,"01 Expires in 30 days",(N1334-TODAY())&gt;=-31,"01 Expired last 30 days",(N1334-TODAY())&gt;=-92,"02 Expired last 3 months",(N1334-TODAY())&gt;=-183,"03 Expired last 6 months",(N1334-TODAY())&gt;=-365,"04 Expired last 12 months",(N1334-TODAY())&gt;=-547,"05 Expired last 18 months",TRUE,"06 Expired over 18 months")</f>
        <v>06 Expired over 18 months</v>
      </c>
      <c r="Q1334" s="65">
        <v>460800</v>
      </c>
      <c r="R1334" s="84">
        <f t="shared" si="271"/>
        <v>1382400</v>
      </c>
      <c r="S1334" s="77" t="str" cm="1">
        <f t="array" ref="S1334">_xlfn.IFS(R1334&gt;5000000,"Gold",R1334&gt;=500000,"Silver",R1334&gt;30000,"Bronze",TRUE,"Transactional")</f>
        <v>Silver</v>
      </c>
      <c r="T1334" s="24" t="s">
        <v>122</v>
      </c>
      <c r="U1334" s="101" t="s">
        <v>116</v>
      </c>
      <c r="V1334" s="101" t="s">
        <v>70</v>
      </c>
      <c r="W1334" s="77" t="str">
        <f t="shared" si="262"/>
        <v>No</v>
      </c>
      <c r="X1334" s="77" t="str">
        <f>IFERROR(_xlfn.XLOOKUP(J1334&amp;"||"&amp;K1334,'Mapping Ref.'!$J$2:$J$538,'Mapping Ref.'!$K$2:$K$538),"")</f>
        <v>Construction &amp; Estates</v>
      </c>
      <c r="Y1334" s="77" t="str" cm="1">
        <f t="array" ref="Y1334">_xlfn.IFS(R1334&gt;2000000,"For Publication",R1334&gt;100000,"PID",R1334&gt;30000,"RFQ",TRUE,"Transactional")</f>
        <v>PID</v>
      </c>
      <c r="Z1334" s="24" t="s">
        <v>57</v>
      </c>
      <c r="AA1334" s="32">
        <v>36</v>
      </c>
      <c r="AB1334" s="24">
        <v>0</v>
      </c>
      <c r="AC1334" s="25">
        <v>44505</v>
      </c>
      <c r="AD1334" s="24" t="s">
        <v>661</v>
      </c>
      <c r="AE1334" s="24">
        <v>0</v>
      </c>
      <c r="AF1334" s="24"/>
      <c r="AG1334" s="24"/>
      <c r="AH1334" s="24" t="s">
        <v>60</v>
      </c>
      <c r="AI1334" s="24"/>
      <c r="AJ1334" s="24" t="s">
        <v>60</v>
      </c>
      <c r="AK1334" s="24"/>
      <c r="AL1334" s="24" t="s">
        <v>1333</v>
      </c>
      <c r="AM1334" s="24"/>
      <c r="AN1334" s="24"/>
      <c r="AO1334" s="24">
        <v>0</v>
      </c>
      <c r="AP1334" s="24" t="s">
        <v>59</v>
      </c>
      <c r="AQ1334" s="24"/>
      <c r="AR1334" s="24"/>
      <c r="AS1334" s="89">
        <f t="shared" si="270"/>
        <v>36</v>
      </c>
      <c r="AT1334" s="24" t="s">
        <v>2528</v>
      </c>
    </row>
    <row r="1335" spans="1:46" x14ac:dyDescent="0.5">
      <c r="A1335" s="24">
        <v>1436</v>
      </c>
      <c r="B1335" s="24"/>
      <c r="C1335" s="24" t="s">
        <v>77</v>
      </c>
      <c r="D1335" s="24" t="s">
        <v>5239</v>
      </c>
      <c r="E1335" s="24" t="s">
        <v>5240</v>
      </c>
      <c r="F1335" s="77" t="str">
        <f t="shared" si="261"/>
        <v>PERFECT CIRCLE JV LTD</v>
      </c>
      <c r="G1335" s="24" t="s">
        <v>2525</v>
      </c>
      <c r="H1335" s="24" t="s">
        <v>2526</v>
      </c>
      <c r="I1335" s="24" t="s">
        <v>3999</v>
      </c>
      <c r="J1335" s="24" t="s">
        <v>107</v>
      </c>
      <c r="K1335" s="24" t="s">
        <v>337</v>
      </c>
      <c r="L1335" s="25">
        <v>44197</v>
      </c>
      <c r="M1335" s="25">
        <v>44927</v>
      </c>
      <c r="N1335" s="81">
        <f t="shared" si="267"/>
        <v>44927</v>
      </c>
      <c r="O1335" s="77" t="str">
        <f t="shared" ca="1" si="268"/>
        <v>Expired</v>
      </c>
      <c r="P1335" s="77" t="str" cm="1">
        <f t="array" aca="1" ref="P1335" ca="1">_xlfn.IFS((N1335-TODAY())&gt;=547,"06 Expires over 18 months",(N1335-TODAY())&gt;=365,"05 Expires in 18 months",(N1335-TODAY())&gt;=183,"04 Expires in 12 months",(N1335-TODAY())&gt;=92,"03 Expires in 6 months",(N1335-TODAY())&gt;=31,"02 Expires in 3 months",(N1335-TODAY())&gt;=0,"01 Expires in 30 days",(N1335-TODAY())&gt;=-31,"01 Expired last 30 days",(N1335-TODAY())&gt;=-92,"02 Expired last 3 months",(N1335-TODAY())&gt;=-183,"03 Expired last 6 months",(N1335-TODAY())&gt;=-365,"04 Expired last 12 months",(N1335-TODAY())&gt;=-547,"05 Expired last 18 months",TRUE,"06 Expired over 18 months")</f>
        <v>06 Expired over 18 months</v>
      </c>
      <c r="Q1335" s="65">
        <v>340759</v>
      </c>
      <c r="R1335" s="84">
        <f t="shared" si="271"/>
        <v>681518</v>
      </c>
      <c r="S1335" s="77" t="str" cm="1">
        <f t="array" ref="S1335">_xlfn.IFS(R1335&gt;5000000,"Gold",R1335&gt;=500000,"Silver",R1335&gt;30000,"Bronze",TRUE,"Transactional")</f>
        <v>Silver</v>
      </c>
      <c r="T1335" s="24" t="s">
        <v>122</v>
      </c>
      <c r="U1335" s="101" t="s">
        <v>116</v>
      </c>
      <c r="V1335" s="101" t="s">
        <v>70</v>
      </c>
      <c r="W1335" s="77" t="str">
        <f t="shared" si="262"/>
        <v>No</v>
      </c>
      <c r="X1335" s="77" t="str">
        <f>IFERROR(_xlfn.XLOOKUP(J1335&amp;"||"&amp;K1335,'Mapping Ref.'!$J$2:$J$538,'Mapping Ref.'!$K$2:$K$538),"")</f>
        <v>Construction &amp; Estates</v>
      </c>
      <c r="Y1335" s="77" t="str" cm="1">
        <f t="array" ref="Y1335">_xlfn.IFS(R1335&gt;2000000,"For Publication",R1335&gt;100000,"PID",R1335&gt;30000,"RFQ",TRUE,"Transactional")</f>
        <v>PID</v>
      </c>
      <c r="Z1335" s="24" t="s">
        <v>57</v>
      </c>
      <c r="AA1335" s="32">
        <v>36</v>
      </c>
      <c r="AB1335" s="24">
        <v>0</v>
      </c>
      <c r="AC1335" s="25">
        <v>44505</v>
      </c>
      <c r="AD1335" s="24" t="s">
        <v>661</v>
      </c>
      <c r="AE1335" s="24">
        <v>0</v>
      </c>
      <c r="AF1335" s="24"/>
      <c r="AG1335" s="24"/>
      <c r="AH1335" s="24" t="s">
        <v>60</v>
      </c>
      <c r="AI1335" s="24"/>
      <c r="AJ1335" s="24" t="s">
        <v>60</v>
      </c>
      <c r="AK1335" s="24"/>
      <c r="AL1335" s="24" t="s">
        <v>1333</v>
      </c>
      <c r="AM1335" s="24"/>
      <c r="AN1335" s="24"/>
      <c r="AO1335" s="24">
        <v>0</v>
      </c>
      <c r="AP1335" s="24" t="s">
        <v>59</v>
      </c>
      <c r="AQ1335" s="24"/>
      <c r="AR1335" s="24"/>
      <c r="AS1335" s="89">
        <f t="shared" si="270"/>
        <v>24</v>
      </c>
      <c r="AT1335" s="24" t="s">
        <v>2528</v>
      </c>
    </row>
    <row r="1336" spans="1:46" x14ac:dyDescent="0.5">
      <c r="A1336" s="24">
        <v>1437</v>
      </c>
      <c r="B1336" s="24"/>
      <c r="C1336" s="24" t="s">
        <v>77</v>
      </c>
      <c r="D1336" s="24" t="s">
        <v>5241</v>
      </c>
      <c r="E1336" s="24" t="s">
        <v>5242</v>
      </c>
      <c r="F1336" s="77" t="str">
        <f t="shared" si="261"/>
        <v>PERFECT CIRCLE JV LTD</v>
      </c>
      <c r="G1336" s="24" t="s">
        <v>2525</v>
      </c>
      <c r="H1336" s="24" t="s">
        <v>2526</v>
      </c>
      <c r="I1336" s="24" t="s">
        <v>3999</v>
      </c>
      <c r="J1336" s="24" t="s">
        <v>107</v>
      </c>
      <c r="K1336" s="24" t="s">
        <v>337</v>
      </c>
      <c r="L1336" s="25">
        <v>43831</v>
      </c>
      <c r="M1336" s="25">
        <v>44927</v>
      </c>
      <c r="N1336" s="81">
        <f t="shared" si="267"/>
        <v>44927</v>
      </c>
      <c r="O1336" s="77" t="str">
        <f t="shared" ca="1" si="268"/>
        <v>Expired</v>
      </c>
      <c r="P1336" s="77" t="str" cm="1">
        <f t="array" aca="1" ref="P1336" ca="1">_xlfn.IFS((N1336-TODAY())&gt;=547,"06 Expires over 18 months",(N1336-TODAY())&gt;=365,"05 Expires in 18 months",(N1336-TODAY())&gt;=183,"04 Expires in 12 months",(N1336-TODAY())&gt;=92,"03 Expires in 6 months",(N1336-TODAY())&gt;=31,"02 Expires in 3 months",(N1336-TODAY())&gt;=0,"01 Expires in 30 days",(N1336-TODAY())&gt;=-31,"01 Expired last 30 days",(N1336-TODAY())&gt;=-92,"02 Expired last 3 months",(N1336-TODAY())&gt;=-183,"03 Expired last 6 months",(N1336-TODAY())&gt;=-365,"04 Expired last 12 months",(N1336-TODAY())&gt;=-547,"05 Expired last 18 months",TRUE,"06 Expired over 18 months")</f>
        <v>06 Expired over 18 months</v>
      </c>
      <c r="Q1336" s="65">
        <v>312493</v>
      </c>
      <c r="R1336" s="84">
        <f t="shared" si="271"/>
        <v>937479</v>
      </c>
      <c r="S1336" s="77" t="str" cm="1">
        <f t="array" ref="S1336">_xlfn.IFS(R1336&gt;5000000,"Gold",R1336&gt;=500000,"Silver",R1336&gt;30000,"Bronze",TRUE,"Transactional")</f>
        <v>Silver</v>
      </c>
      <c r="T1336" s="24" t="s">
        <v>122</v>
      </c>
      <c r="U1336" s="101" t="s">
        <v>116</v>
      </c>
      <c r="V1336" s="101" t="s">
        <v>70</v>
      </c>
      <c r="W1336" s="77" t="str">
        <f t="shared" si="262"/>
        <v>No</v>
      </c>
      <c r="X1336" s="77" t="str">
        <f>IFERROR(_xlfn.XLOOKUP(J1336&amp;"||"&amp;K1336,'Mapping Ref.'!$J$2:$J$538,'Mapping Ref.'!$K$2:$K$538),"")</f>
        <v>Construction &amp; Estates</v>
      </c>
      <c r="Y1336" s="77" t="str" cm="1">
        <f t="array" ref="Y1336">_xlfn.IFS(R1336&gt;2000000,"For Publication",R1336&gt;100000,"PID",R1336&gt;30000,"RFQ",TRUE,"Transactional")</f>
        <v>PID</v>
      </c>
      <c r="Z1336" s="24" t="s">
        <v>57</v>
      </c>
      <c r="AA1336" s="32">
        <v>36</v>
      </c>
      <c r="AB1336" s="24">
        <v>0</v>
      </c>
      <c r="AC1336" s="25">
        <v>44505</v>
      </c>
      <c r="AD1336" s="24" t="s">
        <v>661</v>
      </c>
      <c r="AE1336" s="24">
        <v>0</v>
      </c>
      <c r="AF1336" s="24"/>
      <c r="AG1336" s="24"/>
      <c r="AH1336" s="24" t="s">
        <v>60</v>
      </c>
      <c r="AI1336" s="24"/>
      <c r="AJ1336" s="24" t="s">
        <v>60</v>
      </c>
      <c r="AK1336" s="24"/>
      <c r="AL1336" s="24" t="s">
        <v>1333</v>
      </c>
      <c r="AM1336" s="24"/>
      <c r="AN1336" s="24"/>
      <c r="AO1336" s="24">
        <v>0</v>
      </c>
      <c r="AP1336" s="24" t="s">
        <v>59</v>
      </c>
      <c r="AQ1336" s="24"/>
      <c r="AR1336" s="24"/>
      <c r="AS1336" s="89">
        <f t="shared" si="270"/>
        <v>36</v>
      </c>
      <c r="AT1336" s="24" t="s">
        <v>2528</v>
      </c>
    </row>
    <row r="1337" spans="1:46" x14ac:dyDescent="0.5">
      <c r="A1337" s="24">
        <v>1438</v>
      </c>
      <c r="B1337" s="24"/>
      <c r="C1337" s="24" t="s">
        <v>77</v>
      </c>
      <c r="D1337" s="24" t="s">
        <v>5243</v>
      </c>
      <c r="E1337" s="24" t="s">
        <v>5244</v>
      </c>
      <c r="F1337" s="77" t="str">
        <f t="shared" si="261"/>
        <v>PERFECT CIRCLE JV LTD</v>
      </c>
      <c r="G1337" s="24" t="s">
        <v>2525</v>
      </c>
      <c r="H1337" s="24" t="s">
        <v>2526</v>
      </c>
      <c r="I1337" s="24" t="s">
        <v>3999</v>
      </c>
      <c r="J1337" s="24" t="s">
        <v>107</v>
      </c>
      <c r="K1337" s="24" t="s">
        <v>337</v>
      </c>
      <c r="L1337" s="25">
        <v>44025</v>
      </c>
      <c r="M1337" s="25">
        <v>44925</v>
      </c>
      <c r="N1337" s="81">
        <f t="shared" si="267"/>
        <v>44925</v>
      </c>
      <c r="O1337" s="77" t="str">
        <f t="shared" ca="1" si="268"/>
        <v>Expired</v>
      </c>
      <c r="P1337" s="77" t="str" cm="1">
        <f t="array" aca="1" ref="P1337" ca="1">_xlfn.IFS((N1337-TODAY())&gt;=547,"06 Expires over 18 months",(N1337-TODAY())&gt;=365,"05 Expires in 18 months",(N1337-TODAY())&gt;=183,"04 Expires in 12 months",(N1337-TODAY())&gt;=92,"03 Expires in 6 months",(N1337-TODAY())&gt;=31,"02 Expires in 3 months",(N1337-TODAY())&gt;=0,"01 Expires in 30 days",(N1337-TODAY())&gt;=-31,"01 Expired last 30 days",(N1337-TODAY())&gt;=-92,"02 Expired last 3 months",(N1337-TODAY())&gt;=-183,"03 Expired last 6 months",(N1337-TODAY())&gt;=-365,"04 Expired last 12 months",(N1337-TODAY())&gt;=-547,"05 Expired last 18 months",TRUE,"06 Expired over 18 months")</f>
        <v>06 Expired over 18 months</v>
      </c>
      <c r="Q1337" s="65">
        <v>365000</v>
      </c>
      <c r="R1337" s="84">
        <f t="shared" si="271"/>
        <v>882083.33333333337</v>
      </c>
      <c r="S1337" s="77" t="str" cm="1">
        <f t="array" ref="S1337">_xlfn.IFS(R1337&gt;5000000,"Gold",R1337&gt;=500000,"Silver",R1337&gt;30000,"Bronze",TRUE,"Transactional")</f>
        <v>Silver</v>
      </c>
      <c r="T1337" s="24" t="s">
        <v>122</v>
      </c>
      <c r="U1337" s="101" t="s">
        <v>116</v>
      </c>
      <c r="V1337" s="101" t="s">
        <v>70</v>
      </c>
      <c r="W1337" s="77" t="str">
        <f t="shared" si="262"/>
        <v>No</v>
      </c>
      <c r="X1337" s="77" t="str">
        <f>IFERROR(_xlfn.XLOOKUP(J1337&amp;"||"&amp;K1337,'Mapping Ref.'!$J$2:$J$538,'Mapping Ref.'!$K$2:$K$538),"")</f>
        <v>Construction &amp; Estates</v>
      </c>
      <c r="Y1337" s="77" t="str" cm="1">
        <f t="array" ref="Y1337">_xlfn.IFS(R1337&gt;2000000,"For Publication",R1337&gt;100000,"PID",R1337&gt;30000,"RFQ",TRUE,"Transactional")</f>
        <v>PID</v>
      </c>
      <c r="Z1337" s="24" t="s">
        <v>57</v>
      </c>
      <c r="AA1337" s="32">
        <v>29</v>
      </c>
      <c r="AB1337" s="24">
        <v>0</v>
      </c>
      <c r="AC1337" s="25">
        <v>44505</v>
      </c>
      <c r="AD1337" s="24" t="s">
        <v>661</v>
      </c>
      <c r="AE1337" s="24">
        <v>0</v>
      </c>
      <c r="AF1337" s="24"/>
      <c r="AG1337" s="24"/>
      <c r="AH1337" s="24" t="s">
        <v>60</v>
      </c>
      <c r="AI1337" s="24"/>
      <c r="AJ1337" s="24" t="s">
        <v>60</v>
      </c>
      <c r="AK1337" s="24"/>
      <c r="AL1337" s="24" t="s">
        <v>1333</v>
      </c>
      <c r="AM1337" s="24"/>
      <c r="AN1337" s="24"/>
      <c r="AO1337" s="24">
        <v>0</v>
      </c>
      <c r="AP1337" s="24" t="s">
        <v>59</v>
      </c>
      <c r="AQ1337" s="24"/>
      <c r="AR1337" s="24"/>
      <c r="AS1337" s="89">
        <f t="shared" si="270"/>
        <v>29</v>
      </c>
      <c r="AT1337" s="24" t="s">
        <v>2528</v>
      </c>
    </row>
    <row r="1338" spans="1:46" x14ac:dyDescent="0.5">
      <c r="A1338" s="24">
        <v>1439</v>
      </c>
      <c r="B1338" s="24"/>
      <c r="C1338" s="24" t="s">
        <v>77</v>
      </c>
      <c r="D1338" s="24" t="s">
        <v>5243</v>
      </c>
      <c r="E1338" s="24" t="s">
        <v>5244</v>
      </c>
      <c r="F1338" s="77" t="str">
        <f t="shared" si="261"/>
        <v>PERFECT CIRCLE JV LTD</v>
      </c>
      <c r="G1338" s="24" t="s">
        <v>2525</v>
      </c>
      <c r="H1338" s="24" t="s">
        <v>2526</v>
      </c>
      <c r="I1338" s="24" t="s">
        <v>3999</v>
      </c>
      <c r="J1338" s="24" t="s">
        <v>107</v>
      </c>
      <c r="K1338" s="24" t="s">
        <v>337</v>
      </c>
      <c r="L1338" s="25">
        <v>44183</v>
      </c>
      <c r="M1338" s="25">
        <v>44925</v>
      </c>
      <c r="N1338" s="81">
        <f t="shared" si="267"/>
        <v>44925</v>
      </c>
      <c r="O1338" s="77" t="str">
        <f t="shared" ca="1" si="268"/>
        <v>Expired</v>
      </c>
      <c r="P1338" s="77" t="str" cm="1">
        <f t="array" aca="1" ref="P1338" ca="1">_xlfn.IFS((N1338-TODAY())&gt;=547,"06 Expires over 18 months",(N1338-TODAY())&gt;=365,"05 Expires in 18 months",(N1338-TODAY())&gt;=183,"04 Expires in 12 months",(N1338-TODAY())&gt;=92,"03 Expires in 6 months",(N1338-TODAY())&gt;=31,"02 Expires in 3 months",(N1338-TODAY())&gt;=0,"01 Expires in 30 days",(N1338-TODAY())&gt;=-31,"01 Expired last 30 days",(N1338-TODAY())&gt;=-92,"02 Expired last 3 months",(N1338-TODAY())&gt;=-183,"03 Expired last 6 months",(N1338-TODAY())&gt;=-365,"04 Expired last 12 months",(N1338-TODAY())&gt;=-547,"05 Expired last 18 months",TRUE,"06 Expired over 18 months")</f>
        <v>06 Expired over 18 months</v>
      </c>
      <c r="Q1338" s="65">
        <v>475000</v>
      </c>
      <c r="R1338" s="84">
        <f t="shared" si="271"/>
        <v>950000</v>
      </c>
      <c r="S1338" s="77" t="str" cm="1">
        <f t="array" ref="S1338">_xlfn.IFS(R1338&gt;5000000,"Gold",R1338&gt;=500000,"Silver",R1338&gt;30000,"Bronze",TRUE,"Transactional")</f>
        <v>Silver</v>
      </c>
      <c r="T1338" s="24" t="s">
        <v>122</v>
      </c>
      <c r="U1338" s="101" t="s">
        <v>116</v>
      </c>
      <c r="V1338" s="101" t="s">
        <v>70</v>
      </c>
      <c r="W1338" s="77" t="str">
        <f t="shared" si="262"/>
        <v>No</v>
      </c>
      <c r="X1338" s="77" t="str">
        <f>IFERROR(_xlfn.XLOOKUP(J1338&amp;"||"&amp;K1338,'Mapping Ref.'!$J$2:$J$538,'Mapping Ref.'!$K$2:$K$538),"")</f>
        <v>Construction &amp; Estates</v>
      </c>
      <c r="Y1338" s="77" t="str" cm="1">
        <f t="array" ref="Y1338">_xlfn.IFS(R1338&gt;2000000,"For Publication",R1338&gt;100000,"PID",R1338&gt;30000,"RFQ",TRUE,"Transactional")</f>
        <v>PID</v>
      </c>
      <c r="Z1338" s="24" t="s">
        <v>57</v>
      </c>
      <c r="AA1338" s="32">
        <v>24</v>
      </c>
      <c r="AB1338" s="24">
        <v>0</v>
      </c>
      <c r="AC1338" s="25">
        <v>44505</v>
      </c>
      <c r="AD1338" s="24" t="s">
        <v>661</v>
      </c>
      <c r="AE1338" s="24">
        <v>0</v>
      </c>
      <c r="AF1338" s="24"/>
      <c r="AG1338" s="24"/>
      <c r="AH1338" s="24" t="s">
        <v>60</v>
      </c>
      <c r="AI1338" s="24"/>
      <c r="AJ1338" s="24" t="s">
        <v>60</v>
      </c>
      <c r="AK1338" s="24"/>
      <c r="AL1338" s="24" t="s">
        <v>1333</v>
      </c>
      <c r="AM1338" s="24"/>
      <c r="AN1338" s="24"/>
      <c r="AO1338" s="24">
        <v>0</v>
      </c>
      <c r="AP1338" s="24" t="s">
        <v>59</v>
      </c>
      <c r="AQ1338" s="24"/>
      <c r="AR1338" s="24"/>
      <c r="AS1338" s="89">
        <f t="shared" si="270"/>
        <v>24</v>
      </c>
      <c r="AT1338" s="24" t="s">
        <v>2528</v>
      </c>
    </row>
    <row r="1339" spans="1:46" x14ac:dyDescent="0.5">
      <c r="A1339" s="24">
        <v>1440</v>
      </c>
      <c r="B1339" s="24"/>
      <c r="C1339" s="24"/>
      <c r="D1339" s="24" t="s">
        <v>5245</v>
      </c>
      <c r="E1339" s="24" t="s">
        <v>5246</v>
      </c>
      <c r="F1339" s="77" t="str">
        <f t="shared" si="261"/>
        <v>DJJH CONSULTING LIMITED T/A IBIS</v>
      </c>
      <c r="G1339" s="24" t="s">
        <v>5247</v>
      </c>
      <c r="H1339" s="24" t="s">
        <v>5248</v>
      </c>
      <c r="I1339" s="24" t="s">
        <v>5248</v>
      </c>
      <c r="J1339" s="24" t="s">
        <v>107</v>
      </c>
      <c r="K1339" s="24" t="s">
        <v>337</v>
      </c>
      <c r="L1339" s="25">
        <v>42333</v>
      </c>
      <c r="M1339" s="25">
        <v>43189</v>
      </c>
      <c r="N1339" s="81">
        <f t="shared" si="267"/>
        <v>43189</v>
      </c>
      <c r="O1339" s="77" t="str">
        <f t="shared" ca="1" si="268"/>
        <v>Expired</v>
      </c>
      <c r="P1339" s="77" t="str" cm="1">
        <f t="array" aca="1" ref="P1339" ca="1">_xlfn.IFS((N1339-TODAY())&gt;=547,"06 Expires over 18 months",(N1339-TODAY())&gt;=365,"05 Expires in 18 months",(N1339-TODAY())&gt;=183,"04 Expires in 12 months",(N1339-TODAY())&gt;=92,"03 Expires in 6 months",(N1339-TODAY())&gt;=31,"02 Expires in 3 months",(N1339-TODAY())&gt;=0,"01 Expires in 30 days",(N1339-TODAY())&gt;=-31,"01 Expired last 30 days",(N1339-TODAY())&gt;=-92,"02 Expired last 3 months",(N1339-TODAY())&gt;=-183,"03 Expired last 6 months",(N1339-TODAY())&gt;=-365,"04 Expired last 12 months",(N1339-TODAY())&gt;=-547,"05 Expired last 18 months",TRUE,"06 Expired over 18 months")</f>
        <v>06 Expired over 18 months</v>
      </c>
      <c r="Q1339" s="65">
        <v>127305.5</v>
      </c>
      <c r="R1339" s="84">
        <f t="shared" si="271"/>
        <v>297046.16666666669</v>
      </c>
      <c r="S1339" s="77" t="str" cm="1">
        <f t="array" ref="S1339">_xlfn.IFS(R1339&gt;5000000,"Gold",R1339&gt;=500000,"Silver",R1339&gt;30000,"Bronze",TRUE,"Transactional")</f>
        <v>Bronze</v>
      </c>
      <c r="T1339" s="24" t="s">
        <v>122</v>
      </c>
      <c r="U1339" s="101" t="s">
        <v>116</v>
      </c>
      <c r="V1339" s="101" t="s">
        <v>70</v>
      </c>
      <c r="W1339" s="77" t="str">
        <f t="shared" si="262"/>
        <v>No</v>
      </c>
      <c r="X1339" s="77" t="str">
        <f>IFERROR(_xlfn.XLOOKUP(J1339&amp;"||"&amp;K1339,'Mapping Ref.'!$J$2:$J$538,'Mapping Ref.'!$K$2:$K$538),"")</f>
        <v>Construction &amp; Estates</v>
      </c>
      <c r="Y1339" s="77" t="str" cm="1">
        <f t="array" ref="Y1339">_xlfn.IFS(R1339&gt;2000000,"For Publication",R1339&gt;100000,"PID",R1339&gt;30000,"RFQ",TRUE,"Transactional")</f>
        <v>PID</v>
      </c>
      <c r="Z1339" s="24" t="s">
        <v>76</v>
      </c>
      <c r="AA1339" s="32">
        <v>28</v>
      </c>
      <c r="AB1339" s="24">
        <v>0</v>
      </c>
      <c r="AC1339" s="25">
        <v>44508</v>
      </c>
      <c r="AD1339" s="24" t="s">
        <v>58</v>
      </c>
      <c r="AE1339" s="24"/>
      <c r="AF1339" s="24"/>
      <c r="AG1339" s="24"/>
      <c r="AH1339" s="24" t="s">
        <v>60</v>
      </c>
      <c r="AI1339" s="24"/>
      <c r="AJ1339" s="24" t="s">
        <v>60</v>
      </c>
      <c r="AK1339" s="24"/>
      <c r="AL1339" s="24" t="s">
        <v>1333</v>
      </c>
      <c r="AM1339" s="24"/>
      <c r="AN1339" s="24"/>
      <c r="AO1339" s="24"/>
      <c r="AP1339" s="24" t="s">
        <v>60</v>
      </c>
      <c r="AQ1339" s="24"/>
      <c r="AR1339" s="24"/>
      <c r="AS1339" s="89">
        <f t="shared" si="270"/>
        <v>28</v>
      </c>
      <c r="AT1339" s="24" t="s">
        <v>5249</v>
      </c>
    </row>
    <row r="1340" spans="1:46" x14ac:dyDescent="0.5">
      <c r="A1340" s="24">
        <v>1441</v>
      </c>
      <c r="B1340" s="24"/>
      <c r="C1340" s="24" t="s">
        <v>77</v>
      </c>
      <c r="D1340" s="24" t="s">
        <v>5250</v>
      </c>
      <c r="E1340" s="24" t="s">
        <v>5251</v>
      </c>
      <c r="F1340" s="77" t="str">
        <f t="shared" si="261"/>
        <v>RIDGE &amp; PARTNERS LLP</v>
      </c>
      <c r="G1340" s="24" t="s">
        <v>5252</v>
      </c>
      <c r="H1340" s="24" t="s">
        <v>3089</v>
      </c>
      <c r="I1340" s="24" t="s">
        <v>3089</v>
      </c>
      <c r="J1340" s="24" t="s">
        <v>107</v>
      </c>
      <c r="K1340" s="24" t="s">
        <v>337</v>
      </c>
      <c r="L1340" s="25">
        <v>44137</v>
      </c>
      <c r="M1340" s="25">
        <v>45322</v>
      </c>
      <c r="N1340" s="81">
        <f t="shared" si="267"/>
        <v>45322</v>
      </c>
      <c r="O1340" s="77" t="str">
        <f t="shared" ca="1" si="268"/>
        <v>Expired</v>
      </c>
      <c r="P1340" s="77" t="str" cm="1">
        <f t="array" aca="1" ref="P1340" ca="1">_xlfn.IFS((N1340-TODAY())&gt;=547,"06 Expires over 18 months",(N1340-TODAY())&gt;=365,"05 Expires in 18 months",(N1340-TODAY())&gt;=183,"04 Expires in 12 months",(N1340-TODAY())&gt;=92,"03 Expires in 6 months",(N1340-TODAY())&gt;=31,"02 Expires in 3 months",(N1340-TODAY())&gt;=0,"01 Expires in 30 days",(N1340-TODAY())&gt;=-31,"01 Expired last 30 days",(N1340-TODAY())&gt;=-92,"02 Expired last 3 months",(N1340-TODAY())&gt;=-183,"03 Expired last 6 months",(N1340-TODAY())&gt;=-365,"04 Expired last 12 months",(N1340-TODAY())&gt;=-547,"05 Expired last 18 months",TRUE,"06 Expired over 18 months")</f>
        <v>06 Expired over 18 months</v>
      </c>
      <c r="Q1340" s="65">
        <v>176025</v>
      </c>
      <c r="R1340" s="84">
        <f t="shared" si="271"/>
        <v>557412.5</v>
      </c>
      <c r="S1340" s="77" t="str" cm="1">
        <f t="array" ref="S1340">_xlfn.IFS(R1340&gt;5000000,"Gold",R1340&gt;=500000,"Silver",R1340&gt;30000,"Bronze",TRUE,"Transactional")</f>
        <v>Silver</v>
      </c>
      <c r="T1340" s="24" t="s">
        <v>122</v>
      </c>
      <c r="U1340" s="101" t="s">
        <v>116</v>
      </c>
      <c r="V1340" s="101" t="s">
        <v>70</v>
      </c>
      <c r="W1340" s="77" t="str">
        <f t="shared" si="262"/>
        <v>No</v>
      </c>
      <c r="X1340" s="77" t="str">
        <f>IFERROR(_xlfn.XLOOKUP(J1340&amp;"||"&amp;K1340,'Mapping Ref.'!$J$2:$J$538,'Mapping Ref.'!$K$2:$K$538),"")</f>
        <v>Construction &amp; Estates</v>
      </c>
      <c r="Y1340" s="77" t="str" cm="1">
        <f t="array" ref="Y1340">_xlfn.IFS(R1340&gt;2000000,"For Publication",R1340&gt;100000,"PID",R1340&gt;30000,"RFQ",TRUE,"Transactional")</f>
        <v>PID</v>
      </c>
      <c r="Z1340" s="24" t="s">
        <v>76</v>
      </c>
      <c r="AA1340" s="32">
        <v>38</v>
      </c>
      <c r="AB1340" s="24">
        <v>0</v>
      </c>
      <c r="AC1340" s="25">
        <v>44508</v>
      </c>
      <c r="AD1340" s="24" t="s">
        <v>58</v>
      </c>
      <c r="AE1340" s="24"/>
      <c r="AF1340" s="24"/>
      <c r="AG1340" s="24"/>
      <c r="AH1340" s="24" t="s">
        <v>60</v>
      </c>
      <c r="AI1340" s="24"/>
      <c r="AJ1340" s="24" t="s">
        <v>60</v>
      </c>
      <c r="AK1340" s="24" t="s">
        <v>5253</v>
      </c>
      <c r="AL1340" s="24" t="s">
        <v>1333</v>
      </c>
      <c r="AM1340" s="24"/>
      <c r="AN1340" s="24"/>
      <c r="AO1340" s="24"/>
      <c r="AP1340" s="24" t="s">
        <v>60</v>
      </c>
      <c r="AQ1340" s="24"/>
      <c r="AR1340" s="24"/>
      <c r="AS1340" s="89">
        <f t="shared" si="270"/>
        <v>38</v>
      </c>
      <c r="AT1340" s="24" t="s">
        <v>5254</v>
      </c>
    </row>
    <row r="1341" spans="1:46" x14ac:dyDescent="0.5">
      <c r="A1341" s="24">
        <v>1442</v>
      </c>
      <c r="B1341" s="24"/>
      <c r="C1341" s="24"/>
      <c r="D1341" s="24" t="s">
        <v>5255</v>
      </c>
      <c r="E1341" s="24" t="s">
        <v>5256</v>
      </c>
      <c r="F1341" s="77" t="str">
        <f t="shared" si="261"/>
        <v>KEVIN WATSON CONSTRUCTION LTD</v>
      </c>
      <c r="G1341" s="24" t="s">
        <v>5257</v>
      </c>
      <c r="H1341" s="24" t="s">
        <v>5248</v>
      </c>
      <c r="I1341" s="24" t="s">
        <v>5248</v>
      </c>
      <c r="J1341" s="24" t="s">
        <v>107</v>
      </c>
      <c r="K1341" s="24" t="s">
        <v>337</v>
      </c>
      <c r="L1341" s="25">
        <v>42775</v>
      </c>
      <c r="M1341" s="25">
        <v>43371</v>
      </c>
      <c r="N1341" s="81">
        <f t="shared" si="267"/>
        <v>43371</v>
      </c>
      <c r="O1341" s="77" t="str">
        <f t="shared" ca="1" si="268"/>
        <v>Expired</v>
      </c>
      <c r="P1341" s="77" t="str" cm="1">
        <f t="array" aca="1" ref="P1341" ca="1">_xlfn.IFS((N1341-TODAY())&gt;=547,"06 Expires over 18 months",(N1341-TODAY())&gt;=365,"05 Expires in 18 months",(N1341-TODAY())&gt;=183,"04 Expires in 12 months",(N1341-TODAY())&gt;=92,"03 Expires in 6 months",(N1341-TODAY())&gt;=31,"02 Expires in 3 months",(N1341-TODAY())&gt;=0,"01 Expires in 30 days",(N1341-TODAY())&gt;=-31,"01 Expired last 30 days",(N1341-TODAY())&gt;=-92,"02 Expired last 3 months",(N1341-TODAY())&gt;=-183,"03 Expired last 6 months",(N1341-TODAY())&gt;=-365,"04 Expired last 12 months",(N1341-TODAY())&gt;=-547,"05 Expired last 18 months",TRUE,"06 Expired over 18 months")</f>
        <v>06 Expired over 18 months</v>
      </c>
      <c r="Q1341" s="65">
        <v>5717580.3300000001</v>
      </c>
      <c r="R1341" s="84">
        <f t="shared" si="271"/>
        <v>9052835.522499999</v>
      </c>
      <c r="S1341" s="77" t="str" cm="1">
        <f t="array" ref="S1341">_xlfn.IFS(R1341&gt;5000000,"Gold",R1341&gt;=500000,"Silver",R1341&gt;30000,"Bronze",TRUE,"Transactional")</f>
        <v>Gold</v>
      </c>
      <c r="T1341" s="24" t="s">
        <v>122</v>
      </c>
      <c r="U1341" s="101" t="s">
        <v>123</v>
      </c>
      <c r="V1341" s="101" t="s">
        <v>124</v>
      </c>
      <c r="W1341" s="77" t="str">
        <f t="shared" si="262"/>
        <v>No</v>
      </c>
      <c r="X1341" s="77" t="str">
        <f>IFERROR(_xlfn.XLOOKUP(J1341&amp;"||"&amp;K1341,'Mapping Ref.'!$J$2:$J$538,'Mapping Ref.'!$K$2:$K$538),"")</f>
        <v>Construction &amp; Estates</v>
      </c>
      <c r="Y1341" s="77" t="str" cm="1">
        <f t="array" ref="Y1341">_xlfn.IFS(R1341&gt;2000000,"For Publication",R1341&gt;100000,"PID",R1341&gt;30000,"RFQ",TRUE,"Transactional")</f>
        <v>For Publication</v>
      </c>
      <c r="Z1341" s="24" t="s">
        <v>76</v>
      </c>
      <c r="AA1341" s="32">
        <v>19.5</v>
      </c>
      <c r="AB1341" s="24">
        <v>0</v>
      </c>
      <c r="AC1341" s="25">
        <v>44508</v>
      </c>
      <c r="AD1341" s="24" t="s">
        <v>58</v>
      </c>
      <c r="AE1341" s="24"/>
      <c r="AF1341" s="24"/>
      <c r="AG1341" s="24"/>
      <c r="AH1341" s="24" t="s">
        <v>60</v>
      </c>
      <c r="AI1341" s="24"/>
      <c r="AJ1341" s="24" t="s">
        <v>60</v>
      </c>
      <c r="AK1341" s="24"/>
      <c r="AL1341" s="24" t="s">
        <v>1333</v>
      </c>
      <c r="AM1341" s="24"/>
      <c r="AN1341" s="24"/>
      <c r="AO1341" s="24"/>
      <c r="AP1341" s="24" t="s">
        <v>59</v>
      </c>
      <c r="AQ1341" s="24"/>
      <c r="AR1341" s="24"/>
      <c r="AS1341" s="89">
        <f t="shared" si="270"/>
        <v>19</v>
      </c>
      <c r="AT1341" s="24" t="s">
        <v>5258</v>
      </c>
    </row>
    <row r="1342" spans="1:46" x14ac:dyDescent="0.5">
      <c r="A1342" s="24">
        <v>1444</v>
      </c>
      <c r="B1342" s="24"/>
      <c r="C1342" s="24"/>
      <c r="D1342" s="24" t="s">
        <v>5259</v>
      </c>
      <c r="E1342" s="24" t="s">
        <v>5260</v>
      </c>
      <c r="F1342" s="77" t="str">
        <f t="shared" si="261"/>
        <v>SMORGASBORD BUSINESS LIMITED</v>
      </c>
      <c r="G1342" s="24" t="s">
        <v>5261</v>
      </c>
      <c r="H1342" s="24" t="s">
        <v>972</v>
      </c>
      <c r="I1342" s="24" t="s">
        <v>972</v>
      </c>
      <c r="J1342" s="24" t="s">
        <v>107</v>
      </c>
      <c r="K1342" s="24" t="s">
        <v>5262</v>
      </c>
      <c r="L1342" s="25">
        <v>44470</v>
      </c>
      <c r="M1342" s="25">
        <v>44651</v>
      </c>
      <c r="N1342" s="81">
        <f t="shared" si="267"/>
        <v>44651</v>
      </c>
      <c r="O1342" s="77" t="str">
        <f t="shared" ca="1" si="268"/>
        <v>Expired</v>
      </c>
      <c r="P1342" s="77" t="str" cm="1">
        <f t="array" aca="1" ref="P1342" ca="1">_xlfn.IFS((N1342-TODAY())&gt;=547,"06 Expires over 18 months",(N1342-TODAY())&gt;=365,"05 Expires in 18 months",(N1342-TODAY())&gt;=183,"04 Expires in 12 months",(N1342-TODAY())&gt;=92,"03 Expires in 6 months",(N1342-TODAY())&gt;=31,"02 Expires in 3 months",(N1342-TODAY())&gt;=0,"01 Expires in 30 days",(N1342-TODAY())&gt;=-31,"01 Expired last 30 days",(N1342-TODAY())&gt;=-92,"02 Expired last 3 months",(N1342-TODAY())&gt;=-183,"03 Expired last 6 months",(N1342-TODAY())&gt;=-365,"04 Expired last 12 months",(N1342-TODAY())&gt;=-547,"05 Expired last 18 months",TRUE,"06 Expired over 18 months")</f>
        <v>06 Expired over 18 months</v>
      </c>
      <c r="Q1342" s="65">
        <v>32400</v>
      </c>
      <c r="R1342" s="84">
        <f t="shared" si="271"/>
        <v>32400</v>
      </c>
      <c r="S1342" s="77" t="str" cm="1">
        <f t="array" ref="S1342">_xlfn.IFS(R1342&gt;5000000,"Gold",R1342&gt;=500000,"Silver",R1342&gt;30000,"Bronze",TRUE,"Transactional")</f>
        <v>Bronze</v>
      </c>
      <c r="T1342" s="24" t="s">
        <v>54</v>
      </c>
      <c r="U1342" s="101" t="s">
        <v>190</v>
      </c>
      <c r="V1342" s="101" t="s">
        <v>192</v>
      </c>
      <c r="W1342" s="77" t="str">
        <f t="shared" si="262"/>
        <v>No</v>
      </c>
      <c r="X1342" s="77" t="str">
        <f>IFERROR(_xlfn.XLOOKUP(J1342&amp;"||"&amp;K1342,'Mapping Ref.'!$J$2:$J$538,'Mapping Ref.'!$K$2:$K$538),"")</f>
        <v>Construction &amp; Estates</v>
      </c>
      <c r="Y1342" s="77" t="str" cm="1">
        <f t="array" ref="Y1342">_xlfn.IFS(R1342&gt;2000000,"For Publication",R1342&gt;100000,"PID",R1342&gt;30000,"RFQ",TRUE,"Transactional")</f>
        <v>RFQ</v>
      </c>
      <c r="Z1342" s="24" t="s">
        <v>57</v>
      </c>
      <c r="AA1342" s="32">
        <v>6</v>
      </c>
      <c r="AB1342" s="24">
        <v>0</v>
      </c>
      <c r="AC1342" s="25">
        <v>44508</v>
      </c>
      <c r="AD1342" s="24" t="s">
        <v>58</v>
      </c>
      <c r="AE1342" s="24">
        <v>29550</v>
      </c>
      <c r="AF1342" s="24"/>
      <c r="AG1342" s="24"/>
      <c r="AH1342" s="24" t="s">
        <v>60</v>
      </c>
      <c r="AI1342" s="24"/>
      <c r="AJ1342" s="24" t="s">
        <v>60</v>
      </c>
      <c r="AK1342" s="24"/>
      <c r="AL1342" s="24" t="s">
        <v>1333</v>
      </c>
      <c r="AM1342" s="24"/>
      <c r="AN1342" s="24"/>
      <c r="AO1342" s="24">
        <v>0</v>
      </c>
      <c r="AP1342" s="24" t="s">
        <v>60</v>
      </c>
      <c r="AQ1342" s="24"/>
      <c r="AR1342" s="24"/>
      <c r="AS1342" s="89">
        <f t="shared" si="270"/>
        <v>5</v>
      </c>
      <c r="AT1342" s="24" t="s">
        <v>5259</v>
      </c>
    </row>
    <row r="1343" spans="1:46" x14ac:dyDescent="0.5">
      <c r="A1343" s="24">
        <v>1446</v>
      </c>
      <c r="B1343" s="24"/>
      <c r="C1343" s="24"/>
      <c r="D1343" s="24" t="s">
        <v>5263</v>
      </c>
      <c r="E1343" s="24" t="s">
        <v>5264</v>
      </c>
      <c r="F1343" s="77" t="str">
        <f t="shared" si="261"/>
        <v>HILL RESIDENTIAL LTD</v>
      </c>
      <c r="G1343" s="24" t="s">
        <v>5265</v>
      </c>
      <c r="H1343" s="24" t="s">
        <v>5266</v>
      </c>
      <c r="I1343" s="24" t="s">
        <v>5266</v>
      </c>
      <c r="J1343" s="24" t="s">
        <v>107</v>
      </c>
      <c r="K1343" s="24" t="s">
        <v>1681</v>
      </c>
      <c r="L1343" s="25">
        <v>41808</v>
      </c>
      <c r="M1343" s="25">
        <v>44680</v>
      </c>
      <c r="N1343" s="81">
        <f t="shared" si="267"/>
        <v>44680</v>
      </c>
      <c r="O1343" s="77" t="str">
        <f t="shared" ca="1" si="268"/>
        <v>Expired</v>
      </c>
      <c r="P1343" s="77" t="str" cm="1">
        <f t="array" aca="1" ref="P1343" ca="1">_xlfn.IFS((N1343-TODAY())&gt;=547,"06 Expires over 18 months",(N1343-TODAY())&gt;=365,"05 Expires in 18 months",(N1343-TODAY())&gt;=183,"04 Expires in 12 months",(N1343-TODAY())&gt;=92,"03 Expires in 6 months",(N1343-TODAY())&gt;=31,"02 Expires in 3 months",(N1343-TODAY())&gt;=0,"01 Expires in 30 days",(N1343-TODAY())&gt;=-31,"01 Expired last 30 days",(N1343-TODAY())&gt;=-92,"02 Expired last 3 months",(N1343-TODAY())&gt;=-183,"03 Expired last 6 months",(N1343-TODAY())&gt;=-365,"04 Expired last 12 months",(N1343-TODAY())&gt;=-547,"05 Expired last 18 months",TRUE,"06 Expired over 18 months")</f>
        <v>06 Expired over 18 months</v>
      </c>
      <c r="Q1343" s="65">
        <v>20656293</v>
      </c>
      <c r="R1343" s="84">
        <f t="shared" si="271"/>
        <v>161807628.5</v>
      </c>
      <c r="S1343" s="77" t="str" cm="1">
        <f t="array" ref="S1343">_xlfn.IFS(R1343&gt;5000000,"Gold",R1343&gt;=500000,"Silver",R1343&gt;30000,"Bronze",TRUE,"Transactional")</f>
        <v>Gold</v>
      </c>
      <c r="T1343" s="24" t="s">
        <v>122</v>
      </c>
      <c r="U1343" s="101" t="s">
        <v>123</v>
      </c>
      <c r="V1343" s="101" t="s">
        <v>338</v>
      </c>
      <c r="W1343" s="77" t="str">
        <f t="shared" si="262"/>
        <v>No</v>
      </c>
      <c r="X1343" s="77" t="str">
        <f>IFERROR(_xlfn.XLOOKUP(J1343&amp;"||"&amp;K1343,'Mapping Ref.'!$J$2:$J$538,'Mapping Ref.'!$K$2:$K$538),"")</f>
        <v>Construction &amp; Estates</v>
      </c>
      <c r="Y1343" s="77" t="str" cm="1">
        <f t="array" ref="Y1343">_xlfn.IFS(R1343&gt;2000000,"For Publication",R1343&gt;100000,"PID",R1343&gt;30000,"RFQ",TRUE,"Transactional")</f>
        <v>For Publication</v>
      </c>
      <c r="Z1343" s="24" t="s">
        <v>71</v>
      </c>
      <c r="AA1343" s="32">
        <v>18</v>
      </c>
      <c r="AB1343" s="24">
        <v>0</v>
      </c>
      <c r="AC1343" s="25">
        <v>44508</v>
      </c>
      <c r="AD1343" s="24" t="s">
        <v>326</v>
      </c>
      <c r="AE1343" s="24"/>
      <c r="AF1343" s="24"/>
      <c r="AG1343" s="24"/>
      <c r="AH1343" s="24" t="s">
        <v>60</v>
      </c>
      <c r="AI1343" s="24"/>
      <c r="AJ1343" s="24" t="s">
        <v>60</v>
      </c>
      <c r="AK1343" s="24"/>
      <c r="AL1343" s="24" t="s">
        <v>1333</v>
      </c>
      <c r="AM1343" s="24"/>
      <c r="AN1343" s="24"/>
      <c r="AO1343" s="24">
        <v>0</v>
      </c>
      <c r="AP1343" s="24" t="s">
        <v>60</v>
      </c>
      <c r="AQ1343" s="24"/>
      <c r="AR1343" s="24"/>
      <c r="AS1343" s="89">
        <f t="shared" si="270"/>
        <v>94</v>
      </c>
      <c r="AT1343" s="24" t="s">
        <v>5267</v>
      </c>
    </row>
    <row r="1344" spans="1:46" x14ac:dyDescent="0.5">
      <c r="A1344" s="24">
        <v>1447</v>
      </c>
      <c r="B1344" s="24"/>
      <c r="C1344" s="24"/>
      <c r="D1344" s="24" t="s">
        <v>5268</v>
      </c>
      <c r="E1344" s="24" t="s">
        <v>5269</v>
      </c>
      <c r="F1344" s="77" t="str">
        <f t="shared" si="261"/>
        <v>WALKER MANAGEMENT LIMITED</v>
      </c>
      <c r="G1344" s="24" t="s">
        <v>5270</v>
      </c>
      <c r="H1344" s="24" t="s">
        <v>5266</v>
      </c>
      <c r="I1344" s="24" t="s">
        <v>5266</v>
      </c>
      <c r="J1344" s="24" t="s">
        <v>107</v>
      </c>
      <c r="K1344" s="24" t="s">
        <v>2527</v>
      </c>
      <c r="L1344" s="25">
        <v>41926</v>
      </c>
      <c r="M1344" s="25">
        <v>44680</v>
      </c>
      <c r="N1344" s="81">
        <f t="shared" si="267"/>
        <v>44680</v>
      </c>
      <c r="O1344" s="77" t="str">
        <f t="shared" ca="1" si="268"/>
        <v>Expired</v>
      </c>
      <c r="P1344" s="77" t="str" cm="1">
        <f t="array" aca="1" ref="P1344" ca="1">_xlfn.IFS((N1344-TODAY())&gt;=547,"06 Expires over 18 months",(N1344-TODAY())&gt;=365,"05 Expires in 18 months",(N1344-TODAY())&gt;=183,"04 Expires in 12 months",(N1344-TODAY())&gt;=92,"03 Expires in 6 months",(N1344-TODAY())&gt;=31,"02 Expires in 3 months",(N1344-TODAY())&gt;=0,"01 Expires in 30 days",(N1344-TODAY())&gt;=-31,"01 Expired last 30 days",(N1344-TODAY())&gt;=-92,"02 Expired last 3 months",(N1344-TODAY())&gt;=-183,"03 Expired last 6 months",(N1344-TODAY())&gt;=-365,"04 Expired last 12 months",(N1344-TODAY())&gt;=-547,"05 Expired last 18 months",TRUE,"06 Expired over 18 months")</f>
        <v>06 Expired over 18 months</v>
      </c>
      <c r="Q1344" s="65">
        <v>133812</v>
      </c>
      <c r="R1344" s="84">
        <f t="shared" si="271"/>
        <v>1003590</v>
      </c>
      <c r="S1344" s="77" t="str" cm="1">
        <f t="array" ref="S1344">_xlfn.IFS(R1344&gt;5000000,"Gold",R1344&gt;=500000,"Silver",R1344&gt;30000,"Bronze",TRUE,"Transactional")</f>
        <v>Silver</v>
      </c>
      <c r="T1344" s="24" t="s">
        <v>122</v>
      </c>
      <c r="U1344" s="101" t="s">
        <v>116</v>
      </c>
      <c r="V1344" s="101" t="s">
        <v>70</v>
      </c>
      <c r="W1344" s="77" t="str">
        <f t="shared" si="262"/>
        <v>No</v>
      </c>
      <c r="X1344" s="77" t="str">
        <f>IFERROR(_xlfn.XLOOKUP(J1344&amp;"||"&amp;K1344,'Mapping Ref.'!$J$2:$J$538,'Mapping Ref.'!$K$2:$K$538),"")</f>
        <v>Construction &amp; Estates</v>
      </c>
      <c r="Y1344" s="77" t="str" cm="1">
        <f t="array" ref="Y1344">_xlfn.IFS(R1344&gt;2000000,"For Publication",R1344&gt;100000,"PID",R1344&gt;30000,"RFQ",TRUE,"Transactional")</f>
        <v>PID</v>
      </c>
      <c r="Z1344" s="24" t="s">
        <v>101</v>
      </c>
      <c r="AA1344" s="32">
        <v>18</v>
      </c>
      <c r="AB1344" s="24">
        <v>0</v>
      </c>
      <c r="AC1344" s="25">
        <v>44508</v>
      </c>
      <c r="AD1344" s="24" t="s">
        <v>326</v>
      </c>
      <c r="AE1344" s="24"/>
      <c r="AF1344" s="24"/>
      <c r="AG1344" s="24"/>
      <c r="AH1344" s="24" t="s">
        <v>60</v>
      </c>
      <c r="AI1344" s="24"/>
      <c r="AJ1344" s="24" t="s">
        <v>60</v>
      </c>
      <c r="AK1344" s="24"/>
      <c r="AL1344" s="24" t="s">
        <v>1333</v>
      </c>
      <c r="AM1344" s="24"/>
      <c r="AN1344" s="24"/>
      <c r="AO1344" s="24">
        <v>0</v>
      </c>
      <c r="AP1344" s="24" t="s">
        <v>60</v>
      </c>
      <c r="AQ1344" s="24"/>
      <c r="AR1344" s="24"/>
      <c r="AS1344" s="89">
        <f t="shared" si="270"/>
        <v>90</v>
      </c>
      <c r="AT1344" s="24" t="s">
        <v>5271</v>
      </c>
    </row>
    <row r="1345" spans="1:46" x14ac:dyDescent="0.5">
      <c r="A1345" s="24">
        <v>1449</v>
      </c>
      <c r="B1345" s="24"/>
      <c r="C1345" s="24" t="s">
        <v>77</v>
      </c>
      <c r="D1345" s="24" t="s">
        <v>5272</v>
      </c>
      <c r="E1345" s="24" t="s">
        <v>5273</v>
      </c>
      <c r="F1345" s="77" t="str">
        <f t="shared" si="261"/>
        <v>CPC PROJECT SERVICES LLP</v>
      </c>
      <c r="G1345" s="24" t="s">
        <v>5274</v>
      </c>
      <c r="H1345" s="24" t="s">
        <v>5275</v>
      </c>
      <c r="I1345" s="24" t="s">
        <v>5248</v>
      </c>
      <c r="J1345" s="24" t="s">
        <v>107</v>
      </c>
      <c r="K1345" s="24" t="s">
        <v>337</v>
      </c>
      <c r="L1345" s="25">
        <v>44652</v>
      </c>
      <c r="M1345" s="25">
        <v>44937</v>
      </c>
      <c r="N1345" s="81">
        <f t="shared" si="267"/>
        <v>44937</v>
      </c>
      <c r="O1345" s="77" t="str">
        <f t="shared" ca="1" si="268"/>
        <v>Expired</v>
      </c>
      <c r="P1345" s="77" t="str" cm="1">
        <f t="array" aca="1" ref="P1345" ca="1">_xlfn.IFS((N1345-TODAY())&gt;=547,"06 Expires over 18 months",(N1345-TODAY())&gt;=365,"05 Expires in 18 months",(N1345-TODAY())&gt;=183,"04 Expires in 12 months",(N1345-TODAY())&gt;=92,"03 Expires in 6 months",(N1345-TODAY())&gt;=31,"02 Expires in 3 months",(N1345-TODAY())&gt;=0,"01 Expires in 30 days",(N1345-TODAY())&gt;=-31,"01 Expired last 30 days",(N1345-TODAY())&gt;=-92,"02 Expired last 3 months",(N1345-TODAY())&gt;=-183,"03 Expired last 6 months",(N1345-TODAY())&gt;=-365,"04 Expired last 12 months",(N1345-TODAY())&gt;=-547,"05 Expired last 18 months",TRUE,"06 Expired over 18 months")</f>
        <v>06 Expired over 18 months</v>
      </c>
      <c r="Q1345" s="65">
        <v>34970</v>
      </c>
      <c r="R1345" s="84">
        <f t="shared" si="271"/>
        <v>34970</v>
      </c>
      <c r="S1345" s="77" t="str" cm="1">
        <f t="array" ref="S1345">_xlfn.IFS(R1345&gt;5000000,"Gold",R1345&gt;=500000,"Silver",R1345&gt;30000,"Bronze",TRUE,"Transactional")</f>
        <v>Bronze</v>
      </c>
      <c r="T1345" s="24" t="s">
        <v>54</v>
      </c>
      <c r="U1345" s="101" t="s">
        <v>109</v>
      </c>
      <c r="V1345" s="101" t="s">
        <v>1011</v>
      </c>
      <c r="W1345" s="77" t="str">
        <f t="shared" si="262"/>
        <v>No</v>
      </c>
      <c r="X1345" s="77" t="str">
        <f>IFERROR(_xlfn.XLOOKUP(J1345&amp;"||"&amp;K1345,'Mapping Ref.'!$J$2:$J$538,'Mapping Ref.'!$K$2:$K$538),"")</f>
        <v>Construction &amp; Estates</v>
      </c>
      <c r="Y1345" s="77" t="str" cm="1">
        <f t="array" ref="Y1345">_xlfn.IFS(R1345&gt;2000000,"For Publication",R1345&gt;100000,"PID",R1345&gt;30000,"RFQ",TRUE,"Transactional")</f>
        <v>RFQ</v>
      </c>
      <c r="Z1345" s="24" t="s">
        <v>76</v>
      </c>
      <c r="AA1345" s="32">
        <v>6</v>
      </c>
      <c r="AB1345" s="24">
        <v>0</v>
      </c>
      <c r="AC1345" s="25">
        <v>44508</v>
      </c>
      <c r="AD1345" s="24" t="s">
        <v>58</v>
      </c>
      <c r="AE1345" s="24"/>
      <c r="AF1345" s="24" t="s">
        <v>59</v>
      </c>
      <c r="AG1345" s="24"/>
      <c r="AH1345" s="24" t="s">
        <v>60</v>
      </c>
      <c r="AI1345" s="24"/>
      <c r="AJ1345" s="24" t="s">
        <v>60</v>
      </c>
      <c r="AK1345" s="24" t="s">
        <v>5276</v>
      </c>
      <c r="AL1345" s="24"/>
      <c r="AM1345" s="24"/>
      <c r="AN1345" s="24"/>
      <c r="AO1345" s="24"/>
      <c r="AP1345" s="24" t="s">
        <v>60</v>
      </c>
      <c r="AQ1345" s="24"/>
      <c r="AR1345" s="24"/>
      <c r="AS1345" s="89">
        <f t="shared" si="270"/>
        <v>9</v>
      </c>
      <c r="AT1345" s="24" t="s">
        <v>5277</v>
      </c>
    </row>
    <row r="1346" spans="1:46" x14ac:dyDescent="0.5">
      <c r="A1346" s="24">
        <v>1450</v>
      </c>
      <c r="B1346" s="24" t="s">
        <v>340</v>
      </c>
      <c r="C1346" s="24" t="s">
        <v>77</v>
      </c>
      <c r="D1346" s="24" t="s">
        <v>5278</v>
      </c>
      <c r="E1346" s="24" t="s">
        <v>5279</v>
      </c>
      <c r="F1346" s="77" t="str">
        <f t="shared" ref="F1346:F1409" si="272">IF(AT1346&lt;&gt;"",AT1346,G1346)</f>
        <v>DEVONSHIRES SOLICITORS LLP</v>
      </c>
      <c r="G1346" s="24" t="s">
        <v>5280</v>
      </c>
      <c r="H1346" s="24" t="s">
        <v>5248</v>
      </c>
      <c r="I1346" s="24" t="s">
        <v>5248</v>
      </c>
      <c r="J1346" s="24" t="s">
        <v>107</v>
      </c>
      <c r="K1346" s="24" t="s">
        <v>337</v>
      </c>
      <c r="L1346" s="25">
        <v>44224</v>
      </c>
      <c r="M1346" s="25">
        <v>44858</v>
      </c>
      <c r="N1346" s="81">
        <f t="shared" si="267"/>
        <v>44858</v>
      </c>
      <c r="O1346" s="77" t="str">
        <f t="shared" ca="1" si="268"/>
        <v>Expired</v>
      </c>
      <c r="P1346" s="77" t="str" cm="1">
        <f t="array" aca="1" ref="P1346" ca="1">_xlfn.IFS((N1346-TODAY())&gt;=547,"06 Expires over 18 months",(N1346-TODAY())&gt;=365,"05 Expires in 18 months",(N1346-TODAY())&gt;=183,"04 Expires in 12 months",(N1346-TODAY())&gt;=92,"03 Expires in 6 months",(N1346-TODAY())&gt;=31,"02 Expires in 3 months",(N1346-TODAY())&gt;=0,"01 Expires in 30 days",(N1346-TODAY())&gt;=-31,"01 Expired last 30 days",(N1346-TODAY())&gt;=-92,"02 Expired last 3 months",(N1346-TODAY())&gt;=-183,"03 Expired last 6 months",(N1346-TODAY())&gt;=-365,"04 Expired last 12 months",(N1346-TODAY())&gt;=-547,"05 Expired last 18 months",TRUE,"06 Expired over 18 months")</f>
        <v>06 Expired over 18 months</v>
      </c>
      <c r="Q1346" s="65">
        <v>12000</v>
      </c>
      <c r="R1346" s="84">
        <f t="shared" si="271"/>
        <v>20000</v>
      </c>
      <c r="S1346" s="77" t="str" cm="1">
        <f t="array" ref="S1346">_xlfn.IFS(R1346&gt;5000000,"Gold",R1346&gt;=500000,"Silver",R1346&gt;30000,"Bronze",TRUE,"Transactional")</f>
        <v>Transactional</v>
      </c>
      <c r="T1346" s="24" t="s">
        <v>54</v>
      </c>
      <c r="U1346" s="101" t="s">
        <v>123</v>
      </c>
      <c r="V1346" s="101" t="s">
        <v>124</v>
      </c>
      <c r="W1346" s="77" t="str">
        <f t="shared" ref="W1346:W1409" si="273">IF(AB1346&gt;0,"Yes","No")</f>
        <v>No</v>
      </c>
      <c r="X1346" s="77" t="str">
        <f>IFERROR(_xlfn.XLOOKUP(J1346&amp;"||"&amp;K1346,'Mapping Ref.'!$J$2:$J$538,'Mapping Ref.'!$K$2:$K$538),"")</f>
        <v>Construction &amp; Estates</v>
      </c>
      <c r="Y1346" s="77" t="str" cm="1">
        <f t="array" ref="Y1346">_xlfn.IFS(R1346&gt;2000000,"For Publication",R1346&gt;100000,"PID",R1346&gt;30000,"RFQ",TRUE,"Transactional")</f>
        <v>Transactional</v>
      </c>
      <c r="Z1346" s="24" t="s">
        <v>101</v>
      </c>
      <c r="AA1346" s="32">
        <v>21</v>
      </c>
      <c r="AB1346" s="24">
        <v>0</v>
      </c>
      <c r="AC1346" s="25">
        <v>44508</v>
      </c>
      <c r="AD1346" s="24" t="s">
        <v>58</v>
      </c>
      <c r="AE1346" s="24"/>
      <c r="AF1346" s="24"/>
      <c r="AG1346" s="24"/>
      <c r="AH1346" s="24" t="s">
        <v>60</v>
      </c>
      <c r="AI1346" s="24"/>
      <c r="AJ1346" s="24" t="s">
        <v>60</v>
      </c>
      <c r="AK1346" s="24" t="s">
        <v>5281</v>
      </c>
      <c r="AL1346" s="24" t="s">
        <v>5003</v>
      </c>
      <c r="AM1346" s="24"/>
      <c r="AN1346" s="24"/>
      <c r="AO1346" s="24"/>
      <c r="AP1346" s="24" t="s">
        <v>60</v>
      </c>
      <c r="AQ1346" s="24"/>
      <c r="AR1346" s="24"/>
      <c r="AS1346" s="89">
        <f t="shared" si="270"/>
        <v>20</v>
      </c>
      <c r="AT1346" s="24" t="s">
        <v>5282</v>
      </c>
    </row>
    <row r="1347" spans="1:46" x14ac:dyDescent="0.5">
      <c r="A1347" s="24">
        <v>1451</v>
      </c>
      <c r="B1347" s="24"/>
      <c r="C1347" s="24" t="s">
        <v>77</v>
      </c>
      <c r="D1347" s="24" t="s">
        <v>5283</v>
      </c>
      <c r="E1347" s="24" t="s">
        <v>5284</v>
      </c>
      <c r="F1347" s="77" t="str">
        <f t="shared" si="272"/>
        <v>GL HEARN LIMITED</v>
      </c>
      <c r="G1347" s="24" t="s">
        <v>2764</v>
      </c>
      <c r="H1347" s="24" t="s">
        <v>2526</v>
      </c>
      <c r="I1347" s="24" t="s">
        <v>1029</v>
      </c>
      <c r="J1347" s="24" t="s">
        <v>107</v>
      </c>
      <c r="K1347" s="24" t="s">
        <v>5285</v>
      </c>
      <c r="L1347" s="25">
        <v>44440</v>
      </c>
      <c r="M1347" s="25">
        <v>44561</v>
      </c>
      <c r="N1347" s="81">
        <f t="shared" si="267"/>
        <v>44651</v>
      </c>
      <c r="O1347" s="77" t="str">
        <f t="shared" ca="1" si="268"/>
        <v>Expired</v>
      </c>
      <c r="P1347" s="77" t="str" cm="1">
        <f t="array" aca="1" ref="P1347" ca="1">_xlfn.IFS((N1347-TODAY())&gt;=547,"06 Expires over 18 months",(N1347-TODAY())&gt;=365,"05 Expires in 18 months",(N1347-TODAY())&gt;=183,"04 Expires in 12 months",(N1347-TODAY())&gt;=92,"03 Expires in 6 months",(N1347-TODAY())&gt;=31,"02 Expires in 3 months",(N1347-TODAY())&gt;=0,"01 Expires in 30 days",(N1347-TODAY())&gt;=-31,"01 Expired last 30 days",(N1347-TODAY())&gt;=-92,"02 Expired last 3 months",(N1347-TODAY())&gt;=-183,"03 Expired last 6 months",(N1347-TODAY())&gt;=-365,"04 Expired last 12 months",(N1347-TODAY())&gt;=-547,"05 Expired last 18 months",TRUE,"06 Expired over 18 months")</f>
        <v>06 Expired over 18 months</v>
      </c>
      <c r="Q1347" s="65">
        <v>93800</v>
      </c>
      <c r="R1347" s="84">
        <f t="shared" si="271"/>
        <v>93800</v>
      </c>
      <c r="S1347" s="77" t="str" cm="1">
        <f t="array" ref="S1347">_xlfn.IFS(R1347&gt;5000000,"Gold",R1347&gt;=500000,"Silver",R1347&gt;30000,"Bronze",TRUE,"Transactional")</f>
        <v>Bronze</v>
      </c>
      <c r="T1347" s="24" t="s">
        <v>122</v>
      </c>
      <c r="U1347" s="105" t="s">
        <v>84</v>
      </c>
      <c r="V1347" s="105" t="s">
        <v>204</v>
      </c>
      <c r="W1347" s="77" t="str">
        <f t="shared" si="273"/>
        <v>Yes</v>
      </c>
      <c r="X1347" s="77" t="str">
        <f>IFERROR(_xlfn.XLOOKUP(J1347&amp;"||"&amp;K1347,'Mapping Ref.'!$J$2:$J$538,'Mapping Ref.'!$K$2:$K$538),"")</f>
        <v>Construction &amp; Estates</v>
      </c>
      <c r="Y1347" s="77" t="str" cm="1">
        <f t="array" ref="Y1347">_xlfn.IFS(R1347&gt;2000000,"For Publication",R1347&gt;100000,"PID",R1347&gt;30000,"RFQ",TRUE,"Transactional")</f>
        <v>RFQ</v>
      </c>
      <c r="Z1347" s="24" t="s">
        <v>86</v>
      </c>
      <c r="AA1347" s="32">
        <v>3</v>
      </c>
      <c r="AB1347" s="24">
        <v>3</v>
      </c>
      <c r="AC1347" s="25">
        <v>44509</v>
      </c>
      <c r="AD1347" s="24" t="s">
        <v>661</v>
      </c>
      <c r="AE1347" s="24"/>
      <c r="AF1347" s="24"/>
      <c r="AG1347" s="24"/>
      <c r="AH1347" s="24" t="s">
        <v>60</v>
      </c>
      <c r="AI1347" s="24"/>
      <c r="AJ1347" s="24" t="s">
        <v>60</v>
      </c>
      <c r="AK1347" s="24"/>
      <c r="AL1347" s="24" t="s">
        <v>1333</v>
      </c>
      <c r="AM1347" s="24"/>
      <c r="AN1347" s="24"/>
      <c r="AO1347" s="24"/>
      <c r="AP1347" s="24" t="s">
        <v>60</v>
      </c>
      <c r="AQ1347" s="24"/>
      <c r="AR1347" s="24"/>
      <c r="AS1347" s="89">
        <f t="shared" si="270"/>
        <v>6</v>
      </c>
      <c r="AT1347" s="24" t="s">
        <v>2765</v>
      </c>
    </row>
    <row r="1348" spans="1:46" x14ac:dyDescent="0.5">
      <c r="A1348" s="24">
        <v>1452</v>
      </c>
      <c r="B1348" s="24" t="s">
        <v>506</v>
      </c>
      <c r="C1348" s="24"/>
      <c r="D1348" s="24" t="s">
        <v>5286</v>
      </c>
      <c r="E1348" s="24" t="s">
        <v>5287</v>
      </c>
      <c r="F1348" s="77" t="str">
        <f t="shared" si="272"/>
        <v>MOUNTAIN EVENTS AND MAINTENANCE LTD</v>
      </c>
      <c r="G1348" s="24" t="s">
        <v>5288</v>
      </c>
      <c r="H1348" s="24" t="s">
        <v>1879</v>
      </c>
      <c r="I1348" s="24" t="s">
        <v>1879</v>
      </c>
      <c r="J1348" s="24" t="s">
        <v>107</v>
      </c>
      <c r="K1348" s="24" t="s">
        <v>3033</v>
      </c>
      <c r="L1348" s="25">
        <v>44509</v>
      </c>
      <c r="M1348" s="25">
        <v>45596</v>
      </c>
      <c r="N1348" s="81">
        <f t="shared" si="267"/>
        <v>46326</v>
      </c>
      <c r="O1348" s="77" t="str">
        <f t="shared" ca="1" si="268"/>
        <v>Live</v>
      </c>
      <c r="P1348" s="77" t="str" cm="1">
        <f t="array" aca="1" ref="P1348" ca="1">_xlfn.IFS((N1348-TODAY())&gt;=547,"06 Expires over 18 months",(N1348-TODAY())&gt;=365,"05 Expires in 18 months",(N1348-TODAY())&gt;=183,"04 Expires in 12 months",(N1348-TODAY())&gt;=92,"03 Expires in 6 months",(N1348-TODAY())&gt;=31,"02 Expires in 3 months",(N1348-TODAY())&gt;=0,"01 Expires in 30 days",(N1348-TODAY())&gt;=-31,"01 Expired last 30 days",(N1348-TODAY())&gt;=-92,"02 Expired last 3 months",(N1348-TODAY())&gt;=-183,"03 Expired last 6 months",(N1348-TODAY())&gt;=-365,"04 Expired last 12 months",(N1348-TODAY())&gt;=-547,"05 Expired last 18 months",TRUE,"06 Expired over 18 months")</f>
        <v>02 Expires in 3 months</v>
      </c>
      <c r="Q1348" s="65">
        <v>5000</v>
      </c>
      <c r="R1348" s="84">
        <f t="shared" si="271"/>
        <v>24583.333333333332</v>
      </c>
      <c r="S1348" s="77" t="str" cm="1">
        <f t="array" ref="S1348">_xlfn.IFS(R1348&gt;5000000,"Gold",R1348&gt;=500000,"Silver",R1348&gt;30000,"Bronze",TRUE,"Transactional")</f>
        <v>Transactional</v>
      </c>
      <c r="T1348" s="24" t="s">
        <v>54</v>
      </c>
      <c r="U1348" s="101" t="s">
        <v>455</v>
      </c>
      <c r="V1348" s="101" t="s">
        <v>822</v>
      </c>
      <c r="W1348" s="77" t="str">
        <f t="shared" si="273"/>
        <v>Yes</v>
      </c>
      <c r="X1348" s="77" t="str">
        <f>IFERROR(_xlfn.XLOOKUP(J1348&amp;"||"&amp;K1348,'Mapping Ref.'!$J$2:$J$538,'Mapping Ref.'!$K$2:$K$538),"")</f>
        <v>Construction &amp; Estates</v>
      </c>
      <c r="Y1348" s="77" t="str" cm="1">
        <f t="array" ref="Y1348">_xlfn.IFS(R1348&gt;2000000,"For Publication",R1348&gt;100000,"PID",R1348&gt;30000,"RFQ",TRUE,"Transactional")</f>
        <v>Transactional</v>
      </c>
      <c r="Z1348" s="24" t="s">
        <v>101</v>
      </c>
      <c r="AA1348" s="32">
        <v>36</v>
      </c>
      <c r="AB1348" s="24">
        <v>24</v>
      </c>
      <c r="AC1348" s="25">
        <v>44509</v>
      </c>
      <c r="AD1348" s="24" t="s">
        <v>102</v>
      </c>
      <c r="AE1348" s="24">
        <v>0</v>
      </c>
      <c r="AF1348" s="24"/>
      <c r="AG1348" s="24"/>
      <c r="AH1348" s="24" t="s">
        <v>60</v>
      </c>
      <c r="AI1348" s="24"/>
      <c r="AJ1348" s="24" t="s">
        <v>60</v>
      </c>
      <c r="AK1348" s="24"/>
      <c r="AL1348" s="24" t="s">
        <v>1333</v>
      </c>
      <c r="AM1348" s="24"/>
      <c r="AN1348" s="24"/>
      <c r="AO1348" s="24">
        <v>0</v>
      </c>
      <c r="AP1348" s="24" t="s">
        <v>60</v>
      </c>
      <c r="AQ1348" s="24"/>
      <c r="AR1348" s="24"/>
      <c r="AS1348" s="89">
        <f t="shared" si="270"/>
        <v>59</v>
      </c>
      <c r="AT1348" s="24" t="s">
        <v>5289</v>
      </c>
    </row>
    <row r="1349" spans="1:46" x14ac:dyDescent="0.5">
      <c r="A1349" s="24">
        <v>1453</v>
      </c>
      <c r="B1349" s="24" t="s">
        <v>340</v>
      </c>
      <c r="C1349" s="24"/>
      <c r="D1349" s="24" t="s">
        <v>5290</v>
      </c>
      <c r="E1349" s="24" t="s">
        <v>5182</v>
      </c>
      <c r="F1349" s="77" t="str">
        <f t="shared" si="272"/>
        <v>ALL SPORTS LONDON LIMITED</v>
      </c>
      <c r="G1349" s="24" t="s">
        <v>5291</v>
      </c>
      <c r="H1349" s="24" t="s">
        <v>4756</v>
      </c>
      <c r="I1349" s="24" t="s">
        <v>4756</v>
      </c>
      <c r="J1349" s="24" t="s">
        <v>190</v>
      </c>
      <c r="K1349" s="24" t="s">
        <v>4757</v>
      </c>
      <c r="L1349" s="25">
        <v>44501</v>
      </c>
      <c r="M1349" s="25"/>
      <c r="N1349" s="81"/>
      <c r="O1349" s="77" t="s">
        <v>712</v>
      </c>
      <c r="P1349" s="77"/>
      <c r="Q1349" s="104"/>
      <c r="R1349" s="84">
        <v>0</v>
      </c>
      <c r="S1349" s="77" t="str" cm="1">
        <f t="array" ref="S1349">_xlfn.IFS(R1349&gt;5000000,"Gold",R1349&gt;=500000,"Silver",R1349&gt;30000,"Bronze",TRUE,"Transactional")</f>
        <v>Transactional</v>
      </c>
      <c r="T1349" s="24" t="s">
        <v>54</v>
      </c>
      <c r="U1349" s="101" t="s">
        <v>84</v>
      </c>
      <c r="V1349" s="101" t="s">
        <v>157</v>
      </c>
      <c r="W1349" s="77" t="str">
        <f t="shared" si="273"/>
        <v>Yes</v>
      </c>
      <c r="X1349" s="77" t="str">
        <f>IFERROR(_xlfn.XLOOKUP(J1349&amp;"||"&amp;K1349,'Mapping Ref.'!$J$2:$J$538,'Mapping Ref.'!$K$2:$K$538),"")</f>
        <v>Childrens &amp; Adults</v>
      </c>
      <c r="Y1349" s="77" t="str" cm="1">
        <f t="array" ref="Y1349">_xlfn.IFS(R1349&gt;2000000,"For Publication",R1349&gt;100000,"PID",R1349&gt;30000,"RFQ",TRUE,"Transactional")</f>
        <v>Transactional</v>
      </c>
      <c r="Z1349" s="24" t="s">
        <v>101</v>
      </c>
      <c r="AA1349" s="32">
        <v>42</v>
      </c>
      <c r="AB1349" s="24">
        <v>12</v>
      </c>
      <c r="AC1349" s="25">
        <v>44509</v>
      </c>
      <c r="AD1349" s="24" t="s">
        <v>58</v>
      </c>
      <c r="AE1349" s="24"/>
      <c r="AF1349" s="24" t="s">
        <v>59</v>
      </c>
      <c r="AG1349" s="24"/>
      <c r="AH1349" s="24" t="s">
        <v>59</v>
      </c>
      <c r="AI1349" s="24"/>
      <c r="AJ1349" s="24" t="s">
        <v>59</v>
      </c>
      <c r="AK1349" s="24"/>
      <c r="AL1349" s="24" t="s">
        <v>5003</v>
      </c>
      <c r="AM1349" s="24"/>
      <c r="AN1349" s="24"/>
      <c r="AO1349" s="24"/>
      <c r="AP1349" s="24" t="s">
        <v>60</v>
      </c>
      <c r="AQ1349" s="24"/>
      <c r="AR1349" s="24"/>
      <c r="AS1349" s="89">
        <v>0</v>
      </c>
      <c r="AT1349" s="24" t="s">
        <v>5292</v>
      </c>
    </row>
    <row r="1350" spans="1:46" x14ac:dyDescent="0.5">
      <c r="A1350" s="24">
        <v>1454</v>
      </c>
      <c r="B1350" s="24"/>
      <c r="C1350" s="24" t="s">
        <v>77</v>
      </c>
      <c r="D1350" s="24" t="s">
        <v>5293</v>
      </c>
      <c r="E1350" s="24" t="s">
        <v>5294</v>
      </c>
      <c r="F1350" s="77" t="str">
        <f t="shared" si="272"/>
        <v>PELLINGS LLP</v>
      </c>
      <c r="G1350" s="24" t="s">
        <v>5295</v>
      </c>
      <c r="H1350" s="24" t="s">
        <v>1087</v>
      </c>
      <c r="I1350" s="24" t="s">
        <v>5296</v>
      </c>
      <c r="J1350" s="24" t="s">
        <v>321</v>
      </c>
      <c r="K1350" s="24" t="s">
        <v>337</v>
      </c>
      <c r="L1350" s="25">
        <v>43252</v>
      </c>
      <c r="M1350" s="25">
        <v>45281</v>
      </c>
      <c r="N1350" s="81">
        <f>EDATE(M1350,AB1350)</f>
        <v>45647</v>
      </c>
      <c r="O1350" s="77" t="str">
        <f ca="1">IF(N1350&lt;TODAY(),"Expired","Live")</f>
        <v>Expired</v>
      </c>
      <c r="P1350" s="77" t="str" cm="1">
        <f t="array" aca="1" ref="P1350" ca="1">_xlfn.IFS((N1350-TODAY())&gt;=547,"06 Expires over 18 months",(N1350-TODAY())&gt;=365,"05 Expires in 18 months",(N1350-TODAY())&gt;=183,"04 Expires in 12 months",(N1350-TODAY())&gt;=92,"03 Expires in 6 months",(N1350-TODAY())&gt;=31,"02 Expires in 3 months",(N1350-TODAY())&gt;=0,"01 Expires in 30 days",(N1350-TODAY())&gt;=-31,"01 Expired last 30 days",(N1350-TODAY())&gt;=-92,"02 Expired last 3 months",(N1350-TODAY())&gt;=-183,"03 Expired last 6 months",(N1350-TODAY())&gt;=-365,"04 Expired last 12 months",(N1350-TODAY())&gt;=-547,"05 Expired last 18 months",TRUE,"06 Expired over 18 months")</f>
        <v>06 Expired over 18 months</v>
      </c>
      <c r="Q1350" s="65">
        <v>110000</v>
      </c>
      <c r="R1350" s="84">
        <f>MAX(Q1350,Q1350*N(AS1350)/12)</f>
        <v>715000</v>
      </c>
      <c r="S1350" s="77" t="str" cm="1">
        <f t="array" ref="S1350">_xlfn.IFS(R1350&gt;5000000,"Gold",R1350&gt;=500000,"Silver",R1350&gt;30000,"Bronze",TRUE,"Transactional")</f>
        <v>Silver</v>
      </c>
      <c r="T1350" s="24" t="s">
        <v>122</v>
      </c>
      <c r="U1350" s="101" t="s">
        <v>116</v>
      </c>
      <c r="V1350" s="101" t="s">
        <v>70</v>
      </c>
      <c r="W1350" s="77" t="str">
        <f t="shared" si="273"/>
        <v>Yes</v>
      </c>
      <c r="X1350" s="77" t="str">
        <f>IFERROR(_xlfn.XLOOKUP(J1350&amp;"||"&amp;K1350,'Mapping Ref.'!$J$2:$J$538,'Mapping Ref.'!$K$2:$K$538),"")</f>
        <v>Corporate</v>
      </c>
      <c r="Y1350" s="77" t="str" cm="1">
        <f t="array" ref="Y1350">_xlfn.IFS(R1350&gt;2000000,"For Publication",R1350&gt;100000,"PID",R1350&gt;30000,"RFQ",TRUE,"Transactional")</f>
        <v>PID</v>
      </c>
      <c r="Z1350" s="24" t="s">
        <v>57</v>
      </c>
      <c r="AA1350" s="32">
        <v>66</v>
      </c>
      <c r="AB1350" s="24">
        <v>12</v>
      </c>
      <c r="AC1350" s="25">
        <v>44509</v>
      </c>
      <c r="AD1350" s="24" t="s">
        <v>58</v>
      </c>
      <c r="AE1350" s="24">
        <v>0</v>
      </c>
      <c r="AF1350" s="24"/>
      <c r="AG1350" s="24"/>
      <c r="AH1350" s="24" t="s">
        <v>60</v>
      </c>
      <c r="AI1350" s="24"/>
      <c r="AJ1350" s="24" t="s">
        <v>60</v>
      </c>
      <c r="AK1350" s="24" t="s">
        <v>5297</v>
      </c>
      <c r="AL1350" s="24" t="s">
        <v>1333</v>
      </c>
      <c r="AM1350" s="24"/>
      <c r="AN1350" s="24"/>
      <c r="AO1350" s="24">
        <v>0</v>
      </c>
      <c r="AP1350" s="24" t="s">
        <v>59</v>
      </c>
      <c r="AQ1350" s="24"/>
      <c r="AR1350" s="24"/>
      <c r="AS1350" s="89">
        <f>DATEDIF(L1350,N1350,"m")</f>
        <v>78</v>
      </c>
      <c r="AT1350" s="24" t="s">
        <v>5298</v>
      </c>
    </row>
    <row r="1351" spans="1:46" x14ac:dyDescent="0.5">
      <c r="A1351" s="24">
        <v>1455</v>
      </c>
      <c r="B1351" s="24" t="s">
        <v>340</v>
      </c>
      <c r="C1351" s="24"/>
      <c r="D1351" s="24" t="s">
        <v>5299</v>
      </c>
      <c r="E1351" s="24" t="s">
        <v>5182</v>
      </c>
      <c r="F1351" s="77" t="str">
        <f t="shared" si="272"/>
        <v>SPENCE OF EXCELLENCE LTD</v>
      </c>
      <c r="G1351" s="24" t="s">
        <v>5300</v>
      </c>
      <c r="H1351" s="24" t="s">
        <v>4756</v>
      </c>
      <c r="I1351" s="24" t="s">
        <v>4756</v>
      </c>
      <c r="J1351" s="24" t="s">
        <v>190</v>
      </c>
      <c r="K1351" s="24" t="s">
        <v>4757</v>
      </c>
      <c r="L1351" s="25">
        <v>44501</v>
      </c>
      <c r="M1351" s="25"/>
      <c r="N1351" s="81"/>
      <c r="O1351" s="77" t="s">
        <v>712</v>
      </c>
      <c r="P1351" s="77"/>
      <c r="Q1351" s="104"/>
      <c r="R1351" s="84">
        <v>0</v>
      </c>
      <c r="S1351" s="77" t="str" cm="1">
        <f t="array" ref="S1351">_xlfn.IFS(R1351&gt;5000000,"Gold",R1351&gt;=500000,"Silver",R1351&gt;30000,"Bronze",TRUE,"Transactional")</f>
        <v>Transactional</v>
      </c>
      <c r="T1351" s="24" t="s">
        <v>54</v>
      </c>
      <c r="U1351" s="101" t="s">
        <v>84</v>
      </c>
      <c r="V1351" s="101" t="s">
        <v>157</v>
      </c>
      <c r="W1351" s="77" t="str">
        <f t="shared" si="273"/>
        <v>Yes</v>
      </c>
      <c r="X1351" s="77" t="str">
        <f>IFERROR(_xlfn.XLOOKUP(J1351&amp;"||"&amp;K1351,'Mapping Ref.'!$J$2:$J$538,'Mapping Ref.'!$K$2:$K$538),"")</f>
        <v>Childrens &amp; Adults</v>
      </c>
      <c r="Y1351" s="77" t="str" cm="1">
        <f t="array" ref="Y1351">_xlfn.IFS(R1351&gt;2000000,"For Publication",R1351&gt;100000,"PID",R1351&gt;30000,"RFQ",TRUE,"Transactional")</f>
        <v>Transactional</v>
      </c>
      <c r="Z1351" s="24" t="s">
        <v>101</v>
      </c>
      <c r="AA1351" s="32">
        <v>42</v>
      </c>
      <c r="AB1351" s="24">
        <v>12</v>
      </c>
      <c r="AC1351" s="25">
        <v>44509</v>
      </c>
      <c r="AD1351" s="24" t="s">
        <v>58</v>
      </c>
      <c r="AE1351" s="24"/>
      <c r="AF1351" s="24" t="s">
        <v>59</v>
      </c>
      <c r="AG1351" s="24"/>
      <c r="AH1351" s="24" t="s">
        <v>60</v>
      </c>
      <c r="AI1351" s="24"/>
      <c r="AJ1351" s="24" t="s">
        <v>60</v>
      </c>
      <c r="AK1351" s="24"/>
      <c r="AL1351" s="24" t="s">
        <v>5003</v>
      </c>
      <c r="AM1351" s="24"/>
      <c r="AN1351" s="24"/>
      <c r="AO1351" s="24"/>
      <c r="AP1351" s="24" t="s">
        <v>60</v>
      </c>
      <c r="AQ1351" s="24"/>
      <c r="AR1351" s="24"/>
      <c r="AS1351" s="89">
        <v>0</v>
      </c>
      <c r="AT1351" s="24" t="s">
        <v>5301</v>
      </c>
    </row>
    <row r="1352" spans="1:46" x14ac:dyDescent="0.5">
      <c r="A1352" s="24">
        <v>1456</v>
      </c>
      <c r="B1352" s="24" t="s">
        <v>340</v>
      </c>
      <c r="C1352" s="24"/>
      <c r="D1352" s="24" t="s">
        <v>4176</v>
      </c>
      <c r="E1352" s="24" t="s">
        <v>5302</v>
      </c>
      <c r="F1352" s="77" t="str">
        <f t="shared" si="272"/>
        <v>Sitesales Property Group</v>
      </c>
      <c r="G1352" s="24" t="s">
        <v>5303</v>
      </c>
      <c r="H1352" s="24" t="s">
        <v>3780</v>
      </c>
      <c r="I1352" s="24" t="s">
        <v>3780</v>
      </c>
      <c r="J1352" s="24" t="s">
        <v>107</v>
      </c>
      <c r="K1352" s="24" t="s">
        <v>337</v>
      </c>
      <c r="L1352" s="25">
        <v>44397</v>
      </c>
      <c r="M1352" s="25">
        <v>44581</v>
      </c>
      <c r="N1352" s="81">
        <f>EDATE(M1352,AB1352)</f>
        <v>44762</v>
      </c>
      <c r="O1352" s="77" t="str">
        <f ca="1">IF(N1352&lt;TODAY(),"Expired","Live")</f>
        <v>Expired</v>
      </c>
      <c r="P1352" s="77" t="str" cm="1">
        <f t="array" aca="1" ref="P1352" ca="1">_xlfn.IFS((N1352-TODAY())&gt;=547,"06 Expires over 18 months",(N1352-TODAY())&gt;=365,"05 Expires in 18 months",(N1352-TODAY())&gt;=183,"04 Expires in 12 months",(N1352-TODAY())&gt;=92,"03 Expires in 6 months",(N1352-TODAY())&gt;=31,"02 Expires in 3 months",(N1352-TODAY())&gt;=0,"01 Expires in 30 days",(N1352-TODAY())&gt;=-31,"01 Expired last 30 days",(N1352-TODAY())&gt;=-92,"02 Expired last 3 months",(N1352-TODAY())&gt;=-183,"03 Expired last 6 months",(N1352-TODAY())&gt;=-365,"04 Expired last 12 months",(N1352-TODAY())&gt;=-547,"05 Expired last 18 months",TRUE,"06 Expired over 18 months")</f>
        <v>06 Expired over 18 months</v>
      </c>
      <c r="Q1352" s="65">
        <v>46226</v>
      </c>
      <c r="R1352" s="84">
        <f>MAX(Q1352,Q1352*N(AS1352)/12)</f>
        <v>46226</v>
      </c>
      <c r="S1352" s="77" t="str" cm="1">
        <f t="array" ref="S1352">_xlfn.IFS(R1352&gt;5000000,"Gold",R1352&gt;=500000,"Silver",R1352&gt;30000,"Bronze",TRUE,"Transactional")</f>
        <v>Bronze</v>
      </c>
      <c r="T1352" s="24" t="s">
        <v>54</v>
      </c>
      <c r="U1352" s="101" t="s">
        <v>455</v>
      </c>
      <c r="V1352" s="101" t="s">
        <v>1457</v>
      </c>
      <c r="W1352" s="77" t="str">
        <f t="shared" si="273"/>
        <v>Yes</v>
      </c>
      <c r="X1352" s="77" t="str">
        <f>IFERROR(_xlfn.XLOOKUP(J1352&amp;"||"&amp;K1352,'Mapping Ref.'!$J$2:$J$538,'Mapping Ref.'!$K$2:$K$538),"")</f>
        <v>Construction &amp; Estates</v>
      </c>
      <c r="Y1352" s="77" t="str" cm="1">
        <f t="array" ref="Y1352">_xlfn.IFS(R1352&gt;2000000,"For Publication",R1352&gt;100000,"PID",R1352&gt;30000,"RFQ",TRUE,"Transactional")</f>
        <v>RFQ</v>
      </c>
      <c r="Z1352" s="24" t="s">
        <v>101</v>
      </c>
      <c r="AA1352" s="32">
        <v>6</v>
      </c>
      <c r="AB1352" s="24">
        <v>6</v>
      </c>
      <c r="AC1352" s="25">
        <v>44510</v>
      </c>
      <c r="AD1352" s="24" t="s">
        <v>661</v>
      </c>
      <c r="AE1352" s="24"/>
      <c r="AF1352" s="24"/>
      <c r="AG1352" s="24"/>
      <c r="AH1352" s="24" t="s">
        <v>60</v>
      </c>
      <c r="AI1352" s="24"/>
      <c r="AJ1352" s="24" t="s">
        <v>60</v>
      </c>
      <c r="AK1352" s="24"/>
      <c r="AL1352" s="24" t="s">
        <v>5003</v>
      </c>
      <c r="AM1352" s="24"/>
      <c r="AN1352" s="24"/>
      <c r="AO1352" s="24">
        <v>0</v>
      </c>
      <c r="AP1352" s="24" t="s">
        <v>60</v>
      </c>
      <c r="AQ1352" s="24"/>
      <c r="AR1352" s="24"/>
      <c r="AS1352" s="89">
        <f>DATEDIF(L1352,N1352,"m")</f>
        <v>12</v>
      </c>
      <c r="AT1352" s="24"/>
    </row>
    <row r="1353" spans="1:46" x14ac:dyDescent="0.5">
      <c r="A1353" s="24">
        <v>1457</v>
      </c>
      <c r="B1353" s="24" t="s">
        <v>340</v>
      </c>
      <c r="C1353" s="24"/>
      <c r="D1353" s="24" t="s">
        <v>5304</v>
      </c>
      <c r="E1353" s="24" t="s">
        <v>5182</v>
      </c>
      <c r="F1353" s="77" t="str">
        <f t="shared" si="272"/>
        <v>OUR PARKS LTD</v>
      </c>
      <c r="G1353" s="24" t="s">
        <v>5305</v>
      </c>
      <c r="H1353" s="24" t="s">
        <v>4756</v>
      </c>
      <c r="I1353" s="24" t="s">
        <v>4756</v>
      </c>
      <c r="J1353" s="24" t="s">
        <v>190</v>
      </c>
      <c r="K1353" s="24" t="s">
        <v>4757</v>
      </c>
      <c r="L1353" s="25">
        <v>44501</v>
      </c>
      <c r="M1353" s="25"/>
      <c r="N1353" s="81"/>
      <c r="O1353" s="77" t="s">
        <v>712</v>
      </c>
      <c r="P1353" s="77"/>
      <c r="Q1353" s="104"/>
      <c r="R1353" s="84">
        <v>0</v>
      </c>
      <c r="S1353" s="77" t="str" cm="1">
        <f t="array" ref="S1353">_xlfn.IFS(R1353&gt;5000000,"Gold",R1353&gt;=500000,"Silver",R1353&gt;30000,"Bronze",TRUE,"Transactional")</f>
        <v>Transactional</v>
      </c>
      <c r="T1353" s="24" t="s">
        <v>54</v>
      </c>
      <c r="U1353" s="101" t="s">
        <v>84</v>
      </c>
      <c r="V1353" s="101" t="s">
        <v>157</v>
      </c>
      <c r="W1353" s="77" t="str">
        <f t="shared" si="273"/>
        <v>Yes</v>
      </c>
      <c r="X1353" s="77" t="str">
        <f>IFERROR(_xlfn.XLOOKUP(J1353&amp;"||"&amp;K1353,'Mapping Ref.'!$J$2:$J$538,'Mapping Ref.'!$K$2:$K$538),"")</f>
        <v>Childrens &amp; Adults</v>
      </c>
      <c r="Y1353" s="77" t="str" cm="1">
        <f t="array" ref="Y1353">_xlfn.IFS(R1353&gt;2000000,"For Publication",R1353&gt;100000,"PID",R1353&gt;30000,"RFQ",TRUE,"Transactional")</f>
        <v>Transactional</v>
      </c>
      <c r="Z1353" s="24" t="s">
        <v>101</v>
      </c>
      <c r="AA1353" s="32">
        <v>42</v>
      </c>
      <c r="AB1353" s="24">
        <v>12</v>
      </c>
      <c r="AC1353" s="25">
        <v>44510</v>
      </c>
      <c r="AD1353" s="24" t="s">
        <v>58</v>
      </c>
      <c r="AE1353" s="24"/>
      <c r="AF1353" s="24" t="s">
        <v>59</v>
      </c>
      <c r="AG1353" s="24"/>
      <c r="AH1353" s="24" t="s">
        <v>60</v>
      </c>
      <c r="AI1353" s="24"/>
      <c r="AJ1353" s="24" t="s">
        <v>60</v>
      </c>
      <c r="AK1353" s="24"/>
      <c r="AL1353" s="24" t="s">
        <v>5003</v>
      </c>
      <c r="AM1353" s="24"/>
      <c r="AN1353" s="24"/>
      <c r="AO1353" s="24"/>
      <c r="AP1353" s="24" t="s">
        <v>60</v>
      </c>
      <c r="AQ1353" s="24"/>
      <c r="AR1353" s="24"/>
      <c r="AS1353" s="89">
        <v>0</v>
      </c>
      <c r="AT1353" s="24" t="s">
        <v>5306</v>
      </c>
    </row>
    <row r="1354" spans="1:46" x14ac:dyDescent="0.5">
      <c r="A1354" s="24">
        <v>1458</v>
      </c>
      <c r="B1354" s="24" t="s">
        <v>340</v>
      </c>
      <c r="C1354" s="24"/>
      <c r="D1354" s="24" t="s">
        <v>5307</v>
      </c>
      <c r="E1354" s="24" t="s">
        <v>5308</v>
      </c>
      <c r="F1354" s="77" t="str">
        <f t="shared" si="272"/>
        <v>INSTITUTE OF SCHOOL BUSINESS LEADERSHIP (ISBL)</v>
      </c>
      <c r="G1354" s="24" t="s">
        <v>5309</v>
      </c>
      <c r="H1354" s="24" t="s">
        <v>3533</v>
      </c>
      <c r="I1354" s="24" t="s">
        <v>3533</v>
      </c>
      <c r="J1354" s="24" t="s">
        <v>190</v>
      </c>
      <c r="K1354" s="24" t="s">
        <v>2202</v>
      </c>
      <c r="L1354" s="25">
        <v>44501</v>
      </c>
      <c r="M1354" s="25">
        <v>44895</v>
      </c>
      <c r="N1354" s="81">
        <f t="shared" ref="N1354:N1362" si="274">EDATE(M1354,AB1354)</f>
        <v>45626</v>
      </c>
      <c r="O1354" s="77" t="str">
        <f ca="1">IF(N1354&lt;TODAY(),"Expired","Live")</f>
        <v>Expired</v>
      </c>
      <c r="P1354" s="77" t="str" cm="1">
        <f t="array" aca="1" ref="P1354" ca="1">_xlfn.IFS((N1354-TODAY())&gt;=547,"06 Expires over 18 months",(N1354-TODAY())&gt;=365,"05 Expires in 18 months",(N1354-TODAY())&gt;=183,"04 Expires in 12 months",(N1354-TODAY())&gt;=92,"03 Expires in 6 months",(N1354-TODAY())&gt;=31,"02 Expires in 3 months",(N1354-TODAY())&gt;=0,"01 Expires in 30 days",(N1354-TODAY())&gt;=-31,"01 Expired last 30 days",(N1354-TODAY())&gt;=-92,"02 Expired last 3 months",(N1354-TODAY())&gt;=-183,"03 Expired last 6 months",(N1354-TODAY())&gt;=-365,"04 Expired last 12 months",(N1354-TODAY())&gt;=-547,"05 Expired last 18 months",TRUE,"06 Expired over 18 months")</f>
        <v>06 Expired over 18 months</v>
      </c>
      <c r="Q1354" s="65">
        <v>200</v>
      </c>
      <c r="R1354" s="84">
        <f t="shared" ref="R1354:R1362" si="275">MAX(Q1354,Q1354*N(AS1354)/12)</f>
        <v>600</v>
      </c>
      <c r="S1354" s="77" t="str" cm="1">
        <f t="array" ref="S1354">_xlfn.IFS(R1354&gt;5000000,"Gold",R1354&gt;=500000,"Silver",R1354&gt;30000,"Bronze",TRUE,"Transactional")</f>
        <v>Transactional</v>
      </c>
      <c r="T1354" s="24" t="s">
        <v>54</v>
      </c>
      <c r="U1354" s="101" t="s">
        <v>109</v>
      </c>
      <c r="V1354" s="101" t="s">
        <v>1011</v>
      </c>
      <c r="W1354" s="77" t="str">
        <f t="shared" si="273"/>
        <v>Yes</v>
      </c>
      <c r="X1354" s="77" t="str">
        <f>IFERROR(_xlfn.XLOOKUP(J1354&amp;"||"&amp;K1354,'Mapping Ref.'!$J$2:$J$538,'Mapping Ref.'!$K$2:$K$538),"")</f>
        <v>Childrens &amp; Adults</v>
      </c>
      <c r="Y1354" s="77" t="str" cm="1">
        <f t="array" ref="Y1354">_xlfn.IFS(R1354&gt;2000000,"For Publication",R1354&gt;100000,"PID",R1354&gt;30000,"RFQ",TRUE,"Transactional")</f>
        <v>Transactional</v>
      </c>
      <c r="Z1354" s="24" t="s">
        <v>101</v>
      </c>
      <c r="AA1354" s="32">
        <v>12</v>
      </c>
      <c r="AB1354" s="24">
        <v>24</v>
      </c>
      <c r="AC1354" s="25">
        <v>44511</v>
      </c>
      <c r="AD1354" s="24" t="s">
        <v>58</v>
      </c>
      <c r="AE1354" s="24"/>
      <c r="AF1354" s="24"/>
      <c r="AG1354" s="24"/>
      <c r="AH1354" s="24" t="s">
        <v>59</v>
      </c>
      <c r="AI1354" s="24"/>
      <c r="AJ1354" s="24" t="s">
        <v>60</v>
      </c>
      <c r="AK1354" s="24"/>
      <c r="AL1354" s="24" t="s">
        <v>5003</v>
      </c>
      <c r="AM1354" s="24"/>
      <c r="AN1354" s="24"/>
      <c r="AO1354" s="24"/>
      <c r="AP1354" s="24" t="s">
        <v>60</v>
      </c>
      <c r="AQ1354" s="24"/>
      <c r="AR1354" s="24"/>
      <c r="AS1354" s="89">
        <f t="shared" ref="AS1354:AS1362" si="276">DATEDIF(L1354,N1354,"m")</f>
        <v>36</v>
      </c>
      <c r="AT1354" s="24" t="s">
        <v>5310</v>
      </c>
    </row>
    <row r="1355" spans="1:46" x14ac:dyDescent="0.5">
      <c r="A1355" s="24">
        <v>1459</v>
      </c>
      <c r="B1355" s="24"/>
      <c r="C1355" s="24"/>
      <c r="D1355" s="24" t="s">
        <v>5311</v>
      </c>
      <c r="E1355" s="24" t="s">
        <v>5312</v>
      </c>
      <c r="F1355" s="77" t="str">
        <f t="shared" si="272"/>
        <v>INSPIRE GLOBAL LEADERSHIP TRAINING &amp; COACHING CONSULTANCY LTD</v>
      </c>
      <c r="G1355" s="24" t="s">
        <v>5313</v>
      </c>
      <c r="H1355" s="24" t="s">
        <v>3533</v>
      </c>
      <c r="I1355" s="24" t="s">
        <v>3533</v>
      </c>
      <c r="J1355" s="24" t="s">
        <v>190</v>
      </c>
      <c r="K1355" s="24" t="s">
        <v>3966</v>
      </c>
      <c r="L1355" s="25">
        <v>44805</v>
      </c>
      <c r="M1355" s="25">
        <v>45169</v>
      </c>
      <c r="N1355" s="81">
        <f t="shared" si="274"/>
        <v>45900</v>
      </c>
      <c r="O1355" s="77" t="s">
        <v>712</v>
      </c>
      <c r="P1355" s="77" t="str" cm="1">
        <f t="array" aca="1" ref="P1355" ca="1">_xlfn.IFS((N1355-TODAY())&gt;=547,"06 Expires over 18 months",(N1355-TODAY())&gt;=365,"05 Expires in 18 months",(N1355-TODAY())&gt;=183,"04 Expires in 12 months",(N1355-TODAY())&gt;=92,"03 Expires in 6 months",(N1355-TODAY())&gt;=31,"02 Expires in 3 months",(N1355-TODAY())&gt;=0,"01 Expires in 30 days",(N1355-TODAY())&gt;=-31,"01 Expired last 30 days",(N1355-TODAY())&gt;=-92,"02 Expired last 3 months",(N1355-TODAY())&gt;=-183,"03 Expired last 6 months",(N1355-TODAY())&gt;=-365,"04 Expired last 12 months",(N1355-TODAY())&gt;=-547,"05 Expired last 18 months",TRUE,"06 Expired over 18 months")</f>
        <v>04 Expired last 12 months</v>
      </c>
      <c r="Q1355" s="65">
        <v>10000</v>
      </c>
      <c r="R1355" s="84">
        <f t="shared" si="275"/>
        <v>29166.666666666668</v>
      </c>
      <c r="S1355" s="77" t="str" cm="1">
        <f t="array" ref="S1355">_xlfn.IFS(R1355&gt;5000000,"Gold",R1355&gt;=500000,"Silver",R1355&gt;30000,"Bronze",TRUE,"Transactional")</f>
        <v>Transactional</v>
      </c>
      <c r="T1355" s="24" t="s">
        <v>54</v>
      </c>
      <c r="U1355" s="101" t="s">
        <v>109</v>
      </c>
      <c r="V1355" s="101" t="s">
        <v>1011</v>
      </c>
      <c r="W1355" s="77" t="str">
        <f t="shared" si="273"/>
        <v>Yes</v>
      </c>
      <c r="X1355" s="77" t="str">
        <f>IFERROR(_xlfn.XLOOKUP(J1355&amp;"||"&amp;K1355,'Mapping Ref.'!$J$2:$J$538,'Mapping Ref.'!$K$2:$K$538),"")</f>
        <v>Childrens &amp; Adults</v>
      </c>
      <c r="Y1355" s="77" t="str" cm="1">
        <f t="array" ref="Y1355">_xlfn.IFS(R1355&gt;2000000,"For Publication",R1355&gt;100000,"PID",R1355&gt;30000,"RFQ",TRUE,"Transactional")</f>
        <v>Transactional</v>
      </c>
      <c r="Z1355" s="24" t="s">
        <v>101</v>
      </c>
      <c r="AA1355" s="32">
        <v>12</v>
      </c>
      <c r="AB1355" s="24">
        <v>24</v>
      </c>
      <c r="AC1355" s="25">
        <v>44511</v>
      </c>
      <c r="AD1355" s="24" t="s">
        <v>58</v>
      </c>
      <c r="AE1355" s="24"/>
      <c r="AF1355" s="24"/>
      <c r="AG1355" s="24"/>
      <c r="AH1355" s="24" t="s">
        <v>59</v>
      </c>
      <c r="AI1355" s="24"/>
      <c r="AJ1355" s="24" t="s">
        <v>60</v>
      </c>
      <c r="AK1355" s="24"/>
      <c r="AL1355" s="24" t="s">
        <v>1333</v>
      </c>
      <c r="AM1355" s="24"/>
      <c r="AN1355" s="24"/>
      <c r="AO1355" s="24"/>
      <c r="AP1355" s="24" t="s">
        <v>60</v>
      </c>
      <c r="AQ1355" s="24"/>
      <c r="AR1355" s="24"/>
      <c r="AS1355" s="89">
        <f t="shared" si="276"/>
        <v>35</v>
      </c>
      <c r="AT1355" s="24" t="s">
        <v>5314</v>
      </c>
    </row>
    <row r="1356" spans="1:46" x14ac:dyDescent="0.5">
      <c r="A1356" s="24">
        <v>1460</v>
      </c>
      <c r="B1356" s="24" t="s">
        <v>340</v>
      </c>
      <c r="C1356" s="24" t="s">
        <v>77</v>
      </c>
      <c r="D1356" s="24" t="s">
        <v>5315</v>
      </c>
      <c r="E1356" s="24" t="s">
        <v>5316</v>
      </c>
      <c r="F1356" s="77" t="str">
        <f t="shared" si="272"/>
        <v>PREMIER PEOPLE SOLUTIONS LTD T/A PREMIER PARTNERSHIP</v>
      </c>
      <c r="G1356" s="24" t="s">
        <v>5317</v>
      </c>
      <c r="H1356" s="24" t="s">
        <v>3533</v>
      </c>
      <c r="I1356" s="24" t="s">
        <v>3533</v>
      </c>
      <c r="J1356" s="24" t="s">
        <v>190</v>
      </c>
      <c r="K1356" s="24" t="s">
        <v>2202</v>
      </c>
      <c r="L1356" s="25">
        <v>44805</v>
      </c>
      <c r="M1356" s="25">
        <v>45169</v>
      </c>
      <c r="N1356" s="81">
        <f t="shared" si="274"/>
        <v>45900</v>
      </c>
      <c r="O1356" s="77" t="str">
        <f ca="1">IF(N1356&lt;TODAY(),"Expired","Live")</f>
        <v>Expired</v>
      </c>
      <c r="P1356" s="77" t="str" cm="1">
        <f t="array" aca="1" ref="P1356" ca="1">_xlfn.IFS((N1356-TODAY())&gt;=547,"06 Expires over 18 months",(N1356-TODAY())&gt;=365,"05 Expires in 18 months",(N1356-TODAY())&gt;=183,"04 Expires in 12 months",(N1356-TODAY())&gt;=92,"03 Expires in 6 months",(N1356-TODAY())&gt;=31,"02 Expires in 3 months",(N1356-TODAY())&gt;=0,"01 Expires in 30 days",(N1356-TODAY())&gt;=-31,"01 Expired last 30 days",(N1356-TODAY())&gt;=-92,"02 Expired last 3 months",(N1356-TODAY())&gt;=-183,"03 Expired last 6 months",(N1356-TODAY())&gt;=-365,"04 Expired last 12 months",(N1356-TODAY())&gt;=-547,"05 Expired last 18 months",TRUE,"06 Expired over 18 months")</f>
        <v>04 Expired last 12 months</v>
      </c>
      <c r="Q1356" s="65">
        <v>1500</v>
      </c>
      <c r="R1356" s="84">
        <f t="shared" si="275"/>
        <v>4375</v>
      </c>
      <c r="S1356" s="77" t="str" cm="1">
        <f t="array" ref="S1356">_xlfn.IFS(R1356&gt;5000000,"Gold",R1356&gt;=500000,"Silver",R1356&gt;30000,"Bronze",TRUE,"Transactional")</f>
        <v>Transactional</v>
      </c>
      <c r="T1356" s="24" t="s">
        <v>54</v>
      </c>
      <c r="U1356" s="101" t="s">
        <v>109</v>
      </c>
      <c r="V1356" s="101" t="s">
        <v>1011</v>
      </c>
      <c r="W1356" s="77" t="str">
        <f t="shared" si="273"/>
        <v>Yes</v>
      </c>
      <c r="X1356" s="77" t="str">
        <f>IFERROR(_xlfn.XLOOKUP(J1356&amp;"||"&amp;K1356,'Mapping Ref.'!$J$2:$J$538,'Mapping Ref.'!$K$2:$K$538),"")</f>
        <v>Childrens &amp; Adults</v>
      </c>
      <c r="Y1356" s="77" t="str" cm="1">
        <f t="array" ref="Y1356">_xlfn.IFS(R1356&gt;2000000,"For Publication",R1356&gt;100000,"PID",R1356&gt;30000,"RFQ",TRUE,"Transactional")</f>
        <v>Transactional</v>
      </c>
      <c r="Z1356" s="24" t="s">
        <v>101</v>
      </c>
      <c r="AA1356" s="32">
        <v>12</v>
      </c>
      <c r="AB1356" s="24">
        <v>24</v>
      </c>
      <c r="AC1356" s="25">
        <v>44511</v>
      </c>
      <c r="AD1356" s="24" t="s">
        <v>58</v>
      </c>
      <c r="AE1356" s="24"/>
      <c r="AF1356" s="24"/>
      <c r="AG1356" s="24"/>
      <c r="AH1356" s="24" t="s">
        <v>59</v>
      </c>
      <c r="AI1356" s="24"/>
      <c r="AJ1356" s="24" t="s">
        <v>60</v>
      </c>
      <c r="AK1356" s="24"/>
      <c r="AL1356" s="24" t="s">
        <v>5003</v>
      </c>
      <c r="AM1356" s="24"/>
      <c r="AN1356" s="24"/>
      <c r="AO1356" s="24"/>
      <c r="AP1356" s="24" t="s">
        <v>60</v>
      </c>
      <c r="AQ1356" s="24"/>
      <c r="AR1356" s="24"/>
      <c r="AS1356" s="89">
        <f t="shared" si="276"/>
        <v>35</v>
      </c>
      <c r="AT1356" s="24" t="s">
        <v>896</v>
      </c>
    </row>
    <row r="1357" spans="1:46" x14ac:dyDescent="0.5">
      <c r="A1357" s="24">
        <v>1461</v>
      </c>
      <c r="B1357" s="24"/>
      <c r="C1357" s="24"/>
      <c r="D1357" s="24" t="s">
        <v>5318</v>
      </c>
      <c r="E1357" s="24" t="s">
        <v>5319</v>
      </c>
      <c r="F1357" s="77" t="str">
        <f t="shared" si="272"/>
        <v>ANDREW DODGE</v>
      </c>
      <c r="G1357" s="24" t="s">
        <v>5320</v>
      </c>
      <c r="H1357" s="24" t="s">
        <v>3533</v>
      </c>
      <c r="I1357" s="24" t="s">
        <v>3533</v>
      </c>
      <c r="J1357" s="24" t="s">
        <v>190</v>
      </c>
      <c r="K1357" s="24" t="s">
        <v>3966</v>
      </c>
      <c r="L1357" s="25">
        <v>44805</v>
      </c>
      <c r="M1357" s="25">
        <v>45169</v>
      </c>
      <c r="N1357" s="81">
        <f t="shared" si="274"/>
        <v>45900</v>
      </c>
      <c r="O1357" s="77" t="s">
        <v>712</v>
      </c>
      <c r="P1357" s="77" t="str" cm="1">
        <f t="array" aca="1" ref="P1357" ca="1">_xlfn.IFS((N1357-TODAY())&gt;=547,"06 Expires over 18 months",(N1357-TODAY())&gt;=365,"05 Expires in 18 months",(N1357-TODAY())&gt;=183,"04 Expires in 12 months",(N1357-TODAY())&gt;=92,"03 Expires in 6 months",(N1357-TODAY())&gt;=31,"02 Expires in 3 months",(N1357-TODAY())&gt;=0,"01 Expires in 30 days",(N1357-TODAY())&gt;=-31,"01 Expired last 30 days",(N1357-TODAY())&gt;=-92,"02 Expired last 3 months",(N1357-TODAY())&gt;=-183,"03 Expired last 6 months",(N1357-TODAY())&gt;=-365,"04 Expired last 12 months",(N1357-TODAY())&gt;=-547,"05 Expired last 18 months",TRUE,"06 Expired over 18 months")</f>
        <v>04 Expired last 12 months</v>
      </c>
      <c r="Q1357" s="65">
        <v>3500</v>
      </c>
      <c r="R1357" s="84">
        <f t="shared" si="275"/>
        <v>10208.333333333334</v>
      </c>
      <c r="S1357" s="77" t="str" cm="1">
        <f t="array" ref="S1357">_xlfn.IFS(R1357&gt;5000000,"Gold",R1357&gt;=500000,"Silver",R1357&gt;30000,"Bronze",TRUE,"Transactional")</f>
        <v>Transactional</v>
      </c>
      <c r="T1357" s="24" t="s">
        <v>54</v>
      </c>
      <c r="U1357" s="101" t="s">
        <v>853</v>
      </c>
      <c r="V1357" s="101" t="s">
        <v>566</v>
      </c>
      <c r="W1357" s="77" t="str">
        <f t="shared" si="273"/>
        <v>Yes</v>
      </c>
      <c r="X1357" s="77" t="str">
        <f>IFERROR(_xlfn.XLOOKUP(J1357&amp;"||"&amp;K1357,'Mapping Ref.'!$J$2:$J$538,'Mapping Ref.'!$K$2:$K$538),"")</f>
        <v>Childrens &amp; Adults</v>
      </c>
      <c r="Y1357" s="77" t="str" cm="1">
        <f t="array" ref="Y1357">_xlfn.IFS(R1357&gt;2000000,"For Publication",R1357&gt;100000,"PID",R1357&gt;30000,"RFQ",TRUE,"Transactional")</f>
        <v>Transactional</v>
      </c>
      <c r="Z1357" s="24" t="s">
        <v>101</v>
      </c>
      <c r="AA1357" s="32">
        <v>12</v>
      </c>
      <c r="AB1357" s="24">
        <v>24</v>
      </c>
      <c r="AC1357" s="25">
        <v>44511</v>
      </c>
      <c r="AD1357" s="24" t="s">
        <v>58</v>
      </c>
      <c r="AE1357" s="24"/>
      <c r="AF1357" s="24"/>
      <c r="AG1357" s="24"/>
      <c r="AH1357" s="24" t="s">
        <v>59</v>
      </c>
      <c r="AI1357" s="24"/>
      <c r="AJ1357" s="24" t="s">
        <v>60</v>
      </c>
      <c r="AK1357" s="24"/>
      <c r="AL1357" s="24" t="s">
        <v>1333</v>
      </c>
      <c r="AM1357" s="24"/>
      <c r="AN1357" s="24"/>
      <c r="AO1357" s="24">
        <v>0</v>
      </c>
      <c r="AP1357" s="24" t="s">
        <v>60</v>
      </c>
      <c r="AQ1357" s="24"/>
      <c r="AR1357" s="24"/>
      <c r="AS1357" s="89">
        <f t="shared" si="276"/>
        <v>35</v>
      </c>
      <c r="AT1357" s="24" t="s">
        <v>5321</v>
      </c>
    </row>
    <row r="1358" spans="1:46" x14ac:dyDescent="0.5">
      <c r="A1358" s="24">
        <v>1462</v>
      </c>
      <c r="B1358" s="24"/>
      <c r="C1358" s="24"/>
      <c r="D1358" s="24" t="s">
        <v>5322</v>
      </c>
      <c r="E1358" s="24" t="s">
        <v>5319</v>
      </c>
      <c r="F1358" s="77" t="str">
        <f t="shared" si="272"/>
        <v>SARAH CAVE ASSOCIATES LIMITED</v>
      </c>
      <c r="G1358" s="24" t="s">
        <v>5322</v>
      </c>
      <c r="H1358" s="24" t="s">
        <v>3533</v>
      </c>
      <c r="I1358" s="24" t="s">
        <v>3533</v>
      </c>
      <c r="J1358" s="24" t="s">
        <v>190</v>
      </c>
      <c r="K1358" s="24" t="s">
        <v>3966</v>
      </c>
      <c r="L1358" s="25">
        <v>44805</v>
      </c>
      <c r="M1358" s="25">
        <v>45169</v>
      </c>
      <c r="N1358" s="81">
        <f t="shared" si="274"/>
        <v>45900</v>
      </c>
      <c r="O1358" s="77" t="s">
        <v>712</v>
      </c>
      <c r="P1358" s="77" t="str" cm="1">
        <f t="array" aca="1" ref="P1358" ca="1">_xlfn.IFS((N1358-TODAY())&gt;=547,"06 Expires over 18 months",(N1358-TODAY())&gt;=365,"05 Expires in 18 months",(N1358-TODAY())&gt;=183,"04 Expires in 12 months",(N1358-TODAY())&gt;=92,"03 Expires in 6 months",(N1358-TODAY())&gt;=31,"02 Expires in 3 months",(N1358-TODAY())&gt;=0,"01 Expires in 30 days",(N1358-TODAY())&gt;=-31,"01 Expired last 30 days",(N1358-TODAY())&gt;=-92,"02 Expired last 3 months",(N1358-TODAY())&gt;=-183,"03 Expired last 6 months",(N1358-TODAY())&gt;=-365,"04 Expired last 12 months",(N1358-TODAY())&gt;=-547,"05 Expired last 18 months",TRUE,"06 Expired over 18 months")</f>
        <v>04 Expired last 12 months</v>
      </c>
      <c r="Q1358" s="65">
        <v>9000</v>
      </c>
      <c r="R1358" s="84">
        <f t="shared" si="275"/>
        <v>26250</v>
      </c>
      <c r="S1358" s="77" t="str" cm="1">
        <f t="array" ref="S1358">_xlfn.IFS(R1358&gt;5000000,"Gold",R1358&gt;=500000,"Silver",R1358&gt;30000,"Bronze",TRUE,"Transactional")</f>
        <v>Transactional</v>
      </c>
      <c r="T1358" s="24" t="s">
        <v>54</v>
      </c>
      <c r="U1358" s="101" t="s">
        <v>109</v>
      </c>
      <c r="V1358" s="101" t="s">
        <v>1011</v>
      </c>
      <c r="W1358" s="77" t="str">
        <f t="shared" si="273"/>
        <v>Yes</v>
      </c>
      <c r="X1358" s="77" t="str">
        <f>IFERROR(_xlfn.XLOOKUP(J1358&amp;"||"&amp;K1358,'Mapping Ref.'!$J$2:$J$538,'Mapping Ref.'!$K$2:$K$538),"")</f>
        <v>Childrens &amp; Adults</v>
      </c>
      <c r="Y1358" s="77" t="str" cm="1">
        <f t="array" ref="Y1358">_xlfn.IFS(R1358&gt;2000000,"For Publication",R1358&gt;100000,"PID",R1358&gt;30000,"RFQ",TRUE,"Transactional")</f>
        <v>Transactional</v>
      </c>
      <c r="Z1358" s="24" t="s">
        <v>101</v>
      </c>
      <c r="AA1358" s="32">
        <v>12</v>
      </c>
      <c r="AB1358" s="24">
        <v>24</v>
      </c>
      <c r="AC1358" s="25">
        <v>44511</v>
      </c>
      <c r="AD1358" s="24" t="s">
        <v>58</v>
      </c>
      <c r="AE1358" s="24"/>
      <c r="AF1358" s="24"/>
      <c r="AG1358" s="24"/>
      <c r="AH1358" s="24" t="s">
        <v>59</v>
      </c>
      <c r="AI1358" s="24"/>
      <c r="AJ1358" s="24" t="s">
        <v>60</v>
      </c>
      <c r="AK1358" s="24"/>
      <c r="AL1358" s="24" t="s">
        <v>1333</v>
      </c>
      <c r="AM1358" s="24"/>
      <c r="AN1358" s="24"/>
      <c r="AO1358" s="24">
        <v>0</v>
      </c>
      <c r="AP1358" s="24" t="s">
        <v>60</v>
      </c>
      <c r="AQ1358" s="24"/>
      <c r="AR1358" s="24"/>
      <c r="AS1358" s="89">
        <f t="shared" si="276"/>
        <v>35</v>
      </c>
      <c r="AT1358" s="24" t="s">
        <v>5323</v>
      </c>
    </row>
    <row r="1359" spans="1:46" x14ac:dyDescent="0.5">
      <c r="A1359" s="24">
        <v>1463</v>
      </c>
      <c r="B1359" s="24" t="s">
        <v>340</v>
      </c>
      <c r="C1359" s="24"/>
      <c r="D1359" s="24" t="s">
        <v>5324</v>
      </c>
      <c r="E1359" s="24" t="s">
        <v>5325</v>
      </c>
      <c r="F1359" s="77" t="str">
        <f t="shared" si="272"/>
        <v>NGA NATIONAL GOVERNORS' ASSOCIATION</v>
      </c>
      <c r="G1359" s="24" t="s">
        <v>5326</v>
      </c>
      <c r="H1359" s="24" t="s">
        <v>3533</v>
      </c>
      <c r="I1359" s="24" t="s">
        <v>3533</v>
      </c>
      <c r="J1359" s="24" t="s">
        <v>190</v>
      </c>
      <c r="K1359" s="24" t="s">
        <v>2202</v>
      </c>
      <c r="L1359" s="25">
        <v>44501</v>
      </c>
      <c r="M1359" s="25">
        <v>44895</v>
      </c>
      <c r="N1359" s="81">
        <f t="shared" si="274"/>
        <v>45626</v>
      </c>
      <c r="O1359" s="77" t="str">
        <f ca="1">IF(N1359&lt;TODAY(),"Expired","Live")</f>
        <v>Expired</v>
      </c>
      <c r="P1359" s="77" t="str" cm="1">
        <f t="array" aca="1" ref="P1359" ca="1">_xlfn.IFS((N1359-TODAY())&gt;=547,"06 Expires over 18 months",(N1359-TODAY())&gt;=365,"05 Expires in 18 months",(N1359-TODAY())&gt;=183,"04 Expires in 12 months",(N1359-TODAY())&gt;=92,"03 Expires in 6 months",(N1359-TODAY())&gt;=31,"02 Expires in 3 months",(N1359-TODAY())&gt;=0,"01 Expires in 30 days",(N1359-TODAY())&gt;=-31,"01 Expired last 30 days",(N1359-TODAY())&gt;=-92,"02 Expired last 3 months",(N1359-TODAY())&gt;=-183,"03 Expired last 6 months",(N1359-TODAY())&gt;=-365,"04 Expired last 12 months",(N1359-TODAY())&gt;=-547,"05 Expired last 18 months",TRUE,"06 Expired over 18 months")</f>
        <v>06 Expired over 18 months</v>
      </c>
      <c r="Q1359" s="65">
        <v>7000</v>
      </c>
      <c r="R1359" s="84">
        <f t="shared" si="275"/>
        <v>21000</v>
      </c>
      <c r="S1359" s="77" t="str" cm="1">
        <f t="array" ref="S1359">_xlfn.IFS(R1359&gt;5000000,"Gold",R1359&gt;=500000,"Silver",R1359&gt;30000,"Bronze",TRUE,"Transactional")</f>
        <v>Transactional</v>
      </c>
      <c r="T1359" s="24" t="s">
        <v>54</v>
      </c>
      <c r="U1359" s="101" t="s">
        <v>366</v>
      </c>
      <c r="V1359" s="101" t="s">
        <v>770</v>
      </c>
      <c r="W1359" s="77" t="str">
        <f t="shared" si="273"/>
        <v>Yes</v>
      </c>
      <c r="X1359" s="77" t="str">
        <f>IFERROR(_xlfn.XLOOKUP(J1359&amp;"||"&amp;K1359,'Mapping Ref.'!$J$2:$J$538,'Mapping Ref.'!$K$2:$K$538),"")</f>
        <v>Childrens &amp; Adults</v>
      </c>
      <c r="Y1359" s="77" t="str" cm="1">
        <f t="array" ref="Y1359">_xlfn.IFS(R1359&gt;2000000,"For Publication",R1359&gt;100000,"PID",R1359&gt;30000,"RFQ",TRUE,"Transactional")</f>
        <v>Transactional</v>
      </c>
      <c r="Z1359" s="24" t="s">
        <v>101</v>
      </c>
      <c r="AA1359" s="32">
        <v>12</v>
      </c>
      <c r="AB1359" s="24">
        <v>24</v>
      </c>
      <c r="AC1359" s="25">
        <v>44511</v>
      </c>
      <c r="AD1359" s="24" t="s">
        <v>58</v>
      </c>
      <c r="AE1359" s="24"/>
      <c r="AF1359" s="24"/>
      <c r="AG1359" s="24"/>
      <c r="AH1359" s="24" t="s">
        <v>59</v>
      </c>
      <c r="AI1359" s="24"/>
      <c r="AJ1359" s="24" t="s">
        <v>60</v>
      </c>
      <c r="AK1359" s="24"/>
      <c r="AL1359" s="24" t="s">
        <v>5003</v>
      </c>
      <c r="AM1359" s="24"/>
      <c r="AN1359" s="24"/>
      <c r="AO1359" s="24">
        <v>0</v>
      </c>
      <c r="AP1359" s="24" t="s">
        <v>60</v>
      </c>
      <c r="AQ1359" s="24"/>
      <c r="AR1359" s="24"/>
      <c r="AS1359" s="89">
        <f t="shared" si="276"/>
        <v>36</v>
      </c>
      <c r="AT1359" s="24" t="s">
        <v>5327</v>
      </c>
    </row>
    <row r="1360" spans="1:46" x14ac:dyDescent="0.5">
      <c r="A1360" s="24">
        <v>1464</v>
      </c>
      <c r="B1360" s="24" t="s">
        <v>340</v>
      </c>
      <c r="C1360" s="24"/>
      <c r="D1360" s="24" t="s">
        <v>5328</v>
      </c>
      <c r="E1360" s="24" t="s">
        <v>5329</v>
      </c>
      <c r="F1360" s="77" t="str">
        <f t="shared" si="272"/>
        <v>THE KEY SUPPORT SERVICES LIMITED</v>
      </c>
      <c r="G1360" s="24" t="s">
        <v>5328</v>
      </c>
      <c r="H1360" s="24" t="s">
        <v>3533</v>
      </c>
      <c r="I1360" s="24" t="s">
        <v>3533</v>
      </c>
      <c r="J1360" s="24" t="s">
        <v>190</v>
      </c>
      <c r="K1360" s="24" t="s">
        <v>2202</v>
      </c>
      <c r="L1360" s="25">
        <v>44501</v>
      </c>
      <c r="M1360" s="25">
        <v>44895</v>
      </c>
      <c r="N1360" s="81">
        <f t="shared" si="274"/>
        <v>45626</v>
      </c>
      <c r="O1360" s="77" t="str">
        <f ca="1">IF(N1360&lt;TODAY(),"Expired","Live")</f>
        <v>Expired</v>
      </c>
      <c r="P1360" s="77" t="str" cm="1">
        <f t="array" aca="1" ref="P1360" ca="1">_xlfn.IFS((N1360-TODAY())&gt;=547,"06 Expires over 18 months",(N1360-TODAY())&gt;=365,"05 Expires in 18 months",(N1360-TODAY())&gt;=183,"04 Expires in 12 months",(N1360-TODAY())&gt;=92,"03 Expires in 6 months",(N1360-TODAY())&gt;=31,"02 Expires in 3 months",(N1360-TODAY())&gt;=0,"01 Expires in 30 days",(N1360-TODAY())&gt;=-31,"01 Expired last 30 days",(N1360-TODAY())&gt;=-92,"02 Expired last 3 months",(N1360-TODAY())&gt;=-183,"03 Expired last 6 months",(N1360-TODAY())&gt;=-365,"04 Expired last 12 months",(N1360-TODAY())&gt;=-547,"05 Expired last 18 months",TRUE,"06 Expired over 18 months")</f>
        <v>06 Expired over 18 months</v>
      </c>
      <c r="Q1360" s="65">
        <v>58000</v>
      </c>
      <c r="R1360" s="84">
        <f t="shared" si="275"/>
        <v>174000</v>
      </c>
      <c r="S1360" s="77" t="str" cm="1">
        <f t="array" ref="S1360">_xlfn.IFS(R1360&gt;5000000,"Gold",R1360&gt;=500000,"Silver",R1360&gt;30000,"Bronze",TRUE,"Transactional")</f>
        <v>Bronze</v>
      </c>
      <c r="T1360" s="24" t="s">
        <v>54</v>
      </c>
      <c r="U1360" s="101" t="s">
        <v>208</v>
      </c>
      <c r="V1360" s="101" t="s">
        <v>209</v>
      </c>
      <c r="W1360" s="77" t="str">
        <f t="shared" si="273"/>
        <v>Yes</v>
      </c>
      <c r="X1360" s="77" t="str">
        <f>IFERROR(_xlfn.XLOOKUP(J1360&amp;"||"&amp;K1360,'Mapping Ref.'!$J$2:$J$538,'Mapping Ref.'!$K$2:$K$538),"")</f>
        <v>Childrens &amp; Adults</v>
      </c>
      <c r="Y1360" s="77" t="str" cm="1">
        <f t="array" ref="Y1360">_xlfn.IFS(R1360&gt;2000000,"For Publication",R1360&gt;100000,"PID",R1360&gt;30000,"RFQ",TRUE,"Transactional")</f>
        <v>PID</v>
      </c>
      <c r="Z1360" s="24" t="s">
        <v>101</v>
      </c>
      <c r="AA1360" s="32">
        <v>12</v>
      </c>
      <c r="AB1360" s="24">
        <v>24</v>
      </c>
      <c r="AC1360" s="25">
        <v>44511</v>
      </c>
      <c r="AD1360" s="24" t="s">
        <v>58</v>
      </c>
      <c r="AE1360" s="24"/>
      <c r="AF1360" s="24"/>
      <c r="AG1360" s="24"/>
      <c r="AH1360" s="24" t="s">
        <v>59</v>
      </c>
      <c r="AI1360" s="24"/>
      <c r="AJ1360" s="24" t="s">
        <v>60</v>
      </c>
      <c r="AK1360" s="24"/>
      <c r="AL1360" s="24" t="s">
        <v>5003</v>
      </c>
      <c r="AM1360" s="24"/>
      <c r="AN1360" s="24"/>
      <c r="AO1360" s="24">
        <v>0</v>
      </c>
      <c r="AP1360" s="24" t="s">
        <v>60</v>
      </c>
      <c r="AQ1360" s="24"/>
      <c r="AR1360" s="24"/>
      <c r="AS1360" s="89">
        <f t="shared" si="276"/>
        <v>36</v>
      </c>
      <c r="AT1360" s="24" t="s">
        <v>5330</v>
      </c>
    </row>
    <row r="1361" spans="1:46" x14ac:dyDescent="0.5">
      <c r="A1361" s="24">
        <v>1465</v>
      </c>
      <c r="B1361" s="24"/>
      <c r="C1361" s="24"/>
      <c r="D1361" s="24" t="s">
        <v>5331</v>
      </c>
      <c r="E1361" s="24" t="s">
        <v>5319</v>
      </c>
      <c r="F1361" s="77" t="str">
        <f t="shared" si="272"/>
        <v>IOSH SERVICES LTD</v>
      </c>
      <c r="G1361" s="24" t="s">
        <v>5332</v>
      </c>
      <c r="H1361" s="24" t="s">
        <v>3533</v>
      </c>
      <c r="I1361" s="24" t="s">
        <v>3533</v>
      </c>
      <c r="J1361" s="24" t="s">
        <v>190</v>
      </c>
      <c r="K1361" s="24" t="s">
        <v>3966</v>
      </c>
      <c r="L1361" s="25">
        <v>44805</v>
      </c>
      <c r="M1361" s="25">
        <v>45169</v>
      </c>
      <c r="N1361" s="81">
        <f t="shared" si="274"/>
        <v>45900</v>
      </c>
      <c r="O1361" s="77" t="s">
        <v>712</v>
      </c>
      <c r="P1361" s="77" t="str" cm="1">
        <f t="array" aca="1" ref="P1361" ca="1">_xlfn.IFS((N1361-TODAY())&gt;=547,"06 Expires over 18 months",(N1361-TODAY())&gt;=365,"05 Expires in 18 months",(N1361-TODAY())&gt;=183,"04 Expires in 12 months",(N1361-TODAY())&gt;=92,"03 Expires in 6 months",(N1361-TODAY())&gt;=31,"02 Expires in 3 months",(N1361-TODAY())&gt;=0,"01 Expires in 30 days",(N1361-TODAY())&gt;=-31,"01 Expired last 30 days",(N1361-TODAY())&gt;=-92,"02 Expired last 3 months",(N1361-TODAY())&gt;=-183,"03 Expired last 6 months",(N1361-TODAY())&gt;=-365,"04 Expired last 12 months",(N1361-TODAY())&gt;=-547,"05 Expired last 18 months",TRUE,"06 Expired over 18 months")</f>
        <v>04 Expired last 12 months</v>
      </c>
      <c r="Q1361" s="65">
        <v>2500</v>
      </c>
      <c r="R1361" s="84">
        <f t="shared" si="275"/>
        <v>7291.666666666667</v>
      </c>
      <c r="S1361" s="77" t="str" cm="1">
        <f t="array" ref="S1361">_xlfn.IFS(R1361&gt;5000000,"Gold",R1361&gt;=500000,"Silver",R1361&gt;30000,"Bronze",TRUE,"Transactional")</f>
        <v>Transactional</v>
      </c>
      <c r="T1361" s="24" t="s">
        <v>54</v>
      </c>
      <c r="U1361" s="101" t="s">
        <v>109</v>
      </c>
      <c r="V1361" s="101" t="s">
        <v>148</v>
      </c>
      <c r="W1361" s="77" t="str">
        <f t="shared" si="273"/>
        <v>Yes</v>
      </c>
      <c r="X1361" s="77" t="str">
        <f>IFERROR(_xlfn.XLOOKUP(J1361&amp;"||"&amp;K1361,'Mapping Ref.'!$J$2:$J$538,'Mapping Ref.'!$K$2:$K$538),"")</f>
        <v>Childrens &amp; Adults</v>
      </c>
      <c r="Y1361" s="77" t="str" cm="1">
        <f t="array" ref="Y1361">_xlfn.IFS(R1361&gt;2000000,"For Publication",R1361&gt;100000,"PID",R1361&gt;30000,"RFQ",TRUE,"Transactional")</f>
        <v>Transactional</v>
      </c>
      <c r="Z1361" s="24" t="s">
        <v>101</v>
      </c>
      <c r="AA1361" s="32">
        <v>12</v>
      </c>
      <c r="AB1361" s="24">
        <v>24</v>
      </c>
      <c r="AC1361" s="25">
        <v>44511</v>
      </c>
      <c r="AD1361" s="24" t="s">
        <v>58</v>
      </c>
      <c r="AE1361" s="24"/>
      <c r="AF1361" s="24"/>
      <c r="AG1361" s="24"/>
      <c r="AH1361" s="24" t="s">
        <v>59</v>
      </c>
      <c r="AI1361" s="24"/>
      <c r="AJ1361" s="24" t="s">
        <v>60</v>
      </c>
      <c r="AK1361" s="24"/>
      <c r="AL1361" s="24" t="s">
        <v>1333</v>
      </c>
      <c r="AM1361" s="24"/>
      <c r="AN1361" s="24"/>
      <c r="AO1361" s="24">
        <v>0</v>
      </c>
      <c r="AP1361" s="24" t="s">
        <v>60</v>
      </c>
      <c r="AQ1361" s="24"/>
      <c r="AR1361" s="24"/>
      <c r="AS1361" s="89">
        <f t="shared" si="276"/>
        <v>35</v>
      </c>
      <c r="AT1361" s="24" t="s">
        <v>5333</v>
      </c>
    </row>
    <row r="1362" spans="1:46" x14ac:dyDescent="0.5">
      <c r="A1362" s="24">
        <v>1466</v>
      </c>
      <c r="B1362" s="24"/>
      <c r="C1362" s="24"/>
      <c r="D1362" s="24" t="s">
        <v>5334</v>
      </c>
      <c r="E1362" s="24" t="s">
        <v>5316</v>
      </c>
      <c r="F1362" s="77" t="str">
        <f t="shared" si="272"/>
        <v>ROBBINS TRAINING AND CONSULTANCY LTD</v>
      </c>
      <c r="G1362" s="24" t="s">
        <v>5335</v>
      </c>
      <c r="H1362" s="24" t="s">
        <v>3533</v>
      </c>
      <c r="I1362" s="24" t="s">
        <v>3533</v>
      </c>
      <c r="J1362" s="24" t="s">
        <v>190</v>
      </c>
      <c r="K1362" s="24" t="s">
        <v>3966</v>
      </c>
      <c r="L1362" s="25">
        <v>44805</v>
      </c>
      <c r="M1362" s="25">
        <v>45169</v>
      </c>
      <c r="N1362" s="81">
        <f t="shared" si="274"/>
        <v>45900</v>
      </c>
      <c r="O1362" s="77" t="s">
        <v>712</v>
      </c>
      <c r="P1362" s="77" t="str" cm="1">
        <f t="array" aca="1" ref="P1362" ca="1">_xlfn.IFS((N1362-TODAY())&gt;=547,"06 Expires over 18 months",(N1362-TODAY())&gt;=365,"05 Expires in 18 months",(N1362-TODAY())&gt;=183,"04 Expires in 12 months",(N1362-TODAY())&gt;=92,"03 Expires in 6 months",(N1362-TODAY())&gt;=31,"02 Expires in 3 months",(N1362-TODAY())&gt;=0,"01 Expires in 30 days",(N1362-TODAY())&gt;=-31,"01 Expired last 30 days",(N1362-TODAY())&gt;=-92,"02 Expired last 3 months",(N1362-TODAY())&gt;=-183,"03 Expired last 6 months",(N1362-TODAY())&gt;=-365,"04 Expired last 12 months",(N1362-TODAY())&gt;=-547,"05 Expired last 18 months",TRUE,"06 Expired over 18 months")</f>
        <v>04 Expired last 12 months</v>
      </c>
      <c r="Q1362" s="65">
        <v>1100</v>
      </c>
      <c r="R1362" s="84">
        <f t="shared" si="275"/>
        <v>3208.3333333333335</v>
      </c>
      <c r="S1362" s="77" t="str" cm="1">
        <f t="array" ref="S1362">_xlfn.IFS(R1362&gt;5000000,"Gold",R1362&gt;=500000,"Silver",R1362&gt;30000,"Bronze",TRUE,"Transactional")</f>
        <v>Transactional</v>
      </c>
      <c r="T1362" s="24" t="s">
        <v>54</v>
      </c>
      <c r="U1362" s="101" t="s">
        <v>109</v>
      </c>
      <c r="V1362" s="101" t="s">
        <v>1011</v>
      </c>
      <c r="W1362" s="77" t="str">
        <f t="shared" si="273"/>
        <v>Yes</v>
      </c>
      <c r="X1362" s="77" t="str">
        <f>IFERROR(_xlfn.XLOOKUP(J1362&amp;"||"&amp;K1362,'Mapping Ref.'!$J$2:$J$538,'Mapping Ref.'!$K$2:$K$538),"")</f>
        <v>Childrens &amp; Adults</v>
      </c>
      <c r="Y1362" s="77" t="str" cm="1">
        <f t="array" ref="Y1362">_xlfn.IFS(R1362&gt;2000000,"For Publication",R1362&gt;100000,"PID",R1362&gt;30000,"RFQ",TRUE,"Transactional")</f>
        <v>Transactional</v>
      </c>
      <c r="Z1362" s="24" t="s">
        <v>101</v>
      </c>
      <c r="AA1362" s="32">
        <v>12</v>
      </c>
      <c r="AB1362" s="24">
        <v>24</v>
      </c>
      <c r="AC1362" s="25">
        <v>44511</v>
      </c>
      <c r="AD1362" s="24" t="s">
        <v>58</v>
      </c>
      <c r="AE1362" s="24"/>
      <c r="AF1362" s="24"/>
      <c r="AG1362" s="24"/>
      <c r="AH1362" s="24" t="s">
        <v>59</v>
      </c>
      <c r="AI1362" s="24"/>
      <c r="AJ1362" s="24" t="s">
        <v>60</v>
      </c>
      <c r="AK1362" s="24"/>
      <c r="AL1362" s="24" t="s">
        <v>1333</v>
      </c>
      <c r="AM1362" s="24"/>
      <c r="AN1362" s="24"/>
      <c r="AO1362" s="24">
        <v>0</v>
      </c>
      <c r="AP1362" s="24" t="s">
        <v>60</v>
      </c>
      <c r="AQ1362" s="24"/>
      <c r="AR1362" s="24"/>
      <c r="AS1362" s="89">
        <f t="shared" si="276"/>
        <v>35</v>
      </c>
      <c r="AT1362" s="24" t="s">
        <v>5336</v>
      </c>
    </row>
    <row r="1363" spans="1:46" x14ac:dyDescent="0.5">
      <c r="A1363" s="24">
        <v>1468</v>
      </c>
      <c r="B1363" s="24" t="s">
        <v>340</v>
      </c>
      <c r="C1363" s="24"/>
      <c r="D1363" s="24" t="s">
        <v>5337</v>
      </c>
      <c r="E1363" s="24" t="s">
        <v>5182</v>
      </c>
      <c r="F1363" s="77" t="str">
        <f t="shared" si="272"/>
        <v>ASSEMBLE DESIGN LIMITED</v>
      </c>
      <c r="G1363" s="24" t="s">
        <v>5338</v>
      </c>
      <c r="H1363" s="24" t="s">
        <v>4756</v>
      </c>
      <c r="I1363" s="24" t="s">
        <v>4756</v>
      </c>
      <c r="J1363" s="24" t="s">
        <v>190</v>
      </c>
      <c r="K1363" s="24" t="s">
        <v>4757</v>
      </c>
      <c r="L1363" s="25">
        <v>44501</v>
      </c>
      <c r="M1363" s="25"/>
      <c r="N1363" s="81"/>
      <c r="O1363" s="77" t="s">
        <v>712</v>
      </c>
      <c r="P1363" s="77"/>
      <c r="Q1363" s="104"/>
      <c r="R1363" s="84">
        <v>0</v>
      </c>
      <c r="S1363" s="77" t="str" cm="1">
        <f t="array" ref="S1363">_xlfn.IFS(R1363&gt;5000000,"Gold",R1363&gt;=500000,"Silver",R1363&gt;30000,"Bronze",TRUE,"Transactional")</f>
        <v>Transactional</v>
      </c>
      <c r="T1363" s="24" t="s">
        <v>54</v>
      </c>
      <c r="U1363" s="101" t="s">
        <v>84</v>
      </c>
      <c r="V1363" s="101" t="s">
        <v>157</v>
      </c>
      <c r="W1363" s="77" t="str">
        <f t="shared" si="273"/>
        <v>Yes</v>
      </c>
      <c r="X1363" s="77" t="str">
        <f>IFERROR(_xlfn.XLOOKUP(J1363&amp;"||"&amp;K1363,'Mapping Ref.'!$J$2:$J$538,'Mapping Ref.'!$K$2:$K$538),"")</f>
        <v>Childrens &amp; Adults</v>
      </c>
      <c r="Y1363" s="77" t="str" cm="1">
        <f t="array" ref="Y1363">_xlfn.IFS(R1363&gt;2000000,"For Publication",R1363&gt;100000,"PID",R1363&gt;30000,"RFQ",TRUE,"Transactional")</f>
        <v>Transactional</v>
      </c>
      <c r="Z1363" s="24" t="s">
        <v>101</v>
      </c>
      <c r="AA1363" s="32">
        <v>42</v>
      </c>
      <c r="AB1363" s="24">
        <v>12</v>
      </c>
      <c r="AC1363" s="25">
        <v>44515</v>
      </c>
      <c r="AD1363" s="24" t="s">
        <v>58</v>
      </c>
      <c r="AE1363" s="24"/>
      <c r="AF1363" s="24"/>
      <c r="AG1363" s="24"/>
      <c r="AH1363" s="24" t="s">
        <v>59</v>
      </c>
      <c r="AI1363" s="24"/>
      <c r="AJ1363" s="24" t="s">
        <v>60</v>
      </c>
      <c r="AK1363" s="24"/>
      <c r="AL1363" s="24" t="s">
        <v>5003</v>
      </c>
      <c r="AM1363" s="24"/>
      <c r="AN1363" s="24"/>
      <c r="AO1363" s="24"/>
      <c r="AP1363" s="24" t="s">
        <v>60</v>
      </c>
      <c r="AQ1363" s="24"/>
      <c r="AR1363" s="24"/>
      <c r="AS1363" s="89">
        <v>0</v>
      </c>
      <c r="AT1363" s="24" t="s">
        <v>5339</v>
      </c>
    </row>
    <row r="1364" spans="1:46" x14ac:dyDescent="0.5">
      <c r="A1364" s="24">
        <v>1469</v>
      </c>
      <c r="B1364" s="24" t="s">
        <v>340</v>
      </c>
      <c r="C1364" s="24"/>
      <c r="D1364" s="24" t="s">
        <v>5340</v>
      </c>
      <c r="E1364" s="24" t="s">
        <v>5182</v>
      </c>
      <c r="F1364" s="77" t="str">
        <f t="shared" si="272"/>
        <v>SPRING BUDS DAY NURSERY</v>
      </c>
      <c r="G1364" s="24" t="s">
        <v>5341</v>
      </c>
      <c r="H1364" s="24" t="s">
        <v>4756</v>
      </c>
      <c r="I1364" s="24" t="s">
        <v>4756</v>
      </c>
      <c r="J1364" s="24" t="s">
        <v>190</v>
      </c>
      <c r="K1364" s="24" t="s">
        <v>4757</v>
      </c>
      <c r="L1364" s="25">
        <v>44501</v>
      </c>
      <c r="M1364" s="25"/>
      <c r="N1364" s="81"/>
      <c r="O1364" s="77" t="s">
        <v>712</v>
      </c>
      <c r="P1364" s="77"/>
      <c r="Q1364" s="104"/>
      <c r="R1364" s="84">
        <v>0</v>
      </c>
      <c r="S1364" s="77" t="str" cm="1">
        <f t="array" ref="S1364">_xlfn.IFS(R1364&gt;5000000,"Gold",R1364&gt;=500000,"Silver",R1364&gt;30000,"Bronze",TRUE,"Transactional")</f>
        <v>Transactional</v>
      </c>
      <c r="T1364" s="24" t="s">
        <v>54</v>
      </c>
      <c r="U1364" s="101" t="s">
        <v>84</v>
      </c>
      <c r="V1364" s="101" t="s">
        <v>157</v>
      </c>
      <c r="W1364" s="77" t="str">
        <f t="shared" si="273"/>
        <v>Yes</v>
      </c>
      <c r="X1364" s="77" t="str">
        <f>IFERROR(_xlfn.XLOOKUP(J1364&amp;"||"&amp;K1364,'Mapping Ref.'!$J$2:$J$538,'Mapping Ref.'!$K$2:$K$538),"")</f>
        <v>Childrens &amp; Adults</v>
      </c>
      <c r="Y1364" s="77" t="str" cm="1">
        <f t="array" ref="Y1364">_xlfn.IFS(R1364&gt;2000000,"For Publication",R1364&gt;100000,"PID",R1364&gt;30000,"RFQ",TRUE,"Transactional")</f>
        <v>Transactional</v>
      </c>
      <c r="Z1364" s="24" t="s">
        <v>101</v>
      </c>
      <c r="AA1364" s="32">
        <v>42</v>
      </c>
      <c r="AB1364" s="24">
        <v>12</v>
      </c>
      <c r="AC1364" s="25">
        <v>44515</v>
      </c>
      <c r="AD1364" s="24" t="s">
        <v>58</v>
      </c>
      <c r="AE1364" s="24"/>
      <c r="AF1364" s="24" t="s">
        <v>59</v>
      </c>
      <c r="AG1364" s="24"/>
      <c r="AH1364" s="24" t="s">
        <v>59</v>
      </c>
      <c r="AI1364" s="24"/>
      <c r="AJ1364" s="24" t="s">
        <v>60</v>
      </c>
      <c r="AK1364" s="24"/>
      <c r="AL1364" s="24" t="s">
        <v>5003</v>
      </c>
      <c r="AM1364" s="24"/>
      <c r="AN1364" s="24"/>
      <c r="AO1364" s="24"/>
      <c r="AP1364" s="24" t="s">
        <v>60</v>
      </c>
      <c r="AQ1364" s="24"/>
      <c r="AR1364" s="24"/>
      <c r="AS1364" s="89">
        <v>0</v>
      </c>
      <c r="AT1364" s="24" t="s">
        <v>5342</v>
      </c>
    </row>
    <row r="1365" spans="1:46" x14ac:dyDescent="0.5">
      <c r="A1365" s="24">
        <v>1470</v>
      </c>
      <c r="B1365" s="24" t="s">
        <v>340</v>
      </c>
      <c r="C1365" s="24"/>
      <c r="D1365" s="24" t="s">
        <v>5343</v>
      </c>
      <c r="E1365" s="24" t="s">
        <v>5182</v>
      </c>
      <c r="F1365" s="77" t="str">
        <f t="shared" si="272"/>
        <v>ST RICHARDS NURSERY (HAF)</v>
      </c>
      <c r="G1365" s="24" t="s">
        <v>5344</v>
      </c>
      <c r="H1365" s="24" t="s">
        <v>4756</v>
      </c>
      <c r="I1365" s="24" t="s">
        <v>4756</v>
      </c>
      <c r="J1365" s="24" t="s">
        <v>190</v>
      </c>
      <c r="K1365" s="24" t="s">
        <v>4757</v>
      </c>
      <c r="L1365" s="25">
        <v>44501</v>
      </c>
      <c r="M1365" s="25"/>
      <c r="N1365" s="81"/>
      <c r="O1365" s="77" t="s">
        <v>712</v>
      </c>
      <c r="P1365" s="77"/>
      <c r="Q1365" s="104"/>
      <c r="R1365" s="84">
        <v>0</v>
      </c>
      <c r="S1365" s="77" t="str" cm="1">
        <f t="array" ref="S1365">_xlfn.IFS(R1365&gt;5000000,"Gold",R1365&gt;=500000,"Silver",R1365&gt;30000,"Bronze",TRUE,"Transactional")</f>
        <v>Transactional</v>
      </c>
      <c r="T1365" s="24" t="s">
        <v>54</v>
      </c>
      <c r="U1365" s="101" t="s">
        <v>84</v>
      </c>
      <c r="V1365" s="101" t="s">
        <v>157</v>
      </c>
      <c r="W1365" s="77" t="str">
        <f t="shared" si="273"/>
        <v>Yes</v>
      </c>
      <c r="X1365" s="77" t="str">
        <f>IFERROR(_xlfn.XLOOKUP(J1365&amp;"||"&amp;K1365,'Mapping Ref.'!$J$2:$J$538,'Mapping Ref.'!$K$2:$K$538),"")</f>
        <v>Childrens &amp; Adults</v>
      </c>
      <c r="Y1365" s="77" t="str" cm="1">
        <f t="array" ref="Y1365">_xlfn.IFS(R1365&gt;2000000,"For Publication",R1365&gt;100000,"PID",R1365&gt;30000,"RFQ",TRUE,"Transactional")</f>
        <v>Transactional</v>
      </c>
      <c r="Z1365" s="24" t="s">
        <v>101</v>
      </c>
      <c r="AA1365" s="32">
        <v>42</v>
      </c>
      <c r="AB1365" s="24">
        <v>12</v>
      </c>
      <c r="AC1365" s="25">
        <v>44515</v>
      </c>
      <c r="AD1365" s="24" t="s">
        <v>58</v>
      </c>
      <c r="AE1365" s="24"/>
      <c r="AF1365" s="24"/>
      <c r="AG1365" s="24"/>
      <c r="AH1365" s="24" t="s">
        <v>59</v>
      </c>
      <c r="AI1365" s="24"/>
      <c r="AJ1365" s="24" t="s">
        <v>60</v>
      </c>
      <c r="AK1365" s="24"/>
      <c r="AL1365" s="24" t="s">
        <v>5003</v>
      </c>
      <c r="AM1365" s="24"/>
      <c r="AN1365" s="24"/>
      <c r="AO1365" s="24"/>
      <c r="AP1365" s="24" t="s">
        <v>60</v>
      </c>
      <c r="AQ1365" s="24"/>
      <c r="AR1365" s="24"/>
      <c r="AS1365" s="89">
        <v>0</v>
      </c>
      <c r="AT1365" s="24" t="s">
        <v>5345</v>
      </c>
    </row>
    <row r="1366" spans="1:46" x14ac:dyDescent="0.5">
      <c r="A1366" s="24">
        <v>1471</v>
      </c>
      <c r="B1366" s="24" t="s">
        <v>340</v>
      </c>
      <c r="C1366" s="24" t="s">
        <v>77</v>
      </c>
      <c r="D1366" s="24" t="s">
        <v>2580</v>
      </c>
      <c r="E1366" s="24" t="s">
        <v>5346</v>
      </c>
      <c r="F1366" s="77" t="str">
        <f t="shared" si="272"/>
        <v>ANYWHERE CARE LIMITED</v>
      </c>
      <c r="G1366" s="24" t="s">
        <v>3236</v>
      </c>
      <c r="H1366" s="24" t="s">
        <v>5347</v>
      </c>
      <c r="I1366" s="24" t="s">
        <v>5347</v>
      </c>
      <c r="J1366" s="24" t="s">
        <v>107</v>
      </c>
      <c r="K1366" s="24" t="s">
        <v>2580</v>
      </c>
      <c r="L1366" s="25">
        <v>44518</v>
      </c>
      <c r="M1366" s="25">
        <v>44925</v>
      </c>
      <c r="N1366" s="81">
        <f t="shared" ref="N1366:N1372" si="277">EDATE(M1366,AB1366)</f>
        <v>44925</v>
      </c>
      <c r="O1366" s="77" t="str">
        <f t="shared" ref="O1366:O1372" ca="1" si="278">IF(N1366&lt;TODAY(),"Expired","Live")</f>
        <v>Expired</v>
      </c>
      <c r="P1366" s="77" t="str" cm="1">
        <f t="array" aca="1" ref="P1366" ca="1">_xlfn.IFS((N1366-TODAY())&gt;=547,"06 Expires over 18 months",(N1366-TODAY())&gt;=365,"05 Expires in 18 months",(N1366-TODAY())&gt;=183,"04 Expires in 12 months",(N1366-TODAY())&gt;=92,"03 Expires in 6 months",(N1366-TODAY())&gt;=31,"02 Expires in 3 months",(N1366-TODAY())&gt;=0,"01 Expires in 30 days",(N1366-TODAY())&gt;=-31,"01 Expired last 30 days",(N1366-TODAY())&gt;=-92,"02 Expired last 3 months",(N1366-TODAY())&gt;=-183,"03 Expired last 6 months",(N1366-TODAY())&gt;=-365,"04 Expired last 12 months",(N1366-TODAY())&gt;=-547,"05 Expired last 18 months",TRUE,"06 Expired over 18 months")</f>
        <v>06 Expired over 18 months</v>
      </c>
      <c r="Q1366" s="65">
        <v>5000</v>
      </c>
      <c r="R1366" s="84">
        <f t="shared" ref="R1366:R1372" si="279">MAX(Q1366,Q1366*N(AS1366)/12)</f>
        <v>5416.666666666667</v>
      </c>
      <c r="S1366" s="77" t="str" cm="1">
        <f t="array" ref="S1366">_xlfn.IFS(R1366&gt;5000000,"Gold",R1366&gt;=500000,"Silver",R1366&gt;30000,"Bronze",TRUE,"Transactional")</f>
        <v>Transactional</v>
      </c>
      <c r="T1366" s="24" t="s">
        <v>54</v>
      </c>
      <c r="U1366" s="101" t="s">
        <v>69</v>
      </c>
      <c r="V1366" s="101" t="s">
        <v>983</v>
      </c>
      <c r="W1366" s="77" t="str">
        <f t="shared" si="273"/>
        <v>No</v>
      </c>
      <c r="X1366" s="77" t="str">
        <f>IFERROR(_xlfn.XLOOKUP(J1366&amp;"||"&amp;K1366,'Mapping Ref.'!$J$2:$J$538,'Mapping Ref.'!$K$2:$K$538),"")</f>
        <v>Construction &amp; Estates</v>
      </c>
      <c r="Y1366" s="77" t="str" cm="1">
        <f t="array" ref="Y1366">_xlfn.IFS(R1366&gt;2000000,"For Publication",R1366&gt;100000,"PID",R1366&gt;30000,"RFQ",TRUE,"Transactional")</f>
        <v>Transactional</v>
      </c>
      <c r="Z1366" s="24" t="s">
        <v>86</v>
      </c>
      <c r="AA1366" s="32">
        <v>12</v>
      </c>
      <c r="AB1366" s="24">
        <v>0</v>
      </c>
      <c r="AC1366" s="25">
        <v>44518</v>
      </c>
      <c r="AD1366" s="24" t="s">
        <v>58</v>
      </c>
      <c r="AE1366" s="24"/>
      <c r="AF1366" s="24"/>
      <c r="AG1366" s="24"/>
      <c r="AH1366" s="24" t="s">
        <v>60</v>
      </c>
      <c r="AI1366" s="24"/>
      <c r="AJ1366" s="24" t="s">
        <v>60</v>
      </c>
      <c r="AK1366" s="24"/>
      <c r="AL1366" s="24" t="s">
        <v>5003</v>
      </c>
      <c r="AM1366" s="24"/>
      <c r="AN1366" s="24"/>
      <c r="AO1366" s="24">
        <v>0</v>
      </c>
      <c r="AP1366" s="24" t="s">
        <v>60</v>
      </c>
      <c r="AQ1366" s="24"/>
      <c r="AR1366" s="24"/>
      <c r="AS1366" s="89">
        <f t="shared" ref="AS1366:AS1372" si="280">DATEDIF(L1366,N1366,"m")</f>
        <v>13</v>
      </c>
      <c r="AT1366" s="24" t="s">
        <v>3238</v>
      </c>
    </row>
    <row r="1367" spans="1:46" x14ac:dyDescent="0.5">
      <c r="A1367" s="24">
        <v>1472</v>
      </c>
      <c r="B1367" s="24" t="s">
        <v>340</v>
      </c>
      <c r="C1367" s="24"/>
      <c r="D1367" s="24" t="s">
        <v>5348</v>
      </c>
      <c r="E1367" s="24" t="s">
        <v>5349</v>
      </c>
      <c r="F1367" s="77" t="str">
        <f t="shared" si="272"/>
        <v>ENERGIESPRONG UK LIMITED</v>
      </c>
      <c r="G1367" s="24" t="s">
        <v>5350</v>
      </c>
      <c r="H1367" s="24" t="s">
        <v>2483</v>
      </c>
      <c r="I1367" s="24" t="s">
        <v>2483</v>
      </c>
      <c r="J1367" s="24" t="s">
        <v>107</v>
      </c>
      <c r="K1367" s="24" t="s">
        <v>5351</v>
      </c>
      <c r="L1367" s="25">
        <v>44459</v>
      </c>
      <c r="M1367" s="25">
        <v>45188</v>
      </c>
      <c r="N1367" s="81">
        <f t="shared" si="277"/>
        <v>45554</v>
      </c>
      <c r="O1367" s="77" t="str">
        <f t="shared" ca="1" si="278"/>
        <v>Expired</v>
      </c>
      <c r="P1367" s="77" t="str" cm="1">
        <f t="array" aca="1" ref="P1367" ca="1">_xlfn.IFS((N1367-TODAY())&gt;=547,"06 Expires over 18 months",(N1367-TODAY())&gt;=365,"05 Expires in 18 months",(N1367-TODAY())&gt;=183,"04 Expires in 12 months",(N1367-TODAY())&gt;=92,"03 Expires in 6 months",(N1367-TODAY())&gt;=31,"02 Expires in 3 months",(N1367-TODAY())&gt;=0,"01 Expires in 30 days",(N1367-TODAY())&gt;=-31,"01 Expired last 30 days",(N1367-TODAY())&gt;=-92,"02 Expired last 3 months",(N1367-TODAY())&gt;=-183,"03 Expired last 6 months",(N1367-TODAY())&gt;=-365,"04 Expired last 12 months",(N1367-TODAY())&gt;=-547,"05 Expired last 18 months",TRUE,"06 Expired over 18 months")</f>
        <v>06 Expired over 18 months</v>
      </c>
      <c r="Q1367" s="65">
        <v>20000</v>
      </c>
      <c r="R1367" s="84">
        <f t="shared" si="279"/>
        <v>58333.333333333336</v>
      </c>
      <c r="S1367" s="77" t="str" cm="1">
        <f t="array" ref="S1367">_xlfn.IFS(R1367&gt;5000000,"Gold",R1367&gt;=500000,"Silver",R1367&gt;30000,"Bronze",TRUE,"Transactional")</f>
        <v>Bronze</v>
      </c>
      <c r="T1367" s="24" t="s">
        <v>54</v>
      </c>
      <c r="U1367" s="101" t="s">
        <v>84</v>
      </c>
      <c r="V1367" s="101" t="s">
        <v>214</v>
      </c>
      <c r="W1367" s="77" t="str">
        <f t="shared" si="273"/>
        <v>Yes</v>
      </c>
      <c r="X1367" s="77" t="str">
        <f>IFERROR(_xlfn.XLOOKUP(J1367&amp;"||"&amp;K1367,'Mapping Ref.'!$J$2:$J$538,'Mapping Ref.'!$K$2:$K$538),"")</f>
        <v>Construction &amp; Estates</v>
      </c>
      <c r="Y1367" s="77" t="str" cm="1">
        <f t="array" ref="Y1367">_xlfn.IFS(R1367&gt;2000000,"For Publication",R1367&gt;100000,"PID",R1367&gt;30000,"RFQ",TRUE,"Transactional")</f>
        <v>RFQ</v>
      </c>
      <c r="Z1367" s="24" t="s">
        <v>1244</v>
      </c>
      <c r="AA1367" s="32">
        <v>24</v>
      </c>
      <c r="AB1367" s="24">
        <v>12</v>
      </c>
      <c r="AC1367" s="25">
        <v>44522</v>
      </c>
      <c r="AD1367" s="24" t="s">
        <v>58</v>
      </c>
      <c r="AE1367" s="24"/>
      <c r="AF1367" s="24"/>
      <c r="AG1367" s="24"/>
      <c r="AH1367" s="24" t="s">
        <v>60</v>
      </c>
      <c r="AI1367" s="24"/>
      <c r="AJ1367" s="24" t="s">
        <v>59</v>
      </c>
      <c r="AK1367" s="24"/>
      <c r="AL1367" s="24" t="s">
        <v>5003</v>
      </c>
      <c r="AM1367" s="24"/>
      <c r="AN1367" s="24"/>
      <c r="AO1367" s="24"/>
      <c r="AP1367" s="24" t="s">
        <v>60</v>
      </c>
      <c r="AQ1367" s="24"/>
      <c r="AR1367" s="24"/>
      <c r="AS1367" s="89">
        <f t="shared" si="280"/>
        <v>35</v>
      </c>
      <c r="AT1367" s="24" t="s">
        <v>5352</v>
      </c>
    </row>
    <row r="1368" spans="1:46" x14ac:dyDescent="0.5">
      <c r="A1368" s="24">
        <v>1473</v>
      </c>
      <c r="B1368" s="24"/>
      <c r="C1368" s="24"/>
      <c r="D1368" s="24" t="s">
        <v>5353</v>
      </c>
      <c r="E1368" s="24" t="s">
        <v>4537</v>
      </c>
      <c r="F1368" s="77" t="str">
        <f t="shared" si="272"/>
        <v>CYGNET PROPERTIES AND LEISURE PLC</v>
      </c>
      <c r="G1368" s="24" t="s">
        <v>5354</v>
      </c>
      <c r="H1368" s="24" t="s">
        <v>4495</v>
      </c>
      <c r="I1368" s="24" t="s">
        <v>4495</v>
      </c>
      <c r="J1368" s="24" t="s">
        <v>107</v>
      </c>
      <c r="K1368" s="24" t="s">
        <v>4215</v>
      </c>
      <c r="L1368" s="25">
        <v>44522</v>
      </c>
      <c r="M1368" s="25">
        <v>44887</v>
      </c>
      <c r="N1368" s="81">
        <f t="shared" si="277"/>
        <v>44887</v>
      </c>
      <c r="O1368" s="77" t="str">
        <f t="shared" ca="1" si="278"/>
        <v>Expired</v>
      </c>
      <c r="P1368" s="77" t="str" cm="1">
        <f t="array" aca="1" ref="P1368" ca="1">_xlfn.IFS((N1368-TODAY())&gt;=547,"06 Expires over 18 months",(N1368-TODAY())&gt;=365,"05 Expires in 18 months",(N1368-TODAY())&gt;=183,"04 Expires in 12 months",(N1368-TODAY())&gt;=92,"03 Expires in 6 months",(N1368-TODAY())&gt;=31,"02 Expires in 3 months",(N1368-TODAY())&gt;=0,"01 Expires in 30 days",(N1368-TODAY())&gt;=-31,"01 Expired last 30 days",(N1368-TODAY())&gt;=-92,"02 Expired last 3 months",(N1368-TODAY())&gt;=-183,"03 Expired last 6 months",(N1368-TODAY())&gt;=-365,"04 Expired last 12 months",(N1368-TODAY())&gt;=-547,"05 Expired last 18 months",TRUE,"06 Expired over 18 months")</f>
        <v>06 Expired over 18 months</v>
      </c>
      <c r="Q1368" s="65">
        <v>120000</v>
      </c>
      <c r="R1368" s="84">
        <f t="shared" si="279"/>
        <v>120000</v>
      </c>
      <c r="S1368" s="77" t="str" cm="1">
        <f t="array" ref="S1368">_xlfn.IFS(R1368&gt;5000000,"Gold",R1368&gt;=500000,"Silver",R1368&gt;30000,"Bronze",TRUE,"Transactional")</f>
        <v>Bronze</v>
      </c>
      <c r="T1368" s="24" t="s">
        <v>54</v>
      </c>
      <c r="U1368" s="101" t="s">
        <v>190</v>
      </c>
      <c r="V1368" s="101" t="s">
        <v>596</v>
      </c>
      <c r="W1368" s="77" t="str">
        <f t="shared" si="273"/>
        <v>No</v>
      </c>
      <c r="X1368" s="77" t="str">
        <f>IFERROR(_xlfn.XLOOKUP(J1368&amp;"||"&amp;K1368,'Mapping Ref.'!$J$2:$J$538,'Mapping Ref.'!$K$2:$K$538),"")</f>
        <v>Construction &amp; Estates</v>
      </c>
      <c r="Y1368" s="77" t="str" cm="1">
        <f t="array" ref="Y1368">_xlfn.IFS(R1368&gt;2000000,"For Publication",R1368&gt;100000,"PID",R1368&gt;30000,"RFQ",TRUE,"Transactional")</f>
        <v>PID</v>
      </c>
      <c r="Z1368" s="24" t="s">
        <v>86</v>
      </c>
      <c r="AA1368" s="32">
        <v>12</v>
      </c>
      <c r="AB1368" s="24">
        <v>0</v>
      </c>
      <c r="AC1368" s="25">
        <v>44522</v>
      </c>
      <c r="AD1368" s="24" t="s">
        <v>58</v>
      </c>
      <c r="AE1368" s="24">
        <v>29601</v>
      </c>
      <c r="AF1368" s="24" t="s">
        <v>59</v>
      </c>
      <c r="AG1368" s="24"/>
      <c r="AH1368" s="24" t="s">
        <v>59</v>
      </c>
      <c r="AI1368" s="24"/>
      <c r="AJ1368" s="24" t="s">
        <v>60</v>
      </c>
      <c r="AK1368" s="24"/>
      <c r="AL1368" s="24" t="s">
        <v>1333</v>
      </c>
      <c r="AM1368" s="24"/>
      <c r="AN1368" s="24"/>
      <c r="AO1368" s="24">
        <v>0</v>
      </c>
      <c r="AP1368" s="24" t="s">
        <v>60</v>
      </c>
      <c r="AQ1368" s="24"/>
      <c r="AR1368" s="24"/>
      <c r="AS1368" s="89">
        <f t="shared" si="280"/>
        <v>12</v>
      </c>
      <c r="AT1368" s="24" t="s">
        <v>5353</v>
      </c>
    </row>
    <row r="1369" spans="1:46" x14ac:dyDescent="0.5">
      <c r="A1369" s="24">
        <v>1474</v>
      </c>
      <c r="B1369" s="24"/>
      <c r="C1369" s="24"/>
      <c r="D1369" s="24" t="s">
        <v>5355</v>
      </c>
      <c r="E1369" s="24" t="s">
        <v>5356</v>
      </c>
      <c r="F1369" s="77" t="str">
        <f t="shared" si="272"/>
        <v>REGIONAL NETWORK SOLUTIONS LIMITED</v>
      </c>
      <c r="G1369" s="24" t="s">
        <v>5357</v>
      </c>
      <c r="H1369" s="24" t="s">
        <v>972</v>
      </c>
      <c r="I1369" s="24" t="s">
        <v>972</v>
      </c>
      <c r="J1369" s="24" t="s">
        <v>107</v>
      </c>
      <c r="K1369" s="24" t="s">
        <v>3395</v>
      </c>
      <c r="L1369" s="25">
        <v>44378</v>
      </c>
      <c r="M1369" s="25">
        <v>44651</v>
      </c>
      <c r="N1369" s="81">
        <f t="shared" si="277"/>
        <v>44651</v>
      </c>
      <c r="O1369" s="77" t="str">
        <f t="shared" ca="1" si="278"/>
        <v>Expired</v>
      </c>
      <c r="P1369" s="77" t="str" cm="1">
        <f t="array" aca="1" ref="P1369" ca="1">_xlfn.IFS((N1369-TODAY())&gt;=547,"06 Expires over 18 months",(N1369-TODAY())&gt;=365,"05 Expires in 18 months",(N1369-TODAY())&gt;=183,"04 Expires in 12 months",(N1369-TODAY())&gt;=92,"03 Expires in 6 months",(N1369-TODAY())&gt;=31,"02 Expires in 3 months",(N1369-TODAY())&gt;=0,"01 Expires in 30 days",(N1369-TODAY())&gt;=-31,"01 Expired last 30 days",(N1369-TODAY())&gt;=-92,"02 Expired last 3 months",(N1369-TODAY())&gt;=-183,"03 Expired last 6 months",(N1369-TODAY())&gt;=-365,"04 Expired last 12 months",(N1369-TODAY())&gt;=-547,"05 Expired last 18 months",TRUE,"06 Expired over 18 months")</f>
        <v>06 Expired over 18 months</v>
      </c>
      <c r="Q1369" s="65">
        <v>13400</v>
      </c>
      <c r="R1369" s="84">
        <f t="shared" si="279"/>
        <v>13400</v>
      </c>
      <c r="S1369" s="77" t="str" cm="1">
        <f t="array" ref="S1369">_xlfn.IFS(R1369&gt;5000000,"Gold",R1369&gt;=500000,"Silver",R1369&gt;30000,"Bronze",TRUE,"Transactional")</f>
        <v>Transactional</v>
      </c>
      <c r="T1369" s="24" t="s">
        <v>122</v>
      </c>
      <c r="U1369" s="101" t="s">
        <v>208</v>
      </c>
      <c r="V1369" s="101" t="s">
        <v>209</v>
      </c>
      <c r="W1369" s="77" t="str">
        <f t="shared" si="273"/>
        <v>No</v>
      </c>
      <c r="X1369" s="77" t="str">
        <f>IFERROR(_xlfn.XLOOKUP(J1369&amp;"||"&amp;K1369,'Mapping Ref.'!$J$2:$J$538,'Mapping Ref.'!$K$2:$K$538),"")</f>
        <v>Construction &amp; Estates</v>
      </c>
      <c r="Y1369" s="77" t="str" cm="1">
        <f t="array" ref="Y1369">_xlfn.IFS(R1369&gt;2000000,"For Publication",R1369&gt;100000,"PID",R1369&gt;30000,"RFQ",TRUE,"Transactional")</f>
        <v>Transactional</v>
      </c>
      <c r="Z1369" s="24" t="s">
        <v>86</v>
      </c>
      <c r="AA1369" s="32">
        <v>12</v>
      </c>
      <c r="AB1369" s="24">
        <v>0</v>
      </c>
      <c r="AC1369" s="25">
        <v>44523</v>
      </c>
      <c r="AD1369" s="24" t="s">
        <v>58</v>
      </c>
      <c r="AE1369" s="24">
        <v>29603</v>
      </c>
      <c r="AF1369" s="24" t="s">
        <v>59</v>
      </c>
      <c r="AG1369" s="24"/>
      <c r="AH1369" s="24" t="s">
        <v>60</v>
      </c>
      <c r="AI1369" s="24"/>
      <c r="AJ1369" s="24" t="s">
        <v>60</v>
      </c>
      <c r="AK1369" s="24"/>
      <c r="AL1369" s="24" t="s">
        <v>1333</v>
      </c>
      <c r="AM1369" s="24"/>
      <c r="AN1369" s="24"/>
      <c r="AO1369" s="24">
        <v>0</v>
      </c>
      <c r="AP1369" s="24" t="s">
        <v>60</v>
      </c>
      <c r="AQ1369" s="24"/>
      <c r="AR1369" s="24"/>
      <c r="AS1369" s="89">
        <f t="shared" si="280"/>
        <v>8</v>
      </c>
      <c r="AT1369" s="24" t="s">
        <v>5355</v>
      </c>
    </row>
    <row r="1370" spans="1:46" x14ac:dyDescent="0.5">
      <c r="A1370" s="24">
        <v>1475</v>
      </c>
      <c r="B1370" s="24"/>
      <c r="C1370" s="24" t="s">
        <v>77</v>
      </c>
      <c r="D1370" s="24" t="s">
        <v>5358</v>
      </c>
      <c r="E1370" s="24" t="s">
        <v>5359</v>
      </c>
      <c r="F1370" s="77" t="str">
        <f t="shared" si="272"/>
        <v>ENDURA GROUP LIMITED</v>
      </c>
      <c r="G1370" s="24" t="s">
        <v>5360</v>
      </c>
      <c r="H1370" s="24" t="s">
        <v>3282</v>
      </c>
      <c r="I1370" s="24" t="s">
        <v>4253</v>
      </c>
      <c r="J1370" s="24" t="s">
        <v>2962</v>
      </c>
      <c r="K1370" s="24" t="s">
        <v>3283</v>
      </c>
      <c r="L1370" s="25">
        <v>44529</v>
      </c>
      <c r="M1370" s="25">
        <v>45257</v>
      </c>
      <c r="N1370" s="81">
        <f t="shared" si="277"/>
        <v>45257</v>
      </c>
      <c r="O1370" s="77" t="str">
        <f t="shared" ca="1" si="278"/>
        <v>Expired</v>
      </c>
      <c r="P1370" s="77" t="str" cm="1">
        <f t="array" aca="1" ref="P1370" ca="1">_xlfn.IFS((N1370-TODAY())&gt;=547,"06 Expires over 18 months",(N1370-TODAY())&gt;=365,"05 Expires in 18 months",(N1370-TODAY())&gt;=183,"04 Expires in 12 months",(N1370-TODAY())&gt;=92,"03 Expires in 6 months",(N1370-TODAY())&gt;=31,"02 Expires in 3 months",(N1370-TODAY())&gt;=0,"01 Expires in 30 days",(N1370-TODAY())&gt;=-31,"01 Expired last 30 days",(N1370-TODAY())&gt;=-92,"02 Expired last 3 months",(N1370-TODAY())&gt;=-183,"03 Expired last 6 months",(N1370-TODAY())&gt;=-365,"04 Expired last 12 months",(N1370-TODAY())&gt;=-547,"05 Expired last 18 months",TRUE,"06 Expired over 18 months")</f>
        <v>06 Expired over 18 months</v>
      </c>
      <c r="Q1370" s="65">
        <v>25000</v>
      </c>
      <c r="R1370" s="84">
        <f t="shared" si="279"/>
        <v>47916.666666666664</v>
      </c>
      <c r="S1370" s="77" t="str" cm="1">
        <f t="array" ref="S1370">_xlfn.IFS(R1370&gt;5000000,"Gold",R1370&gt;=500000,"Silver",R1370&gt;30000,"Bronze",TRUE,"Transactional")</f>
        <v>Bronze</v>
      </c>
      <c r="T1370" s="24" t="s">
        <v>54</v>
      </c>
      <c r="U1370" s="101" t="s">
        <v>69</v>
      </c>
      <c r="V1370" s="101" t="s">
        <v>983</v>
      </c>
      <c r="W1370" s="77" t="str">
        <f t="shared" si="273"/>
        <v>No</v>
      </c>
      <c r="X1370" s="77" t="str">
        <f>IFERROR(_xlfn.XLOOKUP(J1370&amp;"||"&amp;K1370,'Mapping Ref.'!$J$2:$J$538,'Mapping Ref.'!$K$2:$K$538),"")</f>
        <v>Construction &amp; Estates</v>
      </c>
      <c r="Y1370" s="77" t="str" cm="1">
        <f t="array" ref="Y1370">_xlfn.IFS(R1370&gt;2000000,"For Publication",R1370&gt;100000,"PID",R1370&gt;30000,"RFQ",TRUE,"Transactional")</f>
        <v>RFQ</v>
      </c>
      <c r="Z1370" s="24" t="s">
        <v>86</v>
      </c>
      <c r="AA1370" s="32">
        <v>24</v>
      </c>
      <c r="AB1370" s="24">
        <v>0</v>
      </c>
      <c r="AC1370" s="25">
        <v>44523</v>
      </c>
      <c r="AD1370" s="24" t="s">
        <v>58</v>
      </c>
      <c r="AE1370" s="24"/>
      <c r="AF1370" s="24"/>
      <c r="AG1370" s="24"/>
      <c r="AH1370" s="24" t="s">
        <v>59</v>
      </c>
      <c r="AI1370" s="24"/>
      <c r="AJ1370" s="24" t="s">
        <v>60</v>
      </c>
      <c r="AK1370" s="24"/>
      <c r="AL1370" s="24"/>
      <c r="AM1370" s="24"/>
      <c r="AN1370" s="24"/>
      <c r="AO1370" s="24">
        <v>0</v>
      </c>
      <c r="AP1370" s="24" t="s">
        <v>60</v>
      </c>
      <c r="AQ1370" s="24"/>
      <c r="AR1370" s="24"/>
      <c r="AS1370" s="89">
        <f t="shared" si="280"/>
        <v>23</v>
      </c>
      <c r="AT1370" s="24" t="s">
        <v>5358</v>
      </c>
    </row>
    <row r="1371" spans="1:46" x14ac:dyDescent="0.5">
      <c r="A1371" s="24">
        <v>1476</v>
      </c>
      <c r="B1371" s="24"/>
      <c r="C1371" s="24"/>
      <c r="D1371" s="24" t="s">
        <v>5361</v>
      </c>
      <c r="E1371" s="24" t="s">
        <v>5362</v>
      </c>
      <c r="F1371" s="77" t="str">
        <f t="shared" si="272"/>
        <v>Isosec</v>
      </c>
      <c r="G1371" s="24" t="s">
        <v>5363</v>
      </c>
      <c r="H1371" s="24" t="s">
        <v>5364</v>
      </c>
      <c r="I1371" s="24" t="s">
        <v>4563</v>
      </c>
      <c r="J1371" s="24" t="s">
        <v>190</v>
      </c>
      <c r="K1371" s="24" t="s">
        <v>3672</v>
      </c>
      <c r="L1371" s="25">
        <v>44510</v>
      </c>
      <c r="M1371" s="25">
        <v>44874</v>
      </c>
      <c r="N1371" s="81">
        <f t="shared" si="277"/>
        <v>44904</v>
      </c>
      <c r="O1371" s="77" t="str">
        <f t="shared" ca="1" si="278"/>
        <v>Expired</v>
      </c>
      <c r="P1371" s="77" t="str" cm="1">
        <f t="array" aca="1" ref="P1371" ca="1">_xlfn.IFS((N1371-TODAY())&gt;=547,"06 Expires over 18 months",(N1371-TODAY())&gt;=365,"05 Expires in 18 months",(N1371-TODAY())&gt;=183,"04 Expires in 12 months",(N1371-TODAY())&gt;=92,"03 Expires in 6 months",(N1371-TODAY())&gt;=31,"02 Expires in 3 months",(N1371-TODAY())&gt;=0,"01 Expires in 30 days",(N1371-TODAY())&gt;=-31,"01 Expired last 30 days",(N1371-TODAY())&gt;=-92,"02 Expired last 3 months",(N1371-TODAY())&gt;=-183,"03 Expired last 6 months",(N1371-TODAY())&gt;=-365,"04 Expired last 12 months",(N1371-TODAY())&gt;=-547,"05 Expired last 18 months",TRUE,"06 Expired over 18 months")</f>
        <v>06 Expired over 18 months</v>
      </c>
      <c r="Q1371" s="65">
        <v>20950</v>
      </c>
      <c r="R1371" s="84">
        <f t="shared" si="279"/>
        <v>20950</v>
      </c>
      <c r="S1371" s="77" t="str" cm="1">
        <f t="array" ref="S1371">_xlfn.IFS(R1371&gt;5000000,"Gold",R1371&gt;=500000,"Silver",R1371&gt;30000,"Bronze",TRUE,"Transactional")</f>
        <v>Transactional</v>
      </c>
      <c r="T1371" s="24" t="s">
        <v>54</v>
      </c>
      <c r="U1371" s="101" t="s">
        <v>84</v>
      </c>
      <c r="V1371" s="101" t="s">
        <v>204</v>
      </c>
      <c r="W1371" s="77" t="str">
        <f t="shared" si="273"/>
        <v>Yes</v>
      </c>
      <c r="X1371" s="77" t="str">
        <f>IFERROR(_xlfn.XLOOKUP(J1371&amp;"||"&amp;K1371,'Mapping Ref.'!$J$2:$J$538,'Mapping Ref.'!$K$2:$K$538),"")</f>
        <v>Childrens &amp; Adults</v>
      </c>
      <c r="Y1371" s="77" t="str" cm="1">
        <f t="array" ref="Y1371">_xlfn.IFS(R1371&gt;2000000,"For Publication",R1371&gt;100000,"PID",R1371&gt;30000,"RFQ",TRUE,"Transactional")</f>
        <v>Transactional</v>
      </c>
      <c r="Z1371" s="24" t="s">
        <v>101</v>
      </c>
      <c r="AA1371" s="32">
        <v>12</v>
      </c>
      <c r="AB1371" s="24">
        <v>1</v>
      </c>
      <c r="AC1371" s="25">
        <v>44523</v>
      </c>
      <c r="AD1371" s="24" t="s">
        <v>58</v>
      </c>
      <c r="AE1371" s="24"/>
      <c r="AF1371" s="24"/>
      <c r="AG1371" s="24"/>
      <c r="AH1371" s="24" t="s">
        <v>60</v>
      </c>
      <c r="AI1371" s="24"/>
      <c r="AJ1371" s="24" t="s">
        <v>60</v>
      </c>
      <c r="AK1371" s="24"/>
      <c r="AL1371" s="24" t="s">
        <v>1333</v>
      </c>
      <c r="AM1371" s="24"/>
      <c r="AN1371" s="24"/>
      <c r="AO1371" s="24">
        <v>0</v>
      </c>
      <c r="AP1371" s="24" t="s">
        <v>59</v>
      </c>
      <c r="AQ1371" s="24"/>
      <c r="AR1371" s="24"/>
      <c r="AS1371" s="89">
        <f t="shared" si="280"/>
        <v>12</v>
      </c>
      <c r="AT1371" s="24"/>
    </row>
    <row r="1372" spans="1:46" x14ac:dyDescent="0.5">
      <c r="A1372" s="24">
        <v>1477</v>
      </c>
      <c r="B1372" s="24"/>
      <c r="C1372" s="24"/>
      <c r="D1372" s="24" t="s">
        <v>5365</v>
      </c>
      <c r="E1372" s="24" t="s">
        <v>5366</v>
      </c>
      <c r="F1372" s="77" t="str">
        <f t="shared" si="272"/>
        <v>EXCEPTIONAL INDIVIDUALS LTD</v>
      </c>
      <c r="G1372" s="24" t="s">
        <v>5367</v>
      </c>
      <c r="H1372" s="24" t="s">
        <v>5368</v>
      </c>
      <c r="I1372" s="24" t="s">
        <v>5368</v>
      </c>
      <c r="J1372" s="24" t="s">
        <v>190</v>
      </c>
      <c r="K1372" s="24" t="s">
        <v>5369</v>
      </c>
      <c r="L1372" s="25">
        <v>44501</v>
      </c>
      <c r="M1372" s="25">
        <v>44895</v>
      </c>
      <c r="N1372" s="81">
        <f t="shared" si="277"/>
        <v>44895</v>
      </c>
      <c r="O1372" s="77" t="str">
        <f t="shared" ca="1" si="278"/>
        <v>Expired</v>
      </c>
      <c r="P1372" s="77" t="str" cm="1">
        <f t="array" aca="1" ref="P1372" ca="1">_xlfn.IFS((N1372-TODAY())&gt;=547,"06 Expires over 18 months",(N1372-TODAY())&gt;=365,"05 Expires in 18 months",(N1372-TODAY())&gt;=183,"04 Expires in 12 months",(N1372-TODAY())&gt;=92,"03 Expires in 6 months",(N1372-TODAY())&gt;=31,"02 Expires in 3 months",(N1372-TODAY())&gt;=0,"01 Expires in 30 days",(N1372-TODAY())&gt;=-31,"01 Expired last 30 days",(N1372-TODAY())&gt;=-92,"02 Expired last 3 months",(N1372-TODAY())&gt;=-183,"03 Expired last 6 months",(N1372-TODAY())&gt;=-365,"04 Expired last 12 months",(N1372-TODAY())&gt;=-547,"05 Expired last 18 months",TRUE,"06 Expired over 18 months")</f>
        <v>06 Expired over 18 months</v>
      </c>
      <c r="Q1372" s="65">
        <v>1500</v>
      </c>
      <c r="R1372" s="84">
        <f t="shared" si="279"/>
        <v>1500</v>
      </c>
      <c r="S1372" s="77" t="str" cm="1">
        <f t="array" ref="S1372">_xlfn.IFS(R1372&gt;5000000,"Gold",R1372&gt;=500000,"Silver",R1372&gt;30000,"Bronze",TRUE,"Transactional")</f>
        <v>Transactional</v>
      </c>
      <c r="T1372" s="24" t="s">
        <v>54</v>
      </c>
      <c r="U1372" s="101" t="s">
        <v>69</v>
      </c>
      <c r="V1372" s="101" t="s">
        <v>983</v>
      </c>
      <c r="W1372" s="77" t="str">
        <f t="shared" si="273"/>
        <v>No</v>
      </c>
      <c r="X1372" s="77" t="str">
        <f>IFERROR(_xlfn.XLOOKUP(J1372&amp;"||"&amp;K1372,'Mapping Ref.'!$J$2:$J$538,'Mapping Ref.'!$K$2:$K$538),"")</f>
        <v>Childrens &amp; Adults</v>
      </c>
      <c r="Y1372" s="77" t="str" cm="1">
        <f t="array" ref="Y1372">_xlfn.IFS(R1372&gt;2000000,"For Publication",R1372&gt;100000,"PID",R1372&gt;30000,"RFQ",TRUE,"Transactional")</f>
        <v>Transactional</v>
      </c>
      <c r="Z1372" s="24" t="s">
        <v>101</v>
      </c>
      <c r="AA1372" s="32">
        <v>12</v>
      </c>
      <c r="AB1372" s="24">
        <v>0</v>
      </c>
      <c r="AC1372" s="25">
        <v>44523</v>
      </c>
      <c r="AD1372" s="24" t="s">
        <v>58</v>
      </c>
      <c r="AE1372" s="24">
        <v>0</v>
      </c>
      <c r="AF1372" s="24"/>
      <c r="AG1372" s="24"/>
      <c r="AH1372" s="24" t="s">
        <v>60</v>
      </c>
      <c r="AI1372" s="24"/>
      <c r="AJ1372" s="24" t="s">
        <v>60</v>
      </c>
      <c r="AK1372" s="24"/>
      <c r="AL1372" s="24"/>
      <c r="AM1372" s="24"/>
      <c r="AN1372" s="24"/>
      <c r="AO1372" s="24">
        <v>0</v>
      </c>
      <c r="AP1372" s="24" t="s">
        <v>60</v>
      </c>
      <c r="AQ1372" s="24"/>
      <c r="AR1372" s="24"/>
      <c r="AS1372" s="89">
        <f t="shared" si="280"/>
        <v>12</v>
      </c>
      <c r="AT1372" s="24" t="s">
        <v>5370</v>
      </c>
    </row>
    <row r="1373" spans="1:46" x14ac:dyDescent="0.5">
      <c r="A1373" s="24">
        <v>1478</v>
      </c>
      <c r="B1373" s="24" t="s">
        <v>340</v>
      </c>
      <c r="C1373" s="24"/>
      <c r="D1373" s="24" t="s">
        <v>5371</v>
      </c>
      <c r="E1373" s="24" t="s">
        <v>5372</v>
      </c>
      <c r="F1373" s="77" t="str">
        <f t="shared" si="272"/>
        <v>AWH LEGAL LTD</v>
      </c>
      <c r="G1373" s="24" t="s">
        <v>5373</v>
      </c>
      <c r="H1373" s="24" t="s">
        <v>1420</v>
      </c>
      <c r="I1373" s="24" t="s">
        <v>1420</v>
      </c>
      <c r="J1373" s="24" t="s">
        <v>52</v>
      </c>
      <c r="K1373" s="24" t="s">
        <v>822</v>
      </c>
      <c r="L1373" s="25">
        <v>44525</v>
      </c>
      <c r="M1373" s="25"/>
      <c r="N1373" s="81"/>
      <c r="O1373" s="77" t="s">
        <v>712</v>
      </c>
      <c r="P1373" s="77"/>
      <c r="Q1373" s="104"/>
      <c r="R1373" s="84">
        <v>0</v>
      </c>
      <c r="S1373" s="77" t="str" cm="1">
        <f t="array" ref="S1373">_xlfn.IFS(R1373&gt;5000000,"Gold",R1373&gt;=500000,"Silver",R1373&gt;30000,"Bronze",TRUE,"Transactional")</f>
        <v>Transactional</v>
      </c>
      <c r="T1373" s="24" t="s">
        <v>54</v>
      </c>
      <c r="U1373" s="101" t="s">
        <v>455</v>
      </c>
      <c r="V1373" s="101" t="s">
        <v>822</v>
      </c>
      <c r="W1373" s="77" t="str">
        <f t="shared" si="273"/>
        <v>Yes</v>
      </c>
      <c r="X1373" s="77" t="str">
        <f>IFERROR(_xlfn.XLOOKUP(J1373&amp;"||"&amp;K1373,'Mapping Ref.'!$J$2:$J$538,'Mapping Ref.'!$K$2:$K$538),"")</f>
        <v>Corporate</v>
      </c>
      <c r="Y1373" s="77" t="str" cm="1">
        <f t="array" ref="Y1373">_xlfn.IFS(R1373&gt;2000000,"For Publication",R1373&gt;100000,"PID",R1373&gt;30000,"RFQ",TRUE,"Transactional")</f>
        <v>Transactional</v>
      </c>
      <c r="Z1373" s="24" t="s">
        <v>101</v>
      </c>
      <c r="AA1373" s="32">
        <v>80</v>
      </c>
      <c r="AB1373" s="24">
        <v>80</v>
      </c>
      <c r="AC1373" s="25">
        <v>44525</v>
      </c>
      <c r="AD1373" s="24" t="s">
        <v>102</v>
      </c>
      <c r="AE1373" s="24">
        <v>0</v>
      </c>
      <c r="AF1373" s="24" t="s">
        <v>59</v>
      </c>
      <c r="AG1373" s="24"/>
      <c r="AH1373" s="24" t="s">
        <v>60</v>
      </c>
      <c r="AI1373" s="24"/>
      <c r="AJ1373" s="24" t="s">
        <v>60</v>
      </c>
      <c r="AK1373" s="24"/>
      <c r="AL1373" s="24" t="s">
        <v>5003</v>
      </c>
      <c r="AM1373" s="24"/>
      <c r="AN1373" s="24"/>
      <c r="AO1373" s="24">
        <v>0</v>
      </c>
      <c r="AP1373" s="24" t="s">
        <v>60</v>
      </c>
      <c r="AQ1373" s="24"/>
      <c r="AR1373" s="24"/>
      <c r="AS1373" s="89">
        <v>0</v>
      </c>
      <c r="AT1373" s="24" t="s">
        <v>5371</v>
      </c>
    </row>
    <row r="1374" spans="1:46" x14ac:dyDescent="0.5">
      <c r="A1374" s="24">
        <v>1479</v>
      </c>
      <c r="B1374" s="24" t="s">
        <v>340</v>
      </c>
      <c r="C1374" s="24"/>
      <c r="D1374" s="24" t="s">
        <v>5374</v>
      </c>
      <c r="E1374" s="24" t="s">
        <v>5375</v>
      </c>
      <c r="F1374" s="77" t="str">
        <f t="shared" si="272"/>
        <v>EMPTY HOMES NETWORK</v>
      </c>
      <c r="G1374" s="24" t="s">
        <v>5376</v>
      </c>
      <c r="H1374" s="24" t="s">
        <v>972</v>
      </c>
      <c r="I1374" s="24" t="s">
        <v>972</v>
      </c>
      <c r="J1374" s="24" t="s">
        <v>107</v>
      </c>
      <c r="K1374" s="24" t="s">
        <v>5377</v>
      </c>
      <c r="L1374" s="25">
        <v>44287</v>
      </c>
      <c r="M1374" s="25">
        <v>44651</v>
      </c>
      <c r="N1374" s="81">
        <f t="shared" ref="N1374:N1385" si="281">EDATE(M1374,AB1374)</f>
        <v>44651</v>
      </c>
      <c r="O1374" s="77" t="str">
        <f t="shared" ref="O1374:O1385" ca="1" si="282">IF(N1374&lt;TODAY(),"Expired","Live")</f>
        <v>Expired</v>
      </c>
      <c r="P1374" s="77" t="str" cm="1">
        <f t="array" aca="1" ref="P1374" ca="1">_xlfn.IFS((N1374-TODAY())&gt;=547,"06 Expires over 18 months",(N1374-TODAY())&gt;=365,"05 Expires in 18 months",(N1374-TODAY())&gt;=183,"04 Expires in 12 months",(N1374-TODAY())&gt;=92,"03 Expires in 6 months",(N1374-TODAY())&gt;=31,"02 Expires in 3 months",(N1374-TODAY())&gt;=0,"01 Expires in 30 days",(N1374-TODAY())&gt;=-31,"01 Expired last 30 days",(N1374-TODAY())&gt;=-92,"02 Expired last 3 months",(N1374-TODAY())&gt;=-183,"03 Expired last 6 months",(N1374-TODAY())&gt;=-365,"04 Expired last 12 months",(N1374-TODAY())&gt;=-547,"05 Expired last 18 months",TRUE,"06 Expired over 18 months")</f>
        <v>06 Expired over 18 months</v>
      </c>
      <c r="Q1374" s="65">
        <v>170</v>
      </c>
      <c r="R1374" s="84">
        <f t="shared" ref="R1374:R1385" si="283">MAX(Q1374,Q1374*N(AS1374)/12)</f>
        <v>170</v>
      </c>
      <c r="S1374" s="77" t="str" cm="1">
        <f t="array" ref="S1374">_xlfn.IFS(R1374&gt;5000000,"Gold",R1374&gt;=500000,"Silver",R1374&gt;30000,"Bronze",TRUE,"Transactional")</f>
        <v>Transactional</v>
      </c>
      <c r="T1374" s="24" t="s">
        <v>54</v>
      </c>
      <c r="U1374" s="101" t="s">
        <v>237</v>
      </c>
      <c r="V1374" s="101" t="s">
        <v>566</v>
      </c>
      <c r="W1374" s="77" t="str">
        <f t="shared" si="273"/>
        <v>No</v>
      </c>
      <c r="X1374" s="77" t="str">
        <f>IFERROR(_xlfn.XLOOKUP(J1374&amp;"||"&amp;K1374,'Mapping Ref.'!$J$2:$J$538,'Mapping Ref.'!$K$2:$K$538),"")</f>
        <v>Construction &amp; Estates</v>
      </c>
      <c r="Y1374" s="77" t="str" cm="1">
        <f t="array" ref="Y1374">_xlfn.IFS(R1374&gt;2000000,"For Publication",R1374&gt;100000,"PID",R1374&gt;30000,"RFQ",TRUE,"Transactional")</f>
        <v>Transactional</v>
      </c>
      <c r="Z1374" s="24" t="s">
        <v>86</v>
      </c>
      <c r="AA1374" s="32">
        <v>12</v>
      </c>
      <c r="AB1374" s="24">
        <v>0</v>
      </c>
      <c r="AC1374" s="25">
        <v>44529</v>
      </c>
      <c r="AD1374" s="24" t="s">
        <v>58</v>
      </c>
      <c r="AE1374" s="24">
        <v>29615</v>
      </c>
      <c r="AF1374" s="24" t="s">
        <v>59</v>
      </c>
      <c r="AG1374" s="24"/>
      <c r="AH1374" s="24" t="s">
        <v>60</v>
      </c>
      <c r="AI1374" s="24"/>
      <c r="AJ1374" s="24" t="s">
        <v>59</v>
      </c>
      <c r="AK1374" s="24"/>
      <c r="AL1374" s="24" t="s">
        <v>5003</v>
      </c>
      <c r="AM1374" s="24"/>
      <c r="AN1374" s="24"/>
      <c r="AO1374" s="24">
        <v>0</v>
      </c>
      <c r="AP1374" s="24" t="s">
        <v>60</v>
      </c>
      <c r="AQ1374" s="24"/>
      <c r="AR1374" s="24"/>
      <c r="AS1374" s="89">
        <f t="shared" ref="AS1374:AS1385" si="284">DATEDIF(L1374,N1374,"m")</f>
        <v>11</v>
      </c>
      <c r="AT1374" s="24" t="s">
        <v>5374</v>
      </c>
    </row>
    <row r="1375" spans="1:46" x14ac:dyDescent="0.5">
      <c r="A1375" s="24">
        <v>1480</v>
      </c>
      <c r="B1375" s="24"/>
      <c r="C1375" s="24"/>
      <c r="D1375" s="24" t="s">
        <v>5378</v>
      </c>
      <c r="E1375" s="24" t="s">
        <v>5379</v>
      </c>
      <c r="F1375" s="77" t="str">
        <f t="shared" si="272"/>
        <v>SOCITM LTD</v>
      </c>
      <c r="G1375" s="24" t="s">
        <v>5380</v>
      </c>
      <c r="H1375" s="24" t="s">
        <v>1697</v>
      </c>
      <c r="I1375" s="24" t="s">
        <v>2760</v>
      </c>
      <c r="J1375" s="24" t="s">
        <v>97</v>
      </c>
      <c r="K1375" s="24" t="s">
        <v>183</v>
      </c>
      <c r="L1375" s="25">
        <v>44536</v>
      </c>
      <c r="M1375" s="25">
        <v>44651</v>
      </c>
      <c r="N1375" s="81">
        <f t="shared" si="281"/>
        <v>44651</v>
      </c>
      <c r="O1375" s="77" t="str">
        <f t="shared" ca="1" si="282"/>
        <v>Expired</v>
      </c>
      <c r="P1375" s="77" t="str" cm="1">
        <f t="array" aca="1" ref="P1375" ca="1">_xlfn.IFS((N1375-TODAY())&gt;=547,"06 Expires over 18 months",(N1375-TODAY())&gt;=365,"05 Expires in 18 months",(N1375-TODAY())&gt;=183,"04 Expires in 12 months",(N1375-TODAY())&gt;=92,"03 Expires in 6 months",(N1375-TODAY())&gt;=31,"02 Expires in 3 months",(N1375-TODAY())&gt;=0,"01 Expires in 30 days",(N1375-TODAY())&gt;=-31,"01 Expired last 30 days",(N1375-TODAY())&gt;=-92,"02 Expired last 3 months",(N1375-TODAY())&gt;=-183,"03 Expired last 6 months",(N1375-TODAY())&gt;=-365,"04 Expired last 12 months",(N1375-TODAY())&gt;=-547,"05 Expired last 18 months",TRUE,"06 Expired over 18 months")</f>
        <v>06 Expired over 18 months</v>
      </c>
      <c r="Q1375" s="65">
        <v>34890</v>
      </c>
      <c r="R1375" s="84">
        <f t="shared" si="283"/>
        <v>34890</v>
      </c>
      <c r="S1375" s="77" t="str" cm="1">
        <f t="array" ref="S1375">_xlfn.IFS(R1375&gt;5000000,"Gold",R1375&gt;=500000,"Silver",R1375&gt;30000,"Bronze",TRUE,"Transactional")</f>
        <v>Bronze</v>
      </c>
      <c r="T1375" s="24" t="s">
        <v>54</v>
      </c>
      <c r="U1375" s="101" t="s">
        <v>109</v>
      </c>
      <c r="V1375" s="101" t="s">
        <v>1011</v>
      </c>
      <c r="W1375" s="77" t="str">
        <f t="shared" si="273"/>
        <v>No</v>
      </c>
      <c r="X1375" s="77" t="str">
        <f>IFERROR(_xlfn.XLOOKUP(J1375&amp;"||"&amp;K1375,'Mapping Ref.'!$J$2:$J$538,'Mapping Ref.'!$K$2:$K$538),"")</f>
        <v>Corporate</v>
      </c>
      <c r="Y1375" s="77" t="str" cm="1">
        <f t="array" ref="Y1375">_xlfn.IFS(R1375&gt;2000000,"For Publication",R1375&gt;100000,"PID",R1375&gt;30000,"RFQ",TRUE,"Transactional")</f>
        <v>RFQ</v>
      </c>
      <c r="Z1375" s="24" t="s">
        <v>101</v>
      </c>
      <c r="AA1375" s="32">
        <v>4</v>
      </c>
      <c r="AB1375" s="24">
        <v>0</v>
      </c>
      <c r="AC1375" s="25">
        <v>44530</v>
      </c>
      <c r="AD1375" s="24" t="s">
        <v>661</v>
      </c>
      <c r="AE1375" s="24"/>
      <c r="AF1375" s="24"/>
      <c r="AG1375" s="24"/>
      <c r="AH1375" s="24" t="s">
        <v>60</v>
      </c>
      <c r="AI1375" s="24"/>
      <c r="AJ1375" s="24" t="s">
        <v>60</v>
      </c>
      <c r="AK1375" s="24"/>
      <c r="AL1375" s="24" t="s">
        <v>1333</v>
      </c>
      <c r="AM1375" s="24"/>
      <c r="AN1375" s="24"/>
      <c r="AO1375" s="24">
        <v>0</v>
      </c>
      <c r="AP1375" s="24" t="s">
        <v>60</v>
      </c>
      <c r="AQ1375" s="24"/>
      <c r="AR1375" s="24"/>
      <c r="AS1375" s="89">
        <f t="shared" si="284"/>
        <v>3</v>
      </c>
      <c r="AT1375" s="24" t="s">
        <v>5381</v>
      </c>
    </row>
    <row r="1376" spans="1:46" x14ac:dyDescent="0.5">
      <c r="A1376" s="24">
        <v>1481</v>
      </c>
      <c r="B1376" s="24" t="s">
        <v>340</v>
      </c>
      <c r="C1376" s="24"/>
      <c r="D1376" s="24" t="s">
        <v>3726</v>
      </c>
      <c r="E1376" s="24" t="s">
        <v>5382</v>
      </c>
      <c r="F1376" s="77" t="str">
        <f t="shared" si="272"/>
        <v>GHJ INSTALLATIONS</v>
      </c>
      <c r="G1376" s="24" t="s">
        <v>5383</v>
      </c>
      <c r="H1376" s="24" t="s">
        <v>3729</v>
      </c>
      <c r="I1376" s="24" t="s">
        <v>3730</v>
      </c>
      <c r="J1376" s="24" t="s">
        <v>107</v>
      </c>
      <c r="K1376" s="24" t="s">
        <v>360</v>
      </c>
      <c r="L1376" s="25">
        <v>44531</v>
      </c>
      <c r="M1376" s="25">
        <v>45289</v>
      </c>
      <c r="N1376" s="81">
        <f t="shared" si="281"/>
        <v>45289</v>
      </c>
      <c r="O1376" s="77" t="str">
        <f t="shared" ca="1" si="282"/>
        <v>Expired</v>
      </c>
      <c r="P1376" s="77" t="str" cm="1">
        <f t="array" aca="1" ref="P1376" ca="1">_xlfn.IFS((N1376-TODAY())&gt;=547,"06 Expires over 18 months",(N1376-TODAY())&gt;=365,"05 Expires in 18 months",(N1376-TODAY())&gt;=183,"04 Expires in 12 months",(N1376-TODAY())&gt;=92,"03 Expires in 6 months",(N1376-TODAY())&gt;=31,"02 Expires in 3 months",(N1376-TODAY())&gt;=0,"01 Expires in 30 days",(N1376-TODAY())&gt;=-31,"01 Expired last 30 days",(N1376-TODAY())&gt;=-92,"02 Expired last 3 months",(N1376-TODAY())&gt;=-183,"03 Expired last 6 months",(N1376-TODAY())&gt;=-365,"04 Expired last 12 months",(N1376-TODAY())&gt;=-547,"05 Expired last 18 months",TRUE,"06 Expired over 18 months")</f>
        <v>06 Expired over 18 months</v>
      </c>
      <c r="Q1376" s="65">
        <v>20000</v>
      </c>
      <c r="R1376" s="84">
        <f t="shared" si="283"/>
        <v>40000</v>
      </c>
      <c r="S1376" s="77" t="str" cm="1">
        <f t="array" ref="S1376">_xlfn.IFS(R1376&gt;5000000,"Gold",R1376&gt;=500000,"Silver",R1376&gt;30000,"Bronze",TRUE,"Transactional")</f>
        <v>Bronze</v>
      </c>
      <c r="T1376" s="24" t="s">
        <v>54</v>
      </c>
      <c r="U1376" s="101" t="s">
        <v>99</v>
      </c>
      <c r="V1376" s="101" t="s">
        <v>100</v>
      </c>
      <c r="W1376" s="77" t="str">
        <f t="shared" si="273"/>
        <v>No</v>
      </c>
      <c r="X1376" s="77" t="str">
        <f>IFERROR(_xlfn.XLOOKUP(J1376&amp;"||"&amp;K1376,'Mapping Ref.'!$J$2:$J$538,'Mapping Ref.'!$K$2:$K$538),"")</f>
        <v>Construction &amp; Estates</v>
      </c>
      <c r="Y1376" s="77" t="str" cm="1">
        <f t="array" ref="Y1376">_xlfn.IFS(R1376&gt;2000000,"For Publication",R1376&gt;100000,"PID",R1376&gt;30000,"RFQ",TRUE,"Transactional")</f>
        <v>RFQ</v>
      </c>
      <c r="Z1376" s="24" t="s">
        <v>101</v>
      </c>
      <c r="AA1376" s="32">
        <v>24</v>
      </c>
      <c r="AB1376" s="24">
        <v>0</v>
      </c>
      <c r="AC1376" s="25">
        <v>44531</v>
      </c>
      <c r="AD1376" s="24" t="s">
        <v>58</v>
      </c>
      <c r="AE1376" s="24"/>
      <c r="AF1376" s="24" t="s">
        <v>59</v>
      </c>
      <c r="AG1376" s="24"/>
      <c r="AH1376" s="24" t="s">
        <v>60</v>
      </c>
      <c r="AI1376" s="24"/>
      <c r="AJ1376" s="24" t="s">
        <v>60</v>
      </c>
      <c r="AK1376" s="24"/>
      <c r="AL1376" s="24" t="s">
        <v>5003</v>
      </c>
      <c r="AM1376" s="24"/>
      <c r="AN1376" s="24"/>
      <c r="AO1376" s="24"/>
      <c r="AP1376" s="24" t="s">
        <v>60</v>
      </c>
      <c r="AQ1376" s="24"/>
      <c r="AR1376" s="24"/>
      <c r="AS1376" s="89">
        <f t="shared" si="284"/>
        <v>24</v>
      </c>
      <c r="AT1376" s="24" t="s">
        <v>5384</v>
      </c>
    </row>
    <row r="1377" spans="1:46" x14ac:dyDescent="0.5">
      <c r="A1377" s="24">
        <v>1482</v>
      </c>
      <c r="B1377" s="24"/>
      <c r="C1377" s="24" t="s">
        <v>77</v>
      </c>
      <c r="D1377" s="24" t="s">
        <v>5385</v>
      </c>
      <c r="E1377" s="24" t="s">
        <v>5386</v>
      </c>
      <c r="F1377" s="77" t="str">
        <f t="shared" si="272"/>
        <v>R BENSON PROPERTY MAINTENANCE LTD</v>
      </c>
      <c r="G1377" s="24" t="s">
        <v>654</v>
      </c>
      <c r="H1377" s="24" t="s">
        <v>1412</v>
      </c>
      <c r="I1377" s="24" t="s">
        <v>5387</v>
      </c>
      <c r="J1377" s="24" t="s">
        <v>107</v>
      </c>
      <c r="K1377" s="24" t="s">
        <v>1397</v>
      </c>
      <c r="L1377" s="25">
        <v>44440</v>
      </c>
      <c r="M1377" s="25">
        <v>44651</v>
      </c>
      <c r="N1377" s="81">
        <f t="shared" si="281"/>
        <v>44651</v>
      </c>
      <c r="O1377" s="77" t="str">
        <f t="shared" ca="1" si="282"/>
        <v>Expired</v>
      </c>
      <c r="P1377" s="77" t="str" cm="1">
        <f t="array" aca="1" ref="P1377" ca="1">_xlfn.IFS((N1377-TODAY())&gt;=547,"06 Expires over 18 months",(N1377-TODAY())&gt;=365,"05 Expires in 18 months",(N1377-TODAY())&gt;=183,"04 Expires in 12 months",(N1377-TODAY())&gt;=92,"03 Expires in 6 months",(N1377-TODAY())&gt;=31,"02 Expires in 3 months",(N1377-TODAY())&gt;=0,"01 Expires in 30 days",(N1377-TODAY())&gt;=-31,"01 Expired last 30 days",(N1377-TODAY())&gt;=-92,"02 Expired last 3 months",(N1377-TODAY())&gt;=-183,"03 Expired last 6 months",(N1377-TODAY())&gt;=-365,"04 Expired last 12 months",(N1377-TODAY())&gt;=-547,"05 Expired last 18 months",TRUE,"06 Expired over 18 months")</f>
        <v>06 Expired over 18 months</v>
      </c>
      <c r="Q1377" s="65">
        <v>1150000</v>
      </c>
      <c r="R1377" s="84">
        <f t="shared" si="283"/>
        <v>1150000</v>
      </c>
      <c r="S1377" s="77" t="str" cm="1">
        <f t="array" ref="S1377">_xlfn.IFS(R1377&gt;5000000,"Gold",R1377&gt;=500000,"Silver",R1377&gt;30000,"Bronze",TRUE,"Transactional")</f>
        <v>Silver</v>
      </c>
      <c r="T1377" s="24" t="s">
        <v>122</v>
      </c>
      <c r="U1377" s="101" t="s">
        <v>123</v>
      </c>
      <c r="V1377" s="101" t="s">
        <v>124</v>
      </c>
      <c r="W1377" s="77" t="str">
        <f t="shared" si="273"/>
        <v>No</v>
      </c>
      <c r="X1377" s="77" t="str">
        <f>IFERROR(_xlfn.XLOOKUP(J1377&amp;"||"&amp;K1377,'Mapping Ref.'!$J$2:$J$538,'Mapping Ref.'!$K$2:$K$538),"")</f>
        <v>Construction &amp; Estates</v>
      </c>
      <c r="Y1377" s="77" t="str" cm="1">
        <f t="array" ref="Y1377">_xlfn.IFS(R1377&gt;2000000,"For Publication",R1377&gt;100000,"PID",R1377&gt;30000,"RFQ",TRUE,"Transactional")</f>
        <v>PID</v>
      </c>
      <c r="Z1377" s="24" t="s">
        <v>57</v>
      </c>
      <c r="AA1377" s="32">
        <v>12</v>
      </c>
      <c r="AB1377" s="24">
        <v>0</v>
      </c>
      <c r="AC1377" s="25">
        <v>44533</v>
      </c>
      <c r="AD1377" s="24" t="s">
        <v>58</v>
      </c>
      <c r="AE1377" s="24">
        <v>2088</v>
      </c>
      <c r="AF1377" s="24"/>
      <c r="AG1377" s="24"/>
      <c r="AH1377" s="24" t="s">
        <v>60</v>
      </c>
      <c r="AI1377" s="24"/>
      <c r="AJ1377" s="24" t="s">
        <v>60</v>
      </c>
      <c r="AK1377" s="24"/>
      <c r="AL1377" s="24" t="s">
        <v>1333</v>
      </c>
      <c r="AM1377" s="24"/>
      <c r="AN1377" s="24"/>
      <c r="AO1377" s="24"/>
      <c r="AP1377" s="24" t="s">
        <v>60</v>
      </c>
      <c r="AQ1377" s="24"/>
      <c r="AR1377" s="24"/>
      <c r="AS1377" s="89">
        <f t="shared" si="284"/>
        <v>6</v>
      </c>
      <c r="AT1377" s="24" t="s">
        <v>655</v>
      </c>
    </row>
    <row r="1378" spans="1:46" x14ac:dyDescent="0.5">
      <c r="A1378" s="24">
        <v>1483</v>
      </c>
      <c r="B1378" s="24" t="s">
        <v>506</v>
      </c>
      <c r="C1378" s="24" t="s">
        <v>77</v>
      </c>
      <c r="D1378" s="24" t="s">
        <v>5388</v>
      </c>
      <c r="E1378" s="24" t="s">
        <v>5389</v>
      </c>
      <c r="F1378" s="77" t="str">
        <f t="shared" si="272"/>
        <v>CLM FIREPROOFING LTD</v>
      </c>
      <c r="G1378" s="24" t="s">
        <v>5390</v>
      </c>
      <c r="H1378" s="24" t="s">
        <v>2801</v>
      </c>
      <c r="I1378" s="24" t="s">
        <v>5387</v>
      </c>
      <c r="J1378" s="24" t="s">
        <v>107</v>
      </c>
      <c r="K1378" s="24" t="s">
        <v>1397</v>
      </c>
      <c r="L1378" s="25">
        <v>44531</v>
      </c>
      <c r="M1378" s="25">
        <v>45627</v>
      </c>
      <c r="N1378" s="81">
        <f t="shared" si="281"/>
        <v>46357</v>
      </c>
      <c r="O1378" s="77" t="str">
        <f t="shared" ca="1" si="282"/>
        <v>Live</v>
      </c>
      <c r="P1378" s="77" t="str" cm="1">
        <f t="array" aca="1" ref="P1378" ca="1">_xlfn.IFS((N1378-TODAY())&gt;=547,"06 Expires over 18 months",(N1378-TODAY())&gt;=365,"05 Expires in 18 months",(N1378-TODAY())&gt;=183,"04 Expires in 12 months",(N1378-TODAY())&gt;=92,"03 Expires in 6 months",(N1378-TODAY())&gt;=31,"02 Expires in 3 months",(N1378-TODAY())&gt;=0,"01 Expires in 30 days",(N1378-TODAY())&gt;=-31,"01 Expired last 30 days",(N1378-TODAY())&gt;=-92,"02 Expired last 3 months",(N1378-TODAY())&gt;=-183,"03 Expired last 6 months",(N1378-TODAY())&gt;=-365,"04 Expired last 12 months",(N1378-TODAY())&gt;=-547,"05 Expired last 18 months",TRUE,"06 Expired over 18 months")</f>
        <v>03 Expires in 6 months</v>
      </c>
      <c r="Q1378" s="65">
        <v>2000000</v>
      </c>
      <c r="R1378" s="84">
        <f t="shared" si="283"/>
        <v>10000000</v>
      </c>
      <c r="S1378" s="77" t="str" cm="1">
        <f t="array" ref="S1378">_xlfn.IFS(R1378&gt;5000000,"Gold",R1378&gt;=500000,"Silver",R1378&gt;30000,"Bronze",TRUE,"Transactional")</f>
        <v>Gold</v>
      </c>
      <c r="T1378" s="24" t="s">
        <v>122</v>
      </c>
      <c r="U1378" s="101" t="s">
        <v>123</v>
      </c>
      <c r="V1378" s="101" t="s">
        <v>338</v>
      </c>
      <c r="W1378" s="77" t="str">
        <f t="shared" si="273"/>
        <v>Yes</v>
      </c>
      <c r="X1378" s="77" t="str">
        <f>IFERROR(_xlfn.XLOOKUP(J1378&amp;"||"&amp;K1378,'Mapping Ref.'!$J$2:$J$538,'Mapping Ref.'!$K$2:$K$538),"")</f>
        <v>Construction &amp; Estates</v>
      </c>
      <c r="Y1378" s="77" t="str" cm="1">
        <f t="array" ref="Y1378">_xlfn.IFS(R1378&gt;2000000,"For Publication",R1378&gt;100000,"PID",R1378&gt;30000,"RFQ",TRUE,"Transactional")</f>
        <v>For Publication</v>
      </c>
      <c r="Z1378" s="24" t="s">
        <v>101</v>
      </c>
      <c r="AA1378" s="32">
        <v>36</v>
      </c>
      <c r="AB1378" s="24">
        <v>24</v>
      </c>
      <c r="AC1378" s="25">
        <v>44533</v>
      </c>
      <c r="AD1378" s="24" t="s">
        <v>58</v>
      </c>
      <c r="AE1378" s="24"/>
      <c r="AF1378" s="24"/>
      <c r="AG1378" s="24"/>
      <c r="AH1378" s="24" t="s">
        <v>60</v>
      </c>
      <c r="AI1378" s="24"/>
      <c r="AJ1378" s="24" t="s">
        <v>60</v>
      </c>
      <c r="AK1378" s="24"/>
      <c r="AL1378" s="24" t="s">
        <v>1333</v>
      </c>
      <c r="AM1378" s="24"/>
      <c r="AN1378" s="24"/>
      <c r="AO1378" s="24">
        <v>0</v>
      </c>
      <c r="AP1378" s="24" t="s">
        <v>60</v>
      </c>
      <c r="AQ1378" s="24"/>
      <c r="AR1378" s="24"/>
      <c r="AS1378" s="89">
        <f t="shared" si="284"/>
        <v>60</v>
      </c>
      <c r="AT1378" s="24" t="s">
        <v>3864</v>
      </c>
    </row>
    <row r="1379" spans="1:46" x14ac:dyDescent="0.5">
      <c r="A1379" s="24">
        <v>1484</v>
      </c>
      <c r="B1379" s="24" t="s">
        <v>506</v>
      </c>
      <c r="C1379" s="24" t="s">
        <v>77</v>
      </c>
      <c r="D1379" s="24" t="s">
        <v>5391</v>
      </c>
      <c r="E1379" s="24" t="s">
        <v>5392</v>
      </c>
      <c r="F1379" s="77" t="str">
        <f t="shared" si="272"/>
        <v>GREYLINE BUILDERS LTD</v>
      </c>
      <c r="G1379" s="24" t="s">
        <v>5393</v>
      </c>
      <c r="H1379" s="24" t="s">
        <v>2801</v>
      </c>
      <c r="I1379" s="24" t="s">
        <v>5387</v>
      </c>
      <c r="J1379" s="24" t="s">
        <v>107</v>
      </c>
      <c r="K1379" s="24" t="s">
        <v>1397</v>
      </c>
      <c r="L1379" s="25">
        <v>44501</v>
      </c>
      <c r="M1379" s="25">
        <v>46327</v>
      </c>
      <c r="N1379" s="81">
        <f t="shared" si="281"/>
        <v>48153</v>
      </c>
      <c r="O1379" s="77" t="str">
        <f t="shared" ca="1" si="282"/>
        <v>Live</v>
      </c>
      <c r="P1379" s="77" t="str" cm="1">
        <f t="array" aca="1" ref="P1379" ca="1">_xlfn.IFS((N1379-TODAY())&gt;=547,"06 Expires over 18 months",(N1379-TODAY())&gt;=365,"05 Expires in 18 months",(N1379-TODAY())&gt;=183,"04 Expires in 12 months",(N1379-TODAY())&gt;=92,"03 Expires in 6 months",(N1379-TODAY())&gt;=31,"02 Expires in 3 months",(N1379-TODAY())&gt;=0,"01 Expires in 30 days",(N1379-TODAY())&gt;=-31,"01 Expired last 30 days",(N1379-TODAY())&gt;=-92,"02 Expired last 3 months",(N1379-TODAY())&gt;=-183,"03 Expired last 6 months",(N1379-TODAY())&gt;=-365,"04 Expired last 12 months",(N1379-TODAY())&gt;=-547,"05 Expired last 18 months",TRUE,"06 Expired over 18 months")</f>
        <v>06 Expires over 18 months</v>
      </c>
      <c r="Q1379" s="65">
        <v>5000000</v>
      </c>
      <c r="R1379" s="84">
        <f t="shared" si="283"/>
        <v>50000000</v>
      </c>
      <c r="S1379" s="77" t="str" cm="1">
        <f t="array" ref="S1379">_xlfn.IFS(R1379&gt;5000000,"Gold",R1379&gt;=500000,"Silver",R1379&gt;30000,"Bronze",TRUE,"Transactional")</f>
        <v>Gold</v>
      </c>
      <c r="T1379" s="24" t="s">
        <v>122</v>
      </c>
      <c r="U1379" s="101" t="s">
        <v>109</v>
      </c>
      <c r="V1379" s="101" t="s">
        <v>2428</v>
      </c>
      <c r="W1379" s="77" t="str">
        <f t="shared" si="273"/>
        <v>Yes</v>
      </c>
      <c r="X1379" s="77" t="str">
        <f>IFERROR(_xlfn.XLOOKUP(J1379&amp;"||"&amp;K1379,'Mapping Ref.'!$J$2:$J$538,'Mapping Ref.'!$K$2:$K$538),"")</f>
        <v>Construction &amp; Estates</v>
      </c>
      <c r="Y1379" s="77" t="str" cm="1">
        <f t="array" ref="Y1379">_xlfn.IFS(R1379&gt;2000000,"For Publication",R1379&gt;100000,"PID",R1379&gt;30000,"RFQ",TRUE,"Transactional")</f>
        <v>For Publication</v>
      </c>
      <c r="Z1379" s="24" t="s">
        <v>71</v>
      </c>
      <c r="AA1379" s="32">
        <v>60</v>
      </c>
      <c r="AB1379" s="24">
        <v>60</v>
      </c>
      <c r="AC1379" s="25">
        <v>44533</v>
      </c>
      <c r="AD1379" s="24" t="s">
        <v>58</v>
      </c>
      <c r="AE1379" s="24"/>
      <c r="AF1379" s="24"/>
      <c r="AG1379" s="24"/>
      <c r="AH1379" s="24" t="s">
        <v>60</v>
      </c>
      <c r="AI1379" s="24"/>
      <c r="AJ1379" s="24" t="s">
        <v>60</v>
      </c>
      <c r="AK1379" s="24"/>
      <c r="AL1379" s="24" t="s">
        <v>1333</v>
      </c>
      <c r="AM1379" s="24"/>
      <c r="AN1379" s="24"/>
      <c r="AO1379" s="24">
        <v>0</v>
      </c>
      <c r="AP1379" s="24" t="s">
        <v>59</v>
      </c>
      <c r="AQ1379" s="24"/>
      <c r="AR1379" s="24"/>
      <c r="AS1379" s="89">
        <f t="shared" si="284"/>
        <v>120</v>
      </c>
      <c r="AT1379" s="24" t="s">
        <v>5394</v>
      </c>
    </row>
    <row r="1380" spans="1:46" x14ac:dyDescent="0.5">
      <c r="A1380" s="24">
        <v>1485</v>
      </c>
      <c r="B1380" s="24" t="s">
        <v>506</v>
      </c>
      <c r="C1380" s="24" t="s">
        <v>77</v>
      </c>
      <c r="D1380" s="24" t="s">
        <v>5395</v>
      </c>
      <c r="E1380" s="24" t="s">
        <v>5392</v>
      </c>
      <c r="F1380" s="77" t="str">
        <f t="shared" si="272"/>
        <v>R BENSON PROPERTY MAINTENANCE LTD</v>
      </c>
      <c r="G1380" s="24" t="s">
        <v>5396</v>
      </c>
      <c r="H1380" s="24" t="s">
        <v>2596</v>
      </c>
      <c r="I1380" s="24" t="s">
        <v>5387</v>
      </c>
      <c r="J1380" s="24" t="s">
        <v>107</v>
      </c>
      <c r="K1380" s="24" t="s">
        <v>1397</v>
      </c>
      <c r="L1380" s="25">
        <v>44501</v>
      </c>
      <c r="M1380" s="25">
        <v>46327</v>
      </c>
      <c r="N1380" s="81">
        <f t="shared" si="281"/>
        <v>48153</v>
      </c>
      <c r="O1380" s="77" t="str">
        <f t="shared" ca="1" si="282"/>
        <v>Live</v>
      </c>
      <c r="P1380" s="77" t="str" cm="1">
        <f t="array" aca="1" ref="P1380" ca="1">_xlfn.IFS((N1380-TODAY())&gt;=547,"06 Expires over 18 months",(N1380-TODAY())&gt;=365,"05 Expires in 18 months",(N1380-TODAY())&gt;=183,"04 Expires in 12 months",(N1380-TODAY())&gt;=92,"03 Expires in 6 months",(N1380-TODAY())&gt;=31,"02 Expires in 3 months",(N1380-TODAY())&gt;=0,"01 Expires in 30 days",(N1380-TODAY())&gt;=-31,"01 Expired last 30 days",(N1380-TODAY())&gt;=-92,"02 Expired last 3 months",(N1380-TODAY())&gt;=-183,"03 Expired last 6 months",(N1380-TODAY())&gt;=-365,"04 Expired last 12 months",(N1380-TODAY())&gt;=-547,"05 Expired last 18 months",TRUE,"06 Expired over 18 months")</f>
        <v>06 Expires over 18 months</v>
      </c>
      <c r="Q1380" s="65">
        <v>5000000</v>
      </c>
      <c r="R1380" s="84">
        <f t="shared" si="283"/>
        <v>50000000</v>
      </c>
      <c r="S1380" s="77" t="str" cm="1">
        <f t="array" ref="S1380">_xlfn.IFS(R1380&gt;5000000,"Gold",R1380&gt;=500000,"Silver",R1380&gt;30000,"Bronze",TRUE,"Transactional")</f>
        <v>Gold</v>
      </c>
      <c r="T1380" s="24" t="s">
        <v>122</v>
      </c>
      <c r="U1380" s="101" t="s">
        <v>109</v>
      </c>
      <c r="V1380" s="101" t="s">
        <v>2428</v>
      </c>
      <c r="W1380" s="77" t="str">
        <f t="shared" si="273"/>
        <v>Yes</v>
      </c>
      <c r="X1380" s="77" t="str">
        <f>IFERROR(_xlfn.XLOOKUP(J1380&amp;"||"&amp;K1380,'Mapping Ref.'!$J$2:$J$538,'Mapping Ref.'!$K$2:$K$538),"")</f>
        <v>Construction &amp; Estates</v>
      </c>
      <c r="Y1380" s="77" t="str" cm="1">
        <f t="array" ref="Y1380">_xlfn.IFS(R1380&gt;2000000,"For Publication",R1380&gt;100000,"PID",R1380&gt;30000,"RFQ",TRUE,"Transactional")</f>
        <v>For Publication</v>
      </c>
      <c r="Z1380" s="24" t="s">
        <v>71</v>
      </c>
      <c r="AA1380" s="32">
        <v>60</v>
      </c>
      <c r="AB1380" s="24">
        <v>60</v>
      </c>
      <c r="AC1380" s="25">
        <v>44533</v>
      </c>
      <c r="AD1380" s="24" t="s">
        <v>58</v>
      </c>
      <c r="AE1380" s="24"/>
      <c r="AF1380" s="24"/>
      <c r="AG1380" s="24"/>
      <c r="AH1380" s="24" t="s">
        <v>59</v>
      </c>
      <c r="AI1380" s="24"/>
      <c r="AJ1380" s="24" t="s">
        <v>60</v>
      </c>
      <c r="AK1380" s="24"/>
      <c r="AL1380" s="24" t="s">
        <v>1333</v>
      </c>
      <c r="AM1380" s="24"/>
      <c r="AN1380" s="24"/>
      <c r="AO1380" s="24">
        <v>0</v>
      </c>
      <c r="AP1380" s="24" t="s">
        <v>59</v>
      </c>
      <c r="AQ1380" s="24"/>
      <c r="AR1380" s="24"/>
      <c r="AS1380" s="89">
        <f t="shared" si="284"/>
        <v>120</v>
      </c>
      <c r="AT1380" s="24" t="s">
        <v>655</v>
      </c>
    </row>
    <row r="1381" spans="1:46" x14ac:dyDescent="0.5">
      <c r="A1381" s="24">
        <v>1486</v>
      </c>
      <c r="B1381" s="24" t="s">
        <v>506</v>
      </c>
      <c r="C1381" s="24"/>
      <c r="D1381" s="24" t="s">
        <v>5397</v>
      </c>
      <c r="E1381" s="24" t="s">
        <v>5392</v>
      </c>
      <c r="F1381" s="77" t="str">
        <f t="shared" si="272"/>
        <v>DURKAN LIMITED</v>
      </c>
      <c r="G1381" s="24" t="s">
        <v>5398</v>
      </c>
      <c r="H1381" s="24" t="s">
        <v>1412</v>
      </c>
      <c r="I1381" s="24" t="s">
        <v>5387</v>
      </c>
      <c r="J1381" s="24" t="s">
        <v>107</v>
      </c>
      <c r="K1381" s="24" t="s">
        <v>1397</v>
      </c>
      <c r="L1381" s="25">
        <v>44501</v>
      </c>
      <c r="M1381" s="25">
        <v>46327</v>
      </c>
      <c r="N1381" s="81">
        <f t="shared" si="281"/>
        <v>48153</v>
      </c>
      <c r="O1381" s="77" t="str">
        <f t="shared" ca="1" si="282"/>
        <v>Live</v>
      </c>
      <c r="P1381" s="77" t="str" cm="1">
        <f t="array" aca="1" ref="P1381" ca="1">_xlfn.IFS((N1381-TODAY())&gt;=547,"06 Expires over 18 months",(N1381-TODAY())&gt;=365,"05 Expires in 18 months",(N1381-TODAY())&gt;=183,"04 Expires in 12 months",(N1381-TODAY())&gt;=92,"03 Expires in 6 months",(N1381-TODAY())&gt;=31,"02 Expires in 3 months",(N1381-TODAY())&gt;=0,"01 Expires in 30 days",(N1381-TODAY())&gt;=-31,"01 Expired last 30 days",(N1381-TODAY())&gt;=-92,"02 Expired last 3 months",(N1381-TODAY())&gt;=-183,"03 Expired last 6 months",(N1381-TODAY())&gt;=-365,"04 Expired last 12 months",(N1381-TODAY())&gt;=-547,"05 Expired last 18 months",TRUE,"06 Expired over 18 months")</f>
        <v>06 Expires over 18 months</v>
      </c>
      <c r="Q1381" s="65">
        <v>5000000</v>
      </c>
      <c r="R1381" s="84">
        <f t="shared" si="283"/>
        <v>50000000</v>
      </c>
      <c r="S1381" s="77" t="str" cm="1">
        <f t="array" ref="S1381">_xlfn.IFS(R1381&gt;5000000,"Gold",R1381&gt;=500000,"Silver",R1381&gt;30000,"Bronze",TRUE,"Transactional")</f>
        <v>Gold</v>
      </c>
      <c r="T1381" s="24" t="s">
        <v>122</v>
      </c>
      <c r="U1381" s="101" t="s">
        <v>109</v>
      </c>
      <c r="V1381" s="101" t="s">
        <v>2428</v>
      </c>
      <c r="W1381" s="77" t="str">
        <f t="shared" si="273"/>
        <v>Yes</v>
      </c>
      <c r="X1381" s="77" t="str">
        <f>IFERROR(_xlfn.XLOOKUP(J1381&amp;"||"&amp;K1381,'Mapping Ref.'!$J$2:$J$538,'Mapping Ref.'!$K$2:$K$538),"")</f>
        <v>Construction &amp; Estates</v>
      </c>
      <c r="Y1381" s="77" t="str" cm="1">
        <f t="array" ref="Y1381">_xlfn.IFS(R1381&gt;2000000,"For Publication",R1381&gt;100000,"PID",R1381&gt;30000,"RFQ",TRUE,"Transactional")</f>
        <v>For Publication</v>
      </c>
      <c r="Z1381" s="24" t="s">
        <v>71</v>
      </c>
      <c r="AA1381" s="32">
        <v>60</v>
      </c>
      <c r="AB1381" s="24">
        <v>60</v>
      </c>
      <c r="AC1381" s="25">
        <v>44533</v>
      </c>
      <c r="AD1381" s="24" t="s">
        <v>58</v>
      </c>
      <c r="AE1381" s="24"/>
      <c r="AF1381" s="24"/>
      <c r="AG1381" s="24"/>
      <c r="AH1381" s="24" t="s">
        <v>59</v>
      </c>
      <c r="AI1381" s="24"/>
      <c r="AJ1381" s="24" t="s">
        <v>60</v>
      </c>
      <c r="AK1381" s="24"/>
      <c r="AL1381" s="24" t="s">
        <v>1333</v>
      </c>
      <c r="AM1381" s="24"/>
      <c r="AN1381" s="24"/>
      <c r="AO1381" s="24">
        <v>0</v>
      </c>
      <c r="AP1381" s="24" t="s">
        <v>59</v>
      </c>
      <c r="AQ1381" s="24" t="s">
        <v>5399</v>
      </c>
      <c r="AR1381" s="24" t="s">
        <v>5400</v>
      </c>
      <c r="AS1381" s="89">
        <f t="shared" si="284"/>
        <v>120</v>
      </c>
      <c r="AT1381" s="24" t="s">
        <v>5401</v>
      </c>
    </row>
    <row r="1382" spans="1:46" x14ac:dyDescent="0.5">
      <c r="A1382" s="24">
        <v>1487</v>
      </c>
      <c r="B1382" s="24"/>
      <c r="C1382" s="24"/>
      <c r="D1382" s="24" t="s">
        <v>5402</v>
      </c>
      <c r="E1382" s="24" t="s">
        <v>5402</v>
      </c>
      <c r="F1382" s="77" t="str">
        <f t="shared" si="272"/>
        <v>PARTNERING REGENERATION DEVELOPMENT LTD</v>
      </c>
      <c r="G1382" s="24" t="s">
        <v>5403</v>
      </c>
      <c r="H1382" s="24" t="s">
        <v>5026</v>
      </c>
      <c r="I1382" s="24" t="s">
        <v>5026</v>
      </c>
      <c r="J1382" s="24" t="s">
        <v>107</v>
      </c>
      <c r="K1382" s="24" t="s">
        <v>5404</v>
      </c>
      <c r="L1382" s="25">
        <v>44489</v>
      </c>
      <c r="M1382" s="25">
        <v>44651</v>
      </c>
      <c r="N1382" s="81">
        <f t="shared" si="281"/>
        <v>44834</v>
      </c>
      <c r="O1382" s="77" t="str">
        <f t="shared" ca="1" si="282"/>
        <v>Expired</v>
      </c>
      <c r="P1382" s="77" t="str" cm="1">
        <f t="array" aca="1" ref="P1382" ca="1">_xlfn.IFS((N1382-TODAY())&gt;=547,"06 Expires over 18 months",(N1382-TODAY())&gt;=365,"05 Expires in 18 months",(N1382-TODAY())&gt;=183,"04 Expires in 12 months",(N1382-TODAY())&gt;=92,"03 Expires in 6 months",(N1382-TODAY())&gt;=31,"02 Expires in 3 months",(N1382-TODAY())&gt;=0,"01 Expires in 30 days",(N1382-TODAY())&gt;=-31,"01 Expired last 30 days",(N1382-TODAY())&gt;=-92,"02 Expired last 3 months",(N1382-TODAY())&gt;=-183,"03 Expired last 6 months",(N1382-TODAY())&gt;=-365,"04 Expired last 12 months",(N1382-TODAY())&gt;=-547,"05 Expired last 18 months",TRUE,"06 Expired over 18 months")</f>
        <v>06 Expired over 18 months</v>
      </c>
      <c r="Q1382" s="65">
        <v>120000</v>
      </c>
      <c r="R1382" s="84">
        <f t="shared" si="283"/>
        <v>120000</v>
      </c>
      <c r="S1382" s="77" t="str" cm="1">
        <f t="array" ref="S1382">_xlfn.IFS(R1382&gt;5000000,"Gold",R1382&gt;=500000,"Silver",R1382&gt;30000,"Bronze",TRUE,"Transactional")</f>
        <v>Bronze</v>
      </c>
      <c r="T1382" s="24" t="s">
        <v>54</v>
      </c>
      <c r="U1382" s="101" t="s">
        <v>99</v>
      </c>
      <c r="V1382" s="101" t="s">
        <v>100</v>
      </c>
      <c r="W1382" s="77" t="str">
        <f t="shared" si="273"/>
        <v>Yes</v>
      </c>
      <c r="X1382" s="77" t="str">
        <f>IFERROR(_xlfn.XLOOKUP(J1382&amp;"||"&amp;K1382,'Mapping Ref.'!$J$2:$J$538,'Mapping Ref.'!$K$2:$K$538),"")</f>
        <v>Construction &amp; Estates</v>
      </c>
      <c r="Y1382" s="77" t="str" cm="1">
        <f t="array" ref="Y1382">_xlfn.IFS(R1382&gt;2000000,"For Publication",R1382&gt;100000,"PID",R1382&gt;30000,"RFQ",TRUE,"Transactional")</f>
        <v>PID</v>
      </c>
      <c r="Z1382" s="24" t="s">
        <v>76</v>
      </c>
      <c r="AA1382" s="32">
        <v>6</v>
      </c>
      <c r="AB1382" s="24">
        <v>6</v>
      </c>
      <c r="AC1382" s="25">
        <v>44533</v>
      </c>
      <c r="AD1382" s="24" t="s">
        <v>58</v>
      </c>
      <c r="AE1382" s="24">
        <v>212293</v>
      </c>
      <c r="AF1382" s="24"/>
      <c r="AG1382" s="24"/>
      <c r="AH1382" s="24" t="s">
        <v>60</v>
      </c>
      <c r="AI1382" s="24"/>
      <c r="AJ1382" s="24" t="s">
        <v>60</v>
      </c>
      <c r="AK1382" s="24"/>
      <c r="AL1382" s="24" t="s">
        <v>1333</v>
      </c>
      <c r="AM1382" s="24"/>
      <c r="AN1382" s="24"/>
      <c r="AO1382" s="24"/>
      <c r="AP1382" s="24" t="s">
        <v>60</v>
      </c>
      <c r="AQ1382" s="24"/>
      <c r="AR1382" s="24"/>
      <c r="AS1382" s="89">
        <f t="shared" si="284"/>
        <v>11</v>
      </c>
      <c r="AT1382" s="24" t="s">
        <v>5405</v>
      </c>
    </row>
    <row r="1383" spans="1:46" x14ac:dyDescent="0.5">
      <c r="A1383" s="24">
        <v>1488</v>
      </c>
      <c r="B1383" s="24"/>
      <c r="C1383" s="24" t="s">
        <v>77</v>
      </c>
      <c r="D1383" s="24" t="s">
        <v>5406</v>
      </c>
      <c r="E1383" s="24" t="s">
        <v>5407</v>
      </c>
      <c r="F1383" s="77" t="str">
        <f t="shared" si="272"/>
        <v>GERDA SECURITY PRODUCTS LTD</v>
      </c>
      <c r="G1383" s="24" t="s">
        <v>5408</v>
      </c>
      <c r="H1383" s="24" t="s">
        <v>4007</v>
      </c>
      <c r="I1383" s="24" t="s">
        <v>5387</v>
      </c>
      <c r="J1383" s="24" t="s">
        <v>107</v>
      </c>
      <c r="K1383" s="24" t="s">
        <v>1397</v>
      </c>
      <c r="L1383" s="25">
        <v>44089</v>
      </c>
      <c r="M1383" s="25">
        <v>45184</v>
      </c>
      <c r="N1383" s="81">
        <f t="shared" si="281"/>
        <v>45915</v>
      </c>
      <c r="O1383" s="77" t="str">
        <f t="shared" ca="1" si="282"/>
        <v>Expired</v>
      </c>
      <c r="P1383" s="77" t="str" cm="1">
        <f t="array" aca="1" ref="P1383" ca="1">_xlfn.IFS((N1383-TODAY())&gt;=547,"06 Expires over 18 months",(N1383-TODAY())&gt;=365,"05 Expires in 18 months",(N1383-TODAY())&gt;=183,"04 Expires in 12 months",(N1383-TODAY())&gt;=92,"03 Expires in 6 months",(N1383-TODAY())&gt;=31,"02 Expires in 3 months",(N1383-TODAY())&gt;=0,"01 Expires in 30 days",(N1383-TODAY())&gt;=-31,"01 Expired last 30 days",(N1383-TODAY())&gt;=-92,"02 Expired last 3 months",(N1383-TODAY())&gt;=-183,"03 Expired last 6 months",(N1383-TODAY())&gt;=-365,"04 Expired last 12 months",(N1383-TODAY())&gt;=-547,"05 Expired last 18 months",TRUE,"06 Expired over 18 months")</f>
        <v>04 Expired last 12 months</v>
      </c>
      <c r="Q1383" s="65">
        <v>3000000</v>
      </c>
      <c r="R1383" s="84">
        <f t="shared" si="283"/>
        <v>15000000</v>
      </c>
      <c r="S1383" s="77" t="str" cm="1">
        <f t="array" ref="S1383">_xlfn.IFS(R1383&gt;5000000,"Gold",R1383&gt;=500000,"Silver",R1383&gt;30000,"Bronze",TRUE,"Transactional")</f>
        <v>Gold</v>
      </c>
      <c r="T1383" s="24" t="s">
        <v>122</v>
      </c>
      <c r="U1383" s="101" t="s">
        <v>123</v>
      </c>
      <c r="V1383" s="101" t="s">
        <v>338</v>
      </c>
      <c r="W1383" s="77" t="str">
        <f t="shared" si="273"/>
        <v>Yes</v>
      </c>
      <c r="X1383" s="77" t="str">
        <f>IFERROR(_xlfn.XLOOKUP(J1383&amp;"||"&amp;K1383,'Mapping Ref.'!$J$2:$J$538,'Mapping Ref.'!$K$2:$K$538),"")</f>
        <v>Construction &amp; Estates</v>
      </c>
      <c r="Y1383" s="77" t="str" cm="1">
        <f t="array" ref="Y1383">_xlfn.IFS(R1383&gt;2000000,"For Publication",R1383&gt;100000,"PID",R1383&gt;30000,"RFQ",TRUE,"Transactional")</f>
        <v>For Publication</v>
      </c>
      <c r="Z1383" s="24" t="s">
        <v>71</v>
      </c>
      <c r="AA1383" s="32">
        <v>36</v>
      </c>
      <c r="AB1383" s="24">
        <v>24</v>
      </c>
      <c r="AC1383" s="25">
        <v>44533</v>
      </c>
      <c r="AD1383" s="24" t="s">
        <v>58</v>
      </c>
      <c r="AE1383" s="24"/>
      <c r="AF1383" s="24"/>
      <c r="AG1383" s="24"/>
      <c r="AH1383" s="24" t="s">
        <v>60</v>
      </c>
      <c r="AI1383" s="24"/>
      <c r="AJ1383" s="24" t="s">
        <v>60</v>
      </c>
      <c r="AK1383" s="24"/>
      <c r="AL1383" s="24" t="s">
        <v>1333</v>
      </c>
      <c r="AM1383" s="24"/>
      <c r="AN1383" s="24"/>
      <c r="AO1383" s="24">
        <v>0</v>
      </c>
      <c r="AP1383" s="24" t="s">
        <v>60</v>
      </c>
      <c r="AQ1383" s="24"/>
      <c r="AR1383" s="24"/>
      <c r="AS1383" s="89">
        <f t="shared" si="284"/>
        <v>60</v>
      </c>
      <c r="AT1383" s="24" t="s">
        <v>5409</v>
      </c>
    </row>
    <row r="1384" spans="1:46" x14ac:dyDescent="0.5">
      <c r="A1384" s="24">
        <v>1489</v>
      </c>
      <c r="B1384" s="24"/>
      <c r="C1384" s="24" t="s">
        <v>77</v>
      </c>
      <c r="D1384" s="24" t="s">
        <v>5406</v>
      </c>
      <c r="E1384" s="24" t="s">
        <v>5410</v>
      </c>
      <c r="F1384" s="77" t="str">
        <f t="shared" si="272"/>
        <v>SHELLEN SECURITY LIMITED</v>
      </c>
      <c r="G1384" s="24" t="s">
        <v>4006</v>
      </c>
      <c r="H1384" s="24" t="s">
        <v>4007</v>
      </c>
      <c r="I1384" s="24" t="s">
        <v>5387</v>
      </c>
      <c r="J1384" s="24" t="s">
        <v>107</v>
      </c>
      <c r="K1384" s="24" t="s">
        <v>1397</v>
      </c>
      <c r="L1384" s="25">
        <v>44089</v>
      </c>
      <c r="M1384" s="25">
        <v>45184</v>
      </c>
      <c r="N1384" s="81">
        <f t="shared" si="281"/>
        <v>45915</v>
      </c>
      <c r="O1384" s="77" t="str">
        <f t="shared" ca="1" si="282"/>
        <v>Expired</v>
      </c>
      <c r="P1384" s="77" t="str" cm="1">
        <f t="array" aca="1" ref="P1384" ca="1">_xlfn.IFS((N1384-TODAY())&gt;=547,"06 Expires over 18 months",(N1384-TODAY())&gt;=365,"05 Expires in 18 months",(N1384-TODAY())&gt;=183,"04 Expires in 12 months",(N1384-TODAY())&gt;=92,"03 Expires in 6 months",(N1384-TODAY())&gt;=31,"02 Expires in 3 months",(N1384-TODAY())&gt;=0,"01 Expires in 30 days",(N1384-TODAY())&gt;=-31,"01 Expired last 30 days",(N1384-TODAY())&gt;=-92,"02 Expired last 3 months",(N1384-TODAY())&gt;=-183,"03 Expired last 6 months",(N1384-TODAY())&gt;=-365,"04 Expired last 12 months",(N1384-TODAY())&gt;=-547,"05 Expired last 18 months",TRUE,"06 Expired over 18 months")</f>
        <v>04 Expired last 12 months</v>
      </c>
      <c r="Q1384" s="65">
        <v>3000000</v>
      </c>
      <c r="R1384" s="84">
        <f t="shared" si="283"/>
        <v>15000000</v>
      </c>
      <c r="S1384" s="77" t="str" cm="1">
        <f t="array" ref="S1384">_xlfn.IFS(R1384&gt;5000000,"Gold",R1384&gt;=500000,"Silver",R1384&gt;30000,"Bronze",TRUE,"Transactional")</f>
        <v>Gold</v>
      </c>
      <c r="T1384" s="24" t="s">
        <v>122</v>
      </c>
      <c r="U1384" s="101" t="s">
        <v>123</v>
      </c>
      <c r="V1384" s="101" t="s">
        <v>338</v>
      </c>
      <c r="W1384" s="77" t="str">
        <f t="shared" si="273"/>
        <v>Yes</v>
      </c>
      <c r="X1384" s="77" t="str">
        <f>IFERROR(_xlfn.XLOOKUP(J1384&amp;"||"&amp;K1384,'Mapping Ref.'!$J$2:$J$538,'Mapping Ref.'!$K$2:$K$538),"")</f>
        <v>Construction &amp; Estates</v>
      </c>
      <c r="Y1384" s="77" t="str" cm="1">
        <f t="array" ref="Y1384">_xlfn.IFS(R1384&gt;2000000,"For Publication",R1384&gt;100000,"PID",R1384&gt;30000,"RFQ",TRUE,"Transactional")</f>
        <v>For Publication</v>
      </c>
      <c r="Z1384" s="24" t="s">
        <v>71</v>
      </c>
      <c r="AA1384" s="32">
        <v>36</v>
      </c>
      <c r="AB1384" s="24">
        <v>24</v>
      </c>
      <c r="AC1384" s="25">
        <v>44533</v>
      </c>
      <c r="AD1384" s="24" t="s">
        <v>58</v>
      </c>
      <c r="AE1384" s="24"/>
      <c r="AF1384" s="24"/>
      <c r="AG1384" s="24"/>
      <c r="AH1384" s="24" t="s">
        <v>60</v>
      </c>
      <c r="AI1384" s="24"/>
      <c r="AJ1384" s="24" t="s">
        <v>60</v>
      </c>
      <c r="AK1384" s="24"/>
      <c r="AL1384" s="24" t="s">
        <v>1333</v>
      </c>
      <c r="AM1384" s="24"/>
      <c r="AN1384" s="24"/>
      <c r="AO1384" s="24">
        <v>0</v>
      </c>
      <c r="AP1384" s="24" t="s">
        <v>60</v>
      </c>
      <c r="AQ1384" s="24"/>
      <c r="AR1384" s="24"/>
      <c r="AS1384" s="89">
        <f t="shared" si="284"/>
        <v>60</v>
      </c>
      <c r="AT1384" s="24" t="s">
        <v>4009</v>
      </c>
    </row>
    <row r="1385" spans="1:46" x14ac:dyDescent="0.5">
      <c r="A1385" s="24">
        <v>1490</v>
      </c>
      <c r="B1385" s="24"/>
      <c r="C1385" s="24"/>
      <c r="D1385" s="24" t="s">
        <v>5411</v>
      </c>
      <c r="E1385" s="24" t="s">
        <v>5412</v>
      </c>
      <c r="F1385" s="77" t="str">
        <f t="shared" si="272"/>
        <v>WORK EXPERIENCE PARTNERS LTD</v>
      </c>
      <c r="G1385" s="24" t="s">
        <v>5411</v>
      </c>
      <c r="H1385" s="24" t="s">
        <v>336</v>
      </c>
      <c r="I1385" s="24" t="s">
        <v>336</v>
      </c>
      <c r="J1385" s="24" t="s">
        <v>190</v>
      </c>
      <c r="K1385" s="24" t="s">
        <v>115</v>
      </c>
      <c r="L1385" s="25">
        <v>44452</v>
      </c>
      <c r="M1385" s="25">
        <v>44817</v>
      </c>
      <c r="N1385" s="81">
        <f t="shared" si="281"/>
        <v>44817</v>
      </c>
      <c r="O1385" s="77" t="str">
        <f t="shared" ca="1" si="282"/>
        <v>Expired</v>
      </c>
      <c r="P1385" s="77" t="str" cm="1">
        <f t="array" aca="1" ref="P1385" ca="1">_xlfn.IFS((N1385-TODAY())&gt;=547,"06 Expires over 18 months",(N1385-TODAY())&gt;=365,"05 Expires in 18 months",(N1385-TODAY())&gt;=183,"04 Expires in 12 months",(N1385-TODAY())&gt;=92,"03 Expires in 6 months",(N1385-TODAY())&gt;=31,"02 Expires in 3 months",(N1385-TODAY())&gt;=0,"01 Expires in 30 days",(N1385-TODAY())&gt;=-31,"01 Expired last 30 days",(N1385-TODAY())&gt;=-92,"02 Expired last 3 months",(N1385-TODAY())&gt;=-183,"03 Expired last 6 months",(N1385-TODAY())&gt;=-365,"04 Expired last 12 months",(N1385-TODAY())&gt;=-547,"05 Expired last 18 months",TRUE,"06 Expired over 18 months")</f>
        <v>06 Expired over 18 months</v>
      </c>
      <c r="Q1385" s="65">
        <v>5000</v>
      </c>
      <c r="R1385" s="84">
        <f t="shared" si="283"/>
        <v>5000</v>
      </c>
      <c r="S1385" s="77" t="str" cm="1">
        <f t="array" ref="S1385">_xlfn.IFS(R1385&gt;5000000,"Gold",R1385&gt;=500000,"Silver",R1385&gt;30000,"Bronze",TRUE,"Transactional")</f>
        <v>Transactional</v>
      </c>
      <c r="T1385" s="24" t="s">
        <v>54</v>
      </c>
      <c r="U1385" s="101" t="s">
        <v>190</v>
      </c>
      <c r="V1385" s="101" t="s">
        <v>192</v>
      </c>
      <c r="W1385" s="77" t="str">
        <f t="shared" si="273"/>
        <v>No</v>
      </c>
      <c r="X1385" s="77" t="str">
        <f>IFERROR(_xlfn.XLOOKUP(J1385&amp;"||"&amp;K1385,'Mapping Ref.'!$J$2:$J$538,'Mapping Ref.'!$K$2:$K$538),"")</f>
        <v>Childrens &amp; Adults</v>
      </c>
      <c r="Y1385" s="77" t="str" cm="1">
        <f t="array" ref="Y1385">_xlfn.IFS(R1385&gt;2000000,"For Publication",R1385&gt;100000,"PID",R1385&gt;30000,"RFQ",TRUE,"Transactional")</f>
        <v>Transactional</v>
      </c>
      <c r="Z1385" s="24" t="s">
        <v>101</v>
      </c>
      <c r="AA1385" s="32">
        <v>12</v>
      </c>
      <c r="AB1385" s="24">
        <v>0</v>
      </c>
      <c r="AC1385" s="25">
        <v>44537</v>
      </c>
      <c r="AD1385" s="24" t="s">
        <v>58</v>
      </c>
      <c r="AE1385" s="24"/>
      <c r="AF1385" s="24"/>
      <c r="AG1385" s="24"/>
      <c r="AH1385" s="24" t="s">
        <v>60</v>
      </c>
      <c r="AI1385" s="24"/>
      <c r="AJ1385" s="24" t="s">
        <v>60</v>
      </c>
      <c r="AK1385" s="24" t="s">
        <v>5413</v>
      </c>
      <c r="AL1385" s="24" t="s">
        <v>1333</v>
      </c>
      <c r="AM1385" s="24"/>
      <c r="AN1385" s="24"/>
      <c r="AO1385" s="24"/>
      <c r="AP1385" s="24" t="s">
        <v>60</v>
      </c>
      <c r="AQ1385" s="24"/>
      <c r="AR1385" s="24"/>
      <c r="AS1385" s="89">
        <f t="shared" si="284"/>
        <v>12</v>
      </c>
      <c r="AT1385" s="24" t="s">
        <v>5414</v>
      </c>
    </row>
    <row r="1386" spans="1:46" x14ac:dyDescent="0.5">
      <c r="A1386" s="24">
        <v>1492</v>
      </c>
      <c r="B1386" s="24" t="s">
        <v>340</v>
      </c>
      <c r="C1386" s="24"/>
      <c r="D1386" s="24" t="s">
        <v>5415</v>
      </c>
      <c r="E1386" s="24" t="s">
        <v>4636</v>
      </c>
      <c r="F1386" s="77" t="str">
        <f t="shared" si="272"/>
        <v>HODGE JONES &amp; ALLEN SOLICITORS LTD - CLIENT ACCOUNT</v>
      </c>
      <c r="G1386" s="24" t="s">
        <v>5416</v>
      </c>
      <c r="H1386" s="24" t="s">
        <v>1420</v>
      </c>
      <c r="I1386" s="24" t="s">
        <v>1420</v>
      </c>
      <c r="J1386" s="24" t="s">
        <v>52</v>
      </c>
      <c r="K1386" s="24" t="s">
        <v>822</v>
      </c>
      <c r="L1386" s="25">
        <v>44538</v>
      </c>
      <c r="M1386" s="25"/>
      <c r="N1386" s="81"/>
      <c r="O1386" s="77" t="s">
        <v>712</v>
      </c>
      <c r="P1386" s="77"/>
      <c r="Q1386" s="104"/>
      <c r="R1386" s="84">
        <v>0</v>
      </c>
      <c r="S1386" s="77" t="str" cm="1">
        <f t="array" ref="S1386">_xlfn.IFS(R1386&gt;5000000,"Gold",R1386&gt;=500000,"Silver",R1386&gt;30000,"Bronze",TRUE,"Transactional")</f>
        <v>Transactional</v>
      </c>
      <c r="T1386" s="24" t="s">
        <v>54</v>
      </c>
      <c r="U1386" s="101" t="s">
        <v>455</v>
      </c>
      <c r="V1386" s="101" t="s">
        <v>822</v>
      </c>
      <c r="W1386" s="77" t="str">
        <f t="shared" si="273"/>
        <v>Yes</v>
      </c>
      <c r="X1386" s="77" t="str">
        <f>IFERROR(_xlfn.XLOOKUP(J1386&amp;"||"&amp;K1386,'Mapping Ref.'!$J$2:$J$538,'Mapping Ref.'!$K$2:$K$538),"")</f>
        <v>Corporate</v>
      </c>
      <c r="Y1386" s="77" t="str" cm="1">
        <f t="array" ref="Y1386">_xlfn.IFS(R1386&gt;2000000,"For Publication",R1386&gt;100000,"PID",R1386&gt;30000,"RFQ",TRUE,"Transactional")</f>
        <v>Transactional</v>
      </c>
      <c r="Z1386" s="24" t="s">
        <v>101</v>
      </c>
      <c r="AA1386" s="32">
        <v>80</v>
      </c>
      <c r="AB1386" s="24">
        <v>80</v>
      </c>
      <c r="AC1386" s="25">
        <v>44538</v>
      </c>
      <c r="AD1386" s="24" t="s">
        <v>102</v>
      </c>
      <c r="AE1386" s="24">
        <v>0</v>
      </c>
      <c r="AF1386" s="24"/>
      <c r="AG1386" s="24"/>
      <c r="AH1386" s="24" t="s">
        <v>60</v>
      </c>
      <c r="AI1386" s="24"/>
      <c r="AJ1386" s="24" t="s">
        <v>60</v>
      </c>
      <c r="AK1386" s="24"/>
      <c r="AL1386" s="24" t="s">
        <v>5003</v>
      </c>
      <c r="AM1386" s="24"/>
      <c r="AN1386" s="24"/>
      <c r="AO1386" s="24">
        <v>0</v>
      </c>
      <c r="AP1386" s="24" t="s">
        <v>60</v>
      </c>
      <c r="AQ1386" s="24"/>
      <c r="AR1386" s="24"/>
      <c r="AS1386" s="89">
        <v>0</v>
      </c>
      <c r="AT1386" s="24" t="s">
        <v>5417</v>
      </c>
    </row>
    <row r="1387" spans="1:46" x14ac:dyDescent="0.5">
      <c r="A1387" s="24">
        <v>1493</v>
      </c>
      <c r="B1387" s="24" t="s">
        <v>340</v>
      </c>
      <c r="C1387" s="24"/>
      <c r="D1387" s="24" t="s">
        <v>5418</v>
      </c>
      <c r="E1387" s="24" t="s">
        <v>5419</v>
      </c>
      <c r="F1387" s="77" t="str">
        <f t="shared" si="272"/>
        <v>LABOSPORT LTD</v>
      </c>
      <c r="G1387" s="24" t="s">
        <v>5420</v>
      </c>
      <c r="H1387" s="24" t="s">
        <v>1362</v>
      </c>
      <c r="I1387" s="24" t="s">
        <v>1362</v>
      </c>
      <c r="J1387" s="24" t="s">
        <v>107</v>
      </c>
      <c r="K1387" s="24" t="s">
        <v>5421</v>
      </c>
      <c r="L1387" s="25">
        <v>44538</v>
      </c>
      <c r="M1387" s="25">
        <v>45268</v>
      </c>
      <c r="N1387" s="81">
        <f t="shared" ref="N1387:N1395" si="285">EDATE(M1387,AB1387)</f>
        <v>45268</v>
      </c>
      <c r="O1387" s="77" t="str">
        <f t="shared" ref="O1387:O1395" ca="1" si="286">IF(N1387&lt;TODAY(),"Expired","Live")</f>
        <v>Expired</v>
      </c>
      <c r="P1387" s="77" t="str" cm="1">
        <f t="array" aca="1" ref="P1387" ca="1">_xlfn.IFS((N1387-TODAY())&gt;=547,"06 Expires over 18 months",(N1387-TODAY())&gt;=365,"05 Expires in 18 months",(N1387-TODAY())&gt;=183,"04 Expires in 12 months",(N1387-TODAY())&gt;=92,"03 Expires in 6 months",(N1387-TODAY())&gt;=31,"02 Expires in 3 months",(N1387-TODAY())&gt;=0,"01 Expires in 30 days",(N1387-TODAY())&gt;=-31,"01 Expired last 30 days",(N1387-TODAY())&gt;=-92,"02 Expired last 3 months",(N1387-TODAY())&gt;=-183,"03 Expired last 6 months",(N1387-TODAY())&gt;=-365,"04 Expired last 12 months",(N1387-TODAY())&gt;=-547,"05 Expired last 18 months",TRUE,"06 Expired over 18 months")</f>
        <v>06 Expired over 18 months</v>
      </c>
      <c r="Q1387" s="65">
        <v>5000</v>
      </c>
      <c r="R1387" s="84">
        <f t="shared" ref="R1387:R1395" si="287">MAX(Q1387,Q1387*N(AS1387)/12)</f>
        <v>10000</v>
      </c>
      <c r="S1387" s="77" t="str" cm="1">
        <f t="array" ref="S1387">_xlfn.IFS(R1387&gt;5000000,"Gold",R1387&gt;=500000,"Silver",R1387&gt;30000,"Bronze",TRUE,"Transactional")</f>
        <v>Transactional</v>
      </c>
      <c r="T1387" s="24" t="s">
        <v>54</v>
      </c>
      <c r="U1387" s="101" t="s">
        <v>190</v>
      </c>
      <c r="V1387" s="101" t="s">
        <v>192</v>
      </c>
      <c r="W1387" s="77" t="str">
        <f t="shared" si="273"/>
        <v>No</v>
      </c>
      <c r="X1387" s="77" t="str">
        <f>IFERROR(_xlfn.XLOOKUP(J1387&amp;"||"&amp;K1387,'Mapping Ref.'!$J$2:$J$538,'Mapping Ref.'!$K$2:$K$538),"")</f>
        <v>Construction &amp; Estates</v>
      </c>
      <c r="Y1387" s="77" t="str" cm="1">
        <f t="array" ref="Y1387">_xlfn.IFS(R1387&gt;2000000,"For Publication",R1387&gt;100000,"PID",R1387&gt;30000,"RFQ",TRUE,"Transactional")</f>
        <v>Transactional</v>
      </c>
      <c r="Z1387" s="24" t="s">
        <v>101</v>
      </c>
      <c r="AA1387" s="32">
        <v>24</v>
      </c>
      <c r="AB1387" s="24">
        <v>0</v>
      </c>
      <c r="AC1387" s="25">
        <v>44538</v>
      </c>
      <c r="AD1387" s="24" t="s">
        <v>58</v>
      </c>
      <c r="AE1387" s="24">
        <v>0</v>
      </c>
      <c r="AF1387" s="24" t="s">
        <v>59</v>
      </c>
      <c r="AG1387" s="24"/>
      <c r="AH1387" s="24" t="s">
        <v>60</v>
      </c>
      <c r="AI1387" s="24"/>
      <c r="AJ1387" s="24" t="s">
        <v>60</v>
      </c>
      <c r="AK1387" s="24"/>
      <c r="AL1387" s="24" t="s">
        <v>5003</v>
      </c>
      <c r="AM1387" s="24"/>
      <c r="AN1387" s="24"/>
      <c r="AO1387" s="24">
        <v>0</v>
      </c>
      <c r="AP1387" s="24" t="s">
        <v>60</v>
      </c>
      <c r="AQ1387" s="24"/>
      <c r="AR1387" s="24"/>
      <c r="AS1387" s="89">
        <f t="shared" ref="AS1387:AS1395" si="288">DATEDIF(L1387,N1387,"m")</f>
        <v>24</v>
      </c>
      <c r="AT1387" s="24" t="s">
        <v>5422</v>
      </c>
    </row>
    <row r="1388" spans="1:46" x14ac:dyDescent="0.5">
      <c r="A1388" s="24">
        <v>1494</v>
      </c>
      <c r="B1388" s="24"/>
      <c r="C1388" s="24" t="s">
        <v>77</v>
      </c>
      <c r="D1388" s="24" t="s">
        <v>5423</v>
      </c>
      <c r="E1388" s="24" t="s">
        <v>5424</v>
      </c>
      <c r="F1388" s="77" t="str">
        <f t="shared" si="272"/>
        <v>PUBLIC PRACTICE</v>
      </c>
      <c r="G1388" s="24" t="s">
        <v>5425</v>
      </c>
      <c r="H1388" s="24" t="s">
        <v>972</v>
      </c>
      <c r="I1388" s="24" t="s">
        <v>972</v>
      </c>
      <c r="J1388" s="24" t="s">
        <v>107</v>
      </c>
      <c r="K1388" s="24" t="s">
        <v>108</v>
      </c>
      <c r="L1388" s="25">
        <v>44287</v>
      </c>
      <c r="M1388" s="25">
        <v>45016</v>
      </c>
      <c r="N1388" s="81">
        <f t="shared" si="285"/>
        <v>45016</v>
      </c>
      <c r="O1388" s="77" t="str">
        <f t="shared" ca="1" si="286"/>
        <v>Expired</v>
      </c>
      <c r="P1388" s="77" t="str" cm="1">
        <f t="array" aca="1" ref="P1388" ca="1">_xlfn.IFS((N1388-TODAY())&gt;=547,"06 Expires over 18 months",(N1388-TODAY())&gt;=365,"05 Expires in 18 months",(N1388-TODAY())&gt;=183,"04 Expires in 12 months",(N1388-TODAY())&gt;=92,"03 Expires in 6 months",(N1388-TODAY())&gt;=31,"02 Expires in 3 months",(N1388-TODAY())&gt;=0,"01 Expires in 30 days",(N1388-TODAY())&gt;=-31,"01 Expired last 30 days",(N1388-TODAY())&gt;=-92,"02 Expired last 3 months",(N1388-TODAY())&gt;=-183,"03 Expired last 6 months",(N1388-TODAY())&gt;=-365,"04 Expired last 12 months",(N1388-TODAY())&gt;=-547,"05 Expired last 18 months",TRUE,"06 Expired over 18 months")</f>
        <v>06 Expired over 18 months</v>
      </c>
      <c r="Q1388" s="65">
        <v>10000</v>
      </c>
      <c r="R1388" s="84">
        <f t="shared" si="287"/>
        <v>19166.666666666668</v>
      </c>
      <c r="S1388" s="77" t="str" cm="1">
        <f t="array" ref="S1388">_xlfn.IFS(R1388&gt;5000000,"Gold",R1388&gt;=500000,"Silver",R1388&gt;30000,"Bronze",TRUE,"Transactional")</f>
        <v>Transactional</v>
      </c>
      <c r="T1388" s="24" t="s">
        <v>54</v>
      </c>
      <c r="U1388" s="101" t="s">
        <v>393</v>
      </c>
      <c r="V1388" s="101" t="s">
        <v>1200</v>
      </c>
      <c r="W1388" s="77" t="str">
        <f t="shared" si="273"/>
        <v>No</v>
      </c>
      <c r="X1388" s="77" t="str">
        <f>IFERROR(_xlfn.XLOOKUP(J1388&amp;"||"&amp;K1388,'Mapping Ref.'!$J$2:$J$538,'Mapping Ref.'!$K$2:$K$538),"")</f>
        <v>Construction &amp; Estates</v>
      </c>
      <c r="Y1388" s="77" t="str" cm="1">
        <f t="array" ref="Y1388">_xlfn.IFS(R1388&gt;2000000,"For Publication",R1388&gt;100000,"PID",R1388&gt;30000,"RFQ",TRUE,"Transactional")</f>
        <v>Transactional</v>
      </c>
      <c r="Z1388" s="24" t="s">
        <v>86</v>
      </c>
      <c r="AA1388" s="32">
        <v>24</v>
      </c>
      <c r="AB1388" s="24">
        <v>0</v>
      </c>
      <c r="AC1388" s="25">
        <v>44538</v>
      </c>
      <c r="AD1388" s="24" t="s">
        <v>58</v>
      </c>
      <c r="AE1388" s="24">
        <v>29626</v>
      </c>
      <c r="AF1388" s="24" t="s">
        <v>59</v>
      </c>
      <c r="AG1388" s="24"/>
      <c r="AH1388" s="24" t="s">
        <v>60</v>
      </c>
      <c r="AI1388" s="24"/>
      <c r="AJ1388" s="24" t="s">
        <v>60</v>
      </c>
      <c r="AK1388" s="24"/>
      <c r="AL1388" s="24" t="s">
        <v>1333</v>
      </c>
      <c r="AM1388" s="24"/>
      <c r="AN1388" s="24"/>
      <c r="AO1388" s="24">
        <v>0</v>
      </c>
      <c r="AP1388" s="24" t="s">
        <v>60</v>
      </c>
      <c r="AQ1388" s="24"/>
      <c r="AR1388" s="24"/>
      <c r="AS1388" s="89">
        <f t="shared" si="288"/>
        <v>23</v>
      </c>
      <c r="AT1388" s="24" t="s">
        <v>5423</v>
      </c>
    </row>
    <row r="1389" spans="1:46" x14ac:dyDescent="0.5">
      <c r="A1389" s="24">
        <v>1495</v>
      </c>
      <c r="B1389" s="24" t="s">
        <v>340</v>
      </c>
      <c r="C1389" s="24"/>
      <c r="D1389" s="24" t="s">
        <v>5426</v>
      </c>
      <c r="E1389" s="24" t="s">
        <v>5427</v>
      </c>
      <c r="F1389" s="77" t="str">
        <f t="shared" si="272"/>
        <v>LIVING STREETS (THE PEDESTRIAN ASSOCIATION)</v>
      </c>
      <c r="G1389" s="24" t="s">
        <v>5428</v>
      </c>
      <c r="H1389" s="24" t="s">
        <v>4868</v>
      </c>
      <c r="I1389" s="24" t="s">
        <v>4868</v>
      </c>
      <c r="J1389" s="24" t="s">
        <v>107</v>
      </c>
      <c r="K1389" s="24" t="s">
        <v>4869</v>
      </c>
      <c r="L1389" s="25">
        <v>44531</v>
      </c>
      <c r="M1389" s="25">
        <v>46387</v>
      </c>
      <c r="N1389" s="81">
        <f t="shared" si="285"/>
        <v>47118</v>
      </c>
      <c r="O1389" s="77" t="str">
        <f t="shared" ca="1" si="286"/>
        <v>Live</v>
      </c>
      <c r="P1389" s="77" t="str" cm="1">
        <f t="array" aca="1" ref="P1389" ca="1">_xlfn.IFS((N1389-TODAY())&gt;=547,"06 Expires over 18 months",(N1389-TODAY())&gt;=365,"05 Expires in 18 months",(N1389-TODAY())&gt;=183,"04 Expires in 12 months",(N1389-TODAY())&gt;=92,"03 Expires in 6 months",(N1389-TODAY())&gt;=31,"02 Expires in 3 months",(N1389-TODAY())&gt;=0,"01 Expires in 30 days",(N1389-TODAY())&gt;=-31,"01 Expired last 30 days",(N1389-TODAY())&gt;=-92,"02 Expired last 3 months",(N1389-TODAY())&gt;=-183,"03 Expired last 6 months",(N1389-TODAY())&gt;=-365,"04 Expired last 12 months",(N1389-TODAY())&gt;=-547,"05 Expired last 18 months",TRUE,"06 Expired over 18 months")</f>
        <v>06 Expires over 18 months</v>
      </c>
      <c r="Q1389" s="65">
        <v>50000</v>
      </c>
      <c r="R1389" s="84">
        <f t="shared" si="287"/>
        <v>350000</v>
      </c>
      <c r="S1389" s="77" t="str" cm="1">
        <f t="array" ref="S1389">_xlfn.IFS(R1389&gt;5000000,"Gold",R1389&gt;=500000,"Silver",R1389&gt;30000,"Bronze",TRUE,"Transactional")</f>
        <v>Bronze</v>
      </c>
      <c r="T1389" s="24" t="s">
        <v>54</v>
      </c>
      <c r="U1389" s="101" t="s">
        <v>116</v>
      </c>
      <c r="V1389" s="101" t="s">
        <v>70</v>
      </c>
      <c r="W1389" s="77" t="str">
        <f t="shared" si="273"/>
        <v>Yes</v>
      </c>
      <c r="X1389" s="77" t="str">
        <f>IFERROR(_xlfn.XLOOKUP(J1389&amp;"||"&amp;K1389,'Mapping Ref.'!$J$2:$J$538,'Mapping Ref.'!$K$2:$K$538),"")</f>
        <v>Construction &amp; Estates</v>
      </c>
      <c r="Y1389" s="77" t="str" cm="1">
        <f t="array" ref="Y1389">_xlfn.IFS(R1389&gt;2000000,"For Publication",R1389&gt;100000,"PID",R1389&gt;30000,"RFQ",TRUE,"Transactional")</f>
        <v>PID</v>
      </c>
      <c r="Z1389" s="24" t="s">
        <v>86</v>
      </c>
      <c r="AA1389" s="32">
        <v>60</v>
      </c>
      <c r="AB1389" s="24">
        <v>24</v>
      </c>
      <c r="AC1389" s="25">
        <v>44539</v>
      </c>
      <c r="AD1389" s="24" t="s">
        <v>58</v>
      </c>
      <c r="AE1389" s="24"/>
      <c r="AF1389" s="24"/>
      <c r="AG1389" s="24"/>
      <c r="AH1389" s="24" t="s">
        <v>60</v>
      </c>
      <c r="AI1389" s="24"/>
      <c r="AJ1389" s="24" t="s">
        <v>59</v>
      </c>
      <c r="AK1389" s="24"/>
      <c r="AL1389" s="24" t="s">
        <v>5003</v>
      </c>
      <c r="AM1389" s="24"/>
      <c r="AN1389" s="24"/>
      <c r="AO1389" s="24">
        <v>0</v>
      </c>
      <c r="AP1389" s="24" t="s">
        <v>60</v>
      </c>
      <c r="AQ1389" s="24"/>
      <c r="AR1389" s="24"/>
      <c r="AS1389" s="89">
        <f t="shared" si="288"/>
        <v>84</v>
      </c>
      <c r="AT1389" s="24" t="s">
        <v>5429</v>
      </c>
    </row>
    <row r="1390" spans="1:46" x14ac:dyDescent="0.5">
      <c r="A1390" s="24">
        <v>1496</v>
      </c>
      <c r="B1390" s="24"/>
      <c r="C1390" s="24"/>
      <c r="D1390" s="24" t="s">
        <v>5430</v>
      </c>
      <c r="E1390" s="24" t="s">
        <v>5431</v>
      </c>
      <c r="F1390" s="77" t="str">
        <f t="shared" si="272"/>
        <v>SMART HEALTH SOLUTIONS LTD</v>
      </c>
      <c r="G1390" s="24" t="s">
        <v>5430</v>
      </c>
      <c r="H1390" s="24" t="s">
        <v>732</v>
      </c>
      <c r="I1390" s="24" t="s">
        <v>2731</v>
      </c>
      <c r="J1390" s="24" t="s">
        <v>66</v>
      </c>
      <c r="K1390" s="27" t="s">
        <v>67</v>
      </c>
      <c r="L1390" s="25">
        <v>44539</v>
      </c>
      <c r="M1390" s="25">
        <v>44903</v>
      </c>
      <c r="N1390" s="81">
        <f t="shared" si="285"/>
        <v>44903</v>
      </c>
      <c r="O1390" s="77" t="str">
        <f t="shared" ca="1" si="286"/>
        <v>Expired</v>
      </c>
      <c r="P1390" s="77" t="str" cm="1">
        <f t="array" aca="1" ref="P1390" ca="1">_xlfn.IFS((N1390-TODAY())&gt;=547,"06 Expires over 18 months",(N1390-TODAY())&gt;=365,"05 Expires in 18 months",(N1390-TODAY())&gt;=183,"04 Expires in 12 months",(N1390-TODAY())&gt;=92,"03 Expires in 6 months",(N1390-TODAY())&gt;=31,"02 Expires in 3 months",(N1390-TODAY())&gt;=0,"01 Expires in 30 days",(N1390-TODAY())&gt;=-31,"01 Expired last 30 days",(N1390-TODAY())&gt;=-92,"02 Expired last 3 months",(N1390-TODAY())&gt;=-183,"03 Expired last 6 months",(N1390-TODAY())&gt;=-365,"04 Expired last 12 months",(N1390-TODAY())&gt;=-547,"05 Expired last 18 months",TRUE,"06 Expired over 18 months")</f>
        <v>06 Expired over 18 months</v>
      </c>
      <c r="Q1390" s="65">
        <v>22500</v>
      </c>
      <c r="R1390" s="84">
        <f t="shared" si="287"/>
        <v>22500</v>
      </c>
      <c r="S1390" s="77" t="str" cm="1">
        <f t="array" ref="S1390">_xlfn.IFS(R1390&gt;5000000,"Gold",R1390&gt;=500000,"Silver",R1390&gt;30000,"Bronze",TRUE,"Transactional")</f>
        <v>Transactional</v>
      </c>
      <c r="T1390" s="24" t="s">
        <v>54</v>
      </c>
      <c r="U1390" s="101" t="s">
        <v>69</v>
      </c>
      <c r="V1390" s="101" t="s">
        <v>67</v>
      </c>
      <c r="W1390" s="77" t="str">
        <f t="shared" si="273"/>
        <v>No</v>
      </c>
      <c r="X1390" s="77" t="str">
        <f>IFERROR(_xlfn.XLOOKUP(J1390&amp;"||"&amp;K1390,'Mapping Ref.'!$J$2:$J$538,'Mapping Ref.'!$K$2:$K$538),"")</f>
        <v>Childrens &amp; Adults</v>
      </c>
      <c r="Y1390" s="77" t="str" cm="1">
        <f t="array" ref="Y1390">_xlfn.IFS(R1390&gt;2000000,"For Publication",R1390&gt;100000,"PID",R1390&gt;30000,"RFQ",TRUE,"Transactional")</f>
        <v>Transactional</v>
      </c>
      <c r="Z1390" s="24" t="s">
        <v>101</v>
      </c>
      <c r="AA1390" s="32">
        <v>12</v>
      </c>
      <c r="AB1390" s="24">
        <v>0</v>
      </c>
      <c r="AC1390" s="25">
        <v>44539</v>
      </c>
      <c r="AD1390" s="24" t="s">
        <v>58</v>
      </c>
      <c r="AE1390" s="24">
        <v>0</v>
      </c>
      <c r="AF1390" s="24" t="s">
        <v>59</v>
      </c>
      <c r="AG1390" s="24"/>
      <c r="AH1390" s="24" t="s">
        <v>59</v>
      </c>
      <c r="AI1390" s="24"/>
      <c r="AJ1390" s="24" t="s">
        <v>59</v>
      </c>
      <c r="AK1390" s="24"/>
      <c r="AL1390" s="24" t="s">
        <v>1333</v>
      </c>
      <c r="AM1390" s="24"/>
      <c r="AN1390" s="24"/>
      <c r="AO1390" s="24">
        <v>0</v>
      </c>
      <c r="AP1390" s="24" t="s">
        <v>60</v>
      </c>
      <c r="AQ1390" s="24"/>
      <c r="AR1390" s="24"/>
      <c r="AS1390" s="89">
        <f t="shared" si="288"/>
        <v>11</v>
      </c>
      <c r="AT1390" s="24" t="s">
        <v>5432</v>
      </c>
    </row>
    <row r="1391" spans="1:46" x14ac:dyDescent="0.5">
      <c r="A1391" s="24">
        <v>1497</v>
      </c>
      <c r="B1391" s="24" t="s">
        <v>340</v>
      </c>
      <c r="C1391" s="24"/>
      <c r="D1391" s="24" t="s">
        <v>5433</v>
      </c>
      <c r="E1391" s="24" t="s">
        <v>5434</v>
      </c>
      <c r="F1391" s="77" t="str">
        <f t="shared" si="272"/>
        <v>CITYSHAPING LIMITED</v>
      </c>
      <c r="G1391" s="24" t="s">
        <v>5435</v>
      </c>
      <c r="H1391" s="24" t="s">
        <v>1087</v>
      </c>
      <c r="I1391" s="24" t="s">
        <v>5436</v>
      </c>
      <c r="J1391" s="24" t="s">
        <v>107</v>
      </c>
      <c r="K1391" s="24" t="s">
        <v>337</v>
      </c>
      <c r="L1391" s="25">
        <v>44538</v>
      </c>
      <c r="M1391" s="25">
        <v>44957</v>
      </c>
      <c r="N1391" s="81">
        <f t="shared" si="285"/>
        <v>44957</v>
      </c>
      <c r="O1391" s="77" t="str">
        <f t="shared" ca="1" si="286"/>
        <v>Expired</v>
      </c>
      <c r="P1391" s="77" t="str" cm="1">
        <f t="array" aca="1" ref="P1391" ca="1">_xlfn.IFS((N1391-TODAY())&gt;=547,"06 Expires over 18 months",(N1391-TODAY())&gt;=365,"05 Expires in 18 months",(N1391-TODAY())&gt;=183,"04 Expires in 12 months",(N1391-TODAY())&gt;=92,"03 Expires in 6 months",(N1391-TODAY())&gt;=31,"02 Expires in 3 months",(N1391-TODAY())&gt;=0,"01 Expires in 30 days",(N1391-TODAY())&gt;=-31,"01 Expired last 30 days",(N1391-TODAY())&gt;=-92,"02 Expired last 3 months",(N1391-TODAY())&gt;=-183,"03 Expired last 6 months",(N1391-TODAY())&gt;=-365,"04 Expired last 12 months",(N1391-TODAY())&gt;=-547,"05 Expired last 18 months",TRUE,"06 Expired over 18 months")</f>
        <v>06 Expired over 18 months</v>
      </c>
      <c r="Q1391" s="65">
        <v>25000</v>
      </c>
      <c r="R1391" s="84">
        <f t="shared" si="287"/>
        <v>27083.333333333332</v>
      </c>
      <c r="S1391" s="77" t="str" cm="1">
        <f t="array" ref="S1391">_xlfn.IFS(R1391&gt;5000000,"Gold",R1391&gt;=500000,"Silver",R1391&gt;30000,"Bronze",TRUE,"Transactional")</f>
        <v>Transactional</v>
      </c>
      <c r="T1391" s="24" t="s">
        <v>122</v>
      </c>
      <c r="U1391" s="101" t="s">
        <v>109</v>
      </c>
      <c r="V1391" s="101" t="s">
        <v>1146</v>
      </c>
      <c r="W1391" s="77" t="str">
        <f t="shared" si="273"/>
        <v>No</v>
      </c>
      <c r="X1391" s="77" t="str">
        <f>IFERROR(_xlfn.XLOOKUP(J1391&amp;"||"&amp;K1391,'Mapping Ref.'!$J$2:$J$538,'Mapping Ref.'!$K$2:$K$538),"")</f>
        <v>Construction &amp; Estates</v>
      </c>
      <c r="Y1391" s="77" t="str" cm="1">
        <f t="array" ref="Y1391">_xlfn.IFS(R1391&gt;2000000,"For Publication",R1391&gt;100000,"PID",R1391&gt;30000,"RFQ",TRUE,"Transactional")</f>
        <v>Transactional</v>
      </c>
      <c r="Z1391" s="24" t="s">
        <v>86</v>
      </c>
      <c r="AA1391" s="32">
        <v>12</v>
      </c>
      <c r="AB1391" s="24">
        <v>0</v>
      </c>
      <c r="AC1391" s="25">
        <v>44539</v>
      </c>
      <c r="AD1391" s="24" t="s">
        <v>58</v>
      </c>
      <c r="AE1391" s="24"/>
      <c r="AF1391" s="24"/>
      <c r="AG1391" s="24"/>
      <c r="AH1391" s="24" t="s">
        <v>59</v>
      </c>
      <c r="AI1391" s="24"/>
      <c r="AJ1391" s="24" t="s">
        <v>60</v>
      </c>
      <c r="AK1391" s="24"/>
      <c r="AL1391" s="24" t="s">
        <v>5003</v>
      </c>
      <c r="AM1391" s="24"/>
      <c r="AN1391" s="24"/>
      <c r="AO1391" s="24">
        <v>0</v>
      </c>
      <c r="AP1391" s="24" t="s">
        <v>60</v>
      </c>
      <c r="AQ1391" s="24"/>
      <c r="AR1391" s="24"/>
      <c r="AS1391" s="89">
        <f t="shared" si="288"/>
        <v>13</v>
      </c>
      <c r="AT1391" s="24" t="s">
        <v>5437</v>
      </c>
    </row>
    <row r="1392" spans="1:46" x14ac:dyDescent="0.5">
      <c r="A1392" s="24">
        <v>1498</v>
      </c>
      <c r="B1392" s="24"/>
      <c r="C1392" s="24"/>
      <c r="D1392" s="24" t="s">
        <v>5438</v>
      </c>
      <c r="E1392" s="24" t="s">
        <v>5439</v>
      </c>
      <c r="F1392" s="77" t="str">
        <f t="shared" si="272"/>
        <v>ICENI PROJECTS LIMITED</v>
      </c>
      <c r="G1392" s="24" t="s">
        <v>5440</v>
      </c>
      <c r="H1392" s="24" t="s">
        <v>972</v>
      </c>
      <c r="I1392" s="24" t="s">
        <v>972</v>
      </c>
      <c r="J1392" s="24" t="s">
        <v>107</v>
      </c>
      <c r="K1392" s="24" t="s">
        <v>1681</v>
      </c>
      <c r="L1392" s="25">
        <v>44470</v>
      </c>
      <c r="M1392" s="25">
        <v>44550</v>
      </c>
      <c r="N1392" s="81">
        <f t="shared" si="285"/>
        <v>44550</v>
      </c>
      <c r="O1392" s="77" t="str">
        <f t="shared" ca="1" si="286"/>
        <v>Expired</v>
      </c>
      <c r="P1392" s="77" t="str" cm="1">
        <f t="array" aca="1" ref="P1392" ca="1">_xlfn.IFS((N1392-TODAY())&gt;=547,"06 Expires over 18 months",(N1392-TODAY())&gt;=365,"05 Expires in 18 months",(N1392-TODAY())&gt;=183,"04 Expires in 12 months",(N1392-TODAY())&gt;=92,"03 Expires in 6 months",(N1392-TODAY())&gt;=31,"02 Expires in 3 months",(N1392-TODAY())&gt;=0,"01 Expires in 30 days",(N1392-TODAY())&gt;=-31,"01 Expired last 30 days",(N1392-TODAY())&gt;=-92,"02 Expired last 3 months",(N1392-TODAY())&gt;=-183,"03 Expired last 6 months",(N1392-TODAY())&gt;=-365,"04 Expired last 12 months",(N1392-TODAY())&gt;=-547,"05 Expired last 18 months",TRUE,"06 Expired over 18 months")</f>
        <v>06 Expired over 18 months</v>
      </c>
      <c r="Q1392" s="65">
        <v>15750</v>
      </c>
      <c r="R1392" s="84">
        <f t="shared" si="287"/>
        <v>15750</v>
      </c>
      <c r="S1392" s="77" t="str" cm="1">
        <f t="array" ref="S1392">_xlfn.IFS(R1392&gt;5000000,"Gold",R1392&gt;=500000,"Silver",R1392&gt;30000,"Bronze",TRUE,"Transactional")</f>
        <v>Transactional</v>
      </c>
      <c r="T1392" s="24" t="s">
        <v>54</v>
      </c>
      <c r="U1392" s="101" t="s">
        <v>69</v>
      </c>
      <c r="V1392" s="101" t="s">
        <v>1208</v>
      </c>
      <c r="W1392" s="77" t="str">
        <f t="shared" si="273"/>
        <v>No</v>
      </c>
      <c r="X1392" s="77" t="str">
        <f>IFERROR(_xlfn.XLOOKUP(J1392&amp;"||"&amp;K1392,'Mapping Ref.'!$J$2:$J$538,'Mapping Ref.'!$K$2:$K$538),"")</f>
        <v>Construction &amp; Estates</v>
      </c>
      <c r="Y1392" s="77" t="str" cm="1">
        <f t="array" ref="Y1392">_xlfn.IFS(R1392&gt;2000000,"For Publication",R1392&gt;100000,"PID",R1392&gt;30000,"RFQ",TRUE,"Transactional")</f>
        <v>Transactional</v>
      </c>
      <c r="Z1392" s="24" t="s">
        <v>86</v>
      </c>
      <c r="AA1392" s="32">
        <v>3</v>
      </c>
      <c r="AB1392" s="24">
        <v>0</v>
      </c>
      <c r="AC1392" s="25">
        <v>44540</v>
      </c>
      <c r="AD1392" s="24" t="s">
        <v>58</v>
      </c>
      <c r="AE1392" s="24">
        <v>29632</v>
      </c>
      <c r="AF1392" s="24" t="s">
        <v>59</v>
      </c>
      <c r="AG1392" s="24"/>
      <c r="AH1392" s="24" t="s">
        <v>60</v>
      </c>
      <c r="AI1392" s="24"/>
      <c r="AJ1392" s="24" t="s">
        <v>60</v>
      </c>
      <c r="AK1392" s="24"/>
      <c r="AL1392" s="24" t="s">
        <v>1333</v>
      </c>
      <c r="AM1392" s="24"/>
      <c r="AN1392" s="24"/>
      <c r="AO1392" s="24">
        <v>0</v>
      </c>
      <c r="AP1392" s="24" t="s">
        <v>60</v>
      </c>
      <c r="AQ1392" s="24"/>
      <c r="AR1392" s="24"/>
      <c r="AS1392" s="89">
        <f t="shared" si="288"/>
        <v>2</v>
      </c>
      <c r="AT1392" s="24" t="s">
        <v>5438</v>
      </c>
    </row>
    <row r="1393" spans="1:46" x14ac:dyDescent="0.5">
      <c r="A1393" s="24">
        <v>1499</v>
      </c>
      <c r="B1393" s="24" t="s">
        <v>340</v>
      </c>
      <c r="C1393" s="24" t="s">
        <v>77</v>
      </c>
      <c r="D1393" s="24" t="s">
        <v>5441</v>
      </c>
      <c r="E1393" s="24" t="s">
        <v>5442</v>
      </c>
      <c r="F1393" s="77" t="str">
        <f t="shared" si="272"/>
        <v>JANE FRYATT LTD T/A FACE2FACEHR ABINGDON</v>
      </c>
      <c r="G1393" s="24" t="s">
        <v>5443</v>
      </c>
      <c r="H1393" s="24" t="s">
        <v>2034</v>
      </c>
      <c r="I1393" s="24" t="s">
        <v>1923</v>
      </c>
      <c r="J1393" s="24" t="s">
        <v>1312</v>
      </c>
      <c r="K1393" s="24" t="s">
        <v>1109</v>
      </c>
      <c r="L1393" s="25">
        <v>44501</v>
      </c>
      <c r="M1393" s="25">
        <v>45016</v>
      </c>
      <c r="N1393" s="81">
        <f t="shared" si="285"/>
        <v>45382</v>
      </c>
      <c r="O1393" s="77" t="str">
        <f t="shared" ca="1" si="286"/>
        <v>Expired</v>
      </c>
      <c r="P1393" s="77" t="str" cm="1">
        <f t="array" aca="1" ref="P1393" ca="1">_xlfn.IFS((N1393-TODAY())&gt;=547,"06 Expires over 18 months",(N1393-TODAY())&gt;=365,"05 Expires in 18 months",(N1393-TODAY())&gt;=183,"04 Expires in 12 months",(N1393-TODAY())&gt;=92,"03 Expires in 6 months",(N1393-TODAY())&gt;=31,"02 Expires in 3 months",(N1393-TODAY())&gt;=0,"01 Expires in 30 days",(N1393-TODAY())&gt;=-31,"01 Expired last 30 days",(N1393-TODAY())&gt;=-92,"02 Expired last 3 months",(N1393-TODAY())&gt;=-183,"03 Expired last 6 months",(N1393-TODAY())&gt;=-365,"04 Expired last 12 months",(N1393-TODAY())&gt;=-547,"05 Expired last 18 months",TRUE,"06 Expired over 18 months")</f>
        <v>06 Expired over 18 months</v>
      </c>
      <c r="Q1393" s="65">
        <v>20000</v>
      </c>
      <c r="R1393" s="84">
        <f t="shared" si="287"/>
        <v>46666.666666666664</v>
      </c>
      <c r="S1393" s="77" t="str" cm="1">
        <f t="array" ref="S1393">_xlfn.IFS(R1393&gt;5000000,"Gold",R1393&gt;=500000,"Silver",R1393&gt;30000,"Bronze",TRUE,"Transactional")</f>
        <v>Bronze</v>
      </c>
      <c r="T1393" s="24" t="s">
        <v>54</v>
      </c>
      <c r="U1393" s="101" t="s">
        <v>237</v>
      </c>
      <c r="V1393" s="101" t="s">
        <v>350</v>
      </c>
      <c r="W1393" s="77" t="str">
        <f t="shared" si="273"/>
        <v>Yes</v>
      </c>
      <c r="X1393" s="77" t="str">
        <f>IFERROR(_xlfn.XLOOKUP(J1393&amp;"||"&amp;K1393,'Mapping Ref.'!$J$2:$J$538,'Mapping Ref.'!$K$2:$K$538),"")</f>
        <v>Corporate</v>
      </c>
      <c r="Y1393" s="77" t="str" cm="1">
        <f t="array" ref="Y1393">_xlfn.IFS(R1393&gt;2000000,"For Publication",R1393&gt;100000,"PID",R1393&gt;30000,"RFQ",TRUE,"Transactional")</f>
        <v>RFQ</v>
      </c>
      <c r="Z1393" s="24" t="s">
        <v>86</v>
      </c>
      <c r="AA1393" s="32">
        <v>24</v>
      </c>
      <c r="AB1393" s="24">
        <v>12</v>
      </c>
      <c r="AC1393" s="25">
        <v>44543</v>
      </c>
      <c r="AD1393" s="24" t="s">
        <v>58</v>
      </c>
      <c r="AE1393" s="24"/>
      <c r="AF1393" s="24" t="s">
        <v>59</v>
      </c>
      <c r="AG1393" s="24"/>
      <c r="AH1393" s="24" t="s">
        <v>60</v>
      </c>
      <c r="AI1393" s="24"/>
      <c r="AJ1393" s="24" t="s">
        <v>60</v>
      </c>
      <c r="AK1393" s="24"/>
      <c r="AL1393" s="24" t="s">
        <v>5003</v>
      </c>
      <c r="AM1393" s="24"/>
      <c r="AN1393" s="24"/>
      <c r="AO1393" s="24">
        <v>0</v>
      </c>
      <c r="AP1393" s="24" t="s">
        <v>60</v>
      </c>
      <c r="AQ1393" s="24"/>
      <c r="AR1393" s="24"/>
      <c r="AS1393" s="89">
        <f t="shared" si="288"/>
        <v>28</v>
      </c>
      <c r="AT1393" s="24" t="s">
        <v>5444</v>
      </c>
    </row>
    <row r="1394" spans="1:46" x14ac:dyDescent="0.5">
      <c r="A1394" s="24">
        <v>1500</v>
      </c>
      <c r="B1394" s="24"/>
      <c r="C1394" s="24"/>
      <c r="D1394" s="24" t="s">
        <v>5445</v>
      </c>
      <c r="E1394" s="24" t="s">
        <v>5446</v>
      </c>
      <c r="F1394" s="77" t="str">
        <f t="shared" si="272"/>
        <v>PHOENIX CANOE CLUB LIMITED T/A PHOENIX OUTDOOR CENTRE</v>
      </c>
      <c r="G1394" s="24" t="s">
        <v>5447</v>
      </c>
      <c r="H1394" s="24" t="s">
        <v>5010</v>
      </c>
      <c r="I1394" s="24" t="s">
        <v>5010</v>
      </c>
      <c r="J1394" s="24" t="s">
        <v>190</v>
      </c>
      <c r="K1394" s="24" t="s">
        <v>755</v>
      </c>
      <c r="L1394" s="25">
        <v>44536</v>
      </c>
      <c r="M1394" s="25">
        <v>44957</v>
      </c>
      <c r="N1394" s="81">
        <f t="shared" si="285"/>
        <v>45504</v>
      </c>
      <c r="O1394" s="77" t="str">
        <f t="shared" ca="1" si="286"/>
        <v>Expired</v>
      </c>
      <c r="P1394" s="77" t="str" cm="1">
        <f t="array" aca="1" ref="P1394" ca="1">_xlfn.IFS((N1394-TODAY())&gt;=547,"06 Expires over 18 months",(N1394-TODAY())&gt;=365,"05 Expires in 18 months",(N1394-TODAY())&gt;=183,"04 Expires in 12 months",(N1394-TODAY())&gt;=92,"03 Expires in 6 months",(N1394-TODAY())&gt;=31,"02 Expires in 3 months",(N1394-TODAY())&gt;=0,"01 Expires in 30 days",(N1394-TODAY())&gt;=-31,"01 Expired last 30 days",(N1394-TODAY())&gt;=-92,"02 Expired last 3 months",(N1394-TODAY())&gt;=-183,"03 Expired last 6 months",(N1394-TODAY())&gt;=-365,"04 Expired last 12 months",(N1394-TODAY())&gt;=-547,"05 Expired last 18 months",TRUE,"06 Expired over 18 months")</f>
        <v>06 Expired over 18 months</v>
      </c>
      <c r="Q1394" s="65">
        <v>1000</v>
      </c>
      <c r="R1394" s="84">
        <f t="shared" si="287"/>
        <v>2583.3333333333335</v>
      </c>
      <c r="S1394" s="77" t="str" cm="1">
        <f t="array" ref="S1394">_xlfn.IFS(R1394&gt;5000000,"Gold",R1394&gt;=500000,"Silver",R1394&gt;30000,"Bronze",TRUE,"Transactional")</f>
        <v>Transactional</v>
      </c>
      <c r="T1394" s="24" t="s">
        <v>54</v>
      </c>
      <c r="U1394" s="101" t="s">
        <v>99</v>
      </c>
      <c r="V1394" s="101" t="s">
        <v>472</v>
      </c>
      <c r="W1394" s="77" t="str">
        <f t="shared" si="273"/>
        <v>Yes</v>
      </c>
      <c r="X1394" s="77" t="str">
        <f>IFERROR(_xlfn.XLOOKUP(J1394&amp;"||"&amp;K1394,'Mapping Ref.'!$J$2:$J$538,'Mapping Ref.'!$K$2:$K$538),"")</f>
        <v>Childrens &amp; Adults</v>
      </c>
      <c r="Y1394" s="77" t="str" cm="1">
        <f t="array" ref="Y1394">_xlfn.IFS(R1394&gt;2000000,"For Publication",R1394&gt;100000,"PID",R1394&gt;30000,"RFQ",TRUE,"Transactional")</f>
        <v>Transactional</v>
      </c>
      <c r="Z1394" s="24" t="s">
        <v>101</v>
      </c>
      <c r="AA1394" s="32">
        <v>12</v>
      </c>
      <c r="AB1394" s="24">
        <v>18</v>
      </c>
      <c r="AC1394" s="25">
        <v>44544</v>
      </c>
      <c r="AD1394" s="24" t="s">
        <v>58</v>
      </c>
      <c r="AE1394" s="24"/>
      <c r="AF1394" s="24"/>
      <c r="AG1394" s="24"/>
      <c r="AH1394" s="24" t="s">
        <v>59</v>
      </c>
      <c r="AI1394" s="24"/>
      <c r="AJ1394" s="24" t="s">
        <v>60</v>
      </c>
      <c r="AK1394" s="24"/>
      <c r="AL1394" s="24"/>
      <c r="AM1394" s="24"/>
      <c r="AN1394" s="24"/>
      <c r="AO1394" s="24"/>
      <c r="AP1394" s="24" t="s">
        <v>60</v>
      </c>
      <c r="AQ1394" s="24"/>
      <c r="AR1394" s="24"/>
      <c r="AS1394" s="89">
        <f t="shared" si="288"/>
        <v>31</v>
      </c>
      <c r="AT1394" s="24" t="s">
        <v>5448</v>
      </c>
    </row>
    <row r="1395" spans="1:46" x14ac:dyDescent="0.5">
      <c r="A1395" s="24">
        <v>1501</v>
      </c>
      <c r="B1395" s="24"/>
      <c r="C1395" s="24"/>
      <c r="D1395" s="24" t="s">
        <v>5445</v>
      </c>
      <c r="E1395" s="24" t="s">
        <v>5449</v>
      </c>
      <c r="F1395" s="77" t="str">
        <f t="shared" si="272"/>
        <v>THE PHILOSOPHY FOUNDATION</v>
      </c>
      <c r="G1395" s="24" t="s">
        <v>5450</v>
      </c>
      <c r="H1395" s="24" t="s">
        <v>5010</v>
      </c>
      <c r="I1395" s="24" t="s">
        <v>5010</v>
      </c>
      <c r="J1395" s="24" t="s">
        <v>190</v>
      </c>
      <c r="K1395" s="24" t="s">
        <v>755</v>
      </c>
      <c r="L1395" s="25">
        <v>44544</v>
      </c>
      <c r="M1395" s="25">
        <v>44957</v>
      </c>
      <c r="N1395" s="81">
        <f t="shared" si="285"/>
        <v>45504</v>
      </c>
      <c r="O1395" s="77" t="str">
        <f t="shared" ca="1" si="286"/>
        <v>Expired</v>
      </c>
      <c r="P1395" s="77" t="str" cm="1">
        <f t="array" aca="1" ref="P1395" ca="1">_xlfn.IFS((N1395-TODAY())&gt;=547,"06 Expires over 18 months",(N1395-TODAY())&gt;=365,"05 Expires in 18 months",(N1395-TODAY())&gt;=183,"04 Expires in 12 months",(N1395-TODAY())&gt;=92,"03 Expires in 6 months",(N1395-TODAY())&gt;=31,"02 Expires in 3 months",(N1395-TODAY())&gt;=0,"01 Expires in 30 days",(N1395-TODAY())&gt;=-31,"01 Expired last 30 days",(N1395-TODAY())&gt;=-92,"02 Expired last 3 months",(N1395-TODAY())&gt;=-183,"03 Expired last 6 months",(N1395-TODAY())&gt;=-365,"04 Expired last 12 months",(N1395-TODAY())&gt;=-547,"05 Expired last 18 months",TRUE,"06 Expired over 18 months")</f>
        <v>06 Expired over 18 months</v>
      </c>
      <c r="Q1395" s="65">
        <v>1200</v>
      </c>
      <c r="R1395" s="84">
        <f t="shared" si="287"/>
        <v>3100</v>
      </c>
      <c r="S1395" s="77" t="str" cm="1">
        <f t="array" ref="S1395">_xlfn.IFS(R1395&gt;5000000,"Gold",R1395&gt;=500000,"Silver",R1395&gt;30000,"Bronze",TRUE,"Transactional")</f>
        <v>Transactional</v>
      </c>
      <c r="T1395" s="24" t="s">
        <v>54</v>
      </c>
      <c r="U1395" s="101" t="s">
        <v>123</v>
      </c>
      <c r="V1395" s="101" t="s">
        <v>1686</v>
      </c>
      <c r="W1395" s="77" t="str">
        <f t="shared" si="273"/>
        <v>Yes</v>
      </c>
      <c r="X1395" s="77" t="str">
        <f>IFERROR(_xlfn.XLOOKUP(J1395&amp;"||"&amp;K1395,'Mapping Ref.'!$J$2:$J$538,'Mapping Ref.'!$K$2:$K$538),"")</f>
        <v>Childrens &amp; Adults</v>
      </c>
      <c r="Y1395" s="77" t="str" cm="1">
        <f t="array" ref="Y1395">_xlfn.IFS(R1395&gt;2000000,"For Publication",R1395&gt;100000,"PID",R1395&gt;30000,"RFQ",TRUE,"Transactional")</f>
        <v>Transactional</v>
      </c>
      <c r="Z1395" s="24" t="s">
        <v>101</v>
      </c>
      <c r="AA1395" s="32">
        <v>12</v>
      </c>
      <c r="AB1395" s="24">
        <v>18</v>
      </c>
      <c r="AC1395" s="25">
        <v>44544</v>
      </c>
      <c r="AD1395" s="24" t="s">
        <v>58</v>
      </c>
      <c r="AE1395" s="24"/>
      <c r="AF1395" s="24" t="s">
        <v>59</v>
      </c>
      <c r="AG1395" s="24"/>
      <c r="AH1395" s="24" t="s">
        <v>60</v>
      </c>
      <c r="AI1395" s="24"/>
      <c r="AJ1395" s="24" t="s">
        <v>59</v>
      </c>
      <c r="AK1395" s="24"/>
      <c r="AL1395" s="24" t="s">
        <v>1333</v>
      </c>
      <c r="AM1395" s="24"/>
      <c r="AN1395" s="24"/>
      <c r="AO1395" s="24">
        <v>0</v>
      </c>
      <c r="AP1395" s="24" t="s">
        <v>60</v>
      </c>
      <c r="AQ1395" s="24"/>
      <c r="AR1395" s="24"/>
      <c r="AS1395" s="89">
        <f t="shared" si="288"/>
        <v>31</v>
      </c>
      <c r="AT1395" s="24" t="s">
        <v>5451</v>
      </c>
    </row>
    <row r="1396" spans="1:46" x14ac:dyDescent="0.5">
      <c r="A1396" s="24">
        <v>1502</v>
      </c>
      <c r="B1396" s="24" t="s">
        <v>340</v>
      </c>
      <c r="C1396" s="24"/>
      <c r="D1396" s="24" t="s">
        <v>5452</v>
      </c>
      <c r="E1396" s="24" t="s">
        <v>5372</v>
      </c>
      <c r="F1396" s="77" t="str">
        <f t="shared" si="272"/>
        <v>MJV &amp; CO SOLICITORS LTD</v>
      </c>
      <c r="G1396" s="24" t="s">
        <v>5453</v>
      </c>
      <c r="H1396" s="24" t="s">
        <v>1420</v>
      </c>
      <c r="I1396" s="24" t="s">
        <v>1420</v>
      </c>
      <c r="J1396" s="24" t="s">
        <v>52</v>
      </c>
      <c r="K1396" s="24" t="s">
        <v>822</v>
      </c>
      <c r="L1396" s="25">
        <v>44545</v>
      </c>
      <c r="M1396" s="25"/>
      <c r="N1396" s="81"/>
      <c r="O1396" s="77" t="s">
        <v>712</v>
      </c>
      <c r="P1396" s="77"/>
      <c r="Q1396" s="104"/>
      <c r="R1396" s="84">
        <v>0</v>
      </c>
      <c r="S1396" s="77" t="str" cm="1">
        <f t="array" ref="S1396">_xlfn.IFS(R1396&gt;5000000,"Gold",R1396&gt;=500000,"Silver",R1396&gt;30000,"Bronze",TRUE,"Transactional")</f>
        <v>Transactional</v>
      </c>
      <c r="T1396" s="24" t="s">
        <v>54</v>
      </c>
      <c r="U1396" s="101" t="s">
        <v>455</v>
      </c>
      <c r="V1396" s="101" t="s">
        <v>822</v>
      </c>
      <c r="W1396" s="77" t="str">
        <f t="shared" si="273"/>
        <v>Yes</v>
      </c>
      <c r="X1396" s="77" t="str">
        <f>IFERROR(_xlfn.XLOOKUP(J1396&amp;"||"&amp;K1396,'Mapping Ref.'!$J$2:$J$538,'Mapping Ref.'!$K$2:$K$538),"")</f>
        <v>Corporate</v>
      </c>
      <c r="Y1396" s="77" t="str" cm="1">
        <f t="array" ref="Y1396">_xlfn.IFS(R1396&gt;2000000,"For Publication",R1396&gt;100000,"PID",R1396&gt;30000,"RFQ",TRUE,"Transactional")</f>
        <v>Transactional</v>
      </c>
      <c r="Z1396" s="24" t="s">
        <v>101</v>
      </c>
      <c r="AA1396" s="32">
        <v>80</v>
      </c>
      <c r="AB1396" s="24">
        <v>80</v>
      </c>
      <c r="AC1396" s="25">
        <v>44545</v>
      </c>
      <c r="AD1396" s="24" t="s">
        <v>102</v>
      </c>
      <c r="AE1396" s="24">
        <v>0</v>
      </c>
      <c r="AF1396" s="24" t="s">
        <v>59</v>
      </c>
      <c r="AG1396" s="24"/>
      <c r="AH1396" s="24" t="s">
        <v>60</v>
      </c>
      <c r="AI1396" s="24"/>
      <c r="AJ1396" s="24" t="s">
        <v>60</v>
      </c>
      <c r="AK1396" s="24"/>
      <c r="AL1396" s="24" t="s">
        <v>5003</v>
      </c>
      <c r="AM1396" s="24"/>
      <c r="AN1396" s="24"/>
      <c r="AO1396" s="24">
        <v>0</v>
      </c>
      <c r="AP1396" s="24" t="s">
        <v>60</v>
      </c>
      <c r="AQ1396" s="24"/>
      <c r="AR1396" s="24"/>
      <c r="AS1396" s="89">
        <v>0</v>
      </c>
      <c r="AT1396" s="24" t="s">
        <v>5452</v>
      </c>
    </row>
    <row r="1397" spans="1:46" x14ac:dyDescent="0.5">
      <c r="A1397" s="24">
        <v>1503</v>
      </c>
      <c r="B1397" s="24" t="s">
        <v>340</v>
      </c>
      <c r="C1397" s="24"/>
      <c r="D1397" s="24" t="s">
        <v>5454</v>
      </c>
      <c r="E1397" s="24" t="s">
        <v>5455</v>
      </c>
      <c r="F1397" s="77" t="str">
        <f t="shared" si="272"/>
        <v>EURO CATERING EQUIPMENT LTD</v>
      </c>
      <c r="G1397" s="24" t="s">
        <v>5456</v>
      </c>
      <c r="H1397" s="24" t="s">
        <v>963</v>
      </c>
      <c r="I1397" s="24" t="s">
        <v>1128</v>
      </c>
      <c r="J1397" s="24" t="s">
        <v>190</v>
      </c>
      <c r="K1397" s="24" t="s">
        <v>920</v>
      </c>
      <c r="L1397" s="25">
        <v>44545</v>
      </c>
      <c r="M1397" s="25">
        <v>45275</v>
      </c>
      <c r="N1397" s="81">
        <f t="shared" ref="N1397:N1407" si="289">EDATE(M1397,AB1397)</f>
        <v>45641</v>
      </c>
      <c r="O1397" s="77" t="str">
        <f t="shared" ref="O1397:O1407" ca="1" si="290">IF(N1397&lt;TODAY(),"Expired","Live")</f>
        <v>Expired</v>
      </c>
      <c r="P1397" s="77" t="str" cm="1">
        <f t="array" aca="1" ref="P1397" ca="1">_xlfn.IFS((N1397-TODAY())&gt;=547,"06 Expires over 18 months",(N1397-TODAY())&gt;=365,"05 Expires in 18 months",(N1397-TODAY())&gt;=183,"04 Expires in 12 months",(N1397-TODAY())&gt;=92,"03 Expires in 6 months",(N1397-TODAY())&gt;=31,"02 Expires in 3 months",(N1397-TODAY())&gt;=0,"01 Expires in 30 days",(N1397-TODAY())&gt;=-31,"01 Expired last 30 days",(N1397-TODAY())&gt;=-92,"02 Expired last 3 months",(N1397-TODAY())&gt;=-183,"03 Expired last 6 months",(N1397-TODAY())&gt;=-365,"04 Expired last 12 months",(N1397-TODAY())&gt;=-547,"05 Expired last 18 months",TRUE,"06 Expired over 18 months")</f>
        <v>06 Expired over 18 months</v>
      </c>
      <c r="Q1397" s="65">
        <v>20000</v>
      </c>
      <c r="R1397" s="84">
        <f t="shared" ref="R1397:R1407" si="291">MAX(Q1397,Q1397*N(AS1397)/12)</f>
        <v>60000</v>
      </c>
      <c r="S1397" s="77" t="str" cm="1">
        <f t="array" ref="S1397">_xlfn.IFS(R1397&gt;5000000,"Gold",R1397&gt;=500000,"Silver",R1397&gt;30000,"Bronze",TRUE,"Transactional")</f>
        <v>Bronze</v>
      </c>
      <c r="T1397" s="24" t="s">
        <v>54</v>
      </c>
      <c r="U1397" s="101" t="s">
        <v>69</v>
      </c>
      <c r="V1397" s="101" t="s">
        <v>983</v>
      </c>
      <c r="W1397" s="77" t="str">
        <f t="shared" si="273"/>
        <v>Yes</v>
      </c>
      <c r="X1397" s="77" t="str">
        <f>IFERROR(_xlfn.XLOOKUP(J1397&amp;"||"&amp;K1397,'Mapping Ref.'!$J$2:$J$538,'Mapping Ref.'!$K$2:$K$538),"")</f>
        <v>Construction &amp; Estates</v>
      </c>
      <c r="Y1397" s="77" t="str" cm="1">
        <f t="array" ref="Y1397">_xlfn.IFS(R1397&gt;2000000,"For Publication",R1397&gt;100000,"PID",R1397&gt;30000,"RFQ",TRUE,"Transactional")</f>
        <v>RFQ</v>
      </c>
      <c r="Z1397" s="24" t="s">
        <v>101</v>
      </c>
      <c r="AA1397" s="32">
        <v>12</v>
      </c>
      <c r="AB1397" s="24">
        <v>12</v>
      </c>
      <c r="AC1397" s="25">
        <v>44545</v>
      </c>
      <c r="AD1397" s="24" t="s">
        <v>58</v>
      </c>
      <c r="AE1397" s="24"/>
      <c r="AF1397" s="24" t="s">
        <v>59</v>
      </c>
      <c r="AG1397" s="24"/>
      <c r="AH1397" s="24" t="s">
        <v>59</v>
      </c>
      <c r="AI1397" s="24"/>
      <c r="AJ1397" s="24" t="s">
        <v>60</v>
      </c>
      <c r="AK1397" s="24"/>
      <c r="AL1397" s="24" t="s">
        <v>5003</v>
      </c>
      <c r="AM1397" s="24"/>
      <c r="AN1397" s="24"/>
      <c r="AO1397" s="24">
        <v>0</v>
      </c>
      <c r="AP1397" s="24" t="s">
        <v>60</v>
      </c>
      <c r="AQ1397" s="24"/>
      <c r="AR1397" s="24"/>
      <c r="AS1397" s="89">
        <f t="shared" ref="AS1397:AS1407" si="292">DATEDIF(L1397,N1397,"m")</f>
        <v>36</v>
      </c>
      <c r="AT1397" s="24" t="s">
        <v>5454</v>
      </c>
    </row>
    <row r="1398" spans="1:46" x14ac:dyDescent="0.5">
      <c r="A1398" s="24">
        <v>1504</v>
      </c>
      <c r="B1398" s="24" t="s">
        <v>340</v>
      </c>
      <c r="C1398" s="24"/>
      <c r="D1398" s="24" t="s">
        <v>5457</v>
      </c>
      <c r="E1398" s="24" t="s">
        <v>5458</v>
      </c>
      <c r="F1398" s="77" t="str">
        <f t="shared" si="272"/>
        <v>ACTON ST MARYS PAROCHIAL CHURCH COUNCIL</v>
      </c>
      <c r="G1398" s="24" t="s">
        <v>5459</v>
      </c>
      <c r="H1398" s="24" t="s">
        <v>963</v>
      </c>
      <c r="I1398" s="24" t="s">
        <v>1128</v>
      </c>
      <c r="J1398" s="24" t="s">
        <v>190</v>
      </c>
      <c r="K1398" s="24" t="s">
        <v>3201</v>
      </c>
      <c r="L1398" s="25">
        <v>44546</v>
      </c>
      <c r="M1398" s="25">
        <v>45274</v>
      </c>
      <c r="N1398" s="81">
        <f t="shared" si="289"/>
        <v>45640</v>
      </c>
      <c r="O1398" s="77" t="str">
        <f t="shared" ca="1" si="290"/>
        <v>Expired</v>
      </c>
      <c r="P1398" s="77" t="str" cm="1">
        <f t="array" aca="1" ref="P1398" ca="1">_xlfn.IFS((N1398-TODAY())&gt;=547,"06 Expires over 18 months",(N1398-TODAY())&gt;=365,"05 Expires in 18 months",(N1398-TODAY())&gt;=183,"04 Expires in 12 months",(N1398-TODAY())&gt;=92,"03 Expires in 6 months",(N1398-TODAY())&gt;=31,"02 Expires in 3 months",(N1398-TODAY())&gt;=0,"01 Expires in 30 days",(N1398-TODAY())&gt;=-31,"01 Expired last 30 days",(N1398-TODAY())&gt;=-92,"02 Expired last 3 months",(N1398-TODAY())&gt;=-183,"03 Expired last 6 months",(N1398-TODAY())&gt;=-365,"04 Expired last 12 months",(N1398-TODAY())&gt;=-547,"05 Expired last 18 months",TRUE,"06 Expired over 18 months")</f>
        <v>06 Expired over 18 months</v>
      </c>
      <c r="Q1398" s="65">
        <v>15000</v>
      </c>
      <c r="R1398" s="84">
        <f t="shared" si="291"/>
        <v>43750</v>
      </c>
      <c r="S1398" s="77" t="str" cm="1">
        <f t="array" ref="S1398">_xlfn.IFS(R1398&gt;5000000,"Gold",R1398&gt;=500000,"Silver",R1398&gt;30000,"Bronze",TRUE,"Transactional")</f>
        <v>Bronze</v>
      </c>
      <c r="T1398" s="24" t="s">
        <v>54</v>
      </c>
      <c r="U1398" s="101" t="s">
        <v>69</v>
      </c>
      <c r="V1398" s="101" t="s">
        <v>1442</v>
      </c>
      <c r="W1398" s="77" t="str">
        <f t="shared" si="273"/>
        <v>Yes</v>
      </c>
      <c r="X1398" s="77" t="str">
        <f>IFERROR(_xlfn.XLOOKUP(J1398&amp;"||"&amp;K1398,'Mapping Ref.'!$J$2:$J$538,'Mapping Ref.'!$K$2:$K$538),"")</f>
        <v>Childrens &amp; Adults</v>
      </c>
      <c r="Y1398" s="77" t="str" cm="1">
        <f t="array" ref="Y1398">_xlfn.IFS(R1398&gt;2000000,"For Publication",R1398&gt;100000,"PID",R1398&gt;30000,"RFQ",TRUE,"Transactional")</f>
        <v>RFQ</v>
      </c>
      <c r="Z1398" s="24" t="s">
        <v>101</v>
      </c>
      <c r="AA1398" s="32">
        <v>12</v>
      </c>
      <c r="AB1398" s="24">
        <v>12</v>
      </c>
      <c r="AC1398" s="25">
        <v>44546</v>
      </c>
      <c r="AD1398" s="24" t="s">
        <v>58</v>
      </c>
      <c r="AE1398" s="24"/>
      <c r="AF1398" s="24"/>
      <c r="AG1398" s="24"/>
      <c r="AH1398" s="24" t="s">
        <v>59</v>
      </c>
      <c r="AI1398" s="24"/>
      <c r="AJ1398" s="24" t="s">
        <v>60</v>
      </c>
      <c r="AK1398" s="24"/>
      <c r="AL1398" s="24" t="s">
        <v>5003</v>
      </c>
      <c r="AM1398" s="24"/>
      <c r="AN1398" s="24"/>
      <c r="AO1398" s="24">
        <v>0</v>
      </c>
      <c r="AP1398" s="24" t="s">
        <v>60</v>
      </c>
      <c r="AQ1398" s="24"/>
      <c r="AR1398" s="24"/>
      <c r="AS1398" s="89">
        <f t="shared" si="292"/>
        <v>35</v>
      </c>
      <c r="AT1398" s="24" t="s">
        <v>5460</v>
      </c>
    </row>
    <row r="1399" spans="1:46" x14ac:dyDescent="0.5">
      <c r="A1399" s="24">
        <v>1505</v>
      </c>
      <c r="B1399" s="24" t="s">
        <v>340</v>
      </c>
      <c r="C1399" s="24"/>
      <c r="D1399" s="24" t="s">
        <v>5461</v>
      </c>
      <c r="E1399" s="24" t="s">
        <v>5462</v>
      </c>
      <c r="F1399" s="77" t="str">
        <f t="shared" si="272"/>
        <v>HOFFMANN UK QUALITY TOOLS LTD</v>
      </c>
      <c r="G1399" s="24" t="s">
        <v>5463</v>
      </c>
      <c r="H1399" s="24" t="s">
        <v>2356</v>
      </c>
      <c r="I1399" s="24" t="s">
        <v>5464</v>
      </c>
      <c r="J1399" s="24" t="s">
        <v>52</v>
      </c>
      <c r="K1399" s="24" t="s">
        <v>5465</v>
      </c>
      <c r="L1399" s="25">
        <v>44531</v>
      </c>
      <c r="M1399" s="25">
        <v>48183</v>
      </c>
      <c r="N1399" s="81">
        <f t="shared" si="289"/>
        <v>48549</v>
      </c>
      <c r="O1399" s="77" t="str">
        <f t="shared" ca="1" si="290"/>
        <v>Live</v>
      </c>
      <c r="P1399" s="77" t="str" cm="1">
        <f t="array" aca="1" ref="P1399" ca="1">_xlfn.IFS((N1399-TODAY())&gt;=547,"06 Expires over 18 months",(N1399-TODAY())&gt;=365,"05 Expires in 18 months",(N1399-TODAY())&gt;=183,"04 Expires in 12 months",(N1399-TODAY())&gt;=92,"03 Expires in 6 months",(N1399-TODAY())&gt;=31,"02 Expires in 3 months",(N1399-TODAY())&gt;=0,"01 Expires in 30 days",(N1399-TODAY())&gt;=-31,"01 Expired last 30 days",(N1399-TODAY())&gt;=-92,"02 Expired last 3 months",(N1399-TODAY())&gt;=-183,"03 Expired last 6 months",(N1399-TODAY())&gt;=-365,"04 Expired last 12 months",(N1399-TODAY())&gt;=-547,"05 Expired last 18 months",TRUE,"06 Expired over 18 months")</f>
        <v>06 Expires over 18 months</v>
      </c>
      <c r="Q1399" s="65">
        <v>15000</v>
      </c>
      <c r="R1399" s="84">
        <f t="shared" si="291"/>
        <v>165000</v>
      </c>
      <c r="S1399" s="77" t="str" cm="1">
        <f t="array" ref="S1399">_xlfn.IFS(R1399&gt;5000000,"Gold",R1399&gt;=500000,"Silver",R1399&gt;30000,"Bronze",TRUE,"Transactional")</f>
        <v>Bronze</v>
      </c>
      <c r="T1399" s="24" t="s">
        <v>54</v>
      </c>
      <c r="U1399" s="101" t="s">
        <v>208</v>
      </c>
      <c r="V1399" s="101" t="s">
        <v>209</v>
      </c>
      <c r="W1399" s="77" t="str">
        <f t="shared" si="273"/>
        <v>Yes</v>
      </c>
      <c r="X1399" s="77" t="str">
        <f>IFERROR(_xlfn.XLOOKUP(J1399&amp;"||"&amp;K1399,'Mapping Ref.'!$J$2:$J$538,'Mapping Ref.'!$K$2:$K$538),"")</f>
        <v>Corporate</v>
      </c>
      <c r="Y1399" s="77" t="str" cm="1">
        <f t="array" ref="Y1399">_xlfn.IFS(R1399&gt;2000000,"For Publication",R1399&gt;100000,"PID",R1399&gt;30000,"RFQ",TRUE,"Transactional")</f>
        <v>PID</v>
      </c>
      <c r="Z1399" s="24" t="s">
        <v>101</v>
      </c>
      <c r="AA1399" s="32">
        <v>12</v>
      </c>
      <c r="AB1399" s="24">
        <v>12</v>
      </c>
      <c r="AC1399" s="25">
        <v>44547</v>
      </c>
      <c r="AD1399" s="24" t="s">
        <v>58</v>
      </c>
      <c r="AE1399" s="24"/>
      <c r="AF1399" s="24" t="s">
        <v>59</v>
      </c>
      <c r="AG1399" s="24"/>
      <c r="AH1399" s="24" t="s">
        <v>60</v>
      </c>
      <c r="AI1399" s="24"/>
      <c r="AJ1399" s="24" t="s">
        <v>60</v>
      </c>
      <c r="AK1399" s="24"/>
      <c r="AL1399" s="24" t="s">
        <v>5003</v>
      </c>
      <c r="AM1399" s="24"/>
      <c r="AN1399" s="24"/>
      <c r="AO1399" s="24">
        <v>2000</v>
      </c>
      <c r="AP1399" s="24" t="s">
        <v>60</v>
      </c>
      <c r="AQ1399" s="24"/>
      <c r="AR1399" s="24"/>
      <c r="AS1399" s="89">
        <f t="shared" si="292"/>
        <v>132</v>
      </c>
      <c r="AT1399" s="24" t="s">
        <v>5466</v>
      </c>
    </row>
    <row r="1400" spans="1:46" x14ac:dyDescent="0.5">
      <c r="A1400" s="24">
        <v>1507</v>
      </c>
      <c r="B1400" s="24"/>
      <c r="C1400" s="24"/>
      <c r="D1400" s="24" t="s">
        <v>5467</v>
      </c>
      <c r="E1400" s="24" t="s">
        <v>5468</v>
      </c>
      <c r="F1400" s="77" t="str">
        <f t="shared" si="272"/>
        <v>WAGTAIL UK LIMITED</v>
      </c>
      <c r="G1400" s="24" t="s">
        <v>5469</v>
      </c>
      <c r="H1400" s="24" t="s">
        <v>972</v>
      </c>
      <c r="I1400" s="24" t="s">
        <v>972</v>
      </c>
      <c r="J1400" s="24" t="s">
        <v>107</v>
      </c>
      <c r="K1400" s="24" t="s">
        <v>1862</v>
      </c>
      <c r="L1400" s="25">
        <v>44531</v>
      </c>
      <c r="M1400" s="25">
        <v>44651</v>
      </c>
      <c r="N1400" s="81">
        <f t="shared" si="289"/>
        <v>44651</v>
      </c>
      <c r="O1400" s="77" t="str">
        <f t="shared" ca="1" si="290"/>
        <v>Expired</v>
      </c>
      <c r="P1400" s="77" t="str" cm="1">
        <f t="array" aca="1" ref="P1400" ca="1">_xlfn.IFS((N1400-TODAY())&gt;=547,"06 Expires over 18 months",(N1400-TODAY())&gt;=365,"05 Expires in 18 months",(N1400-TODAY())&gt;=183,"04 Expires in 12 months",(N1400-TODAY())&gt;=92,"03 Expires in 6 months",(N1400-TODAY())&gt;=31,"02 Expires in 3 months",(N1400-TODAY())&gt;=0,"01 Expires in 30 days",(N1400-TODAY())&gt;=-31,"01 Expired last 30 days",(N1400-TODAY())&gt;=-92,"02 Expired last 3 months",(N1400-TODAY())&gt;=-183,"03 Expired last 6 months",(N1400-TODAY())&gt;=-365,"04 Expired last 12 months",(N1400-TODAY())&gt;=-547,"05 Expired last 18 months",TRUE,"06 Expired over 18 months")</f>
        <v>06 Expired over 18 months</v>
      </c>
      <c r="Q1400" s="65">
        <v>1200</v>
      </c>
      <c r="R1400" s="84">
        <f t="shared" si="291"/>
        <v>1200</v>
      </c>
      <c r="S1400" s="77" t="str" cm="1">
        <f t="array" ref="S1400">_xlfn.IFS(R1400&gt;5000000,"Gold",R1400&gt;=500000,"Silver",R1400&gt;30000,"Bronze",TRUE,"Transactional")</f>
        <v>Transactional</v>
      </c>
      <c r="T1400" s="24" t="s">
        <v>54</v>
      </c>
      <c r="U1400" s="101" t="s">
        <v>445</v>
      </c>
      <c r="V1400" s="101" t="s">
        <v>446</v>
      </c>
      <c r="W1400" s="77" t="str">
        <f t="shared" si="273"/>
        <v>No</v>
      </c>
      <c r="X1400" s="77" t="str">
        <f>IFERROR(_xlfn.XLOOKUP(J1400&amp;"||"&amp;K1400,'Mapping Ref.'!$J$2:$J$538,'Mapping Ref.'!$K$2:$K$538),"")</f>
        <v>Construction &amp; Estates</v>
      </c>
      <c r="Y1400" s="77" t="str" cm="1">
        <f t="array" ref="Y1400">_xlfn.IFS(R1400&gt;2000000,"For Publication",R1400&gt;100000,"PID",R1400&gt;30000,"RFQ",TRUE,"Transactional")</f>
        <v>Transactional</v>
      </c>
      <c r="Z1400" s="24" t="s">
        <v>86</v>
      </c>
      <c r="AA1400" s="32">
        <v>4</v>
      </c>
      <c r="AB1400" s="24">
        <v>0</v>
      </c>
      <c r="AC1400" s="25">
        <v>44547</v>
      </c>
      <c r="AD1400" s="24" t="s">
        <v>58</v>
      </c>
      <c r="AE1400" s="24">
        <v>29641</v>
      </c>
      <c r="AF1400" s="24"/>
      <c r="AG1400" s="24"/>
      <c r="AH1400" s="24" t="s">
        <v>60</v>
      </c>
      <c r="AI1400" s="24"/>
      <c r="AJ1400" s="24" t="s">
        <v>60</v>
      </c>
      <c r="AK1400" s="24"/>
      <c r="AL1400" s="24" t="s">
        <v>1333</v>
      </c>
      <c r="AM1400" s="24"/>
      <c r="AN1400" s="24"/>
      <c r="AO1400" s="24">
        <v>0</v>
      </c>
      <c r="AP1400" s="24" t="s">
        <v>60</v>
      </c>
      <c r="AQ1400" s="24"/>
      <c r="AR1400" s="24"/>
      <c r="AS1400" s="89">
        <f t="shared" si="292"/>
        <v>3</v>
      </c>
      <c r="AT1400" s="24" t="s">
        <v>5467</v>
      </c>
    </row>
    <row r="1401" spans="1:46" x14ac:dyDescent="0.5">
      <c r="A1401" s="24">
        <v>1508</v>
      </c>
      <c r="B1401" s="24"/>
      <c r="C1401" s="24" t="s">
        <v>77</v>
      </c>
      <c r="D1401" s="24" t="s">
        <v>5470</v>
      </c>
      <c r="E1401" s="24" t="s">
        <v>5471</v>
      </c>
      <c r="F1401" s="77" t="str">
        <f t="shared" si="272"/>
        <v>STEPHEN TAYLOR ARCHITECTS LTD</v>
      </c>
      <c r="G1401" s="24" t="s">
        <v>5472</v>
      </c>
      <c r="H1401" s="24" t="s">
        <v>5473</v>
      </c>
      <c r="I1401" s="24" t="s">
        <v>1029</v>
      </c>
      <c r="J1401" s="24" t="s">
        <v>107</v>
      </c>
      <c r="K1401" s="24" t="s">
        <v>337</v>
      </c>
      <c r="L1401" s="25">
        <v>44469</v>
      </c>
      <c r="M1401" s="25">
        <v>44681</v>
      </c>
      <c r="N1401" s="81">
        <f t="shared" si="289"/>
        <v>44925</v>
      </c>
      <c r="O1401" s="77" t="str">
        <f t="shared" ca="1" si="290"/>
        <v>Expired</v>
      </c>
      <c r="P1401" s="77" t="str" cm="1">
        <f t="array" aca="1" ref="P1401" ca="1">_xlfn.IFS((N1401-TODAY())&gt;=547,"06 Expires over 18 months",(N1401-TODAY())&gt;=365,"05 Expires in 18 months",(N1401-TODAY())&gt;=183,"04 Expires in 12 months",(N1401-TODAY())&gt;=92,"03 Expires in 6 months",(N1401-TODAY())&gt;=31,"02 Expires in 3 months",(N1401-TODAY())&gt;=0,"01 Expires in 30 days",(N1401-TODAY())&gt;=-31,"01 Expired last 30 days",(N1401-TODAY())&gt;=-92,"02 Expired last 3 months",(N1401-TODAY())&gt;=-183,"03 Expired last 6 months",(N1401-TODAY())&gt;=-365,"04 Expired last 12 months",(N1401-TODAY())&gt;=-547,"05 Expired last 18 months",TRUE,"06 Expired over 18 months")</f>
        <v>06 Expired over 18 months</v>
      </c>
      <c r="Q1401" s="65">
        <v>476344</v>
      </c>
      <c r="R1401" s="84">
        <f t="shared" si="291"/>
        <v>595430</v>
      </c>
      <c r="S1401" s="77" t="str" cm="1">
        <f t="array" ref="S1401">_xlfn.IFS(R1401&gt;5000000,"Gold",R1401&gt;=500000,"Silver",R1401&gt;30000,"Bronze",TRUE,"Transactional")</f>
        <v>Silver</v>
      </c>
      <c r="T1401" s="24" t="s">
        <v>122</v>
      </c>
      <c r="U1401" s="101" t="s">
        <v>116</v>
      </c>
      <c r="V1401" s="101" t="s">
        <v>70</v>
      </c>
      <c r="W1401" s="77" t="str">
        <f t="shared" si="273"/>
        <v>Yes</v>
      </c>
      <c r="X1401" s="77" t="str">
        <f>IFERROR(_xlfn.XLOOKUP(J1401&amp;"||"&amp;K1401,'Mapping Ref.'!$J$2:$J$538,'Mapping Ref.'!$K$2:$K$538),"")</f>
        <v>Construction &amp; Estates</v>
      </c>
      <c r="Y1401" s="77" t="str" cm="1">
        <f t="array" ref="Y1401">_xlfn.IFS(R1401&gt;2000000,"For Publication",R1401&gt;100000,"PID",R1401&gt;30000,"RFQ",TRUE,"Transactional")</f>
        <v>PID</v>
      </c>
      <c r="Z1401" s="24" t="s">
        <v>57</v>
      </c>
      <c r="AA1401" s="32">
        <v>8</v>
      </c>
      <c r="AB1401" s="24">
        <v>8</v>
      </c>
      <c r="AC1401" s="25">
        <v>44551</v>
      </c>
      <c r="AD1401" s="24" t="s">
        <v>58</v>
      </c>
      <c r="AE1401" s="24">
        <v>123</v>
      </c>
      <c r="AF1401" s="24"/>
      <c r="AG1401" s="24"/>
      <c r="AH1401" s="24" t="s">
        <v>60</v>
      </c>
      <c r="AI1401" s="24"/>
      <c r="AJ1401" s="24" t="s">
        <v>60</v>
      </c>
      <c r="AK1401" s="24"/>
      <c r="AL1401" s="24" t="s">
        <v>1333</v>
      </c>
      <c r="AM1401" s="24"/>
      <c r="AN1401" s="24"/>
      <c r="AO1401" s="24">
        <v>0</v>
      </c>
      <c r="AP1401" s="24" t="s">
        <v>60</v>
      </c>
      <c r="AQ1401" s="24"/>
      <c r="AR1401" s="24"/>
      <c r="AS1401" s="89">
        <f t="shared" si="292"/>
        <v>15</v>
      </c>
      <c r="AT1401" s="24" t="s">
        <v>5474</v>
      </c>
    </row>
    <row r="1402" spans="1:46" x14ac:dyDescent="0.5">
      <c r="A1402" s="24">
        <v>1509</v>
      </c>
      <c r="B1402" s="24" t="s">
        <v>340</v>
      </c>
      <c r="C1402" s="24"/>
      <c r="D1402" s="24" t="s">
        <v>5475</v>
      </c>
      <c r="E1402" s="24" t="s">
        <v>5476</v>
      </c>
      <c r="F1402" s="77" t="str">
        <f t="shared" si="272"/>
        <v>Dsc Environmental Services Ltd</v>
      </c>
      <c r="G1402" s="24" t="s">
        <v>5477</v>
      </c>
      <c r="H1402" s="24" t="s">
        <v>5478</v>
      </c>
      <c r="I1402" s="24" t="s">
        <v>3781</v>
      </c>
      <c r="J1402" s="24" t="s">
        <v>107</v>
      </c>
      <c r="K1402" s="24" t="s">
        <v>337</v>
      </c>
      <c r="L1402" s="25">
        <v>44543</v>
      </c>
      <c r="M1402" s="25">
        <v>44908</v>
      </c>
      <c r="N1402" s="81">
        <f t="shared" si="289"/>
        <v>44908</v>
      </c>
      <c r="O1402" s="77" t="str">
        <f t="shared" ca="1" si="290"/>
        <v>Expired</v>
      </c>
      <c r="P1402" s="77" t="str" cm="1">
        <f t="array" aca="1" ref="P1402" ca="1">_xlfn.IFS((N1402-TODAY())&gt;=547,"06 Expires over 18 months",(N1402-TODAY())&gt;=365,"05 Expires in 18 months",(N1402-TODAY())&gt;=183,"04 Expires in 12 months",(N1402-TODAY())&gt;=92,"03 Expires in 6 months",(N1402-TODAY())&gt;=31,"02 Expires in 3 months",(N1402-TODAY())&gt;=0,"01 Expires in 30 days",(N1402-TODAY())&gt;=-31,"01 Expired last 30 days",(N1402-TODAY())&gt;=-92,"02 Expired last 3 months",(N1402-TODAY())&gt;=-183,"03 Expired last 6 months",(N1402-TODAY())&gt;=-365,"04 Expired last 12 months",(N1402-TODAY())&gt;=-547,"05 Expired last 18 months",TRUE,"06 Expired over 18 months")</f>
        <v>06 Expired over 18 months</v>
      </c>
      <c r="Q1402" s="65">
        <v>4760</v>
      </c>
      <c r="R1402" s="84">
        <f t="shared" si="291"/>
        <v>4760</v>
      </c>
      <c r="S1402" s="77" t="str" cm="1">
        <f t="array" ref="S1402">_xlfn.IFS(R1402&gt;5000000,"Gold",R1402&gt;=500000,"Silver",R1402&gt;30000,"Bronze",TRUE,"Transactional")</f>
        <v>Transactional</v>
      </c>
      <c r="T1402" s="24" t="s">
        <v>54</v>
      </c>
      <c r="U1402" s="101" t="s">
        <v>84</v>
      </c>
      <c r="V1402" s="101" t="s">
        <v>157</v>
      </c>
      <c r="W1402" s="77" t="str">
        <f t="shared" si="273"/>
        <v>No</v>
      </c>
      <c r="X1402" s="77" t="str">
        <f>IFERROR(_xlfn.XLOOKUP(J1402&amp;"||"&amp;K1402,'Mapping Ref.'!$J$2:$J$538,'Mapping Ref.'!$K$2:$K$538),"")</f>
        <v>Construction &amp; Estates</v>
      </c>
      <c r="Y1402" s="77" t="str" cm="1">
        <f t="array" ref="Y1402">_xlfn.IFS(R1402&gt;2000000,"For Publication",R1402&gt;100000,"PID",R1402&gt;30000,"RFQ",TRUE,"Transactional")</f>
        <v>Transactional</v>
      </c>
      <c r="Z1402" s="24" t="s">
        <v>101</v>
      </c>
      <c r="AA1402" s="32">
        <v>12</v>
      </c>
      <c r="AB1402" s="24">
        <v>0</v>
      </c>
      <c r="AC1402" s="25">
        <v>44551</v>
      </c>
      <c r="AD1402" s="24" t="s">
        <v>1066</v>
      </c>
      <c r="AE1402" s="24"/>
      <c r="AF1402" s="24"/>
      <c r="AG1402" s="24"/>
      <c r="AH1402" s="24" t="s">
        <v>60</v>
      </c>
      <c r="AI1402" s="24"/>
      <c r="AJ1402" s="24" t="s">
        <v>60</v>
      </c>
      <c r="AK1402" s="24"/>
      <c r="AL1402" s="24" t="s">
        <v>1333</v>
      </c>
      <c r="AM1402" s="24"/>
      <c r="AN1402" s="24"/>
      <c r="AO1402" s="24">
        <v>0</v>
      </c>
      <c r="AP1402" s="24" t="s">
        <v>60</v>
      </c>
      <c r="AQ1402" s="24"/>
      <c r="AR1402" s="24"/>
      <c r="AS1402" s="89">
        <f t="shared" si="292"/>
        <v>12</v>
      </c>
      <c r="AT1402" s="24"/>
    </row>
    <row r="1403" spans="1:46" x14ac:dyDescent="0.5">
      <c r="A1403" s="24">
        <v>1510</v>
      </c>
      <c r="B1403" s="24" t="s">
        <v>340</v>
      </c>
      <c r="C1403" s="24"/>
      <c r="D1403" s="24" t="s">
        <v>5479</v>
      </c>
      <c r="E1403" s="24" t="s">
        <v>4945</v>
      </c>
      <c r="F1403" s="77" t="str">
        <f t="shared" si="272"/>
        <v>Aris Daryono</v>
      </c>
      <c r="G1403" s="24" t="s">
        <v>5480</v>
      </c>
      <c r="H1403" s="24" t="s">
        <v>1275</v>
      </c>
      <c r="I1403" s="24" t="s">
        <v>1275</v>
      </c>
      <c r="J1403" s="24" t="s">
        <v>190</v>
      </c>
      <c r="K1403" s="27" t="s">
        <v>1276</v>
      </c>
      <c r="L1403" s="25">
        <v>44551</v>
      </c>
      <c r="M1403" s="25">
        <v>46376</v>
      </c>
      <c r="N1403" s="81">
        <f t="shared" si="289"/>
        <v>46376</v>
      </c>
      <c r="O1403" s="77" t="str">
        <f t="shared" ca="1" si="290"/>
        <v>Live</v>
      </c>
      <c r="P1403" s="77" t="str" cm="1">
        <f t="array" aca="1" ref="P1403" ca="1">_xlfn.IFS((N1403-TODAY())&gt;=547,"06 Expires over 18 months",(N1403-TODAY())&gt;=365,"05 Expires in 18 months",(N1403-TODAY())&gt;=183,"04 Expires in 12 months",(N1403-TODAY())&gt;=92,"03 Expires in 6 months",(N1403-TODAY())&gt;=31,"02 Expires in 3 months",(N1403-TODAY())&gt;=0,"01 Expires in 30 days",(N1403-TODAY())&gt;=-31,"01 Expired last 30 days",(N1403-TODAY())&gt;=-92,"02 Expired last 3 months",(N1403-TODAY())&gt;=-183,"03 Expired last 6 months",(N1403-TODAY())&gt;=-365,"04 Expired last 12 months",(N1403-TODAY())&gt;=-547,"05 Expired last 18 months",TRUE,"06 Expired over 18 months")</f>
        <v>03 Expires in 6 months</v>
      </c>
      <c r="Q1403" s="65">
        <v>10000</v>
      </c>
      <c r="R1403" s="84">
        <f t="shared" si="291"/>
        <v>49166.666666666664</v>
      </c>
      <c r="S1403" s="77" t="str" cm="1">
        <f t="array" ref="S1403">_xlfn.IFS(R1403&gt;5000000,"Gold",R1403&gt;=500000,"Silver",R1403&gt;30000,"Bronze",TRUE,"Transactional")</f>
        <v>Bronze</v>
      </c>
      <c r="T1403" s="24" t="s">
        <v>54</v>
      </c>
      <c r="U1403" s="101" t="s">
        <v>366</v>
      </c>
      <c r="V1403" s="101" t="s">
        <v>789</v>
      </c>
      <c r="W1403" s="77" t="str">
        <f t="shared" si="273"/>
        <v>No</v>
      </c>
      <c r="X1403" s="77" t="str">
        <f>IFERROR(_xlfn.XLOOKUP(J1403&amp;"||"&amp;K1403,'Mapping Ref.'!$J$2:$J$538,'Mapping Ref.'!$K$2:$K$538),"")</f>
        <v>Childrens &amp; Adults</v>
      </c>
      <c r="Y1403" s="77" t="str" cm="1">
        <f t="array" ref="Y1403">_xlfn.IFS(R1403&gt;2000000,"For Publication",R1403&gt;100000,"PID",R1403&gt;30000,"RFQ",TRUE,"Transactional")</f>
        <v>RFQ</v>
      </c>
      <c r="Z1403" s="24" t="s">
        <v>86</v>
      </c>
      <c r="AA1403" s="32">
        <v>60</v>
      </c>
      <c r="AB1403" s="24">
        <v>0</v>
      </c>
      <c r="AC1403" s="25">
        <v>44551</v>
      </c>
      <c r="AD1403" s="24" t="s">
        <v>58</v>
      </c>
      <c r="AE1403" s="24"/>
      <c r="AF1403" s="24"/>
      <c r="AG1403" s="24"/>
      <c r="AH1403" s="24" t="s">
        <v>60</v>
      </c>
      <c r="AI1403" s="24"/>
      <c r="AJ1403" s="24" t="s">
        <v>60</v>
      </c>
      <c r="AK1403" s="24"/>
      <c r="AL1403" s="24" t="s">
        <v>5003</v>
      </c>
      <c r="AM1403" s="24"/>
      <c r="AN1403" s="24"/>
      <c r="AO1403" s="24">
        <v>0</v>
      </c>
      <c r="AP1403" s="24" t="s">
        <v>60</v>
      </c>
      <c r="AQ1403" s="24"/>
      <c r="AR1403" s="24"/>
      <c r="AS1403" s="89">
        <f t="shared" si="292"/>
        <v>59</v>
      </c>
      <c r="AT1403" s="24"/>
    </row>
    <row r="1404" spans="1:46" x14ac:dyDescent="0.5">
      <c r="A1404" s="24">
        <v>1511</v>
      </c>
      <c r="B1404" s="24" t="s">
        <v>340</v>
      </c>
      <c r="C1404" s="24"/>
      <c r="D1404" s="24" t="s">
        <v>5481</v>
      </c>
      <c r="E1404" s="24" t="s">
        <v>5482</v>
      </c>
      <c r="F1404" s="77" t="str">
        <f t="shared" si="272"/>
        <v>Dawkes Music and Windcraft</v>
      </c>
      <c r="G1404" s="24" t="s">
        <v>5483</v>
      </c>
      <c r="H1404" s="24" t="s">
        <v>1275</v>
      </c>
      <c r="I1404" s="24" t="s">
        <v>1275</v>
      </c>
      <c r="J1404" s="24" t="s">
        <v>190</v>
      </c>
      <c r="K1404" s="27" t="s">
        <v>1276</v>
      </c>
      <c r="L1404" s="25">
        <v>44551</v>
      </c>
      <c r="M1404" s="25">
        <v>46376</v>
      </c>
      <c r="N1404" s="81">
        <f t="shared" si="289"/>
        <v>46376</v>
      </c>
      <c r="O1404" s="77" t="str">
        <f t="shared" ca="1" si="290"/>
        <v>Live</v>
      </c>
      <c r="P1404" s="77" t="str" cm="1">
        <f t="array" aca="1" ref="P1404" ca="1">_xlfn.IFS((N1404-TODAY())&gt;=547,"06 Expires over 18 months",(N1404-TODAY())&gt;=365,"05 Expires in 18 months",(N1404-TODAY())&gt;=183,"04 Expires in 12 months",(N1404-TODAY())&gt;=92,"03 Expires in 6 months",(N1404-TODAY())&gt;=31,"02 Expires in 3 months",(N1404-TODAY())&gt;=0,"01 Expires in 30 days",(N1404-TODAY())&gt;=-31,"01 Expired last 30 days",(N1404-TODAY())&gt;=-92,"02 Expired last 3 months",(N1404-TODAY())&gt;=-183,"03 Expired last 6 months",(N1404-TODAY())&gt;=-365,"04 Expired last 12 months",(N1404-TODAY())&gt;=-547,"05 Expired last 18 months",TRUE,"06 Expired over 18 months")</f>
        <v>03 Expires in 6 months</v>
      </c>
      <c r="Q1404" s="65">
        <v>5000</v>
      </c>
      <c r="R1404" s="84">
        <f t="shared" si="291"/>
        <v>24583.333333333332</v>
      </c>
      <c r="S1404" s="77" t="str" cm="1">
        <f t="array" ref="S1404">_xlfn.IFS(R1404&gt;5000000,"Gold",R1404&gt;=500000,"Silver",R1404&gt;30000,"Bronze",TRUE,"Transactional")</f>
        <v>Transactional</v>
      </c>
      <c r="T1404" s="24" t="s">
        <v>54</v>
      </c>
      <c r="U1404" s="101" t="s">
        <v>445</v>
      </c>
      <c r="V1404" s="101" t="s">
        <v>446</v>
      </c>
      <c r="W1404" s="77" t="str">
        <f t="shared" si="273"/>
        <v>No</v>
      </c>
      <c r="X1404" s="77" t="str">
        <f>IFERROR(_xlfn.XLOOKUP(J1404&amp;"||"&amp;K1404,'Mapping Ref.'!$J$2:$J$538,'Mapping Ref.'!$K$2:$K$538),"")</f>
        <v>Childrens &amp; Adults</v>
      </c>
      <c r="Y1404" s="77" t="str" cm="1">
        <f t="array" ref="Y1404">_xlfn.IFS(R1404&gt;2000000,"For Publication",R1404&gt;100000,"PID",R1404&gt;30000,"RFQ",TRUE,"Transactional")</f>
        <v>Transactional</v>
      </c>
      <c r="Z1404" s="24" t="s">
        <v>101</v>
      </c>
      <c r="AA1404" s="32">
        <v>60</v>
      </c>
      <c r="AB1404" s="24">
        <v>0</v>
      </c>
      <c r="AC1404" s="25">
        <v>44551</v>
      </c>
      <c r="AD1404" s="24" t="s">
        <v>58</v>
      </c>
      <c r="AE1404" s="24"/>
      <c r="AF1404" s="24"/>
      <c r="AG1404" s="24"/>
      <c r="AH1404" s="24" t="s">
        <v>60</v>
      </c>
      <c r="AI1404" s="24"/>
      <c r="AJ1404" s="24" t="s">
        <v>60</v>
      </c>
      <c r="AK1404" s="24"/>
      <c r="AL1404" s="24" t="s">
        <v>5003</v>
      </c>
      <c r="AM1404" s="24"/>
      <c r="AN1404" s="24"/>
      <c r="AO1404" s="24">
        <v>0</v>
      </c>
      <c r="AP1404" s="24" t="s">
        <v>60</v>
      </c>
      <c r="AQ1404" s="24"/>
      <c r="AR1404" s="24"/>
      <c r="AS1404" s="89">
        <f t="shared" si="292"/>
        <v>59</v>
      </c>
      <c r="AT1404" s="24" t="s">
        <v>5484</v>
      </c>
    </row>
    <row r="1405" spans="1:46" x14ac:dyDescent="0.5">
      <c r="A1405" s="24">
        <v>1512</v>
      </c>
      <c r="B1405" s="24" t="s">
        <v>340</v>
      </c>
      <c r="C1405" s="24"/>
      <c r="D1405" s="24" t="s">
        <v>5485</v>
      </c>
      <c r="E1405" s="24" t="s">
        <v>5486</v>
      </c>
      <c r="F1405" s="77" t="str">
        <f t="shared" si="272"/>
        <v>JOHN PARKES</v>
      </c>
      <c r="G1405" s="24" t="s">
        <v>5487</v>
      </c>
      <c r="H1405" s="24" t="s">
        <v>1275</v>
      </c>
      <c r="I1405" s="24" t="s">
        <v>1275</v>
      </c>
      <c r="J1405" s="24" t="s">
        <v>190</v>
      </c>
      <c r="K1405" s="27" t="s">
        <v>1276</v>
      </c>
      <c r="L1405" s="25">
        <v>44551</v>
      </c>
      <c r="M1405" s="25">
        <v>46377</v>
      </c>
      <c r="N1405" s="81">
        <f t="shared" si="289"/>
        <v>46377</v>
      </c>
      <c r="O1405" s="77" t="str">
        <f t="shared" ca="1" si="290"/>
        <v>Live</v>
      </c>
      <c r="P1405" s="77" t="str" cm="1">
        <f t="array" aca="1" ref="P1405" ca="1">_xlfn.IFS((N1405-TODAY())&gt;=547,"06 Expires over 18 months",(N1405-TODAY())&gt;=365,"05 Expires in 18 months",(N1405-TODAY())&gt;=183,"04 Expires in 12 months",(N1405-TODAY())&gt;=92,"03 Expires in 6 months",(N1405-TODAY())&gt;=31,"02 Expires in 3 months",(N1405-TODAY())&gt;=0,"01 Expires in 30 days",(N1405-TODAY())&gt;=-31,"01 Expired last 30 days",(N1405-TODAY())&gt;=-92,"02 Expired last 3 months",(N1405-TODAY())&gt;=-183,"03 Expired last 6 months",(N1405-TODAY())&gt;=-365,"04 Expired last 12 months",(N1405-TODAY())&gt;=-547,"05 Expired last 18 months",TRUE,"06 Expired over 18 months")</f>
        <v>03 Expires in 6 months</v>
      </c>
      <c r="Q1405" s="65">
        <v>10000</v>
      </c>
      <c r="R1405" s="84">
        <f t="shared" si="291"/>
        <v>50000</v>
      </c>
      <c r="S1405" s="77" t="str" cm="1">
        <f t="array" ref="S1405">_xlfn.IFS(R1405&gt;5000000,"Gold",R1405&gt;=500000,"Silver",R1405&gt;30000,"Bronze",TRUE,"Transactional")</f>
        <v>Bronze</v>
      </c>
      <c r="T1405" s="24" t="s">
        <v>54</v>
      </c>
      <c r="U1405" s="101" t="s">
        <v>237</v>
      </c>
      <c r="V1405" s="101" t="s">
        <v>350</v>
      </c>
      <c r="W1405" s="77" t="str">
        <f t="shared" si="273"/>
        <v>No</v>
      </c>
      <c r="X1405" s="77" t="str">
        <f>IFERROR(_xlfn.XLOOKUP(J1405&amp;"||"&amp;K1405,'Mapping Ref.'!$J$2:$J$538,'Mapping Ref.'!$K$2:$K$538),"")</f>
        <v>Childrens &amp; Adults</v>
      </c>
      <c r="Y1405" s="77" t="str" cm="1">
        <f t="array" ref="Y1405">_xlfn.IFS(R1405&gt;2000000,"For Publication",R1405&gt;100000,"PID",R1405&gt;30000,"RFQ",TRUE,"Transactional")</f>
        <v>RFQ</v>
      </c>
      <c r="Z1405" s="24" t="s">
        <v>101</v>
      </c>
      <c r="AA1405" s="32">
        <v>60</v>
      </c>
      <c r="AB1405" s="24">
        <v>0</v>
      </c>
      <c r="AC1405" s="25">
        <v>44551</v>
      </c>
      <c r="AD1405" s="24" t="s">
        <v>58</v>
      </c>
      <c r="AE1405" s="24"/>
      <c r="AF1405" s="24"/>
      <c r="AG1405" s="24"/>
      <c r="AH1405" s="24" t="s">
        <v>60</v>
      </c>
      <c r="AI1405" s="24"/>
      <c r="AJ1405" s="24" t="s">
        <v>60</v>
      </c>
      <c r="AK1405" s="24"/>
      <c r="AL1405" s="24" t="s">
        <v>5003</v>
      </c>
      <c r="AM1405" s="24"/>
      <c r="AN1405" s="24"/>
      <c r="AO1405" s="24">
        <v>0</v>
      </c>
      <c r="AP1405" s="24" t="s">
        <v>60</v>
      </c>
      <c r="AQ1405" s="24"/>
      <c r="AR1405" s="24"/>
      <c r="AS1405" s="89">
        <f t="shared" si="292"/>
        <v>60</v>
      </c>
      <c r="AT1405" s="24" t="s">
        <v>5488</v>
      </c>
    </row>
    <row r="1406" spans="1:46" x14ac:dyDescent="0.5">
      <c r="A1406" s="24">
        <v>1513</v>
      </c>
      <c r="B1406" s="24"/>
      <c r="C1406" s="24" t="s">
        <v>77</v>
      </c>
      <c r="D1406" s="24" t="s">
        <v>5489</v>
      </c>
      <c r="E1406" s="24" t="s">
        <v>5099</v>
      </c>
      <c r="F1406" s="77" t="str">
        <f t="shared" si="272"/>
        <v>G2V RECRUITMENT GROUP LIMITED T/A G2 RECRUITMENT SOLUTIONS</v>
      </c>
      <c r="G1406" s="24" t="s">
        <v>5098</v>
      </c>
      <c r="H1406" s="24" t="s">
        <v>5490</v>
      </c>
      <c r="I1406" s="24" t="s">
        <v>5100</v>
      </c>
      <c r="J1406" s="24" t="s">
        <v>107</v>
      </c>
      <c r="K1406" s="24" t="s">
        <v>5491</v>
      </c>
      <c r="L1406" s="25">
        <v>44470</v>
      </c>
      <c r="M1406" s="25">
        <v>44651</v>
      </c>
      <c r="N1406" s="81">
        <f t="shared" si="289"/>
        <v>44651</v>
      </c>
      <c r="O1406" s="77" t="str">
        <f t="shared" ca="1" si="290"/>
        <v>Expired</v>
      </c>
      <c r="P1406" s="77" t="str" cm="1">
        <f t="array" aca="1" ref="P1406" ca="1">_xlfn.IFS((N1406-TODAY())&gt;=547,"06 Expires over 18 months",(N1406-TODAY())&gt;=365,"05 Expires in 18 months",(N1406-TODAY())&gt;=183,"04 Expires in 12 months",(N1406-TODAY())&gt;=92,"03 Expires in 6 months",(N1406-TODAY())&gt;=31,"02 Expires in 3 months",(N1406-TODAY())&gt;=0,"01 Expires in 30 days",(N1406-TODAY())&gt;=-31,"01 Expired last 30 days",(N1406-TODAY())&gt;=-92,"02 Expired last 3 months",(N1406-TODAY())&gt;=-183,"03 Expired last 6 months",(N1406-TODAY())&gt;=-365,"04 Expired last 12 months",(N1406-TODAY())&gt;=-547,"05 Expired last 18 months",TRUE,"06 Expired over 18 months")</f>
        <v>06 Expired over 18 months</v>
      </c>
      <c r="Q1406" s="65">
        <v>50000</v>
      </c>
      <c r="R1406" s="84">
        <f t="shared" si="291"/>
        <v>50000</v>
      </c>
      <c r="S1406" s="77" t="str" cm="1">
        <f t="array" ref="S1406">_xlfn.IFS(R1406&gt;5000000,"Gold",R1406&gt;=500000,"Silver",R1406&gt;30000,"Bronze",TRUE,"Transactional")</f>
        <v>Bronze</v>
      </c>
      <c r="T1406" s="24" t="s">
        <v>54</v>
      </c>
      <c r="U1406" s="101" t="s">
        <v>116</v>
      </c>
      <c r="V1406" s="101" t="s">
        <v>70</v>
      </c>
      <c r="W1406" s="77" t="str">
        <f t="shared" si="273"/>
        <v>No</v>
      </c>
      <c r="X1406" s="77" t="str">
        <f>IFERROR(_xlfn.XLOOKUP(J1406&amp;"||"&amp;K1406,'Mapping Ref.'!$J$2:$J$538,'Mapping Ref.'!$K$2:$K$538),"")</f>
        <v>Construction &amp; Estates</v>
      </c>
      <c r="Y1406" s="77" t="str" cm="1">
        <f t="array" ref="Y1406">_xlfn.IFS(R1406&gt;2000000,"For Publication",R1406&gt;100000,"PID",R1406&gt;30000,"RFQ",TRUE,"Transactional")</f>
        <v>RFQ</v>
      </c>
      <c r="Z1406" s="24" t="s">
        <v>86</v>
      </c>
      <c r="AA1406" s="32">
        <v>5</v>
      </c>
      <c r="AB1406" s="24">
        <v>0</v>
      </c>
      <c r="AC1406" s="25">
        <v>44552</v>
      </c>
      <c r="AD1406" s="24" t="s">
        <v>661</v>
      </c>
      <c r="AE1406" s="24"/>
      <c r="AF1406" s="24"/>
      <c r="AG1406" s="24"/>
      <c r="AH1406" s="24" t="s">
        <v>60</v>
      </c>
      <c r="AI1406" s="24"/>
      <c r="AJ1406" s="24" t="s">
        <v>60</v>
      </c>
      <c r="AK1406" s="24"/>
      <c r="AL1406" s="24" t="s">
        <v>1333</v>
      </c>
      <c r="AM1406" s="24"/>
      <c r="AN1406" s="24"/>
      <c r="AO1406" s="24">
        <v>0</v>
      </c>
      <c r="AP1406" s="24" t="s">
        <v>60</v>
      </c>
      <c r="AQ1406" s="24"/>
      <c r="AR1406" s="24"/>
      <c r="AS1406" s="89">
        <f t="shared" si="292"/>
        <v>5</v>
      </c>
      <c r="AT1406" s="24" t="s">
        <v>5101</v>
      </c>
    </row>
    <row r="1407" spans="1:46" x14ac:dyDescent="0.5">
      <c r="A1407" s="24">
        <v>1514</v>
      </c>
      <c r="B1407" s="24"/>
      <c r="C1407" s="24" t="s">
        <v>77</v>
      </c>
      <c r="D1407" s="24" t="s">
        <v>5492</v>
      </c>
      <c r="E1407" s="24" t="s">
        <v>2244</v>
      </c>
      <c r="F1407" s="77" t="str">
        <f t="shared" si="272"/>
        <v>TMC PSYCHOLOGY LTD</v>
      </c>
      <c r="G1407" s="24" t="s">
        <v>5493</v>
      </c>
      <c r="H1407" s="24" t="s">
        <v>5139</v>
      </c>
      <c r="I1407" s="24" t="s">
        <v>5139</v>
      </c>
      <c r="J1407" s="24" t="s">
        <v>190</v>
      </c>
      <c r="K1407" s="24" t="s">
        <v>2234</v>
      </c>
      <c r="L1407" s="25">
        <v>44552</v>
      </c>
      <c r="M1407" s="25">
        <v>44916</v>
      </c>
      <c r="N1407" s="81">
        <f t="shared" si="289"/>
        <v>44916</v>
      </c>
      <c r="O1407" s="77" t="str">
        <f t="shared" ca="1" si="290"/>
        <v>Expired</v>
      </c>
      <c r="P1407" s="77" t="str" cm="1">
        <f t="array" aca="1" ref="P1407" ca="1">_xlfn.IFS((N1407-TODAY())&gt;=547,"06 Expires over 18 months",(N1407-TODAY())&gt;=365,"05 Expires in 18 months",(N1407-TODAY())&gt;=183,"04 Expires in 12 months",(N1407-TODAY())&gt;=92,"03 Expires in 6 months",(N1407-TODAY())&gt;=31,"02 Expires in 3 months",(N1407-TODAY())&gt;=0,"01 Expires in 30 days",(N1407-TODAY())&gt;=-31,"01 Expired last 30 days",(N1407-TODAY())&gt;=-92,"02 Expired last 3 months",(N1407-TODAY())&gt;=-183,"03 Expired last 6 months",(N1407-TODAY())&gt;=-365,"04 Expired last 12 months",(N1407-TODAY())&gt;=-547,"05 Expired last 18 months",TRUE,"06 Expired over 18 months")</f>
        <v>06 Expired over 18 months</v>
      </c>
      <c r="Q1407" s="65">
        <v>5000</v>
      </c>
      <c r="R1407" s="84">
        <f t="shared" si="291"/>
        <v>5000</v>
      </c>
      <c r="S1407" s="77" t="str" cm="1">
        <f t="array" ref="S1407">_xlfn.IFS(R1407&gt;5000000,"Gold",R1407&gt;=500000,"Silver",R1407&gt;30000,"Bronze",TRUE,"Transactional")</f>
        <v>Transactional</v>
      </c>
      <c r="T1407" s="24" t="s">
        <v>54</v>
      </c>
      <c r="U1407" s="101" t="s">
        <v>84</v>
      </c>
      <c r="V1407" s="101" t="s">
        <v>204</v>
      </c>
      <c r="W1407" s="77" t="str">
        <f t="shared" si="273"/>
        <v>No</v>
      </c>
      <c r="X1407" s="77" t="str">
        <f>IFERROR(_xlfn.XLOOKUP(J1407&amp;"||"&amp;K1407,'Mapping Ref.'!$J$2:$J$538,'Mapping Ref.'!$K$2:$K$538),"")</f>
        <v>Childrens &amp; Adults</v>
      </c>
      <c r="Y1407" s="77" t="str" cm="1">
        <f t="array" ref="Y1407">_xlfn.IFS(R1407&gt;2000000,"For Publication",R1407&gt;100000,"PID",R1407&gt;30000,"RFQ",TRUE,"Transactional")</f>
        <v>Transactional</v>
      </c>
      <c r="Z1407" s="24" t="s">
        <v>86</v>
      </c>
      <c r="AA1407" s="32">
        <v>12</v>
      </c>
      <c r="AB1407" s="24">
        <v>0</v>
      </c>
      <c r="AC1407" s="25">
        <v>44552</v>
      </c>
      <c r="AD1407" s="24" t="s">
        <v>58</v>
      </c>
      <c r="AE1407" s="24"/>
      <c r="AF1407" s="24" t="s">
        <v>59</v>
      </c>
      <c r="AG1407" s="24"/>
      <c r="AH1407" s="24" t="s">
        <v>59</v>
      </c>
      <c r="AI1407" s="24"/>
      <c r="AJ1407" s="24" t="s">
        <v>60</v>
      </c>
      <c r="AK1407" s="24"/>
      <c r="AL1407" s="24" t="s">
        <v>1333</v>
      </c>
      <c r="AM1407" s="24"/>
      <c r="AN1407" s="24"/>
      <c r="AO1407" s="24">
        <v>0</v>
      </c>
      <c r="AP1407" s="24" t="s">
        <v>60</v>
      </c>
      <c r="AQ1407" s="24"/>
      <c r="AR1407" s="24"/>
      <c r="AS1407" s="89">
        <f t="shared" si="292"/>
        <v>11</v>
      </c>
      <c r="AT1407" s="24" t="s">
        <v>5494</v>
      </c>
    </row>
    <row r="1408" spans="1:46" x14ac:dyDescent="0.5">
      <c r="A1408" s="24">
        <v>1515</v>
      </c>
      <c r="B1408" s="24" t="s">
        <v>340</v>
      </c>
      <c r="C1408" s="24"/>
      <c r="D1408" s="24" t="s">
        <v>5495</v>
      </c>
      <c r="E1408" s="24" t="s">
        <v>5496</v>
      </c>
      <c r="F1408" s="77" t="str">
        <f t="shared" si="272"/>
        <v>RADCLIFFE CHAMBERS ACCOUNT NO 2</v>
      </c>
      <c r="G1408" s="24" t="s">
        <v>5497</v>
      </c>
      <c r="H1408" s="24" t="s">
        <v>1420</v>
      </c>
      <c r="I1408" s="24" t="s">
        <v>1420</v>
      </c>
      <c r="J1408" s="24" t="s">
        <v>52</v>
      </c>
      <c r="K1408" s="24" t="s">
        <v>822</v>
      </c>
      <c r="L1408" s="25">
        <v>44554</v>
      </c>
      <c r="M1408" s="25"/>
      <c r="N1408" s="81"/>
      <c r="O1408" s="77" t="s">
        <v>712</v>
      </c>
      <c r="P1408" s="77"/>
      <c r="Q1408" s="104"/>
      <c r="R1408" s="84">
        <v>0</v>
      </c>
      <c r="S1408" s="77" t="str" cm="1">
        <f t="array" ref="S1408">_xlfn.IFS(R1408&gt;5000000,"Gold",R1408&gt;=500000,"Silver",R1408&gt;30000,"Bronze",TRUE,"Transactional")</f>
        <v>Transactional</v>
      </c>
      <c r="T1408" s="24" t="s">
        <v>54</v>
      </c>
      <c r="U1408" s="101"/>
      <c r="V1408" s="101" t="s">
        <v>822</v>
      </c>
      <c r="W1408" s="77" t="str">
        <f t="shared" si="273"/>
        <v>Yes</v>
      </c>
      <c r="X1408" s="77" t="str">
        <f>IFERROR(_xlfn.XLOOKUP(J1408&amp;"||"&amp;K1408,'Mapping Ref.'!$J$2:$J$538,'Mapping Ref.'!$K$2:$K$538),"")</f>
        <v>Corporate</v>
      </c>
      <c r="Y1408" s="77" t="str" cm="1">
        <f t="array" ref="Y1408">_xlfn.IFS(R1408&gt;2000000,"For Publication",R1408&gt;100000,"PID",R1408&gt;30000,"RFQ",TRUE,"Transactional")</f>
        <v>Transactional</v>
      </c>
      <c r="Z1408" s="24" t="s">
        <v>57</v>
      </c>
      <c r="AA1408" s="32">
        <v>80</v>
      </c>
      <c r="AB1408" s="24">
        <v>80</v>
      </c>
      <c r="AC1408" s="25">
        <v>44554</v>
      </c>
      <c r="AD1408" s="24" t="s">
        <v>102</v>
      </c>
      <c r="AE1408" s="24">
        <v>0</v>
      </c>
      <c r="AF1408" s="24" t="s">
        <v>59</v>
      </c>
      <c r="AG1408" s="24"/>
      <c r="AH1408" s="24" t="s">
        <v>59</v>
      </c>
      <c r="AI1408" s="24"/>
      <c r="AJ1408" s="24" t="s">
        <v>60</v>
      </c>
      <c r="AK1408" s="24"/>
      <c r="AL1408" s="24" t="s">
        <v>5003</v>
      </c>
      <c r="AM1408" s="24"/>
      <c r="AN1408" s="24"/>
      <c r="AO1408" s="24">
        <v>0</v>
      </c>
      <c r="AP1408" s="24" t="s">
        <v>60</v>
      </c>
      <c r="AQ1408" s="24"/>
      <c r="AR1408" s="24"/>
      <c r="AS1408" s="89">
        <v>0</v>
      </c>
      <c r="AT1408" s="24" t="s">
        <v>5498</v>
      </c>
    </row>
    <row r="1409" spans="1:46" x14ac:dyDescent="0.5">
      <c r="A1409" s="24">
        <v>1516</v>
      </c>
      <c r="B1409" s="24" t="s">
        <v>340</v>
      </c>
      <c r="C1409" s="24"/>
      <c r="D1409" s="24" t="s">
        <v>5499</v>
      </c>
      <c r="E1409" s="24" t="s">
        <v>4636</v>
      </c>
      <c r="F1409" s="77" t="str">
        <f t="shared" si="272"/>
        <v>BOND TURNER LIMITED</v>
      </c>
      <c r="G1409" s="24" t="s">
        <v>5500</v>
      </c>
      <c r="H1409" s="24" t="s">
        <v>1420</v>
      </c>
      <c r="I1409" s="24" t="s">
        <v>1420</v>
      </c>
      <c r="J1409" s="24" t="s">
        <v>52</v>
      </c>
      <c r="K1409" s="24" t="s">
        <v>822</v>
      </c>
      <c r="L1409" s="25">
        <v>44554</v>
      </c>
      <c r="M1409" s="25"/>
      <c r="N1409" s="81"/>
      <c r="O1409" s="77" t="s">
        <v>712</v>
      </c>
      <c r="P1409" s="77"/>
      <c r="Q1409" s="104"/>
      <c r="R1409" s="84">
        <v>0</v>
      </c>
      <c r="S1409" s="77" t="str" cm="1">
        <f t="array" ref="S1409">_xlfn.IFS(R1409&gt;5000000,"Gold",R1409&gt;=500000,"Silver",R1409&gt;30000,"Bronze",TRUE,"Transactional")</f>
        <v>Transactional</v>
      </c>
      <c r="T1409" s="24" t="s">
        <v>54</v>
      </c>
      <c r="U1409" s="101" t="s">
        <v>445</v>
      </c>
      <c r="V1409" s="101" t="s">
        <v>810</v>
      </c>
      <c r="W1409" s="77" t="str">
        <f t="shared" si="273"/>
        <v>Yes</v>
      </c>
      <c r="X1409" s="77" t="str">
        <f>IFERROR(_xlfn.XLOOKUP(J1409&amp;"||"&amp;K1409,'Mapping Ref.'!$J$2:$J$538,'Mapping Ref.'!$K$2:$K$538),"")</f>
        <v>Corporate</v>
      </c>
      <c r="Y1409" s="77" t="str" cm="1">
        <f t="array" ref="Y1409">_xlfn.IFS(R1409&gt;2000000,"For Publication",R1409&gt;100000,"PID",R1409&gt;30000,"RFQ",TRUE,"Transactional")</f>
        <v>Transactional</v>
      </c>
      <c r="Z1409" s="24" t="s">
        <v>57</v>
      </c>
      <c r="AA1409" s="32">
        <v>80</v>
      </c>
      <c r="AB1409" s="24">
        <v>80</v>
      </c>
      <c r="AC1409" s="25">
        <v>44554</v>
      </c>
      <c r="AD1409" s="24" t="s">
        <v>102</v>
      </c>
      <c r="AE1409" s="24">
        <v>0</v>
      </c>
      <c r="AF1409" s="24"/>
      <c r="AG1409" s="24"/>
      <c r="AH1409" s="24" t="s">
        <v>60</v>
      </c>
      <c r="AI1409" s="24"/>
      <c r="AJ1409" s="24" t="s">
        <v>60</v>
      </c>
      <c r="AK1409" s="24"/>
      <c r="AL1409" s="24" t="s">
        <v>5003</v>
      </c>
      <c r="AM1409" s="24"/>
      <c r="AN1409" s="24"/>
      <c r="AO1409" s="24">
        <v>0</v>
      </c>
      <c r="AP1409" s="24" t="s">
        <v>60</v>
      </c>
      <c r="AQ1409" s="24"/>
      <c r="AR1409" s="24"/>
      <c r="AS1409" s="89">
        <v>0</v>
      </c>
      <c r="AT1409" s="24" t="s">
        <v>5501</v>
      </c>
    </row>
    <row r="1410" spans="1:46" x14ac:dyDescent="0.5">
      <c r="A1410" s="24">
        <v>1517</v>
      </c>
      <c r="B1410" s="24"/>
      <c r="C1410" s="24"/>
      <c r="D1410" s="24" t="s">
        <v>5502</v>
      </c>
      <c r="E1410" s="24" t="s">
        <v>5503</v>
      </c>
      <c r="F1410" s="77" t="str">
        <f t="shared" ref="F1410:F1473" si="293">IF(AT1410&lt;&gt;"",AT1410,G1410)</f>
        <v>BRAMBLE HUB LIMITED</v>
      </c>
      <c r="G1410" s="24" t="s">
        <v>5502</v>
      </c>
      <c r="H1410" s="24" t="s">
        <v>5504</v>
      </c>
      <c r="I1410" s="24" t="s">
        <v>1923</v>
      </c>
      <c r="J1410" s="24" t="s">
        <v>1312</v>
      </c>
      <c r="K1410" s="24" t="s">
        <v>1109</v>
      </c>
      <c r="L1410" s="25">
        <v>44539</v>
      </c>
      <c r="M1410" s="25">
        <v>44651</v>
      </c>
      <c r="N1410" s="81">
        <f t="shared" ref="N1410:N1430" si="294">EDATE(M1410,AB1410)</f>
        <v>44834</v>
      </c>
      <c r="O1410" s="77" t="str">
        <f t="shared" ref="O1410:O1425" ca="1" si="295">IF(N1410&lt;TODAY(),"Expired","Live")</f>
        <v>Expired</v>
      </c>
      <c r="P1410" s="77" t="str" cm="1">
        <f t="array" aca="1" ref="P1410" ca="1">_xlfn.IFS((N1410-TODAY())&gt;=547,"06 Expires over 18 months",(N1410-TODAY())&gt;=365,"05 Expires in 18 months",(N1410-TODAY())&gt;=183,"04 Expires in 12 months",(N1410-TODAY())&gt;=92,"03 Expires in 6 months",(N1410-TODAY())&gt;=31,"02 Expires in 3 months",(N1410-TODAY())&gt;=0,"01 Expires in 30 days",(N1410-TODAY())&gt;=-31,"01 Expired last 30 days",(N1410-TODAY())&gt;=-92,"02 Expired last 3 months",(N1410-TODAY())&gt;=-183,"03 Expired last 6 months",(N1410-TODAY())&gt;=-365,"04 Expired last 12 months",(N1410-TODAY())&gt;=-547,"05 Expired last 18 months",TRUE,"06 Expired over 18 months")</f>
        <v>06 Expired over 18 months</v>
      </c>
      <c r="Q1410" s="65">
        <v>43200</v>
      </c>
      <c r="R1410" s="84">
        <f t="shared" ref="R1410:R1432" si="296">MAX(Q1410,Q1410*N(AS1410)/12)</f>
        <v>43200</v>
      </c>
      <c r="S1410" s="77" t="str" cm="1">
        <f t="array" ref="S1410">_xlfn.IFS(R1410&gt;5000000,"Gold",R1410&gt;=500000,"Silver",R1410&gt;30000,"Bronze",TRUE,"Transactional")</f>
        <v>Bronze</v>
      </c>
      <c r="T1410" s="24" t="s">
        <v>54</v>
      </c>
      <c r="U1410" s="101" t="s">
        <v>109</v>
      </c>
      <c r="V1410" s="101" t="s">
        <v>2428</v>
      </c>
      <c r="W1410" s="77" t="str">
        <f t="shared" ref="W1410:W1473" si="297">IF(AB1410&gt;0,"Yes","No")</f>
        <v>Yes</v>
      </c>
      <c r="X1410" s="77" t="str">
        <f>IFERROR(_xlfn.XLOOKUP(J1410&amp;"||"&amp;K1410,'Mapping Ref.'!$J$2:$J$538,'Mapping Ref.'!$K$2:$K$538),"")</f>
        <v>Corporate</v>
      </c>
      <c r="Y1410" s="77" t="str" cm="1">
        <f t="array" ref="Y1410">_xlfn.IFS(R1410&gt;2000000,"For Publication",R1410&gt;100000,"PID",R1410&gt;30000,"RFQ",TRUE,"Transactional")</f>
        <v>RFQ</v>
      </c>
      <c r="Z1410" s="24" t="s">
        <v>71</v>
      </c>
      <c r="AA1410" s="32">
        <v>4</v>
      </c>
      <c r="AB1410" s="24">
        <v>6</v>
      </c>
      <c r="AC1410" s="25">
        <v>44567</v>
      </c>
      <c r="AD1410" s="24" t="s">
        <v>58</v>
      </c>
      <c r="AE1410" s="24">
        <v>0</v>
      </c>
      <c r="AF1410" s="24" t="s">
        <v>59</v>
      </c>
      <c r="AG1410" s="24"/>
      <c r="AH1410" s="24" t="s">
        <v>60</v>
      </c>
      <c r="AI1410" s="24"/>
      <c r="AJ1410" s="24" t="s">
        <v>60</v>
      </c>
      <c r="AK1410" s="24"/>
      <c r="AL1410" s="24" t="s">
        <v>1333</v>
      </c>
      <c r="AM1410" s="24"/>
      <c r="AN1410" s="24"/>
      <c r="AO1410" s="24">
        <v>0</v>
      </c>
      <c r="AP1410" s="24" t="s">
        <v>60</v>
      </c>
      <c r="AQ1410" s="24"/>
      <c r="AR1410" s="24"/>
      <c r="AS1410" s="89">
        <f t="shared" ref="AS1410:AS1429" si="298">DATEDIF(L1410,N1410,"m")</f>
        <v>9</v>
      </c>
      <c r="AT1410" s="24" t="s">
        <v>5505</v>
      </c>
    </row>
    <row r="1411" spans="1:46" x14ac:dyDescent="0.5">
      <c r="A1411" s="24">
        <v>1518</v>
      </c>
      <c r="B1411" s="24"/>
      <c r="C1411" s="24" t="s">
        <v>77</v>
      </c>
      <c r="D1411" s="24" t="s">
        <v>5506</v>
      </c>
      <c r="E1411" s="24" t="s">
        <v>5507</v>
      </c>
      <c r="F1411" s="77" t="str">
        <f t="shared" si="293"/>
        <v>WARMWORKS SCOTLAND LLP</v>
      </c>
      <c r="G1411" s="24" t="s">
        <v>5508</v>
      </c>
      <c r="H1411" s="24" t="s">
        <v>2483</v>
      </c>
      <c r="I1411" s="24" t="s">
        <v>2483</v>
      </c>
      <c r="J1411" s="24" t="s">
        <v>321</v>
      </c>
      <c r="K1411" s="24" t="s">
        <v>3944</v>
      </c>
      <c r="L1411" s="25">
        <v>44501</v>
      </c>
      <c r="M1411" s="25">
        <v>45046</v>
      </c>
      <c r="N1411" s="81">
        <f t="shared" si="294"/>
        <v>45777</v>
      </c>
      <c r="O1411" s="77" t="str">
        <f t="shared" ca="1" si="295"/>
        <v>Expired</v>
      </c>
      <c r="P1411" s="77" t="str" cm="1">
        <f t="array" aca="1" ref="P1411" ca="1">_xlfn.IFS((N1411-TODAY())&gt;=547,"06 Expires over 18 months",(N1411-TODAY())&gt;=365,"05 Expires in 18 months",(N1411-TODAY())&gt;=183,"04 Expires in 12 months",(N1411-TODAY())&gt;=92,"03 Expires in 6 months",(N1411-TODAY())&gt;=31,"02 Expires in 3 months",(N1411-TODAY())&gt;=0,"01 Expires in 30 days",(N1411-TODAY())&gt;=-31,"01 Expired last 30 days",(N1411-TODAY())&gt;=-92,"02 Expired last 3 months",(N1411-TODAY())&gt;=-183,"03 Expired last 6 months",(N1411-TODAY())&gt;=-365,"04 Expired last 12 months",(N1411-TODAY())&gt;=-547,"05 Expired last 18 months",TRUE,"06 Expired over 18 months")</f>
        <v>05 Expired last 18 months</v>
      </c>
      <c r="Q1411" s="65">
        <v>26000000</v>
      </c>
      <c r="R1411" s="84">
        <f t="shared" si="296"/>
        <v>88833333.333333328</v>
      </c>
      <c r="S1411" s="77" t="str" cm="1">
        <f t="array" ref="S1411">_xlfn.IFS(R1411&gt;5000000,"Gold",R1411&gt;=500000,"Silver",R1411&gt;30000,"Bronze",TRUE,"Transactional")</f>
        <v>Gold</v>
      </c>
      <c r="T1411" s="24" t="s">
        <v>122</v>
      </c>
      <c r="U1411" s="101" t="s">
        <v>109</v>
      </c>
      <c r="V1411" s="101" t="s">
        <v>148</v>
      </c>
      <c r="W1411" s="77" t="str">
        <f t="shared" si="297"/>
        <v>Yes</v>
      </c>
      <c r="X1411" s="77" t="str">
        <f>IFERROR(_xlfn.XLOOKUP(J1411&amp;"||"&amp;K1411,'Mapping Ref.'!$J$2:$J$538,'Mapping Ref.'!$K$2:$K$538),"")</f>
        <v>Corporate</v>
      </c>
      <c r="Y1411" s="77" t="str" cm="1">
        <f t="array" ref="Y1411">_xlfn.IFS(R1411&gt;2000000,"For Publication",R1411&gt;100000,"PID",R1411&gt;30000,"RFQ",TRUE,"Transactional")</f>
        <v>For Publication</v>
      </c>
      <c r="Z1411" s="24" t="s">
        <v>750</v>
      </c>
      <c r="AA1411" s="32">
        <v>16</v>
      </c>
      <c r="AB1411" s="24">
        <v>24</v>
      </c>
      <c r="AC1411" s="25">
        <v>44568</v>
      </c>
      <c r="AD1411" s="24" t="s">
        <v>58</v>
      </c>
      <c r="AE1411" s="24"/>
      <c r="AF1411" s="24"/>
      <c r="AG1411" s="24"/>
      <c r="AH1411" s="24" t="s">
        <v>60</v>
      </c>
      <c r="AI1411" s="24"/>
      <c r="AJ1411" s="24" t="s">
        <v>60</v>
      </c>
      <c r="AK1411" s="24" t="s">
        <v>5509</v>
      </c>
      <c r="AL1411" s="24" t="s">
        <v>1333</v>
      </c>
      <c r="AM1411" s="24"/>
      <c r="AN1411" s="24"/>
      <c r="AO1411" s="24"/>
      <c r="AP1411" s="24" t="s">
        <v>59</v>
      </c>
      <c r="AQ1411" s="24"/>
      <c r="AR1411" s="24"/>
      <c r="AS1411" s="89">
        <f t="shared" si="298"/>
        <v>41</v>
      </c>
      <c r="AT1411" s="24" t="s">
        <v>5510</v>
      </c>
    </row>
    <row r="1412" spans="1:46" x14ac:dyDescent="0.5">
      <c r="A1412" s="24">
        <v>1519</v>
      </c>
      <c r="B1412" s="24" t="s">
        <v>340</v>
      </c>
      <c r="C1412" s="24"/>
      <c r="D1412" s="24" t="s">
        <v>5511</v>
      </c>
      <c r="E1412" s="24" t="s">
        <v>5512</v>
      </c>
      <c r="F1412" s="77" t="str">
        <f t="shared" si="293"/>
        <v>INSIGHT4 LTD</v>
      </c>
      <c r="G1412" s="24" t="s">
        <v>5511</v>
      </c>
      <c r="H1412" s="24" t="s">
        <v>2731</v>
      </c>
      <c r="I1412" s="24" t="s">
        <v>2731</v>
      </c>
      <c r="J1412" s="24" t="s">
        <v>66</v>
      </c>
      <c r="K1412" s="27" t="s">
        <v>67</v>
      </c>
      <c r="L1412" s="25">
        <v>44571</v>
      </c>
      <c r="M1412" s="25">
        <v>44935</v>
      </c>
      <c r="N1412" s="81">
        <f t="shared" si="294"/>
        <v>44935</v>
      </c>
      <c r="O1412" s="77" t="str">
        <f t="shared" ca="1" si="295"/>
        <v>Expired</v>
      </c>
      <c r="P1412" s="77" t="str" cm="1">
        <f t="array" aca="1" ref="P1412" ca="1">_xlfn.IFS((N1412-TODAY())&gt;=547,"06 Expires over 18 months",(N1412-TODAY())&gt;=365,"05 Expires in 18 months",(N1412-TODAY())&gt;=183,"04 Expires in 12 months",(N1412-TODAY())&gt;=92,"03 Expires in 6 months",(N1412-TODAY())&gt;=31,"02 Expires in 3 months",(N1412-TODAY())&gt;=0,"01 Expires in 30 days",(N1412-TODAY())&gt;=-31,"01 Expired last 30 days",(N1412-TODAY())&gt;=-92,"02 Expired last 3 months",(N1412-TODAY())&gt;=-183,"03 Expired last 6 months",(N1412-TODAY())&gt;=-365,"04 Expired last 12 months",(N1412-TODAY())&gt;=-547,"05 Expired last 18 months",TRUE,"06 Expired over 18 months")</f>
        <v>06 Expired over 18 months</v>
      </c>
      <c r="Q1412" s="65">
        <v>5000</v>
      </c>
      <c r="R1412" s="84">
        <f t="shared" si="296"/>
        <v>5000</v>
      </c>
      <c r="S1412" s="77" t="str" cm="1">
        <f t="array" ref="S1412">_xlfn.IFS(R1412&gt;5000000,"Gold",R1412&gt;=500000,"Silver",R1412&gt;30000,"Bronze",TRUE,"Transactional")</f>
        <v>Transactional</v>
      </c>
      <c r="T1412" s="24" t="s">
        <v>54</v>
      </c>
      <c r="U1412" s="101" t="s">
        <v>116</v>
      </c>
      <c r="V1412" s="101" t="s">
        <v>70</v>
      </c>
      <c r="W1412" s="77" t="str">
        <f t="shared" si="297"/>
        <v>No</v>
      </c>
      <c r="X1412" s="77" t="str">
        <f>IFERROR(_xlfn.XLOOKUP(J1412&amp;"||"&amp;K1412,'Mapping Ref.'!$J$2:$J$538,'Mapping Ref.'!$K$2:$K$538),"")</f>
        <v>Childrens &amp; Adults</v>
      </c>
      <c r="Y1412" s="77" t="str" cm="1">
        <f t="array" ref="Y1412">_xlfn.IFS(R1412&gt;2000000,"For Publication",R1412&gt;100000,"PID",R1412&gt;30000,"RFQ",TRUE,"Transactional")</f>
        <v>Transactional</v>
      </c>
      <c r="Z1412" s="24" t="s">
        <v>101</v>
      </c>
      <c r="AA1412" s="32">
        <v>12</v>
      </c>
      <c r="AB1412" s="24">
        <v>0</v>
      </c>
      <c r="AC1412" s="25">
        <v>44571</v>
      </c>
      <c r="AD1412" s="24" t="s">
        <v>58</v>
      </c>
      <c r="AE1412" s="24">
        <v>0</v>
      </c>
      <c r="AF1412" s="24" t="s">
        <v>59</v>
      </c>
      <c r="AG1412" s="24"/>
      <c r="AH1412" s="24" t="s">
        <v>59</v>
      </c>
      <c r="AI1412" s="24"/>
      <c r="AJ1412" s="24" t="s">
        <v>60</v>
      </c>
      <c r="AK1412" s="24"/>
      <c r="AL1412" s="24" t="s">
        <v>5003</v>
      </c>
      <c r="AM1412" s="24"/>
      <c r="AN1412" s="24"/>
      <c r="AO1412" s="24">
        <v>0</v>
      </c>
      <c r="AP1412" s="24" t="s">
        <v>60</v>
      </c>
      <c r="AQ1412" s="24"/>
      <c r="AR1412" s="24"/>
      <c r="AS1412" s="89">
        <f t="shared" si="298"/>
        <v>11</v>
      </c>
      <c r="AT1412" s="24" t="s">
        <v>5513</v>
      </c>
    </row>
    <row r="1413" spans="1:46" x14ac:dyDescent="0.5">
      <c r="A1413" s="24">
        <v>1520</v>
      </c>
      <c r="B1413" s="24" t="s">
        <v>340</v>
      </c>
      <c r="C1413" s="24"/>
      <c r="D1413" s="24" t="s">
        <v>5514</v>
      </c>
      <c r="E1413" s="24" t="s">
        <v>5515</v>
      </c>
      <c r="F1413" s="77" t="str">
        <f t="shared" si="293"/>
        <v>PETE ANDERSONS COACHING ACADEMY</v>
      </c>
      <c r="G1413" s="24" t="s">
        <v>5516</v>
      </c>
      <c r="H1413" s="24" t="s">
        <v>5168</v>
      </c>
      <c r="I1413" s="24" t="s">
        <v>5168</v>
      </c>
      <c r="J1413" s="24" t="s">
        <v>190</v>
      </c>
      <c r="K1413" s="24" t="s">
        <v>755</v>
      </c>
      <c r="L1413" s="25">
        <v>44571</v>
      </c>
      <c r="M1413" s="25">
        <v>44935</v>
      </c>
      <c r="N1413" s="81">
        <f t="shared" si="294"/>
        <v>44935</v>
      </c>
      <c r="O1413" s="77" t="str">
        <f t="shared" ca="1" si="295"/>
        <v>Expired</v>
      </c>
      <c r="P1413" s="77" t="str" cm="1">
        <f t="array" aca="1" ref="P1413" ca="1">_xlfn.IFS((N1413-TODAY())&gt;=547,"06 Expires over 18 months",(N1413-TODAY())&gt;=365,"05 Expires in 18 months",(N1413-TODAY())&gt;=183,"04 Expires in 12 months",(N1413-TODAY())&gt;=92,"03 Expires in 6 months",(N1413-TODAY())&gt;=31,"02 Expires in 3 months",(N1413-TODAY())&gt;=0,"01 Expires in 30 days",(N1413-TODAY())&gt;=-31,"01 Expired last 30 days",(N1413-TODAY())&gt;=-92,"02 Expired last 3 months",(N1413-TODAY())&gt;=-183,"03 Expired last 6 months",(N1413-TODAY())&gt;=-365,"04 Expired last 12 months",(N1413-TODAY())&gt;=-547,"05 Expired last 18 months",TRUE,"06 Expired over 18 months")</f>
        <v>06 Expired over 18 months</v>
      </c>
      <c r="Q1413" s="65">
        <v>3000</v>
      </c>
      <c r="R1413" s="84">
        <f t="shared" si="296"/>
        <v>3000</v>
      </c>
      <c r="S1413" s="77" t="str" cm="1">
        <f t="array" ref="S1413">_xlfn.IFS(R1413&gt;5000000,"Gold",R1413&gt;=500000,"Silver",R1413&gt;30000,"Bronze",TRUE,"Transactional")</f>
        <v>Transactional</v>
      </c>
      <c r="T1413" s="24" t="s">
        <v>54</v>
      </c>
      <c r="U1413" s="101" t="s">
        <v>116</v>
      </c>
      <c r="V1413" s="101" t="s">
        <v>70</v>
      </c>
      <c r="W1413" s="77" t="str">
        <f t="shared" si="297"/>
        <v>No</v>
      </c>
      <c r="X1413" s="77" t="str">
        <f>IFERROR(_xlfn.XLOOKUP(J1413&amp;"||"&amp;K1413,'Mapping Ref.'!$J$2:$J$538,'Mapping Ref.'!$K$2:$K$538),"")</f>
        <v>Childrens &amp; Adults</v>
      </c>
      <c r="Y1413" s="77" t="str" cm="1">
        <f t="array" ref="Y1413">_xlfn.IFS(R1413&gt;2000000,"For Publication",R1413&gt;100000,"PID",R1413&gt;30000,"RFQ",TRUE,"Transactional")</f>
        <v>Transactional</v>
      </c>
      <c r="Z1413" s="24" t="s">
        <v>101</v>
      </c>
      <c r="AA1413" s="32">
        <v>12</v>
      </c>
      <c r="AB1413" s="24">
        <v>0</v>
      </c>
      <c r="AC1413" s="25">
        <v>44571</v>
      </c>
      <c r="AD1413" s="24" t="s">
        <v>150</v>
      </c>
      <c r="AE1413" s="24"/>
      <c r="AF1413" s="24"/>
      <c r="AG1413" s="24"/>
      <c r="AH1413" s="24" t="s">
        <v>60</v>
      </c>
      <c r="AI1413" s="24"/>
      <c r="AJ1413" s="24" t="s">
        <v>60</v>
      </c>
      <c r="AK1413" s="24"/>
      <c r="AL1413" s="24" t="s">
        <v>5003</v>
      </c>
      <c r="AM1413" s="24"/>
      <c r="AN1413" s="24"/>
      <c r="AO1413" s="24">
        <v>0</v>
      </c>
      <c r="AP1413" s="24" t="s">
        <v>60</v>
      </c>
      <c r="AQ1413" s="24"/>
      <c r="AR1413" s="24"/>
      <c r="AS1413" s="89">
        <f t="shared" si="298"/>
        <v>11</v>
      </c>
      <c r="AT1413" s="24" t="s">
        <v>5517</v>
      </c>
    </row>
    <row r="1414" spans="1:46" x14ac:dyDescent="0.5">
      <c r="A1414" s="24">
        <v>1521</v>
      </c>
      <c r="B1414" s="24" t="s">
        <v>340</v>
      </c>
      <c r="C1414" s="24"/>
      <c r="D1414" s="24" t="s">
        <v>5518</v>
      </c>
      <c r="E1414" s="24" t="s">
        <v>5519</v>
      </c>
      <c r="F1414" s="77" t="str">
        <f t="shared" si="293"/>
        <v>STARFISH SEARCH LIMITED</v>
      </c>
      <c r="G1414" s="24" t="s">
        <v>5520</v>
      </c>
      <c r="H1414" s="24" t="s">
        <v>5521</v>
      </c>
      <c r="I1414" s="24" t="s">
        <v>5521</v>
      </c>
      <c r="J1414" s="24" t="s">
        <v>52</v>
      </c>
      <c r="K1414" s="27" t="s">
        <v>349</v>
      </c>
      <c r="L1414" s="25">
        <v>44593</v>
      </c>
      <c r="M1414" s="25">
        <v>44958</v>
      </c>
      <c r="N1414" s="81">
        <f t="shared" si="294"/>
        <v>45323</v>
      </c>
      <c r="O1414" s="77" t="str">
        <f t="shared" ca="1" si="295"/>
        <v>Expired</v>
      </c>
      <c r="P1414" s="77" t="str" cm="1">
        <f t="array" aca="1" ref="P1414" ca="1">_xlfn.IFS((N1414-TODAY())&gt;=547,"06 Expires over 18 months",(N1414-TODAY())&gt;=365,"05 Expires in 18 months",(N1414-TODAY())&gt;=183,"04 Expires in 12 months",(N1414-TODAY())&gt;=92,"03 Expires in 6 months",(N1414-TODAY())&gt;=31,"02 Expires in 3 months",(N1414-TODAY())&gt;=0,"01 Expires in 30 days",(N1414-TODAY())&gt;=-31,"01 Expired last 30 days",(N1414-TODAY())&gt;=-92,"02 Expired last 3 months",(N1414-TODAY())&gt;=-183,"03 Expired last 6 months",(N1414-TODAY())&gt;=-365,"04 Expired last 12 months",(N1414-TODAY())&gt;=-547,"05 Expired last 18 months",TRUE,"06 Expired over 18 months")</f>
        <v>06 Expired over 18 months</v>
      </c>
      <c r="Q1414" s="65">
        <v>30000</v>
      </c>
      <c r="R1414" s="84">
        <f t="shared" si="296"/>
        <v>60000</v>
      </c>
      <c r="S1414" s="77" t="str" cm="1">
        <f t="array" ref="S1414">_xlfn.IFS(R1414&gt;5000000,"Gold",R1414&gt;=500000,"Silver",R1414&gt;30000,"Bronze",TRUE,"Transactional")</f>
        <v>Bronze</v>
      </c>
      <c r="T1414" s="24" t="s">
        <v>54</v>
      </c>
      <c r="U1414" s="101" t="s">
        <v>237</v>
      </c>
      <c r="V1414" s="101" t="s">
        <v>350</v>
      </c>
      <c r="W1414" s="77" t="str">
        <f t="shared" si="297"/>
        <v>Yes</v>
      </c>
      <c r="X1414" s="77" t="str">
        <f>IFERROR(_xlfn.XLOOKUP(J1414&amp;"||"&amp;K1414,'Mapping Ref.'!$J$2:$J$538,'Mapping Ref.'!$K$2:$K$538),"")</f>
        <v>Corporate</v>
      </c>
      <c r="Y1414" s="77" t="str" cm="1">
        <f t="array" ref="Y1414">_xlfn.IFS(R1414&gt;2000000,"For Publication",R1414&gt;100000,"PID",R1414&gt;30000,"RFQ",TRUE,"Transactional")</f>
        <v>RFQ</v>
      </c>
      <c r="Z1414" s="24" t="s">
        <v>57</v>
      </c>
      <c r="AA1414" s="32">
        <v>12</v>
      </c>
      <c r="AB1414" s="24">
        <v>12</v>
      </c>
      <c r="AC1414" s="25">
        <v>44572</v>
      </c>
      <c r="AD1414" s="24" t="s">
        <v>58</v>
      </c>
      <c r="AE1414" s="24"/>
      <c r="AF1414" s="24" t="s">
        <v>59</v>
      </c>
      <c r="AG1414" s="24"/>
      <c r="AH1414" s="24" t="s">
        <v>60</v>
      </c>
      <c r="AI1414" s="24" t="s">
        <v>59</v>
      </c>
      <c r="AJ1414" s="24" t="s">
        <v>60</v>
      </c>
      <c r="AK1414" s="24"/>
      <c r="AL1414" s="24" t="s">
        <v>5003</v>
      </c>
      <c r="AM1414" s="24"/>
      <c r="AN1414" s="24"/>
      <c r="AO1414" s="24"/>
      <c r="AP1414" s="24" t="s">
        <v>60</v>
      </c>
      <c r="AQ1414" s="24"/>
      <c r="AR1414" s="24"/>
      <c r="AS1414" s="89">
        <f t="shared" si="298"/>
        <v>24</v>
      </c>
      <c r="AT1414" s="24" t="s">
        <v>5522</v>
      </c>
    </row>
    <row r="1415" spans="1:46" x14ac:dyDescent="0.5">
      <c r="A1415" s="24">
        <v>1522</v>
      </c>
      <c r="B1415" s="24" t="s">
        <v>340</v>
      </c>
      <c r="C1415" s="24"/>
      <c r="D1415" s="24" t="s">
        <v>5523</v>
      </c>
      <c r="E1415" s="24" t="s">
        <v>5524</v>
      </c>
      <c r="F1415" s="77" t="str">
        <f t="shared" si="293"/>
        <v>MR LLEWELYN FERNANDES T/A THINK CREATE LEARN</v>
      </c>
      <c r="G1415" s="24" t="s">
        <v>5523</v>
      </c>
      <c r="H1415" s="24" t="s">
        <v>1879</v>
      </c>
      <c r="I1415" s="24" t="s">
        <v>1879</v>
      </c>
      <c r="J1415" s="24" t="s">
        <v>107</v>
      </c>
      <c r="K1415" s="24" t="s">
        <v>5525</v>
      </c>
      <c r="L1415" s="25">
        <v>44572</v>
      </c>
      <c r="M1415" s="25">
        <v>45667</v>
      </c>
      <c r="N1415" s="81">
        <f t="shared" si="294"/>
        <v>46032</v>
      </c>
      <c r="O1415" s="77" t="str">
        <f t="shared" ca="1" si="295"/>
        <v>Expired</v>
      </c>
      <c r="P1415" s="77" t="str" cm="1">
        <f t="array" aca="1" ref="P1415" ca="1">_xlfn.IFS((N1415-TODAY())&gt;=547,"06 Expires over 18 months",(N1415-TODAY())&gt;=365,"05 Expires in 18 months",(N1415-TODAY())&gt;=183,"04 Expires in 12 months",(N1415-TODAY())&gt;=92,"03 Expires in 6 months",(N1415-TODAY())&gt;=31,"02 Expires in 3 months",(N1415-TODAY())&gt;=0,"01 Expires in 30 days",(N1415-TODAY())&gt;=-31,"01 Expired last 30 days",(N1415-TODAY())&gt;=-92,"02 Expired last 3 months",(N1415-TODAY())&gt;=-183,"03 Expired last 6 months",(N1415-TODAY())&gt;=-365,"04 Expired last 12 months",(N1415-TODAY())&gt;=-547,"05 Expired last 18 months",TRUE,"06 Expired over 18 months")</f>
        <v>04 Expired last 12 months</v>
      </c>
      <c r="Q1415" s="65">
        <v>2000</v>
      </c>
      <c r="R1415" s="84">
        <f t="shared" si="296"/>
        <v>7833.333333333333</v>
      </c>
      <c r="S1415" s="77" t="str" cm="1">
        <f t="array" ref="S1415">_xlfn.IFS(R1415&gt;5000000,"Gold",R1415&gt;=500000,"Silver",R1415&gt;30000,"Bronze",TRUE,"Transactional")</f>
        <v>Transactional</v>
      </c>
      <c r="T1415" s="24" t="s">
        <v>54</v>
      </c>
      <c r="U1415" s="101" t="s">
        <v>445</v>
      </c>
      <c r="V1415" s="101" t="s">
        <v>446</v>
      </c>
      <c r="W1415" s="77" t="str">
        <f t="shared" si="297"/>
        <v>Yes</v>
      </c>
      <c r="X1415" s="77" t="str">
        <f>IFERROR(_xlfn.XLOOKUP(J1415&amp;"||"&amp;K1415,'Mapping Ref.'!$J$2:$J$538,'Mapping Ref.'!$K$2:$K$538),"")</f>
        <v>Construction &amp; Estates</v>
      </c>
      <c r="Y1415" s="77" t="str" cm="1">
        <f t="array" ref="Y1415">_xlfn.IFS(R1415&gt;2000000,"For Publication",R1415&gt;100000,"PID",R1415&gt;30000,"RFQ",TRUE,"Transactional")</f>
        <v>Transactional</v>
      </c>
      <c r="Z1415" s="24" t="s">
        <v>101</v>
      </c>
      <c r="AA1415" s="32">
        <v>36</v>
      </c>
      <c r="AB1415" s="24">
        <v>12</v>
      </c>
      <c r="AC1415" s="25">
        <v>44572</v>
      </c>
      <c r="AD1415" s="24" t="s">
        <v>102</v>
      </c>
      <c r="AE1415" s="24">
        <v>0</v>
      </c>
      <c r="AF1415" s="24"/>
      <c r="AG1415" s="24"/>
      <c r="AH1415" s="24" t="s">
        <v>59</v>
      </c>
      <c r="AI1415" s="24"/>
      <c r="AJ1415" s="24" t="s">
        <v>60</v>
      </c>
      <c r="AK1415" s="24" t="s">
        <v>4486</v>
      </c>
      <c r="AL1415" s="24" t="s">
        <v>5003</v>
      </c>
      <c r="AM1415" s="24"/>
      <c r="AN1415" s="24"/>
      <c r="AO1415" s="24">
        <v>0</v>
      </c>
      <c r="AP1415" s="24" t="s">
        <v>60</v>
      </c>
      <c r="AQ1415" s="24"/>
      <c r="AR1415" s="24"/>
      <c r="AS1415" s="89">
        <f t="shared" si="298"/>
        <v>47</v>
      </c>
      <c r="AT1415" s="24" t="s">
        <v>5526</v>
      </c>
    </row>
    <row r="1416" spans="1:46" x14ac:dyDescent="0.5">
      <c r="A1416" s="24">
        <v>1523</v>
      </c>
      <c r="B1416" s="24"/>
      <c r="C1416" s="24"/>
      <c r="D1416" s="24" t="s">
        <v>5527</v>
      </c>
      <c r="E1416" s="24" t="s">
        <v>5528</v>
      </c>
      <c r="F1416" s="77" t="str">
        <f t="shared" si="293"/>
        <v>W.T. PARTNERSHIP LIMITED</v>
      </c>
      <c r="G1416" s="24" t="s">
        <v>5529</v>
      </c>
      <c r="H1416" s="24" t="s">
        <v>376</v>
      </c>
      <c r="I1416" s="24" t="s">
        <v>992</v>
      </c>
      <c r="J1416" s="24" t="s">
        <v>52</v>
      </c>
      <c r="K1416" s="24" t="s">
        <v>1281</v>
      </c>
      <c r="L1416" s="25">
        <v>44566</v>
      </c>
      <c r="M1416" s="25">
        <v>44930</v>
      </c>
      <c r="N1416" s="81">
        <f t="shared" si="294"/>
        <v>44930</v>
      </c>
      <c r="O1416" s="77" t="str">
        <f t="shared" ca="1" si="295"/>
        <v>Expired</v>
      </c>
      <c r="P1416" s="77" t="str" cm="1">
        <f t="array" aca="1" ref="P1416" ca="1">_xlfn.IFS((N1416-TODAY())&gt;=547,"06 Expires over 18 months",(N1416-TODAY())&gt;=365,"05 Expires in 18 months",(N1416-TODAY())&gt;=183,"04 Expires in 12 months",(N1416-TODAY())&gt;=92,"03 Expires in 6 months",(N1416-TODAY())&gt;=31,"02 Expires in 3 months",(N1416-TODAY())&gt;=0,"01 Expires in 30 days",(N1416-TODAY())&gt;=-31,"01 Expired last 30 days",(N1416-TODAY())&gt;=-92,"02 Expired last 3 months",(N1416-TODAY())&gt;=-183,"03 Expired last 6 months",(N1416-TODAY())&gt;=-365,"04 Expired last 12 months",(N1416-TODAY())&gt;=-547,"05 Expired last 18 months",TRUE,"06 Expired over 18 months")</f>
        <v>06 Expired over 18 months</v>
      </c>
      <c r="Q1416" s="65">
        <v>40400</v>
      </c>
      <c r="R1416" s="84">
        <f t="shared" si="296"/>
        <v>40400</v>
      </c>
      <c r="S1416" s="77" t="str" cm="1">
        <f t="array" ref="S1416">_xlfn.IFS(R1416&gt;5000000,"Gold",R1416&gt;=500000,"Silver",R1416&gt;30000,"Bronze",TRUE,"Transactional")</f>
        <v>Bronze</v>
      </c>
      <c r="T1416" s="24" t="s">
        <v>122</v>
      </c>
      <c r="U1416" s="101" t="s">
        <v>208</v>
      </c>
      <c r="V1416" s="101" t="s">
        <v>209</v>
      </c>
      <c r="W1416" s="77" t="str">
        <f t="shared" si="297"/>
        <v>No</v>
      </c>
      <c r="X1416" s="77" t="str">
        <f>IFERROR(_xlfn.XLOOKUP(J1416&amp;"||"&amp;K1416,'Mapping Ref.'!$J$2:$J$538,'Mapping Ref.'!$K$2:$K$538),"")</f>
        <v>ICT</v>
      </c>
      <c r="Y1416" s="77" t="str" cm="1">
        <f t="array" ref="Y1416">_xlfn.IFS(R1416&gt;2000000,"For Publication",R1416&gt;100000,"PID",R1416&gt;30000,"RFQ",TRUE,"Transactional")</f>
        <v>RFQ</v>
      </c>
      <c r="Z1416" s="24" t="s">
        <v>86</v>
      </c>
      <c r="AA1416" s="32">
        <v>12</v>
      </c>
      <c r="AB1416" s="24">
        <v>0</v>
      </c>
      <c r="AC1416" s="25">
        <v>44572</v>
      </c>
      <c r="AD1416" s="24" t="s">
        <v>58</v>
      </c>
      <c r="AE1416" s="24">
        <v>6168</v>
      </c>
      <c r="AF1416" s="24" t="s">
        <v>59</v>
      </c>
      <c r="AG1416" s="24"/>
      <c r="AH1416" s="24" t="s">
        <v>60</v>
      </c>
      <c r="AI1416" s="24"/>
      <c r="AJ1416" s="24" t="s">
        <v>60</v>
      </c>
      <c r="AK1416" s="24"/>
      <c r="AL1416" s="24" t="s">
        <v>1333</v>
      </c>
      <c r="AM1416" s="24"/>
      <c r="AN1416" s="24"/>
      <c r="AO1416" s="24">
        <v>0</v>
      </c>
      <c r="AP1416" s="24" t="s">
        <v>60</v>
      </c>
      <c r="AQ1416" s="24"/>
      <c r="AR1416" s="24"/>
      <c r="AS1416" s="89">
        <f t="shared" si="298"/>
        <v>11</v>
      </c>
      <c r="AT1416" s="24" t="s">
        <v>5527</v>
      </c>
    </row>
    <row r="1417" spans="1:46" x14ac:dyDescent="0.5">
      <c r="A1417" s="24">
        <v>1524</v>
      </c>
      <c r="B1417" s="24" t="s">
        <v>340</v>
      </c>
      <c r="C1417" s="24"/>
      <c r="D1417" s="24" t="s">
        <v>5530</v>
      </c>
      <c r="E1417" s="24" t="s">
        <v>5531</v>
      </c>
      <c r="F1417" s="77" t="str">
        <f t="shared" si="293"/>
        <v>FAERFIELD LIMITED</v>
      </c>
      <c r="G1417" s="24" t="s">
        <v>5532</v>
      </c>
      <c r="H1417" s="24" t="s">
        <v>5521</v>
      </c>
      <c r="I1417" s="24" t="s">
        <v>5521</v>
      </c>
      <c r="J1417" s="24" t="s">
        <v>52</v>
      </c>
      <c r="K1417" s="27" t="s">
        <v>349</v>
      </c>
      <c r="L1417" s="25">
        <v>44593</v>
      </c>
      <c r="M1417" s="25">
        <v>44959</v>
      </c>
      <c r="N1417" s="81">
        <f t="shared" si="294"/>
        <v>45324</v>
      </c>
      <c r="O1417" s="77" t="str">
        <f t="shared" ca="1" si="295"/>
        <v>Expired</v>
      </c>
      <c r="P1417" s="77" t="str" cm="1">
        <f t="array" aca="1" ref="P1417" ca="1">_xlfn.IFS((N1417-TODAY())&gt;=547,"06 Expires over 18 months",(N1417-TODAY())&gt;=365,"05 Expires in 18 months",(N1417-TODAY())&gt;=183,"04 Expires in 12 months",(N1417-TODAY())&gt;=92,"03 Expires in 6 months",(N1417-TODAY())&gt;=31,"02 Expires in 3 months",(N1417-TODAY())&gt;=0,"01 Expires in 30 days",(N1417-TODAY())&gt;=-31,"01 Expired last 30 days",(N1417-TODAY())&gt;=-92,"02 Expired last 3 months",(N1417-TODAY())&gt;=-183,"03 Expired last 6 months",(N1417-TODAY())&gt;=-365,"04 Expired last 12 months",(N1417-TODAY())&gt;=-547,"05 Expired last 18 months",TRUE,"06 Expired over 18 months")</f>
        <v>06 Expired over 18 months</v>
      </c>
      <c r="Q1417" s="65">
        <v>140000</v>
      </c>
      <c r="R1417" s="84">
        <f t="shared" si="296"/>
        <v>280000</v>
      </c>
      <c r="S1417" s="77" t="str" cm="1">
        <f t="array" ref="S1417">_xlfn.IFS(R1417&gt;5000000,"Gold",R1417&gt;=500000,"Silver",R1417&gt;30000,"Bronze",TRUE,"Transactional")</f>
        <v>Bronze</v>
      </c>
      <c r="T1417" s="24" t="s">
        <v>54</v>
      </c>
      <c r="U1417" s="101" t="s">
        <v>237</v>
      </c>
      <c r="V1417" s="101" t="s">
        <v>350</v>
      </c>
      <c r="W1417" s="77" t="str">
        <f t="shared" si="297"/>
        <v>Yes</v>
      </c>
      <c r="X1417" s="77" t="str">
        <f>IFERROR(_xlfn.XLOOKUP(J1417&amp;"||"&amp;K1417,'Mapping Ref.'!$J$2:$J$538,'Mapping Ref.'!$K$2:$K$538),"")</f>
        <v>Corporate</v>
      </c>
      <c r="Y1417" s="77" t="str" cm="1">
        <f t="array" ref="Y1417">_xlfn.IFS(R1417&gt;2000000,"For Publication",R1417&gt;100000,"PID",R1417&gt;30000,"RFQ",TRUE,"Transactional")</f>
        <v>PID</v>
      </c>
      <c r="Z1417" s="24" t="s">
        <v>57</v>
      </c>
      <c r="AA1417" s="32">
        <v>12</v>
      </c>
      <c r="AB1417" s="24">
        <v>12</v>
      </c>
      <c r="AC1417" s="25">
        <v>44572</v>
      </c>
      <c r="AD1417" s="24" t="s">
        <v>58</v>
      </c>
      <c r="AE1417" s="24"/>
      <c r="AF1417" s="24" t="s">
        <v>59</v>
      </c>
      <c r="AG1417" s="24"/>
      <c r="AH1417" s="24" t="s">
        <v>60</v>
      </c>
      <c r="AI1417" s="24" t="s">
        <v>59</v>
      </c>
      <c r="AJ1417" s="24" t="s">
        <v>60</v>
      </c>
      <c r="AK1417" s="24"/>
      <c r="AL1417" s="24" t="s">
        <v>5003</v>
      </c>
      <c r="AM1417" s="24"/>
      <c r="AN1417" s="24"/>
      <c r="AO1417" s="24"/>
      <c r="AP1417" s="24" t="s">
        <v>60</v>
      </c>
      <c r="AQ1417" s="24"/>
      <c r="AR1417" s="24"/>
      <c r="AS1417" s="89">
        <f t="shared" si="298"/>
        <v>24</v>
      </c>
      <c r="AT1417" s="24" t="s">
        <v>5533</v>
      </c>
    </row>
    <row r="1418" spans="1:46" x14ac:dyDescent="0.5">
      <c r="A1418" s="24">
        <v>1525</v>
      </c>
      <c r="B1418" s="24"/>
      <c r="C1418" s="24"/>
      <c r="D1418" s="24" t="s">
        <v>5534</v>
      </c>
      <c r="E1418" s="24" t="s">
        <v>5535</v>
      </c>
      <c r="F1418" s="77" t="str">
        <f t="shared" si="293"/>
        <v>OPINION RESEARCH SERVICES LIMITED</v>
      </c>
      <c r="G1418" s="24" t="s">
        <v>5536</v>
      </c>
      <c r="H1418" s="24" t="s">
        <v>972</v>
      </c>
      <c r="I1418" s="24" t="s">
        <v>972</v>
      </c>
      <c r="J1418" s="24" t="s">
        <v>107</v>
      </c>
      <c r="K1418" s="24" t="s">
        <v>1204</v>
      </c>
      <c r="L1418" s="25">
        <v>44571</v>
      </c>
      <c r="M1418" s="25">
        <v>44681</v>
      </c>
      <c r="N1418" s="81">
        <f t="shared" si="294"/>
        <v>44681</v>
      </c>
      <c r="O1418" s="77" t="str">
        <f t="shared" ca="1" si="295"/>
        <v>Expired</v>
      </c>
      <c r="P1418" s="77" t="str" cm="1">
        <f t="array" aca="1" ref="P1418" ca="1">_xlfn.IFS((N1418-TODAY())&gt;=547,"06 Expires over 18 months",(N1418-TODAY())&gt;=365,"05 Expires in 18 months",(N1418-TODAY())&gt;=183,"04 Expires in 12 months",(N1418-TODAY())&gt;=92,"03 Expires in 6 months",(N1418-TODAY())&gt;=31,"02 Expires in 3 months",(N1418-TODAY())&gt;=0,"01 Expires in 30 days",(N1418-TODAY())&gt;=-31,"01 Expired last 30 days",(N1418-TODAY())&gt;=-92,"02 Expired last 3 months",(N1418-TODAY())&gt;=-183,"03 Expired last 6 months",(N1418-TODAY())&gt;=-365,"04 Expired last 12 months",(N1418-TODAY())&gt;=-547,"05 Expired last 18 months",TRUE,"06 Expired over 18 months")</f>
        <v>06 Expired over 18 months</v>
      </c>
      <c r="Q1418" s="65">
        <v>24650</v>
      </c>
      <c r="R1418" s="84">
        <f t="shared" si="296"/>
        <v>24650</v>
      </c>
      <c r="S1418" s="77" t="str" cm="1">
        <f t="array" ref="S1418">_xlfn.IFS(R1418&gt;5000000,"Gold",R1418&gt;=500000,"Silver",R1418&gt;30000,"Bronze",TRUE,"Transactional")</f>
        <v>Transactional</v>
      </c>
      <c r="T1418" s="24" t="s">
        <v>54</v>
      </c>
      <c r="U1418" s="101" t="s">
        <v>116</v>
      </c>
      <c r="V1418" s="101" t="s">
        <v>70</v>
      </c>
      <c r="W1418" s="77" t="str">
        <f t="shared" si="297"/>
        <v>No</v>
      </c>
      <c r="X1418" s="77" t="str">
        <f>IFERROR(_xlfn.XLOOKUP(J1418&amp;"||"&amp;K1418,'Mapping Ref.'!$J$2:$J$538,'Mapping Ref.'!$K$2:$K$538),"")</f>
        <v>Construction &amp; Estates</v>
      </c>
      <c r="Y1418" s="77" t="str" cm="1">
        <f t="array" ref="Y1418">_xlfn.IFS(R1418&gt;2000000,"For Publication",R1418&gt;100000,"PID",R1418&gt;30000,"RFQ",TRUE,"Transactional")</f>
        <v>Transactional</v>
      </c>
      <c r="Z1418" s="24" t="s">
        <v>86</v>
      </c>
      <c r="AA1418" s="32">
        <v>4</v>
      </c>
      <c r="AB1418" s="24">
        <v>0</v>
      </c>
      <c r="AC1418" s="25">
        <v>44572</v>
      </c>
      <c r="AD1418" s="24" t="s">
        <v>58</v>
      </c>
      <c r="AE1418" s="24">
        <v>29656</v>
      </c>
      <c r="AF1418" s="24"/>
      <c r="AG1418" s="24"/>
      <c r="AH1418" s="24" t="s">
        <v>60</v>
      </c>
      <c r="AI1418" s="24"/>
      <c r="AJ1418" s="24" t="s">
        <v>60</v>
      </c>
      <c r="AK1418" s="24"/>
      <c r="AL1418" s="24" t="s">
        <v>1333</v>
      </c>
      <c r="AM1418" s="24"/>
      <c r="AN1418" s="24"/>
      <c r="AO1418" s="24">
        <v>0</v>
      </c>
      <c r="AP1418" s="24" t="s">
        <v>60</v>
      </c>
      <c r="AQ1418" s="24"/>
      <c r="AR1418" s="24"/>
      <c r="AS1418" s="89">
        <f t="shared" si="298"/>
        <v>3</v>
      </c>
      <c r="AT1418" s="24" t="s">
        <v>5537</v>
      </c>
    </row>
    <row r="1419" spans="1:46" x14ac:dyDescent="0.5">
      <c r="A1419" s="24">
        <v>1526</v>
      </c>
      <c r="B1419" s="24" t="s">
        <v>340</v>
      </c>
      <c r="C1419" s="24"/>
      <c r="D1419" s="24" t="s">
        <v>5538</v>
      </c>
      <c r="E1419" s="24" t="s">
        <v>5539</v>
      </c>
      <c r="F1419" s="77" t="str">
        <f t="shared" si="293"/>
        <v>ENVIRONET UK LTD</v>
      </c>
      <c r="G1419" s="24" t="s">
        <v>5540</v>
      </c>
      <c r="H1419" s="24" t="s">
        <v>5541</v>
      </c>
      <c r="I1419" s="24" t="s">
        <v>1518</v>
      </c>
      <c r="J1419" s="24" t="s">
        <v>107</v>
      </c>
      <c r="K1419" s="24" t="s">
        <v>5542</v>
      </c>
      <c r="L1419" s="25">
        <v>44440</v>
      </c>
      <c r="M1419" s="25">
        <v>45078</v>
      </c>
      <c r="N1419" s="81">
        <f t="shared" si="294"/>
        <v>45078</v>
      </c>
      <c r="O1419" s="77" t="str">
        <f t="shared" ca="1" si="295"/>
        <v>Expired</v>
      </c>
      <c r="P1419" s="77" t="str" cm="1">
        <f t="array" aca="1" ref="P1419" ca="1">_xlfn.IFS((N1419-TODAY())&gt;=547,"06 Expires over 18 months",(N1419-TODAY())&gt;=365,"05 Expires in 18 months",(N1419-TODAY())&gt;=183,"04 Expires in 12 months",(N1419-TODAY())&gt;=92,"03 Expires in 6 months",(N1419-TODAY())&gt;=31,"02 Expires in 3 months",(N1419-TODAY())&gt;=0,"01 Expires in 30 days",(N1419-TODAY())&gt;=-31,"01 Expired last 30 days",(N1419-TODAY())&gt;=-92,"02 Expired last 3 months",(N1419-TODAY())&gt;=-183,"03 Expired last 6 months",(N1419-TODAY())&gt;=-365,"04 Expired last 12 months",(N1419-TODAY())&gt;=-547,"05 Expired last 18 months",TRUE,"06 Expired over 18 months")</f>
        <v>06 Expired over 18 months</v>
      </c>
      <c r="Q1419" s="65">
        <v>5500</v>
      </c>
      <c r="R1419" s="84">
        <f t="shared" si="296"/>
        <v>9625</v>
      </c>
      <c r="S1419" s="77" t="str" cm="1">
        <f t="array" ref="S1419">_xlfn.IFS(R1419&gt;5000000,"Gold",R1419&gt;=500000,"Silver",R1419&gt;30000,"Bronze",TRUE,"Transactional")</f>
        <v>Transactional</v>
      </c>
      <c r="T1419" s="24" t="s">
        <v>122</v>
      </c>
      <c r="U1419" s="101" t="s">
        <v>99</v>
      </c>
      <c r="V1419" s="101" t="s">
        <v>100</v>
      </c>
      <c r="W1419" s="77" t="str">
        <f t="shared" si="297"/>
        <v>No</v>
      </c>
      <c r="X1419" s="77" t="str">
        <f>IFERROR(_xlfn.XLOOKUP(J1419&amp;"||"&amp;K1419,'Mapping Ref.'!$J$2:$J$538,'Mapping Ref.'!$K$2:$K$538),"")</f>
        <v>Construction &amp; Estates</v>
      </c>
      <c r="Y1419" s="77" t="str" cm="1">
        <f t="array" ref="Y1419">_xlfn.IFS(R1419&gt;2000000,"For Publication",R1419&gt;100000,"PID",R1419&gt;30000,"RFQ",TRUE,"Transactional")</f>
        <v>Transactional</v>
      </c>
      <c r="Z1419" s="24" t="s">
        <v>101</v>
      </c>
      <c r="AA1419" s="32">
        <v>24</v>
      </c>
      <c r="AB1419" s="24">
        <v>0</v>
      </c>
      <c r="AC1419" s="25">
        <v>44575</v>
      </c>
      <c r="AD1419" s="24" t="s">
        <v>58</v>
      </c>
      <c r="AE1419" s="24"/>
      <c r="AF1419" s="24"/>
      <c r="AG1419" s="24"/>
      <c r="AH1419" s="24" t="s">
        <v>59</v>
      </c>
      <c r="AI1419" s="24"/>
      <c r="AJ1419" s="24" t="s">
        <v>60</v>
      </c>
      <c r="AK1419" s="24"/>
      <c r="AL1419" s="24" t="s">
        <v>5003</v>
      </c>
      <c r="AM1419" s="24"/>
      <c r="AN1419" s="24"/>
      <c r="AO1419" s="24">
        <v>0</v>
      </c>
      <c r="AP1419" s="24" t="s">
        <v>60</v>
      </c>
      <c r="AQ1419" s="24"/>
      <c r="AR1419" s="24"/>
      <c r="AS1419" s="89">
        <f t="shared" si="298"/>
        <v>21</v>
      </c>
      <c r="AT1419" s="24" t="s">
        <v>5543</v>
      </c>
    </row>
    <row r="1420" spans="1:46" x14ac:dyDescent="0.5">
      <c r="A1420" s="24">
        <v>1527</v>
      </c>
      <c r="B1420" s="24"/>
      <c r="C1420" s="24"/>
      <c r="D1420" s="24" t="s">
        <v>5544</v>
      </c>
      <c r="E1420" s="24" t="s">
        <v>5545</v>
      </c>
      <c r="F1420" s="77" t="str">
        <f t="shared" si="293"/>
        <v>ISBL TRADING LTD</v>
      </c>
      <c r="G1420" s="24" t="s">
        <v>5546</v>
      </c>
      <c r="H1420" s="24" t="s">
        <v>2201</v>
      </c>
      <c r="I1420" s="24" t="s">
        <v>2200</v>
      </c>
      <c r="J1420" s="24" t="s">
        <v>190</v>
      </c>
      <c r="K1420" s="24" t="s">
        <v>2202</v>
      </c>
      <c r="L1420" s="25">
        <v>44579</v>
      </c>
      <c r="M1420" s="25">
        <v>44944</v>
      </c>
      <c r="N1420" s="81">
        <f t="shared" si="294"/>
        <v>45309</v>
      </c>
      <c r="O1420" s="77" t="str">
        <f t="shared" ca="1" si="295"/>
        <v>Expired</v>
      </c>
      <c r="P1420" s="77" t="str" cm="1">
        <f t="array" aca="1" ref="P1420" ca="1">_xlfn.IFS((N1420-TODAY())&gt;=547,"06 Expires over 18 months",(N1420-TODAY())&gt;=365,"05 Expires in 18 months",(N1420-TODAY())&gt;=183,"04 Expires in 12 months",(N1420-TODAY())&gt;=92,"03 Expires in 6 months",(N1420-TODAY())&gt;=31,"02 Expires in 3 months",(N1420-TODAY())&gt;=0,"01 Expires in 30 days",(N1420-TODAY())&gt;=-31,"01 Expired last 30 days",(N1420-TODAY())&gt;=-92,"02 Expired last 3 months",(N1420-TODAY())&gt;=-183,"03 Expired last 6 months",(N1420-TODAY())&gt;=-365,"04 Expired last 12 months",(N1420-TODAY())&gt;=-547,"05 Expired last 18 months",TRUE,"06 Expired over 18 months")</f>
        <v>06 Expired over 18 months</v>
      </c>
      <c r="Q1420" s="65">
        <v>5000</v>
      </c>
      <c r="R1420" s="84">
        <f t="shared" si="296"/>
        <v>10000</v>
      </c>
      <c r="S1420" s="77" t="str" cm="1">
        <f t="array" ref="S1420">_xlfn.IFS(R1420&gt;5000000,"Gold",R1420&gt;=500000,"Silver",R1420&gt;30000,"Bronze",TRUE,"Transactional")</f>
        <v>Transactional</v>
      </c>
      <c r="T1420" s="24" t="s">
        <v>54</v>
      </c>
      <c r="U1420" s="101" t="s">
        <v>237</v>
      </c>
      <c r="V1420" s="101" t="s">
        <v>566</v>
      </c>
      <c r="W1420" s="77" t="str">
        <f t="shared" si="297"/>
        <v>Yes</v>
      </c>
      <c r="X1420" s="77" t="str">
        <f>IFERROR(_xlfn.XLOOKUP(J1420&amp;"||"&amp;K1420,'Mapping Ref.'!$J$2:$J$538,'Mapping Ref.'!$K$2:$K$538),"")</f>
        <v>Childrens &amp; Adults</v>
      </c>
      <c r="Y1420" s="77" t="str" cm="1">
        <f t="array" ref="Y1420">_xlfn.IFS(R1420&gt;2000000,"For Publication",R1420&gt;100000,"PID",R1420&gt;30000,"RFQ",TRUE,"Transactional")</f>
        <v>Transactional</v>
      </c>
      <c r="Z1420" s="24" t="s">
        <v>101</v>
      </c>
      <c r="AA1420" s="32">
        <v>12</v>
      </c>
      <c r="AB1420" s="24">
        <v>12</v>
      </c>
      <c r="AC1420" s="25">
        <v>44579</v>
      </c>
      <c r="AD1420" s="24" t="s">
        <v>58</v>
      </c>
      <c r="AE1420" s="24">
        <v>29653</v>
      </c>
      <c r="AF1420" s="24"/>
      <c r="AG1420" s="24"/>
      <c r="AH1420" s="24" t="s">
        <v>59</v>
      </c>
      <c r="AI1420" s="24"/>
      <c r="AJ1420" s="24" t="s">
        <v>60</v>
      </c>
      <c r="AK1420" s="24"/>
      <c r="AL1420" s="24" t="s">
        <v>1333</v>
      </c>
      <c r="AM1420" s="24"/>
      <c r="AN1420" s="24"/>
      <c r="AO1420" s="24">
        <v>0</v>
      </c>
      <c r="AP1420" s="24" t="s">
        <v>60</v>
      </c>
      <c r="AQ1420" s="24"/>
      <c r="AR1420" s="24"/>
      <c r="AS1420" s="89">
        <f t="shared" si="298"/>
        <v>24</v>
      </c>
      <c r="AT1420" s="24" t="s">
        <v>5547</v>
      </c>
    </row>
    <row r="1421" spans="1:46" x14ac:dyDescent="0.5">
      <c r="A1421" s="24">
        <v>1528</v>
      </c>
      <c r="B1421" s="24"/>
      <c r="C1421" s="24"/>
      <c r="D1421" s="24" t="s">
        <v>5548</v>
      </c>
      <c r="E1421" s="24" t="s">
        <v>5549</v>
      </c>
      <c r="F1421" s="77" t="str">
        <f t="shared" si="293"/>
        <v>MAEL GAEL</v>
      </c>
      <c r="G1421" s="24" t="s">
        <v>5548</v>
      </c>
      <c r="H1421" s="24" t="s">
        <v>1592</v>
      </c>
      <c r="I1421" s="24" t="s">
        <v>5550</v>
      </c>
      <c r="J1421" s="24" t="s">
        <v>107</v>
      </c>
      <c r="K1421" s="24" t="s">
        <v>5551</v>
      </c>
      <c r="L1421" s="25">
        <v>44562</v>
      </c>
      <c r="M1421" s="25">
        <v>44742</v>
      </c>
      <c r="N1421" s="81">
        <f t="shared" si="294"/>
        <v>45107</v>
      </c>
      <c r="O1421" s="77" t="str">
        <f t="shared" ca="1" si="295"/>
        <v>Expired</v>
      </c>
      <c r="P1421" s="77" t="str" cm="1">
        <f t="array" aca="1" ref="P1421" ca="1">_xlfn.IFS((N1421-TODAY())&gt;=547,"06 Expires over 18 months",(N1421-TODAY())&gt;=365,"05 Expires in 18 months",(N1421-TODAY())&gt;=183,"04 Expires in 12 months",(N1421-TODAY())&gt;=92,"03 Expires in 6 months",(N1421-TODAY())&gt;=31,"02 Expires in 3 months",(N1421-TODAY())&gt;=0,"01 Expires in 30 days",(N1421-TODAY())&gt;=-31,"01 Expired last 30 days",(N1421-TODAY())&gt;=-92,"02 Expired last 3 months",(N1421-TODAY())&gt;=-183,"03 Expired last 6 months",(N1421-TODAY())&gt;=-365,"04 Expired last 12 months",(N1421-TODAY())&gt;=-547,"05 Expired last 18 months",TRUE,"06 Expired over 18 months")</f>
        <v>06 Expired over 18 months</v>
      </c>
      <c r="Q1421" s="65">
        <v>5000</v>
      </c>
      <c r="R1421" s="84">
        <f t="shared" si="296"/>
        <v>7083.333333333333</v>
      </c>
      <c r="S1421" s="77" t="str" cm="1">
        <f t="array" ref="S1421">_xlfn.IFS(R1421&gt;5000000,"Gold",R1421&gt;=500000,"Silver",R1421&gt;30000,"Bronze",TRUE,"Transactional")</f>
        <v>Transactional</v>
      </c>
      <c r="T1421" s="24" t="s">
        <v>54</v>
      </c>
      <c r="U1421" s="101" t="s">
        <v>455</v>
      </c>
      <c r="V1421" s="101" t="s">
        <v>2188</v>
      </c>
      <c r="W1421" s="77" t="str">
        <f t="shared" si="297"/>
        <v>Yes</v>
      </c>
      <c r="X1421" s="77" t="str">
        <f>IFERROR(_xlfn.XLOOKUP(J1421&amp;"||"&amp;K1421,'Mapping Ref.'!$J$2:$J$538,'Mapping Ref.'!$K$2:$K$538),"")</f>
        <v>Construction &amp; Estates</v>
      </c>
      <c r="Y1421" s="77" t="str" cm="1">
        <f t="array" ref="Y1421">_xlfn.IFS(R1421&gt;2000000,"For Publication",R1421&gt;100000,"PID",R1421&gt;30000,"RFQ",TRUE,"Transactional")</f>
        <v>Transactional</v>
      </c>
      <c r="Z1421" s="24" t="s">
        <v>86</v>
      </c>
      <c r="AA1421" s="32">
        <v>6</v>
      </c>
      <c r="AB1421" s="24">
        <v>12</v>
      </c>
      <c r="AC1421" s="25">
        <v>44579</v>
      </c>
      <c r="AD1421" s="24" t="s">
        <v>58</v>
      </c>
      <c r="AE1421" s="24"/>
      <c r="AF1421" s="24" t="s">
        <v>59</v>
      </c>
      <c r="AG1421" s="24"/>
      <c r="AH1421" s="24" t="s">
        <v>59</v>
      </c>
      <c r="AI1421" s="24"/>
      <c r="AJ1421" s="24" t="s">
        <v>59</v>
      </c>
      <c r="AK1421" s="24"/>
      <c r="AL1421" s="24"/>
      <c r="AM1421" s="24"/>
      <c r="AN1421" s="24"/>
      <c r="AO1421" s="24"/>
      <c r="AP1421" s="24" t="s">
        <v>60</v>
      </c>
      <c r="AQ1421" s="24"/>
      <c r="AR1421" s="24"/>
      <c r="AS1421" s="89">
        <f t="shared" si="298"/>
        <v>17</v>
      </c>
      <c r="AT1421" s="24" t="s">
        <v>5552</v>
      </c>
    </row>
    <row r="1422" spans="1:46" x14ac:dyDescent="0.5">
      <c r="A1422" s="24">
        <v>1529</v>
      </c>
      <c r="B1422" s="24" t="s">
        <v>340</v>
      </c>
      <c r="C1422" s="24"/>
      <c r="D1422" s="24" t="s">
        <v>5553</v>
      </c>
      <c r="E1422" s="24" t="s">
        <v>5554</v>
      </c>
      <c r="F1422" s="77" t="str">
        <f t="shared" si="293"/>
        <v>FEATHERSTONE ROAD HEALTH CENTRE</v>
      </c>
      <c r="G1422" s="24" t="s">
        <v>5553</v>
      </c>
      <c r="H1422" s="24" t="s">
        <v>2731</v>
      </c>
      <c r="I1422" s="24" t="s">
        <v>2731</v>
      </c>
      <c r="J1422" s="24" t="s">
        <v>66</v>
      </c>
      <c r="K1422" s="27" t="s">
        <v>67</v>
      </c>
      <c r="L1422" s="25">
        <v>44580</v>
      </c>
      <c r="M1422" s="25">
        <v>44945</v>
      </c>
      <c r="N1422" s="81">
        <f t="shared" si="294"/>
        <v>44945</v>
      </c>
      <c r="O1422" s="77" t="str">
        <f t="shared" ca="1" si="295"/>
        <v>Expired</v>
      </c>
      <c r="P1422" s="77" t="str" cm="1">
        <f t="array" aca="1" ref="P1422" ca="1">_xlfn.IFS((N1422-TODAY())&gt;=547,"06 Expires over 18 months",(N1422-TODAY())&gt;=365,"05 Expires in 18 months",(N1422-TODAY())&gt;=183,"04 Expires in 12 months",(N1422-TODAY())&gt;=92,"03 Expires in 6 months",(N1422-TODAY())&gt;=31,"02 Expires in 3 months",(N1422-TODAY())&gt;=0,"01 Expires in 30 days",(N1422-TODAY())&gt;=-31,"01 Expired last 30 days",(N1422-TODAY())&gt;=-92,"02 Expired last 3 months",(N1422-TODAY())&gt;=-183,"03 Expired last 6 months",(N1422-TODAY())&gt;=-365,"04 Expired last 12 months",(N1422-TODAY())&gt;=-547,"05 Expired last 18 months",TRUE,"06 Expired over 18 months")</f>
        <v>06 Expired over 18 months</v>
      </c>
      <c r="Q1422" s="65">
        <v>5000</v>
      </c>
      <c r="R1422" s="84">
        <f t="shared" si="296"/>
        <v>5000</v>
      </c>
      <c r="S1422" s="77" t="str" cm="1">
        <f t="array" ref="S1422">_xlfn.IFS(R1422&gt;5000000,"Gold",R1422&gt;=500000,"Silver",R1422&gt;30000,"Bronze",TRUE,"Transactional")</f>
        <v>Transactional</v>
      </c>
      <c r="T1422" s="24" t="s">
        <v>54</v>
      </c>
      <c r="U1422" s="101" t="s">
        <v>162</v>
      </c>
      <c r="V1422" s="101" t="s">
        <v>163</v>
      </c>
      <c r="W1422" s="77" t="str">
        <f t="shared" si="297"/>
        <v>No</v>
      </c>
      <c r="X1422" s="77" t="str">
        <f>IFERROR(_xlfn.XLOOKUP(J1422&amp;"||"&amp;K1422,'Mapping Ref.'!$J$2:$J$538,'Mapping Ref.'!$K$2:$K$538),"")</f>
        <v>Childrens &amp; Adults</v>
      </c>
      <c r="Y1422" s="77" t="str" cm="1">
        <f t="array" ref="Y1422">_xlfn.IFS(R1422&gt;2000000,"For Publication",R1422&gt;100000,"PID",R1422&gt;30000,"RFQ",TRUE,"Transactional")</f>
        <v>Transactional</v>
      </c>
      <c r="Z1422" s="24" t="s">
        <v>101</v>
      </c>
      <c r="AA1422" s="32">
        <v>12</v>
      </c>
      <c r="AB1422" s="24">
        <v>0</v>
      </c>
      <c r="AC1422" s="25">
        <v>44580</v>
      </c>
      <c r="AD1422" s="24" t="s">
        <v>58</v>
      </c>
      <c r="AE1422" s="24">
        <v>0</v>
      </c>
      <c r="AF1422" s="24"/>
      <c r="AG1422" s="24"/>
      <c r="AH1422" s="24" t="s">
        <v>59</v>
      </c>
      <c r="AI1422" s="24"/>
      <c r="AJ1422" s="24" t="s">
        <v>59</v>
      </c>
      <c r="AK1422" s="24" t="s">
        <v>5555</v>
      </c>
      <c r="AL1422" s="24" t="s">
        <v>5003</v>
      </c>
      <c r="AM1422" s="24"/>
      <c r="AN1422" s="24"/>
      <c r="AO1422" s="24">
        <v>0</v>
      </c>
      <c r="AP1422" s="24" t="s">
        <v>60</v>
      </c>
      <c r="AQ1422" s="24"/>
      <c r="AR1422" s="24"/>
      <c r="AS1422" s="89">
        <f t="shared" si="298"/>
        <v>12</v>
      </c>
      <c r="AT1422" s="24" t="s">
        <v>5556</v>
      </c>
    </row>
    <row r="1423" spans="1:46" x14ac:dyDescent="0.5">
      <c r="A1423" s="24">
        <v>1530</v>
      </c>
      <c r="B1423" s="24" t="s">
        <v>340</v>
      </c>
      <c r="C1423" s="24"/>
      <c r="D1423" s="24" t="s">
        <v>5557</v>
      </c>
      <c r="E1423" s="24" t="s">
        <v>5558</v>
      </c>
      <c r="F1423" s="77" t="str">
        <f t="shared" si="293"/>
        <v>WILRON LTD T/A BROADWAY INN</v>
      </c>
      <c r="G1423" s="24" t="s">
        <v>5559</v>
      </c>
      <c r="H1423" s="24" t="s">
        <v>972</v>
      </c>
      <c r="I1423" s="24" t="s">
        <v>972</v>
      </c>
      <c r="J1423" s="24" t="s">
        <v>107</v>
      </c>
      <c r="K1423" s="24" t="s">
        <v>977</v>
      </c>
      <c r="L1423" s="25">
        <v>44562</v>
      </c>
      <c r="M1423" s="25">
        <v>44926</v>
      </c>
      <c r="N1423" s="81">
        <f t="shared" si="294"/>
        <v>44926</v>
      </c>
      <c r="O1423" s="77" t="str">
        <f t="shared" ca="1" si="295"/>
        <v>Expired</v>
      </c>
      <c r="P1423" s="77" t="str" cm="1">
        <f t="array" aca="1" ref="P1423" ca="1">_xlfn.IFS((N1423-TODAY())&gt;=547,"06 Expires over 18 months",(N1423-TODAY())&gt;=365,"05 Expires in 18 months",(N1423-TODAY())&gt;=183,"04 Expires in 12 months",(N1423-TODAY())&gt;=92,"03 Expires in 6 months",(N1423-TODAY())&gt;=31,"02 Expires in 3 months",(N1423-TODAY())&gt;=0,"01 Expires in 30 days",(N1423-TODAY())&gt;=-31,"01 Expired last 30 days",(N1423-TODAY())&gt;=-92,"02 Expired last 3 months",(N1423-TODAY())&gt;=-183,"03 Expired last 6 months",(N1423-TODAY())&gt;=-365,"04 Expired last 12 months",(N1423-TODAY())&gt;=-547,"05 Expired last 18 months",TRUE,"06 Expired over 18 months")</f>
        <v>06 Expired over 18 months</v>
      </c>
      <c r="Q1423" s="65">
        <v>2000</v>
      </c>
      <c r="R1423" s="84">
        <f t="shared" si="296"/>
        <v>2000</v>
      </c>
      <c r="S1423" s="77" t="str" cm="1">
        <f t="array" ref="S1423">_xlfn.IFS(R1423&gt;5000000,"Gold",R1423&gt;=500000,"Silver",R1423&gt;30000,"Bronze",TRUE,"Transactional")</f>
        <v>Transactional</v>
      </c>
      <c r="T1423" s="24" t="s">
        <v>54</v>
      </c>
      <c r="U1423" s="101" t="s">
        <v>84</v>
      </c>
      <c r="V1423" s="101" t="s">
        <v>157</v>
      </c>
      <c r="W1423" s="77" t="str">
        <f t="shared" si="297"/>
        <v>No</v>
      </c>
      <c r="X1423" s="77" t="str">
        <f>IFERROR(_xlfn.XLOOKUP(J1423&amp;"||"&amp;K1423,'Mapping Ref.'!$J$2:$J$538,'Mapping Ref.'!$K$2:$K$538),"")</f>
        <v>Construction &amp; Estates</v>
      </c>
      <c r="Y1423" s="77" t="str" cm="1">
        <f t="array" ref="Y1423">_xlfn.IFS(R1423&gt;2000000,"For Publication",R1423&gt;100000,"PID",R1423&gt;30000,"RFQ",TRUE,"Transactional")</f>
        <v>Transactional</v>
      </c>
      <c r="Z1423" s="24" t="s">
        <v>86</v>
      </c>
      <c r="AA1423" s="32">
        <v>12</v>
      </c>
      <c r="AB1423" s="24">
        <v>0</v>
      </c>
      <c r="AC1423" s="25">
        <v>44582</v>
      </c>
      <c r="AD1423" s="24" t="s">
        <v>58</v>
      </c>
      <c r="AE1423" s="24">
        <v>29677</v>
      </c>
      <c r="AF1423" s="24"/>
      <c r="AG1423" s="24"/>
      <c r="AH1423" s="24" t="s">
        <v>59</v>
      </c>
      <c r="AI1423" s="24"/>
      <c r="AJ1423" s="24" t="s">
        <v>60</v>
      </c>
      <c r="AK1423" s="24"/>
      <c r="AL1423" s="24" t="s">
        <v>5003</v>
      </c>
      <c r="AM1423" s="24"/>
      <c r="AN1423" s="24"/>
      <c r="AO1423" s="24">
        <v>0</v>
      </c>
      <c r="AP1423" s="24" t="s">
        <v>60</v>
      </c>
      <c r="AQ1423" s="24"/>
      <c r="AR1423" s="24"/>
      <c r="AS1423" s="89">
        <f t="shared" si="298"/>
        <v>11</v>
      </c>
      <c r="AT1423" s="24" t="s">
        <v>5560</v>
      </c>
    </row>
    <row r="1424" spans="1:46" x14ac:dyDescent="0.5">
      <c r="A1424" s="24">
        <v>1531</v>
      </c>
      <c r="B1424" s="24"/>
      <c r="C1424" s="24"/>
      <c r="D1424" s="24" t="s">
        <v>5561</v>
      </c>
      <c r="E1424" s="24" t="s">
        <v>5562</v>
      </c>
      <c r="F1424" s="77" t="str">
        <f t="shared" si="293"/>
        <v>HANWELL GLASS LIMITED</v>
      </c>
      <c r="G1424" s="24" t="s">
        <v>5563</v>
      </c>
      <c r="H1424" s="24" t="s">
        <v>3282</v>
      </c>
      <c r="I1424" s="24" t="s">
        <v>4253</v>
      </c>
      <c r="J1424" s="24" t="s">
        <v>2962</v>
      </c>
      <c r="K1424" s="24" t="s">
        <v>3283</v>
      </c>
      <c r="L1424" s="25">
        <v>44592</v>
      </c>
      <c r="M1424" s="25">
        <v>45320</v>
      </c>
      <c r="N1424" s="81">
        <f t="shared" si="294"/>
        <v>45320</v>
      </c>
      <c r="O1424" s="77" t="str">
        <f t="shared" ca="1" si="295"/>
        <v>Expired</v>
      </c>
      <c r="P1424" s="77" t="str" cm="1">
        <f t="array" aca="1" ref="P1424" ca="1">_xlfn.IFS((N1424-TODAY())&gt;=547,"06 Expires over 18 months",(N1424-TODAY())&gt;=365,"05 Expires in 18 months",(N1424-TODAY())&gt;=183,"04 Expires in 12 months",(N1424-TODAY())&gt;=92,"03 Expires in 6 months",(N1424-TODAY())&gt;=31,"02 Expires in 3 months",(N1424-TODAY())&gt;=0,"01 Expires in 30 days",(N1424-TODAY())&gt;=-31,"01 Expired last 30 days",(N1424-TODAY())&gt;=-92,"02 Expired last 3 months",(N1424-TODAY())&gt;=-183,"03 Expired last 6 months",(N1424-TODAY())&gt;=-365,"04 Expired last 12 months",(N1424-TODAY())&gt;=-547,"05 Expired last 18 months",TRUE,"06 Expired over 18 months")</f>
        <v>06 Expired over 18 months</v>
      </c>
      <c r="Q1424" s="65">
        <v>25000</v>
      </c>
      <c r="R1424" s="84">
        <f t="shared" si="296"/>
        <v>47916.666666666664</v>
      </c>
      <c r="S1424" s="77" t="str" cm="1">
        <f t="array" ref="S1424">_xlfn.IFS(R1424&gt;5000000,"Gold",R1424&gt;=500000,"Silver",R1424&gt;30000,"Bronze",TRUE,"Transactional")</f>
        <v>Bronze</v>
      </c>
      <c r="T1424" s="24" t="s">
        <v>54</v>
      </c>
      <c r="U1424" s="101" t="s">
        <v>123</v>
      </c>
      <c r="V1424" s="101" t="s">
        <v>338</v>
      </c>
      <c r="W1424" s="77" t="str">
        <f t="shared" si="297"/>
        <v>No</v>
      </c>
      <c r="X1424" s="77" t="str">
        <f>IFERROR(_xlfn.XLOOKUP(J1424&amp;"||"&amp;K1424,'Mapping Ref.'!$J$2:$J$538,'Mapping Ref.'!$K$2:$K$538),"")</f>
        <v>Construction &amp; Estates</v>
      </c>
      <c r="Y1424" s="77" t="str" cm="1">
        <f t="array" ref="Y1424">_xlfn.IFS(R1424&gt;2000000,"For Publication",R1424&gt;100000,"PID",R1424&gt;30000,"RFQ",TRUE,"Transactional")</f>
        <v>RFQ</v>
      </c>
      <c r="Z1424" s="24" t="s">
        <v>86</v>
      </c>
      <c r="AA1424" s="32">
        <v>24</v>
      </c>
      <c r="AB1424" s="24">
        <v>0</v>
      </c>
      <c r="AC1424" s="25">
        <v>44587</v>
      </c>
      <c r="AD1424" s="24" t="s">
        <v>58</v>
      </c>
      <c r="AE1424" s="24"/>
      <c r="AF1424" s="24"/>
      <c r="AG1424" s="24"/>
      <c r="AH1424" s="24" t="s">
        <v>59</v>
      </c>
      <c r="AI1424" s="24"/>
      <c r="AJ1424" s="24" t="s">
        <v>60</v>
      </c>
      <c r="AK1424" s="24"/>
      <c r="AL1424" s="24"/>
      <c r="AM1424" s="24"/>
      <c r="AN1424" s="24"/>
      <c r="AO1424" s="24">
        <v>0</v>
      </c>
      <c r="AP1424" s="24" t="s">
        <v>60</v>
      </c>
      <c r="AQ1424" s="24"/>
      <c r="AR1424" s="24"/>
      <c r="AS1424" s="89">
        <f t="shared" si="298"/>
        <v>23</v>
      </c>
      <c r="AT1424" s="24" t="s">
        <v>5561</v>
      </c>
    </row>
    <row r="1425" spans="1:46" x14ac:dyDescent="0.5">
      <c r="A1425" s="24">
        <v>1532</v>
      </c>
      <c r="B1425" s="24"/>
      <c r="C1425" s="24"/>
      <c r="D1425" s="24" t="s">
        <v>5564</v>
      </c>
      <c r="E1425" s="24" t="s">
        <v>5565</v>
      </c>
      <c r="F1425" s="77" t="str">
        <f t="shared" si="293"/>
        <v>VANTA STAFFING LTD</v>
      </c>
      <c r="G1425" s="24" t="s">
        <v>5566</v>
      </c>
      <c r="H1425" s="24" t="s">
        <v>3282</v>
      </c>
      <c r="I1425" s="24" t="s">
        <v>4253</v>
      </c>
      <c r="J1425" s="24" t="s">
        <v>2962</v>
      </c>
      <c r="K1425" s="24" t="s">
        <v>3283</v>
      </c>
      <c r="L1425" s="25">
        <v>44592</v>
      </c>
      <c r="M1425" s="25">
        <v>45320</v>
      </c>
      <c r="N1425" s="81">
        <f t="shared" si="294"/>
        <v>45320</v>
      </c>
      <c r="O1425" s="77" t="str">
        <f t="shared" ca="1" si="295"/>
        <v>Expired</v>
      </c>
      <c r="P1425" s="77" t="str" cm="1">
        <f t="array" aca="1" ref="P1425" ca="1">_xlfn.IFS((N1425-TODAY())&gt;=547,"06 Expires over 18 months",(N1425-TODAY())&gt;=365,"05 Expires in 18 months",(N1425-TODAY())&gt;=183,"04 Expires in 12 months",(N1425-TODAY())&gt;=92,"03 Expires in 6 months",(N1425-TODAY())&gt;=31,"02 Expires in 3 months",(N1425-TODAY())&gt;=0,"01 Expires in 30 days",(N1425-TODAY())&gt;=-31,"01 Expired last 30 days",(N1425-TODAY())&gt;=-92,"02 Expired last 3 months",(N1425-TODAY())&gt;=-183,"03 Expired last 6 months",(N1425-TODAY())&gt;=-365,"04 Expired last 12 months",(N1425-TODAY())&gt;=-547,"05 Expired last 18 months",TRUE,"06 Expired over 18 months")</f>
        <v>06 Expired over 18 months</v>
      </c>
      <c r="Q1425" s="65">
        <v>25000</v>
      </c>
      <c r="R1425" s="84">
        <f t="shared" si="296"/>
        <v>47916.666666666664</v>
      </c>
      <c r="S1425" s="77" t="str" cm="1">
        <f t="array" ref="S1425">_xlfn.IFS(R1425&gt;5000000,"Gold",R1425&gt;=500000,"Silver",R1425&gt;30000,"Bronze",TRUE,"Transactional")</f>
        <v>Bronze</v>
      </c>
      <c r="T1425" s="24" t="s">
        <v>54</v>
      </c>
      <c r="U1425" s="101" t="s">
        <v>237</v>
      </c>
      <c r="V1425" s="101" t="s">
        <v>350</v>
      </c>
      <c r="W1425" s="77" t="str">
        <f t="shared" si="297"/>
        <v>No</v>
      </c>
      <c r="X1425" s="77" t="str">
        <f>IFERROR(_xlfn.XLOOKUP(J1425&amp;"||"&amp;K1425,'Mapping Ref.'!$J$2:$J$538,'Mapping Ref.'!$K$2:$K$538),"")</f>
        <v>Construction &amp; Estates</v>
      </c>
      <c r="Y1425" s="77" t="str" cm="1">
        <f t="array" ref="Y1425">_xlfn.IFS(R1425&gt;2000000,"For Publication",R1425&gt;100000,"PID",R1425&gt;30000,"RFQ",TRUE,"Transactional")</f>
        <v>RFQ</v>
      </c>
      <c r="Z1425" s="24" t="s">
        <v>86</v>
      </c>
      <c r="AA1425" s="32">
        <v>24</v>
      </c>
      <c r="AB1425" s="24">
        <v>0</v>
      </c>
      <c r="AC1425" s="25">
        <v>44587</v>
      </c>
      <c r="AD1425" s="24" t="s">
        <v>58</v>
      </c>
      <c r="AE1425" s="24"/>
      <c r="AF1425" s="24"/>
      <c r="AG1425" s="24"/>
      <c r="AH1425" s="24" t="s">
        <v>59</v>
      </c>
      <c r="AI1425" s="24"/>
      <c r="AJ1425" s="24" t="s">
        <v>60</v>
      </c>
      <c r="AK1425" s="24"/>
      <c r="AL1425" s="24"/>
      <c r="AM1425" s="24"/>
      <c r="AN1425" s="24"/>
      <c r="AO1425" s="24">
        <v>0</v>
      </c>
      <c r="AP1425" s="24" t="s">
        <v>60</v>
      </c>
      <c r="AQ1425" s="24"/>
      <c r="AR1425" s="24"/>
      <c r="AS1425" s="89">
        <f t="shared" si="298"/>
        <v>23</v>
      </c>
      <c r="AT1425" s="24" t="s">
        <v>5564</v>
      </c>
    </row>
    <row r="1426" spans="1:46" x14ac:dyDescent="0.5">
      <c r="A1426" s="24">
        <v>1533</v>
      </c>
      <c r="B1426" s="24" t="s">
        <v>506</v>
      </c>
      <c r="C1426" s="24"/>
      <c r="D1426" s="24" t="s">
        <v>5567</v>
      </c>
      <c r="E1426" s="24" t="s">
        <v>5568</v>
      </c>
      <c r="F1426" s="77" t="str">
        <f t="shared" si="293"/>
        <v>NATURE'S CHOICE CATERING GREENGROCERS LTD</v>
      </c>
      <c r="G1426" s="24" t="s">
        <v>5569</v>
      </c>
      <c r="H1426" s="24" t="s">
        <v>336</v>
      </c>
      <c r="I1426" s="24" t="s">
        <v>336</v>
      </c>
      <c r="J1426" s="24" t="s">
        <v>190</v>
      </c>
      <c r="K1426" s="24" t="s">
        <v>115</v>
      </c>
      <c r="L1426" s="25">
        <v>44587</v>
      </c>
      <c r="M1426" s="25">
        <v>45317</v>
      </c>
      <c r="N1426" s="81">
        <f t="shared" si="294"/>
        <v>46048</v>
      </c>
      <c r="O1426" s="77" t="s">
        <v>712</v>
      </c>
      <c r="P1426" s="77" t="str" cm="1">
        <f t="array" aca="1" ref="P1426" ca="1">_xlfn.IFS((N1426-TODAY())&gt;=547,"06 Expires over 18 months",(N1426-TODAY())&gt;=365,"05 Expires in 18 months",(N1426-TODAY())&gt;=183,"04 Expires in 12 months",(N1426-TODAY())&gt;=92,"03 Expires in 6 months",(N1426-TODAY())&gt;=31,"02 Expires in 3 months",(N1426-TODAY())&gt;=0,"01 Expires in 30 days",(N1426-TODAY())&gt;=-31,"01 Expired last 30 days",(N1426-TODAY())&gt;=-92,"02 Expired last 3 months",(N1426-TODAY())&gt;=-183,"03 Expired last 6 months",(N1426-TODAY())&gt;=-365,"04 Expired last 12 months",(N1426-TODAY())&gt;=-547,"05 Expired last 18 months",TRUE,"06 Expired over 18 months")</f>
        <v>04 Expired last 12 months</v>
      </c>
      <c r="Q1426" s="65">
        <v>8000</v>
      </c>
      <c r="R1426" s="84">
        <f t="shared" si="296"/>
        <v>32000</v>
      </c>
      <c r="S1426" s="77" t="str" cm="1">
        <f t="array" ref="S1426">_xlfn.IFS(R1426&gt;5000000,"Gold",R1426&gt;=500000,"Silver",R1426&gt;30000,"Bronze",TRUE,"Transactional")</f>
        <v>Bronze</v>
      </c>
      <c r="T1426" s="24" t="s">
        <v>54</v>
      </c>
      <c r="U1426" s="101" t="s">
        <v>99</v>
      </c>
      <c r="V1426" s="101"/>
      <c r="W1426" s="77" t="str">
        <f t="shared" si="297"/>
        <v>Yes</v>
      </c>
      <c r="X1426" s="77" t="str">
        <f>IFERROR(_xlfn.XLOOKUP(J1426&amp;"||"&amp;K1426,'Mapping Ref.'!$J$2:$J$538,'Mapping Ref.'!$K$2:$K$538),"")</f>
        <v>Childrens &amp; Adults</v>
      </c>
      <c r="Y1426" s="77" t="str" cm="1">
        <f t="array" ref="Y1426">_xlfn.IFS(R1426&gt;2000000,"For Publication",R1426&gt;100000,"PID",R1426&gt;30000,"RFQ",TRUE,"Transactional")</f>
        <v>RFQ</v>
      </c>
      <c r="Z1426" s="24" t="s">
        <v>86</v>
      </c>
      <c r="AA1426" s="32">
        <v>12</v>
      </c>
      <c r="AB1426" s="24">
        <v>24</v>
      </c>
      <c r="AC1426" s="25">
        <v>44587</v>
      </c>
      <c r="AD1426" s="24" t="s">
        <v>58</v>
      </c>
      <c r="AE1426" s="24"/>
      <c r="AF1426" s="24"/>
      <c r="AG1426" s="24"/>
      <c r="AH1426" s="24" t="s">
        <v>59</v>
      </c>
      <c r="AI1426" s="24"/>
      <c r="AJ1426" s="24" t="s">
        <v>59</v>
      </c>
      <c r="AK1426" s="24"/>
      <c r="AL1426" s="24" t="s">
        <v>1333</v>
      </c>
      <c r="AM1426" s="24"/>
      <c r="AN1426" s="24"/>
      <c r="AO1426" s="24"/>
      <c r="AP1426" s="24" t="s">
        <v>60</v>
      </c>
      <c r="AQ1426" s="24"/>
      <c r="AR1426" s="24"/>
      <c r="AS1426" s="89">
        <f t="shared" si="298"/>
        <v>48</v>
      </c>
      <c r="AT1426" s="24" t="s">
        <v>5570</v>
      </c>
    </row>
    <row r="1427" spans="1:46" x14ac:dyDescent="0.5">
      <c r="A1427" s="24">
        <v>1534</v>
      </c>
      <c r="B1427" s="24"/>
      <c r="C1427" s="24"/>
      <c r="D1427" s="24" t="s">
        <v>5571</v>
      </c>
      <c r="E1427" s="24" t="s">
        <v>5572</v>
      </c>
      <c r="F1427" s="77" t="str">
        <f t="shared" si="293"/>
        <v>THE FRESH OLIVE COMPANY LTD T/A BELAZU INGREDIENT COMPANY</v>
      </c>
      <c r="G1427" s="24" t="s">
        <v>5571</v>
      </c>
      <c r="H1427" s="24" t="s">
        <v>336</v>
      </c>
      <c r="I1427" s="24" t="s">
        <v>336</v>
      </c>
      <c r="J1427" s="24" t="s">
        <v>190</v>
      </c>
      <c r="K1427" s="24" t="s">
        <v>115</v>
      </c>
      <c r="L1427" s="25">
        <v>44587</v>
      </c>
      <c r="M1427" s="25">
        <v>45561</v>
      </c>
      <c r="N1427" s="81">
        <f t="shared" si="294"/>
        <v>45926</v>
      </c>
      <c r="O1427" s="77" t="s">
        <v>712</v>
      </c>
      <c r="P1427" s="77" t="str" cm="1">
        <f t="array" aca="1" ref="P1427" ca="1">_xlfn.IFS((N1427-TODAY())&gt;=547,"06 Expires over 18 months",(N1427-TODAY())&gt;=365,"05 Expires in 18 months",(N1427-TODAY())&gt;=183,"04 Expires in 12 months",(N1427-TODAY())&gt;=92,"03 Expires in 6 months",(N1427-TODAY())&gt;=31,"02 Expires in 3 months",(N1427-TODAY())&gt;=0,"01 Expires in 30 days",(N1427-TODAY())&gt;=-31,"01 Expired last 30 days",(N1427-TODAY())&gt;=-92,"02 Expired last 3 months",(N1427-TODAY())&gt;=-183,"03 Expired last 6 months",(N1427-TODAY())&gt;=-365,"04 Expired last 12 months",(N1427-TODAY())&gt;=-547,"05 Expired last 18 months",TRUE,"06 Expired over 18 months")</f>
        <v>04 Expired last 12 months</v>
      </c>
      <c r="Q1427" s="65">
        <v>8000</v>
      </c>
      <c r="R1427" s="84">
        <f t="shared" si="296"/>
        <v>29333.333333333332</v>
      </c>
      <c r="S1427" s="77" t="str" cm="1">
        <f t="array" ref="S1427">_xlfn.IFS(R1427&gt;5000000,"Gold",R1427&gt;=500000,"Silver",R1427&gt;30000,"Bronze",TRUE,"Transactional")</f>
        <v>Transactional</v>
      </c>
      <c r="T1427" s="24" t="s">
        <v>54</v>
      </c>
      <c r="U1427" s="101" t="s">
        <v>99</v>
      </c>
      <c r="V1427" s="101"/>
      <c r="W1427" s="77" t="str">
        <f t="shared" si="297"/>
        <v>Yes</v>
      </c>
      <c r="X1427" s="77" t="str">
        <f>IFERROR(_xlfn.XLOOKUP(J1427&amp;"||"&amp;K1427,'Mapping Ref.'!$J$2:$J$538,'Mapping Ref.'!$K$2:$K$538),"")</f>
        <v>Childrens &amp; Adults</v>
      </c>
      <c r="Y1427" s="77" t="str" cm="1">
        <f t="array" ref="Y1427">_xlfn.IFS(R1427&gt;2000000,"For Publication",R1427&gt;100000,"PID",R1427&gt;30000,"RFQ",TRUE,"Transactional")</f>
        <v>Transactional</v>
      </c>
      <c r="Z1427" s="24" t="s">
        <v>86</v>
      </c>
      <c r="AA1427" s="32">
        <v>24</v>
      </c>
      <c r="AB1427" s="24">
        <v>12</v>
      </c>
      <c r="AC1427" s="25">
        <v>44587</v>
      </c>
      <c r="AD1427" s="24" t="s">
        <v>58</v>
      </c>
      <c r="AE1427" s="24"/>
      <c r="AF1427" s="24"/>
      <c r="AG1427" s="24"/>
      <c r="AH1427" s="24" t="s">
        <v>59</v>
      </c>
      <c r="AI1427" s="24"/>
      <c r="AJ1427" s="24" t="s">
        <v>59</v>
      </c>
      <c r="AK1427" s="24"/>
      <c r="AL1427" s="24" t="s">
        <v>1333</v>
      </c>
      <c r="AM1427" s="24"/>
      <c r="AN1427" s="24"/>
      <c r="AO1427" s="24"/>
      <c r="AP1427" s="24" t="s">
        <v>60</v>
      </c>
      <c r="AQ1427" s="24"/>
      <c r="AR1427" s="24"/>
      <c r="AS1427" s="89">
        <f t="shared" si="298"/>
        <v>44</v>
      </c>
      <c r="AT1427" s="24" t="s">
        <v>5573</v>
      </c>
    </row>
    <row r="1428" spans="1:46" x14ac:dyDescent="0.5">
      <c r="A1428" s="24">
        <v>1535</v>
      </c>
      <c r="B1428" s="24"/>
      <c r="C1428" s="24"/>
      <c r="D1428" s="24" t="s">
        <v>5574</v>
      </c>
      <c r="E1428" s="24" t="s">
        <v>5575</v>
      </c>
      <c r="F1428" s="77" t="str">
        <f t="shared" si="293"/>
        <v>TIM GRAY CONSULTANCY LTD</v>
      </c>
      <c r="G1428" s="24" t="s">
        <v>5574</v>
      </c>
      <c r="H1428" s="24" t="s">
        <v>5576</v>
      </c>
      <c r="I1428" s="24" t="s">
        <v>1923</v>
      </c>
      <c r="J1428" s="24" t="s">
        <v>1312</v>
      </c>
      <c r="K1428" s="24" t="s">
        <v>1109</v>
      </c>
      <c r="L1428" s="25">
        <v>44197</v>
      </c>
      <c r="M1428" s="25">
        <v>44926</v>
      </c>
      <c r="N1428" s="81">
        <f t="shared" si="294"/>
        <v>45291</v>
      </c>
      <c r="O1428" s="77" t="str">
        <f ca="1">IF(N1428&lt;TODAY(),"Expired","Live")</f>
        <v>Expired</v>
      </c>
      <c r="P1428" s="77" t="str" cm="1">
        <f t="array" aca="1" ref="P1428" ca="1">_xlfn.IFS((N1428-TODAY())&gt;=547,"06 Expires over 18 months",(N1428-TODAY())&gt;=365,"05 Expires in 18 months",(N1428-TODAY())&gt;=183,"04 Expires in 12 months",(N1428-TODAY())&gt;=92,"03 Expires in 6 months",(N1428-TODAY())&gt;=31,"02 Expires in 3 months",(N1428-TODAY())&gt;=0,"01 Expires in 30 days",(N1428-TODAY())&gt;=-31,"01 Expired last 30 days",(N1428-TODAY())&gt;=-92,"02 Expired last 3 months",(N1428-TODAY())&gt;=-183,"03 Expired last 6 months",(N1428-TODAY())&gt;=-365,"04 Expired last 12 months",(N1428-TODAY())&gt;=-547,"05 Expired last 18 months",TRUE,"06 Expired over 18 months")</f>
        <v>06 Expired over 18 months</v>
      </c>
      <c r="Q1428" s="65">
        <v>10000</v>
      </c>
      <c r="R1428" s="84">
        <f t="shared" si="296"/>
        <v>29166.666666666668</v>
      </c>
      <c r="S1428" s="77" t="str" cm="1">
        <f t="array" ref="S1428">_xlfn.IFS(R1428&gt;5000000,"Gold",R1428&gt;=500000,"Silver",R1428&gt;30000,"Bronze",TRUE,"Transactional")</f>
        <v>Transactional</v>
      </c>
      <c r="T1428" s="24" t="s">
        <v>54</v>
      </c>
      <c r="U1428" s="101" t="s">
        <v>109</v>
      </c>
      <c r="V1428" s="101" t="s">
        <v>1011</v>
      </c>
      <c r="W1428" s="77" t="str">
        <f t="shared" si="297"/>
        <v>Yes</v>
      </c>
      <c r="X1428" s="77" t="str">
        <f>IFERROR(_xlfn.XLOOKUP(J1428&amp;"||"&amp;K1428,'Mapping Ref.'!$J$2:$J$538,'Mapping Ref.'!$K$2:$K$538),"")</f>
        <v>Corporate</v>
      </c>
      <c r="Y1428" s="77" t="str" cm="1">
        <f t="array" ref="Y1428">_xlfn.IFS(R1428&gt;2000000,"For Publication",R1428&gt;100000,"PID",R1428&gt;30000,"RFQ",TRUE,"Transactional")</f>
        <v>Transactional</v>
      </c>
      <c r="Z1428" s="24" t="s">
        <v>86</v>
      </c>
      <c r="AA1428" s="32">
        <v>24</v>
      </c>
      <c r="AB1428" s="24">
        <v>12</v>
      </c>
      <c r="AC1428" s="25">
        <v>44588</v>
      </c>
      <c r="AD1428" s="24" t="s">
        <v>58</v>
      </c>
      <c r="AE1428" s="24">
        <v>0</v>
      </c>
      <c r="AF1428" s="24" t="s">
        <v>59</v>
      </c>
      <c r="AG1428" s="24"/>
      <c r="AH1428" s="24" t="s">
        <v>60</v>
      </c>
      <c r="AI1428" s="24"/>
      <c r="AJ1428" s="24" t="s">
        <v>60</v>
      </c>
      <c r="AK1428" s="24"/>
      <c r="AL1428" s="24" t="s">
        <v>1333</v>
      </c>
      <c r="AM1428" s="24"/>
      <c r="AN1428" s="24"/>
      <c r="AO1428" s="24">
        <v>0</v>
      </c>
      <c r="AP1428" s="24" t="s">
        <v>60</v>
      </c>
      <c r="AQ1428" s="24"/>
      <c r="AR1428" s="24"/>
      <c r="AS1428" s="89">
        <f t="shared" si="298"/>
        <v>35</v>
      </c>
      <c r="AT1428" s="24" t="s">
        <v>5577</v>
      </c>
    </row>
    <row r="1429" spans="1:46" x14ac:dyDescent="0.5">
      <c r="A1429" s="24">
        <v>1536</v>
      </c>
      <c r="B1429" s="24"/>
      <c r="C1429" s="24" t="s">
        <v>77</v>
      </c>
      <c r="D1429" s="24" t="s">
        <v>5578</v>
      </c>
      <c r="E1429" s="24" t="s">
        <v>5579</v>
      </c>
      <c r="F1429" s="77" t="str">
        <f t="shared" si="293"/>
        <v>SITE SALES MARKETING LIMITED</v>
      </c>
      <c r="G1429" s="24" t="s">
        <v>4220</v>
      </c>
      <c r="H1429" s="24" t="s">
        <v>5248</v>
      </c>
      <c r="I1429" s="24" t="s">
        <v>5248</v>
      </c>
      <c r="J1429" s="24" t="s">
        <v>107</v>
      </c>
      <c r="K1429" s="24" t="s">
        <v>337</v>
      </c>
      <c r="L1429" s="25">
        <v>44587</v>
      </c>
      <c r="M1429" s="25">
        <v>45199</v>
      </c>
      <c r="N1429" s="81">
        <f t="shared" si="294"/>
        <v>45199</v>
      </c>
      <c r="O1429" s="77" t="str">
        <f ca="1">IF(N1429&lt;TODAY(),"Expired","Live")</f>
        <v>Expired</v>
      </c>
      <c r="P1429" s="77" t="str" cm="1">
        <f t="array" aca="1" ref="P1429" ca="1">_xlfn.IFS((N1429-TODAY())&gt;=547,"06 Expires over 18 months",(N1429-TODAY())&gt;=365,"05 Expires in 18 months",(N1429-TODAY())&gt;=183,"04 Expires in 12 months",(N1429-TODAY())&gt;=92,"03 Expires in 6 months",(N1429-TODAY())&gt;=31,"02 Expires in 3 months",(N1429-TODAY())&gt;=0,"01 Expires in 30 days",(N1429-TODAY())&gt;=-31,"01 Expired last 30 days",(N1429-TODAY())&gt;=-92,"02 Expired last 3 months",(N1429-TODAY())&gt;=-183,"03 Expired last 6 months",(N1429-TODAY())&gt;=-365,"04 Expired last 12 months",(N1429-TODAY())&gt;=-547,"05 Expired last 18 months",TRUE,"06 Expired over 18 months")</f>
        <v>06 Expired over 18 months</v>
      </c>
      <c r="Q1429" s="65">
        <v>73930</v>
      </c>
      <c r="R1429" s="84">
        <f t="shared" si="296"/>
        <v>123216.66666666667</v>
      </c>
      <c r="S1429" s="77" t="str" cm="1">
        <f t="array" ref="S1429">_xlfn.IFS(R1429&gt;5000000,"Gold",R1429&gt;=500000,"Silver",R1429&gt;30000,"Bronze",TRUE,"Transactional")</f>
        <v>Bronze</v>
      </c>
      <c r="T1429" s="24" t="s">
        <v>122</v>
      </c>
      <c r="U1429" s="101" t="s">
        <v>84</v>
      </c>
      <c r="V1429" s="101" t="s">
        <v>727</v>
      </c>
      <c r="W1429" s="77" t="str">
        <f t="shared" si="297"/>
        <v>No</v>
      </c>
      <c r="X1429" s="77" t="str">
        <f>IFERROR(_xlfn.XLOOKUP(J1429&amp;"||"&amp;K1429,'Mapping Ref.'!$J$2:$J$538,'Mapping Ref.'!$K$2:$K$538),"")</f>
        <v>Construction &amp; Estates</v>
      </c>
      <c r="Y1429" s="77" t="str" cm="1">
        <f t="array" ref="Y1429">_xlfn.IFS(R1429&gt;2000000,"For Publication",R1429&gt;100000,"PID",R1429&gt;30000,"RFQ",TRUE,"Transactional")</f>
        <v>PID</v>
      </c>
      <c r="Z1429" s="24" t="s">
        <v>101</v>
      </c>
      <c r="AA1429" s="32">
        <v>20</v>
      </c>
      <c r="AB1429" s="24">
        <v>0</v>
      </c>
      <c r="AC1429" s="25">
        <v>44588</v>
      </c>
      <c r="AD1429" s="24" t="s">
        <v>58</v>
      </c>
      <c r="AE1429" s="24"/>
      <c r="AF1429" s="24"/>
      <c r="AG1429" s="24"/>
      <c r="AH1429" s="24" t="s">
        <v>60</v>
      </c>
      <c r="AI1429" s="24"/>
      <c r="AJ1429" s="24" t="s">
        <v>60</v>
      </c>
      <c r="AK1429" s="24"/>
      <c r="AL1429" s="24" t="s">
        <v>1333</v>
      </c>
      <c r="AM1429" s="24"/>
      <c r="AN1429" s="24"/>
      <c r="AO1429" s="24"/>
      <c r="AP1429" s="24" t="s">
        <v>60</v>
      </c>
      <c r="AQ1429" s="24"/>
      <c r="AR1429" s="24"/>
      <c r="AS1429" s="89">
        <f t="shared" si="298"/>
        <v>20</v>
      </c>
      <c r="AT1429" s="24" t="s">
        <v>4222</v>
      </c>
    </row>
    <row r="1430" spans="1:46" x14ac:dyDescent="0.5">
      <c r="A1430" s="24">
        <v>1537</v>
      </c>
      <c r="B1430" s="24"/>
      <c r="C1430" s="24"/>
      <c r="D1430" s="24" t="s">
        <v>5580</v>
      </c>
      <c r="E1430" s="24" t="s">
        <v>3266</v>
      </c>
      <c r="F1430" s="77" t="str">
        <f t="shared" si="293"/>
        <v>ELIANA NURSERY LTD T/A ELIANA BILINGUAL NURSERY</v>
      </c>
      <c r="G1430" s="24" t="s">
        <v>5581</v>
      </c>
      <c r="H1430" s="24" t="s">
        <v>3268</v>
      </c>
      <c r="I1430" s="24" t="s">
        <v>3269</v>
      </c>
      <c r="J1430" s="24" t="s">
        <v>190</v>
      </c>
      <c r="K1430" s="24" t="s">
        <v>3270</v>
      </c>
      <c r="L1430" s="25">
        <v>44588</v>
      </c>
      <c r="M1430" s="25">
        <v>44588</v>
      </c>
      <c r="N1430" s="81">
        <f t="shared" si="294"/>
        <v>44588</v>
      </c>
      <c r="O1430" s="77" t="str">
        <f ca="1">IF(N1430&lt;TODAY(),"Expired","Live")</f>
        <v>Expired</v>
      </c>
      <c r="P1430" s="77" t="str" cm="1">
        <f t="array" aca="1" ref="P1430" ca="1">_xlfn.IFS((N1430-TODAY())&gt;=547,"06 Expires over 18 months",(N1430-TODAY())&gt;=365,"05 Expires in 18 months",(N1430-TODAY())&gt;=183,"04 Expires in 12 months",(N1430-TODAY())&gt;=92,"03 Expires in 6 months",(N1430-TODAY())&gt;=31,"02 Expires in 3 months",(N1430-TODAY())&gt;=0,"01 Expires in 30 days",(N1430-TODAY())&gt;=-31,"01 Expired last 30 days",(N1430-TODAY())&gt;=-92,"02 Expired last 3 months",(N1430-TODAY())&gt;=-183,"03 Expired last 6 months",(N1430-TODAY())&gt;=-365,"04 Expired last 12 months",(N1430-TODAY())&gt;=-547,"05 Expired last 18 months",TRUE,"06 Expired over 18 months")</f>
        <v>06 Expired over 18 months</v>
      </c>
      <c r="Q1430" s="65">
        <v>15000</v>
      </c>
      <c r="R1430" s="84">
        <f t="shared" si="296"/>
        <v>15000</v>
      </c>
      <c r="S1430" s="77" t="str" cm="1">
        <f t="array" ref="S1430">_xlfn.IFS(R1430&gt;5000000,"Gold",R1430&gt;=500000,"Silver",R1430&gt;30000,"Bronze",TRUE,"Transactional")</f>
        <v>Transactional</v>
      </c>
      <c r="T1430" s="24" t="s">
        <v>54</v>
      </c>
      <c r="U1430" s="101" t="s">
        <v>69</v>
      </c>
      <c r="V1430" s="101" t="s">
        <v>1442</v>
      </c>
      <c r="W1430" s="77" t="str">
        <f t="shared" si="297"/>
        <v>No</v>
      </c>
      <c r="X1430" s="77" t="str">
        <f>IFERROR(_xlfn.XLOOKUP(J1430&amp;"||"&amp;K1430,'Mapping Ref.'!$J$2:$J$538,'Mapping Ref.'!$K$2:$K$538),"")</f>
        <v>Childrens &amp; Adults</v>
      </c>
      <c r="Y1430" s="77" t="str" cm="1">
        <f t="array" ref="Y1430">_xlfn.IFS(R1430&gt;2000000,"For Publication",R1430&gt;100000,"PID",R1430&gt;30000,"RFQ",TRUE,"Transactional")</f>
        <v>Transactional</v>
      </c>
      <c r="Z1430" s="24" t="s">
        <v>101</v>
      </c>
      <c r="AA1430" s="32">
        <v>12</v>
      </c>
      <c r="AB1430" s="24">
        <v>0</v>
      </c>
      <c r="AC1430" s="25">
        <v>44588</v>
      </c>
      <c r="AD1430" s="24" t="s">
        <v>58</v>
      </c>
      <c r="AE1430" s="24"/>
      <c r="AF1430" s="24"/>
      <c r="AG1430" s="24"/>
      <c r="AH1430" s="24" t="s">
        <v>60</v>
      </c>
      <c r="AI1430" s="24"/>
      <c r="AJ1430" s="24" t="s">
        <v>60</v>
      </c>
      <c r="AK1430" s="24"/>
      <c r="AL1430" s="24" t="s">
        <v>1333</v>
      </c>
      <c r="AM1430" s="24"/>
      <c r="AN1430" s="24"/>
      <c r="AO1430" s="24">
        <v>0</v>
      </c>
      <c r="AP1430" s="24" t="s">
        <v>60</v>
      </c>
      <c r="AQ1430" s="24"/>
      <c r="AR1430" s="24"/>
      <c r="AS1430" s="89">
        <v>0</v>
      </c>
      <c r="AT1430" s="24" t="s">
        <v>5582</v>
      </c>
    </row>
    <row r="1431" spans="1:46" x14ac:dyDescent="0.5">
      <c r="A1431" s="24">
        <v>1538</v>
      </c>
      <c r="B1431" s="24" t="s">
        <v>340</v>
      </c>
      <c r="C1431" s="24"/>
      <c r="D1431" s="24" t="s">
        <v>3726</v>
      </c>
      <c r="E1431" s="24" t="s">
        <v>5583</v>
      </c>
      <c r="F1431" s="77" t="str">
        <f t="shared" si="293"/>
        <v>BULLMAN MARINE SUPPLIES &amp; CONTAINERS LTD</v>
      </c>
      <c r="G1431" s="24" t="s">
        <v>5584</v>
      </c>
      <c r="H1431" s="24" t="s">
        <v>3729</v>
      </c>
      <c r="I1431" s="24" t="s">
        <v>3730</v>
      </c>
      <c r="J1431" s="24" t="s">
        <v>107</v>
      </c>
      <c r="K1431" s="24" t="s">
        <v>360</v>
      </c>
      <c r="L1431" s="25">
        <v>44589</v>
      </c>
      <c r="M1431" s="25"/>
      <c r="N1431" s="81"/>
      <c r="O1431" s="77" t="s">
        <v>712</v>
      </c>
      <c r="P1431" s="77"/>
      <c r="Q1431" s="65">
        <v>5000</v>
      </c>
      <c r="R1431" s="84">
        <f t="shared" si="296"/>
        <v>5000</v>
      </c>
      <c r="S1431" s="77" t="str" cm="1">
        <f t="array" ref="S1431">_xlfn.IFS(R1431&gt;5000000,"Gold",R1431&gt;=500000,"Silver",R1431&gt;30000,"Bronze",TRUE,"Transactional")</f>
        <v>Transactional</v>
      </c>
      <c r="T1431" s="24" t="s">
        <v>54</v>
      </c>
      <c r="U1431" s="101" t="s">
        <v>99</v>
      </c>
      <c r="V1431" s="101" t="s">
        <v>1184</v>
      </c>
      <c r="W1431" s="77" t="str">
        <f t="shared" si="297"/>
        <v>No</v>
      </c>
      <c r="X1431" s="77" t="str">
        <f>IFERROR(_xlfn.XLOOKUP(J1431&amp;"||"&amp;K1431,'Mapping Ref.'!$J$2:$J$538,'Mapping Ref.'!$K$2:$K$538),"")</f>
        <v>Construction &amp; Estates</v>
      </c>
      <c r="Y1431" s="77" t="str" cm="1">
        <f t="array" ref="Y1431">_xlfn.IFS(R1431&gt;2000000,"For Publication",R1431&gt;100000,"PID",R1431&gt;30000,"RFQ",TRUE,"Transactional")</f>
        <v>Transactional</v>
      </c>
      <c r="Z1431" s="24" t="s">
        <v>101</v>
      </c>
      <c r="AA1431" s="32">
        <v>12</v>
      </c>
      <c r="AB1431" s="24">
        <v>0</v>
      </c>
      <c r="AC1431" s="25">
        <v>44589</v>
      </c>
      <c r="AD1431" s="24" t="s">
        <v>58</v>
      </c>
      <c r="AE1431" s="24"/>
      <c r="AF1431" s="24" t="s">
        <v>59</v>
      </c>
      <c r="AG1431" s="24"/>
      <c r="AH1431" s="24" t="s">
        <v>60</v>
      </c>
      <c r="AI1431" s="24"/>
      <c r="AJ1431" s="24" t="s">
        <v>60</v>
      </c>
      <c r="AK1431" s="24"/>
      <c r="AL1431" s="24" t="s">
        <v>5003</v>
      </c>
      <c r="AM1431" s="24"/>
      <c r="AN1431" s="24"/>
      <c r="AO1431" s="24"/>
      <c r="AP1431" s="24" t="s">
        <v>60</v>
      </c>
      <c r="AQ1431" s="24"/>
      <c r="AR1431" s="24"/>
      <c r="AS1431" s="89">
        <v>0</v>
      </c>
      <c r="AT1431" s="24" t="s">
        <v>5585</v>
      </c>
    </row>
    <row r="1432" spans="1:46" x14ac:dyDescent="0.5">
      <c r="A1432" s="24">
        <v>1539</v>
      </c>
      <c r="B1432" s="24"/>
      <c r="C1432" s="24"/>
      <c r="D1432" s="24" t="s">
        <v>5586</v>
      </c>
      <c r="E1432" s="24" t="s">
        <v>5587</v>
      </c>
      <c r="F1432" s="77" t="str">
        <f t="shared" si="293"/>
        <v>HAMPTON'S RESOURCING LIMITED</v>
      </c>
      <c r="G1432" s="24" t="s">
        <v>5588</v>
      </c>
      <c r="H1432" s="24" t="s">
        <v>5364</v>
      </c>
      <c r="I1432" s="24" t="s">
        <v>5589</v>
      </c>
      <c r="J1432" s="24" t="s">
        <v>190</v>
      </c>
      <c r="K1432" s="24" t="s">
        <v>467</v>
      </c>
      <c r="L1432" s="25">
        <v>44495</v>
      </c>
      <c r="M1432" s="25">
        <v>44860</v>
      </c>
      <c r="N1432" s="81">
        <f>EDATE(M1432,AB1432)</f>
        <v>45042</v>
      </c>
      <c r="O1432" s="77" t="str">
        <f ca="1">IF(N1432&lt;TODAY(),"Expired","Live")</f>
        <v>Expired</v>
      </c>
      <c r="P1432" s="77" t="str" cm="1">
        <f t="array" aca="1" ref="P1432" ca="1">_xlfn.IFS((N1432-TODAY())&gt;=547,"06 Expires over 18 months",(N1432-TODAY())&gt;=365,"05 Expires in 18 months",(N1432-TODAY())&gt;=183,"04 Expires in 12 months",(N1432-TODAY())&gt;=92,"03 Expires in 6 months",(N1432-TODAY())&gt;=31,"02 Expires in 3 months",(N1432-TODAY())&gt;=0,"01 Expires in 30 days",(N1432-TODAY())&gt;=-31,"01 Expired last 30 days",(N1432-TODAY())&gt;=-92,"02 Expired last 3 months",(N1432-TODAY())&gt;=-183,"03 Expired last 6 months",(N1432-TODAY())&gt;=-365,"04 Expired last 12 months",(N1432-TODAY())&gt;=-547,"05 Expired last 18 months",TRUE,"06 Expired over 18 months")</f>
        <v>06 Expired over 18 months</v>
      </c>
      <c r="Q1432" s="65">
        <v>60000</v>
      </c>
      <c r="R1432" s="84">
        <f t="shared" si="296"/>
        <v>90000</v>
      </c>
      <c r="S1432" s="77" t="str" cm="1">
        <f t="array" ref="S1432">_xlfn.IFS(R1432&gt;5000000,"Gold",R1432&gt;=500000,"Silver",R1432&gt;30000,"Bronze",TRUE,"Transactional")</f>
        <v>Bronze</v>
      </c>
      <c r="T1432" s="24" t="s">
        <v>54</v>
      </c>
      <c r="U1432" s="101" t="s">
        <v>109</v>
      </c>
      <c r="V1432" s="101" t="s">
        <v>148</v>
      </c>
      <c r="W1432" s="77" t="str">
        <f t="shared" si="297"/>
        <v>Yes</v>
      </c>
      <c r="X1432" s="77" t="str">
        <f>IFERROR(_xlfn.XLOOKUP(J1432&amp;"||"&amp;K1432,'Mapping Ref.'!$J$2:$J$538,'Mapping Ref.'!$K$2:$K$538),"")</f>
        <v>Childrens &amp; Adults</v>
      </c>
      <c r="Y1432" s="77" t="str" cm="1">
        <f t="array" ref="Y1432">_xlfn.IFS(R1432&gt;2000000,"For Publication",R1432&gt;100000,"PID",R1432&gt;30000,"RFQ",TRUE,"Transactional")</f>
        <v>RFQ</v>
      </c>
      <c r="Z1432" s="24" t="s">
        <v>86</v>
      </c>
      <c r="AA1432" s="32">
        <v>6</v>
      </c>
      <c r="AB1432" s="24">
        <v>6</v>
      </c>
      <c r="AC1432" s="25">
        <v>44589</v>
      </c>
      <c r="AD1432" s="24" t="s">
        <v>58</v>
      </c>
      <c r="AE1432" s="24"/>
      <c r="AF1432" s="24"/>
      <c r="AG1432" s="24"/>
      <c r="AH1432" s="24" t="s">
        <v>60</v>
      </c>
      <c r="AI1432" s="24"/>
      <c r="AJ1432" s="24" t="s">
        <v>60</v>
      </c>
      <c r="AK1432" s="24"/>
      <c r="AL1432" s="24"/>
      <c r="AM1432" s="24"/>
      <c r="AN1432" s="24"/>
      <c r="AO1432" s="55">
        <v>60000</v>
      </c>
      <c r="AP1432" s="24" t="s">
        <v>60</v>
      </c>
      <c r="AQ1432" s="24"/>
      <c r="AR1432" s="24"/>
      <c r="AS1432" s="89">
        <f>DATEDIF(L1432,N1432,"m")</f>
        <v>18</v>
      </c>
      <c r="AT1432" s="24" t="s">
        <v>5590</v>
      </c>
    </row>
    <row r="1433" spans="1:46" x14ac:dyDescent="0.5">
      <c r="A1433" s="24">
        <v>1540</v>
      </c>
      <c r="B1433" s="24" t="s">
        <v>340</v>
      </c>
      <c r="C1433" s="24"/>
      <c r="D1433" s="24" t="s">
        <v>5591</v>
      </c>
      <c r="E1433" s="24" t="s">
        <v>5592</v>
      </c>
      <c r="F1433" s="77" t="str">
        <f t="shared" si="293"/>
        <v>5 KING'S BENCH WALK</v>
      </c>
      <c r="G1433" s="24" t="s">
        <v>5591</v>
      </c>
      <c r="H1433" s="24" t="s">
        <v>1420</v>
      </c>
      <c r="I1433" s="24" t="s">
        <v>1420</v>
      </c>
      <c r="J1433" s="24" t="s">
        <v>52</v>
      </c>
      <c r="K1433" s="24" t="s">
        <v>822</v>
      </c>
      <c r="L1433" s="25">
        <v>44594</v>
      </c>
      <c r="M1433" s="25"/>
      <c r="N1433" s="81"/>
      <c r="O1433" s="77" t="s">
        <v>712</v>
      </c>
      <c r="P1433" s="77"/>
      <c r="Q1433" s="104"/>
      <c r="R1433" s="84">
        <v>0</v>
      </c>
      <c r="S1433" s="77" t="str" cm="1">
        <f t="array" ref="S1433">_xlfn.IFS(R1433&gt;5000000,"Gold",R1433&gt;=500000,"Silver",R1433&gt;30000,"Bronze",TRUE,"Transactional")</f>
        <v>Transactional</v>
      </c>
      <c r="T1433" s="24" t="s">
        <v>54</v>
      </c>
      <c r="U1433" s="101"/>
      <c r="V1433" s="101" t="s">
        <v>822</v>
      </c>
      <c r="W1433" s="77" t="str">
        <f t="shared" si="297"/>
        <v>Yes</v>
      </c>
      <c r="X1433" s="77" t="str">
        <f>IFERROR(_xlfn.XLOOKUP(J1433&amp;"||"&amp;K1433,'Mapping Ref.'!$J$2:$J$538,'Mapping Ref.'!$K$2:$K$538),"")</f>
        <v>Corporate</v>
      </c>
      <c r="Y1433" s="77" t="str" cm="1">
        <f t="array" ref="Y1433">_xlfn.IFS(R1433&gt;2000000,"For Publication",R1433&gt;100000,"PID",R1433&gt;30000,"RFQ",TRUE,"Transactional")</f>
        <v>Transactional</v>
      </c>
      <c r="Z1433" s="24" t="s">
        <v>57</v>
      </c>
      <c r="AA1433" s="32">
        <v>80</v>
      </c>
      <c r="AB1433" s="24">
        <v>80</v>
      </c>
      <c r="AC1433" s="25">
        <v>44594</v>
      </c>
      <c r="AD1433" s="24" t="s">
        <v>58</v>
      </c>
      <c r="AE1433" s="24"/>
      <c r="AF1433" s="24"/>
      <c r="AG1433" s="24"/>
      <c r="AH1433" s="24" t="s">
        <v>59</v>
      </c>
      <c r="AI1433" s="24"/>
      <c r="AJ1433" s="24" t="s">
        <v>60</v>
      </c>
      <c r="AK1433" s="24"/>
      <c r="AL1433" s="24" t="s">
        <v>5003</v>
      </c>
      <c r="AM1433" s="24"/>
      <c r="AN1433" s="24"/>
      <c r="AO1433" s="24">
        <v>0</v>
      </c>
      <c r="AP1433" s="24" t="s">
        <v>60</v>
      </c>
      <c r="AQ1433" s="24"/>
      <c r="AR1433" s="24"/>
      <c r="AS1433" s="89">
        <v>0</v>
      </c>
      <c r="AT1433" s="24" t="s">
        <v>5593</v>
      </c>
    </row>
    <row r="1434" spans="1:46" x14ac:dyDescent="0.5">
      <c r="A1434" s="24">
        <v>1541</v>
      </c>
      <c r="B1434" s="24" t="s">
        <v>340</v>
      </c>
      <c r="C1434" s="24" t="s">
        <v>77</v>
      </c>
      <c r="D1434" s="24" t="s">
        <v>2746</v>
      </c>
      <c r="E1434" s="24" t="s">
        <v>5592</v>
      </c>
      <c r="F1434" s="77" t="str">
        <f t="shared" si="293"/>
        <v>GOUGH SQUARE CHAMBERS</v>
      </c>
      <c r="G1434" s="24" t="s">
        <v>5594</v>
      </c>
      <c r="H1434" s="24" t="s">
        <v>1420</v>
      </c>
      <c r="I1434" s="24" t="s">
        <v>1420</v>
      </c>
      <c r="J1434" s="24" t="s">
        <v>52</v>
      </c>
      <c r="K1434" s="24" t="s">
        <v>822</v>
      </c>
      <c r="L1434" s="25">
        <v>44594</v>
      </c>
      <c r="M1434" s="25"/>
      <c r="N1434" s="81"/>
      <c r="O1434" s="77" t="s">
        <v>712</v>
      </c>
      <c r="P1434" s="77"/>
      <c r="Q1434" s="104"/>
      <c r="R1434" s="84">
        <v>0</v>
      </c>
      <c r="S1434" s="77" t="str" cm="1">
        <f t="array" ref="S1434">_xlfn.IFS(R1434&gt;5000000,"Gold",R1434&gt;=500000,"Silver",R1434&gt;30000,"Bronze",TRUE,"Transactional")</f>
        <v>Transactional</v>
      </c>
      <c r="T1434" s="24" t="s">
        <v>54</v>
      </c>
      <c r="U1434" s="101"/>
      <c r="V1434" s="101" t="s">
        <v>822</v>
      </c>
      <c r="W1434" s="77" t="str">
        <f t="shared" si="297"/>
        <v>No</v>
      </c>
      <c r="X1434" s="77" t="str">
        <f>IFERROR(_xlfn.XLOOKUP(J1434&amp;"||"&amp;K1434,'Mapping Ref.'!$J$2:$J$538,'Mapping Ref.'!$K$2:$K$538),"")</f>
        <v>Corporate</v>
      </c>
      <c r="Y1434" s="77" t="str" cm="1">
        <f t="array" ref="Y1434">_xlfn.IFS(R1434&gt;2000000,"For Publication",R1434&gt;100000,"PID",R1434&gt;30000,"RFQ",TRUE,"Transactional")</f>
        <v>Transactional</v>
      </c>
      <c r="Z1434" s="24" t="s">
        <v>57</v>
      </c>
      <c r="AA1434" s="32">
        <v>0</v>
      </c>
      <c r="AB1434" s="24">
        <v>0</v>
      </c>
      <c r="AC1434" s="25">
        <v>44594</v>
      </c>
      <c r="AD1434" s="24" t="s">
        <v>58</v>
      </c>
      <c r="AE1434" s="24">
        <v>0</v>
      </c>
      <c r="AF1434" s="24" t="s">
        <v>59</v>
      </c>
      <c r="AG1434" s="24"/>
      <c r="AH1434" s="24" t="s">
        <v>59</v>
      </c>
      <c r="AI1434" s="24"/>
      <c r="AJ1434" s="24" t="s">
        <v>60</v>
      </c>
      <c r="AK1434" s="24"/>
      <c r="AL1434" s="24" t="s">
        <v>5003</v>
      </c>
      <c r="AM1434" s="24"/>
      <c r="AN1434" s="24"/>
      <c r="AO1434" s="24">
        <v>0</v>
      </c>
      <c r="AP1434" s="24" t="s">
        <v>60</v>
      </c>
      <c r="AQ1434" s="24"/>
      <c r="AR1434" s="24"/>
      <c r="AS1434" s="89">
        <v>0</v>
      </c>
      <c r="AT1434" s="24" t="s">
        <v>2746</v>
      </c>
    </row>
    <row r="1435" spans="1:46" x14ac:dyDescent="0.5">
      <c r="A1435" s="24">
        <v>1542</v>
      </c>
      <c r="B1435" s="24" t="s">
        <v>340</v>
      </c>
      <c r="C1435" s="24"/>
      <c r="D1435" s="24" t="s">
        <v>5595</v>
      </c>
      <c r="E1435" s="24" t="s">
        <v>5372</v>
      </c>
      <c r="F1435" s="77" t="str">
        <f t="shared" si="293"/>
        <v>HOLDINGS MATRIX LIMITED CLIENT A/C</v>
      </c>
      <c r="G1435" s="24" t="s">
        <v>5596</v>
      </c>
      <c r="H1435" s="24" t="s">
        <v>1420</v>
      </c>
      <c r="I1435" s="24" t="s">
        <v>1420</v>
      </c>
      <c r="J1435" s="24" t="s">
        <v>52</v>
      </c>
      <c r="K1435" s="24" t="s">
        <v>822</v>
      </c>
      <c r="L1435" s="25">
        <v>44594</v>
      </c>
      <c r="M1435" s="25"/>
      <c r="N1435" s="81"/>
      <c r="O1435" s="77" t="s">
        <v>712</v>
      </c>
      <c r="P1435" s="77"/>
      <c r="Q1435" s="104"/>
      <c r="R1435" s="84">
        <v>0</v>
      </c>
      <c r="S1435" s="77" t="str" cm="1">
        <f t="array" ref="S1435">_xlfn.IFS(R1435&gt;5000000,"Gold",R1435&gt;=500000,"Silver",R1435&gt;30000,"Bronze",TRUE,"Transactional")</f>
        <v>Transactional</v>
      </c>
      <c r="T1435" s="24" t="s">
        <v>54</v>
      </c>
      <c r="U1435" s="101" t="s">
        <v>455</v>
      </c>
      <c r="V1435" s="101" t="s">
        <v>822</v>
      </c>
      <c r="W1435" s="77" t="str">
        <f t="shared" si="297"/>
        <v>No</v>
      </c>
      <c r="X1435" s="77" t="str">
        <f>IFERROR(_xlfn.XLOOKUP(J1435&amp;"||"&amp;K1435,'Mapping Ref.'!$J$2:$J$538,'Mapping Ref.'!$K$2:$K$538),"")</f>
        <v>Corporate</v>
      </c>
      <c r="Y1435" s="77" t="str" cm="1">
        <f t="array" ref="Y1435">_xlfn.IFS(R1435&gt;2000000,"For Publication",R1435&gt;100000,"PID",R1435&gt;30000,"RFQ",TRUE,"Transactional")</f>
        <v>Transactional</v>
      </c>
      <c r="Z1435" s="24" t="s">
        <v>86</v>
      </c>
      <c r="AA1435" s="32">
        <v>0</v>
      </c>
      <c r="AB1435" s="24">
        <v>0</v>
      </c>
      <c r="AC1435" s="25">
        <v>44594</v>
      </c>
      <c r="AD1435" s="24" t="s">
        <v>58</v>
      </c>
      <c r="AE1435" s="24">
        <v>0</v>
      </c>
      <c r="AF1435" s="24"/>
      <c r="AG1435" s="24"/>
      <c r="AH1435" s="24" t="s">
        <v>60</v>
      </c>
      <c r="AI1435" s="24"/>
      <c r="AJ1435" s="24" t="s">
        <v>60</v>
      </c>
      <c r="AK1435" s="24"/>
      <c r="AL1435" s="24" t="s">
        <v>5003</v>
      </c>
      <c r="AM1435" s="24"/>
      <c r="AN1435" s="24"/>
      <c r="AO1435" s="24">
        <v>0</v>
      </c>
      <c r="AP1435" s="24" t="s">
        <v>60</v>
      </c>
      <c r="AQ1435" s="24"/>
      <c r="AR1435" s="24"/>
      <c r="AS1435" s="89">
        <v>0</v>
      </c>
      <c r="AT1435" s="24" t="s">
        <v>5595</v>
      </c>
    </row>
    <row r="1436" spans="1:46" x14ac:dyDescent="0.5">
      <c r="A1436" s="24">
        <v>1543</v>
      </c>
      <c r="B1436" s="24" t="s">
        <v>340</v>
      </c>
      <c r="C1436" s="24"/>
      <c r="D1436" s="24" t="s">
        <v>5597</v>
      </c>
      <c r="E1436" s="24" t="s">
        <v>5598</v>
      </c>
      <c r="F1436" s="77" t="str">
        <f t="shared" si="293"/>
        <v>JACK MUNDY T/A FILM EVERYTHING</v>
      </c>
      <c r="G1436" s="24" t="s">
        <v>5599</v>
      </c>
      <c r="H1436" s="24" t="s">
        <v>182</v>
      </c>
      <c r="I1436" s="24" t="s">
        <v>1016</v>
      </c>
      <c r="J1436" s="24" t="s">
        <v>52</v>
      </c>
      <c r="K1436" s="24" t="s">
        <v>2521</v>
      </c>
      <c r="L1436" s="25">
        <v>44497</v>
      </c>
      <c r="M1436" s="25">
        <v>45016</v>
      </c>
      <c r="N1436" s="81">
        <f>EDATE(M1436,AB1436)</f>
        <v>45382</v>
      </c>
      <c r="O1436" s="77" t="str">
        <f ca="1">IF(N1436&lt;TODAY(),"Expired","Live")</f>
        <v>Expired</v>
      </c>
      <c r="P1436" s="77" t="str" cm="1">
        <f t="array" aca="1" ref="P1436" ca="1">_xlfn.IFS((N1436-TODAY())&gt;=547,"06 Expires over 18 months",(N1436-TODAY())&gt;=365,"05 Expires in 18 months",(N1436-TODAY())&gt;=183,"04 Expires in 12 months",(N1436-TODAY())&gt;=92,"03 Expires in 6 months",(N1436-TODAY())&gt;=31,"02 Expires in 3 months",(N1436-TODAY())&gt;=0,"01 Expires in 30 days",(N1436-TODAY())&gt;=-31,"01 Expired last 30 days",(N1436-TODAY())&gt;=-92,"02 Expired last 3 months",(N1436-TODAY())&gt;=-183,"03 Expired last 6 months",(N1436-TODAY())&gt;=-365,"04 Expired last 12 months",(N1436-TODAY())&gt;=-547,"05 Expired last 18 months",TRUE,"06 Expired over 18 months")</f>
        <v>06 Expired over 18 months</v>
      </c>
      <c r="Q1436" s="65">
        <v>10000</v>
      </c>
      <c r="R1436" s="84">
        <f t="shared" ref="R1436:R1458" si="299">MAX(Q1436,Q1436*N(AS1436)/12)</f>
        <v>24166.666666666668</v>
      </c>
      <c r="S1436" s="77" t="str" cm="1">
        <f t="array" ref="S1436">_xlfn.IFS(R1436&gt;5000000,"Gold",R1436&gt;=500000,"Silver",R1436&gt;30000,"Bronze",TRUE,"Transactional")</f>
        <v>Transactional</v>
      </c>
      <c r="T1436" s="24" t="s">
        <v>54</v>
      </c>
      <c r="U1436" s="101" t="s">
        <v>116</v>
      </c>
      <c r="V1436" s="101" t="s">
        <v>70</v>
      </c>
      <c r="W1436" s="77" t="str">
        <f t="shared" si="297"/>
        <v>Yes</v>
      </c>
      <c r="X1436" s="77" t="str">
        <f>IFERROR(_xlfn.XLOOKUP(J1436&amp;"||"&amp;K1436,'Mapping Ref.'!$J$2:$J$538,'Mapping Ref.'!$K$2:$K$538),"")</f>
        <v>Corporate</v>
      </c>
      <c r="Y1436" s="77" t="str" cm="1">
        <f t="array" ref="Y1436">_xlfn.IFS(R1436&gt;2000000,"For Publication",R1436&gt;100000,"PID",R1436&gt;30000,"RFQ",TRUE,"Transactional")</f>
        <v>Transactional</v>
      </c>
      <c r="Z1436" s="24" t="s">
        <v>101</v>
      </c>
      <c r="AA1436" s="32">
        <v>12</v>
      </c>
      <c r="AB1436" s="24">
        <v>12</v>
      </c>
      <c r="AC1436" s="25">
        <v>44594</v>
      </c>
      <c r="AD1436" s="24" t="s">
        <v>58</v>
      </c>
      <c r="AE1436" s="24"/>
      <c r="AF1436" s="24" t="s">
        <v>59</v>
      </c>
      <c r="AG1436" s="24"/>
      <c r="AH1436" s="24" t="s">
        <v>60</v>
      </c>
      <c r="AI1436" s="24"/>
      <c r="AJ1436" s="24" t="s">
        <v>60</v>
      </c>
      <c r="AK1436" s="24"/>
      <c r="AL1436" s="24" t="s">
        <v>5003</v>
      </c>
      <c r="AM1436" s="24"/>
      <c r="AN1436" s="24"/>
      <c r="AO1436" s="24">
        <v>0</v>
      </c>
      <c r="AP1436" s="24" t="s">
        <v>59</v>
      </c>
      <c r="AQ1436" s="24"/>
      <c r="AR1436" s="24"/>
      <c r="AS1436" s="89">
        <f>DATEDIF(L1436,N1436,"m")</f>
        <v>29</v>
      </c>
      <c r="AT1436" s="24" t="s">
        <v>5600</v>
      </c>
    </row>
    <row r="1437" spans="1:46" x14ac:dyDescent="0.5">
      <c r="A1437" s="24">
        <v>1544</v>
      </c>
      <c r="B1437" s="24"/>
      <c r="C1437" s="24"/>
      <c r="D1437" s="24" t="s">
        <v>5601</v>
      </c>
      <c r="E1437" s="24" t="s">
        <v>5602</v>
      </c>
      <c r="F1437" s="77" t="str">
        <f t="shared" si="293"/>
        <v>METASTREET LIMITED</v>
      </c>
      <c r="G1437" s="24" t="s">
        <v>5603</v>
      </c>
      <c r="H1437" s="24" t="s">
        <v>972</v>
      </c>
      <c r="I1437" s="24" t="s">
        <v>972</v>
      </c>
      <c r="J1437" s="24" t="s">
        <v>321</v>
      </c>
      <c r="K1437" s="24" t="s">
        <v>4653</v>
      </c>
      <c r="L1437" s="25">
        <v>44593</v>
      </c>
      <c r="M1437" s="25">
        <v>44957</v>
      </c>
      <c r="N1437" s="81">
        <f>EDATE(M1437,AB1437)</f>
        <v>45322</v>
      </c>
      <c r="O1437" s="77" t="str">
        <f ca="1">IF(N1437&lt;TODAY(),"Expired","Live")</f>
        <v>Expired</v>
      </c>
      <c r="P1437" s="77" t="str" cm="1">
        <f t="array" aca="1" ref="P1437" ca="1">_xlfn.IFS((N1437-TODAY())&gt;=547,"06 Expires over 18 months",(N1437-TODAY())&gt;=365,"05 Expires in 18 months",(N1437-TODAY())&gt;=183,"04 Expires in 12 months",(N1437-TODAY())&gt;=92,"03 Expires in 6 months",(N1437-TODAY())&gt;=31,"02 Expires in 3 months",(N1437-TODAY())&gt;=0,"01 Expires in 30 days",(N1437-TODAY())&gt;=-31,"01 Expired last 30 days",(N1437-TODAY())&gt;=-92,"02 Expired last 3 months",(N1437-TODAY())&gt;=-183,"03 Expired last 6 months",(N1437-TODAY())&gt;=-365,"04 Expired last 12 months",(N1437-TODAY())&gt;=-547,"05 Expired last 18 months",TRUE,"06 Expired over 18 months")</f>
        <v>06 Expired over 18 months</v>
      </c>
      <c r="Q1437" s="65">
        <v>41000</v>
      </c>
      <c r="R1437" s="84">
        <f t="shared" si="299"/>
        <v>78583.333333333328</v>
      </c>
      <c r="S1437" s="77" t="str" cm="1">
        <f t="array" ref="S1437">_xlfn.IFS(R1437&gt;5000000,"Gold",R1437&gt;=500000,"Silver",R1437&gt;30000,"Bronze",TRUE,"Transactional")</f>
        <v>Bronze</v>
      </c>
      <c r="T1437" s="24" t="s">
        <v>54</v>
      </c>
      <c r="U1437" s="101" t="s">
        <v>116</v>
      </c>
      <c r="V1437" s="101" t="s">
        <v>569</v>
      </c>
      <c r="W1437" s="77" t="str">
        <f t="shared" si="297"/>
        <v>Yes</v>
      </c>
      <c r="X1437" s="77" t="str">
        <f>IFERROR(_xlfn.XLOOKUP(J1437&amp;"||"&amp;K1437,'Mapping Ref.'!$J$2:$J$538,'Mapping Ref.'!$K$2:$K$538),"")</f>
        <v>Corporate</v>
      </c>
      <c r="Y1437" s="77" t="str" cm="1">
        <f t="array" ref="Y1437">_xlfn.IFS(R1437&gt;2000000,"For Publication",R1437&gt;100000,"PID",R1437&gt;30000,"RFQ",TRUE,"Transactional")</f>
        <v>RFQ</v>
      </c>
      <c r="Z1437" s="24" t="s">
        <v>101</v>
      </c>
      <c r="AA1437" s="32">
        <v>12</v>
      </c>
      <c r="AB1437" s="24">
        <v>12</v>
      </c>
      <c r="AC1437" s="25">
        <v>44595</v>
      </c>
      <c r="AD1437" s="24" t="s">
        <v>58</v>
      </c>
      <c r="AE1437" s="24">
        <v>29697</v>
      </c>
      <c r="AF1437" s="24" t="s">
        <v>59</v>
      </c>
      <c r="AG1437" s="24"/>
      <c r="AH1437" s="24" t="s">
        <v>60</v>
      </c>
      <c r="AI1437" s="24"/>
      <c r="AJ1437" s="24" t="s">
        <v>60</v>
      </c>
      <c r="AK1437" s="24"/>
      <c r="AL1437" s="24" t="s">
        <v>1333</v>
      </c>
      <c r="AM1437" s="24"/>
      <c r="AN1437" s="24"/>
      <c r="AO1437" s="24">
        <v>0</v>
      </c>
      <c r="AP1437" s="24" t="s">
        <v>60</v>
      </c>
      <c r="AQ1437" s="24"/>
      <c r="AR1437" s="24"/>
      <c r="AS1437" s="89">
        <f>DATEDIF(L1437,N1437,"m")</f>
        <v>23</v>
      </c>
      <c r="AT1437" s="24" t="s">
        <v>5601</v>
      </c>
    </row>
    <row r="1438" spans="1:46" x14ac:dyDescent="0.5">
      <c r="A1438" s="24">
        <v>1545</v>
      </c>
      <c r="B1438" s="24"/>
      <c r="C1438" s="24"/>
      <c r="D1438" s="24" t="s">
        <v>5604</v>
      </c>
      <c r="E1438" s="24" t="s">
        <v>5605</v>
      </c>
      <c r="F1438" s="77" t="str">
        <f t="shared" si="293"/>
        <v>THE VIOLENCE INTERVENTION PROJECT</v>
      </c>
      <c r="G1438" s="24" t="s">
        <v>5606</v>
      </c>
      <c r="H1438" s="24" t="s">
        <v>1156</v>
      </c>
      <c r="I1438" s="24" t="s">
        <v>1156</v>
      </c>
      <c r="J1438" s="24" t="s">
        <v>190</v>
      </c>
      <c r="K1438" s="24" t="s">
        <v>1157</v>
      </c>
      <c r="L1438" s="25">
        <v>44564</v>
      </c>
      <c r="M1438" s="25">
        <v>44865</v>
      </c>
      <c r="N1438" s="81">
        <f>EDATE(M1438,AB1438)</f>
        <v>45230</v>
      </c>
      <c r="O1438" s="77" t="str">
        <f ca="1">IF(N1438&lt;TODAY(),"Expired","Live")</f>
        <v>Expired</v>
      </c>
      <c r="P1438" s="77" t="str" cm="1">
        <f t="array" aca="1" ref="P1438" ca="1">_xlfn.IFS((N1438-TODAY())&gt;=547,"06 Expires over 18 months",(N1438-TODAY())&gt;=365,"05 Expires in 18 months",(N1438-TODAY())&gt;=183,"04 Expires in 12 months",(N1438-TODAY())&gt;=92,"03 Expires in 6 months",(N1438-TODAY())&gt;=31,"02 Expires in 3 months",(N1438-TODAY())&gt;=0,"01 Expires in 30 days",(N1438-TODAY())&gt;=-31,"01 Expired last 30 days",(N1438-TODAY())&gt;=-92,"02 Expired last 3 months",(N1438-TODAY())&gt;=-183,"03 Expired last 6 months",(N1438-TODAY())&gt;=-365,"04 Expired last 12 months",(N1438-TODAY())&gt;=-547,"05 Expired last 18 months",TRUE,"06 Expired over 18 months")</f>
        <v>06 Expired over 18 months</v>
      </c>
      <c r="Q1438" s="65">
        <v>37700</v>
      </c>
      <c r="R1438" s="84">
        <f t="shared" si="299"/>
        <v>65975</v>
      </c>
      <c r="S1438" s="77" t="str" cm="1">
        <f t="array" ref="S1438">_xlfn.IFS(R1438&gt;5000000,"Gold",R1438&gt;=500000,"Silver",R1438&gt;30000,"Bronze",TRUE,"Transactional")</f>
        <v>Bronze</v>
      </c>
      <c r="T1438" s="24" t="s">
        <v>54</v>
      </c>
      <c r="U1438" s="101" t="s">
        <v>109</v>
      </c>
      <c r="V1438" s="101" t="s">
        <v>1011</v>
      </c>
      <c r="W1438" s="77" t="str">
        <f t="shared" si="297"/>
        <v>Yes</v>
      </c>
      <c r="X1438" s="77" t="str">
        <f>IFERROR(_xlfn.XLOOKUP(J1438&amp;"||"&amp;K1438,'Mapping Ref.'!$J$2:$J$538,'Mapping Ref.'!$K$2:$K$538),"")</f>
        <v>Childrens &amp; Adults</v>
      </c>
      <c r="Y1438" s="77" t="str" cm="1">
        <f t="array" ref="Y1438">_xlfn.IFS(R1438&gt;2000000,"For Publication",R1438&gt;100000,"PID",R1438&gt;30000,"RFQ",TRUE,"Transactional")</f>
        <v>RFQ</v>
      </c>
      <c r="Z1438" s="24" t="s">
        <v>101</v>
      </c>
      <c r="AA1438" s="32">
        <v>10</v>
      </c>
      <c r="AB1438" s="24">
        <v>12</v>
      </c>
      <c r="AC1438" s="25">
        <v>44596</v>
      </c>
      <c r="AD1438" s="24" t="s">
        <v>58</v>
      </c>
      <c r="AE1438" s="24"/>
      <c r="AF1438" s="24"/>
      <c r="AG1438" s="24"/>
      <c r="AH1438" s="24" t="s">
        <v>60</v>
      </c>
      <c r="AI1438" s="24"/>
      <c r="AJ1438" s="24" t="s">
        <v>59</v>
      </c>
      <c r="AK1438" s="24"/>
      <c r="AL1438" s="24" t="s">
        <v>1333</v>
      </c>
      <c r="AM1438" s="24"/>
      <c r="AN1438" s="24"/>
      <c r="AO1438" s="24">
        <v>0</v>
      </c>
      <c r="AP1438" s="24" t="s">
        <v>60</v>
      </c>
      <c r="AQ1438" s="24"/>
      <c r="AR1438" s="24"/>
      <c r="AS1438" s="89">
        <f>DATEDIF(L1438,N1438,"m")</f>
        <v>21</v>
      </c>
      <c r="AT1438" s="24" t="s">
        <v>5607</v>
      </c>
    </row>
    <row r="1439" spans="1:46" x14ac:dyDescent="0.5">
      <c r="A1439" s="24">
        <v>1546</v>
      </c>
      <c r="B1439" s="24" t="s">
        <v>340</v>
      </c>
      <c r="C1439" s="24"/>
      <c r="D1439" s="24" t="s">
        <v>3726</v>
      </c>
      <c r="E1439" s="24" t="s">
        <v>5608</v>
      </c>
      <c r="F1439" s="77" t="str">
        <f t="shared" si="293"/>
        <v>THE BIKE STORAGE COMPANY LIMITED</v>
      </c>
      <c r="G1439" s="24" t="s">
        <v>5609</v>
      </c>
      <c r="H1439" s="24" t="s">
        <v>3729</v>
      </c>
      <c r="I1439" s="24" t="s">
        <v>3730</v>
      </c>
      <c r="J1439" s="24" t="s">
        <v>107</v>
      </c>
      <c r="K1439" s="24" t="s">
        <v>360</v>
      </c>
      <c r="L1439" s="25">
        <v>44596</v>
      </c>
      <c r="M1439" s="25"/>
      <c r="N1439" s="81"/>
      <c r="O1439" s="77" t="s">
        <v>712</v>
      </c>
      <c r="P1439" s="77"/>
      <c r="Q1439" s="65">
        <v>16000</v>
      </c>
      <c r="R1439" s="84">
        <f t="shared" si="299"/>
        <v>16000</v>
      </c>
      <c r="S1439" s="77" t="str" cm="1">
        <f t="array" ref="S1439">_xlfn.IFS(R1439&gt;5000000,"Gold",R1439&gt;=500000,"Silver",R1439&gt;30000,"Bronze",TRUE,"Transactional")</f>
        <v>Transactional</v>
      </c>
      <c r="T1439" s="24" t="s">
        <v>122</v>
      </c>
      <c r="U1439" s="101" t="s">
        <v>99</v>
      </c>
      <c r="V1439" s="101" t="s">
        <v>100</v>
      </c>
      <c r="W1439" s="77" t="str">
        <f t="shared" si="297"/>
        <v>No</v>
      </c>
      <c r="X1439" s="77" t="str">
        <f>IFERROR(_xlfn.XLOOKUP(J1439&amp;"||"&amp;K1439,'Mapping Ref.'!$J$2:$J$538,'Mapping Ref.'!$K$2:$K$538),"")</f>
        <v>Construction &amp; Estates</v>
      </c>
      <c r="Y1439" s="77" t="str" cm="1">
        <f t="array" ref="Y1439">_xlfn.IFS(R1439&gt;2000000,"For Publication",R1439&gt;100000,"PID",R1439&gt;30000,"RFQ",TRUE,"Transactional")</f>
        <v>Transactional</v>
      </c>
      <c r="Z1439" s="24" t="s">
        <v>101</v>
      </c>
      <c r="AA1439" s="32">
        <v>12</v>
      </c>
      <c r="AB1439" s="24">
        <v>0</v>
      </c>
      <c r="AC1439" s="25">
        <v>44596</v>
      </c>
      <c r="AD1439" s="24" t="s">
        <v>58</v>
      </c>
      <c r="AE1439" s="24"/>
      <c r="AF1439" s="24"/>
      <c r="AG1439" s="24"/>
      <c r="AH1439" s="24" t="s">
        <v>60</v>
      </c>
      <c r="AI1439" s="24"/>
      <c r="AJ1439" s="24" t="s">
        <v>60</v>
      </c>
      <c r="AK1439" s="24"/>
      <c r="AL1439" s="24" t="s">
        <v>5003</v>
      </c>
      <c r="AM1439" s="24"/>
      <c r="AN1439" s="24"/>
      <c r="AO1439" s="24"/>
      <c r="AP1439" s="24" t="s">
        <v>60</v>
      </c>
      <c r="AQ1439" s="24"/>
      <c r="AR1439" s="24"/>
      <c r="AS1439" s="89">
        <v>0</v>
      </c>
      <c r="AT1439" s="24" t="s">
        <v>5610</v>
      </c>
    </row>
    <row r="1440" spans="1:46" x14ac:dyDescent="0.5">
      <c r="A1440" s="24">
        <v>1547</v>
      </c>
      <c r="B1440" s="24" t="s">
        <v>340</v>
      </c>
      <c r="C1440" s="24"/>
      <c r="D1440" s="24" t="s">
        <v>5611</v>
      </c>
      <c r="E1440" s="24" t="s">
        <v>5612</v>
      </c>
      <c r="F1440" s="77" t="str">
        <f t="shared" si="293"/>
        <v>EQUIP4WORK LTD T/A OFFICE FURNITURE ONLINE</v>
      </c>
      <c r="G1440" s="24" t="s">
        <v>5613</v>
      </c>
      <c r="H1440" s="24" t="s">
        <v>1156</v>
      </c>
      <c r="I1440" s="24" t="s">
        <v>1156</v>
      </c>
      <c r="J1440" s="24" t="s">
        <v>190</v>
      </c>
      <c r="K1440" s="24" t="s">
        <v>1157</v>
      </c>
      <c r="L1440" s="25">
        <v>44600</v>
      </c>
      <c r="M1440" s="25">
        <v>45329</v>
      </c>
      <c r="N1440" s="81">
        <f t="shared" ref="N1440:N1458" si="300">EDATE(M1440,AB1440)</f>
        <v>45695</v>
      </c>
      <c r="O1440" s="77" t="str">
        <f t="shared" ref="O1440:O1458" ca="1" si="301">IF(N1440&lt;TODAY(),"Expired","Live")</f>
        <v>Expired</v>
      </c>
      <c r="P1440" s="77" t="str" cm="1">
        <f t="array" aca="1" ref="P1440" ca="1">_xlfn.IFS((N1440-TODAY())&gt;=547,"06 Expires over 18 months",(N1440-TODAY())&gt;=365,"05 Expires in 18 months",(N1440-TODAY())&gt;=183,"04 Expires in 12 months",(N1440-TODAY())&gt;=92,"03 Expires in 6 months",(N1440-TODAY())&gt;=31,"02 Expires in 3 months",(N1440-TODAY())&gt;=0,"01 Expires in 30 days",(N1440-TODAY())&gt;=-31,"01 Expired last 30 days",(N1440-TODAY())&gt;=-92,"02 Expired last 3 months",(N1440-TODAY())&gt;=-183,"03 Expired last 6 months",(N1440-TODAY())&gt;=-365,"04 Expired last 12 months",(N1440-TODAY())&gt;=-547,"05 Expired last 18 months",TRUE,"06 Expired over 18 months")</f>
        <v>06 Expired over 18 months</v>
      </c>
      <c r="Q1440" s="65">
        <v>5000</v>
      </c>
      <c r="R1440" s="84">
        <f t="shared" si="299"/>
        <v>14583.333333333334</v>
      </c>
      <c r="S1440" s="77" t="str" cm="1">
        <f t="array" ref="S1440">_xlfn.IFS(R1440&gt;5000000,"Gold",R1440&gt;=500000,"Silver",R1440&gt;30000,"Bronze",TRUE,"Transactional")</f>
        <v>Transactional</v>
      </c>
      <c r="T1440" s="24" t="s">
        <v>122</v>
      </c>
      <c r="U1440" s="101" t="s">
        <v>84</v>
      </c>
      <c r="V1440" s="101" t="s">
        <v>727</v>
      </c>
      <c r="W1440" s="77" t="str">
        <f t="shared" si="297"/>
        <v>Yes</v>
      </c>
      <c r="X1440" s="77" t="str">
        <f>IFERROR(_xlfn.XLOOKUP(J1440&amp;"||"&amp;K1440,'Mapping Ref.'!$J$2:$J$538,'Mapping Ref.'!$K$2:$K$538),"")</f>
        <v>Childrens &amp; Adults</v>
      </c>
      <c r="Y1440" s="77" t="str" cm="1">
        <f t="array" ref="Y1440">_xlfn.IFS(R1440&gt;2000000,"For Publication",R1440&gt;100000,"PID",R1440&gt;30000,"RFQ",TRUE,"Transactional")</f>
        <v>Transactional</v>
      </c>
      <c r="Z1440" s="24" t="s">
        <v>101</v>
      </c>
      <c r="AA1440" s="32">
        <v>24</v>
      </c>
      <c r="AB1440" s="24">
        <v>12</v>
      </c>
      <c r="AC1440" s="25">
        <v>44600</v>
      </c>
      <c r="AD1440" s="24" t="s">
        <v>58</v>
      </c>
      <c r="AE1440" s="24"/>
      <c r="AF1440" s="24"/>
      <c r="AG1440" s="24"/>
      <c r="AH1440" s="24" t="s">
        <v>60</v>
      </c>
      <c r="AI1440" s="24"/>
      <c r="AJ1440" s="24" t="s">
        <v>60</v>
      </c>
      <c r="AK1440" s="24"/>
      <c r="AL1440" s="24" t="s">
        <v>5003</v>
      </c>
      <c r="AM1440" s="24"/>
      <c r="AN1440" s="24"/>
      <c r="AO1440" s="24">
        <v>0</v>
      </c>
      <c r="AP1440" s="24" t="s">
        <v>60</v>
      </c>
      <c r="AQ1440" s="24"/>
      <c r="AR1440" s="24"/>
      <c r="AS1440" s="89">
        <f t="shared" ref="AS1440:AS1458" si="302">DATEDIF(L1440,N1440,"m")</f>
        <v>35</v>
      </c>
      <c r="AT1440" s="24" t="s">
        <v>5614</v>
      </c>
    </row>
    <row r="1441" spans="1:46" x14ac:dyDescent="0.5">
      <c r="A1441" s="24">
        <v>1548</v>
      </c>
      <c r="B1441" s="24"/>
      <c r="C1441" s="24"/>
      <c r="D1441" s="24" t="s">
        <v>5615</v>
      </c>
      <c r="E1441" s="24" t="s">
        <v>5616</v>
      </c>
      <c r="F1441" s="77" t="str">
        <f t="shared" si="293"/>
        <v>TURNREST LTD</v>
      </c>
      <c r="G1441" s="24" t="s">
        <v>5617</v>
      </c>
      <c r="H1441" s="24" t="s">
        <v>4096</v>
      </c>
      <c r="I1441" s="24" t="s">
        <v>4096</v>
      </c>
      <c r="J1441" s="24" t="s">
        <v>190</v>
      </c>
      <c r="K1441" s="24" t="s">
        <v>4097</v>
      </c>
      <c r="L1441" s="25">
        <v>44501</v>
      </c>
      <c r="M1441" s="25">
        <v>45170</v>
      </c>
      <c r="N1441" s="81">
        <f t="shared" si="300"/>
        <v>45170</v>
      </c>
      <c r="O1441" s="77" t="str">
        <f t="shared" ca="1" si="301"/>
        <v>Expired</v>
      </c>
      <c r="P1441" s="77" t="str" cm="1">
        <f t="array" aca="1" ref="P1441" ca="1">_xlfn.IFS((N1441-TODAY())&gt;=547,"06 Expires over 18 months",(N1441-TODAY())&gt;=365,"05 Expires in 18 months",(N1441-TODAY())&gt;=183,"04 Expires in 12 months",(N1441-TODAY())&gt;=92,"03 Expires in 6 months",(N1441-TODAY())&gt;=31,"02 Expires in 3 months",(N1441-TODAY())&gt;=0,"01 Expires in 30 days",(N1441-TODAY())&gt;=-31,"01 Expired last 30 days",(N1441-TODAY())&gt;=-92,"02 Expired last 3 months",(N1441-TODAY())&gt;=-183,"03 Expired last 6 months",(N1441-TODAY())&gt;=-365,"04 Expired last 12 months",(N1441-TODAY())&gt;=-547,"05 Expired last 18 months",TRUE,"06 Expired over 18 months")</f>
        <v>06 Expired over 18 months</v>
      </c>
      <c r="Q1441" s="65">
        <v>35000</v>
      </c>
      <c r="R1441" s="84">
        <f t="shared" si="299"/>
        <v>64166.666666666664</v>
      </c>
      <c r="S1441" s="77" t="str" cm="1">
        <f t="array" ref="S1441">_xlfn.IFS(R1441&gt;5000000,"Gold",R1441&gt;=500000,"Silver",R1441&gt;30000,"Bronze",TRUE,"Transactional")</f>
        <v>Bronze</v>
      </c>
      <c r="T1441" s="24" t="s">
        <v>54</v>
      </c>
      <c r="U1441" s="101" t="s">
        <v>393</v>
      </c>
      <c r="V1441" s="101" t="s">
        <v>756</v>
      </c>
      <c r="W1441" s="77" t="str">
        <f t="shared" si="297"/>
        <v>No</v>
      </c>
      <c r="X1441" s="77" t="str">
        <f>IFERROR(_xlfn.XLOOKUP(J1441&amp;"||"&amp;K1441,'Mapping Ref.'!$J$2:$J$538,'Mapping Ref.'!$K$2:$K$538),"")</f>
        <v>Childrens &amp; Adults</v>
      </c>
      <c r="Y1441" s="77" t="str" cm="1">
        <f t="array" ref="Y1441">_xlfn.IFS(R1441&gt;2000000,"For Publication",R1441&gt;100000,"PID",R1441&gt;30000,"RFQ",TRUE,"Transactional")</f>
        <v>RFQ</v>
      </c>
      <c r="Z1441" s="24" t="s">
        <v>101</v>
      </c>
      <c r="AA1441" s="32">
        <v>22</v>
      </c>
      <c r="AB1441" s="24">
        <v>0</v>
      </c>
      <c r="AC1441" s="25">
        <v>44600</v>
      </c>
      <c r="AD1441" s="24" t="s">
        <v>58</v>
      </c>
      <c r="AE1441" s="24"/>
      <c r="AF1441" s="24"/>
      <c r="AG1441" s="24"/>
      <c r="AH1441" s="24" t="s">
        <v>60</v>
      </c>
      <c r="AI1441" s="24"/>
      <c r="AJ1441" s="24" t="s">
        <v>60</v>
      </c>
      <c r="AK1441" s="24"/>
      <c r="AL1441" s="24" t="s">
        <v>1333</v>
      </c>
      <c r="AM1441" s="24"/>
      <c r="AN1441" s="24"/>
      <c r="AO1441" s="24">
        <v>0</v>
      </c>
      <c r="AP1441" s="24" t="s">
        <v>60</v>
      </c>
      <c r="AQ1441" s="24"/>
      <c r="AR1441" s="24"/>
      <c r="AS1441" s="89">
        <f t="shared" si="302"/>
        <v>22</v>
      </c>
      <c r="AT1441" s="24" t="s">
        <v>5618</v>
      </c>
    </row>
    <row r="1442" spans="1:46" x14ac:dyDescent="0.5">
      <c r="A1442" s="24">
        <v>1550</v>
      </c>
      <c r="B1442" s="24"/>
      <c r="C1442" s="24"/>
      <c r="D1442" s="24" t="s">
        <v>5619</v>
      </c>
      <c r="E1442" s="24" t="s">
        <v>5620</v>
      </c>
      <c r="F1442" s="77" t="str">
        <f t="shared" si="293"/>
        <v>BALFOUR BEATTY GROUP LTD T/A BALFOUR BEATTY CIVILS LIMITED</v>
      </c>
      <c r="G1442" s="24" t="s">
        <v>5621</v>
      </c>
      <c r="H1442" s="24" t="s">
        <v>5622</v>
      </c>
      <c r="I1442" s="24" t="s">
        <v>5622</v>
      </c>
      <c r="J1442" s="24" t="s">
        <v>107</v>
      </c>
      <c r="K1442" s="24" t="s">
        <v>121</v>
      </c>
      <c r="L1442" s="25">
        <v>44470</v>
      </c>
      <c r="M1442" s="25">
        <v>45658</v>
      </c>
      <c r="N1442" s="81">
        <f t="shared" si="300"/>
        <v>46023</v>
      </c>
      <c r="O1442" s="77" t="str">
        <f t="shared" ca="1" si="301"/>
        <v>Expired</v>
      </c>
      <c r="P1442" s="77" t="str" cm="1">
        <f t="array" aca="1" ref="P1442" ca="1">_xlfn.IFS((N1442-TODAY())&gt;=547,"06 Expires over 18 months",(N1442-TODAY())&gt;=365,"05 Expires in 18 months",(N1442-TODAY())&gt;=183,"04 Expires in 12 months",(N1442-TODAY())&gt;=92,"03 Expires in 6 months",(N1442-TODAY())&gt;=31,"02 Expires in 3 months",(N1442-TODAY())&gt;=0,"01 Expires in 30 days",(N1442-TODAY())&gt;=-31,"01 Expired last 30 days",(N1442-TODAY())&gt;=-92,"02 Expired last 3 months",(N1442-TODAY())&gt;=-183,"03 Expired last 6 months",(N1442-TODAY())&gt;=-365,"04 Expired last 12 months",(N1442-TODAY())&gt;=-547,"05 Expired last 18 months",TRUE,"06 Expired over 18 months")</f>
        <v>04 Expired last 12 months</v>
      </c>
      <c r="Q1442" s="65">
        <v>4700000</v>
      </c>
      <c r="R1442" s="84">
        <f t="shared" si="299"/>
        <v>19975000</v>
      </c>
      <c r="S1442" s="77" t="str" cm="1">
        <f t="array" ref="S1442">_xlfn.IFS(R1442&gt;5000000,"Gold",R1442&gt;=500000,"Silver",R1442&gt;30000,"Bronze",TRUE,"Transactional")</f>
        <v>Gold</v>
      </c>
      <c r="T1442" s="24" t="s">
        <v>122</v>
      </c>
      <c r="U1442" s="101" t="s">
        <v>123</v>
      </c>
      <c r="V1442" s="101" t="s">
        <v>124</v>
      </c>
      <c r="W1442" s="77" t="str">
        <f t="shared" si="297"/>
        <v>Yes</v>
      </c>
      <c r="X1442" s="77" t="str">
        <f>IFERROR(_xlfn.XLOOKUP(J1442&amp;"||"&amp;K1442,'Mapping Ref.'!$J$2:$J$538,'Mapping Ref.'!$K$2:$K$538),"")</f>
        <v>Construction &amp; Estates</v>
      </c>
      <c r="Y1442" s="77" t="str" cm="1">
        <f t="array" ref="Y1442">_xlfn.IFS(R1442&gt;2000000,"For Publication",R1442&gt;100000,"PID",R1442&gt;30000,"RFQ",TRUE,"Transactional")</f>
        <v>For Publication</v>
      </c>
      <c r="Z1442" s="24" t="s">
        <v>1244</v>
      </c>
      <c r="AA1442" s="32">
        <v>36</v>
      </c>
      <c r="AB1442" s="24">
        <v>12</v>
      </c>
      <c r="AC1442" s="25">
        <v>44601</v>
      </c>
      <c r="AD1442" s="24" t="s">
        <v>58</v>
      </c>
      <c r="AE1442" s="24">
        <v>0</v>
      </c>
      <c r="AF1442" s="24"/>
      <c r="AG1442" s="24"/>
      <c r="AH1442" s="24" t="s">
        <v>60</v>
      </c>
      <c r="AI1442" s="24"/>
      <c r="AJ1442" s="24" t="s">
        <v>60</v>
      </c>
      <c r="AK1442" s="24"/>
      <c r="AL1442" s="24" t="s">
        <v>1333</v>
      </c>
      <c r="AM1442" s="24"/>
      <c r="AN1442" s="24"/>
      <c r="AO1442" s="24"/>
      <c r="AP1442" s="24" t="s">
        <v>60</v>
      </c>
      <c r="AQ1442" s="24"/>
      <c r="AR1442" s="24"/>
      <c r="AS1442" s="89">
        <f t="shared" si="302"/>
        <v>51</v>
      </c>
      <c r="AT1442" s="24" t="s">
        <v>5623</v>
      </c>
    </row>
    <row r="1443" spans="1:46" x14ac:dyDescent="0.5">
      <c r="A1443" s="24">
        <v>1551</v>
      </c>
      <c r="B1443" s="24"/>
      <c r="C1443" s="24"/>
      <c r="D1443" s="24" t="s">
        <v>5624</v>
      </c>
      <c r="E1443" s="24" t="s">
        <v>5625</v>
      </c>
      <c r="F1443" s="77" t="str">
        <f t="shared" si="293"/>
        <v>HANLON COMPUTER SYSTEMS LIMITED T/A HANLON SOFTWARE SOLUTIONS</v>
      </c>
      <c r="G1443" s="24" t="s">
        <v>5626</v>
      </c>
      <c r="H1443" s="24" t="s">
        <v>972</v>
      </c>
      <c r="I1443" s="24" t="s">
        <v>972</v>
      </c>
      <c r="J1443" s="24" t="s">
        <v>321</v>
      </c>
      <c r="K1443" s="24" t="s">
        <v>5262</v>
      </c>
      <c r="L1443" s="25">
        <v>44536</v>
      </c>
      <c r="M1443" s="25">
        <v>45631</v>
      </c>
      <c r="N1443" s="81">
        <f t="shared" si="300"/>
        <v>45631</v>
      </c>
      <c r="O1443" s="77" t="str">
        <f t="shared" ca="1" si="301"/>
        <v>Expired</v>
      </c>
      <c r="P1443" s="77" t="str" cm="1">
        <f t="array" aca="1" ref="P1443" ca="1">_xlfn.IFS((N1443-TODAY())&gt;=547,"06 Expires over 18 months",(N1443-TODAY())&gt;=365,"05 Expires in 18 months",(N1443-TODAY())&gt;=183,"04 Expires in 12 months",(N1443-TODAY())&gt;=92,"03 Expires in 6 months",(N1443-TODAY())&gt;=31,"02 Expires in 3 months",(N1443-TODAY())&gt;=0,"01 Expires in 30 days",(N1443-TODAY())&gt;=-31,"01 Expired last 30 days",(N1443-TODAY())&gt;=-92,"02 Expired last 3 months",(N1443-TODAY())&gt;=-183,"03 Expired last 6 months",(N1443-TODAY())&gt;=-365,"04 Expired last 12 months",(N1443-TODAY())&gt;=-547,"05 Expired last 18 months",TRUE,"06 Expired over 18 months")</f>
        <v>06 Expired over 18 months</v>
      </c>
      <c r="Q1443" s="65">
        <v>50575</v>
      </c>
      <c r="R1443" s="84">
        <f t="shared" si="299"/>
        <v>147510.41666666666</v>
      </c>
      <c r="S1443" s="77" t="str" cm="1">
        <f t="array" ref="S1443">_xlfn.IFS(R1443&gt;5000000,"Gold",R1443&gt;=500000,"Silver",R1443&gt;30000,"Bronze",TRUE,"Transactional")</f>
        <v>Bronze</v>
      </c>
      <c r="T1443" s="24" t="s">
        <v>54</v>
      </c>
      <c r="U1443" s="101" t="s">
        <v>237</v>
      </c>
      <c r="V1443" s="101" t="s">
        <v>350</v>
      </c>
      <c r="W1443" s="77" t="str">
        <f t="shared" si="297"/>
        <v>No</v>
      </c>
      <c r="X1443" s="77" t="str">
        <f>IFERROR(_xlfn.XLOOKUP(J1443&amp;"||"&amp;K1443,'Mapping Ref.'!$J$2:$J$538,'Mapping Ref.'!$K$2:$K$538),"")</f>
        <v>Corporate</v>
      </c>
      <c r="Y1443" s="77" t="str" cm="1">
        <f t="array" ref="Y1443">_xlfn.IFS(R1443&gt;2000000,"For Publication",R1443&gt;100000,"PID",R1443&gt;30000,"RFQ",TRUE,"Transactional")</f>
        <v>PID</v>
      </c>
      <c r="Z1443" s="24" t="s">
        <v>86</v>
      </c>
      <c r="AA1443" s="32">
        <v>36</v>
      </c>
      <c r="AB1443" s="24">
        <v>0</v>
      </c>
      <c r="AC1443" s="25">
        <v>44601</v>
      </c>
      <c r="AD1443" s="24" t="s">
        <v>58</v>
      </c>
      <c r="AE1443" s="24">
        <v>29705</v>
      </c>
      <c r="AF1443" s="24"/>
      <c r="AG1443" s="24"/>
      <c r="AH1443" s="24" t="s">
        <v>60</v>
      </c>
      <c r="AI1443" s="24"/>
      <c r="AJ1443" s="24" t="s">
        <v>60</v>
      </c>
      <c r="AK1443" s="24"/>
      <c r="AL1443" s="24" t="s">
        <v>1333</v>
      </c>
      <c r="AM1443" s="24"/>
      <c r="AN1443" s="24"/>
      <c r="AO1443" s="24">
        <v>0</v>
      </c>
      <c r="AP1443" s="24" t="s">
        <v>60</v>
      </c>
      <c r="AQ1443" s="24"/>
      <c r="AR1443" s="24"/>
      <c r="AS1443" s="89">
        <f t="shared" si="302"/>
        <v>35</v>
      </c>
      <c r="AT1443" s="24" t="s">
        <v>5627</v>
      </c>
    </row>
    <row r="1444" spans="1:46" x14ac:dyDescent="0.5">
      <c r="A1444" s="24">
        <v>1552</v>
      </c>
      <c r="B1444" s="24" t="s">
        <v>340</v>
      </c>
      <c r="C1444" s="24"/>
      <c r="D1444" s="24" t="s">
        <v>5628</v>
      </c>
      <c r="E1444" s="24" t="s">
        <v>5629</v>
      </c>
      <c r="F1444" s="77" t="str">
        <f t="shared" si="293"/>
        <v>DESIGN FOUR FIVE ONE LTD</v>
      </c>
      <c r="G1444" s="24" t="s">
        <v>5630</v>
      </c>
      <c r="H1444" s="24" t="s">
        <v>182</v>
      </c>
      <c r="I1444" s="24" t="s">
        <v>1016</v>
      </c>
      <c r="J1444" s="24" t="s">
        <v>52</v>
      </c>
      <c r="K1444" s="24" t="s">
        <v>2521</v>
      </c>
      <c r="L1444" s="25">
        <v>44488</v>
      </c>
      <c r="M1444" s="25">
        <v>45016</v>
      </c>
      <c r="N1444" s="81">
        <f t="shared" si="300"/>
        <v>45382</v>
      </c>
      <c r="O1444" s="77" t="str">
        <f t="shared" ca="1" si="301"/>
        <v>Expired</v>
      </c>
      <c r="P1444" s="77" t="str" cm="1">
        <f t="array" aca="1" ref="P1444" ca="1">_xlfn.IFS((N1444-TODAY())&gt;=547,"06 Expires over 18 months",(N1444-TODAY())&gt;=365,"05 Expires in 18 months",(N1444-TODAY())&gt;=183,"04 Expires in 12 months",(N1444-TODAY())&gt;=92,"03 Expires in 6 months",(N1444-TODAY())&gt;=31,"02 Expires in 3 months",(N1444-TODAY())&gt;=0,"01 Expires in 30 days",(N1444-TODAY())&gt;=-31,"01 Expired last 30 days",(N1444-TODAY())&gt;=-92,"02 Expired last 3 months",(N1444-TODAY())&gt;=-183,"03 Expired last 6 months",(N1444-TODAY())&gt;=-365,"04 Expired last 12 months",(N1444-TODAY())&gt;=-547,"05 Expired last 18 months",TRUE,"06 Expired over 18 months")</f>
        <v>06 Expired over 18 months</v>
      </c>
      <c r="Q1444" s="65">
        <v>10000</v>
      </c>
      <c r="R1444" s="84">
        <f t="shared" si="299"/>
        <v>24166.666666666668</v>
      </c>
      <c r="S1444" s="77" t="str" cm="1">
        <f t="array" ref="S1444">_xlfn.IFS(R1444&gt;5000000,"Gold",R1444&gt;=500000,"Silver",R1444&gt;30000,"Bronze",TRUE,"Transactional")</f>
        <v>Transactional</v>
      </c>
      <c r="T1444" s="24" t="s">
        <v>54</v>
      </c>
      <c r="U1444" s="101" t="s">
        <v>116</v>
      </c>
      <c r="V1444" s="101" t="s">
        <v>70</v>
      </c>
      <c r="W1444" s="77" t="str">
        <f t="shared" si="297"/>
        <v>Yes</v>
      </c>
      <c r="X1444" s="77" t="str">
        <f>IFERROR(_xlfn.XLOOKUP(J1444&amp;"||"&amp;K1444,'Mapping Ref.'!$J$2:$J$538,'Mapping Ref.'!$K$2:$K$538),"")</f>
        <v>Corporate</v>
      </c>
      <c r="Y1444" s="77" t="str" cm="1">
        <f t="array" ref="Y1444">_xlfn.IFS(R1444&gt;2000000,"For Publication",R1444&gt;100000,"PID",R1444&gt;30000,"RFQ",TRUE,"Transactional")</f>
        <v>Transactional</v>
      </c>
      <c r="Z1444" s="24" t="s">
        <v>101</v>
      </c>
      <c r="AA1444" s="32">
        <v>12</v>
      </c>
      <c r="AB1444" s="24">
        <v>12</v>
      </c>
      <c r="AC1444" s="25">
        <v>44601</v>
      </c>
      <c r="AD1444" s="24" t="s">
        <v>58</v>
      </c>
      <c r="AE1444" s="24"/>
      <c r="AF1444" s="24" t="s">
        <v>59</v>
      </c>
      <c r="AG1444" s="24"/>
      <c r="AH1444" s="24" t="s">
        <v>60</v>
      </c>
      <c r="AI1444" s="24"/>
      <c r="AJ1444" s="24" t="s">
        <v>60</v>
      </c>
      <c r="AK1444" s="24"/>
      <c r="AL1444" s="24" t="s">
        <v>5003</v>
      </c>
      <c r="AM1444" s="24"/>
      <c r="AN1444" s="24"/>
      <c r="AO1444" s="24">
        <v>0</v>
      </c>
      <c r="AP1444" s="24" t="s">
        <v>59</v>
      </c>
      <c r="AQ1444" s="24"/>
      <c r="AR1444" s="24"/>
      <c r="AS1444" s="89">
        <f t="shared" si="302"/>
        <v>29</v>
      </c>
      <c r="AT1444" s="24" t="s">
        <v>5631</v>
      </c>
    </row>
    <row r="1445" spans="1:46" x14ac:dyDescent="0.5">
      <c r="A1445" s="24">
        <v>1553</v>
      </c>
      <c r="B1445" s="24" t="s">
        <v>340</v>
      </c>
      <c r="C1445" s="24"/>
      <c r="D1445" s="24" t="s">
        <v>5632</v>
      </c>
      <c r="E1445" s="24" t="s">
        <v>5633</v>
      </c>
      <c r="F1445" s="77" t="str">
        <f t="shared" si="293"/>
        <v>KEEGANS LTD</v>
      </c>
      <c r="G1445" s="24" t="s">
        <v>5634</v>
      </c>
      <c r="H1445" s="24" t="s">
        <v>2483</v>
      </c>
      <c r="I1445" s="24" t="s">
        <v>2483</v>
      </c>
      <c r="J1445" s="24" t="s">
        <v>107</v>
      </c>
      <c r="K1445" s="24" t="s">
        <v>5635</v>
      </c>
      <c r="L1445" s="25">
        <v>44613</v>
      </c>
      <c r="M1445" s="25">
        <v>44926</v>
      </c>
      <c r="N1445" s="81">
        <f t="shared" si="300"/>
        <v>45291</v>
      </c>
      <c r="O1445" s="77" t="str">
        <f t="shared" ca="1" si="301"/>
        <v>Expired</v>
      </c>
      <c r="P1445" s="77" t="str" cm="1">
        <f t="array" aca="1" ref="P1445" ca="1">_xlfn.IFS((N1445-TODAY())&gt;=547,"06 Expires over 18 months",(N1445-TODAY())&gt;=365,"05 Expires in 18 months",(N1445-TODAY())&gt;=183,"04 Expires in 12 months",(N1445-TODAY())&gt;=92,"03 Expires in 6 months",(N1445-TODAY())&gt;=31,"02 Expires in 3 months",(N1445-TODAY())&gt;=0,"01 Expires in 30 days",(N1445-TODAY())&gt;=-31,"01 Expired last 30 days",(N1445-TODAY())&gt;=-92,"02 Expired last 3 months",(N1445-TODAY())&gt;=-183,"03 Expired last 6 months",(N1445-TODAY())&gt;=-365,"04 Expired last 12 months",(N1445-TODAY())&gt;=-547,"05 Expired last 18 months",TRUE,"06 Expired over 18 months")</f>
        <v>06 Expired over 18 months</v>
      </c>
      <c r="Q1445" s="65">
        <v>6420</v>
      </c>
      <c r="R1445" s="84">
        <f t="shared" si="299"/>
        <v>11770</v>
      </c>
      <c r="S1445" s="77" t="str" cm="1">
        <f t="array" ref="S1445">_xlfn.IFS(R1445&gt;5000000,"Gold",R1445&gt;=500000,"Silver",R1445&gt;30000,"Bronze",TRUE,"Transactional")</f>
        <v>Transactional</v>
      </c>
      <c r="T1445" s="24" t="s">
        <v>54</v>
      </c>
      <c r="U1445" s="101" t="s">
        <v>445</v>
      </c>
      <c r="V1445" s="101" t="s">
        <v>446</v>
      </c>
      <c r="W1445" s="77" t="str">
        <f t="shared" si="297"/>
        <v>Yes</v>
      </c>
      <c r="X1445" s="77" t="str">
        <f>IFERROR(_xlfn.XLOOKUP(J1445&amp;"||"&amp;K1445,'Mapping Ref.'!$J$2:$J$538,'Mapping Ref.'!$K$2:$K$538),"")</f>
        <v>Construction &amp; Estates</v>
      </c>
      <c r="Y1445" s="77" t="str" cm="1">
        <f t="array" ref="Y1445">_xlfn.IFS(R1445&gt;2000000,"For Publication",R1445&gt;100000,"PID",R1445&gt;30000,"RFQ",TRUE,"Transactional")</f>
        <v>Transactional</v>
      </c>
      <c r="Z1445" s="24" t="s">
        <v>101</v>
      </c>
      <c r="AA1445" s="32">
        <v>12</v>
      </c>
      <c r="AB1445" s="24">
        <v>12</v>
      </c>
      <c r="AC1445" s="25">
        <v>44602</v>
      </c>
      <c r="AD1445" s="24" t="s">
        <v>58</v>
      </c>
      <c r="AE1445" s="24"/>
      <c r="AF1445" s="24" t="s">
        <v>59</v>
      </c>
      <c r="AG1445" s="24"/>
      <c r="AH1445" s="24" t="s">
        <v>60</v>
      </c>
      <c r="AI1445" s="24"/>
      <c r="AJ1445" s="24" t="s">
        <v>60</v>
      </c>
      <c r="AK1445" s="24"/>
      <c r="AL1445" s="24" t="s">
        <v>5003</v>
      </c>
      <c r="AM1445" s="24"/>
      <c r="AN1445" s="24"/>
      <c r="AO1445" s="24"/>
      <c r="AP1445" s="24" t="s">
        <v>60</v>
      </c>
      <c r="AQ1445" s="24"/>
      <c r="AR1445" s="24"/>
      <c r="AS1445" s="89">
        <f t="shared" si="302"/>
        <v>22</v>
      </c>
      <c r="AT1445" s="24" t="s">
        <v>5636</v>
      </c>
    </row>
    <row r="1446" spans="1:46" x14ac:dyDescent="0.5">
      <c r="A1446" s="24">
        <v>1554</v>
      </c>
      <c r="B1446" s="24"/>
      <c r="C1446" s="24"/>
      <c r="D1446" s="24" t="s">
        <v>5637</v>
      </c>
      <c r="E1446" s="24" t="s">
        <v>5638</v>
      </c>
      <c r="F1446" s="77" t="str">
        <f t="shared" si="293"/>
        <v>CYCLESCHEME LTD</v>
      </c>
      <c r="G1446" s="24" t="s">
        <v>5639</v>
      </c>
      <c r="H1446" s="24" t="s">
        <v>3282</v>
      </c>
      <c r="I1446" s="24" t="s">
        <v>4253</v>
      </c>
      <c r="J1446" s="24" t="s">
        <v>2962</v>
      </c>
      <c r="K1446" s="24" t="s">
        <v>3283</v>
      </c>
      <c r="L1446" s="25">
        <v>44606</v>
      </c>
      <c r="M1446" s="25">
        <v>45334</v>
      </c>
      <c r="N1446" s="81">
        <f t="shared" si="300"/>
        <v>45334</v>
      </c>
      <c r="O1446" s="77" t="str">
        <f t="shared" ca="1" si="301"/>
        <v>Expired</v>
      </c>
      <c r="P1446" s="77" t="str" cm="1">
        <f t="array" aca="1" ref="P1446" ca="1">_xlfn.IFS((N1446-TODAY())&gt;=547,"06 Expires over 18 months",(N1446-TODAY())&gt;=365,"05 Expires in 18 months",(N1446-TODAY())&gt;=183,"04 Expires in 12 months",(N1446-TODAY())&gt;=92,"03 Expires in 6 months",(N1446-TODAY())&gt;=31,"02 Expires in 3 months",(N1446-TODAY())&gt;=0,"01 Expires in 30 days",(N1446-TODAY())&gt;=-31,"01 Expired last 30 days",(N1446-TODAY())&gt;=-92,"02 Expired last 3 months",(N1446-TODAY())&gt;=-183,"03 Expired last 6 months",(N1446-TODAY())&gt;=-365,"04 Expired last 12 months",(N1446-TODAY())&gt;=-547,"05 Expired last 18 months",TRUE,"06 Expired over 18 months")</f>
        <v>06 Expired over 18 months</v>
      </c>
      <c r="Q1446" s="65">
        <v>25000</v>
      </c>
      <c r="R1446" s="84">
        <f t="shared" si="299"/>
        <v>47916.666666666664</v>
      </c>
      <c r="S1446" s="77" t="str" cm="1">
        <f t="array" ref="S1446">_xlfn.IFS(R1446&gt;5000000,"Gold",R1446&gt;=500000,"Silver",R1446&gt;30000,"Bronze",TRUE,"Transactional")</f>
        <v>Bronze</v>
      </c>
      <c r="T1446" s="24" t="s">
        <v>54</v>
      </c>
      <c r="U1446" s="101" t="s">
        <v>237</v>
      </c>
      <c r="V1446" s="101" t="s">
        <v>238</v>
      </c>
      <c r="W1446" s="77" t="str">
        <f t="shared" si="297"/>
        <v>No</v>
      </c>
      <c r="X1446" s="77" t="str">
        <f>IFERROR(_xlfn.XLOOKUP(J1446&amp;"||"&amp;K1446,'Mapping Ref.'!$J$2:$J$538,'Mapping Ref.'!$K$2:$K$538),"")</f>
        <v>Construction &amp; Estates</v>
      </c>
      <c r="Y1446" s="77" t="str" cm="1">
        <f t="array" ref="Y1446">_xlfn.IFS(R1446&gt;2000000,"For Publication",R1446&gt;100000,"PID",R1446&gt;30000,"RFQ",TRUE,"Transactional")</f>
        <v>RFQ</v>
      </c>
      <c r="Z1446" s="24" t="s">
        <v>86</v>
      </c>
      <c r="AA1446" s="32">
        <v>24</v>
      </c>
      <c r="AB1446" s="24">
        <v>0</v>
      </c>
      <c r="AC1446" s="25">
        <v>44602</v>
      </c>
      <c r="AD1446" s="24" t="s">
        <v>58</v>
      </c>
      <c r="AE1446" s="24"/>
      <c r="AF1446" s="24"/>
      <c r="AG1446" s="24"/>
      <c r="AH1446" s="24" t="s">
        <v>59</v>
      </c>
      <c r="AI1446" s="24"/>
      <c r="AJ1446" s="24" t="s">
        <v>60</v>
      </c>
      <c r="AK1446" s="24"/>
      <c r="AL1446" s="24"/>
      <c r="AM1446" s="24"/>
      <c r="AN1446" s="24"/>
      <c r="AO1446" s="24">
        <v>0</v>
      </c>
      <c r="AP1446" s="24" t="s">
        <v>60</v>
      </c>
      <c r="AQ1446" s="24"/>
      <c r="AR1446" s="24"/>
      <c r="AS1446" s="89">
        <f t="shared" si="302"/>
        <v>23</v>
      </c>
      <c r="AT1446" s="24" t="s">
        <v>5640</v>
      </c>
    </row>
    <row r="1447" spans="1:46" x14ac:dyDescent="0.5">
      <c r="A1447" s="24">
        <v>1555</v>
      </c>
      <c r="B1447" s="24" t="s">
        <v>340</v>
      </c>
      <c r="C1447" s="24"/>
      <c r="D1447" s="24" t="s">
        <v>5641</v>
      </c>
      <c r="E1447" s="24" t="s">
        <v>5642</v>
      </c>
      <c r="F1447" s="77" t="str">
        <f t="shared" si="293"/>
        <v>FREE TO BE KIDS</v>
      </c>
      <c r="G1447" s="24" t="s">
        <v>5641</v>
      </c>
      <c r="H1447" s="24" t="s">
        <v>5168</v>
      </c>
      <c r="I1447" s="24" t="s">
        <v>5168</v>
      </c>
      <c r="J1447" s="24" t="s">
        <v>190</v>
      </c>
      <c r="K1447" s="24" t="s">
        <v>755</v>
      </c>
      <c r="L1447" s="25">
        <v>44602</v>
      </c>
      <c r="M1447" s="25">
        <v>45332</v>
      </c>
      <c r="N1447" s="81">
        <f t="shared" si="300"/>
        <v>46063</v>
      </c>
      <c r="O1447" s="77" t="str">
        <f t="shared" ca="1" si="301"/>
        <v>Expired</v>
      </c>
      <c r="P1447" s="77" t="str" cm="1">
        <f t="array" aca="1" ref="P1447" ca="1">_xlfn.IFS((N1447-TODAY())&gt;=547,"06 Expires over 18 months",(N1447-TODAY())&gt;=365,"05 Expires in 18 months",(N1447-TODAY())&gt;=183,"04 Expires in 12 months",(N1447-TODAY())&gt;=92,"03 Expires in 6 months",(N1447-TODAY())&gt;=31,"02 Expires in 3 months",(N1447-TODAY())&gt;=0,"01 Expires in 30 days",(N1447-TODAY())&gt;=-31,"01 Expired last 30 days",(N1447-TODAY())&gt;=-92,"02 Expired last 3 months",(N1447-TODAY())&gt;=-183,"03 Expired last 6 months",(N1447-TODAY())&gt;=-365,"04 Expired last 12 months",(N1447-TODAY())&gt;=-547,"05 Expired last 18 months",TRUE,"06 Expired over 18 months")</f>
        <v>04 Expired last 12 months</v>
      </c>
      <c r="Q1447" s="65">
        <v>3000</v>
      </c>
      <c r="R1447" s="84">
        <f t="shared" si="299"/>
        <v>12000</v>
      </c>
      <c r="S1447" s="77" t="str" cm="1">
        <f t="array" ref="S1447">_xlfn.IFS(R1447&gt;5000000,"Gold",R1447&gt;=500000,"Silver",R1447&gt;30000,"Bronze",TRUE,"Transactional")</f>
        <v>Transactional</v>
      </c>
      <c r="T1447" s="24" t="s">
        <v>54</v>
      </c>
      <c r="U1447" s="101" t="s">
        <v>99</v>
      </c>
      <c r="V1447" s="101" t="s">
        <v>1168</v>
      </c>
      <c r="W1447" s="77" t="str">
        <f t="shared" si="297"/>
        <v>Yes</v>
      </c>
      <c r="X1447" s="77" t="str">
        <f>IFERROR(_xlfn.XLOOKUP(J1447&amp;"||"&amp;K1447,'Mapping Ref.'!$J$2:$J$538,'Mapping Ref.'!$K$2:$K$538),"")</f>
        <v>Childrens &amp; Adults</v>
      </c>
      <c r="Y1447" s="77" t="str" cm="1">
        <f t="array" ref="Y1447">_xlfn.IFS(R1447&gt;2000000,"For Publication",R1447&gt;100000,"PID",R1447&gt;30000,"RFQ",TRUE,"Transactional")</f>
        <v>Transactional</v>
      </c>
      <c r="Z1447" s="24" t="s">
        <v>101</v>
      </c>
      <c r="AA1447" s="32">
        <v>24</v>
      </c>
      <c r="AB1447" s="24">
        <v>24</v>
      </c>
      <c r="AC1447" s="25">
        <v>44602</v>
      </c>
      <c r="AD1447" s="24" t="s">
        <v>58</v>
      </c>
      <c r="AE1447" s="24">
        <v>0</v>
      </c>
      <c r="AF1447" s="24"/>
      <c r="AG1447" s="24"/>
      <c r="AH1447" s="24" t="s">
        <v>60</v>
      </c>
      <c r="AI1447" s="24"/>
      <c r="AJ1447" s="24" t="s">
        <v>59</v>
      </c>
      <c r="AK1447" s="24"/>
      <c r="AL1447" s="24" t="s">
        <v>5003</v>
      </c>
      <c r="AM1447" s="24"/>
      <c r="AN1447" s="24"/>
      <c r="AO1447" s="24">
        <v>0</v>
      </c>
      <c r="AP1447" s="24" t="s">
        <v>60</v>
      </c>
      <c r="AQ1447" s="24"/>
      <c r="AR1447" s="24"/>
      <c r="AS1447" s="89">
        <f t="shared" si="302"/>
        <v>48</v>
      </c>
      <c r="AT1447" s="24" t="s">
        <v>5643</v>
      </c>
    </row>
    <row r="1448" spans="1:46" x14ac:dyDescent="0.5">
      <c r="A1448" s="24">
        <v>1556</v>
      </c>
      <c r="B1448" s="24" t="s">
        <v>506</v>
      </c>
      <c r="C1448" s="24" t="s">
        <v>77</v>
      </c>
      <c r="D1448" s="24" t="s">
        <v>5644</v>
      </c>
      <c r="E1448" s="24" t="s">
        <v>5645</v>
      </c>
      <c r="F1448" s="77" t="str">
        <f t="shared" si="293"/>
        <v>SIMPSON ASSOCIATES INFORMATION SERVICES LIMITED</v>
      </c>
      <c r="G1448" s="24" t="s">
        <v>5644</v>
      </c>
      <c r="H1448" s="24" t="s">
        <v>1923</v>
      </c>
      <c r="I1448" s="24" t="s">
        <v>1923</v>
      </c>
      <c r="J1448" s="24" t="s">
        <v>1312</v>
      </c>
      <c r="K1448" s="24" t="s">
        <v>1109</v>
      </c>
      <c r="L1448" s="25">
        <v>44606</v>
      </c>
      <c r="M1448" s="25">
        <v>45382</v>
      </c>
      <c r="N1448" s="81">
        <f t="shared" si="300"/>
        <v>46112</v>
      </c>
      <c r="O1448" s="77" t="str">
        <f t="shared" ca="1" si="301"/>
        <v>Expired</v>
      </c>
      <c r="P1448" s="77" t="str" cm="1">
        <f t="array" aca="1" ref="P1448" ca="1">_xlfn.IFS((N1448-TODAY())&gt;=547,"06 Expires over 18 months",(N1448-TODAY())&gt;=365,"05 Expires in 18 months",(N1448-TODAY())&gt;=183,"04 Expires in 12 months",(N1448-TODAY())&gt;=92,"03 Expires in 6 months",(N1448-TODAY())&gt;=31,"02 Expires in 3 months",(N1448-TODAY())&gt;=0,"01 Expires in 30 days",(N1448-TODAY())&gt;=-31,"01 Expired last 30 days",(N1448-TODAY())&gt;=-92,"02 Expired last 3 months",(N1448-TODAY())&gt;=-183,"03 Expired last 6 months",(N1448-TODAY())&gt;=-365,"04 Expired last 12 months",(N1448-TODAY())&gt;=-547,"05 Expired last 18 months",TRUE,"06 Expired over 18 months")</f>
        <v>03 Expired last 6 months</v>
      </c>
      <c r="Q1448" s="65">
        <v>130000</v>
      </c>
      <c r="R1448" s="84">
        <f t="shared" si="299"/>
        <v>530833.33333333337</v>
      </c>
      <c r="S1448" s="77" t="str" cm="1">
        <f t="array" ref="S1448">_xlfn.IFS(R1448&gt;5000000,"Gold",R1448&gt;=500000,"Silver",R1448&gt;30000,"Bronze",TRUE,"Transactional")</f>
        <v>Silver</v>
      </c>
      <c r="T1448" s="24" t="s">
        <v>54</v>
      </c>
      <c r="U1448" s="101" t="s">
        <v>116</v>
      </c>
      <c r="V1448" s="101" t="s">
        <v>70</v>
      </c>
      <c r="W1448" s="77" t="str">
        <f t="shared" si="297"/>
        <v>Yes</v>
      </c>
      <c r="X1448" s="77" t="str">
        <f>IFERROR(_xlfn.XLOOKUP(J1448&amp;"||"&amp;K1448,'Mapping Ref.'!$J$2:$J$538,'Mapping Ref.'!$K$2:$K$538),"")</f>
        <v>Corporate</v>
      </c>
      <c r="Y1448" s="77" t="str" cm="1">
        <f t="array" ref="Y1448">_xlfn.IFS(R1448&gt;2000000,"For Publication",R1448&gt;100000,"PID",R1448&gt;30000,"RFQ",TRUE,"Transactional")</f>
        <v>PID</v>
      </c>
      <c r="Z1448" s="24" t="s">
        <v>86</v>
      </c>
      <c r="AA1448" s="32">
        <v>24</v>
      </c>
      <c r="AB1448" s="24">
        <v>24</v>
      </c>
      <c r="AC1448" s="25">
        <v>44603</v>
      </c>
      <c r="AD1448" s="24" t="s">
        <v>58</v>
      </c>
      <c r="AE1448" s="24">
        <v>0</v>
      </c>
      <c r="AF1448" s="24" t="s">
        <v>59</v>
      </c>
      <c r="AG1448" s="24"/>
      <c r="AH1448" s="24" t="s">
        <v>59</v>
      </c>
      <c r="AI1448" s="24"/>
      <c r="AJ1448" s="24" t="s">
        <v>60</v>
      </c>
      <c r="AK1448" s="24"/>
      <c r="AL1448" s="24" t="s">
        <v>1333</v>
      </c>
      <c r="AM1448" s="24"/>
      <c r="AN1448" s="24"/>
      <c r="AO1448" s="24">
        <v>0</v>
      </c>
      <c r="AP1448" s="24" t="s">
        <v>60</v>
      </c>
      <c r="AQ1448" s="24"/>
      <c r="AR1448" s="24"/>
      <c r="AS1448" s="89">
        <f t="shared" si="302"/>
        <v>49</v>
      </c>
      <c r="AT1448" s="24" t="s">
        <v>5646</v>
      </c>
    </row>
    <row r="1449" spans="1:46" x14ac:dyDescent="0.5">
      <c r="A1449" s="24">
        <v>1557</v>
      </c>
      <c r="B1449" s="24" t="s">
        <v>340</v>
      </c>
      <c r="C1449" s="24" t="s">
        <v>77</v>
      </c>
      <c r="D1449" s="24" t="s">
        <v>3321</v>
      </c>
      <c r="E1449" s="24" t="s">
        <v>5647</v>
      </c>
      <c r="F1449" s="77" t="str">
        <f t="shared" si="293"/>
        <v>GOODMAN MASSON LIMITED</v>
      </c>
      <c r="G1449" s="24" t="s">
        <v>3323</v>
      </c>
      <c r="H1449" s="24" t="s">
        <v>335</v>
      </c>
      <c r="I1449" s="24" t="s">
        <v>2453</v>
      </c>
      <c r="J1449" s="24" t="s">
        <v>107</v>
      </c>
      <c r="K1449" s="24" t="s">
        <v>337</v>
      </c>
      <c r="L1449" s="25">
        <v>44603</v>
      </c>
      <c r="M1449" s="25">
        <v>44967</v>
      </c>
      <c r="N1449" s="81">
        <f t="shared" si="300"/>
        <v>45332</v>
      </c>
      <c r="O1449" s="77" t="str">
        <f t="shared" ca="1" si="301"/>
        <v>Expired</v>
      </c>
      <c r="P1449" s="77" t="str" cm="1">
        <f t="array" aca="1" ref="P1449" ca="1">_xlfn.IFS((N1449-TODAY())&gt;=547,"06 Expires over 18 months",(N1449-TODAY())&gt;=365,"05 Expires in 18 months",(N1449-TODAY())&gt;=183,"04 Expires in 12 months",(N1449-TODAY())&gt;=92,"03 Expires in 6 months",(N1449-TODAY())&gt;=31,"02 Expires in 3 months",(N1449-TODAY())&gt;=0,"01 Expires in 30 days",(N1449-TODAY())&gt;=-31,"01 Expired last 30 days",(N1449-TODAY())&gt;=-92,"02 Expired last 3 months",(N1449-TODAY())&gt;=-183,"03 Expired last 6 months",(N1449-TODAY())&gt;=-365,"04 Expired last 12 months",(N1449-TODAY())&gt;=-547,"05 Expired last 18 months",TRUE,"06 Expired over 18 months")</f>
        <v>06 Expired over 18 months</v>
      </c>
      <c r="Q1449" s="65">
        <v>60000</v>
      </c>
      <c r="R1449" s="84">
        <f t="shared" si="299"/>
        <v>115000</v>
      </c>
      <c r="S1449" s="77" t="str" cm="1">
        <f t="array" ref="S1449">_xlfn.IFS(R1449&gt;5000000,"Gold",R1449&gt;=500000,"Silver",R1449&gt;30000,"Bronze",TRUE,"Transactional")</f>
        <v>Bronze</v>
      </c>
      <c r="T1449" s="24" t="s">
        <v>54</v>
      </c>
      <c r="U1449" s="101" t="s">
        <v>237</v>
      </c>
      <c r="V1449" s="101" t="s">
        <v>350</v>
      </c>
      <c r="W1449" s="77" t="str">
        <f t="shared" si="297"/>
        <v>Yes</v>
      </c>
      <c r="X1449" s="77" t="str">
        <f>IFERROR(_xlfn.XLOOKUP(J1449&amp;"||"&amp;K1449,'Mapping Ref.'!$J$2:$J$538,'Mapping Ref.'!$K$2:$K$538),"")</f>
        <v>Construction &amp; Estates</v>
      </c>
      <c r="Y1449" s="77" t="str" cm="1">
        <f t="array" ref="Y1449">_xlfn.IFS(R1449&gt;2000000,"For Publication",R1449&gt;100000,"PID",R1449&gt;30000,"RFQ",TRUE,"Transactional")</f>
        <v>PID</v>
      </c>
      <c r="Z1449" s="24" t="s">
        <v>86</v>
      </c>
      <c r="AA1449" s="32">
        <v>12</v>
      </c>
      <c r="AB1449" s="24">
        <v>12</v>
      </c>
      <c r="AC1449" s="25">
        <v>44603</v>
      </c>
      <c r="AD1449" s="24" t="s">
        <v>58</v>
      </c>
      <c r="AE1449" s="24"/>
      <c r="AF1449" s="24"/>
      <c r="AG1449" s="24"/>
      <c r="AH1449" s="24" t="s">
        <v>60</v>
      </c>
      <c r="AI1449" s="24"/>
      <c r="AJ1449" s="24" t="s">
        <v>60</v>
      </c>
      <c r="AK1449" s="24"/>
      <c r="AL1449" s="24" t="s">
        <v>5003</v>
      </c>
      <c r="AM1449" s="24"/>
      <c r="AN1449" s="24"/>
      <c r="AO1449" s="24">
        <v>0</v>
      </c>
      <c r="AP1449" s="24" t="s">
        <v>60</v>
      </c>
      <c r="AQ1449" s="24"/>
      <c r="AR1449" s="24"/>
      <c r="AS1449" s="89">
        <f t="shared" si="302"/>
        <v>23</v>
      </c>
      <c r="AT1449" s="24" t="s">
        <v>3325</v>
      </c>
    </row>
    <row r="1450" spans="1:46" x14ac:dyDescent="0.5">
      <c r="A1450" s="24">
        <v>1558</v>
      </c>
      <c r="B1450" s="24"/>
      <c r="C1450" s="24"/>
      <c r="D1450" s="24" t="s">
        <v>5648</v>
      </c>
      <c r="E1450" s="24" t="s">
        <v>5649</v>
      </c>
      <c r="F1450" s="77" t="str">
        <f t="shared" si="293"/>
        <v>FRONTIER PITTS LIMITED</v>
      </c>
      <c r="G1450" s="24" t="s">
        <v>5650</v>
      </c>
      <c r="H1450" s="24" t="s">
        <v>3282</v>
      </c>
      <c r="I1450" s="24" t="s">
        <v>4253</v>
      </c>
      <c r="J1450" s="24" t="s">
        <v>2962</v>
      </c>
      <c r="K1450" s="24" t="s">
        <v>3283</v>
      </c>
      <c r="L1450" s="25">
        <v>44606</v>
      </c>
      <c r="M1450" s="25">
        <v>45334</v>
      </c>
      <c r="N1450" s="81">
        <f t="shared" si="300"/>
        <v>45334</v>
      </c>
      <c r="O1450" s="77" t="str">
        <f t="shared" ca="1" si="301"/>
        <v>Expired</v>
      </c>
      <c r="P1450" s="77" t="str" cm="1">
        <f t="array" aca="1" ref="P1450" ca="1">_xlfn.IFS((N1450-TODAY())&gt;=547,"06 Expires over 18 months",(N1450-TODAY())&gt;=365,"05 Expires in 18 months",(N1450-TODAY())&gt;=183,"04 Expires in 12 months",(N1450-TODAY())&gt;=92,"03 Expires in 6 months",(N1450-TODAY())&gt;=31,"02 Expires in 3 months",(N1450-TODAY())&gt;=0,"01 Expires in 30 days",(N1450-TODAY())&gt;=-31,"01 Expired last 30 days",(N1450-TODAY())&gt;=-92,"02 Expired last 3 months",(N1450-TODAY())&gt;=-183,"03 Expired last 6 months",(N1450-TODAY())&gt;=-365,"04 Expired last 12 months",(N1450-TODAY())&gt;=-547,"05 Expired last 18 months",TRUE,"06 Expired over 18 months")</f>
        <v>06 Expired over 18 months</v>
      </c>
      <c r="Q1450" s="65">
        <v>25000</v>
      </c>
      <c r="R1450" s="84">
        <f t="shared" si="299"/>
        <v>47916.666666666664</v>
      </c>
      <c r="S1450" s="77" t="str" cm="1">
        <f t="array" ref="S1450">_xlfn.IFS(R1450&gt;5000000,"Gold",R1450&gt;=500000,"Silver",R1450&gt;30000,"Bronze",TRUE,"Transactional")</f>
        <v>Bronze</v>
      </c>
      <c r="T1450" s="24" t="s">
        <v>54</v>
      </c>
      <c r="U1450" s="101" t="s">
        <v>99</v>
      </c>
      <c r="V1450" s="101" t="s">
        <v>993</v>
      </c>
      <c r="W1450" s="77" t="str">
        <f t="shared" si="297"/>
        <v>No</v>
      </c>
      <c r="X1450" s="77" t="str">
        <f>IFERROR(_xlfn.XLOOKUP(J1450&amp;"||"&amp;K1450,'Mapping Ref.'!$J$2:$J$538,'Mapping Ref.'!$K$2:$K$538),"")</f>
        <v>Construction &amp; Estates</v>
      </c>
      <c r="Y1450" s="77" t="str" cm="1">
        <f t="array" ref="Y1450">_xlfn.IFS(R1450&gt;2000000,"For Publication",R1450&gt;100000,"PID",R1450&gt;30000,"RFQ",TRUE,"Transactional")</f>
        <v>RFQ</v>
      </c>
      <c r="Z1450" s="24" t="s">
        <v>86</v>
      </c>
      <c r="AA1450" s="32">
        <v>24</v>
      </c>
      <c r="AB1450" s="24">
        <v>0</v>
      </c>
      <c r="AC1450" s="25">
        <v>44603</v>
      </c>
      <c r="AD1450" s="24" t="s">
        <v>58</v>
      </c>
      <c r="AE1450" s="24"/>
      <c r="AF1450" s="24"/>
      <c r="AG1450" s="24"/>
      <c r="AH1450" s="24" t="s">
        <v>59</v>
      </c>
      <c r="AI1450" s="24"/>
      <c r="AJ1450" s="24" t="s">
        <v>60</v>
      </c>
      <c r="AK1450" s="24"/>
      <c r="AL1450" s="24"/>
      <c r="AM1450" s="24"/>
      <c r="AN1450" s="24"/>
      <c r="AO1450" s="24">
        <v>0</v>
      </c>
      <c r="AP1450" s="24" t="s">
        <v>60</v>
      </c>
      <c r="AQ1450" s="24"/>
      <c r="AR1450" s="24"/>
      <c r="AS1450" s="89">
        <f t="shared" si="302"/>
        <v>23</v>
      </c>
      <c r="AT1450" s="24" t="s">
        <v>5651</v>
      </c>
    </row>
    <row r="1451" spans="1:46" x14ac:dyDescent="0.5">
      <c r="A1451" s="24">
        <v>1559</v>
      </c>
      <c r="B1451" s="24"/>
      <c r="C1451" s="24"/>
      <c r="D1451" s="24" t="s">
        <v>5652</v>
      </c>
      <c r="E1451" s="24" t="s">
        <v>5653</v>
      </c>
      <c r="F1451" s="77" t="str">
        <f t="shared" si="293"/>
        <v>INTER-DIVERSITY LIMITED</v>
      </c>
      <c r="G1451" s="24" t="s">
        <v>5654</v>
      </c>
      <c r="H1451" s="24" t="s">
        <v>972</v>
      </c>
      <c r="I1451" s="24" t="s">
        <v>972</v>
      </c>
      <c r="J1451" s="24" t="s">
        <v>107</v>
      </c>
      <c r="K1451" s="24" t="s">
        <v>5655</v>
      </c>
      <c r="L1451" s="25">
        <v>44348</v>
      </c>
      <c r="M1451" s="25">
        <v>44651</v>
      </c>
      <c r="N1451" s="81">
        <f t="shared" si="300"/>
        <v>44651</v>
      </c>
      <c r="O1451" s="77" t="str">
        <f t="shared" ca="1" si="301"/>
        <v>Expired</v>
      </c>
      <c r="P1451" s="77" t="str" cm="1">
        <f t="array" aca="1" ref="P1451" ca="1">_xlfn.IFS((N1451-TODAY())&gt;=547,"06 Expires over 18 months",(N1451-TODAY())&gt;=365,"05 Expires in 18 months",(N1451-TODAY())&gt;=183,"04 Expires in 12 months",(N1451-TODAY())&gt;=92,"03 Expires in 6 months",(N1451-TODAY())&gt;=31,"02 Expires in 3 months",(N1451-TODAY())&gt;=0,"01 Expires in 30 days",(N1451-TODAY())&gt;=-31,"01 Expired last 30 days",(N1451-TODAY())&gt;=-92,"02 Expired last 3 months",(N1451-TODAY())&gt;=-183,"03 Expired last 6 months",(N1451-TODAY())&gt;=-365,"04 Expired last 12 months",(N1451-TODAY())&gt;=-547,"05 Expired last 18 months",TRUE,"06 Expired over 18 months")</f>
        <v>06 Expired over 18 months</v>
      </c>
      <c r="Q1451" s="65">
        <v>10000</v>
      </c>
      <c r="R1451" s="84">
        <f t="shared" si="299"/>
        <v>10000</v>
      </c>
      <c r="S1451" s="77" t="str" cm="1">
        <f t="array" ref="S1451">_xlfn.IFS(R1451&gt;5000000,"Gold",R1451&gt;=500000,"Silver",R1451&gt;30000,"Bronze",TRUE,"Transactional")</f>
        <v>Transactional</v>
      </c>
      <c r="T1451" s="24" t="s">
        <v>54</v>
      </c>
      <c r="U1451" s="101" t="s">
        <v>237</v>
      </c>
      <c r="V1451" s="101" t="s">
        <v>566</v>
      </c>
      <c r="W1451" s="77" t="str">
        <f t="shared" si="297"/>
        <v>No</v>
      </c>
      <c r="X1451" s="77" t="str">
        <f>IFERROR(_xlfn.XLOOKUP(J1451&amp;"||"&amp;K1451,'Mapping Ref.'!$J$2:$J$538,'Mapping Ref.'!$K$2:$K$538),"")</f>
        <v>Construction &amp; Estates</v>
      </c>
      <c r="Y1451" s="77" t="str" cm="1">
        <f t="array" ref="Y1451">_xlfn.IFS(R1451&gt;2000000,"For Publication",R1451&gt;100000,"PID",R1451&gt;30000,"RFQ",TRUE,"Transactional")</f>
        <v>Transactional</v>
      </c>
      <c r="Z1451" s="24" t="s">
        <v>86</v>
      </c>
      <c r="AA1451" s="32">
        <v>10</v>
      </c>
      <c r="AB1451" s="24">
        <v>0</v>
      </c>
      <c r="AC1451" s="25">
        <v>44603</v>
      </c>
      <c r="AD1451" s="24" t="s">
        <v>58</v>
      </c>
      <c r="AE1451" s="24">
        <v>0</v>
      </c>
      <c r="AF1451" s="24" t="s">
        <v>59</v>
      </c>
      <c r="AG1451" s="24"/>
      <c r="AH1451" s="24" t="s">
        <v>60</v>
      </c>
      <c r="AI1451" s="24"/>
      <c r="AJ1451" s="24" t="s">
        <v>59</v>
      </c>
      <c r="AK1451" s="24"/>
      <c r="AL1451" s="24" t="s">
        <v>1333</v>
      </c>
      <c r="AM1451" s="24"/>
      <c r="AN1451" s="24"/>
      <c r="AO1451" s="24">
        <v>0</v>
      </c>
      <c r="AP1451" s="24" t="s">
        <v>60</v>
      </c>
      <c r="AQ1451" s="24"/>
      <c r="AR1451" s="24"/>
      <c r="AS1451" s="89">
        <f t="shared" si="302"/>
        <v>9</v>
      </c>
      <c r="AT1451" s="24" t="s">
        <v>5656</v>
      </c>
    </row>
    <row r="1452" spans="1:46" x14ac:dyDescent="0.5">
      <c r="A1452" s="24">
        <v>1560</v>
      </c>
      <c r="B1452" s="24" t="s">
        <v>340</v>
      </c>
      <c r="C1452" s="24"/>
      <c r="D1452" s="24" t="s">
        <v>5433</v>
      </c>
      <c r="E1452" s="24" t="s">
        <v>5434</v>
      </c>
      <c r="F1452" s="77" t="str">
        <f t="shared" si="293"/>
        <v>CALFORD SEADEN (HEALTH AND SAFETY) LIMITED</v>
      </c>
      <c r="G1452" s="24" t="s">
        <v>5657</v>
      </c>
      <c r="H1452" s="24" t="s">
        <v>1087</v>
      </c>
      <c r="I1452" s="24" t="s">
        <v>5436</v>
      </c>
      <c r="J1452" s="24" t="s">
        <v>107</v>
      </c>
      <c r="K1452" s="24" t="s">
        <v>337</v>
      </c>
      <c r="L1452" s="25">
        <v>44608</v>
      </c>
      <c r="M1452" s="25">
        <v>45044</v>
      </c>
      <c r="N1452" s="81">
        <f t="shared" si="300"/>
        <v>45044</v>
      </c>
      <c r="O1452" s="77" t="str">
        <f t="shared" ca="1" si="301"/>
        <v>Expired</v>
      </c>
      <c r="P1452" s="77" t="str" cm="1">
        <f t="array" aca="1" ref="P1452" ca="1">_xlfn.IFS((N1452-TODAY())&gt;=547,"06 Expires over 18 months",(N1452-TODAY())&gt;=365,"05 Expires in 18 months",(N1452-TODAY())&gt;=183,"04 Expires in 12 months",(N1452-TODAY())&gt;=92,"03 Expires in 6 months",(N1452-TODAY())&gt;=31,"02 Expires in 3 months",(N1452-TODAY())&gt;=0,"01 Expires in 30 days",(N1452-TODAY())&gt;=-31,"01 Expired last 30 days",(N1452-TODAY())&gt;=-92,"02 Expired last 3 months",(N1452-TODAY())&gt;=-183,"03 Expired last 6 months",(N1452-TODAY())&gt;=-365,"04 Expired last 12 months",(N1452-TODAY())&gt;=-547,"05 Expired last 18 months",TRUE,"06 Expired over 18 months")</f>
        <v>06 Expired over 18 months</v>
      </c>
      <c r="Q1452" s="65">
        <v>20000</v>
      </c>
      <c r="R1452" s="84">
        <f t="shared" si="299"/>
        <v>23333.333333333332</v>
      </c>
      <c r="S1452" s="77" t="str" cm="1">
        <f t="array" ref="S1452">_xlfn.IFS(R1452&gt;5000000,"Gold",R1452&gt;=500000,"Silver",R1452&gt;30000,"Bronze",TRUE,"Transactional")</f>
        <v>Transactional</v>
      </c>
      <c r="T1452" s="24" t="s">
        <v>122</v>
      </c>
      <c r="U1452" s="101" t="s">
        <v>109</v>
      </c>
      <c r="V1452" s="101" t="s">
        <v>1146</v>
      </c>
      <c r="W1452" s="77" t="str">
        <f t="shared" si="297"/>
        <v>No</v>
      </c>
      <c r="X1452" s="77" t="str">
        <f>IFERROR(_xlfn.XLOOKUP(J1452&amp;"||"&amp;K1452,'Mapping Ref.'!$J$2:$J$538,'Mapping Ref.'!$K$2:$K$538),"")</f>
        <v>Construction &amp; Estates</v>
      </c>
      <c r="Y1452" s="77" t="str" cm="1">
        <f t="array" ref="Y1452">_xlfn.IFS(R1452&gt;2000000,"For Publication",R1452&gt;100000,"PID",R1452&gt;30000,"RFQ",TRUE,"Transactional")</f>
        <v>Transactional</v>
      </c>
      <c r="Z1452" s="24" t="s">
        <v>86</v>
      </c>
      <c r="AA1452" s="32">
        <v>14</v>
      </c>
      <c r="AB1452" s="24">
        <v>0</v>
      </c>
      <c r="AC1452" s="25">
        <v>44607</v>
      </c>
      <c r="AD1452" s="24" t="s">
        <v>58</v>
      </c>
      <c r="AE1452" s="24"/>
      <c r="AF1452" s="24"/>
      <c r="AG1452" s="24"/>
      <c r="AH1452" s="24" t="s">
        <v>59</v>
      </c>
      <c r="AI1452" s="24"/>
      <c r="AJ1452" s="24" t="s">
        <v>59</v>
      </c>
      <c r="AK1452" s="24"/>
      <c r="AL1452" s="24" t="s">
        <v>5003</v>
      </c>
      <c r="AM1452" s="24"/>
      <c r="AN1452" s="24"/>
      <c r="AO1452" s="24">
        <v>0</v>
      </c>
      <c r="AP1452" s="24" t="s">
        <v>60</v>
      </c>
      <c r="AQ1452" s="24"/>
      <c r="AR1452" s="24"/>
      <c r="AS1452" s="89">
        <f t="shared" si="302"/>
        <v>14</v>
      </c>
      <c r="AT1452" s="24" t="s">
        <v>5658</v>
      </c>
    </row>
    <row r="1453" spans="1:46" x14ac:dyDescent="0.5">
      <c r="A1453" s="24">
        <v>1561</v>
      </c>
      <c r="B1453" s="24"/>
      <c r="C1453" s="24" t="s">
        <v>77</v>
      </c>
      <c r="D1453" s="24" t="s">
        <v>5659</v>
      </c>
      <c r="E1453" s="24" t="s">
        <v>5660</v>
      </c>
      <c r="F1453" s="77" t="str">
        <f t="shared" si="293"/>
        <v>WE MADE THAT LLP</v>
      </c>
      <c r="G1453" s="24" t="s">
        <v>5661</v>
      </c>
      <c r="H1453" s="24" t="s">
        <v>972</v>
      </c>
      <c r="I1453" s="24" t="s">
        <v>972</v>
      </c>
      <c r="J1453" s="24" t="s">
        <v>107</v>
      </c>
      <c r="K1453" s="24" t="s">
        <v>3395</v>
      </c>
      <c r="L1453" s="25">
        <v>44571</v>
      </c>
      <c r="M1453" s="25">
        <v>44725</v>
      </c>
      <c r="N1453" s="81">
        <f t="shared" si="300"/>
        <v>44725</v>
      </c>
      <c r="O1453" s="77" t="str">
        <f t="shared" ca="1" si="301"/>
        <v>Expired</v>
      </c>
      <c r="P1453" s="77" t="str" cm="1">
        <f t="array" aca="1" ref="P1453" ca="1">_xlfn.IFS((N1453-TODAY())&gt;=547,"06 Expires over 18 months",(N1453-TODAY())&gt;=365,"05 Expires in 18 months",(N1453-TODAY())&gt;=183,"04 Expires in 12 months",(N1453-TODAY())&gt;=92,"03 Expires in 6 months",(N1453-TODAY())&gt;=31,"02 Expires in 3 months",(N1453-TODAY())&gt;=0,"01 Expires in 30 days",(N1453-TODAY())&gt;=-31,"01 Expired last 30 days",(N1453-TODAY())&gt;=-92,"02 Expired last 3 months",(N1453-TODAY())&gt;=-183,"03 Expired last 6 months",(N1453-TODAY())&gt;=-365,"04 Expired last 12 months",(N1453-TODAY())&gt;=-547,"05 Expired last 18 months",TRUE,"06 Expired over 18 months")</f>
        <v>06 Expired over 18 months</v>
      </c>
      <c r="Q1453" s="65">
        <v>110000</v>
      </c>
      <c r="R1453" s="84">
        <f t="shared" si="299"/>
        <v>110000</v>
      </c>
      <c r="S1453" s="77" t="str" cm="1">
        <f t="array" ref="S1453">_xlfn.IFS(R1453&gt;5000000,"Gold",R1453&gt;=500000,"Silver",R1453&gt;30000,"Bronze",TRUE,"Transactional")</f>
        <v>Bronze</v>
      </c>
      <c r="T1453" s="24" t="s">
        <v>54</v>
      </c>
      <c r="U1453" s="101" t="s">
        <v>190</v>
      </c>
      <c r="V1453" s="101" t="s">
        <v>596</v>
      </c>
      <c r="W1453" s="77" t="str">
        <f t="shared" si="297"/>
        <v>No</v>
      </c>
      <c r="X1453" s="77" t="str">
        <f>IFERROR(_xlfn.XLOOKUP(J1453&amp;"||"&amp;K1453,'Mapping Ref.'!$J$2:$J$538,'Mapping Ref.'!$K$2:$K$538),"")</f>
        <v>Construction &amp; Estates</v>
      </c>
      <c r="Y1453" s="77" t="str" cm="1">
        <f t="array" ref="Y1453">_xlfn.IFS(R1453&gt;2000000,"For Publication",R1453&gt;100000,"PID",R1453&gt;30000,"RFQ",TRUE,"Transactional")</f>
        <v>PID</v>
      </c>
      <c r="Z1453" s="24" t="s">
        <v>101</v>
      </c>
      <c r="AA1453" s="32">
        <v>6</v>
      </c>
      <c r="AB1453" s="24">
        <v>0</v>
      </c>
      <c r="AC1453" s="25">
        <v>44608</v>
      </c>
      <c r="AD1453" s="24" t="s">
        <v>58</v>
      </c>
      <c r="AE1453" s="24">
        <v>29667</v>
      </c>
      <c r="AF1453" s="24" t="s">
        <v>59</v>
      </c>
      <c r="AG1453" s="24"/>
      <c r="AH1453" s="24" t="s">
        <v>59</v>
      </c>
      <c r="AI1453" s="24"/>
      <c r="AJ1453" s="24" t="s">
        <v>59</v>
      </c>
      <c r="AK1453" s="24"/>
      <c r="AL1453" s="24" t="s">
        <v>1333</v>
      </c>
      <c r="AM1453" s="24"/>
      <c r="AN1453" s="24"/>
      <c r="AO1453" s="24">
        <v>0</v>
      </c>
      <c r="AP1453" s="24" t="s">
        <v>60</v>
      </c>
      <c r="AQ1453" s="24"/>
      <c r="AR1453" s="24"/>
      <c r="AS1453" s="89">
        <f t="shared" si="302"/>
        <v>5</v>
      </c>
      <c r="AT1453" s="24" t="s">
        <v>5662</v>
      </c>
    </row>
    <row r="1454" spans="1:46" x14ac:dyDescent="0.5">
      <c r="A1454" s="24">
        <v>1562</v>
      </c>
      <c r="B1454" s="24" t="s">
        <v>340</v>
      </c>
      <c r="C1454" s="24"/>
      <c r="D1454" s="24" t="s">
        <v>5663</v>
      </c>
      <c r="E1454" s="24" t="s">
        <v>5664</v>
      </c>
      <c r="F1454" s="77" t="str">
        <f t="shared" si="293"/>
        <v>CONTACTA SYSTEMS LTD</v>
      </c>
      <c r="G1454" s="24" t="s">
        <v>5663</v>
      </c>
      <c r="H1454" s="24" t="s">
        <v>1879</v>
      </c>
      <c r="I1454" s="24" t="s">
        <v>1879</v>
      </c>
      <c r="J1454" s="24" t="s">
        <v>107</v>
      </c>
      <c r="K1454" s="24" t="s">
        <v>5665</v>
      </c>
      <c r="L1454" s="25">
        <v>44608</v>
      </c>
      <c r="M1454" s="25">
        <v>45704</v>
      </c>
      <c r="N1454" s="81">
        <f t="shared" si="300"/>
        <v>46434</v>
      </c>
      <c r="O1454" s="77" t="str">
        <f t="shared" ca="1" si="301"/>
        <v>Live</v>
      </c>
      <c r="P1454" s="77" t="str" cm="1">
        <f t="array" aca="1" ref="P1454" ca="1">_xlfn.IFS((N1454-TODAY())&gt;=547,"06 Expires over 18 months",(N1454-TODAY())&gt;=365,"05 Expires in 18 months",(N1454-TODAY())&gt;=183,"04 Expires in 12 months",(N1454-TODAY())&gt;=92,"03 Expires in 6 months",(N1454-TODAY())&gt;=31,"02 Expires in 3 months",(N1454-TODAY())&gt;=0,"01 Expires in 30 days",(N1454-TODAY())&gt;=-31,"01 Expired last 30 days",(N1454-TODAY())&gt;=-92,"02 Expired last 3 months",(N1454-TODAY())&gt;=-183,"03 Expired last 6 months",(N1454-TODAY())&gt;=-365,"04 Expired last 12 months",(N1454-TODAY())&gt;=-547,"05 Expired last 18 months",TRUE,"06 Expired over 18 months")</f>
        <v>03 Expires in 6 months</v>
      </c>
      <c r="Q1454" s="65">
        <v>1500</v>
      </c>
      <c r="R1454" s="84">
        <f t="shared" si="299"/>
        <v>7500</v>
      </c>
      <c r="S1454" s="77" t="str" cm="1">
        <f t="array" ref="S1454">_xlfn.IFS(R1454&gt;5000000,"Gold",R1454&gt;=500000,"Silver",R1454&gt;30000,"Bronze",TRUE,"Transactional")</f>
        <v>Transactional</v>
      </c>
      <c r="T1454" s="24" t="s">
        <v>54</v>
      </c>
      <c r="U1454" s="101" t="s">
        <v>99</v>
      </c>
      <c r="V1454" s="101" t="s">
        <v>472</v>
      </c>
      <c r="W1454" s="77" t="str">
        <f t="shared" si="297"/>
        <v>Yes</v>
      </c>
      <c r="X1454" s="77" t="str">
        <f>IFERROR(_xlfn.XLOOKUP(J1454&amp;"||"&amp;K1454,'Mapping Ref.'!$J$2:$J$538,'Mapping Ref.'!$K$2:$K$538),"")</f>
        <v>Construction &amp; Estates</v>
      </c>
      <c r="Y1454" s="77" t="str" cm="1">
        <f t="array" ref="Y1454">_xlfn.IFS(R1454&gt;2000000,"For Publication",R1454&gt;100000,"PID",R1454&gt;30000,"RFQ",TRUE,"Transactional")</f>
        <v>Transactional</v>
      </c>
      <c r="Z1454" s="24" t="s">
        <v>101</v>
      </c>
      <c r="AA1454" s="32">
        <v>36</v>
      </c>
      <c r="AB1454" s="24">
        <v>24</v>
      </c>
      <c r="AC1454" s="25">
        <v>44608</v>
      </c>
      <c r="AD1454" s="24" t="s">
        <v>102</v>
      </c>
      <c r="AE1454" s="24">
        <v>0</v>
      </c>
      <c r="AF1454" s="24"/>
      <c r="AG1454" s="24"/>
      <c r="AH1454" s="24" t="s">
        <v>60</v>
      </c>
      <c r="AI1454" s="24"/>
      <c r="AJ1454" s="24" t="s">
        <v>60</v>
      </c>
      <c r="AK1454" s="24"/>
      <c r="AL1454" s="24" t="s">
        <v>5003</v>
      </c>
      <c r="AM1454" s="24"/>
      <c r="AN1454" s="24"/>
      <c r="AO1454" s="24">
        <v>0</v>
      </c>
      <c r="AP1454" s="24" t="s">
        <v>60</v>
      </c>
      <c r="AQ1454" s="24"/>
      <c r="AR1454" s="24"/>
      <c r="AS1454" s="89">
        <f t="shared" si="302"/>
        <v>60</v>
      </c>
      <c r="AT1454" s="24" t="s">
        <v>5666</v>
      </c>
    </row>
    <row r="1455" spans="1:46" x14ac:dyDescent="0.5">
      <c r="A1455" s="24">
        <v>1563</v>
      </c>
      <c r="B1455" s="24"/>
      <c r="C1455" s="24"/>
      <c r="D1455" s="24" t="s">
        <v>5667</v>
      </c>
      <c r="E1455" s="24" t="s">
        <v>5668</v>
      </c>
      <c r="F1455" s="77" t="str">
        <f t="shared" si="293"/>
        <v>NSEP CIC T/A EMPOWERING COMMUNITIES (ECINS)</v>
      </c>
      <c r="G1455" s="24" t="s">
        <v>5669</v>
      </c>
      <c r="H1455" s="24" t="s">
        <v>972</v>
      </c>
      <c r="I1455" s="24" t="s">
        <v>972</v>
      </c>
      <c r="J1455" s="24" t="s">
        <v>107</v>
      </c>
      <c r="K1455" s="24" t="s">
        <v>1665</v>
      </c>
      <c r="L1455" s="25">
        <v>44652</v>
      </c>
      <c r="M1455" s="25">
        <v>45382</v>
      </c>
      <c r="N1455" s="81">
        <f t="shared" si="300"/>
        <v>45382</v>
      </c>
      <c r="O1455" s="77" t="str">
        <f t="shared" ca="1" si="301"/>
        <v>Expired</v>
      </c>
      <c r="P1455" s="77" t="str" cm="1">
        <f t="array" aca="1" ref="P1455" ca="1">_xlfn.IFS((N1455-TODAY())&gt;=547,"06 Expires over 18 months",(N1455-TODAY())&gt;=365,"05 Expires in 18 months",(N1455-TODAY())&gt;=183,"04 Expires in 12 months",(N1455-TODAY())&gt;=92,"03 Expires in 6 months",(N1455-TODAY())&gt;=31,"02 Expires in 3 months",(N1455-TODAY())&gt;=0,"01 Expires in 30 days",(N1455-TODAY())&gt;=-31,"01 Expired last 30 days",(N1455-TODAY())&gt;=-92,"02 Expired last 3 months",(N1455-TODAY())&gt;=-183,"03 Expired last 6 months",(N1455-TODAY())&gt;=-365,"04 Expired last 12 months",(N1455-TODAY())&gt;=-547,"05 Expired last 18 months",TRUE,"06 Expired over 18 months")</f>
        <v>06 Expired over 18 months</v>
      </c>
      <c r="Q1455" s="65">
        <v>37495</v>
      </c>
      <c r="R1455" s="84">
        <f t="shared" si="299"/>
        <v>71865.416666666672</v>
      </c>
      <c r="S1455" s="77" t="str" cm="1">
        <f t="array" ref="S1455">_xlfn.IFS(R1455&gt;5000000,"Gold",R1455&gt;=500000,"Silver",R1455&gt;30000,"Bronze",TRUE,"Transactional")</f>
        <v>Bronze</v>
      </c>
      <c r="T1455" s="24" t="s">
        <v>54</v>
      </c>
      <c r="U1455" s="101" t="s">
        <v>99</v>
      </c>
      <c r="V1455" s="101" t="s">
        <v>472</v>
      </c>
      <c r="W1455" s="77" t="str">
        <f t="shared" si="297"/>
        <v>No</v>
      </c>
      <c r="X1455" s="77" t="str">
        <f>IFERROR(_xlfn.XLOOKUP(J1455&amp;"||"&amp;K1455,'Mapping Ref.'!$J$2:$J$538,'Mapping Ref.'!$K$2:$K$538),"")</f>
        <v>Construction &amp; Estates</v>
      </c>
      <c r="Y1455" s="77" t="str" cm="1">
        <f t="array" ref="Y1455">_xlfn.IFS(R1455&gt;2000000,"For Publication",R1455&gt;100000,"PID",R1455&gt;30000,"RFQ",TRUE,"Transactional")</f>
        <v>RFQ</v>
      </c>
      <c r="Z1455" s="24" t="s">
        <v>76</v>
      </c>
      <c r="AA1455" s="32">
        <v>24</v>
      </c>
      <c r="AB1455" s="24">
        <v>0</v>
      </c>
      <c r="AC1455" s="25">
        <v>44609</v>
      </c>
      <c r="AD1455" s="24" t="s">
        <v>58</v>
      </c>
      <c r="AE1455" s="24">
        <v>29693</v>
      </c>
      <c r="AF1455" s="24" t="s">
        <v>59</v>
      </c>
      <c r="AG1455" s="24"/>
      <c r="AH1455" s="24" t="s">
        <v>60</v>
      </c>
      <c r="AI1455" s="24"/>
      <c r="AJ1455" s="24" t="s">
        <v>60</v>
      </c>
      <c r="AK1455" s="24"/>
      <c r="AL1455" s="24" t="s">
        <v>1333</v>
      </c>
      <c r="AM1455" s="24"/>
      <c r="AN1455" s="24"/>
      <c r="AO1455" s="24">
        <v>0</v>
      </c>
      <c r="AP1455" s="24" t="s">
        <v>60</v>
      </c>
      <c r="AQ1455" s="24"/>
      <c r="AR1455" s="24"/>
      <c r="AS1455" s="89">
        <f t="shared" si="302"/>
        <v>23</v>
      </c>
      <c r="AT1455" s="24" t="s">
        <v>5670</v>
      </c>
    </row>
    <row r="1456" spans="1:46" x14ac:dyDescent="0.5">
      <c r="A1456" s="24">
        <v>1564</v>
      </c>
      <c r="B1456" s="24" t="s">
        <v>340</v>
      </c>
      <c r="C1456" s="24"/>
      <c r="D1456" s="24" t="s">
        <v>5671</v>
      </c>
      <c r="E1456" s="24" t="s">
        <v>5672</v>
      </c>
      <c r="F1456" s="77" t="str">
        <f t="shared" si="293"/>
        <v>MAJESTIC LEISURE LTD T/A LIBERTYGAMES.CO.UK</v>
      </c>
      <c r="G1456" s="24" t="s">
        <v>5673</v>
      </c>
      <c r="H1456" s="24" t="s">
        <v>1156</v>
      </c>
      <c r="I1456" s="24" t="s">
        <v>1156</v>
      </c>
      <c r="J1456" s="24" t="s">
        <v>190</v>
      </c>
      <c r="K1456" s="24" t="s">
        <v>1157</v>
      </c>
      <c r="L1456" s="25">
        <v>44610</v>
      </c>
      <c r="M1456" s="25">
        <v>44974</v>
      </c>
      <c r="N1456" s="81">
        <f t="shared" si="300"/>
        <v>45339</v>
      </c>
      <c r="O1456" s="77" t="str">
        <f t="shared" ca="1" si="301"/>
        <v>Expired</v>
      </c>
      <c r="P1456" s="77" t="str" cm="1">
        <f t="array" aca="1" ref="P1456" ca="1">_xlfn.IFS((N1456-TODAY())&gt;=547,"06 Expires over 18 months",(N1456-TODAY())&gt;=365,"05 Expires in 18 months",(N1456-TODAY())&gt;=183,"04 Expires in 12 months",(N1456-TODAY())&gt;=92,"03 Expires in 6 months",(N1456-TODAY())&gt;=31,"02 Expires in 3 months",(N1456-TODAY())&gt;=0,"01 Expires in 30 days",(N1456-TODAY())&gt;=-31,"01 Expired last 30 days",(N1456-TODAY())&gt;=-92,"02 Expired last 3 months",(N1456-TODAY())&gt;=-183,"03 Expired last 6 months",(N1456-TODAY())&gt;=-365,"04 Expired last 12 months",(N1456-TODAY())&gt;=-547,"05 Expired last 18 months",TRUE,"06 Expired over 18 months")</f>
        <v>06 Expired over 18 months</v>
      </c>
      <c r="Q1456" s="65">
        <v>3000</v>
      </c>
      <c r="R1456" s="84">
        <f t="shared" si="299"/>
        <v>5750</v>
      </c>
      <c r="S1456" s="77" t="str" cm="1">
        <f t="array" ref="S1456">_xlfn.IFS(R1456&gt;5000000,"Gold",R1456&gt;=500000,"Silver",R1456&gt;30000,"Bronze",TRUE,"Transactional")</f>
        <v>Transactional</v>
      </c>
      <c r="T1456" s="24" t="s">
        <v>54</v>
      </c>
      <c r="U1456" s="101" t="s">
        <v>69</v>
      </c>
      <c r="V1456" s="101" t="s">
        <v>983</v>
      </c>
      <c r="W1456" s="77" t="str">
        <f t="shared" si="297"/>
        <v>Yes</v>
      </c>
      <c r="X1456" s="77" t="str">
        <f>IFERROR(_xlfn.XLOOKUP(J1456&amp;"||"&amp;K1456,'Mapping Ref.'!$J$2:$J$538,'Mapping Ref.'!$K$2:$K$538),"")</f>
        <v>Childrens &amp; Adults</v>
      </c>
      <c r="Y1456" s="77" t="str" cm="1">
        <f t="array" ref="Y1456">_xlfn.IFS(R1456&gt;2000000,"For Publication",R1456&gt;100000,"PID",R1456&gt;30000,"RFQ",TRUE,"Transactional")</f>
        <v>Transactional</v>
      </c>
      <c r="Z1456" s="24" t="s">
        <v>101</v>
      </c>
      <c r="AA1456" s="32">
        <v>12</v>
      </c>
      <c r="AB1456" s="24">
        <v>12</v>
      </c>
      <c r="AC1456" s="25">
        <v>44610</v>
      </c>
      <c r="AD1456" s="24" t="s">
        <v>58</v>
      </c>
      <c r="AE1456" s="24"/>
      <c r="AF1456" s="24"/>
      <c r="AG1456" s="24"/>
      <c r="AH1456" s="24" t="s">
        <v>60</v>
      </c>
      <c r="AI1456" s="24"/>
      <c r="AJ1456" s="24" t="s">
        <v>60</v>
      </c>
      <c r="AK1456" s="24"/>
      <c r="AL1456" s="24" t="s">
        <v>5003</v>
      </c>
      <c r="AM1456" s="24"/>
      <c r="AN1456" s="24"/>
      <c r="AO1456" s="24">
        <v>0</v>
      </c>
      <c r="AP1456" s="24" t="s">
        <v>60</v>
      </c>
      <c r="AQ1456" s="24"/>
      <c r="AR1456" s="24"/>
      <c r="AS1456" s="89">
        <f t="shared" si="302"/>
        <v>23</v>
      </c>
      <c r="AT1456" s="24" t="s">
        <v>5674</v>
      </c>
    </row>
    <row r="1457" spans="1:46" x14ac:dyDescent="0.5">
      <c r="A1457" s="24">
        <v>1565</v>
      </c>
      <c r="B1457" s="24" t="s">
        <v>340</v>
      </c>
      <c r="C1457" s="24"/>
      <c r="D1457" s="24" t="s">
        <v>5675</v>
      </c>
      <c r="E1457" s="24" t="s">
        <v>5676</v>
      </c>
      <c r="F1457" s="77" t="str">
        <f t="shared" si="293"/>
        <v>CAMPDEN BRI (CHIPPING CAMPDEN) LIMITED</v>
      </c>
      <c r="G1457" s="24" t="s">
        <v>5677</v>
      </c>
      <c r="H1457" s="24" t="s">
        <v>972</v>
      </c>
      <c r="I1457" s="24" t="s">
        <v>972</v>
      </c>
      <c r="J1457" s="24" t="s">
        <v>107</v>
      </c>
      <c r="K1457" s="24" t="s">
        <v>5678</v>
      </c>
      <c r="L1457" s="25">
        <v>44562</v>
      </c>
      <c r="M1457" s="25">
        <v>44926</v>
      </c>
      <c r="N1457" s="81">
        <f t="shared" si="300"/>
        <v>45291</v>
      </c>
      <c r="O1457" s="77" t="str">
        <f t="shared" ca="1" si="301"/>
        <v>Expired</v>
      </c>
      <c r="P1457" s="77" t="str" cm="1">
        <f t="array" aca="1" ref="P1457" ca="1">_xlfn.IFS((N1457-TODAY())&gt;=547,"06 Expires over 18 months",(N1457-TODAY())&gt;=365,"05 Expires in 18 months",(N1457-TODAY())&gt;=183,"04 Expires in 12 months",(N1457-TODAY())&gt;=92,"03 Expires in 6 months",(N1457-TODAY())&gt;=31,"02 Expires in 3 months",(N1457-TODAY())&gt;=0,"01 Expires in 30 days",(N1457-TODAY())&gt;=-31,"01 Expired last 30 days",(N1457-TODAY())&gt;=-92,"02 Expired last 3 months",(N1457-TODAY())&gt;=-183,"03 Expired last 6 months",(N1457-TODAY())&gt;=-365,"04 Expired last 12 months",(N1457-TODAY())&gt;=-547,"05 Expired last 18 months",TRUE,"06 Expired over 18 months")</f>
        <v>06 Expired over 18 months</v>
      </c>
      <c r="Q1457" s="65">
        <v>700</v>
      </c>
      <c r="R1457" s="84">
        <f t="shared" si="299"/>
        <v>1341.6666666666667</v>
      </c>
      <c r="S1457" s="77" t="str" cm="1">
        <f t="array" ref="S1457">_xlfn.IFS(R1457&gt;5000000,"Gold",R1457&gt;=500000,"Silver",R1457&gt;30000,"Bronze",TRUE,"Transactional")</f>
        <v>Transactional</v>
      </c>
      <c r="T1457" s="24" t="s">
        <v>54</v>
      </c>
      <c r="U1457" s="101" t="s">
        <v>237</v>
      </c>
      <c r="V1457" s="101" t="s">
        <v>566</v>
      </c>
      <c r="W1457" s="77" t="str">
        <f t="shared" si="297"/>
        <v>Yes</v>
      </c>
      <c r="X1457" s="77" t="str">
        <f>IFERROR(_xlfn.XLOOKUP(J1457&amp;"||"&amp;K1457,'Mapping Ref.'!$J$2:$J$538,'Mapping Ref.'!$K$2:$K$538),"")</f>
        <v>Construction &amp; Estates</v>
      </c>
      <c r="Y1457" s="77" t="str" cm="1">
        <f t="array" ref="Y1457">_xlfn.IFS(R1457&gt;2000000,"For Publication",R1457&gt;100000,"PID",R1457&gt;30000,"RFQ",TRUE,"Transactional")</f>
        <v>Transactional</v>
      </c>
      <c r="Z1457" s="24" t="s">
        <v>86</v>
      </c>
      <c r="AA1457" s="32">
        <v>12</v>
      </c>
      <c r="AB1457" s="24">
        <v>12</v>
      </c>
      <c r="AC1457" s="25">
        <v>44613</v>
      </c>
      <c r="AD1457" s="24" t="s">
        <v>58</v>
      </c>
      <c r="AE1457" s="24">
        <v>29719</v>
      </c>
      <c r="AF1457" s="24" t="s">
        <v>59</v>
      </c>
      <c r="AG1457" s="24"/>
      <c r="AH1457" s="24" t="s">
        <v>60</v>
      </c>
      <c r="AI1457" s="24"/>
      <c r="AJ1457" s="24" t="s">
        <v>60</v>
      </c>
      <c r="AK1457" s="24"/>
      <c r="AL1457" s="24" t="s">
        <v>5003</v>
      </c>
      <c r="AM1457" s="24"/>
      <c r="AN1457" s="24"/>
      <c r="AO1457" s="24">
        <v>0</v>
      </c>
      <c r="AP1457" s="24" t="s">
        <v>60</v>
      </c>
      <c r="AQ1457" s="24"/>
      <c r="AR1457" s="24"/>
      <c r="AS1457" s="89">
        <f t="shared" si="302"/>
        <v>23</v>
      </c>
      <c r="AT1457" s="24" t="s">
        <v>5679</v>
      </c>
    </row>
    <row r="1458" spans="1:46" x14ac:dyDescent="0.5">
      <c r="A1458" s="24">
        <v>1566</v>
      </c>
      <c r="B1458" s="24" t="s">
        <v>340</v>
      </c>
      <c r="C1458" s="24"/>
      <c r="D1458" s="24" t="s">
        <v>5680</v>
      </c>
      <c r="E1458" s="24" t="s">
        <v>5681</v>
      </c>
      <c r="F1458" s="77" t="str">
        <f t="shared" si="293"/>
        <v>MOON LANE EDUCATION LTD</v>
      </c>
      <c r="G1458" s="24" t="s">
        <v>5680</v>
      </c>
      <c r="H1458" s="24" t="s">
        <v>1552</v>
      </c>
      <c r="I1458" s="24" t="s">
        <v>1552</v>
      </c>
      <c r="J1458" s="24" t="s">
        <v>190</v>
      </c>
      <c r="K1458" s="29" t="s">
        <v>1553</v>
      </c>
      <c r="L1458" s="25">
        <v>44613</v>
      </c>
      <c r="M1458" s="25">
        <v>45382</v>
      </c>
      <c r="N1458" s="81">
        <f t="shared" si="300"/>
        <v>45747</v>
      </c>
      <c r="O1458" s="77" t="str">
        <f t="shared" ca="1" si="301"/>
        <v>Expired</v>
      </c>
      <c r="P1458" s="77" t="str" cm="1">
        <f t="array" aca="1" ref="P1458" ca="1">_xlfn.IFS((N1458-TODAY())&gt;=547,"06 Expires over 18 months",(N1458-TODAY())&gt;=365,"05 Expires in 18 months",(N1458-TODAY())&gt;=183,"04 Expires in 12 months",(N1458-TODAY())&gt;=92,"03 Expires in 6 months",(N1458-TODAY())&gt;=31,"02 Expires in 3 months",(N1458-TODAY())&gt;=0,"01 Expires in 30 days",(N1458-TODAY())&gt;=-31,"01 Expired last 30 days",(N1458-TODAY())&gt;=-92,"02 Expired last 3 months",(N1458-TODAY())&gt;=-183,"03 Expired last 6 months",(N1458-TODAY())&gt;=-365,"04 Expired last 12 months",(N1458-TODAY())&gt;=-547,"05 Expired last 18 months",TRUE,"06 Expired over 18 months")</f>
        <v>05 Expired last 18 months</v>
      </c>
      <c r="Q1458" s="65">
        <v>3000</v>
      </c>
      <c r="R1458" s="84">
        <f t="shared" si="299"/>
        <v>9250</v>
      </c>
      <c r="S1458" s="77" t="str" cm="1">
        <f t="array" ref="S1458">_xlfn.IFS(R1458&gt;5000000,"Gold",R1458&gt;=500000,"Silver",R1458&gt;30000,"Bronze",TRUE,"Transactional")</f>
        <v>Transactional</v>
      </c>
      <c r="T1458" s="24" t="s">
        <v>54</v>
      </c>
      <c r="U1458" s="101" t="s">
        <v>366</v>
      </c>
      <c r="V1458" s="101" t="s">
        <v>770</v>
      </c>
      <c r="W1458" s="77" t="str">
        <f t="shared" si="297"/>
        <v>Yes</v>
      </c>
      <c r="X1458" s="77" t="str">
        <f>IFERROR(_xlfn.XLOOKUP(J1458&amp;"||"&amp;K1458,'Mapping Ref.'!$J$2:$J$538,'Mapping Ref.'!$K$2:$K$538),"")</f>
        <v>Childrens &amp; Adults</v>
      </c>
      <c r="Y1458" s="77" t="str" cm="1">
        <f t="array" ref="Y1458">_xlfn.IFS(R1458&gt;2000000,"For Publication",R1458&gt;100000,"PID",R1458&gt;30000,"RFQ",TRUE,"Transactional")</f>
        <v>Transactional</v>
      </c>
      <c r="Z1458" s="24" t="s">
        <v>101</v>
      </c>
      <c r="AA1458" s="32">
        <v>12</v>
      </c>
      <c r="AB1458" s="24">
        <v>12</v>
      </c>
      <c r="AC1458" s="25">
        <v>44613</v>
      </c>
      <c r="AD1458" s="24" t="s">
        <v>58</v>
      </c>
      <c r="AE1458" s="24"/>
      <c r="AF1458" s="24"/>
      <c r="AG1458" s="24"/>
      <c r="AH1458" s="24" t="s">
        <v>59</v>
      </c>
      <c r="AI1458" s="24"/>
      <c r="AJ1458" s="24" t="s">
        <v>60</v>
      </c>
      <c r="AK1458" s="24"/>
      <c r="AL1458" s="24" t="s">
        <v>5003</v>
      </c>
      <c r="AM1458" s="24"/>
      <c r="AN1458" s="24"/>
      <c r="AO1458" s="24">
        <v>0</v>
      </c>
      <c r="AP1458" s="24" t="s">
        <v>60</v>
      </c>
      <c r="AQ1458" s="24"/>
      <c r="AR1458" s="24"/>
      <c r="AS1458" s="89">
        <f t="shared" si="302"/>
        <v>37</v>
      </c>
      <c r="AT1458" s="24" t="s">
        <v>5682</v>
      </c>
    </row>
    <row r="1459" spans="1:46" x14ac:dyDescent="0.5">
      <c r="A1459" s="24">
        <v>1567</v>
      </c>
      <c r="B1459" s="24" t="s">
        <v>340</v>
      </c>
      <c r="C1459" s="24"/>
      <c r="D1459" s="24" t="s">
        <v>5683</v>
      </c>
      <c r="E1459" s="24" t="s">
        <v>5684</v>
      </c>
      <c r="F1459" s="77" t="str">
        <f t="shared" si="293"/>
        <v>Harmer Ray Offbrand LLP</v>
      </c>
      <c r="G1459" s="24" t="s">
        <v>5685</v>
      </c>
      <c r="H1459" s="24" t="s">
        <v>3993</v>
      </c>
      <c r="I1459" s="24" t="s">
        <v>3993</v>
      </c>
      <c r="J1459" s="24" t="s">
        <v>107</v>
      </c>
      <c r="K1459" s="24" t="s">
        <v>3994</v>
      </c>
      <c r="L1459" s="25">
        <v>44614</v>
      </c>
      <c r="M1459" s="25"/>
      <c r="N1459" s="81"/>
      <c r="O1459" s="77" t="s">
        <v>712</v>
      </c>
      <c r="P1459" s="77"/>
      <c r="Q1459" s="104"/>
      <c r="R1459" s="84">
        <v>0</v>
      </c>
      <c r="S1459" s="77" t="str" cm="1">
        <f t="array" ref="S1459">_xlfn.IFS(R1459&gt;5000000,"Gold",R1459&gt;=500000,"Silver",R1459&gt;30000,"Bronze",TRUE,"Transactional")</f>
        <v>Transactional</v>
      </c>
      <c r="T1459" s="24" t="s">
        <v>54</v>
      </c>
      <c r="U1459" s="101" t="s">
        <v>109</v>
      </c>
      <c r="V1459" s="101" t="s">
        <v>148</v>
      </c>
      <c r="W1459" s="77" t="str">
        <f t="shared" si="297"/>
        <v>No</v>
      </c>
      <c r="X1459" s="77" t="str">
        <f>IFERROR(_xlfn.XLOOKUP(J1459&amp;"||"&amp;K1459,'Mapping Ref.'!$J$2:$J$538,'Mapping Ref.'!$K$2:$K$538),"")</f>
        <v>Construction &amp; Estates</v>
      </c>
      <c r="Y1459" s="77" t="str" cm="1">
        <f t="array" ref="Y1459">_xlfn.IFS(R1459&gt;2000000,"For Publication",R1459&gt;100000,"PID",R1459&gt;30000,"RFQ",TRUE,"Transactional")</f>
        <v>Transactional</v>
      </c>
      <c r="Z1459" s="24" t="s">
        <v>101</v>
      </c>
      <c r="AA1459" s="32">
        <v>0</v>
      </c>
      <c r="AB1459" s="24">
        <v>0</v>
      </c>
      <c r="AC1459" s="25">
        <v>44614</v>
      </c>
      <c r="AD1459" s="24" t="s">
        <v>1066</v>
      </c>
      <c r="AE1459" s="24"/>
      <c r="AF1459" s="24"/>
      <c r="AG1459" s="24"/>
      <c r="AH1459" s="24" t="s">
        <v>60</v>
      </c>
      <c r="AI1459" s="24"/>
      <c r="AJ1459" s="24" t="s">
        <v>60</v>
      </c>
      <c r="AK1459" s="24" t="s">
        <v>5686</v>
      </c>
      <c r="AL1459" s="24" t="s">
        <v>5003</v>
      </c>
      <c r="AM1459" s="24"/>
      <c r="AN1459" s="24"/>
      <c r="AO1459" s="24"/>
      <c r="AP1459" s="24" t="s">
        <v>60</v>
      </c>
      <c r="AQ1459" s="24"/>
      <c r="AR1459" s="24"/>
      <c r="AS1459" s="89">
        <v>0</v>
      </c>
      <c r="AT1459" s="24" t="s">
        <v>5687</v>
      </c>
    </row>
    <row r="1460" spans="1:46" x14ac:dyDescent="0.5">
      <c r="A1460" s="24">
        <v>1568</v>
      </c>
      <c r="B1460" s="24"/>
      <c r="C1460" s="24"/>
      <c r="D1460" s="24" t="s">
        <v>5688</v>
      </c>
      <c r="E1460" s="24" t="s">
        <v>5689</v>
      </c>
      <c r="F1460" s="77" t="str">
        <f t="shared" si="293"/>
        <v>ASCENDANT SOLUTIONS LTD</v>
      </c>
      <c r="G1460" s="24" t="s">
        <v>5688</v>
      </c>
      <c r="H1460" s="24" t="s">
        <v>702</v>
      </c>
      <c r="I1460" s="24" t="s">
        <v>1829</v>
      </c>
      <c r="J1460" s="24" t="s">
        <v>52</v>
      </c>
      <c r="K1460" s="24" t="s">
        <v>873</v>
      </c>
      <c r="L1460" s="25">
        <v>44562</v>
      </c>
      <c r="M1460" s="25">
        <v>45016</v>
      </c>
      <c r="N1460" s="81">
        <f t="shared" ref="N1460:N1467" si="303">EDATE(M1460,AB1460)</f>
        <v>45382</v>
      </c>
      <c r="O1460" s="77" t="str">
        <f t="shared" ref="O1460:O1467" ca="1" si="304">IF(N1460&lt;TODAY(),"Expired","Live")</f>
        <v>Expired</v>
      </c>
      <c r="P1460" s="77" t="str" cm="1">
        <f t="array" aca="1" ref="P1460" ca="1">_xlfn.IFS((N1460-TODAY())&gt;=547,"06 Expires over 18 months",(N1460-TODAY())&gt;=365,"05 Expires in 18 months",(N1460-TODAY())&gt;=183,"04 Expires in 12 months",(N1460-TODAY())&gt;=92,"03 Expires in 6 months",(N1460-TODAY())&gt;=31,"02 Expires in 3 months",(N1460-TODAY())&gt;=0,"01 Expires in 30 days",(N1460-TODAY())&gt;=-31,"01 Expired last 30 days",(N1460-TODAY())&gt;=-92,"02 Expired last 3 months",(N1460-TODAY())&gt;=-183,"03 Expired last 6 months",(N1460-TODAY())&gt;=-365,"04 Expired last 12 months",(N1460-TODAY())&gt;=-547,"05 Expired last 18 months",TRUE,"06 Expired over 18 months")</f>
        <v>06 Expired over 18 months</v>
      </c>
      <c r="Q1460" s="65">
        <v>43000</v>
      </c>
      <c r="R1460" s="84">
        <f t="shared" ref="R1460:R1467" si="305">MAX(Q1460,Q1460*N(AS1460)/12)</f>
        <v>93166.666666666672</v>
      </c>
      <c r="S1460" s="77" t="str" cm="1">
        <f t="array" ref="S1460">_xlfn.IFS(R1460&gt;5000000,"Gold",R1460&gt;=500000,"Silver",R1460&gt;30000,"Bronze",TRUE,"Transactional")</f>
        <v>Bronze</v>
      </c>
      <c r="T1460" s="24" t="s">
        <v>54</v>
      </c>
      <c r="U1460" s="101" t="s">
        <v>109</v>
      </c>
      <c r="V1460" s="101" t="s">
        <v>1011</v>
      </c>
      <c r="W1460" s="77" t="str">
        <f t="shared" si="297"/>
        <v>Yes</v>
      </c>
      <c r="X1460" s="77" t="str">
        <f>IFERROR(_xlfn.XLOOKUP(J1460&amp;"||"&amp;K1460,'Mapping Ref.'!$J$2:$J$538,'Mapping Ref.'!$K$2:$K$538),"")</f>
        <v>Corporate</v>
      </c>
      <c r="Y1460" s="77" t="str" cm="1">
        <f t="array" ref="Y1460">_xlfn.IFS(R1460&gt;2000000,"For Publication",R1460&gt;100000,"PID",R1460&gt;30000,"RFQ",TRUE,"Transactional")</f>
        <v>RFQ</v>
      </c>
      <c r="Z1460" s="24" t="s">
        <v>101</v>
      </c>
      <c r="AA1460" s="32">
        <v>12</v>
      </c>
      <c r="AB1460" s="24">
        <v>12</v>
      </c>
      <c r="AC1460" s="25">
        <v>44614</v>
      </c>
      <c r="AD1460" s="24" t="s">
        <v>102</v>
      </c>
      <c r="AE1460" s="24"/>
      <c r="AF1460" s="24"/>
      <c r="AG1460" s="24"/>
      <c r="AH1460" s="24" t="s">
        <v>60</v>
      </c>
      <c r="AI1460" s="24"/>
      <c r="AJ1460" s="24" t="s">
        <v>60</v>
      </c>
      <c r="AK1460" s="24"/>
      <c r="AL1460" s="24" t="s">
        <v>1333</v>
      </c>
      <c r="AM1460" s="24"/>
      <c r="AN1460" s="24"/>
      <c r="AO1460" s="24">
        <v>0</v>
      </c>
      <c r="AP1460" s="24" t="s">
        <v>60</v>
      </c>
      <c r="AQ1460" s="24"/>
      <c r="AR1460" s="24"/>
      <c r="AS1460" s="89">
        <f t="shared" ref="AS1460:AS1467" si="306">DATEDIF(L1460,N1460,"m")</f>
        <v>26</v>
      </c>
      <c r="AT1460" s="24" t="s">
        <v>5690</v>
      </c>
    </row>
    <row r="1461" spans="1:46" x14ac:dyDescent="0.5">
      <c r="A1461" s="24">
        <v>1569</v>
      </c>
      <c r="B1461" s="24"/>
      <c r="C1461" s="24"/>
      <c r="D1461" s="24" t="s">
        <v>5691</v>
      </c>
      <c r="E1461" s="24" t="s">
        <v>4537</v>
      </c>
      <c r="F1461" s="77" t="str">
        <f t="shared" si="293"/>
        <v>THE RIDING WINE COMPANY LTD</v>
      </c>
      <c r="G1461" s="24" t="s">
        <v>5692</v>
      </c>
      <c r="H1461" s="24" t="s">
        <v>4495</v>
      </c>
      <c r="I1461" s="24" t="s">
        <v>4495</v>
      </c>
      <c r="J1461" s="24" t="s">
        <v>107</v>
      </c>
      <c r="K1461" s="24" t="s">
        <v>5693</v>
      </c>
      <c r="L1461" s="25">
        <v>44614</v>
      </c>
      <c r="M1461" s="25">
        <v>44979</v>
      </c>
      <c r="N1461" s="81">
        <f t="shared" si="303"/>
        <v>44979</v>
      </c>
      <c r="O1461" s="77" t="str">
        <f t="shared" ca="1" si="304"/>
        <v>Expired</v>
      </c>
      <c r="P1461" s="77" t="str" cm="1">
        <f t="array" aca="1" ref="P1461" ca="1">_xlfn.IFS((N1461-TODAY())&gt;=547,"06 Expires over 18 months",(N1461-TODAY())&gt;=365,"05 Expires in 18 months",(N1461-TODAY())&gt;=183,"04 Expires in 12 months",(N1461-TODAY())&gt;=92,"03 Expires in 6 months",(N1461-TODAY())&gt;=31,"02 Expires in 3 months",(N1461-TODAY())&gt;=0,"01 Expires in 30 days",(N1461-TODAY())&gt;=-31,"01 Expired last 30 days",(N1461-TODAY())&gt;=-92,"02 Expired last 3 months",(N1461-TODAY())&gt;=-183,"03 Expired last 6 months",(N1461-TODAY())&gt;=-365,"04 Expired last 12 months",(N1461-TODAY())&gt;=-547,"05 Expired last 18 months",TRUE,"06 Expired over 18 months")</f>
        <v>06 Expired over 18 months</v>
      </c>
      <c r="Q1461" s="65">
        <v>40000</v>
      </c>
      <c r="R1461" s="84">
        <f t="shared" si="305"/>
        <v>40000</v>
      </c>
      <c r="S1461" s="77" t="str" cm="1">
        <f t="array" ref="S1461">_xlfn.IFS(R1461&gt;5000000,"Gold",R1461&gt;=500000,"Silver",R1461&gt;30000,"Bronze",TRUE,"Transactional")</f>
        <v>Bronze</v>
      </c>
      <c r="T1461" s="24" t="s">
        <v>54</v>
      </c>
      <c r="U1461" s="101" t="s">
        <v>190</v>
      </c>
      <c r="V1461" s="101" t="s">
        <v>596</v>
      </c>
      <c r="W1461" s="77" t="str">
        <f t="shared" si="297"/>
        <v>No</v>
      </c>
      <c r="X1461" s="77" t="str">
        <f>IFERROR(_xlfn.XLOOKUP(J1461&amp;"||"&amp;K1461,'Mapping Ref.'!$J$2:$J$538,'Mapping Ref.'!$K$2:$K$538),"")</f>
        <v>Construction &amp; Estates</v>
      </c>
      <c r="Y1461" s="77" t="str" cm="1">
        <f t="array" ref="Y1461">_xlfn.IFS(R1461&gt;2000000,"For Publication",R1461&gt;100000,"PID",R1461&gt;30000,"RFQ",TRUE,"Transactional")</f>
        <v>RFQ</v>
      </c>
      <c r="Z1461" s="24" t="s">
        <v>86</v>
      </c>
      <c r="AA1461" s="32">
        <v>12</v>
      </c>
      <c r="AB1461" s="24">
        <v>0</v>
      </c>
      <c r="AC1461" s="25">
        <v>44614</v>
      </c>
      <c r="AD1461" s="24" t="s">
        <v>58</v>
      </c>
      <c r="AE1461" s="24">
        <v>0</v>
      </c>
      <c r="AF1461" s="24"/>
      <c r="AG1461" s="24"/>
      <c r="AH1461" s="24" t="s">
        <v>59</v>
      </c>
      <c r="AI1461" s="24"/>
      <c r="AJ1461" s="24" t="s">
        <v>60</v>
      </c>
      <c r="AK1461" s="24"/>
      <c r="AL1461" s="24" t="s">
        <v>1333</v>
      </c>
      <c r="AM1461" s="24"/>
      <c r="AN1461" s="24"/>
      <c r="AO1461" s="24">
        <v>0</v>
      </c>
      <c r="AP1461" s="24" t="s">
        <v>60</v>
      </c>
      <c r="AQ1461" s="24"/>
      <c r="AR1461" s="24"/>
      <c r="AS1461" s="89">
        <f t="shared" si="306"/>
        <v>12</v>
      </c>
      <c r="AT1461" s="24" t="s">
        <v>5694</v>
      </c>
    </row>
    <row r="1462" spans="1:46" x14ac:dyDescent="0.5">
      <c r="A1462" s="24">
        <v>1570</v>
      </c>
      <c r="B1462" s="24" t="s">
        <v>340</v>
      </c>
      <c r="C1462" s="24"/>
      <c r="D1462" s="24" t="s">
        <v>5695</v>
      </c>
      <c r="E1462" s="24" t="s">
        <v>5696</v>
      </c>
      <c r="F1462" s="77" t="str">
        <f t="shared" si="293"/>
        <v>REPLAY MAINTENANCE LTD</v>
      </c>
      <c r="G1462" s="24" t="s">
        <v>5697</v>
      </c>
      <c r="H1462" s="24" t="s">
        <v>963</v>
      </c>
      <c r="I1462" s="24" t="s">
        <v>1128</v>
      </c>
      <c r="J1462" s="24" t="s">
        <v>190</v>
      </c>
      <c r="K1462" s="24" t="s">
        <v>3201</v>
      </c>
      <c r="L1462" s="25">
        <v>44614</v>
      </c>
      <c r="M1462" s="25">
        <v>45344</v>
      </c>
      <c r="N1462" s="81">
        <f t="shared" si="303"/>
        <v>45710</v>
      </c>
      <c r="O1462" s="77" t="str">
        <f t="shared" ca="1" si="304"/>
        <v>Expired</v>
      </c>
      <c r="P1462" s="77" t="str" cm="1">
        <f t="array" aca="1" ref="P1462" ca="1">_xlfn.IFS((N1462-TODAY())&gt;=547,"06 Expires over 18 months",(N1462-TODAY())&gt;=365,"05 Expires in 18 months",(N1462-TODAY())&gt;=183,"04 Expires in 12 months",(N1462-TODAY())&gt;=92,"03 Expires in 6 months",(N1462-TODAY())&gt;=31,"02 Expires in 3 months",(N1462-TODAY())&gt;=0,"01 Expires in 30 days",(N1462-TODAY())&gt;=-31,"01 Expired last 30 days",(N1462-TODAY())&gt;=-92,"02 Expired last 3 months",(N1462-TODAY())&gt;=-183,"03 Expired last 6 months",(N1462-TODAY())&gt;=-365,"04 Expired last 12 months",(N1462-TODAY())&gt;=-547,"05 Expired last 18 months",TRUE,"06 Expired over 18 months")</f>
        <v>06 Expired over 18 months</v>
      </c>
      <c r="Q1462" s="65">
        <v>20000</v>
      </c>
      <c r="R1462" s="84">
        <f t="shared" si="305"/>
        <v>60000</v>
      </c>
      <c r="S1462" s="77" t="str" cm="1">
        <f t="array" ref="S1462">_xlfn.IFS(R1462&gt;5000000,"Gold",R1462&gt;=500000,"Silver",R1462&gt;30000,"Bronze",TRUE,"Transactional")</f>
        <v>Bronze</v>
      </c>
      <c r="T1462" s="24" t="s">
        <v>122</v>
      </c>
      <c r="U1462" s="101" t="s">
        <v>123</v>
      </c>
      <c r="V1462" s="101" t="s">
        <v>124</v>
      </c>
      <c r="W1462" s="77" t="str">
        <f t="shared" si="297"/>
        <v>Yes</v>
      </c>
      <c r="X1462" s="77" t="str">
        <f>IFERROR(_xlfn.XLOOKUP(J1462&amp;"||"&amp;K1462,'Mapping Ref.'!$J$2:$J$538,'Mapping Ref.'!$K$2:$K$538),"")</f>
        <v>Childrens &amp; Adults</v>
      </c>
      <c r="Y1462" s="77" t="str" cm="1">
        <f t="array" ref="Y1462">_xlfn.IFS(R1462&gt;2000000,"For Publication",R1462&gt;100000,"PID",R1462&gt;30000,"RFQ",TRUE,"Transactional")</f>
        <v>RFQ</v>
      </c>
      <c r="Z1462" s="24" t="s">
        <v>101</v>
      </c>
      <c r="AA1462" s="32">
        <v>12</v>
      </c>
      <c r="AB1462" s="24">
        <v>12</v>
      </c>
      <c r="AC1462" s="25">
        <v>44614</v>
      </c>
      <c r="AD1462" s="24" t="s">
        <v>58</v>
      </c>
      <c r="AE1462" s="24"/>
      <c r="AF1462" s="24"/>
      <c r="AG1462" s="24"/>
      <c r="AH1462" s="24" t="s">
        <v>59</v>
      </c>
      <c r="AI1462" s="24"/>
      <c r="AJ1462" s="24" t="s">
        <v>60</v>
      </c>
      <c r="AK1462" s="24"/>
      <c r="AL1462" s="24" t="s">
        <v>5003</v>
      </c>
      <c r="AM1462" s="24"/>
      <c r="AN1462" s="24"/>
      <c r="AO1462" s="24">
        <v>0</v>
      </c>
      <c r="AP1462" s="24" t="s">
        <v>60</v>
      </c>
      <c r="AQ1462" s="24"/>
      <c r="AR1462" s="24"/>
      <c r="AS1462" s="89">
        <f t="shared" si="306"/>
        <v>36</v>
      </c>
      <c r="AT1462" s="24" t="s">
        <v>5695</v>
      </c>
    </row>
    <row r="1463" spans="1:46" x14ac:dyDescent="0.5">
      <c r="A1463" s="24">
        <v>1571</v>
      </c>
      <c r="B1463" s="24" t="s">
        <v>340</v>
      </c>
      <c r="C1463" s="24"/>
      <c r="D1463" s="24" t="s">
        <v>5698</v>
      </c>
      <c r="E1463" s="24" t="s">
        <v>5699</v>
      </c>
      <c r="F1463" s="77" t="str">
        <f t="shared" si="293"/>
        <v>ST JOHN AMBULANCE</v>
      </c>
      <c r="G1463" s="24" t="s">
        <v>5700</v>
      </c>
      <c r="H1463" s="24" t="s">
        <v>3282</v>
      </c>
      <c r="I1463" s="24" t="s">
        <v>4253</v>
      </c>
      <c r="J1463" s="24" t="s">
        <v>2962</v>
      </c>
      <c r="K1463" s="24" t="s">
        <v>3283</v>
      </c>
      <c r="L1463" s="25">
        <v>44620</v>
      </c>
      <c r="M1463" s="25">
        <v>45348</v>
      </c>
      <c r="N1463" s="81">
        <f t="shared" si="303"/>
        <v>45348</v>
      </c>
      <c r="O1463" s="77" t="str">
        <f t="shared" ca="1" si="304"/>
        <v>Expired</v>
      </c>
      <c r="P1463" s="77" t="str" cm="1">
        <f t="array" aca="1" ref="P1463" ca="1">_xlfn.IFS((N1463-TODAY())&gt;=547,"06 Expires over 18 months",(N1463-TODAY())&gt;=365,"05 Expires in 18 months",(N1463-TODAY())&gt;=183,"04 Expires in 12 months",(N1463-TODAY())&gt;=92,"03 Expires in 6 months",(N1463-TODAY())&gt;=31,"02 Expires in 3 months",(N1463-TODAY())&gt;=0,"01 Expires in 30 days",(N1463-TODAY())&gt;=-31,"01 Expired last 30 days",(N1463-TODAY())&gt;=-92,"02 Expired last 3 months",(N1463-TODAY())&gt;=-183,"03 Expired last 6 months",(N1463-TODAY())&gt;=-365,"04 Expired last 12 months",(N1463-TODAY())&gt;=-547,"05 Expired last 18 months",TRUE,"06 Expired over 18 months")</f>
        <v>06 Expired over 18 months</v>
      </c>
      <c r="Q1463" s="65">
        <v>25000</v>
      </c>
      <c r="R1463" s="84">
        <f t="shared" si="305"/>
        <v>47916.666666666664</v>
      </c>
      <c r="S1463" s="77" t="str" cm="1">
        <f t="array" ref="S1463">_xlfn.IFS(R1463&gt;5000000,"Gold",R1463&gt;=500000,"Silver",R1463&gt;30000,"Bronze",TRUE,"Transactional")</f>
        <v>Bronze</v>
      </c>
      <c r="T1463" s="24" t="s">
        <v>54</v>
      </c>
      <c r="U1463" s="101" t="s">
        <v>366</v>
      </c>
      <c r="V1463" s="101" t="s">
        <v>1058</v>
      </c>
      <c r="W1463" s="77" t="str">
        <f t="shared" si="297"/>
        <v>No</v>
      </c>
      <c r="X1463" s="77" t="str">
        <f>IFERROR(_xlfn.XLOOKUP(J1463&amp;"||"&amp;K1463,'Mapping Ref.'!$J$2:$J$538,'Mapping Ref.'!$K$2:$K$538),"")</f>
        <v>Construction &amp; Estates</v>
      </c>
      <c r="Y1463" s="77" t="str" cm="1">
        <f t="array" ref="Y1463">_xlfn.IFS(R1463&gt;2000000,"For Publication",R1463&gt;100000,"PID",R1463&gt;30000,"RFQ",TRUE,"Transactional")</f>
        <v>RFQ</v>
      </c>
      <c r="Z1463" s="24" t="s">
        <v>86</v>
      </c>
      <c r="AA1463" s="32">
        <v>24</v>
      </c>
      <c r="AB1463" s="24">
        <v>0</v>
      </c>
      <c r="AC1463" s="25">
        <v>44615</v>
      </c>
      <c r="AD1463" s="24" t="s">
        <v>58</v>
      </c>
      <c r="AE1463" s="24"/>
      <c r="AF1463" s="24"/>
      <c r="AG1463" s="24"/>
      <c r="AH1463" s="24" t="s">
        <v>59</v>
      </c>
      <c r="AI1463" s="24"/>
      <c r="AJ1463" s="24" t="s">
        <v>60</v>
      </c>
      <c r="AK1463" s="24"/>
      <c r="AL1463" s="24" t="s">
        <v>5003</v>
      </c>
      <c r="AM1463" s="24"/>
      <c r="AN1463" s="24"/>
      <c r="AO1463" s="24">
        <v>0</v>
      </c>
      <c r="AP1463" s="24" t="s">
        <v>60</v>
      </c>
      <c r="AQ1463" s="24"/>
      <c r="AR1463" s="24"/>
      <c r="AS1463" s="89">
        <f t="shared" si="306"/>
        <v>23</v>
      </c>
      <c r="AT1463" s="24" t="s">
        <v>5701</v>
      </c>
    </row>
    <row r="1464" spans="1:46" x14ac:dyDescent="0.5">
      <c r="A1464" s="24">
        <v>1572</v>
      </c>
      <c r="B1464" s="24"/>
      <c r="C1464" s="24" t="s">
        <v>77</v>
      </c>
      <c r="D1464" s="24" t="s">
        <v>5702</v>
      </c>
      <c r="E1464" s="24" t="s">
        <v>5703</v>
      </c>
      <c r="F1464" s="77" t="str">
        <f t="shared" si="293"/>
        <v>MONTAGU EVANS LLP</v>
      </c>
      <c r="G1464" s="24" t="s">
        <v>5704</v>
      </c>
      <c r="H1464" s="24" t="s">
        <v>2792</v>
      </c>
      <c r="I1464" s="24" t="s">
        <v>3993</v>
      </c>
      <c r="J1464" s="24" t="s">
        <v>107</v>
      </c>
      <c r="K1464" s="24" t="s">
        <v>5705</v>
      </c>
      <c r="L1464" s="25">
        <v>44599</v>
      </c>
      <c r="M1464" s="25">
        <v>44712</v>
      </c>
      <c r="N1464" s="81">
        <f t="shared" si="303"/>
        <v>44712</v>
      </c>
      <c r="O1464" s="77" t="str">
        <f t="shared" ca="1" si="304"/>
        <v>Expired</v>
      </c>
      <c r="P1464" s="77" t="str" cm="1">
        <f t="array" aca="1" ref="P1464" ca="1">_xlfn.IFS((N1464-TODAY())&gt;=547,"06 Expires over 18 months",(N1464-TODAY())&gt;=365,"05 Expires in 18 months",(N1464-TODAY())&gt;=183,"04 Expires in 12 months",(N1464-TODAY())&gt;=92,"03 Expires in 6 months",(N1464-TODAY())&gt;=31,"02 Expires in 3 months",(N1464-TODAY())&gt;=0,"01 Expires in 30 days",(N1464-TODAY())&gt;=-31,"01 Expired last 30 days",(N1464-TODAY())&gt;=-92,"02 Expired last 3 months",(N1464-TODAY())&gt;=-183,"03 Expired last 6 months",(N1464-TODAY())&gt;=-365,"04 Expired last 12 months",(N1464-TODAY())&gt;=-547,"05 Expired last 18 months",TRUE,"06 Expired over 18 months")</f>
        <v>06 Expired over 18 months</v>
      </c>
      <c r="Q1464" s="65">
        <v>7500</v>
      </c>
      <c r="R1464" s="84">
        <f t="shared" si="305"/>
        <v>7500</v>
      </c>
      <c r="S1464" s="77" t="str" cm="1">
        <f t="array" ref="S1464">_xlfn.IFS(R1464&gt;5000000,"Gold",R1464&gt;=500000,"Silver",R1464&gt;30000,"Bronze",TRUE,"Transactional")</f>
        <v>Transactional</v>
      </c>
      <c r="T1464" s="24" t="s">
        <v>122</v>
      </c>
      <c r="U1464" s="101" t="s">
        <v>208</v>
      </c>
      <c r="V1464" s="101" t="s">
        <v>209</v>
      </c>
      <c r="W1464" s="77" t="str">
        <f t="shared" si="297"/>
        <v>No</v>
      </c>
      <c r="X1464" s="77" t="str">
        <f>IFERROR(_xlfn.XLOOKUP(J1464&amp;"||"&amp;K1464,'Mapping Ref.'!$J$2:$J$538,'Mapping Ref.'!$K$2:$K$538),"")</f>
        <v>Construction &amp; Estates</v>
      </c>
      <c r="Y1464" s="77" t="str" cm="1">
        <f t="array" ref="Y1464">_xlfn.IFS(R1464&gt;2000000,"For Publication",R1464&gt;100000,"PID",R1464&gt;30000,"RFQ",TRUE,"Transactional")</f>
        <v>Transactional</v>
      </c>
      <c r="Z1464" s="24" t="s">
        <v>86</v>
      </c>
      <c r="AA1464" s="32">
        <v>3</v>
      </c>
      <c r="AB1464" s="24">
        <v>0</v>
      </c>
      <c r="AC1464" s="25">
        <v>44616</v>
      </c>
      <c r="AD1464" s="24" t="s">
        <v>58</v>
      </c>
      <c r="AE1464" s="24"/>
      <c r="AF1464" s="24" t="s">
        <v>59</v>
      </c>
      <c r="AG1464" s="24"/>
      <c r="AH1464" s="24" t="s">
        <v>60</v>
      </c>
      <c r="AI1464" s="24"/>
      <c r="AJ1464" s="24" t="s">
        <v>60</v>
      </c>
      <c r="AK1464" s="24" t="s">
        <v>5706</v>
      </c>
      <c r="AL1464" s="24" t="s">
        <v>1333</v>
      </c>
      <c r="AM1464" s="24"/>
      <c r="AN1464" s="24"/>
      <c r="AO1464" s="24"/>
      <c r="AP1464" s="24" t="s">
        <v>60</v>
      </c>
      <c r="AQ1464" s="24"/>
      <c r="AR1464" s="24"/>
      <c r="AS1464" s="89">
        <f t="shared" si="306"/>
        <v>3</v>
      </c>
      <c r="AT1464" s="24" t="s">
        <v>5707</v>
      </c>
    </row>
    <row r="1465" spans="1:46" x14ac:dyDescent="0.5">
      <c r="A1465" s="24">
        <v>1573</v>
      </c>
      <c r="B1465" s="24"/>
      <c r="C1465" s="24" t="s">
        <v>77</v>
      </c>
      <c r="D1465" s="24" t="s">
        <v>5708</v>
      </c>
      <c r="E1465" s="24" t="s">
        <v>5709</v>
      </c>
      <c r="F1465" s="77" t="str">
        <f t="shared" si="293"/>
        <v>MACCREANOR LAVINGTON LIMITED</v>
      </c>
      <c r="G1465" s="24" t="s">
        <v>5710</v>
      </c>
      <c r="H1465" s="24" t="s">
        <v>972</v>
      </c>
      <c r="I1465" s="24" t="s">
        <v>972</v>
      </c>
      <c r="J1465" s="24" t="s">
        <v>107</v>
      </c>
      <c r="K1465" s="24" t="s">
        <v>1681</v>
      </c>
      <c r="L1465" s="25">
        <v>44519</v>
      </c>
      <c r="M1465" s="25">
        <v>44865</v>
      </c>
      <c r="N1465" s="81">
        <f t="shared" si="303"/>
        <v>44865</v>
      </c>
      <c r="O1465" s="77" t="str">
        <f t="shared" ca="1" si="304"/>
        <v>Expired</v>
      </c>
      <c r="P1465" s="77" t="str" cm="1">
        <f t="array" aca="1" ref="P1465" ca="1">_xlfn.IFS((N1465-TODAY())&gt;=547,"06 Expires over 18 months",(N1465-TODAY())&gt;=365,"05 Expires in 18 months",(N1465-TODAY())&gt;=183,"04 Expires in 12 months",(N1465-TODAY())&gt;=92,"03 Expires in 6 months",(N1465-TODAY())&gt;=31,"02 Expires in 3 months",(N1465-TODAY())&gt;=0,"01 Expires in 30 days",(N1465-TODAY())&gt;=-31,"01 Expired last 30 days",(N1465-TODAY())&gt;=-92,"02 Expired last 3 months",(N1465-TODAY())&gt;=-183,"03 Expired last 6 months",(N1465-TODAY())&gt;=-365,"04 Expired last 12 months",(N1465-TODAY())&gt;=-547,"05 Expired last 18 months",TRUE,"06 Expired over 18 months")</f>
        <v>06 Expired over 18 months</v>
      </c>
      <c r="Q1465" s="65">
        <v>89930</v>
      </c>
      <c r="R1465" s="84">
        <f t="shared" si="305"/>
        <v>89930</v>
      </c>
      <c r="S1465" s="77" t="str" cm="1">
        <f t="array" ref="S1465">_xlfn.IFS(R1465&gt;5000000,"Gold",R1465&gt;=500000,"Silver",R1465&gt;30000,"Bronze",TRUE,"Transactional")</f>
        <v>Bronze</v>
      </c>
      <c r="T1465" s="24" t="s">
        <v>122</v>
      </c>
      <c r="U1465" s="101" t="s">
        <v>109</v>
      </c>
      <c r="V1465" s="101" t="s">
        <v>1011</v>
      </c>
      <c r="W1465" s="77" t="str">
        <f t="shared" si="297"/>
        <v>No</v>
      </c>
      <c r="X1465" s="77" t="str">
        <f>IFERROR(_xlfn.XLOOKUP(J1465&amp;"||"&amp;K1465,'Mapping Ref.'!$J$2:$J$538,'Mapping Ref.'!$K$2:$K$538),"")</f>
        <v>Construction &amp; Estates</v>
      </c>
      <c r="Y1465" s="77" t="str" cm="1">
        <f t="array" ref="Y1465">_xlfn.IFS(R1465&gt;2000000,"For Publication",R1465&gt;100000,"PID",R1465&gt;30000,"RFQ",TRUE,"Transactional")</f>
        <v>RFQ</v>
      </c>
      <c r="Z1465" s="24" t="s">
        <v>57</v>
      </c>
      <c r="AA1465" s="32">
        <v>12</v>
      </c>
      <c r="AB1465" s="24">
        <v>0</v>
      </c>
      <c r="AC1465" s="25">
        <v>44617</v>
      </c>
      <c r="AD1465" s="24" t="s">
        <v>58</v>
      </c>
      <c r="AE1465" s="24">
        <v>29730</v>
      </c>
      <c r="AF1465" s="24" t="s">
        <v>59</v>
      </c>
      <c r="AG1465" s="24"/>
      <c r="AH1465" s="24" t="s">
        <v>60</v>
      </c>
      <c r="AI1465" s="24"/>
      <c r="AJ1465" s="24" t="s">
        <v>60</v>
      </c>
      <c r="AK1465" s="24"/>
      <c r="AL1465" s="24" t="s">
        <v>1333</v>
      </c>
      <c r="AM1465" s="24"/>
      <c r="AN1465" s="24"/>
      <c r="AO1465" s="24">
        <v>0</v>
      </c>
      <c r="AP1465" s="24" t="s">
        <v>60</v>
      </c>
      <c r="AQ1465" s="24"/>
      <c r="AR1465" s="24"/>
      <c r="AS1465" s="89">
        <f t="shared" si="306"/>
        <v>11</v>
      </c>
      <c r="AT1465" s="24" t="s">
        <v>5711</v>
      </c>
    </row>
    <row r="1466" spans="1:46" x14ac:dyDescent="0.5">
      <c r="A1466" s="24">
        <v>1574</v>
      </c>
      <c r="B1466" s="24"/>
      <c r="C1466" s="24" t="s">
        <v>77</v>
      </c>
      <c r="D1466" s="24" t="s">
        <v>5712</v>
      </c>
      <c r="E1466" s="24" t="s">
        <v>5713</v>
      </c>
      <c r="F1466" s="77" t="str">
        <f t="shared" si="293"/>
        <v>MACCREANOR LAVINGTON LIMITED</v>
      </c>
      <c r="G1466" s="24" t="s">
        <v>5710</v>
      </c>
      <c r="H1466" s="24" t="s">
        <v>3853</v>
      </c>
      <c r="I1466" s="24" t="s">
        <v>3853</v>
      </c>
      <c r="J1466" s="24" t="s">
        <v>107</v>
      </c>
      <c r="K1466" s="24" t="s">
        <v>5714</v>
      </c>
      <c r="L1466" s="25">
        <v>44610</v>
      </c>
      <c r="M1466" s="25">
        <v>44721</v>
      </c>
      <c r="N1466" s="81">
        <f t="shared" si="303"/>
        <v>44843</v>
      </c>
      <c r="O1466" s="77" t="str">
        <f t="shared" ca="1" si="304"/>
        <v>Expired</v>
      </c>
      <c r="P1466" s="77" t="str" cm="1">
        <f t="array" aca="1" ref="P1466" ca="1">_xlfn.IFS((N1466-TODAY())&gt;=547,"06 Expires over 18 months",(N1466-TODAY())&gt;=365,"05 Expires in 18 months",(N1466-TODAY())&gt;=183,"04 Expires in 12 months",(N1466-TODAY())&gt;=92,"03 Expires in 6 months",(N1466-TODAY())&gt;=31,"02 Expires in 3 months",(N1466-TODAY())&gt;=0,"01 Expires in 30 days",(N1466-TODAY())&gt;=-31,"01 Expired last 30 days",(N1466-TODAY())&gt;=-92,"02 Expired last 3 months",(N1466-TODAY())&gt;=-183,"03 Expired last 6 months",(N1466-TODAY())&gt;=-365,"04 Expired last 12 months",(N1466-TODAY())&gt;=-547,"05 Expired last 18 months",TRUE,"06 Expired over 18 months")</f>
        <v>06 Expired over 18 months</v>
      </c>
      <c r="Q1466" s="65">
        <v>88930</v>
      </c>
      <c r="R1466" s="84">
        <f t="shared" si="305"/>
        <v>88930</v>
      </c>
      <c r="S1466" s="77" t="str" cm="1">
        <f t="array" ref="S1466">_xlfn.IFS(R1466&gt;5000000,"Gold",R1466&gt;=500000,"Silver",R1466&gt;30000,"Bronze",TRUE,"Transactional")</f>
        <v>Bronze</v>
      </c>
      <c r="T1466" s="24" t="s">
        <v>122</v>
      </c>
      <c r="U1466" s="101" t="s">
        <v>109</v>
      </c>
      <c r="V1466" s="101" t="s">
        <v>2428</v>
      </c>
      <c r="W1466" s="77" t="str">
        <f t="shared" si="297"/>
        <v>Yes</v>
      </c>
      <c r="X1466" s="77" t="str">
        <f>IFERROR(_xlfn.XLOOKUP(J1466&amp;"||"&amp;K1466,'Mapping Ref.'!$J$2:$J$538,'Mapping Ref.'!$K$2:$K$538),"")</f>
        <v>Construction &amp; Estates</v>
      </c>
      <c r="Y1466" s="77" t="str" cm="1">
        <f t="array" ref="Y1466">_xlfn.IFS(R1466&gt;2000000,"For Publication",R1466&gt;100000,"PID",R1466&gt;30000,"RFQ",TRUE,"Transactional")</f>
        <v>RFQ</v>
      </c>
      <c r="Z1466" s="24" t="s">
        <v>57</v>
      </c>
      <c r="AA1466" s="32">
        <v>7</v>
      </c>
      <c r="AB1466" s="24">
        <v>4</v>
      </c>
      <c r="AC1466" s="25">
        <v>44617</v>
      </c>
      <c r="AD1466" s="24" t="s">
        <v>58</v>
      </c>
      <c r="AE1466" s="24"/>
      <c r="AF1466" s="24" t="s">
        <v>59</v>
      </c>
      <c r="AG1466" s="24"/>
      <c r="AH1466" s="24" t="s">
        <v>60</v>
      </c>
      <c r="AI1466" s="24"/>
      <c r="AJ1466" s="24" t="s">
        <v>60</v>
      </c>
      <c r="AK1466" s="24"/>
      <c r="AL1466" s="24" t="s">
        <v>1333</v>
      </c>
      <c r="AM1466" s="24"/>
      <c r="AN1466" s="24"/>
      <c r="AO1466" s="24"/>
      <c r="AP1466" s="24" t="s">
        <v>60</v>
      </c>
      <c r="AQ1466" s="24"/>
      <c r="AR1466" s="24"/>
      <c r="AS1466" s="89">
        <f t="shared" si="306"/>
        <v>7</v>
      </c>
      <c r="AT1466" s="24" t="s">
        <v>5711</v>
      </c>
    </row>
    <row r="1467" spans="1:46" x14ac:dyDescent="0.5">
      <c r="A1467" s="24">
        <v>1575</v>
      </c>
      <c r="B1467" s="24"/>
      <c r="C1467" s="24" t="s">
        <v>77</v>
      </c>
      <c r="D1467" s="24" t="s">
        <v>5715</v>
      </c>
      <c r="E1467" s="24" t="s">
        <v>5716</v>
      </c>
      <c r="F1467" s="77" t="str">
        <f t="shared" si="293"/>
        <v>SCHOOLS COUNSELLING PARTNERSHIP LTD</v>
      </c>
      <c r="G1467" s="24" t="s">
        <v>5715</v>
      </c>
      <c r="H1467" s="24" t="s">
        <v>2201</v>
      </c>
      <c r="I1467" s="24" t="s">
        <v>2200</v>
      </c>
      <c r="J1467" s="24" t="s">
        <v>190</v>
      </c>
      <c r="K1467" s="24" t="s">
        <v>2202</v>
      </c>
      <c r="L1467" s="25">
        <v>44617</v>
      </c>
      <c r="M1467" s="25">
        <v>44985</v>
      </c>
      <c r="N1467" s="81">
        <f t="shared" si="303"/>
        <v>45350</v>
      </c>
      <c r="O1467" s="77" t="str">
        <f t="shared" ca="1" si="304"/>
        <v>Expired</v>
      </c>
      <c r="P1467" s="77" t="str" cm="1">
        <f t="array" aca="1" ref="P1467" ca="1">_xlfn.IFS((N1467-TODAY())&gt;=547,"06 Expires over 18 months",(N1467-TODAY())&gt;=365,"05 Expires in 18 months",(N1467-TODAY())&gt;=183,"04 Expires in 12 months",(N1467-TODAY())&gt;=92,"03 Expires in 6 months",(N1467-TODAY())&gt;=31,"02 Expires in 3 months",(N1467-TODAY())&gt;=0,"01 Expires in 30 days",(N1467-TODAY())&gt;=-31,"01 Expired last 30 days",(N1467-TODAY())&gt;=-92,"02 Expired last 3 months",(N1467-TODAY())&gt;=-183,"03 Expired last 6 months",(N1467-TODAY())&gt;=-365,"04 Expired last 12 months",(N1467-TODAY())&gt;=-547,"05 Expired last 18 months",TRUE,"06 Expired over 18 months")</f>
        <v>06 Expired over 18 months</v>
      </c>
      <c r="Q1467" s="65">
        <v>50000</v>
      </c>
      <c r="R1467" s="84">
        <f t="shared" si="305"/>
        <v>100000</v>
      </c>
      <c r="S1467" s="77" t="str" cm="1">
        <f t="array" ref="S1467">_xlfn.IFS(R1467&gt;5000000,"Gold",R1467&gt;=500000,"Silver",R1467&gt;30000,"Bronze",TRUE,"Transactional")</f>
        <v>Bronze</v>
      </c>
      <c r="T1467" s="24" t="s">
        <v>54</v>
      </c>
      <c r="U1467" s="101" t="s">
        <v>116</v>
      </c>
      <c r="V1467" s="101" t="s">
        <v>70</v>
      </c>
      <c r="W1467" s="77" t="str">
        <f t="shared" si="297"/>
        <v>Yes</v>
      </c>
      <c r="X1467" s="77" t="str">
        <f>IFERROR(_xlfn.XLOOKUP(J1467&amp;"||"&amp;K1467,'Mapping Ref.'!$J$2:$J$538,'Mapping Ref.'!$K$2:$K$538),"")</f>
        <v>Childrens &amp; Adults</v>
      </c>
      <c r="Y1467" s="77" t="str" cm="1">
        <f t="array" ref="Y1467">_xlfn.IFS(R1467&gt;2000000,"For Publication",R1467&gt;100000,"PID",R1467&gt;30000,"RFQ",TRUE,"Transactional")</f>
        <v>RFQ</v>
      </c>
      <c r="Z1467" s="24" t="s">
        <v>101</v>
      </c>
      <c r="AA1467" s="32">
        <v>12</v>
      </c>
      <c r="AB1467" s="24">
        <v>12</v>
      </c>
      <c r="AC1467" s="25">
        <v>44617</v>
      </c>
      <c r="AD1467" s="24" t="s">
        <v>58</v>
      </c>
      <c r="AE1467" s="24"/>
      <c r="AF1467" s="24"/>
      <c r="AG1467" s="24"/>
      <c r="AH1467" s="24" t="s">
        <v>59</v>
      </c>
      <c r="AI1467" s="24"/>
      <c r="AJ1467" s="24" t="s">
        <v>60</v>
      </c>
      <c r="AK1467" s="24"/>
      <c r="AL1467" s="24" t="s">
        <v>1333</v>
      </c>
      <c r="AM1467" s="24"/>
      <c r="AN1467" s="24"/>
      <c r="AO1467" s="24">
        <v>0</v>
      </c>
      <c r="AP1467" s="24" t="s">
        <v>60</v>
      </c>
      <c r="AQ1467" s="24"/>
      <c r="AR1467" s="24"/>
      <c r="AS1467" s="89">
        <f t="shared" si="306"/>
        <v>24</v>
      </c>
      <c r="AT1467" s="24" t="s">
        <v>5717</v>
      </c>
    </row>
    <row r="1468" spans="1:46" x14ac:dyDescent="0.5">
      <c r="A1468" s="24">
        <v>1576</v>
      </c>
      <c r="B1468" s="24" t="s">
        <v>340</v>
      </c>
      <c r="C1468" s="24"/>
      <c r="D1468" s="24" t="s">
        <v>5718</v>
      </c>
      <c r="E1468" s="24" t="s">
        <v>5372</v>
      </c>
      <c r="F1468" s="77" t="str">
        <f t="shared" si="293"/>
        <v>DIDLAW LTD CLIENT ACCOUNT</v>
      </c>
      <c r="G1468" s="24" t="s">
        <v>5718</v>
      </c>
      <c r="H1468" s="24" t="s">
        <v>5719</v>
      </c>
      <c r="I1468" s="24" t="s">
        <v>5719</v>
      </c>
      <c r="J1468" s="24" t="s">
        <v>52</v>
      </c>
      <c r="K1468" s="24" t="s">
        <v>1133</v>
      </c>
      <c r="L1468" s="25">
        <v>44617</v>
      </c>
      <c r="M1468" s="25"/>
      <c r="N1468" s="81"/>
      <c r="O1468" s="77" t="s">
        <v>712</v>
      </c>
      <c r="P1468" s="77"/>
      <c r="Q1468" s="104"/>
      <c r="R1468" s="84">
        <v>0</v>
      </c>
      <c r="S1468" s="77" t="str" cm="1">
        <f t="array" ref="S1468">_xlfn.IFS(R1468&gt;5000000,"Gold",R1468&gt;=500000,"Silver",R1468&gt;30000,"Bronze",TRUE,"Transactional")</f>
        <v>Transactional</v>
      </c>
      <c r="T1468" s="24" t="s">
        <v>54</v>
      </c>
      <c r="U1468" s="101" t="s">
        <v>455</v>
      </c>
      <c r="V1468" s="101" t="s">
        <v>822</v>
      </c>
      <c r="W1468" s="77" t="str">
        <f t="shared" si="297"/>
        <v>No</v>
      </c>
      <c r="X1468" s="77" t="str">
        <f>IFERROR(_xlfn.XLOOKUP(J1468&amp;"||"&amp;K1468,'Mapping Ref.'!$J$2:$J$538,'Mapping Ref.'!$K$2:$K$538),"")</f>
        <v>Corporate</v>
      </c>
      <c r="Y1468" s="77" t="str" cm="1">
        <f t="array" ref="Y1468">_xlfn.IFS(R1468&gt;2000000,"For Publication",R1468&gt;100000,"PID",R1468&gt;30000,"RFQ",TRUE,"Transactional")</f>
        <v>Transactional</v>
      </c>
      <c r="Z1468" s="24" t="s">
        <v>86</v>
      </c>
      <c r="AA1468" s="32">
        <v>0</v>
      </c>
      <c r="AB1468" s="24">
        <v>0</v>
      </c>
      <c r="AC1468" s="25">
        <v>44617</v>
      </c>
      <c r="AD1468" s="24" t="s">
        <v>58</v>
      </c>
      <c r="AE1468" s="24">
        <v>0</v>
      </c>
      <c r="AF1468" s="24"/>
      <c r="AG1468" s="24"/>
      <c r="AH1468" s="24" t="s">
        <v>60</v>
      </c>
      <c r="AI1468" s="24"/>
      <c r="AJ1468" s="24" t="s">
        <v>60</v>
      </c>
      <c r="AK1468" s="24"/>
      <c r="AL1468" s="24" t="s">
        <v>5003</v>
      </c>
      <c r="AM1468" s="24"/>
      <c r="AN1468" s="24"/>
      <c r="AO1468" s="24">
        <v>0</v>
      </c>
      <c r="AP1468" s="24" t="s">
        <v>60</v>
      </c>
      <c r="AQ1468" s="24"/>
      <c r="AR1468" s="24"/>
      <c r="AS1468" s="89">
        <v>0</v>
      </c>
      <c r="AT1468" s="24" t="s">
        <v>5720</v>
      </c>
    </row>
    <row r="1469" spans="1:46" x14ac:dyDescent="0.5">
      <c r="A1469" s="24">
        <v>1577</v>
      </c>
      <c r="B1469" s="24" t="s">
        <v>340</v>
      </c>
      <c r="C1469" s="24"/>
      <c r="D1469" s="24" t="s">
        <v>5721</v>
      </c>
      <c r="E1469" s="24" t="s">
        <v>5722</v>
      </c>
      <c r="F1469" s="77" t="str">
        <f t="shared" si="293"/>
        <v>WARRINGTONFIRE TESTING AND CERTIFICATION LIMITED</v>
      </c>
      <c r="G1469" s="24" t="s">
        <v>5723</v>
      </c>
      <c r="H1469" s="24" t="s">
        <v>376</v>
      </c>
      <c r="I1469" s="24" t="s">
        <v>992</v>
      </c>
      <c r="J1469" s="24" t="s">
        <v>52</v>
      </c>
      <c r="K1469" s="24" t="s">
        <v>1281</v>
      </c>
      <c r="L1469" s="25">
        <v>44621</v>
      </c>
      <c r="M1469" s="25">
        <v>45716</v>
      </c>
      <c r="N1469" s="81">
        <f>EDATE(M1469,AB1469)</f>
        <v>46446</v>
      </c>
      <c r="O1469" s="77" t="str">
        <f ca="1">IF(N1469&lt;TODAY(),"Expired","Live")</f>
        <v>Live</v>
      </c>
      <c r="P1469" s="77" t="str" cm="1">
        <f t="array" aca="1" ref="P1469" ca="1">_xlfn.IFS((N1469-TODAY())&gt;=547,"06 Expires over 18 months",(N1469-TODAY())&gt;=365,"05 Expires in 18 months",(N1469-TODAY())&gt;=183,"04 Expires in 12 months",(N1469-TODAY())&gt;=92,"03 Expires in 6 months",(N1469-TODAY())&gt;=31,"02 Expires in 3 months",(N1469-TODAY())&gt;=0,"01 Expires in 30 days",(N1469-TODAY())&gt;=-31,"01 Expired last 30 days",(N1469-TODAY())&gt;=-92,"02 Expired last 3 months",(N1469-TODAY())&gt;=-183,"03 Expired last 6 months",(N1469-TODAY())&gt;=-365,"04 Expired last 12 months",(N1469-TODAY())&gt;=-547,"05 Expired last 18 months",TRUE,"06 Expired over 18 months")</f>
        <v>04 Expires in 12 months</v>
      </c>
      <c r="Q1469" s="65">
        <v>15000</v>
      </c>
      <c r="R1469" s="84">
        <f>MAX(Q1469,Q1469*N(AS1469)/12)</f>
        <v>73750</v>
      </c>
      <c r="S1469" s="77" t="str" cm="1">
        <f t="array" ref="S1469">_xlfn.IFS(R1469&gt;5000000,"Gold",R1469&gt;=500000,"Silver",R1469&gt;30000,"Bronze",TRUE,"Transactional")</f>
        <v>Bronze</v>
      </c>
      <c r="T1469" s="24" t="s">
        <v>54</v>
      </c>
      <c r="U1469" s="101" t="s">
        <v>237</v>
      </c>
      <c r="V1469" s="101" t="s">
        <v>566</v>
      </c>
      <c r="W1469" s="77" t="str">
        <f t="shared" si="297"/>
        <v>Yes</v>
      </c>
      <c r="X1469" s="77" t="str">
        <f>IFERROR(_xlfn.XLOOKUP(J1469&amp;"||"&amp;K1469,'Mapping Ref.'!$J$2:$J$538,'Mapping Ref.'!$K$2:$K$538),"")</f>
        <v>ICT</v>
      </c>
      <c r="Y1469" s="77" t="str" cm="1">
        <f t="array" ref="Y1469">_xlfn.IFS(R1469&gt;2000000,"For Publication",R1469&gt;100000,"PID",R1469&gt;30000,"RFQ",TRUE,"Transactional")</f>
        <v>RFQ</v>
      </c>
      <c r="Z1469" s="24" t="s">
        <v>101</v>
      </c>
      <c r="AA1469" s="32">
        <v>24</v>
      </c>
      <c r="AB1469" s="24">
        <v>24</v>
      </c>
      <c r="AC1469" s="25">
        <v>44617</v>
      </c>
      <c r="AD1469" s="24" t="s">
        <v>58</v>
      </c>
      <c r="AE1469" s="24">
        <v>1</v>
      </c>
      <c r="AF1469" s="24"/>
      <c r="AG1469" s="24"/>
      <c r="AH1469" s="24" t="s">
        <v>59</v>
      </c>
      <c r="AI1469" s="24"/>
      <c r="AJ1469" s="24" t="s">
        <v>60</v>
      </c>
      <c r="AK1469" s="24"/>
      <c r="AL1469" s="24" t="s">
        <v>5003</v>
      </c>
      <c r="AM1469" s="24"/>
      <c r="AN1469" s="24"/>
      <c r="AO1469" s="24">
        <v>0</v>
      </c>
      <c r="AP1469" s="24" t="s">
        <v>60</v>
      </c>
      <c r="AQ1469" s="24"/>
      <c r="AR1469" s="24"/>
      <c r="AS1469" s="89">
        <f>DATEDIF(L1469,N1469,"m")</f>
        <v>59</v>
      </c>
      <c r="AT1469" s="24" t="s">
        <v>5724</v>
      </c>
    </row>
    <row r="1470" spans="1:46" x14ac:dyDescent="0.5">
      <c r="A1470" s="24">
        <v>1578</v>
      </c>
      <c r="B1470" s="24"/>
      <c r="C1470" s="24"/>
      <c r="D1470" s="24" t="s">
        <v>5725</v>
      </c>
      <c r="E1470" s="24" t="s">
        <v>5372</v>
      </c>
      <c r="F1470" s="77" t="str">
        <f t="shared" si="293"/>
        <v>D &amp; N SOLICITORS</v>
      </c>
      <c r="G1470" s="24" t="s">
        <v>5725</v>
      </c>
      <c r="H1470" s="24" t="s">
        <v>5719</v>
      </c>
      <c r="I1470" s="24" t="s">
        <v>5719</v>
      </c>
      <c r="J1470" s="24" t="s">
        <v>52</v>
      </c>
      <c r="K1470" s="24" t="s">
        <v>1133</v>
      </c>
      <c r="L1470" s="25">
        <v>44617</v>
      </c>
      <c r="M1470" s="25"/>
      <c r="N1470" s="81"/>
      <c r="O1470" s="77" t="s">
        <v>712</v>
      </c>
      <c r="P1470" s="77"/>
      <c r="Q1470" s="104"/>
      <c r="R1470" s="84">
        <v>0</v>
      </c>
      <c r="S1470" s="77" t="str" cm="1">
        <f t="array" ref="S1470">_xlfn.IFS(R1470&gt;5000000,"Gold",R1470&gt;=500000,"Silver",R1470&gt;30000,"Bronze",TRUE,"Transactional")</f>
        <v>Transactional</v>
      </c>
      <c r="T1470" s="24" t="s">
        <v>54</v>
      </c>
      <c r="U1470" s="101" t="s">
        <v>455</v>
      </c>
      <c r="V1470" s="101" t="s">
        <v>822</v>
      </c>
      <c r="W1470" s="77" t="str">
        <f t="shared" si="297"/>
        <v>No</v>
      </c>
      <c r="X1470" s="77" t="str">
        <f>IFERROR(_xlfn.XLOOKUP(J1470&amp;"||"&amp;K1470,'Mapping Ref.'!$J$2:$J$538,'Mapping Ref.'!$K$2:$K$538),"")</f>
        <v>Corporate</v>
      </c>
      <c r="Y1470" s="77" t="str" cm="1">
        <f t="array" ref="Y1470">_xlfn.IFS(R1470&gt;2000000,"For Publication",R1470&gt;100000,"PID",R1470&gt;30000,"RFQ",TRUE,"Transactional")</f>
        <v>Transactional</v>
      </c>
      <c r="Z1470" s="24" t="s">
        <v>86</v>
      </c>
      <c r="AA1470" s="32">
        <v>0</v>
      </c>
      <c r="AB1470" s="24">
        <v>0</v>
      </c>
      <c r="AC1470" s="25">
        <v>44617</v>
      </c>
      <c r="AD1470" s="24" t="s">
        <v>58</v>
      </c>
      <c r="AE1470" s="24">
        <v>0</v>
      </c>
      <c r="AF1470" s="24"/>
      <c r="AG1470" s="24"/>
      <c r="AH1470" s="24" t="s">
        <v>60</v>
      </c>
      <c r="AI1470" s="24"/>
      <c r="AJ1470" s="24" t="s">
        <v>60</v>
      </c>
      <c r="AK1470" s="24"/>
      <c r="AL1470" s="24"/>
      <c r="AM1470" s="24"/>
      <c r="AN1470" s="24"/>
      <c r="AO1470" s="24">
        <v>0</v>
      </c>
      <c r="AP1470" s="24" t="s">
        <v>60</v>
      </c>
      <c r="AQ1470" s="24"/>
      <c r="AR1470" s="24"/>
      <c r="AS1470" s="89">
        <v>0</v>
      </c>
      <c r="AT1470" s="24" t="s">
        <v>5726</v>
      </c>
    </row>
    <row r="1471" spans="1:46" x14ac:dyDescent="0.5">
      <c r="A1471" s="24">
        <v>1579</v>
      </c>
      <c r="B1471" s="24" t="s">
        <v>340</v>
      </c>
      <c r="C1471" s="24"/>
      <c r="D1471" s="24" t="s">
        <v>5727</v>
      </c>
      <c r="E1471" s="24" t="s">
        <v>5182</v>
      </c>
      <c r="F1471" s="77" t="str">
        <f t="shared" si="293"/>
        <v>LETTING GROW LTD</v>
      </c>
      <c r="G1471" s="24" t="s">
        <v>5728</v>
      </c>
      <c r="H1471" s="24" t="s">
        <v>4756</v>
      </c>
      <c r="I1471" s="24" t="s">
        <v>4756</v>
      </c>
      <c r="J1471" s="24" t="s">
        <v>190</v>
      </c>
      <c r="K1471" s="24" t="s">
        <v>4757</v>
      </c>
      <c r="L1471" s="25">
        <v>44593</v>
      </c>
      <c r="M1471" s="25"/>
      <c r="N1471" s="81"/>
      <c r="O1471" s="77" t="s">
        <v>712</v>
      </c>
      <c r="P1471" s="77"/>
      <c r="Q1471" s="104"/>
      <c r="R1471" s="84">
        <v>0</v>
      </c>
      <c r="S1471" s="77" t="str" cm="1">
        <f t="array" ref="S1471">_xlfn.IFS(R1471&gt;5000000,"Gold",R1471&gt;=500000,"Silver",R1471&gt;30000,"Bronze",TRUE,"Transactional")</f>
        <v>Transactional</v>
      </c>
      <c r="T1471" s="24" t="s">
        <v>54</v>
      </c>
      <c r="U1471" s="101" t="s">
        <v>84</v>
      </c>
      <c r="V1471" s="101" t="s">
        <v>157</v>
      </c>
      <c r="W1471" s="77" t="str">
        <f t="shared" si="297"/>
        <v>Yes</v>
      </c>
      <c r="X1471" s="77" t="str">
        <f>IFERROR(_xlfn.XLOOKUP(J1471&amp;"||"&amp;K1471,'Mapping Ref.'!$J$2:$J$538,'Mapping Ref.'!$K$2:$K$538),"")</f>
        <v>Childrens &amp; Adults</v>
      </c>
      <c r="Y1471" s="77" t="str" cm="1">
        <f t="array" ref="Y1471">_xlfn.IFS(R1471&gt;2000000,"For Publication",R1471&gt;100000,"PID",R1471&gt;30000,"RFQ",TRUE,"Transactional")</f>
        <v>Transactional</v>
      </c>
      <c r="Z1471" s="24" t="s">
        <v>101</v>
      </c>
      <c r="AA1471" s="32">
        <v>42</v>
      </c>
      <c r="AB1471" s="24">
        <v>12</v>
      </c>
      <c r="AC1471" s="25">
        <v>44617</v>
      </c>
      <c r="AD1471" s="24" t="s">
        <v>58</v>
      </c>
      <c r="AE1471" s="24"/>
      <c r="AF1471" s="24" t="s">
        <v>59</v>
      </c>
      <c r="AG1471" s="24"/>
      <c r="AH1471" s="24" t="s">
        <v>60</v>
      </c>
      <c r="AI1471" s="24"/>
      <c r="AJ1471" s="24" t="s">
        <v>59</v>
      </c>
      <c r="AK1471" s="24"/>
      <c r="AL1471" s="24" t="s">
        <v>5003</v>
      </c>
      <c r="AM1471" s="24"/>
      <c r="AN1471" s="24"/>
      <c r="AO1471" s="24"/>
      <c r="AP1471" s="24" t="s">
        <v>60</v>
      </c>
      <c r="AQ1471" s="24"/>
      <c r="AR1471" s="24"/>
      <c r="AS1471" s="89">
        <v>0</v>
      </c>
      <c r="AT1471" s="24" t="s">
        <v>5729</v>
      </c>
    </row>
    <row r="1472" spans="1:46" x14ac:dyDescent="0.5">
      <c r="A1472" s="24">
        <v>1580</v>
      </c>
      <c r="B1472" s="24" t="s">
        <v>340</v>
      </c>
      <c r="C1472" s="24"/>
      <c r="D1472" s="24" t="s">
        <v>5730</v>
      </c>
      <c r="E1472" s="24" t="s">
        <v>5731</v>
      </c>
      <c r="F1472" s="77" t="str">
        <f t="shared" si="293"/>
        <v>IAN HALTON</v>
      </c>
      <c r="G1472" s="24" t="s">
        <v>5732</v>
      </c>
      <c r="H1472" s="24" t="s">
        <v>5576</v>
      </c>
      <c r="I1472" s="24" t="s">
        <v>1923</v>
      </c>
      <c r="J1472" s="24" t="s">
        <v>1312</v>
      </c>
      <c r="K1472" s="24" t="s">
        <v>1109</v>
      </c>
      <c r="L1472" s="25">
        <v>44593</v>
      </c>
      <c r="M1472" s="25">
        <v>45016</v>
      </c>
      <c r="N1472" s="81">
        <f>EDATE(M1472,AB1472)</f>
        <v>45382</v>
      </c>
      <c r="O1472" s="77" t="str">
        <f ca="1">IF(N1472&lt;TODAY(),"Expired","Live")</f>
        <v>Expired</v>
      </c>
      <c r="P1472" s="77" t="str" cm="1">
        <f t="array" aca="1" ref="P1472" ca="1">_xlfn.IFS((N1472-TODAY())&gt;=547,"06 Expires over 18 months",(N1472-TODAY())&gt;=365,"05 Expires in 18 months",(N1472-TODAY())&gt;=183,"04 Expires in 12 months",(N1472-TODAY())&gt;=92,"03 Expires in 6 months",(N1472-TODAY())&gt;=31,"02 Expires in 3 months",(N1472-TODAY())&gt;=0,"01 Expires in 30 days",(N1472-TODAY())&gt;=-31,"01 Expired last 30 days",(N1472-TODAY())&gt;=-92,"02 Expired last 3 months",(N1472-TODAY())&gt;=-183,"03 Expired last 6 months",(N1472-TODAY())&gt;=-365,"04 Expired last 12 months",(N1472-TODAY())&gt;=-547,"05 Expired last 18 months",TRUE,"06 Expired over 18 months")</f>
        <v>06 Expired over 18 months</v>
      </c>
      <c r="Q1472" s="65">
        <v>5000</v>
      </c>
      <c r="R1472" s="84">
        <f>MAX(Q1472,Q1472*N(AS1472)/12)</f>
        <v>10416.666666666666</v>
      </c>
      <c r="S1472" s="77" t="str" cm="1">
        <f t="array" ref="S1472">_xlfn.IFS(R1472&gt;5000000,"Gold",R1472&gt;=500000,"Silver",R1472&gt;30000,"Bronze",TRUE,"Transactional")</f>
        <v>Transactional</v>
      </c>
      <c r="T1472" s="24" t="s">
        <v>54</v>
      </c>
      <c r="U1472" s="101" t="s">
        <v>237</v>
      </c>
      <c r="V1472" s="101" t="s">
        <v>566</v>
      </c>
      <c r="W1472" s="77" t="str">
        <f t="shared" si="297"/>
        <v>Yes</v>
      </c>
      <c r="X1472" s="77" t="str">
        <f>IFERROR(_xlfn.XLOOKUP(J1472&amp;"||"&amp;K1472,'Mapping Ref.'!$J$2:$J$538,'Mapping Ref.'!$K$2:$K$538),"")</f>
        <v>Corporate</v>
      </c>
      <c r="Y1472" s="77" t="str" cm="1">
        <f t="array" ref="Y1472">_xlfn.IFS(R1472&gt;2000000,"For Publication",R1472&gt;100000,"PID",R1472&gt;30000,"RFQ",TRUE,"Transactional")</f>
        <v>Transactional</v>
      </c>
      <c r="Z1472" s="24" t="s">
        <v>101</v>
      </c>
      <c r="AA1472" s="32">
        <v>24</v>
      </c>
      <c r="AB1472" s="24">
        <v>12</v>
      </c>
      <c r="AC1472" s="25">
        <v>44621</v>
      </c>
      <c r="AD1472" s="24" t="s">
        <v>58</v>
      </c>
      <c r="AE1472" s="24">
        <v>0</v>
      </c>
      <c r="AF1472" s="24" t="s">
        <v>59</v>
      </c>
      <c r="AG1472" s="24"/>
      <c r="AH1472" s="24" t="s">
        <v>60</v>
      </c>
      <c r="AI1472" s="24"/>
      <c r="AJ1472" s="24" t="s">
        <v>60</v>
      </c>
      <c r="AK1472" s="24"/>
      <c r="AL1472" s="24" t="s">
        <v>5003</v>
      </c>
      <c r="AM1472" s="24"/>
      <c r="AN1472" s="24"/>
      <c r="AO1472" s="24">
        <v>0</v>
      </c>
      <c r="AP1472" s="24" t="s">
        <v>60</v>
      </c>
      <c r="AQ1472" s="24"/>
      <c r="AR1472" s="24"/>
      <c r="AS1472" s="89">
        <f>DATEDIF(L1472,N1472,"m")</f>
        <v>25</v>
      </c>
      <c r="AT1472" s="24" t="s">
        <v>5730</v>
      </c>
    </row>
    <row r="1473" spans="1:46" x14ac:dyDescent="0.5">
      <c r="A1473" s="24">
        <v>1581</v>
      </c>
      <c r="B1473" s="24"/>
      <c r="C1473" s="24"/>
      <c r="D1473" s="24" t="s">
        <v>5733</v>
      </c>
      <c r="E1473" s="24" t="s">
        <v>5734</v>
      </c>
      <c r="F1473" s="77" t="str">
        <f t="shared" si="293"/>
        <v>JANE MILTON LIMITED</v>
      </c>
      <c r="G1473" s="24" t="s">
        <v>5735</v>
      </c>
      <c r="H1473" s="24" t="s">
        <v>972</v>
      </c>
      <c r="I1473" s="24" t="s">
        <v>972</v>
      </c>
      <c r="J1473" s="24" t="s">
        <v>107</v>
      </c>
      <c r="K1473" s="24" t="s">
        <v>1681</v>
      </c>
      <c r="L1473" s="25">
        <v>44621</v>
      </c>
      <c r="M1473" s="25">
        <v>44804</v>
      </c>
      <c r="N1473" s="81">
        <f>EDATE(M1473,AB1473)</f>
        <v>44804</v>
      </c>
      <c r="O1473" s="77" t="str">
        <f ca="1">IF(N1473&lt;TODAY(),"Expired","Live")</f>
        <v>Expired</v>
      </c>
      <c r="P1473" s="77" t="str" cm="1">
        <f t="array" aca="1" ref="P1473" ca="1">_xlfn.IFS((N1473-TODAY())&gt;=547,"06 Expires over 18 months",(N1473-TODAY())&gt;=365,"05 Expires in 18 months",(N1473-TODAY())&gt;=183,"04 Expires in 12 months",(N1473-TODAY())&gt;=92,"03 Expires in 6 months",(N1473-TODAY())&gt;=31,"02 Expires in 3 months",(N1473-TODAY())&gt;=0,"01 Expires in 30 days",(N1473-TODAY())&gt;=-31,"01 Expired last 30 days",(N1473-TODAY())&gt;=-92,"02 Expired last 3 months",(N1473-TODAY())&gt;=-183,"03 Expired last 6 months",(N1473-TODAY())&gt;=-365,"04 Expired last 12 months",(N1473-TODAY())&gt;=-547,"05 Expired last 18 months",TRUE,"06 Expired over 18 months")</f>
        <v>06 Expired over 18 months</v>
      </c>
      <c r="Q1473" s="65">
        <v>47290</v>
      </c>
      <c r="R1473" s="84">
        <f>MAX(Q1473,Q1473*N(AS1473)/12)</f>
        <v>47290</v>
      </c>
      <c r="S1473" s="77" t="str" cm="1">
        <f t="array" ref="S1473">_xlfn.IFS(R1473&gt;5000000,"Gold",R1473&gt;=500000,"Silver",R1473&gt;30000,"Bronze",TRUE,"Transactional")</f>
        <v>Bronze</v>
      </c>
      <c r="T1473" s="24" t="s">
        <v>54</v>
      </c>
      <c r="U1473" s="101" t="s">
        <v>109</v>
      </c>
      <c r="V1473" s="101" t="s">
        <v>1011</v>
      </c>
      <c r="W1473" s="77" t="str">
        <f t="shared" si="297"/>
        <v>No</v>
      </c>
      <c r="X1473" s="77" t="str">
        <f>IFERROR(_xlfn.XLOOKUP(J1473&amp;"||"&amp;K1473,'Mapping Ref.'!$J$2:$J$538,'Mapping Ref.'!$K$2:$K$538),"")</f>
        <v>Construction &amp; Estates</v>
      </c>
      <c r="Y1473" s="77" t="str" cm="1">
        <f t="array" ref="Y1473">_xlfn.IFS(R1473&gt;2000000,"For Publication",R1473&gt;100000,"PID",R1473&gt;30000,"RFQ",TRUE,"Transactional")</f>
        <v>RFQ</v>
      </c>
      <c r="Z1473" s="24" t="s">
        <v>76</v>
      </c>
      <c r="AA1473" s="32">
        <v>6</v>
      </c>
      <c r="AB1473" s="24">
        <v>0</v>
      </c>
      <c r="AC1473" s="25">
        <v>44624</v>
      </c>
      <c r="AD1473" s="24" t="s">
        <v>58</v>
      </c>
      <c r="AE1473" s="24">
        <v>29732</v>
      </c>
      <c r="AF1473" s="24" t="s">
        <v>59</v>
      </c>
      <c r="AG1473" s="24"/>
      <c r="AH1473" s="24" t="s">
        <v>59</v>
      </c>
      <c r="AI1473" s="24"/>
      <c r="AJ1473" s="24" t="s">
        <v>60</v>
      </c>
      <c r="AK1473" s="24"/>
      <c r="AL1473" s="24" t="s">
        <v>1333</v>
      </c>
      <c r="AM1473" s="24"/>
      <c r="AN1473" s="24"/>
      <c r="AO1473" s="24">
        <v>0</v>
      </c>
      <c r="AP1473" s="24" t="s">
        <v>60</v>
      </c>
      <c r="AQ1473" s="24"/>
      <c r="AR1473" s="24"/>
      <c r="AS1473" s="89">
        <f>DATEDIF(L1473,N1473,"m")</f>
        <v>5</v>
      </c>
      <c r="AT1473" s="24" t="s">
        <v>5736</v>
      </c>
    </row>
    <row r="1474" spans="1:46" x14ac:dyDescent="0.5">
      <c r="A1474" s="24">
        <v>1582</v>
      </c>
      <c r="B1474" s="24"/>
      <c r="C1474" s="24" t="s">
        <v>77</v>
      </c>
      <c r="D1474" s="24" t="s">
        <v>5737</v>
      </c>
      <c r="E1474" s="24" t="s">
        <v>5442</v>
      </c>
      <c r="F1474" s="77" t="str">
        <f t="shared" ref="F1474:F1537" si="307">IF(AT1474&lt;&gt;"",AT1474,G1474)</f>
        <v>JANE FRYATT LTD T/A FACE2FACEHR ABINGDON</v>
      </c>
      <c r="G1474" s="24" t="s">
        <v>5443</v>
      </c>
      <c r="H1474" s="24" t="s">
        <v>2034</v>
      </c>
      <c r="I1474" s="24" t="s">
        <v>1923</v>
      </c>
      <c r="J1474" s="24" t="s">
        <v>1312</v>
      </c>
      <c r="K1474" s="24" t="s">
        <v>1109</v>
      </c>
      <c r="L1474" s="25">
        <v>44501</v>
      </c>
      <c r="M1474" s="25">
        <v>45016</v>
      </c>
      <c r="N1474" s="81">
        <f>EDATE(M1474,AB1474)</f>
        <v>45382</v>
      </c>
      <c r="O1474" s="77" t="str">
        <f ca="1">IF(N1474&lt;TODAY(),"Expired","Live")</f>
        <v>Expired</v>
      </c>
      <c r="P1474" s="77" t="str" cm="1">
        <f t="array" aca="1" ref="P1474" ca="1">_xlfn.IFS((N1474-TODAY())&gt;=547,"06 Expires over 18 months",(N1474-TODAY())&gt;=365,"05 Expires in 18 months",(N1474-TODAY())&gt;=183,"04 Expires in 12 months",(N1474-TODAY())&gt;=92,"03 Expires in 6 months",(N1474-TODAY())&gt;=31,"02 Expires in 3 months",(N1474-TODAY())&gt;=0,"01 Expires in 30 days",(N1474-TODAY())&gt;=-31,"01 Expired last 30 days",(N1474-TODAY())&gt;=-92,"02 Expired last 3 months",(N1474-TODAY())&gt;=-183,"03 Expired last 6 months",(N1474-TODAY())&gt;=-365,"04 Expired last 12 months",(N1474-TODAY())&gt;=-547,"05 Expired last 18 months",TRUE,"06 Expired over 18 months")</f>
        <v>06 Expired over 18 months</v>
      </c>
      <c r="Q1474" s="65">
        <v>20000</v>
      </c>
      <c r="R1474" s="84">
        <f>MAX(Q1474,Q1474*N(AS1474)/12)</f>
        <v>46666.666666666664</v>
      </c>
      <c r="S1474" s="77" t="str" cm="1">
        <f t="array" ref="S1474">_xlfn.IFS(R1474&gt;5000000,"Gold",R1474&gt;=500000,"Silver",R1474&gt;30000,"Bronze",TRUE,"Transactional")</f>
        <v>Bronze</v>
      </c>
      <c r="T1474" s="24" t="s">
        <v>54</v>
      </c>
      <c r="U1474" s="101" t="s">
        <v>237</v>
      </c>
      <c r="V1474" s="101" t="s">
        <v>350</v>
      </c>
      <c r="W1474" s="77" t="str">
        <f t="shared" ref="W1474:W1537" si="308">IF(AB1474&gt;0,"Yes","No")</f>
        <v>Yes</v>
      </c>
      <c r="X1474" s="77" t="str">
        <f>IFERROR(_xlfn.XLOOKUP(J1474&amp;"||"&amp;K1474,'Mapping Ref.'!$J$2:$J$538,'Mapping Ref.'!$K$2:$K$538),"")</f>
        <v>Corporate</v>
      </c>
      <c r="Y1474" s="77" t="str" cm="1">
        <f t="array" ref="Y1474">_xlfn.IFS(R1474&gt;2000000,"For Publication",R1474&gt;100000,"PID",R1474&gt;30000,"RFQ",TRUE,"Transactional")</f>
        <v>RFQ</v>
      </c>
      <c r="Z1474" s="24" t="s">
        <v>86</v>
      </c>
      <c r="AA1474" s="32">
        <v>24</v>
      </c>
      <c r="AB1474" s="24">
        <v>12</v>
      </c>
      <c r="AC1474" s="25">
        <v>44627</v>
      </c>
      <c r="AD1474" s="24" t="s">
        <v>58</v>
      </c>
      <c r="AE1474" s="24">
        <v>0</v>
      </c>
      <c r="AF1474" s="24" t="s">
        <v>59</v>
      </c>
      <c r="AG1474" s="24"/>
      <c r="AH1474" s="24" t="s">
        <v>60</v>
      </c>
      <c r="AI1474" s="24"/>
      <c r="AJ1474" s="24" t="s">
        <v>60</v>
      </c>
      <c r="AK1474" s="24"/>
      <c r="AL1474" s="24" t="s">
        <v>1333</v>
      </c>
      <c r="AM1474" s="24"/>
      <c r="AN1474" s="24"/>
      <c r="AO1474" s="24">
        <v>0</v>
      </c>
      <c r="AP1474" s="24" t="s">
        <v>60</v>
      </c>
      <c r="AQ1474" s="24"/>
      <c r="AR1474" s="24"/>
      <c r="AS1474" s="89">
        <f>DATEDIF(L1474,N1474,"m")</f>
        <v>28</v>
      </c>
      <c r="AT1474" s="24" t="s">
        <v>5444</v>
      </c>
    </row>
    <row r="1475" spans="1:46" x14ac:dyDescent="0.5">
      <c r="A1475" s="24">
        <v>1583</v>
      </c>
      <c r="B1475" s="24"/>
      <c r="C1475" s="24" t="s">
        <v>77</v>
      </c>
      <c r="D1475" s="24" t="s">
        <v>5738</v>
      </c>
      <c r="E1475" s="24" t="s">
        <v>5739</v>
      </c>
      <c r="F1475" s="77" t="str">
        <f t="shared" si="307"/>
        <v>INITIAL WASHROOM SOLUTIONS</v>
      </c>
      <c r="G1475" s="24" t="s">
        <v>403</v>
      </c>
      <c r="H1475" s="24" t="s">
        <v>2456</v>
      </c>
      <c r="I1475" s="24" t="s">
        <v>992</v>
      </c>
      <c r="J1475" s="24" t="s">
        <v>52</v>
      </c>
      <c r="K1475" s="24" t="s">
        <v>1281</v>
      </c>
      <c r="L1475" s="25">
        <v>44287</v>
      </c>
      <c r="M1475" s="25">
        <v>45016</v>
      </c>
      <c r="N1475" s="81">
        <f>EDATE(M1475,AB1475)</f>
        <v>45107</v>
      </c>
      <c r="O1475" s="77" t="str">
        <f ca="1">IF(N1475&lt;TODAY(),"Expired","Live")</f>
        <v>Expired</v>
      </c>
      <c r="P1475" s="77" t="str" cm="1">
        <f t="array" aca="1" ref="P1475" ca="1">_xlfn.IFS((N1475-TODAY())&gt;=547,"06 Expires over 18 months",(N1475-TODAY())&gt;=365,"05 Expires in 18 months",(N1475-TODAY())&gt;=183,"04 Expires in 12 months",(N1475-TODAY())&gt;=92,"03 Expires in 6 months",(N1475-TODAY())&gt;=31,"02 Expires in 3 months",(N1475-TODAY())&gt;=0,"01 Expires in 30 days",(N1475-TODAY())&gt;=-31,"01 Expired last 30 days",(N1475-TODAY())&gt;=-92,"02 Expired last 3 months",(N1475-TODAY())&gt;=-183,"03 Expired last 6 months",(N1475-TODAY())&gt;=-365,"04 Expired last 12 months",(N1475-TODAY())&gt;=-547,"05 Expired last 18 months",TRUE,"06 Expired over 18 months")</f>
        <v>06 Expired over 18 months</v>
      </c>
      <c r="Q1475" s="65">
        <v>38524.19</v>
      </c>
      <c r="R1475" s="84">
        <f>MAX(Q1475,Q1475*N(AS1475)/12)</f>
        <v>83469.078333333338</v>
      </c>
      <c r="S1475" s="77" t="str" cm="1">
        <f t="array" ref="S1475">_xlfn.IFS(R1475&gt;5000000,"Gold",R1475&gt;=500000,"Silver",R1475&gt;30000,"Bronze",TRUE,"Transactional")</f>
        <v>Bronze</v>
      </c>
      <c r="T1475" s="24" t="s">
        <v>54</v>
      </c>
      <c r="U1475" s="101" t="s">
        <v>162</v>
      </c>
      <c r="V1475" s="101" t="s">
        <v>1601</v>
      </c>
      <c r="W1475" s="77" t="str">
        <f t="shared" si="308"/>
        <v>Yes</v>
      </c>
      <c r="X1475" s="77" t="str">
        <f>IFERROR(_xlfn.XLOOKUP(J1475&amp;"||"&amp;K1475,'Mapping Ref.'!$J$2:$J$538,'Mapping Ref.'!$K$2:$K$538),"")</f>
        <v>ICT</v>
      </c>
      <c r="Y1475" s="77" t="str" cm="1">
        <f t="array" ref="Y1475">_xlfn.IFS(R1475&gt;2000000,"For Publication",R1475&gt;100000,"PID",R1475&gt;30000,"RFQ",TRUE,"Transactional")</f>
        <v>RFQ</v>
      </c>
      <c r="Z1475" s="24" t="s">
        <v>86</v>
      </c>
      <c r="AA1475" s="32">
        <v>24</v>
      </c>
      <c r="AB1475" s="24">
        <v>3</v>
      </c>
      <c r="AC1475" s="25">
        <v>44627</v>
      </c>
      <c r="AD1475" s="24" t="s">
        <v>102</v>
      </c>
      <c r="AE1475" s="24">
        <v>1</v>
      </c>
      <c r="AF1475" s="24"/>
      <c r="AG1475" s="24"/>
      <c r="AH1475" s="24" t="s">
        <v>59</v>
      </c>
      <c r="AI1475" s="24"/>
      <c r="AJ1475" s="24" t="s">
        <v>60</v>
      </c>
      <c r="AK1475" s="24"/>
      <c r="AL1475" s="24"/>
      <c r="AM1475" s="24"/>
      <c r="AN1475" s="24"/>
      <c r="AO1475" s="24">
        <v>0</v>
      </c>
      <c r="AP1475" s="24" t="s">
        <v>59</v>
      </c>
      <c r="AQ1475" s="24"/>
      <c r="AR1475" s="24"/>
      <c r="AS1475" s="89">
        <f>DATEDIF(L1475,N1475,"m")</f>
        <v>26</v>
      </c>
      <c r="AT1475" s="24" t="s">
        <v>404</v>
      </c>
    </row>
    <row r="1476" spans="1:46" x14ac:dyDescent="0.5">
      <c r="A1476" s="24">
        <v>1584</v>
      </c>
      <c r="B1476" s="24"/>
      <c r="C1476" s="24"/>
      <c r="D1476" s="24" t="s">
        <v>5740</v>
      </c>
      <c r="E1476" s="24" t="s">
        <v>5741</v>
      </c>
      <c r="F1476" s="77" t="str">
        <f t="shared" si="307"/>
        <v>G2V RECRUITMENT GROUP LIMITED T/A VIVID RESOURCING</v>
      </c>
      <c r="G1476" s="24" t="s">
        <v>5742</v>
      </c>
      <c r="H1476" s="24" t="s">
        <v>5743</v>
      </c>
      <c r="I1476" s="24" t="s">
        <v>2695</v>
      </c>
      <c r="J1476" s="24" t="s">
        <v>52</v>
      </c>
      <c r="K1476" s="24" t="s">
        <v>827</v>
      </c>
      <c r="L1476" s="25">
        <v>44641</v>
      </c>
      <c r="M1476" s="25">
        <v>44827</v>
      </c>
      <c r="N1476" s="81">
        <f>EDATE(M1476,AB1476)</f>
        <v>45008</v>
      </c>
      <c r="O1476" s="77" t="str">
        <f ca="1">IF(N1476&lt;TODAY(),"Expired","Live")</f>
        <v>Expired</v>
      </c>
      <c r="P1476" s="77" t="str" cm="1">
        <f t="array" aca="1" ref="P1476" ca="1">_xlfn.IFS((N1476-TODAY())&gt;=547,"06 Expires over 18 months",(N1476-TODAY())&gt;=365,"05 Expires in 18 months",(N1476-TODAY())&gt;=183,"04 Expires in 12 months",(N1476-TODAY())&gt;=92,"03 Expires in 6 months",(N1476-TODAY())&gt;=31,"02 Expires in 3 months",(N1476-TODAY())&gt;=0,"01 Expires in 30 days",(N1476-TODAY())&gt;=-31,"01 Expired last 30 days",(N1476-TODAY())&gt;=-92,"02 Expired last 3 months",(N1476-TODAY())&gt;=-183,"03 Expired last 6 months",(N1476-TODAY())&gt;=-365,"04 Expired last 12 months",(N1476-TODAY())&gt;=-547,"05 Expired last 18 months",TRUE,"06 Expired over 18 months")</f>
        <v>06 Expired over 18 months</v>
      </c>
      <c r="Q1476" s="65">
        <v>61750</v>
      </c>
      <c r="R1476" s="84">
        <f>MAX(Q1476,Q1476*N(AS1476)/12)</f>
        <v>61750</v>
      </c>
      <c r="S1476" s="77" t="str" cm="1">
        <f t="array" ref="S1476">_xlfn.IFS(R1476&gt;5000000,"Gold",R1476&gt;=500000,"Silver",R1476&gt;30000,"Bronze",TRUE,"Transactional")</f>
        <v>Bronze</v>
      </c>
      <c r="T1476" s="24" t="s">
        <v>54</v>
      </c>
      <c r="U1476" s="101" t="s">
        <v>237</v>
      </c>
      <c r="V1476" s="101" t="s">
        <v>350</v>
      </c>
      <c r="W1476" s="77" t="str">
        <f t="shared" si="308"/>
        <v>Yes</v>
      </c>
      <c r="X1476" s="77" t="str">
        <f>IFERROR(_xlfn.XLOOKUP(J1476&amp;"||"&amp;K1476,'Mapping Ref.'!$J$2:$J$538,'Mapping Ref.'!$K$2:$K$538),"")</f>
        <v>Corporate</v>
      </c>
      <c r="Y1476" s="77" t="str" cm="1">
        <f t="array" ref="Y1476">_xlfn.IFS(R1476&gt;2000000,"For Publication",R1476&gt;100000,"PID",R1476&gt;30000,"RFQ",TRUE,"Transactional")</f>
        <v>RFQ</v>
      </c>
      <c r="Z1476" s="24" t="s">
        <v>101</v>
      </c>
      <c r="AA1476" s="32">
        <v>6</v>
      </c>
      <c r="AB1476" s="24">
        <v>6</v>
      </c>
      <c r="AC1476" s="25">
        <v>44628</v>
      </c>
      <c r="AD1476" s="24" t="s">
        <v>58</v>
      </c>
      <c r="AE1476" s="24"/>
      <c r="AF1476" s="24" t="s">
        <v>59</v>
      </c>
      <c r="AG1476" s="24"/>
      <c r="AH1476" s="24" t="s">
        <v>60</v>
      </c>
      <c r="AI1476" s="24"/>
      <c r="AJ1476" s="24" t="s">
        <v>60</v>
      </c>
      <c r="AK1476" s="24"/>
      <c r="AL1476" s="24" t="s">
        <v>1333</v>
      </c>
      <c r="AM1476" s="24"/>
      <c r="AN1476" s="24"/>
      <c r="AO1476" s="24">
        <v>0</v>
      </c>
      <c r="AP1476" s="24" t="s">
        <v>60</v>
      </c>
      <c r="AQ1476" s="24"/>
      <c r="AR1476" s="24"/>
      <c r="AS1476" s="89">
        <f>DATEDIF(L1476,N1476,"m")</f>
        <v>12</v>
      </c>
      <c r="AT1476" s="24" t="s">
        <v>5744</v>
      </c>
    </row>
    <row r="1477" spans="1:46" x14ac:dyDescent="0.5">
      <c r="A1477" s="24">
        <v>1585</v>
      </c>
      <c r="B1477" s="24" t="s">
        <v>340</v>
      </c>
      <c r="C1477" s="24"/>
      <c r="D1477" s="24" t="s">
        <v>5745</v>
      </c>
      <c r="E1477" s="24" t="s">
        <v>5182</v>
      </c>
      <c r="F1477" s="77" t="str">
        <f t="shared" si="307"/>
        <v>BALL OUT THE BOX LTD</v>
      </c>
      <c r="G1477" s="24" t="s">
        <v>5746</v>
      </c>
      <c r="H1477" s="24" t="s">
        <v>4756</v>
      </c>
      <c r="I1477" s="24" t="s">
        <v>4756</v>
      </c>
      <c r="J1477" s="24" t="s">
        <v>190</v>
      </c>
      <c r="K1477" s="24" t="s">
        <v>4757</v>
      </c>
      <c r="L1477" s="25">
        <v>44621</v>
      </c>
      <c r="M1477" s="25"/>
      <c r="N1477" s="81"/>
      <c r="O1477" s="77" t="s">
        <v>712</v>
      </c>
      <c r="P1477" s="77"/>
      <c r="Q1477" s="104"/>
      <c r="R1477" s="84">
        <v>0</v>
      </c>
      <c r="S1477" s="77" t="str" cm="1">
        <f t="array" ref="S1477">_xlfn.IFS(R1477&gt;5000000,"Gold",R1477&gt;=500000,"Silver",R1477&gt;30000,"Bronze",TRUE,"Transactional")</f>
        <v>Transactional</v>
      </c>
      <c r="T1477" s="24" t="s">
        <v>54</v>
      </c>
      <c r="U1477" s="101" t="s">
        <v>84</v>
      </c>
      <c r="V1477" s="101" t="s">
        <v>157</v>
      </c>
      <c r="W1477" s="77" t="str">
        <f t="shared" si="308"/>
        <v>Yes</v>
      </c>
      <c r="X1477" s="77" t="str">
        <f>IFERROR(_xlfn.XLOOKUP(J1477&amp;"||"&amp;K1477,'Mapping Ref.'!$J$2:$J$538,'Mapping Ref.'!$K$2:$K$538),"")</f>
        <v>Childrens &amp; Adults</v>
      </c>
      <c r="Y1477" s="77" t="str" cm="1">
        <f t="array" ref="Y1477">_xlfn.IFS(R1477&gt;2000000,"For Publication",R1477&gt;100000,"PID",R1477&gt;30000,"RFQ",TRUE,"Transactional")</f>
        <v>Transactional</v>
      </c>
      <c r="Z1477" s="24" t="s">
        <v>101</v>
      </c>
      <c r="AA1477" s="32">
        <v>42</v>
      </c>
      <c r="AB1477" s="24">
        <v>12</v>
      </c>
      <c r="AC1477" s="25">
        <v>44628</v>
      </c>
      <c r="AD1477" s="24" t="s">
        <v>58</v>
      </c>
      <c r="AE1477" s="24"/>
      <c r="AF1477" s="24" t="s">
        <v>59</v>
      </c>
      <c r="AG1477" s="24"/>
      <c r="AH1477" s="24" t="s">
        <v>60</v>
      </c>
      <c r="AI1477" s="24"/>
      <c r="AJ1477" s="24" t="s">
        <v>60</v>
      </c>
      <c r="AK1477" s="24"/>
      <c r="AL1477" s="24" t="s">
        <v>5003</v>
      </c>
      <c r="AM1477" s="24"/>
      <c r="AN1477" s="24"/>
      <c r="AO1477" s="24"/>
      <c r="AP1477" s="24" t="s">
        <v>60</v>
      </c>
      <c r="AQ1477" s="24"/>
      <c r="AR1477" s="24"/>
      <c r="AS1477" s="89">
        <v>0</v>
      </c>
      <c r="AT1477" s="24" t="s">
        <v>5747</v>
      </c>
    </row>
    <row r="1478" spans="1:46" x14ac:dyDescent="0.5">
      <c r="A1478" s="24">
        <v>1586</v>
      </c>
      <c r="B1478" s="24" t="s">
        <v>340</v>
      </c>
      <c r="C1478" s="24"/>
      <c r="D1478" s="24" t="s">
        <v>5748</v>
      </c>
      <c r="E1478" s="24" t="s">
        <v>5182</v>
      </c>
      <c r="F1478" s="77" t="str">
        <f t="shared" si="307"/>
        <v>FILM SKOOL DELUXE</v>
      </c>
      <c r="G1478" s="24" t="s">
        <v>5749</v>
      </c>
      <c r="H1478" s="24" t="s">
        <v>4756</v>
      </c>
      <c r="I1478" s="24" t="s">
        <v>4756</v>
      </c>
      <c r="J1478" s="24" t="s">
        <v>190</v>
      </c>
      <c r="K1478" s="24" t="s">
        <v>4757</v>
      </c>
      <c r="L1478" s="25">
        <v>44621</v>
      </c>
      <c r="M1478" s="25"/>
      <c r="N1478" s="81"/>
      <c r="O1478" s="77" t="s">
        <v>712</v>
      </c>
      <c r="P1478" s="77"/>
      <c r="Q1478" s="104"/>
      <c r="R1478" s="84">
        <v>0</v>
      </c>
      <c r="S1478" s="77" t="str" cm="1">
        <f t="array" ref="S1478">_xlfn.IFS(R1478&gt;5000000,"Gold",R1478&gt;=500000,"Silver",R1478&gt;30000,"Bronze",TRUE,"Transactional")</f>
        <v>Transactional</v>
      </c>
      <c r="T1478" s="24" t="s">
        <v>54</v>
      </c>
      <c r="U1478" s="101" t="s">
        <v>84</v>
      </c>
      <c r="V1478" s="101" t="s">
        <v>214</v>
      </c>
      <c r="W1478" s="77" t="str">
        <f t="shared" si="308"/>
        <v>Yes</v>
      </c>
      <c r="X1478" s="77" t="str">
        <f>IFERROR(_xlfn.XLOOKUP(J1478&amp;"||"&amp;K1478,'Mapping Ref.'!$J$2:$J$538,'Mapping Ref.'!$K$2:$K$538),"")</f>
        <v>Childrens &amp; Adults</v>
      </c>
      <c r="Y1478" s="77" t="str" cm="1">
        <f t="array" ref="Y1478">_xlfn.IFS(R1478&gt;2000000,"For Publication",R1478&gt;100000,"PID",R1478&gt;30000,"RFQ",TRUE,"Transactional")</f>
        <v>Transactional</v>
      </c>
      <c r="Z1478" s="24" t="s">
        <v>101</v>
      </c>
      <c r="AA1478" s="32">
        <v>42</v>
      </c>
      <c r="AB1478" s="24">
        <v>12</v>
      </c>
      <c r="AC1478" s="25">
        <v>44628</v>
      </c>
      <c r="AD1478" s="24" t="s">
        <v>58</v>
      </c>
      <c r="AE1478" s="24"/>
      <c r="AF1478" s="24" t="s">
        <v>59</v>
      </c>
      <c r="AG1478" s="24"/>
      <c r="AH1478" s="24" t="s">
        <v>60</v>
      </c>
      <c r="AI1478" s="24"/>
      <c r="AJ1478" s="24" t="s">
        <v>59</v>
      </c>
      <c r="AK1478" s="24"/>
      <c r="AL1478" s="24" t="s">
        <v>5003</v>
      </c>
      <c r="AM1478" s="24"/>
      <c r="AN1478" s="24"/>
      <c r="AO1478" s="24"/>
      <c r="AP1478" s="24" t="s">
        <v>60</v>
      </c>
      <c r="AQ1478" s="24"/>
      <c r="AR1478" s="24"/>
      <c r="AS1478" s="89">
        <v>0</v>
      </c>
      <c r="AT1478" s="24" t="s">
        <v>5750</v>
      </c>
    </row>
    <row r="1479" spans="1:46" x14ac:dyDescent="0.5">
      <c r="A1479" s="24">
        <v>1587</v>
      </c>
      <c r="B1479" s="24" t="s">
        <v>340</v>
      </c>
      <c r="C1479" s="24"/>
      <c r="D1479" s="24" t="s">
        <v>5751</v>
      </c>
      <c r="E1479" s="24" t="s">
        <v>5182</v>
      </c>
      <c r="F1479" s="77" t="str">
        <f t="shared" si="307"/>
        <v>VINAY NATH T/A INV3NTIVE FOOTBALL ACADEMY</v>
      </c>
      <c r="G1479" s="24" t="s">
        <v>5752</v>
      </c>
      <c r="H1479" s="24" t="s">
        <v>4756</v>
      </c>
      <c r="I1479" s="24" t="s">
        <v>4756</v>
      </c>
      <c r="J1479" s="24" t="s">
        <v>190</v>
      </c>
      <c r="K1479" s="24" t="s">
        <v>4757</v>
      </c>
      <c r="L1479" s="25">
        <v>44621</v>
      </c>
      <c r="M1479" s="25"/>
      <c r="N1479" s="81"/>
      <c r="O1479" s="77" t="s">
        <v>712</v>
      </c>
      <c r="P1479" s="77"/>
      <c r="Q1479" s="104"/>
      <c r="R1479" s="84">
        <v>0</v>
      </c>
      <c r="S1479" s="77" t="str" cm="1">
        <f t="array" ref="S1479">_xlfn.IFS(R1479&gt;5000000,"Gold",R1479&gt;=500000,"Silver",R1479&gt;30000,"Bronze",TRUE,"Transactional")</f>
        <v>Transactional</v>
      </c>
      <c r="T1479" s="24" t="s">
        <v>54</v>
      </c>
      <c r="U1479" s="101" t="s">
        <v>84</v>
      </c>
      <c r="V1479" s="101" t="s">
        <v>157</v>
      </c>
      <c r="W1479" s="77" t="str">
        <f t="shared" si="308"/>
        <v>Yes</v>
      </c>
      <c r="X1479" s="77" t="str">
        <f>IFERROR(_xlfn.XLOOKUP(J1479&amp;"||"&amp;K1479,'Mapping Ref.'!$J$2:$J$538,'Mapping Ref.'!$K$2:$K$538),"")</f>
        <v>Childrens &amp; Adults</v>
      </c>
      <c r="Y1479" s="77" t="str" cm="1">
        <f t="array" ref="Y1479">_xlfn.IFS(R1479&gt;2000000,"For Publication",R1479&gt;100000,"PID",R1479&gt;30000,"RFQ",TRUE,"Transactional")</f>
        <v>Transactional</v>
      </c>
      <c r="Z1479" s="24" t="s">
        <v>101</v>
      </c>
      <c r="AA1479" s="32">
        <v>42</v>
      </c>
      <c r="AB1479" s="24">
        <v>12</v>
      </c>
      <c r="AC1479" s="25">
        <v>44628</v>
      </c>
      <c r="AD1479" s="24" t="s">
        <v>58</v>
      </c>
      <c r="AE1479" s="24"/>
      <c r="AF1479" s="24"/>
      <c r="AG1479" s="24"/>
      <c r="AH1479" s="24" t="s">
        <v>59</v>
      </c>
      <c r="AI1479" s="24"/>
      <c r="AJ1479" s="24" t="s">
        <v>59</v>
      </c>
      <c r="AK1479" s="24"/>
      <c r="AL1479" s="24" t="s">
        <v>5003</v>
      </c>
      <c r="AM1479" s="24"/>
      <c r="AN1479" s="24"/>
      <c r="AO1479" s="24"/>
      <c r="AP1479" s="24" t="s">
        <v>60</v>
      </c>
      <c r="AQ1479" s="24"/>
      <c r="AR1479" s="24"/>
      <c r="AS1479" s="89">
        <v>0</v>
      </c>
      <c r="AT1479" s="24" t="s">
        <v>5753</v>
      </c>
    </row>
    <row r="1480" spans="1:46" x14ac:dyDescent="0.5">
      <c r="A1480" s="24">
        <v>1588</v>
      </c>
      <c r="B1480" s="24" t="s">
        <v>340</v>
      </c>
      <c r="C1480" s="24"/>
      <c r="D1480" s="24" t="s">
        <v>5754</v>
      </c>
      <c r="E1480" s="24" t="s">
        <v>5182</v>
      </c>
      <c r="F1480" s="77" t="str">
        <f t="shared" si="307"/>
        <v>MAGNA GROUPS ENTERPRISES LTD</v>
      </c>
      <c r="G1480" s="24" t="s">
        <v>5755</v>
      </c>
      <c r="H1480" s="24" t="s">
        <v>4756</v>
      </c>
      <c r="I1480" s="24" t="s">
        <v>4756</v>
      </c>
      <c r="J1480" s="24" t="s">
        <v>190</v>
      </c>
      <c r="K1480" s="24" t="s">
        <v>4757</v>
      </c>
      <c r="L1480" s="25">
        <v>44621</v>
      </c>
      <c r="M1480" s="25"/>
      <c r="N1480" s="81"/>
      <c r="O1480" s="77" t="s">
        <v>712</v>
      </c>
      <c r="P1480" s="77"/>
      <c r="Q1480" s="104"/>
      <c r="R1480" s="84">
        <v>0</v>
      </c>
      <c r="S1480" s="77" t="str" cm="1">
        <f t="array" ref="S1480">_xlfn.IFS(R1480&gt;5000000,"Gold",R1480&gt;=500000,"Silver",R1480&gt;30000,"Bronze",TRUE,"Transactional")</f>
        <v>Transactional</v>
      </c>
      <c r="T1480" s="24" t="s">
        <v>54</v>
      </c>
      <c r="U1480" s="101" t="s">
        <v>84</v>
      </c>
      <c r="V1480" s="101" t="s">
        <v>157</v>
      </c>
      <c r="W1480" s="77" t="str">
        <f t="shared" si="308"/>
        <v>Yes</v>
      </c>
      <c r="X1480" s="77" t="str">
        <f>IFERROR(_xlfn.XLOOKUP(J1480&amp;"||"&amp;K1480,'Mapping Ref.'!$J$2:$J$538,'Mapping Ref.'!$K$2:$K$538),"")</f>
        <v>Childrens &amp; Adults</v>
      </c>
      <c r="Y1480" s="77" t="str" cm="1">
        <f t="array" ref="Y1480">_xlfn.IFS(R1480&gt;2000000,"For Publication",R1480&gt;100000,"PID",R1480&gt;30000,"RFQ",TRUE,"Transactional")</f>
        <v>Transactional</v>
      </c>
      <c r="Z1480" s="24" t="s">
        <v>101</v>
      </c>
      <c r="AA1480" s="32">
        <v>42</v>
      </c>
      <c r="AB1480" s="24">
        <v>12</v>
      </c>
      <c r="AC1480" s="25">
        <v>44628</v>
      </c>
      <c r="AD1480" s="24" t="s">
        <v>58</v>
      </c>
      <c r="AE1480" s="24"/>
      <c r="AF1480" s="24"/>
      <c r="AG1480" s="24"/>
      <c r="AH1480" s="24" t="s">
        <v>60</v>
      </c>
      <c r="AI1480" s="24"/>
      <c r="AJ1480" s="24" t="s">
        <v>59</v>
      </c>
      <c r="AK1480" s="24"/>
      <c r="AL1480" s="24" t="s">
        <v>5003</v>
      </c>
      <c r="AM1480" s="24"/>
      <c r="AN1480" s="24"/>
      <c r="AO1480" s="24"/>
      <c r="AP1480" s="24" t="s">
        <v>60</v>
      </c>
      <c r="AQ1480" s="24"/>
      <c r="AR1480" s="24"/>
      <c r="AS1480" s="89">
        <v>0</v>
      </c>
      <c r="AT1480" s="24" t="s">
        <v>5756</v>
      </c>
    </row>
    <row r="1481" spans="1:46" x14ac:dyDescent="0.5">
      <c r="A1481" s="24">
        <v>1589</v>
      </c>
      <c r="B1481" s="24" t="s">
        <v>340</v>
      </c>
      <c r="C1481" s="24"/>
      <c r="D1481" s="24" t="s">
        <v>5757</v>
      </c>
      <c r="E1481" s="24" t="s">
        <v>5182</v>
      </c>
      <c r="F1481" s="77" t="str">
        <f t="shared" si="307"/>
        <v>OHM SPORTS &amp; FITNESS LIMITED</v>
      </c>
      <c r="G1481" s="24" t="s">
        <v>5758</v>
      </c>
      <c r="H1481" s="24" t="s">
        <v>4756</v>
      </c>
      <c r="I1481" s="24" t="s">
        <v>4756</v>
      </c>
      <c r="J1481" s="24" t="s">
        <v>190</v>
      </c>
      <c r="K1481" s="24" t="s">
        <v>4757</v>
      </c>
      <c r="L1481" s="25">
        <v>44621</v>
      </c>
      <c r="M1481" s="25"/>
      <c r="N1481" s="81"/>
      <c r="O1481" s="77" t="s">
        <v>712</v>
      </c>
      <c r="P1481" s="77"/>
      <c r="Q1481" s="104"/>
      <c r="R1481" s="84">
        <v>0</v>
      </c>
      <c r="S1481" s="77" t="str" cm="1">
        <f t="array" ref="S1481">_xlfn.IFS(R1481&gt;5000000,"Gold",R1481&gt;=500000,"Silver",R1481&gt;30000,"Bronze",TRUE,"Transactional")</f>
        <v>Transactional</v>
      </c>
      <c r="T1481" s="24" t="s">
        <v>54</v>
      </c>
      <c r="U1481" s="101" t="s">
        <v>84</v>
      </c>
      <c r="V1481" s="101" t="s">
        <v>157</v>
      </c>
      <c r="W1481" s="77" t="str">
        <f t="shared" si="308"/>
        <v>Yes</v>
      </c>
      <c r="X1481" s="77" t="str">
        <f>IFERROR(_xlfn.XLOOKUP(J1481&amp;"||"&amp;K1481,'Mapping Ref.'!$J$2:$J$538,'Mapping Ref.'!$K$2:$K$538),"")</f>
        <v>Childrens &amp; Adults</v>
      </c>
      <c r="Y1481" s="77" t="str" cm="1">
        <f t="array" ref="Y1481">_xlfn.IFS(R1481&gt;2000000,"For Publication",R1481&gt;100000,"PID",R1481&gt;30000,"RFQ",TRUE,"Transactional")</f>
        <v>Transactional</v>
      </c>
      <c r="Z1481" s="24" t="s">
        <v>101</v>
      </c>
      <c r="AA1481" s="32">
        <v>42</v>
      </c>
      <c r="AB1481" s="24">
        <v>12</v>
      </c>
      <c r="AC1481" s="25">
        <v>44628</v>
      </c>
      <c r="AD1481" s="24" t="s">
        <v>58</v>
      </c>
      <c r="AE1481" s="24"/>
      <c r="AF1481" s="24"/>
      <c r="AG1481" s="24"/>
      <c r="AH1481" s="24" t="s">
        <v>60</v>
      </c>
      <c r="AI1481" s="24"/>
      <c r="AJ1481" s="24" t="s">
        <v>60</v>
      </c>
      <c r="AK1481" s="24"/>
      <c r="AL1481" s="24" t="s">
        <v>5003</v>
      </c>
      <c r="AM1481" s="24"/>
      <c r="AN1481" s="24"/>
      <c r="AO1481" s="24"/>
      <c r="AP1481" s="24" t="s">
        <v>60</v>
      </c>
      <c r="AQ1481" s="24"/>
      <c r="AR1481" s="24"/>
      <c r="AS1481" s="89">
        <v>0</v>
      </c>
      <c r="AT1481" s="24" t="s">
        <v>5759</v>
      </c>
    </row>
    <row r="1482" spans="1:46" x14ac:dyDescent="0.5">
      <c r="A1482" s="24">
        <v>1590</v>
      </c>
      <c r="B1482" s="24" t="s">
        <v>340</v>
      </c>
      <c r="C1482" s="24"/>
      <c r="D1482" s="24" t="s">
        <v>5760</v>
      </c>
      <c r="E1482" s="24" t="s">
        <v>5182</v>
      </c>
      <c r="F1482" s="77" t="str">
        <f t="shared" si="307"/>
        <v>AMA UK VENTURES LIMITED T/A SPORTSCOOL NWL</v>
      </c>
      <c r="G1482" s="24" t="s">
        <v>5761</v>
      </c>
      <c r="H1482" s="24" t="s">
        <v>4756</v>
      </c>
      <c r="I1482" s="24" t="s">
        <v>4756</v>
      </c>
      <c r="J1482" s="24" t="s">
        <v>190</v>
      </c>
      <c r="K1482" s="24" t="s">
        <v>4757</v>
      </c>
      <c r="L1482" s="25">
        <v>44621</v>
      </c>
      <c r="M1482" s="25"/>
      <c r="N1482" s="81"/>
      <c r="O1482" s="77" t="s">
        <v>712</v>
      </c>
      <c r="P1482" s="77"/>
      <c r="Q1482" s="104"/>
      <c r="R1482" s="84">
        <v>0</v>
      </c>
      <c r="S1482" s="77" t="str" cm="1">
        <f t="array" ref="S1482">_xlfn.IFS(R1482&gt;5000000,"Gold",R1482&gt;=500000,"Silver",R1482&gt;30000,"Bronze",TRUE,"Transactional")</f>
        <v>Transactional</v>
      </c>
      <c r="T1482" s="24" t="s">
        <v>54</v>
      </c>
      <c r="U1482" s="101" t="s">
        <v>84</v>
      </c>
      <c r="V1482" s="101" t="s">
        <v>157</v>
      </c>
      <c r="W1482" s="77" t="str">
        <f t="shared" si="308"/>
        <v>Yes</v>
      </c>
      <c r="X1482" s="77" t="str">
        <f>IFERROR(_xlfn.XLOOKUP(J1482&amp;"||"&amp;K1482,'Mapping Ref.'!$J$2:$J$538,'Mapping Ref.'!$K$2:$K$538),"")</f>
        <v>Childrens &amp; Adults</v>
      </c>
      <c r="Y1482" s="77" t="str" cm="1">
        <f t="array" ref="Y1482">_xlfn.IFS(R1482&gt;2000000,"For Publication",R1482&gt;100000,"PID",R1482&gt;30000,"RFQ",TRUE,"Transactional")</f>
        <v>Transactional</v>
      </c>
      <c r="Z1482" s="24" t="s">
        <v>101</v>
      </c>
      <c r="AA1482" s="32">
        <v>42</v>
      </c>
      <c r="AB1482" s="24">
        <v>12</v>
      </c>
      <c r="AC1482" s="25">
        <v>44628</v>
      </c>
      <c r="AD1482" s="24" t="s">
        <v>58</v>
      </c>
      <c r="AE1482" s="24"/>
      <c r="AF1482" s="24"/>
      <c r="AG1482" s="24"/>
      <c r="AH1482" s="24" t="s">
        <v>60</v>
      </c>
      <c r="AI1482" s="24"/>
      <c r="AJ1482" s="24" t="s">
        <v>60</v>
      </c>
      <c r="AK1482" s="24"/>
      <c r="AL1482" s="24" t="s">
        <v>5003</v>
      </c>
      <c r="AM1482" s="24"/>
      <c r="AN1482" s="24"/>
      <c r="AO1482" s="24"/>
      <c r="AP1482" s="24" t="s">
        <v>60</v>
      </c>
      <c r="AQ1482" s="24"/>
      <c r="AR1482" s="24"/>
      <c r="AS1482" s="89">
        <v>0</v>
      </c>
      <c r="AT1482" s="24" t="s">
        <v>5762</v>
      </c>
    </row>
    <row r="1483" spans="1:46" x14ac:dyDescent="0.5">
      <c r="A1483" s="24">
        <v>1591</v>
      </c>
      <c r="B1483" s="24" t="s">
        <v>340</v>
      </c>
      <c r="C1483" s="24"/>
      <c r="D1483" s="24" t="s">
        <v>5763</v>
      </c>
      <c r="E1483" s="24" t="s">
        <v>2633</v>
      </c>
      <c r="F1483" s="77" t="str">
        <f t="shared" si="307"/>
        <v>LANDMARK BUILDING CONTRACTORS LTD</v>
      </c>
      <c r="G1483" s="24" t="s">
        <v>5764</v>
      </c>
      <c r="H1483" s="24" t="s">
        <v>2047</v>
      </c>
      <c r="I1483" s="24" t="s">
        <v>2047</v>
      </c>
      <c r="J1483" s="24" t="s">
        <v>107</v>
      </c>
      <c r="K1483" s="24" t="s">
        <v>2048</v>
      </c>
      <c r="L1483" s="25">
        <v>44631</v>
      </c>
      <c r="M1483" s="25">
        <v>45726</v>
      </c>
      <c r="N1483" s="81">
        <f>EDATE(M1483,AB1483)</f>
        <v>45726</v>
      </c>
      <c r="O1483" s="77" t="str">
        <f ca="1">IF(N1483&lt;TODAY(),"Expired","Live")</f>
        <v>Expired</v>
      </c>
      <c r="P1483" s="77" t="str" cm="1">
        <f t="array" aca="1" ref="P1483" ca="1">_xlfn.IFS((N1483-TODAY())&gt;=547,"06 Expires over 18 months",(N1483-TODAY())&gt;=365,"05 Expires in 18 months",(N1483-TODAY())&gt;=183,"04 Expires in 12 months",(N1483-TODAY())&gt;=92,"03 Expires in 6 months",(N1483-TODAY())&gt;=31,"02 Expires in 3 months",(N1483-TODAY())&gt;=0,"01 Expires in 30 days",(N1483-TODAY())&gt;=-31,"01 Expired last 30 days",(N1483-TODAY())&gt;=-92,"02 Expired last 3 months",(N1483-TODAY())&gt;=-183,"03 Expired last 6 months",(N1483-TODAY())&gt;=-365,"04 Expired last 12 months",(N1483-TODAY())&gt;=-547,"05 Expired last 18 months",TRUE,"06 Expired over 18 months")</f>
        <v>05 Expired last 18 months</v>
      </c>
      <c r="Q1483" s="65">
        <v>30000</v>
      </c>
      <c r="R1483" s="84">
        <f>MAX(Q1483,Q1483*N(AS1483)/12)</f>
        <v>87500</v>
      </c>
      <c r="S1483" s="77" t="str" cm="1">
        <f t="array" ref="S1483">_xlfn.IFS(R1483&gt;5000000,"Gold",R1483&gt;=500000,"Silver",R1483&gt;30000,"Bronze",TRUE,"Transactional")</f>
        <v>Bronze</v>
      </c>
      <c r="T1483" s="24" t="s">
        <v>122</v>
      </c>
      <c r="U1483" s="101" t="s">
        <v>99</v>
      </c>
      <c r="V1483" s="101" t="s">
        <v>1184</v>
      </c>
      <c r="W1483" s="77" t="str">
        <f t="shared" si="308"/>
        <v>No</v>
      </c>
      <c r="X1483" s="77" t="str">
        <f>IFERROR(_xlfn.XLOOKUP(J1483&amp;"||"&amp;K1483,'Mapping Ref.'!$J$2:$J$538,'Mapping Ref.'!$K$2:$K$538),"")</f>
        <v>Construction &amp; Estates</v>
      </c>
      <c r="Y1483" s="77" t="str" cm="1">
        <f t="array" ref="Y1483">_xlfn.IFS(R1483&gt;2000000,"For Publication",R1483&gt;100000,"PID",R1483&gt;30000,"RFQ",TRUE,"Transactional")</f>
        <v>RFQ</v>
      </c>
      <c r="Z1483" s="24" t="s">
        <v>57</v>
      </c>
      <c r="AA1483" s="32">
        <v>12</v>
      </c>
      <c r="AB1483" s="24">
        <v>0</v>
      </c>
      <c r="AC1483" s="25">
        <v>44628</v>
      </c>
      <c r="AD1483" s="24" t="s">
        <v>58</v>
      </c>
      <c r="AE1483" s="24"/>
      <c r="AF1483" s="24"/>
      <c r="AG1483" s="24"/>
      <c r="AH1483" s="24" t="s">
        <v>59</v>
      </c>
      <c r="AI1483" s="24"/>
      <c r="AJ1483" s="24" t="s">
        <v>60</v>
      </c>
      <c r="AK1483" s="24"/>
      <c r="AL1483" s="24" t="s">
        <v>5003</v>
      </c>
      <c r="AM1483" s="24"/>
      <c r="AN1483" s="24"/>
      <c r="AO1483" s="24">
        <v>0</v>
      </c>
      <c r="AP1483" s="24" t="s">
        <v>60</v>
      </c>
      <c r="AQ1483" s="24"/>
      <c r="AR1483" s="24"/>
      <c r="AS1483" s="89">
        <f>DATEDIF(L1483,N1483,"m")</f>
        <v>35</v>
      </c>
      <c r="AT1483" s="24" t="s">
        <v>5765</v>
      </c>
    </row>
    <row r="1484" spans="1:46" x14ac:dyDescent="0.5">
      <c r="A1484" s="24">
        <v>1592</v>
      </c>
      <c r="B1484" s="24" t="s">
        <v>340</v>
      </c>
      <c r="C1484" s="24"/>
      <c r="D1484" s="24" t="s">
        <v>5766</v>
      </c>
      <c r="E1484" s="24" t="s">
        <v>5767</v>
      </c>
      <c r="F1484" s="77" t="str">
        <f t="shared" si="307"/>
        <v>ALCOHOL RESEARCH UK T/A ALCOHOL CHANGE UK</v>
      </c>
      <c r="G1484" s="24" t="s">
        <v>5768</v>
      </c>
      <c r="H1484" s="24" t="s">
        <v>2731</v>
      </c>
      <c r="I1484" s="24" t="s">
        <v>2731</v>
      </c>
      <c r="J1484" s="24" t="s">
        <v>66</v>
      </c>
      <c r="K1484" s="27" t="s">
        <v>67</v>
      </c>
      <c r="L1484" s="25">
        <v>44629</v>
      </c>
      <c r="M1484" s="25">
        <v>44994</v>
      </c>
      <c r="N1484" s="81">
        <f>EDATE(M1484,AB1484)</f>
        <v>44994</v>
      </c>
      <c r="O1484" s="77" t="str">
        <f ca="1">IF(N1484&lt;TODAY(),"Expired","Live")</f>
        <v>Expired</v>
      </c>
      <c r="P1484" s="77" t="str" cm="1">
        <f t="array" aca="1" ref="P1484" ca="1">_xlfn.IFS((N1484-TODAY())&gt;=547,"06 Expires over 18 months",(N1484-TODAY())&gt;=365,"05 Expires in 18 months",(N1484-TODAY())&gt;=183,"04 Expires in 12 months",(N1484-TODAY())&gt;=92,"03 Expires in 6 months",(N1484-TODAY())&gt;=31,"02 Expires in 3 months",(N1484-TODAY())&gt;=0,"01 Expires in 30 days",(N1484-TODAY())&gt;=-31,"01 Expired last 30 days",(N1484-TODAY())&gt;=-92,"02 Expired last 3 months",(N1484-TODAY())&gt;=-183,"03 Expired last 6 months",(N1484-TODAY())&gt;=-365,"04 Expired last 12 months",(N1484-TODAY())&gt;=-547,"05 Expired last 18 months",TRUE,"06 Expired over 18 months")</f>
        <v>06 Expired over 18 months</v>
      </c>
      <c r="Q1484" s="65">
        <v>5000</v>
      </c>
      <c r="R1484" s="84">
        <f>MAX(Q1484,Q1484*N(AS1484)/12)</f>
        <v>5000</v>
      </c>
      <c r="S1484" s="77" t="str" cm="1">
        <f t="array" ref="S1484">_xlfn.IFS(R1484&gt;5000000,"Gold",R1484&gt;=500000,"Silver",R1484&gt;30000,"Bronze",TRUE,"Transactional")</f>
        <v>Transactional</v>
      </c>
      <c r="T1484" s="24" t="s">
        <v>54</v>
      </c>
      <c r="U1484" s="101" t="s">
        <v>69</v>
      </c>
      <c r="V1484" s="101" t="s">
        <v>70</v>
      </c>
      <c r="W1484" s="77" t="str">
        <f t="shared" si="308"/>
        <v>No</v>
      </c>
      <c r="X1484" s="77" t="str">
        <f>IFERROR(_xlfn.XLOOKUP(J1484&amp;"||"&amp;K1484,'Mapping Ref.'!$J$2:$J$538,'Mapping Ref.'!$K$2:$K$538),"")</f>
        <v>Childrens &amp; Adults</v>
      </c>
      <c r="Y1484" s="77" t="str" cm="1">
        <f t="array" ref="Y1484">_xlfn.IFS(R1484&gt;2000000,"For Publication",R1484&gt;100000,"PID",R1484&gt;30000,"RFQ",TRUE,"Transactional")</f>
        <v>Transactional</v>
      </c>
      <c r="Z1484" s="24" t="s">
        <v>101</v>
      </c>
      <c r="AA1484" s="32">
        <v>12</v>
      </c>
      <c r="AB1484" s="24">
        <v>0</v>
      </c>
      <c r="AC1484" s="25">
        <v>44629</v>
      </c>
      <c r="AD1484" s="24" t="s">
        <v>58</v>
      </c>
      <c r="AE1484" s="24">
        <v>0</v>
      </c>
      <c r="AF1484" s="24"/>
      <c r="AG1484" s="24"/>
      <c r="AH1484" s="24" t="s">
        <v>59</v>
      </c>
      <c r="AI1484" s="24"/>
      <c r="AJ1484" s="24" t="s">
        <v>59</v>
      </c>
      <c r="AK1484" s="24"/>
      <c r="AL1484" s="24" t="s">
        <v>5003</v>
      </c>
      <c r="AM1484" s="24"/>
      <c r="AN1484" s="24"/>
      <c r="AO1484" s="24">
        <v>0</v>
      </c>
      <c r="AP1484" s="24" t="s">
        <v>60</v>
      </c>
      <c r="AQ1484" s="24"/>
      <c r="AR1484" s="24"/>
      <c r="AS1484" s="89">
        <f>DATEDIF(L1484,N1484,"m")</f>
        <v>12</v>
      </c>
      <c r="AT1484" s="24" t="s">
        <v>5769</v>
      </c>
    </row>
    <row r="1485" spans="1:46" x14ac:dyDescent="0.5">
      <c r="A1485" s="24">
        <v>1593</v>
      </c>
      <c r="B1485" s="24"/>
      <c r="C1485" s="24"/>
      <c r="D1485" s="24" t="s">
        <v>5770</v>
      </c>
      <c r="E1485" s="24" t="s">
        <v>5771</v>
      </c>
      <c r="F1485" s="77" t="str">
        <f t="shared" si="307"/>
        <v>VESTA CONSTRUCTION GROUP LTD</v>
      </c>
      <c r="G1485" s="24" t="s">
        <v>5772</v>
      </c>
      <c r="H1485" s="24" t="s">
        <v>5773</v>
      </c>
      <c r="I1485" s="24" t="s">
        <v>3993</v>
      </c>
      <c r="J1485" s="24" t="s">
        <v>107</v>
      </c>
      <c r="K1485" s="24" t="s">
        <v>2793</v>
      </c>
      <c r="L1485" s="25">
        <v>44566</v>
      </c>
      <c r="M1485" s="25">
        <v>44651</v>
      </c>
      <c r="N1485" s="81">
        <f>EDATE(M1485,AB1485)</f>
        <v>44651</v>
      </c>
      <c r="O1485" s="77" t="str">
        <f ca="1">IF(N1485&lt;TODAY(),"Expired","Live")</f>
        <v>Expired</v>
      </c>
      <c r="P1485" s="77" t="str" cm="1">
        <f t="array" aca="1" ref="P1485" ca="1">_xlfn.IFS((N1485-TODAY())&gt;=547,"06 Expires over 18 months",(N1485-TODAY())&gt;=365,"05 Expires in 18 months",(N1485-TODAY())&gt;=183,"04 Expires in 12 months",(N1485-TODAY())&gt;=92,"03 Expires in 6 months",(N1485-TODAY())&gt;=31,"02 Expires in 3 months",(N1485-TODAY())&gt;=0,"01 Expires in 30 days",(N1485-TODAY())&gt;=-31,"01 Expired last 30 days",(N1485-TODAY())&gt;=-92,"02 Expired last 3 months",(N1485-TODAY())&gt;=-183,"03 Expired last 6 months",(N1485-TODAY())&gt;=-365,"04 Expired last 12 months",(N1485-TODAY())&gt;=-547,"05 Expired last 18 months",TRUE,"06 Expired over 18 months")</f>
        <v>06 Expired over 18 months</v>
      </c>
      <c r="Q1485" s="65">
        <v>58500</v>
      </c>
      <c r="R1485" s="84">
        <f>MAX(Q1485,Q1485*N(AS1485)/12)</f>
        <v>58500</v>
      </c>
      <c r="S1485" s="77" t="str" cm="1">
        <f t="array" ref="S1485">_xlfn.IFS(R1485&gt;5000000,"Gold",R1485&gt;=500000,"Silver",R1485&gt;30000,"Bronze",TRUE,"Transactional")</f>
        <v>Bronze</v>
      </c>
      <c r="T1485" s="24" t="s">
        <v>54</v>
      </c>
      <c r="U1485" s="101" t="s">
        <v>84</v>
      </c>
      <c r="V1485" s="101" t="s">
        <v>157</v>
      </c>
      <c r="W1485" s="77" t="str">
        <f t="shared" si="308"/>
        <v>No</v>
      </c>
      <c r="X1485" s="77" t="str">
        <f>IFERROR(_xlfn.XLOOKUP(J1485&amp;"||"&amp;K1485,'Mapping Ref.'!$J$2:$J$538,'Mapping Ref.'!$K$2:$K$538),"")</f>
        <v>Construction &amp; Estates</v>
      </c>
      <c r="Y1485" s="77" t="str" cm="1">
        <f t="array" ref="Y1485">_xlfn.IFS(R1485&gt;2000000,"For Publication",R1485&gt;100000,"PID",R1485&gt;30000,"RFQ",TRUE,"Transactional")</f>
        <v>RFQ</v>
      </c>
      <c r="Z1485" s="24" t="s">
        <v>101</v>
      </c>
      <c r="AA1485" s="32">
        <v>3</v>
      </c>
      <c r="AB1485" s="24">
        <v>0</v>
      </c>
      <c r="AC1485" s="25">
        <v>44629</v>
      </c>
      <c r="AD1485" s="24" t="s">
        <v>58</v>
      </c>
      <c r="AE1485" s="24"/>
      <c r="AF1485" s="24"/>
      <c r="AG1485" s="24"/>
      <c r="AH1485" s="24" t="s">
        <v>59</v>
      </c>
      <c r="AI1485" s="24"/>
      <c r="AJ1485" s="24" t="s">
        <v>60</v>
      </c>
      <c r="AK1485" s="24"/>
      <c r="AL1485" s="24" t="s">
        <v>1333</v>
      </c>
      <c r="AM1485" s="24"/>
      <c r="AN1485" s="24"/>
      <c r="AO1485" s="24"/>
      <c r="AP1485" s="24" t="s">
        <v>60</v>
      </c>
      <c r="AQ1485" s="24"/>
      <c r="AR1485" s="24"/>
      <c r="AS1485" s="89">
        <f>DATEDIF(L1485,N1485,"m")</f>
        <v>2</v>
      </c>
      <c r="AT1485" s="24" t="s">
        <v>5774</v>
      </c>
    </row>
    <row r="1486" spans="1:46" x14ac:dyDescent="0.5">
      <c r="A1486" s="24">
        <v>1594</v>
      </c>
      <c r="B1486" s="24" t="s">
        <v>340</v>
      </c>
      <c r="C1486" s="24"/>
      <c r="D1486" s="24" t="s">
        <v>5775</v>
      </c>
      <c r="E1486" s="24" t="s">
        <v>5775</v>
      </c>
      <c r="F1486" s="77" t="str">
        <f t="shared" si="307"/>
        <v>PRAXIS KNOTS LTD</v>
      </c>
      <c r="G1486" s="24" t="s">
        <v>5776</v>
      </c>
      <c r="H1486" s="24" t="s">
        <v>2098</v>
      </c>
      <c r="I1486" s="24" t="s">
        <v>2098</v>
      </c>
      <c r="J1486" s="24" t="s">
        <v>190</v>
      </c>
      <c r="K1486" s="24" t="s">
        <v>755</v>
      </c>
      <c r="L1486" s="25">
        <v>44630</v>
      </c>
      <c r="M1486" s="25">
        <v>44995</v>
      </c>
      <c r="N1486" s="81">
        <f>EDATE(M1486,AB1486)</f>
        <v>44995</v>
      </c>
      <c r="O1486" s="77" t="str">
        <f ca="1">IF(N1486&lt;TODAY(),"Expired","Live")</f>
        <v>Expired</v>
      </c>
      <c r="P1486" s="77" t="str" cm="1">
        <f t="array" aca="1" ref="P1486" ca="1">_xlfn.IFS((N1486-TODAY())&gt;=547,"06 Expires over 18 months",(N1486-TODAY())&gt;=365,"05 Expires in 18 months",(N1486-TODAY())&gt;=183,"04 Expires in 12 months",(N1486-TODAY())&gt;=92,"03 Expires in 6 months",(N1486-TODAY())&gt;=31,"02 Expires in 3 months",(N1486-TODAY())&gt;=0,"01 Expires in 30 days",(N1486-TODAY())&gt;=-31,"01 Expired last 30 days",(N1486-TODAY())&gt;=-92,"02 Expired last 3 months",(N1486-TODAY())&gt;=-183,"03 Expired last 6 months",(N1486-TODAY())&gt;=-365,"04 Expired last 12 months",(N1486-TODAY())&gt;=-547,"05 Expired last 18 months",TRUE,"06 Expired over 18 months")</f>
        <v>06 Expired over 18 months</v>
      </c>
      <c r="Q1486" s="65">
        <v>10000</v>
      </c>
      <c r="R1486" s="84">
        <f>MAX(Q1486,Q1486*N(AS1486)/12)</f>
        <v>10000</v>
      </c>
      <c r="S1486" s="77" t="str" cm="1">
        <f t="array" ref="S1486">_xlfn.IFS(R1486&gt;5000000,"Gold",R1486&gt;=500000,"Silver",R1486&gt;30000,"Bronze",TRUE,"Transactional")</f>
        <v>Transactional</v>
      </c>
      <c r="T1486" s="24" t="s">
        <v>54</v>
      </c>
      <c r="U1486" s="101" t="s">
        <v>208</v>
      </c>
      <c r="V1486" s="101" t="s">
        <v>209</v>
      </c>
      <c r="W1486" s="77" t="str">
        <f t="shared" si="308"/>
        <v>No</v>
      </c>
      <c r="X1486" s="77" t="str">
        <f>IFERROR(_xlfn.XLOOKUP(J1486&amp;"||"&amp;K1486,'Mapping Ref.'!$J$2:$J$538,'Mapping Ref.'!$K$2:$K$538),"")</f>
        <v>Childrens &amp; Adults</v>
      </c>
      <c r="Y1486" s="77" t="str" cm="1">
        <f t="array" ref="Y1486">_xlfn.IFS(R1486&gt;2000000,"For Publication",R1486&gt;100000,"PID",R1486&gt;30000,"RFQ",TRUE,"Transactional")</f>
        <v>Transactional</v>
      </c>
      <c r="Z1486" s="24" t="s">
        <v>101</v>
      </c>
      <c r="AA1486" s="32">
        <v>12</v>
      </c>
      <c r="AB1486" s="24">
        <v>0</v>
      </c>
      <c r="AC1486" s="25">
        <v>44630</v>
      </c>
      <c r="AD1486" s="24" t="s">
        <v>58</v>
      </c>
      <c r="AE1486" s="24"/>
      <c r="AF1486" s="24" t="s">
        <v>59</v>
      </c>
      <c r="AG1486" s="24"/>
      <c r="AH1486" s="24" t="s">
        <v>60</v>
      </c>
      <c r="AI1486" s="24"/>
      <c r="AJ1486" s="24" t="s">
        <v>60</v>
      </c>
      <c r="AK1486" s="24"/>
      <c r="AL1486" s="24" t="s">
        <v>5003</v>
      </c>
      <c r="AM1486" s="24"/>
      <c r="AN1486" s="24"/>
      <c r="AO1486" s="24">
        <v>0</v>
      </c>
      <c r="AP1486" s="24" t="s">
        <v>60</v>
      </c>
      <c r="AQ1486" s="24"/>
      <c r="AR1486" s="24"/>
      <c r="AS1486" s="89">
        <f>DATEDIF(L1486,N1486,"m")</f>
        <v>12</v>
      </c>
      <c r="AT1486" s="24" t="s">
        <v>5777</v>
      </c>
    </row>
    <row r="1487" spans="1:46" x14ac:dyDescent="0.5">
      <c r="A1487" s="24">
        <v>1595</v>
      </c>
      <c r="B1487" s="24" t="s">
        <v>340</v>
      </c>
      <c r="C1487" s="24"/>
      <c r="D1487" s="24" t="s">
        <v>5778</v>
      </c>
      <c r="E1487" s="24" t="s">
        <v>5779</v>
      </c>
      <c r="F1487" s="77" t="str">
        <f t="shared" si="307"/>
        <v>PUBLIC SECTOR SOFTWARE LIMITED</v>
      </c>
      <c r="G1487" s="24" t="s">
        <v>5780</v>
      </c>
      <c r="H1487" s="24" t="s">
        <v>3282</v>
      </c>
      <c r="I1487" s="24" t="s">
        <v>4253</v>
      </c>
      <c r="J1487" s="24" t="s">
        <v>2962</v>
      </c>
      <c r="K1487" s="24" t="s">
        <v>3283</v>
      </c>
      <c r="L1487" s="25">
        <v>44641</v>
      </c>
      <c r="M1487" s="25">
        <v>45369</v>
      </c>
      <c r="N1487" s="81">
        <f>EDATE(M1487,AB1487)</f>
        <v>45369</v>
      </c>
      <c r="O1487" s="77" t="str">
        <f ca="1">IF(N1487&lt;TODAY(),"Expired","Live")</f>
        <v>Expired</v>
      </c>
      <c r="P1487" s="77" t="str" cm="1">
        <f t="array" aca="1" ref="P1487" ca="1">_xlfn.IFS((N1487-TODAY())&gt;=547,"06 Expires over 18 months",(N1487-TODAY())&gt;=365,"05 Expires in 18 months",(N1487-TODAY())&gt;=183,"04 Expires in 12 months",(N1487-TODAY())&gt;=92,"03 Expires in 6 months",(N1487-TODAY())&gt;=31,"02 Expires in 3 months",(N1487-TODAY())&gt;=0,"01 Expires in 30 days",(N1487-TODAY())&gt;=-31,"01 Expired last 30 days",(N1487-TODAY())&gt;=-92,"02 Expired last 3 months",(N1487-TODAY())&gt;=-183,"03 Expired last 6 months",(N1487-TODAY())&gt;=-365,"04 Expired last 12 months",(N1487-TODAY())&gt;=-547,"05 Expired last 18 months",TRUE,"06 Expired over 18 months")</f>
        <v>06 Expired over 18 months</v>
      </c>
      <c r="Q1487" s="65">
        <v>25000</v>
      </c>
      <c r="R1487" s="84">
        <f>MAX(Q1487,Q1487*N(AS1487)/12)</f>
        <v>47916.666666666664</v>
      </c>
      <c r="S1487" s="77" t="str" cm="1">
        <f t="array" ref="S1487">_xlfn.IFS(R1487&gt;5000000,"Gold",R1487&gt;=500000,"Silver",R1487&gt;30000,"Bronze",TRUE,"Transactional")</f>
        <v>Bronze</v>
      </c>
      <c r="T1487" s="24" t="s">
        <v>54</v>
      </c>
      <c r="U1487" s="101" t="s">
        <v>116</v>
      </c>
      <c r="V1487" s="101" t="s">
        <v>569</v>
      </c>
      <c r="W1487" s="77" t="str">
        <f t="shared" si="308"/>
        <v>No</v>
      </c>
      <c r="X1487" s="77" t="str">
        <f>IFERROR(_xlfn.XLOOKUP(J1487&amp;"||"&amp;K1487,'Mapping Ref.'!$J$2:$J$538,'Mapping Ref.'!$K$2:$K$538),"")</f>
        <v>Construction &amp; Estates</v>
      </c>
      <c r="Y1487" s="77" t="str" cm="1">
        <f t="array" ref="Y1487">_xlfn.IFS(R1487&gt;2000000,"For Publication",R1487&gt;100000,"PID",R1487&gt;30000,"RFQ",TRUE,"Transactional")</f>
        <v>RFQ</v>
      </c>
      <c r="Z1487" s="24" t="s">
        <v>86</v>
      </c>
      <c r="AA1487" s="32">
        <v>24</v>
      </c>
      <c r="AB1487" s="24">
        <v>0</v>
      </c>
      <c r="AC1487" s="25">
        <v>44634</v>
      </c>
      <c r="AD1487" s="24" t="s">
        <v>58</v>
      </c>
      <c r="AE1487" s="24"/>
      <c r="AF1487" s="24"/>
      <c r="AG1487" s="24"/>
      <c r="AH1487" s="24" t="s">
        <v>59</v>
      </c>
      <c r="AI1487" s="24"/>
      <c r="AJ1487" s="24" t="s">
        <v>60</v>
      </c>
      <c r="AK1487" s="24"/>
      <c r="AL1487" s="24" t="s">
        <v>5003</v>
      </c>
      <c r="AM1487" s="24"/>
      <c r="AN1487" s="24"/>
      <c r="AO1487" s="24">
        <v>0</v>
      </c>
      <c r="AP1487" s="24" t="s">
        <v>60</v>
      </c>
      <c r="AQ1487" s="24"/>
      <c r="AR1487" s="24"/>
      <c r="AS1487" s="89">
        <f>DATEDIF(L1487,N1487,"m")</f>
        <v>23</v>
      </c>
      <c r="AT1487" s="24" t="s">
        <v>5778</v>
      </c>
    </row>
    <row r="1488" spans="1:46" x14ac:dyDescent="0.5">
      <c r="A1488" s="24">
        <v>1596</v>
      </c>
      <c r="B1488" s="24" t="s">
        <v>340</v>
      </c>
      <c r="C1488" s="24"/>
      <c r="D1488" s="24" t="s">
        <v>5781</v>
      </c>
      <c r="E1488" s="24" t="s">
        <v>4636</v>
      </c>
      <c r="F1488" s="77" t="str">
        <f t="shared" si="307"/>
        <v>SBW LAW LIMITED CLIENT ACCOUNT</v>
      </c>
      <c r="G1488" s="24" t="s">
        <v>5782</v>
      </c>
      <c r="H1488" s="24" t="s">
        <v>1420</v>
      </c>
      <c r="I1488" s="24" t="s">
        <v>1420</v>
      </c>
      <c r="J1488" s="24" t="s">
        <v>52</v>
      </c>
      <c r="K1488" s="24" t="s">
        <v>822</v>
      </c>
      <c r="L1488" s="25">
        <v>44635</v>
      </c>
      <c r="M1488" s="25"/>
      <c r="N1488" s="81"/>
      <c r="O1488" s="77" t="s">
        <v>712</v>
      </c>
      <c r="P1488" s="77"/>
      <c r="Q1488" s="104"/>
      <c r="R1488" s="84">
        <v>0</v>
      </c>
      <c r="S1488" s="77" t="str" cm="1">
        <f t="array" ref="S1488">_xlfn.IFS(R1488&gt;5000000,"Gold",R1488&gt;=500000,"Silver",R1488&gt;30000,"Bronze",TRUE,"Transactional")</f>
        <v>Transactional</v>
      </c>
      <c r="T1488" s="24" t="s">
        <v>54</v>
      </c>
      <c r="U1488" s="101" t="s">
        <v>237</v>
      </c>
      <c r="V1488" s="101" t="s">
        <v>350</v>
      </c>
      <c r="W1488" s="77" t="str">
        <f t="shared" si="308"/>
        <v>Yes</v>
      </c>
      <c r="X1488" s="77" t="str">
        <f>IFERROR(_xlfn.XLOOKUP(J1488&amp;"||"&amp;K1488,'Mapping Ref.'!$J$2:$J$538,'Mapping Ref.'!$K$2:$K$538),"")</f>
        <v>Corporate</v>
      </c>
      <c r="Y1488" s="77" t="str" cm="1">
        <f t="array" ref="Y1488">_xlfn.IFS(R1488&gt;2000000,"For Publication",R1488&gt;100000,"PID",R1488&gt;30000,"RFQ",TRUE,"Transactional")</f>
        <v>Transactional</v>
      </c>
      <c r="Z1488" s="24" t="s">
        <v>71</v>
      </c>
      <c r="AA1488" s="32">
        <v>80</v>
      </c>
      <c r="AB1488" s="24">
        <v>80</v>
      </c>
      <c r="AC1488" s="25">
        <v>44635</v>
      </c>
      <c r="AD1488" s="24" t="s">
        <v>102</v>
      </c>
      <c r="AE1488" s="24">
        <v>0</v>
      </c>
      <c r="AF1488" s="24" t="s">
        <v>59</v>
      </c>
      <c r="AG1488" s="24"/>
      <c r="AH1488" s="24" t="s">
        <v>60</v>
      </c>
      <c r="AI1488" s="24"/>
      <c r="AJ1488" s="24" t="s">
        <v>60</v>
      </c>
      <c r="AK1488" s="24"/>
      <c r="AL1488" s="24" t="s">
        <v>5003</v>
      </c>
      <c r="AM1488" s="24"/>
      <c r="AN1488" s="24"/>
      <c r="AO1488" s="24">
        <v>0</v>
      </c>
      <c r="AP1488" s="24" t="s">
        <v>60</v>
      </c>
      <c r="AQ1488" s="24"/>
      <c r="AR1488" s="24"/>
      <c r="AS1488" s="89">
        <v>0</v>
      </c>
      <c r="AT1488" s="24" t="s">
        <v>5783</v>
      </c>
    </row>
    <row r="1489" spans="1:46" x14ac:dyDescent="0.5">
      <c r="A1489" s="24">
        <v>1597</v>
      </c>
      <c r="B1489" s="24"/>
      <c r="C1489" s="24"/>
      <c r="D1489" s="24" t="s">
        <v>5784</v>
      </c>
      <c r="E1489" s="24" t="s">
        <v>5785</v>
      </c>
      <c r="F1489" s="77" t="str">
        <f t="shared" si="307"/>
        <v>LIGHTNSHADE COUPLES &amp; FAMILY THERAPY LTD</v>
      </c>
      <c r="G1489" s="24" t="s">
        <v>5786</v>
      </c>
      <c r="H1489" s="24" t="s">
        <v>5787</v>
      </c>
      <c r="I1489" s="24" t="s">
        <v>5787</v>
      </c>
      <c r="J1489" s="24" t="s">
        <v>190</v>
      </c>
      <c r="K1489" s="24" t="s">
        <v>2234</v>
      </c>
      <c r="L1489" s="25">
        <v>44637</v>
      </c>
      <c r="M1489" s="25"/>
      <c r="N1489" s="81"/>
      <c r="O1489" s="77" t="s">
        <v>712</v>
      </c>
      <c r="P1489" s="77"/>
      <c r="Q1489" s="65">
        <v>5000</v>
      </c>
      <c r="R1489" s="84">
        <f t="shared" ref="R1489:R1511" si="309">MAX(Q1489,Q1489*N(AS1489)/12)</f>
        <v>5000</v>
      </c>
      <c r="S1489" s="77" t="str" cm="1">
        <f t="array" ref="S1489">_xlfn.IFS(R1489&gt;5000000,"Gold",R1489&gt;=500000,"Silver",R1489&gt;30000,"Bronze",TRUE,"Transactional")</f>
        <v>Transactional</v>
      </c>
      <c r="T1489" s="24" t="s">
        <v>54</v>
      </c>
      <c r="U1489" s="101" t="s">
        <v>190</v>
      </c>
      <c r="V1489" s="101"/>
      <c r="W1489" s="77" t="str">
        <f t="shared" si="308"/>
        <v>Yes</v>
      </c>
      <c r="X1489" s="77" t="str">
        <f>IFERROR(_xlfn.XLOOKUP(J1489&amp;"||"&amp;K1489,'Mapping Ref.'!$J$2:$J$538,'Mapping Ref.'!$K$2:$K$538),"")</f>
        <v>Childrens &amp; Adults</v>
      </c>
      <c r="Y1489" s="77" t="str" cm="1">
        <f t="array" ref="Y1489">_xlfn.IFS(R1489&gt;2000000,"For Publication",R1489&gt;100000,"PID",R1489&gt;30000,"RFQ",TRUE,"Transactional")</f>
        <v>Transactional</v>
      </c>
      <c r="Z1489" s="24" t="s">
        <v>101</v>
      </c>
      <c r="AA1489" s="32">
        <v>24</v>
      </c>
      <c r="AB1489" s="24">
        <v>12</v>
      </c>
      <c r="AC1489" s="25">
        <v>44637</v>
      </c>
      <c r="AD1489" s="24" t="s">
        <v>58</v>
      </c>
      <c r="AE1489" s="24"/>
      <c r="AF1489" s="24" t="s">
        <v>59</v>
      </c>
      <c r="AG1489" s="24"/>
      <c r="AH1489" s="24" t="s">
        <v>59</v>
      </c>
      <c r="AI1489" s="24"/>
      <c r="AJ1489" s="24" t="s">
        <v>60</v>
      </c>
      <c r="AK1489" s="24"/>
      <c r="AL1489" s="24" t="s">
        <v>1333</v>
      </c>
      <c r="AM1489" s="24"/>
      <c r="AN1489" s="24"/>
      <c r="AO1489" s="24">
        <v>0</v>
      </c>
      <c r="AP1489" s="24" t="s">
        <v>60</v>
      </c>
      <c r="AQ1489" s="24"/>
      <c r="AR1489" s="24"/>
      <c r="AS1489" s="89">
        <v>0</v>
      </c>
      <c r="AT1489" s="24" t="s">
        <v>5784</v>
      </c>
    </row>
    <row r="1490" spans="1:46" x14ac:dyDescent="0.5">
      <c r="A1490" s="24">
        <v>1598</v>
      </c>
      <c r="B1490" s="24"/>
      <c r="C1490" s="24" t="s">
        <v>77</v>
      </c>
      <c r="D1490" s="24" t="s">
        <v>5788</v>
      </c>
      <c r="E1490" s="24" t="s">
        <v>5789</v>
      </c>
      <c r="F1490" s="77" t="str">
        <f t="shared" si="307"/>
        <v>GLEEDS MANAGEMENT SERVICES LIMITED</v>
      </c>
      <c r="G1490" s="24" t="s">
        <v>5790</v>
      </c>
      <c r="H1490" s="24" t="s">
        <v>5791</v>
      </c>
      <c r="I1490" s="24" t="s">
        <v>2483</v>
      </c>
      <c r="J1490" s="24" t="s">
        <v>107</v>
      </c>
      <c r="K1490" s="24" t="s">
        <v>3944</v>
      </c>
      <c r="L1490" s="25">
        <v>44562</v>
      </c>
      <c r="M1490" s="25">
        <v>45291</v>
      </c>
      <c r="N1490" s="81">
        <f t="shared" ref="N1490:N1511" si="310">EDATE(M1490,AB1490)</f>
        <v>45657</v>
      </c>
      <c r="O1490" s="77" t="str">
        <f t="shared" ref="O1490:O1511" ca="1" si="311">IF(N1490&lt;TODAY(),"Expired","Live")</f>
        <v>Expired</v>
      </c>
      <c r="P1490" s="77" t="str" cm="1">
        <f t="array" aca="1" ref="P1490" ca="1">_xlfn.IFS((N1490-TODAY())&gt;=547,"06 Expires over 18 months",(N1490-TODAY())&gt;=365,"05 Expires in 18 months",(N1490-TODAY())&gt;=183,"04 Expires in 12 months",(N1490-TODAY())&gt;=92,"03 Expires in 6 months",(N1490-TODAY())&gt;=31,"02 Expires in 3 months",(N1490-TODAY())&gt;=0,"01 Expires in 30 days",(N1490-TODAY())&gt;=-31,"01 Expired last 30 days",(N1490-TODAY())&gt;=-92,"02 Expired last 3 months",(N1490-TODAY())&gt;=-183,"03 Expired last 6 months",(N1490-TODAY())&gt;=-365,"04 Expired last 12 months",(N1490-TODAY())&gt;=-547,"05 Expired last 18 months",TRUE,"06 Expired over 18 months")</f>
        <v>06 Expired over 18 months</v>
      </c>
      <c r="Q1490" s="65">
        <v>200000</v>
      </c>
      <c r="R1490" s="84">
        <f t="shared" si="309"/>
        <v>583333.33333333337</v>
      </c>
      <c r="S1490" s="77" t="str" cm="1">
        <f t="array" ref="S1490">_xlfn.IFS(R1490&gt;5000000,"Gold",R1490&gt;=500000,"Silver",R1490&gt;30000,"Bronze",TRUE,"Transactional")</f>
        <v>Silver</v>
      </c>
      <c r="T1490" s="24" t="s">
        <v>122</v>
      </c>
      <c r="U1490" s="101" t="s">
        <v>109</v>
      </c>
      <c r="V1490" s="101" t="s">
        <v>1022</v>
      </c>
      <c r="W1490" s="77" t="str">
        <f t="shared" si="308"/>
        <v>Yes</v>
      </c>
      <c r="X1490" s="77" t="str">
        <f>IFERROR(_xlfn.XLOOKUP(J1490&amp;"||"&amp;K1490,'Mapping Ref.'!$J$2:$J$538,'Mapping Ref.'!$K$2:$K$538),"")</f>
        <v>Construction &amp; Estates</v>
      </c>
      <c r="Y1490" s="77" t="str" cm="1">
        <f t="array" ref="Y1490">_xlfn.IFS(R1490&gt;2000000,"For Publication",R1490&gt;100000,"PID",R1490&gt;30000,"RFQ",TRUE,"Transactional")</f>
        <v>PID</v>
      </c>
      <c r="Z1490" s="24" t="s">
        <v>86</v>
      </c>
      <c r="AA1490" s="32">
        <v>24</v>
      </c>
      <c r="AB1490" s="24">
        <v>12</v>
      </c>
      <c r="AC1490" s="25">
        <v>44637</v>
      </c>
      <c r="AD1490" s="24" t="s">
        <v>326</v>
      </c>
      <c r="AE1490" s="24"/>
      <c r="AF1490" s="24"/>
      <c r="AG1490" s="24"/>
      <c r="AH1490" s="24" t="s">
        <v>60</v>
      </c>
      <c r="AI1490" s="24"/>
      <c r="AJ1490" s="24" t="s">
        <v>60</v>
      </c>
      <c r="AK1490" s="24"/>
      <c r="AL1490" s="24" t="s">
        <v>1333</v>
      </c>
      <c r="AM1490" s="24"/>
      <c r="AN1490" s="24"/>
      <c r="AO1490" s="24">
        <v>0</v>
      </c>
      <c r="AP1490" s="24" t="s">
        <v>60</v>
      </c>
      <c r="AQ1490" s="24"/>
      <c r="AR1490" s="24"/>
      <c r="AS1490" s="89">
        <f t="shared" ref="AS1490:AS1511" si="312">DATEDIF(L1490,N1490,"m")</f>
        <v>35</v>
      </c>
      <c r="AT1490" s="24" t="s">
        <v>5792</v>
      </c>
    </row>
    <row r="1491" spans="1:46" x14ac:dyDescent="0.5">
      <c r="A1491" s="24">
        <v>1599</v>
      </c>
      <c r="B1491" s="24" t="s">
        <v>340</v>
      </c>
      <c r="C1491" s="24"/>
      <c r="D1491" s="24" t="s">
        <v>5793</v>
      </c>
      <c r="E1491" s="24" t="s">
        <v>5794</v>
      </c>
      <c r="F1491" s="77" t="str">
        <f t="shared" si="307"/>
        <v>FOSTERTALK LTD</v>
      </c>
      <c r="G1491" s="24" t="s">
        <v>5795</v>
      </c>
      <c r="H1491" s="24" t="s">
        <v>5168</v>
      </c>
      <c r="I1491" s="24" t="s">
        <v>5168</v>
      </c>
      <c r="J1491" s="24" t="s">
        <v>190</v>
      </c>
      <c r="K1491" s="24" t="s">
        <v>755</v>
      </c>
      <c r="L1491" s="25">
        <v>44642</v>
      </c>
      <c r="M1491" s="25">
        <v>45373</v>
      </c>
      <c r="N1491" s="81">
        <f t="shared" si="310"/>
        <v>46103</v>
      </c>
      <c r="O1491" s="77" t="str">
        <f t="shared" ca="1" si="311"/>
        <v>Expired</v>
      </c>
      <c r="P1491" s="77" t="str" cm="1">
        <f t="array" aca="1" ref="P1491" ca="1">_xlfn.IFS((N1491-TODAY())&gt;=547,"06 Expires over 18 months",(N1491-TODAY())&gt;=365,"05 Expires in 18 months",(N1491-TODAY())&gt;=183,"04 Expires in 12 months",(N1491-TODAY())&gt;=92,"03 Expires in 6 months",(N1491-TODAY())&gt;=31,"02 Expires in 3 months",(N1491-TODAY())&gt;=0,"01 Expires in 30 days",(N1491-TODAY())&gt;=-31,"01 Expired last 30 days",(N1491-TODAY())&gt;=-92,"02 Expired last 3 months",(N1491-TODAY())&gt;=-183,"03 Expired last 6 months",(N1491-TODAY())&gt;=-365,"04 Expired last 12 months",(N1491-TODAY())&gt;=-547,"05 Expired last 18 months",TRUE,"06 Expired over 18 months")</f>
        <v>03 Expired last 6 months</v>
      </c>
      <c r="Q1491" s="65">
        <v>3000</v>
      </c>
      <c r="R1491" s="84">
        <f t="shared" si="309"/>
        <v>12000</v>
      </c>
      <c r="S1491" s="77" t="str" cm="1">
        <f t="array" ref="S1491">_xlfn.IFS(R1491&gt;5000000,"Gold",R1491&gt;=500000,"Silver",R1491&gt;30000,"Bronze",TRUE,"Transactional")</f>
        <v>Transactional</v>
      </c>
      <c r="T1491" s="24" t="s">
        <v>54</v>
      </c>
      <c r="U1491" s="101" t="s">
        <v>116</v>
      </c>
      <c r="V1491" s="101" t="s">
        <v>70</v>
      </c>
      <c r="W1491" s="77" t="str">
        <f t="shared" si="308"/>
        <v>Yes</v>
      </c>
      <c r="X1491" s="77" t="str">
        <f>IFERROR(_xlfn.XLOOKUP(J1491&amp;"||"&amp;K1491,'Mapping Ref.'!$J$2:$J$538,'Mapping Ref.'!$K$2:$K$538),"")</f>
        <v>Childrens &amp; Adults</v>
      </c>
      <c r="Y1491" s="77" t="str" cm="1">
        <f t="array" ref="Y1491">_xlfn.IFS(R1491&gt;2000000,"For Publication",R1491&gt;100000,"PID",R1491&gt;30000,"RFQ",TRUE,"Transactional")</f>
        <v>Transactional</v>
      </c>
      <c r="Z1491" s="24" t="s">
        <v>101</v>
      </c>
      <c r="AA1491" s="32">
        <v>24</v>
      </c>
      <c r="AB1491" s="24">
        <v>24</v>
      </c>
      <c r="AC1491" s="25">
        <v>44642</v>
      </c>
      <c r="AD1491" s="24" t="s">
        <v>58</v>
      </c>
      <c r="AE1491" s="24"/>
      <c r="AF1491" s="24" t="s">
        <v>59</v>
      </c>
      <c r="AG1491" s="24"/>
      <c r="AH1491" s="24" t="s">
        <v>60</v>
      </c>
      <c r="AI1491" s="24"/>
      <c r="AJ1491" s="24" t="s">
        <v>60</v>
      </c>
      <c r="AK1491" s="24"/>
      <c r="AL1491" s="24" t="s">
        <v>5003</v>
      </c>
      <c r="AM1491" s="24"/>
      <c r="AN1491" s="24"/>
      <c r="AO1491" s="24">
        <v>0</v>
      </c>
      <c r="AP1491" s="24" t="s">
        <v>60</v>
      </c>
      <c r="AQ1491" s="24"/>
      <c r="AR1491" s="24"/>
      <c r="AS1491" s="89">
        <f t="shared" si="312"/>
        <v>48</v>
      </c>
      <c r="AT1491" s="24" t="s">
        <v>5796</v>
      </c>
    </row>
    <row r="1492" spans="1:46" x14ac:dyDescent="0.5">
      <c r="A1492" s="24">
        <v>1600</v>
      </c>
      <c r="B1492" s="24"/>
      <c r="C1492" s="24"/>
      <c r="D1492" s="24" t="s">
        <v>5797</v>
      </c>
      <c r="E1492" s="24" t="s">
        <v>5798</v>
      </c>
      <c r="F1492" s="77" t="str">
        <f t="shared" si="307"/>
        <v>SARAH WIGGLESWORTH ARCHITECTS LTD T/A SARAH WIGGLESWORTH ARCHITECTS</v>
      </c>
      <c r="G1492" s="24" t="s">
        <v>5799</v>
      </c>
      <c r="H1492" s="24" t="s">
        <v>3780</v>
      </c>
      <c r="I1492" s="24" t="s">
        <v>1029</v>
      </c>
      <c r="J1492" s="24" t="s">
        <v>107</v>
      </c>
      <c r="K1492" s="24" t="s">
        <v>5285</v>
      </c>
      <c r="L1492" s="25">
        <v>44634</v>
      </c>
      <c r="M1492" s="25">
        <v>44771</v>
      </c>
      <c r="N1492" s="81">
        <f t="shared" si="310"/>
        <v>44955</v>
      </c>
      <c r="O1492" s="77" t="str">
        <f t="shared" ca="1" si="311"/>
        <v>Expired</v>
      </c>
      <c r="P1492" s="77" t="str" cm="1">
        <f t="array" aca="1" ref="P1492" ca="1">_xlfn.IFS((N1492-TODAY())&gt;=547,"06 Expires over 18 months",(N1492-TODAY())&gt;=365,"05 Expires in 18 months",(N1492-TODAY())&gt;=183,"04 Expires in 12 months",(N1492-TODAY())&gt;=92,"03 Expires in 6 months",(N1492-TODAY())&gt;=31,"02 Expires in 3 months",(N1492-TODAY())&gt;=0,"01 Expires in 30 days",(N1492-TODAY())&gt;=-31,"01 Expired last 30 days",(N1492-TODAY())&gt;=-92,"02 Expired last 3 months",(N1492-TODAY())&gt;=-183,"03 Expired last 6 months",(N1492-TODAY())&gt;=-365,"04 Expired last 12 months",(N1492-TODAY())&gt;=-547,"05 Expired last 18 months",TRUE,"06 Expired over 18 months")</f>
        <v>06 Expired over 18 months</v>
      </c>
      <c r="Q1492" s="65">
        <v>54895</v>
      </c>
      <c r="R1492" s="84">
        <f t="shared" si="309"/>
        <v>54895</v>
      </c>
      <c r="S1492" s="77" t="str" cm="1">
        <f t="array" ref="S1492">_xlfn.IFS(R1492&gt;5000000,"Gold",R1492&gt;=500000,"Silver",R1492&gt;30000,"Bronze",TRUE,"Transactional")</f>
        <v>Bronze</v>
      </c>
      <c r="T1492" s="24" t="s">
        <v>122</v>
      </c>
      <c r="U1492" s="101" t="s">
        <v>366</v>
      </c>
      <c r="V1492" s="101" t="s">
        <v>770</v>
      </c>
      <c r="W1492" s="77" t="str">
        <f t="shared" si="308"/>
        <v>Yes</v>
      </c>
      <c r="X1492" s="77" t="str">
        <f>IFERROR(_xlfn.XLOOKUP(J1492&amp;"||"&amp;K1492,'Mapping Ref.'!$J$2:$J$538,'Mapping Ref.'!$K$2:$K$538),"")</f>
        <v>Construction &amp; Estates</v>
      </c>
      <c r="Y1492" s="77" t="str" cm="1">
        <f t="array" ref="Y1492">_xlfn.IFS(R1492&gt;2000000,"For Publication",R1492&gt;100000,"PID",R1492&gt;30000,"RFQ",TRUE,"Transactional")</f>
        <v>RFQ</v>
      </c>
      <c r="Z1492" s="24" t="s">
        <v>101</v>
      </c>
      <c r="AA1492" s="32">
        <v>4</v>
      </c>
      <c r="AB1492" s="24">
        <v>6</v>
      </c>
      <c r="AC1492" s="25">
        <v>44642</v>
      </c>
      <c r="AD1492" s="24" t="s">
        <v>58</v>
      </c>
      <c r="AE1492" s="24">
        <v>123</v>
      </c>
      <c r="AF1492" s="24"/>
      <c r="AG1492" s="24"/>
      <c r="AH1492" s="24" t="s">
        <v>59</v>
      </c>
      <c r="AI1492" s="24"/>
      <c r="AJ1492" s="24" t="s">
        <v>60</v>
      </c>
      <c r="AK1492" s="24"/>
      <c r="AL1492" s="24" t="s">
        <v>1333</v>
      </c>
      <c r="AM1492" s="24"/>
      <c r="AN1492" s="24"/>
      <c r="AO1492" s="24">
        <v>0</v>
      </c>
      <c r="AP1492" s="24" t="s">
        <v>60</v>
      </c>
      <c r="AQ1492" s="24"/>
      <c r="AR1492" s="24"/>
      <c r="AS1492" s="89">
        <f t="shared" si="312"/>
        <v>10</v>
      </c>
      <c r="AT1492" s="24" t="s">
        <v>5800</v>
      </c>
    </row>
    <row r="1493" spans="1:46" x14ac:dyDescent="0.5">
      <c r="A1493" s="24">
        <v>1601</v>
      </c>
      <c r="B1493" s="24" t="s">
        <v>340</v>
      </c>
      <c r="C1493" s="24" t="s">
        <v>77</v>
      </c>
      <c r="D1493" s="24" t="s">
        <v>5801</v>
      </c>
      <c r="E1493" s="24" t="s">
        <v>5802</v>
      </c>
      <c r="F1493" s="77" t="str">
        <f t="shared" si="307"/>
        <v>ASTEROS ADVISERS LTD T/A ASTEROS</v>
      </c>
      <c r="G1493" s="24" t="s">
        <v>5803</v>
      </c>
      <c r="H1493" s="24" t="s">
        <v>5804</v>
      </c>
      <c r="I1493" s="24" t="s">
        <v>1426</v>
      </c>
      <c r="J1493" s="24" t="s">
        <v>66</v>
      </c>
      <c r="K1493" s="24" t="s">
        <v>5805</v>
      </c>
      <c r="L1493" s="25">
        <v>44562</v>
      </c>
      <c r="M1493" s="25">
        <v>44926</v>
      </c>
      <c r="N1493" s="81">
        <f t="shared" si="310"/>
        <v>45291</v>
      </c>
      <c r="O1493" s="77" t="str">
        <f t="shared" ca="1" si="311"/>
        <v>Expired</v>
      </c>
      <c r="P1493" s="77" t="str" cm="1">
        <f t="array" aca="1" ref="P1493" ca="1">_xlfn.IFS((N1493-TODAY())&gt;=547,"06 Expires over 18 months",(N1493-TODAY())&gt;=365,"05 Expires in 18 months",(N1493-TODAY())&gt;=183,"04 Expires in 12 months",(N1493-TODAY())&gt;=92,"03 Expires in 6 months",(N1493-TODAY())&gt;=31,"02 Expires in 3 months",(N1493-TODAY())&gt;=0,"01 Expires in 30 days",(N1493-TODAY())&gt;=-31,"01 Expired last 30 days",(N1493-TODAY())&gt;=-92,"02 Expired last 3 months",(N1493-TODAY())&gt;=-183,"03 Expired last 6 months",(N1493-TODAY())&gt;=-365,"04 Expired last 12 months",(N1493-TODAY())&gt;=-547,"05 Expired last 18 months",TRUE,"06 Expired over 18 months")</f>
        <v>06 Expired over 18 months</v>
      </c>
      <c r="Q1493" s="65">
        <v>14100</v>
      </c>
      <c r="R1493" s="84">
        <f t="shared" si="309"/>
        <v>27025</v>
      </c>
      <c r="S1493" s="77" t="str" cm="1">
        <f t="array" ref="S1493">_xlfn.IFS(R1493&gt;5000000,"Gold",R1493&gt;=500000,"Silver",R1493&gt;30000,"Bronze",TRUE,"Transactional")</f>
        <v>Transactional</v>
      </c>
      <c r="T1493" s="24" t="s">
        <v>54</v>
      </c>
      <c r="U1493" s="101" t="s">
        <v>99</v>
      </c>
      <c r="V1493" s="101" t="s">
        <v>100</v>
      </c>
      <c r="W1493" s="77" t="str">
        <f t="shared" si="308"/>
        <v>Yes</v>
      </c>
      <c r="X1493" s="77" t="str">
        <f>IFERROR(_xlfn.XLOOKUP(J1493&amp;"||"&amp;K1493,'Mapping Ref.'!$J$2:$J$538,'Mapping Ref.'!$K$2:$K$538),"")</f>
        <v>Childrens &amp; Adults</v>
      </c>
      <c r="Y1493" s="77" t="str" cm="1">
        <f t="array" ref="Y1493">_xlfn.IFS(R1493&gt;2000000,"For Publication",R1493&gt;100000,"PID",R1493&gt;30000,"RFQ",TRUE,"Transactional")</f>
        <v>Transactional</v>
      </c>
      <c r="Z1493" s="24" t="s">
        <v>101</v>
      </c>
      <c r="AA1493" s="32">
        <v>12</v>
      </c>
      <c r="AB1493" s="24">
        <v>12</v>
      </c>
      <c r="AC1493" s="25">
        <v>44643</v>
      </c>
      <c r="AD1493" s="24" t="s">
        <v>150</v>
      </c>
      <c r="AE1493" s="24">
        <v>29758</v>
      </c>
      <c r="AF1493" s="24" t="s">
        <v>59</v>
      </c>
      <c r="AG1493" s="24"/>
      <c r="AH1493" s="24" t="s">
        <v>60</v>
      </c>
      <c r="AI1493" s="24"/>
      <c r="AJ1493" s="24" t="s">
        <v>60</v>
      </c>
      <c r="AK1493" s="24"/>
      <c r="AL1493" s="24" t="s">
        <v>5003</v>
      </c>
      <c r="AM1493" s="24"/>
      <c r="AN1493" s="24"/>
      <c r="AO1493" s="24">
        <v>0</v>
      </c>
      <c r="AP1493" s="24" t="s">
        <v>60</v>
      </c>
      <c r="AQ1493" s="24"/>
      <c r="AR1493" s="24"/>
      <c r="AS1493" s="89">
        <f t="shared" si="312"/>
        <v>23</v>
      </c>
      <c r="AT1493" s="24" t="s">
        <v>5806</v>
      </c>
    </row>
    <row r="1494" spans="1:46" x14ac:dyDescent="0.5">
      <c r="A1494" s="24">
        <v>1602</v>
      </c>
      <c r="B1494" s="24" t="s">
        <v>340</v>
      </c>
      <c r="C1494" s="24"/>
      <c r="D1494" s="24" t="s">
        <v>5807</v>
      </c>
      <c r="E1494" s="24" t="s">
        <v>5808</v>
      </c>
      <c r="F1494" s="77" t="str">
        <f t="shared" si="307"/>
        <v>Voland Roofing</v>
      </c>
      <c r="G1494" s="24" t="s">
        <v>5809</v>
      </c>
      <c r="H1494" s="24" t="s">
        <v>2596</v>
      </c>
      <c r="I1494" s="24" t="s">
        <v>2596</v>
      </c>
      <c r="J1494" s="24" t="s">
        <v>107</v>
      </c>
      <c r="K1494" s="24" t="s">
        <v>1397</v>
      </c>
      <c r="L1494" s="25">
        <v>44627</v>
      </c>
      <c r="M1494" s="25">
        <v>44680</v>
      </c>
      <c r="N1494" s="81">
        <f t="shared" si="310"/>
        <v>44710</v>
      </c>
      <c r="O1494" s="77" t="str">
        <f t="shared" ca="1" si="311"/>
        <v>Expired</v>
      </c>
      <c r="P1494" s="77" t="str" cm="1">
        <f t="array" aca="1" ref="P1494" ca="1">_xlfn.IFS((N1494-TODAY())&gt;=547,"06 Expires over 18 months",(N1494-TODAY())&gt;=365,"05 Expires in 18 months",(N1494-TODAY())&gt;=183,"04 Expires in 12 months",(N1494-TODAY())&gt;=92,"03 Expires in 6 months",(N1494-TODAY())&gt;=31,"02 Expires in 3 months",(N1494-TODAY())&gt;=0,"01 Expires in 30 days",(N1494-TODAY())&gt;=-31,"01 Expired last 30 days",(N1494-TODAY())&gt;=-92,"02 Expired last 3 months",(N1494-TODAY())&gt;=-183,"03 Expired last 6 months",(N1494-TODAY())&gt;=-365,"04 Expired last 12 months",(N1494-TODAY())&gt;=-547,"05 Expired last 18 months",TRUE,"06 Expired over 18 months")</f>
        <v>06 Expired over 18 months</v>
      </c>
      <c r="Q1494" s="65">
        <v>30000</v>
      </c>
      <c r="R1494" s="84">
        <f t="shared" si="309"/>
        <v>30000</v>
      </c>
      <c r="S1494" s="77" t="str" cm="1">
        <f t="array" ref="S1494">_xlfn.IFS(R1494&gt;5000000,"Gold",R1494&gt;=500000,"Silver",R1494&gt;30000,"Bronze",TRUE,"Transactional")</f>
        <v>Transactional</v>
      </c>
      <c r="T1494" s="24" t="s">
        <v>54</v>
      </c>
      <c r="U1494" s="101" t="s">
        <v>84</v>
      </c>
      <c r="V1494" s="101" t="s">
        <v>727</v>
      </c>
      <c r="W1494" s="77" t="str">
        <f t="shared" si="308"/>
        <v>Yes</v>
      </c>
      <c r="X1494" s="77" t="str">
        <f>IFERROR(_xlfn.XLOOKUP(J1494&amp;"||"&amp;K1494,'Mapping Ref.'!$J$2:$J$538,'Mapping Ref.'!$K$2:$K$538),"")</f>
        <v>Construction &amp; Estates</v>
      </c>
      <c r="Y1494" s="77" t="str" cm="1">
        <f t="array" ref="Y1494">_xlfn.IFS(R1494&gt;2000000,"For Publication",R1494&gt;100000,"PID",R1494&gt;30000,"RFQ",TRUE,"Transactional")</f>
        <v>Transactional</v>
      </c>
      <c r="Z1494" s="24" t="s">
        <v>86</v>
      </c>
      <c r="AA1494" s="32">
        <v>2</v>
      </c>
      <c r="AB1494" s="24">
        <v>1</v>
      </c>
      <c r="AC1494" s="25">
        <v>44643</v>
      </c>
      <c r="AD1494" s="24" t="s">
        <v>58</v>
      </c>
      <c r="AE1494" s="24"/>
      <c r="AF1494" s="24"/>
      <c r="AG1494" s="24"/>
      <c r="AH1494" s="24" t="s">
        <v>60</v>
      </c>
      <c r="AI1494" s="24"/>
      <c r="AJ1494" s="24" t="s">
        <v>60</v>
      </c>
      <c r="AK1494" s="24"/>
      <c r="AL1494" s="24" t="s">
        <v>5003</v>
      </c>
      <c r="AM1494" s="24"/>
      <c r="AN1494" s="24"/>
      <c r="AO1494" s="24">
        <v>0</v>
      </c>
      <c r="AP1494" s="24" t="s">
        <v>60</v>
      </c>
      <c r="AQ1494" s="24"/>
      <c r="AR1494" s="24"/>
      <c r="AS1494" s="89">
        <f t="shared" si="312"/>
        <v>2</v>
      </c>
      <c r="AT1494" s="24"/>
    </row>
    <row r="1495" spans="1:46" x14ac:dyDescent="0.5">
      <c r="A1495" s="24">
        <v>1603</v>
      </c>
      <c r="B1495" s="24"/>
      <c r="C1495" s="24" t="s">
        <v>77</v>
      </c>
      <c r="D1495" s="24" t="s">
        <v>5810</v>
      </c>
      <c r="E1495" s="24" t="s">
        <v>5811</v>
      </c>
      <c r="F1495" s="77" t="str">
        <f t="shared" si="307"/>
        <v>CULLINAN STUDIO LTD</v>
      </c>
      <c r="G1495" s="24" t="s">
        <v>5812</v>
      </c>
      <c r="H1495" s="24" t="s">
        <v>1029</v>
      </c>
      <c r="I1495" s="24" t="s">
        <v>1029</v>
      </c>
      <c r="J1495" s="24" t="s">
        <v>321</v>
      </c>
      <c r="K1495" s="24" t="s">
        <v>5285</v>
      </c>
      <c r="L1495" s="25">
        <v>44650</v>
      </c>
      <c r="M1495" s="25">
        <v>45016</v>
      </c>
      <c r="N1495" s="81">
        <f t="shared" si="310"/>
        <v>45382</v>
      </c>
      <c r="O1495" s="77" t="str">
        <f t="shared" ca="1" si="311"/>
        <v>Expired</v>
      </c>
      <c r="P1495" s="77" t="str" cm="1">
        <f t="array" aca="1" ref="P1495" ca="1">_xlfn.IFS((N1495-TODAY())&gt;=547,"06 Expires over 18 months",(N1495-TODAY())&gt;=365,"05 Expires in 18 months",(N1495-TODAY())&gt;=183,"04 Expires in 12 months",(N1495-TODAY())&gt;=92,"03 Expires in 6 months",(N1495-TODAY())&gt;=31,"02 Expires in 3 months",(N1495-TODAY())&gt;=0,"01 Expires in 30 days",(N1495-TODAY())&gt;=-31,"01 Expired last 30 days",(N1495-TODAY())&gt;=-92,"02 Expired last 3 months",(N1495-TODAY())&gt;=-183,"03 Expired last 6 months",(N1495-TODAY())&gt;=-365,"04 Expired last 12 months",(N1495-TODAY())&gt;=-547,"05 Expired last 18 months",TRUE,"06 Expired over 18 months")</f>
        <v>06 Expired over 18 months</v>
      </c>
      <c r="Q1495" s="65">
        <v>477000</v>
      </c>
      <c r="R1495" s="84">
        <f t="shared" si="309"/>
        <v>954000</v>
      </c>
      <c r="S1495" s="77" t="str" cm="1">
        <f t="array" ref="S1495">_xlfn.IFS(R1495&gt;5000000,"Gold",R1495&gt;=500000,"Silver",R1495&gt;30000,"Bronze",TRUE,"Transactional")</f>
        <v>Silver</v>
      </c>
      <c r="T1495" s="24" t="s">
        <v>54</v>
      </c>
      <c r="U1495" s="101" t="s">
        <v>190</v>
      </c>
      <c r="V1495" s="101" t="s">
        <v>75</v>
      </c>
      <c r="W1495" s="77" t="str">
        <f t="shared" si="308"/>
        <v>Yes</v>
      </c>
      <c r="X1495" s="77" t="str">
        <f>IFERROR(_xlfn.XLOOKUP(J1495&amp;"||"&amp;K1495,'Mapping Ref.'!$J$2:$J$538,'Mapping Ref.'!$K$2:$K$538),"")</f>
        <v>Corporate</v>
      </c>
      <c r="Y1495" s="77" t="str" cm="1">
        <f t="array" ref="Y1495">_xlfn.IFS(R1495&gt;2000000,"For Publication",R1495&gt;100000,"PID",R1495&gt;30000,"RFQ",TRUE,"Transactional")</f>
        <v>PID</v>
      </c>
      <c r="Z1495" s="24" t="s">
        <v>57</v>
      </c>
      <c r="AA1495" s="32">
        <v>12</v>
      </c>
      <c r="AB1495" s="24">
        <v>12</v>
      </c>
      <c r="AC1495" s="25">
        <v>44643</v>
      </c>
      <c r="AD1495" s="24" t="s">
        <v>58</v>
      </c>
      <c r="AE1495" s="24">
        <v>123</v>
      </c>
      <c r="AF1495" s="24"/>
      <c r="AG1495" s="24"/>
      <c r="AH1495" s="24" t="s">
        <v>59</v>
      </c>
      <c r="AI1495" s="24"/>
      <c r="AJ1495" s="24" t="s">
        <v>60</v>
      </c>
      <c r="AK1495" s="24"/>
      <c r="AL1495" s="24" t="s">
        <v>1333</v>
      </c>
      <c r="AM1495" s="24"/>
      <c r="AN1495" s="24"/>
      <c r="AO1495" s="24">
        <v>0</v>
      </c>
      <c r="AP1495" s="24" t="s">
        <v>60</v>
      </c>
      <c r="AQ1495" s="24"/>
      <c r="AR1495" s="24"/>
      <c r="AS1495" s="89">
        <f t="shared" si="312"/>
        <v>24</v>
      </c>
      <c r="AT1495" s="24" t="s">
        <v>5813</v>
      </c>
    </row>
    <row r="1496" spans="1:46" x14ac:dyDescent="0.5">
      <c r="A1496" s="24">
        <v>1604</v>
      </c>
      <c r="B1496" s="24" t="s">
        <v>340</v>
      </c>
      <c r="C1496" s="24"/>
      <c r="D1496" s="24" t="s">
        <v>3726</v>
      </c>
      <c r="E1496" s="24" t="s">
        <v>5814</v>
      </c>
      <c r="F1496" s="77" t="str">
        <f t="shared" si="307"/>
        <v>OUTSPOKEN CYCLES LTD</v>
      </c>
      <c r="G1496" s="24" t="s">
        <v>5815</v>
      </c>
      <c r="H1496" s="24" t="s">
        <v>3729</v>
      </c>
      <c r="I1496" s="24" t="s">
        <v>3730</v>
      </c>
      <c r="J1496" s="24" t="s">
        <v>107</v>
      </c>
      <c r="K1496" s="24" t="s">
        <v>360</v>
      </c>
      <c r="L1496" s="25">
        <v>44643</v>
      </c>
      <c r="M1496" s="25">
        <v>45372</v>
      </c>
      <c r="N1496" s="81">
        <f t="shared" si="310"/>
        <v>45372</v>
      </c>
      <c r="O1496" s="77" t="str">
        <f t="shared" ca="1" si="311"/>
        <v>Expired</v>
      </c>
      <c r="P1496" s="77" t="str" cm="1">
        <f t="array" aca="1" ref="P1496" ca="1">_xlfn.IFS((N1496-TODAY())&gt;=547,"06 Expires over 18 months",(N1496-TODAY())&gt;=365,"05 Expires in 18 months",(N1496-TODAY())&gt;=183,"04 Expires in 12 months",(N1496-TODAY())&gt;=92,"03 Expires in 6 months",(N1496-TODAY())&gt;=31,"02 Expires in 3 months",(N1496-TODAY())&gt;=0,"01 Expires in 30 days",(N1496-TODAY())&gt;=-31,"01 Expired last 30 days",(N1496-TODAY())&gt;=-92,"02 Expired last 3 months",(N1496-TODAY())&gt;=-183,"03 Expired last 6 months",(N1496-TODAY())&gt;=-365,"04 Expired last 12 months",(N1496-TODAY())&gt;=-547,"05 Expired last 18 months",TRUE,"06 Expired over 18 months")</f>
        <v>06 Expired over 18 months</v>
      </c>
      <c r="Q1496" s="65">
        <v>2500</v>
      </c>
      <c r="R1496" s="84">
        <f t="shared" si="309"/>
        <v>4791.666666666667</v>
      </c>
      <c r="S1496" s="77" t="str" cm="1">
        <f t="array" ref="S1496">_xlfn.IFS(R1496&gt;5000000,"Gold",R1496&gt;=500000,"Silver",R1496&gt;30000,"Bronze",TRUE,"Transactional")</f>
        <v>Transactional</v>
      </c>
      <c r="T1496" s="24" t="s">
        <v>54</v>
      </c>
      <c r="U1496" s="101" t="s">
        <v>445</v>
      </c>
      <c r="V1496" s="101" t="s">
        <v>2500</v>
      </c>
      <c r="W1496" s="77" t="str">
        <f t="shared" si="308"/>
        <v>No</v>
      </c>
      <c r="X1496" s="77" t="str">
        <f>IFERROR(_xlfn.XLOOKUP(J1496&amp;"||"&amp;K1496,'Mapping Ref.'!$J$2:$J$538,'Mapping Ref.'!$K$2:$K$538),"")</f>
        <v>Construction &amp; Estates</v>
      </c>
      <c r="Y1496" s="77" t="str" cm="1">
        <f t="array" ref="Y1496">_xlfn.IFS(R1496&gt;2000000,"For Publication",R1496&gt;100000,"PID",R1496&gt;30000,"RFQ",TRUE,"Transactional")</f>
        <v>Transactional</v>
      </c>
      <c r="Z1496" s="24" t="s">
        <v>101</v>
      </c>
      <c r="AA1496" s="32">
        <v>24</v>
      </c>
      <c r="AB1496" s="24">
        <v>0</v>
      </c>
      <c r="AC1496" s="25">
        <v>44643</v>
      </c>
      <c r="AD1496" s="24" t="s">
        <v>58</v>
      </c>
      <c r="AE1496" s="24"/>
      <c r="AF1496" s="24" t="s">
        <v>59</v>
      </c>
      <c r="AG1496" s="24"/>
      <c r="AH1496" s="24" t="s">
        <v>60</v>
      </c>
      <c r="AI1496" s="24"/>
      <c r="AJ1496" s="24" t="s">
        <v>60</v>
      </c>
      <c r="AK1496" s="24"/>
      <c r="AL1496" s="24" t="s">
        <v>5003</v>
      </c>
      <c r="AM1496" s="24"/>
      <c r="AN1496" s="24"/>
      <c r="AO1496" s="24"/>
      <c r="AP1496" s="24" t="s">
        <v>60</v>
      </c>
      <c r="AQ1496" s="24"/>
      <c r="AR1496" s="24"/>
      <c r="AS1496" s="89">
        <f t="shared" si="312"/>
        <v>23</v>
      </c>
      <c r="AT1496" s="24" t="s">
        <v>5816</v>
      </c>
    </row>
    <row r="1497" spans="1:46" x14ac:dyDescent="0.5">
      <c r="A1497" s="24">
        <v>1605</v>
      </c>
      <c r="B1497" s="24" t="s">
        <v>340</v>
      </c>
      <c r="C1497" s="24"/>
      <c r="D1497" s="24" t="s">
        <v>5817</v>
      </c>
      <c r="E1497" s="24" t="s">
        <v>5818</v>
      </c>
      <c r="F1497" s="77" t="str">
        <f t="shared" si="307"/>
        <v>Silverstar Chauffeurs Ltd</v>
      </c>
      <c r="G1497" s="24" t="s">
        <v>5817</v>
      </c>
      <c r="H1497" s="24" t="s">
        <v>2731</v>
      </c>
      <c r="I1497" s="24" t="s">
        <v>2731</v>
      </c>
      <c r="J1497" s="24" t="s">
        <v>66</v>
      </c>
      <c r="K1497" s="27" t="s">
        <v>67</v>
      </c>
      <c r="L1497" s="25">
        <v>44644</v>
      </c>
      <c r="M1497" s="25">
        <v>45009</v>
      </c>
      <c r="N1497" s="81">
        <f t="shared" si="310"/>
        <v>45009</v>
      </c>
      <c r="O1497" s="77" t="str">
        <f t="shared" ca="1" si="311"/>
        <v>Expired</v>
      </c>
      <c r="P1497" s="77" t="str" cm="1">
        <f t="array" aca="1" ref="P1497" ca="1">_xlfn.IFS((N1497-TODAY())&gt;=547,"06 Expires over 18 months",(N1497-TODAY())&gt;=365,"05 Expires in 18 months",(N1497-TODAY())&gt;=183,"04 Expires in 12 months",(N1497-TODAY())&gt;=92,"03 Expires in 6 months",(N1497-TODAY())&gt;=31,"02 Expires in 3 months",(N1497-TODAY())&gt;=0,"01 Expires in 30 days",(N1497-TODAY())&gt;=-31,"01 Expired last 30 days",(N1497-TODAY())&gt;=-92,"02 Expired last 3 months",(N1497-TODAY())&gt;=-183,"03 Expired last 6 months",(N1497-TODAY())&gt;=-365,"04 Expired last 12 months",(N1497-TODAY())&gt;=-547,"05 Expired last 18 months",TRUE,"06 Expired over 18 months")</f>
        <v>06 Expired over 18 months</v>
      </c>
      <c r="Q1497" s="65">
        <v>3500</v>
      </c>
      <c r="R1497" s="84">
        <f t="shared" si="309"/>
        <v>3500</v>
      </c>
      <c r="S1497" s="77" t="str" cm="1">
        <f t="array" ref="S1497">_xlfn.IFS(R1497&gt;5000000,"Gold",R1497&gt;=500000,"Silver",R1497&gt;30000,"Bronze",TRUE,"Transactional")</f>
        <v>Transactional</v>
      </c>
      <c r="T1497" s="24" t="s">
        <v>54</v>
      </c>
      <c r="U1497" s="101" t="s">
        <v>445</v>
      </c>
      <c r="V1497" s="101" t="s">
        <v>810</v>
      </c>
      <c r="W1497" s="77" t="str">
        <f t="shared" si="308"/>
        <v>No</v>
      </c>
      <c r="X1497" s="77" t="str">
        <f>IFERROR(_xlfn.XLOOKUP(J1497&amp;"||"&amp;K1497,'Mapping Ref.'!$J$2:$J$538,'Mapping Ref.'!$K$2:$K$538),"")</f>
        <v>Childrens &amp; Adults</v>
      </c>
      <c r="Y1497" s="77" t="str" cm="1">
        <f t="array" ref="Y1497">_xlfn.IFS(R1497&gt;2000000,"For Publication",R1497&gt;100000,"PID",R1497&gt;30000,"RFQ",TRUE,"Transactional")</f>
        <v>Transactional</v>
      </c>
      <c r="Z1497" s="24" t="s">
        <v>101</v>
      </c>
      <c r="AA1497" s="32">
        <v>12</v>
      </c>
      <c r="AB1497" s="24">
        <v>0</v>
      </c>
      <c r="AC1497" s="25">
        <v>44644</v>
      </c>
      <c r="AD1497" s="24" t="s">
        <v>58</v>
      </c>
      <c r="AE1497" s="24">
        <v>0</v>
      </c>
      <c r="AF1497" s="24"/>
      <c r="AG1497" s="24"/>
      <c r="AH1497" s="24" t="s">
        <v>59</v>
      </c>
      <c r="AI1497" s="24"/>
      <c r="AJ1497" s="24" t="s">
        <v>59</v>
      </c>
      <c r="AK1497" s="24" t="s">
        <v>5819</v>
      </c>
      <c r="AL1497" s="24" t="s">
        <v>5003</v>
      </c>
      <c r="AM1497" s="24"/>
      <c r="AN1497" s="24"/>
      <c r="AO1497" s="24">
        <v>0</v>
      </c>
      <c r="AP1497" s="24" t="s">
        <v>60</v>
      </c>
      <c r="AQ1497" s="24"/>
      <c r="AR1497" s="24"/>
      <c r="AS1497" s="89">
        <f t="shared" si="312"/>
        <v>12</v>
      </c>
      <c r="AT1497" s="24" t="s">
        <v>5820</v>
      </c>
    </row>
    <row r="1498" spans="1:46" x14ac:dyDescent="0.5">
      <c r="A1498" s="24">
        <v>1606</v>
      </c>
      <c r="B1498" s="24" t="s">
        <v>340</v>
      </c>
      <c r="C1498" s="24" t="s">
        <v>77</v>
      </c>
      <c r="D1498" s="24" t="s">
        <v>5821</v>
      </c>
      <c r="E1498" s="24" t="s">
        <v>5822</v>
      </c>
      <c r="F1498" s="77" t="str">
        <f t="shared" si="307"/>
        <v>FRANCIS TAYLOR BUILDING</v>
      </c>
      <c r="G1498" s="24" t="s">
        <v>1304</v>
      </c>
      <c r="H1498" s="24" t="s">
        <v>972</v>
      </c>
      <c r="I1498" s="24" t="s">
        <v>972</v>
      </c>
      <c r="J1498" s="24" t="s">
        <v>107</v>
      </c>
      <c r="K1498" s="24" t="s">
        <v>1889</v>
      </c>
      <c r="L1498" s="25">
        <v>44440</v>
      </c>
      <c r="M1498" s="25">
        <v>44651</v>
      </c>
      <c r="N1498" s="81">
        <f t="shared" si="310"/>
        <v>45016</v>
      </c>
      <c r="O1498" s="77" t="str">
        <f t="shared" ca="1" si="311"/>
        <v>Expired</v>
      </c>
      <c r="P1498" s="77" t="str" cm="1">
        <f t="array" aca="1" ref="P1498" ca="1">_xlfn.IFS((N1498-TODAY())&gt;=547,"06 Expires over 18 months",(N1498-TODAY())&gt;=365,"05 Expires in 18 months",(N1498-TODAY())&gt;=183,"04 Expires in 12 months",(N1498-TODAY())&gt;=92,"03 Expires in 6 months",(N1498-TODAY())&gt;=31,"02 Expires in 3 months",(N1498-TODAY())&gt;=0,"01 Expires in 30 days",(N1498-TODAY())&gt;=-31,"01 Expired last 30 days",(N1498-TODAY())&gt;=-92,"02 Expired last 3 months",(N1498-TODAY())&gt;=-183,"03 Expired last 6 months",(N1498-TODAY())&gt;=-365,"04 Expired last 12 months",(N1498-TODAY())&gt;=-547,"05 Expired last 18 months",TRUE,"06 Expired over 18 months")</f>
        <v>06 Expired over 18 months</v>
      </c>
      <c r="Q1498" s="65">
        <v>47875</v>
      </c>
      <c r="R1498" s="84">
        <f t="shared" si="309"/>
        <v>71812.5</v>
      </c>
      <c r="S1498" s="77" t="str" cm="1">
        <f t="array" ref="S1498">_xlfn.IFS(R1498&gt;5000000,"Gold",R1498&gt;=500000,"Silver",R1498&gt;30000,"Bronze",TRUE,"Transactional")</f>
        <v>Bronze</v>
      </c>
      <c r="T1498" s="24" t="s">
        <v>122</v>
      </c>
      <c r="U1498" s="101" t="s">
        <v>455</v>
      </c>
      <c r="V1498" s="101" t="s">
        <v>822</v>
      </c>
      <c r="W1498" s="77" t="str">
        <f t="shared" si="308"/>
        <v>Yes</v>
      </c>
      <c r="X1498" s="77" t="str">
        <f>IFERROR(_xlfn.XLOOKUP(J1498&amp;"||"&amp;K1498,'Mapping Ref.'!$J$2:$J$538,'Mapping Ref.'!$K$2:$K$538),"")</f>
        <v>Construction &amp; Estates</v>
      </c>
      <c r="Y1498" s="77" t="str" cm="1">
        <f t="array" ref="Y1498">_xlfn.IFS(R1498&gt;2000000,"For Publication",R1498&gt;100000,"PID",R1498&gt;30000,"RFQ",TRUE,"Transactional")</f>
        <v>RFQ</v>
      </c>
      <c r="Z1498" s="24" t="s">
        <v>86</v>
      </c>
      <c r="AA1498" s="32">
        <v>6</v>
      </c>
      <c r="AB1498" s="24">
        <v>12</v>
      </c>
      <c r="AC1498" s="25">
        <v>44648</v>
      </c>
      <c r="AD1498" s="24" t="s">
        <v>58</v>
      </c>
      <c r="AE1498" s="24">
        <v>29773</v>
      </c>
      <c r="AF1498" s="24" t="s">
        <v>59</v>
      </c>
      <c r="AG1498" s="24"/>
      <c r="AH1498" s="24" t="s">
        <v>60</v>
      </c>
      <c r="AI1498" s="24"/>
      <c r="AJ1498" s="24" t="s">
        <v>60</v>
      </c>
      <c r="AK1498" s="24"/>
      <c r="AL1498" s="24" t="s">
        <v>5003</v>
      </c>
      <c r="AM1498" s="24"/>
      <c r="AN1498" s="24"/>
      <c r="AO1498" s="24">
        <v>0</v>
      </c>
      <c r="AP1498" s="24" t="s">
        <v>60</v>
      </c>
      <c r="AQ1498" s="24"/>
      <c r="AR1498" s="24"/>
      <c r="AS1498" s="89">
        <f t="shared" si="312"/>
        <v>18</v>
      </c>
      <c r="AT1498" s="24" t="s">
        <v>1305</v>
      </c>
    </row>
    <row r="1499" spans="1:46" x14ac:dyDescent="0.5">
      <c r="A1499" s="24">
        <v>1607</v>
      </c>
      <c r="B1499" s="24" t="s">
        <v>340</v>
      </c>
      <c r="C1499" s="24"/>
      <c r="D1499" s="24" t="s">
        <v>5823</v>
      </c>
      <c r="E1499" s="24" t="s">
        <v>5824</v>
      </c>
      <c r="F1499" s="77" t="str">
        <f t="shared" si="307"/>
        <v>MIKHAIL RICHES LTD</v>
      </c>
      <c r="G1499" s="24" t="s">
        <v>5825</v>
      </c>
      <c r="H1499" s="24" t="s">
        <v>963</v>
      </c>
      <c r="I1499" s="24" t="s">
        <v>1128</v>
      </c>
      <c r="J1499" s="24" t="s">
        <v>190</v>
      </c>
      <c r="K1499" s="24" t="s">
        <v>3201</v>
      </c>
      <c r="L1499" s="25">
        <v>44648</v>
      </c>
      <c r="M1499" s="25">
        <v>45379</v>
      </c>
      <c r="N1499" s="81">
        <f t="shared" si="310"/>
        <v>45744</v>
      </c>
      <c r="O1499" s="77" t="str">
        <f t="shared" ca="1" si="311"/>
        <v>Expired</v>
      </c>
      <c r="P1499" s="77" t="str" cm="1">
        <f t="array" aca="1" ref="P1499" ca="1">_xlfn.IFS((N1499-TODAY())&gt;=547,"06 Expires over 18 months",(N1499-TODAY())&gt;=365,"05 Expires in 18 months",(N1499-TODAY())&gt;=183,"04 Expires in 12 months",(N1499-TODAY())&gt;=92,"03 Expires in 6 months",(N1499-TODAY())&gt;=31,"02 Expires in 3 months",(N1499-TODAY())&gt;=0,"01 Expires in 30 days",(N1499-TODAY())&gt;=-31,"01 Expired last 30 days",(N1499-TODAY())&gt;=-92,"02 Expired last 3 months",(N1499-TODAY())&gt;=-183,"03 Expired last 6 months",(N1499-TODAY())&gt;=-365,"04 Expired last 12 months",(N1499-TODAY())&gt;=-547,"05 Expired last 18 months",TRUE,"06 Expired over 18 months")</f>
        <v>05 Expired last 18 months</v>
      </c>
      <c r="Q1499" s="65">
        <v>67350</v>
      </c>
      <c r="R1499" s="84">
        <f t="shared" si="309"/>
        <v>202050</v>
      </c>
      <c r="S1499" s="77" t="str" cm="1">
        <f t="array" ref="S1499">_xlfn.IFS(R1499&gt;5000000,"Gold",R1499&gt;=500000,"Silver",R1499&gt;30000,"Bronze",TRUE,"Transactional")</f>
        <v>Bronze</v>
      </c>
      <c r="T1499" s="24" t="s">
        <v>122</v>
      </c>
      <c r="U1499" s="101" t="s">
        <v>109</v>
      </c>
      <c r="V1499" s="101" t="s">
        <v>1022</v>
      </c>
      <c r="W1499" s="77" t="str">
        <f t="shared" si="308"/>
        <v>Yes</v>
      </c>
      <c r="X1499" s="77" t="str">
        <f>IFERROR(_xlfn.XLOOKUP(J1499&amp;"||"&amp;K1499,'Mapping Ref.'!$J$2:$J$538,'Mapping Ref.'!$K$2:$K$538),"")</f>
        <v>Childrens &amp; Adults</v>
      </c>
      <c r="Y1499" s="77" t="str" cm="1">
        <f t="array" ref="Y1499">_xlfn.IFS(R1499&gt;2000000,"For Publication",R1499&gt;100000,"PID",R1499&gt;30000,"RFQ",TRUE,"Transactional")</f>
        <v>PID</v>
      </c>
      <c r="Z1499" s="24" t="s">
        <v>101</v>
      </c>
      <c r="AA1499" s="32">
        <v>12</v>
      </c>
      <c r="AB1499" s="24">
        <v>12</v>
      </c>
      <c r="AC1499" s="25">
        <v>44648</v>
      </c>
      <c r="AD1499" s="24" t="s">
        <v>58</v>
      </c>
      <c r="AE1499" s="24"/>
      <c r="AF1499" s="24" t="s">
        <v>59</v>
      </c>
      <c r="AG1499" s="24"/>
      <c r="AH1499" s="24" t="s">
        <v>59</v>
      </c>
      <c r="AI1499" s="24"/>
      <c r="AJ1499" s="24" t="s">
        <v>60</v>
      </c>
      <c r="AK1499" s="24"/>
      <c r="AL1499" s="24" t="s">
        <v>5003</v>
      </c>
      <c r="AM1499" s="24"/>
      <c r="AN1499" s="24"/>
      <c r="AO1499" s="24">
        <v>0</v>
      </c>
      <c r="AP1499" s="24" t="s">
        <v>60</v>
      </c>
      <c r="AQ1499" s="24"/>
      <c r="AR1499" s="24"/>
      <c r="AS1499" s="89">
        <f t="shared" si="312"/>
        <v>36</v>
      </c>
      <c r="AT1499" s="24" t="s">
        <v>5823</v>
      </c>
    </row>
    <row r="1500" spans="1:46" x14ac:dyDescent="0.5">
      <c r="A1500" s="24">
        <v>1608</v>
      </c>
      <c r="B1500" s="24" t="s">
        <v>340</v>
      </c>
      <c r="C1500" s="24"/>
      <c r="D1500" s="24" t="s">
        <v>5826</v>
      </c>
      <c r="E1500" s="24" t="s">
        <v>4945</v>
      </c>
      <c r="F1500" s="77" t="str">
        <f t="shared" si="307"/>
        <v>MICHAEL ARMSTRONG (ArtsCultureMusic)</v>
      </c>
      <c r="G1500" s="24" t="s">
        <v>5827</v>
      </c>
      <c r="H1500" s="24" t="s">
        <v>5828</v>
      </c>
      <c r="I1500" s="24" t="s">
        <v>5828</v>
      </c>
      <c r="J1500" s="24" t="s">
        <v>190</v>
      </c>
      <c r="K1500" s="27" t="s">
        <v>1276</v>
      </c>
      <c r="L1500" s="25">
        <v>44649</v>
      </c>
      <c r="M1500" s="25">
        <v>46475</v>
      </c>
      <c r="N1500" s="81">
        <f t="shared" si="310"/>
        <v>46475</v>
      </c>
      <c r="O1500" s="77" t="str">
        <f t="shared" ca="1" si="311"/>
        <v>Live</v>
      </c>
      <c r="P1500" s="77" t="str" cm="1">
        <f t="array" aca="1" ref="P1500" ca="1">_xlfn.IFS((N1500-TODAY())&gt;=547,"06 Expires over 18 months",(N1500-TODAY())&gt;=365,"05 Expires in 18 months",(N1500-TODAY())&gt;=183,"04 Expires in 12 months",(N1500-TODAY())&gt;=92,"03 Expires in 6 months",(N1500-TODAY())&gt;=31,"02 Expires in 3 months",(N1500-TODAY())&gt;=0,"01 Expires in 30 days",(N1500-TODAY())&gt;=-31,"01 Expired last 30 days",(N1500-TODAY())&gt;=-92,"02 Expired last 3 months",(N1500-TODAY())&gt;=-183,"03 Expired last 6 months",(N1500-TODAY())&gt;=-365,"04 Expired last 12 months",(N1500-TODAY())&gt;=-547,"05 Expired last 18 months",TRUE,"06 Expired over 18 months")</f>
        <v>04 Expires in 12 months</v>
      </c>
      <c r="Q1500" s="65">
        <v>10000</v>
      </c>
      <c r="R1500" s="84">
        <f t="shared" si="309"/>
        <v>50000</v>
      </c>
      <c r="S1500" s="77" t="str" cm="1">
        <f t="array" ref="S1500">_xlfn.IFS(R1500&gt;5000000,"Gold",R1500&gt;=500000,"Silver",R1500&gt;30000,"Bronze",TRUE,"Transactional")</f>
        <v>Bronze</v>
      </c>
      <c r="T1500" s="24" t="s">
        <v>54</v>
      </c>
      <c r="U1500" s="101" t="s">
        <v>366</v>
      </c>
      <c r="V1500" s="101" t="s">
        <v>789</v>
      </c>
      <c r="W1500" s="77" t="str">
        <f t="shared" si="308"/>
        <v>No</v>
      </c>
      <c r="X1500" s="77" t="str">
        <f>IFERROR(_xlfn.XLOOKUP(J1500&amp;"||"&amp;K1500,'Mapping Ref.'!$J$2:$J$538,'Mapping Ref.'!$K$2:$K$538),"")</f>
        <v>Childrens &amp; Adults</v>
      </c>
      <c r="Y1500" s="77" t="str" cm="1">
        <f t="array" ref="Y1500">_xlfn.IFS(R1500&gt;2000000,"For Publication",R1500&gt;100000,"PID",R1500&gt;30000,"RFQ",TRUE,"Transactional")</f>
        <v>RFQ</v>
      </c>
      <c r="Z1500" s="24" t="s">
        <v>101</v>
      </c>
      <c r="AA1500" s="32">
        <v>60</v>
      </c>
      <c r="AB1500" s="24">
        <v>0</v>
      </c>
      <c r="AC1500" s="25">
        <v>44649</v>
      </c>
      <c r="AD1500" s="24" t="s">
        <v>58</v>
      </c>
      <c r="AE1500" s="24"/>
      <c r="AF1500" s="24"/>
      <c r="AG1500" s="24"/>
      <c r="AH1500" s="24" t="s">
        <v>60</v>
      </c>
      <c r="AI1500" s="24"/>
      <c r="AJ1500" s="24" t="s">
        <v>60</v>
      </c>
      <c r="AK1500" s="24"/>
      <c r="AL1500" s="24" t="s">
        <v>5003</v>
      </c>
      <c r="AM1500" s="24"/>
      <c r="AN1500" s="24"/>
      <c r="AO1500" s="24">
        <v>0</v>
      </c>
      <c r="AP1500" s="24" t="s">
        <v>60</v>
      </c>
      <c r="AQ1500" s="24"/>
      <c r="AR1500" s="24"/>
      <c r="AS1500" s="89">
        <f t="shared" si="312"/>
        <v>60</v>
      </c>
      <c r="AT1500" s="24" t="s">
        <v>5829</v>
      </c>
    </row>
    <row r="1501" spans="1:46" x14ac:dyDescent="0.5">
      <c r="A1501" s="24">
        <v>1609</v>
      </c>
      <c r="B1501" s="24"/>
      <c r="C1501" s="24" t="s">
        <v>77</v>
      </c>
      <c r="D1501" s="24" t="s">
        <v>5830</v>
      </c>
      <c r="E1501" s="24" t="s">
        <v>5831</v>
      </c>
      <c r="F1501" s="77" t="str">
        <f t="shared" si="307"/>
        <v>AC EDUCATION LTD</v>
      </c>
      <c r="G1501" s="24" t="s">
        <v>3160</v>
      </c>
      <c r="H1501" s="24" t="s">
        <v>5832</v>
      </c>
      <c r="I1501" s="24" t="s">
        <v>5833</v>
      </c>
      <c r="J1501" s="24" t="s">
        <v>190</v>
      </c>
      <c r="K1501" s="24" t="s">
        <v>5834</v>
      </c>
      <c r="L1501" s="25">
        <v>44593</v>
      </c>
      <c r="M1501" s="25">
        <v>45016</v>
      </c>
      <c r="N1501" s="81">
        <f t="shared" si="310"/>
        <v>45291</v>
      </c>
      <c r="O1501" s="77" t="str">
        <f t="shared" ca="1" si="311"/>
        <v>Expired</v>
      </c>
      <c r="P1501" s="77" t="str" cm="1">
        <f t="array" aca="1" ref="P1501" ca="1">_xlfn.IFS((N1501-TODAY())&gt;=547,"06 Expires over 18 months",(N1501-TODAY())&gt;=365,"05 Expires in 18 months",(N1501-TODAY())&gt;=183,"04 Expires in 12 months",(N1501-TODAY())&gt;=92,"03 Expires in 6 months",(N1501-TODAY())&gt;=31,"02 Expires in 3 months",(N1501-TODAY())&gt;=0,"01 Expires in 30 days",(N1501-TODAY())&gt;=-31,"01 Expired last 30 days",(N1501-TODAY())&gt;=-92,"02 Expired last 3 months",(N1501-TODAY())&gt;=-183,"03 Expired last 6 months",(N1501-TODAY())&gt;=-365,"04 Expired last 12 months",(N1501-TODAY())&gt;=-547,"05 Expired last 18 months",TRUE,"06 Expired over 18 months")</f>
        <v>06 Expired over 18 months</v>
      </c>
      <c r="Q1501" s="65">
        <v>10000</v>
      </c>
      <c r="R1501" s="84">
        <f t="shared" si="309"/>
        <v>18333.333333333332</v>
      </c>
      <c r="S1501" s="77" t="str" cm="1">
        <f t="array" ref="S1501">_xlfn.IFS(R1501&gt;5000000,"Gold",R1501&gt;=500000,"Silver",R1501&gt;30000,"Bronze",TRUE,"Transactional")</f>
        <v>Transactional</v>
      </c>
      <c r="T1501" s="24" t="s">
        <v>54</v>
      </c>
      <c r="U1501" s="101" t="s">
        <v>366</v>
      </c>
      <c r="V1501" s="101" t="s">
        <v>770</v>
      </c>
      <c r="W1501" s="77" t="str">
        <f t="shared" si="308"/>
        <v>Yes</v>
      </c>
      <c r="X1501" s="77" t="str">
        <f>IFERROR(_xlfn.XLOOKUP(J1501&amp;"||"&amp;K1501,'Mapping Ref.'!$J$2:$J$538,'Mapping Ref.'!$K$2:$K$538),"")</f>
        <v>Childrens &amp; Adults</v>
      </c>
      <c r="Y1501" s="77" t="str" cm="1">
        <f t="array" ref="Y1501">_xlfn.IFS(R1501&gt;2000000,"For Publication",R1501&gt;100000,"PID",R1501&gt;30000,"RFQ",TRUE,"Transactional")</f>
        <v>Transactional</v>
      </c>
      <c r="Z1501" s="24" t="s">
        <v>86</v>
      </c>
      <c r="AA1501" s="32">
        <v>13</v>
      </c>
      <c r="AB1501" s="24">
        <v>9</v>
      </c>
      <c r="AC1501" s="25">
        <v>44650</v>
      </c>
      <c r="AD1501" s="24" t="s">
        <v>58</v>
      </c>
      <c r="AE1501" s="24"/>
      <c r="AF1501" s="24"/>
      <c r="AG1501" s="24"/>
      <c r="AH1501" s="24" t="s">
        <v>60</v>
      </c>
      <c r="AI1501" s="24"/>
      <c r="AJ1501" s="24" t="s">
        <v>60</v>
      </c>
      <c r="AK1501" s="24"/>
      <c r="AL1501" s="24" t="s">
        <v>1333</v>
      </c>
      <c r="AM1501" s="24"/>
      <c r="AN1501" s="24"/>
      <c r="AO1501" s="24"/>
      <c r="AP1501" s="24" t="s">
        <v>60</v>
      </c>
      <c r="AQ1501" s="24"/>
      <c r="AR1501" s="24"/>
      <c r="AS1501" s="89">
        <f t="shared" si="312"/>
        <v>22</v>
      </c>
      <c r="AT1501" s="24" t="s">
        <v>3161</v>
      </c>
    </row>
    <row r="1502" spans="1:46" x14ac:dyDescent="0.5">
      <c r="A1502" s="24">
        <v>1610</v>
      </c>
      <c r="B1502" s="24" t="s">
        <v>340</v>
      </c>
      <c r="C1502" s="24"/>
      <c r="D1502" s="24" t="s">
        <v>5835</v>
      </c>
      <c r="E1502" s="24" t="s">
        <v>5836</v>
      </c>
      <c r="F1502" s="77" t="str">
        <f t="shared" si="307"/>
        <v>GIOTTO ENGINEERING LTD</v>
      </c>
      <c r="G1502" s="24" t="s">
        <v>5837</v>
      </c>
      <c r="H1502" s="24" t="s">
        <v>963</v>
      </c>
      <c r="I1502" s="24" t="s">
        <v>1128</v>
      </c>
      <c r="J1502" s="24" t="s">
        <v>190</v>
      </c>
      <c r="K1502" s="24" t="s">
        <v>3201</v>
      </c>
      <c r="L1502" s="25">
        <v>44650</v>
      </c>
      <c r="M1502" s="25">
        <v>45380</v>
      </c>
      <c r="N1502" s="81">
        <f t="shared" si="310"/>
        <v>45745</v>
      </c>
      <c r="O1502" s="77" t="str">
        <f t="shared" ca="1" si="311"/>
        <v>Expired</v>
      </c>
      <c r="P1502" s="77" t="str" cm="1">
        <f t="array" aca="1" ref="P1502" ca="1">_xlfn.IFS((N1502-TODAY())&gt;=547,"06 Expires over 18 months",(N1502-TODAY())&gt;=365,"05 Expires in 18 months",(N1502-TODAY())&gt;=183,"04 Expires in 12 months",(N1502-TODAY())&gt;=92,"03 Expires in 6 months",(N1502-TODAY())&gt;=31,"02 Expires in 3 months",(N1502-TODAY())&gt;=0,"01 Expires in 30 days",(N1502-TODAY())&gt;=-31,"01 Expired last 30 days",(N1502-TODAY())&gt;=-92,"02 Expired last 3 months",(N1502-TODAY())&gt;=-183,"03 Expired last 6 months",(N1502-TODAY())&gt;=-365,"04 Expired last 12 months",(N1502-TODAY())&gt;=-547,"05 Expired last 18 months",TRUE,"06 Expired over 18 months")</f>
        <v>05 Expired last 18 months</v>
      </c>
      <c r="Q1502" s="65">
        <v>20000</v>
      </c>
      <c r="R1502" s="84">
        <f t="shared" si="309"/>
        <v>58333.333333333336</v>
      </c>
      <c r="S1502" s="77" t="str" cm="1">
        <f t="array" ref="S1502">_xlfn.IFS(R1502&gt;5000000,"Gold",R1502&gt;=500000,"Silver",R1502&gt;30000,"Bronze",TRUE,"Transactional")</f>
        <v>Bronze</v>
      </c>
      <c r="T1502" s="24" t="s">
        <v>122</v>
      </c>
      <c r="U1502" s="101" t="s">
        <v>131</v>
      </c>
      <c r="V1502" s="101" t="s">
        <v>132</v>
      </c>
      <c r="W1502" s="77" t="str">
        <f t="shared" si="308"/>
        <v>Yes</v>
      </c>
      <c r="X1502" s="77" t="str">
        <f>IFERROR(_xlfn.XLOOKUP(J1502&amp;"||"&amp;K1502,'Mapping Ref.'!$J$2:$J$538,'Mapping Ref.'!$K$2:$K$538),"")</f>
        <v>Childrens &amp; Adults</v>
      </c>
      <c r="Y1502" s="77" t="str" cm="1">
        <f t="array" ref="Y1502">_xlfn.IFS(R1502&gt;2000000,"For Publication",R1502&gt;100000,"PID",R1502&gt;30000,"RFQ",TRUE,"Transactional")</f>
        <v>RFQ</v>
      </c>
      <c r="Z1502" s="24" t="s">
        <v>101</v>
      </c>
      <c r="AA1502" s="32">
        <v>12</v>
      </c>
      <c r="AB1502" s="24">
        <v>12</v>
      </c>
      <c r="AC1502" s="25">
        <v>44650</v>
      </c>
      <c r="AD1502" s="24" t="s">
        <v>58</v>
      </c>
      <c r="AE1502" s="24"/>
      <c r="AF1502" s="24"/>
      <c r="AG1502" s="24"/>
      <c r="AH1502" s="24" t="s">
        <v>59</v>
      </c>
      <c r="AI1502" s="24"/>
      <c r="AJ1502" s="24" t="s">
        <v>60</v>
      </c>
      <c r="AK1502" s="24"/>
      <c r="AL1502" s="24" t="s">
        <v>5003</v>
      </c>
      <c r="AM1502" s="24"/>
      <c r="AN1502" s="24"/>
      <c r="AO1502" s="24">
        <v>0</v>
      </c>
      <c r="AP1502" s="24" t="s">
        <v>60</v>
      </c>
      <c r="AQ1502" s="24"/>
      <c r="AR1502" s="24"/>
      <c r="AS1502" s="89">
        <f t="shared" si="312"/>
        <v>35</v>
      </c>
      <c r="AT1502" s="24" t="s">
        <v>5835</v>
      </c>
    </row>
    <row r="1503" spans="1:46" x14ac:dyDescent="0.5">
      <c r="A1503" s="24">
        <v>1611</v>
      </c>
      <c r="B1503" s="24" t="s">
        <v>340</v>
      </c>
      <c r="C1503" s="24"/>
      <c r="D1503" s="24" t="s">
        <v>5838</v>
      </c>
      <c r="E1503" s="24" t="s">
        <v>5839</v>
      </c>
      <c r="F1503" s="77" t="str">
        <f t="shared" si="307"/>
        <v>SSI SCHAEFER LTD</v>
      </c>
      <c r="G1503" s="24" t="s">
        <v>5840</v>
      </c>
      <c r="H1503" s="24" t="s">
        <v>3282</v>
      </c>
      <c r="I1503" s="24" t="s">
        <v>4253</v>
      </c>
      <c r="J1503" s="24" t="s">
        <v>2962</v>
      </c>
      <c r="K1503" s="24" t="s">
        <v>3283</v>
      </c>
      <c r="L1503" s="25">
        <v>44655</v>
      </c>
      <c r="M1503" s="25">
        <v>45383</v>
      </c>
      <c r="N1503" s="81">
        <f t="shared" si="310"/>
        <v>45383</v>
      </c>
      <c r="O1503" s="77" t="str">
        <f t="shared" ca="1" si="311"/>
        <v>Expired</v>
      </c>
      <c r="P1503" s="77" t="str" cm="1">
        <f t="array" aca="1" ref="P1503" ca="1">_xlfn.IFS((N1503-TODAY())&gt;=547,"06 Expires over 18 months",(N1503-TODAY())&gt;=365,"05 Expires in 18 months",(N1503-TODAY())&gt;=183,"04 Expires in 12 months",(N1503-TODAY())&gt;=92,"03 Expires in 6 months",(N1503-TODAY())&gt;=31,"02 Expires in 3 months",(N1503-TODAY())&gt;=0,"01 Expires in 30 days",(N1503-TODAY())&gt;=-31,"01 Expired last 30 days",(N1503-TODAY())&gt;=-92,"02 Expired last 3 months",(N1503-TODAY())&gt;=-183,"03 Expired last 6 months",(N1503-TODAY())&gt;=-365,"04 Expired last 12 months",(N1503-TODAY())&gt;=-547,"05 Expired last 18 months",TRUE,"06 Expired over 18 months")</f>
        <v>06 Expired over 18 months</v>
      </c>
      <c r="Q1503" s="65">
        <v>25000</v>
      </c>
      <c r="R1503" s="84">
        <f t="shared" si="309"/>
        <v>47916.666666666664</v>
      </c>
      <c r="S1503" s="77" t="str" cm="1">
        <f t="array" ref="S1503">_xlfn.IFS(R1503&gt;5000000,"Gold",R1503&gt;=500000,"Silver",R1503&gt;30000,"Bronze",TRUE,"Transactional")</f>
        <v>Bronze</v>
      </c>
      <c r="T1503" s="24" t="s">
        <v>122</v>
      </c>
      <c r="U1503" s="101" t="s">
        <v>445</v>
      </c>
      <c r="V1503" s="101" t="s">
        <v>874</v>
      </c>
      <c r="W1503" s="77" t="str">
        <f t="shared" si="308"/>
        <v>No</v>
      </c>
      <c r="X1503" s="77" t="str">
        <f>IFERROR(_xlfn.XLOOKUP(J1503&amp;"||"&amp;K1503,'Mapping Ref.'!$J$2:$J$538,'Mapping Ref.'!$K$2:$K$538),"")</f>
        <v>Construction &amp; Estates</v>
      </c>
      <c r="Y1503" s="77" t="str" cm="1">
        <f t="array" ref="Y1503">_xlfn.IFS(R1503&gt;2000000,"For Publication",R1503&gt;100000,"PID",R1503&gt;30000,"RFQ",TRUE,"Transactional")</f>
        <v>RFQ</v>
      </c>
      <c r="Z1503" s="24" t="s">
        <v>86</v>
      </c>
      <c r="AA1503" s="32">
        <v>24</v>
      </c>
      <c r="AB1503" s="24">
        <v>0</v>
      </c>
      <c r="AC1503" s="25">
        <v>44651</v>
      </c>
      <c r="AD1503" s="24" t="s">
        <v>58</v>
      </c>
      <c r="AE1503" s="24"/>
      <c r="AF1503" s="24"/>
      <c r="AG1503" s="24"/>
      <c r="AH1503" s="24" t="s">
        <v>59</v>
      </c>
      <c r="AI1503" s="24"/>
      <c r="AJ1503" s="24" t="s">
        <v>60</v>
      </c>
      <c r="AK1503" s="24"/>
      <c r="AL1503" s="24" t="s">
        <v>5003</v>
      </c>
      <c r="AM1503" s="24"/>
      <c r="AN1503" s="24"/>
      <c r="AO1503" s="24">
        <v>0</v>
      </c>
      <c r="AP1503" s="24" t="s">
        <v>60</v>
      </c>
      <c r="AQ1503" s="24"/>
      <c r="AR1503" s="24"/>
      <c r="AS1503" s="89">
        <f t="shared" si="312"/>
        <v>23</v>
      </c>
      <c r="AT1503" s="24" t="s">
        <v>5838</v>
      </c>
    </row>
    <row r="1504" spans="1:46" x14ac:dyDescent="0.5">
      <c r="A1504" s="24">
        <v>1612</v>
      </c>
      <c r="B1504" s="24"/>
      <c r="C1504" s="24"/>
      <c r="D1504" s="24" t="s">
        <v>5445</v>
      </c>
      <c r="E1504" s="24" t="s">
        <v>5841</v>
      </c>
      <c r="F1504" s="77" t="str">
        <f t="shared" si="307"/>
        <v>STRENGTH &amp; LEARNING THROUGH HORSES</v>
      </c>
      <c r="G1504" s="24" t="s">
        <v>5842</v>
      </c>
      <c r="H1504" s="24" t="s">
        <v>5010</v>
      </c>
      <c r="I1504" s="24" t="s">
        <v>5010</v>
      </c>
      <c r="J1504" s="24" t="s">
        <v>190</v>
      </c>
      <c r="K1504" s="24" t="s">
        <v>755</v>
      </c>
      <c r="L1504" s="25">
        <v>44651</v>
      </c>
      <c r="M1504" s="25">
        <v>45016</v>
      </c>
      <c r="N1504" s="81">
        <f t="shared" si="310"/>
        <v>45565</v>
      </c>
      <c r="O1504" s="77" t="str">
        <f t="shared" ca="1" si="311"/>
        <v>Expired</v>
      </c>
      <c r="P1504" s="77" t="str" cm="1">
        <f t="array" aca="1" ref="P1504" ca="1">_xlfn.IFS((N1504-TODAY())&gt;=547,"06 Expires over 18 months",(N1504-TODAY())&gt;=365,"05 Expires in 18 months",(N1504-TODAY())&gt;=183,"04 Expires in 12 months",(N1504-TODAY())&gt;=92,"03 Expires in 6 months",(N1504-TODAY())&gt;=31,"02 Expires in 3 months",(N1504-TODAY())&gt;=0,"01 Expires in 30 days",(N1504-TODAY())&gt;=-31,"01 Expired last 30 days",(N1504-TODAY())&gt;=-92,"02 Expired last 3 months",(N1504-TODAY())&gt;=-183,"03 Expired last 6 months",(N1504-TODAY())&gt;=-365,"04 Expired last 12 months",(N1504-TODAY())&gt;=-547,"05 Expired last 18 months",TRUE,"06 Expired over 18 months")</f>
        <v>06 Expired over 18 months</v>
      </c>
      <c r="Q1504" s="65">
        <v>1200</v>
      </c>
      <c r="R1504" s="84">
        <f t="shared" si="309"/>
        <v>2900</v>
      </c>
      <c r="S1504" s="77" t="str" cm="1">
        <f t="array" ref="S1504">_xlfn.IFS(R1504&gt;5000000,"Gold",R1504&gt;=500000,"Silver",R1504&gt;30000,"Bronze",TRUE,"Transactional")</f>
        <v>Transactional</v>
      </c>
      <c r="T1504" s="24" t="s">
        <v>54</v>
      </c>
      <c r="U1504" s="101" t="s">
        <v>123</v>
      </c>
      <c r="V1504" s="101" t="s">
        <v>1686</v>
      </c>
      <c r="W1504" s="77" t="str">
        <f t="shared" si="308"/>
        <v>Yes</v>
      </c>
      <c r="X1504" s="77" t="str">
        <f>IFERROR(_xlfn.XLOOKUP(J1504&amp;"||"&amp;K1504,'Mapping Ref.'!$J$2:$J$538,'Mapping Ref.'!$K$2:$K$538),"")</f>
        <v>Childrens &amp; Adults</v>
      </c>
      <c r="Y1504" s="77" t="str" cm="1">
        <f t="array" ref="Y1504">_xlfn.IFS(R1504&gt;2000000,"For Publication",R1504&gt;100000,"PID",R1504&gt;30000,"RFQ",TRUE,"Transactional")</f>
        <v>Transactional</v>
      </c>
      <c r="Z1504" s="24" t="s">
        <v>101</v>
      </c>
      <c r="AA1504" s="32">
        <v>12</v>
      </c>
      <c r="AB1504" s="24">
        <v>18</v>
      </c>
      <c r="AC1504" s="25">
        <v>44651</v>
      </c>
      <c r="AD1504" s="24" t="s">
        <v>58</v>
      </c>
      <c r="AE1504" s="24"/>
      <c r="AF1504" s="24" t="s">
        <v>59</v>
      </c>
      <c r="AG1504" s="24"/>
      <c r="AH1504" s="24" t="s">
        <v>59</v>
      </c>
      <c r="AI1504" s="24"/>
      <c r="AJ1504" s="24" t="s">
        <v>59</v>
      </c>
      <c r="AK1504" s="24"/>
      <c r="AL1504" s="24" t="s">
        <v>1333</v>
      </c>
      <c r="AM1504" s="24"/>
      <c r="AN1504" s="24"/>
      <c r="AO1504" s="24">
        <v>0</v>
      </c>
      <c r="AP1504" s="24" t="s">
        <v>60</v>
      </c>
      <c r="AQ1504" s="24"/>
      <c r="AR1504" s="24"/>
      <c r="AS1504" s="89">
        <f t="shared" si="312"/>
        <v>29</v>
      </c>
      <c r="AT1504" s="24" t="s">
        <v>5843</v>
      </c>
    </row>
    <row r="1505" spans="1:46" x14ac:dyDescent="0.5">
      <c r="A1505" s="24">
        <v>1613</v>
      </c>
      <c r="B1505" s="24"/>
      <c r="C1505" s="24" t="s">
        <v>77</v>
      </c>
      <c r="D1505" s="24" t="s">
        <v>5844</v>
      </c>
      <c r="E1505" s="24" t="s">
        <v>5845</v>
      </c>
      <c r="F1505" s="77" t="str">
        <f t="shared" si="307"/>
        <v>SCREENCLOUD LIMITED</v>
      </c>
      <c r="G1505" s="24" t="s">
        <v>5846</v>
      </c>
      <c r="H1505" s="24" t="s">
        <v>2931</v>
      </c>
      <c r="I1505" s="24" t="s">
        <v>4563</v>
      </c>
      <c r="J1505" s="24" t="s">
        <v>52</v>
      </c>
      <c r="K1505" s="24" t="s">
        <v>116</v>
      </c>
      <c r="L1505" s="25">
        <v>44622</v>
      </c>
      <c r="M1505" s="25">
        <v>44986</v>
      </c>
      <c r="N1505" s="81">
        <f t="shared" si="310"/>
        <v>45352</v>
      </c>
      <c r="O1505" s="77" t="str">
        <f t="shared" ca="1" si="311"/>
        <v>Expired</v>
      </c>
      <c r="P1505" s="77" t="str" cm="1">
        <f t="array" aca="1" ref="P1505" ca="1">_xlfn.IFS((N1505-TODAY())&gt;=547,"06 Expires over 18 months",(N1505-TODAY())&gt;=365,"05 Expires in 18 months",(N1505-TODAY())&gt;=183,"04 Expires in 12 months",(N1505-TODAY())&gt;=92,"03 Expires in 6 months",(N1505-TODAY())&gt;=31,"02 Expires in 3 months",(N1505-TODAY())&gt;=0,"01 Expires in 30 days",(N1505-TODAY())&gt;=-31,"01 Expired last 30 days",(N1505-TODAY())&gt;=-92,"02 Expired last 3 months",(N1505-TODAY())&gt;=-183,"03 Expired last 6 months",(N1505-TODAY())&gt;=-365,"04 Expired last 12 months",(N1505-TODAY())&gt;=-547,"05 Expired last 18 months",TRUE,"06 Expired over 18 months")</f>
        <v>06 Expired over 18 months</v>
      </c>
      <c r="Q1505" s="65">
        <v>2375</v>
      </c>
      <c r="R1505" s="84">
        <f t="shared" si="309"/>
        <v>4552.083333333333</v>
      </c>
      <c r="S1505" s="77" t="str" cm="1">
        <f t="array" ref="S1505">_xlfn.IFS(R1505&gt;5000000,"Gold",R1505&gt;=500000,"Silver",R1505&gt;30000,"Bronze",TRUE,"Transactional")</f>
        <v>Transactional</v>
      </c>
      <c r="T1505" s="24" t="s">
        <v>54</v>
      </c>
      <c r="U1505" s="101" t="s">
        <v>116</v>
      </c>
      <c r="V1505" s="101" t="s">
        <v>569</v>
      </c>
      <c r="W1505" s="77" t="str">
        <f t="shared" si="308"/>
        <v>Yes</v>
      </c>
      <c r="X1505" s="77" t="str">
        <f>IFERROR(_xlfn.XLOOKUP(J1505&amp;"||"&amp;K1505,'Mapping Ref.'!$J$2:$J$538,'Mapping Ref.'!$K$2:$K$538),"")</f>
        <v>ICT</v>
      </c>
      <c r="Y1505" s="77" t="str" cm="1">
        <f t="array" ref="Y1505">_xlfn.IFS(R1505&gt;2000000,"For Publication",R1505&gt;100000,"PID",R1505&gt;30000,"RFQ",TRUE,"Transactional")</f>
        <v>Transactional</v>
      </c>
      <c r="Z1505" s="24" t="s">
        <v>101</v>
      </c>
      <c r="AA1505" s="32">
        <v>12</v>
      </c>
      <c r="AB1505" s="24">
        <v>12</v>
      </c>
      <c r="AC1505" s="25">
        <v>44651</v>
      </c>
      <c r="AD1505" s="24" t="s">
        <v>58</v>
      </c>
      <c r="AE1505" s="24">
        <v>0</v>
      </c>
      <c r="AF1505" s="24" t="s">
        <v>59</v>
      </c>
      <c r="AG1505" s="24"/>
      <c r="AH1505" s="24" t="s">
        <v>60</v>
      </c>
      <c r="AI1505" s="24"/>
      <c r="AJ1505" s="24" t="s">
        <v>60</v>
      </c>
      <c r="AK1505" s="24"/>
      <c r="AL1505" s="24" t="s">
        <v>1333</v>
      </c>
      <c r="AM1505" s="24"/>
      <c r="AN1505" s="24"/>
      <c r="AO1505" s="24">
        <v>0</v>
      </c>
      <c r="AP1505" s="24" t="s">
        <v>60</v>
      </c>
      <c r="AQ1505" s="24"/>
      <c r="AR1505" s="24"/>
      <c r="AS1505" s="89">
        <f t="shared" si="312"/>
        <v>23</v>
      </c>
      <c r="AT1505" s="24" t="s">
        <v>5847</v>
      </c>
    </row>
    <row r="1506" spans="1:46" x14ac:dyDescent="0.5">
      <c r="A1506" s="24">
        <v>1614</v>
      </c>
      <c r="B1506" s="24"/>
      <c r="C1506" s="24"/>
      <c r="D1506" s="24" t="s">
        <v>5848</v>
      </c>
      <c r="E1506" s="24" t="s">
        <v>5849</v>
      </c>
      <c r="F1506" s="77" t="str">
        <f t="shared" si="307"/>
        <v>GOO EDUCATION LTD</v>
      </c>
      <c r="G1506" s="24" t="s">
        <v>5848</v>
      </c>
      <c r="H1506" s="24" t="s">
        <v>2201</v>
      </c>
      <c r="I1506" s="24" t="s">
        <v>2200</v>
      </c>
      <c r="J1506" s="24" t="s">
        <v>190</v>
      </c>
      <c r="K1506" s="24" t="s">
        <v>2202</v>
      </c>
      <c r="L1506" s="25">
        <v>44652</v>
      </c>
      <c r="M1506" s="25">
        <v>45017</v>
      </c>
      <c r="N1506" s="81">
        <f t="shared" si="310"/>
        <v>45383</v>
      </c>
      <c r="O1506" s="77" t="str">
        <f t="shared" ca="1" si="311"/>
        <v>Expired</v>
      </c>
      <c r="P1506" s="77" t="str" cm="1">
        <f t="array" aca="1" ref="P1506" ca="1">_xlfn.IFS((N1506-TODAY())&gt;=547,"06 Expires over 18 months",(N1506-TODAY())&gt;=365,"05 Expires in 18 months",(N1506-TODAY())&gt;=183,"04 Expires in 12 months",(N1506-TODAY())&gt;=92,"03 Expires in 6 months",(N1506-TODAY())&gt;=31,"02 Expires in 3 months",(N1506-TODAY())&gt;=0,"01 Expires in 30 days",(N1506-TODAY())&gt;=-31,"01 Expired last 30 days",(N1506-TODAY())&gt;=-92,"02 Expired last 3 months",(N1506-TODAY())&gt;=-183,"03 Expired last 6 months",(N1506-TODAY())&gt;=-365,"04 Expired last 12 months",(N1506-TODAY())&gt;=-547,"05 Expired last 18 months",TRUE,"06 Expired over 18 months")</f>
        <v>06 Expired over 18 months</v>
      </c>
      <c r="Q1506" s="65">
        <v>5000</v>
      </c>
      <c r="R1506" s="84">
        <f t="shared" si="309"/>
        <v>10000</v>
      </c>
      <c r="S1506" s="77" t="str" cm="1">
        <f t="array" ref="S1506">_xlfn.IFS(R1506&gt;5000000,"Gold",R1506&gt;=500000,"Silver",R1506&gt;30000,"Bronze",TRUE,"Transactional")</f>
        <v>Transactional</v>
      </c>
      <c r="T1506" s="24" t="s">
        <v>54</v>
      </c>
      <c r="U1506" s="101" t="s">
        <v>366</v>
      </c>
      <c r="V1506" s="101" t="s">
        <v>1058</v>
      </c>
      <c r="W1506" s="77" t="str">
        <f t="shared" si="308"/>
        <v>Yes</v>
      </c>
      <c r="X1506" s="77" t="str">
        <f>IFERROR(_xlfn.XLOOKUP(J1506&amp;"||"&amp;K1506,'Mapping Ref.'!$J$2:$J$538,'Mapping Ref.'!$K$2:$K$538),"")</f>
        <v>Childrens &amp; Adults</v>
      </c>
      <c r="Y1506" s="77" t="str" cm="1">
        <f t="array" ref="Y1506">_xlfn.IFS(R1506&gt;2000000,"For Publication",R1506&gt;100000,"PID",R1506&gt;30000,"RFQ",TRUE,"Transactional")</f>
        <v>Transactional</v>
      </c>
      <c r="Z1506" s="24" t="s">
        <v>101</v>
      </c>
      <c r="AA1506" s="32">
        <v>12</v>
      </c>
      <c r="AB1506" s="24">
        <v>12</v>
      </c>
      <c r="AC1506" s="25">
        <v>44652</v>
      </c>
      <c r="AD1506" s="24" t="s">
        <v>58</v>
      </c>
      <c r="AE1506" s="24">
        <v>29781</v>
      </c>
      <c r="AF1506" s="24" t="s">
        <v>59</v>
      </c>
      <c r="AG1506" s="24"/>
      <c r="AH1506" s="24" t="s">
        <v>59</v>
      </c>
      <c r="AI1506" s="24"/>
      <c r="AJ1506" s="24" t="s">
        <v>60</v>
      </c>
      <c r="AK1506" s="24"/>
      <c r="AL1506" s="24" t="s">
        <v>1333</v>
      </c>
      <c r="AM1506" s="24"/>
      <c r="AN1506" s="24"/>
      <c r="AO1506" s="24">
        <v>0</v>
      </c>
      <c r="AP1506" s="24" t="s">
        <v>60</v>
      </c>
      <c r="AQ1506" s="24"/>
      <c r="AR1506" s="24"/>
      <c r="AS1506" s="89">
        <f t="shared" si="312"/>
        <v>24</v>
      </c>
      <c r="AT1506" s="24" t="s">
        <v>5850</v>
      </c>
    </row>
    <row r="1507" spans="1:46" x14ac:dyDescent="0.5">
      <c r="A1507" s="24">
        <v>1615</v>
      </c>
      <c r="B1507" s="24" t="s">
        <v>340</v>
      </c>
      <c r="C1507" s="24"/>
      <c r="D1507" s="24" t="s">
        <v>5851</v>
      </c>
      <c r="E1507" s="24" t="s">
        <v>5852</v>
      </c>
      <c r="F1507" s="77" t="str">
        <f t="shared" si="307"/>
        <v>OPTERA LTD T/A OPTERA STRUCTURAL SOLUTIONS</v>
      </c>
      <c r="G1507" s="24" t="s">
        <v>5853</v>
      </c>
      <c r="H1507" s="24" t="s">
        <v>359</v>
      </c>
      <c r="I1507" s="24" t="s">
        <v>359</v>
      </c>
      <c r="J1507" s="24" t="s">
        <v>107</v>
      </c>
      <c r="K1507" s="24" t="s">
        <v>5854</v>
      </c>
      <c r="L1507" s="25">
        <v>44562</v>
      </c>
      <c r="M1507" s="25">
        <v>44682</v>
      </c>
      <c r="N1507" s="81">
        <f t="shared" si="310"/>
        <v>44682</v>
      </c>
      <c r="O1507" s="77" t="str">
        <f t="shared" ca="1" si="311"/>
        <v>Expired</v>
      </c>
      <c r="P1507" s="77" t="str" cm="1">
        <f t="array" aca="1" ref="P1507" ca="1">_xlfn.IFS((N1507-TODAY())&gt;=547,"06 Expires over 18 months",(N1507-TODAY())&gt;=365,"05 Expires in 18 months",(N1507-TODAY())&gt;=183,"04 Expires in 12 months",(N1507-TODAY())&gt;=92,"03 Expires in 6 months",(N1507-TODAY())&gt;=31,"02 Expires in 3 months",(N1507-TODAY())&gt;=0,"01 Expires in 30 days",(N1507-TODAY())&gt;=-31,"01 Expired last 30 days",(N1507-TODAY())&gt;=-92,"02 Expired last 3 months",(N1507-TODAY())&gt;=-183,"03 Expired last 6 months",(N1507-TODAY())&gt;=-365,"04 Expired last 12 months",(N1507-TODAY())&gt;=-547,"05 Expired last 18 months",TRUE,"06 Expired over 18 months")</f>
        <v>06 Expired over 18 months</v>
      </c>
      <c r="Q1507" s="65">
        <v>34357.89</v>
      </c>
      <c r="R1507" s="84">
        <f t="shared" si="309"/>
        <v>34357.89</v>
      </c>
      <c r="S1507" s="77" t="str" cm="1">
        <f t="array" ref="S1507">_xlfn.IFS(R1507&gt;5000000,"Gold",R1507&gt;=500000,"Silver",R1507&gt;30000,"Bronze",TRUE,"Transactional")</f>
        <v>Bronze</v>
      </c>
      <c r="T1507" s="24" t="s">
        <v>54</v>
      </c>
      <c r="U1507" s="101" t="s">
        <v>455</v>
      </c>
      <c r="V1507" s="101" t="s">
        <v>1801</v>
      </c>
      <c r="W1507" s="77" t="str">
        <f t="shared" si="308"/>
        <v>No</v>
      </c>
      <c r="X1507" s="77" t="str">
        <f>IFERROR(_xlfn.XLOOKUP(J1507&amp;"||"&amp;K1507,'Mapping Ref.'!$J$2:$J$538,'Mapping Ref.'!$K$2:$K$538),"")</f>
        <v>Construction &amp; Estates</v>
      </c>
      <c r="Y1507" s="77" t="str" cm="1">
        <f t="array" ref="Y1507">_xlfn.IFS(R1507&gt;2000000,"For Publication",R1507&gt;100000,"PID",R1507&gt;30000,"RFQ",TRUE,"Transactional")</f>
        <v>RFQ</v>
      </c>
      <c r="Z1507" s="24" t="s">
        <v>101</v>
      </c>
      <c r="AA1507" s="32">
        <v>5</v>
      </c>
      <c r="AB1507" s="24">
        <v>0</v>
      </c>
      <c r="AC1507" s="25">
        <v>44656</v>
      </c>
      <c r="AD1507" s="24" t="s">
        <v>58</v>
      </c>
      <c r="AE1507" s="24"/>
      <c r="AF1507" s="24"/>
      <c r="AG1507" s="24"/>
      <c r="AH1507" s="24" t="s">
        <v>60</v>
      </c>
      <c r="AI1507" s="24"/>
      <c r="AJ1507" s="24" t="s">
        <v>60</v>
      </c>
      <c r="AK1507" s="24"/>
      <c r="AL1507" s="24" t="s">
        <v>5003</v>
      </c>
      <c r="AM1507" s="24"/>
      <c r="AN1507" s="24"/>
      <c r="AO1507" s="24"/>
      <c r="AP1507" s="24" t="s">
        <v>60</v>
      </c>
      <c r="AQ1507" s="24"/>
      <c r="AR1507" s="24"/>
      <c r="AS1507" s="89">
        <f t="shared" si="312"/>
        <v>4</v>
      </c>
      <c r="AT1507" s="24" t="s">
        <v>5855</v>
      </c>
    </row>
    <row r="1508" spans="1:46" x14ac:dyDescent="0.5">
      <c r="A1508" s="24">
        <v>1616</v>
      </c>
      <c r="B1508" s="24"/>
      <c r="C1508" s="24" t="s">
        <v>77</v>
      </c>
      <c r="D1508" s="24" t="s">
        <v>5856</v>
      </c>
      <c r="E1508" s="24" t="s">
        <v>5857</v>
      </c>
      <c r="F1508" s="77" t="str">
        <f t="shared" si="307"/>
        <v>WE MADE THAT LLP</v>
      </c>
      <c r="G1508" s="24" t="s">
        <v>5661</v>
      </c>
      <c r="H1508" s="24" t="s">
        <v>5858</v>
      </c>
      <c r="I1508" s="24" t="s">
        <v>5858</v>
      </c>
      <c r="J1508" s="24" t="s">
        <v>107</v>
      </c>
      <c r="K1508" s="24" t="s">
        <v>108</v>
      </c>
      <c r="L1508" s="25">
        <v>44571</v>
      </c>
      <c r="M1508" s="25">
        <v>44725</v>
      </c>
      <c r="N1508" s="81">
        <f t="shared" si="310"/>
        <v>44725</v>
      </c>
      <c r="O1508" s="77" t="str">
        <f t="shared" ca="1" si="311"/>
        <v>Expired</v>
      </c>
      <c r="P1508" s="77" t="str" cm="1">
        <f t="array" aca="1" ref="P1508" ca="1">_xlfn.IFS((N1508-TODAY())&gt;=547,"06 Expires over 18 months",(N1508-TODAY())&gt;=365,"05 Expires in 18 months",(N1508-TODAY())&gt;=183,"04 Expires in 12 months",(N1508-TODAY())&gt;=92,"03 Expires in 6 months",(N1508-TODAY())&gt;=31,"02 Expires in 3 months",(N1508-TODAY())&gt;=0,"01 Expires in 30 days",(N1508-TODAY())&gt;=-31,"01 Expired last 30 days",(N1508-TODAY())&gt;=-92,"02 Expired last 3 months",(N1508-TODAY())&gt;=-183,"03 Expired last 6 months",(N1508-TODAY())&gt;=-365,"04 Expired last 12 months",(N1508-TODAY())&gt;=-547,"05 Expired last 18 months",TRUE,"06 Expired over 18 months")</f>
        <v>06 Expired over 18 months</v>
      </c>
      <c r="Q1508" s="65">
        <v>103608.5</v>
      </c>
      <c r="R1508" s="84">
        <f t="shared" si="309"/>
        <v>103608.5</v>
      </c>
      <c r="S1508" s="77" t="str" cm="1">
        <f t="array" ref="S1508">_xlfn.IFS(R1508&gt;5000000,"Gold",R1508&gt;=500000,"Silver",R1508&gt;30000,"Bronze",TRUE,"Transactional")</f>
        <v>Bronze</v>
      </c>
      <c r="T1508" s="24" t="s">
        <v>54</v>
      </c>
      <c r="U1508" s="101" t="s">
        <v>109</v>
      </c>
      <c r="V1508" s="101" t="s">
        <v>1146</v>
      </c>
      <c r="W1508" s="77" t="str">
        <f t="shared" si="308"/>
        <v>No</v>
      </c>
      <c r="X1508" s="77" t="str">
        <f>IFERROR(_xlfn.XLOOKUP(J1508&amp;"||"&amp;K1508,'Mapping Ref.'!$J$2:$J$538,'Mapping Ref.'!$K$2:$K$538),"")</f>
        <v>Construction &amp; Estates</v>
      </c>
      <c r="Y1508" s="77" t="str" cm="1">
        <f t="array" ref="Y1508">_xlfn.IFS(R1508&gt;2000000,"For Publication",R1508&gt;100000,"PID",R1508&gt;30000,"RFQ",TRUE,"Transactional")</f>
        <v>PID</v>
      </c>
      <c r="Z1508" s="24" t="s">
        <v>71</v>
      </c>
      <c r="AA1508" s="32">
        <v>5</v>
      </c>
      <c r="AB1508" s="24">
        <v>0</v>
      </c>
      <c r="AC1508" s="25">
        <v>44657</v>
      </c>
      <c r="AD1508" s="24" t="s">
        <v>661</v>
      </c>
      <c r="AE1508" s="24">
        <v>212321</v>
      </c>
      <c r="AF1508" s="24" t="s">
        <v>59</v>
      </c>
      <c r="AG1508" s="24"/>
      <c r="AH1508" s="24" t="s">
        <v>60</v>
      </c>
      <c r="AI1508" s="24"/>
      <c r="AJ1508" s="24" t="s">
        <v>60</v>
      </c>
      <c r="AK1508" s="24" t="s">
        <v>5859</v>
      </c>
      <c r="AL1508" s="24" t="s">
        <v>1333</v>
      </c>
      <c r="AM1508" s="24"/>
      <c r="AN1508" s="24"/>
      <c r="AO1508" s="24">
        <v>0</v>
      </c>
      <c r="AP1508" s="24" t="s">
        <v>60</v>
      </c>
      <c r="AQ1508" s="24"/>
      <c r="AR1508" s="24"/>
      <c r="AS1508" s="89">
        <f t="shared" si="312"/>
        <v>5</v>
      </c>
      <c r="AT1508" s="24" t="s">
        <v>5662</v>
      </c>
    </row>
    <row r="1509" spans="1:46" x14ac:dyDescent="0.5">
      <c r="A1509" s="24">
        <v>1617</v>
      </c>
      <c r="B1509" s="24"/>
      <c r="C1509" s="24" t="s">
        <v>77</v>
      </c>
      <c r="D1509" s="24" t="s">
        <v>5860</v>
      </c>
      <c r="E1509" s="24" t="s">
        <v>5861</v>
      </c>
      <c r="F1509" s="77" t="str">
        <f t="shared" si="307"/>
        <v>FREEHAUS DESIGN LIMITED</v>
      </c>
      <c r="G1509" s="24" t="s">
        <v>5862</v>
      </c>
      <c r="H1509" s="24" t="s">
        <v>5863</v>
      </c>
      <c r="I1509" s="24" t="s">
        <v>5858</v>
      </c>
      <c r="J1509" s="24" t="s">
        <v>107</v>
      </c>
      <c r="K1509" s="24" t="s">
        <v>5864</v>
      </c>
      <c r="L1509" s="25">
        <v>44622</v>
      </c>
      <c r="M1509" s="25">
        <v>44834</v>
      </c>
      <c r="N1509" s="81">
        <f t="shared" si="310"/>
        <v>44834</v>
      </c>
      <c r="O1509" s="77" t="str">
        <f t="shared" ca="1" si="311"/>
        <v>Expired</v>
      </c>
      <c r="P1509" s="77" t="str" cm="1">
        <f t="array" aca="1" ref="P1509" ca="1">_xlfn.IFS((N1509-TODAY())&gt;=547,"06 Expires over 18 months",(N1509-TODAY())&gt;=365,"05 Expires in 18 months",(N1509-TODAY())&gt;=183,"04 Expires in 12 months",(N1509-TODAY())&gt;=92,"03 Expires in 6 months",(N1509-TODAY())&gt;=31,"02 Expires in 3 months",(N1509-TODAY())&gt;=0,"01 Expires in 30 days",(N1509-TODAY())&gt;=-31,"01 Expired last 30 days",(N1509-TODAY())&gt;=-92,"02 Expired last 3 months",(N1509-TODAY())&gt;=-183,"03 Expired last 6 months",(N1509-TODAY())&gt;=-365,"04 Expired last 12 months",(N1509-TODAY())&gt;=-547,"05 Expired last 18 months",TRUE,"06 Expired over 18 months")</f>
        <v>06 Expired over 18 months</v>
      </c>
      <c r="Q1509" s="65">
        <v>116263</v>
      </c>
      <c r="R1509" s="84">
        <f t="shared" si="309"/>
        <v>116263</v>
      </c>
      <c r="S1509" s="77" t="str" cm="1">
        <f t="array" ref="S1509">_xlfn.IFS(R1509&gt;5000000,"Gold",R1509&gt;=500000,"Silver",R1509&gt;30000,"Bronze",TRUE,"Transactional")</f>
        <v>Bronze</v>
      </c>
      <c r="T1509" s="24" t="s">
        <v>122</v>
      </c>
      <c r="U1509" s="101" t="s">
        <v>109</v>
      </c>
      <c r="V1509" s="101" t="s">
        <v>1022</v>
      </c>
      <c r="W1509" s="77" t="str">
        <f t="shared" si="308"/>
        <v>No</v>
      </c>
      <c r="X1509" s="77" t="str">
        <f>IFERROR(_xlfn.XLOOKUP(J1509&amp;"||"&amp;K1509,'Mapping Ref.'!$J$2:$J$538,'Mapping Ref.'!$K$2:$K$538),"")</f>
        <v>Construction &amp; Estates</v>
      </c>
      <c r="Y1509" s="77" t="str" cm="1">
        <f t="array" ref="Y1509">_xlfn.IFS(R1509&gt;2000000,"For Publication",R1509&gt;100000,"PID",R1509&gt;30000,"RFQ",TRUE,"Transactional")</f>
        <v>PID</v>
      </c>
      <c r="Z1509" s="24" t="s">
        <v>71</v>
      </c>
      <c r="AA1509" s="32">
        <v>6</v>
      </c>
      <c r="AB1509" s="24">
        <v>0</v>
      </c>
      <c r="AC1509" s="25">
        <v>44657</v>
      </c>
      <c r="AD1509" s="24" t="s">
        <v>661</v>
      </c>
      <c r="AE1509" s="24">
        <v>222349</v>
      </c>
      <c r="AF1509" s="24"/>
      <c r="AG1509" s="24"/>
      <c r="AH1509" s="24" t="s">
        <v>60</v>
      </c>
      <c r="AI1509" s="24"/>
      <c r="AJ1509" s="24" t="s">
        <v>60</v>
      </c>
      <c r="AK1509" s="24"/>
      <c r="AL1509" s="24" t="s">
        <v>1333</v>
      </c>
      <c r="AM1509" s="24"/>
      <c r="AN1509" s="24"/>
      <c r="AO1509" s="24">
        <v>0</v>
      </c>
      <c r="AP1509" s="24" t="s">
        <v>60</v>
      </c>
      <c r="AQ1509" s="24"/>
      <c r="AR1509" s="24"/>
      <c r="AS1509" s="89">
        <f t="shared" si="312"/>
        <v>6</v>
      </c>
      <c r="AT1509" s="24" t="s">
        <v>5865</v>
      </c>
    </row>
    <row r="1510" spans="1:46" x14ac:dyDescent="0.5">
      <c r="A1510" s="24">
        <v>1619</v>
      </c>
      <c r="B1510" s="24" t="s">
        <v>340</v>
      </c>
      <c r="C1510" s="24"/>
      <c r="D1510" s="24" t="s">
        <v>5866</v>
      </c>
      <c r="E1510" s="24" t="s">
        <v>5867</v>
      </c>
      <c r="F1510" s="77" t="str">
        <f t="shared" si="307"/>
        <v>NEXGEN HEATING LTD</v>
      </c>
      <c r="G1510" s="24" t="s">
        <v>5868</v>
      </c>
      <c r="H1510" s="24" t="s">
        <v>2482</v>
      </c>
      <c r="I1510" s="24" t="s">
        <v>2483</v>
      </c>
      <c r="J1510" s="24" t="s">
        <v>107</v>
      </c>
      <c r="K1510" s="24" t="s">
        <v>2484</v>
      </c>
      <c r="L1510" s="25">
        <v>44659</v>
      </c>
      <c r="M1510" s="25">
        <v>45352</v>
      </c>
      <c r="N1510" s="81">
        <f t="shared" si="310"/>
        <v>46082</v>
      </c>
      <c r="O1510" s="77" t="str">
        <f t="shared" ca="1" si="311"/>
        <v>Expired</v>
      </c>
      <c r="P1510" s="77" t="str" cm="1">
        <f t="array" aca="1" ref="P1510" ca="1">_xlfn.IFS((N1510-TODAY())&gt;=547,"06 Expires over 18 months",(N1510-TODAY())&gt;=365,"05 Expires in 18 months",(N1510-TODAY())&gt;=183,"04 Expires in 12 months",(N1510-TODAY())&gt;=92,"03 Expires in 6 months",(N1510-TODAY())&gt;=31,"02 Expires in 3 months",(N1510-TODAY())&gt;=0,"01 Expires in 30 days",(N1510-TODAY())&gt;=-31,"01 Expired last 30 days",(N1510-TODAY())&gt;=-92,"02 Expired last 3 months",(N1510-TODAY())&gt;=-183,"03 Expired last 6 months",(N1510-TODAY())&gt;=-365,"04 Expired last 12 months",(N1510-TODAY())&gt;=-547,"05 Expired last 18 months",TRUE,"06 Expired over 18 months")</f>
        <v>03 Expired last 6 months</v>
      </c>
      <c r="Q1510" s="65">
        <v>175000</v>
      </c>
      <c r="R1510" s="84">
        <f t="shared" si="309"/>
        <v>670833.33333333337</v>
      </c>
      <c r="S1510" s="77" t="str" cm="1">
        <f t="array" ref="S1510">_xlfn.IFS(R1510&gt;5000000,"Gold",R1510&gt;=500000,"Silver",R1510&gt;30000,"Bronze",TRUE,"Transactional")</f>
        <v>Silver</v>
      </c>
      <c r="T1510" s="24" t="s">
        <v>54</v>
      </c>
      <c r="U1510" s="101" t="s">
        <v>162</v>
      </c>
      <c r="V1510" s="101" t="s">
        <v>163</v>
      </c>
      <c r="W1510" s="77" t="str">
        <f t="shared" si="308"/>
        <v>Yes</v>
      </c>
      <c r="X1510" s="77" t="str">
        <f>IFERROR(_xlfn.XLOOKUP(J1510&amp;"||"&amp;K1510,'Mapping Ref.'!$J$2:$J$538,'Mapping Ref.'!$K$2:$K$538),"")</f>
        <v>Construction &amp; Estates</v>
      </c>
      <c r="Y1510" s="77" t="str" cm="1">
        <f t="array" ref="Y1510">_xlfn.IFS(R1510&gt;2000000,"For Publication",R1510&gt;100000,"PID",R1510&gt;30000,"RFQ",TRUE,"Transactional")</f>
        <v>PID</v>
      </c>
      <c r="Z1510" s="24" t="s">
        <v>101</v>
      </c>
      <c r="AA1510" s="32">
        <v>24</v>
      </c>
      <c r="AB1510" s="24">
        <v>24</v>
      </c>
      <c r="AC1510" s="25">
        <v>44659</v>
      </c>
      <c r="AD1510" s="24" t="s">
        <v>58</v>
      </c>
      <c r="AE1510" s="24"/>
      <c r="AF1510" s="24"/>
      <c r="AG1510" s="24"/>
      <c r="AH1510" s="24" t="s">
        <v>60</v>
      </c>
      <c r="AI1510" s="24"/>
      <c r="AJ1510" s="24" t="s">
        <v>60</v>
      </c>
      <c r="AK1510" s="24"/>
      <c r="AL1510" s="24" t="s">
        <v>5003</v>
      </c>
      <c r="AM1510" s="24"/>
      <c r="AN1510" s="24"/>
      <c r="AO1510" s="24">
        <v>0</v>
      </c>
      <c r="AP1510" s="24" t="s">
        <v>60</v>
      </c>
      <c r="AQ1510" s="24"/>
      <c r="AR1510" s="24"/>
      <c r="AS1510" s="89">
        <f t="shared" si="312"/>
        <v>46</v>
      </c>
      <c r="AT1510" s="24" t="s">
        <v>5869</v>
      </c>
    </row>
    <row r="1511" spans="1:46" x14ac:dyDescent="0.5">
      <c r="A1511" s="24">
        <v>1621</v>
      </c>
      <c r="B1511" s="24" t="s">
        <v>506</v>
      </c>
      <c r="C1511" s="24"/>
      <c r="D1511" s="24" t="s">
        <v>5870</v>
      </c>
      <c r="E1511" s="24" t="s">
        <v>4661</v>
      </c>
      <c r="F1511" s="77" t="str">
        <f t="shared" si="307"/>
        <v>CHARISM CONSULTANTS LTD</v>
      </c>
      <c r="G1511" s="24" t="s">
        <v>5870</v>
      </c>
      <c r="H1511" s="24" t="s">
        <v>3542</v>
      </c>
      <c r="I1511" s="24" t="s">
        <v>3542</v>
      </c>
      <c r="J1511" s="24" t="s">
        <v>66</v>
      </c>
      <c r="K1511" s="24" t="s">
        <v>1567</v>
      </c>
      <c r="L1511" s="25">
        <v>44662</v>
      </c>
      <c r="M1511" s="25">
        <v>45392</v>
      </c>
      <c r="N1511" s="81">
        <f t="shared" si="310"/>
        <v>46487</v>
      </c>
      <c r="O1511" s="77" t="str">
        <f t="shared" ca="1" si="311"/>
        <v>Live</v>
      </c>
      <c r="P1511" s="77" t="str" cm="1">
        <f t="array" aca="1" ref="P1511" ca="1">_xlfn.IFS((N1511-TODAY())&gt;=547,"06 Expires over 18 months",(N1511-TODAY())&gt;=365,"05 Expires in 18 months",(N1511-TODAY())&gt;=183,"04 Expires in 12 months",(N1511-TODAY())&gt;=92,"03 Expires in 6 months",(N1511-TODAY())&gt;=31,"02 Expires in 3 months",(N1511-TODAY())&gt;=0,"01 Expires in 30 days",(N1511-TODAY())&gt;=-31,"01 Expired last 30 days",(N1511-TODAY())&gt;=-92,"02 Expired last 3 months",(N1511-TODAY())&gt;=-183,"03 Expired last 6 months",(N1511-TODAY())&gt;=-365,"04 Expired last 12 months",(N1511-TODAY())&gt;=-547,"05 Expired last 18 months",TRUE,"06 Expired over 18 months")</f>
        <v>04 Expires in 12 months</v>
      </c>
      <c r="Q1511" s="65">
        <v>10000</v>
      </c>
      <c r="R1511" s="84">
        <f t="shared" si="309"/>
        <v>49166.666666666664</v>
      </c>
      <c r="S1511" s="77" t="str" cm="1">
        <f t="array" ref="S1511">_xlfn.IFS(R1511&gt;5000000,"Gold",R1511&gt;=500000,"Silver",R1511&gt;30000,"Bronze",TRUE,"Transactional")</f>
        <v>Bronze</v>
      </c>
      <c r="T1511" s="24" t="s">
        <v>54</v>
      </c>
      <c r="U1511" s="101" t="s">
        <v>69</v>
      </c>
      <c r="V1511" s="101" t="s">
        <v>67</v>
      </c>
      <c r="W1511" s="77" t="str">
        <f t="shared" si="308"/>
        <v>Yes</v>
      </c>
      <c r="X1511" s="77" t="str">
        <f>IFERROR(_xlfn.XLOOKUP(J1511&amp;"||"&amp;K1511,'Mapping Ref.'!$J$2:$J$538,'Mapping Ref.'!$K$2:$K$538),"")</f>
        <v>Childrens &amp; Adults</v>
      </c>
      <c r="Y1511" s="77" t="str" cm="1">
        <f t="array" ref="Y1511">_xlfn.IFS(R1511&gt;2000000,"For Publication",R1511&gt;100000,"PID",R1511&gt;30000,"RFQ",TRUE,"Transactional")</f>
        <v>RFQ</v>
      </c>
      <c r="Z1511" s="24" t="s">
        <v>101</v>
      </c>
      <c r="AA1511" s="32">
        <v>36</v>
      </c>
      <c r="AB1511" s="24">
        <v>36</v>
      </c>
      <c r="AC1511" s="25">
        <v>44662</v>
      </c>
      <c r="AD1511" s="24" t="s">
        <v>58</v>
      </c>
      <c r="AE1511" s="24"/>
      <c r="AF1511" s="24" t="s">
        <v>59</v>
      </c>
      <c r="AG1511" s="24"/>
      <c r="AH1511" s="24" t="s">
        <v>59</v>
      </c>
      <c r="AI1511" s="24"/>
      <c r="AJ1511" s="24" t="s">
        <v>60</v>
      </c>
      <c r="AK1511" s="24"/>
      <c r="AL1511" s="24" t="s">
        <v>1333</v>
      </c>
      <c r="AM1511" s="24"/>
      <c r="AN1511" s="24"/>
      <c r="AO1511" s="24">
        <v>0</v>
      </c>
      <c r="AP1511" s="24" t="s">
        <v>60</v>
      </c>
      <c r="AQ1511" s="24"/>
      <c r="AR1511" s="24"/>
      <c r="AS1511" s="89">
        <f t="shared" si="312"/>
        <v>59</v>
      </c>
      <c r="AT1511" s="24" t="s">
        <v>5871</v>
      </c>
    </row>
    <row r="1512" spans="1:46" x14ac:dyDescent="0.5">
      <c r="A1512" s="24">
        <v>1622</v>
      </c>
      <c r="B1512" s="24" t="s">
        <v>340</v>
      </c>
      <c r="C1512" s="24"/>
      <c r="D1512" s="24" t="s">
        <v>5872</v>
      </c>
      <c r="E1512" s="24" t="s">
        <v>5873</v>
      </c>
      <c r="F1512" s="77" t="str">
        <f t="shared" si="307"/>
        <v>THE FELIX PROJECT</v>
      </c>
      <c r="G1512" s="24" t="s">
        <v>5874</v>
      </c>
      <c r="H1512" s="24" t="s">
        <v>4756</v>
      </c>
      <c r="I1512" s="24" t="s">
        <v>4756</v>
      </c>
      <c r="J1512" s="24" t="s">
        <v>190</v>
      </c>
      <c r="K1512" s="24" t="s">
        <v>4757</v>
      </c>
      <c r="L1512" s="25">
        <v>44652</v>
      </c>
      <c r="M1512" s="25"/>
      <c r="N1512" s="81"/>
      <c r="O1512" s="77" t="s">
        <v>712</v>
      </c>
      <c r="P1512" s="77"/>
      <c r="Q1512" s="104"/>
      <c r="R1512" s="84">
        <v>0</v>
      </c>
      <c r="S1512" s="77" t="str" cm="1">
        <f t="array" ref="S1512">_xlfn.IFS(R1512&gt;5000000,"Gold",R1512&gt;=500000,"Silver",R1512&gt;30000,"Bronze",TRUE,"Transactional")</f>
        <v>Transactional</v>
      </c>
      <c r="T1512" s="24" t="s">
        <v>54</v>
      </c>
      <c r="U1512" s="101" t="s">
        <v>84</v>
      </c>
      <c r="V1512" s="101" t="s">
        <v>157</v>
      </c>
      <c r="W1512" s="77" t="str">
        <f t="shared" si="308"/>
        <v>Yes</v>
      </c>
      <c r="X1512" s="77" t="str">
        <f>IFERROR(_xlfn.XLOOKUP(J1512&amp;"||"&amp;K1512,'Mapping Ref.'!$J$2:$J$538,'Mapping Ref.'!$K$2:$K$538),"")</f>
        <v>Childrens &amp; Adults</v>
      </c>
      <c r="Y1512" s="77" t="str" cm="1">
        <f t="array" ref="Y1512">_xlfn.IFS(R1512&gt;2000000,"For Publication",R1512&gt;100000,"PID",R1512&gt;30000,"RFQ",TRUE,"Transactional")</f>
        <v>Transactional</v>
      </c>
      <c r="Z1512" s="24" t="s">
        <v>101</v>
      </c>
      <c r="AA1512" s="32">
        <v>42</v>
      </c>
      <c r="AB1512" s="24">
        <v>12</v>
      </c>
      <c r="AC1512" s="25">
        <v>44662</v>
      </c>
      <c r="AD1512" s="24" t="s">
        <v>58</v>
      </c>
      <c r="AE1512" s="24"/>
      <c r="AF1512" s="24"/>
      <c r="AG1512" s="24"/>
      <c r="AH1512" s="24" t="s">
        <v>59</v>
      </c>
      <c r="AI1512" s="24"/>
      <c r="AJ1512" s="24" t="s">
        <v>59</v>
      </c>
      <c r="AK1512" s="24"/>
      <c r="AL1512" s="24" t="s">
        <v>5003</v>
      </c>
      <c r="AM1512" s="24"/>
      <c r="AN1512" s="24"/>
      <c r="AO1512" s="24"/>
      <c r="AP1512" s="24" t="s">
        <v>60</v>
      </c>
      <c r="AQ1512" s="24"/>
      <c r="AR1512" s="24"/>
      <c r="AS1512" s="89">
        <v>0</v>
      </c>
      <c r="AT1512" s="24" t="s">
        <v>5875</v>
      </c>
    </row>
    <row r="1513" spans="1:46" x14ac:dyDescent="0.5">
      <c r="A1513" s="24">
        <v>1623</v>
      </c>
      <c r="B1513" s="24"/>
      <c r="C1513" s="24"/>
      <c r="D1513" s="24" t="s">
        <v>5876</v>
      </c>
      <c r="E1513" s="24" t="s">
        <v>5877</v>
      </c>
      <c r="F1513" s="77" t="str">
        <f t="shared" si="307"/>
        <v>NICHOLLS COUNTRYSIDE CONSTRUCTION LTD</v>
      </c>
      <c r="G1513" s="24" t="s">
        <v>5878</v>
      </c>
      <c r="H1513" s="24" t="s">
        <v>1362</v>
      </c>
      <c r="I1513" s="24" t="s">
        <v>1362</v>
      </c>
      <c r="J1513" s="24" t="s">
        <v>321</v>
      </c>
      <c r="K1513" s="24" t="s">
        <v>5879</v>
      </c>
      <c r="L1513" s="25">
        <v>44679</v>
      </c>
      <c r="M1513" s="25">
        <v>45044</v>
      </c>
      <c r="N1513" s="81">
        <f>EDATE(M1513,AB1513)</f>
        <v>45410</v>
      </c>
      <c r="O1513" s="77" t="str">
        <f ca="1">IF(N1513&lt;TODAY(),"Expired","Live")</f>
        <v>Expired</v>
      </c>
      <c r="P1513" s="77" t="str" cm="1">
        <f t="array" aca="1" ref="P1513" ca="1">_xlfn.IFS((N1513-TODAY())&gt;=547,"06 Expires over 18 months",(N1513-TODAY())&gt;=365,"05 Expires in 18 months",(N1513-TODAY())&gt;=183,"04 Expires in 12 months",(N1513-TODAY())&gt;=92,"03 Expires in 6 months",(N1513-TODAY())&gt;=31,"02 Expires in 3 months",(N1513-TODAY())&gt;=0,"01 Expires in 30 days",(N1513-TODAY())&gt;=-31,"01 Expired last 30 days",(N1513-TODAY())&gt;=-92,"02 Expired last 3 months",(N1513-TODAY())&gt;=-183,"03 Expired last 6 months",(N1513-TODAY())&gt;=-365,"04 Expired last 12 months",(N1513-TODAY())&gt;=-547,"05 Expired last 18 months",TRUE,"06 Expired over 18 months")</f>
        <v>06 Expired over 18 months</v>
      </c>
      <c r="Q1513" s="65">
        <v>28545</v>
      </c>
      <c r="R1513" s="84">
        <f>MAX(Q1513,Q1513*N(AS1513)/12)</f>
        <v>57090</v>
      </c>
      <c r="S1513" s="77" t="str" cm="1">
        <f t="array" ref="S1513">_xlfn.IFS(R1513&gt;5000000,"Gold",R1513&gt;=500000,"Silver",R1513&gt;30000,"Bronze",TRUE,"Transactional")</f>
        <v>Bronze</v>
      </c>
      <c r="T1513" s="24" t="s">
        <v>54</v>
      </c>
      <c r="U1513" s="101" t="s">
        <v>55</v>
      </c>
      <c r="V1513" s="101" t="s">
        <v>378</v>
      </c>
      <c r="W1513" s="77" t="str">
        <f t="shared" si="308"/>
        <v>Yes</v>
      </c>
      <c r="X1513" s="77" t="str">
        <f>IFERROR(_xlfn.XLOOKUP(J1513&amp;"||"&amp;K1513,'Mapping Ref.'!$J$2:$J$538,'Mapping Ref.'!$K$2:$K$538),"")</f>
        <v>Corporate</v>
      </c>
      <c r="Y1513" s="77" t="str" cm="1">
        <f t="array" ref="Y1513">_xlfn.IFS(R1513&gt;2000000,"For Publication",R1513&gt;100000,"PID",R1513&gt;30000,"RFQ",TRUE,"Transactional")</f>
        <v>RFQ</v>
      </c>
      <c r="Z1513" s="24" t="s">
        <v>101</v>
      </c>
      <c r="AA1513" s="32">
        <v>12</v>
      </c>
      <c r="AB1513" s="24">
        <v>12</v>
      </c>
      <c r="AC1513" s="25">
        <v>44663</v>
      </c>
      <c r="AD1513" s="24" t="s">
        <v>58</v>
      </c>
      <c r="AE1513" s="24">
        <v>0</v>
      </c>
      <c r="AF1513" s="24" t="s">
        <v>59</v>
      </c>
      <c r="AG1513" s="24"/>
      <c r="AH1513" s="24" t="s">
        <v>60</v>
      </c>
      <c r="AI1513" s="24"/>
      <c r="AJ1513" s="24" t="s">
        <v>60</v>
      </c>
      <c r="AK1513" s="24"/>
      <c r="AL1513" s="24"/>
      <c r="AM1513" s="24"/>
      <c r="AN1513" s="24"/>
      <c r="AO1513" s="24">
        <v>0</v>
      </c>
      <c r="AP1513" s="24" t="s">
        <v>60</v>
      </c>
      <c r="AQ1513" s="24"/>
      <c r="AR1513" s="24"/>
      <c r="AS1513" s="89">
        <f>DATEDIF(L1513,N1513,"m")</f>
        <v>24</v>
      </c>
      <c r="AT1513" s="24" t="s">
        <v>5880</v>
      </c>
    </row>
    <row r="1514" spans="1:46" x14ac:dyDescent="0.5">
      <c r="A1514" s="24">
        <v>1624</v>
      </c>
      <c r="B1514" s="24" t="s">
        <v>340</v>
      </c>
      <c r="C1514" s="24"/>
      <c r="D1514" s="24" t="s">
        <v>5881</v>
      </c>
      <c r="E1514" s="24" t="s">
        <v>5882</v>
      </c>
      <c r="F1514" s="77" t="str">
        <f t="shared" si="307"/>
        <v>1GC MGT LTD - 1GC FAMILY LAW</v>
      </c>
      <c r="G1514" s="24" t="s">
        <v>5883</v>
      </c>
      <c r="H1514" s="24" t="s">
        <v>1420</v>
      </c>
      <c r="I1514" s="24" t="s">
        <v>1420</v>
      </c>
      <c r="J1514" s="24" t="s">
        <v>52</v>
      </c>
      <c r="K1514" s="24" t="s">
        <v>822</v>
      </c>
      <c r="L1514" s="25">
        <v>44665</v>
      </c>
      <c r="M1514" s="25"/>
      <c r="N1514" s="81"/>
      <c r="O1514" s="77" t="s">
        <v>712</v>
      </c>
      <c r="P1514" s="77"/>
      <c r="Q1514" s="104"/>
      <c r="R1514" s="84">
        <v>0</v>
      </c>
      <c r="S1514" s="77" t="str" cm="1">
        <f t="array" ref="S1514">_xlfn.IFS(R1514&gt;5000000,"Gold",R1514&gt;=500000,"Silver",R1514&gt;30000,"Bronze",TRUE,"Transactional")</f>
        <v>Transactional</v>
      </c>
      <c r="T1514" s="24" t="s">
        <v>54</v>
      </c>
      <c r="U1514" s="101" t="s">
        <v>99</v>
      </c>
      <c r="V1514" s="101" t="s">
        <v>100</v>
      </c>
      <c r="W1514" s="77" t="str">
        <f t="shared" si="308"/>
        <v>Yes</v>
      </c>
      <c r="X1514" s="77" t="str">
        <f>IFERROR(_xlfn.XLOOKUP(J1514&amp;"||"&amp;K1514,'Mapping Ref.'!$J$2:$J$538,'Mapping Ref.'!$K$2:$K$538),"")</f>
        <v>Corporate</v>
      </c>
      <c r="Y1514" s="77" t="str" cm="1">
        <f t="array" ref="Y1514">_xlfn.IFS(R1514&gt;2000000,"For Publication",R1514&gt;100000,"PID",R1514&gt;30000,"RFQ",TRUE,"Transactional")</f>
        <v>Transactional</v>
      </c>
      <c r="Z1514" s="24" t="s">
        <v>57</v>
      </c>
      <c r="AA1514" s="32">
        <v>80</v>
      </c>
      <c r="AB1514" s="24">
        <v>80</v>
      </c>
      <c r="AC1514" s="25">
        <v>44665</v>
      </c>
      <c r="AD1514" s="24" t="s">
        <v>102</v>
      </c>
      <c r="AE1514" s="24">
        <v>0</v>
      </c>
      <c r="AF1514" s="24"/>
      <c r="AG1514" s="24"/>
      <c r="AH1514" s="24" t="s">
        <v>59</v>
      </c>
      <c r="AI1514" s="24"/>
      <c r="AJ1514" s="24" t="s">
        <v>60</v>
      </c>
      <c r="AK1514" s="24"/>
      <c r="AL1514" s="24" t="s">
        <v>5003</v>
      </c>
      <c r="AM1514" s="24"/>
      <c r="AN1514" s="24"/>
      <c r="AO1514" s="24">
        <v>0</v>
      </c>
      <c r="AP1514" s="24" t="s">
        <v>60</v>
      </c>
      <c r="AQ1514" s="24"/>
      <c r="AR1514" s="24"/>
      <c r="AS1514" s="89">
        <v>0</v>
      </c>
      <c r="AT1514" s="24" t="s">
        <v>5881</v>
      </c>
    </row>
    <row r="1515" spans="1:46" x14ac:dyDescent="0.5">
      <c r="A1515" s="24">
        <v>1625</v>
      </c>
      <c r="B1515" s="24" t="s">
        <v>340</v>
      </c>
      <c r="C1515" s="24"/>
      <c r="D1515" s="24" t="s">
        <v>5884</v>
      </c>
      <c r="E1515" s="24" t="s">
        <v>5885</v>
      </c>
      <c r="F1515" s="77" t="str">
        <f t="shared" si="307"/>
        <v>OFFICE DEPOT</v>
      </c>
      <c r="G1515" s="24" t="s">
        <v>5886</v>
      </c>
      <c r="H1515" s="24" t="s">
        <v>754</v>
      </c>
      <c r="I1515" s="24" t="s">
        <v>336</v>
      </c>
      <c r="J1515" s="24" t="s">
        <v>52</v>
      </c>
      <c r="K1515" s="24" t="s">
        <v>53</v>
      </c>
      <c r="L1515" s="25">
        <v>44670</v>
      </c>
      <c r="M1515" s="25">
        <v>45765</v>
      </c>
      <c r="N1515" s="81">
        <f>EDATE(M1515,AB1515)</f>
        <v>45765</v>
      </c>
      <c r="O1515" s="77" t="str">
        <f ca="1">IF(N1515&lt;TODAY(),"Expired","Live")</f>
        <v>Expired</v>
      </c>
      <c r="P1515" s="77" t="str" cm="1">
        <f t="array" aca="1" ref="P1515" ca="1">_xlfn.IFS((N1515-TODAY())&gt;=547,"06 Expires over 18 months",(N1515-TODAY())&gt;=365,"05 Expires in 18 months",(N1515-TODAY())&gt;=183,"04 Expires in 12 months",(N1515-TODAY())&gt;=92,"03 Expires in 6 months",(N1515-TODAY())&gt;=31,"02 Expires in 3 months",(N1515-TODAY())&gt;=0,"01 Expires in 30 days",(N1515-TODAY())&gt;=-31,"01 Expired last 30 days",(N1515-TODAY())&gt;=-92,"02 Expired last 3 months",(N1515-TODAY())&gt;=-183,"03 Expired last 6 months",(N1515-TODAY())&gt;=-365,"04 Expired last 12 months",(N1515-TODAY())&gt;=-547,"05 Expired last 18 months",TRUE,"06 Expired over 18 months")</f>
        <v>05 Expired last 18 months</v>
      </c>
      <c r="Q1515" s="65">
        <v>1000</v>
      </c>
      <c r="R1515" s="84">
        <f>MAX(Q1515,Q1515*N(AS1515)/12)</f>
        <v>2916.6666666666665</v>
      </c>
      <c r="S1515" s="77" t="str" cm="1">
        <f t="array" ref="S1515">_xlfn.IFS(R1515&gt;5000000,"Gold",R1515&gt;=500000,"Silver",R1515&gt;30000,"Bronze",TRUE,"Transactional")</f>
        <v>Transactional</v>
      </c>
      <c r="T1515" s="24" t="s">
        <v>54</v>
      </c>
      <c r="U1515" s="101" t="s">
        <v>208</v>
      </c>
      <c r="V1515" s="101" t="s">
        <v>209</v>
      </c>
      <c r="W1515" s="77" t="str">
        <f t="shared" si="308"/>
        <v>No</v>
      </c>
      <c r="X1515" s="77" t="str">
        <f>IFERROR(_xlfn.XLOOKUP(J1515&amp;"||"&amp;K1515,'Mapping Ref.'!$J$2:$J$538,'Mapping Ref.'!$K$2:$K$538),"")</f>
        <v>Corporate</v>
      </c>
      <c r="Y1515" s="77" t="str" cm="1">
        <f t="array" ref="Y1515">_xlfn.IFS(R1515&gt;2000000,"For Publication",R1515&gt;100000,"PID",R1515&gt;30000,"RFQ",TRUE,"Transactional")</f>
        <v>Transactional</v>
      </c>
      <c r="Z1515" s="24" t="s">
        <v>86</v>
      </c>
      <c r="AA1515" s="32">
        <v>36</v>
      </c>
      <c r="AB1515" s="24">
        <v>0</v>
      </c>
      <c r="AC1515" s="25">
        <v>44670</v>
      </c>
      <c r="AD1515" s="24" t="s">
        <v>326</v>
      </c>
      <c r="AE1515" s="24"/>
      <c r="AF1515" s="24"/>
      <c r="AG1515" s="24"/>
      <c r="AH1515" s="24" t="s">
        <v>60</v>
      </c>
      <c r="AI1515" s="24"/>
      <c r="AJ1515" s="24" t="s">
        <v>60</v>
      </c>
      <c r="AK1515" s="24"/>
      <c r="AL1515" s="24" t="s">
        <v>5003</v>
      </c>
      <c r="AM1515" s="24"/>
      <c r="AN1515" s="24"/>
      <c r="AO1515" s="24"/>
      <c r="AP1515" s="24" t="s">
        <v>60</v>
      </c>
      <c r="AQ1515" s="24"/>
      <c r="AR1515" s="24"/>
      <c r="AS1515" s="89">
        <f>DATEDIF(L1515,N1515,"m")</f>
        <v>35</v>
      </c>
      <c r="AT1515" s="24" t="s">
        <v>5887</v>
      </c>
    </row>
    <row r="1516" spans="1:46" x14ac:dyDescent="0.5">
      <c r="A1516" s="24">
        <v>1626</v>
      </c>
      <c r="B1516" s="24" t="s">
        <v>340</v>
      </c>
      <c r="C1516" s="24"/>
      <c r="D1516" s="24" t="s">
        <v>5884</v>
      </c>
      <c r="E1516" s="24" t="s">
        <v>5885</v>
      </c>
      <c r="F1516" s="77" t="str">
        <f t="shared" si="307"/>
        <v>OT GROUP LIMITED T/A OFFICE DEPOT</v>
      </c>
      <c r="G1516" s="24" t="s">
        <v>5888</v>
      </c>
      <c r="H1516" s="24" t="s">
        <v>754</v>
      </c>
      <c r="I1516" s="24" t="s">
        <v>336</v>
      </c>
      <c r="J1516" s="24" t="s">
        <v>52</v>
      </c>
      <c r="K1516" s="24" t="s">
        <v>53</v>
      </c>
      <c r="L1516" s="25">
        <v>44670</v>
      </c>
      <c r="M1516" s="25">
        <v>45401</v>
      </c>
      <c r="N1516" s="81">
        <f>EDATE(M1516,AB1516)</f>
        <v>45401</v>
      </c>
      <c r="O1516" s="77" t="str">
        <f ca="1">IF(N1516&lt;TODAY(),"Expired","Live")</f>
        <v>Expired</v>
      </c>
      <c r="P1516" s="77" t="str" cm="1">
        <f t="array" aca="1" ref="P1516" ca="1">_xlfn.IFS((N1516-TODAY())&gt;=547,"06 Expires over 18 months",(N1516-TODAY())&gt;=365,"05 Expires in 18 months",(N1516-TODAY())&gt;=183,"04 Expires in 12 months",(N1516-TODAY())&gt;=92,"03 Expires in 6 months",(N1516-TODAY())&gt;=31,"02 Expires in 3 months",(N1516-TODAY())&gt;=0,"01 Expires in 30 days",(N1516-TODAY())&gt;=-31,"01 Expired last 30 days",(N1516-TODAY())&gt;=-92,"02 Expired last 3 months",(N1516-TODAY())&gt;=-183,"03 Expired last 6 months",(N1516-TODAY())&gt;=-365,"04 Expired last 12 months",(N1516-TODAY())&gt;=-547,"05 Expired last 18 months",TRUE,"06 Expired over 18 months")</f>
        <v>06 Expired over 18 months</v>
      </c>
      <c r="Q1516" s="104"/>
      <c r="R1516" s="84">
        <v>0</v>
      </c>
      <c r="S1516" s="77" t="str" cm="1">
        <f t="array" ref="S1516">_xlfn.IFS(R1516&gt;5000000,"Gold",R1516&gt;=500000,"Silver",R1516&gt;30000,"Bronze",TRUE,"Transactional")</f>
        <v>Transactional</v>
      </c>
      <c r="T1516" s="24" t="s">
        <v>54</v>
      </c>
      <c r="U1516" s="101" t="s">
        <v>208</v>
      </c>
      <c r="V1516" s="101" t="s">
        <v>209</v>
      </c>
      <c r="W1516" s="77" t="str">
        <f t="shared" si="308"/>
        <v>No</v>
      </c>
      <c r="X1516" s="77" t="str">
        <f>IFERROR(_xlfn.XLOOKUP(J1516&amp;"||"&amp;K1516,'Mapping Ref.'!$J$2:$J$538,'Mapping Ref.'!$K$2:$K$538),"")</f>
        <v>Corporate</v>
      </c>
      <c r="Y1516" s="77" t="str" cm="1">
        <f t="array" ref="Y1516">_xlfn.IFS(R1516&gt;2000000,"For Publication",R1516&gt;100000,"PID",R1516&gt;30000,"RFQ",TRUE,"Transactional")</f>
        <v>Transactional</v>
      </c>
      <c r="Z1516" s="24" t="s">
        <v>86</v>
      </c>
      <c r="AA1516" s="32">
        <v>36</v>
      </c>
      <c r="AB1516" s="24">
        <v>0</v>
      </c>
      <c r="AC1516" s="25">
        <v>44670</v>
      </c>
      <c r="AD1516" s="24" t="s">
        <v>58</v>
      </c>
      <c r="AE1516" s="24"/>
      <c r="AF1516" s="24"/>
      <c r="AG1516" s="24"/>
      <c r="AH1516" s="24" t="s">
        <v>60</v>
      </c>
      <c r="AI1516" s="24"/>
      <c r="AJ1516" s="24" t="s">
        <v>60</v>
      </c>
      <c r="AK1516" s="24"/>
      <c r="AL1516" s="24" t="s">
        <v>5003</v>
      </c>
      <c r="AM1516" s="24"/>
      <c r="AN1516" s="24"/>
      <c r="AO1516" s="24"/>
      <c r="AP1516" s="24" t="s">
        <v>60</v>
      </c>
      <c r="AQ1516" s="24"/>
      <c r="AR1516" s="24"/>
      <c r="AS1516" s="89">
        <f>DATEDIF(L1516,N1516,"m")</f>
        <v>24</v>
      </c>
      <c r="AT1516" s="24" t="s">
        <v>5889</v>
      </c>
    </row>
    <row r="1517" spans="1:46" x14ac:dyDescent="0.5">
      <c r="A1517" s="24">
        <v>1627</v>
      </c>
      <c r="B1517" s="24" t="s">
        <v>340</v>
      </c>
      <c r="C1517" s="24"/>
      <c r="D1517" s="24" t="s">
        <v>3726</v>
      </c>
      <c r="E1517" s="24" t="s">
        <v>5890</v>
      </c>
      <c r="F1517" s="77" t="str">
        <f t="shared" si="307"/>
        <v>SOOR DESIGNS LTD</v>
      </c>
      <c r="G1517" s="24" t="s">
        <v>5891</v>
      </c>
      <c r="H1517" s="24" t="s">
        <v>3729</v>
      </c>
      <c r="I1517" s="24" t="s">
        <v>3730</v>
      </c>
      <c r="J1517" s="24" t="s">
        <v>107</v>
      </c>
      <c r="K1517" s="24" t="s">
        <v>360</v>
      </c>
      <c r="L1517" s="25">
        <v>44676</v>
      </c>
      <c r="M1517" s="25"/>
      <c r="N1517" s="81"/>
      <c r="O1517" s="77" t="s">
        <v>712</v>
      </c>
      <c r="P1517" s="77"/>
      <c r="Q1517" s="65">
        <v>5000</v>
      </c>
      <c r="R1517" s="84">
        <f t="shared" ref="R1517:R1561" si="313">MAX(Q1517,Q1517*N(AS1517)/12)</f>
        <v>5000</v>
      </c>
      <c r="S1517" s="77" t="str" cm="1">
        <f t="array" ref="S1517">_xlfn.IFS(R1517&gt;5000000,"Gold",R1517&gt;=500000,"Silver",R1517&gt;30000,"Bronze",TRUE,"Transactional")</f>
        <v>Transactional</v>
      </c>
      <c r="T1517" s="24" t="s">
        <v>54</v>
      </c>
      <c r="U1517" s="101" t="s">
        <v>99</v>
      </c>
      <c r="V1517" s="101" t="s">
        <v>184</v>
      </c>
      <c r="W1517" s="77" t="str">
        <f t="shared" si="308"/>
        <v>Yes</v>
      </c>
      <c r="X1517" s="77" t="str">
        <f>IFERROR(_xlfn.XLOOKUP(J1517&amp;"||"&amp;K1517,'Mapping Ref.'!$J$2:$J$538,'Mapping Ref.'!$K$2:$K$538),"")</f>
        <v>Construction &amp; Estates</v>
      </c>
      <c r="Y1517" s="77" t="str" cm="1">
        <f t="array" ref="Y1517">_xlfn.IFS(R1517&gt;2000000,"For Publication",R1517&gt;100000,"PID",R1517&gt;30000,"RFQ",TRUE,"Transactional")</f>
        <v>Transactional</v>
      </c>
      <c r="Z1517" s="24" t="s">
        <v>86</v>
      </c>
      <c r="AA1517" s="32">
        <v>24</v>
      </c>
      <c r="AB1517" s="24">
        <v>24</v>
      </c>
      <c r="AC1517" s="25">
        <v>44671</v>
      </c>
      <c r="AD1517" s="24" t="s">
        <v>58</v>
      </c>
      <c r="AE1517" s="24"/>
      <c r="AF1517" s="24" t="s">
        <v>59</v>
      </c>
      <c r="AG1517" s="24"/>
      <c r="AH1517" s="24" t="s">
        <v>59</v>
      </c>
      <c r="AI1517" s="24"/>
      <c r="AJ1517" s="24" t="s">
        <v>60</v>
      </c>
      <c r="AK1517" s="24"/>
      <c r="AL1517" s="24" t="s">
        <v>5003</v>
      </c>
      <c r="AM1517" s="24"/>
      <c r="AN1517" s="24"/>
      <c r="AO1517" s="24"/>
      <c r="AP1517" s="24" t="s">
        <v>60</v>
      </c>
      <c r="AQ1517" s="24"/>
      <c r="AR1517" s="24"/>
      <c r="AS1517" s="89">
        <v>0</v>
      </c>
      <c r="AT1517" s="24" t="s">
        <v>5892</v>
      </c>
    </row>
    <row r="1518" spans="1:46" x14ac:dyDescent="0.5">
      <c r="A1518" s="24">
        <v>1628</v>
      </c>
      <c r="B1518" s="24" t="s">
        <v>340</v>
      </c>
      <c r="C1518" s="24"/>
      <c r="D1518" s="24" t="s">
        <v>5893</v>
      </c>
      <c r="E1518" s="24" t="s">
        <v>5894</v>
      </c>
      <c r="F1518" s="77" t="str">
        <f t="shared" si="307"/>
        <v>PULSE ASSOCIATES LIMITED T/A PULSE CONSULT</v>
      </c>
      <c r="G1518" s="24" t="s">
        <v>5895</v>
      </c>
      <c r="H1518" s="24" t="s">
        <v>5275</v>
      </c>
      <c r="I1518" s="24" t="s">
        <v>5275</v>
      </c>
      <c r="J1518" s="24" t="s">
        <v>107</v>
      </c>
      <c r="K1518" s="24" t="s">
        <v>337</v>
      </c>
      <c r="L1518" s="25">
        <v>44676</v>
      </c>
      <c r="M1518" s="25">
        <v>44906</v>
      </c>
      <c r="N1518" s="81">
        <f t="shared" ref="N1518:N1527" si="314">EDATE(M1518,AB1518)</f>
        <v>44996</v>
      </c>
      <c r="O1518" s="77" t="str">
        <f t="shared" ref="O1518:O1527" ca="1" si="315">IF(N1518&lt;TODAY(),"Expired","Live")</f>
        <v>Expired</v>
      </c>
      <c r="P1518" s="77" t="str" cm="1">
        <f t="array" aca="1" ref="P1518" ca="1">_xlfn.IFS((N1518-TODAY())&gt;=547,"06 Expires over 18 months",(N1518-TODAY())&gt;=365,"05 Expires in 18 months",(N1518-TODAY())&gt;=183,"04 Expires in 12 months",(N1518-TODAY())&gt;=92,"03 Expires in 6 months",(N1518-TODAY())&gt;=31,"02 Expires in 3 months",(N1518-TODAY())&gt;=0,"01 Expires in 30 days",(N1518-TODAY())&gt;=-31,"01 Expired last 30 days",(N1518-TODAY())&gt;=-92,"02 Expired last 3 months",(N1518-TODAY())&gt;=-183,"03 Expired last 6 months",(N1518-TODAY())&gt;=-365,"04 Expired last 12 months",(N1518-TODAY())&gt;=-547,"05 Expired last 18 months",TRUE,"06 Expired over 18 months")</f>
        <v>06 Expired over 18 months</v>
      </c>
      <c r="Q1518" s="65">
        <v>10000</v>
      </c>
      <c r="R1518" s="84">
        <f t="shared" si="313"/>
        <v>10000</v>
      </c>
      <c r="S1518" s="77" t="str" cm="1">
        <f t="array" ref="S1518">_xlfn.IFS(R1518&gt;5000000,"Gold",R1518&gt;=500000,"Silver",R1518&gt;30000,"Bronze",TRUE,"Transactional")</f>
        <v>Transactional</v>
      </c>
      <c r="T1518" s="24" t="s">
        <v>122</v>
      </c>
      <c r="U1518" s="101" t="s">
        <v>109</v>
      </c>
      <c r="V1518" s="101" t="s">
        <v>148</v>
      </c>
      <c r="W1518" s="77" t="str">
        <f t="shared" si="308"/>
        <v>Yes</v>
      </c>
      <c r="X1518" s="77" t="str">
        <f>IFERROR(_xlfn.XLOOKUP(J1518&amp;"||"&amp;K1518,'Mapping Ref.'!$J$2:$J$538,'Mapping Ref.'!$K$2:$K$538),"")</f>
        <v>Construction &amp; Estates</v>
      </c>
      <c r="Y1518" s="77" t="str" cm="1">
        <f t="array" ref="Y1518">_xlfn.IFS(R1518&gt;2000000,"For Publication",R1518&gt;100000,"PID",R1518&gt;30000,"RFQ",TRUE,"Transactional")</f>
        <v>Transactional</v>
      </c>
      <c r="Z1518" s="24" t="s">
        <v>750</v>
      </c>
      <c r="AA1518" s="32">
        <v>7</v>
      </c>
      <c r="AB1518" s="24">
        <v>3</v>
      </c>
      <c r="AC1518" s="25">
        <v>44676</v>
      </c>
      <c r="AD1518" s="24" t="s">
        <v>58</v>
      </c>
      <c r="AE1518" s="24"/>
      <c r="AF1518" s="24"/>
      <c r="AG1518" s="24"/>
      <c r="AH1518" s="24" t="s">
        <v>60</v>
      </c>
      <c r="AI1518" s="24"/>
      <c r="AJ1518" s="24" t="s">
        <v>60</v>
      </c>
      <c r="AK1518" s="24"/>
      <c r="AL1518" s="24" t="s">
        <v>5003</v>
      </c>
      <c r="AM1518" s="24"/>
      <c r="AN1518" s="24"/>
      <c r="AO1518" s="24"/>
      <c r="AP1518" s="24" t="s">
        <v>60</v>
      </c>
      <c r="AQ1518" s="24"/>
      <c r="AR1518" s="24"/>
      <c r="AS1518" s="89">
        <f t="shared" ref="AS1518:AS1527" si="316">DATEDIF(L1518,N1518,"m")</f>
        <v>10</v>
      </c>
      <c r="AT1518" s="24" t="s">
        <v>5896</v>
      </c>
    </row>
    <row r="1519" spans="1:46" x14ac:dyDescent="0.5">
      <c r="A1519" s="24">
        <v>1629</v>
      </c>
      <c r="B1519" s="24"/>
      <c r="C1519" s="24"/>
      <c r="D1519" s="24" t="s">
        <v>5897</v>
      </c>
      <c r="E1519" s="24" t="s">
        <v>5898</v>
      </c>
      <c r="F1519" s="77" t="str">
        <f t="shared" si="307"/>
        <v>MODALITY SYSTEMS LTD</v>
      </c>
      <c r="G1519" s="24" t="s">
        <v>5897</v>
      </c>
      <c r="H1519" s="24" t="s">
        <v>2931</v>
      </c>
      <c r="I1519" s="24" t="s">
        <v>4563</v>
      </c>
      <c r="J1519" s="24" t="s">
        <v>52</v>
      </c>
      <c r="K1519" s="24" t="s">
        <v>1281</v>
      </c>
      <c r="L1519" s="25">
        <v>44652</v>
      </c>
      <c r="M1519" s="25">
        <v>45017</v>
      </c>
      <c r="N1519" s="81">
        <f t="shared" si="314"/>
        <v>45017</v>
      </c>
      <c r="O1519" s="77" t="str">
        <f t="shared" ca="1" si="315"/>
        <v>Expired</v>
      </c>
      <c r="P1519" s="77" t="str" cm="1">
        <f t="array" aca="1" ref="P1519" ca="1">_xlfn.IFS((N1519-TODAY())&gt;=547,"06 Expires over 18 months",(N1519-TODAY())&gt;=365,"05 Expires in 18 months",(N1519-TODAY())&gt;=183,"04 Expires in 12 months",(N1519-TODAY())&gt;=92,"03 Expires in 6 months",(N1519-TODAY())&gt;=31,"02 Expires in 3 months",(N1519-TODAY())&gt;=0,"01 Expires in 30 days",(N1519-TODAY())&gt;=-31,"01 Expired last 30 days",(N1519-TODAY())&gt;=-92,"02 Expired last 3 months",(N1519-TODAY())&gt;=-183,"03 Expired last 6 months",(N1519-TODAY())&gt;=-365,"04 Expired last 12 months",(N1519-TODAY())&gt;=-547,"05 Expired last 18 months",TRUE,"06 Expired over 18 months")</f>
        <v>06 Expired over 18 months</v>
      </c>
      <c r="Q1519" s="65">
        <v>6000</v>
      </c>
      <c r="R1519" s="84">
        <f t="shared" si="313"/>
        <v>6000</v>
      </c>
      <c r="S1519" s="77" t="str" cm="1">
        <f t="array" ref="S1519">_xlfn.IFS(R1519&gt;5000000,"Gold",R1519&gt;=500000,"Silver",R1519&gt;30000,"Bronze",TRUE,"Transactional")</f>
        <v>Transactional</v>
      </c>
      <c r="T1519" s="24" t="s">
        <v>54</v>
      </c>
      <c r="U1519" s="101" t="s">
        <v>109</v>
      </c>
      <c r="V1519" s="101" t="s">
        <v>1022</v>
      </c>
      <c r="W1519" s="77" t="str">
        <f t="shared" si="308"/>
        <v>No</v>
      </c>
      <c r="X1519" s="77" t="str">
        <f>IFERROR(_xlfn.XLOOKUP(J1519&amp;"||"&amp;K1519,'Mapping Ref.'!$J$2:$J$538,'Mapping Ref.'!$K$2:$K$538),"")</f>
        <v>ICT</v>
      </c>
      <c r="Y1519" s="77" t="str" cm="1">
        <f t="array" ref="Y1519">_xlfn.IFS(R1519&gt;2000000,"For Publication",R1519&gt;100000,"PID",R1519&gt;30000,"RFQ",TRUE,"Transactional")</f>
        <v>Transactional</v>
      </c>
      <c r="Z1519" s="24" t="s">
        <v>101</v>
      </c>
      <c r="AA1519" s="32">
        <v>12</v>
      </c>
      <c r="AB1519" s="24">
        <v>0</v>
      </c>
      <c r="AC1519" s="25">
        <v>44678</v>
      </c>
      <c r="AD1519" s="24" t="s">
        <v>102</v>
      </c>
      <c r="AE1519" s="24"/>
      <c r="AF1519" s="24" t="s">
        <v>59</v>
      </c>
      <c r="AG1519" s="24"/>
      <c r="AH1519" s="24" t="s">
        <v>60</v>
      </c>
      <c r="AI1519" s="24"/>
      <c r="AJ1519" s="24" t="s">
        <v>60</v>
      </c>
      <c r="AK1519" s="24"/>
      <c r="AL1519" s="24" t="s">
        <v>1333</v>
      </c>
      <c r="AM1519" s="24"/>
      <c r="AN1519" s="24"/>
      <c r="AO1519" s="24">
        <v>0</v>
      </c>
      <c r="AP1519" s="24" t="s">
        <v>59</v>
      </c>
      <c r="AQ1519" s="24"/>
      <c r="AR1519" s="24"/>
      <c r="AS1519" s="89">
        <f t="shared" si="316"/>
        <v>12</v>
      </c>
      <c r="AT1519" s="24" t="s">
        <v>5899</v>
      </c>
    </row>
    <row r="1520" spans="1:46" x14ac:dyDescent="0.5">
      <c r="A1520" s="24">
        <v>1630</v>
      </c>
      <c r="B1520" s="24" t="s">
        <v>340</v>
      </c>
      <c r="C1520" s="24"/>
      <c r="D1520" s="24" t="s">
        <v>5900</v>
      </c>
      <c r="E1520" s="24" t="s">
        <v>5901</v>
      </c>
      <c r="F1520" s="77" t="str">
        <f t="shared" si="307"/>
        <v>RRC (RRCONSULTANCY) LTD</v>
      </c>
      <c r="G1520" s="24" t="s">
        <v>5902</v>
      </c>
      <c r="H1520" s="24" t="s">
        <v>1199</v>
      </c>
      <c r="I1520" s="24" t="s">
        <v>1199</v>
      </c>
      <c r="J1520" s="24" t="s">
        <v>190</v>
      </c>
      <c r="K1520" s="24" t="s">
        <v>191</v>
      </c>
      <c r="L1520" s="25">
        <v>44680</v>
      </c>
      <c r="M1520" s="25">
        <v>45044</v>
      </c>
      <c r="N1520" s="81">
        <f t="shared" si="314"/>
        <v>45044</v>
      </c>
      <c r="O1520" s="77" t="str">
        <f t="shared" ca="1" si="315"/>
        <v>Expired</v>
      </c>
      <c r="P1520" s="77" t="str" cm="1">
        <f t="array" aca="1" ref="P1520" ca="1">_xlfn.IFS((N1520-TODAY())&gt;=547,"06 Expires over 18 months",(N1520-TODAY())&gt;=365,"05 Expires in 18 months",(N1520-TODAY())&gt;=183,"04 Expires in 12 months",(N1520-TODAY())&gt;=92,"03 Expires in 6 months",(N1520-TODAY())&gt;=31,"02 Expires in 3 months",(N1520-TODAY())&gt;=0,"01 Expires in 30 days",(N1520-TODAY())&gt;=-31,"01 Expired last 30 days",(N1520-TODAY())&gt;=-92,"02 Expired last 3 months",(N1520-TODAY())&gt;=-183,"03 Expired last 6 months",(N1520-TODAY())&gt;=-365,"04 Expired last 12 months",(N1520-TODAY())&gt;=-547,"05 Expired last 18 months",TRUE,"06 Expired over 18 months")</f>
        <v>06 Expired over 18 months</v>
      </c>
      <c r="Q1520" s="65">
        <v>20000</v>
      </c>
      <c r="R1520" s="84">
        <f t="shared" si="313"/>
        <v>20000</v>
      </c>
      <c r="S1520" s="77" t="str" cm="1">
        <f t="array" ref="S1520">_xlfn.IFS(R1520&gt;5000000,"Gold",R1520&gt;=500000,"Silver",R1520&gt;30000,"Bronze",TRUE,"Transactional")</f>
        <v>Transactional</v>
      </c>
      <c r="T1520" s="24" t="s">
        <v>54</v>
      </c>
      <c r="U1520" s="101" t="s">
        <v>162</v>
      </c>
      <c r="V1520" s="101" t="s">
        <v>1601</v>
      </c>
      <c r="W1520" s="77" t="str">
        <f t="shared" si="308"/>
        <v>No</v>
      </c>
      <c r="X1520" s="77" t="str">
        <f>IFERROR(_xlfn.XLOOKUP(J1520&amp;"||"&amp;K1520,'Mapping Ref.'!$J$2:$J$538,'Mapping Ref.'!$K$2:$K$538),"")</f>
        <v>Childrens &amp; Adults</v>
      </c>
      <c r="Y1520" s="77" t="str" cm="1">
        <f t="array" ref="Y1520">_xlfn.IFS(R1520&gt;2000000,"For Publication",R1520&gt;100000,"PID",R1520&gt;30000,"RFQ",TRUE,"Transactional")</f>
        <v>Transactional</v>
      </c>
      <c r="Z1520" s="24" t="s">
        <v>101</v>
      </c>
      <c r="AA1520" s="32">
        <v>12</v>
      </c>
      <c r="AB1520" s="24">
        <v>0</v>
      </c>
      <c r="AC1520" s="25">
        <v>44679</v>
      </c>
      <c r="AD1520" s="24" t="s">
        <v>58</v>
      </c>
      <c r="AE1520" s="24"/>
      <c r="AF1520" s="24"/>
      <c r="AG1520" s="24"/>
      <c r="AH1520" s="24" t="s">
        <v>60</v>
      </c>
      <c r="AI1520" s="24"/>
      <c r="AJ1520" s="24" t="s">
        <v>60</v>
      </c>
      <c r="AK1520" s="24"/>
      <c r="AL1520" s="24" t="s">
        <v>5003</v>
      </c>
      <c r="AM1520" s="24"/>
      <c r="AN1520" s="24"/>
      <c r="AO1520" s="24"/>
      <c r="AP1520" s="24" t="s">
        <v>60</v>
      </c>
      <c r="AQ1520" s="24"/>
      <c r="AR1520" s="24"/>
      <c r="AS1520" s="89">
        <f t="shared" si="316"/>
        <v>11</v>
      </c>
      <c r="AT1520" s="24" t="s">
        <v>5903</v>
      </c>
    </row>
    <row r="1521" spans="1:46" x14ac:dyDescent="0.5">
      <c r="A1521" s="24">
        <v>1631</v>
      </c>
      <c r="B1521" s="24"/>
      <c r="C1521" s="24" t="s">
        <v>77</v>
      </c>
      <c r="D1521" s="24" t="s">
        <v>5904</v>
      </c>
      <c r="E1521" s="24" t="s">
        <v>5905</v>
      </c>
      <c r="F1521" s="77" t="str">
        <f t="shared" si="307"/>
        <v>CULLINAN STUDIO LTD</v>
      </c>
      <c r="G1521" s="24" t="s">
        <v>5812</v>
      </c>
      <c r="H1521" s="24" t="s">
        <v>1029</v>
      </c>
      <c r="I1521" s="24" t="s">
        <v>1029</v>
      </c>
      <c r="J1521" s="24" t="s">
        <v>321</v>
      </c>
      <c r="K1521" s="24" t="s">
        <v>337</v>
      </c>
      <c r="L1521" s="25">
        <v>44652</v>
      </c>
      <c r="M1521" s="25">
        <v>45046</v>
      </c>
      <c r="N1521" s="81">
        <f t="shared" si="314"/>
        <v>45412</v>
      </c>
      <c r="O1521" s="77" t="str">
        <f t="shared" ca="1" si="315"/>
        <v>Expired</v>
      </c>
      <c r="P1521" s="77" t="str" cm="1">
        <f t="array" aca="1" ref="P1521" ca="1">_xlfn.IFS((N1521-TODAY())&gt;=547,"06 Expires over 18 months",(N1521-TODAY())&gt;=365,"05 Expires in 18 months",(N1521-TODAY())&gt;=183,"04 Expires in 12 months",(N1521-TODAY())&gt;=92,"03 Expires in 6 months",(N1521-TODAY())&gt;=31,"02 Expires in 3 months",(N1521-TODAY())&gt;=0,"01 Expires in 30 days",(N1521-TODAY())&gt;=-31,"01 Expired last 30 days",(N1521-TODAY())&gt;=-92,"02 Expired last 3 months",(N1521-TODAY())&gt;=-183,"03 Expired last 6 months",(N1521-TODAY())&gt;=-365,"04 Expired last 12 months",(N1521-TODAY())&gt;=-547,"05 Expired last 18 months",TRUE,"06 Expired over 18 months")</f>
        <v>06 Expired over 18 months</v>
      </c>
      <c r="Q1521" s="65">
        <v>476384</v>
      </c>
      <c r="R1521" s="84">
        <f t="shared" si="313"/>
        <v>952768</v>
      </c>
      <c r="S1521" s="77" t="str" cm="1">
        <f t="array" ref="S1521">_xlfn.IFS(R1521&gt;5000000,"Gold",R1521&gt;=500000,"Silver",R1521&gt;30000,"Bronze",TRUE,"Transactional")</f>
        <v>Silver</v>
      </c>
      <c r="T1521" s="24" t="s">
        <v>54</v>
      </c>
      <c r="U1521" s="101" t="s">
        <v>190</v>
      </c>
      <c r="V1521" s="101" t="s">
        <v>75</v>
      </c>
      <c r="W1521" s="77" t="str">
        <f t="shared" si="308"/>
        <v>Yes</v>
      </c>
      <c r="X1521" s="77" t="str">
        <f>IFERROR(_xlfn.XLOOKUP(J1521&amp;"||"&amp;K1521,'Mapping Ref.'!$J$2:$J$538,'Mapping Ref.'!$K$2:$K$538),"")</f>
        <v>Corporate</v>
      </c>
      <c r="Y1521" s="77" t="str" cm="1">
        <f t="array" ref="Y1521">_xlfn.IFS(R1521&gt;2000000,"For Publication",R1521&gt;100000,"PID",R1521&gt;30000,"RFQ",TRUE,"Transactional")</f>
        <v>PID</v>
      </c>
      <c r="Z1521" s="24" t="s">
        <v>57</v>
      </c>
      <c r="AA1521" s="32">
        <v>12</v>
      </c>
      <c r="AB1521" s="24">
        <v>12</v>
      </c>
      <c r="AC1521" s="25">
        <v>44679</v>
      </c>
      <c r="AD1521" s="24" t="s">
        <v>58</v>
      </c>
      <c r="AE1521" s="24">
        <v>123</v>
      </c>
      <c r="AF1521" s="24"/>
      <c r="AG1521" s="24"/>
      <c r="AH1521" s="24" t="s">
        <v>60</v>
      </c>
      <c r="AI1521" s="24"/>
      <c r="AJ1521" s="24" t="s">
        <v>60</v>
      </c>
      <c r="AK1521" s="24"/>
      <c r="AL1521" s="24" t="s">
        <v>1333</v>
      </c>
      <c r="AM1521" s="24"/>
      <c r="AN1521" s="24"/>
      <c r="AO1521" s="24">
        <v>0</v>
      </c>
      <c r="AP1521" s="24" t="s">
        <v>60</v>
      </c>
      <c r="AQ1521" s="24"/>
      <c r="AR1521" s="24"/>
      <c r="AS1521" s="89">
        <f t="shared" si="316"/>
        <v>24</v>
      </c>
      <c r="AT1521" s="24" t="s">
        <v>5813</v>
      </c>
    </row>
    <row r="1522" spans="1:46" x14ac:dyDescent="0.5">
      <c r="A1522" s="24">
        <v>1632</v>
      </c>
      <c r="B1522" s="24" t="s">
        <v>340</v>
      </c>
      <c r="C1522" s="24" t="s">
        <v>77</v>
      </c>
      <c r="D1522" s="24" t="s">
        <v>5906</v>
      </c>
      <c r="E1522" s="24" t="s">
        <v>5907</v>
      </c>
      <c r="F1522" s="77" t="str">
        <f t="shared" si="307"/>
        <v>ENVIROAWARDS LIMITED</v>
      </c>
      <c r="G1522" s="24" t="s">
        <v>5908</v>
      </c>
      <c r="H1522" s="24" t="s">
        <v>3282</v>
      </c>
      <c r="I1522" s="24" t="s">
        <v>4253</v>
      </c>
      <c r="J1522" s="24" t="s">
        <v>2962</v>
      </c>
      <c r="K1522" s="24" t="s">
        <v>3283</v>
      </c>
      <c r="L1522" s="25">
        <v>44683</v>
      </c>
      <c r="M1522" s="25">
        <v>45418</v>
      </c>
      <c r="N1522" s="81">
        <f t="shared" si="314"/>
        <v>45418</v>
      </c>
      <c r="O1522" s="77" t="str">
        <f t="shared" ca="1" si="315"/>
        <v>Expired</v>
      </c>
      <c r="P1522" s="77" t="str" cm="1">
        <f t="array" aca="1" ref="P1522" ca="1">_xlfn.IFS((N1522-TODAY())&gt;=547,"06 Expires over 18 months",(N1522-TODAY())&gt;=365,"05 Expires in 18 months",(N1522-TODAY())&gt;=183,"04 Expires in 12 months",(N1522-TODAY())&gt;=92,"03 Expires in 6 months",(N1522-TODAY())&gt;=31,"02 Expires in 3 months",(N1522-TODAY())&gt;=0,"01 Expires in 30 days",(N1522-TODAY())&gt;=-31,"01 Expired last 30 days",(N1522-TODAY())&gt;=-92,"02 Expired last 3 months",(N1522-TODAY())&gt;=-183,"03 Expired last 6 months",(N1522-TODAY())&gt;=-365,"04 Expired last 12 months",(N1522-TODAY())&gt;=-547,"05 Expired last 18 months",TRUE,"06 Expired over 18 months")</f>
        <v>06 Expired over 18 months</v>
      </c>
      <c r="Q1522" s="65">
        <v>25000</v>
      </c>
      <c r="R1522" s="84">
        <f t="shared" si="313"/>
        <v>50000</v>
      </c>
      <c r="S1522" s="77" t="str" cm="1">
        <f t="array" ref="S1522">_xlfn.IFS(R1522&gt;5000000,"Gold",R1522&gt;=500000,"Silver",R1522&gt;30000,"Bronze",TRUE,"Transactional")</f>
        <v>Bronze</v>
      </c>
      <c r="T1522" s="24" t="s">
        <v>54</v>
      </c>
      <c r="U1522" s="101" t="s">
        <v>131</v>
      </c>
      <c r="V1522" s="101" t="s">
        <v>132</v>
      </c>
      <c r="W1522" s="77" t="str">
        <f t="shared" si="308"/>
        <v>No</v>
      </c>
      <c r="X1522" s="77" t="str">
        <f>IFERROR(_xlfn.XLOOKUP(J1522&amp;"||"&amp;K1522,'Mapping Ref.'!$J$2:$J$538,'Mapping Ref.'!$K$2:$K$538),"")</f>
        <v>Construction &amp; Estates</v>
      </c>
      <c r="Y1522" s="77" t="str" cm="1">
        <f t="array" ref="Y1522">_xlfn.IFS(R1522&gt;2000000,"For Publication",R1522&gt;100000,"PID",R1522&gt;30000,"RFQ",TRUE,"Transactional")</f>
        <v>RFQ</v>
      </c>
      <c r="Z1522" s="24" t="s">
        <v>86</v>
      </c>
      <c r="AA1522" s="32">
        <v>24</v>
      </c>
      <c r="AB1522" s="24">
        <v>0</v>
      </c>
      <c r="AC1522" s="25">
        <v>44680</v>
      </c>
      <c r="AD1522" s="24" t="s">
        <v>58</v>
      </c>
      <c r="AE1522" s="24"/>
      <c r="AF1522" s="24"/>
      <c r="AG1522" s="24"/>
      <c r="AH1522" s="24" t="s">
        <v>59</v>
      </c>
      <c r="AI1522" s="24"/>
      <c r="AJ1522" s="24" t="s">
        <v>60</v>
      </c>
      <c r="AK1522" s="24"/>
      <c r="AL1522" s="24" t="s">
        <v>5003</v>
      </c>
      <c r="AM1522" s="24"/>
      <c r="AN1522" s="24"/>
      <c r="AO1522" s="24">
        <v>0</v>
      </c>
      <c r="AP1522" s="24" t="s">
        <v>60</v>
      </c>
      <c r="AQ1522" s="24" t="s">
        <v>5909</v>
      </c>
      <c r="AR1522" s="24" t="s">
        <v>5910</v>
      </c>
      <c r="AS1522" s="89">
        <f t="shared" si="316"/>
        <v>24</v>
      </c>
      <c r="AT1522" s="24" t="s">
        <v>5906</v>
      </c>
    </row>
    <row r="1523" spans="1:46" x14ac:dyDescent="0.5">
      <c r="A1523" s="24">
        <v>1633</v>
      </c>
      <c r="B1523" s="24" t="s">
        <v>340</v>
      </c>
      <c r="C1523" s="24"/>
      <c r="D1523" s="24" t="s">
        <v>5911</v>
      </c>
      <c r="E1523" s="24" t="s">
        <v>5912</v>
      </c>
      <c r="F1523" s="77" t="str">
        <f t="shared" si="307"/>
        <v>APA TRANSLATIONS</v>
      </c>
      <c r="G1523" s="24" t="s">
        <v>5913</v>
      </c>
      <c r="H1523" s="24" t="s">
        <v>5914</v>
      </c>
      <c r="I1523" s="24" t="s">
        <v>5915</v>
      </c>
      <c r="J1523" s="24" t="s">
        <v>107</v>
      </c>
      <c r="K1523" s="24" t="s">
        <v>977</v>
      </c>
      <c r="L1523" s="25">
        <v>44509</v>
      </c>
      <c r="M1523" s="25">
        <v>44511</v>
      </c>
      <c r="N1523" s="81">
        <f t="shared" si="314"/>
        <v>44541</v>
      </c>
      <c r="O1523" s="77" t="str">
        <f t="shared" ca="1" si="315"/>
        <v>Expired</v>
      </c>
      <c r="P1523" s="77" t="str" cm="1">
        <f t="array" aca="1" ref="P1523" ca="1">_xlfn.IFS((N1523-TODAY())&gt;=547,"06 Expires over 18 months",(N1523-TODAY())&gt;=365,"05 Expires in 18 months",(N1523-TODAY())&gt;=183,"04 Expires in 12 months",(N1523-TODAY())&gt;=92,"03 Expires in 6 months",(N1523-TODAY())&gt;=31,"02 Expires in 3 months",(N1523-TODAY())&gt;=0,"01 Expires in 30 days",(N1523-TODAY())&gt;=-31,"01 Expired last 30 days",(N1523-TODAY())&gt;=-92,"02 Expired last 3 months",(N1523-TODAY())&gt;=-183,"03 Expired last 6 months",(N1523-TODAY())&gt;=-365,"04 Expired last 12 months",(N1523-TODAY())&gt;=-547,"05 Expired last 18 months",TRUE,"06 Expired over 18 months")</f>
        <v>06 Expired over 18 months</v>
      </c>
      <c r="Q1523" s="65">
        <v>228</v>
      </c>
      <c r="R1523" s="84">
        <f t="shared" si="313"/>
        <v>228</v>
      </c>
      <c r="S1523" s="77" t="str" cm="1">
        <f t="array" ref="S1523">_xlfn.IFS(R1523&gt;5000000,"Gold",R1523&gt;=500000,"Silver",R1523&gt;30000,"Bronze",TRUE,"Transactional")</f>
        <v>Transactional</v>
      </c>
      <c r="T1523" s="24" t="s">
        <v>54</v>
      </c>
      <c r="U1523" s="101" t="s">
        <v>116</v>
      </c>
      <c r="V1523" s="101" t="s">
        <v>70</v>
      </c>
      <c r="W1523" s="77" t="str">
        <f t="shared" si="308"/>
        <v>Yes</v>
      </c>
      <c r="X1523" s="77" t="str">
        <f>IFERROR(_xlfn.XLOOKUP(J1523&amp;"||"&amp;K1523,'Mapping Ref.'!$J$2:$J$538,'Mapping Ref.'!$K$2:$K$538),"")</f>
        <v>Construction &amp; Estates</v>
      </c>
      <c r="Y1523" s="77" t="str" cm="1">
        <f t="array" ref="Y1523">_xlfn.IFS(R1523&gt;2000000,"For Publication",R1523&gt;100000,"PID",R1523&gt;30000,"RFQ",TRUE,"Transactional")</f>
        <v>Transactional</v>
      </c>
      <c r="Z1523" s="24" t="s">
        <v>101</v>
      </c>
      <c r="AA1523" s="32">
        <v>1</v>
      </c>
      <c r="AB1523" s="24">
        <v>1</v>
      </c>
      <c r="AC1523" s="25">
        <v>44680</v>
      </c>
      <c r="AD1523" s="24" t="s">
        <v>326</v>
      </c>
      <c r="AE1523" s="24"/>
      <c r="AF1523" s="24"/>
      <c r="AG1523" s="24"/>
      <c r="AH1523" s="24" t="s">
        <v>59</v>
      </c>
      <c r="AI1523" s="24"/>
      <c r="AJ1523" s="24" t="s">
        <v>60</v>
      </c>
      <c r="AK1523" s="24"/>
      <c r="AL1523" s="24" t="s">
        <v>5003</v>
      </c>
      <c r="AM1523" s="24"/>
      <c r="AN1523" s="24"/>
      <c r="AO1523" s="24"/>
      <c r="AP1523" s="24" t="s">
        <v>60</v>
      </c>
      <c r="AQ1523" s="24"/>
      <c r="AR1523" s="24"/>
      <c r="AS1523" s="89">
        <f t="shared" si="316"/>
        <v>1</v>
      </c>
      <c r="AT1523" s="24" t="s">
        <v>5916</v>
      </c>
    </row>
    <row r="1524" spans="1:46" x14ac:dyDescent="0.5">
      <c r="A1524" s="24">
        <v>1634</v>
      </c>
      <c r="B1524" s="24" t="s">
        <v>340</v>
      </c>
      <c r="C1524" s="24" t="s">
        <v>77</v>
      </c>
      <c r="D1524" s="24" t="s">
        <v>5917</v>
      </c>
      <c r="E1524" s="24" t="s">
        <v>5918</v>
      </c>
      <c r="F1524" s="77" t="str">
        <f t="shared" si="307"/>
        <v>BEEVER AND STRUTHERS</v>
      </c>
      <c r="G1524" s="24" t="s">
        <v>5919</v>
      </c>
      <c r="H1524" s="24" t="s">
        <v>3282</v>
      </c>
      <c r="I1524" s="24" t="s">
        <v>4253</v>
      </c>
      <c r="J1524" s="24" t="s">
        <v>2962</v>
      </c>
      <c r="K1524" s="24" t="s">
        <v>3283</v>
      </c>
      <c r="L1524" s="25">
        <v>44683</v>
      </c>
      <c r="M1524" s="25">
        <v>45418</v>
      </c>
      <c r="N1524" s="81">
        <f t="shared" si="314"/>
        <v>45418</v>
      </c>
      <c r="O1524" s="77" t="str">
        <f t="shared" ca="1" si="315"/>
        <v>Expired</v>
      </c>
      <c r="P1524" s="77" t="str" cm="1">
        <f t="array" aca="1" ref="P1524" ca="1">_xlfn.IFS((N1524-TODAY())&gt;=547,"06 Expires over 18 months",(N1524-TODAY())&gt;=365,"05 Expires in 18 months",(N1524-TODAY())&gt;=183,"04 Expires in 12 months",(N1524-TODAY())&gt;=92,"03 Expires in 6 months",(N1524-TODAY())&gt;=31,"02 Expires in 3 months",(N1524-TODAY())&gt;=0,"01 Expires in 30 days",(N1524-TODAY())&gt;=-31,"01 Expired last 30 days",(N1524-TODAY())&gt;=-92,"02 Expired last 3 months",(N1524-TODAY())&gt;=-183,"03 Expired last 6 months",(N1524-TODAY())&gt;=-365,"04 Expired last 12 months",(N1524-TODAY())&gt;=-547,"05 Expired last 18 months",TRUE,"06 Expired over 18 months")</f>
        <v>06 Expired over 18 months</v>
      </c>
      <c r="Q1524" s="65">
        <v>30500</v>
      </c>
      <c r="R1524" s="84">
        <f t="shared" si="313"/>
        <v>61000</v>
      </c>
      <c r="S1524" s="77" t="str" cm="1">
        <f t="array" ref="S1524">_xlfn.IFS(R1524&gt;5000000,"Gold",R1524&gt;=500000,"Silver",R1524&gt;30000,"Bronze",TRUE,"Transactional")</f>
        <v>Bronze</v>
      </c>
      <c r="T1524" s="24" t="s">
        <v>54</v>
      </c>
      <c r="U1524" s="101" t="s">
        <v>455</v>
      </c>
      <c r="V1524" s="101" t="s">
        <v>1457</v>
      </c>
      <c r="W1524" s="77" t="str">
        <f t="shared" si="308"/>
        <v>No</v>
      </c>
      <c r="X1524" s="77" t="str">
        <f>IFERROR(_xlfn.XLOOKUP(J1524&amp;"||"&amp;K1524,'Mapping Ref.'!$J$2:$J$538,'Mapping Ref.'!$K$2:$K$538),"")</f>
        <v>Construction &amp; Estates</v>
      </c>
      <c r="Y1524" s="77" t="str" cm="1">
        <f t="array" ref="Y1524">_xlfn.IFS(R1524&gt;2000000,"For Publication",R1524&gt;100000,"PID",R1524&gt;30000,"RFQ",TRUE,"Transactional")</f>
        <v>RFQ</v>
      </c>
      <c r="Z1524" s="24" t="s">
        <v>86</v>
      </c>
      <c r="AA1524" s="32">
        <v>24</v>
      </c>
      <c r="AB1524" s="24">
        <v>0</v>
      </c>
      <c r="AC1524" s="25">
        <v>44680</v>
      </c>
      <c r="AD1524" s="24" t="s">
        <v>58</v>
      </c>
      <c r="AE1524" s="24"/>
      <c r="AF1524" s="24"/>
      <c r="AG1524" s="24"/>
      <c r="AH1524" s="24" t="s">
        <v>59</v>
      </c>
      <c r="AI1524" s="24"/>
      <c r="AJ1524" s="24" t="s">
        <v>60</v>
      </c>
      <c r="AK1524" s="24"/>
      <c r="AL1524" s="24" t="s">
        <v>5003</v>
      </c>
      <c r="AM1524" s="24"/>
      <c r="AN1524" s="24"/>
      <c r="AO1524" s="24">
        <v>0</v>
      </c>
      <c r="AP1524" s="24" t="s">
        <v>60</v>
      </c>
      <c r="AQ1524" s="24"/>
      <c r="AR1524" s="24"/>
      <c r="AS1524" s="89">
        <f t="shared" si="316"/>
        <v>24</v>
      </c>
      <c r="AT1524" s="24" t="s">
        <v>5917</v>
      </c>
    </row>
    <row r="1525" spans="1:46" x14ac:dyDescent="0.5">
      <c r="A1525" s="24">
        <v>1635</v>
      </c>
      <c r="B1525" s="24"/>
      <c r="C1525" s="24" t="s">
        <v>77</v>
      </c>
      <c r="D1525" s="24" t="s">
        <v>5920</v>
      </c>
      <c r="E1525" s="24" t="s">
        <v>5921</v>
      </c>
      <c r="F1525" s="77" t="str">
        <f t="shared" si="307"/>
        <v>ROCKET 88 LTD T/A HEYDAY</v>
      </c>
      <c r="G1525" s="24" t="s">
        <v>5920</v>
      </c>
      <c r="H1525" s="24" t="s">
        <v>2201</v>
      </c>
      <c r="I1525" s="24" t="s">
        <v>2200</v>
      </c>
      <c r="J1525" s="24" t="s">
        <v>190</v>
      </c>
      <c r="K1525" s="24" t="s">
        <v>2202</v>
      </c>
      <c r="L1525" s="25">
        <v>44685</v>
      </c>
      <c r="M1525" s="25">
        <v>45050</v>
      </c>
      <c r="N1525" s="81">
        <f t="shared" si="314"/>
        <v>45416</v>
      </c>
      <c r="O1525" s="77" t="str">
        <f t="shared" ca="1" si="315"/>
        <v>Expired</v>
      </c>
      <c r="P1525" s="77" t="str" cm="1">
        <f t="array" aca="1" ref="P1525" ca="1">_xlfn.IFS((N1525-TODAY())&gt;=547,"06 Expires over 18 months",(N1525-TODAY())&gt;=365,"05 Expires in 18 months",(N1525-TODAY())&gt;=183,"04 Expires in 12 months",(N1525-TODAY())&gt;=92,"03 Expires in 6 months",(N1525-TODAY())&gt;=31,"02 Expires in 3 months",(N1525-TODAY())&gt;=0,"01 Expires in 30 days",(N1525-TODAY())&gt;=-31,"01 Expired last 30 days",(N1525-TODAY())&gt;=-92,"02 Expired last 3 months",(N1525-TODAY())&gt;=-183,"03 Expired last 6 months",(N1525-TODAY())&gt;=-365,"04 Expired last 12 months",(N1525-TODAY())&gt;=-547,"05 Expired last 18 months",TRUE,"06 Expired over 18 months")</f>
        <v>06 Expired over 18 months</v>
      </c>
      <c r="Q1525" s="65">
        <v>15000</v>
      </c>
      <c r="R1525" s="84">
        <f t="shared" si="313"/>
        <v>30000</v>
      </c>
      <c r="S1525" s="77" t="str" cm="1">
        <f t="array" ref="S1525">_xlfn.IFS(R1525&gt;5000000,"Gold",R1525&gt;=500000,"Silver",R1525&gt;30000,"Bronze",TRUE,"Transactional")</f>
        <v>Transactional</v>
      </c>
      <c r="T1525" s="24" t="s">
        <v>54</v>
      </c>
      <c r="U1525" s="101" t="s">
        <v>190</v>
      </c>
      <c r="V1525" s="101" t="s">
        <v>596</v>
      </c>
      <c r="W1525" s="77" t="str">
        <f t="shared" si="308"/>
        <v>Yes</v>
      </c>
      <c r="X1525" s="77" t="str">
        <f>IFERROR(_xlfn.XLOOKUP(J1525&amp;"||"&amp;K1525,'Mapping Ref.'!$J$2:$J$538,'Mapping Ref.'!$K$2:$K$538),"")</f>
        <v>Childrens &amp; Adults</v>
      </c>
      <c r="Y1525" s="77" t="str" cm="1">
        <f t="array" ref="Y1525">_xlfn.IFS(R1525&gt;2000000,"For Publication",R1525&gt;100000,"PID",R1525&gt;30000,"RFQ",TRUE,"Transactional")</f>
        <v>Transactional</v>
      </c>
      <c r="Z1525" s="24" t="s">
        <v>101</v>
      </c>
      <c r="AA1525" s="32">
        <v>12</v>
      </c>
      <c r="AB1525" s="24">
        <v>12</v>
      </c>
      <c r="AC1525" s="25">
        <v>44685</v>
      </c>
      <c r="AD1525" s="24" t="s">
        <v>58</v>
      </c>
      <c r="AE1525" s="24">
        <v>29828</v>
      </c>
      <c r="AF1525" s="24"/>
      <c r="AG1525" s="24"/>
      <c r="AH1525" s="24" t="s">
        <v>59</v>
      </c>
      <c r="AI1525" s="24"/>
      <c r="AJ1525" s="24" t="s">
        <v>60</v>
      </c>
      <c r="AK1525" s="24"/>
      <c r="AL1525" s="24" t="s">
        <v>1333</v>
      </c>
      <c r="AM1525" s="24"/>
      <c r="AN1525" s="24"/>
      <c r="AO1525" s="24">
        <v>0</v>
      </c>
      <c r="AP1525" s="24" t="s">
        <v>60</v>
      </c>
      <c r="AQ1525" s="24"/>
      <c r="AR1525" s="24"/>
      <c r="AS1525" s="89">
        <f t="shared" si="316"/>
        <v>24</v>
      </c>
      <c r="AT1525" s="24" t="s">
        <v>5922</v>
      </c>
    </row>
    <row r="1526" spans="1:46" x14ac:dyDescent="0.5">
      <c r="A1526" s="24">
        <v>1636</v>
      </c>
      <c r="B1526" s="24"/>
      <c r="C1526" s="24"/>
      <c r="D1526" s="24" t="s">
        <v>5923</v>
      </c>
      <c r="E1526" s="24" t="s">
        <v>5924</v>
      </c>
      <c r="F1526" s="77" t="str">
        <f t="shared" si="307"/>
        <v>RICHMOND UPON THAMES MUSIC TRUST COMPANY LTD T/A RICHMOND MUSIC TRUST</v>
      </c>
      <c r="G1526" s="24" t="s">
        <v>5925</v>
      </c>
      <c r="H1526" s="24" t="s">
        <v>3816</v>
      </c>
      <c r="I1526" s="24" t="s">
        <v>3816</v>
      </c>
      <c r="J1526" s="24" t="s">
        <v>190</v>
      </c>
      <c r="K1526" s="24" t="s">
        <v>2234</v>
      </c>
      <c r="L1526" s="25">
        <v>44686</v>
      </c>
      <c r="M1526" s="25">
        <v>45050</v>
      </c>
      <c r="N1526" s="81">
        <f t="shared" si="314"/>
        <v>45416</v>
      </c>
      <c r="O1526" s="77" t="str">
        <f t="shared" ca="1" si="315"/>
        <v>Expired</v>
      </c>
      <c r="P1526" s="77" t="str" cm="1">
        <f t="array" aca="1" ref="P1526" ca="1">_xlfn.IFS((N1526-TODAY())&gt;=547,"06 Expires over 18 months",(N1526-TODAY())&gt;=365,"05 Expires in 18 months",(N1526-TODAY())&gt;=183,"04 Expires in 12 months",(N1526-TODAY())&gt;=92,"03 Expires in 6 months",(N1526-TODAY())&gt;=31,"02 Expires in 3 months",(N1526-TODAY())&gt;=0,"01 Expires in 30 days",(N1526-TODAY())&gt;=-31,"01 Expired last 30 days",(N1526-TODAY())&gt;=-92,"02 Expired last 3 months",(N1526-TODAY())&gt;=-183,"03 Expired last 6 months",(N1526-TODAY())&gt;=-365,"04 Expired last 12 months",(N1526-TODAY())&gt;=-547,"05 Expired last 18 months",TRUE,"06 Expired over 18 months")</f>
        <v>06 Expired over 18 months</v>
      </c>
      <c r="Q1526" s="65">
        <v>10000</v>
      </c>
      <c r="R1526" s="84">
        <f t="shared" si="313"/>
        <v>19166.666666666668</v>
      </c>
      <c r="S1526" s="77" t="str" cm="1">
        <f t="array" ref="S1526">_xlfn.IFS(R1526&gt;5000000,"Gold",R1526&gt;=500000,"Silver",R1526&gt;30000,"Bronze",TRUE,"Transactional")</f>
        <v>Transactional</v>
      </c>
      <c r="T1526" s="24" t="s">
        <v>54</v>
      </c>
      <c r="U1526" s="101" t="s">
        <v>190</v>
      </c>
      <c r="V1526" s="101" t="s">
        <v>1742</v>
      </c>
      <c r="W1526" s="77" t="str">
        <f t="shared" si="308"/>
        <v>Yes</v>
      </c>
      <c r="X1526" s="77" t="str">
        <f>IFERROR(_xlfn.XLOOKUP(J1526&amp;"||"&amp;K1526,'Mapping Ref.'!$J$2:$J$538,'Mapping Ref.'!$K$2:$K$538),"")</f>
        <v>Childrens &amp; Adults</v>
      </c>
      <c r="Y1526" s="77" t="str" cm="1">
        <f t="array" ref="Y1526">_xlfn.IFS(R1526&gt;2000000,"For Publication",R1526&gt;100000,"PID",R1526&gt;30000,"RFQ",TRUE,"Transactional")</f>
        <v>Transactional</v>
      </c>
      <c r="Z1526" s="24" t="s">
        <v>101</v>
      </c>
      <c r="AA1526" s="32">
        <v>12</v>
      </c>
      <c r="AB1526" s="24">
        <v>12</v>
      </c>
      <c r="AC1526" s="25">
        <v>44686</v>
      </c>
      <c r="AD1526" s="24" t="s">
        <v>58</v>
      </c>
      <c r="AE1526" s="24"/>
      <c r="AF1526" s="24"/>
      <c r="AG1526" s="24"/>
      <c r="AH1526" s="24" t="s">
        <v>59</v>
      </c>
      <c r="AI1526" s="24"/>
      <c r="AJ1526" s="24" t="s">
        <v>60</v>
      </c>
      <c r="AK1526" s="24"/>
      <c r="AL1526" s="24" t="s">
        <v>1333</v>
      </c>
      <c r="AM1526" s="24"/>
      <c r="AN1526" s="24"/>
      <c r="AO1526" s="24">
        <v>0</v>
      </c>
      <c r="AP1526" s="24" t="s">
        <v>60</v>
      </c>
      <c r="AQ1526" s="24"/>
      <c r="AR1526" s="24"/>
      <c r="AS1526" s="89">
        <f t="shared" si="316"/>
        <v>23</v>
      </c>
      <c r="AT1526" s="24" t="s">
        <v>5926</v>
      </c>
    </row>
    <row r="1527" spans="1:46" x14ac:dyDescent="0.5">
      <c r="A1527" s="24">
        <v>1637</v>
      </c>
      <c r="B1527" s="24" t="s">
        <v>340</v>
      </c>
      <c r="C1527" s="24" t="s">
        <v>77</v>
      </c>
      <c r="D1527" s="24" t="s">
        <v>5927</v>
      </c>
      <c r="E1527" s="24" t="s">
        <v>5928</v>
      </c>
      <c r="F1527" s="77" t="str">
        <f t="shared" si="307"/>
        <v>LAKE COMMUNICATIONS LTD T/A LAKE MARKET RESEARCH</v>
      </c>
      <c r="G1527" s="24" t="s">
        <v>5929</v>
      </c>
      <c r="H1527" s="24" t="s">
        <v>95</v>
      </c>
      <c r="I1527" s="24" t="s">
        <v>95</v>
      </c>
      <c r="J1527" s="24" t="s">
        <v>97</v>
      </c>
      <c r="K1527" s="24" t="s">
        <v>414</v>
      </c>
      <c r="L1527" s="25">
        <v>44516</v>
      </c>
      <c r="M1527" s="25">
        <v>44585</v>
      </c>
      <c r="N1527" s="81">
        <f t="shared" si="314"/>
        <v>44585</v>
      </c>
      <c r="O1527" s="77" t="str">
        <f t="shared" ca="1" si="315"/>
        <v>Expired</v>
      </c>
      <c r="P1527" s="77" t="str" cm="1">
        <f t="array" aca="1" ref="P1527" ca="1">_xlfn.IFS((N1527-TODAY())&gt;=547,"06 Expires over 18 months",(N1527-TODAY())&gt;=365,"05 Expires in 18 months",(N1527-TODAY())&gt;=183,"04 Expires in 12 months",(N1527-TODAY())&gt;=92,"03 Expires in 6 months",(N1527-TODAY())&gt;=31,"02 Expires in 3 months",(N1527-TODAY())&gt;=0,"01 Expires in 30 days",(N1527-TODAY())&gt;=-31,"01 Expired last 30 days",(N1527-TODAY())&gt;=-92,"02 Expired last 3 months",(N1527-TODAY())&gt;=-183,"03 Expired last 6 months",(N1527-TODAY())&gt;=-365,"04 Expired last 12 months",(N1527-TODAY())&gt;=-547,"05 Expired last 18 months",TRUE,"06 Expired over 18 months")</f>
        <v>06 Expired over 18 months</v>
      </c>
      <c r="Q1527" s="65">
        <v>5450</v>
      </c>
      <c r="R1527" s="84">
        <f t="shared" si="313"/>
        <v>5450</v>
      </c>
      <c r="S1527" s="77" t="str" cm="1">
        <f t="array" ref="S1527">_xlfn.IFS(R1527&gt;5000000,"Gold",R1527&gt;=500000,"Silver",R1527&gt;30000,"Bronze",TRUE,"Transactional")</f>
        <v>Transactional</v>
      </c>
      <c r="T1527" s="24" t="s">
        <v>54</v>
      </c>
      <c r="U1527" s="101" t="s">
        <v>99</v>
      </c>
      <c r="V1527" s="101" t="s">
        <v>184</v>
      </c>
      <c r="W1527" s="77" t="str">
        <f t="shared" si="308"/>
        <v>No</v>
      </c>
      <c r="X1527" s="77" t="str">
        <f>IFERROR(_xlfn.XLOOKUP(J1527&amp;"||"&amp;K1527,'Mapping Ref.'!$J$2:$J$538,'Mapping Ref.'!$K$2:$K$538),"")</f>
        <v>Corporate</v>
      </c>
      <c r="Y1527" s="77" t="str" cm="1">
        <f t="array" ref="Y1527">_xlfn.IFS(R1527&gt;2000000,"For Publication",R1527&gt;100000,"PID",R1527&gt;30000,"RFQ",TRUE,"Transactional")</f>
        <v>Transactional</v>
      </c>
      <c r="Z1527" s="24" t="s">
        <v>101</v>
      </c>
      <c r="AA1527" s="32">
        <v>2</v>
      </c>
      <c r="AB1527" s="24">
        <v>0</v>
      </c>
      <c r="AC1527" s="25">
        <v>44686</v>
      </c>
      <c r="AD1527" s="24" t="s">
        <v>661</v>
      </c>
      <c r="AE1527" s="24"/>
      <c r="AF1527" s="24"/>
      <c r="AG1527" s="24"/>
      <c r="AH1527" s="24" t="s">
        <v>60</v>
      </c>
      <c r="AI1527" s="24"/>
      <c r="AJ1527" s="24" t="s">
        <v>60</v>
      </c>
      <c r="AK1527" s="24"/>
      <c r="AL1527" s="24" t="s">
        <v>5003</v>
      </c>
      <c r="AM1527" s="24"/>
      <c r="AN1527" s="24"/>
      <c r="AO1527" s="24"/>
      <c r="AP1527" s="24" t="s">
        <v>60</v>
      </c>
      <c r="AQ1527" s="24"/>
      <c r="AR1527" s="24"/>
      <c r="AS1527" s="89">
        <f t="shared" si="316"/>
        <v>2</v>
      </c>
      <c r="AT1527" s="24" t="s">
        <v>5930</v>
      </c>
    </row>
    <row r="1528" spans="1:46" x14ac:dyDescent="0.5">
      <c r="A1528" s="24">
        <v>1638</v>
      </c>
      <c r="B1528" s="24"/>
      <c r="C1528" s="24" t="s">
        <v>77</v>
      </c>
      <c r="D1528" s="24" t="s">
        <v>5931</v>
      </c>
      <c r="E1528" s="24" t="s">
        <v>5932</v>
      </c>
      <c r="F1528" s="77" t="str">
        <f t="shared" si="307"/>
        <v>FOCUS MENTAL HEALTH LTD</v>
      </c>
      <c r="G1528" s="24" t="s">
        <v>5933</v>
      </c>
      <c r="H1528" s="24" t="s">
        <v>5787</v>
      </c>
      <c r="I1528" s="24" t="s">
        <v>5787</v>
      </c>
      <c r="J1528" s="24" t="s">
        <v>190</v>
      </c>
      <c r="K1528" s="24" t="s">
        <v>2234</v>
      </c>
      <c r="L1528" s="25">
        <v>44682</v>
      </c>
      <c r="M1528" s="25"/>
      <c r="N1528" s="81"/>
      <c r="O1528" s="77" t="s">
        <v>712</v>
      </c>
      <c r="P1528" s="77"/>
      <c r="Q1528" s="65">
        <v>5000</v>
      </c>
      <c r="R1528" s="84">
        <f t="shared" si="313"/>
        <v>5000</v>
      </c>
      <c r="S1528" s="77" t="str" cm="1">
        <f t="array" ref="S1528">_xlfn.IFS(R1528&gt;5000000,"Gold",R1528&gt;=500000,"Silver",R1528&gt;30000,"Bronze",TRUE,"Transactional")</f>
        <v>Transactional</v>
      </c>
      <c r="T1528" s="24" t="s">
        <v>54</v>
      </c>
      <c r="U1528" s="101" t="s">
        <v>190</v>
      </c>
      <c r="V1528" s="101"/>
      <c r="W1528" s="77" t="str">
        <f t="shared" si="308"/>
        <v>Yes</v>
      </c>
      <c r="X1528" s="77" t="str">
        <f>IFERROR(_xlfn.XLOOKUP(J1528&amp;"||"&amp;K1528,'Mapping Ref.'!$J$2:$J$538,'Mapping Ref.'!$K$2:$K$538),"")</f>
        <v>Childrens &amp; Adults</v>
      </c>
      <c r="Y1528" s="77" t="str" cm="1">
        <f t="array" ref="Y1528">_xlfn.IFS(R1528&gt;2000000,"For Publication",R1528&gt;100000,"PID",R1528&gt;30000,"RFQ",TRUE,"Transactional")</f>
        <v>Transactional</v>
      </c>
      <c r="Z1528" s="24" t="s">
        <v>101</v>
      </c>
      <c r="AA1528" s="32">
        <v>24</v>
      </c>
      <c r="AB1528" s="24">
        <v>12</v>
      </c>
      <c r="AC1528" s="25">
        <v>44687</v>
      </c>
      <c r="AD1528" s="24" t="s">
        <v>58</v>
      </c>
      <c r="AE1528" s="24"/>
      <c r="AF1528" s="24"/>
      <c r="AG1528" s="24"/>
      <c r="AH1528" s="24" t="s">
        <v>60</v>
      </c>
      <c r="AI1528" s="24"/>
      <c r="AJ1528" s="24" t="s">
        <v>60</v>
      </c>
      <c r="AK1528" s="24"/>
      <c r="AL1528" s="24" t="s">
        <v>1333</v>
      </c>
      <c r="AM1528" s="24"/>
      <c r="AN1528" s="24"/>
      <c r="AO1528" s="24"/>
      <c r="AP1528" s="24" t="s">
        <v>60</v>
      </c>
      <c r="AQ1528" s="24"/>
      <c r="AR1528" s="24"/>
      <c r="AS1528" s="89">
        <v>0</v>
      </c>
      <c r="AT1528" s="24" t="s">
        <v>5934</v>
      </c>
    </row>
    <row r="1529" spans="1:46" x14ac:dyDescent="0.5">
      <c r="A1529" s="24">
        <v>1639</v>
      </c>
      <c r="B1529" s="24" t="s">
        <v>340</v>
      </c>
      <c r="C1529" s="24"/>
      <c r="D1529" s="24" t="s">
        <v>5935</v>
      </c>
      <c r="E1529" s="24" t="s">
        <v>5936</v>
      </c>
      <c r="F1529" s="77" t="str">
        <f t="shared" si="307"/>
        <v>NETWORK RAIL INFRASTRUCTURE LTD PROPERTY COLLECTION A/C ( BLUE INVOICES )</v>
      </c>
      <c r="G1529" s="24" t="s">
        <v>5937</v>
      </c>
      <c r="H1529" s="24" t="s">
        <v>293</v>
      </c>
      <c r="I1529" s="24" t="s">
        <v>1711</v>
      </c>
      <c r="J1529" s="24" t="s">
        <v>107</v>
      </c>
      <c r="K1529" s="24" t="s">
        <v>1253</v>
      </c>
      <c r="L1529" s="25">
        <v>36982</v>
      </c>
      <c r="M1529" s="25"/>
      <c r="N1529" s="81"/>
      <c r="O1529" s="77" t="s">
        <v>712</v>
      </c>
      <c r="P1529" s="77"/>
      <c r="Q1529" s="65">
        <v>2000</v>
      </c>
      <c r="R1529" s="84">
        <f t="shared" si="313"/>
        <v>2000</v>
      </c>
      <c r="S1529" s="77" t="str" cm="1">
        <f t="array" ref="S1529">_xlfn.IFS(R1529&gt;5000000,"Gold",R1529&gt;=500000,"Silver",R1529&gt;30000,"Bronze",TRUE,"Transactional")</f>
        <v>Transactional</v>
      </c>
      <c r="T1529" s="24" t="s">
        <v>54</v>
      </c>
      <c r="U1529" s="101" t="s">
        <v>69</v>
      </c>
      <c r="V1529" s="101" t="s">
        <v>1208</v>
      </c>
      <c r="W1529" s="77" t="str">
        <f t="shared" si="308"/>
        <v>Yes</v>
      </c>
      <c r="X1529" s="77" t="str">
        <f>IFERROR(_xlfn.XLOOKUP(J1529&amp;"||"&amp;K1529,'Mapping Ref.'!$J$2:$J$538,'Mapping Ref.'!$K$2:$K$538),"")</f>
        <v>Construction &amp; Estates</v>
      </c>
      <c r="Y1529" s="77" t="str" cm="1">
        <f t="array" ref="Y1529">_xlfn.IFS(R1529&gt;2000000,"For Publication",R1529&gt;100000,"PID",R1529&gt;30000,"RFQ",TRUE,"Transactional")</f>
        <v>Transactional</v>
      </c>
      <c r="Z1529" s="24" t="s">
        <v>86</v>
      </c>
      <c r="AA1529" s="32">
        <v>36</v>
      </c>
      <c r="AB1529" s="24">
        <v>120</v>
      </c>
      <c r="AC1529" s="25">
        <v>44687</v>
      </c>
      <c r="AD1529" s="24" t="s">
        <v>58</v>
      </c>
      <c r="AE1529" s="24">
        <v>0</v>
      </c>
      <c r="AF1529" s="24"/>
      <c r="AG1529" s="24"/>
      <c r="AH1529" s="24" t="s">
        <v>60</v>
      </c>
      <c r="AI1529" s="24"/>
      <c r="AJ1529" s="24" t="s">
        <v>60</v>
      </c>
      <c r="AK1529" s="24"/>
      <c r="AL1529" s="24" t="s">
        <v>5003</v>
      </c>
      <c r="AM1529" s="24"/>
      <c r="AN1529" s="24"/>
      <c r="AO1529" s="24">
        <v>0</v>
      </c>
      <c r="AP1529" s="24" t="s">
        <v>60</v>
      </c>
      <c r="AQ1529" s="24"/>
      <c r="AR1529" s="24"/>
      <c r="AS1529" s="89">
        <v>0</v>
      </c>
      <c r="AT1529" s="24" t="s">
        <v>5938</v>
      </c>
    </row>
    <row r="1530" spans="1:46" x14ac:dyDescent="0.5">
      <c r="A1530" s="24">
        <v>1640</v>
      </c>
      <c r="B1530" s="24"/>
      <c r="C1530" s="24"/>
      <c r="D1530" s="24" t="s">
        <v>5939</v>
      </c>
      <c r="E1530" s="24" t="s">
        <v>5785</v>
      </c>
      <c r="F1530" s="77" t="str">
        <f t="shared" si="307"/>
        <v>CHROMA THERAPIES LTD T/A CHROMA</v>
      </c>
      <c r="G1530" s="24" t="s">
        <v>5940</v>
      </c>
      <c r="H1530" s="24" t="s">
        <v>5787</v>
      </c>
      <c r="I1530" s="24" t="s">
        <v>5787</v>
      </c>
      <c r="J1530" s="24" t="s">
        <v>190</v>
      </c>
      <c r="K1530" s="24" t="s">
        <v>2234</v>
      </c>
      <c r="L1530" s="25">
        <v>44687</v>
      </c>
      <c r="M1530" s="25"/>
      <c r="N1530" s="81"/>
      <c r="O1530" s="77" t="s">
        <v>712</v>
      </c>
      <c r="P1530" s="77"/>
      <c r="Q1530" s="65">
        <v>5000</v>
      </c>
      <c r="R1530" s="84">
        <f t="shared" si="313"/>
        <v>5000</v>
      </c>
      <c r="S1530" s="77" t="str" cm="1">
        <f t="array" ref="S1530">_xlfn.IFS(R1530&gt;5000000,"Gold",R1530&gt;=500000,"Silver",R1530&gt;30000,"Bronze",TRUE,"Transactional")</f>
        <v>Transactional</v>
      </c>
      <c r="T1530" s="24" t="s">
        <v>54</v>
      </c>
      <c r="U1530" s="101" t="s">
        <v>190</v>
      </c>
      <c r="V1530" s="101"/>
      <c r="W1530" s="77" t="str">
        <f t="shared" si="308"/>
        <v>Yes</v>
      </c>
      <c r="X1530" s="77" t="str">
        <f>IFERROR(_xlfn.XLOOKUP(J1530&amp;"||"&amp;K1530,'Mapping Ref.'!$J$2:$J$538,'Mapping Ref.'!$K$2:$K$538),"")</f>
        <v>Childrens &amp; Adults</v>
      </c>
      <c r="Y1530" s="77" t="str" cm="1">
        <f t="array" ref="Y1530">_xlfn.IFS(R1530&gt;2000000,"For Publication",R1530&gt;100000,"PID",R1530&gt;30000,"RFQ",TRUE,"Transactional")</f>
        <v>Transactional</v>
      </c>
      <c r="Z1530" s="24" t="s">
        <v>101</v>
      </c>
      <c r="AA1530" s="32">
        <v>24</v>
      </c>
      <c r="AB1530" s="24">
        <v>12</v>
      </c>
      <c r="AC1530" s="25">
        <v>44687</v>
      </c>
      <c r="AD1530" s="24" t="s">
        <v>58</v>
      </c>
      <c r="AE1530" s="24"/>
      <c r="AF1530" s="24" t="s">
        <v>59</v>
      </c>
      <c r="AG1530" s="24"/>
      <c r="AH1530" s="24" t="s">
        <v>60</v>
      </c>
      <c r="AI1530" s="24"/>
      <c r="AJ1530" s="24" t="s">
        <v>60</v>
      </c>
      <c r="AK1530" s="24"/>
      <c r="AL1530" s="24" t="s">
        <v>1333</v>
      </c>
      <c r="AM1530" s="24"/>
      <c r="AN1530" s="24"/>
      <c r="AO1530" s="24"/>
      <c r="AP1530" s="24" t="s">
        <v>60</v>
      </c>
      <c r="AQ1530" s="24"/>
      <c r="AR1530" s="24"/>
      <c r="AS1530" s="89">
        <v>0</v>
      </c>
      <c r="AT1530" s="24" t="s">
        <v>5939</v>
      </c>
    </row>
    <row r="1531" spans="1:46" x14ac:dyDescent="0.5">
      <c r="A1531" s="24">
        <v>1641</v>
      </c>
      <c r="B1531" s="24" t="s">
        <v>340</v>
      </c>
      <c r="C1531" s="24"/>
      <c r="D1531" s="24" t="s">
        <v>5941</v>
      </c>
      <c r="E1531" s="24" t="s">
        <v>5942</v>
      </c>
      <c r="F1531" s="77" t="str">
        <f t="shared" si="307"/>
        <v>UCM EDUCATION LIMITED</v>
      </c>
      <c r="G1531" s="24" t="s">
        <v>5943</v>
      </c>
      <c r="H1531" s="24" t="s">
        <v>1552</v>
      </c>
      <c r="I1531" s="24" t="s">
        <v>1552</v>
      </c>
      <c r="J1531" s="24" t="s">
        <v>190</v>
      </c>
      <c r="K1531" s="29" t="s">
        <v>1553</v>
      </c>
      <c r="L1531" s="25">
        <v>44690</v>
      </c>
      <c r="M1531" s="25">
        <v>45077</v>
      </c>
      <c r="N1531" s="81">
        <f t="shared" ref="N1531:N1544" si="317">EDATE(M1531,AB1531)</f>
        <v>45443</v>
      </c>
      <c r="O1531" s="77" t="str">
        <f t="shared" ref="O1531:O1544" ca="1" si="318">IF(N1531&lt;TODAY(),"Expired","Live")</f>
        <v>Expired</v>
      </c>
      <c r="P1531" s="77" t="str" cm="1">
        <f t="array" aca="1" ref="P1531" ca="1">_xlfn.IFS((N1531-TODAY())&gt;=547,"06 Expires over 18 months",(N1531-TODAY())&gt;=365,"05 Expires in 18 months",(N1531-TODAY())&gt;=183,"04 Expires in 12 months",(N1531-TODAY())&gt;=92,"03 Expires in 6 months",(N1531-TODAY())&gt;=31,"02 Expires in 3 months",(N1531-TODAY())&gt;=0,"01 Expires in 30 days",(N1531-TODAY())&gt;=-31,"01 Expired last 30 days",(N1531-TODAY())&gt;=-92,"02 Expired last 3 months",(N1531-TODAY())&gt;=-183,"03 Expired last 6 months",(N1531-TODAY())&gt;=-365,"04 Expired last 12 months",(N1531-TODAY())&gt;=-547,"05 Expired last 18 months",TRUE,"06 Expired over 18 months")</f>
        <v>06 Expired over 18 months</v>
      </c>
      <c r="Q1531" s="65">
        <v>10000</v>
      </c>
      <c r="R1531" s="84">
        <f t="shared" si="313"/>
        <v>20000</v>
      </c>
      <c r="S1531" s="77" t="str" cm="1">
        <f t="array" ref="S1531">_xlfn.IFS(R1531&gt;5000000,"Gold",R1531&gt;=500000,"Silver",R1531&gt;30000,"Bronze",TRUE,"Transactional")</f>
        <v>Transactional</v>
      </c>
      <c r="T1531" s="24" t="s">
        <v>54</v>
      </c>
      <c r="U1531" s="101" t="s">
        <v>366</v>
      </c>
      <c r="V1531" s="101" t="s">
        <v>1058</v>
      </c>
      <c r="W1531" s="77" t="str">
        <f t="shared" si="308"/>
        <v>Yes</v>
      </c>
      <c r="X1531" s="77" t="str">
        <f>IFERROR(_xlfn.XLOOKUP(J1531&amp;"||"&amp;K1531,'Mapping Ref.'!$J$2:$J$538,'Mapping Ref.'!$K$2:$K$538),"")</f>
        <v>Childrens &amp; Adults</v>
      </c>
      <c r="Y1531" s="77" t="str" cm="1">
        <f t="array" ref="Y1531">_xlfn.IFS(R1531&gt;2000000,"For Publication",R1531&gt;100000,"PID",R1531&gt;30000,"RFQ",TRUE,"Transactional")</f>
        <v>Transactional</v>
      </c>
      <c r="Z1531" s="24" t="s">
        <v>101</v>
      </c>
      <c r="AA1531" s="32">
        <v>12</v>
      </c>
      <c r="AB1531" s="24">
        <v>12</v>
      </c>
      <c r="AC1531" s="25">
        <v>44690</v>
      </c>
      <c r="AD1531" s="24" t="s">
        <v>58</v>
      </c>
      <c r="AE1531" s="24"/>
      <c r="AF1531" s="24"/>
      <c r="AG1531" s="24"/>
      <c r="AH1531" s="24" t="s">
        <v>59</v>
      </c>
      <c r="AI1531" s="24"/>
      <c r="AJ1531" s="24" t="s">
        <v>60</v>
      </c>
      <c r="AK1531" s="24"/>
      <c r="AL1531" s="24" t="s">
        <v>5003</v>
      </c>
      <c r="AM1531" s="24"/>
      <c r="AN1531" s="24"/>
      <c r="AO1531" s="24">
        <v>0</v>
      </c>
      <c r="AP1531" s="24" t="s">
        <v>60</v>
      </c>
      <c r="AQ1531" s="24"/>
      <c r="AR1531" s="24"/>
      <c r="AS1531" s="89">
        <f t="shared" ref="AS1531:AS1544" si="319">DATEDIF(L1531,N1531,"m")</f>
        <v>24</v>
      </c>
      <c r="AT1531" s="24" t="s">
        <v>5944</v>
      </c>
    </row>
    <row r="1532" spans="1:46" x14ac:dyDescent="0.5">
      <c r="A1532" s="24">
        <v>1642</v>
      </c>
      <c r="B1532" s="24"/>
      <c r="C1532" s="24"/>
      <c r="D1532" s="24" t="s">
        <v>5945</v>
      </c>
      <c r="E1532" s="24" t="s">
        <v>5946</v>
      </c>
      <c r="F1532" s="77" t="str">
        <f t="shared" si="307"/>
        <v>LANTERN (UK) LTD</v>
      </c>
      <c r="G1532" s="24" t="s">
        <v>5947</v>
      </c>
      <c r="H1532" s="24" t="s">
        <v>958</v>
      </c>
      <c r="I1532" s="24" t="s">
        <v>958</v>
      </c>
      <c r="J1532" s="24" t="s">
        <v>107</v>
      </c>
      <c r="K1532" s="24" t="s">
        <v>3944</v>
      </c>
      <c r="L1532" s="25">
        <v>44683</v>
      </c>
      <c r="M1532" s="25">
        <v>44834</v>
      </c>
      <c r="N1532" s="81">
        <f t="shared" si="317"/>
        <v>44895</v>
      </c>
      <c r="O1532" s="77" t="str">
        <f t="shared" ca="1" si="318"/>
        <v>Expired</v>
      </c>
      <c r="P1532" s="77" t="str" cm="1">
        <f t="array" aca="1" ref="P1532" ca="1">_xlfn.IFS((N1532-TODAY())&gt;=547,"06 Expires over 18 months",(N1532-TODAY())&gt;=365,"05 Expires in 18 months",(N1532-TODAY())&gt;=183,"04 Expires in 12 months",(N1532-TODAY())&gt;=92,"03 Expires in 6 months",(N1532-TODAY())&gt;=31,"02 Expires in 3 months",(N1532-TODAY())&gt;=0,"01 Expires in 30 days",(N1532-TODAY())&gt;=-31,"01 Expired last 30 days",(N1532-TODAY())&gt;=-92,"02 Expired last 3 months",(N1532-TODAY())&gt;=-183,"03 Expired last 6 months",(N1532-TODAY())&gt;=-365,"04 Expired last 12 months",(N1532-TODAY())&gt;=-547,"05 Expired last 18 months",TRUE,"06 Expired over 18 months")</f>
        <v>06 Expired over 18 months</v>
      </c>
      <c r="Q1532" s="65">
        <v>20000</v>
      </c>
      <c r="R1532" s="84">
        <f t="shared" si="313"/>
        <v>20000</v>
      </c>
      <c r="S1532" s="77" t="str" cm="1">
        <f t="array" ref="S1532">_xlfn.IFS(R1532&gt;5000000,"Gold",R1532&gt;=500000,"Silver",R1532&gt;30000,"Bronze",TRUE,"Transactional")</f>
        <v>Transactional</v>
      </c>
      <c r="T1532" s="24" t="s">
        <v>54</v>
      </c>
      <c r="U1532" s="101" t="s">
        <v>109</v>
      </c>
      <c r="V1532" s="101" t="s">
        <v>148</v>
      </c>
      <c r="W1532" s="77" t="str">
        <f t="shared" si="308"/>
        <v>Yes</v>
      </c>
      <c r="X1532" s="77" t="str">
        <f>IFERROR(_xlfn.XLOOKUP(J1532&amp;"||"&amp;K1532,'Mapping Ref.'!$J$2:$J$538,'Mapping Ref.'!$K$2:$K$538),"")</f>
        <v>Construction &amp; Estates</v>
      </c>
      <c r="Y1532" s="77" t="str" cm="1">
        <f t="array" ref="Y1532">_xlfn.IFS(R1532&gt;2000000,"For Publication",R1532&gt;100000,"PID",R1532&gt;30000,"RFQ",TRUE,"Transactional")</f>
        <v>Transactional</v>
      </c>
      <c r="Z1532" s="24" t="s">
        <v>101</v>
      </c>
      <c r="AA1532" s="32">
        <v>5</v>
      </c>
      <c r="AB1532" s="24">
        <v>2</v>
      </c>
      <c r="AC1532" s="25">
        <v>44690</v>
      </c>
      <c r="AD1532" s="24" t="s">
        <v>58</v>
      </c>
      <c r="AE1532" s="24">
        <v>0</v>
      </c>
      <c r="AF1532" s="24"/>
      <c r="AG1532" s="24"/>
      <c r="AH1532" s="24" t="s">
        <v>59</v>
      </c>
      <c r="AI1532" s="24"/>
      <c r="AJ1532" s="24" t="s">
        <v>60</v>
      </c>
      <c r="AK1532" s="24"/>
      <c r="AL1532" s="24" t="s">
        <v>1333</v>
      </c>
      <c r="AM1532" s="24"/>
      <c r="AN1532" s="24"/>
      <c r="AO1532" s="24">
        <v>0</v>
      </c>
      <c r="AP1532" s="24" t="s">
        <v>60</v>
      </c>
      <c r="AQ1532" s="24"/>
      <c r="AR1532" s="24"/>
      <c r="AS1532" s="89">
        <f t="shared" si="319"/>
        <v>6</v>
      </c>
      <c r="AT1532" s="24" t="s">
        <v>5948</v>
      </c>
    </row>
    <row r="1533" spans="1:46" x14ac:dyDescent="0.5">
      <c r="A1533" s="24">
        <v>1643</v>
      </c>
      <c r="B1533" s="24"/>
      <c r="C1533" s="24"/>
      <c r="D1533" s="24" t="s">
        <v>5949</v>
      </c>
      <c r="E1533" s="24" t="s">
        <v>5950</v>
      </c>
      <c r="F1533" s="77" t="str">
        <f t="shared" si="307"/>
        <v>UTILITIES CONNECTIONS MANAGEMENT LTD T/A UCML</v>
      </c>
      <c r="G1533" s="24" t="s">
        <v>5951</v>
      </c>
      <c r="H1533" s="24" t="s">
        <v>1029</v>
      </c>
      <c r="I1533" s="24" t="s">
        <v>1029</v>
      </c>
      <c r="J1533" s="24" t="s">
        <v>107</v>
      </c>
      <c r="K1533" s="24" t="s">
        <v>5285</v>
      </c>
      <c r="L1533" s="25">
        <v>44682</v>
      </c>
      <c r="M1533" s="25">
        <v>44926</v>
      </c>
      <c r="N1533" s="81">
        <f t="shared" si="317"/>
        <v>45016</v>
      </c>
      <c r="O1533" s="77" t="str">
        <f t="shared" ca="1" si="318"/>
        <v>Expired</v>
      </c>
      <c r="P1533" s="77" t="str" cm="1">
        <f t="array" aca="1" ref="P1533" ca="1">_xlfn.IFS((N1533-TODAY())&gt;=547,"06 Expires over 18 months",(N1533-TODAY())&gt;=365,"05 Expires in 18 months",(N1533-TODAY())&gt;=183,"04 Expires in 12 months",(N1533-TODAY())&gt;=92,"03 Expires in 6 months",(N1533-TODAY())&gt;=31,"02 Expires in 3 months",(N1533-TODAY())&gt;=0,"01 Expires in 30 days",(N1533-TODAY())&gt;=-31,"01 Expired last 30 days",(N1533-TODAY())&gt;=-92,"02 Expired last 3 months",(N1533-TODAY())&gt;=-183,"03 Expired last 6 months",(N1533-TODAY())&gt;=-365,"04 Expired last 12 months",(N1533-TODAY())&gt;=-547,"05 Expired last 18 months",TRUE,"06 Expired over 18 months")</f>
        <v>06 Expired over 18 months</v>
      </c>
      <c r="Q1533" s="65">
        <v>18700</v>
      </c>
      <c r="R1533" s="84">
        <f t="shared" si="313"/>
        <v>18700</v>
      </c>
      <c r="S1533" s="77" t="str" cm="1">
        <f t="array" ref="S1533">_xlfn.IFS(R1533&gt;5000000,"Gold",R1533&gt;=500000,"Silver",R1533&gt;30000,"Bronze",TRUE,"Transactional")</f>
        <v>Transactional</v>
      </c>
      <c r="T1533" s="24" t="s">
        <v>122</v>
      </c>
      <c r="U1533" s="101" t="s">
        <v>445</v>
      </c>
      <c r="V1533" s="101" t="s">
        <v>446</v>
      </c>
      <c r="W1533" s="77" t="str">
        <f t="shared" si="308"/>
        <v>Yes</v>
      </c>
      <c r="X1533" s="77" t="str">
        <f>IFERROR(_xlfn.XLOOKUP(J1533&amp;"||"&amp;K1533,'Mapping Ref.'!$J$2:$J$538,'Mapping Ref.'!$K$2:$K$538),"")</f>
        <v>Construction &amp; Estates</v>
      </c>
      <c r="Y1533" s="77" t="str" cm="1">
        <f t="array" ref="Y1533">_xlfn.IFS(R1533&gt;2000000,"For Publication",R1533&gt;100000,"PID",R1533&gt;30000,"RFQ",TRUE,"Transactional")</f>
        <v>Transactional</v>
      </c>
      <c r="Z1533" s="24" t="s">
        <v>101</v>
      </c>
      <c r="AA1533" s="32">
        <v>6</v>
      </c>
      <c r="AB1533" s="24">
        <v>3</v>
      </c>
      <c r="AC1533" s="25">
        <v>44691</v>
      </c>
      <c r="AD1533" s="24" t="s">
        <v>58</v>
      </c>
      <c r="AE1533" s="24">
        <v>123</v>
      </c>
      <c r="AF1533" s="24"/>
      <c r="AG1533" s="24"/>
      <c r="AH1533" s="24" t="s">
        <v>60</v>
      </c>
      <c r="AI1533" s="24"/>
      <c r="AJ1533" s="24" t="s">
        <v>60</v>
      </c>
      <c r="AK1533" s="24"/>
      <c r="AL1533" s="24" t="s">
        <v>1333</v>
      </c>
      <c r="AM1533" s="24"/>
      <c r="AN1533" s="24"/>
      <c r="AO1533" s="24">
        <v>0</v>
      </c>
      <c r="AP1533" s="24" t="s">
        <v>60</v>
      </c>
      <c r="AQ1533" s="24"/>
      <c r="AR1533" s="24"/>
      <c r="AS1533" s="89">
        <f t="shared" si="319"/>
        <v>10</v>
      </c>
      <c r="AT1533" s="24" t="s">
        <v>5952</v>
      </c>
    </row>
    <row r="1534" spans="1:46" x14ac:dyDescent="0.5">
      <c r="A1534" s="24">
        <v>1644</v>
      </c>
      <c r="B1534" s="24"/>
      <c r="C1534" s="24" t="s">
        <v>77</v>
      </c>
      <c r="D1534" s="24" t="s">
        <v>5953</v>
      </c>
      <c r="E1534" s="24" t="s">
        <v>5954</v>
      </c>
      <c r="F1534" s="77" t="str">
        <f t="shared" si="307"/>
        <v>EVANS AND BROOKS FIRE LTD</v>
      </c>
      <c r="G1534" s="24" t="s">
        <v>398</v>
      </c>
      <c r="H1534" s="24" t="s">
        <v>376</v>
      </c>
      <c r="I1534" s="24" t="s">
        <v>992</v>
      </c>
      <c r="J1534" s="24" t="s">
        <v>52</v>
      </c>
      <c r="K1534" s="24" t="s">
        <v>1281</v>
      </c>
      <c r="L1534" s="25">
        <v>44652</v>
      </c>
      <c r="M1534" s="25">
        <v>44834</v>
      </c>
      <c r="N1534" s="81">
        <f t="shared" si="317"/>
        <v>44834</v>
      </c>
      <c r="O1534" s="77" t="str">
        <f t="shared" ca="1" si="318"/>
        <v>Expired</v>
      </c>
      <c r="P1534" s="77" t="str" cm="1">
        <f t="array" aca="1" ref="P1534" ca="1">_xlfn.IFS((N1534-TODAY())&gt;=547,"06 Expires over 18 months",(N1534-TODAY())&gt;=365,"05 Expires in 18 months",(N1534-TODAY())&gt;=183,"04 Expires in 12 months",(N1534-TODAY())&gt;=92,"03 Expires in 6 months",(N1534-TODAY())&gt;=31,"02 Expires in 3 months",(N1534-TODAY())&gt;=0,"01 Expires in 30 days",(N1534-TODAY())&gt;=-31,"01 Expired last 30 days",(N1534-TODAY())&gt;=-92,"02 Expired last 3 months",(N1534-TODAY())&gt;=-183,"03 Expired last 6 months",(N1534-TODAY())&gt;=-365,"04 Expired last 12 months",(N1534-TODAY())&gt;=-547,"05 Expired last 18 months",TRUE,"06 Expired over 18 months")</f>
        <v>06 Expired over 18 months</v>
      </c>
      <c r="Q1534" s="65">
        <v>79894</v>
      </c>
      <c r="R1534" s="84">
        <f t="shared" si="313"/>
        <v>79894</v>
      </c>
      <c r="S1534" s="77" t="str" cm="1">
        <f t="array" ref="S1534">_xlfn.IFS(R1534&gt;5000000,"Gold",R1534&gt;=500000,"Silver",R1534&gt;30000,"Bronze",TRUE,"Transactional")</f>
        <v>Bronze</v>
      </c>
      <c r="T1534" s="24" t="s">
        <v>122</v>
      </c>
      <c r="U1534" s="101" t="s">
        <v>116</v>
      </c>
      <c r="V1534" s="101" t="s">
        <v>70</v>
      </c>
      <c r="W1534" s="77" t="str">
        <f t="shared" si="308"/>
        <v>No</v>
      </c>
      <c r="X1534" s="77" t="str">
        <f>IFERROR(_xlfn.XLOOKUP(J1534&amp;"||"&amp;K1534,'Mapping Ref.'!$J$2:$J$538,'Mapping Ref.'!$K$2:$K$538),"")</f>
        <v>ICT</v>
      </c>
      <c r="Y1534" s="77" t="str" cm="1">
        <f t="array" ref="Y1534">_xlfn.IFS(R1534&gt;2000000,"For Publication",R1534&gt;100000,"PID",R1534&gt;30000,"RFQ",TRUE,"Transactional")</f>
        <v>RFQ</v>
      </c>
      <c r="Z1534" s="24" t="s">
        <v>86</v>
      </c>
      <c r="AA1534" s="32">
        <v>6</v>
      </c>
      <c r="AB1534" s="24">
        <v>0</v>
      </c>
      <c r="AC1534" s="25">
        <v>44691</v>
      </c>
      <c r="AD1534" s="24" t="s">
        <v>58</v>
      </c>
      <c r="AE1534" s="24"/>
      <c r="AF1534" s="24"/>
      <c r="AG1534" s="24"/>
      <c r="AH1534" s="24" t="s">
        <v>60</v>
      </c>
      <c r="AI1534" s="24"/>
      <c r="AJ1534" s="24" t="s">
        <v>60</v>
      </c>
      <c r="AK1534" s="24"/>
      <c r="AL1534" s="24" t="s">
        <v>1333</v>
      </c>
      <c r="AM1534" s="24"/>
      <c r="AN1534" s="24"/>
      <c r="AO1534" s="24">
        <v>0</v>
      </c>
      <c r="AP1534" s="24" t="s">
        <v>59</v>
      </c>
      <c r="AQ1534" s="24"/>
      <c r="AR1534" s="24"/>
      <c r="AS1534" s="89">
        <f t="shared" si="319"/>
        <v>5</v>
      </c>
      <c r="AT1534" s="24" t="s">
        <v>400</v>
      </c>
    </row>
    <row r="1535" spans="1:46" x14ac:dyDescent="0.5">
      <c r="A1535" s="24">
        <v>1645</v>
      </c>
      <c r="B1535" s="24"/>
      <c r="C1535" s="24" t="s">
        <v>77</v>
      </c>
      <c r="D1535" s="24" t="s">
        <v>5955</v>
      </c>
      <c r="E1535" s="24" t="s">
        <v>5956</v>
      </c>
      <c r="F1535" s="77" t="str">
        <f t="shared" si="307"/>
        <v>H2O NATIONWIDE LIMITED</v>
      </c>
      <c r="G1535" s="24" t="s">
        <v>375</v>
      </c>
      <c r="H1535" s="24" t="s">
        <v>376</v>
      </c>
      <c r="I1535" s="24" t="s">
        <v>992</v>
      </c>
      <c r="J1535" s="24" t="s">
        <v>52</v>
      </c>
      <c r="K1535" s="24" t="s">
        <v>1281</v>
      </c>
      <c r="L1535" s="25">
        <v>44652</v>
      </c>
      <c r="M1535" s="25">
        <v>44834</v>
      </c>
      <c r="N1535" s="81">
        <f t="shared" si="317"/>
        <v>44834</v>
      </c>
      <c r="O1535" s="77" t="str">
        <f t="shared" ca="1" si="318"/>
        <v>Expired</v>
      </c>
      <c r="P1535" s="77" t="str" cm="1">
        <f t="array" aca="1" ref="P1535" ca="1">_xlfn.IFS((N1535-TODAY())&gt;=547,"06 Expires over 18 months",(N1535-TODAY())&gt;=365,"05 Expires in 18 months",(N1535-TODAY())&gt;=183,"04 Expires in 12 months",(N1535-TODAY())&gt;=92,"03 Expires in 6 months",(N1535-TODAY())&gt;=31,"02 Expires in 3 months",(N1535-TODAY())&gt;=0,"01 Expires in 30 days",(N1535-TODAY())&gt;=-31,"01 Expired last 30 days",(N1535-TODAY())&gt;=-92,"02 Expired last 3 months",(N1535-TODAY())&gt;=-183,"03 Expired last 6 months",(N1535-TODAY())&gt;=-365,"04 Expired last 12 months",(N1535-TODAY())&gt;=-547,"05 Expired last 18 months",TRUE,"06 Expired over 18 months")</f>
        <v>06 Expired over 18 months</v>
      </c>
      <c r="Q1535" s="65">
        <v>116633</v>
      </c>
      <c r="R1535" s="84">
        <f t="shared" si="313"/>
        <v>116633</v>
      </c>
      <c r="S1535" s="77" t="str" cm="1">
        <f t="array" ref="S1535">_xlfn.IFS(R1535&gt;5000000,"Gold",R1535&gt;=500000,"Silver",R1535&gt;30000,"Bronze",TRUE,"Transactional")</f>
        <v>Bronze</v>
      </c>
      <c r="T1535" s="24" t="s">
        <v>54</v>
      </c>
      <c r="U1535" s="101" t="s">
        <v>55</v>
      </c>
      <c r="V1535" s="101" t="s">
        <v>378</v>
      </c>
      <c r="W1535" s="77" t="str">
        <f t="shared" si="308"/>
        <v>No</v>
      </c>
      <c r="X1535" s="77" t="str">
        <f>IFERROR(_xlfn.XLOOKUP(J1535&amp;"||"&amp;K1535,'Mapping Ref.'!$J$2:$J$538,'Mapping Ref.'!$K$2:$K$538),"")</f>
        <v>ICT</v>
      </c>
      <c r="Y1535" s="77" t="str" cm="1">
        <f t="array" ref="Y1535">_xlfn.IFS(R1535&gt;2000000,"For Publication",R1535&gt;100000,"PID",R1535&gt;30000,"RFQ",TRUE,"Transactional")</f>
        <v>PID</v>
      </c>
      <c r="Z1535" s="24" t="s">
        <v>86</v>
      </c>
      <c r="AA1535" s="32">
        <v>6</v>
      </c>
      <c r="AB1535" s="24">
        <v>0</v>
      </c>
      <c r="AC1535" s="25">
        <v>44691</v>
      </c>
      <c r="AD1535" s="24" t="s">
        <v>102</v>
      </c>
      <c r="AE1535" s="24">
        <v>0</v>
      </c>
      <c r="AF1535" s="24"/>
      <c r="AG1535" s="24"/>
      <c r="AH1535" s="24" t="s">
        <v>60</v>
      </c>
      <c r="AI1535" s="24"/>
      <c r="AJ1535" s="24" t="s">
        <v>60</v>
      </c>
      <c r="AK1535" s="24"/>
      <c r="AL1535" s="24" t="s">
        <v>1333</v>
      </c>
      <c r="AM1535" s="24"/>
      <c r="AN1535" s="24"/>
      <c r="AO1535" s="24">
        <v>0</v>
      </c>
      <c r="AP1535" s="24" t="s">
        <v>59</v>
      </c>
      <c r="AQ1535" s="24"/>
      <c r="AR1535" s="24"/>
      <c r="AS1535" s="89">
        <f t="shared" si="319"/>
        <v>5</v>
      </c>
      <c r="AT1535" s="24" t="s">
        <v>379</v>
      </c>
    </row>
    <row r="1536" spans="1:46" x14ac:dyDescent="0.5">
      <c r="A1536" s="24">
        <v>1646</v>
      </c>
      <c r="B1536" s="24"/>
      <c r="C1536" s="24" t="s">
        <v>77</v>
      </c>
      <c r="D1536" s="24" t="s">
        <v>5957</v>
      </c>
      <c r="E1536" s="24" t="s">
        <v>5958</v>
      </c>
      <c r="F1536" s="77" t="str">
        <f t="shared" si="307"/>
        <v>APEX REFRIGERATION &amp; AIR CONDITIONING LTD</v>
      </c>
      <c r="G1536" s="24" t="s">
        <v>392</v>
      </c>
      <c r="H1536" s="24" t="s">
        <v>376</v>
      </c>
      <c r="I1536" s="24" t="s">
        <v>992</v>
      </c>
      <c r="J1536" s="24" t="s">
        <v>52</v>
      </c>
      <c r="K1536" s="24" t="s">
        <v>1281</v>
      </c>
      <c r="L1536" s="25">
        <v>44652</v>
      </c>
      <c r="M1536" s="25">
        <v>44834</v>
      </c>
      <c r="N1536" s="81">
        <f t="shared" si="317"/>
        <v>44834</v>
      </c>
      <c r="O1536" s="77" t="str">
        <f t="shared" ca="1" si="318"/>
        <v>Expired</v>
      </c>
      <c r="P1536" s="77" t="str" cm="1">
        <f t="array" aca="1" ref="P1536" ca="1">_xlfn.IFS((N1536-TODAY())&gt;=547,"06 Expires over 18 months",(N1536-TODAY())&gt;=365,"05 Expires in 18 months",(N1536-TODAY())&gt;=183,"04 Expires in 12 months",(N1536-TODAY())&gt;=92,"03 Expires in 6 months",(N1536-TODAY())&gt;=31,"02 Expires in 3 months",(N1536-TODAY())&gt;=0,"01 Expires in 30 days",(N1536-TODAY())&gt;=-31,"01 Expired last 30 days",(N1536-TODAY())&gt;=-92,"02 Expired last 3 months",(N1536-TODAY())&gt;=-183,"03 Expired last 6 months",(N1536-TODAY())&gt;=-365,"04 Expired last 12 months",(N1536-TODAY())&gt;=-547,"05 Expired last 18 months",TRUE,"06 Expired over 18 months")</f>
        <v>06 Expired over 18 months</v>
      </c>
      <c r="Q1536" s="65">
        <v>72940</v>
      </c>
      <c r="R1536" s="84">
        <f t="shared" si="313"/>
        <v>72940</v>
      </c>
      <c r="S1536" s="77" t="str" cm="1">
        <f t="array" ref="S1536">_xlfn.IFS(R1536&gt;5000000,"Gold",R1536&gt;=500000,"Silver",R1536&gt;30000,"Bronze",TRUE,"Transactional")</f>
        <v>Bronze</v>
      </c>
      <c r="T1536" s="24" t="s">
        <v>122</v>
      </c>
      <c r="U1536" s="101" t="s">
        <v>69</v>
      </c>
      <c r="V1536" s="101" t="s">
        <v>1208</v>
      </c>
      <c r="W1536" s="77" t="str">
        <f t="shared" si="308"/>
        <v>No</v>
      </c>
      <c r="X1536" s="77" t="str">
        <f>IFERROR(_xlfn.XLOOKUP(J1536&amp;"||"&amp;K1536,'Mapping Ref.'!$J$2:$J$538,'Mapping Ref.'!$K$2:$K$538),"")</f>
        <v>ICT</v>
      </c>
      <c r="Y1536" s="77" t="str" cm="1">
        <f t="array" ref="Y1536">_xlfn.IFS(R1536&gt;2000000,"For Publication",R1536&gt;100000,"PID",R1536&gt;30000,"RFQ",TRUE,"Transactional")</f>
        <v>RFQ</v>
      </c>
      <c r="Z1536" s="24" t="s">
        <v>86</v>
      </c>
      <c r="AA1536" s="32">
        <v>6</v>
      </c>
      <c r="AB1536" s="24">
        <v>0</v>
      </c>
      <c r="AC1536" s="25">
        <v>44691</v>
      </c>
      <c r="AD1536" s="24" t="s">
        <v>58</v>
      </c>
      <c r="AE1536" s="24">
        <v>0</v>
      </c>
      <c r="AF1536" s="24"/>
      <c r="AG1536" s="24"/>
      <c r="AH1536" s="24" t="s">
        <v>60</v>
      </c>
      <c r="AI1536" s="24"/>
      <c r="AJ1536" s="24" t="s">
        <v>60</v>
      </c>
      <c r="AK1536" s="24"/>
      <c r="AL1536" s="24" t="s">
        <v>1333</v>
      </c>
      <c r="AM1536" s="24"/>
      <c r="AN1536" s="24"/>
      <c r="AO1536" s="24">
        <v>0</v>
      </c>
      <c r="AP1536" s="24" t="s">
        <v>59</v>
      </c>
      <c r="AQ1536" s="24"/>
      <c r="AR1536" s="24"/>
      <c r="AS1536" s="89">
        <f t="shared" si="319"/>
        <v>5</v>
      </c>
      <c r="AT1536" s="24" t="s">
        <v>395</v>
      </c>
    </row>
    <row r="1537" spans="1:46" x14ac:dyDescent="0.5">
      <c r="A1537" s="24">
        <v>1647</v>
      </c>
      <c r="B1537" s="24"/>
      <c r="C1537" s="24" t="s">
        <v>77</v>
      </c>
      <c r="D1537" s="24" t="s">
        <v>5959</v>
      </c>
      <c r="E1537" s="24" t="s">
        <v>5960</v>
      </c>
      <c r="F1537" s="77" t="str">
        <f t="shared" si="307"/>
        <v>LAKER BUILDING MANAGEMENT SOLUTIONS LIMITED</v>
      </c>
      <c r="G1537" s="24" t="s">
        <v>387</v>
      </c>
      <c r="H1537" s="24" t="s">
        <v>376</v>
      </c>
      <c r="I1537" s="24" t="s">
        <v>992</v>
      </c>
      <c r="J1537" s="24" t="s">
        <v>52</v>
      </c>
      <c r="K1537" s="24" t="s">
        <v>1281</v>
      </c>
      <c r="L1537" s="25">
        <v>44652</v>
      </c>
      <c r="M1537" s="25">
        <v>44834</v>
      </c>
      <c r="N1537" s="81">
        <f t="shared" si="317"/>
        <v>44834</v>
      </c>
      <c r="O1537" s="77" t="str">
        <f t="shared" ca="1" si="318"/>
        <v>Expired</v>
      </c>
      <c r="P1537" s="77" t="str" cm="1">
        <f t="array" aca="1" ref="P1537" ca="1">_xlfn.IFS((N1537-TODAY())&gt;=547,"06 Expires over 18 months",(N1537-TODAY())&gt;=365,"05 Expires in 18 months",(N1537-TODAY())&gt;=183,"04 Expires in 12 months",(N1537-TODAY())&gt;=92,"03 Expires in 6 months",(N1537-TODAY())&gt;=31,"02 Expires in 3 months",(N1537-TODAY())&gt;=0,"01 Expires in 30 days",(N1537-TODAY())&gt;=-31,"01 Expired last 30 days",(N1537-TODAY())&gt;=-92,"02 Expired last 3 months",(N1537-TODAY())&gt;=-183,"03 Expired last 6 months",(N1537-TODAY())&gt;=-365,"04 Expired last 12 months",(N1537-TODAY())&gt;=-547,"05 Expired last 18 months",TRUE,"06 Expired over 18 months")</f>
        <v>06 Expired over 18 months</v>
      </c>
      <c r="Q1537" s="65">
        <v>199013</v>
      </c>
      <c r="R1537" s="84">
        <f t="shared" si="313"/>
        <v>199013</v>
      </c>
      <c r="S1537" s="77" t="str" cm="1">
        <f t="array" ref="S1537">_xlfn.IFS(R1537&gt;5000000,"Gold",R1537&gt;=500000,"Silver",R1537&gt;30000,"Bronze",TRUE,"Transactional")</f>
        <v>Bronze</v>
      </c>
      <c r="T1537" s="24" t="s">
        <v>122</v>
      </c>
      <c r="U1537" s="101" t="s">
        <v>208</v>
      </c>
      <c r="V1537" s="101" t="s">
        <v>209</v>
      </c>
      <c r="W1537" s="77" t="str">
        <f t="shared" si="308"/>
        <v>No</v>
      </c>
      <c r="X1537" s="77" t="str">
        <f>IFERROR(_xlfn.XLOOKUP(J1537&amp;"||"&amp;K1537,'Mapping Ref.'!$J$2:$J$538,'Mapping Ref.'!$K$2:$K$538),"")</f>
        <v>ICT</v>
      </c>
      <c r="Y1537" s="77" t="str" cm="1">
        <f t="array" ref="Y1537">_xlfn.IFS(R1537&gt;2000000,"For Publication",R1537&gt;100000,"PID",R1537&gt;30000,"RFQ",TRUE,"Transactional")</f>
        <v>PID</v>
      </c>
      <c r="Z1537" s="24" t="s">
        <v>86</v>
      </c>
      <c r="AA1537" s="32">
        <v>6</v>
      </c>
      <c r="AB1537" s="24">
        <v>0</v>
      </c>
      <c r="AC1537" s="25">
        <v>44691</v>
      </c>
      <c r="AD1537" s="24" t="s">
        <v>58</v>
      </c>
      <c r="AE1537" s="24">
        <v>0</v>
      </c>
      <c r="AF1537" s="24"/>
      <c r="AG1537" s="24"/>
      <c r="AH1537" s="24" t="s">
        <v>59</v>
      </c>
      <c r="AI1537" s="24"/>
      <c r="AJ1537" s="24" t="s">
        <v>60</v>
      </c>
      <c r="AK1537" s="24"/>
      <c r="AL1537" s="24" t="s">
        <v>1333</v>
      </c>
      <c r="AM1537" s="24"/>
      <c r="AN1537" s="24"/>
      <c r="AO1537" s="24">
        <v>0</v>
      </c>
      <c r="AP1537" s="24" t="s">
        <v>59</v>
      </c>
      <c r="AQ1537" s="24"/>
      <c r="AR1537" s="24"/>
      <c r="AS1537" s="89">
        <f t="shared" si="319"/>
        <v>5</v>
      </c>
      <c r="AT1537" s="24" t="s">
        <v>389</v>
      </c>
    </row>
    <row r="1538" spans="1:46" x14ac:dyDescent="0.5">
      <c r="A1538" s="24">
        <v>1648</v>
      </c>
      <c r="B1538" s="24" t="s">
        <v>340</v>
      </c>
      <c r="C1538" s="24" t="s">
        <v>77</v>
      </c>
      <c r="D1538" s="24" t="s">
        <v>5961</v>
      </c>
      <c r="E1538" s="24" t="s">
        <v>5962</v>
      </c>
      <c r="F1538" s="77" t="str">
        <f t="shared" ref="F1538:F1601" si="320">IF(AT1538&lt;&gt;"",AT1538,G1538)</f>
        <v>THE PARTNERS T/A WISE BIRD MARKETING</v>
      </c>
      <c r="G1538" s="24" t="s">
        <v>5963</v>
      </c>
      <c r="H1538" s="24" t="s">
        <v>3282</v>
      </c>
      <c r="I1538" s="24" t="s">
        <v>4253</v>
      </c>
      <c r="J1538" s="24" t="s">
        <v>2962</v>
      </c>
      <c r="K1538" s="24" t="s">
        <v>3283</v>
      </c>
      <c r="L1538" s="25">
        <v>44697</v>
      </c>
      <c r="M1538" s="25">
        <v>45425</v>
      </c>
      <c r="N1538" s="81">
        <f t="shared" si="317"/>
        <v>45425</v>
      </c>
      <c r="O1538" s="77" t="str">
        <f t="shared" ca="1" si="318"/>
        <v>Expired</v>
      </c>
      <c r="P1538" s="77" t="str" cm="1">
        <f t="array" aca="1" ref="P1538" ca="1">_xlfn.IFS((N1538-TODAY())&gt;=547,"06 Expires over 18 months",(N1538-TODAY())&gt;=365,"05 Expires in 18 months",(N1538-TODAY())&gt;=183,"04 Expires in 12 months",(N1538-TODAY())&gt;=92,"03 Expires in 6 months",(N1538-TODAY())&gt;=31,"02 Expires in 3 months",(N1538-TODAY())&gt;=0,"01 Expires in 30 days",(N1538-TODAY())&gt;=-31,"01 Expired last 30 days",(N1538-TODAY())&gt;=-92,"02 Expired last 3 months",(N1538-TODAY())&gt;=-183,"03 Expired last 6 months",(N1538-TODAY())&gt;=-365,"04 Expired last 12 months",(N1538-TODAY())&gt;=-547,"05 Expired last 18 months",TRUE,"06 Expired over 18 months")</f>
        <v>06 Expired over 18 months</v>
      </c>
      <c r="Q1538" s="65">
        <v>25000</v>
      </c>
      <c r="R1538" s="84">
        <f t="shared" si="313"/>
        <v>47916.666666666664</v>
      </c>
      <c r="S1538" s="77" t="str" cm="1">
        <f t="array" ref="S1538">_xlfn.IFS(R1538&gt;5000000,"Gold",R1538&gt;=500000,"Silver",R1538&gt;30000,"Bronze",TRUE,"Transactional")</f>
        <v>Bronze</v>
      </c>
      <c r="T1538" s="24" t="s">
        <v>54</v>
      </c>
      <c r="U1538" s="101" t="s">
        <v>237</v>
      </c>
      <c r="V1538" s="101" t="s">
        <v>350</v>
      </c>
      <c r="W1538" s="77" t="str">
        <f t="shared" ref="W1538:W1601" si="321">IF(AB1538&gt;0,"Yes","No")</f>
        <v>No</v>
      </c>
      <c r="X1538" s="77" t="str">
        <f>IFERROR(_xlfn.XLOOKUP(J1538&amp;"||"&amp;K1538,'Mapping Ref.'!$J$2:$J$538,'Mapping Ref.'!$K$2:$K$538),"")</f>
        <v>Construction &amp; Estates</v>
      </c>
      <c r="Y1538" s="77" t="str" cm="1">
        <f t="array" ref="Y1538">_xlfn.IFS(R1538&gt;2000000,"For Publication",R1538&gt;100000,"PID",R1538&gt;30000,"RFQ",TRUE,"Transactional")</f>
        <v>RFQ</v>
      </c>
      <c r="Z1538" s="24" t="s">
        <v>86</v>
      </c>
      <c r="AA1538" s="32">
        <v>24</v>
      </c>
      <c r="AB1538" s="24">
        <v>0</v>
      </c>
      <c r="AC1538" s="25">
        <v>44692</v>
      </c>
      <c r="AD1538" s="24" t="s">
        <v>58</v>
      </c>
      <c r="AE1538" s="24"/>
      <c r="AF1538" s="24"/>
      <c r="AG1538" s="24"/>
      <c r="AH1538" s="24" t="s">
        <v>59</v>
      </c>
      <c r="AI1538" s="24"/>
      <c r="AJ1538" s="24" t="s">
        <v>60</v>
      </c>
      <c r="AK1538" s="24"/>
      <c r="AL1538" s="24" t="s">
        <v>5003</v>
      </c>
      <c r="AM1538" s="24"/>
      <c r="AN1538" s="24"/>
      <c r="AO1538" s="24">
        <v>0</v>
      </c>
      <c r="AP1538" s="24" t="s">
        <v>60</v>
      </c>
      <c r="AQ1538" s="24"/>
      <c r="AR1538" s="24"/>
      <c r="AS1538" s="89">
        <f t="shared" si="319"/>
        <v>23</v>
      </c>
      <c r="AT1538" s="24" t="s">
        <v>5964</v>
      </c>
    </row>
    <row r="1539" spans="1:46" x14ac:dyDescent="0.5">
      <c r="A1539" s="24">
        <v>1649</v>
      </c>
      <c r="B1539" s="24" t="s">
        <v>340</v>
      </c>
      <c r="C1539" s="24"/>
      <c r="D1539" s="24" t="s">
        <v>5965</v>
      </c>
      <c r="E1539" s="24" t="s">
        <v>5966</v>
      </c>
      <c r="F1539" s="77" t="str">
        <f t="shared" si="320"/>
        <v>Green Biofuels Limited</v>
      </c>
      <c r="G1539" s="24" t="s">
        <v>5967</v>
      </c>
      <c r="H1539" s="24" t="s">
        <v>3282</v>
      </c>
      <c r="I1539" s="24" t="s">
        <v>4253</v>
      </c>
      <c r="J1539" s="24" t="s">
        <v>2962</v>
      </c>
      <c r="K1539" s="24" t="s">
        <v>3283</v>
      </c>
      <c r="L1539" s="25">
        <v>44697</v>
      </c>
      <c r="M1539" s="25">
        <v>45425</v>
      </c>
      <c r="N1539" s="81">
        <f t="shared" si="317"/>
        <v>45425</v>
      </c>
      <c r="O1539" s="77" t="str">
        <f t="shared" ca="1" si="318"/>
        <v>Expired</v>
      </c>
      <c r="P1539" s="77" t="str" cm="1">
        <f t="array" aca="1" ref="P1539" ca="1">_xlfn.IFS((N1539-TODAY())&gt;=547,"06 Expires over 18 months",(N1539-TODAY())&gt;=365,"05 Expires in 18 months",(N1539-TODAY())&gt;=183,"04 Expires in 12 months",(N1539-TODAY())&gt;=92,"03 Expires in 6 months",(N1539-TODAY())&gt;=31,"02 Expires in 3 months",(N1539-TODAY())&gt;=0,"01 Expires in 30 days",(N1539-TODAY())&gt;=-31,"01 Expired last 30 days",(N1539-TODAY())&gt;=-92,"02 Expired last 3 months",(N1539-TODAY())&gt;=-183,"03 Expired last 6 months",(N1539-TODAY())&gt;=-365,"04 Expired last 12 months",(N1539-TODAY())&gt;=-547,"05 Expired last 18 months",TRUE,"06 Expired over 18 months")</f>
        <v>06 Expired over 18 months</v>
      </c>
      <c r="Q1539" s="65">
        <v>25000</v>
      </c>
      <c r="R1539" s="84">
        <f t="shared" si="313"/>
        <v>47916.666666666664</v>
      </c>
      <c r="S1539" s="77" t="str" cm="1">
        <f t="array" ref="S1539">_xlfn.IFS(R1539&gt;5000000,"Gold",R1539&gt;=500000,"Silver",R1539&gt;30000,"Bronze",TRUE,"Transactional")</f>
        <v>Bronze</v>
      </c>
      <c r="T1539" s="24" t="s">
        <v>54</v>
      </c>
      <c r="U1539" s="101" t="s">
        <v>131</v>
      </c>
      <c r="V1539" s="101" t="s">
        <v>5968</v>
      </c>
      <c r="W1539" s="77" t="str">
        <f t="shared" si="321"/>
        <v>No</v>
      </c>
      <c r="X1539" s="77" t="str">
        <f>IFERROR(_xlfn.XLOOKUP(J1539&amp;"||"&amp;K1539,'Mapping Ref.'!$J$2:$J$538,'Mapping Ref.'!$K$2:$K$538),"")</f>
        <v>Construction &amp; Estates</v>
      </c>
      <c r="Y1539" s="77" t="str" cm="1">
        <f t="array" ref="Y1539">_xlfn.IFS(R1539&gt;2000000,"For Publication",R1539&gt;100000,"PID",R1539&gt;30000,"RFQ",TRUE,"Transactional")</f>
        <v>RFQ</v>
      </c>
      <c r="Z1539" s="24" t="s">
        <v>86</v>
      </c>
      <c r="AA1539" s="32">
        <v>24</v>
      </c>
      <c r="AB1539" s="24">
        <v>0</v>
      </c>
      <c r="AC1539" s="25">
        <v>44692</v>
      </c>
      <c r="AD1539" s="24" t="s">
        <v>58</v>
      </c>
      <c r="AE1539" s="24"/>
      <c r="AF1539" s="24"/>
      <c r="AG1539" s="24"/>
      <c r="AH1539" s="24" t="s">
        <v>59</v>
      </c>
      <c r="AI1539" s="24"/>
      <c r="AJ1539" s="24" t="s">
        <v>60</v>
      </c>
      <c r="AK1539" s="24"/>
      <c r="AL1539" s="24" t="s">
        <v>5003</v>
      </c>
      <c r="AM1539" s="24"/>
      <c r="AN1539" s="24"/>
      <c r="AO1539" s="24">
        <v>0</v>
      </c>
      <c r="AP1539" s="24" t="s">
        <v>60</v>
      </c>
      <c r="AQ1539" s="24"/>
      <c r="AR1539" s="24"/>
      <c r="AS1539" s="89">
        <f t="shared" si="319"/>
        <v>23</v>
      </c>
      <c r="AT1539" s="24"/>
    </row>
    <row r="1540" spans="1:46" x14ac:dyDescent="0.5">
      <c r="A1540" s="24">
        <v>1650</v>
      </c>
      <c r="B1540" s="24"/>
      <c r="C1540" s="24"/>
      <c r="D1540" s="24" t="s">
        <v>5969</v>
      </c>
      <c r="E1540" s="24" t="s">
        <v>5970</v>
      </c>
      <c r="F1540" s="77" t="str">
        <f t="shared" si="320"/>
        <v>NATHANIEL LICHFIELD &amp; PARTNERS LIMITED</v>
      </c>
      <c r="G1540" s="24" t="s">
        <v>5971</v>
      </c>
      <c r="H1540" s="24" t="s">
        <v>1029</v>
      </c>
      <c r="I1540" s="24" t="s">
        <v>1029</v>
      </c>
      <c r="J1540" s="24" t="s">
        <v>107</v>
      </c>
      <c r="K1540" s="24" t="s">
        <v>5285</v>
      </c>
      <c r="L1540" s="25">
        <v>44621</v>
      </c>
      <c r="M1540" s="25">
        <v>44926</v>
      </c>
      <c r="N1540" s="81">
        <f t="shared" si="317"/>
        <v>45107</v>
      </c>
      <c r="O1540" s="77" t="str">
        <f t="shared" ca="1" si="318"/>
        <v>Expired</v>
      </c>
      <c r="P1540" s="77" t="str" cm="1">
        <f t="array" aca="1" ref="P1540" ca="1">_xlfn.IFS((N1540-TODAY())&gt;=547,"06 Expires over 18 months",(N1540-TODAY())&gt;=365,"05 Expires in 18 months",(N1540-TODAY())&gt;=183,"04 Expires in 12 months",(N1540-TODAY())&gt;=92,"03 Expires in 6 months",(N1540-TODAY())&gt;=31,"02 Expires in 3 months",(N1540-TODAY())&gt;=0,"01 Expires in 30 days",(N1540-TODAY())&gt;=-31,"01 Expired last 30 days",(N1540-TODAY())&gt;=-92,"02 Expired last 3 months",(N1540-TODAY())&gt;=-183,"03 Expired last 6 months",(N1540-TODAY())&gt;=-365,"04 Expired last 12 months",(N1540-TODAY())&gt;=-547,"05 Expired last 18 months",TRUE,"06 Expired over 18 months")</f>
        <v>06 Expired over 18 months</v>
      </c>
      <c r="Q1540" s="65">
        <v>22513</v>
      </c>
      <c r="R1540" s="84">
        <f t="shared" si="313"/>
        <v>28141.25</v>
      </c>
      <c r="S1540" s="77" t="str" cm="1">
        <f t="array" ref="S1540">_xlfn.IFS(R1540&gt;5000000,"Gold",R1540&gt;=500000,"Silver",R1540&gt;30000,"Bronze",TRUE,"Transactional")</f>
        <v>Transactional</v>
      </c>
      <c r="T1540" s="24" t="s">
        <v>54</v>
      </c>
      <c r="U1540" s="101" t="s">
        <v>190</v>
      </c>
      <c r="V1540" s="101" t="s">
        <v>75</v>
      </c>
      <c r="W1540" s="77" t="str">
        <f t="shared" si="321"/>
        <v>Yes</v>
      </c>
      <c r="X1540" s="77" t="str">
        <f>IFERROR(_xlfn.XLOOKUP(J1540&amp;"||"&amp;K1540,'Mapping Ref.'!$J$2:$J$538,'Mapping Ref.'!$K$2:$K$538),"")</f>
        <v>Construction &amp; Estates</v>
      </c>
      <c r="Y1540" s="77" t="str" cm="1">
        <f t="array" ref="Y1540">_xlfn.IFS(R1540&gt;2000000,"For Publication",R1540&gt;100000,"PID",R1540&gt;30000,"RFQ",TRUE,"Transactional")</f>
        <v>Transactional</v>
      </c>
      <c r="Z1540" s="24" t="s">
        <v>101</v>
      </c>
      <c r="AA1540" s="32">
        <v>8</v>
      </c>
      <c r="AB1540" s="24">
        <v>6</v>
      </c>
      <c r="AC1540" s="25">
        <v>44694</v>
      </c>
      <c r="AD1540" s="24" t="s">
        <v>58</v>
      </c>
      <c r="AE1540" s="24">
        <v>123</v>
      </c>
      <c r="AF1540" s="24"/>
      <c r="AG1540" s="24"/>
      <c r="AH1540" s="24" t="s">
        <v>59</v>
      </c>
      <c r="AI1540" s="24"/>
      <c r="AJ1540" s="24" t="s">
        <v>60</v>
      </c>
      <c r="AK1540" s="24"/>
      <c r="AL1540" s="24" t="s">
        <v>1333</v>
      </c>
      <c r="AM1540" s="24"/>
      <c r="AN1540" s="24"/>
      <c r="AO1540" s="24">
        <v>0</v>
      </c>
      <c r="AP1540" s="24" t="s">
        <v>60</v>
      </c>
      <c r="AQ1540" s="24"/>
      <c r="AR1540" s="24"/>
      <c r="AS1540" s="89">
        <f t="shared" si="319"/>
        <v>15</v>
      </c>
      <c r="AT1540" s="24" t="s">
        <v>5972</v>
      </c>
    </row>
    <row r="1541" spans="1:46" x14ac:dyDescent="0.5">
      <c r="A1541" s="24">
        <v>1651</v>
      </c>
      <c r="B1541" s="24" t="s">
        <v>340</v>
      </c>
      <c r="C1541" s="24"/>
      <c r="D1541" s="24" t="s">
        <v>5973</v>
      </c>
      <c r="E1541" s="24" t="s">
        <v>5974</v>
      </c>
      <c r="F1541" s="77" t="str">
        <f t="shared" si="320"/>
        <v>SOCITM ADVISORY LTD</v>
      </c>
      <c r="G1541" s="24" t="s">
        <v>5973</v>
      </c>
      <c r="H1541" s="24" t="s">
        <v>1330</v>
      </c>
      <c r="I1541" s="24" t="s">
        <v>1330</v>
      </c>
      <c r="J1541" s="24" t="s">
        <v>107</v>
      </c>
      <c r="K1541" s="24" t="s">
        <v>116</v>
      </c>
      <c r="L1541" s="25">
        <v>44694</v>
      </c>
      <c r="M1541" s="25">
        <v>45790</v>
      </c>
      <c r="N1541" s="81">
        <f t="shared" si="317"/>
        <v>46886</v>
      </c>
      <c r="O1541" s="77" t="str">
        <f t="shared" ca="1" si="318"/>
        <v>Live</v>
      </c>
      <c r="P1541" s="77" t="str" cm="1">
        <f t="array" aca="1" ref="P1541" ca="1">_xlfn.IFS((N1541-TODAY())&gt;=547,"06 Expires over 18 months",(N1541-TODAY())&gt;=365,"05 Expires in 18 months",(N1541-TODAY())&gt;=183,"04 Expires in 12 months",(N1541-TODAY())&gt;=92,"03 Expires in 6 months",(N1541-TODAY())&gt;=31,"02 Expires in 3 months",(N1541-TODAY())&gt;=0,"01 Expires in 30 days",(N1541-TODAY())&gt;=-31,"01 Expired last 30 days",(N1541-TODAY())&gt;=-92,"02 Expired last 3 months",(N1541-TODAY())&gt;=-183,"03 Expired last 6 months",(N1541-TODAY())&gt;=-365,"04 Expired last 12 months",(N1541-TODAY())&gt;=-547,"05 Expired last 18 months",TRUE,"06 Expired over 18 months")</f>
        <v>06 Expires over 18 months</v>
      </c>
      <c r="Q1541" s="65">
        <v>24000</v>
      </c>
      <c r="R1541" s="84">
        <f t="shared" si="313"/>
        <v>144000</v>
      </c>
      <c r="S1541" s="77" t="str" cm="1">
        <f t="array" ref="S1541">_xlfn.IFS(R1541&gt;5000000,"Gold",R1541&gt;=500000,"Silver",R1541&gt;30000,"Bronze",TRUE,"Transactional")</f>
        <v>Bronze</v>
      </c>
      <c r="T1541" s="24" t="s">
        <v>54</v>
      </c>
      <c r="U1541" s="101" t="s">
        <v>393</v>
      </c>
      <c r="V1541" s="101" t="s">
        <v>1200</v>
      </c>
      <c r="W1541" s="77" t="str">
        <f t="shared" si="321"/>
        <v>Yes</v>
      </c>
      <c r="X1541" s="77" t="str">
        <f>IFERROR(_xlfn.XLOOKUP(J1541&amp;"||"&amp;K1541,'Mapping Ref.'!$J$2:$J$538,'Mapping Ref.'!$K$2:$K$538),"")</f>
        <v>ICT</v>
      </c>
      <c r="Y1541" s="77" t="str" cm="1">
        <f t="array" ref="Y1541">_xlfn.IFS(R1541&gt;2000000,"For Publication",R1541&gt;100000,"PID",R1541&gt;30000,"RFQ",TRUE,"Transactional")</f>
        <v>PID</v>
      </c>
      <c r="Z1541" s="24" t="s">
        <v>101</v>
      </c>
      <c r="AA1541" s="32">
        <v>36</v>
      </c>
      <c r="AB1541" s="24">
        <v>36</v>
      </c>
      <c r="AC1541" s="25">
        <v>44694</v>
      </c>
      <c r="AD1541" s="24" t="s">
        <v>58</v>
      </c>
      <c r="AE1541" s="24">
        <v>0</v>
      </c>
      <c r="AF1541" s="24"/>
      <c r="AG1541" s="24"/>
      <c r="AH1541" s="24" t="s">
        <v>60</v>
      </c>
      <c r="AI1541" s="24"/>
      <c r="AJ1541" s="24" t="s">
        <v>60</v>
      </c>
      <c r="AK1541" s="24"/>
      <c r="AL1541" s="24" t="s">
        <v>5003</v>
      </c>
      <c r="AM1541" s="24"/>
      <c r="AN1541" s="24"/>
      <c r="AO1541" s="24">
        <v>0</v>
      </c>
      <c r="AP1541" s="24" t="s">
        <v>60</v>
      </c>
      <c r="AQ1541" s="24"/>
      <c r="AR1541" s="24"/>
      <c r="AS1541" s="89">
        <f t="shared" si="319"/>
        <v>72</v>
      </c>
      <c r="AT1541" s="24" t="s">
        <v>5975</v>
      </c>
    </row>
    <row r="1542" spans="1:46" x14ac:dyDescent="0.5">
      <c r="A1542" s="24">
        <v>1652</v>
      </c>
      <c r="B1542" s="24" t="s">
        <v>340</v>
      </c>
      <c r="C1542" s="24"/>
      <c r="D1542" s="24" t="s">
        <v>5976</v>
      </c>
      <c r="E1542" s="24" t="s">
        <v>4945</v>
      </c>
      <c r="F1542" s="77" t="str">
        <f t="shared" si="320"/>
        <v>STEPHEN HOSE</v>
      </c>
      <c r="G1542" s="24" t="s">
        <v>5977</v>
      </c>
      <c r="H1542" s="24" t="s">
        <v>5828</v>
      </c>
      <c r="I1542" s="24" t="s">
        <v>5828</v>
      </c>
      <c r="J1542" s="24" t="s">
        <v>190</v>
      </c>
      <c r="K1542" s="24" t="s">
        <v>1276</v>
      </c>
      <c r="L1542" s="25">
        <v>44720</v>
      </c>
      <c r="M1542" s="25">
        <v>45451</v>
      </c>
      <c r="N1542" s="81">
        <f t="shared" si="317"/>
        <v>45451</v>
      </c>
      <c r="O1542" s="77" t="str">
        <f t="shared" ca="1" si="318"/>
        <v>Expired</v>
      </c>
      <c r="P1542" s="77" t="str" cm="1">
        <f t="array" aca="1" ref="P1542" ca="1">_xlfn.IFS((N1542-TODAY())&gt;=547,"06 Expires over 18 months",(N1542-TODAY())&gt;=365,"05 Expires in 18 months",(N1542-TODAY())&gt;=183,"04 Expires in 12 months",(N1542-TODAY())&gt;=92,"03 Expires in 6 months",(N1542-TODAY())&gt;=31,"02 Expires in 3 months",(N1542-TODAY())&gt;=0,"01 Expires in 30 days",(N1542-TODAY())&gt;=-31,"01 Expired last 30 days",(N1542-TODAY())&gt;=-92,"02 Expired last 3 months",(N1542-TODAY())&gt;=-183,"03 Expired last 6 months",(N1542-TODAY())&gt;=-365,"04 Expired last 12 months",(N1542-TODAY())&gt;=-547,"05 Expired last 18 months",TRUE,"06 Expired over 18 months")</f>
        <v>06 Expired over 18 months</v>
      </c>
      <c r="Q1542" s="65">
        <v>10000</v>
      </c>
      <c r="R1542" s="84">
        <f t="shared" si="313"/>
        <v>20000</v>
      </c>
      <c r="S1542" s="77" t="str" cm="1">
        <f t="array" ref="S1542">_xlfn.IFS(R1542&gt;5000000,"Gold",R1542&gt;=500000,"Silver",R1542&gt;30000,"Bronze",TRUE,"Transactional")</f>
        <v>Transactional</v>
      </c>
      <c r="T1542" s="24" t="s">
        <v>54</v>
      </c>
      <c r="U1542" s="101" t="s">
        <v>366</v>
      </c>
      <c r="V1542" s="101" t="s">
        <v>789</v>
      </c>
      <c r="W1542" s="77" t="str">
        <f t="shared" si="321"/>
        <v>No</v>
      </c>
      <c r="X1542" s="77" t="str">
        <f>IFERROR(_xlfn.XLOOKUP(J1542&amp;"||"&amp;K1542,'Mapping Ref.'!$J$2:$J$538,'Mapping Ref.'!$K$2:$K$538),"")</f>
        <v>Childrens &amp; Adults</v>
      </c>
      <c r="Y1542" s="77" t="str" cm="1">
        <f t="array" ref="Y1542">_xlfn.IFS(R1542&gt;2000000,"For Publication",R1542&gt;100000,"PID",R1542&gt;30000,"RFQ",TRUE,"Transactional")</f>
        <v>Transactional</v>
      </c>
      <c r="Z1542" s="24" t="s">
        <v>101</v>
      </c>
      <c r="AA1542" s="32">
        <v>60</v>
      </c>
      <c r="AB1542" s="24">
        <v>0</v>
      </c>
      <c r="AC1542" s="25">
        <v>44694</v>
      </c>
      <c r="AD1542" s="24" t="s">
        <v>58</v>
      </c>
      <c r="AE1542" s="24"/>
      <c r="AF1542" s="24"/>
      <c r="AG1542" s="24"/>
      <c r="AH1542" s="24" t="s">
        <v>59</v>
      </c>
      <c r="AI1542" s="24"/>
      <c r="AJ1542" s="24" t="s">
        <v>60</v>
      </c>
      <c r="AK1542" s="24"/>
      <c r="AL1542" s="24" t="s">
        <v>5003</v>
      </c>
      <c r="AM1542" s="24"/>
      <c r="AN1542" s="24"/>
      <c r="AO1542" s="24">
        <v>0</v>
      </c>
      <c r="AP1542" s="24" t="s">
        <v>60</v>
      </c>
      <c r="AQ1542" s="24"/>
      <c r="AR1542" s="24"/>
      <c r="AS1542" s="89">
        <f t="shared" si="319"/>
        <v>24</v>
      </c>
      <c r="AT1542" s="24" t="s">
        <v>5978</v>
      </c>
    </row>
    <row r="1543" spans="1:46" x14ac:dyDescent="0.5">
      <c r="A1543" s="24">
        <v>1653</v>
      </c>
      <c r="B1543" s="24"/>
      <c r="C1543" s="24"/>
      <c r="D1543" s="24" t="s">
        <v>5979</v>
      </c>
      <c r="E1543" s="24" t="s">
        <v>5980</v>
      </c>
      <c r="F1543" s="77" t="str">
        <f t="shared" si="320"/>
        <v>NEAVES URBANISM LIMITED</v>
      </c>
      <c r="G1543" s="24" t="s">
        <v>5981</v>
      </c>
      <c r="H1543" s="24" t="s">
        <v>1029</v>
      </c>
      <c r="I1543" s="24" t="s">
        <v>1029</v>
      </c>
      <c r="J1543" s="24" t="s">
        <v>107</v>
      </c>
      <c r="K1543" s="24" t="s">
        <v>5285</v>
      </c>
      <c r="L1543" s="25">
        <v>44690</v>
      </c>
      <c r="M1543" s="25">
        <v>44926</v>
      </c>
      <c r="N1543" s="81">
        <f t="shared" si="317"/>
        <v>45107</v>
      </c>
      <c r="O1543" s="77" t="str">
        <f t="shared" ca="1" si="318"/>
        <v>Expired</v>
      </c>
      <c r="P1543" s="77" t="str" cm="1">
        <f t="array" aca="1" ref="P1543" ca="1">_xlfn.IFS((N1543-TODAY())&gt;=547,"06 Expires over 18 months",(N1543-TODAY())&gt;=365,"05 Expires in 18 months",(N1543-TODAY())&gt;=183,"04 Expires in 12 months",(N1543-TODAY())&gt;=92,"03 Expires in 6 months",(N1543-TODAY())&gt;=31,"02 Expires in 3 months",(N1543-TODAY())&gt;=0,"01 Expires in 30 days",(N1543-TODAY())&gt;=-31,"01 Expired last 30 days",(N1543-TODAY())&gt;=-92,"02 Expired last 3 months",(N1543-TODAY())&gt;=-183,"03 Expired last 6 months",(N1543-TODAY())&gt;=-365,"04 Expired last 12 months",(N1543-TODAY())&gt;=-547,"05 Expired last 18 months",TRUE,"06 Expired over 18 months")</f>
        <v>06 Expired over 18 months</v>
      </c>
      <c r="Q1543" s="65">
        <v>25000</v>
      </c>
      <c r="R1543" s="84">
        <f t="shared" si="313"/>
        <v>27083.333333333332</v>
      </c>
      <c r="S1543" s="77" t="str" cm="1">
        <f t="array" ref="S1543">_xlfn.IFS(R1543&gt;5000000,"Gold",R1543&gt;=500000,"Silver",R1543&gt;30000,"Bronze",TRUE,"Transactional")</f>
        <v>Transactional</v>
      </c>
      <c r="T1543" s="24" t="s">
        <v>122</v>
      </c>
      <c r="U1543" s="101" t="s">
        <v>116</v>
      </c>
      <c r="V1543" s="101" t="s">
        <v>70</v>
      </c>
      <c r="W1543" s="77" t="str">
        <f t="shared" si="321"/>
        <v>Yes</v>
      </c>
      <c r="X1543" s="77" t="str">
        <f>IFERROR(_xlfn.XLOOKUP(J1543&amp;"||"&amp;K1543,'Mapping Ref.'!$J$2:$J$538,'Mapping Ref.'!$K$2:$K$538),"")</f>
        <v>Construction &amp; Estates</v>
      </c>
      <c r="Y1543" s="77" t="str" cm="1">
        <f t="array" ref="Y1543">_xlfn.IFS(R1543&gt;2000000,"For Publication",R1543&gt;100000,"PID",R1543&gt;30000,"RFQ",TRUE,"Transactional")</f>
        <v>Transactional</v>
      </c>
      <c r="Z1543" s="24" t="s">
        <v>101</v>
      </c>
      <c r="AA1543" s="32">
        <v>7</v>
      </c>
      <c r="AB1543" s="24">
        <v>6</v>
      </c>
      <c r="AC1543" s="25">
        <v>44694</v>
      </c>
      <c r="AD1543" s="24" t="s">
        <v>58</v>
      </c>
      <c r="AE1543" s="24">
        <v>123</v>
      </c>
      <c r="AF1543" s="24"/>
      <c r="AG1543" s="24"/>
      <c r="AH1543" s="24" t="s">
        <v>59</v>
      </c>
      <c r="AI1543" s="24"/>
      <c r="AJ1543" s="24" t="s">
        <v>60</v>
      </c>
      <c r="AK1543" s="24"/>
      <c r="AL1543" s="24" t="s">
        <v>1333</v>
      </c>
      <c r="AM1543" s="24"/>
      <c r="AN1543" s="24"/>
      <c r="AO1543" s="24">
        <v>0</v>
      </c>
      <c r="AP1543" s="24" t="s">
        <v>60</v>
      </c>
      <c r="AQ1543" s="24"/>
      <c r="AR1543" s="24"/>
      <c r="AS1543" s="89">
        <f t="shared" si="319"/>
        <v>13</v>
      </c>
      <c r="AT1543" s="24" t="s">
        <v>5982</v>
      </c>
    </row>
    <row r="1544" spans="1:46" x14ac:dyDescent="0.5">
      <c r="A1544" s="24">
        <v>1654</v>
      </c>
      <c r="B1544" s="24"/>
      <c r="C1544" s="24"/>
      <c r="D1544" s="24" t="s">
        <v>5983</v>
      </c>
      <c r="E1544" s="24" t="s">
        <v>5984</v>
      </c>
      <c r="F1544" s="77" t="str">
        <f t="shared" si="320"/>
        <v>GARETH JONES HERITAGE PLANNING LIMITED</v>
      </c>
      <c r="G1544" s="24" t="s">
        <v>5985</v>
      </c>
      <c r="H1544" s="24" t="s">
        <v>1029</v>
      </c>
      <c r="I1544" s="24" t="s">
        <v>1029</v>
      </c>
      <c r="J1544" s="24" t="s">
        <v>107</v>
      </c>
      <c r="K1544" s="24" t="s">
        <v>5285</v>
      </c>
      <c r="L1544" s="25">
        <v>44690</v>
      </c>
      <c r="M1544" s="25">
        <v>44926</v>
      </c>
      <c r="N1544" s="81">
        <f t="shared" si="317"/>
        <v>45107</v>
      </c>
      <c r="O1544" s="77" t="str">
        <f t="shared" ca="1" si="318"/>
        <v>Expired</v>
      </c>
      <c r="P1544" s="77" t="str" cm="1">
        <f t="array" aca="1" ref="P1544" ca="1">_xlfn.IFS((N1544-TODAY())&gt;=547,"06 Expires over 18 months",(N1544-TODAY())&gt;=365,"05 Expires in 18 months",(N1544-TODAY())&gt;=183,"04 Expires in 12 months",(N1544-TODAY())&gt;=92,"03 Expires in 6 months",(N1544-TODAY())&gt;=31,"02 Expires in 3 months",(N1544-TODAY())&gt;=0,"01 Expires in 30 days",(N1544-TODAY())&gt;=-31,"01 Expired last 30 days",(N1544-TODAY())&gt;=-92,"02 Expired last 3 months",(N1544-TODAY())&gt;=-183,"03 Expired last 6 months",(N1544-TODAY())&gt;=-365,"04 Expired last 12 months",(N1544-TODAY())&gt;=-547,"05 Expired last 18 months",TRUE,"06 Expired over 18 months")</f>
        <v>06 Expired over 18 months</v>
      </c>
      <c r="Q1544" s="65">
        <v>3950</v>
      </c>
      <c r="R1544" s="84">
        <f t="shared" si="313"/>
        <v>4279.166666666667</v>
      </c>
      <c r="S1544" s="77" t="str" cm="1">
        <f t="array" ref="S1544">_xlfn.IFS(R1544&gt;5000000,"Gold",R1544&gt;=500000,"Silver",R1544&gt;30000,"Bronze",TRUE,"Transactional")</f>
        <v>Transactional</v>
      </c>
      <c r="T1544" s="24" t="s">
        <v>122</v>
      </c>
      <c r="U1544" s="101" t="s">
        <v>237</v>
      </c>
      <c r="V1544" s="101" t="s">
        <v>350</v>
      </c>
      <c r="W1544" s="77" t="str">
        <f t="shared" si="321"/>
        <v>Yes</v>
      </c>
      <c r="X1544" s="77" t="str">
        <f>IFERROR(_xlfn.XLOOKUP(J1544&amp;"||"&amp;K1544,'Mapping Ref.'!$J$2:$J$538,'Mapping Ref.'!$K$2:$K$538),"")</f>
        <v>Construction &amp; Estates</v>
      </c>
      <c r="Y1544" s="77" t="str" cm="1">
        <f t="array" ref="Y1544">_xlfn.IFS(R1544&gt;2000000,"For Publication",R1544&gt;100000,"PID",R1544&gt;30000,"RFQ",TRUE,"Transactional")</f>
        <v>Transactional</v>
      </c>
      <c r="Z1544" s="24" t="s">
        <v>101</v>
      </c>
      <c r="AA1544" s="32">
        <v>7</v>
      </c>
      <c r="AB1544" s="24">
        <v>6</v>
      </c>
      <c r="AC1544" s="25">
        <v>44694</v>
      </c>
      <c r="AD1544" s="24" t="s">
        <v>58</v>
      </c>
      <c r="AE1544" s="24">
        <v>123</v>
      </c>
      <c r="AF1544" s="24"/>
      <c r="AG1544" s="24"/>
      <c r="AH1544" s="24" t="s">
        <v>59</v>
      </c>
      <c r="AI1544" s="24"/>
      <c r="AJ1544" s="24" t="s">
        <v>60</v>
      </c>
      <c r="AK1544" s="24"/>
      <c r="AL1544" s="24" t="s">
        <v>1333</v>
      </c>
      <c r="AM1544" s="24"/>
      <c r="AN1544" s="24"/>
      <c r="AO1544" s="24">
        <v>0</v>
      </c>
      <c r="AP1544" s="24" t="s">
        <v>60</v>
      </c>
      <c r="AQ1544" s="24"/>
      <c r="AR1544" s="24"/>
      <c r="AS1544" s="89">
        <f t="shared" si="319"/>
        <v>13</v>
      </c>
      <c r="AT1544" s="24" t="s">
        <v>5986</v>
      </c>
    </row>
    <row r="1545" spans="1:46" x14ac:dyDescent="0.5">
      <c r="A1545" s="24">
        <v>1655</v>
      </c>
      <c r="B1545" s="24" t="s">
        <v>340</v>
      </c>
      <c r="C1545" s="24"/>
      <c r="D1545" s="24" t="s">
        <v>5987</v>
      </c>
      <c r="E1545" s="24" t="s">
        <v>5988</v>
      </c>
      <c r="F1545" s="77" t="str">
        <f t="shared" si="320"/>
        <v>PJCS ONLINE.CO.UK LTD</v>
      </c>
      <c r="G1545" s="24" t="s">
        <v>5989</v>
      </c>
      <c r="H1545" s="24" t="s">
        <v>3729</v>
      </c>
      <c r="I1545" s="24" t="s">
        <v>3730</v>
      </c>
      <c r="J1545" s="24" t="s">
        <v>107</v>
      </c>
      <c r="K1545" s="24" t="s">
        <v>360</v>
      </c>
      <c r="L1545" s="25">
        <v>44694</v>
      </c>
      <c r="M1545" s="25"/>
      <c r="N1545" s="81"/>
      <c r="O1545" s="77" t="s">
        <v>712</v>
      </c>
      <c r="P1545" s="77"/>
      <c r="Q1545" s="65">
        <v>14500</v>
      </c>
      <c r="R1545" s="84">
        <f t="shared" si="313"/>
        <v>14500</v>
      </c>
      <c r="S1545" s="77" t="str" cm="1">
        <f t="array" ref="S1545">_xlfn.IFS(R1545&gt;5000000,"Gold",R1545&gt;=500000,"Silver",R1545&gt;30000,"Bronze",TRUE,"Transactional")</f>
        <v>Transactional</v>
      </c>
      <c r="T1545" s="24" t="s">
        <v>54</v>
      </c>
      <c r="U1545" s="101" t="s">
        <v>237</v>
      </c>
      <c r="V1545" s="101" t="s">
        <v>566</v>
      </c>
      <c r="W1545" s="77" t="str">
        <f t="shared" si="321"/>
        <v>No</v>
      </c>
      <c r="X1545" s="77" t="str">
        <f>IFERROR(_xlfn.XLOOKUP(J1545&amp;"||"&amp;K1545,'Mapping Ref.'!$J$2:$J$538,'Mapping Ref.'!$K$2:$K$538),"")</f>
        <v>Construction &amp; Estates</v>
      </c>
      <c r="Y1545" s="77" t="str" cm="1">
        <f t="array" ref="Y1545">_xlfn.IFS(R1545&gt;2000000,"For Publication",R1545&gt;100000,"PID",R1545&gt;30000,"RFQ",TRUE,"Transactional")</f>
        <v>Transactional</v>
      </c>
      <c r="Z1545" s="24" t="s">
        <v>101</v>
      </c>
      <c r="AA1545" s="32">
        <v>34</v>
      </c>
      <c r="AB1545" s="24">
        <v>0</v>
      </c>
      <c r="AC1545" s="25">
        <v>44694</v>
      </c>
      <c r="AD1545" s="24" t="s">
        <v>58</v>
      </c>
      <c r="AE1545" s="24"/>
      <c r="AF1545" s="24"/>
      <c r="AG1545" s="24"/>
      <c r="AH1545" s="24" t="s">
        <v>60</v>
      </c>
      <c r="AI1545" s="24"/>
      <c r="AJ1545" s="24" t="s">
        <v>60</v>
      </c>
      <c r="AK1545" s="24"/>
      <c r="AL1545" s="24" t="s">
        <v>5003</v>
      </c>
      <c r="AM1545" s="24"/>
      <c r="AN1545" s="24"/>
      <c r="AO1545" s="24"/>
      <c r="AP1545" s="24" t="s">
        <v>60</v>
      </c>
      <c r="AQ1545" s="24"/>
      <c r="AR1545" s="24"/>
      <c r="AS1545" s="89">
        <v>0</v>
      </c>
      <c r="AT1545" s="24" t="s">
        <v>5990</v>
      </c>
    </row>
    <row r="1546" spans="1:46" x14ac:dyDescent="0.5">
      <c r="A1546" s="24">
        <v>1656</v>
      </c>
      <c r="B1546" s="24"/>
      <c r="C1546" s="24"/>
      <c r="D1546" s="24" t="s">
        <v>5991</v>
      </c>
      <c r="E1546" s="24" t="s">
        <v>5992</v>
      </c>
      <c r="F1546" s="77" t="str">
        <f t="shared" si="320"/>
        <v>MARKIDES ASSOCIATES LIMITED</v>
      </c>
      <c r="G1546" s="24" t="s">
        <v>5993</v>
      </c>
      <c r="H1546" s="24" t="s">
        <v>1029</v>
      </c>
      <c r="I1546" s="24" t="s">
        <v>1029</v>
      </c>
      <c r="J1546" s="24" t="s">
        <v>107</v>
      </c>
      <c r="K1546" s="24" t="s">
        <v>5285</v>
      </c>
      <c r="L1546" s="25">
        <v>44682</v>
      </c>
      <c r="M1546" s="25">
        <v>44926</v>
      </c>
      <c r="N1546" s="81">
        <f t="shared" ref="N1546:N1560" si="322">EDATE(M1546,AB1546)</f>
        <v>45107</v>
      </c>
      <c r="O1546" s="77" t="str">
        <f t="shared" ref="O1546:O1560" ca="1" si="323">IF(N1546&lt;TODAY(),"Expired","Live")</f>
        <v>Expired</v>
      </c>
      <c r="P1546" s="77" t="str" cm="1">
        <f t="array" aca="1" ref="P1546" ca="1">_xlfn.IFS((N1546-TODAY())&gt;=547,"06 Expires over 18 months",(N1546-TODAY())&gt;=365,"05 Expires in 18 months",(N1546-TODAY())&gt;=183,"04 Expires in 12 months",(N1546-TODAY())&gt;=92,"03 Expires in 6 months",(N1546-TODAY())&gt;=31,"02 Expires in 3 months",(N1546-TODAY())&gt;=0,"01 Expires in 30 days",(N1546-TODAY())&gt;=-31,"01 Expired last 30 days",(N1546-TODAY())&gt;=-92,"02 Expired last 3 months",(N1546-TODAY())&gt;=-183,"03 Expired last 6 months",(N1546-TODAY())&gt;=-365,"04 Expired last 12 months",(N1546-TODAY())&gt;=-547,"05 Expired last 18 months",TRUE,"06 Expired over 18 months")</f>
        <v>06 Expired over 18 months</v>
      </c>
      <c r="Q1546" s="65">
        <v>14260</v>
      </c>
      <c r="R1546" s="84">
        <f t="shared" si="313"/>
        <v>15448.333333333334</v>
      </c>
      <c r="S1546" s="77" t="str" cm="1">
        <f t="array" ref="S1546">_xlfn.IFS(R1546&gt;5000000,"Gold",R1546&gt;=500000,"Silver",R1546&gt;30000,"Bronze",TRUE,"Transactional")</f>
        <v>Transactional</v>
      </c>
      <c r="T1546" s="24" t="s">
        <v>122</v>
      </c>
      <c r="U1546" s="101" t="s">
        <v>190</v>
      </c>
      <c r="V1546" s="101" t="s">
        <v>75</v>
      </c>
      <c r="W1546" s="77" t="str">
        <f t="shared" si="321"/>
        <v>Yes</v>
      </c>
      <c r="X1546" s="77" t="str">
        <f>IFERROR(_xlfn.XLOOKUP(J1546&amp;"||"&amp;K1546,'Mapping Ref.'!$J$2:$J$538,'Mapping Ref.'!$K$2:$K$538),"")</f>
        <v>Construction &amp; Estates</v>
      </c>
      <c r="Y1546" s="77" t="str" cm="1">
        <f t="array" ref="Y1546">_xlfn.IFS(R1546&gt;2000000,"For Publication",R1546&gt;100000,"PID",R1546&gt;30000,"RFQ",TRUE,"Transactional")</f>
        <v>Transactional</v>
      </c>
      <c r="Z1546" s="24" t="s">
        <v>86</v>
      </c>
      <c r="AA1546" s="32">
        <v>7</v>
      </c>
      <c r="AB1546" s="24">
        <v>6</v>
      </c>
      <c r="AC1546" s="25">
        <v>44698</v>
      </c>
      <c r="AD1546" s="24" t="s">
        <v>58</v>
      </c>
      <c r="AE1546" s="24">
        <v>123</v>
      </c>
      <c r="AF1546" s="24"/>
      <c r="AG1546" s="24"/>
      <c r="AH1546" s="24" t="s">
        <v>60</v>
      </c>
      <c r="AI1546" s="24"/>
      <c r="AJ1546" s="24" t="s">
        <v>60</v>
      </c>
      <c r="AK1546" s="24"/>
      <c r="AL1546" s="24" t="s">
        <v>1333</v>
      </c>
      <c r="AM1546" s="24"/>
      <c r="AN1546" s="24"/>
      <c r="AO1546" s="24">
        <v>0</v>
      </c>
      <c r="AP1546" s="24" t="s">
        <v>60</v>
      </c>
      <c r="AQ1546" s="24"/>
      <c r="AR1546" s="24"/>
      <c r="AS1546" s="89">
        <f t="shared" ref="AS1546:AS1560" si="324">DATEDIF(L1546,N1546,"m")</f>
        <v>13</v>
      </c>
      <c r="AT1546" s="24" t="s">
        <v>5994</v>
      </c>
    </row>
    <row r="1547" spans="1:46" x14ac:dyDescent="0.5">
      <c r="A1547" s="24">
        <v>1657</v>
      </c>
      <c r="B1547" s="24"/>
      <c r="C1547" s="24"/>
      <c r="D1547" s="24" t="s">
        <v>5995</v>
      </c>
      <c r="E1547" s="24" t="s">
        <v>5996</v>
      </c>
      <c r="F1547" s="77" t="str">
        <f t="shared" si="320"/>
        <v>EB7 Ltd</v>
      </c>
      <c r="G1547" s="24" t="s">
        <v>5997</v>
      </c>
      <c r="H1547" s="24" t="s">
        <v>1029</v>
      </c>
      <c r="I1547" s="24" t="s">
        <v>1029</v>
      </c>
      <c r="J1547" s="24" t="s">
        <v>107</v>
      </c>
      <c r="K1547" s="24" t="s">
        <v>5285</v>
      </c>
      <c r="L1547" s="25">
        <v>44682</v>
      </c>
      <c r="M1547" s="25">
        <v>44926</v>
      </c>
      <c r="N1547" s="81">
        <f t="shared" si="322"/>
        <v>45107</v>
      </c>
      <c r="O1547" s="77" t="str">
        <f t="shared" ca="1" si="323"/>
        <v>Expired</v>
      </c>
      <c r="P1547" s="77" t="str" cm="1">
        <f t="array" aca="1" ref="P1547" ca="1">_xlfn.IFS((N1547-TODAY())&gt;=547,"06 Expires over 18 months",(N1547-TODAY())&gt;=365,"05 Expires in 18 months",(N1547-TODAY())&gt;=183,"04 Expires in 12 months",(N1547-TODAY())&gt;=92,"03 Expires in 6 months",(N1547-TODAY())&gt;=31,"02 Expires in 3 months",(N1547-TODAY())&gt;=0,"01 Expires in 30 days",(N1547-TODAY())&gt;=-31,"01 Expired last 30 days",(N1547-TODAY())&gt;=-92,"02 Expired last 3 months",(N1547-TODAY())&gt;=-183,"03 Expired last 6 months",(N1547-TODAY())&gt;=-365,"04 Expired last 12 months",(N1547-TODAY())&gt;=-547,"05 Expired last 18 months",TRUE,"06 Expired over 18 months")</f>
        <v>06 Expired over 18 months</v>
      </c>
      <c r="Q1547" s="65">
        <v>4750</v>
      </c>
      <c r="R1547" s="84">
        <f t="shared" si="313"/>
        <v>5145.833333333333</v>
      </c>
      <c r="S1547" s="77" t="str" cm="1">
        <f t="array" ref="S1547">_xlfn.IFS(R1547&gt;5000000,"Gold",R1547&gt;=500000,"Silver",R1547&gt;30000,"Bronze",TRUE,"Transactional")</f>
        <v>Transactional</v>
      </c>
      <c r="T1547" s="24" t="s">
        <v>122</v>
      </c>
      <c r="U1547" s="101" t="s">
        <v>190</v>
      </c>
      <c r="V1547" s="101" t="s">
        <v>75</v>
      </c>
      <c r="W1547" s="77" t="str">
        <f t="shared" si="321"/>
        <v>Yes</v>
      </c>
      <c r="X1547" s="77" t="str">
        <f>IFERROR(_xlfn.XLOOKUP(J1547&amp;"||"&amp;K1547,'Mapping Ref.'!$J$2:$J$538,'Mapping Ref.'!$K$2:$K$538),"")</f>
        <v>Construction &amp; Estates</v>
      </c>
      <c r="Y1547" s="77" t="str" cm="1">
        <f t="array" ref="Y1547">_xlfn.IFS(R1547&gt;2000000,"For Publication",R1547&gt;100000,"PID",R1547&gt;30000,"RFQ",TRUE,"Transactional")</f>
        <v>Transactional</v>
      </c>
      <c r="Z1547" s="24" t="s">
        <v>86</v>
      </c>
      <c r="AA1547" s="32">
        <v>7</v>
      </c>
      <c r="AB1547" s="24">
        <v>6</v>
      </c>
      <c r="AC1547" s="25">
        <v>44698</v>
      </c>
      <c r="AD1547" s="24" t="s">
        <v>58</v>
      </c>
      <c r="AE1547" s="24">
        <v>123</v>
      </c>
      <c r="AF1547" s="24"/>
      <c r="AG1547" s="24"/>
      <c r="AH1547" s="24" t="s">
        <v>59</v>
      </c>
      <c r="AI1547" s="24"/>
      <c r="AJ1547" s="24" t="s">
        <v>60</v>
      </c>
      <c r="AK1547" s="24"/>
      <c r="AL1547" s="24" t="s">
        <v>1333</v>
      </c>
      <c r="AM1547" s="24"/>
      <c r="AN1547" s="24"/>
      <c r="AO1547" s="24">
        <v>0</v>
      </c>
      <c r="AP1547" s="24" t="s">
        <v>60</v>
      </c>
      <c r="AQ1547" s="24"/>
      <c r="AR1547" s="24"/>
      <c r="AS1547" s="89">
        <f t="shared" si="324"/>
        <v>13</v>
      </c>
      <c r="AT1547" s="24" t="s">
        <v>5998</v>
      </c>
    </row>
    <row r="1548" spans="1:46" x14ac:dyDescent="0.5">
      <c r="A1548" s="24">
        <v>1658</v>
      </c>
      <c r="B1548" s="24" t="s">
        <v>340</v>
      </c>
      <c r="C1548" s="24"/>
      <c r="D1548" s="24" t="s">
        <v>5999</v>
      </c>
      <c r="E1548" s="24" t="s">
        <v>6000</v>
      </c>
      <c r="F1548" s="77" t="str">
        <f t="shared" si="320"/>
        <v>EALING SYMPHONY ORCHESTRA</v>
      </c>
      <c r="G1548" s="24" t="s">
        <v>5999</v>
      </c>
      <c r="H1548" s="24" t="s">
        <v>6001</v>
      </c>
      <c r="I1548" s="24" t="s">
        <v>6001</v>
      </c>
      <c r="J1548" s="24" t="s">
        <v>107</v>
      </c>
      <c r="K1548" s="24" t="s">
        <v>6002</v>
      </c>
      <c r="L1548" s="25">
        <v>44699</v>
      </c>
      <c r="M1548" s="25">
        <v>44742</v>
      </c>
      <c r="N1548" s="81">
        <f t="shared" si="322"/>
        <v>44742</v>
      </c>
      <c r="O1548" s="77" t="str">
        <f t="shared" ca="1" si="323"/>
        <v>Expired</v>
      </c>
      <c r="P1548" s="77" t="str" cm="1">
        <f t="array" aca="1" ref="P1548" ca="1">_xlfn.IFS((N1548-TODAY())&gt;=547,"06 Expires over 18 months",(N1548-TODAY())&gt;=365,"05 Expires in 18 months",(N1548-TODAY())&gt;=183,"04 Expires in 12 months",(N1548-TODAY())&gt;=92,"03 Expires in 6 months",(N1548-TODAY())&gt;=31,"02 Expires in 3 months",(N1548-TODAY())&gt;=0,"01 Expires in 30 days",(N1548-TODAY())&gt;=-31,"01 Expired last 30 days",(N1548-TODAY())&gt;=-92,"02 Expired last 3 months",(N1548-TODAY())&gt;=-183,"03 Expired last 6 months",(N1548-TODAY())&gt;=-365,"04 Expired last 12 months",(N1548-TODAY())&gt;=-547,"05 Expired last 18 months",TRUE,"06 Expired over 18 months")</f>
        <v>06 Expired over 18 months</v>
      </c>
      <c r="Q1548" s="65">
        <v>5800</v>
      </c>
      <c r="R1548" s="84">
        <f t="shared" si="313"/>
        <v>5800</v>
      </c>
      <c r="S1548" s="77" t="str" cm="1">
        <f t="array" ref="S1548">_xlfn.IFS(R1548&gt;5000000,"Gold",R1548&gt;=500000,"Silver",R1548&gt;30000,"Bronze",TRUE,"Transactional")</f>
        <v>Transactional</v>
      </c>
      <c r="T1548" s="24" t="s">
        <v>54</v>
      </c>
      <c r="U1548" s="101" t="s">
        <v>445</v>
      </c>
      <c r="V1548" s="101" t="s">
        <v>2500</v>
      </c>
      <c r="W1548" s="77" t="str">
        <f t="shared" si="321"/>
        <v>No</v>
      </c>
      <c r="X1548" s="77" t="str">
        <f>IFERROR(_xlfn.XLOOKUP(J1548&amp;"||"&amp;K1548,'Mapping Ref.'!$J$2:$J$538,'Mapping Ref.'!$K$2:$K$538),"")</f>
        <v>Construction &amp; Estates</v>
      </c>
      <c r="Y1548" s="77" t="str" cm="1">
        <f t="array" ref="Y1548">_xlfn.IFS(R1548&gt;2000000,"For Publication",R1548&gt;100000,"PID",R1548&gt;30000,"RFQ",TRUE,"Transactional")</f>
        <v>Transactional</v>
      </c>
      <c r="Z1548" s="24" t="s">
        <v>101</v>
      </c>
      <c r="AA1548" s="32">
        <v>1</v>
      </c>
      <c r="AB1548" s="24">
        <v>0</v>
      </c>
      <c r="AC1548" s="25">
        <v>44699</v>
      </c>
      <c r="AD1548" s="24" t="s">
        <v>58</v>
      </c>
      <c r="AE1548" s="24"/>
      <c r="AF1548" s="24" t="s">
        <v>59</v>
      </c>
      <c r="AG1548" s="24"/>
      <c r="AH1548" s="24" t="s">
        <v>59</v>
      </c>
      <c r="AI1548" s="24"/>
      <c r="AJ1548" s="24" t="s">
        <v>59</v>
      </c>
      <c r="AK1548" s="24"/>
      <c r="AL1548" s="24" t="s">
        <v>5003</v>
      </c>
      <c r="AM1548" s="24"/>
      <c r="AN1548" s="24"/>
      <c r="AO1548" s="24"/>
      <c r="AP1548" s="24" t="s">
        <v>59</v>
      </c>
      <c r="AQ1548" s="24"/>
      <c r="AR1548" s="24"/>
      <c r="AS1548" s="89">
        <f t="shared" si="324"/>
        <v>1</v>
      </c>
      <c r="AT1548" s="24" t="s">
        <v>6003</v>
      </c>
    </row>
    <row r="1549" spans="1:46" x14ac:dyDescent="0.5">
      <c r="A1549" s="24">
        <v>1659</v>
      </c>
      <c r="B1549" s="24"/>
      <c r="C1549" s="24" t="s">
        <v>77</v>
      </c>
      <c r="D1549" s="24" t="s">
        <v>6004</v>
      </c>
      <c r="E1549" s="24" t="s">
        <v>6005</v>
      </c>
      <c r="F1549" s="77" t="str">
        <f t="shared" si="320"/>
        <v>STUDIO DEKKA LIMITED</v>
      </c>
      <c r="G1549" s="24" t="s">
        <v>6006</v>
      </c>
      <c r="H1549" s="24" t="s">
        <v>1029</v>
      </c>
      <c r="I1549" s="24" t="s">
        <v>1029</v>
      </c>
      <c r="J1549" s="24" t="s">
        <v>107</v>
      </c>
      <c r="K1549" s="24" t="s">
        <v>5285</v>
      </c>
      <c r="L1549" s="25">
        <v>44682</v>
      </c>
      <c r="M1549" s="25">
        <v>44957</v>
      </c>
      <c r="N1549" s="81">
        <f t="shared" si="322"/>
        <v>45138</v>
      </c>
      <c r="O1549" s="77" t="str">
        <f t="shared" ca="1" si="323"/>
        <v>Expired</v>
      </c>
      <c r="P1549" s="77" t="str" cm="1">
        <f t="array" aca="1" ref="P1549" ca="1">_xlfn.IFS((N1549-TODAY())&gt;=547,"06 Expires over 18 months",(N1549-TODAY())&gt;=365,"05 Expires in 18 months",(N1549-TODAY())&gt;=183,"04 Expires in 12 months",(N1549-TODAY())&gt;=92,"03 Expires in 6 months",(N1549-TODAY())&gt;=31,"02 Expires in 3 months",(N1549-TODAY())&gt;=0,"01 Expires in 30 days",(N1549-TODAY())&gt;=-31,"01 Expired last 30 days",(N1549-TODAY())&gt;=-92,"02 Expired last 3 months",(N1549-TODAY())&gt;=-183,"03 Expired last 6 months",(N1549-TODAY())&gt;=-365,"04 Expired last 12 months",(N1549-TODAY())&gt;=-547,"05 Expired last 18 months",TRUE,"06 Expired over 18 months")</f>
        <v>06 Expired over 18 months</v>
      </c>
      <c r="Q1549" s="65">
        <v>10150</v>
      </c>
      <c r="R1549" s="84">
        <f t="shared" si="313"/>
        <v>11841.666666666666</v>
      </c>
      <c r="S1549" s="77" t="str" cm="1">
        <f t="array" ref="S1549">_xlfn.IFS(R1549&gt;5000000,"Gold",R1549&gt;=500000,"Silver",R1549&gt;30000,"Bronze",TRUE,"Transactional")</f>
        <v>Transactional</v>
      </c>
      <c r="T1549" s="24" t="s">
        <v>122</v>
      </c>
      <c r="U1549" s="101" t="s">
        <v>190</v>
      </c>
      <c r="V1549" s="101" t="s">
        <v>75</v>
      </c>
      <c r="W1549" s="77" t="str">
        <f t="shared" si="321"/>
        <v>Yes</v>
      </c>
      <c r="X1549" s="77" t="str">
        <f>IFERROR(_xlfn.XLOOKUP(J1549&amp;"||"&amp;K1549,'Mapping Ref.'!$J$2:$J$538,'Mapping Ref.'!$K$2:$K$538),"")</f>
        <v>Construction &amp; Estates</v>
      </c>
      <c r="Y1549" s="77" t="str" cm="1">
        <f t="array" ref="Y1549">_xlfn.IFS(R1549&gt;2000000,"For Publication",R1549&gt;100000,"PID",R1549&gt;30000,"RFQ",TRUE,"Transactional")</f>
        <v>Transactional</v>
      </c>
      <c r="Z1549" s="24" t="s">
        <v>101</v>
      </c>
      <c r="AA1549" s="32">
        <v>8</v>
      </c>
      <c r="AB1549" s="24">
        <v>6</v>
      </c>
      <c r="AC1549" s="25">
        <v>44701</v>
      </c>
      <c r="AD1549" s="24" t="s">
        <v>58</v>
      </c>
      <c r="AE1549" s="24">
        <v>123</v>
      </c>
      <c r="AF1549" s="24" t="s">
        <v>59</v>
      </c>
      <c r="AG1549" s="24"/>
      <c r="AH1549" s="24" t="s">
        <v>60</v>
      </c>
      <c r="AI1549" s="24"/>
      <c r="AJ1549" s="24" t="s">
        <v>60</v>
      </c>
      <c r="AK1549" s="24"/>
      <c r="AL1549" s="24" t="s">
        <v>1333</v>
      </c>
      <c r="AM1549" s="24"/>
      <c r="AN1549" s="24"/>
      <c r="AO1549" s="24">
        <v>0</v>
      </c>
      <c r="AP1549" s="24" t="s">
        <v>60</v>
      </c>
      <c r="AQ1549" s="24"/>
      <c r="AR1549" s="24"/>
      <c r="AS1549" s="89">
        <f t="shared" si="324"/>
        <v>14</v>
      </c>
      <c r="AT1549" s="24" t="s">
        <v>6007</v>
      </c>
    </row>
    <row r="1550" spans="1:46" x14ac:dyDescent="0.5">
      <c r="A1550" s="24">
        <v>1660</v>
      </c>
      <c r="B1550" s="24"/>
      <c r="C1550" s="24"/>
      <c r="D1550" s="24" t="s">
        <v>6008</v>
      </c>
      <c r="E1550" s="24" t="s">
        <v>6009</v>
      </c>
      <c r="F1550" s="77" t="str">
        <f t="shared" si="320"/>
        <v>INSIGHT EXECUTIVE GROUP LIMITED</v>
      </c>
      <c r="G1550" s="24" t="s">
        <v>6010</v>
      </c>
      <c r="H1550" s="24" t="s">
        <v>50</v>
      </c>
      <c r="I1550" s="24" t="s">
        <v>754</v>
      </c>
      <c r="J1550" s="24" t="s">
        <v>52</v>
      </c>
      <c r="K1550" s="24" t="s">
        <v>53</v>
      </c>
      <c r="L1550" s="25">
        <v>44697</v>
      </c>
      <c r="M1550" s="25">
        <v>44895</v>
      </c>
      <c r="N1550" s="81">
        <f t="shared" si="322"/>
        <v>44895</v>
      </c>
      <c r="O1550" s="77" t="str">
        <f t="shared" ca="1" si="323"/>
        <v>Expired</v>
      </c>
      <c r="P1550" s="77" t="str" cm="1">
        <f t="array" aca="1" ref="P1550" ca="1">_xlfn.IFS((N1550-TODAY())&gt;=547,"06 Expires over 18 months",(N1550-TODAY())&gt;=365,"05 Expires in 18 months",(N1550-TODAY())&gt;=183,"04 Expires in 12 months",(N1550-TODAY())&gt;=92,"03 Expires in 6 months",(N1550-TODAY())&gt;=31,"02 Expires in 3 months",(N1550-TODAY())&gt;=0,"01 Expires in 30 days",(N1550-TODAY())&gt;=-31,"01 Expired last 30 days",(N1550-TODAY())&gt;=-92,"02 Expired last 3 months",(N1550-TODAY())&gt;=-183,"03 Expired last 6 months",(N1550-TODAY())&gt;=-365,"04 Expired last 12 months",(N1550-TODAY())&gt;=-547,"05 Expired last 18 months",TRUE,"06 Expired over 18 months")</f>
        <v>06 Expired over 18 months</v>
      </c>
      <c r="Q1550" s="65">
        <v>12000</v>
      </c>
      <c r="R1550" s="84">
        <f t="shared" si="313"/>
        <v>12000</v>
      </c>
      <c r="S1550" s="77" t="str" cm="1">
        <f t="array" ref="S1550">_xlfn.IFS(R1550&gt;5000000,"Gold",R1550&gt;=500000,"Silver",R1550&gt;30000,"Bronze",TRUE,"Transactional")</f>
        <v>Transactional</v>
      </c>
      <c r="T1550" s="24" t="s">
        <v>54</v>
      </c>
      <c r="U1550" s="101" t="s">
        <v>116</v>
      </c>
      <c r="V1550" s="101" t="s">
        <v>70</v>
      </c>
      <c r="W1550" s="77" t="str">
        <f t="shared" si="321"/>
        <v>No</v>
      </c>
      <c r="X1550" s="77" t="str">
        <f>IFERROR(_xlfn.XLOOKUP(J1550&amp;"||"&amp;K1550,'Mapping Ref.'!$J$2:$J$538,'Mapping Ref.'!$K$2:$K$538),"")</f>
        <v>Corporate</v>
      </c>
      <c r="Y1550" s="77" t="str" cm="1">
        <f t="array" ref="Y1550">_xlfn.IFS(R1550&gt;2000000,"For Publication",R1550&gt;100000,"PID",R1550&gt;30000,"RFQ",TRUE,"Transactional")</f>
        <v>Transactional</v>
      </c>
      <c r="Z1550" s="24" t="s">
        <v>101</v>
      </c>
      <c r="AA1550" s="32">
        <v>6</v>
      </c>
      <c r="AB1550" s="24">
        <v>0</v>
      </c>
      <c r="AC1550" s="25">
        <v>44701</v>
      </c>
      <c r="AD1550" s="24" t="s">
        <v>102</v>
      </c>
      <c r="AE1550" s="24"/>
      <c r="AF1550" s="24"/>
      <c r="AG1550" s="24"/>
      <c r="AH1550" s="24" t="s">
        <v>60</v>
      </c>
      <c r="AI1550" s="24"/>
      <c r="AJ1550" s="24" t="s">
        <v>60</v>
      </c>
      <c r="AK1550" s="24"/>
      <c r="AL1550" s="24"/>
      <c r="AM1550" s="24"/>
      <c r="AN1550" s="24"/>
      <c r="AO1550" s="24"/>
      <c r="AP1550" s="24" t="s">
        <v>60</v>
      </c>
      <c r="AQ1550" s="24"/>
      <c r="AR1550" s="24"/>
      <c r="AS1550" s="89">
        <f t="shared" si="324"/>
        <v>6</v>
      </c>
      <c r="AT1550" s="24" t="s">
        <v>6011</v>
      </c>
    </row>
    <row r="1551" spans="1:46" x14ac:dyDescent="0.5">
      <c r="A1551" s="24">
        <v>1661</v>
      </c>
      <c r="B1551" s="24"/>
      <c r="C1551" s="24" t="s">
        <v>77</v>
      </c>
      <c r="D1551" s="24" t="s">
        <v>6012</v>
      </c>
      <c r="E1551" s="24" t="s">
        <v>6013</v>
      </c>
      <c r="F1551" s="77" t="str">
        <f t="shared" si="320"/>
        <v>BURO HAPPOLD LIMITED</v>
      </c>
      <c r="G1551" s="24" t="s">
        <v>4544</v>
      </c>
      <c r="H1551" s="24" t="s">
        <v>1029</v>
      </c>
      <c r="I1551" s="24" t="s">
        <v>1029</v>
      </c>
      <c r="J1551" s="24" t="s">
        <v>107</v>
      </c>
      <c r="K1551" s="24" t="s">
        <v>5285</v>
      </c>
      <c r="L1551" s="25">
        <v>44682</v>
      </c>
      <c r="M1551" s="25">
        <v>44957</v>
      </c>
      <c r="N1551" s="81">
        <f t="shared" si="322"/>
        <v>45138</v>
      </c>
      <c r="O1551" s="77" t="str">
        <f t="shared" ca="1" si="323"/>
        <v>Expired</v>
      </c>
      <c r="P1551" s="77" t="str" cm="1">
        <f t="array" aca="1" ref="P1551" ca="1">_xlfn.IFS((N1551-TODAY())&gt;=547,"06 Expires over 18 months",(N1551-TODAY())&gt;=365,"05 Expires in 18 months",(N1551-TODAY())&gt;=183,"04 Expires in 12 months",(N1551-TODAY())&gt;=92,"03 Expires in 6 months",(N1551-TODAY())&gt;=31,"02 Expires in 3 months",(N1551-TODAY())&gt;=0,"01 Expires in 30 days",(N1551-TODAY())&gt;=-31,"01 Expired last 30 days",(N1551-TODAY())&gt;=-92,"02 Expired last 3 months",(N1551-TODAY())&gt;=-183,"03 Expired last 6 months",(N1551-TODAY())&gt;=-365,"04 Expired last 12 months",(N1551-TODAY())&gt;=-547,"05 Expired last 18 months",TRUE,"06 Expired over 18 months")</f>
        <v>06 Expired over 18 months</v>
      </c>
      <c r="Q1551" s="65">
        <v>12500</v>
      </c>
      <c r="R1551" s="84">
        <f t="shared" si="313"/>
        <v>14583.333333333334</v>
      </c>
      <c r="S1551" s="77" t="str" cm="1">
        <f t="array" ref="S1551">_xlfn.IFS(R1551&gt;5000000,"Gold",R1551&gt;=500000,"Silver",R1551&gt;30000,"Bronze",TRUE,"Transactional")</f>
        <v>Transactional</v>
      </c>
      <c r="T1551" s="24" t="s">
        <v>54</v>
      </c>
      <c r="U1551" s="101" t="s">
        <v>84</v>
      </c>
      <c r="V1551" s="101" t="s">
        <v>204</v>
      </c>
      <c r="W1551" s="77" t="str">
        <f t="shared" si="321"/>
        <v>Yes</v>
      </c>
      <c r="X1551" s="77" t="str">
        <f>IFERROR(_xlfn.XLOOKUP(J1551&amp;"||"&amp;K1551,'Mapping Ref.'!$J$2:$J$538,'Mapping Ref.'!$K$2:$K$538),"")</f>
        <v>Construction &amp; Estates</v>
      </c>
      <c r="Y1551" s="77" t="str" cm="1">
        <f t="array" ref="Y1551">_xlfn.IFS(R1551&gt;2000000,"For Publication",R1551&gt;100000,"PID",R1551&gt;30000,"RFQ",TRUE,"Transactional")</f>
        <v>Transactional</v>
      </c>
      <c r="Z1551" s="24" t="s">
        <v>101</v>
      </c>
      <c r="AA1551" s="32">
        <v>8</v>
      </c>
      <c r="AB1551" s="24">
        <v>6</v>
      </c>
      <c r="AC1551" s="25">
        <v>44701</v>
      </c>
      <c r="AD1551" s="24" t="s">
        <v>58</v>
      </c>
      <c r="AE1551" s="24">
        <v>123</v>
      </c>
      <c r="AF1551" s="24"/>
      <c r="AG1551" s="24"/>
      <c r="AH1551" s="24" t="s">
        <v>59</v>
      </c>
      <c r="AI1551" s="24"/>
      <c r="AJ1551" s="24" t="s">
        <v>60</v>
      </c>
      <c r="AK1551" s="24"/>
      <c r="AL1551" s="24" t="s">
        <v>1333</v>
      </c>
      <c r="AM1551" s="24"/>
      <c r="AN1551" s="24"/>
      <c r="AO1551" s="24">
        <v>0</v>
      </c>
      <c r="AP1551" s="24" t="s">
        <v>60</v>
      </c>
      <c r="AQ1551" s="24"/>
      <c r="AR1551" s="24"/>
      <c r="AS1551" s="89">
        <f t="shared" si="324"/>
        <v>14</v>
      </c>
      <c r="AT1551" s="24" t="s">
        <v>4545</v>
      </c>
    </row>
    <row r="1552" spans="1:46" x14ac:dyDescent="0.5">
      <c r="A1552" s="24">
        <v>1662</v>
      </c>
      <c r="B1552" s="24"/>
      <c r="C1552" s="24"/>
      <c r="D1552" s="24" t="s">
        <v>6014</v>
      </c>
      <c r="E1552" s="24" t="s">
        <v>4945</v>
      </c>
      <c r="F1552" s="77" t="str">
        <f t="shared" si="320"/>
        <v>ATKEY SOLUTIONS LIMITED T/AS BLUE SKY AND BLUE SKY EDUCATION</v>
      </c>
      <c r="G1552" s="24" t="s">
        <v>6015</v>
      </c>
      <c r="H1552" s="24" t="s">
        <v>5828</v>
      </c>
      <c r="I1552" s="24" t="s">
        <v>5828</v>
      </c>
      <c r="J1552" s="24" t="s">
        <v>190</v>
      </c>
      <c r="K1552" s="27" t="s">
        <v>1276</v>
      </c>
      <c r="L1552" s="25">
        <v>44720</v>
      </c>
      <c r="M1552" s="25">
        <v>45451</v>
      </c>
      <c r="N1552" s="81">
        <f t="shared" si="322"/>
        <v>45451</v>
      </c>
      <c r="O1552" s="77" t="str">
        <f t="shared" ca="1" si="323"/>
        <v>Expired</v>
      </c>
      <c r="P1552" s="77" t="str" cm="1">
        <f t="array" aca="1" ref="P1552" ca="1">_xlfn.IFS((N1552-TODAY())&gt;=547,"06 Expires over 18 months",(N1552-TODAY())&gt;=365,"05 Expires in 18 months",(N1552-TODAY())&gt;=183,"04 Expires in 12 months",(N1552-TODAY())&gt;=92,"03 Expires in 6 months",(N1552-TODAY())&gt;=31,"02 Expires in 3 months",(N1552-TODAY())&gt;=0,"01 Expires in 30 days",(N1552-TODAY())&gt;=-31,"01 Expired last 30 days",(N1552-TODAY())&gt;=-92,"02 Expired last 3 months",(N1552-TODAY())&gt;=-183,"03 Expired last 6 months",(N1552-TODAY())&gt;=-365,"04 Expired last 12 months",(N1552-TODAY())&gt;=-547,"05 Expired last 18 months",TRUE,"06 Expired over 18 months")</f>
        <v>06 Expired over 18 months</v>
      </c>
      <c r="Q1552" s="65">
        <v>5000</v>
      </c>
      <c r="R1552" s="84">
        <f t="shared" si="313"/>
        <v>10000</v>
      </c>
      <c r="S1552" s="77" t="str" cm="1">
        <f t="array" ref="S1552">_xlfn.IFS(R1552&gt;5000000,"Gold",R1552&gt;=500000,"Silver",R1552&gt;30000,"Bronze",TRUE,"Transactional")</f>
        <v>Transactional</v>
      </c>
      <c r="T1552" s="24" t="s">
        <v>54</v>
      </c>
      <c r="U1552" s="101" t="s">
        <v>366</v>
      </c>
      <c r="V1552" s="101" t="s">
        <v>789</v>
      </c>
      <c r="W1552" s="77" t="str">
        <f t="shared" si="321"/>
        <v>No</v>
      </c>
      <c r="X1552" s="77" t="str">
        <f>IFERROR(_xlfn.XLOOKUP(J1552&amp;"||"&amp;K1552,'Mapping Ref.'!$J$2:$J$538,'Mapping Ref.'!$K$2:$K$538),"")</f>
        <v>Childrens &amp; Adults</v>
      </c>
      <c r="Y1552" s="77" t="str" cm="1">
        <f t="array" ref="Y1552">_xlfn.IFS(R1552&gt;2000000,"For Publication",R1552&gt;100000,"PID",R1552&gt;30000,"RFQ",TRUE,"Transactional")</f>
        <v>Transactional</v>
      </c>
      <c r="Z1552" s="24" t="s">
        <v>101</v>
      </c>
      <c r="AA1552" s="32">
        <v>60</v>
      </c>
      <c r="AB1552" s="24">
        <v>0</v>
      </c>
      <c r="AC1552" s="25">
        <v>44701</v>
      </c>
      <c r="AD1552" s="24" t="s">
        <v>58</v>
      </c>
      <c r="AE1552" s="24"/>
      <c r="AF1552" s="24"/>
      <c r="AG1552" s="24"/>
      <c r="AH1552" s="24" t="s">
        <v>60</v>
      </c>
      <c r="AI1552" s="24"/>
      <c r="AJ1552" s="24" t="s">
        <v>60</v>
      </c>
      <c r="AK1552" s="24"/>
      <c r="AL1552" s="24"/>
      <c r="AM1552" s="24"/>
      <c r="AN1552" s="24"/>
      <c r="AO1552" s="24">
        <v>0</v>
      </c>
      <c r="AP1552" s="24" t="s">
        <v>60</v>
      </c>
      <c r="AQ1552" s="24"/>
      <c r="AR1552" s="24"/>
      <c r="AS1552" s="89">
        <f t="shared" si="324"/>
        <v>24</v>
      </c>
      <c r="AT1552" s="24" t="s">
        <v>6016</v>
      </c>
    </row>
    <row r="1553" spans="1:46" x14ac:dyDescent="0.5">
      <c r="A1553" s="24">
        <v>1663</v>
      </c>
      <c r="B1553" s="24"/>
      <c r="C1553" s="24" t="s">
        <v>77</v>
      </c>
      <c r="D1553" s="24" t="s">
        <v>6017</v>
      </c>
      <c r="E1553" s="24" t="s">
        <v>6018</v>
      </c>
      <c r="F1553" s="77" t="str">
        <f t="shared" si="320"/>
        <v>ROCKET 88 LTD T/A HEYDAY</v>
      </c>
      <c r="G1553" s="24" t="s">
        <v>6017</v>
      </c>
      <c r="H1553" s="24" t="s">
        <v>2201</v>
      </c>
      <c r="I1553" s="24" t="s">
        <v>2200</v>
      </c>
      <c r="J1553" s="24" t="s">
        <v>190</v>
      </c>
      <c r="K1553" s="24" t="s">
        <v>2202</v>
      </c>
      <c r="L1553" s="25">
        <v>44704</v>
      </c>
      <c r="M1553" s="25">
        <v>45069</v>
      </c>
      <c r="N1553" s="81">
        <f t="shared" si="322"/>
        <v>45435</v>
      </c>
      <c r="O1553" s="77" t="str">
        <f t="shared" ca="1" si="323"/>
        <v>Expired</v>
      </c>
      <c r="P1553" s="77" t="str" cm="1">
        <f t="array" aca="1" ref="P1553" ca="1">_xlfn.IFS((N1553-TODAY())&gt;=547,"06 Expires over 18 months",(N1553-TODAY())&gt;=365,"05 Expires in 18 months",(N1553-TODAY())&gt;=183,"04 Expires in 12 months",(N1553-TODAY())&gt;=92,"03 Expires in 6 months",(N1553-TODAY())&gt;=31,"02 Expires in 3 months",(N1553-TODAY())&gt;=0,"01 Expires in 30 days",(N1553-TODAY())&gt;=-31,"01 Expired last 30 days",(N1553-TODAY())&gt;=-92,"02 Expired last 3 months",(N1553-TODAY())&gt;=-183,"03 Expired last 6 months",(N1553-TODAY())&gt;=-365,"04 Expired last 12 months",(N1553-TODAY())&gt;=-547,"05 Expired last 18 months",TRUE,"06 Expired over 18 months")</f>
        <v>06 Expired over 18 months</v>
      </c>
      <c r="Q1553" s="65">
        <v>15000</v>
      </c>
      <c r="R1553" s="84">
        <f t="shared" si="313"/>
        <v>30000</v>
      </c>
      <c r="S1553" s="77" t="str" cm="1">
        <f t="array" ref="S1553">_xlfn.IFS(R1553&gt;5000000,"Gold",R1553&gt;=500000,"Silver",R1553&gt;30000,"Bronze",TRUE,"Transactional")</f>
        <v>Transactional</v>
      </c>
      <c r="T1553" s="24" t="s">
        <v>54</v>
      </c>
      <c r="U1553" s="101" t="s">
        <v>190</v>
      </c>
      <c r="V1553" s="101" t="s">
        <v>596</v>
      </c>
      <c r="W1553" s="77" t="str">
        <f t="shared" si="321"/>
        <v>Yes</v>
      </c>
      <c r="X1553" s="77" t="str">
        <f>IFERROR(_xlfn.XLOOKUP(J1553&amp;"||"&amp;K1553,'Mapping Ref.'!$J$2:$J$538,'Mapping Ref.'!$K$2:$K$538),"")</f>
        <v>Childrens &amp; Adults</v>
      </c>
      <c r="Y1553" s="77" t="str" cm="1">
        <f t="array" ref="Y1553">_xlfn.IFS(R1553&gt;2000000,"For Publication",R1553&gt;100000,"PID",R1553&gt;30000,"RFQ",TRUE,"Transactional")</f>
        <v>Transactional</v>
      </c>
      <c r="Z1553" s="24" t="s">
        <v>101</v>
      </c>
      <c r="AA1553" s="32">
        <v>12</v>
      </c>
      <c r="AB1553" s="24">
        <v>12</v>
      </c>
      <c r="AC1553" s="25">
        <v>44704</v>
      </c>
      <c r="AD1553" s="24" t="s">
        <v>58</v>
      </c>
      <c r="AE1553" s="24">
        <v>29828</v>
      </c>
      <c r="AF1553" s="24"/>
      <c r="AG1553" s="24"/>
      <c r="AH1553" s="24" t="s">
        <v>59</v>
      </c>
      <c r="AI1553" s="24"/>
      <c r="AJ1553" s="24" t="s">
        <v>60</v>
      </c>
      <c r="AK1553" s="24"/>
      <c r="AL1553" s="24" t="s">
        <v>1333</v>
      </c>
      <c r="AM1553" s="24"/>
      <c r="AN1553" s="24"/>
      <c r="AO1553" s="24">
        <v>0</v>
      </c>
      <c r="AP1553" s="24" t="s">
        <v>60</v>
      </c>
      <c r="AQ1553" s="24"/>
      <c r="AR1553" s="24"/>
      <c r="AS1553" s="89">
        <f t="shared" si="324"/>
        <v>24</v>
      </c>
      <c r="AT1553" s="24" t="s">
        <v>5922</v>
      </c>
    </row>
    <row r="1554" spans="1:46" x14ac:dyDescent="0.5">
      <c r="A1554" s="24">
        <v>1664</v>
      </c>
      <c r="B1554" s="24" t="s">
        <v>340</v>
      </c>
      <c r="C1554" s="24"/>
      <c r="D1554" s="24" t="s">
        <v>6019</v>
      </c>
      <c r="E1554" s="24" t="s">
        <v>6020</v>
      </c>
      <c r="F1554" s="77" t="str">
        <f t="shared" si="320"/>
        <v>MODUL-SYSTEM LIMITED</v>
      </c>
      <c r="G1554" s="24" t="s">
        <v>6021</v>
      </c>
      <c r="H1554" s="24" t="s">
        <v>3157</v>
      </c>
      <c r="I1554" s="24" t="s">
        <v>992</v>
      </c>
      <c r="J1554" s="24" t="s">
        <v>52</v>
      </c>
      <c r="K1554" s="24" t="s">
        <v>1281</v>
      </c>
      <c r="L1554" s="25">
        <v>44713</v>
      </c>
      <c r="M1554" s="25">
        <v>46173</v>
      </c>
      <c r="N1554" s="81">
        <f t="shared" si="322"/>
        <v>46173</v>
      </c>
      <c r="O1554" s="77" t="str">
        <f t="shared" ca="1" si="323"/>
        <v>Expired</v>
      </c>
      <c r="P1554" s="77" t="str" cm="1">
        <f t="array" aca="1" ref="P1554" ca="1">_xlfn.IFS((N1554-TODAY())&gt;=547,"06 Expires over 18 months",(N1554-TODAY())&gt;=365,"05 Expires in 18 months",(N1554-TODAY())&gt;=183,"04 Expires in 12 months",(N1554-TODAY())&gt;=92,"03 Expires in 6 months",(N1554-TODAY())&gt;=31,"02 Expires in 3 months",(N1554-TODAY())&gt;=0,"01 Expires in 30 days",(N1554-TODAY())&gt;=-31,"01 Expired last 30 days",(N1554-TODAY())&gt;=-92,"02 Expired last 3 months",(N1554-TODAY())&gt;=-183,"03 Expired last 6 months",(N1554-TODAY())&gt;=-365,"04 Expired last 12 months",(N1554-TODAY())&gt;=-547,"05 Expired last 18 months",TRUE,"06 Expired over 18 months")</f>
        <v>02 Expired last 3 months</v>
      </c>
      <c r="Q1554" s="65">
        <v>20000</v>
      </c>
      <c r="R1554" s="84">
        <f t="shared" si="313"/>
        <v>78333.333333333328</v>
      </c>
      <c r="S1554" s="77" t="str" cm="1">
        <f t="array" ref="S1554">_xlfn.IFS(R1554&gt;5000000,"Gold",R1554&gt;=500000,"Silver",R1554&gt;30000,"Bronze",TRUE,"Transactional")</f>
        <v>Bronze</v>
      </c>
      <c r="T1554" s="24" t="s">
        <v>122</v>
      </c>
      <c r="U1554" s="101" t="s">
        <v>393</v>
      </c>
      <c r="V1554" s="101" t="s">
        <v>394</v>
      </c>
      <c r="W1554" s="77" t="str">
        <f t="shared" si="321"/>
        <v>No</v>
      </c>
      <c r="X1554" s="77" t="str">
        <f>IFERROR(_xlfn.XLOOKUP(J1554&amp;"||"&amp;K1554,'Mapping Ref.'!$J$2:$J$538,'Mapping Ref.'!$K$2:$K$538),"")</f>
        <v>ICT</v>
      </c>
      <c r="Y1554" s="77" t="str" cm="1">
        <f t="array" ref="Y1554">_xlfn.IFS(R1554&gt;2000000,"For Publication",R1554&gt;100000,"PID",R1554&gt;30000,"RFQ",TRUE,"Transactional")</f>
        <v>RFQ</v>
      </c>
      <c r="Z1554" s="24" t="s">
        <v>101</v>
      </c>
      <c r="AA1554" s="32">
        <v>48</v>
      </c>
      <c r="AB1554" s="24">
        <v>0</v>
      </c>
      <c r="AC1554" s="25">
        <v>44705</v>
      </c>
      <c r="AD1554" s="24" t="s">
        <v>58</v>
      </c>
      <c r="AE1554" s="24">
        <v>0</v>
      </c>
      <c r="AF1554" s="24"/>
      <c r="AG1554" s="24"/>
      <c r="AH1554" s="24" t="s">
        <v>60</v>
      </c>
      <c r="AI1554" s="24"/>
      <c r="AJ1554" s="24" t="s">
        <v>60</v>
      </c>
      <c r="AK1554" s="24"/>
      <c r="AL1554" s="24" t="s">
        <v>5003</v>
      </c>
      <c r="AM1554" s="24"/>
      <c r="AN1554" s="24"/>
      <c r="AO1554" s="24">
        <v>1000</v>
      </c>
      <c r="AP1554" s="24" t="s">
        <v>60</v>
      </c>
      <c r="AQ1554" s="24"/>
      <c r="AR1554" s="24"/>
      <c r="AS1554" s="89">
        <f t="shared" si="324"/>
        <v>47</v>
      </c>
      <c r="AT1554" s="24" t="s">
        <v>6022</v>
      </c>
    </row>
    <row r="1555" spans="1:46" x14ac:dyDescent="0.5">
      <c r="A1555" s="24">
        <v>1665</v>
      </c>
      <c r="B1555" s="24" t="s">
        <v>340</v>
      </c>
      <c r="C1555" s="24" t="s">
        <v>77</v>
      </c>
      <c r="D1555" s="24" t="s">
        <v>5964</v>
      </c>
      <c r="E1555" s="24" t="s">
        <v>5962</v>
      </c>
      <c r="F1555" s="77" t="str">
        <f t="shared" si="320"/>
        <v>THE PARTNERS T/A WISE BIRD MARKETING</v>
      </c>
      <c r="G1555" s="24" t="s">
        <v>5963</v>
      </c>
      <c r="H1555" s="24" t="s">
        <v>3282</v>
      </c>
      <c r="I1555" s="24" t="s">
        <v>4253</v>
      </c>
      <c r="J1555" s="24" t="s">
        <v>2962</v>
      </c>
      <c r="K1555" s="24" t="s">
        <v>3283</v>
      </c>
      <c r="L1555" s="25">
        <v>44711</v>
      </c>
      <c r="M1555" s="25">
        <v>45439</v>
      </c>
      <c r="N1555" s="81">
        <f t="shared" si="322"/>
        <v>45439</v>
      </c>
      <c r="O1555" s="77" t="str">
        <f t="shared" ca="1" si="323"/>
        <v>Expired</v>
      </c>
      <c r="P1555" s="77" t="str" cm="1">
        <f t="array" aca="1" ref="P1555" ca="1">_xlfn.IFS((N1555-TODAY())&gt;=547,"06 Expires over 18 months",(N1555-TODAY())&gt;=365,"05 Expires in 18 months",(N1555-TODAY())&gt;=183,"04 Expires in 12 months",(N1555-TODAY())&gt;=92,"03 Expires in 6 months",(N1555-TODAY())&gt;=31,"02 Expires in 3 months",(N1555-TODAY())&gt;=0,"01 Expires in 30 days",(N1555-TODAY())&gt;=-31,"01 Expired last 30 days",(N1555-TODAY())&gt;=-92,"02 Expired last 3 months",(N1555-TODAY())&gt;=-183,"03 Expired last 6 months",(N1555-TODAY())&gt;=-365,"04 Expired last 12 months",(N1555-TODAY())&gt;=-547,"05 Expired last 18 months",TRUE,"06 Expired over 18 months")</f>
        <v>06 Expired over 18 months</v>
      </c>
      <c r="Q1555" s="65">
        <v>25000</v>
      </c>
      <c r="R1555" s="84">
        <f t="shared" si="313"/>
        <v>47916.666666666664</v>
      </c>
      <c r="S1555" s="77" t="str" cm="1">
        <f t="array" ref="S1555">_xlfn.IFS(R1555&gt;5000000,"Gold",R1555&gt;=500000,"Silver",R1555&gt;30000,"Bronze",TRUE,"Transactional")</f>
        <v>Bronze</v>
      </c>
      <c r="T1555" s="24" t="s">
        <v>54</v>
      </c>
      <c r="U1555" s="101" t="s">
        <v>237</v>
      </c>
      <c r="V1555" s="101" t="s">
        <v>940</v>
      </c>
      <c r="W1555" s="77" t="str">
        <f t="shared" si="321"/>
        <v>No</v>
      </c>
      <c r="X1555" s="77" t="str">
        <f>IFERROR(_xlfn.XLOOKUP(J1555&amp;"||"&amp;K1555,'Mapping Ref.'!$J$2:$J$538,'Mapping Ref.'!$K$2:$K$538),"")</f>
        <v>Construction &amp; Estates</v>
      </c>
      <c r="Y1555" s="77" t="str" cm="1">
        <f t="array" ref="Y1555">_xlfn.IFS(R1555&gt;2000000,"For Publication",R1555&gt;100000,"PID",R1555&gt;30000,"RFQ",TRUE,"Transactional")</f>
        <v>RFQ</v>
      </c>
      <c r="Z1555" s="24" t="s">
        <v>86</v>
      </c>
      <c r="AA1555" s="32">
        <v>24</v>
      </c>
      <c r="AB1555" s="24">
        <v>0</v>
      </c>
      <c r="AC1555" s="25">
        <v>44705</v>
      </c>
      <c r="AD1555" s="24" t="s">
        <v>58</v>
      </c>
      <c r="AE1555" s="24"/>
      <c r="AF1555" s="24"/>
      <c r="AG1555" s="24"/>
      <c r="AH1555" s="24" t="s">
        <v>59</v>
      </c>
      <c r="AI1555" s="24"/>
      <c r="AJ1555" s="24" t="s">
        <v>60</v>
      </c>
      <c r="AK1555" s="24"/>
      <c r="AL1555" s="24" t="s">
        <v>5003</v>
      </c>
      <c r="AM1555" s="24"/>
      <c r="AN1555" s="24"/>
      <c r="AO1555" s="24">
        <v>0</v>
      </c>
      <c r="AP1555" s="24" t="s">
        <v>60</v>
      </c>
      <c r="AQ1555" s="24"/>
      <c r="AR1555" s="24"/>
      <c r="AS1555" s="89">
        <f t="shared" si="324"/>
        <v>23</v>
      </c>
      <c r="AT1555" s="24" t="s">
        <v>5964</v>
      </c>
    </row>
    <row r="1556" spans="1:46" x14ac:dyDescent="0.5">
      <c r="A1556" s="24">
        <v>1666</v>
      </c>
      <c r="B1556" s="24" t="s">
        <v>340</v>
      </c>
      <c r="C1556" s="24"/>
      <c r="D1556" s="24" t="s">
        <v>6023</v>
      </c>
      <c r="E1556" s="24" t="s">
        <v>6024</v>
      </c>
      <c r="F1556" s="77" t="str">
        <f t="shared" si="320"/>
        <v>PAUL CROOKS</v>
      </c>
      <c r="G1556" s="24" t="s">
        <v>6023</v>
      </c>
      <c r="H1556" s="24" t="s">
        <v>1879</v>
      </c>
      <c r="I1556" s="24" t="s">
        <v>1879</v>
      </c>
      <c r="J1556" s="24" t="s">
        <v>107</v>
      </c>
      <c r="K1556" s="24" t="s">
        <v>5665</v>
      </c>
      <c r="L1556" s="25">
        <v>44713</v>
      </c>
      <c r="M1556" s="25">
        <v>45808</v>
      </c>
      <c r="N1556" s="81">
        <f t="shared" si="322"/>
        <v>46538</v>
      </c>
      <c r="O1556" s="77" t="str">
        <f t="shared" ca="1" si="323"/>
        <v>Live</v>
      </c>
      <c r="P1556" s="77" t="str" cm="1">
        <f t="array" aca="1" ref="P1556" ca="1">_xlfn.IFS((N1556-TODAY())&gt;=547,"06 Expires over 18 months",(N1556-TODAY())&gt;=365,"05 Expires in 18 months",(N1556-TODAY())&gt;=183,"04 Expires in 12 months",(N1556-TODAY())&gt;=92,"03 Expires in 6 months",(N1556-TODAY())&gt;=31,"02 Expires in 3 months",(N1556-TODAY())&gt;=0,"01 Expires in 30 days",(N1556-TODAY())&gt;=-31,"01 Expired last 30 days",(N1556-TODAY())&gt;=-92,"02 Expired last 3 months",(N1556-TODAY())&gt;=-183,"03 Expired last 6 months",(N1556-TODAY())&gt;=-365,"04 Expired last 12 months",(N1556-TODAY())&gt;=-547,"05 Expired last 18 months",TRUE,"06 Expired over 18 months")</f>
        <v>04 Expires in 12 months</v>
      </c>
      <c r="Q1556" s="65">
        <v>1000</v>
      </c>
      <c r="R1556" s="84">
        <f t="shared" si="313"/>
        <v>4916.666666666667</v>
      </c>
      <c r="S1556" s="77" t="str" cm="1">
        <f t="array" ref="S1556">_xlfn.IFS(R1556&gt;5000000,"Gold",R1556&gt;=500000,"Silver",R1556&gt;30000,"Bronze",TRUE,"Transactional")</f>
        <v>Transactional</v>
      </c>
      <c r="T1556" s="24" t="s">
        <v>54</v>
      </c>
      <c r="U1556" s="101" t="s">
        <v>445</v>
      </c>
      <c r="V1556" s="101" t="s">
        <v>446</v>
      </c>
      <c r="W1556" s="77" t="str">
        <f t="shared" si="321"/>
        <v>Yes</v>
      </c>
      <c r="X1556" s="77" t="str">
        <f>IFERROR(_xlfn.XLOOKUP(J1556&amp;"||"&amp;K1556,'Mapping Ref.'!$J$2:$J$538,'Mapping Ref.'!$K$2:$K$538),"")</f>
        <v>Construction &amp; Estates</v>
      </c>
      <c r="Y1556" s="77" t="str" cm="1">
        <f t="array" ref="Y1556">_xlfn.IFS(R1556&gt;2000000,"For Publication",R1556&gt;100000,"PID",R1556&gt;30000,"RFQ",TRUE,"Transactional")</f>
        <v>Transactional</v>
      </c>
      <c r="Z1556" s="24" t="s">
        <v>101</v>
      </c>
      <c r="AA1556" s="32">
        <v>36</v>
      </c>
      <c r="AB1556" s="24">
        <v>24</v>
      </c>
      <c r="AC1556" s="25">
        <v>44711</v>
      </c>
      <c r="AD1556" s="24" t="s">
        <v>102</v>
      </c>
      <c r="AE1556" s="24">
        <v>0</v>
      </c>
      <c r="AF1556" s="24"/>
      <c r="AG1556" s="24"/>
      <c r="AH1556" s="24" t="s">
        <v>60</v>
      </c>
      <c r="AI1556" s="24"/>
      <c r="AJ1556" s="24" t="s">
        <v>60</v>
      </c>
      <c r="AK1556" s="24" t="s">
        <v>4486</v>
      </c>
      <c r="AL1556" s="24" t="s">
        <v>5003</v>
      </c>
      <c r="AM1556" s="24"/>
      <c r="AN1556" s="24"/>
      <c r="AO1556" s="24">
        <v>0</v>
      </c>
      <c r="AP1556" s="24" t="s">
        <v>60</v>
      </c>
      <c r="AQ1556" s="24"/>
      <c r="AR1556" s="24"/>
      <c r="AS1556" s="89">
        <f t="shared" si="324"/>
        <v>59</v>
      </c>
      <c r="AT1556" s="24" t="s">
        <v>6025</v>
      </c>
    </row>
    <row r="1557" spans="1:46" x14ac:dyDescent="0.5">
      <c r="A1557" s="24">
        <v>1667</v>
      </c>
      <c r="B1557" s="24" t="s">
        <v>340</v>
      </c>
      <c r="C1557" s="24"/>
      <c r="D1557" s="24" t="s">
        <v>6026</v>
      </c>
      <c r="E1557" s="24" t="s">
        <v>6027</v>
      </c>
      <c r="F1557" s="77" t="str">
        <f t="shared" si="320"/>
        <v>EMPIRA LIMITED</v>
      </c>
      <c r="G1557" s="24" t="s">
        <v>6026</v>
      </c>
      <c r="H1557" s="24" t="s">
        <v>6028</v>
      </c>
      <c r="I1557" s="24" t="s">
        <v>1829</v>
      </c>
      <c r="J1557" s="24" t="s">
        <v>52</v>
      </c>
      <c r="K1557" s="24" t="s">
        <v>873</v>
      </c>
      <c r="L1557" s="25">
        <v>44562</v>
      </c>
      <c r="M1557" s="25">
        <v>45747</v>
      </c>
      <c r="N1557" s="81">
        <f t="shared" si="322"/>
        <v>46112</v>
      </c>
      <c r="O1557" s="77" t="str">
        <f t="shared" ca="1" si="323"/>
        <v>Expired</v>
      </c>
      <c r="P1557" s="77" t="str" cm="1">
        <f t="array" aca="1" ref="P1557" ca="1">_xlfn.IFS((N1557-TODAY())&gt;=547,"06 Expires over 18 months",(N1557-TODAY())&gt;=365,"05 Expires in 18 months",(N1557-TODAY())&gt;=183,"04 Expires in 12 months",(N1557-TODAY())&gt;=92,"03 Expires in 6 months",(N1557-TODAY())&gt;=31,"02 Expires in 3 months",(N1557-TODAY())&gt;=0,"01 Expires in 30 days",(N1557-TODAY())&gt;=-31,"01 Expired last 30 days",(N1557-TODAY())&gt;=-92,"02 Expired last 3 months",(N1557-TODAY())&gt;=-183,"03 Expired last 6 months",(N1557-TODAY())&gt;=-365,"04 Expired last 12 months",(N1557-TODAY())&gt;=-547,"05 Expired last 18 months",TRUE,"06 Expired over 18 months")</f>
        <v>03 Expired last 6 months</v>
      </c>
      <c r="Q1557" s="65">
        <v>5500</v>
      </c>
      <c r="R1557" s="84">
        <f t="shared" si="313"/>
        <v>22916.666666666668</v>
      </c>
      <c r="S1557" s="77" t="str" cm="1">
        <f t="array" ref="S1557">_xlfn.IFS(R1557&gt;5000000,"Gold",R1557&gt;=500000,"Silver",R1557&gt;30000,"Bronze",TRUE,"Transactional")</f>
        <v>Transactional</v>
      </c>
      <c r="T1557" s="24" t="s">
        <v>54</v>
      </c>
      <c r="U1557" s="101" t="s">
        <v>116</v>
      </c>
      <c r="V1557" s="101" t="s">
        <v>70</v>
      </c>
      <c r="W1557" s="77" t="str">
        <f t="shared" si="321"/>
        <v>Yes</v>
      </c>
      <c r="X1557" s="77" t="str">
        <f>IFERROR(_xlfn.XLOOKUP(J1557&amp;"||"&amp;K1557,'Mapping Ref.'!$J$2:$J$538,'Mapping Ref.'!$K$2:$K$538),"")</f>
        <v>Corporate</v>
      </c>
      <c r="Y1557" s="77" t="str" cm="1">
        <f t="array" ref="Y1557">_xlfn.IFS(R1557&gt;2000000,"For Publication",R1557&gt;100000,"PID",R1557&gt;30000,"RFQ",TRUE,"Transactional")</f>
        <v>Transactional</v>
      </c>
      <c r="Z1557" s="24" t="s">
        <v>101</v>
      </c>
      <c r="AA1557" s="32">
        <v>39</v>
      </c>
      <c r="AB1557" s="24">
        <v>12</v>
      </c>
      <c r="AC1557" s="25">
        <v>44711</v>
      </c>
      <c r="AD1557" s="24" t="s">
        <v>58</v>
      </c>
      <c r="AE1557" s="24"/>
      <c r="AF1557" s="24"/>
      <c r="AG1557" s="24"/>
      <c r="AH1557" s="24" t="s">
        <v>60</v>
      </c>
      <c r="AI1557" s="24"/>
      <c r="AJ1557" s="24" t="s">
        <v>60</v>
      </c>
      <c r="AK1557" s="24"/>
      <c r="AL1557" s="24" t="s">
        <v>5003</v>
      </c>
      <c r="AM1557" s="24"/>
      <c r="AN1557" s="24"/>
      <c r="AO1557" s="24"/>
      <c r="AP1557" s="24" t="s">
        <v>60</v>
      </c>
      <c r="AQ1557" s="24"/>
      <c r="AR1557" s="24"/>
      <c r="AS1557" s="89">
        <f t="shared" si="324"/>
        <v>50</v>
      </c>
      <c r="AT1557" s="24" t="s">
        <v>6029</v>
      </c>
    </row>
    <row r="1558" spans="1:46" x14ac:dyDescent="0.5">
      <c r="A1558" s="24">
        <v>1670</v>
      </c>
      <c r="B1558" s="24"/>
      <c r="C1558" s="24"/>
      <c r="D1558" s="24" t="s">
        <v>6030</v>
      </c>
      <c r="E1558" s="24" t="s">
        <v>6031</v>
      </c>
      <c r="F1558" s="77" t="str">
        <f t="shared" si="320"/>
        <v>COLE PARK CONSULTANCY LIMITED</v>
      </c>
      <c r="G1558" s="24" t="s">
        <v>6032</v>
      </c>
      <c r="H1558" s="24" t="s">
        <v>6033</v>
      </c>
      <c r="I1558" s="24" t="s">
        <v>6034</v>
      </c>
      <c r="J1558" s="24" t="s">
        <v>107</v>
      </c>
      <c r="K1558" s="24" t="s">
        <v>5864</v>
      </c>
      <c r="L1558" s="25">
        <v>44718</v>
      </c>
      <c r="M1558" s="25">
        <v>45016</v>
      </c>
      <c r="N1558" s="81">
        <f t="shared" si="322"/>
        <v>45016</v>
      </c>
      <c r="O1558" s="77" t="str">
        <f t="shared" ca="1" si="323"/>
        <v>Expired</v>
      </c>
      <c r="P1558" s="77" t="str" cm="1">
        <f t="array" aca="1" ref="P1558" ca="1">_xlfn.IFS((N1558-TODAY())&gt;=547,"06 Expires over 18 months",(N1558-TODAY())&gt;=365,"05 Expires in 18 months",(N1558-TODAY())&gt;=183,"04 Expires in 12 months",(N1558-TODAY())&gt;=92,"03 Expires in 6 months",(N1558-TODAY())&gt;=31,"02 Expires in 3 months",(N1558-TODAY())&gt;=0,"01 Expires in 30 days",(N1558-TODAY())&gt;=-31,"01 Expired last 30 days",(N1558-TODAY())&gt;=-92,"02 Expired last 3 months",(N1558-TODAY())&gt;=-183,"03 Expired last 6 months",(N1558-TODAY())&gt;=-365,"04 Expired last 12 months",(N1558-TODAY())&gt;=-547,"05 Expired last 18 months",TRUE,"06 Expired over 18 months")</f>
        <v>06 Expired over 18 months</v>
      </c>
      <c r="Q1558" s="65">
        <v>54000</v>
      </c>
      <c r="R1558" s="84">
        <f t="shared" si="313"/>
        <v>54000</v>
      </c>
      <c r="S1558" s="77" t="str" cm="1">
        <f t="array" ref="S1558">_xlfn.IFS(R1558&gt;5000000,"Gold",R1558&gt;=500000,"Silver",R1558&gt;30000,"Bronze",TRUE,"Transactional")</f>
        <v>Bronze</v>
      </c>
      <c r="T1558" s="24" t="s">
        <v>54</v>
      </c>
      <c r="U1558" s="101" t="s">
        <v>109</v>
      </c>
      <c r="V1558" s="101" t="s">
        <v>1146</v>
      </c>
      <c r="W1558" s="77" t="str">
        <f t="shared" si="321"/>
        <v>No</v>
      </c>
      <c r="X1558" s="77" t="str">
        <f>IFERROR(_xlfn.XLOOKUP(J1558&amp;"||"&amp;K1558,'Mapping Ref.'!$J$2:$J$538,'Mapping Ref.'!$K$2:$K$538),"")</f>
        <v>Construction &amp; Estates</v>
      </c>
      <c r="Y1558" s="77" t="str" cm="1">
        <f t="array" ref="Y1558">_xlfn.IFS(R1558&gt;2000000,"For Publication",R1558&gt;100000,"PID",R1558&gt;30000,"RFQ",TRUE,"Transactional")</f>
        <v>RFQ</v>
      </c>
      <c r="Z1558" s="24" t="s">
        <v>86</v>
      </c>
      <c r="AA1558" s="32">
        <v>10</v>
      </c>
      <c r="AB1558" s="24">
        <v>0</v>
      </c>
      <c r="AC1558" s="25">
        <v>44713</v>
      </c>
      <c r="AD1558" s="24" t="s">
        <v>58</v>
      </c>
      <c r="AE1558" s="24"/>
      <c r="AF1558" s="24"/>
      <c r="AG1558" s="24"/>
      <c r="AH1558" s="24" t="s">
        <v>60</v>
      </c>
      <c r="AI1558" s="24"/>
      <c r="AJ1558" s="24" t="s">
        <v>60</v>
      </c>
      <c r="AK1558" s="24"/>
      <c r="AL1558" s="24" t="s">
        <v>1333</v>
      </c>
      <c r="AM1558" s="24"/>
      <c r="AN1558" s="24"/>
      <c r="AO1558" s="24"/>
      <c r="AP1558" s="24" t="s">
        <v>60</v>
      </c>
      <c r="AQ1558" s="24"/>
      <c r="AR1558" s="24"/>
      <c r="AS1558" s="89">
        <f t="shared" si="324"/>
        <v>9</v>
      </c>
      <c r="AT1558" s="24" t="s">
        <v>6035</v>
      </c>
    </row>
    <row r="1559" spans="1:46" x14ac:dyDescent="0.5">
      <c r="A1559" s="24">
        <v>1671</v>
      </c>
      <c r="B1559" s="24"/>
      <c r="C1559" s="24" t="s">
        <v>77</v>
      </c>
      <c r="D1559" s="24" t="s">
        <v>6036</v>
      </c>
      <c r="E1559" s="24" t="s">
        <v>6037</v>
      </c>
      <c r="F1559" s="77" t="str">
        <f t="shared" si="320"/>
        <v>ADVANCE WIRELESS TECHNOLOGY GROUP T/A AWTG</v>
      </c>
      <c r="G1559" s="24" t="s">
        <v>6038</v>
      </c>
      <c r="H1559" s="24" t="s">
        <v>6039</v>
      </c>
      <c r="I1559" s="24" t="s">
        <v>6039</v>
      </c>
      <c r="J1559" s="24" t="s">
        <v>107</v>
      </c>
      <c r="K1559" s="24" t="s">
        <v>6040</v>
      </c>
      <c r="L1559" s="25">
        <v>44602</v>
      </c>
      <c r="M1559" s="25">
        <v>44804</v>
      </c>
      <c r="N1559" s="81">
        <f t="shared" si="322"/>
        <v>44895</v>
      </c>
      <c r="O1559" s="77" t="str">
        <f t="shared" ca="1" si="323"/>
        <v>Expired</v>
      </c>
      <c r="P1559" s="77" t="str" cm="1">
        <f t="array" aca="1" ref="P1559" ca="1">_xlfn.IFS((N1559-TODAY())&gt;=547,"06 Expires over 18 months",(N1559-TODAY())&gt;=365,"05 Expires in 18 months",(N1559-TODAY())&gt;=183,"04 Expires in 12 months",(N1559-TODAY())&gt;=92,"03 Expires in 6 months",(N1559-TODAY())&gt;=31,"02 Expires in 3 months",(N1559-TODAY())&gt;=0,"01 Expires in 30 days",(N1559-TODAY())&gt;=-31,"01 Expired last 30 days",(N1559-TODAY())&gt;=-92,"02 Expired last 3 months",(N1559-TODAY())&gt;=-183,"03 Expired last 6 months",(N1559-TODAY())&gt;=-365,"04 Expired last 12 months",(N1559-TODAY())&gt;=-547,"05 Expired last 18 months",TRUE,"06 Expired over 18 months")</f>
        <v>06 Expired over 18 months</v>
      </c>
      <c r="Q1559" s="65">
        <v>35278</v>
      </c>
      <c r="R1559" s="84">
        <f t="shared" si="313"/>
        <v>35278</v>
      </c>
      <c r="S1559" s="77" t="str" cm="1">
        <f t="array" ref="S1559">_xlfn.IFS(R1559&gt;5000000,"Gold",R1559&gt;=500000,"Silver",R1559&gt;30000,"Bronze",TRUE,"Transactional")</f>
        <v>Bronze</v>
      </c>
      <c r="T1559" s="24" t="s">
        <v>54</v>
      </c>
      <c r="U1559" s="101" t="s">
        <v>891</v>
      </c>
      <c r="V1559" s="101" t="s">
        <v>2521</v>
      </c>
      <c r="W1559" s="77" t="str">
        <f t="shared" si="321"/>
        <v>Yes</v>
      </c>
      <c r="X1559" s="77" t="str">
        <f>IFERROR(_xlfn.XLOOKUP(J1559&amp;"||"&amp;K1559,'Mapping Ref.'!$J$2:$J$538,'Mapping Ref.'!$K$2:$K$538),"")</f>
        <v>Construction &amp; Estates</v>
      </c>
      <c r="Y1559" s="77" t="str" cm="1">
        <f t="array" ref="Y1559">_xlfn.IFS(R1559&gt;2000000,"For Publication",R1559&gt;100000,"PID",R1559&gt;30000,"RFQ",TRUE,"Transactional")</f>
        <v>RFQ</v>
      </c>
      <c r="Z1559" s="24" t="s">
        <v>71</v>
      </c>
      <c r="AA1559" s="32">
        <v>6</v>
      </c>
      <c r="AB1559" s="24">
        <v>3</v>
      </c>
      <c r="AC1559" s="25">
        <v>44718</v>
      </c>
      <c r="AD1559" s="24" t="s">
        <v>326</v>
      </c>
      <c r="AE1559" s="24"/>
      <c r="AF1559" s="24" t="s">
        <v>59</v>
      </c>
      <c r="AG1559" s="24"/>
      <c r="AH1559" s="24" t="s">
        <v>59</v>
      </c>
      <c r="AI1559" s="24"/>
      <c r="AJ1559" s="24" t="s">
        <v>60</v>
      </c>
      <c r="AK1559" s="24"/>
      <c r="AL1559" s="24" t="s">
        <v>1333</v>
      </c>
      <c r="AM1559" s="24"/>
      <c r="AN1559" s="24"/>
      <c r="AO1559" s="24"/>
      <c r="AP1559" s="24" t="s">
        <v>60</v>
      </c>
      <c r="AQ1559" s="24"/>
      <c r="AR1559" s="24"/>
      <c r="AS1559" s="89">
        <f t="shared" si="324"/>
        <v>9</v>
      </c>
      <c r="AT1559" s="24" t="s">
        <v>6041</v>
      </c>
    </row>
    <row r="1560" spans="1:46" x14ac:dyDescent="0.5">
      <c r="A1560" s="24">
        <v>1672</v>
      </c>
      <c r="B1560" s="24" t="s">
        <v>340</v>
      </c>
      <c r="C1560" s="24" t="s">
        <v>77</v>
      </c>
      <c r="D1560" s="24" t="s">
        <v>6042</v>
      </c>
      <c r="E1560" s="24" t="s">
        <v>6043</v>
      </c>
      <c r="F1560" s="77" t="str">
        <f t="shared" si="320"/>
        <v>COMELIT-PAC LIMITED</v>
      </c>
      <c r="G1560" s="24" t="s">
        <v>6044</v>
      </c>
      <c r="H1560" s="24" t="s">
        <v>6045</v>
      </c>
      <c r="I1560" s="24" t="s">
        <v>6045</v>
      </c>
      <c r="J1560" s="24" t="s">
        <v>107</v>
      </c>
      <c r="K1560" s="24" t="s">
        <v>6046</v>
      </c>
      <c r="L1560" s="25">
        <v>44509</v>
      </c>
      <c r="M1560" s="25">
        <v>45969</v>
      </c>
      <c r="N1560" s="81">
        <f t="shared" si="322"/>
        <v>45969</v>
      </c>
      <c r="O1560" s="77" t="str">
        <f t="shared" ca="1" si="323"/>
        <v>Expired</v>
      </c>
      <c r="P1560" s="77" t="str" cm="1">
        <f t="array" aca="1" ref="P1560" ca="1">_xlfn.IFS((N1560-TODAY())&gt;=547,"06 Expires over 18 months",(N1560-TODAY())&gt;=365,"05 Expires in 18 months",(N1560-TODAY())&gt;=183,"04 Expires in 12 months",(N1560-TODAY())&gt;=92,"03 Expires in 6 months",(N1560-TODAY())&gt;=31,"02 Expires in 3 months",(N1560-TODAY())&gt;=0,"01 Expires in 30 days",(N1560-TODAY())&gt;=-31,"01 Expired last 30 days",(N1560-TODAY())&gt;=-92,"02 Expired last 3 months",(N1560-TODAY())&gt;=-183,"03 Expired last 6 months",(N1560-TODAY())&gt;=-365,"04 Expired last 12 months",(N1560-TODAY())&gt;=-547,"05 Expired last 18 months",TRUE,"06 Expired over 18 months")</f>
        <v>04 Expired last 12 months</v>
      </c>
      <c r="Q1560" s="65">
        <v>15000</v>
      </c>
      <c r="R1560" s="84">
        <f t="shared" si="313"/>
        <v>58750</v>
      </c>
      <c r="S1560" s="77" t="str" cm="1">
        <f t="array" ref="S1560">_xlfn.IFS(R1560&gt;5000000,"Gold",R1560&gt;=500000,"Silver",R1560&gt;30000,"Bronze",TRUE,"Transactional")</f>
        <v>Bronze</v>
      </c>
      <c r="T1560" s="24" t="s">
        <v>54</v>
      </c>
      <c r="U1560" s="101" t="s">
        <v>84</v>
      </c>
      <c r="V1560" s="101" t="s">
        <v>727</v>
      </c>
      <c r="W1560" s="77" t="str">
        <f t="shared" si="321"/>
        <v>No</v>
      </c>
      <c r="X1560" s="77" t="str">
        <f>IFERROR(_xlfn.XLOOKUP(J1560&amp;"||"&amp;K1560,'Mapping Ref.'!$J$2:$J$538,'Mapping Ref.'!$K$2:$K$538),"")</f>
        <v>Construction &amp; Estates</v>
      </c>
      <c r="Y1560" s="77" t="str" cm="1">
        <f t="array" ref="Y1560">_xlfn.IFS(R1560&gt;2000000,"For Publication",R1560&gt;100000,"PID",R1560&gt;30000,"RFQ",TRUE,"Transactional")</f>
        <v>RFQ</v>
      </c>
      <c r="Z1560" s="24" t="s">
        <v>1244</v>
      </c>
      <c r="AA1560" s="32">
        <v>48</v>
      </c>
      <c r="AB1560" s="24">
        <v>0</v>
      </c>
      <c r="AC1560" s="25">
        <v>44718</v>
      </c>
      <c r="AD1560" s="24" t="s">
        <v>1066</v>
      </c>
      <c r="AE1560" s="24"/>
      <c r="AF1560" s="24"/>
      <c r="AG1560" s="24"/>
      <c r="AH1560" s="24" t="s">
        <v>60</v>
      </c>
      <c r="AI1560" s="24"/>
      <c r="AJ1560" s="24" t="s">
        <v>60</v>
      </c>
      <c r="AK1560" s="24"/>
      <c r="AL1560" s="24" t="s">
        <v>1333</v>
      </c>
      <c r="AM1560" s="24"/>
      <c r="AN1560" s="24"/>
      <c r="AO1560" s="24"/>
      <c r="AP1560" s="24" t="s">
        <v>60</v>
      </c>
      <c r="AQ1560" s="24"/>
      <c r="AR1560" s="24"/>
      <c r="AS1560" s="89">
        <f t="shared" si="324"/>
        <v>47</v>
      </c>
      <c r="AT1560" s="24" t="s">
        <v>6047</v>
      </c>
    </row>
    <row r="1561" spans="1:46" x14ac:dyDescent="0.5">
      <c r="A1561" s="24">
        <v>1673</v>
      </c>
      <c r="B1561" s="24" t="s">
        <v>340</v>
      </c>
      <c r="C1561" s="24" t="s">
        <v>77</v>
      </c>
      <c r="D1561" s="24" t="s">
        <v>6048</v>
      </c>
      <c r="E1561" s="24" t="s">
        <v>6049</v>
      </c>
      <c r="F1561" s="77" t="str">
        <f t="shared" si="320"/>
        <v>NCCTC LIMITED</v>
      </c>
      <c r="G1561" s="24" t="s">
        <v>6050</v>
      </c>
      <c r="H1561" s="24" t="s">
        <v>634</v>
      </c>
      <c r="I1561" s="24" t="s">
        <v>634</v>
      </c>
      <c r="J1561" s="24" t="s">
        <v>190</v>
      </c>
      <c r="K1561" s="24" t="s">
        <v>1741</v>
      </c>
      <c r="L1561" s="25">
        <v>44713</v>
      </c>
      <c r="M1561" s="25"/>
      <c r="N1561" s="81"/>
      <c r="O1561" s="77" t="s">
        <v>712</v>
      </c>
      <c r="P1561" s="77"/>
      <c r="Q1561" s="65">
        <v>1500</v>
      </c>
      <c r="R1561" s="84">
        <f t="shared" si="313"/>
        <v>1500</v>
      </c>
      <c r="S1561" s="77" t="str" cm="1">
        <f t="array" ref="S1561">_xlfn.IFS(R1561&gt;5000000,"Gold",R1561&gt;=500000,"Silver",R1561&gt;30000,"Bronze",TRUE,"Transactional")</f>
        <v>Transactional</v>
      </c>
      <c r="T1561" s="24" t="s">
        <v>54</v>
      </c>
      <c r="U1561" s="101" t="s">
        <v>237</v>
      </c>
      <c r="V1561" s="101" t="s">
        <v>566</v>
      </c>
      <c r="W1561" s="77" t="str">
        <f t="shared" si="321"/>
        <v>No</v>
      </c>
      <c r="X1561" s="77" t="str">
        <f>IFERROR(_xlfn.XLOOKUP(J1561&amp;"||"&amp;K1561,'Mapping Ref.'!$J$2:$J$538,'Mapping Ref.'!$K$2:$K$538),"")</f>
        <v>Childrens &amp; Adults</v>
      </c>
      <c r="Y1561" s="77" t="str" cm="1">
        <f t="array" ref="Y1561">_xlfn.IFS(R1561&gt;2000000,"For Publication",R1561&gt;100000,"PID",R1561&gt;30000,"RFQ",TRUE,"Transactional")</f>
        <v>Transactional</v>
      </c>
      <c r="Z1561" s="24" t="s">
        <v>101</v>
      </c>
      <c r="AA1561" s="32">
        <v>0</v>
      </c>
      <c r="AB1561" s="24">
        <v>0</v>
      </c>
      <c r="AC1561" s="25">
        <v>44718</v>
      </c>
      <c r="AD1561" s="24" t="s">
        <v>58</v>
      </c>
      <c r="AE1561" s="24">
        <v>29863</v>
      </c>
      <c r="AF1561" s="24" t="s">
        <v>59</v>
      </c>
      <c r="AG1561" s="24"/>
      <c r="AH1561" s="24" t="s">
        <v>60</v>
      </c>
      <c r="AI1561" s="24"/>
      <c r="AJ1561" s="24" t="s">
        <v>60</v>
      </c>
      <c r="AK1561" s="24"/>
      <c r="AL1561" s="24" t="s">
        <v>5003</v>
      </c>
      <c r="AM1561" s="24"/>
      <c r="AN1561" s="24"/>
      <c r="AO1561" s="24"/>
      <c r="AP1561" s="24" t="s">
        <v>60</v>
      </c>
      <c r="AQ1561" s="24"/>
      <c r="AR1561" s="24"/>
      <c r="AS1561" s="89">
        <v>0</v>
      </c>
      <c r="AT1561" s="24" t="s">
        <v>6051</v>
      </c>
    </row>
    <row r="1562" spans="1:46" x14ac:dyDescent="0.5">
      <c r="A1562" s="24">
        <v>1675</v>
      </c>
      <c r="B1562" s="24" t="s">
        <v>340</v>
      </c>
      <c r="C1562" s="24"/>
      <c r="D1562" s="24" t="s">
        <v>6052</v>
      </c>
      <c r="E1562" s="24" t="s">
        <v>5182</v>
      </c>
      <c r="F1562" s="77" t="str">
        <f t="shared" si="320"/>
        <v>LITTLE GREEN FOREST DAY NURSERY</v>
      </c>
      <c r="G1562" s="24" t="s">
        <v>6053</v>
      </c>
      <c r="H1562" s="24" t="s">
        <v>4756</v>
      </c>
      <c r="I1562" s="24" t="s">
        <v>4756</v>
      </c>
      <c r="J1562" s="24" t="s">
        <v>190</v>
      </c>
      <c r="K1562" s="24" t="s">
        <v>4757</v>
      </c>
      <c r="L1562" s="25">
        <v>44713</v>
      </c>
      <c r="M1562" s="25"/>
      <c r="N1562" s="81"/>
      <c r="O1562" s="77" t="s">
        <v>712</v>
      </c>
      <c r="P1562" s="77"/>
      <c r="Q1562" s="104"/>
      <c r="R1562" s="84">
        <v>0</v>
      </c>
      <c r="S1562" s="77" t="str" cm="1">
        <f t="array" ref="S1562">_xlfn.IFS(R1562&gt;5000000,"Gold",R1562&gt;=500000,"Silver",R1562&gt;30000,"Bronze",TRUE,"Transactional")</f>
        <v>Transactional</v>
      </c>
      <c r="T1562" s="24" t="s">
        <v>54</v>
      </c>
      <c r="U1562" s="101" t="s">
        <v>84</v>
      </c>
      <c r="V1562" s="101" t="s">
        <v>157</v>
      </c>
      <c r="W1562" s="77" t="str">
        <f t="shared" si="321"/>
        <v>Yes</v>
      </c>
      <c r="X1562" s="77" t="str">
        <f>IFERROR(_xlfn.XLOOKUP(J1562&amp;"||"&amp;K1562,'Mapping Ref.'!$J$2:$J$538,'Mapping Ref.'!$K$2:$K$538),"")</f>
        <v>Childrens &amp; Adults</v>
      </c>
      <c r="Y1562" s="77" t="str" cm="1">
        <f t="array" ref="Y1562">_xlfn.IFS(R1562&gt;2000000,"For Publication",R1562&gt;100000,"PID",R1562&gt;30000,"RFQ",TRUE,"Transactional")</f>
        <v>Transactional</v>
      </c>
      <c r="Z1562" s="24" t="s">
        <v>101</v>
      </c>
      <c r="AA1562" s="32">
        <v>42</v>
      </c>
      <c r="AB1562" s="24">
        <v>12</v>
      </c>
      <c r="AC1562" s="25">
        <v>44719</v>
      </c>
      <c r="AD1562" s="24" t="s">
        <v>58</v>
      </c>
      <c r="AE1562" s="24"/>
      <c r="AF1562" s="24"/>
      <c r="AG1562" s="24"/>
      <c r="AH1562" s="24" t="s">
        <v>59</v>
      </c>
      <c r="AI1562" s="24"/>
      <c r="AJ1562" s="24" t="s">
        <v>60</v>
      </c>
      <c r="AK1562" s="24"/>
      <c r="AL1562" s="24" t="s">
        <v>5003</v>
      </c>
      <c r="AM1562" s="24"/>
      <c r="AN1562" s="24"/>
      <c r="AO1562" s="24"/>
      <c r="AP1562" s="24" t="s">
        <v>60</v>
      </c>
      <c r="AQ1562" s="24"/>
      <c r="AR1562" s="24"/>
      <c r="AS1562" s="89">
        <v>0</v>
      </c>
      <c r="AT1562" s="24" t="s">
        <v>6054</v>
      </c>
    </row>
    <row r="1563" spans="1:46" x14ac:dyDescent="0.5">
      <c r="A1563" s="24">
        <v>1676</v>
      </c>
      <c r="B1563" s="24" t="s">
        <v>340</v>
      </c>
      <c r="C1563" s="24"/>
      <c r="D1563" s="24" t="s">
        <v>6055</v>
      </c>
      <c r="E1563" s="24" t="s">
        <v>5182</v>
      </c>
      <c r="F1563" s="77" t="str">
        <f t="shared" si="320"/>
        <v>ENG SPORTS UK LIMITED T/A ENG SPORTS ACADEMY</v>
      </c>
      <c r="G1563" s="24" t="s">
        <v>6056</v>
      </c>
      <c r="H1563" s="24" t="s">
        <v>4756</v>
      </c>
      <c r="I1563" s="24" t="s">
        <v>4756</v>
      </c>
      <c r="J1563" s="24" t="s">
        <v>190</v>
      </c>
      <c r="K1563" s="24" t="s">
        <v>4757</v>
      </c>
      <c r="L1563" s="25">
        <v>44713</v>
      </c>
      <c r="M1563" s="25"/>
      <c r="N1563" s="81"/>
      <c r="O1563" s="77" t="s">
        <v>712</v>
      </c>
      <c r="P1563" s="77"/>
      <c r="Q1563" s="104"/>
      <c r="R1563" s="84">
        <v>0</v>
      </c>
      <c r="S1563" s="77" t="str" cm="1">
        <f t="array" ref="S1563">_xlfn.IFS(R1563&gt;5000000,"Gold",R1563&gt;=500000,"Silver",R1563&gt;30000,"Bronze",TRUE,"Transactional")</f>
        <v>Transactional</v>
      </c>
      <c r="T1563" s="24" t="s">
        <v>54</v>
      </c>
      <c r="U1563" s="101" t="s">
        <v>84</v>
      </c>
      <c r="V1563" s="101" t="s">
        <v>157</v>
      </c>
      <c r="W1563" s="77" t="str">
        <f t="shared" si="321"/>
        <v>Yes</v>
      </c>
      <c r="X1563" s="77" t="str">
        <f>IFERROR(_xlfn.XLOOKUP(J1563&amp;"||"&amp;K1563,'Mapping Ref.'!$J$2:$J$538,'Mapping Ref.'!$K$2:$K$538),"")</f>
        <v>Childrens &amp; Adults</v>
      </c>
      <c r="Y1563" s="77" t="str" cm="1">
        <f t="array" ref="Y1563">_xlfn.IFS(R1563&gt;2000000,"For Publication",R1563&gt;100000,"PID",R1563&gt;30000,"RFQ",TRUE,"Transactional")</f>
        <v>Transactional</v>
      </c>
      <c r="Z1563" s="24" t="s">
        <v>101</v>
      </c>
      <c r="AA1563" s="32">
        <v>42</v>
      </c>
      <c r="AB1563" s="24">
        <v>12</v>
      </c>
      <c r="AC1563" s="25">
        <v>44719</v>
      </c>
      <c r="AD1563" s="24" t="s">
        <v>58</v>
      </c>
      <c r="AE1563" s="24"/>
      <c r="AF1563" s="24" t="s">
        <v>59</v>
      </c>
      <c r="AG1563" s="24"/>
      <c r="AH1563" s="24" t="s">
        <v>60</v>
      </c>
      <c r="AI1563" s="24"/>
      <c r="AJ1563" s="24" t="s">
        <v>59</v>
      </c>
      <c r="AK1563" s="24"/>
      <c r="AL1563" s="24" t="s">
        <v>5003</v>
      </c>
      <c r="AM1563" s="24"/>
      <c r="AN1563" s="24"/>
      <c r="AO1563" s="24"/>
      <c r="AP1563" s="24" t="s">
        <v>60</v>
      </c>
      <c r="AQ1563" s="24"/>
      <c r="AR1563" s="24"/>
      <c r="AS1563" s="89">
        <v>0</v>
      </c>
      <c r="AT1563" s="24" t="s">
        <v>6057</v>
      </c>
    </row>
    <row r="1564" spans="1:46" x14ac:dyDescent="0.5">
      <c r="A1564" s="24">
        <v>1677</v>
      </c>
      <c r="B1564" s="24"/>
      <c r="C1564" s="24"/>
      <c r="D1564" s="24" t="s">
        <v>6058</v>
      </c>
      <c r="E1564" s="24" t="s">
        <v>6059</v>
      </c>
      <c r="F1564" s="77" t="str">
        <f t="shared" si="320"/>
        <v>MZA ACOUSTICS LIMITED</v>
      </c>
      <c r="G1564" s="24" t="s">
        <v>6060</v>
      </c>
      <c r="H1564" s="24" t="s">
        <v>1029</v>
      </c>
      <c r="I1564" s="24" t="s">
        <v>1029</v>
      </c>
      <c r="J1564" s="24" t="s">
        <v>107</v>
      </c>
      <c r="K1564" s="24" t="s">
        <v>5285</v>
      </c>
      <c r="L1564" s="25">
        <v>44682</v>
      </c>
      <c r="M1564" s="25">
        <v>44926</v>
      </c>
      <c r="N1564" s="81">
        <f t="shared" ref="N1564:N1570" si="325">EDATE(M1564,AB1564)</f>
        <v>45107</v>
      </c>
      <c r="O1564" s="77" t="str">
        <f t="shared" ref="O1564:O1570" ca="1" si="326">IF(N1564&lt;TODAY(),"Expired","Live")</f>
        <v>Expired</v>
      </c>
      <c r="P1564" s="77" t="str" cm="1">
        <f t="array" aca="1" ref="P1564" ca="1">_xlfn.IFS((N1564-TODAY())&gt;=547,"06 Expires over 18 months",(N1564-TODAY())&gt;=365,"05 Expires in 18 months",(N1564-TODAY())&gt;=183,"04 Expires in 12 months",(N1564-TODAY())&gt;=92,"03 Expires in 6 months",(N1564-TODAY())&gt;=31,"02 Expires in 3 months",(N1564-TODAY())&gt;=0,"01 Expires in 30 days",(N1564-TODAY())&gt;=-31,"01 Expired last 30 days",(N1564-TODAY())&gt;=-92,"02 Expired last 3 months",(N1564-TODAY())&gt;=-183,"03 Expired last 6 months",(N1564-TODAY())&gt;=-365,"04 Expired last 12 months",(N1564-TODAY())&gt;=-547,"05 Expired last 18 months",TRUE,"06 Expired over 18 months")</f>
        <v>06 Expired over 18 months</v>
      </c>
      <c r="Q1564" s="65">
        <v>9180</v>
      </c>
      <c r="R1564" s="84">
        <f t="shared" ref="R1564:R1570" si="327">MAX(Q1564,Q1564*N(AS1564)/12)</f>
        <v>9945</v>
      </c>
      <c r="S1564" s="77" t="str" cm="1">
        <f t="array" ref="S1564">_xlfn.IFS(R1564&gt;5000000,"Gold",R1564&gt;=500000,"Silver",R1564&gt;30000,"Bronze",TRUE,"Transactional")</f>
        <v>Transactional</v>
      </c>
      <c r="T1564" s="24" t="s">
        <v>122</v>
      </c>
      <c r="U1564" s="101" t="s">
        <v>116</v>
      </c>
      <c r="V1564" s="101" t="s">
        <v>70</v>
      </c>
      <c r="W1564" s="77" t="str">
        <f t="shared" si="321"/>
        <v>Yes</v>
      </c>
      <c r="X1564" s="77" t="str">
        <f>IFERROR(_xlfn.XLOOKUP(J1564&amp;"||"&amp;K1564,'Mapping Ref.'!$J$2:$J$538,'Mapping Ref.'!$K$2:$K$538),"")</f>
        <v>Construction &amp; Estates</v>
      </c>
      <c r="Y1564" s="77" t="str" cm="1">
        <f t="array" ref="Y1564">_xlfn.IFS(R1564&gt;2000000,"For Publication",R1564&gt;100000,"PID",R1564&gt;30000,"RFQ",TRUE,"Transactional")</f>
        <v>Transactional</v>
      </c>
      <c r="Z1564" s="24" t="s">
        <v>101</v>
      </c>
      <c r="AA1564" s="32">
        <v>9</v>
      </c>
      <c r="AB1564" s="24">
        <v>6</v>
      </c>
      <c r="AC1564" s="25">
        <v>44719</v>
      </c>
      <c r="AD1564" s="24" t="s">
        <v>58</v>
      </c>
      <c r="AE1564" s="24">
        <v>123</v>
      </c>
      <c r="AF1564" s="24"/>
      <c r="AG1564" s="24"/>
      <c r="AH1564" s="24" t="s">
        <v>60</v>
      </c>
      <c r="AI1564" s="24"/>
      <c r="AJ1564" s="24" t="s">
        <v>60</v>
      </c>
      <c r="AK1564" s="24"/>
      <c r="AL1564" s="24" t="s">
        <v>1333</v>
      </c>
      <c r="AM1564" s="24"/>
      <c r="AN1564" s="24"/>
      <c r="AO1564" s="24">
        <v>0</v>
      </c>
      <c r="AP1564" s="24" t="s">
        <v>60</v>
      </c>
      <c r="AQ1564" s="24"/>
      <c r="AR1564" s="24"/>
      <c r="AS1564" s="89">
        <f t="shared" ref="AS1564:AS1570" si="328">DATEDIF(L1564,N1564,"m")</f>
        <v>13</v>
      </c>
      <c r="AT1564" s="24" t="s">
        <v>6061</v>
      </c>
    </row>
    <row r="1565" spans="1:46" x14ac:dyDescent="0.5">
      <c r="A1565" s="24">
        <v>1678</v>
      </c>
      <c r="B1565" s="24"/>
      <c r="C1565" s="24"/>
      <c r="D1565" s="24" t="s">
        <v>6062</v>
      </c>
      <c r="E1565" s="24" t="s">
        <v>6063</v>
      </c>
      <c r="F1565" s="77" t="str">
        <f t="shared" si="320"/>
        <v>ME LANDSCAPE STUDIO LIMITED</v>
      </c>
      <c r="G1565" s="24" t="s">
        <v>6064</v>
      </c>
      <c r="H1565" s="24" t="s">
        <v>1029</v>
      </c>
      <c r="I1565" s="24" t="s">
        <v>1029</v>
      </c>
      <c r="J1565" s="24" t="s">
        <v>107</v>
      </c>
      <c r="K1565" s="24" t="s">
        <v>5285</v>
      </c>
      <c r="L1565" s="25">
        <v>44682</v>
      </c>
      <c r="M1565" s="25">
        <v>44926</v>
      </c>
      <c r="N1565" s="81">
        <f t="shared" si="325"/>
        <v>45107</v>
      </c>
      <c r="O1565" s="77" t="str">
        <f t="shared" ca="1" si="326"/>
        <v>Expired</v>
      </c>
      <c r="P1565" s="77" t="str" cm="1">
        <f t="array" aca="1" ref="P1565" ca="1">_xlfn.IFS((N1565-TODAY())&gt;=547,"06 Expires over 18 months",(N1565-TODAY())&gt;=365,"05 Expires in 18 months",(N1565-TODAY())&gt;=183,"04 Expires in 12 months",(N1565-TODAY())&gt;=92,"03 Expires in 6 months",(N1565-TODAY())&gt;=31,"02 Expires in 3 months",(N1565-TODAY())&gt;=0,"01 Expires in 30 days",(N1565-TODAY())&gt;=-31,"01 Expired last 30 days",(N1565-TODAY())&gt;=-92,"02 Expired last 3 months",(N1565-TODAY())&gt;=-183,"03 Expired last 6 months",(N1565-TODAY())&gt;=-365,"04 Expired last 12 months",(N1565-TODAY())&gt;=-547,"05 Expired last 18 months",TRUE,"06 Expired over 18 months")</f>
        <v>06 Expired over 18 months</v>
      </c>
      <c r="Q1565" s="65">
        <v>9925</v>
      </c>
      <c r="R1565" s="84">
        <f t="shared" si="327"/>
        <v>10752.083333333334</v>
      </c>
      <c r="S1565" s="77" t="str" cm="1">
        <f t="array" ref="S1565">_xlfn.IFS(R1565&gt;5000000,"Gold",R1565&gt;=500000,"Silver",R1565&gt;30000,"Bronze",TRUE,"Transactional")</f>
        <v>Transactional</v>
      </c>
      <c r="T1565" s="24" t="s">
        <v>122</v>
      </c>
      <c r="U1565" s="101" t="s">
        <v>190</v>
      </c>
      <c r="V1565" s="101" t="s">
        <v>75</v>
      </c>
      <c r="W1565" s="77" t="str">
        <f t="shared" si="321"/>
        <v>Yes</v>
      </c>
      <c r="X1565" s="77" t="str">
        <f>IFERROR(_xlfn.XLOOKUP(J1565&amp;"||"&amp;K1565,'Mapping Ref.'!$J$2:$J$538,'Mapping Ref.'!$K$2:$K$538),"")</f>
        <v>Construction &amp; Estates</v>
      </c>
      <c r="Y1565" s="77" t="str" cm="1">
        <f t="array" ref="Y1565">_xlfn.IFS(R1565&gt;2000000,"For Publication",R1565&gt;100000,"PID",R1565&gt;30000,"RFQ",TRUE,"Transactional")</f>
        <v>Transactional</v>
      </c>
      <c r="Z1565" s="24" t="s">
        <v>86</v>
      </c>
      <c r="AA1565" s="32">
        <v>7</v>
      </c>
      <c r="AB1565" s="24">
        <v>6</v>
      </c>
      <c r="AC1565" s="25">
        <v>44719</v>
      </c>
      <c r="AD1565" s="24" t="s">
        <v>102</v>
      </c>
      <c r="AE1565" s="24">
        <v>123</v>
      </c>
      <c r="AF1565" s="24"/>
      <c r="AG1565" s="24"/>
      <c r="AH1565" s="24" t="s">
        <v>60</v>
      </c>
      <c r="AI1565" s="24"/>
      <c r="AJ1565" s="24" t="s">
        <v>60</v>
      </c>
      <c r="AK1565" s="24"/>
      <c r="AL1565" s="24" t="s">
        <v>1333</v>
      </c>
      <c r="AM1565" s="24"/>
      <c r="AN1565" s="24"/>
      <c r="AO1565" s="24">
        <v>0</v>
      </c>
      <c r="AP1565" s="24" t="s">
        <v>60</v>
      </c>
      <c r="AQ1565" s="24"/>
      <c r="AR1565" s="24"/>
      <c r="AS1565" s="89">
        <f t="shared" si="328"/>
        <v>13</v>
      </c>
      <c r="AT1565" s="24" t="s">
        <v>6065</v>
      </c>
    </row>
    <row r="1566" spans="1:46" x14ac:dyDescent="0.5">
      <c r="A1566" s="24">
        <v>1679</v>
      </c>
      <c r="B1566" s="24" t="s">
        <v>340</v>
      </c>
      <c r="C1566" s="24" t="s">
        <v>77</v>
      </c>
      <c r="D1566" s="24" t="s">
        <v>5806</v>
      </c>
      <c r="E1566" s="24" t="s">
        <v>5802</v>
      </c>
      <c r="F1566" s="77" t="str">
        <f t="shared" si="320"/>
        <v>ASTEROS ADVISERS LTD T/A ASTEROS</v>
      </c>
      <c r="G1566" s="24" t="s">
        <v>5803</v>
      </c>
      <c r="H1566" s="24" t="s">
        <v>5804</v>
      </c>
      <c r="I1566" s="24" t="s">
        <v>1426</v>
      </c>
      <c r="J1566" s="24" t="s">
        <v>66</v>
      </c>
      <c r="K1566" s="24" t="s">
        <v>5805</v>
      </c>
      <c r="L1566" s="25">
        <v>44562</v>
      </c>
      <c r="M1566" s="25">
        <v>44926</v>
      </c>
      <c r="N1566" s="81">
        <f t="shared" si="325"/>
        <v>45291</v>
      </c>
      <c r="O1566" s="77" t="str">
        <f t="shared" ca="1" si="326"/>
        <v>Expired</v>
      </c>
      <c r="P1566" s="77" t="str" cm="1">
        <f t="array" aca="1" ref="P1566" ca="1">_xlfn.IFS((N1566-TODAY())&gt;=547,"06 Expires over 18 months",(N1566-TODAY())&gt;=365,"05 Expires in 18 months",(N1566-TODAY())&gt;=183,"04 Expires in 12 months",(N1566-TODAY())&gt;=92,"03 Expires in 6 months",(N1566-TODAY())&gt;=31,"02 Expires in 3 months",(N1566-TODAY())&gt;=0,"01 Expires in 30 days",(N1566-TODAY())&gt;=-31,"01 Expired last 30 days",(N1566-TODAY())&gt;=-92,"02 Expired last 3 months",(N1566-TODAY())&gt;=-183,"03 Expired last 6 months",(N1566-TODAY())&gt;=-365,"04 Expired last 12 months",(N1566-TODAY())&gt;=-547,"05 Expired last 18 months",TRUE,"06 Expired over 18 months")</f>
        <v>06 Expired over 18 months</v>
      </c>
      <c r="Q1566" s="65">
        <v>14100</v>
      </c>
      <c r="R1566" s="84">
        <f t="shared" si="327"/>
        <v>27025</v>
      </c>
      <c r="S1566" s="77" t="str" cm="1">
        <f t="array" ref="S1566">_xlfn.IFS(R1566&gt;5000000,"Gold",R1566&gt;=500000,"Silver",R1566&gt;30000,"Bronze",TRUE,"Transactional")</f>
        <v>Transactional</v>
      </c>
      <c r="T1566" s="24" t="s">
        <v>54</v>
      </c>
      <c r="U1566" s="101" t="s">
        <v>99</v>
      </c>
      <c r="V1566" s="101" t="s">
        <v>100</v>
      </c>
      <c r="W1566" s="77" t="str">
        <f t="shared" si="321"/>
        <v>Yes</v>
      </c>
      <c r="X1566" s="77" t="str">
        <f>IFERROR(_xlfn.XLOOKUP(J1566&amp;"||"&amp;K1566,'Mapping Ref.'!$J$2:$J$538,'Mapping Ref.'!$K$2:$K$538),"")</f>
        <v>Childrens &amp; Adults</v>
      </c>
      <c r="Y1566" s="77" t="str" cm="1">
        <f t="array" ref="Y1566">_xlfn.IFS(R1566&gt;2000000,"For Publication",R1566&gt;100000,"PID",R1566&gt;30000,"RFQ",TRUE,"Transactional")</f>
        <v>Transactional</v>
      </c>
      <c r="Z1566" s="24" t="s">
        <v>101</v>
      </c>
      <c r="AA1566" s="32">
        <v>12</v>
      </c>
      <c r="AB1566" s="24">
        <v>12</v>
      </c>
      <c r="AC1566" s="25">
        <v>44720</v>
      </c>
      <c r="AD1566" s="24" t="s">
        <v>102</v>
      </c>
      <c r="AE1566" s="24">
        <v>29758</v>
      </c>
      <c r="AF1566" s="24" t="s">
        <v>59</v>
      </c>
      <c r="AG1566" s="24"/>
      <c r="AH1566" s="24" t="s">
        <v>60</v>
      </c>
      <c r="AI1566" s="24"/>
      <c r="AJ1566" s="24" t="s">
        <v>60</v>
      </c>
      <c r="AK1566" s="24"/>
      <c r="AL1566" s="24" t="s">
        <v>5003</v>
      </c>
      <c r="AM1566" s="24"/>
      <c r="AN1566" s="24"/>
      <c r="AO1566" s="24">
        <v>0</v>
      </c>
      <c r="AP1566" s="24" t="s">
        <v>60</v>
      </c>
      <c r="AQ1566" s="24"/>
      <c r="AR1566" s="24"/>
      <c r="AS1566" s="89">
        <f t="shared" si="328"/>
        <v>23</v>
      </c>
      <c r="AT1566" s="24" t="s">
        <v>5806</v>
      </c>
    </row>
    <row r="1567" spans="1:46" x14ac:dyDescent="0.5">
      <c r="A1567" s="24">
        <v>1680</v>
      </c>
      <c r="B1567" s="24"/>
      <c r="C1567" s="24"/>
      <c r="D1567" s="24" t="s">
        <v>6066</v>
      </c>
      <c r="E1567" s="24" t="s">
        <v>6067</v>
      </c>
      <c r="F1567" s="77" t="str">
        <f t="shared" si="320"/>
        <v>FIRNTEC LTD</v>
      </c>
      <c r="G1567" s="24" t="s">
        <v>6068</v>
      </c>
      <c r="H1567" s="24" t="s">
        <v>3533</v>
      </c>
      <c r="I1567" s="24" t="s">
        <v>3533</v>
      </c>
      <c r="J1567" s="24" t="s">
        <v>190</v>
      </c>
      <c r="K1567" s="27" t="s">
        <v>1276</v>
      </c>
      <c r="L1567" s="25">
        <v>44720</v>
      </c>
      <c r="M1567" s="25">
        <v>45169</v>
      </c>
      <c r="N1567" s="81">
        <f t="shared" si="325"/>
        <v>45535</v>
      </c>
      <c r="O1567" s="77" t="str">
        <f t="shared" ca="1" si="326"/>
        <v>Expired</v>
      </c>
      <c r="P1567" s="77" t="str" cm="1">
        <f t="array" aca="1" ref="P1567" ca="1">_xlfn.IFS((N1567-TODAY())&gt;=547,"06 Expires over 18 months",(N1567-TODAY())&gt;=365,"05 Expires in 18 months",(N1567-TODAY())&gt;=183,"04 Expires in 12 months",(N1567-TODAY())&gt;=92,"03 Expires in 6 months",(N1567-TODAY())&gt;=31,"02 Expires in 3 months",(N1567-TODAY())&gt;=0,"01 Expires in 30 days",(N1567-TODAY())&gt;=-31,"01 Expired last 30 days",(N1567-TODAY())&gt;=-92,"02 Expired last 3 months",(N1567-TODAY())&gt;=-183,"03 Expired last 6 months",(N1567-TODAY())&gt;=-365,"04 Expired last 12 months",(N1567-TODAY())&gt;=-547,"05 Expired last 18 months",TRUE,"06 Expired over 18 months")</f>
        <v>06 Expired over 18 months</v>
      </c>
      <c r="Q1567" s="65">
        <v>5000</v>
      </c>
      <c r="R1567" s="84">
        <f t="shared" si="327"/>
        <v>10833.333333333334</v>
      </c>
      <c r="S1567" s="77" t="str" cm="1">
        <f t="array" ref="S1567">_xlfn.IFS(R1567&gt;5000000,"Gold",R1567&gt;=500000,"Silver",R1567&gt;30000,"Bronze",TRUE,"Transactional")</f>
        <v>Transactional</v>
      </c>
      <c r="T1567" s="24" t="s">
        <v>54</v>
      </c>
      <c r="U1567" s="101" t="s">
        <v>445</v>
      </c>
      <c r="V1567" s="101" t="s">
        <v>874</v>
      </c>
      <c r="W1567" s="77" t="str">
        <f t="shared" si="321"/>
        <v>Yes</v>
      </c>
      <c r="X1567" s="77" t="str">
        <f>IFERROR(_xlfn.XLOOKUP(J1567&amp;"||"&amp;K1567,'Mapping Ref.'!$J$2:$J$538,'Mapping Ref.'!$K$2:$K$538),"")</f>
        <v>Childrens &amp; Adults</v>
      </c>
      <c r="Y1567" s="77" t="str" cm="1">
        <f t="array" ref="Y1567">_xlfn.IFS(R1567&gt;2000000,"For Publication",R1567&gt;100000,"PID",R1567&gt;30000,"RFQ",TRUE,"Transactional")</f>
        <v>Transactional</v>
      </c>
      <c r="Z1567" s="24" t="s">
        <v>101</v>
      </c>
      <c r="AA1567" s="32">
        <v>12</v>
      </c>
      <c r="AB1567" s="24">
        <v>12</v>
      </c>
      <c r="AC1567" s="25">
        <v>44720</v>
      </c>
      <c r="AD1567" s="24" t="s">
        <v>58</v>
      </c>
      <c r="AE1567" s="24"/>
      <c r="AF1567" s="24" t="s">
        <v>59</v>
      </c>
      <c r="AG1567" s="24"/>
      <c r="AH1567" s="24" t="s">
        <v>59</v>
      </c>
      <c r="AI1567" s="24"/>
      <c r="AJ1567" s="24" t="s">
        <v>60</v>
      </c>
      <c r="AK1567" s="24"/>
      <c r="AL1567" s="24" t="s">
        <v>1333</v>
      </c>
      <c r="AM1567" s="24"/>
      <c r="AN1567" s="24"/>
      <c r="AO1567" s="24"/>
      <c r="AP1567" s="24" t="s">
        <v>60</v>
      </c>
      <c r="AQ1567" s="24"/>
      <c r="AR1567" s="24"/>
      <c r="AS1567" s="89">
        <f t="shared" si="328"/>
        <v>26</v>
      </c>
      <c r="AT1567" s="24" t="s">
        <v>6066</v>
      </c>
    </row>
    <row r="1568" spans="1:46" x14ac:dyDescent="0.5">
      <c r="A1568" s="24">
        <v>1681</v>
      </c>
      <c r="B1568" s="24"/>
      <c r="C1568" s="24" t="s">
        <v>77</v>
      </c>
      <c r="D1568" s="24" t="s">
        <v>6069</v>
      </c>
      <c r="E1568" s="24" t="s">
        <v>6070</v>
      </c>
      <c r="F1568" s="77" t="str">
        <f t="shared" si="320"/>
        <v>ALISON CRAWSHAW LTD</v>
      </c>
      <c r="G1568" s="24" t="s">
        <v>1028</v>
      </c>
      <c r="H1568" s="24" t="s">
        <v>6034</v>
      </c>
      <c r="I1568" s="24" t="s">
        <v>6034</v>
      </c>
      <c r="J1568" s="24" t="s">
        <v>107</v>
      </c>
      <c r="K1568" s="24" t="s">
        <v>6071</v>
      </c>
      <c r="L1568" s="25">
        <v>44708</v>
      </c>
      <c r="M1568" s="25">
        <v>44794</v>
      </c>
      <c r="N1568" s="81">
        <f t="shared" si="325"/>
        <v>44794</v>
      </c>
      <c r="O1568" s="77" t="str">
        <f t="shared" ca="1" si="326"/>
        <v>Expired</v>
      </c>
      <c r="P1568" s="77" t="str" cm="1">
        <f t="array" aca="1" ref="P1568" ca="1">_xlfn.IFS((N1568-TODAY())&gt;=547,"06 Expires over 18 months",(N1568-TODAY())&gt;=365,"05 Expires in 18 months",(N1568-TODAY())&gt;=183,"04 Expires in 12 months",(N1568-TODAY())&gt;=92,"03 Expires in 6 months",(N1568-TODAY())&gt;=31,"02 Expires in 3 months",(N1568-TODAY())&gt;=0,"01 Expires in 30 days",(N1568-TODAY())&gt;=-31,"01 Expired last 30 days",(N1568-TODAY())&gt;=-92,"02 Expired last 3 months",(N1568-TODAY())&gt;=-183,"03 Expired last 6 months",(N1568-TODAY())&gt;=-365,"04 Expired last 12 months",(N1568-TODAY())&gt;=-547,"05 Expired last 18 months",TRUE,"06 Expired over 18 months")</f>
        <v>06 Expired over 18 months</v>
      </c>
      <c r="Q1568" s="65">
        <v>14975</v>
      </c>
      <c r="R1568" s="84">
        <f t="shared" si="327"/>
        <v>14975</v>
      </c>
      <c r="S1568" s="77" t="str" cm="1">
        <f t="array" ref="S1568">_xlfn.IFS(R1568&gt;5000000,"Gold",R1568&gt;=500000,"Silver",R1568&gt;30000,"Bronze",TRUE,"Transactional")</f>
        <v>Transactional</v>
      </c>
      <c r="T1568" s="24" t="s">
        <v>54</v>
      </c>
      <c r="U1568" s="101" t="s">
        <v>109</v>
      </c>
      <c r="V1568" s="101" t="s">
        <v>1011</v>
      </c>
      <c r="W1568" s="77" t="str">
        <f t="shared" si="321"/>
        <v>No</v>
      </c>
      <c r="X1568" s="77" t="str">
        <f>IFERROR(_xlfn.XLOOKUP(J1568&amp;"||"&amp;K1568,'Mapping Ref.'!$J$2:$J$538,'Mapping Ref.'!$K$2:$K$538),"")</f>
        <v>Construction &amp; Estates</v>
      </c>
      <c r="Y1568" s="77" t="str" cm="1">
        <f t="array" ref="Y1568">_xlfn.IFS(R1568&gt;2000000,"For Publication",R1568&gt;100000,"PID",R1568&gt;30000,"RFQ",TRUE,"Transactional")</f>
        <v>Transactional</v>
      </c>
      <c r="Z1568" s="24" t="s">
        <v>101</v>
      </c>
      <c r="AA1568" s="32">
        <v>3</v>
      </c>
      <c r="AB1568" s="24">
        <v>0</v>
      </c>
      <c r="AC1568" s="25">
        <v>44720</v>
      </c>
      <c r="AD1568" s="24" t="s">
        <v>58</v>
      </c>
      <c r="AE1568" s="24"/>
      <c r="AF1568" s="24"/>
      <c r="AG1568" s="24"/>
      <c r="AH1568" s="24" t="s">
        <v>60</v>
      </c>
      <c r="AI1568" s="24"/>
      <c r="AJ1568" s="24" t="s">
        <v>60</v>
      </c>
      <c r="AK1568" s="24"/>
      <c r="AL1568" s="24" t="s">
        <v>1333</v>
      </c>
      <c r="AM1568" s="24"/>
      <c r="AN1568" s="24"/>
      <c r="AO1568" s="24"/>
      <c r="AP1568" s="24" t="s">
        <v>60</v>
      </c>
      <c r="AQ1568" s="24"/>
      <c r="AR1568" s="24"/>
      <c r="AS1568" s="89">
        <f t="shared" si="328"/>
        <v>2</v>
      </c>
      <c r="AT1568" s="24" t="s">
        <v>1031</v>
      </c>
    </row>
    <row r="1569" spans="1:46" x14ac:dyDescent="0.5">
      <c r="A1569" s="24">
        <v>1682</v>
      </c>
      <c r="B1569" s="24"/>
      <c r="C1569" s="24"/>
      <c r="D1569" s="24" t="s">
        <v>6072</v>
      </c>
      <c r="E1569" s="24" t="s">
        <v>6073</v>
      </c>
      <c r="F1569" s="77" t="str">
        <f t="shared" si="320"/>
        <v>CRABTREE CONSULTANCY LIMITED</v>
      </c>
      <c r="G1569" s="24" t="s">
        <v>6072</v>
      </c>
      <c r="H1569" s="24" t="s">
        <v>3533</v>
      </c>
      <c r="I1569" s="24" t="s">
        <v>3533</v>
      </c>
      <c r="J1569" s="24" t="s">
        <v>190</v>
      </c>
      <c r="K1569" s="24" t="s">
        <v>2202</v>
      </c>
      <c r="L1569" s="25">
        <v>44720</v>
      </c>
      <c r="M1569" s="25">
        <v>45085</v>
      </c>
      <c r="N1569" s="81">
        <f t="shared" si="325"/>
        <v>45451</v>
      </c>
      <c r="O1569" s="77" t="str">
        <f t="shared" ca="1" si="326"/>
        <v>Expired</v>
      </c>
      <c r="P1569" s="77" t="str" cm="1">
        <f t="array" aca="1" ref="P1569" ca="1">_xlfn.IFS((N1569-TODAY())&gt;=547,"06 Expires over 18 months",(N1569-TODAY())&gt;=365,"05 Expires in 18 months",(N1569-TODAY())&gt;=183,"04 Expires in 12 months",(N1569-TODAY())&gt;=92,"03 Expires in 6 months",(N1569-TODAY())&gt;=31,"02 Expires in 3 months",(N1569-TODAY())&gt;=0,"01 Expires in 30 days",(N1569-TODAY())&gt;=-31,"01 Expired last 30 days",(N1569-TODAY())&gt;=-92,"02 Expired last 3 months",(N1569-TODAY())&gt;=-183,"03 Expired last 6 months",(N1569-TODAY())&gt;=-365,"04 Expired last 12 months",(N1569-TODAY())&gt;=-547,"05 Expired last 18 months",TRUE,"06 Expired over 18 months")</f>
        <v>06 Expired over 18 months</v>
      </c>
      <c r="Q1569" s="65">
        <v>10000</v>
      </c>
      <c r="R1569" s="84">
        <f t="shared" si="327"/>
        <v>20000</v>
      </c>
      <c r="S1569" s="77" t="str" cm="1">
        <f t="array" ref="S1569">_xlfn.IFS(R1569&gt;5000000,"Gold",R1569&gt;=500000,"Silver",R1569&gt;30000,"Bronze",TRUE,"Transactional")</f>
        <v>Transactional</v>
      </c>
      <c r="T1569" s="24" t="s">
        <v>54</v>
      </c>
      <c r="U1569" s="101" t="s">
        <v>109</v>
      </c>
      <c r="V1569" s="101" t="s">
        <v>1011</v>
      </c>
      <c r="W1569" s="77" t="str">
        <f t="shared" si="321"/>
        <v>Yes</v>
      </c>
      <c r="X1569" s="77" t="str">
        <f>IFERROR(_xlfn.XLOOKUP(J1569&amp;"||"&amp;K1569,'Mapping Ref.'!$J$2:$J$538,'Mapping Ref.'!$K$2:$K$538),"")</f>
        <v>Childrens &amp; Adults</v>
      </c>
      <c r="Y1569" s="77" t="str" cm="1">
        <f t="array" ref="Y1569">_xlfn.IFS(R1569&gt;2000000,"For Publication",R1569&gt;100000,"PID",R1569&gt;30000,"RFQ",TRUE,"Transactional")</f>
        <v>Transactional</v>
      </c>
      <c r="Z1569" s="24" t="s">
        <v>101</v>
      </c>
      <c r="AA1569" s="32">
        <v>12</v>
      </c>
      <c r="AB1569" s="24">
        <v>12</v>
      </c>
      <c r="AC1569" s="25">
        <v>44720</v>
      </c>
      <c r="AD1569" s="24" t="s">
        <v>58</v>
      </c>
      <c r="AE1569" s="24"/>
      <c r="AF1569" s="24" t="s">
        <v>59</v>
      </c>
      <c r="AG1569" s="24"/>
      <c r="AH1569" s="24" t="s">
        <v>59</v>
      </c>
      <c r="AI1569" s="24"/>
      <c r="AJ1569" s="24" t="s">
        <v>60</v>
      </c>
      <c r="AK1569" s="24"/>
      <c r="AL1569" s="24" t="s">
        <v>1333</v>
      </c>
      <c r="AM1569" s="24"/>
      <c r="AN1569" s="24"/>
      <c r="AO1569" s="24"/>
      <c r="AP1569" s="24" t="s">
        <v>60</v>
      </c>
      <c r="AQ1569" s="24"/>
      <c r="AR1569" s="24"/>
      <c r="AS1569" s="89">
        <f t="shared" si="328"/>
        <v>24</v>
      </c>
      <c r="AT1569" s="24" t="s">
        <v>6074</v>
      </c>
    </row>
    <row r="1570" spans="1:46" x14ac:dyDescent="0.5">
      <c r="A1570" s="24">
        <v>1683</v>
      </c>
      <c r="B1570" s="24"/>
      <c r="C1570" s="24" t="s">
        <v>77</v>
      </c>
      <c r="D1570" s="24" t="s">
        <v>6075</v>
      </c>
      <c r="E1570" s="24" t="s">
        <v>6076</v>
      </c>
      <c r="F1570" s="77" t="str">
        <f t="shared" si="320"/>
        <v>DA LANGUAGES LTD</v>
      </c>
      <c r="G1570" s="24" t="s">
        <v>633</v>
      </c>
      <c r="H1570" s="24" t="s">
        <v>336</v>
      </c>
      <c r="I1570" s="24" t="s">
        <v>336</v>
      </c>
      <c r="J1570" s="24" t="s">
        <v>52</v>
      </c>
      <c r="K1570" s="24" t="s">
        <v>53</v>
      </c>
      <c r="L1570" s="25">
        <v>44659</v>
      </c>
      <c r="M1570" s="25">
        <v>45390</v>
      </c>
      <c r="N1570" s="81">
        <f t="shared" si="325"/>
        <v>45390</v>
      </c>
      <c r="O1570" s="77" t="str">
        <f t="shared" ca="1" si="326"/>
        <v>Expired</v>
      </c>
      <c r="P1570" s="77" t="str" cm="1">
        <f t="array" aca="1" ref="P1570" ca="1">_xlfn.IFS((N1570-TODAY())&gt;=547,"06 Expires over 18 months",(N1570-TODAY())&gt;=365,"05 Expires in 18 months",(N1570-TODAY())&gt;=183,"04 Expires in 12 months",(N1570-TODAY())&gt;=92,"03 Expires in 6 months",(N1570-TODAY())&gt;=31,"02 Expires in 3 months",(N1570-TODAY())&gt;=0,"01 Expires in 30 days",(N1570-TODAY())&gt;=-31,"01 Expired last 30 days",(N1570-TODAY())&gt;=-92,"02 Expired last 3 months",(N1570-TODAY())&gt;=-183,"03 Expired last 6 months",(N1570-TODAY())&gt;=-365,"04 Expired last 12 months",(N1570-TODAY())&gt;=-547,"05 Expired last 18 months",TRUE,"06 Expired over 18 months")</f>
        <v>06 Expired over 18 months</v>
      </c>
      <c r="Q1570" s="65">
        <v>156000</v>
      </c>
      <c r="R1570" s="84">
        <f t="shared" si="327"/>
        <v>312000</v>
      </c>
      <c r="S1570" s="77" t="str" cm="1">
        <f t="array" ref="S1570">_xlfn.IFS(R1570&gt;5000000,"Gold",R1570&gt;=500000,"Silver",R1570&gt;30000,"Bronze",TRUE,"Transactional")</f>
        <v>Bronze</v>
      </c>
      <c r="T1570" s="24" t="s">
        <v>54</v>
      </c>
      <c r="U1570" s="101" t="s">
        <v>116</v>
      </c>
      <c r="V1570" s="101" t="s">
        <v>70</v>
      </c>
      <c r="W1570" s="77" t="str">
        <f t="shared" si="321"/>
        <v>No</v>
      </c>
      <c r="X1570" s="77" t="str">
        <f>IFERROR(_xlfn.XLOOKUP(J1570&amp;"||"&amp;K1570,'Mapping Ref.'!$J$2:$J$538,'Mapping Ref.'!$K$2:$K$538),"")</f>
        <v>Corporate</v>
      </c>
      <c r="Y1570" s="77" t="str" cm="1">
        <f t="array" ref="Y1570">_xlfn.IFS(R1570&gt;2000000,"For Publication",R1570&gt;100000,"PID",R1570&gt;30000,"RFQ",TRUE,"Transactional")</f>
        <v>PID</v>
      </c>
      <c r="Z1570" s="24" t="s">
        <v>57</v>
      </c>
      <c r="AA1570" s="32">
        <v>48</v>
      </c>
      <c r="AB1570" s="24">
        <v>0</v>
      </c>
      <c r="AC1570" s="25">
        <v>44720</v>
      </c>
      <c r="AD1570" s="24" t="s">
        <v>58</v>
      </c>
      <c r="AE1570" s="24"/>
      <c r="AF1570" s="24"/>
      <c r="AG1570" s="24"/>
      <c r="AH1570" s="24" t="s">
        <v>59</v>
      </c>
      <c r="AI1570" s="24"/>
      <c r="AJ1570" s="24" t="s">
        <v>60</v>
      </c>
      <c r="AK1570" s="24"/>
      <c r="AL1570" s="24" t="s">
        <v>1333</v>
      </c>
      <c r="AM1570" s="24"/>
      <c r="AN1570" s="24"/>
      <c r="AO1570" s="24"/>
      <c r="AP1570" s="24" t="s">
        <v>60</v>
      </c>
      <c r="AQ1570" s="24"/>
      <c r="AR1570" s="24"/>
      <c r="AS1570" s="89">
        <f t="shared" si="328"/>
        <v>24</v>
      </c>
      <c r="AT1570" s="24" t="s">
        <v>635</v>
      </c>
    </row>
    <row r="1571" spans="1:46" x14ac:dyDescent="0.5">
      <c r="A1571" s="24">
        <v>1684</v>
      </c>
      <c r="B1571" s="24" t="s">
        <v>340</v>
      </c>
      <c r="C1571" s="24"/>
      <c r="D1571" s="24" t="s">
        <v>6077</v>
      </c>
      <c r="E1571" s="24" t="s">
        <v>5182</v>
      </c>
      <c r="F1571" s="77" t="str">
        <f t="shared" si="320"/>
        <v>EMPOWER ARTS LTD</v>
      </c>
      <c r="G1571" s="24" t="s">
        <v>6078</v>
      </c>
      <c r="H1571" s="24" t="s">
        <v>4756</v>
      </c>
      <c r="I1571" s="24" t="s">
        <v>4756</v>
      </c>
      <c r="J1571" s="24" t="s">
        <v>190</v>
      </c>
      <c r="K1571" s="24" t="s">
        <v>4757</v>
      </c>
      <c r="L1571" s="25">
        <v>44713</v>
      </c>
      <c r="M1571" s="25"/>
      <c r="N1571" s="81"/>
      <c r="O1571" s="77" t="s">
        <v>712</v>
      </c>
      <c r="P1571" s="77"/>
      <c r="Q1571" s="104"/>
      <c r="R1571" s="84">
        <v>0</v>
      </c>
      <c r="S1571" s="77" t="str" cm="1">
        <f t="array" ref="S1571">_xlfn.IFS(R1571&gt;5000000,"Gold",R1571&gt;=500000,"Silver",R1571&gt;30000,"Bronze",TRUE,"Transactional")</f>
        <v>Transactional</v>
      </c>
      <c r="T1571" s="24" t="s">
        <v>54</v>
      </c>
      <c r="U1571" s="101" t="s">
        <v>84</v>
      </c>
      <c r="V1571" s="101" t="s">
        <v>157</v>
      </c>
      <c r="W1571" s="77" t="str">
        <f t="shared" si="321"/>
        <v>Yes</v>
      </c>
      <c r="X1571" s="77" t="str">
        <f>IFERROR(_xlfn.XLOOKUP(J1571&amp;"||"&amp;K1571,'Mapping Ref.'!$J$2:$J$538,'Mapping Ref.'!$K$2:$K$538),"")</f>
        <v>Childrens &amp; Adults</v>
      </c>
      <c r="Y1571" s="77" t="str" cm="1">
        <f t="array" ref="Y1571">_xlfn.IFS(R1571&gt;2000000,"For Publication",R1571&gt;100000,"PID",R1571&gt;30000,"RFQ",TRUE,"Transactional")</f>
        <v>Transactional</v>
      </c>
      <c r="Z1571" s="24" t="s">
        <v>101</v>
      </c>
      <c r="AA1571" s="32">
        <v>42</v>
      </c>
      <c r="AB1571" s="24">
        <v>12</v>
      </c>
      <c r="AC1571" s="25">
        <v>44722</v>
      </c>
      <c r="AD1571" s="24" t="s">
        <v>58</v>
      </c>
      <c r="AE1571" s="24"/>
      <c r="AF1571" s="24" t="s">
        <v>59</v>
      </c>
      <c r="AG1571" s="24"/>
      <c r="AH1571" s="24" t="s">
        <v>59</v>
      </c>
      <c r="AI1571" s="24"/>
      <c r="AJ1571" s="24" t="s">
        <v>60</v>
      </c>
      <c r="AK1571" s="24"/>
      <c r="AL1571" s="24" t="s">
        <v>5003</v>
      </c>
      <c r="AM1571" s="24"/>
      <c r="AN1571" s="24"/>
      <c r="AO1571" s="24"/>
      <c r="AP1571" s="24" t="s">
        <v>60</v>
      </c>
      <c r="AQ1571" s="24"/>
      <c r="AR1571" s="24"/>
      <c r="AS1571" s="89">
        <v>0</v>
      </c>
      <c r="AT1571" s="24" t="s">
        <v>6079</v>
      </c>
    </row>
    <row r="1572" spans="1:46" x14ac:dyDescent="0.5">
      <c r="A1572" s="24">
        <v>1685</v>
      </c>
      <c r="B1572" s="24" t="s">
        <v>340</v>
      </c>
      <c r="C1572" s="24" t="s">
        <v>77</v>
      </c>
      <c r="D1572" s="24" t="s">
        <v>6080</v>
      </c>
      <c r="E1572" s="24" t="s">
        <v>6081</v>
      </c>
      <c r="F1572" s="77" t="str">
        <f t="shared" si="320"/>
        <v>LAKE COMMUNICATIONS LTD T/A LAKE MARKET RESEARCH</v>
      </c>
      <c r="G1572" s="24" t="s">
        <v>5929</v>
      </c>
      <c r="H1572" s="24" t="s">
        <v>95</v>
      </c>
      <c r="I1572" s="24" t="s">
        <v>95</v>
      </c>
      <c r="J1572" s="24" t="s">
        <v>97</v>
      </c>
      <c r="K1572" s="24" t="s">
        <v>414</v>
      </c>
      <c r="L1572" s="25">
        <v>44712</v>
      </c>
      <c r="M1572" s="25">
        <v>44742</v>
      </c>
      <c r="N1572" s="81">
        <f>EDATE(M1572,AB1572)</f>
        <v>44742</v>
      </c>
      <c r="O1572" s="77" t="str">
        <f ca="1">IF(N1572&lt;TODAY(),"Expired","Live")</f>
        <v>Expired</v>
      </c>
      <c r="P1572" s="77" t="str" cm="1">
        <f t="array" aca="1" ref="P1572" ca="1">_xlfn.IFS((N1572-TODAY())&gt;=547,"06 Expires over 18 months",(N1572-TODAY())&gt;=365,"05 Expires in 18 months",(N1572-TODAY())&gt;=183,"04 Expires in 12 months",(N1572-TODAY())&gt;=92,"03 Expires in 6 months",(N1572-TODAY())&gt;=31,"02 Expires in 3 months",(N1572-TODAY())&gt;=0,"01 Expires in 30 days",(N1572-TODAY())&gt;=-31,"01 Expired last 30 days",(N1572-TODAY())&gt;=-92,"02 Expired last 3 months",(N1572-TODAY())&gt;=-183,"03 Expired last 6 months",(N1572-TODAY())&gt;=-365,"04 Expired last 12 months",(N1572-TODAY())&gt;=-547,"05 Expired last 18 months",TRUE,"06 Expired over 18 months")</f>
        <v>06 Expired over 18 months</v>
      </c>
      <c r="Q1572" s="65">
        <v>14000</v>
      </c>
      <c r="R1572" s="84">
        <f>MAX(Q1572,Q1572*N(AS1572)/12)</f>
        <v>14000</v>
      </c>
      <c r="S1572" s="77" t="str" cm="1">
        <f t="array" ref="S1572">_xlfn.IFS(R1572&gt;5000000,"Gold",R1572&gt;=500000,"Silver",R1572&gt;30000,"Bronze",TRUE,"Transactional")</f>
        <v>Transactional</v>
      </c>
      <c r="T1572" s="24" t="s">
        <v>54</v>
      </c>
      <c r="U1572" s="101" t="s">
        <v>99</v>
      </c>
      <c r="V1572" s="101" t="s">
        <v>100</v>
      </c>
      <c r="W1572" s="77" t="str">
        <f t="shared" si="321"/>
        <v>No</v>
      </c>
      <c r="X1572" s="77" t="str">
        <f>IFERROR(_xlfn.XLOOKUP(J1572&amp;"||"&amp;K1572,'Mapping Ref.'!$J$2:$J$538,'Mapping Ref.'!$K$2:$K$538),"")</f>
        <v>Corporate</v>
      </c>
      <c r="Y1572" s="77" t="str" cm="1">
        <f t="array" ref="Y1572">_xlfn.IFS(R1572&gt;2000000,"For Publication",R1572&gt;100000,"PID",R1572&gt;30000,"RFQ",TRUE,"Transactional")</f>
        <v>Transactional</v>
      </c>
      <c r="Z1572" s="24" t="s">
        <v>86</v>
      </c>
      <c r="AA1572" s="32">
        <v>1</v>
      </c>
      <c r="AB1572" s="24">
        <v>0</v>
      </c>
      <c r="AC1572" s="25">
        <v>44723</v>
      </c>
      <c r="AD1572" s="24" t="s">
        <v>102</v>
      </c>
      <c r="AE1572" s="24"/>
      <c r="AF1572" s="24"/>
      <c r="AG1572" s="24"/>
      <c r="AH1572" s="24" t="s">
        <v>60</v>
      </c>
      <c r="AI1572" s="24"/>
      <c r="AJ1572" s="24" t="s">
        <v>60</v>
      </c>
      <c r="AK1572" s="24"/>
      <c r="AL1572" s="24" t="s">
        <v>5003</v>
      </c>
      <c r="AM1572" s="24"/>
      <c r="AN1572" s="24"/>
      <c r="AO1572" s="24">
        <v>0</v>
      </c>
      <c r="AP1572" s="24" t="s">
        <v>60</v>
      </c>
      <c r="AQ1572" s="24"/>
      <c r="AR1572" s="24"/>
      <c r="AS1572" s="89">
        <f>DATEDIF(L1572,N1572,"m")</f>
        <v>0</v>
      </c>
      <c r="AT1572" s="24" t="s">
        <v>5930</v>
      </c>
    </row>
    <row r="1573" spans="1:46" x14ac:dyDescent="0.5">
      <c r="A1573" s="24">
        <v>1686</v>
      </c>
      <c r="B1573" s="24" t="s">
        <v>340</v>
      </c>
      <c r="C1573" s="24"/>
      <c r="D1573" s="24" t="s">
        <v>6082</v>
      </c>
      <c r="E1573" s="24" t="s">
        <v>5182</v>
      </c>
      <c r="F1573" s="77" t="str">
        <f t="shared" si="320"/>
        <v>DJ SPORTS CLUB LIMITED T/AS THE LITTLE FOXES CLUB</v>
      </c>
      <c r="G1573" s="24" t="s">
        <v>6083</v>
      </c>
      <c r="H1573" s="24" t="s">
        <v>4756</v>
      </c>
      <c r="I1573" s="24" t="s">
        <v>4756</v>
      </c>
      <c r="J1573" s="24" t="s">
        <v>190</v>
      </c>
      <c r="K1573" s="24" t="s">
        <v>4757</v>
      </c>
      <c r="L1573" s="25">
        <v>44713</v>
      </c>
      <c r="M1573" s="25"/>
      <c r="N1573" s="81"/>
      <c r="O1573" s="77" t="s">
        <v>712</v>
      </c>
      <c r="P1573" s="77"/>
      <c r="Q1573" s="104"/>
      <c r="R1573" s="84">
        <v>0</v>
      </c>
      <c r="S1573" s="77" t="str" cm="1">
        <f t="array" ref="S1573">_xlfn.IFS(R1573&gt;5000000,"Gold",R1573&gt;=500000,"Silver",R1573&gt;30000,"Bronze",TRUE,"Transactional")</f>
        <v>Transactional</v>
      </c>
      <c r="T1573" s="24" t="s">
        <v>54</v>
      </c>
      <c r="U1573" s="101" t="s">
        <v>84</v>
      </c>
      <c r="V1573" s="101" t="s">
        <v>157</v>
      </c>
      <c r="W1573" s="77" t="str">
        <f t="shared" si="321"/>
        <v>Yes</v>
      </c>
      <c r="X1573" s="77" t="str">
        <f>IFERROR(_xlfn.XLOOKUP(J1573&amp;"||"&amp;K1573,'Mapping Ref.'!$J$2:$J$538,'Mapping Ref.'!$K$2:$K$538),"")</f>
        <v>Childrens &amp; Adults</v>
      </c>
      <c r="Y1573" s="77" t="str" cm="1">
        <f t="array" ref="Y1573">_xlfn.IFS(R1573&gt;2000000,"For Publication",R1573&gt;100000,"PID",R1573&gt;30000,"RFQ",TRUE,"Transactional")</f>
        <v>Transactional</v>
      </c>
      <c r="Z1573" s="24" t="s">
        <v>101</v>
      </c>
      <c r="AA1573" s="32">
        <v>42</v>
      </c>
      <c r="AB1573" s="24">
        <v>12</v>
      </c>
      <c r="AC1573" s="25">
        <v>44725</v>
      </c>
      <c r="AD1573" s="24" t="s">
        <v>58</v>
      </c>
      <c r="AE1573" s="24"/>
      <c r="AF1573" s="24" t="s">
        <v>59</v>
      </c>
      <c r="AG1573" s="24"/>
      <c r="AH1573" s="24" t="s">
        <v>59</v>
      </c>
      <c r="AI1573" s="24"/>
      <c r="AJ1573" s="24" t="s">
        <v>60</v>
      </c>
      <c r="AK1573" s="24"/>
      <c r="AL1573" s="24" t="s">
        <v>5003</v>
      </c>
      <c r="AM1573" s="24"/>
      <c r="AN1573" s="24"/>
      <c r="AO1573" s="24"/>
      <c r="AP1573" s="24" t="s">
        <v>60</v>
      </c>
      <c r="AQ1573" s="24"/>
      <c r="AR1573" s="24"/>
      <c r="AS1573" s="89">
        <v>0</v>
      </c>
      <c r="AT1573" s="24" t="s">
        <v>6084</v>
      </c>
    </row>
    <row r="1574" spans="1:46" x14ac:dyDescent="0.5">
      <c r="A1574" s="24">
        <v>1687</v>
      </c>
      <c r="B1574" s="24"/>
      <c r="C1574" s="24" t="s">
        <v>77</v>
      </c>
      <c r="D1574" s="24" t="s">
        <v>6085</v>
      </c>
      <c r="E1574" s="24" t="s">
        <v>6086</v>
      </c>
      <c r="F1574" s="77" t="str">
        <f t="shared" si="320"/>
        <v>LONDON BIN CLEANING LTD</v>
      </c>
      <c r="G1574" s="24" t="s">
        <v>1690</v>
      </c>
      <c r="H1574" s="24" t="s">
        <v>1691</v>
      </c>
      <c r="I1574" s="24" t="s">
        <v>1691</v>
      </c>
      <c r="J1574" s="24" t="s">
        <v>107</v>
      </c>
      <c r="K1574" s="24" t="s">
        <v>1692</v>
      </c>
      <c r="L1574" s="25">
        <v>44732</v>
      </c>
      <c r="M1574" s="25">
        <v>45506</v>
      </c>
      <c r="N1574" s="81">
        <f>EDATE(M1574,AB1574)</f>
        <v>45506</v>
      </c>
      <c r="O1574" s="77" t="str">
        <f ca="1">IF(N1574&lt;TODAY(),"Expired","Live")</f>
        <v>Expired</v>
      </c>
      <c r="P1574" s="77" t="str" cm="1">
        <f t="array" aca="1" ref="P1574" ca="1">_xlfn.IFS((N1574-TODAY())&gt;=547,"06 Expires over 18 months",(N1574-TODAY())&gt;=365,"05 Expires in 18 months",(N1574-TODAY())&gt;=183,"04 Expires in 12 months",(N1574-TODAY())&gt;=92,"03 Expires in 6 months",(N1574-TODAY())&gt;=31,"02 Expires in 3 months",(N1574-TODAY())&gt;=0,"01 Expires in 30 days",(N1574-TODAY())&gt;=-31,"01 Expired last 30 days",(N1574-TODAY())&gt;=-92,"02 Expired last 3 months",(N1574-TODAY())&gt;=-183,"03 Expired last 6 months",(N1574-TODAY())&gt;=-365,"04 Expired last 12 months",(N1574-TODAY())&gt;=-547,"05 Expired last 18 months",TRUE,"06 Expired over 18 months")</f>
        <v>06 Expired over 18 months</v>
      </c>
      <c r="Q1574" s="65">
        <v>50000</v>
      </c>
      <c r="R1574" s="84">
        <f>MAX(Q1574,Q1574*N(AS1574)/12)</f>
        <v>104166.66666666667</v>
      </c>
      <c r="S1574" s="77" t="str" cm="1">
        <f t="array" ref="S1574">_xlfn.IFS(R1574&gt;5000000,"Gold",R1574&gt;=500000,"Silver",R1574&gt;30000,"Bronze",TRUE,"Transactional")</f>
        <v>Bronze</v>
      </c>
      <c r="T1574" s="24" t="s">
        <v>54</v>
      </c>
      <c r="U1574" s="101" t="s">
        <v>208</v>
      </c>
      <c r="V1574" s="101" t="s">
        <v>209</v>
      </c>
      <c r="W1574" s="77" t="str">
        <f t="shared" si="321"/>
        <v>No</v>
      </c>
      <c r="X1574" s="77" t="str">
        <f>IFERROR(_xlfn.XLOOKUP(J1574&amp;"||"&amp;K1574,'Mapping Ref.'!$J$2:$J$538,'Mapping Ref.'!$K$2:$K$538),"")</f>
        <v>Construction &amp; Estates</v>
      </c>
      <c r="Y1574" s="77" t="str" cm="1">
        <f t="array" ref="Y1574">_xlfn.IFS(R1574&gt;2000000,"For Publication",R1574&gt;100000,"PID",R1574&gt;30000,"RFQ",TRUE,"Transactional")</f>
        <v>PID</v>
      </c>
      <c r="Z1574" s="24" t="s">
        <v>149</v>
      </c>
      <c r="AA1574" s="32">
        <v>36</v>
      </c>
      <c r="AB1574" s="24">
        <v>0</v>
      </c>
      <c r="AC1574" s="25">
        <v>44726</v>
      </c>
      <c r="AD1574" s="24" t="s">
        <v>58</v>
      </c>
      <c r="AE1574" s="24">
        <v>2</v>
      </c>
      <c r="AF1574" s="24"/>
      <c r="AG1574" s="24"/>
      <c r="AH1574" s="24" t="s">
        <v>59</v>
      </c>
      <c r="AI1574" s="24"/>
      <c r="AJ1574" s="24" t="s">
        <v>60</v>
      </c>
      <c r="AK1574" s="24"/>
      <c r="AL1574" s="24" t="s">
        <v>1333</v>
      </c>
      <c r="AM1574" s="24"/>
      <c r="AN1574" s="24"/>
      <c r="AO1574" s="24">
        <v>0</v>
      </c>
      <c r="AP1574" s="24" t="s">
        <v>60</v>
      </c>
      <c r="AQ1574" s="24"/>
      <c r="AR1574" s="24"/>
      <c r="AS1574" s="89">
        <f>DATEDIF(L1574,N1574,"m")</f>
        <v>25</v>
      </c>
      <c r="AT1574" s="24" t="s">
        <v>1693</v>
      </c>
    </row>
    <row r="1575" spans="1:46" x14ac:dyDescent="0.5">
      <c r="A1575" s="24">
        <v>1688</v>
      </c>
      <c r="B1575" s="24" t="s">
        <v>340</v>
      </c>
      <c r="C1575" s="24"/>
      <c r="D1575" s="24" t="s">
        <v>6087</v>
      </c>
      <c r="E1575" s="24" t="s">
        <v>5182</v>
      </c>
      <c r="F1575" s="77" t="str">
        <f t="shared" si="320"/>
        <v>Teach It In 10 Limited</v>
      </c>
      <c r="G1575" s="24" t="s">
        <v>6088</v>
      </c>
      <c r="H1575" s="24" t="s">
        <v>4756</v>
      </c>
      <c r="I1575" s="24" t="s">
        <v>4756</v>
      </c>
      <c r="J1575" s="24" t="s">
        <v>190</v>
      </c>
      <c r="K1575" s="24" t="s">
        <v>4757</v>
      </c>
      <c r="L1575" s="25">
        <v>44713</v>
      </c>
      <c r="M1575" s="25"/>
      <c r="N1575" s="81"/>
      <c r="O1575" s="77" t="s">
        <v>712</v>
      </c>
      <c r="P1575" s="77"/>
      <c r="Q1575" s="104"/>
      <c r="R1575" s="84">
        <v>0</v>
      </c>
      <c r="S1575" s="77" t="str" cm="1">
        <f t="array" ref="S1575">_xlfn.IFS(R1575&gt;5000000,"Gold",R1575&gt;=500000,"Silver",R1575&gt;30000,"Bronze",TRUE,"Transactional")</f>
        <v>Transactional</v>
      </c>
      <c r="T1575" s="24" t="s">
        <v>54</v>
      </c>
      <c r="U1575" s="101" t="s">
        <v>84</v>
      </c>
      <c r="V1575" s="101" t="s">
        <v>157</v>
      </c>
      <c r="W1575" s="77" t="str">
        <f t="shared" si="321"/>
        <v>Yes</v>
      </c>
      <c r="X1575" s="77" t="str">
        <f>IFERROR(_xlfn.XLOOKUP(J1575&amp;"||"&amp;K1575,'Mapping Ref.'!$J$2:$J$538,'Mapping Ref.'!$K$2:$K$538),"")</f>
        <v>Childrens &amp; Adults</v>
      </c>
      <c r="Y1575" s="77" t="str" cm="1">
        <f t="array" ref="Y1575">_xlfn.IFS(R1575&gt;2000000,"For Publication",R1575&gt;100000,"PID",R1575&gt;30000,"RFQ",TRUE,"Transactional")</f>
        <v>Transactional</v>
      </c>
      <c r="Z1575" s="24" t="s">
        <v>101</v>
      </c>
      <c r="AA1575" s="32">
        <v>42</v>
      </c>
      <c r="AB1575" s="24">
        <v>12</v>
      </c>
      <c r="AC1575" s="25">
        <v>44726</v>
      </c>
      <c r="AD1575" s="24" t="s">
        <v>58</v>
      </c>
      <c r="AE1575" s="24"/>
      <c r="AF1575" s="24"/>
      <c r="AG1575" s="24"/>
      <c r="AH1575" s="24" t="s">
        <v>60</v>
      </c>
      <c r="AI1575" s="24"/>
      <c r="AJ1575" s="24" t="s">
        <v>59</v>
      </c>
      <c r="AK1575" s="24"/>
      <c r="AL1575" s="24" t="s">
        <v>5003</v>
      </c>
      <c r="AM1575" s="24"/>
      <c r="AN1575" s="24"/>
      <c r="AO1575" s="24"/>
      <c r="AP1575" s="24" t="s">
        <v>60</v>
      </c>
      <c r="AQ1575" s="24"/>
      <c r="AR1575" s="24"/>
      <c r="AS1575" s="89">
        <v>0</v>
      </c>
      <c r="AT1575" s="24"/>
    </row>
    <row r="1576" spans="1:46" x14ac:dyDescent="0.5">
      <c r="A1576" s="24">
        <v>1689</v>
      </c>
      <c r="B1576" s="24" t="s">
        <v>340</v>
      </c>
      <c r="C1576" s="24"/>
      <c r="D1576" s="24" t="s">
        <v>6089</v>
      </c>
      <c r="E1576" s="24" t="s">
        <v>5182</v>
      </c>
      <c r="F1576" s="77" t="str">
        <f t="shared" si="320"/>
        <v>MS AGNIESZKA MIGEW T/A KIDS YOGA WITH AGA</v>
      </c>
      <c r="G1576" s="24" t="s">
        <v>6090</v>
      </c>
      <c r="H1576" s="24" t="s">
        <v>4756</v>
      </c>
      <c r="I1576" s="24" t="s">
        <v>4756</v>
      </c>
      <c r="J1576" s="24" t="s">
        <v>190</v>
      </c>
      <c r="K1576" s="24" t="s">
        <v>4757</v>
      </c>
      <c r="L1576" s="25">
        <v>44713</v>
      </c>
      <c r="M1576" s="25"/>
      <c r="N1576" s="81"/>
      <c r="O1576" s="77" t="s">
        <v>712</v>
      </c>
      <c r="P1576" s="77"/>
      <c r="Q1576" s="104"/>
      <c r="R1576" s="84">
        <v>0</v>
      </c>
      <c r="S1576" s="77" t="str" cm="1">
        <f t="array" ref="S1576">_xlfn.IFS(R1576&gt;5000000,"Gold",R1576&gt;=500000,"Silver",R1576&gt;30000,"Bronze",TRUE,"Transactional")</f>
        <v>Transactional</v>
      </c>
      <c r="T1576" s="24" t="s">
        <v>54</v>
      </c>
      <c r="U1576" s="101" t="s">
        <v>84</v>
      </c>
      <c r="V1576" s="101" t="s">
        <v>157</v>
      </c>
      <c r="W1576" s="77" t="str">
        <f t="shared" si="321"/>
        <v>Yes</v>
      </c>
      <c r="X1576" s="77" t="str">
        <f>IFERROR(_xlfn.XLOOKUP(J1576&amp;"||"&amp;K1576,'Mapping Ref.'!$J$2:$J$538,'Mapping Ref.'!$K$2:$K$538),"")</f>
        <v>Childrens &amp; Adults</v>
      </c>
      <c r="Y1576" s="77" t="str" cm="1">
        <f t="array" ref="Y1576">_xlfn.IFS(R1576&gt;2000000,"For Publication",R1576&gt;100000,"PID",R1576&gt;30000,"RFQ",TRUE,"Transactional")</f>
        <v>Transactional</v>
      </c>
      <c r="Z1576" s="24" t="s">
        <v>101</v>
      </c>
      <c r="AA1576" s="32">
        <v>42</v>
      </c>
      <c r="AB1576" s="24">
        <v>12</v>
      </c>
      <c r="AC1576" s="25">
        <v>44726</v>
      </c>
      <c r="AD1576" s="24" t="s">
        <v>58</v>
      </c>
      <c r="AE1576" s="24"/>
      <c r="AF1576" s="24" t="s">
        <v>59</v>
      </c>
      <c r="AG1576" s="24"/>
      <c r="AH1576" s="24" t="s">
        <v>59</v>
      </c>
      <c r="AI1576" s="24"/>
      <c r="AJ1576" s="24" t="s">
        <v>60</v>
      </c>
      <c r="AK1576" s="24"/>
      <c r="AL1576" s="24" t="s">
        <v>5003</v>
      </c>
      <c r="AM1576" s="24"/>
      <c r="AN1576" s="24"/>
      <c r="AO1576" s="24"/>
      <c r="AP1576" s="24" t="s">
        <v>60</v>
      </c>
      <c r="AQ1576" s="24"/>
      <c r="AR1576" s="24"/>
      <c r="AS1576" s="89">
        <v>0</v>
      </c>
      <c r="AT1576" s="24" t="s">
        <v>6091</v>
      </c>
    </row>
    <row r="1577" spans="1:46" x14ac:dyDescent="0.5">
      <c r="A1577" s="24">
        <v>1690</v>
      </c>
      <c r="B1577" s="24" t="s">
        <v>340</v>
      </c>
      <c r="C1577" s="24"/>
      <c r="D1577" s="24" t="s">
        <v>3726</v>
      </c>
      <c r="E1577" s="24" t="s">
        <v>6092</v>
      </c>
      <c r="F1577" s="77" t="str">
        <f t="shared" si="320"/>
        <v>HOLY TRINITY SOUTHALL PCC</v>
      </c>
      <c r="G1577" s="24" t="s">
        <v>6093</v>
      </c>
      <c r="H1577" s="24" t="s">
        <v>3729</v>
      </c>
      <c r="I1577" s="24" t="s">
        <v>3730</v>
      </c>
      <c r="J1577" s="24" t="s">
        <v>107</v>
      </c>
      <c r="K1577" s="24" t="s">
        <v>360</v>
      </c>
      <c r="L1577" s="25">
        <v>44726</v>
      </c>
      <c r="M1577" s="25"/>
      <c r="N1577" s="81"/>
      <c r="O1577" s="77" t="s">
        <v>712</v>
      </c>
      <c r="P1577" s="77"/>
      <c r="Q1577" s="65">
        <v>4950</v>
      </c>
      <c r="R1577" s="84">
        <f>MAX(Q1577,Q1577*N(AS1577)/12)</f>
        <v>4950</v>
      </c>
      <c r="S1577" s="77" t="str" cm="1">
        <f t="array" ref="S1577">_xlfn.IFS(R1577&gt;5000000,"Gold",R1577&gt;=500000,"Silver",R1577&gt;30000,"Bronze",TRUE,"Transactional")</f>
        <v>Transactional</v>
      </c>
      <c r="T1577" s="24" t="s">
        <v>54</v>
      </c>
      <c r="U1577" s="101" t="s">
        <v>99</v>
      </c>
      <c r="V1577" s="101" t="s">
        <v>1168</v>
      </c>
      <c r="W1577" s="77" t="str">
        <f t="shared" si="321"/>
        <v>No</v>
      </c>
      <c r="X1577" s="77" t="str">
        <f>IFERROR(_xlfn.XLOOKUP(J1577&amp;"||"&amp;K1577,'Mapping Ref.'!$J$2:$J$538,'Mapping Ref.'!$K$2:$K$538),"")</f>
        <v>Construction &amp; Estates</v>
      </c>
      <c r="Y1577" s="77" t="str" cm="1">
        <f t="array" ref="Y1577">_xlfn.IFS(R1577&gt;2000000,"For Publication",R1577&gt;100000,"PID",R1577&gt;30000,"RFQ",TRUE,"Transactional")</f>
        <v>Transactional</v>
      </c>
      <c r="Z1577" s="24" t="s">
        <v>101</v>
      </c>
      <c r="AA1577" s="32">
        <v>24</v>
      </c>
      <c r="AB1577" s="24">
        <v>0</v>
      </c>
      <c r="AC1577" s="25">
        <v>44726</v>
      </c>
      <c r="AD1577" s="24" t="s">
        <v>58</v>
      </c>
      <c r="AE1577" s="24"/>
      <c r="AF1577" s="24" t="s">
        <v>59</v>
      </c>
      <c r="AG1577" s="24"/>
      <c r="AH1577" s="24" t="s">
        <v>59</v>
      </c>
      <c r="AI1577" s="24"/>
      <c r="AJ1577" s="24" t="s">
        <v>59</v>
      </c>
      <c r="AK1577" s="24"/>
      <c r="AL1577" s="24" t="s">
        <v>5003</v>
      </c>
      <c r="AM1577" s="24"/>
      <c r="AN1577" s="24"/>
      <c r="AO1577" s="24"/>
      <c r="AP1577" s="24" t="s">
        <v>60</v>
      </c>
      <c r="AQ1577" s="24"/>
      <c r="AR1577" s="24"/>
      <c r="AS1577" s="89">
        <v>0</v>
      </c>
      <c r="AT1577" s="24" t="s">
        <v>6094</v>
      </c>
    </row>
    <row r="1578" spans="1:46" x14ac:dyDescent="0.5">
      <c r="A1578" s="24">
        <v>1691</v>
      </c>
      <c r="B1578" s="24"/>
      <c r="C1578" s="24"/>
      <c r="D1578" s="24" t="s">
        <v>6095</v>
      </c>
      <c r="E1578" s="24" t="s">
        <v>5099</v>
      </c>
      <c r="F1578" s="77" t="str">
        <f t="shared" si="320"/>
        <v>GREEN PARK INTERIM &amp; EXECUTIVE LIMITED</v>
      </c>
      <c r="G1578" s="24" t="s">
        <v>6096</v>
      </c>
      <c r="H1578" s="24" t="s">
        <v>6097</v>
      </c>
      <c r="I1578" s="24" t="s">
        <v>5100</v>
      </c>
      <c r="J1578" s="24" t="s">
        <v>107</v>
      </c>
      <c r="K1578" s="24" t="s">
        <v>977</v>
      </c>
      <c r="L1578" s="25">
        <v>44655</v>
      </c>
      <c r="M1578" s="25">
        <v>44932</v>
      </c>
      <c r="N1578" s="81">
        <f>EDATE(M1578,AB1578)</f>
        <v>44932</v>
      </c>
      <c r="O1578" s="77" t="str">
        <f ca="1">IF(N1578&lt;TODAY(),"Expired","Live")</f>
        <v>Expired</v>
      </c>
      <c r="P1578" s="77" t="str" cm="1">
        <f t="array" aca="1" ref="P1578" ca="1">_xlfn.IFS((N1578-TODAY())&gt;=547,"06 Expires over 18 months",(N1578-TODAY())&gt;=365,"05 Expires in 18 months",(N1578-TODAY())&gt;=183,"04 Expires in 12 months",(N1578-TODAY())&gt;=92,"03 Expires in 6 months",(N1578-TODAY())&gt;=31,"02 Expires in 3 months",(N1578-TODAY())&gt;=0,"01 Expires in 30 days",(N1578-TODAY())&gt;=-31,"01 Expired last 30 days",(N1578-TODAY())&gt;=-92,"02 Expired last 3 months",(N1578-TODAY())&gt;=-183,"03 Expired last 6 months",(N1578-TODAY())&gt;=-365,"04 Expired last 12 months",(N1578-TODAY())&gt;=-547,"05 Expired last 18 months",TRUE,"06 Expired over 18 months")</f>
        <v>06 Expired over 18 months</v>
      </c>
      <c r="Q1578" s="65">
        <v>150000</v>
      </c>
      <c r="R1578" s="84">
        <f>MAX(Q1578,Q1578*N(AS1578)/12)</f>
        <v>150000</v>
      </c>
      <c r="S1578" s="77" t="str" cm="1">
        <f t="array" ref="S1578">_xlfn.IFS(R1578&gt;5000000,"Gold",R1578&gt;=500000,"Silver",R1578&gt;30000,"Bronze",TRUE,"Transactional")</f>
        <v>Bronze</v>
      </c>
      <c r="T1578" s="24" t="s">
        <v>54</v>
      </c>
      <c r="U1578" s="101" t="s">
        <v>116</v>
      </c>
      <c r="V1578" s="101" t="s">
        <v>70</v>
      </c>
      <c r="W1578" s="77" t="str">
        <f t="shared" si="321"/>
        <v>No</v>
      </c>
      <c r="X1578" s="77" t="str">
        <f>IFERROR(_xlfn.XLOOKUP(J1578&amp;"||"&amp;K1578,'Mapping Ref.'!$J$2:$J$538,'Mapping Ref.'!$K$2:$K$538),"")</f>
        <v>Construction &amp; Estates</v>
      </c>
      <c r="Y1578" s="77" t="str" cm="1">
        <f t="array" ref="Y1578">_xlfn.IFS(R1578&gt;2000000,"For Publication",R1578&gt;100000,"PID",R1578&gt;30000,"RFQ",TRUE,"Transactional")</f>
        <v>PID</v>
      </c>
      <c r="Z1578" s="24" t="s">
        <v>86</v>
      </c>
      <c r="AA1578" s="32">
        <v>9</v>
      </c>
      <c r="AB1578" s="24">
        <v>0</v>
      </c>
      <c r="AC1578" s="25">
        <v>44726</v>
      </c>
      <c r="AD1578" s="24" t="s">
        <v>58</v>
      </c>
      <c r="AE1578" s="24"/>
      <c r="AF1578" s="24"/>
      <c r="AG1578" s="24"/>
      <c r="AH1578" s="24" t="s">
        <v>60</v>
      </c>
      <c r="AI1578" s="24"/>
      <c r="AJ1578" s="24" t="s">
        <v>60</v>
      </c>
      <c r="AK1578" s="24"/>
      <c r="AL1578" s="24" t="s">
        <v>1333</v>
      </c>
      <c r="AM1578" s="24"/>
      <c r="AN1578" s="24"/>
      <c r="AO1578" s="24">
        <v>0</v>
      </c>
      <c r="AP1578" s="24" t="s">
        <v>60</v>
      </c>
      <c r="AQ1578" s="24"/>
      <c r="AR1578" s="24"/>
      <c r="AS1578" s="89">
        <f>DATEDIF(L1578,N1578,"m")</f>
        <v>9</v>
      </c>
      <c r="AT1578" s="24" t="s">
        <v>6098</v>
      </c>
    </row>
    <row r="1579" spans="1:46" x14ac:dyDescent="0.5">
      <c r="A1579" s="24">
        <v>1692</v>
      </c>
      <c r="B1579" s="24" t="s">
        <v>340</v>
      </c>
      <c r="C1579" s="24"/>
      <c r="D1579" s="24" t="s">
        <v>6099</v>
      </c>
      <c r="E1579" s="24" t="s">
        <v>5182</v>
      </c>
      <c r="F1579" s="77" t="str">
        <f t="shared" si="320"/>
        <v>M &amp; A SPORTS SWL LTD T/A SUPER STAR SPORT SOUTHWEST LONDON</v>
      </c>
      <c r="G1579" s="24" t="s">
        <v>6100</v>
      </c>
      <c r="H1579" s="24" t="s">
        <v>4756</v>
      </c>
      <c r="I1579" s="24" t="s">
        <v>4756</v>
      </c>
      <c r="J1579" s="24" t="s">
        <v>190</v>
      </c>
      <c r="K1579" s="24" t="s">
        <v>4757</v>
      </c>
      <c r="L1579" s="25">
        <v>44713</v>
      </c>
      <c r="M1579" s="25"/>
      <c r="N1579" s="81"/>
      <c r="O1579" s="77" t="s">
        <v>712</v>
      </c>
      <c r="P1579" s="77"/>
      <c r="Q1579" s="104"/>
      <c r="R1579" s="84">
        <v>0</v>
      </c>
      <c r="S1579" s="77" t="str" cm="1">
        <f t="array" ref="S1579">_xlfn.IFS(R1579&gt;5000000,"Gold",R1579&gt;=500000,"Silver",R1579&gt;30000,"Bronze",TRUE,"Transactional")</f>
        <v>Transactional</v>
      </c>
      <c r="T1579" s="24" t="s">
        <v>54</v>
      </c>
      <c r="U1579" s="101" t="s">
        <v>84</v>
      </c>
      <c r="V1579" s="101" t="s">
        <v>157</v>
      </c>
      <c r="W1579" s="77" t="str">
        <f t="shared" si="321"/>
        <v>Yes</v>
      </c>
      <c r="X1579" s="77" t="str">
        <f>IFERROR(_xlfn.XLOOKUP(J1579&amp;"||"&amp;K1579,'Mapping Ref.'!$J$2:$J$538,'Mapping Ref.'!$K$2:$K$538),"")</f>
        <v>Childrens &amp; Adults</v>
      </c>
      <c r="Y1579" s="77" t="str" cm="1">
        <f t="array" ref="Y1579">_xlfn.IFS(R1579&gt;2000000,"For Publication",R1579&gt;100000,"PID",R1579&gt;30000,"RFQ",TRUE,"Transactional")</f>
        <v>Transactional</v>
      </c>
      <c r="Z1579" s="24" t="s">
        <v>101</v>
      </c>
      <c r="AA1579" s="32">
        <v>42</v>
      </c>
      <c r="AB1579" s="24">
        <v>12</v>
      </c>
      <c r="AC1579" s="25">
        <v>44726</v>
      </c>
      <c r="AD1579" s="24" t="s">
        <v>58</v>
      </c>
      <c r="AE1579" s="24"/>
      <c r="AF1579" s="24"/>
      <c r="AG1579" s="24"/>
      <c r="AH1579" s="24" t="s">
        <v>59</v>
      </c>
      <c r="AI1579" s="24"/>
      <c r="AJ1579" s="24" t="s">
        <v>59</v>
      </c>
      <c r="AK1579" s="24"/>
      <c r="AL1579" s="24" t="s">
        <v>5003</v>
      </c>
      <c r="AM1579" s="24"/>
      <c r="AN1579" s="24"/>
      <c r="AO1579" s="24"/>
      <c r="AP1579" s="24" t="s">
        <v>60</v>
      </c>
      <c r="AQ1579" s="24"/>
      <c r="AR1579" s="24"/>
      <c r="AS1579" s="89">
        <v>0</v>
      </c>
      <c r="AT1579" s="24" t="s">
        <v>6101</v>
      </c>
    </row>
    <row r="1580" spans="1:46" x14ac:dyDescent="0.5">
      <c r="A1580" s="24">
        <v>1693</v>
      </c>
      <c r="B1580" s="24" t="s">
        <v>340</v>
      </c>
      <c r="C1580" s="24"/>
      <c r="D1580" s="24" t="s">
        <v>6102</v>
      </c>
      <c r="E1580" s="24" t="s">
        <v>6103</v>
      </c>
      <c r="F1580" s="77" t="str">
        <f t="shared" si="320"/>
        <v>PSYCHOTHERAPY RICHMOND LTD</v>
      </c>
      <c r="G1580" s="24" t="s">
        <v>6104</v>
      </c>
      <c r="H1580" s="24" t="s">
        <v>5168</v>
      </c>
      <c r="I1580" s="24" t="s">
        <v>5168</v>
      </c>
      <c r="J1580" s="24" t="s">
        <v>190</v>
      </c>
      <c r="K1580" s="24" t="s">
        <v>755</v>
      </c>
      <c r="L1580" s="25">
        <v>44726</v>
      </c>
      <c r="M1580" s="25">
        <v>45457</v>
      </c>
      <c r="N1580" s="81">
        <f t="shared" ref="N1580:N1585" si="329">EDATE(M1580,AB1580)</f>
        <v>46187</v>
      </c>
      <c r="O1580" s="77" t="str">
        <f t="shared" ref="O1580:O1585" ca="1" si="330">IF(N1580&lt;TODAY(),"Expired","Live")</f>
        <v>Expired</v>
      </c>
      <c r="P1580" s="77" t="str" cm="1">
        <f t="array" aca="1" ref="P1580" ca="1">_xlfn.IFS((N1580-TODAY())&gt;=547,"06 Expires over 18 months",(N1580-TODAY())&gt;=365,"05 Expires in 18 months",(N1580-TODAY())&gt;=183,"04 Expires in 12 months",(N1580-TODAY())&gt;=92,"03 Expires in 6 months",(N1580-TODAY())&gt;=31,"02 Expires in 3 months",(N1580-TODAY())&gt;=0,"01 Expires in 30 days",(N1580-TODAY())&gt;=-31,"01 Expired last 30 days",(N1580-TODAY())&gt;=-92,"02 Expired last 3 months",(N1580-TODAY())&gt;=-183,"03 Expired last 6 months",(N1580-TODAY())&gt;=-365,"04 Expired last 12 months",(N1580-TODAY())&gt;=-547,"05 Expired last 18 months",TRUE,"06 Expired over 18 months")</f>
        <v>02 Expired last 3 months</v>
      </c>
      <c r="Q1580" s="65">
        <v>1000</v>
      </c>
      <c r="R1580" s="84">
        <f t="shared" ref="R1580:R1591" si="331">MAX(Q1580,Q1580*N(AS1580)/12)</f>
        <v>4000</v>
      </c>
      <c r="S1580" s="77" t="str" cm="1">
        <f t="array" ref="S1580">_xlfn.IFS(R1580&gt;5000000,"Gold",R1580&gt;=500000,"Silver",R1580&gt;30000,"Bronze",TRUE,"Transactional")</f>
        <v>Transactional</v>
      </c>
      <c r="T1580" s="24" t="s">
        <v>54</v>
      </c>
      <c r="U1580" s="101" t="s">
        <v>69</v>
      </c>
      <c r="V1580" s="101" t="s">
        <v>1208</v>
      </c>
      <c r="W1580" s="77" t="str">
        <f t="shared" si="321"/>
        <v>Yes</v>
      </c>
      <c r="X1580" s="77" t="str">
        <f>IFERROR(_xlfn.XLOOKUP(J1580&amp;"||"&amp;K1580,'Mapping Ref.'!$J$2:$J$538,'Mapping Ref.'!$K$2:$K$538),"")</f>
        <v>Childrens &amp; Adults</v>
      </c>
      <c r="Y1580" s="77" t="str" cm="1">
        <f t="array" ref="Y1580">_xlfn.IFS(R1580&gt;2000000,"For Publication",R1580&gt;100000,"PID",R1580&gt;30000,"RFQ",TRUE,"Transactional")</f>
        <v>Transactional</v>
      </c>
      <c r="Z1580" s="24" t="s">
        <v>101</v>
      </c>
      <c r="AA1580" s="32">
        <v>24</v>
      </c>
      <c r="AB1580" s="24">
        <v>24</v>
      </c>
      <c r="AC1580" s="25">
        <v>44726</v>
      </c>
      <c r="AD1580" s="24" t="s">
        <v>58</v>
      </c>
      <c r="AE1580" s="24"/>
      <c r="AF1580" s="24" t="s">
        <v>59</v>
      </c>
      <c r="AG1580" s="24"/>
      <c r="AH1580" s="24" t="s">
        <v>60</v>
      </c>
      <c r="AI1580" s="24"/>
      <c r="AJ1580" s="24" t="s">
        <v>60</v>
      </c>
      <c r="AK1580" s="24"/>
      <c r="AL1580" s="24" t="s">
        <v>5003</v>
      </c>
      <c r="AM1580" s="24"/>
      <c r="AN1580" s="24"/>
      <c r="AO1580" s="24">
        <v>0</v>
      </c>
      <c r="AP1580" s="24" t="s">
        <v>60</v>
      </c>
      <c r="AQ1580" s="24"/>
      <c r="AR1580" s="24"/>
      <c r="AS1580" s="89">
        <f t="shared" ref="AS1580:AS1585" si="332">DATEDIF(L1580,N1580,"m")</f>
        <v>48</v>
      </c>
      <c r="AT1580" s="24" t="s">
        <v>6105</v>
      </c>
    </row>
    <row r="1581" spans="1:46" x14ac:dyDescent="0.5">
      <c r="A1581" s="24">
        <v>1694</v>
      </c>
      <c r="B1581" s="24" t="s">
        <v>506</v>
      </c>
      <c r="C1581" s="24"/>
      <c r="D1581" s="24" t="s">
        <v>6106</v>
      </c>
      <c r="E1581" s="24" t="s">
        <v>6107</v>
      </c>
      <c r="F1581" s="77" t="str">
        <f t="shared" si="320"/>
        <v>VIVACITY LABS LIMITED T/A VIVACITY</v>
      </c>
      <c r="G1581" s="24" t="s">
        <v>6108</v>
      </c>
      <c r="H1581" s="24" t="s">
        <v>6109</v>
      </c>
      <c r="I1581" s="24" t="s">
        <v>6109</v>
      </c>
      <c r="J1581" s="24" t="s">
        <v>107</v>
      </c>
      <c r="K1581" s="24" t="s">
        <v>2564</v>
      </c>
      <c r="L1581" s="25">
        <v>44743</v>
      </c>
      <c r="M1581" s="25">
        <v>46568</v>
      </c>
      <c r="N1581" s="81">
        <f t="shared" si="329"/>
        <v>46568</v>
      </c>
      <c r="O1581" s="77" t="str">
        <f t="shared" ca="1" si="330"/>
        <v>Live</v>
      </c>
      <c r="P1581" s="77" t="str" cm="1">
        <f t="array" aca="1" ref="P1581" ca="1">_xlfn.IFS((N1581-TODAY())&gt;=547,"06 Expires over 18 months",(N1581-TODAY())&gt;=365,"05 Expires in 18 months",(N1581-TODAY())&gt;=183,"04 Expires in 12 months",(N1581-TODAY())&gt;=92,"03 Expires in 6 months",(N1581-TODAY())&gt;=31,"02 Expires in 3 months",(N1581-TODAY())&gt;=0,"01 Expires in 30 days",(N1581-TODAY())&gt;=-31,"01 Expired last 30 days",(N1581-TODAY())&gt;=-92,"02 Expired last 3 months",(N1581-TODAY())&gt;=-183,"03 Expired last 6 months",(N1581-TODAY())&gt;=-365,"04 Expired last 12 months",(N1581-TODAY())&gt;=-547,"05 Expired last 18 months",TRUE,"06 Expired over 18 months")</f>
        <v>04 Expires in 12 months</v>
      </c>
      <c r="Q1581" s="65">
        <v>28080</v>
      </c>
      <c r="R1581" s="84">
        <f t="shared" si="331"/>
        <v>138060</v>
      </c>
      <c r="S1581" s="77" t="str" cm="1">
        <f t="array" ref="S1581">_xlfn.IFS(R1581&gt;5000000,"Gold",R1581&gt;=500000,"Silver",R1581&gt;30000,"Bronze",TRUE,"Transactional")</f>
        <v>Bronze</v>
      </c>
      <c r="T1581" s="24" t="s">
        <v>54</v>
      </c>
      <c r="U1581" s="101" t="s">
        <v>69</v>
      </c>
      <c r="V1581" s="101" t="s">
        <v>983</v>
      </c>
      <c r="W1581" s="77" t="str">
        <f t="shared" si="321"/>
        <v>No</v>
      </c>
      <c r="X1581" s="77" t="str">
        <f>IFERROR(_xlfn.XLOOKUP(J1581&amp;"||"&amp;K1581,'Mapping Ref.'!$J$2:$J$538,'Mapping Ref.'!$K$2:$K$538),"")</f>
        <v>Construction &amp; Estates</v>
      </c>
      <c r="Y1581" s="77" t="str" cm="1">
        <f t="array" ref="Y1581">_xlfn.IFS(R1581&gt;2000000,"For Publication",R1581&gt;100000,"PID",R1581&gt;30000,"RFQ",TRUE,"Transactional")</f>
        <v>PID</v>
      </c>
      <c r="Z1581" s="24" t="s">
        <v>57</v>
      </c>
      <c r="AA1581" s="32">
        <v>60</v>
      </c>
      <c r="AB1581" s="24">
        <v>0</v>
      </c>
      <c r="AC1581" s="25">
        <v>44727</v>
      </c>
      <c r="AD1581" s="24" t="s">
        <v>58</v>
      </c>
      <c r="AE1581" s="24"/>
      <c r="AF1581" s="24"/>
      <c r="AG1581" s="24"/>
      <c r="AH1581" s="24" t="s">
        <v>60</v>
      </c>
      <c r="AI1581" s="24"/>
      <c r="AJ1581" s="24" t="s">
        <v>60</v>
      </c>
      <c r="AK1581" s="24"/>
      <c r="AL1581" s="24" t="s">
        <v>1333</v>
      </c>
      <c r="AM1581" s="24"/>
      <c r="AN1581" s="24"/>
      <c r="AO1581" s="24">
        <v>17000</v>
      </c>
      <c r="AP1581" s="24" t="s">
        <v>60</v>
      </c>
      <c r="AQ1581" s="24"/>
      <c r="AR1581" s="24"/>
      <c r="AS1581" s="89">
        <f t="shared" si="332"/>
        <v>59</v>
      </c>
      <c r="AT1581" s="24" t="s">
        <v>6110</v>
      </c>
    </row>
    <row r="1582" spans="1:46" x14ac:dyDescent="0.5">
      <c r="A1582" s="24">
        <v>1695</v>
      </c>
      <c r="B1582" s="24"/>
      <c r="C1582" s="24"/>
      <c r="D1582" s="24" t="s">
        <v>6111</v>
      </c>
      <c r="E1582" s="24" t="s">
        <v>6112</v>
      </c>
      <c r="F1582" s="77" t="str">
        <f t="shared" si="320"/>
        <v>WALSINGHAM PLANNING LIMITED</v>
      </c>
      <c r="G1582" s="24" t="s">
        <v>6113</v>
      </c>
      <c r="H1582" s="24" t="s">
        <v>972</v>
      </c>
      <c r="I1582" s="24" t="s">
        <v>972</v>
      </c>
      <c r="J1582" s="24" t="s">
        <v>107</v>
      </c>
      <c r="K1582" s="24" t="s">
        <v>6114</v>
      </c>
      <c r="L1582" s="25">
        <v>44713</v>
      </c>
      <c r="M1582" s="25">
        <v>44895</v>
      </c>
      <c r="N1582" s="81">
        <f t="shared" si="329"/>
        <v>44895</v>
      </c>
      <c r="O1582" s="77" t="str">
        <f t="shared" ca="1" si="330"/>
        <v>Expired</v>
      </c>
      <c r="P1582" s="77" t="str" cm="1">
        <f t="array" aca="1" ref="P1582" ca="1">_xlfn.IFS((N1582-TODAY())&gt;=547,"06 Expires over 18 months",(N1582-TODAY())&gt;=365,"05 Expires in 18 months",(N1582-TODAY())&gt;=183,"04 Expires in 12 months",(N1582-TODAY())&gt;=92,"03 Expires in 6 months",(N1582-TODAY())&gt;=31,"02 Expires in 3 months",(N1582-TODAY())&gt;=0,"01 Expires in 30 days",(N1582-TODAY())&gt;=-31,"01 Expired last 30 days",(N1582-TODAY())&gt;=-92,"02 Expired last 3 months",(N1582-TODAY())&gt;=-183,"03 Expired last 6 months",(N1582-TODAY())&gt;=-365,"04 Expired last 12 months",(N1582-TODAY())&gt;=-547,"05 Expired last 18 months",TRUE,"06 Expired over 18 months")</f>
        <v>06 Expired over 18 months</v>
      </c>
      <c r="Q1582" s="65">
        <v>10000</v>
      </c>
      <c r="R1582" s="84">
        <f t="shared" si="331"/>
        <v>10000</v>
      </c>
      <c r="S1582" s="77" t="str" cm="1">
        <f t="array" ref="S1582">_xlfn.IFS(R1582&gt;5000000,"Gold",R1582&gt;=500000,"Silver",R1582&gt;30000,"Bronze",TRUE,"Transactional")</f>
        <v>Transactional</v>
      </c>
      <c r="T1582" s="24" t="s">
        <v>54</v>
      </c>
      <c r="U1582" s="101" t="s">
        <v>109</v>
      </c>
      <c r="V1582" s="101" t="s">
        <v>148</v>
      </c>
      <c r="W1582" s="77" t="str">
        <f t="shared" si="321"/>
        <v>No</v>
      </c>
      <c r="X1582" s="77" t="str">
        <f>IFERROR(_xlfn.XLOOKUP(J1582&amp;"||"&amp;K1582,'Mapping Ref.'!$J$2:$J$538,'Mapping Ref.'!$K$2:$K$538),"")</f>
        <v>Construction &amp; Estates</v>
      </c>
      <c r="Y1582" s="77" t="str" cm="1">
        <f t="array" ref="Y1582">_xlfn.IFS(R1582&gt;2000000,"For Publication",R1582&gt;100000,"PID",R1582&gt;30000,"RFQ",TRUE,"Transactional")</f>
        <v>Transactional</v>
      </c>
      <c r="Z1582" s="24" t="s">
        <v>76</v>
      </c>
      <c r="AA1582" s="32">
        <v>12</v>
      </c>
      <c r="AB1582" s="24">
        <v>0</v>
      </c>
      <c r="AC1582" s="25">
        <v>44728</v>
      </c>
      <c r="AD1582" s="24" t="s">
        <v>58</v>
      </c>
      <c r="AE1582" s="24">
        <v>29877</v>
      </c>
      <c r="AF1582" s="24" t="s">
        <v>59</v>
      </c>
      <c r="AG1582" s="24"/>
      <c r="AH1582" s="24" t="s">
        <v>60</v>
      </c>
      <c r="AI1582" s="24"/>
      <c r="AJ1582" s="24" t="s">
        <v>60</v>
      </c>
      <c r="AK1582" s="24"/>
      <c r="AL1582" s="24" t="s">
        <v>1333</v>
      </c>
      <c r="AM1582" s="24"/>
      <c r="AN1582" s="24"/>
      <c r="AO1582" s="24">
        <v>0</v>
      </c>
      <c r="AP1582" s="24" t="s">
        <v>60</v>
      </c>
      <c r="AQ1582" s="24"/>
      <c r="AR1582" s="24"/>
      <c r="AS1582" s="89">
        <f t="shared" si="332"/>
        <v>5</v>
      </c>
      <c r="AT1582" s="24" t="s">
        <v>6115</v>
      </c>
    </row>
    <row r="1583" spans="1:46" x14ac:dyDescent="0.5">
      <c r="A1583" s="24">
        <v>1696</v>
      </c>
      <c r="B1583" s="24" t="s">
        <v>340</v>
      </c>
      <c r="C1583" s="24" t="s">
        <v>77</v>
      </c>
      <c r="D1583" s="24" t="s">
        <v>6116</v>
      </c>
      <c r="E1583" s="24" t="s">
        <v>6117</v>
      </c>
      <c r="F1583" s="77" t="str">
        <f t="shared" si="320"/>
        <v>4C STRATEGIES LTD</v>
      </c>
      <c r="G1583" s="24" t="s">
        <v>6118</v>
      </c>
      <c r="H1583" s="24" t="s">
        <v>5504</v>
      </c>
      <c r="I1583" s="24" t="s">
        <v>6119</v>
      </c>
      <c r="J1583" s="24" t="s">
        <v>1312</v>
      </c>
      <c r="K1583" s="24" t="s">
        <v>1109</v>
      </c>
      <c r="L1583" s="25">
        <v>44652</v>
      </c>
      <c r="M1583" s="25">
        <v>44742</v>
      </c>
      <c r="N1583" s="81">
        <f t="shared" si="329"/>
        <v>44742</v>
      </c>
      <c r="O1583" s="77" t="str">
        <f t="shared" ca="1" si="330"/>
        <v>Expired</v>
      </c>
      <c r="P1583" s="77" t="str" cm="1">
        <f t="array" aca="1" ref="P1583" ca="1">_xlfn.IFS((N1583-TODAY())&gt;=547,"06 Expires over 18 months",(N1583-TODAY())&gt;=365,"05 Expires in 18 months",(N1583-TODAY())&gt;=183,"04 Expires in 12 months",(N1583-TODAY())&gt;=92,"03 Expires in 6 months",(N1583-TODAY())&gt;=31,"02 Expires in 3 months",(N1583-TODAY())&gt;=0,"01 Expires in 30 days",(N1583-TODAY())&gt;=-31,"01 Expired last 30 days",(N1583-TODAY())&gt;=-92,"02 Expired last 3 months",(N1583-TODAY())&gt;=-183,"03 Expired last 6 months",(N1583-TODAY())&gt;=-365,"04 Expired last 12 months",(N1583-TODAY())&gt;=-547,"05 Expired last 18 months",TRUE,"06 Expired over 18 months")</f>
        <v>06 Expired over 18 months</v>
      </c>
      <c r="Q1583" s="65">
        <v>20400</v>
      </c>
      <c r="R1583" s="84">
        <f t="shared" si="331"/>
        <v>20400</v>
      </c>
      <c r="S1583" s="77" t="str" cm="1">
        <f t="array" ref="S1583">_xlfn.IFS(R1583&gt;5000000,"Gold",R1583&gt;=500000,"Silver",R1583&gt;30000,"Bronze",TRUE,"Transactional")</f>
        <v>Transactional</v>
      </c>
      <c r="T1583" s="24" t="s">
        <v>54</v>
      </c>
      <c r="U1583" s="101" t="s">
        <v>109</v>
      </c>
      <c r="V1583" s="101" t="s">
        <v>2428</v>
      </c>
      <c r="W1583" s="77" t="str">
        <f t="shared" si="321"/>
        <v>No</v>
      </c>
      <c r="X1583" s="77" t="str">
        <f>IFERROR(_xlfn.XLOOKUP(J1583&amp;"||"&amp;K1583,'Mapping Ref.'!$J$2:$J$538,'Mapping Ref.'!$K$2:$K$538),"")</f>
        <v>Corporate</v>
      </c>
      <c r="Y1583" s="77" t="str" cm="1">
        <f t="array" ref="Y1583">_xlfn.IFS(R1583&gt;2000000,"For Publication",R1583&gt;100000,"PID",R1583&gt;30000,"RFQ",TRUE,"Transactional")</f>
        <v>Transactional</v>
      </c>
      <c r="Z1583" s="24" t="s">
        <v>86</v>
      </c>
      <c r="AA1583" s="32">
        <v>3</v>
      </c>
      <c r="AB1583" s="24">
        <v>0</v>
      </c>
      <c r="AC1583" s="25">
        <v>44728</v>
      </c>
      <c r="AD1583" s="24" t="s">
        <v>661</v>
      </c>
      <c r="AE1583" s="24"/>
      <c r="AF1583" s="24" t="s">
        <v>59</v>
      </c>
      <c r="AG1583" s="24"/>
      <c r="AH1583" s="24" t="s">
        <v>60</v>
      </c>
      <c r="AI1583" s="24"/>
      <c r="AJ1583" s="24" t="s">
        <v>60</v>
      </c>
      <c r="AK1583" s="24"/>
      <c r="AL1583" s="24" t="s">
        <v>1333</v>
      </c>
      <c r="AM1583" s="24"/>
      <c r="AN1583" s="24"/>
      <c r="AO1583" s="24"/>
      <c r="AP1583" s="24" t="s">
        <v>60</v>
      </c>
      <c r="AQ1583" s="24"/>
      <c r="AR1583" s="24"/>
      <c r="AS1583" s="89">
        <f t="shared" si="332"/>
        <v>2</v>
      </c>
      <c r="AT1583" s="24" t="s">
        <v>6120</v>
      </c>
    </row>
    <row r="1584" spans="1:46" x14ac:dyDescent="0.5">
      <c r="A1584" s="24">
        <v>1697</v>
      </c>
      <c r="B1584" s="24"/>
      <c r="C1584" s="24" t="s">
        <v>77</v>
      </c>
      <c r="D1584" s="24" t="s">
        <v>6121</v>
      </c>
      <c r="E1584" s="24" t="s">
        <v>6122</v>
      </c>
      <c r="F1584" s="77" t="str">
        <f t="shared" si="320"/>
        <v>CUNDALL JOHNSTON &amp; PARTNERS LLP</v>
      </c>
      <c r="G1584" s="24" t="s">
        <v>4676</v>
      </c>
      <c r="H1584" s="24" t="s">
        <v>1029</v>
      </c>
      <c r="I1584" s="24" t="s">
        <v>1029</v>
      </c>
      <c r="J1584" s="24" t="s">
        <v>107</v>
      </c>
      <c r="K1584" s="24" t="s">
        <v>5285</v>
      </c>
      <c r="L1584" s="25">
        <v>44682</v>
      </c>
      <c r="M1584" s="25">
        <v>44926</v>
      </c>
      <c r="N1584" s="81">
        <f t="shared" si="329"/>
        <v>45107</v>
      </c>
      <c r="O1584" s="77" t="str">
        <f t="shared" ca="1" si="330"/>
        <v>Expired</v>
      </c>
      <c r="P1584" s="77" t="str" cm="1">
        <f t="array" aca="1" ref="P1584" ca="1">_xlfn.IFS((N1584-TODAY())&gt;=547,"06 Expires over 18 months",(N1584-TODAY())&gt;=365,"05 Expires in 18 months",(N1584-TODAY())&gt;=183,"04 Expires in 12 months",(N1584-TODAY())&gt;=92,"03 Expires in 6 months",(N1584-TODAY())&gt;=31,"02 Expires in 3 months",(N1584-TODAY())&gt;=0,"01 Expires in 30 days",(N1584-TODAY())&gt;=-31,"01 Expired last 30 days",(N1584-TODAY())&gt;=-92,"02 Expired last 3 months",(N1584-TODAY())&gt;=-183,"03 Expired last 6 months",(N1584-TODAY())&gt;=-365,"04 Expired last 12 months",(N1584-TODAY())&gt;=-547,"05 Expired last 18 months",TRUE,"06 Expired over 18 months")</f>
        <v>06 Expired over 18 months</v>
      </c>
      <c r="Q1584" s="65">
        <v>3300</v>
      </c>
      <c r="R1584" s="84">
        <f t="shared" si="331"/>
        <v>3575</v>
      </c>
      <c r="S1584" s="77" t="str" cm="1">
        <f t="array" ref="S1584">_xlfn.IFS(R1584&gt;5000000,"Gold",R1584&gt;=500000,"Silver",R1584&gt;30000,"Bronze",TRUE,"Transactional")</f>
        <v>Transactional</v>
      </c>
      <c r="T1584" s="24" t="s">
        <v>122</v>
      </c>
      <c r="U1584" s="101" t="s">
        <v>190</v>
      </c>
      <c r="V1584" s="101" t="s">
        <v>75</v>
      </c>
      <c r="W1584" s="77" t="str">
        <f t="shared" si="321"/>
        <v>Yes</v>
      </c>
      <c r="X1584" s="77" t="str">
        <f>IFERROR(_xlfn.XLOOKUP(J1584&amp;"||"&amp;K1584,'Mapping Ref.'!$J$2:$J$538,'Mapping Ref.'!$K$2:$K$538),"")</f>
        <v>Construction &amp; Estates</v>
      </c>
      <c r="Y1584" s="77" t="str" cm="1">
        <f t="array" ref="Y1584">_xlfn.IFS(R1584&gt;2000000,"For Publication",R1584&gt;100000,"PID",R1584&gt;30000,"RFQ",TRUE,"Transactional")</f>
        <v>Transactional</v>
      </c>
      <c r="Z1584" s="24" t="s">
        <v>86</v>
      </c>
      <c r="AA1584" s="32">
        <v>7</v>
      </c>
      <c r="AB1584" s="24">
        <v>6</v>
      </c>
      <c r="AC1584" s="25">
        <v>44729</v>
      </c>
      <c r="AD1584" s="24" t="s">
        <v>58</v>
      </c>
      <c r="AE1584" s="24">
        <v>123</v>
      </c>
      <c r="AF1584" s="24"/>
      <c r="AG1584" s="24"/>
      <c r="AH1584" s="24" t="s">
        <v>60</v>
      </c>
      <c r="AI1584" s="24"/>
      <c r="AJ1584" s="24" t="s">
        <v>60</v>
      </c>
      <c r="AK1584" s="24" t="s">
        <v>6123</v>
      </c>
      <c r="AL1584" s="24" t="s">
        <v>1333</v>
      </c>
      <c r="AM1584" s="24"/>
      <c r="AN1584" s="24"/>
      <c r="AO1584" s="24">
        <v>0</v>
      </c>
      <c r="AP1584" s="24" t="s">
        <v>60</v>
      </c>
      <c r="AQ1584" s="24"/>
      <c r="AR1584" s="24"/>
      <c r="AS1584" s="89">
        <f t="shared" si="332"/>
        <v>13</v>
      </c>
      <c r="AT1584" s="24" t="s">
        <v>4678</v>
      </c>
    </row>
    <row r="1585" spans="1:46" x14ac:dyDescent="0.5">
      <c r="A1585" s="24">
        <v>1698</v>
      </c>
      <c r="B1585" s="24"/>
      <c r="C1585" s="24"/>
      <c r="D1585" s="24" t="s">
        <v>6124</v>
      </c>
      <c r="E1585" s="24" t="s">
        <v>6125</v>
      </c>
      <c r="F1585" s="77" t="str">
        <f t="shared" si="320"/>
        <v>MIDDLEMARCH ENVIRONMENTAL LIMITED</v>
      </c>
      <c r="G1585" s="24" t="s">
        <v>6126</v>
      </c>
      <c r="H1585" s="24" t="s">
        <v>1029</v>
      </c>
      <c r="I1585" s="24" t="s">
        <v>1029</v>
      </c>
      <c r="J1585" s="24" t="s">
        <v>107</v>
      </c>
      <c r="K1585" s="24" t="s">
        <v>5285</v>
      </c>
      <c r="L1585" s="25">
        <v>44682</v>
      </c>
      <c r="M1585" s="25">
        <v>44926</v>
      </c>
      <c r="N1585" s="81">
        <f t="shared" si="329"/>
        <v>45107</v>
      </c>
      <c r="O1585" s="77" t="str">
        <f t="shared" ca="1" si="330"/>
        <v>Expired</v>
      </c>
      <c r="P1585" s="77" t="str" cm="1">
        <f t="array" aca="1" ref="P1585" ca="1">_xlfn.IFS((N1585-TODAY())&gt;=547,"06 Expires over 18 months",(N1585-TODAY())&gt;=365,"05 Expires in 18 months",(N1585-TODAY())&gt;=183,"04 Expires in 12 months",(N1585-TODAY())&gt;=92,"03 Expires in 6 months",(N1585-TODAY())&gt;=31,"02 Expires in 3 months",(N1585-TODAY())&gt;=0,"01 Expires in 30 days",(N1585-TODAY())&gt;=-31,"01 Expired last 30 days",(N1585-TODAY())&gt;=-92,"02 Expired last 3 months",(N1585-TODAY())&gt;=-183,"03 Expired last 6 months",(N1585-TODAY())&gt;=-365,"04 Expired last 12 months",(N1585-TODAY())&gt;=-547,"05 Expired last 18 months",TRUE,"06 Expired over 18 months")</f>
        <v>06 Expired over 18 months</v>
      </c>
      <c r="Q1585" s="65">
        <v>9399</v>
      </c>
      <c r="R1585" s="84">
        <f t="shared" si="331"/>
        <v>10182.25</v>
      </c>
      <c r="S1585" s="77" t="str" cm="1">
        <f t="array" ref="S1585">_xlfn.IFS(R1585&gt;5000000,"Gold",R1585&gt;=500000,"Silver",R1585&gt;30000,"Bronze",TRUE,"Transactional")</f>
        <v>Transactional</v>
      </c>
      <c r="T1585" s="24" t="s">
        <v>122</v>
      </c>
      <c r="U1585" s="101" t="s">
        <v>237</v>
      </c>
      <c r="V1585" s="101" t="s">
        <v>350</v>
      </c>
      <c r="W1585" s="77" t="str">
        <f t="shared" si="321"/>
        <v>Yes</v>
      </c>
      <c r="X1585" s="77" t="str">
        <f>IFERROR(_xlfn.XLOOKUP(J1585&amp;"||"&amp;K1585,'Mapping Ref.'!$J$2:$J$538,'Mapping Ref.'!$K$2:$K$538),"")</f>
        <v>Construction &amp; Estates</v>
      </c>
      <c r="Y1585" s="77" t="str" cm="1">
        <f t="array" ref="Y1585">_xlfn.IFS(R1585&gt;2000000,"For Publication",R1585&gt;100000,"PID",R1585&gt;30000,"RFQ",TRUE,"Transactional")</f>
        <v>Transactional</v>
      </c>
      <c r="Z1585" s="24" t="s">
        <v>101</v>
      </c>
      <c r="AA1585" s="32">
        <v>12</v>
      </c>
      <c r="AB1585" s="24">
        <v>6</v>
      </c>
      <c r="AC1585" s="25">
        <v>44732</v>
      </c>
      <c r="AD1585" s="24" t="s">
        <v>58</v>
      </c>
      <c r="AE1585" s="24">
        <v>123</v>
      </c>
      <c r="AF1585" s="24"/>
      <c r="AG1585" s="24"/>
      <c r="AH1585" s="24" t="s">
        <v>60</v>
      </c>
      <c r="AI1585" s="24"/>
      <c r="AJ1585" s="24" t="s">
        <v>60</v>
      </c>
      <c r="AK1585" s="24"/>
      <c r="AL1585" s="24" t="s">
        <v>1333</v>
      </c>
      <c r="AM1585" s="24"/>
      <c r="AN1585" s="24"/>
      <c r="AO1585" s="24">
        <v>0</v>
      </c>
      <c r="AP1585" s="24" t="s">
        <v>60</v>
      </c>
      <c r="AQ1585" s="24"/>
      <c r="AR1585" s="24"/>
      <c r="AS1585" s="89">
        <f t="shared" si="332"/>
        <v>13</v>
      </c>
      <c r="AT1585" s="24" t="s">
        <v>6127</v>
      </c>
    </row>
    <row r="1586" spans="1:46" x14ac:dyDescent="0.5">
      <c r="A1586" s="24">
        <v>1699</v>
      </c>
      <c r="B1586" s="24"/>
      <c r="C1586" s="24"/>
      <c r="D1586" s="24" t="s">
        <v>6128</v>
      </c>
      <c r="E1586" s="24" t="s">
        <v>6129</v>
      </c>
      <c r="F1586" s="77" t="str">
        <f t="shared" si="320"/>
        <v>ADAPT SOCIAL HOUSING</v>
      </c>
      <c r="G1586" s="24" t="s">
        <v>6130</v>
      </c>
      <c r="H1586" s="24" t="s">
        <v>3475</v>
      </c>
      <c r="I1586" s="24" t="s">
        <v>3475</v>
      </c>
      <c r="J1586" s="24" t="s">
        <v>190</v>
      </c>
      <c r="K1586" s="24" t="s">
        <v>3476</v>
      </c>
      <c r="L1586" s="25">
        <v>44732</v>
      </c>
      <c r="M1586" s="25"/>
      <c r="N1586" s="81"/>
      <c r="O1586" s="77" t="s">
        <v>712</v>
      </c>
      <c r="P1586" s="77"/>
      <c r="Q1586" s="65">
        <v>15000</v>
      </c>
      <c r="R1586" s="84">
        <f t="shared" si="331"/>
        <v>15000</v>
      </c>
      <c r="S1586" s="77" t="str" cm="1">
        <f t="array" ref="S1586">_xlfn.IFS(R1586&gt;5000000,"Gold",R1586&gt;=500000,"Silver",R1586&gt;30000,"Bronze",TRUE,"Transactional")</f>
        <v>Transactional</v>
      </c>
      <c r="T1586" s="24" t="s">
        <v>54</v>
      </c>
      <c r="U1586" s="101" t="s">
        <v>84</v>
      </c>
      <c r="V1586" s="101" t="s">
        <v>157</v>
      </c>
      <c r="W1586" s="77" t="str">
        <f t="shared" si="321"/>
        <v>Yes</v>
      </c>
      <c r="X1586" s="77" t="str">
        <f>IFERROR(_xlfn.XLOOKUP(J1586&amp;"||"&amp;K1586,'Mapping Ref.'!$J$2:$J$538,'Mapping Ref.'!$K$2:$K$538),"")</f>
        <v>Childrens &amp; Adults</v>
      </c>
      <c r="Y1586" s="77" t="str" cm="1">
        <f t="array" ref="Y1586">_xlfn.IFS(R1586&gt;2000000,"For Publication",R1586&gt;100000,"PID",R1586&gt;30000,"RFQ",TRUE,"Transactional")</f>
        <v>Transactional</v>
      </c>
      <c r="Z1586" s="24" t="s">
        <v>101</v>
      </c>
      <c r="AA1586" s="32">
        <v>12</v>
      </c>
      <c r="AB1586" s="24">
        <v>12</v>
      </c>
      <c r="AC1586" s="25">
        <v>44732</v>
      </c>
      <c r="AD1586" s="24" t="s">
        <v>58</v>
      </c>
      <c r="AE1586" s="24"/>
      <c r="AF1586" s="24"/>
      <c r="AG1586" s="24"/>
      <c r="AH1586" s="24" t="s">
        <v>59</v>
      </c>
      <c r="AI1586" s="24"/>
      <c r="AJ1586" s="24" t="s">
        <v>60</v>
      </c>
      <c r="AK1586" s="24"/>
      <c r="AL1586" s="24" t="s">
        <v>1333</v>
      </c>
      <c r="AM1586" s="24"/>
      <c r="AN1586" s="24"/>
      <c r="AO1586" s="24">
        <v>0</v>
      </c>
      <c r="AP1586" s="24" t="s">
        <v>60</v>
      </c>
      <c r="AQ1586" s="24"/>
      <c r="AR1586" s="24"/>
      <c r="AS1586" s="89">
        <v>0</v>
      </c>
      <c r="AT1586" s="24" t="s">
        <v>6131</v>
      </c>
    </row>
    <row r="1587" spans="1:46" x14ac:dyDescent="0.5">
      <c r="A1587" s="24">
        <v>1700</v>
      </c>
      <c r="B1587" s="24" t="s">
        <v>340</v>
      </c>
      <c r="C1587" s="24"/>
      <c r="D1587" s="24" t="s">
        <v>6132</v>
      </c>
      <c r="E1587" s="24" t="s">
        <v>6133</v>
      </c>
      <c r="F1587" s="77" t="str">
        <f t="shared" si="320"/>
        <v>LOVE YOUR BLOCK LTD</v>
      </c>
      <c r="G1587" s="24" t="s">
        <v>6134</v>
      </c>
      <c r="H1587" s="24" t="s">
        <v>6135</v>
      </c>
      <c r="I1587" s="24" t="s">
        <v>6135</v>
      </c>
      <c r="J1587" s="24" t="s">
        <v>107</v>
      </c>
      <c r="K1587" s="24" t="s">
        <v>1638</v>
      </c>
      <c r="L1587" s="25">
        <v>44733</v>
      </c>
      <c r="M1587" s="25">
        <v>45098</v>
      </c>
      <c r="N1587" s="81">
        <f>EDATE(M1587,AB1587)</f>
        <v>45464</v>
      </c>
      <c r="O1587" s="77" t="str">
        <f ca="1">IF(N1587&lt;TODAY(),"Expired","Live")</f>
        <v>Expired</v>
      </c>
      <c r="P1587" s="77" t="str" cm="1">
        <f t="array" aca="1" ref="P1587" ca="1">_xlfn.IFS((N1587-TODAY())&gt;=547,"06 Expires over 18 months",(N1587-TODAY())&gt;=365,"05 Expires in 18 months",(N1587-TODAY())&gt;=183,"04 Expires in 12 months",(N1587-TODAY())&gt;=92,"03 Expires in 6 months",(N1587-TODAY())&gt;=31,"02 Expires in 3 months",(N1587-TODAY())&gt;=0,"01 Expires in 30 days",(N1587-TODAY())&gt;=-31,"01 Expired last 30 days",(N1587-TODAY())&gt;=-92,"02 Expired last 3 months",(N1587-TODAY())&gt;=-183,"03 Expired last 6 months",(N1587-TODAY())&gt;=-365,"04 Expired last 12 months",(N1587-TODAY())&gt;=-547,"05 Expired last 18 months",TRUE,"06 Expired over 18 months")</f>
        <v>06 Expired over 18 months</v>
      </c>
      <c r="Q1587" s="65">
        <v>25000</v>
      </c>
      <c r="R1587" s="84">
        <f t="shared" si="331"/>
        <v>50000</v>
      </c>
      <c r="S1587" s="77" t="str" cm="1">
        <f t="array" ref="S1587">_xlfn.IFS(R1587&gt;5000000,"Gold",R1587&gt;=500000,"Silver",R1587&gt;30000,"Bronze",TRUE,"Transactional")</f>
        <v>Bronze</v>
      </c>
      <c r="T1587" s="24" t="s">
        <v>54</v>
      </c>
      <c r="U1587" s="101" t="s">
        <v>84</v>
      </c>
      <c r="V1587" s="101" t="s">
        <v>157</v>
      </c>
      <c r="W1587" s="77" t="str">
        <f t="shared" si="321"/>
        <v>Yes</v>
      </c>
      <c r="X1587" s="77" t="str">
        <f>IFERROR(_xlfn.XLOOKUP(J1587&amp;"||"&amp;K1587,'Mapping Ref.'!$J$2:$J$538,'Mapping Ref.'!$K$2:$K$538),"")</f>
        <v>Construction &amp; Estates</v>
      </c>
      <c r="Y1587" s="77" t="str" cm="1">
        <f t="array" ref="Y1587">_xlfn.IFS(R1587&gt;2000000,"For Publication",R1587&gt;100000,"PID",R1587&gt;30000,"RFQ",TRUE,"Transactional")</f>
        <v>RFQ</v>
      </c>
      <c r="Z1587" s="24" t="s">
        <v>86</v>
      </c>
      <c r="AA1587" s="32">
        <v>24</v>
      </c>
      <c r="AB1587" s="24">
        <v>12</v>
      </c>
      <c r="AC1587" s="25">
        <v>44733</v>
      </c>
      <c r="AD1587" s="24" t="s">
        <v>58</v>
      </c>
      <c r="AE1587" s="24">
        <v>0</v>
      </c>
      <c r="AF1587" s="24" t="s">
        <v>59</v>
      </c>
      <c r="AG1587" s="24"/>
      <c r="AH1587" s="24" t="s">
        <v>60</v>
      </c>
      <c r="AI1587" s="24"/>
      <c r="AJ1587" s="24" t="s">
        <v>60</v>
      </c>
      <c r="AK1587" s="24"/>
      <c r="AL1587" s="24" t="s">
        <v>5003</v>
      </c>
      <c r="AM1587" s="24"/>
      <c r="AN1587" s="24"/>
      <c r="AO1587" s="24">
        <v>0</v>
      </c>
      <c r="AP1587" s="24" t="s">
        <v>60</v>
      </c>
      <c r="AQ1587" s="24"/>
      <c r="AR1587" s="24"/>
      <c r="AS1587" s="89">
        <f>DATEDIF(L1587,N1587,"m")</f>
        <v>24</v>
      </c>
      <c r="AT1587" s="24" t="s">
        <v>6136</v>
      </c>
    </row>
    <row r="1588" spans="1:46" x14ac:dyDescent="0.5">
      <c r="A1588" s="24">
        <v>1701</v>
      </c>
      <c r="B1588" s="24" t="s">
        <v>340</v>
      </c>
      <c r="C1588" s="24"/>
      <c r="D1588" s="24" t="s">
        <v>6137</v>
      </c>
      <c r="E1588" s="24" t="s">
        <v>6138</v>
      </c>
      <c r="F1588" s="77" t="str">
        <f t="shared" si="320"/>
        <v>DUNNE &amp; DUSTED LTD</v>
      </c>
      <c r="G1588" s="24" t="s">
        <v>6139</v>
      </c>
      <c r="H1588" s="24" t="s">
        <v>6135</v>
      </c>
      <c r="I1588" s="24" t="s">
        <v>6135</v>
      </c>
      <c r="J1588" s="24" t="s">
        <v>107</v>
      </c>
      <c r="K1588" s="24" t="s">
        <v>1638</v>
      </c>
      <c r="L1588" s="25">
        <v>44733</v>
      </c>
      <c r="M1588" s="25">
        <v>45098</v>
      </c>
      <c r="N1588" s="81">
        <f>EDATE(M1588,AB1588)</f>
        <v>45464</v>
      </c>
      <c r="O1588" s="77" t="str">
        <f ca="1">IF(N1588&lt;TODAY(),"Expired","Live")</f>
        <v>Expired</v>
      </c>
      <c r="P1588" s="77" t="str" cm="1">
        <f t="array" aca="1" ref="P1588" ca="1">_xlfn.IFS((N1588-TODAY())&gt;=547,"06 Expires over 18 months",(N1588-TODAY())&gt;=365,"05 Expires in 18 months",(N1588-TODAY())&gt;=183,"04 Expires in 12 months",(N1588-TODAY())&gt;=92,"03 Expires in 6 months",(N1588-TODAY())&gt;=31,"02 Expires in 3 months",(N1588-TODAY())&gt;=0,"01 Expires in 30 days",(N1588-TODAY())&gt;=-31,"01 Expired last 30 days",(N1588-TODAY())&gt;=-92,"02 Expired last 3 months",(N1588-TODAY())&gt;=-183,"03 Expired last 6 months",(N1588-TODAY())&gt;=-365,"04 Expired last 12 months",(N1588-TODAY())&gt;=-547,"05 Expired last 18 months",TRUE,"06 Expired over 18 months")</f>
        <v>06 Expired over 18 months</v>
      </c>
      <c r="Q1588" s="65">
        <v>25000</v>
      </c>
      <c r="R1588" s="84">
        <f t="shared" si="331"/>
        <v>50000</v>
      </c>
      <c r="S1588" s="77" t="str" cm="1">
        <f t="array" ref="S1588">_xlfn.IFS(R1588&gt;5000000,"Gold",R1588&gt;=500000,"Silver",R1588&gt;30000,"Bronze",TRUE,"Transactional")</f>
        <v>Bronze</v>
      </c>
      <c r="T1588" s="24" t="s">
        <v>54</v>
      </c>
      <c r="U1588" s="101" t="s">
        <v>208</v>
      </c>
      <c r="V1588" s="101" t="s">
        <v>209</v>
      </c>
      <c r="W1588" s="77" t="str">
        <f t="shared" si="321"/>
        <v>Yes</v>
      </c>
      <c r="X1588" s="77" t="str">
        <f>IFERROR(_xlfn.XLOOKUP(J1588&amp;"||"&amp;K1588,'Mapping Ref.'!$J$2:$J$538,'Mapping Ref.'!$K$2:$K$538),"")</f>
        <v>Construction &amp; Estates</v>
      </c>
      <c r="Y1588" s="77" t="str" cm="1">
        <f t="array" ref="Y1588">_xlfn.IFS(R1588&gt;2000000,"For Publication",R1588&gt;100000,"PID",R1588&gt;30000,"RFQ",TRUE,"Transactional")</f>
        <v>RFQ</v>
      </c>
      <c r="Z1588" s="24" t="s">
        <v>86</v>
      </c>
      <c r="AA1588" s="32">
        <v>24</v>
      </c>
      <c r="AB1588" s="24">
        <v>12</v>
      </c>
      <c r="AC1588" s="25">
        <v>44733</v>
      </c>
      <c r="AD1588" s="24" t="s">
        <v>58</v>
      </c>
      <c r="AE1588" s="24"/>
      <c r="AF1588" s="24" t="s">
        <v>59</v>
      </c>
      <c r="AG1588" s="24"/>
      <c r="AH1588" s="24" t="s">
        <v>60</v>
      </c>
      <c r="AI1588" s="24"/>
      <c r="AJ1588" s="24" t="s">
        <v>60</v>
      </c>
      <c r="AK1588" s="24"/>
      <c r="AL1588" s="24" t="s">
        <v>5003</v>
      </c>
      <c r="AM1588" s="24"/>
      <c r="AN1588" s="24"/>
      <c r="AO1588" s="24">
        <v>0</v>
      </c>
      <c r="AP1588" s="24" t="s">
        <v>60</v>
      </c>
      <c r="AQ1588" s="24"/>
      <c r="AR1588" s="24"/>
      <c r="AS1588" s="89">
        <f>DATEDIF(L1588,N1588,"m")</f>
        <v>24</v>
      </c>
      <c r="AT1588" s="24" t="s">
        <v>6140</v>
      </c>
    </row>
    <row r="1589" spans="1:46" x14ac:dyDescent="0.5">
      <c r="A1589" s="24">
        <v>1702</v>
      </c>
      <c r="B1589" s="24" t="s">
        <v>340</v>
      </c>
      <c r="C1589" s="24"/>
      <c r="D1589" s="24" t="s">
        <v>6141</v>
      </c>
      <c r="E1589" s="24" t="s">
        <v>6142</v>
      </c>
      <c r="F1589" s="77" t="str">
        <f t="shared" si="320"/>
        <v>BIGL T/A LA INSURER TRUST ACCOUNT (LET ALLIANCE)</v>
      </c>
      <c r="G1589" s="24" t="s">
        <v>6143</v>
      </c>
      <c r="H1589" s="24" t="s">
        <v>972</v>
      </c>
      <c r="I1589" s="24" t="s">
        <v>972</v>
      </c>
      <c r="J1589" s="24" t="s">
        <v>107</v>
      </c>
      <c r="K1589" s="24" t="s">
        <v>3843</v>
      </c>
      <c r="L1589" s="25">
        <v>44713</v>
      </c>
      <c r="M1589" s="25">
        <v>45077</v>
      </c>
      <c r="N1589" s="81">
        <f>EDATE(M1589,AB1589)</f>
        <v>45443</v>
      </c>
      <c r="O1589" s="77" t="str">
        <f ca="1">IF(N1589&lt;TODAY(),"Expired","Live")</f>
        <v>Expired</v>
      </c>
      <c r="P1589" s="77" t="str" cm="1">
        <f t="array" aca="1" ref="P1589" ca="1">_xlfn.IFS((N1589-TODAY())&gt;=547,"06 Expires over 18 months",(N1589-TODAY())&gt;=365,"05 Expires in 18 months",(N1589-TODAY())&gt;=183,"04 Expires in 12 months",(N1589-TODAY())&gt;=92,"03 Expires in 6 months",(N1589-TODAY())&gt;=31,"02 Expires in 3 months",(N1589-TODAY())&gt;=0,"01 Expires in 30 days",(N1589-TODAY())&gt;=-31,"01 Expired last 30 days",(N1589-TODAY())&gt;=-92,"02 Expired last 3 months",(N1589-TODAY())&gt;=-183,"03 Expired last 6 months",(N1589-TODAY())&gt;=-365,"04 Expired last 12 months",(N1589-TODAY())&gt;=-547,"05 Expired last 18 months",TRUE,"06 Expired over 18 months")</f>
        <v>06 Expired over 18 months</v>
      </c>
      <c r="Q1589" s="65">
        <v>2000</v>
      </c>
      <c r="R1589" s="84">
        <f t="shared" si="331"/>
        <v>3833.3333333333335</v>
      </c>
      <c r="S1589" s="77" t="str" cm="1">
        <f t="array" ref="S1589">_xlfn.IFS(R1589&gt;5000000,"Gold",R1589&gt;=500000,"Silver",R1589&gt;30000,"Bronze",TRUE,"Transactional")</f>
        <v>Transactional</v>
      </c>
      <c r="T1589" s="24" t="s">
        <v>54</v>
      </c>
      <c r="U1589" s="101" t="s">
        <v>69</v>
      </c>
      <c r="V1589" s="101" t="s">
        <v>1208</v>
      </c>
      <c r="W1589" s="77" t="str">
        <f t="shared" si="321"/>
        <v>Yes</v>
      </c>
      <c r="X1589" s="77" t="str">
        <f>IFERROR(_xlfn.XLOOKUP(J1589&amp;"||"&amp;K1589,'Mapping Ref.'!$J$2:$J$538,'Mapping Ref.'!$K$2:$K$538),"")</f>
        <v>Construction &amp; Estates</v>
      </c>
      <c r="Y1589" s="77" t="str" cm="1">
        <f t="array" ref="Y1589">_xlfn.IFS(R1589&gt;2000000,"For Publication",R1589&gt;100000,"PID",R1589&gt;30000,"RFQ",TRUE,"Transactional")</f>
        <v>Transactional</v>
      </c>
      <c r="Z1589" s="24" t="s">
        <v>86</v>
      </c>
      <c r="AA1589" s="32">
        <v>12</v>
      </c>
      <c r="AB1589" s="24">
        <v>12</v>
      </c>
      <c r="AC1589" s="25">
        <v>44735</v>
      </c>
      <c r="AD1589" s="24" t="s">
        <v>58</v>
      </c>
      <c r="AE1589" s="24">
        <v>29899</v>
      </c>
      <c r="AF1589" s="24"/>
      <c r="AG1589" s="24"/>
      <c r="AH1589" s="24" t="s">
        <v>60</v>
      </c>
      <c r="AI1589" s="24"/>
      <c r="AJ1589" s="24" t="s">
        <v>60</v>
      </c>
      <c r="AK1589" s="24"/>
      <c r="AL1589" s="24" t="s">
        <v>5003</v>
      </c>
      <c r="AM1589" s="24"/>
      <c r="AN1589" s="24"/>
      <c r="AO1589" s="24">
        <v>0</v>
      </c>
      <c r="AP1589" s="24" t="s">
        <v>60</v>
      </c>
      <c r="AQ1589" s="24"/>
      <c r="AR1589" s="24"/>
      <c r="AS1589" s="89">
        <f>DATEDIF(L1589,N1589,"m")</f>
        <v>23</v>
      </c>
      <c r="AT1589" s="24" t="s">
        <v>6144</v>
      </c>
    </row>
    <row r="1590" spans="1:46" x14ac:dyDescent="0.5">
      <c r="A1590" s="24">
        <v>1703</v>
      </c>
      <c r="B1590" s="24" t="s">
        <v>340</v>
      </c>
      <c r="C1590" s="24"/>
      <c r="D1590" s="24" t="s">
        <v>6145</v>
      </c>
      <c r="E1590" s="24" t="s">
        <v>6146</v>
      </c>
      <c r="F1590" s="77" t="str">
        <f t="shared" si="320"/>
        <v>DEAN TRAINING LIMITED T/A DRSM</v>
      </c>
      <c r="G1590" s="24" t="s">
        <v>6147</v>
      </c>
      <c r="H1590" s="24" t="s">
        <v>4226</v>
      </c>
      <c r="I1590" s="24" t="s">
        <v>992</v>
      </c>
      <c r="J1590" s="24" t="s">
        <v>52</v>
      </c>
      <c r="K1590" s="24" t="s">
        <v>1281</v>
      </c>
      <c r="L1590" s="25">
        <v>44743</v>
      </c>
      <c r="M1590" s="25">
        <v>45473</v>
      </c>
      <c r="N1590" s="81">
        <f>EDATE(M1590,AB1590)</f>
        <v>45473</v>
      </c>
      <c r="O1590" s="77" t="str">
        <f ca="1">IF(N1590&lt;TODAY(),"Expired","Live")</f>
        <v>Expired</v>
      </c>
      <c r="P1590" s="77" t="str" cm="1">
        <f t="array" aca="1" ref="P1590" ca="1">_xlfn.IFS((N1590-TODAY())&gt;=547,"06 Expires over 18 months",(N1590-TODAY())&gt;=365,"05 Expires in 18 months",(N1590-TODAY())&gt;=183,"04 Expires in 12 months",(N1590-TODAY())&gt;=92,"03 Expires in 6 months",(N1590-TODAY())&gt;=31,"02 Expires in 3 months",(N1590-TODAY())&gt;=0,"01 Expires in 30 days",(N1590-TODAY())&gt;=-31,"01 Expired last 30 days",(N1590-TODAY())&gt;=-92,"02 Expired last 3 months",(N1590-TODAY())&gt;=-183,"03 Expired last 6 months",(N1590-TODAY())&gt;=-365,"04 Expired last 12 months",(N1590-TODAY())&gt;=-547,"05 Expired last 18 months",TRUE,"06 Expired over 18 months")</f>
        <v>06 Expired over 18 months</v>
      </c>
      <c r="Q1590" s="65">
        <v>7794</v>
      </c>
      <c r="R1590" s="84">
        <f t="shared" si="331"/>
        <v>14938.5</v>
      </c>
      <c r="S1590" s="77" t="str" cm="1">
        <f t="array" ref="S1590">_xlfn.IFS(R1590&gt;5000000,"Gold",R1590&gt;=500000,"Silver",R1590&gt;30000,"Bronze",TRUE,"Transactional")</f>
        <v>Transactional</v>
      </c>
      <c r="T1590" s="24" t="s">
        <v>54</v>
      </c>
      <c r="U1590" s="101" t="s">
        <v>116</v>
      </c>
      <c r="V1590" s="101" t="s">
        <v>70</v>
      </c>
      <c r="W1590" s="77" t="str">
        <f t="shared" si="321"/>
        <v>No</v>
      </c>
      <c r="X1590" s="77" t="str">
        <f>IFERROR(_xlfn.XLOOKUP(J1590&amp;"||"&amp;K1590,'Mapping Ref.'!$J$2:$J$538,'Mapping Ref.'!$K$2:$K$538),"")</f>
        <v>ICT</v>
      </c>
      <c r="Y1590" s="77" t="str" cm="1">
        <f t="array" ref="Y1590">_xlfn.IFS(R1590&gt;2000000,"For Publication",R1590&gt;100000,"PID",R1590&gt;30000,"RFQ",TRUE,"Transactional")</f>
        <v>Transactional</v>
      </c>
      <c r="Z1590" s="24" t="s">
        <v>86</v>
      </c>
      <c r="AA1590" s="32">
        <v>24</v>
      </c>
      <c r="AB1590" s="24">
        <v>0</v>
      </c>
      <c r="AC1590" s="25">
        <v>44735</v>
      </c>
      <c r="AD1590" s="24" t="s">
        <v>58</v>
      </c>
      <c r="AE1590" s="24">
        <v>0</v>
      </c>
      <c r="AF1590" s="24"/>
      <c r="AG1590" s="24"/>
      <c r="AH1590" s="24" t="s">
        <v>59</v>
      </c>
      <c r="AI1590" s="24"/>
      <c r="AJ1590" s="24" t="s">
        <v>60</v>
      </c>
      <c r="AK1590" s="24"/>
      <c r="AL1590" s="24" t="s">
        <v>5003</v>
      </c>
      <c r="AM1590" s="24"/>
      <c r="AN1590" s="24"/>
      <c r="AO1590" s="24">
        <v>0</v>
      </c>
      <c r="AP1590" s="24" t="s">
        <v>59</v>
      </c>
      <c r="AQ1590" s="24"/>
      <c r="AR1590" s="24"/>
      <c r="AS1590" s="89">
        <f>DATEDIF(L1590,N1590,"m")</f>
        <v>23</v>
      </c>
      <c r="AT1590" s="24" t="s">
        <v>6148</v>
      </c>
    </row>
    <row r="1591" spans="1:46" x14ac:dyDescent="0.5">
      <c r="A1591" s="24">
        <v>1704</v>
      </c>
      <c r="B1591" s="24" t="s">
        <v>340</v>
      </c>
      <c r="C1591" s="24"/>
      <c r="D1591" s="24" t="s">
        <v>6149</v>
      </c>
      <c r="E1591" s="24" t="s">
        <v>6150</v>
      </c>
      <c r="F1591" s="77" t="str">
        <f t="shared" si="320"/>
        <v>SENSORY TECHNOLOGY LIMITED</v>
      </c>
      <c r="G1591" s="24" t="s">
        <v>6151</v>
      </c>
      <c r="H1591" s="24" t="s">
        <v>963</v>
      </c>
      <c r="I1591" s="24" t="s">
        <v>1128</v>
      </c>
      <c r="J1591" s="24" t="s">
        <v>190</v>
      </c>
      <c r="K1591" s="24" t="s">
        <v>3201</v>
      </c>
      <c r="L1591" s="25">
        <v>44736</v>
      </c>
      <c r="M1591" s="25">
        <v>45467</v>
      </c>
      <c r="N1591" s="81">
        <f>EDATE(M1591,AB1591)</f>
        <v>45832</v>
      </c>
      <c r="O1591" s="77" t="str">
        <f ca="1">IF(N1591&lt;TODAY(),"Expired","Live")</f>
        <v>Expired</v>
      </c>
      <c r="P1591" s="77" t="str" cm="1">
        <f t="array" aca="1" ref="P1591" ca="1">_xlfn.IFS((N1591-TODAY())&gt;=547,"06 Expires over 18 months",(N1591-TODAY())&gt;=365,"05 Expires in 18 months",(N1591-TODAY())&gt;=183,"04 Expires in 12 months",(N1591-TODAY())&gt;=92,"03 Expires in 6 months",(N1591-TODAY())&gt;=31,"02 Expires in 3 months",(N1591-TODAY())&gt;=0,"01 Expires in 30 days",(N1591-TODAY())&gt;=-31,"01 Expired last 30 days",(N1591-TODAY())&gt;=-92,"02 Expired last 3 months",(N1591-TODAY())&gt;=-183,"03 Expired last 6 months",(N1591-TODAY())&gt;=-365,"04 Expired last 12 months",(N1591-TODAY())&gt;=-547,"05 Expired last 18 months",TRUE,"06 Expired over 18 months")</f>
        <v>05 Expired last 18 months</v>
      </c>
      <c r="Q1591" s="65">
        <v>25000</v>
      </c>
      <c r="R1591" s="84">
        <f t="shared" si="331"/>
        <v>75000</v>
      </c>
      <c r="S1591" s="77" t="str" cm="1">
        <f t="array" ref="S1591">_xlfn.IFS(R1591&gt;5000000,"Gold",R1591&gt;=500000,"Silver",R1591&gt;30000,"Bronze",TRUE,"Transactional")</f>
        <v>Bronze</v>
      </c>
      <c r="T1591" s="24" t="s">
        <v>122</v>
      </c>
      <c r="U1591" s="101" t="s">
        <v>69</v>
      </c>
      <c r="V1591" s="101" t="s">
        <v>983</v>
      </c>
      <c r="W1591" s="77" t="str">
        <f t="shared" si="321"/>
        <v>Yes</v>
      </c>
      <c r="X1591" s="77" t="str">
        <f>IFERROR(_xlfn.XLOOKUP(J1591&amp;"||"&amp;K1591,'Mapping Ref.'!$J$2:$J$538,'Mapping Ref.'!$K$2:$K$538),"")</f>
        <v>Childrens &amp; Adults</v>
      </c>
      <c r="Y1591" s="77" t="str" cm="1">
        <f t="array" ref="Y1591">_xlfn.IFS(R1591&gt;2000000,"For Publication",R1591&gt;100000,"PID",R1591&gt;30000,"RFQ",TRUE,"Transactional")</f>
        <v>RFQ</v>
      </c>
      <c r="Z1591" s="24" t="s">
        <v>101</v>
      </c>
      <c r="AA1591" s="32">
        <v>12</v>
      </c>
      <c r="AB1591" s="24">
        <v>12</v>
      </c>
      <c r="AC1591" s="25">
        <v>44736</v>
      </c>
      <c r="AD1591" s="24" t="s">
        <v>58</v>
      </c>
      <c r="AE1591" s="24"/>
      <c r="AF1591" s="24"/>
      <c r="AG1591" s="24"/>
      <c r="AH1591" s="24" t="s">
        <v>59</v>
      </c>
      <c r="AI1591" s="24"/>
      <c r="AJ1591" s="24" t="s">
        <v>60</v>
      </c>
      <c r="AK1591" s="24"/>
      <c r="AL1591" s="24" t="s">
        <v>5003</v>
      </c>
      <c r="AM1591" s="24"/>
      <c r="AN1591" s="24"/>
      <c r="AO1591" s="24">
        <v>0</v>
      </c>
      <c r="AP1591" s="24" t="s">
        <v>60</v>
      </c>
      <c r="AQ1591" s="24"/>
      <c r="AR1591" s="24"/>
      <c r="AS1591" s="89">
        <f>DATEDIF(L1591,N1591,"m")</f>
        <v>36</v>
      </c>
      <c r="AT1591" s="24" t="s">
        <v>6152</v>
      </c>
    </row>
    <row r="1592" spans="1:46" x14ac:dyDescent="0.5">
      <c r="A1592" s="24">
        <v>1705</v>
      </c>
      <c r="B1592" s="24" t="s">
        <v>340</v>
      </c>
      <c r="C1592" s="24"/>
      <c r="D1592" s="24" t="s">
        <v>6153</v>
      </c>
      <c r="E1592" s="24" t="s">
        <v>6154</v>
      </c>
      <c r="F1592" s="77" t="str">
        <f t="shared" si="320"/>
        <v>TRAFFORD LAW LTD T/A TRAFFORD LAW</v>
      </c>
      <c r="G1592" s="24" t="s">
        <v>6155</v>
      </c>
      <c r="H1592" s="24" t="s">
        <v>1420</v>
      </c>
      <c r="I1592" s="24" t="s">
        <v>1420</v>
      </c>
      <c r="J1592" s="24" t="s">
        <v>52</v>
      </c>
      <c r="K1592" s="24" t="s">
        <v>822</v>
      </c>
      <c r="L1592" s="25">
        <v>44739</v>
      </c>
      <c r="M1592" s="25"/>
      <c r="N1592" s="81"/>
      <c r="O1592" s="77" t="s">
        <v>712</v>
      </c>
      <c r="P1592" s="77"/>
      <c r="Q1592" s="104"/>
      <c r="R1592" s="84">
        <v>0</v>
      </c>
      <c r="S1592" s="77" t="str" cm="1">
        <f t="array" ref="S1592">_xlfn.IFS(R1592&gt;5000000,"Gold",R1592&gt;=500000,"Silver",R1592&gt;30000,"Bronze",TRUE,"Transactional")</f>
        <v>Transactional</v>
      </c>
      <c r="T1592" s="24" t="s">
        <v>54</v>
      </c>
      <c r="U1592" s="101" t="s">
        <v>393</v>
      </c>
      <c r="V1592" s="101" t="s">
        <v>394</v>
      </c>
      <c r="W1592" s="77" t="str">
        <f t="shared" si="321"/>
        <v>Yes</v>
      </c>
      <c r="X1592" s="77" t="str">
        <f>IFERROR(_xlfn.XLOOKUP(J1592&amp;"||"&amp;K1592,'Mapping Ref.'!$J$2:$J$538,'Mapping Ref.'!$K$2:$K$538),"")</f>
        <v>Corporate</v>
      </c>
      <c r="Y1592" s="77" t="str" cm="1">
        <f t="array" ref="Y1592">_xlfn.IFS(R1592&gt;2000000,"For Publication",R1592&gt;100000,"PID",R1592&gt;30000,"RFQ",TRUE,"Transactional")</f>
        <v>Transactional</v>
      </c>
      <c r="Z1592" s="24" t="s">
        <v>101</v>
      </c>
      <c r="AA1592" s="32">
        <v>80</v>
      </c>
      <c r="AB1592" s="24">
        <v>80</v>
      </c>
      <c r="AC1592" s="25">
        <v>44739</v>
      </c>
      <c r="AD1592" s="24" t="s">
        <v>102</v>
      </c>
      <c r="AE1592" s="24">
        <v>0</v>
      </c>
      <c r="AF1592" s="24"/>
      <c r="AG1592" s="24"/>
      <c r="AH1592" s="24" t="s">
        <v>60</v>
      </c>
      <c r="AI1592" s="24"/>
      <c r="AJ1592" s="24" t="s">
        <v>60</v>
      </c>
      <c r="AK1592" s="24"/>
      <c r="AL1592" s="24" t="s">
        <v>5003</v>
      </c>
      <c r="AM1592" s="24"/>
      <c r="AN1592" s="24"/>
      <c r="AO1592" s="24">
        <v>0</v>
      </c>
      <c r="AP1592" s="24" t="s">
        <v>60</v>
      </c>
      <c r="AQ1592" s="24"/>
      <c r="AR1592" s="24"/>
      <c r="AS1592" s="89">
        <v>0</v>
      </c>
      <c r="AT1592" s="24" t="s">
        <v>6156</v>
      </c>
    </row>
    <row r="1593" spans="1:46" x14ac:dyDescent="0.5">
      <c r="A1593" s="24">
        <v>1706</v>
      </c>
      <c r="B1593" s="24" t="s">
        <v>340</v>
      </c>
      <c r="C1593" s="24"/>
      <c r="D1593" s="24" t="s">
        <v>6157</v>
      </c>
      <c r="E1593" s="24" t="s">
        <v>6158</v>
      </c>
      <c r="F1593" s="77" t="str">
        <f t="shared" si="320"/>
        <v>OXFORD PRIME LTD</v>
      </c>
      <c r="G1593" s="24" t="s">
        <v>6159</v>
      </c>
      <c r="H1593" s="24" t="s">
        <v>5168</v>
      </c>
      <c r="I1593" s="24" t="s">
        <v>5168</v>
      </c>
      <c r="J1593" s="24" t="s">
        <v>190</v>
      </c>
      <c r="K1593" s="24" t="s">
        <v>755</v>
      </c>
      <c r="L1593" s="25">
        <v>44740</v>
      </c>
      <c r="M1593" s="25">
        <v>45471</v>
      </c>
      <c r="N1593" s="81">
        <f t="shared" ref="N1593:N1612" si="333">EDATE(M1593,AB1593)</f>
        <v>46201</v>
      </c>
      <c r="O1593" s="77" t="str">
        <f t="shared" ref="O1593:O1607" ca="1" si="334">IF(N1593&lt;TODAY(),"Expired","Live")</f>
        <v>Expired</v>
      </c>
      <c r="P1593" s="77" t="str" cm="1">
        <f t="array" aca="1" ref="P1593" ca="1">_xlfn.IFS((N1593-TODAY())&gt;=547,"06 Expires over 18 months",(N1593-TODAY())&gt;=365,"05 Expires in 18 months",(N1593-TODAY())&gt;=183,"04 Expires in 12 months",(N1593-TODAY())&gt;=92,"03 Expires in 6 months",(N1593-TODAY())&gt;=31,"02 Expires in 3 months",(N1593-TODAY())&gt;=0,"01 Expires in 30 days",(N1593-TODAY())&gt;=-31,"01 Expired last 30 days",(N1593-TODAY())&gt;=-92,"02 Expired last 3 months",(N1593-TODAY())&gt;=-183,"03 Expired last 6 months",(N1593-TODAY())&gt;=-365,"04 Expired last 12 months",(N1593-TODAY())&gt;=-547,"05 Expired last 18 months",TRUE,"06 Expired over 18 months")</f>
        <v>02 Expired last 3 months</v>
      </c>
      <c r="Q1593" s="65">
        <v>5000</v>
      </c>
      <c r="R1593" s="84">
        <f>MAX(Q1593,Q1593*N(AS1593)/12)</f>
        <v>20000</v>
      </c>
      <c r="S1593" s="77" t="str" cm="1">
        <f t="array" ref="S1593">_xlfn.IFS(R1593&gt;5000000,"Gold",R1593&gt;=500000,"Silver",R1593&gt;30000,"Bronze",TRUE,"Transactional")</f>
        <v>Transactional</v>
      </c>
      <c r="T1593" s="24" t="s">
        <v>54</v>
      </c>
      <c r="U1593" s="101" t="s">
        <v>2860</v>
      </c>
      <c r="V1593" s="101" t="s">
        <v>4918</v>
      </c>
      <c r="W1593" s="77" t="str">
        <f t="shared" si="321"/>
        <v>Yes</v>
      </c>
      <c r="X1593" s="77" t="str">
        <f>IFERROR(_xlfn.XLOOKUP(J1593&amp;"||"&amp;K1593,'Mapping Ref.'!$J$2:$J$538,'Mapping Ref.'!$K$2:$K$538),"")</f>
        <v>Childrens &amp; Adults</v>
      </c>
      <c r="Y1593" s="77" t="str" cm="1">
        <f t="array" ref="Y1593">_xlfn.IFS(R1593&gt;2000000,"For Publication",R1593&gt;100000,"PID",R1593&gt;30000,"RFQ",TRUE,"Transactional")</f>
        <v>Transactional</v>
      </c>
      <c r="Z1593" s="24" t="s">
        <v>101</v>
      </c>
      <c r="AA1593" s="32">
        <v>24</v>
      </c>
      <c r="AB1593" s="24">
        <v>24</v>
      </c>
      <c r="AC1593" s="25">
        <v>44740</v>
      </c>
      <c r="AD1593" s="24" t="s">
        <v>58</v>
      </c>
      <c r="AE1593" s="24"/>
      <c r="AF1593" s="24" t="s">
        <v>59</v>
      </c>
      <c r="AG1593" s="24"/>
      <c r="AH1593" s="24" t="s">
        <v>60</v>
      </c>
      <c r="AI1593" s="24"/>
      <c r="AJ1593" s="24" t="s">
        <v>60</v>
      </c>
      <c r="AK1593" s="24"/>
      <c r="AL1593" s="24" t="s">
        <v>5003</v>
      </c>
      <c r="AM1593" s="24"/>
      <c r="AN1593" s="24"/>
      <c r="AO1593" s="24">
        <v>0</v>
      </c>
      <c r="AP1593" s="24" t="s">
        <v>60</v>
      </c>
      <c r="AQ1593" s="24"/>
      <c r="AR1593" s="24"/>
      <c r="AS1593" s="89">
        <f t="shared" ref="AS1593:AS1612" si="335">DATEDIF(L1593,N1593,"m")</f>
        <v>48</v>
      </c>
      <c r="AT1593" s="24" t="s">
        <v>6157</v>
      </c>
    </row>
    <row r="1594" spans="1:46" x14ac:dyDescent="0.5">
      <c r="A1594" s="24">
        <v>1707</v>
      </c>
      <c r="B1594" s="24" t="s">
        <v>340</v>
      </c>
      <c r="C1594" s="24" t="s">
        <v>77</v>
      </c>
      <c r="D1594" s="24" t="s">
        <v>6160</v>
      </c>
      <c r="E1594" s="24" t="s">
        <v>6161</v>
      </c>
      <c r="F1594" s="77" t="str">
        <f t="shared" si="320"/>
        <v>TILE HILL INTERIM &amp; EXECUTIVE LTD</v>
      </c>
      <c r="G1594" s="24" t="s">
        <v>6162</v>
      </c>
      <c r="H1594" s="24" t="s">
        <v>6163</v>
      </c>
      <c r="I1594" s="24" t="s">
        <v>5100</v>
      </c>
      <c r="J1594" s="24" t="s">
        <v>107</v>
      </c>
      <c r="K1594" s="24" t="s">
        <v>115</v>
      </c>
      <c r="L1594" s="25">
        <v>44746</v>
      </c>
      <c r="M1594" s="25">
        <v>44809</v>
      </c>
      <c r="N1594" s="81">
        <f t="shared" si="333"/>
        <v>44809</v>
      </c>
      <c r="O1594" s="77" t="str">
        <f t="shared" ca="1" si="334"/>
        <v>Expired</v>
      </c>
      <c r="P1594" s="77" t="str" cm="1">
        <f t="array" aca="1" ref="P1594" ca="1">_xlfn.IFS((N1594-TODAY())&gt;=547,"06 Expires over 18 months",(N1594-TODAY())&gt;=365,"05 Expires in 18 months",(N1594-TODAY())&gt;=183,"04 Expires in 12 months",(N1594-TODAY())&gt;=92,"03 Expires in 6 months",(N1594-TODAY())&gt;=31,"02 Expires in 3 months",(N1594-TODAY())&gt;=0,"01 Expires in 30 days",(N1594-TODAY())&gt;=-31,"01 Expired last 30 days",(N1594-TODAY())&gt;=-92,"02 Expired last 3 months",(N1594-TODAY())&gt;=-183,"03 Expired last 6 months",(N1594-TODAY())&gt;=-365,"04 Expired last 12 months",(N1594-TODAY())&gt;=-547,"05 Expired last 18 months",TRUE,"06 Expired over 18 months")</f>
        <v>06 Expired over 18 months</v>
      </c>
      <c r="Q1594" s="65">
        <v>15762</v>
      </c>
      <c r="R1594" s="84">
        <f>MAX(Q1594,Q1594*N(AS1594)/12)</f>
        <v>15762</v>
      </c>
      <c r="S1594" s="77" t="str" cm="1">
        <f t="array" ref="S1594">_xlfn.IFS(R1594&gt;5000000,"Gold",R1594&gt;=500000,"Silver",R1594&gt;30000,"Bronze",TRUE,"Transactional")</f>
        <v>Transactional</v>
      </c>
      <c r="T1594" s="24" t="s">
        <v>54</v>
      </c>
      <c r="U1594" s="101" t="s">
        <v>237</v>
      </c>
      <c r="V1594" s="101" t="s">
        <v>350</v>
      </c>
      <c r="W1594" s="77" t="str">
        <f t="shared" si="321"/>
        <v>No</v>
      </c>
      <c r="X1594" s="77" t="str">
        <f>IFERROR(_xlfn.XLOOKUP(J1594&amp;"||"&amp;K1594,'Mapping Ref.'!$J$2:$J$538,'Mapping Ref.'!$K$2:$K$538),"")</f>
        <v>Construction &amp; Estates</v>
      </c>
      <c r="Y1594" s="77" t="str" cm="1">
        <f t="array" ref="Y1594">_xlfn.IFS(R1594&gt;2000000,"For Publication",R1594&gt;100000,"PID",R1594&gt;30000,"RFQ",TRUE,"Transactional")</f>
        <v>Transactional</v>
      </c>
      <c r="Z1594" s="24" t="s">
        <v>86</v>
      </c>
      <c r="AA1594" s="32">
        <v>2</v>
      </c>
      <c r="AB1594" s="24">
        <v>0</v>
      </c>
      <c r="AC1594" s="25">
        <v>44741</v>
      </c>
      <c r="AD1594" s="24" t="s">
        <v>58</v>
      </c>
      <c r="AE1594" s="24"/>
      <c r="AF1594" s="24" t="s">
        <v>59</v>
      </c>
      <c r="AG1594" s="24"/>
      <c r="AH1594" s="24" t="s">
        <v>60</v>
      </c>
      <c r="AI1594" s="24"/>
      <c r="AJ1594" s="24" t="s">
        <v>60</v>
      </c>
      <c r="AK1594" s="24"/>
      <c r="AL1594" s="24" t="s">
        <v>5003</v>
      </c>
      <c r="AM1594" s="24"/>
      <c r="AN1594" s="24"/>
      <c r="AO1594" s="24">
        <v>0</v>
      </c>
      <c r="AP1594" s="24" t="s">
        <v>60</v>
      </c>
      <c r="AQ1594" s="24"/>
      <c r="AR1594" s="24"/>
      <c r="AS1594" s="89">
        <f t="shared" si="335"/>
        <v>2</v>
      </c>
      <c r="AT1594" s="24" t="s">
        <v>6164</v>
      </c>
    </row>
    <row r="1595" spans="1:46" x14ac:dyDescent="0.5">
      <c r="A1595" s="24">
        <v>1708</v>
      </c>
      <c r="B1595" s="24" t="s">
        <v>340</v>
      </c>
      <c r="C1595" s="24" t="s">
        <v>77</v>
      </c>
      <c r="D1595" s="24" t="s">
        <v>6165</v>
      </c>
      <c r="E1595" s="24" t="s">
        <v>6166</v>
      </c>
      <c r="F1595" s="77" t="str">
        <f t="shared" si="320"/>
        <v>TILE HILL INTERIM &amp; EXECUTIVE LTD</v>
      </c>
      <c r="G1595" s="24" t="s">
        <v>6162</v>
      </c>
      <c r="H1595" s="24" t="s">
        <v>6167</v>
      </c>
      <c r="I1595" s="24" t="s">
        <v>5100</v>
      </c>
      <c r="J1595" s="24" t="s">
        <v>107</v>
      </c>
      <c r="K1595" s="24" t="s">
        <v>6046</v>
      </c>
      <c r="L1595" s="25">
        <v>44746</v>
      </c>
      <c r="M1595" s="25">
        <v>44932</v>
      </c>
      <c r="N1595" s="81">
        <f t="shared" si="333"/>
        <v>45113</v>
      </c>
      <c r="O1595" s="77" t="str">
        <f t="shared" ca="1" si="334"/>
        <v>Expired</v>
      </c>
      <c r="P1595" s="77" t="str" cm="1">
        <f t="array" aca="1" ref="P1595" ca="1">_xlfn.IFS((N1595-TODAY())&gt;=547,"06 Expires over 18 months",(N1595-TODAY())&gt;=365,"05 Expires in 18 months",(N1595-TODAY())&gt;=183,"04 Expires in 12 months",(N1595-TODAY())&gt;=92,"03 Expires in 6 months",(N1595-TODAY())&gt;=31,"02 Expires in 3 months",(N1595-TODAY())&gt;=0,"01 Expires in 30 days",(N1595-TODAY())&gt;=-31,"01 Expired last 30 days",(N1595-TODAY())&gt;=-92,"02 Expired last 3 months",(N1595-TODAY())&gt;=-183,"03 Expired last 6 months",(N1595-TODAY())&gt;=-365,"04 Expired last 12 months",(N1595-TODAY())&gt;=-547,"05 Expired last 18 months",TRUE,"06 Expired over 18 months")</f>
        <v>06 Expired over 18 months</v>
      </c>
      <c r="Q1595" s="65">
        <v>44000</v>
      </c>
      <c r="R1595" s="84">
        <f>MAX(Q1595,Q1595*N(AS1595)/12)</f>
        <v>44000</v>
      </c>
      <c r="S1595" s="77" t="str" cm="1">
        <f t="array" ref="S1595">_xlfn.IFS(R1595&gt;5000000,"Gold",R1595&gt;=500000,"Silver",R1595&gt;30000,"Bronze",TRUE,"Transactional")</f>
        <v>Bronze</v>
      </c>
      <c r="T1595" s="24" t="s">
        <v>54</v>
      </c>
      <c r="U1595" s="101" t="s">
        <v>84</v>
      </c>
      <c r="V1595" s="101" t="s">
        <v>204</v>
      </c>
      <c r="W1595" s="77" t="str">
        <f t="shared" si="321"/>
        <v>Yes</v>
      </c>
      <c r="X1595" s="77" t="str">
        <f>IFERROR(_xlfn.XLOOKUP(J1595&amp;"||"&amp;K1595,'Mapping Ref.'!$J$2:$J$538,'Mapping Ref.'!$K$2:$K$538),"")</f>
        <v>Construction &amp; Estates</v>
      </c>
      <c r="Y1595" s="77" t="str" cm="1">
        <f t="array" ref="Y1595">_xlfn.IFS(R1595&gt;2000000,"For Publication",R1595&gt;100000,"PID",R1595&gt;30000,"RFQ",TRUE,"Transactional")</f>
        <v>RFQ</v>
      </c>
      <c r="Z1595" s="24" t="s">
        <v>86</v>
      </c>
      <c r="AA1595" s="32">
        <v>6</v>
      </c>
      <c r="AB1595" s="24">
        <v>6</v>
      </c>
      <c r="AC1595" s="25">
        <v>44741</v>
      </c>
      <c r="AD1595" s="24" t="s">
        <v>58</v>
      </c>
      <c r="AE1595" s="24"/>
      <c r="AF1595" s="24" t="s">
        <v>59</v>
      </c>
      <c r="AG1595" s="24"/>
      <c r="AH1595" s="24" t="s">
        <v>60</v>
      </c>
      <c r="AI1595" s="24"/>
      <c r="AJ1595" s="24" t="s">
        <v>60</v>
      </c>
      <c r="AK1595" s="24"/>
      <c r="AL1595" s="24" t="s">
        <v>5003</v>
      </c>
      <c r="AM1595" s="24"/>
      <c r="AN1595" s="24"/>
      <c r="AO1595" s="24">
        <v>0</v>
      </c>
      <c r="AP1595" s="24" t="s">
        <v>60</v>
      </c>
      <c r="AQ1595" s="24"/>
      <c r="AR1595" s="24"/>
      <c r="AS1595" s="89">
        <f t="shared" si="335"/>
        <v>12</v>
      </c>
      <c r="AT1595" s="24" t="s">
        <v>6164</v>
      </c>
    </row>
    <row r="1596" spans="1:46" x14ac:dyDescent="0.5">
      <c r="A1596" s="24">
        <v>1709</v>
      </c>
      <c r="B1596" s="24" t="s">
        <v>340</v>
      </c>
      <c r="C1596" s="24" t="s">
        <v>77</v>
      </c>
      <c r="D1596" s="24" t="s">
        <v>6168</v>
      </c>
      <c r="E1596" s="24" t="s">
        <v>6169</v>
      </c>
      <c r="F1596" s="77" t="str">
        <f t="shared" si="320"/>
        <v>TILE HILL INTERIM &amp; EXECUTIVE LTD</v>
      </c>
      <c r="G1596" s="24" t="s">
        <v>6162</v>
      </c>
      <c r="H1596" s="24" t="s">
        <v>6097</v>
      </c>
      <c r="I1596" s="24" t="s">
        <v>5100</v>
      </c>
      <c r="J1596" s="24" t="s">
        <v>107</v>
      </c>
      <c r="K1596" s="24" t="s">
        <v>1677</v>
      </c>
      <c r="L1596" s="25">
        <v>44746</v>
      </c>
      <c r="M1596" s="25">
        <v>44932</v>
      </c>
      <c r="N1596" s="81">
        <f t="shared" si="333"/>
        <v>45113</v>
      </c>
      <c r="O1596" s="77" t="str">
        <f t="shared" ca="1" si="334"/>
        <v>Expired</v>
      </c>
      <c r="P1596" s="77" t="str" cm="1">
        <f t="array" aca="1" ref="P1596" ca="1">_xlfn.IFS((N1596-TODAY())&gt;=547,"06 Expires over 18 months",(N1596-TODAY())&gt;=365,"05 Expires in 18 months",(N1596-TODAY())&gt;=183,"04 Expires in 12 months",(N1596-TODAY())&gt;=92,"03 Expires in 6 months",(N1596-TODAY())&gt;=31,"02 Expires in 3 months",(N1596-TODAY())&gt;=0,"01 Expires in 30 days",(N1596-TODAY())&gt;=-31,"01 Expired last 30 days",(N1596-TODAY())&gt;=-92,"02 Expired last 3 months",(N1596-TODAY())&gt;=-183,"03 Expired last 6 months",(N1596-TODAY())&gt;=-365,"04 Expired last 12 months",(N1596-TODAY())&gt;=-547,"05 Expired last 18 months",TRUE,"06 Expired over 18 months")</f>
        <v>06 Expired over 18 months</v>
      </c>
      <c r="Q1596" s="65">
        <v>105000</v>
      </c>
      <c r="R1596" s="84">
        <f>MAX(Q1596,Q1596*N(AS1596)/12)</f>
        <v>105000</v>
      </c>
      <c r="S1596" s="77" t="str" cm="1">
        <f t="array" ref="S1596">_xlfn.IFS(R1596&gt;5000000,"Gold",R1596&gt;=500000,"Silver",R1596&gt;30000,"Bronze",TRUE,"Transactional")</f>
        <v>Bronze</v>
      </c>
      <c r="T1596" s="24" t="s">
        <v>54</v>
      </c>
      <c r="U1596" s="101" t="s">
        <v>99</v>
      </c>
      <c r="V1596" s="101" t="s">
        <v>472</v>
      </c>
      <c r="W1596" s="77" t="str">
        <f t="shared" si="321"/>
        <v>Yes</v>
      </c>
      <c r="X1596" s="77" t="str">
        <f>IFERROR(_xlfn.XLOOKUP(J1596&amp;"||"&amp;K1596,'Mapping Ref.'!$J$2:$J$538,'Mapping Ref.'!$K$2:$K$538),"")</f>
        <v>Construction &amp; Estates</v>
      </c>
      <c r="Y1596" s="77" t="str" cm="1">
        <f t="array" ref="Y1596">_xlfn.IFS(R1596&gt;2000000,"For Publication",R1596&gt;100000,"PID",R1596&gt;30000,"RFQ",TRUE,"Transactional")</f>
        <v>PID</v>
      </c>
      <c r="Z1596" s="24" t="s">
        <v>86</v>
      </c>
      <c r="AA1596" s="32">
        <v>6</v>
      </c>
      <c r="AB1596" s="24">
        <v>6</v>
      </c>
      <c r="AC1596" s="25">
        <v>44741</v>
      </c>
      <c r="AD1596" s="24" t="s">
        <v>58</v>
      </c>
      <c r="AE1596" s="24"/>
      <c r="AF1596" s="24" t="s">
        <v>59</v>
      </c>
      <c r="AG1596" s="24"/>
      <c r="AH1596" s="24" t="s">
        <v>60</v>
      </c>
      <c r="AI1596" s="24"/>
      <c r="AJ1596" s="24" t="s">
        <v>60</v>
      </c>
      <c r="AK1596" s="24"/>
      <c r="AL1596" s="24" t="s">
        <v>5003</v>
      </c>
      <c r="AM1596" s="24"/>
      <c r="AN1596" s="24"/>
      <c r="AO1596" s="24">
        <v>0</v>
      </c>
      <c r="AP1596" s="24" t="s">
        <v>60</v>
      </c>
      <c r="AQ1596" s="24"/>
      <c r="AR1596" s="24"/>
      <c r="AS1596" s="89">
        <f t="shared" si="335"/>
        <v>12</v>
      </c>
      <c r="AT1596" s="24" t="s">
        <v>6164</v>
      </c>
    </row>
    <row r="1597" spans="1:46" x14ac:dyDescent="0.5">
      <c r="A1597" s="24">
        <v>1710</v>
      </c>
      <c r="B1597" s="24" t="s">
        <v>340</v>
      </c>
      <c r="C1597" s="24" t="s">
        <v>77</v>
      </c>
      <c r="D1597" s="24" t="s">
        <v>6168</v>
      </c>
      <c r="E1597" s="24" t="s">
        <v>6170</v>
      </c>
      <c r="F1597" s="77" t="str">
        <f t="shared" si="320"/>
        <v>TILE HILL INTERIM &amp; EXECUTIVE LTD</v>
      </c>
      <c r="G1597" s="24" t="s">
        <v>6162</v>
      </c>
      <c r="H1597" s="24" t="s">
        <v>6097</v>
      </c>
      <c r="I1597" s="24" t="s">
        <v>5100</v>
      </c>
      <c r="J1597" s="24" t="s">
        <v>107</v>
      </c>
      <c r="K1597" s="24" t="s">
        <v>6171</v>
      </c>
      <c r="L1597" s="25">
        <v>44746</v>
      </c>
      <c r="M1597" s="25">
        <v>44932</v>
      </c>
      <c r="N1597" s="81">
        <f t="shared" si="333"/>
        <v>45113</v>
      </c>
      <c r="O1597" s="77" t="str">
        <f t="shared" ca="1" si="334"/>
        <v>Expired</v>
      </c>
      <c r="P1597" s="77" t="str" cm="1">
        <f t="array" aca="1" ref="P1597" ca="1">_xlfn.IFS((N1597-TODAY())&gt;=547,"06 Expires over 18 months",(N1597-TODAY())&gt;=365,"05 Expires in 18 months",(N1597-TODAY())&gt;=183,"04 Expires in 12 months",(N1597-TODAY())&gt;=92,"03 Expires in 6 months",(N1597-TODAY())&gt;=31,"02 Expires in 3 months",(N1597-TODAY())&gt;=0,"01 Expires in 30 days",(N1597-TODAY())&gt;=-31,"01 Expired last 30 days",(N1597-TODAY())&gt;=-92,"02 Expired last 3 months",(N1597-TODAY())&gt;=-183,"03 Expired last 6 months",(N1597-TODAY())&gt;=-365,"04 Expired last 12 months",(N1597-TODAY())&gt;=-547,"05 Expired last 18 months",TRUE,"06 Expired over 18 months")</f>
        <v>06 Expired over 18 months</v>
      </c>
      <c r="Q1597" s="65">
        <v>70000</v>
      </c>
      <c r="R1597" s="84">
        <f>MAX(Q1597,Q1597*N(AS1597)/12)</f>
        <v>70000</v>
      </c>
      <c r="S1597" s="77" t="str" cm="1">
        <f t="array" ref="S1597">_xlfn.IFS(R1597&gt;5000000,"Gold",R1597&gt;=500000,"Silver",R1597&gt;30000,"Bronze",TRUE,"Transactional")</f>
        <v>Bronze</v>
      </c>
      <c r="T1597" s="24" t="s">
        <v>54</v>
      </c>
      <c r="U1597" s="101" t="s">
        <v>393</v>
      </c>
      <c r="V1597" s="101" t="s">
        <v>394</v>
      </c>
      <c r="W1597" s="77" t="str">
        <f t="shared" si="321"/>
        <v>Yes</v>
      </c>
      <c r="X1597" s="77" t="str">
        <f>IFERROR(_xlfn.XLOOKUP(J1597&amp;"||"&amp;K1597,'Mapping Ref.'!$J$2:$J$538,'Mapping Ref.'!$K$2:$K$538),"")</f>
        <v>Construction &amp; Estates</v>
      </c>
      <c r="Y1597" s="77" t="str" cm="1">
        <f t="array" ref="Y1597">_xlfn.IFS(R1597&gt;2000000,"For Publication",R1597&gt;100000,"PID",R1597&gt;30000,"RFQ",TRUE,"Transactional")</f>
        <v>RFQ</v>
      </c>
      <c r="Z1597" s="24" t="s">
        <v>86</v>
      </c>
      <c r="AA1597" s="32">
        <v>6</v>
      </c>
      <c r="AB1597" s="24">
        <v>6</v>
      </c>
      <c r="AC1597" s="25">
        <v>44741</v>
      </c>
      <c r="AD1597" s="24" t="s">
        <v>58</v>
      </c>
      <c r="AE1597" s="24">
        <v>0</v>
      </c>
      <c r="AF1597" s="24" t="s">
        <v>59</v>
      </c>
      <c r="AG1597" s="24"/>
      <c r="AH1597" s="24" t="s">
        <v>60</v>
      </c>
      <c r="AI1597" s="24"/>
      <c r="AJ1597" s="24" t="s">
        <v>60</v>
      </c>
      <c r="AK1597" s="24"/>
      <c r="AL1597" s="24" t="s">
        <v>5003</v>
      </c>
      <c r="AM1597" s="24"/>
      <c r="AN1597" s="24"/>
      <c r="AO1597" s="24">
        <v>0</v>
      </c>
      <c r="AP1597" s="24" t="s">
        <v>60</v>
      </c>
      <c r="AQ1597" s="24"/>
      <c r="AR1597" s="24"/>
      <c r="AS1597" s="89">
        <f t="shared" si="335"/>
        <v>12</v>
      </c>
      <c r="AT1597" s="24" t="s">
        <v>6164</v>
      </c>
    </row>
    <row r="1598" spans="1:46" x14ac:dyDescent="0.5">
      <c r="A1598" s="24">
        <v>1711</v>
      </c>
      <c r="B1598" s="24" t="s">
        <v>340</v>
      </c>
      <c r="C1598" s="24"/>
      <c r="D1598" s="24" t="s">
        <v>6172</v>
      </c>
      <c r="E1598" s="24" t="s">
        <v>6173</v>
      </c>
      <c r="F1598" s="77" t="str">
        <f t="shared" si="320"/>
        <v>LB OF HILLINGDON- COUNCIL TAX</v>
      </c>
      <c r="G1598" s="24" t="s">
        <v>6174</v>
      </c>
      <c r="H1598" s="24" t="s">
        <v>6135</v>
      </c>
      <c r="I1598" s="24" t="s">
        <v>6135</v>
      </c>
      <c r="J1598" s="24" t="s">
        <v>107</v>
      </c>
      <c r="K1598" s="24" t="s">
        <v>1638</v>
      </c>
      <c r="L1598" s="25">
        <v>44741</v>
      </c>
      <c r="M1598" s="25">
        <v>45106</v>
      </c>
      <c r="N1598" s="81">
        <f t="shared" si="333"/>
        <v>45289</v>
      </c>
      <c r="O1598" s="77" t="str">
        <f t="shared" ca="1" si="334"/>
        <v>Expired</v>
      </c>
      <c r="P1598" s="77" t="str" cm="1">
        <f t="array" aca="1" ref="P1598" ca="1">_xlfn.IFS((N1598-TODAY())&gt;=547,"06 Expires over 18 months",(N1598-TODAY())&gt;=365,"05 Expires in 18 months",(N1598-TODAY())&gt;=183,"04 Expires in 12 months",(N1598-TODAY())&gt;=92,"03 Expires in 6 months",(N1598-TODAY())&gt;=31,"02 Expires in 3 months",(N1598-TODAY())&gt;=0,"01 Expires in 30 days",(N1598-TODAY())&gt;=-31,"01 Expired last 30 days",(N1598-TODAY())&gt;=-92,"02 Expired last 3 months",(N1598-TODAY())&gt;=-183,"03 Expired last 6 months",(N1598-TODAY())&gt;=-365,"04 Expired last 12 months",(N1598-TODAY())&gt;=-547,"05 Expired last 18 months",TRUE,"06 Expired over 18 months")</f>
        <v>06 Expired over 18 months</v>
      </c>
      <c r="Q1598" s="104"/>
      <c r="R1598" s="84">
        <v>0</v>
      </c>
      <c r="S1598" s="77" t="str" cm="1">
        <f t="array" ref="S1598">_xlfn.IFS(R1598&gt;5000000,"Gold",R1598&gt;=500000,"Silver",R1598&gt;30000,"Bronze",TRUE,"Transactional")</f>
        <v>Transactional</v>
      </c>
      <c r="T1598" s="24" t="s">
        <v>54</v>
      </c>
      <c r="U1598" s="101" t="s">
        <v>109</v>
      </c>
      <c r="V1598" s="101" t="s">
        <v>110</v>
      </c>
      <c r="W1598" s="77" t="str">
        <f t="shared" si="321"/>
        <v>Yes</v>
      </c>
      <c r="X1598" s="77" t="str">
        <f>IFERROR(_xlfn.XLOOKUP(J1598&amp;"||"&amp;K1598,'Mapping Ref.'!$J$2:$J$538,'Mapping Ref.'!$K$2:$K$538),"")</f>
        <v>Construction &amp; Estates</v>
      </c>
      <c r="Y1598" s="77" t="str" cm="1">
        <f t="array" ref="Y1598">_xlfn.IFS(R1598&gt;2000000,"For Publication",R1598&gt;100000,"PID",R1598&gt;30000,"RFQ",TRUE,"Transactional")</f>
        <v>Transactional</v>
      </c>
      <c r="Z1598" s="24" t="s">
        <v>86</v>
      </c>
      <c r="AA1598" s="32">
        <v>12</v>
      </c>
      <c r="AB1598" s="24">
        <v>6</v>
      </c>
      <c r="AC1598" s="25">
        <v>44741</v>
      </c>
      <c r="AD1598" s="24" t="s">
        <v>58</v>
      </c>
      <c r="AE1598" s="24"/>
      <c r="AF1598" s="24"/>
      <c r="AG1598" s="24"/>
      <c r="AH1598" s="24" t="s">
        <v>60</v>
      </c>
      <c r="AI1598" s="24"/>
      <c r="AJ1598" s="24" t="s">
        <v>60</v>
      </c>
      <c r="AK1598" s="24"/>
      <c r="AL1598" s="24" t="s">
        <v>5003</v>
      </c>
      <c r="AM1598" s="24"/>
      <c r="AN1598" s="24"/>
      <c r="AO1598" s="24"/>
      <c r="AP1598" s="24" t="s">
        <v>59</v>
      </c>
      <c r="AQ1598" s="24"/>
      <c r="AR1598" s="24"/>
      <c r="AS1598" s="89">
        <f t="shared" si="335"/>
        <v>18</v>
      </c>
      <c r="AT1598" s="24" t="s">
        <v>6175</v>
      </c>
    </row>
    <row r="1599" spans="1:46" x14ac:dyDescent="0.5">
      <c r="A1599" s="24">
        <v>1712</v>
      </c>
      <c r="B1599" s="24" t="s">
        <v>340</v>
      </c>
      <c r="C1599" s="24" t="s">
        <v>77</v>
      </c>
      <c r="D1599" s="24" t="s">
        <v>6176</v>
      </c>
      <c r="E1599" s="24" t="s">
        <v>6177</v>
      </c>
      <c r="F1599" s="77" t="str">
        <f t="shared" si="320"/>
        <v>HARTLAND SAFETY LTD</v>
      </c>
      <c r="G1599" s="24" t="s">
        <v>6178</v>
      </c>
      <c r="H1599" s="24" t="s">
        <v>6179</v>
      </c>
      <c r="I1599" s="24" t="s">
        <v>5521</v>
      </c>
      <c r="J1599" s="24" t="s">
        <v>52</v>
      </c>
      <c r="K1599" s="24" t="s">
        <v>6180</v>
      </c>
      <c r="L1599" s="25">
        <v>44752</v>
      </c>
      <c r="M1599" s="25">
        <v>45138</v>
      </c>
      <c r="N1599" s="81">
        <f t="shared" si="333"/>
        <v>45504</v>
      </c>
      <c r="O1599" s="77" t="str">
        <f t="shared" ca="1" si="334"/>
        <v>Expired</v>
      </c>
      <c r="P1599" s="77" t="str" cm="1">
        <f t="array" aca="1" ref="P1599" ca="1">_xlfn.IFS((N1599-TODAY())&gt;=547,"06 Expires over 18 months",(N1599-TODAY())&gt;=365,"05 Expires in 18 months",(N1599-TODAY())&gt;=183,"04 Expires in 12 months",(N1599-TODAY())&gt;=92,"03 Expires in 6 months",(N1599-TODAY())&gt;=31,"02 Expires in 3 months",(N1599-TODAY())&gt;=0,"01 Expires in 30 days",(N1599-TODAY())&gt;=-31,"01 Expired last 30 days",(N1599-TODAY())&gt;=-92,"02 Expired last 3 months",(N1599-TODAY())&gt;=-183,"03 Expired last 6 months",(N1599-TODAY())&gt;=-365,"04 Expired last 12 months",(N1599-TODAY())&gt;=-547,"05 Expired last 18 months",TRUE,"06 Expired over 18 months")</f>
        <v>06 Expired over 18 months</v>
      </c>
      <c r="Q1599" s="65">
        <v>7000</v>
      </c>
      <c r="R1599" s="84">
        <f>MAX(Q1599,Q1599*N(AS1599)/12)</f>
        <v>14000</v>
      </c>
      <c r="S1599" s="77" t="str" cm="1">
        <f t="array" ref="S1599">_xlfn.IFS(R1599&gt;5000000,"Gold",R1599&gt;=500000,"Silver",R1599&gt;30000,"Bronze",TRUE,"Transactional")</f>
        <v>Transactional</v>
      </c>
      <c r="T1599" s="24" t="s">
        <v>54</v>
      </c>
      <c r="U1599" s="101" t="s">
        <v>69</v>
      </c>
      <c r="V1599" s="101" t="s">
        <v>581</v>
      </c>
      <c r="W1599" s="77" t="str">
        <f t="shared" si="321"/>
        <v>Yes</v>
      </c>
      <c r="X1599" s="77" t="str">
        <f>IFERROR(_xlfn.XLOOKUP(J1599&amp;"||"&amp;K1599,'Mapping Ref.'!$J$2:$J$538,'Mapping Ref.'!$K$2:$K$538),"")</f>
        <v>Corporate</v>
      </c>
      <c r="Y1599" s="77" t="str" cm="1">
        <f t="array" ref="Y1599">_xlfn.IFS(R1599&gt;2000000,"For Publication",R1599&gt;100000,"PID",R1599&gt;30000,"RFQ",TRUE,"Transactional")</f>
        <v>Transactional</v>
      </c>
      <c r="Z1599" s="24" t="s">
        <v>101</v>
      </c>
      <c r="AA1599" s="32">
        <v>12</v>
      </c>
      <c r="AB1599" s="24">
        <v>12</v>
      </c>
      <c r="AC1599" s="25">
        <v>44742</v>
      </c>
      <c r="AD1599" s="24" t="s">
        <v>661</v>
      </c>
      <c r="AE1599" s="24"/>
      <c r="AF1599" s="24"/>
      <c r="AG1599" s="24"/>
      <c r="AH1599" s="24" t="s">
        <v>60</v>
      </c>
      <c r="AI1599" s="24"/>
      <c r="AJ1599" s="24" t="s">
        <v>60</v>
      </c>
      <c r="AK1599" s="24"/>
      <c r="AL1599" s="24" t="s">
        <v>5003</v>
      </c>
      <c r="AM1599" s="24"/>
      <c r="AN1599" s="24"/>
      <c r="AO1599" s="24">
        <v>0</v>
      </c>
      <c r="AP1599" s="24" t="s">
        <v>60</v>
      </c>
      <c r="AQ1599" s="24"/>
      <c r="AR1599" s="24"/>
      <c r="AS1599" s="89">
        <f t="shared" si="335"/>
        <v>24</v>
      </c>
      <c r="AT1599" s="24" t="s">
        <v>6181</v>
      </c>
    </row>
    <row r="1600" spans="1:46" x14ac:dyDescent="0.5">
      <c r="A1600" s="24">
        <v>1713</v>
      </c>
      <c r="B1600" s="24" t="s">
        <v>340</v>
      </c>
      <c r="C1600" s="24" t="s">
        <v>77</v>
      </c>
      <c r="D1600" s="24" t="s">
        <v>6182</v>
      </c>
      <c r="E1600" s="24" t="s">
        <v>6117</v>
      </c>
      <c r="F1600" s="77" t="str">
        <f t="shared" si="320"/>
        <v>4C STRATEGIES LTD</v>
      </c>
      <c r="G1600" s="24" t="s">
        <v>6118</v>
      </c>
      <c r="H1600" s="24" t="s">
        <v>5504</v>
      </c>
      <c r="I1600" s="24" t="s">
        <v>6119</v>
      </c>
      <c r="J1600" s="24" t="s">
        <v>1312</v>
      </c>
      <c r="K1600" s="24" t="s">
        <v>1109</v>
      </c>
      <c r="L1600" s="25">
        <v>44652</v>
      </c>
      <c r="M1600" s="25">
        <v>44742</v>
      </c>
      <c r="N1600" s="81">
        <f t="shared" si="333"/>
        <v>44742</v>
      </c>
      <c r="O1600" s="77" t="str">
        <f t="shared" ca="1" si="334"/>
        <v>Expired</v>
      </c>
      <c r="P1600" s="77" t="str" cm="1">
        <f t="array" aca="1" ref="P1600" ca="1">_xlfn.IFS((N1600-TODAY())&gt;=547,"06 Expires over 18 months",(N1600-TODAY())&gt;=365,"05 Expires in 18 months",(N1600-TODAY())&gt;=183,"04 Expires in 12 months",(N1600-TODAY())&gt;=92,"03 Expires in 6 months",(N1600-TODAY())&gt;=31,"02 Expires in 3 months",(N1600-TODAY())&gt;=0,"01 Expires in 30 days",(N1600-TODAY())&gt;=-31,"01 Expired last 30 days",(N1600-TODAY())&gt;=-92,"02 Expired last 3 months",(N1600-TODAY())&gt;=-183,"03 Expired last 6 months",(N1600-TODAY())&gt;=-365,"04 Expired last 12 months",(N1600-TODAY())&gt;=-547,"05 Expired last 18 months",TRUE,"06 Expired over 18 months")</f>
        <v>06 Expired over 18 months</v>
      </c>
      <c r="Q1600" s="65">
        <v>20400</v>
      </c>
      <c r="R1600" s="84">
        <f>MAX(Q1600,Q1600*N(AS1600)/12)</f>
        <v>20400</v>
      </c>
      <c r="S1600" s="77" t="str" cm="1">
        <f t="array" ref="S1600">_xlfn.IFS(R1600&gt;5000000,"Gold",R1600&gt;=500000,"Silver",R1600&gt;30000,"Bronze",TRUE,"Transactional")</f>
        <v>Transactional</v>
      </c>
      <c r="T1600" s="24" t="s">
        <v>54</v>
      </c>
      <c r="U1600" s="101" t="s">
        <v>109</v>
      </c>
      <c r="V1600" s="101" t="s">
        <v>2428</v>
      </c>
      <c r="W1600" s="77" t="str">
        <f t="shared" si="321"/>
        <v>No</v>
      </c>
      <c r="X1600" s="77" t="str">
        <f>IFERROR(_xlfn.XLOOKUP(J1600&amp;"||"&amp;K1600,'Mapping Ref.'!$J$2:$J$538,'Mapping Ref.'!$K$2:$K$538),"")</f>
        <v>Corporate</v>
      </c>
      <c r="Y1600" s="77" t="str" cm="1">
        <f t="array" ref="Y1600">_xlfn.IFS(R1600&gt;2000000,"For Publication",R1600&gt;100000,"PID",R1600&gt;30000,"RFQ",TRUE,"Transactional")</f>
        <v>Transactional</v>
      </c>
      <c r="Z1600" s="24" t="s">
        <v>86</v>
      </c>
      <c r="AA1600" s="32">
        <v>3</v>
      </c>
      <c r="AB1600" s="24">
        <v>0</v>
      </c>
      <c r="AC1600" s="25">
        <v>44742</v>
      </c>
      <c r="AD1600" s="24" t="s">
        <v>58</v>
      </c>
      <c r="AE1600" s="24"/>
      <c r="AF1600" s="24" t="s">
        <v>59</v>
      </c>
      <c r="AG1600" s="24"/>
      <c r="AH1600" s="24" t="s">
        <v>60</v>
      </c>
      <c r="AI1600" s="24"/>
      <c r="AJ1600" s="24" t="s">
        <v>60</v>
      </c>
      <c r="AK1600" s="24"/>
      <c r="AL1600" s="24" t="s">
        <v>1333</v>
      </c>
      <c r="AM1600" s="24"/>
      <c r="AN1600" s="24"/>
      <c r="AO1600" s="24"/>
      <c r="AP1600" s="24" t="s">
        <v>60</v>
      </c>
      <c r="AQ1600" s="24"/>
      <c r="AR1600" s="24"/>
      <c r="AS1600" s="89">
        <f t="shared" si="335"/>
        <v>2</v>
      </c>
      <c r="AT1600" s="24" t="s">
        <v>6120</v>
      </c>
    </row>
    <row r="1601" spans="1:46" x14ac:dyDescent="0.5">
      <c r="A1601" s="24">
        <v>1714</v>
      </c>
      <c r="B1601" s="24" t="s">
        <v>340</v>
      </c>
      <c r="C1601" s="24"/>
      <c r="D1601" s="24" t="s">
        <v>6183</v>
      </c>
      <c r="E1601" s="24" t="s">
        <v>6184</v>
      </c>
      <c r="F1601" s="77" t="str">
        <f t="shared" si="320"/>
        <v>IMPERIUM RESOURCING LTD</v>
      </c>
      <c r="G1601" s="24" t="s">
        <v>6183</v>
      </c>
      <c r="H1601" s="24" t="s">
        <v>6185</v>
      </c>
      <c r="I1601" s="24" t="s">
        <v>1426</v>
      </c>
      <c r="J1601" s="24" t="s">
        <v>66</v>
      </c>
      <c r="K1601" s="24" t="s">
        <v>6186</v>
      </c>
      <c r="L1601" s="25">
        <v>44743</v>
      </c>
      <c r="M1601" s="25">
        <v>45107</v>
      </c>
      <c r="N1601" s="81">
        <f t="shared" si="333"/>
        <v>45473</v>
      </c>
      <c r="O1601" s="77" t="str">
        <f t="shared" ca="1" si="334"/>
        <v>Expired</v>
      </c>
      <c r="P1601" s="77" t="str" cm="1">
        <f t="array" aca="1" ref="P1601" ca="1">_xlfn.IFS((N1601-TODAY())&gt;=547,"06 Expires over 18 months",(N1601-TODAY())&gt;=365,"05 Expires in 18 months",(N1601-TODAY())&gt;=183,"04 Expires in 12 months",(N1601-TODAY())&gt;=92,"03 Expires in 6 months",(N1601-TODAY())&gt;=31,"02 Expires in 3 months",(N1601-TODAY())&gt;=0,"01 Expires in 30 days",(N1601-TODAY())&gt;=-31,"01 Expired last 30 days",(N1601-TODAY())&gt;=-92,"02 Expired last 3 months",(N1601-TODAY())&gt;=-183,"03 Expired last 6 months",(N1601-TODAY())&gt;=-365,"04 Expired last 12 months",(N1601-TODAY())&gt;=-547,"05 Expired last 18 months",TRUE,"06 Expired over 18 months")</f>
        <v>06 Expired over 18 months</v>
      </c>
      <c r="Q1601" s="65">
        <v>50000</v>
      </c>
      <c r="R1601" s="84">
        <f>MAX(Q1601,Q1601*N(AS1601)/12)</f>
        <v>95833.333333333328</v>
      </c>
      <c r="S1601" s="77" t="str" cm="1">
        <f t="array" ref="S1601">_xlfn.IFS(R1601&gt;5000000,"Gold",R1601&gt;=500000,"Silver",R1601&gt;30000,"Bronze",TRUE,"Transactional")</f>
        <v>Bronze</v>
      </c>
      <c r="T1601" s="24" t="s">
        <v>54</v>
      </c>
      <c r="U1601" s="101" t="s">
        <v>84</v>
      </c>
      <c r="V1601" s="101" t="s">
        <v>214</v>
      </c>
      <c r="W1601" s="77" t="str">
        <f t="shared" si="321"/>
        <v>Yes</v>
      </c>
      <c r="X1601" s="77" t="str">
        <f>IFERROR(_xlfn.XLOOKUP(J1601&amp;"||"&amp;K1601,'Mapping Ref.'!$J$2:$J$538,'Mapping Ref.'!$K$2:$K$538),"")</f>
        <v>Childrens &amp; Adults</v>
      </c>
      <c r="Y1601" s="77" t="str" cm="1">
        <f t="array" ref="Y1601">_xlfn.IFS(R1601&gt;2000000,"For Publication",R1601&gt;100000,"PID",R1601&gt;30000,"RFQ",TRUE,"Transactional")</f>
        <v>RFQ</v>
      </c>
      <c r="Z1601" s="24" t="s">
        <v>101</v>
      </c>
      <c r="AA1601" s="32">
        <v>12</v>
      </c>
      <c r="AB1601" s="24">
        <v>12</v>
      </c>
      <c r="AC1601" s="25">
        <v>44742</v>
      </c>
      <c r="AD1601" s="24" t="s">
        <v>58</v>
      </c>
      <c r="AE1601" s="24">
        <v>29912</v>
      </c>
      <c r="AF1601" s="24" t="s">
        <v>59</v>
      </c>
      <c r="AG1601" s="24"/>
      <c r="AH1601" s="24" t="s">
        <v>60</v>
      </c>
      <c r="AI1601" s="24"/>
      <c r="AJ1601" s="24" t="s">
        <v>60</v>
      </c>
      <c r="AK1601" s="24"/>
      <c r="AL1601" s="24" t="s">
        <v>5003</v>
      </c>
      <c r="AM1601" s="24"/>
      <c r="AN1601" s="24"/>
      <c r="AO1601" s="24">
        <v>0</v>
      </c>
      <c r="AP1601" s="24" t="s">
        <v>60</v>
      </c>
      <c r="AQ1601" s="24"/>
      <c r="AR1601" s="24"/>
      <c r="AS1601" s="89">
        <f t="shared" si="335"/>
        <v>23</v>
      </c>
      <c r="AT1601" s="24" t="s">
        <v>6187</v>
      </c>
    </row>
    <row r="1602" spans="1:46" x14ac:dyDescent="0.5">
      <c r="A1602" s="24">
        <v>1715</v>
      </c>
      <c r="B1602" s="24" t="s">
        <v>340</v>
      </c>
      <c r="C1602" s="24"/>
      <c r="D1602" s="24" t="s">
        <v>6188</v>
      </c>
      <c r="E1602" s="24" t="s">
        <v>6189</v>
      </c>
      <c r="F1602" s="77" t="str">
        <f t="shared" ref="F1602:F1665" si="336">IF(AT1602&lt;&gt;"",AT1602,G1602)</f>
        <v>test</v>
      </c>
      <c r="G1602" s="24" t="s">
        <v>6190</v>
      </c>
      <c r="H1602" s="24" t="s">
        <v>754</v>
      </c>
      <c r="I1602" s="24" t="s">
        <v>754</v>
      </c>
      <c r="J1602" s="24" t="s">
        <v>52</v>
      </c>
      <c r="K1602" s="24" t="s">
        <v>53</v>
      </c>
      <c r="L1602" s="25">
        <v>44743</v>
      </c>
      <c r="M1602" s="25">
        <v>44773</v>
      </c>
      <c r="N1602" s="81">
        <f t="shared" si="333"/>
        <v>44773</v>
      </c>
      <c r="O1602" s="77" t="str">
        <f t="shared" ca="1" si="334"/>
        <v>Expired</v>
      </c>
      <c r="P1602" s="77" t="str" cm="1">
        <f t="array" aca="1" ref="P1602" ca="1">_xlfn.IFS((N1602-TODAY())&gt;=547,"06 Expires over 18 months",(N1602-TODAY())&gt;=365,"05 Expires in 18 months",(N1602-TODAY())&gt;=183,"04 Expires in 12 months",(N1602-TODAY())&gt;=92,"03 Expires in 6 months",(N1602-TODAY())&gt;=31,"02 Expires in 3 months",(N1602-TODAY())&gt;=0,"01 Expires in 30 days",(N1602-TODAY())&gt;=-31,"01 Expired last 30 days",(N1602-TODAY())&gt;=-92,"02 Expired last 3 months",(N1602-TODAY())&gt;=-183,"03 Expired last 6 months",(N1602-TODAY())&gt;=-365,"04 Expired last 12 months",(N1602-TODAY())&gt;=-547,"05 Expired last 18 months",TRUE,"06 Expired over 18 months")</f>
        <v>06 Expired over 18 months</v>
      </c>
      <c r="Q1602" s="104"/>
      <c r="R1602" s="84">
        <v>0</v>
      </c>
      <c r="S1602" s="77" t="str" cm="1">
        <f t="array" ref="S1602">_xlfn.IFS(R1602&gt;5000000,"Gold",R1602&gt;=500000,"Silver",R1602&gt;30000,"Bronze",TRUE,"Transactional")</f>
        <v>Transactional</v>
      </c>
      <c r="T1602" s="24" t="s">
        <v>54</v>
      </c>
      <c r="U1602" s="101"/>
      <c r="V1602" s="101"/>
      <c r="W1602" s="77" t="str">
        <f t="shared" ref="W1602:W1665" si="337">IF(AB1602&gt;0,"Yes","No")</f>
        <v>No</v>
      </c>
      <c r="X1602" s="77" t="str">
        <f>IFERROR(_xlfn.XLOOKUP(J1602&amp;"||"&amp;K1602,'Mapping Ref.'!$J$2:$J$538,'Mapping Ref.'!$K$2:$K$538),"")</f>
        <v>Corporate</v>
      </c>
      <c r="Y1602" s="77" t="str" cm="1">
        <f t="array" ref="Y1602">_xlfn.IFS(R1602&gt;2000000,"For Publication",R1602&gt;100000,"PID",R1602&gt;30000,"RFQ",TRUE,"Transactional")</f>
        <v>Transactional</v>
      </c>
      <c r="Z1602" s="24" t="s">
        <v>101</v>
      </c>
      <c r="AA1602" s="32">
        <v>1</v>
      </c>
      <c r="AB1602" s="24">
        <v>0</v>
      </c>
      <c r="AC1602" s="25">
        <v>44743</v>
      </c>
      <c r="AD1602" s="24" t="s">
        <v>661</v>
      </c>
      <c r="AE1602" s="24"/>
      <c r="AF1602" s="24"/>
      <c r="AG1602" s="24"/>
      <c r="AH1602" s="24" t="s">
        <v>60</v>
      </c>
      <c r="AI1602" s="24"/>
      <c r="AJ1602" s="24" t="s">
        <v>60</v>
      </c>
      <c r="AK1602" s="24"/>
      <c r="AL1602" s="24" t="s">
        <v>5003</v>
      </c>
      <c r="AM1602" s="24"/>
      <c r="AN1602" s="24"/>
      <c r="AO1602" s="24"/>
      <c r="AP1602" s="24" t="s">
        <v>60</v>
      </c>
      <c r="AQ1602" s="24"/>
      <c r="AR1602" s="24"/>
      <c r="AS1602" s="89">
        <f t="shared" si="335"/>
        <v>0</v>
      </c>
      <c r="AT1602" s="24" t="s">
        <v>6189</v>
      </c>
    </row>
    <row r="1603" spans="1:46" x14ac:dyDescent="0.5">
      <c r="A1603" s="24">
        <v>1716</v>
      </c>
      <c r="B1603" s="24" t="s">
        <v>340</v>
      </c>
      <c r="C1603" s="24" t="s">
        <v>77</v>
      </c>
      <c r="D1603" s="24" t="s">
        <v>6191</v>
      </c>
      <c r="E1603" s="24" t="s">
        <v>6192</v>
      </c>
      <c r="F1603" s="77" t="str">
        <f t="shared" si="336"/>
        <v>HARTLAND SAFETY LTD</v>
      </c>
      <c r="G1603" s="24" t="s">
        <v>6178</v>
      </c>
      <c r="H1603" s="24" t="s">
        <v>6179</v>
      </c>
      <c r="I1603" s="24" t="s">
        <v>5521</v>
      </c>
      <c r="J1603" s="24" t="s">
        <v>52</v>
      </c>
      <c r="K1603" s="24" t="s">
        <v>6180</v>
      </c>
      <c r="L1603" s="25">
        <v>44746</v>
      </c>
      <c r="M1603" s="25">
        <v>45135</v>
      </c>
      <c r="N1603" s="81">
        <f t="shared" si="333"/>
        <v>45501</v>
      </c>
      <c r="O1603" s="77" t="str">
        <f t="shared" ca="1" si="334"/>
        <v>Expired</v>
      </c>
      <c r="P1603" s="77" t="str" cm="1">
        <f t="array" aca="1" ref="P1603" ca="1">_xlfn.IFS((N1603-TODAY())&gt;=547,"06 Expires over 18 months",(N1603-TODAY())&gt;=365,"05 Expires in 18 months",(N1603-TODAY())&gt;=183,"04 Expires in 12 months",(N1603-TODAY())&gt;=92,"03 Expires in 6 months",(N1603-TODAY())&gt;=31,"02 Expires in 3 months",(N1603-TODAY())&gt;=0,"01 Expires in 30 days",(N1603-TODAY())&gt;=-31,"01 Expired last 30 days",(N1603-TODAY())&gt;=-92,"02 Expired last 3 months",(N1603-TODAY())&gt;=-183,"03 Expired last 6 months",(N1603-TODAY())&gt;=-365,"04 Expired last 12 months",(N1603-TODAY())&gt;=-547,"05 Expired last 18 months",TRUE,"06 Expired over 18 months")</f>
        <v>06 Expired over 18 months</v>
      </c>
      <c r="Q1603" s="65">
        <v>7000</v>
      </c>
      <c r="R1603" s="84">
        <f t="shared" ref="R1603:R1612" si="338">MAX(Q1603,Q1603*N(AS1603)/12)</f>
        <v>14000</v>
      </c>
      <c r="S1603" s="77" t="str" cm="1">
        <f t="array" ref="S1603">_xlfn.IFS(R1603&gt;5000000,"Gold",R1603&gt;=500000,"Silver",R1603&gt;30000,"Bronze",TRUE,"Transactional")</f>
        <v>Transactional</v>
      </c>
      <c r="T1603" s="24" t="s">
        <v>54</v>
      </c>
      <c r="U1603" s="101" t="s">
        <v>69</v>
      </c>
      <c r="V1603" s="101" t="s">
        <v>581</v>
      </c>
      <c r="W1603" s="77" t="str">
        <f t="shared" si="337"/>
        <v>Yes</v>
      </c>
      <c r="X1603" s="77" t="str">
        <f>IFERROR(_xlfn.XLOOKUP(J1603&amp;"||"&amp;K1603,'Mapping Ref.'!$J$2:$J$538,'Mapping Ref.'!$K$2:$K$538),"")</f>
        <v>Corporate</v>
      </c>
      <c r="Y1603" s="77" t="str" cm="1">
        <f t="array" ref="Y1603">_xlfn.IFS(R1603&gt;2000000,"For Publication",R1603&gt;100000,"PID",R1603&gt;30000,"RFQ",TRUE,"Transactional")</f>
        <v>Transactional</v>
      </c>
      <c r="Z1603" s="24" t="s">
        <v>101</v>
      </c>
      <c r="AA1603" s="32">
        <v>12</v>
      </c>
      <c r="AB1603" s="24">
        <v>12</v>
      </c>
      <c r="AC1603" s="25">
        <v>44743</v>
      </c>
      <c r="AD1603" s="24" t="s">
        <v>58</v>
      </c>
      <c r="AE1603" s="24"/>
      <c r="AF1603" s="24"/>
      <c r="AG1603" s="24"/>
      <c r="AH1603" s="24" t="s">
        <v>60</v>
      </c>
      <c r="AI1603" s="24"/>
      <c r="AJ1603" s="24" t="s">
        <v>60</v>
      </c>
      <c r="AK1603" s="24"/>
      <c r="AL1603" s="24" t="s">
        <v>5003</v>
      </c>
      <c r="AM1603" s="24"/>
      <c r="AN1603" s="24"/>
      <c r="AO1603" s="24"/>
      <c r="AP1603" s="24" t="s">
        <v>60</v>
      </c>
      <c r="AQ1603" s="24"/>
      <c r="AR1603" s="24"/>
      <c r="AS1603" s="89">
        <f t="shared" si="335"/>
        <v>24</v>
      </c>
      <c r="AT1603" s="24" t="s">
        <v>6181</v>
      </c>
    </row>
    <row r="1604" spans="1:46" x14ac:dyDescent="0.5">
      <c r="A1604" s="24">
        <v>1717</v>
      </c>
      <c r="B1604" s="24" t="s">
        <v>340</v>
      </c>
      <c r="C1604" s="24" t="s">
        <v>77</v>
      </c>
      <c r="D1604" s="24" t="s">
        <v>6160</v>
      </c>
      <c r="E1604" s="24" t="s">
        <v>6161</v>
      </c>
      <c r="F1604" s="77" t="str">
        <f t="shared" si="336"/>
        <v>TILE HILL INTERIM &amp; EXECUTIVE LTD</v>
      </c>
      <c r="G1604" s="24" t="s">
        <v>6162</v>
      </c>
      <c r="H1604" s="24" t="s">
        <v>6163</v>
      </c>
      <c r="I1604" s="24" t="s">
        <v>5100</v>
      </c>
      <c r="J1604" s="24" t="s">
        <v>107</v>
      </c>
      <c r="K1604" s="24" t="s">
        <v>6193</v>
      </c>
      <c r="L1604" s="25">
        <v>44746</v>
      </c>
      <c r="M1604" s="25">
        <v>44809</v>
      </c>
      <c r="N1604" s="81">
        <f t="shared" si="333"/>
        <v>44809</v>
      </c>
      <c r="O1604" s="77" t="str">
        <f t="shared" ca="1" si="334"/>
        <v>Expired</v>
      </c>
      <c r="P1604" s="77" t="str" cm="1">
        <f t="array" aca="1" ref="P1604" ca="1">_xlfn.IFS((N1604-TODAY())&gt;=547,"06 Expires over 18 months",(N1604-TODAY())&gt;=365,"05 Expires in 18 months",(N1604-TODAY())&gt;=183,"04 Expires in 12 months",(N1604-TODAY())&gt;=92,"03 Expires in 6 months",(N1604-TODAY())&gt;=31,"02 Expires in 3 months",(N1604-TODAY())&gt;=0,"01 Expires in 30 days",(N1604-TODAY())&gt;=-31,"01 Expired last 30 days",(N1604-TODAY())&gt;=-92,"02 Expired last 3 months",(N1604-TODAY())&gt;=-183,"03 Expired last 6 months",(N1604-TODAY())&gt;=-365,"04 Expired last 12 months",(N1604-TODAY())&gt;=-547,"05 Expired last 18 months",TRUE,"06 Expired over 18 months")</f>
        <v>06 Expired over 18 months</v>
      </c>
      <c r="Q1604" s="65">
        <v>15762</v>
      </c>
      <c r="R1604" s="84">
        <f t="shared" si="338"/>
        <v>15762</v>
      </c>
      <c r="S1604" s="77" t="str" cm="1">
        <f t="array" ref="S1604">_xlfn.IFS(R1604&gt;5000000,"Gold",R1604&gt;=500000,"Silver",R1604&gt;30000,"Bronze",TRUE,"Transactional")</f>
        <v>Transactional</v>
      </c>
      <c r="T1604" s="24" t="s">
        <v>54</v>
      </c>
      <c r="U1604" s="101" t="s">
        <v>237</v>
      </c>
      <c r="V1604" s="101" t="s">
        <v>350</v>
      </c>
      <c r="W1604" s="77" t="str">
        <f t="shared" si="337"/>
        <v>No</v>
      </c>
      <c r="X1604" s="77" t="str">
        <f>IFERROR(_xlfn.XLOOKUP(J1604&amp;"||"&amp;K1604,'Mapping Ref.'!$J$2:$J$538,'Mapping Ref.'!$K$2:$K$538),"")</f>
        <v>Construction &amp; Estates</v>
      </c>
      <c r="Y1604" s="77" t="str" cm="1">
        <f t="array" ref="Y1604">_xlfn.IFS(R1604&gt;2000000,"For Publication",R1604&gt;100000,"PID",R1604&gt;30000,"RFQ",TRUE,"Transactional")</f>
        <v>Transactional</v>
      </c>
      <c r="Z1604" s="24" t="s">
        <v>86</v>
      </c>
      <c r="AA1604" s="32">
        <v>2</v>
      </c>
      <c r="AB1604" s="24">
        <v>0</v>
      </c>
      <c r="AC1604" s="25">
        <v>44743</v>
      </c>
      <c r="AD1604" s="24" t="s">
        <v>58</v>
      </c>
      <c r="AE1604" s="24">
        <v>0</v>
      </c>
      <c r="AF1604" s="24" t="s">
        <v>59</v>
      </c>
      <c r="AG1604" s="24"/>
      <c r="AH1604" s="24" t="s">
        <v>60</v>
      </c>
      <c r="AI1604" s="24"/>
      <c r="AJ1604" s="24" t="s">
        <v>60</v>
      </c>
      <c r="AK1604" s="24"/>
      <c r="AL1604" s="24" t="s">
        <v>5003</v>
      </c>
      <c r="AM1604" s="24"/>
      <c r="AN1604" s="24"/>
      <c r="AO1604" s="24">
        <v>0</v>
      </c>
      <c r="AP1604" s="24" t="s">
        <v>60</v>
      </c>
      <c r="AQ1604" s="24"/>
      <c r="AR1604" s="24"/>
      <c r="AS1604" s="89">
        <f t="shared" si="335"/>
        <v>2</v>
      </c>
      <c r="AT1604" s="24" t="s">
        <v>6164</v>
      </c>
    </row>
    <row r="1605" spans="1:46" x14ac:dyDescent="0.5">
      <c r="A1605" s="24">
        <v>1718</v>
      </c>
      <c r="B1605" s="24" t="s">
        <v>340</v>
      </c>
      <c r="C1605" s="24"/>
      <c r="D1605" s="24" t="s">
        <v>6194</v>
      </c>
      <c r="E1605" s="24" t="s">
        <v>6195</v>
      </c>
      <c r="F1605" s="77" t="str">
        <f t="shared" si="336"/>
        <v>CITY EDUCATORS LIMITED</v>
      </c>
      <c r="G1605" s="24" t="s">
        <v>6196</v>
      </c>
      <c r="H1605" s="24" t="s">
        <v>2098</v>
      </c>
      <c r="I1605" s="24" t="s">
        <v>2098</v>
      </c>
      <c r="J1605" s="24" t="s">
        <v>190</v>
      </c>
      <c r="K1605" s="24" t="s">
        <v>191</v>
      </c>
      <c r="L1605" s="25">
        <v>44747</v>
      </c>
      <c r="M1605" s="25">
        <v>45112</v>
      </c>
      <c r="N1605" s="81">
        <f t="shared" si="333"/>
        <v>45112</v>
      </c>
      <c r="O1605" s="77" t="str">
        <f t="shared" ca="1" si="334"/>
        <v>Expired</v>
      </c>
      <c r="P1605" s="77" t="str" cm="1">
        <f t="array" aca="1" ref="P1605" ca="1">_xlfn.IFS((N1605-TODAY())&gt;=547,"06 Expires over 18 months",(N1605-TODAY())&gt;=365,"05 Expires in 18 months",(N1605-TODAY())&gt;=183,"04 Expires in 12 months",(N1605-TODAY())&gt;=92,"03 Expires in 6 months",(N1605-TODAY())&gt;=31,"02 Expires in 3 months",(N1605-TODAY())&gt;=0,"01 Expires in 30 days",(N1605-TODAY())&gt;=-31,"01 Expired last 30 days",(N1605-TODAY())&gt;=-92,"02 Expired last 3 months",(N1605-TODAY())&gt;=-183,"03 Expired last 6 months",(N1605-TODAY())&gt;=-365,"04 Expired last 12 months",(N1605-TODAY())&gt;=-547,"05 Expired last 18 months",TRUE,"06 Expired over 18 months")</f>
        <v>06 Expired over 18 months</v>
      </c>
      <c r="Q1605" s="65">
        <v>10000</v>
      </c>
      <c r="R1605" s="84">
        <f t="shared" si="338"/>
        <v>10000</v>
      </c>
      <c r="S1605" s="77" t="str" cm="1">
        <f t="array" ref="S1605">_xlfn.IFS(R1605&gt;5000000,"Gold",R1605&gt;=500000,"Silver",R1605&gt;30000,"Bronze",TRUE,"Transactional")</f>
        <v>Transactional</v>
      </c>
      <c r="T1605" s="24" t="s">
        <v>54</v>
      </c>
      <c r="U1605" s="101" t="s">
        <v>116</v>
      </c>
      <c r="V1605" s="101" t="s">
        <v>70</v>
      </c>
      <c r="W1605" s="77" t="str">
        <f t="shared" si="337"/>
        <v>No</v>
      </c>
      <c r="X1605" s="77" t="str">
        <f>IFERROR(_xlfn.XLOOKUP(J1605&amp;"||"&amp;K1605,'Mapping Ref.'!$J$2:$J$538,'Mapping Ref.'!$K$2:$K$538),"")</f>
        <v>Childrens &amp; Adults</v>
      </c>
      <c r="Y1605" s="77" t="str" cm="1">
        <f t="array" ref="Y1605">_xlfn.IFS(R1605&gt;2000000,"For Publication",R1605&gt;100000,"PID",R1605&gt;30000,"RFQ",TRUE,"Transactional")</f>
        <v>Transactional</v>
      </c>
      <c r="Z1605" s="24" t="s">
        <v>101</v>
      </c>
      <c r="AA1605" s="32">
        <v>12</v>
      </c>
      <c r="AB1605" s="24">
        <v>0</v>
      </c>
      <c r="AC1605" s="25">
        <v>44747</v>
      </c>
      <c r="AD1605" s="24" t="s">
        <v>58</v>
      </c>
      <c r="AE1605" s="24"/>
      <c r="AF1605" s="24"/>
      <c r="AG1605" s="24"/>
      <c r="AH1605" s="24" t="s">
        <v>59</v>
      </c>
      <c r="AI1605" s="24"/>
      <c r="AJ1605" s="24" t="s">
        <v>60</v>
      </c>
      <c r="AK1605" s="24"/>
      <c r="AL1605" s="24" t="s">
        <v>5003</v>
      </c>
      <c r="AM1605" s="24"/>
      <c r="AN1605" s="24"/>
      <c r="AO1605" s="24">
        <v>0</v>
      </c>
      <c r="AP1605" s="24" t="s">
        <v>60</v>
      </c>
      <c r="AQ1605" s="24"/>
      <c r="AR1605" s="24"/>
      <c r="AS1605" s="89">
        <f t="shared" si="335"/>
        <v>12</v>
      </c>
      <c r="AT1605" s="24" t="s">
        <v>6197</v>
      </c>
    </row>
    <row r="1606" spans="1:46" x14ac:dyDescent="0.5">
      <c r="A1606" s="24">
        <v>1719</v>
      </c>
      <c r="B1606" s="24" t="s">
        <v>340</v>
      </c>
      <c r="C1606" s="24" t="s">
        <v>77</v>
      </c>
      <c r="D1606" s="24" t="s">
        <v>6198</v>
      </c>
      <c r="E1606" s="24" t="s">
        <v>6199</v>
      </c>
      <c r="F1606" s="77" t="str">
        <f t="shared" si="336"/>
        <v>EURO MUNICIPAL LIMITED</v>
      </c>
      <c r="G1606" s="24" t="s">
        <v>6200</v>
      </c>
      <c r="H1606" s="24" t="s">
        <v>3282</v>
      </c>
      <c r="I1606" s="24" t="s">
        <v>4253</v>
      </c>
      <c r="J1606" s="24" t="s">
        <v>2962</v>
      </c>
      <c r="K1606" s="24" t="s">
        <v>3283</v>
      </c>
      <c r="L1606" s="25">
        <v>44753</v>
      </c>
      <c r="M1606" s="25">
        <v>45481</v>
      </c>
      <c r="N1606" s="81">
        <f t="shared" si="333"/>
        <v>45481</v>
      </c>
      <c r="O1606" s="77" t="str">
        <f t="shared" ca="1" si="334"/>
        <v>Expired</v>
      </c>
      <c r="P1606" s="77" t="str" cm="1">
        <f t="array" aca="1" ref="P1606" ca="1">_xlfn.IFS((N1606-TODAY())&gt;=547,"06 Expires over 18 months",(N1606-TODAY())&gt;=365,"05 Expires in 18 months",(N1606-TODAY())&gt;=183,"04 Expires in 12 months",(N1606-TODAY())&gt;=92,"03 Expires in 6 months",(N1606-TODAY())&gt;=31,"02 Expires in 3 months",(N1606-TODAY())&gt;=0,"01 Expires in 30 days",(N1606-TODAY())&gt;=-31,"01 Expired last 30 days",(N1606-TODAY())&gt;=-92,"02 Expired last 3 months",(N1606-TODAY())&gt;=-183,"03 Expired last 6 months",(N1606-TODAY())&gt;=-365,"04 Expired last 12 months",(N1606-TODAY())&gt;=-547,"05 Expired last 18 months",TRUE,"06 Expired over 18 months")</f>
        <v>06 Expired over 18 months</v>
      </c>
      <c r="Q1606" s="65">
        <v>25000</v>
      </c>
      <c r="R1606" s="84">
        <f t="shared" si="338"/>
        <v>47916.666666666664</v>
      </c>
      <c r="S1606" s="77" t="str" cm="1">
        <f t="array" ref="S1606">_xlfn.IFS(R1606&gt;5000000,"Gold",R1606&gt;=500000,"Silver",R1606&gt;30000,"Bronze",TRUE,"Transactional")</f>
        <v>Bronze</v>
      </c>
      <c r="T1606" s="24" t="s">
        <v>54</v>
      </c>
      <c r="U1606" s="101" t="s">
        <v>366</v>
      </c>
      <c r="V1606" s="101" t="s">
        <v>367</v>
      </c>
      <c r="W1606" s="77" t="str">
        <f t="shared" si="337"/>
        <v>No</v>
      </c>
      <c r="X1606" s="77" t="str">
        <f>IFERROR(_xlfn.XLOOKUP(J1606&amp;"||"&amp;K1606,'Mapping Ref.'!$J$2:$J$538,'Mapping Ref.'!$K$2:$K$538),"")</f>
        <v>Construction &amp; Estates</v>
      </c>
      <c r="Y1606" s="77" t="str" cm="1">
        <f t="array" ref="Y1606">_xlfn.IFS(R1606&gt;2000000,"For Publication",R1606&gt;100000,"PID",R1606&gt;30000,"RFQ",TRUE,"Transactional")</f>
        <v>RFQ</v>
      </c>
      <c r="Z1606" s="24" t="s">
        <v>86</v>
      </c>
      <c r="AA1606" s="32">
        <v>24</v>
      </c>
      <c r="AB1606" s="24">
        <v>0</v>
      </c>
      <c r="AC1606" s="25">
        <v>44749</v>
      </c>
      <c r="AD1606" s="24" t="s">
        <v>58</v>
      </c>
      <c r="AE1606" s="24"/>
      <c r="AF1606" s="24"/>
      <c r="AG1606" s="24"/>
      <c r="AH1606" s="24" t="s">
        <v>59</v>
      </c>
      <c r="AI1606" s="24"/>
      <c r="AJ1606" s="24" t="s">
        <v>60</v>
      </c>
      <c r="AK1606" s="24"/>
      <c r="AL1606" s="24" t="s">
        <v>5003</v>
      </c>
      <c r="AM1606" s="24"/>
      <c r="AN1606" s="24"/>
      <c r="AO1606" s="24">
        <v>0</v>
      </c>
      <c r="AP1606" s="24" t="s">
        <v>60</v>
      </c>
      <c r="AQ1606" s="24"/>
      <c r="AR1606" s="24"/>
      <c r="AS1606" s="89">
        <f t="shared" si="335"/>
        <v>23</v>
      </c>
      <c r="AT1606" s="24" t="s">
        <v>6198</v>
      </c>
    </row>
    <row r="1607" spans="1:46" x14ac:dyDescent="0.5">
      <c r="A1607" s="24">
        <v>1720</v>
      </c>
      <c r="B1607" s="24" t="s">
        <v>340</v>
      </c>
      <c r="C1607" s="24"/>
      <c r="D1607" s="24" t="s">
        <v>6201</v>
      </c>
      <c r="E1607" s="24" t="s">
        <v>6202</v>
      </c>
      <c r="F1607" s="77" t="str">
        <f t="shared" si="336"/>
        <v>NEW ERA FUELS LTD</v>
      </c>
      <c r="G1607" s="24" t="s">
        <v>6203</v>
      </c>
      <c r="H1607" s="24" t="s">
        <v>3282</v>
      </c>
      <c r="I1607" s="24" t="s">
        <v>4253</v>
      </c>
      <c r="J1607" s="24" t="s">
        <v>2962</v>
      </c>
      <c r="K1607" s="24" t="s">
        <v>3283</v>
      </c>
      <c r="L1607" s="25">
        <v>44753</v>
      </c>
      <c r="M1607" s="25">
        <v>45481</v>
      </c>
      <c r="N1607" s="81">
        <f t="shared" si="333"/>
        <v>45481</v>
      </c>
      <c r="O1607" s="77" t="str">
        <f t="shared" ca="1" si="334"/>
        <v>Expired</v>
      </c>
      <c r="P1607" s="77" t="str" cm="1">
        <f t="array" aca="1" ref="P1607" ca="1">_xlfn.IFS((N1607-TODAY())&gt;=547,"06 Expires over 18 months",(N1607-TODAY())&gt;=365,"05 Expires in 18 months",(N1607-TODAY())&gt;=183,"04 Expires in 12 months",(N1607-TODAY())&gt;=92,"03 Expires in 6 months",(N1607-TODAY())&gt;=31,"02 Expires in 3 months",(N1607-TODAY())&gt;=0,"01 Expires in 30 days",(N1607-TODAY())&gt;=-31,"01 Expired last 30 days",(N1607-TODAY())&gt;=-92,"02 Expired last 3 months",(N1607-TODAY())&gt;=-183,"03 Expired last 6 months",(N1607-TODAY())&gt;=-365,"04 Expired last 12 months",(N1607-TODAY())&gt;=-547,"05 Expired last 18 months",TRUE,"06 Expired over 18 months")</f>
        <v>06 Expired over 18 months</v>
      </c>
      <c r="Q1607" s="65">
        <v>350000</v>
      </c>
      <c r="R1607" s="84">
        <f t="shared" si="338"/>
        <v>670833.33333333337</v>
      </c>
      <c r="S1607" s="77" t="str" cm="1">
        <f t="array" ref="S1607">_xlfn.IFS(R1607&gt;5000000,"Gold",R1607&gt;=500000,"Silver",R1607&gt;30000,"Bronze",TRUE,"Transactional")</f>
        <v>Silver</v>
      </c>
      <c r="T1607" s="24" t="s">
        <v>54</v>
      </c>
      <c r="U1607" s="101" t="s">
        <v>393</v>
      </c>
      <c r="V1607" s="101" t="s">
        <v>394</v>
      </c>
      <c r="W1607" s="77" t="str">
        <f t="shared" si="337"/>
        <v>No</v>
      </c>
      <c r="X1607" s="77" t="str">
        <f>IFERROR(_xlfn.XLOOKUP(J1607&amp;"||"&amp;K1607,'Mapping Ref.'!$J$2:$J$538,'Mapping Ref.'!$K$2:$K$538),"")</f>
        <v>Construction &amp; Estates</v>
      </c>
      <c r="Y1607" s="77" t="str" cm="1">
        <f t="array" ref="Y1607">_xlfn.IFS(R1607&gt;2000000,"For Publication",R1607&gt;100000,"PID",R1607&gt;30000,"RFQ",TRUE,"Transactional")</f>
        <v>PID</v>
      </c>
      <c r="Z1607" s="24" t="s">
        <v>86</v>
      </c>
      <c r="AA1607" s="32">
        <v>24</v>
      </c>
      <c r="AB1607" s="24">
        <v>0</v>
      </c>
      <c r="AC1607" s="25">
        <v>44749</v>
      </c>
      <c r="AD1607" s="24" t="s">
        <v>58</v>
      </c>
      <c r="AE1607" s="24"/>
      <c r="AF1607" s="24"/>
      <c r="AG1607" s="24"/>
      <c r="AH1607" s="24" t="s">
        <v>59</v>
      </c>
      <c r="AI1607" s="24"/>
      <c r="AJ1607" s="24" t="s">
        <v>60</v>
      </c>
      <c r="AK1607" s="24"/>
      <c r="AL1607" s="24" t="s">
        <v>5003</v>
      </c>
      <c r="AM1607" s="24"/>
      <c r="AN1607" s="24"/>
      <c r="AO1607" s="24">
        <v>0</v>
      </c>
      <c r="AP1607" s="24" t="s">
        <v>60</v>
      </c>
      <c r="AQ1607" s="24"/>
      <c r="AR1607" s="24"/>
      <c r="AS1607" s="89">
        <f t="shared" si="335"/>
        <v>23</v>
      </c>
      <c r="AT1607" s="24" t="s">
        <v>6204</v>
      </c>
    </row>
    <row r="1608" spans="1:46" x14ac:dyDescent="0.5">
      <c r="A1608" s="24">
        <v>1723</v>
      </c>
      <c r="B1608" s="24"/>
      <c r="C1608" s="24"/>
      <c r="D1608" s="24" t="s">
        <v>6205</v>
      </c>
      <c r="E1608" s="24" t="s">
        <v>6206</v>
      </c>
      <c r="F1608" s="77" t="str">
        <f t="shared" si="336"/>
        <v>WHITBY WOOD LTD</v>
      </c>
      <c r="G1608" s="24" t="s">
        <v>6207</v>
      </c>
      <c r="H1608" s="24" t="s">
        <v>963</v>
      </c>
      <c r="I1608" s="24" t="s">
        <v>1128</v>
      </c>
      <c r="J1608" s="24" t="s">
        <v>190</v>
      </c>
      <c r="K1608" s="24" t="s">
        <v>3201</v>
      </c>
      <c r="L1608" s="25">
        <v>44754</v>
      </c>
      <c r="M1608" s="25">
        <v>45485</v>
      </c>
      <c r="N1608" s="81">
        <f t="shared" si="333"/>
        <v>45850</v>
      </c>
      <c r="O1608" s="77" t="s">
        <v>712</v>
      </c>
      <c r="P1608" s="77" t="str" cm="1">
        <f t="array" aca="1" ref="P1608" ca="1">_xlfn.IFS((N1608-TODAY())&gt;=547,"06 Expires over 18 months",(N1608-TODAY())&gt;=365,"05 Expires in 18 months",(N1608-TODAY())&gt;=183,"04 Expires in 12 months",(N1608-TODAY())&gt;=92,"03 Expires in 6 months",(N1608-TODAY())&gt;=31,"02 Expires in 3 months",(N1608-TODAY())&gt;=0,"01 Expires in 30 days",(N1608-TODAY())&gt;=-31,"01 Expired last 30 days",(N1608-TODAY())&gt;=-92,"02 Expired last 3 months",(N1608-TODAY())&gt;=-183,"03 Expired last 6 months",(N1608-TODAY())&gt;=-365,"04 Expired last 12 months",(N1608-TODAY())&gt;=-547,"05 Expired last 18 months",TRUE,"06 Expired over 18 months")</f>
        <v>05 Expired last 18 months</v>
      </c>
      <c r="Q1608" s="65">
        <v>75000</v>
      </c>
      <c r="R1608" s="84">
        <f t="shared" si="338"/>
        <v>225000</v>
      </c>
      <c r="S1608" s="77" t="str" cm="1">
        <f t="array" ref="S1608">_xlfn.IFS(R1608&gt;5000000,"Gold",R1608&gt;=500000,"Silver",R1608&gt;30000,"Bronze",TRUE,"Transactional")</f>
        <v>Bronze</v>
      </c>
      <c r="T1608" s="24" t="s">
        <v>122</v>
      </c>
      <c r="U1608" s="101" t="s">
        <v>84</v>
      </c>
      <c r="V1608" s="101" t="s">
        <v>204</v>
      </c>
      <c r="W1608" s="77" t="str">
        <f t="shared" si="337"/>
        <v>Yes</v>
      </c>
      <c r="X1608" s="77" t="str">
        <f>IFERROR(_xlfn.XLOOKUP(J1608&amp;"||"&amp;K1608,'Mapping Ref.'!$J$2:$J$538,'Mapping Ref.'!$K$2:$K$538),"")</f>
        <v>Childrens &amp; Adults</v>
      </c>
      <c r="Y1608" s="77" t="str" cm="1">
        <f t="array" ref="Y1608">_xlfn.IFS(R1608&gt;2000000,"For Publication",R1608&gt;100000,"PID",R1608&gt;30000,"RFQ",TRUE,"Transactional")</f>
        <v>PID</v>
      </c>
      <c r="Z1608" s="24" t="s">
        <v>101</v>
      </c>
      <c r="AA1608" s="32">
        <v>12</v>
      </c>
      <c r="AB1608" s="24">
        <v>12</v>
      </c>
      <c r="AC1608" s="25">
        <v>44754</v>
      </c>
      <c r="AD1608" s="24" t="s">
        <v>58</v>
      </c>
      <c r="AE1608" s="24"/>
      <c r="AF1608" s="24" t="s">
        <v>59</v>
      </c>
      <c r="AG1608" s="24"/>
      <c r="AH1608" s="24" t="s">
        <v>59</v>
      </c>
      <c r="AI1608" s="24"/>
      <c r="AJ1608" s="24" t="s">
        <v>60</v>
      </c>
      <c r="AK1608" s="24"/>
      <c r="AL1608" s="24" t="s">
        <v>1333</v>
      </c>
      <c r="AM1608" s="24"/>
      <c r="AN1608" s="24"/>
      <c r="AO1608" s="24">
        <v>0</v>
      </c>
      <c r="AP1608" s="24" t="s">
        <v>60</v>
      </c>
      <c r="AQ1608" s="24"/>
      <c r="AR1608" s="24"/>
      <c r="AS1608" s="89">
        <f t="shared" si="335"/>
        <v>36</v>
      </c>
      <c r="AT1608" s="24" t="s">
        <v>6205</v>
      </c>
    </row>
    <row r="1609" spans="1:46" x14ac:dyDescent="0.5">
      <c r="A1609" s="24">
        <v>1724</v>
      </c>
      <c r="B1609" s="24" t="s">
        <v>340</v>
      </c>
      <c r="C1609" s="24" t="s">
        <v>77</v>
      </c>
      <c r="D1609" s="24" t="s">
        <v>6208</v>
      </c>
      <c r="E1609" s="24" t="s">
        <v>6209</v>
      </c>
      <c r="F1609" s="77" t="str">
        <f t="shared" si="336"/>
        <v>PWLC PROJECTS LLP</v>
      </c>
      <c r="G1609" s="24" t="s">
        <v>6210</v>
      </c>
      <c r="H1609" s="24" t="s">
        <v>4868</v>
      </c>
      <c r="I1609" s="24" t="s">
        <v>4868</v>
      </c>
      <c r="J1609" s="24" t="s">
        <v>107</v>
      </c>
      <c r="K1609" s="24" t="s">
        <v>2564</v>
      </c>
      <c r="L1609" s="25">
        <v>44764</v>
      </c>
      <c r="M1609" s="25">
        <v>46580</v>
      </c>
      <c r="N1609" s="81">
        <f t="shared" si="333"/>
        <v>47311</v>
      </c>
      <c r="O1609" s="77" t="str">
        <f ca="1">IF(N1609&lt;TODAY(),"Expired","Live")</f>
        <v>Live</v>
      </c>
      <c r="P1609" s="77" t="str" cm="1">
        <f t="array" aca="1" ref="P1609" ca="1">_xlfn.IFS((N1609-TODAY())&gt;=547,"06 Expires over 18 months",(N1609-TODAY())&gt;=365,"05 Expires in 18 months",(N1609-TODAY())&gt;=183,"04 Expires in 12 months",(N1609-TODAY())&gt;=92,"03 Expires in 6 months",(N1609-TODAY())&gt;=31,"02 Expires in 3 months",(N1609-TODAY())&gt;=0,"01 Expires in 30 days",(N1609-TODAY())&gt;=-31,"01 Expired last 30 days",(N1609-TODAY())&gt;=-92,"02 Expired last 3 months",(N1609-TODAY())&gt;=-183,"03 Expired last 6 months",(N1609-TODAY())&gt;=-365,"04 Expired last 12 months",(N1609-TODAY())&gt;=-547,"05 Expired last 18 months",TRUE,"06 Expired over 18 months")</f>
        <v>06 Expires over 18 months</v>
      </c>
      <c r="Q1609" s="65">
        <v>50000</v>
      </c>
      <c r="R1609" s="84">
        <f t="shared" si="338"/>
        <v>345833.33333333331</v>
      </c>
      <c r="S1609" s="77" t="str" cm="1">
        <f t="array" ref="S1609">_xlfn.IFS(R1609&gt;5000000,"Gold",R1609&gt;=500000,"Silver",R1609&gt;30000,"Bronze",TRUE,"Transactional")</f>
        <v>Bronze</v>
      </c>
      <c r="T1609" s="24" t="s">
        <v>122</v>
      </c>
      <c r="U1609" s="101" t="s">
        <v>237</v>
      </c>
      <c r="V1609" s="101" t="s">
        <v>566</v>
      </c>
      <c r="W1609" s="77" t="str">
        <f t="shared" si="337"/>
        <v>Yes</v>
      </c>
      <c r="X1609" s="77" t="str">
        <f>IFERROR(_xlfn.XLOOKUP(J1609&amp;"||"&amp;K1609,'Mapping Ref.'!$J$2:$J$538,'Mapping Ref.'!$K$2:$K$538),"")</f>
        <v>Construction &amp; Estates</v>
      </c>
      <c r="Y1609" s="77" t="str" cm="1">
        <f t="array" ref="Y1609">_xlfn.IFS(R1609&gt;2000000,"For Publication",R1609&gt;100000,"PID",R1609&gt;30000,"RFQ",TRUE,"Transactional")</f>
        <v>PID</v>
      </c>
      <c r="Z1609" s="24" t="s">
        <v>86</v>
      </c>
      <c r="AA1609" s="32">
        <v>60</v>
      </c>
      <c r="AB1609" s="24">
        <v>24</v>
      </c>
      <c r="AC1609" s="25">
        <v>44754</v>
      </c>
      <c r="AD1609" s="24" t="s">
        <v>58</v>
      </c>
      <c r="AE1609" s="24"/>
      <c r="AF1609" s="24" t="s">
        <v>59</v>
      </c>
      <c r="AG1609" s="24"/>
      <c r="AH1609" s="24" t="s">
        <v>60</v>
      </c>
      <c r="AI1609" s="24"/>
      <c r="AJ1609" s="24" t="s">
        <v>60</v>
      </c>
      <c r="AK1609" s="24" t="s">
        <v>6211</v>
      </c>
      <c r="AL1609" s="24" t="s">
        <v>5003</v>
      </c>
      <c r="AM1609" s="24"/>
      <c r="AN1609" s="24"/>
      <c r="AO1609" s="24">
        <v>0</v>
      </c>
      <c r="AP1609" s="24" t="s">
        <v>60</v>
      </c>
      <c r="AQ1609" s="24"/>
      <c r="AR1609" s="24"/>
      <c r="AS1609" s="89">
        <f t="shared" si="335"/>
        <v>83</v>
      </c>
      <c r="AT1609" s="24" t="s">
        <v>6212</v>
      </c>
    </row>
    <row r="1610" spans="1:46" x14ac:dyDescent="0.5">
      <c r="A1610" s="24">
        <v>1725</v>
      </c>
      <c r="B1610" s="24" t="s">
        <v>340</v>
      </c>
      <c r="C1610" s="24"/>
      <c r="D1610" s="24" t="s">
        <v>6213</v>
      </c>
      <c r="E1610" s="24" t="s">
        <v>6214</v>
      </c>
      <c r="F1610" s="77" t="str">
        <f t="shared" si="336"/>
        <v>METERING TECHNOLOGY SOLUTIONS LTD</v>
      </c>
      <c r="G1610" s="24" t="s">
        <v>6215</v>
      </c>
      <c r="H1610" s="24" t="s">
        <v>963</v>
      </c>
      <c r="I1610" s="24" t="s">
        <v>1128</v>
      </c>
      <c r="J1610" s="24" t="s">
        <v>190</v>
      </c>
      <c r="K1610" s="24" t="s">
        <v>3201</v>
      </c>
      <c r="L1610" s="25">
        <v>44755</v>
      </c>
      <c r="M1610" s="25">
        <v>45485</v>
      </c>
      <c r="N1610" s="81">
        <f t="shared" si="333"/>
        <v>45850</v>
      </c>
      <c r="O1610" s="77" t="str">
        <f ca="1">IF(N1610&lt;TODAY(),"Expired","Live")</f>
        <v>Expired</v>
      </c>
      <c r="P1610" s="77" t="str" cm="1">
        <f t="array" aca="1" ref="P1610" ca="1">_xlfn.IFS((N1610-TODAY())&gt;=547,"06 Expires over 18 months",(N1610-TODAY())&gt;=365,"05 Expires in 18 months",(N1610-TODAY())&gt;=183,"04 Expires in 12 months",(N1610-TODAY())&gt;=92,"03 Expires in 6 months",(N1610-TODAY())&gt;=31,"02 Expires in 3 months",(N1610-TODAY())&gt;=0,"01 Expires in 30 days",(N1610-TODAY())&gt;=-31,"01 Expired last 30 days",(N1610-TODAY())&gt;=-92,"02 Expired last 3 months",(N1610-TODAY())&gt;=-183,"03 Expired last 6 months",(N1610-TODAY())&gt;=-365,"04 Expired last 12 months",(N1610-TODAY())&gt;=-547,"05 Expired last 18 months",TRUE,"06 Expired over 18 months")</f>
        <v>05 Expired last 18 months</v>
      </c>
      <c r="Q1610" s="65">
        <v>10000</v>
      </c>
      <c r="R1610" s="84">
        <f t="shared" si="338"/>
        <v>29166.666666666668</v>
      </c>
      <c r="S1610" s="77" t="str" cm="1">
        <f t="array" ref="S1610">_xlfn.IFS(R1610&gt;5000000,"Gold",R1610&gt;=500000,"Silver",R1610&gt;30000,"Bronze",TRUE,"Transactional")</f>
        <v>Transactional</v>
      </c>
      <c r="T1610" s="24" t="s">
        <v>54</v>
      </c>
      <c r="U1610" s="101" t="s">
        <v>208</v>
      </c>
      <c r="V1610" s="101" t="s">
        <v>209</v>
      </c>
      <c r="W1610" s="77" t="str">
        <f t="shared" si="337"/>
        <v>Yes</v>
      </c>
      <c r="X1610" s="77" t="str">
        <f>IFERROR(_xlfn.XLOOKUP(J1610&amp;"||"&amp;K1610,'Mapping Ref.'!$J$2:$J$538,'Mapping Ref.'!$K$2:$K$538),"")</f>
        <v>Childrens &amp; Adults</v>
      </c>
      <c r="Y1610" s="77" t="str" cm="1">
        <f t="array" ref="Y1610">_xlfn.IFS(R1610&gt;2000000,"For Publication",R1610&gt;100000,"PID",R1610&gt;30000,"RFQ",TRUE,"Transactional")</f>
        <v>Transactional</v>
      </c>
      <c r="Z1610" s="24" t="s">
        <v>101</v>
      </c>
      <c r="AA1610" s="32">
        <v>12</v>
      </c>
      <c r="AB1610" s="24">
        <v>12</v>
      </c>
      <c r="AC1610" s="25">
        <v>44755</v>
      </c>
      <c r="AD1610" s="24" t="s">
        <v>58</v>
      </c>
      <c r="AE1610" s="24"/>
      <c r="AF1610" s="24" t="s">
        <v>59</v>
      </c>
      <c r="AG1610" s="24"/>
      <c r="AH1610" s="24" t="s">
        <v>59</v>
      </c>
      <c r="AI1610" s="24"/>
      <c r="AJ1610" s="24" t="s">
        <v>60</v>
      </c>
      <c r="AK1610" s="24"/>
      <c r="AL1610" s="24" t="s">
        <v>5003</v>
      </c>
      <c r="AM1610" s="24"/>
      <c r="AN1610" s="24"/>
      <c r="AO1610" s="24">
        <v>0</v>
      </c>
      <c r="AP1610" s="24" t="s">
        <v>60</v>
      </c>
      <c r="AQ1610" s="24"/>
      <c r="AR1610" s="24"/>
      <c r="AS1610" s="89">
        <f t="shared" si="335"/>
        <v>35</v>
      </c>
      <c r="AT1610" s="24" t="s">
        <v>6213</v>
      </c>
    </row>
    <row r="1611" spans="1:46" x14ac:dyDescent="0.5">
      <c r="A1611" s="24">
        <v>1726</v>
      </c>
      <c r="B1611" s="24"/>
      <c r="C1611" s="24"/>
      <c r="D1611" s="24" t="s">
        <v>6216</v>
      </c>
      <c r="E1611" s="24" t="s">
        <v>6217</v>
      </c>
      <c r="F1611" s="77" t="str">
        <f t="shared" si="336"/>
        <v>POTENTIAL YOUTH MENTORING</v>
      </c>
      <c r="G1611" s="24" t="s">
        <v>6218</v>
      </c>
      <c r="H1611" s="24" t="s">
        <v>1156</v>
      </c>
      <c r="I1611" s="24" t="s">
        <v>1156</v>
      </c>
      <c r="J1611" s="24" t="s">
        <v>190</v>
      </c>
      <c r="K1611" s="24" t="s">
        <v>1157</v>
      </c>
      <c r="L1611" s="25">
        <v>44756</v>
      </c>
      <c r="M1611" s="25">
        <v>45016</v>
      </c>
      <c r="N1611" s="81">
        <f t="shared" si="333"/>
        <v>45382</v>
      </c>
      <c r="O1611" s="77" t="str">
        <f ca="1">IF(N1611&lt;TODAY(),"Expired","Live")</f>
        <v>Expired</v>
      </c>
      <c r="P1611" s="77" t="str" cm="1">
        <f t="array" aca="1" ref="P1611" ca="1">_xlfn.IFS((N1611-TODAY())&gt;=547,"06 Expires over 18 months",(N1611-TODAY())&gt;=365,"05 Expires in 18 months",(N1611-TODAY())&gt;=183,"04 Expires in 12 months",(N1611-TODAY())&gt;=92,"03 Expires in 6 months",(N1611-TODAY())&gt;=31,"02 Expires in 3 months",(N1611-TODAY())&gt;=0,"01 Expires in 30 days",(N1611-TODAY())&gt;=-31,"01 Expired last 30 days",(N1611-TODAY())&gt;=-92,"02 Expired last 3 months",(N1611-TODAY())&gt;=-183,"03 Expired last 6 months",(N1611-TODAY())&gt;=-365,"04 Expired last 12 months",(N1611-TODAY())&gt;=-547,"05 Expired last 18 months",TRUE,"06 Expired over 18 months")</f>
        <v>06 Expired over 18 months</v>
      </c>
      <c r="Q1611" s="65">
        <v>10890</v>
      </c>
      <c r="R1611" s="84">
        <f t="shared" si="338"/>
        <v>18150</v>
      </c>
      <c r="S1611" s="77" t="str" cm="1">
        <f t="array" ref="S1611">_xlfn.IFS(R1611&gt;5000000,"Gold",R1611&gt;=500000,"Silver",R1611&gt;30000,"Bronze",TRUE,"Transactional")</f>
        <v>Transactional</v>
      </c>
      <c r="T1611" s="24" t="s">
        <v>54</v>
      </c>
      <c r="U1611" s="101" t="s">
        <v>190</v>
      </c>
      <c r="V1611" s="101" t="s">
        <v>192</v>
      </c>
      <c r="W1611" s="77" t="str">
        <f t="shared" si="337"/>
        <v>Yes</v>
      </c>
      <c r="X1611" s="77" t="str">
        <f>IFERROR(_xlfn.XLOOKUP(J1611&amp;"||"&amp;K1611,'Mapping Ref.'!$J$2:$J$538,'Mapping Ref.'!$K$2:$K$538),"")</f>
        <v>Childrens &amp; Adults</v>
      </c>
      <c r="Y1611" s="77" t="str" cm="1">
        <f t="array" ref="Y1611">_xlfn.IFS(R1611&gt;2000000,"For Publication",R1611&gt;100000,"PID",R1611&gt;30000,"RFQ",TRUE,"Transactional")</f>
        <v>Transactional</v>
      </c>
      <c r="Z1611" s="24" t="s">
        <v>101</v>
      </c>
      <c r="AA1611" s="32">
        <v>12</v>
      </c>
      <c r="AB1611" s="24">
        <v>12</v>
      </c>
      <c r="AC1611" s="25">
        <v>44756</v>
      </c>
      <c r="AD1611" s="24" t="s">
        <v>58</v>
      </c>
      <c r="AE1611" s="24"/>
      <c r="AF1611" s="24" t="s">
        <v>59</v>
      </c>
      <c r="AG1611" s="24"/>
      <c r="AH1611" s="24" t="s">
        <v>59</v>
      </c>
      <c r="AI1611" s="24"/>
      <c r="AJ1611" s="24" t="s">
        <v>59</v>
      </c>
      <c r="AK1611" s="24"/>
      <c r="AL1611" s="24" t="s">
        <v>1333</v>
      </c>
      <c r="AM1611" s="24"/>
      <c r="AN1611" s="24"/>
      <c r="AO1611" s="24">
        <v>0</v>
      </c>
      <c r="AP1611" s="24" t="s">
        <v>60</v>
      </c>
      <c r="AQ1611" s="24"/>
      <c r="AR1611" s="24"/>
      <c r="AS1611" s="89">
        <f t="shared" si="335"/>
        <v>20</v>
      </c>
      <c r="AT1611" s="24" t="s">
        <v>6219</v>
      </c>
    </row>
    <row r="1612" spans="1:46" x14ac:dyDescent="0.5">
      <c r="A1612" s="24">
        <v>1727</v>
      </c>
      <c r="B1612" s="24"/>
      <c r="C1612" s="24"/>
      <c r="D1612" s="24" t="s">
        <v>6220</v>
      </c>
      <c r="E1612" s="24" t="s">
        <v>6221</v>
      </c>
      <c r="F1612" s="77" t="str">
        <f t="shared" si="336"/>
        <v>URBAN FORESIGHT LIMITED</v>
      </c>
      <c r="G1612" s="24" t="s">
        <v>6222</v>
      </c>
      <c r="H1612" s="24" t="s">
        <v>6223</v>
      </c>
      <c r="I1612" s="24" t="s">
        <v>6224</v>
      </c>
      <c r="J1612" s="24" t="s">
        <v>1312</v>
      </c>
      <c r="K1612" s="24" t="s">
        <v>1109</v>
      </c>
      <c r="L1612" s="25">
        <v>44673</v>
      </c>
      <c r="M1612" s="25">
        <v>44865</v>
      </c>
      <c r="N1612" s="81">
        <f t="shared" si="333"/>
        <v>44865</v>
      </c>
      <c r="O1612" s="77" t="str">
        <f ca="1">IF(N1612&lt;TODAY(),"Expired","Live")</f>
        <v>Expired</v>
      </c>
      <c r="P1612" s="77" t="str" cm="1">
        <f t="array" aca="1" ref="P1612" ca="1">_xlfn.IFS((N1612-TODAY())&gt;=547,"06 Expires over 18 months",(N1612-TODAY())&gt;=365,"05 Expires in 18 months",(N1612-TODAY())&gt;=183,"04 Expires in 12 months",(N1612-TODAY())&gt;=92,"03 Expires in 6 months",(N1612-TODAY())&gt;=31,"02 Expires in 3 months",(N1612-TODAY())&gt;=0,"01 Expires in 30 days",(N1612-TODAY())&gt;=-31,"01 Expired last 30 days",(N1612-TODAY())&gt;=-92,"02 Expired last 3 months",(N1612-TODAY())&gt;=-183,"03 Expired last 6 months",(N1612-TODAY())&gt;=-365,"04 Expired last 12 months",(N1612-TODAY())&gt;=-547,"05 Expired last 18 months",TRUE,"06 Expired over 18 months")</f>
        <v>06 Expired over 18 months</v>
      </c>
      <c r="Q1612" s="65">
        <v>62590</v>
      </c>
      <c r="R1612" s="84">
        <f t="shared" si="338"/>
        <v>62590</v>
      </c>
      <c r="S1612" s="77" t="str" cm="1">
        <f t="array" ref="S1612">_xlfn.IFS(R1612&gt;5000000,"Gold",R1612&gt;=500000,"Silver",R1612&gt;30000,"Bronze",TRUE,"Transactional")</f>
        <v>Bronze</v>
      </c>
      <c r="T1612" s="24" t="s">
        <v>54</v>
      </c>
      <c r="U1612" s="101" t="s">
        <v>109</v>
      </c>
      <c r="V1612" s="101" t="s">
        <v>1022</v>
      </c>
      <c r="W1612" s="77" t="str">
        <f t="shared" si="337"/>
        <v>No</v>
      </c>
      <c r="X1612" s="77" t="str">
        <f>IFERROR(_xlfn.XLOOKUP(J1612&amp;"||"&amp;K1612,'Mapping Ref.'!$J$2:$J$538,'Mapping Ref.'!$K$2:$K$538),"")</f>
        <v>Corporate</v>
      </c>
      <c r="Y1612" s="77" t="str" cm="1">
        <f t="array" ref="Y1612">_xlfn.IFS(R1612&gt;2000000,"For Publication",R1612&gt;100000,"PID",R1612&gt;30000,"RFQ",TRUE,"Transactional")</f>
        <v>RFQ</v>
      </c>
      <c r="Z1612" s="24" t="s">
        <v>101</v>
      </c>
      <c r="AA1612" s="32">
        <v>6</v>
      </c>
      <c r="AB1612" s="24">
        <v>0</v>
      </c>
      <c r="AC1612" s="25">
        <v>44757</v>
      </c>
      <c r="AD1612" s="24" t="s">
        <v>58</v>
      </c>
      <c r="AE1612" s="24"/>
      <c r="AF1612" s="24" t="s">
        <v>59</v>
      </c>
      <c r="AG1612" s="24"/>
      <c r="AH1612" s="24" t="s">
        <v>60</v>
      </c>
      <c r="AI1612" s="24"/>
      <c r="AJ1612" s="24" t="s">
        <v>60</v>
      </c>
      <c r="AK1612" s="24"/>
      <c r="AL1612" s="24" t="s">
        <v>1333</v>
      </c>
      <c r="AM1612" s="24"/>
      <c r="AN1612" s="24"/>
      <c r="AO1612" s="24"/>
      <c r="AP1612" s="24" t="s">
        <v>60</v>
      </c>
      <c r="AQ1612" s="24"/>
      <c r="AR1612" s="24"/>
      <c r="AS1612" s="89">
        <f t="shared" si="335"/>
        <v>6</v>
      </c>
      <c r="AT1612" s="24" t="s">
        <v>6225</v>
      </c>
    </row>
    <row r="1613" spans="1:46" x14ac:dyDescent="0.5">
      <c r="A1613" s="24">
        <v>1728</v>
      </c>
      <c r="B1613" s="24" t="s">
        <v>340</v>
      </c>
      <c r="C1613" s="24"/>
      <c r="D1613" s="24" t="s">
        <v>6226</v>
      </c>
      <c r="E1613" s="24" t="s">
        <v>6227</v>
      </c>
      <c r="F1613" s="77" t="str">
        <f t="shared" si="336"/>
        <v>MCDERMOTT SMITH LAW LTD</v>
      </c>
      <c r="G1613" s="24" t="s">
        <v>6228</v>
      </c>
      <c r="H1613" s="24" t="s">
        <v>1420</v>
      </c>
      <c r="I1613" s="24" t="s">
        <v>1420</v>
      </c>
      <c r="J1613" s="24" t="s">
        <v>52</v>
      </c>
      <c r="K1613" s="24" t="s">
        <v>822</v>
      </c>
      <c r="L1613" s="25">
        <v>44757</v>
      </c>
      <c r="M1613" s="25"/>
      <c r="N1613" s="81"/>
      <c r="O1613" s="77" t="s">
        <v>712</v>
      </c>
      <c r="P1613" s="77"/>
      <c r="Q1613" s="104"/>
      <c r="R1613" s="84">
        <v>0</v>
      </c>
      <c r="S1613" s="77" t="str" cm="1">
        <f t="array" ref="S1613">_xlfn.IFS(R1613&gt;5000000,"Gold",R1613&gt;=500000,"Silver",R1613&gt;30000,"Bronze",TRUE,"Transactional")</f>
        <v>Transactional</v>
      </c>
      <c r="T1613" s="24" t="s">
        <v>54</v>
      </c>
      <c r="U1613" s="101" t="s">
        <v>455</v>
      </c>
      <c r="V1613" s="101" t="s">
        <v>822</v>
      </c>
      <c r="W1613" s="77" t="str">
        <f t="shared" si="337"/>
        <v>Yes</v>
      </c>
      <c r="X1613" s="77" t="str">
        <f>IFERROR(_xlfn.XLOOKUP(J1613&amp;"||"&amp;K1613,'Mapping Ref.'!$J$2:$J$538,'Mapping Ref.'!$K$2:$K$538),"")</f>
        <v>Corporate</v>
      </c>
      <c r="Y1613" s="77" t="str" cm="1">
        <f t="array" ref="Y1613">_xlfn.IFS(R1613&gt;2000000,"For Publication",R1613&gt;100000,"PID",R1613&gt;30000,"RFQ",TRUE,"Transactional")</f>
        <v>Transactional</v>
      </c>
      <c r="Z1613" s="24" t="s">
        <v>101</v>
      </c>
      <c r="AA1613" s="32">
        <v>80</v>
      </c>
      <c r="AB1613" s="24">
        <v>80</v>
      </c>
      <c r="AC1613" s="25">
        <v>44757</v>
      </c>
      <c r="AD1613" s="24" t="s">
        <v>102</v>
      </c>
      <c r="AE1613" s="24">
        <v>0</v>
      </c>
      <c r="AF1613" s="24"/>
      <c r="AG1613" s="24"/>
      <c r="AH1613" s="24" t="s">
        <v>60</v>
      </c>
      <c r="AI1613" s="24"/>
      <c r="AJ1613" s="24" t="s">
        <v>60</v>
      </c>
      <c r="AK1613" s="24"/>
      <c r="AL1613" s="24" t="s">
        <v>5003</v>
      </c>
      <c r="AM1613" s="24"/>
      <c r="AN1613" s="24"/>
      <c r="AO1613" s="24">
        <v>0</v>
      </c>
      <c r="AP1613" s="24" t="s">
        <v>60</v>
      </c>
      <c r="AQ1613" s="24"/>
      <c r="AR1613" s="24"/>
      <c r="AS1613" s="89">
        <v>0</v>
      </c>
      <c r="AT1613" s="24" t="s">
        <v>6226</v>
      </c>
    </row>
    <row r="1614" spans="1:46" x14ac:dyDescent="0.5">
      <c r="A1614" s="24">
        <v>1729</v>
      </c>
      <c r="B1614" s="24" t="s">
        <v>506</v>
      </c>
      <c r="C1614" s="24"/>
      <c r="D1614" s="24" t="s">
        <v>6229</v>
      </c>
      <c r="E1614" s="24" t="s">
        <v>6230</v>
      </c>
      <c r="F1614" s="77" t="str">
        <f t="shared" si="336"/>
        <v>WHITE'S TRAINING SERVICES LTD</v>
      </c>
      <c r="G1614" s="24" t="s">
        <v>6229</v>
      </c>
      <c r="H1614" s="24" t="s">
        <v>3542</v>
      </c>
      <c r="I1614" s="24" t="s">
        <v>3542</v>
      </c>
      <c r="J1614" s="24" t="s">
        <v>66</v>
      </c>
      <c r="K1614" s="24" t="s">
        <v>1567</v>
      </c>
      <c r="L1614" s="25">
        <v>44743</v>
      </c>
      <c r="M1614" s="25">
        <v>45839</v>
      </c>
      <c r="N1614" s="81">
        <f t="shared" ref="N1614:N1625" si="339">EDATE(M1614,AB1614)</f>
        <v>46935</v>
      </c>
      <c r="O1614" s="77" t="str">
        <f t="shared" ref="O1614:O1625" ca="1" si="340">IF(N1614&lt;TODAY(),"Expired","Live")</f>
        <v>Live</v>
      </c>
      <c r="P1614" s="77" t="str" cm="1">
        <f t="array" aca="1" ref="P1614" ca="1">_xlfn.IFS((N1614-TODAY())&gt;=547,"06 Expires over 18 months",(N1614-TODAY())&gt;=365,"05 Expires in 18 months",(N1614-TODAY())&gt;=183,"04 Expires in 12 months",(N1614-TODAY())&gt;=92,"03 Expires in 6 months",(N1614-TODAY())&gt;=31,"02 Expires in 3 months",(N1614-TODAY())&gt;=0,"01 Expires in 30 days",(N1614-TODAY())&gt;=-31,"01 Expired last 30 days",(N1614-TODAY())&gt;=-92,"02 Expired last 3 months",(N1614-TODAY())&gt;=-183,"03 Expired last 6 months",(N1614-TODAY())&gt;=-365,"04 Expired last 12 months",(N1614-TODAY())&gt;=-547,"05 Expired last 18 months",TRUE,"06 Expired over 18 months")</f>
        <v>06 Expires over 18 months</v>
      </c>
      <c r="Q1614" s="65">
        <v>10000</v>
      </c>
      <c r="R1614" s="84">
        <f t="shared" ref="R1614:R1620" si="341">MAX(Q1614,Q1614*N(AS1614)/12)</f>
        <v>60000</v>
      </c>
      <c r="S1614" s="77" t="str" cm="1">
        <f t="array" ref="S1614">_xlfn.IFS(R1614&gt;5000000,"Gold",R1614&gt;=500000,"Silver",R1614&gt;30000,"Bronze",TRUE,"Transactional")</f>
        <v>Bronze</v>
      </c>
      <c r="T1614" s="24" t="s">
        <v>54</v>
      </c>
      <c r="U1614" s="101" t="s">
        <v>69</v>
      </c>
      <c r="V1614" s="101" t="s">
        <v>67</v>
      </c>
      <c r="W1614" s="77" t="str">
        <f t="shared" si="337"/>
        <v>Yes</v>
      </c>
      <c r="X1614" s="77" t="str">
        <f>IFERROR(_xlfn.XLOOKUP(J1614&amp;"||"&amp;K1614,'Mapping Ref.'!$J$2:$J$538,'Mapping Ref.'!$K$2:$K$538),"")</f>
        <v>Childrens &amp; Adults</v>
      </c>
      <c r="Y1614" s="77" t="str" cm="1">
        <f t="array" ref="Y1614">_xlfn.IFS(R1614&gt;2000000,"For Publication",R1614&gt;100000,"PID",R1614&gt;30000,"RFQ",TRUE,"Transactional")</f>
        <v>RFQ</v>
      </c>
      <c r="Z1614" s="24" t="s">
        <v>101</v>
      </c>
      <c r="AA1614" s="32">
        <v>36</v>
      </c>
      <c r="AB1614" s="24">
        <v>36</v>
      </c>
      <c r="AC1614" s="25">
        <v>44757</v>
      </c>
      <c r="AD1614" s="24" t="s">
        <v>58</v>
      </c>
      <c r="AE1614" s="24"/>
      <c r="AF1614" s="24"/>
      <c r="AG1614" s="24"/>
      <c r="AH1614" s="24" t="s">
        <v>60</v>
      </c>
      <c r="AI1614" s="24"/>
      <c r="AJ1614" s="24" t="s">
        <v>60</v>
      </c>
      <c r="AK1614" s="24"/>
      <c r="AL1614" s="24" t="s">
        <v>1333</v>
      </c>
      <c r="AM1614" s="24"/>
      <c r="AN1614" s="24"/>
      <c r="AO1614" s="24">
        <v>0</v>
      </c>
      <c r="AP1614" s="24" t="s">
        <v>60</v>
      </c>
      <c r="AQ1614" s="24"/>
      <c r="AR1614" s="24"/>
      <c r="AS1614" s="89">
        <f t="shared" ref="AS1614:AS1625" si="342">DATEDIF(L1614,N1614,"m")</f>
        <v>72</v>
      </c>
      <c r="AT1614" s="24" t="s">
        <v>6231</v>
      </c>
    </row>
    <row r="1615" spans="1:46" x14ac:dyDescent="0.5">
      <c r="A1615" s="24">
        <v>1730</v>
      </c>
      <c r="B1615" s="24" t="s">
        <v>340</v>
      </c>
      <c r="C1615" s="24"/>
      <c r="D1615" s="24" t="s">
        <v>6232</v>
      </c>
      <c r="E1615" s="24" t="s">
        <v>6233</v>
      </c>
      <c r="F1615" s="77" t="str">
        <f t="shared" si="336"/>
        <v>DALJEET JUTLA T/AS CULTURE STUDIO</v>
      </c>
      <c r="G1615" s="24" t="s">
        <v>6234</v>
      </c>
      <c r="H1615" s="24" t="s">
        <v>1879</v>
      </c>
      <c r="I1615" s="24" t="s">
        <v>1879</v>
      </c>
      <c r="J1615" s="24" t="s">
        <v>107</v>
      </c>
      <c r="K1615" s="24" t="s">
        <v>5665</v>
      </c>
      <c r="L1615" s="25">
        <v>44753</v>
      </c>
      <c r="M1615" s="25">
        <v>45484</v>
      </c>
      <c r="N1615" s="81">
        <f t="shared" si="339"/>
        <v>45849</v>
      </c>
      <c r="O1615" s="77" t="str">
        <f t="shared" ca="1" si="340"/>
        <v>Expired</v>
      </c>
      <c r="P1615" s="77" t="str" cm="1">
        <f t="array" aca="1" ref="P1615" ca="1">_xlfn.IFS((N1615-TODAY())&gt;=547,"06 Expires over 18 months",(N1615-TODAY())&gt;=365,"05 Expires in 18 months",(N1615-TODAY())&gt;=183,"04 Expires in 12 months",(N1615-TODAY())&gt;=92,"03 Expires in 6 months",(N1615-TODAY())&gt;=31,"02 Expires in 3 months",(N1615-TODAY())&gt;=0,"01 Expires in 30 days",(N1615-TODAY())&gt;=-31,"01 Expired last 30 days",(N1615-TODAY())&gt;=-92,"02 Expired last 3 months",(N1615-TODAY())&gt;=-183,"03 Expired last 6 months",(N1615-TODAY())&gt;=-365,"04 Expired last 12 months",(N1615-TODAY())&gt;=-547,"05 Expired last 18 months",TRUE,"06 Expired over 18 months")</f>
        <v>05 Expired last 18 months</v>
      </c>
      <c r="Q1615" s="65">
        <v>2000</v>
      </c>
      <c r="R1615" s="84">
        <f t="shared" si="341"/>
        <v>6000</v>
      </c>
      <c r="S1615" s="77" t="str" cm="1">
        <f t="array" ref="S1615">_xlfn.IFS(R1615&gt;5000000,"Gold",R1615&gt;=500000,"Silver",R1615&gt;30000,"Bronze",TRUE,"Transactional")</f>
        <v>Transactional</v>
      </c>
      <c r="T1615" s="24" t="s">
        <v>54</v>
      </c>
      <c r="U1615" s="101" t="s">
        <v>366</v>
      </c>
      <c r="V1615" s="101" t="s">
        <v>1754</v>
      </c>
      <c r="W1615" s="77" t="str">
        <f t="shared" si="337"/>
        <v>Yes</v>
      </c>
      <c r="X1615" s="77" t="str">
        <f>IFERROR(_xlfn.XLOOKUP(J1615&amp;"||"&amp;K1615,'Mapping Ref.'!$J$2:$J$538,'Mapping Ref.'!$K$2:$K$538),"")</f>
        <v>Construction &amp; Estates</v>
      </c>
      <c r="Y1615" s="77" t="str" cm="1">
        <f t="array" ref="Y1615">_xlfn.IFS(R1615&gt;2000000,"For Publication",R1615&gt;100000,"PID",R1615&gt;30000,"RFQ",TRUE,"Transactional")</f>
        <v>Transactional</v>
      </c>
      <c r="Z1615" s="24" t="s">
        <v>101</v>
      </c>
      <c r="AA1615" s="32">
        <v>24</v>
      </c>
      <c r="AB1615" s="24">
        <v>12</v>
      </c>
      <c r="AC1615" s="25">
        <v>44760</v>
      </c>
      <c r="AD1615" s="24" t="s">
        <v>58</v>
      </c>
      <c r="AE1615" s="24">
        <v>0</v>
      </c>
      <c r="AF1615" s="24"/>
      <c r="AG1615" s="24"/>
      <c r="AH1615" s="24" t="s">
        <v>60</v>
      </c>
      <c r="AI1615" s="24"/>
      <c r="AJ1615" s="24" t="s">
        <v>60</v>
      </c>
      <c r="AK1615" s="24"/>
      <c r="AL1615" s="24" t="s">
        <v>5003</v>
      </c>
      <c r="AM1615" s="24"/>
      <c r="AN1615" s="24"/>
      <c r="AO1615" s="24">
        <v>0</v>
      </c>
      <c r="AP1615" s="24" t="s">
        <v>60</v>
      </c>
      <c r="AQ1615" s="24"/>
      <c r="AR1615" s="24"/>
      <c r="AS1615" s="89">
        <f t="shared" si="342"/>
        <v>36</v>
      </c>
      <c r="AT1615" s="24" t="s">
        <v>6235</v>
      </c>
    </row>
    <row r="1616" spans="1:46" x14ac:dyDescent="0.5">
      <c r="A1616" s="24">
        <v>1731</v>
      </c>
      <c r="B1616" s="24"/>
      <c r="C1616" s="24"/>
      <c r="D1616" s="24" t="s">
        <v>6236</v>
      </c>
      <c r="E1616" s="24" t="s">
        <v>6237</v>
      </c>
      <c r="F1616" s="77" t="str">
        <f t="shared" si="336"/>
        <v>CONSENSUS CLOUD SOLUTIONS INTERNATIONAL LTD</v>
      </c>
      <c r="G1616" s="24" t="s">
        <v>6236</v>
      </c>
      <c r="H1616" s="24" t="s">
        <v>4563</v>
      </c>
      <c r="I1616" s="24" t="s">
        <v>4563</v>
      </c>
      <c r="J1616" s="24" t="s">
        <v>52</v>
      </c>
      <c r="K1616" s="24" t="s">
        <v>4564</v>
      </c>
      <c r="L1616" s="25">
        <v>44564</v>
      </c>
      <c r="M1616" s="25">
        <v>45293</v>
      </c>
      <c r="N1616" s="81">
        <f t="shared" si="339"/>
        <v>45659</v>
      </c>
      <c r="O1616" s="77" t="str">
        <f t="shared" ca="1" si="340"/>
        <v>Expired</v>
      </c>
      <c r="P1616" s="77" t="str" cm="1">
        <f t="array" aca="1" ref="P1616" ca="1">_xlfn.IFS((N1616-TODAY())&gt;=547,"06 Expires over 18 months",(N1616-TODAY())&gt;=365,"05 Expires in 18 months",(N1616-TODAY())&gt;=183,"04 Expires in 12 months",(N1616-TODAY())&gt;=92,"03 Expires in 6 months",(N1616-TODAY())&gt;=31,"02 Expires in 3 months",(N1616-TODAY())&gt;=0,"01 Expires in 30 days",(N1616-TODAY())&gt;=-31,"01 Expired last 30 days",(N1616-TODAY())&gt;=-92,"02 Expired last 3 months",(N1616-TODAY())&gt;=-183,"03 Expired last 6 months",(N1616-TODAY())&gt;=-365,"04 Expired last 12 months",(N1616-TODAY())&gt;=-547,"05 Expired last 18 months",TRUE,"06 Expired over 18 months")</f>
        <v>06 Expired over 18 months</v>
      </c>
      <c r="Q1616" s="65">
        <v>1000</v>
      </c>
      <c r="R1616" s="84">
        <f t="shared" si="341"/>
        <v>2916.6666666666665</v>
      </c>
      <c r="S1616" s="77" t="str" cm="1">
        <f t="array" ref="S1616">_xlfn.IFS(R1616&gt;5000000,"Gold",R1616&gt;=500000,"Silver",R1616&gt;30000,"Bronze",TRUE,"Transactional")</f>
        <v>Transactional</v>
      </c>
      <c r="T1616" s="24" t="s">
        <v>54</v>
      </c>
      <c r="U1616" s="101" t="s">
        <v>116</v>
      </c>
      <c r="V1616" s="101" t="s">
        <v>70</v>
      </c>
      <c r="W1616" s="77" t="str">
        <f t="shared" si="337"/>
        <v>Yes</v>
      </c>
      <c r="X1616" s="77" t="str">
        <f>IFERROR(_xlfn.XLOOKUP(J1616&amp;"||"&amp;K1616,'Mapping Ref.'!$J$2:$J$538,'Mapping Ref.'!$K$2:$K$538),"")</f>
        <v>ICT</v>
      </c>
      <c r="Y1616" s="77" t="str" cm="1">
        <f t="array" ref="Y1616">_xlfn.IFS(R1616&gt;2000000,"For Publication",R1616&gt;100000,"PID",R1616&gt;30000,"RFQ",TRUE,"Transactional")</f>
        <v>Transactional</v>
      </c>
      <c r="Z1616" s="24" t="s">
        <v>101</v>
      </c>
      <c r="AA1616" s="32">
        <v>24</v>
      </c>
      <c r="AB1616" s="24">
        <v>12</v>
      </c>
      <c r="AC1616" s="25">
        <v>44760</v>
      </c>
      <c r="AD1616" s="24" t="s">
        <v>58</v>
      </c>
      <c r="AE1616" s="24"/>
      <c r="AF1616" s="24" t="s">
        <v>59</v>
      </c>
      <c r="AG1616" s="24"/>
      <c r="AH1616" s="24" t="s">
        <v>60</v>
      </c>
      <c r="AI1616" s="24"/>
      <c r="AJ1616" s="24" t="s">
        <v>60</v>
      </c>
      <c r="AK1616" s="24"/>
      <c r="AL1616" s="24" t="s">
        <v>1333</v>
      </c>
      <c r="AM1616" s="24"/>
      <c r="AN1616" s="24"/>
      <c r="AO1616" s="24">
        <v>0</v>
      </c>
      <c r="AP1616" s="24" t="s">
        <v>60</v>
      </c>
      <c r="AQ1616" s="24"/>
      <c r="AR1616" s="24"/>
      <c r="AS1616" s="89">
        <f t="shared" si="342"/>
        <v>35</v>
      </c>
      <c r="AT1616" s="24" t="s">
        <v>6238</v>
      </c>
    </row>
    <row r="1617" spans="1:46" x14ac:dyDescent="0.5">
      <c r="A1617" s="24">
        <v>1732</v>
      </c>
      <c r="B1617" s="24" t="s">
        <v>340</v>
      </c>
      <c r="C1617" s="24"/>
      <c r="D1617" s="24" t="s">
        <v>6239</v>
      </c>
      <c r="E1617" s="24" t="s">
        <v>6240</v>
      </c>
      <c r="F1617" s="77" t="str">
        <f t="shared" si="336"/>
        <v>TOULSON TRAINING SERVICES LIMITED</v>
      </c>
      <c r="G1617" s="24" t="s">
        <v>6239</v>
      </c>
      <c r="H1617" s="24" t="s">
        <v>6241</v>
      </c>
      <c r="I1617" s="24" t="s">
        <v>6242</v>
      </c>
      <c r="J1617" s="24" t="s">
        <v>66</v>
      </c>
      <c r="K1617" s="27" t="s">
        <v>67</v>
      </c>
      <c r="L1617" s="25">
        <v>44749</v>
      </c>
      <c r="M1617" s="25">
        <v>45298</v>
      </c>
      <c r="N1617" s="81">
        <f t="shared" si="339"/>
        <v>45845</v>
      </c>
      <c r="O1617" s="77" t="str">
        <f t="shared" ca="1" si="340"/>
        <v>Expired</v>
      </c>
      <c r="P1617" s="77" t="str" cm="1">
        <f t="array" aca="1" ref="P1617" ca="1">_xlfn.IFS((N1617-TODAY())&gt;=547,"06 Expires over 18 months",(N1617-TODAY())&gt;=365,"05 Expires in 18 months",(N1617-TODAY())&gt;=183,"04 Expires in 12 months",(N1617-TODAY())&gt;=92,"03 Expires in 6 months",(N1617-TODAY())&gt;=31,"02 Expires in 3 months",(N1617-TODAY())&gt;=0,"01 Expires in 30 days",(N1617-TODAY())&gt;=-31,"01 Expired last 30 days",(N1617-TODAY())&gt;=-92,"02 Expired last 3 months",(N1617-TODAY())&gt;=-183,"03 Expired last 6 months",(N1617-TODAY())&gt;=-365,"04 Expired last 12 months",(N1617-TODAY())&gt;=-547,"05 Expired last 18 months",TRUE,"06 Expired over 18 months")</f>
        <v>05 Expired last 18 months</v>
      </c>
      <c r="Q1617" s="65">
        <v>5000</v>
      </c>
      <c r="R1617" s="84">
        <f t="shared" si="341"/>
        <v>15000</v>
      </c>
      <c r="S1617" s="77" t="str" cm="1">
        <f t="array" ref="S1617">_xlfn.IFS(R1617&gt;5000000,"Gold",R1617&gt;=500000,"Silver",R1617&gt;30000,"Bronze",TRUE,"Transactional")</f>
        <v>Transactional</v>
      </c>
      <c r="T1617" s="24" t="s">
        <v>54</v>
      </c>
      <c r="U1617" s="101" t="s">
        <v>116</v>
      </c>
      <c r="V1617" s="101" t="s">
        <v>70</v>
      </c>
      <c r="W1617" s="77" t="str">
        <f t="shared" si="337"/>
        <v>Yes</v>
      </c>
      <c r="X1617" s="77" t="str">
        <f>IFERROR(_xlfn.XLOOKUP(J1617&amp;"||"&amp;K1617,'Mapping Ref.'!$J$2:$J$538,'Mapping Ref.'!$K$2:$K$538),"")</f>
        <v>Childrens &amp; Adults</v>
      </c>
      <c r="Y1617" s="77" t="str" cm="1">
        <f t="array" ref="Y1617">_xlfn.IFS(R1617&gt;2000000,"For Publication",R1617&gt;100000,"PID",R1617&gt;30000,"RFQ",TRUE,"Transactional")</f>
        <v>Transactional</v>
      </c>
      <c r="Z1617" s="24" t="s">
        <v>101</v>
      </c>
      <c r="AA1617" s="32">
        <v>18</v>
      </c>
      <c r="AB1617" s="24">
        <v>18</v>
      </c>
      <c r="AC1617" s="25">
        <v>44761</v>
      </c>
      <c r="AD1617" s="24" t="s">
        <v>58</v>
      </c>
      <c r="AE1617" s="24"/>
      <c r="AF1617" s="24"/>
      <c r="AG1617" s="24"/>
      <c r="AH1617" s="24" t="s">
        <v>60</v>
      </c>
      <c r="AI1617" s="24"/>
      <c r="AJ1617" s="24" t="s">
        <v>60</v>
      </c>
      <c r="AK1617" s="24"/>
      <c r="AL1617" s="24" t="s">
        <v>5003</v>
      </c>
      <c r="AM1617" s="24"/>
      <c r="AN1617" s="24"/>
      <c r="AO1617" s="24"/>
      <c r="AP1617" s="24" t="s">
        <v>60</v>
      </c>
      <c r="AQ1617" s="24"/>
      <c r="AR1617" s="24"/>
      <c r="AS1617" s="89">
        <f t="shared" si="342"/>
        <v>36</v>
      </c>
      <c r="AT1617" s="24" t="s">
        <v>6243</v>
      </c>
    </row>
    <row r="1618" spans="1:46" x14ac:dyDescent="0.5">
      <c r="A1618" s="24">
        <v>1733</v>
      </c>
      <c r="B1618" s="24" t="s">
        <v>340</v>
      </c>
      <c r="C1618" s="24" t="s">
        <v>77</v>
      </c>
      <c r="D1618" s="24" t="s">
        <v>6244</v>
      </c>
      <c r="E1618" s="24" t="s">
        <v>6245</v>
      </c>
      <c r="F1618" s="77" t="str">
        <f t="shared" si="336"/>
        <v>SPEEDADMIN APS</v>
      </c>
      <c r="G1618" s="24" t="s">
        <v>4967</v>
      </c>
      <c r="H1618" s="24" t="s">
        <v>5828</v>
      </c>
      <c r="I1618" s="24" t="s">
        <v>5828</v>
      </c>
      <c r="J1618" s="24" t="s">
        <v>190</v>
      </c>
      <c r="K1618" s="24" t="s">
        <v>3283</v>
      </c>
      <c r="L1618" s="25">
        <v>44761</v>
      </c>
      <c r="M1618" s="25">
        <v>45492</v>
      </c>
      <c r="N1618" s="81">
        <f t="shared" si="339"/>
        <v>45492</v>
      </c>
      <c r="O1618" s="77" t="str">
        <f t="shared" ca="1" si="340"/>
        <v>Expired</v>
      </c>
      <c r="P1618" s="77" t="str" cm="1">
        <f t="array" aca="1" ref="P1618" ca="1">_xlfn.IFS((N1618-TODAY())&gt;=547,"06 Expires over 18 months",(N1618-TODAY())&gt;=365,"05 Expires in 18 months",(N1618-TODAY())&gt;=183,"04 Expires in 12 months",(N1618-TODAY())&gt;=92,"03 Expires in 6 months",(N1618-TODAY())&gt;=31,"02 Expires in 3 months",(N1618-TODAY())&gt;=0,"01 Expires in 30 days",(N1618-TODAY())&gt;=-31,"01 Expired last 30 days",(N1618-TODAY())&gt;=-92,"02 Expired last 3 months",(N1618-TODAY())&gt;=-183,"03 Expired last 6 months",(N1618-TODAY())&gt;=-365,"04 Expired last 12 months",(N1618-TODAY())&gt;=-547,"05 Expired last 18 months",TRUE,"06 Expired over 18 months")</f>
        <v>06 Expired over 18 months</v>
      </c>
      <c r="Q1618" s="65">
        <v>10000</v>
      </c>
      <c r="R1618" s="84">
        <f t="shared" si="341"/>
        <v>20000</v>
      </c>
      <c r="S1618" s="77" t="str" cm="1">
        <f t="array" ref="S1618">_xlfn.IFS(R1618&gt;5000000,"Gold",R1618&gt;=500000,"Silver",R1618&gt;30000,"Bronze",TRUE,"Transactional")</f>
        <v>Transactional</v>
      </c>
      <c r="T1618" s="24" t="s">
        <v>54</v>
      </c>
      <c r="U1618" s="101" t="s">
        <v>109</v>
      </c>
      <c r="V1618" s="101" t="s">
        <v>148</v>
      </c>
      <c r="W1618" s="77" t="str">
        <f t="shared" si="337"/>
        <v>No</v>
      </c>
      <c r="X1618" s="77" t="str">
        <f>IFERROR(_xlfn.XLOOKUP(J1618&amp;"||"&amp;K1618,'Mapping Ref.'!$J$2:$J$538,'Mapping Ref.'!$K$2:$K$538),"")</f>
        <v>Childrens &amp; Adults</v>
      </c>
      <c r="Y1618" s="77" t="str" cm="1">
        <f t="array" ref="Y1618">_xlfn.IFS(R1618&gt;2000000,"For Publication",R1618&gt;100000,"PID",R1618&gt;30000,"RFQ",TRUE,"Transactional")</f>
        <v>Transactional</v>
      </c>
      <c r="Z1618" s="24" t="s">
        <v>101</v>
      </c>
      <c r="AA1618" s="32">
        <v>24</v>
      </c>
      <c r="AB1618" s="24">
        <v>0</v>
      </c>
      <c r="AC1618" s="25">
        <v>44761</v>
      </c>
      <c r="AD1618" s="24" t="s">
        <v>1066</v>
      </c>
      <c r="AE1618" s="24"/>
      <c r="AF1618" s="24"/>
      <c r="AG1618" s="24"/>
      <c r="AH1618" s="24" t="s">
        <v>60</v>
      </c>
      <c r="AI1618" s="24"/>
      <c r="AJ1618" s="24" t="s">
        <v>60</v>
      </c>
      <c r="AK1618" s="24" t="s">
        <v>6246</v>
      </c>
      <c r="AL1618" s="24" t="s">
        <v>5003</v>
      </c>
      <c r="AM1618" s="24"/>
      <c r="AN1618" s="24"/>
      <c r="AO1618" s="24">
        <v>0</v>
      </c>
      <c r="AP1618" s="24" t="s">
        <v>60</v>
      </c>
      <c r="AQ1618" s="24"/>
      <c r="AR1618" s="24"/>
      <c r="AS1618" s="89">
        <f t="shared" si="342"/>
        <v>24</v>
      </c>
      <c r="AT1618" s="24" t="s">
        <v>4969</v>
      </c>
    </row>
    <row r="1619" spans="1:46" x14ac:dyDescent="0.5">
      <c r="A1619" s="24">
        <v>1734</v>
      </c>
      <c r="B1619" s="24" t="s">
        <v>340</v>
      </c>
      <c r="C1619" s="24"/>
      <c r="D1619" s="24" t="s">
        <v>6247</v>
      </c>
      <c r="E1619" s="24" t="s">
        <v>6248</v>
      </c>
      <c r="F1619" s="77" t="str">
        <f t="shared" si="336"/>
        <v>IMPACT DATA METRICS LIMITED</v>
      </c>
      <c r="G1619" s="24" t="s">
        <v>6249</v>
      </c>
      <c r="H1619" s="24" t="s">
        <v>972</v>
      </c>
      <c r="I1619" s="24" t="s">
        <v>972</v>
      </c>
      <c r="J1619" s="24" t="s">
        <v>107</v>
      </c>
      <c r="K1619" s="24" t="s">
        <v>6250</v>
      </c>
      <c r="L1619" s="25">
        <v>44743</v>
      </c>
      <c r="M1619" s="25">
        <v>45107</v>
      </c>
      <c r="N1619" s="81">
        <f t="shared" si="339"/>
        <v>45473</v>
      </c>
      <c r="O1619" s="77" t="str">
        <f t="shared" ca="1" si="340"/>
        <v>Expired</v>
      </c>
      <c r="P1619" s="77" t="str" cm="1">
        <f t="array" aca="1" ref="P1619" ca="1">_xlfn.IFS((N1619-TODAY())&gt;=547,"06 Expires over 18 months",(N1619-TODAY())&gt;=365,"05 Expires in 18 months",(N1619-TODAY())&gt;=183,"04 Expires in 12 months",(N1619-TODAY())&gt;=92,"03 Expires in 6 months",(N1619-TODAY())&gt;=31,"02 Expires in 3 months",(N1619-TODAY())&gt;=0,"01 Expires in 30 days",(N1619-TODAY())&gt;=-31,"01 Expired last 30 days",(N1619-TODAY())&gt;=-92,"02 Expired last 3 months",(N1619-TODAY())&gt;=-183,"03 Expired last 6 months",(N1619-TODAY())&gt;=-365,"04 Expired last 12 months",(N1619-TODAY())&gt;=-547,"05 Expired last 18 months",TRUE,"06 Expired over 18 months")</f>
        <v>06 Expired over 18 months</v>
      </c>
      <c r="Q1619" s="65">
        <v>4950</v>
      </c>
      <c r="R1619" s="84">
        <f t="shared" si="341"/>
        <v>9487.5</v>
      </c>
      <c r="S1619" s="77" t="str" cm="1">
        <f t="array" ref="S1619">_xlfn.IFS(R1619&gt;5000000,"Gold",R1619&gt;=500000,"Silver",R1619&gt;30000,"Bronze",TRUE,"Transactional")</f>
        <v>Transactional</v>
      </c>
      <c r="T1619" s="24" t="s">
        <v>54</v>
      </c>
      <c r="U1619" s="101" t="s">
        <v>69</v>
      </c>
      <c r="V1619" s="101" t="s">
        <v>1208</v>
      </c>
      <c r="W1619" s="77" t="str">
        <f t="shared" si="337"/>
        <v>Yes</v>
      </c>
      <c r="X1619" s="77" t="str">
        <f>IFERROR(_xlfn.XLOOKUP(J1619&amp;"||"&amp;K1619,'Mapping Ref.'!$J$2:$J$538,'Mapping Ref.'!$K$2:$K$538),"")</f>
        <v>Construction &amp; Estates</v>
      </c>
      <c r="Y1619" s="77" t="str" cm="1">
        <f t="array" ref="Y1619">_xlfn.IFS(R1619&gt;2000000,"For Publication",R1619&gt;100000,"PID",R1619&gt;30000,"RFQ",TRUE,"Transactional")</f>
        <v>Transactional</v>
      </c>
      <c r="Z1619" s="24" t="s">
        <v>86</v>
      </c>
      <c r="AA1619" s="32">
        <v>12</v>
      </c>
      <c r="AB1619" s="24">
        <v>12</v>
      </c>
      <c r="AC1619" s="25">
        <v>44761</v>
      </c>
      <c r="AD1619" s="24" t="s">
        <v>58</v>
      </c>
      <c r="AE1619" s="24">
        <v>29929</v>
      </c>
      <c r="AF1619" s="24"/>
      <c r="AG1619" s="24"/>
      <c r="AH1619" s="24" t="s">
        <v>60</v>
      </c>
      <c r="AI1619" s="24"/>
      <c r="AJ1619" s="24" t="s">
        <v>60</v>
      </c>
      <c r="AK1619" s="24"/>
      <c r="AL1619" s="24" t="s">
        <v>5003</v>
      </c>
      <c r="AM1619" s="24"/>
      <c r="AN1619" s="24"/>
      <c r="AO1619" s="24">
        <v>0</v>
      </c>
      <c r="AP1619" s="24" t="s">
        <v>60</v>
      </c>
      <c r="AQ1619" s="24"/>
      <c r="AR1619" s="24"/>
      <c r="AS1619" s="89">
        <f t="shared" si="342"/>
        <v>23</v>
      </c>
      <c r="AT1619" s="24" t="s">
        <v>6247</v>
      </c>
    </row>
    <row r="1620" spans="1:46" x14ac:dyDescent="0.5">
      <c r="A1620" s="24">
        <v>1735</v>
      </c>
      <c r="B1620" s="24"/>
      <c r="C1620" s="24"/>
      <c r="D1620" s="24" t="s">
        <v>6251</v>
      </c>
      <c r="E1620" s="24" t="s">
        <v>6252</v>
      </c>
      <c r="F1620" s="77" t="str">
        <f t="shared" si="336"/>
        <v>KONE PLC</v>
      </c>
      <c r="G1620" s="24" t="s">
        <v>6253</v>
      </c>
      <c r="H1620" s="24" t="s">
        <v>6254</v>
      </c>
      <c r="I1620" s="24" t="s">
        <v>6254</v>
      </c>
      <c r="J1620" s="24" t="s">
        <v>107</v>
      </c>
      <c r="K1620" s="24" t="s">
        <v>6046</v>
      </c>
      <c r="L1620" s="25">
        <v>44743</v>
      </c>
      <c r="M1620" s="25">
        <v>45491</v>
      </c>
      <c r="N1620" s="81">
        <f t="shared" si="339"/>
        <v>45856</v>
      </c>
      <c r="O1620" s="77" t="str">
        <f t="shared" ca="1" si="340"/>
        <v>Expired</v>
      </c>
      <c r="P1620" s="77" t="str" cm="1">
        <f t="array" aca="1" ref="P1620" ca="1">_xlfn.IFS((N1620-TODAY())&gt;=547,"06 Expires over 18 months",(N1620-TODAY())&gt;=365,"05 Expires in 18 months",(N1620-TODAY())&gt;=183,"04 Expires in 12 months",(N1620-TODAY())&gt;=92,"03 Expires in 6 months",(N1620-TODAY())&gt;=31,"02 Expires in 3 months",(N1620-TODAY())&gt;=0,"01 Expires in 30 days",(N1620-TODAY())&gt;=-31,"01 Expired last 30 days",(N1620-TODAY())&gt;=-92,"02 Expired last 3 months",(N1620-TODAY())&gt;=-183,"03 Expired last 6 months",(N1620-TODAY())&gt;=-365,"04 Expired last 12 months",(N1620-TODAY())&gt;=-547,"05 Expired last 18 months",TRUE,"06 Expired over 18 months")</f>
        <v>05 Expired last 18 months</v>
      </c>
      <c r="Q1620" s="65">
        <v>10000</v>
      </c>
      <c r="R1620" s="84">
        <f t="shared" si="341"/>
        <v>30000</v>
      </c>
      <c r="S1620" s="77" t="str" cm="1">
        <f t="array" ref="S1620">_xlfn.IFS(R1620&gt;5000000,"Gold",R1620&gt;=500000,"Silver",R1620&gt;30000,"Bronze",TRUE,"Transactional")</f>
        <v>Transactional</v>
      </c>
      <c r="T1620" s="24" t="s">
        <v>54</v>
      </c>
      <c r="U1620" s="101" t="s">
        <v>455</v>
      </c>
      <c r="V1620" s="101" t="s">
        <v>822</v>
      </c>
      <c r="W1620" s="77" t="str">
        <f t="shared" si="337"/>
        <v>Yes</v>
      </c>
      <c r="X1620" s="77" t="str">
        <f>IFERROR(_xlfn.XLOOKUP(J1620&amp;"||"&amp;K1620,'Mapping Ref.'!$J$2:$J$538,'Mapping Ref.'!$K$2:$K$538),"")</f>
        <v>Construction &amp; Estates</v>
      </c>
      <c r="Y1620" s="77" t="str" cm="1">
        <f t="array" ref="Y1620">_xlfn.IFS(R1620&gt;2000000,"For Publication",R1620&gt;100000,"PID",R1620&gt;30000,"RFQ",TRUE,"Transactional")</f>
        <v>Transactional</v>
      </c>
      <c r="Z1620" s="24" t="s">
        <v>101</v>
      </c>
      <c r="AA1620" s="32">
        <v>36</v>
      </c>
      <c r="AB1620" s="24">
        <v>12</v>
      </c>
      <c r="AC1620" s="25">
        <v>44761</v>
      </c>
      <c r="AD1620" s="24" t="s">
        <v>102</v>
      </c>
      <c r="AE1620" s="24"/>
      <c r="AF1620" s="24"/>
      <c r="AG1620" s="24"/>
      <c r="AH1620" s="24" t="s">
        <v>60</v>
      </c>
      <c r="AI1620" s="24"/>
      <c r="AJ1620" s="24" t="s">
        <v>60</v>
      </c>
      <c r="AK1620" s="24"/>
      <c r="AL1620" s="24" t="s">
        <v>1333</v>
      </c>
      <c r="AM1620" s="24"/>
      <c r="AN1620" s="24"/>
      <c r="AO1620" s="24">
        <v>6000</v>
      </c>
      <c r="AP1620" s="24" t="s">
        <v>60</v>
      </c>
      <c r="AQ1620" s="24"/>
      <c r="AR1620" s="24"/>
      <c r="AS1620" s="89">
        <f t="shared" si="342"/>
        <v>36</v>
      </c>
      <c r="AT1620" s="24" t="s">
        <v>6255</v>
      </c>
    </row>
    <row r="1621" spans="1:46" x14ac:dyDescent="0.5">
      <c r="A1621" s="24">
        <v>1736</v>
      </c>
      <c r="B1621" s="24" t="s">
        <v>340</v>
      </c>
      <c r="C1621" s="24"/>
      <c r="D1621" s="24" t="s">
        <v>2632</v>
      </c>
      <c r="E1621" s="24" t="s">
        <v>6256</v>
      </c>
      <c r="F1621" s="77" t="str">
        <f t="shared" si="336"/>
        <v>LONDON DISTRICT SURVEYORS ASSOCIATION</v>
      </c>
      <c r="G1621" s="24" t="s">
        <v>6257</v>
      </c>
      <c r="H1621" s="24" t="s">
        <v>6258</v>
      </c>
      <c r="I1621" s="24" t="s">
        <v>6258</v>
      </c>
      <c r="J1621" s="24" t="s">
        <v>107</v>
      </c>
      <c r="K1621" s="24" t="s">
        <v>5491</v>
      </c>
      <c r="L1621" s="25">
        <v>44762</v>
      </c>
      <c r="M1621" s="25">
        <v>48305</v>
      </c>
      <c r="N1621" s="81">
        <f t="shared" si="339"/>
        <v>51957</v>
      </c>
      <c r="O1621" s="77" t="str">
        <f t="shared" ca="1" si="340"/>
        <v>Live</v>
      </c>
      <c r="P1621" s="77" t="str" cm="1">
        <f t="array" aca="1" ref="P1621" ca="1">_xlfn.IFS((N1621-TODAY())&gt;=547,"06 Expires over 18 months",(N1621-TODAY())&gt;=365,"05 Expires in 18 months",(N1621-TODAY())&gt;=183,"04 Expires in 12 months",(N1621-TODAY())&gt;=92,"03 Expires in 6 months",(N1621-TODAY())&gt;=31,"02 Expires in 3 months",(N1621-TODAY())&gt;=0,"01 Expires in 30 days",(N1621-TODAY())&gt;=-31,"01 Expired last 30 days",(N1621-TODAY())&gt;=-92,"02 Expired last 3 months",(N1621-TODAY())&gt;=-183,"03 Expired last 6 months",(N1621-TODAY())&gt;=-365,"04 Expired last 12 months",(N1621-TODAY())&gt;=-547,"05 Expired last 18 months",TRUE,"06 Expired over 18 months")</f>
        <v>06 Expires over 18 months</v>
      </c>
      <c r="Q1621" s="104"/>
      <c r="R1621" s="84">
        <v>0</v>
      </c>
      <c r="S1621" s="77" t="str" cm="1">
        <f t="array" ref="S1621">_xlfn.IFS(R1621&gt;5000000,"Gold",R1621&gt;=500000,"Silver",R1621&gt;30000,"Bronze",TRUE,"Transactional")</f>
        <v>Transactional</v>
      </c>
      <c r="T1621" s="24" t="s">
        <v>54</v>
      </c>
      <c r="U1621" s="101" t="s">
        <v>208</v>
      </c>
      <c r="V1621" s="101" t="s">
        <v>209</v>
      </c>
      <c r="W1621" s="77" t="str">
        <f t="shared" si="337"/>
        <v>Yes</v>
      </c>
      <c r="X1621" s="77" t="str">
        <f>IFERROR(_xlfn.XLOOKUP(J1621&amp;"||"&amp;K1621,'Mapping Ref.'!$J$2:$J$538,'Mapping Ref.'!$K$2:$K$538),"")</f>
        <v>Construction &amp; Estates</v>
      </c>
      <c r="Y1621" s="77" t="str" cm="1">
        <f t="array" ref="Y1621">_xlfn.IFS(R1621&gt;2000000,"For Publication",R1621&gt;100000,"PID",R1621&gt;30000,"RFQ",TRUE,"Transactional")</f>
        <v>Transactional</v>
      </c>
      <c r="Z1621" s="24" t="s">
        <v>71</v>
      </c>
      <c r="AA1621" s="32">
        <v>120</v>
      </c>
      <c r="AB1621" s="24">
        <v>120</v>
      </c>
      <c r="AC1621" s="25">
        <v>44762</v>
      </c>
      <c r="AD1621" s="24" t="s">
        <v>102</v>
      </c>
      <c r="AE1621" s="24"/>
      <c r="AF1621" s="24"/>
      <c r="AG1621" s="24"/>
      <c r="AH1621" s="24" t="s">
        <v>59</v>
      </c>
      <c r="AI1621" s="24"/>
      <c r="AJ1621" s="24" t="s">
        <v>60</v>
      </c>
      <c r="AK1621" s="24"/>
      <c r="AL1621" s="24" t="s">
        <v>5003</v>
      </c>
      <c r="AM1621" s="24"/>
      <c r="AN1621" s="24"/>
      <c r="AO1621" s="24"/>
      <c r="AP1621" s="24" t="s">
        <v>60</v>
      </c>
      <c r="AQ1621" s="24"/>
      <c r="AR1621" s="24"/>
      <c r="AS1621" s="89">
        <f t="shared" si="342"/>
        <v>236</v>
      </c>
      <c r="AT1621" s="24" t="s">
        <v>6259</v>
      </c>
    </row>
    <row r="1622" spans="1:46" x14ac:dyDescent="0.5">
      <c r="A1622" s="24">
        <v>1737</v>
      </c>
      <c r="B1622" s="24" t="s">
        <v>340</v>
      </c>
      <c r="C1622" s="24"/>
      <c r="D1622" s="24" t="s">
        <v>6260</v>
      </c>
      <c r="E1622" s="24" t="s">
        <v>6261</v>
      </c>
      <c r="F1622" s="77" t="str">
        <f t="shared" si="336"/>
        <v>DCM PROJECTS LTD</v>
      </c>
      <c r="G1622" s="24" t="s">
        <v>6262</v>
      </c>
      <c r="H1622" s="24" t="s">
        <v>1362</v>
      </c>
      <c r="I1622" s="24" t="s">
        <v>1362</v>
      </c>
      <c r="J1622" s="24" t="s">
        <v>107</v>
      </c>
      <c r="K1622" s="24" t="s">
        <v>6263</v>
      </c>
      <c r="L1622" s="25">
        <v>44762</v>
      </c>
      <c r="M1622" s="25">
        <v>45127</v>
      </c>
      <c r="N1622" s="81">
        <f t="shared" si="339"/>
        <v>45493</v>
      </c>
      <c r="O1622" s="77" t="str">
        <f t="shared" ca="1" si="340"/>
        <v>Expired</v>
      </c>
      <c r="P1622" s="77" t="str" cm="1">
        <f t="array" aca="1" ref="P1622" ca="1">_xlfn.IFS((N1622-TODAY())&gt;=547,"06 Expires over 18 months",(N1622-TODAY())&gt;=365,"05 Expires in 18 months",(N1622-TODAY())&gt;=183,"04 Expires in 12 months",(N1622-TODAY())&gt;=92,"03 Expires in 6 months",(N1622-TODAY())&gt;=31,"02 Expires in 3 months",(N1622-TODAY())&gt;=0,"01 Expires in 30 days",(N1622-TODAY())&gt;=-31,"01 Expired last 30 days",(N1622-TODAY())&gt;=-92,"02 Expired last 3 months",(N1622-TODAY())&gt;=-183,"03 Expired last 6 months",(N1622-TODAY())&gt;=-365,"04 Expired last 12 months",(N1622-TODAY())&gt;=-547,"05 Expired last 18 months",TRUE,"06 Expired over 18 months")</f>
        <v>06 Expired over 18 months</v>
      </c>
      <c r="Q1622" s="65">
        <v>27265.8</v>
      </c>
      <c r="R1622" s="84">
        <f t="shared" ref="R1622:R1635" si="343">MAX(Q1622,Q1622*N(AS1622)/12)</f>
        <v>54531.6</v>
      </c>
      <c r="S1622" s="77" t="str" cm="1">
        <f t="array" ref="S1622">_xlfn.IFS(R1622&gt;5000000,"Gold",R1622&gt;=500000,"Silver",R1622&gt;30000,"Bronze",TRUE,"Transactional")</f>
        <v>Bronze</v>
      </c>
      <c r="T1622" s="24" t="s">
        <v>122</v>
      </c>
      <c r="U1622" s="101" t="s">
        <v>69</v>
      </c>
      <c r="V1622" s="101" t="s">
        <v>581</v>
      </c>
      <c r="W1622" s="77" t="str">
        <f t="shared" si="337"/>
        <v>Yes</v>
      </c>
      <c r="X1622" s="77" t="str">
        <f>IFERROR(_xlfn.XLOOKUP(J1622&amp;"||"&amp;K1622,'Mapping Ref.'!$J$2:$J$538,'Mapping Ref.'!$K$2:$K$538),"")</f>
        <v>Construction &amp; Estates</v>
      </c>
      <c r="Y1622" s="77" t="str" cm="1">
        <f t="array" ref="Y1622">_xlfn.IFS(R1622&gt;2000000,"For Publication",R1622&gt;100000,"PID",R1622&gt;30000,"RFQ",TRUE,"Transactional")</f>
        <v>RFQ</v>
      </c>
      <c r="Z1622" s="24" t="s">
        <v>101</v>
      </c>
      <c r="AA1622" s="32">
        <v>24</v>
      </c>
      <c r="AB1622" s="24">
        <v>12</v>
      </c>
      <c r="AC1622" s="25">
        <v>44762</v>
      </c>
      <c r="AD1622" s="24" t="s">
        <v>58</v>
      </c>
      <c r="AE1622" s="24">
        <v>0</v>
      </c>
      <c r="AF1622" s="24"/>
      <c r="AG1622" s="24"/>
      <c r="AH1622" s="24" t="s">
        <v>60</v>
      </c>
      <c r="AI1622" s="24"/>
      <c r="AJ1622" s="24" t="s">
        <v>60</v>
      </c>
      <c r="AK1622" s="24"/>
      <c r="AL1622" s="24" t="s">
        <v>5003</v>
      </c>
      <c r="AM1622" s="24"/>
      <c r="AN1622" s="24"/>
      <c r="AO1622" s="24">
        <v>0</v>
      </c>
      <c r="AP1622" s="24" t="s">
        <v>60</v>
      </c>
      <c r="AQ1622" s="24"/>
      <c r="AR1622" s="24"/>
      <c r="AS1622" s="89">
        <f t="shared" si="342"/>
        <v>24</v>
      </c>
      <c r="AT1622" s="24" t="s">
        <v>6264</v>
      </c>
    </row>
    <row r="1623" spans="1:46" x14ac:dyDescent="0.5">
      <c r="A1623" s="24">
        <v>1738</v>
      </c>
      <c r="B1623" s="24"/>
      <c r="C1623" s="24" t="s">
        <v>77</v>
      </c>
      <c r="D1623" s="24" t="s">
        <v>6265</v>
      </c>
      <c r="E1623" s="24" t="s">
        <v>6266</v>
      </c>
      <c r="F1623" s="77" t="str">
        <f t="shared" si="336"/>
        <v>PREMIER TREECARE &amp; CONSERVATION LIMITED</v>
      </c>
      <c r="G1623" s="24" t="s">
        <v>6267</v>
      </c>
      <c r="H1623" s="24" t="s">
        <v>359</v>
      </c>
      <c r="I1623" s="24" t="s">
        <v>359</v>
      </c>
      <c r="J1623" s="24" t="s">
        <v>107</v>
      </c>
      <c r="K1623" s="24" t="s">
        <v>6268</v>
      </c>
      <c r="L1623" s="25">
        <v>44763</v>
      </c>
      <c r="M1623" s="25">
        <v>45016</v>
      </c>
      <c r="N1623" s="81">
        <f t="shared" si="339"/>
        <v>45016</v>
      </c>
      <c r="O1623" s="77" t="str">
        <f t="shared" ca="1" si="340"/>
        <v>Expired</v>
      </c>
      <c r="P1623" s="77" t="str" cm="1">
        <f t="array" aca="1" ref="P1623" ca="1">_xlfn.IFS((N1623-TODAY())&gt;=547,"06 Expires over 18 months",(N1623-TODAY())&gt;=365,"05 Expires in 18 months",(N1623-TODAY())&gt;=183,"04 Expires in 12 months",(N1623-TODAY())&gt;=92,"03 Expires in 6 months",(N1623-TODAY())&gt;=31,"02 Expires in 3 months",(N1623-TODAY())&gt;=0,"01 Expires in 30 days",(N1623-TODAY())&gt;=-31,"01 Expired last 30 days",(N1623-TODAY())&gt;=-92,"02 Expired last 3 months",(N1623-TODAY())&gt;=-183,"03 Expired last 6 months",(N1623-TODAY())&gt;=-365,"04 Expired last 12 months",(N1623-TODAY())&gt;=-547,"05 Expired last 18 months",TRUE,"06 Expired over 18 months")</f>
        <v>06 Expired over 18 months</v>
      </c>
      <c r="Q1623" s="65">
        <v>60000</v>
      </c>
      <c r="R1623" s="84">
        <f t="shared" si="343"/>
        <v>60000</v>
      </c>
      <c r="S1623" s="77" t="str" cm="1">
        <f t="array" ref="S1623">_xlfn.IFS(R1623&gt;5000000,"Gold",R1623&gt;=500000,"Silver",R1623&gt;30000,"Bronze",TRUE,"Transactional")</f>
        <v>Bronze</v>
      </c>
      <c r="T1623" s="24" t="s">
        <v>54</v>
      </c>
      <c r="U1623" s="101" t="s">
        <v>123</v>
      </c>
      <c r="V1623" s="101" t="s">
        <v>124</v>
      </c>
      <c r="W1623" s="77" t="str">
        <f t="shared" si="337"/>
        <v>No</v>
      </c>
      <c r="X1623" s="77" t="str">
        <f>IFERROR(_xlfn.XLOOKUP(J1623&amp;"||"&amp;K1623,'Mapping Ref.'!$J$2:$J$538,'Mapping Ref.'!$K$2:$K$538),"")</f>
        <v>Construction &amp; Estates</v>
      </c>
      <c r="Y1623" s="77" t="str" cm="1">
        <f t="array" ref="Y1623">_xlfn.IFS(R1623&gt;2000000,"For Publication",R1623&gt;100000,"PID",R1623&gt;30000,"RFQ",TRUE,"Transactional")</f>
        <v>RFQ</v>
      </c>
      <c r="Z1623" s="24" t="s">
        <v>57</v>
      </c>
      <c r="AA1623" s="32">
        <v>9</v>
      </c>
      <c r="AB1623" s="24">
        <v>0</v>
      </c>
      <c r="AC1623" s="25">
        <v>44763</v>
      </c>
      <c r="AD1623" s="24" t="s">
        <v>58</v>
      </c>
      <c r="AE1623" s="24"/>
      <c r="AF1623" s="24"/>
      <c r="AG1623" s="24"/>
      <c r="AH1623" s="24" t="s">
        <v>60</v>
      </c>
      <c r="AI1623" s="24"/>
      <c r="AJ1623" s="24" t="s">
        <v>60</v>
      </c>
      <c r="AK1623" s="24"/>
      <c r="AL1623" s="24"/>
      <c r="AM1623" s="24"/>
      <c r="AN1623" s="24"/>
      <c r="AO1623" s="24">
        <v>0</v>
      </c>
      <c r="AP1623" s="24" t="s">
        <v>60</v>
      </c>
      <c r="AQ1623" s="24"/>
      <c r="AR1623" s="24"/>
      <c r="AS1623" s="89">
        <f t="shared" si="342"/>
        <v>8</v>
      </c>
      <c r="AT1623" s="24" t="s">
        <v>6269</v>
      </c>
    </row>
    <row r="1624" spans="1:46" x14ac:dyDescent="0.5">
      <c r="A1624" s="24">
        <v>1740</v>
      </c>
      <c r="B1624" s="24"/>
      <c r="C1624" s="24"/>
      <c r="D1624" s="24" t="s">
        <v>6270</v>
      </c>
      <c r="E1624" s="24" t="s">
        <v>6266</v>
      </c>
      <c r="F1624" s="77" t="str">
        <f t="shared" si="336"/>
        <v>ARTEMIS TREE SERVICES LIMITED</v>
      </c>
      <c r="G1624" s="24" t="s">
        <v>6271</v>
      </c>
      <c r="H1624" s="24" t="s">
        <v>359</v>
      </c>
      <c r="I1624" s="24" t="s">
        <v>359</v>
      </c>
      <c r="J1624" s="24" t="s">
        <v>107</v>
      </c>
      <c r="K1624" s="24" t="s">
        <v>6268</v>
      </c>
      <c r="L1624" s="25">
        <v>44763</v>
      </c>
      <c r="M1624" s="25">
        <v>45016</v>
      </c>
      <c r="N1624" s="81">
        <f t="shared" si="339"/>
        <v>45016</v>
      </c>
      <c r="O1624" s="77" t="str">
        <f t="shared" ca="1" si="340"/>
        <v>Expired</v>
      </c>
      <c r="P1624" s="77" t="str" cm="1">
        <f t="array" aca="1" ref="P1624" ca="1">_xlfn.IFS((N1624-TODAY())&gt;=547,"06 Expires over 18 months",(N1624-TODAY())&gt;=365,"05 Expires in 18 months",(N1624-TODAY())&gt;=183,"04 Expires in 12 months",(N1624-TODAY())&gt;=92,"03 Expires in 6 months",(N1624-TODAY())&gt;=31,"02 Expires in 3 months",(N1624-TODAY())&gt;=0,"01 Expires in 30 days",(N1624-TODAY())&gt;=-31,"01 Expired last 30 days",(N1624-TODAY())&gt;=-92,"02 Expired last 3 months",(N1624-TODAY())&gt;=-183,"03 Expired last 6 months",(N1624-TODAY())&gt;=-365,"04 Expired last 12 months",(N1624-TODAY())&gt;=-547,"05 Expired last 18 months",TRUE,"06 Expired over 18 months")</f>
        <v>06 Expired over 18 months</v>
      </c>
      <c r="Q1624" s="65">
        <v>60000</v>
      </c>
      <c r="R1624" s="84">
        <f t="shared" si="343"/>
        <v>60000</v>
      </c>
      <c r="S1624" s="77" t="str" cm="1">
        <f t="array" ref="S1624">_xlfn.IFS(R1624&gt;5000000,"Gold",R1624&gt;=500000,"Silver",R1624&gt;30000,"Bronze",TRUE,"Transactional")</f>
        <v>Bronze</v>
      </c>
      <c r="T1624" s="24" t="s">
        <v>122</v>
      </c>
      <c r="U1624" s="101" t="s">
        <v>116</v>
      </c>
      <c r="V1624" s="101" t="s">
        <v>70</v>
      </c>
      <c r="W1624" s="77" t="str">
        <f t="shared" si="337"/>
        <v>No</v>
      </c>
      <c r="X1624" s="77" t="str">
        <f>IFERROR(_xlfn.XLOOKUP(J1624&amp;"||"&amp;K1624,'Mapping Ref.'!$J$2:$J$538,'Mapping Ref.'!$K$2:$K$538),"")</f>
        <v>Construction &amp; Estates</v>
      </c>
      <c r="Y1624" s="77" t="str" cm="1">
        <f t="array" ref="Y1624">_xlfn.IFS(R1624&gt;2000000,"For Publication",R1624&gt;100000,"PID",R1624&gt;30000,"RFQ",TRUE,"Transactional")</f>
        <v>RFQ</v>
      </c>
      <c r="Z1624" s="24" t="s">
        <v>57</v>
      </c>
      <c r="AA1624" s="32">
        <v>9</v>
      </c>
      <c r="AB1624" s="24">
        <v>0</v>
      </c>
      <c r="AC1624" s="25">
        <v>44763</v>
      </c>
      <c r="AD1624" s="24" t="s">
        <v>58</v>
      </c>
      <c r="AE1624" s="24"/>
      <c r="AF1624" s="24"/>
      <c r="AG1624" s="24"/>
      <c r="AH1624" s="24" t="s">
        <v>60</v>
      </c>
      <c r="AI1624" s="24"/>
      <c r="AJ1624" s="24" t="s">
        <v>60</v>
      </c>
      <c r="AK1624" s="24"/>
      <c r="AL1624" s="24" t="s">
        <v>1333</v>
      </c>
      <c r="AM1624" s="24"/>
      <c r="AN1624" s="24"/>
      <c r="AO1624" s="24">
        <v>0</v>
      </c>
      <c r="AP1624" s="24" t="s">
        <v>60</v>
      </c>
      <c r="AQ1624" s="24"/>
      <c r="AR1624" s="24"/>
      <c r="AS1624" s="89">
        <f t="shared" si="342"/>
        <v>8</v>
      </c>
      <c r="AT1624" s="24" t="s">
        <v>6272</v>
      </c>
    </row>
    <row r="1625" spans="1:46" x14ac:dyDescent="0.5">
      <c r="A1625" s="24">
        <v>1741</v>
      </c>
      <c r="B1625" s="24"/>
      <c r="C1625" s="24" t="s">
        <v>77</v>
      </c>
      <c r="D1625" s="24" t="s">
        <v>6273</v>
      </c>
      <c r="E1625" s="24" t="s">
        <v>6266</v>
      </c>
      <c r="F1625" s="77" t="str">
        <f t="shared" si="336"/>
        <v>COMPLETE TREE CARE LTD</v>
      </c>
      <c r="G1625" s="24" t="s">
        <v>6274</v>
      </c>
      <c r="H1625" s="24" t="s">
        <v>359</v>
      </c>
      <c r="I1625" s="24" t="s">
        <v>359</v>
      </c>
      <c r="J1625" s="24" t="s">
        <v>107</v>
      </c>
      <c r="K1625" s="24" t="s">
        <v>6268</v>
      </c>
      <c r="L1625" s="25">
        <v>44763</v>
      </c>
      <c r="M1625" s="25">
        <v>45016</v>
      </c>
      <c r="N1625" s="81">
        <f t="shared" si="339"/>
        <v>45016</v>
      </c>
      <c r="O1625" s="77" t="str">
        <f t="shared" ca="1" si="340"/>
        <v>Expired</v>
      </c>
      <c r="P1625" s="77" t="str" cm="1">
        <f t="array" aca="1" ref="P1625" ca="1">_xlfn.IFS((N1625-TODAY())&gt;=547,"06 Expires over 18 months",(N1625-TODAY())&gt;=365,"05 Expires in 18 months",(N1625-TODAY())&gt;=183,"04 Expires in 12 months",(N1625-TODAY())&gt;=92,"03 Expires in 6 months",(N1625-TODAY())&gt;=31,"02 Expires in 3 months",(N1625-TODAY())&gt;=0,"01 Expires in 30 days",(N1625-TODAY())&gt;=-31,"01 Expired last 30 days",(N1625-TODAY())&gt;=-92,"02 Expired last 3 months",(N1625-TODAY())&gt;=-183,"03 Expired last 6 months",(N1625-TODAY())&gt;=-365,"04 Expired last 12 months",(N1625-TODAY())&gt;=-547,"05 Expired last 18 months",TRUE,"06 Expired over 18 months")</f>
        <v>06 Expired over 18 months</v>
      </c>
      <c r="Q1625" s="65">
        <v>60000</v>
      </c>
      <c r="R1625" s="84">
        <f t="shared" si="343"/>
        <v>60000</v>
      </c>
      <c r="S1625" s="77" t="str" cm="1">
        <f t="array" ref="S1625">_xlfn.IFS(R1625&gt;5000000,"Gold",R1625&gt;=500000,"Silver",R1625&gt;30000,"Bronze",TRUE,"Transactional")</f>
        <v>Bronze</v>
      </c>
      <c r="T1625" s="24" t="s">
        <v>54</v>
      </c>
      <c r="U1625" s="101" t="s">
        <v>123</v>
      </c>
      <c r="V1625" s="101" t="s">
        <v>124</v>
      </c>
      <c r="W1625" s="77" t="str">
        <f t="shared" si="337"/>
        <v>No</v>
      </c>
      <c r="X1625" s="77" t="str">
        <f>IFERROR(_xlfn.XLOOKUP(J1625&amp;"||"&amp;K1625,'Mapping Ref.'!$J$2:$J$538,'Mapping Ref.'!$K$2:$K$538),"")</f>
        <v>Construction &amp; Estates</v>
      </c>
      <c r="Y1625" s="77" t="str" cm="1">
        <f t="array" ref="Y1625">_xlfn.IFS(R1625&gt;2000000,"For Publication",R1625&gt;100000,"PID",R1625&gt;30000,"RFQ",TRUE,"Transactional")</f>
        <v>RFQ</v>
      </c>
      <c r="Z1625" s="24" t="s">
        <v>57</v>
      </c>
      <c r="AA1625" s="32">
        <v>9</v>
      </c>
      <c r="AB1625" s="24">
        <v>0</v>
      </c>
      <c r="AC1625" s="25">
        <v>44763</v>
      </c>
      <c r="AD1625" s="24" t="s">
        <v>58</v>
      </c>
      <c r="AE1625" s="24"/>
      <c r="AF1625" s="24"/>
      <c r="AG1625" s="24"/>
      <c r="AH1625" s="24" t="s">
        <v>59</v>
      </c>
      <c r="AI1625" s="24"/>
      <c r="AJ1625" s="24" t="s">
        <v>60</v>
      </c>
      <c r="AK1625" s="24"/>
      <c r="AL1625" s="24" t="s">
        <v>1333</v>
      </c>
      <c r="AM1625" s="24"/>
      <c r="AN1625" s="24"/>
      <c r="AO1625" s="24">
        <v>0</v>
      </c>
      <c r="AP1625" s="24" t="s">
        <v>60</v>
      </c>
      <c r="AQ1625" s="24"/>
      <c r="AR1625" s="24"/>
      <c r="AS1625" s="89">
        <f t="shared" si="342"/>
        <v>8</v>
      </c>
      <c r="AT1625" s="24" t="s">
        <v>6275</v>
      </c>
    </row>
    <row r="1626" spans="1:46" x14ac:dyDescent="0.5">
      <c r="A1626" s="24">
        <v>1742</v>
      </c>
      <c r="B1626" s="24" t="s">
        <v>340</v>
      </c>
      <c r="C1626" s="24"/>
      <c r="D1626" s="24" t="s">
        <v>6276</v>
      </c>
      <c r="E1626" s="24" t="s">
        <v>5171</v>
      </c>
      <c r="F1626" s="77" t="str">
        <f t="shared" si="336"/>
        <v>APRITE (GB) LTD T/A WEST WAY BIRMINGHAM</v>
      </c>
      <c r="G1626" s="24" t="s">
        <v>6277</v>
      </c>
      <c r="H1626" s="24" t="s">
        <v>3157</v>
      </c>
      <c r="I1626" s="24" t="s">
        <v>4784</v>
      </c>
      <c r="J1626" s="24" t="s">
        <v>52</v>
      </c>
      <c r="K1626" s="24" t="s">
        <v>5173</v>
      </c>
      <c r="L1626" s="25">
        <v>44764</v>
      </c>
      <c r="M1626" s="25"/>
      <c r="N1626" s="81"/>
      <c r="O1626" s="77" t="s">
        <v>712</v>
      </c>
      <c r="P1626" s="77"/>
      <c r="Q1626" s="65">
        <v>25000</v>
      </c>
      <c r="R1626" s="84">
        <f t="shared" si="343"/>
        <v>25000</v>
      </c>
      <c r="S1626" s="77" t="str" cm="1">
        <f t="array" ref="S1626">_xlfn.IFS(R1626&gt;5000000,"Gold",R1626&gt;=500000,"Silver",R1626&gt;30000,"Bronze",TRUE,"Transactional")</f>
        <v>Transactional</v>
      </c>
      <c r="T1626" s="24" t="s">
        <v>122</v>
      </c>
      <c r="U1626" s="101" t="s">
        <v>366</v>
      </c>
      <c r="V1626" s="101" t="s">
        <v>1058</v>
      </c>
      <c r="W1626" s="77" t="str">
        <f t="shared" si="337"/>
        <v>Yes</v>
      </c>
      <c r="X1626" s="77" t="str">
        <f>IFERROR(_xlfn.XLOOKUP(J1626&amp;"||"&amp;K1626,'Mapping Ref.'!$J$2:$J$538,'Mapping Ref.'!$K$2:$K$538),"")</f>
        <v>Corporate</v>
      </c>
      <c r="Y1626" s="77" t="str" cm="1">
        <f t="array" ref="Y1626">_xlfn.IFS(R1626&gt;2000000,"For Publication",R1626&gt;100000,"PID",R1626&gt;30000,"RFQ",TRUE,"Transactional")</f>
        <v>Transactional</v>
      </c>
      <c r="Z1626" s="24" t="s">
        <v>101</v>
      </c>
      <c r="AA1626" s="32">
        <v>24</v>
      </c>
      <c r="AB1626" s="24">
        <v>12</v>
      </c>
      <c r="AC1626" s="25">
        <v>44764</v>
      </c>
      <c r="AD1626" s="24" t="s">
        <v>58</v>
      </c>
      <c r="AE1626" s="24">
        <v>0</v>
      </c>
      <c r="AF1626" s="24"/>
      <c r="AG1626" s="24"/>
      <c r="AH1626" s="24" t="s">
        <v>59</v>
      </c>
      <c r="AI1626" s="24"/>
      <c r="AJ1626" s="24" t="s">
        <v>60</v>
      </c>
      <c r="AK1626" s="24"/>
      <c r="AL1626" s="24" t="s">
        <v>5003</v>
      </c>
      <c r="AM1626" s="24"/>
      <c r="AN1626" s="24"/>
      <c r="AO1626" s="55">
        <v>118000</v>
      </c>
      <c r="AP1626" s="24" t="s">
        <v>60</v>
      </c>
      <c r="AQ1626" s="24"/>
      <c r="AR1626" s="24"/>
      <c r="AS1626" s="89">
        <v>0</v>
      </c>
      <c r="AT1626" s="24" t="s">
        <v>6278</v>
      </c>
    </row>
    <row r="1627" spans="1:46" x14ac:dyDescent="0.5">
      <c r="A1627" s="24">
        <v>1743</v>
      </c>
      <c r="B1627" s="24"/>
      <c r="C1627" s="24" t="s">
        <v>77</v>
      </c>
      <c r="D1627" s="24" t="s">
        <v>6279</v>
      </c>
      <c r="E1627" s="24" t="s">
        <v>6280</v>
      </c>
      <c r="F1627" s="77" t="str">
        <f t="shared" si="336"/>
        <v>ADVANCE WIRELESS TECHNOLOGY GROUP T/A AWTG</v>
      </c>
      <c r="G1627" s="24" t="s">
        <v>6038</v>
      </c>
      <c r="H1627" s="24" t="s">
        <v>5504</v>
      </c>
      <c r="I1627" s="24" t="s">
        <v>6224</v>
      </c>
      <c r="J1627" s="24" t="s">
        <v>1312</v>
      </c>
      <c r="K1627" s="24" t="s">
        <v>1109</v>
      </c>
      <c r="L1627" s="25">
        <v>44602</v>
      </c>
      <c r="M1627" s="25">
        <v>44865</v>
      </c>
      <c r="N1627" s="81">
        <f t="shared" ref="N1627:N1635" si="344">EDATE(M1627,AB1627)</f>
        <v>44865</v>
      </c>
      <c r="O1627" s="77" t="str">
        <f t="shared" ref="O1627:O1635" ca="1" si="345">IF(N1627&lt;TODAY(),"Expired","Live")</f>
        <v>Expired</v>
      </c>
      <c r="P1627" s="77" t="str" cm="1">
        <f t="array" aca="1" ref="P1627" ca="1">_xlfn.IFS((N1627-TODAY())&gt;=547,"06 Expires over 18 months",(N1627-TODAY())&gt;=365,"05 Expires in 18 months",(N1627-TODAY())&gt;=183,"04 Expires in 12 months",(N1627-TODAY())&gt;=92,"03 Expires in 6 months",(N1627-TODAY())&gt;=31,"02 Expires in 3 months",(N1627-TODAY())&gt;=0,"01 Expires in 30 days",(N1627-TODAY())&gt;=-31,"01 Expired last 30 days",(N1627-TODAY())&gt;=-92,"02 Expired last 3 months",(N1627-TODAY())&gt;=-183,"03 Expired last 6 months",(N1627-TODAY())&gt;=-365,"04 Expired last 12 months",(N1627-TODAY())&gt;=-547,"05 Expired last 18 months",TRUE,"06 Expired over 18 months")</f>
        <v>06 Expired over 18 months</v>
      </c>
      <c r="Q1627" s="65">
        <v>35278</v>
      </c>
      <c r="R1627" s="84">
        <f t="shared" si="343"/>
        <v>35278</v>
      </c>
      <c r="S1627" s="77" t="str" cm="1">
        <f t="array" ref="S1627">_xlfn.IFS(R1627&gt;5000000,"Gold",R1627&gt;=500000,"Silver",R1627&gt;30000,"Bronze",TRUE,"Transactional")</f>
        <v>Bronze</v>
      </c>
      <c r="T1627" s="24" t="s">
        <v>54</v>
      </c>
      <c r="U1627" s="101" t="s">
        <v>109</v>
      </c>
      <c r="V1627" s="101" t="s">
        <v>1011</v>
      </c>
      <c r="W1627" s="77" t="str">
        <f t="shared" si="337"/>
        <v>No</v>
      </c>
      <c r="X1627" s="77" t="str">
        <f>IFERROR(_xlfn.XLOOKUP(J1627&amp;"||"&amp;K1627,'Mapping Ref.'!$J$2:$J$538,'Mapping Ref.'!$K$2:$K$538),"")</f>
        <v>Corporate</v>
      </c>
      <c r="Y1627" s="77" t="str" cm="1">
        <f t="array" ref="Y1627">_xlfn.IFS(R1627&gt;2000000,"For Publication",R1627&gt;100000,"PID",R1627&gt;30000,"RFQ",TRUE,"Transactional")</f>
        <v>RFQ</v>
      </c>
      <c r="Z1627" s="24" t="s">
        <v>101</v>
      </c>
      <c r="AA1627" s="32">
        <v>9</v>
      </c>
      <c r="AB1627" s="24">
        <v>0</v>
      </c>
      <c r="AC1627" s="25">
        <v>44767</v>
      </c>
      <c r="AD1627" s="24" t="s">
        <v>58</v>
      </c>
      <c r="AE1627" s="24"/>
      <c r="AF1627" s="24" t="s">
        <v>59</v>
      </c>
      <c r="AG1627" s="24"/>
      <c r="AH1627" s="24" t="s">
        <v>59</v>
      </c>
      <c r="AI1627" s="24"/>
      <c r="AJ1627" s="24" t="s">
        <v>60</v>
      </c>
      <c r="AK1627" s="24"/>
      <c r="AL1627" s="24" t="s">
        <v>1333</v>
      </c>
      <c r="AM1627" s="24"/>
      <c r="AN1627" s="24"/>
      <c r="AO1627" s="24">
        <v>0</v>
      </c>
      <c r="AP1627" s="24" t="s">
        <v>60</v>
      </c>
      <c r="AQ1627" s="24"/>
      <c r="AR1627" s="24"/>
      <c r="AS1627" s="89">
        <f t="shared" ref="AS1627:AS1635" si="346">DATEDIF(L1627,N1627,"m")</f>
        <v>8</v>
      </c>
      <c r="AT1627" s="24" t="s">
        <v>6041</v>
      </c>
    </row>
    <row r="1628" spans="1:46" x14ac:dyDescent="0.5">
      <c r="A1628" s="24">
        <v>1744</v>
      </c>
      <c r="B1628" s="24"/>
      <c r="C1628" s="24" t="s">
        <v>77</v>
      </c>
      <c r="D1628" s="24" t="s">
        <v>6281</v>
      </c>
      <c r="E1628" s="24" t="s">
        <v>6282</v>
      </c>
      <c r="F1628" s="77" t="str">
        <f t="shared" si="336"/>
        <v>BICSC TRAINING &amp; SERVICES LIMITED</v>
      </c>
      <c r="G1628" s="24" t="s">
        <v>6283</v>
      </c>
      <c r="H1628" s="24" t="s">
        <v>376</v>
      </c>
      <c r="I1628" s="24" t="s">
        <v>992</v>
      </c>
      <c r="J1628" s="24" t="s">
        <v>52</v>
      </c>
      <c r="K1628" s="24" t="s">
        <v>1281</v>
      </c>
      <c r="L1628" s="25">
        <v>44774</v>
      </c>
      <c r="M1628" s="25">
        <v>45016</v>
      </c>
      <c r="N1628" s="81">
        <f t="shared" si="344"/>
        <v>45016</v>
      </c>
      <c r="O1628" s="77" t="str">
        <f t="shared" ca="1" si="345"/>
        <v>Expired</v>
      </c>
      <c r="P1628" s="77" t="str" cm="1">
        <f t="array" aca="1" ref="P1628" ca="1">_xlfn.IFS((N1628-TODAY())&gt;=547,"06 Expires over 18 months",(N1628-TODAY())&gt;=365,"05 Expires in 18 months",(N1628-TODAY())&gt;=183,"04 Expires in 12 months",(N1628-TODAY())&gt;=92,"03 Expires in 6 months",(N1628-TODAY())&gt;=31,"02 Expires in 3 months",(N1628-TODAY())&gt;=0,"01 Expires in 30 days",(N1628-TODAY())&gt;=-31,"01 Expired last 30 days",(N1628-TODAY())&gt;=-92,"02 Expired last 3 months",(N1628-TODAY())&gt;=-183,"03 Expired last 6 months",(N1628-TODAY())&gt;=-365,"04 Expired last 12 months",(N1628-TODAY())&gt;=-547,"05 Expired last 18 months",TRUE,"06 Expired over 18 months")</f>
        <v>06 Expired over 18 months</v>
      </c>
      <c r="Q1628" s="65">
        <v>7689</v>
      </c>
      <c r="R1628" s="84">
        <f t="shared" si="343"/>
        <v>7689</v>
      </c>
      <c r="S1628" s="77" t="str" cm="1">
        <f t="array" ref="S1628">_xlfn.IFS(R1628&gt;5000000,"Gold",R1628&gt;=500000,"Silver",R1628&gt;30000,"Bronze",TRUE,"Transactional")</f>
        <v>Transactional</v>
      </c>
      <c r="T1628" s="24" t="s">
        <v>54</v>
      </c>
      <c r="U1628" s="101" t="s">
        <v>208</v>
      </c>
      <c r="V1628" s="101" t="s">
        <v>209</v>
      </c>
      <c r="W1628" s="77" t="str">
        <f t="shared" si="337"/>
        <v>No</v>
      </c>
      <c r="X1628" s="77" t="str">
        <f>IFERROR(_xlfn.XLOOKUP(J1628&amp;"||"&amp;K1628,'Mapping Ref.'!$J$2:$J$538,'Mapping Ref.'!$K$2:$K$538),"")</f>
        <v>ICT</v>
      </c>
      <c r="Y1628" s="77" t="str" cm="1">
        <f t="array" ref="Y1628">_xlfn.IFS(R1628&gt;2000000,"For Publication",R1628&gt;100000,"PID",R1628&gt;30000,"RFQ",TRUE,"Transactional")</f>
        <v>Transactional</v>
      </c>
      <c r="Z1628" s="24" t="s">
        <v>86</v>
      </c>
      <c r="AA1628" s="32">
        <v>8</v>
      </c>
      <c r="AB1628" s="24">
        <v>0</v>
      </c>
      <c r="AC1628" s="25">
        <v>44767</v>
      </c>
      <c r="AD1628" s="24" t="s">
        <v>58</v>
      </c>
      <c r="AE1628" s="24">
        <v>0</v>
      </c>
      <c r="AF1628" s="24"/>
      <c r="AG1628" s="24"/>
      <c r="AH1628" s="24" t="s">
        <v>60</v>
      </c>
      <c r="AI1628" s="24"/>
      <c r="AJ1628" s="24" t="s">
        <v>60</v>
      </c>
      <c r="AK1628" s="24"/>
      <c r="AL1628" s="24"/>
      <c r="AM1628" s="24"/>
      <c r="AN1628" s="24"/>
      <c r="AO1628" s="24">
        <v>0</v>
      </c>
      <c r="AP1628" s="24" t="s">
        <v>59</v>
      </c>
      <c r="AQ1628" s="24"/>
      <c r="AR1628" s="24"/>
      <c r="AS1628" s="89">
        <f t="shared" si="346"/>
        <v>7</v>
      </c>
      <c r="AT1628" s="24" t="s">
        <v>6284</v>
      </c>
    </row>
    <row r="1629" spans="1:46" x14ac:dyDescent="0.5">
      <c r="A1629" s="24">
        <v>1745</v>
      </c>
      <c r="B1629" s="24"/>
      <c r="C1629" s="24"/>
      <c r="D1629" s="24" t="s">
        <v>6285</v>
      </c>
      <c r="E1629" s="24" t="s">
        <v>6286</v>
      </c>
      <c r="F1629" s="77" t="str">
        <f t="shared" si="336"/>
        <v>ORLENE BADU CONSULTING</v>
      </c>
      <c r="G1629" s="24" t="s">
        <v>6287</v>
      </c>
      <c r="H1629" s="24" t="s">
        <v>2201</v>
      </c>
      <c r="I1629" s="24" t="s">
        <v>2200</v>
      </c>
      <c r="J1629" s="24" t="s">
        <v>190</v>
      </c>
      <c r="K1629" s="24" t="s">
        <v>2202</v>
      </c>
      <c r="L1629" s="25">
        <v>44658</v>
      </c>
      <c r="M1629" s="25">
        <v>45023</v>
      </c>
      <c r="N1629" s="81">
        <f t="shared" si="344"/>
        <v>45389</v>
      </c>
      <c r="O1629" s="77" t="str">
        <f t="shared" ca="1" si="345"/>
        <v>Expired</v>
      </c>
      <c r="P1629" s="77" t="str" cm="1">
        <f t="array" aca="1" ref="P1629" ca="1">_xlfn.IFS((N1629-TODAY())&gt;=547,"06 Expires over 18 months",(N1629-TODAY())&gt;=365,"05 Expires in 18 months",(N1629-TODAY())&gt;=183,"04 Expires in 12 months",(N1629-TODAY())&gt;=92,"03 Expires in 6 months",(N1629-TODAY())&gt;=31,"02 Expires in 3 months",(N1629-TODAY())&gt;=0,"01 Expires in 30 days",(N1629-TODAY())&gt;=-31,"01 Expired last 30 days",(N1629-TODAY())&gt;=-92,"02 Expired last 3 months",(N1629-TODAY())&gt;=-183,"03 Expired last 6 months",(N1629-TODAY())&gt;=-365,"04 Expired last 12 months",(N1629-TODAY())&gt;=-547,"05 Expired last 18 months",TRUE,"06 Expired over 18 months")</f>
        <v>06 Expired over 18 months</v>
      </c>
      <c r="Q1629" s="65">
        <v>20000</v>
      </c>
      <c r="R1629" s="84">
        <f t="shared" si="343"/>
        <v>40000</v>
      </c>
      <c r="S1629" s="77" t="str" cm="1">
        <f t="array" ref="S1629">_xlfn.IFS(R1629&gt;5000000,"Gold",R1629&gt;=500000,"Silver",R1629&gt;30000,"Bronze",TRUE,"Transactional")</f>
        <v>Bronze</v>
      </c>
      <c r="T1629" s="24" t="s">
        <v>54</v>
      </c>
      <c r="U1629" s="101" t="s">
        <v>237</v>
      </c>
      <c r="V1629" s="101" t="s">
        <v>566</v>
      </c>
      <c r="W1629" s="77" t="str">
        <f t="shared" si="337"/>
        <v>Yes</v>
      </c>
      <c r="X1629" s="77" t="str">
        <f>IFERROR(_xlfn.XLOOKUP(J1629&amp;"||"&amp;K1629,'Mapping Ref.'!$J$2:$J$538,'Mapping Ref.'!$K$2:$K$538),"")</f>
        <v>Childrens &amp; Adults</v>
      </c>
      <c r="Y1629" s="77" t="str" cm="1">
        <f t="array" ref="Y1629">_xlfn.IFS(R1629&gt;2000000,"For Publication",R1629&gt;100000,"PID",R1629&gt;30000,"RFQ",TRUE,"Transactional")</f>
        <v>RFQ</v>
      </c>
      <c r="Z1629" s="24" t="s">
        <v>101</v>
      </c>
      <c r="AA1629" s="32">
        <v>12</v>
      </c>
      <c r="AB1629" s="24">
        <v>12</v>
      </c>
      <c r="AC1629" s="25">
        <v>44768</v>
      </c>
      <c r="AD1629" s="24" t="s">
        <v>58</v>
      </c>
      <c r="AE1629" s="24">
        <v>29795</v>
      </c>
      <c r="AF1629" s="24" t="s">
        <v>59</v>
      </c>
      <c r="AG1629" s="24"/>
      <c r="AH1629" s="24" t="s">
        <v>59</v>
      </c>
      <c r="AI1629" s="24"/>
      <c r="AJ1629" s="24" t="s">
        <v>60</v>
      </c>
      <c r="AK1629" s="24"/>
      <c r="AL1629" s="24" t="s">
        <v>1333</v>
      </c>
      <c r="AM1629" s="24"/>
      <c r="AN1629" s="24"/>
      <c r="AO1629" s="24">
        <v>0</v>
      </c>
      <c r="AP1629" s="24" t="s">
        <v>60</v>
      </c>
      <c r="AQ1629" s="24"/>
      <c r="AR1629" s="24"/>
      <c r="AS1629" s="89">
        <f t="shared" si="346"/>
        <v>24</v>
      </c>
      <c r="AT1629" s="24" t="s">
        <v>6285</v>
      </c>
    </row>
    <row r="1630" spans="1:46" x14ac:dyDescent="0.5">
      <c r="A1630" s="24">
        <v>1746</v>
      </c>
      <c r="B1630" s="24" t="s">
        <v>340</v>
      </c>
      <c r="C1630" s="24"/>
      <c r="D1630" s="24" t="s">
        <v>6288</v>
      </c>
      <c r="E1630" s="24" t="s">
        <v>6289</v>
      </c>
      <c r="F1630" s="77" t="str">
        <f t="shared" si="336"/>
        <v>CJB STAFFING SOLUTIONS LTD</v>
      </c>
      <c r="G1630" s="24" t="s">
        <v>6290</v>
      </c>
      <c r="H1630" s="24" t="s">
        <v>6291</v>
      </c>
      <c r="I1630" s="24" t="s">
        <v>992</v>
      </c>
      <c r="J1630" s="24" t="s">
        <v>52</v>
      </c>
      <c r="K1630" s="24" t="s">
        <v>1281</v>
      </c>
      <c r="L1630" s="25">
        <v>44774</v>
      </c>
      <c r="M1630" s="25">
        <v>45138</v>
      </c>
      <c r="N1630" s="81">
        <f t="shared" si="344"/>
        <v>45504</v>
      </c>
      <c r="O1630" s="77" t="str">
        <f t="shared" ca="1" si="345"/>
        <v>Expired</v>
      </c>
      <c r="P1630" s="77" t="str" cm="1">
        <f t="array" aca="1" ref="P1630" ca="1">_xlfn.IFS((N1630-TODAY())&gt;=547,"06 Expires over 18 months",(N1630-TODAY())&gt;=365,"05 Expires in 18 months",(N1630-TODAY())&gt;=183,"04 Expires in 12 months",(N1630-TODAY())&gt;=92,"03 Expires in 6 months",(N1630-TODAY())&gt;=31,"02 Expires in 3 months",(N1630-TODAY())&gt;=0,"01 Expires in 30 days",(N1630-TODAY())&gt;=-31,"01 Expired last 30 days",(N1630-TODAY())&gt;=-92,"02 Expired last 3 months",(N1630-TODAY())&gt;=-183,"03 Expired last 6 months",(N1630-TODAY())&gt;=-365,"04 Expired last 12 months",(N1630-TODAY())&gt;=-547,"05 Expired last 18 months",TRUE,"06 Expired over 18 months")</f>
        <v>06 Expired over 18 months</v>
      </c>
      <c r="Q1630" s="65">
        <v>24000</v>
      </c>
      <c r="R1630" s="84">
        <f t="shared" si="343"/>
        <v>46000</v>
      </c>
      <c r="S1630" s="77" t="str" cm="1">
        <f t="array" ref="S1630">_xlfn.IFS(R1630&gt;5000000,"Gold",R1630&gt;=500000,"Silver",R1630&gt;30000,"Bronze",TRUE,"Transactional")</f>
        <v>Bronze</v>
      </c>
      <c r="T1630" s="24" t="s">
        <v>122</v>
      </c>
      <c r="U1630" s="101" t="s">
        <v>237</v>
      </c>
      <c r="V1630" s="101" t="s">
        <v>238</v>
      </c>
      <c r="W1630" s="77" t="str">
        <f t="shared" si="337"/>
        <v>Yes</v>
      </c>
      <c r="X1630" s="77" t="str">
        <f>IFERROR(_xlfn.XLOOKUP(J1630&amp;"||"&amp;K1630,'Mapping Ref.'!$J$2:$J$538,'Mapping Ref.'!$K$2:$K$538),"")</f>
        <v>ICT</v>
      </c>
      <c r="Y1630" s="77" t="str" cm="1">
        <f t="array" ref="Y1630">_xlfn.IFS(R1630&gt;2000000,"For Publication",R1630&gt;100000,"PID",R1630&gt;30000,"RFQ",TRUE,"Transactional")</f>
        <v>RFQ</v>
      </c>
      <c r="Z1630" s="24" t="s">
        <v>86</v>
      </c>
      <c r="AA1630" s="32">
        <v>12</v>
      </c>
      <c r="AB1630" s="24">
        <v>12</v>
      </c>
      <c r="AC1630" s="25">
        <v>44769</v>
      </c>
      <c r="AD1630" s="24" t="s">
        <v>58</v>
      </c>
      <c r="AE1630" s="24">
        <v>2</v>
      </c>
      <c r="AF1630" s="24"/>
      <c r="AG1630" s="24"/>
      <c r="AH1630" s="24" t="s">
        <v>59</v>
      </c>
      <c r="AI1630" s="24"/>
      <c r="AJ1630" s="24" t="s">
        <v>60</v>
      </c>
      <c r="AK1630" s="24"/>
      <c r="AL1630" s="24" t="s">
        <v>5003</v>
      </c>
      <c r="AM1630" s="24"/>
      <c r="AN1630" s="24"/>
      <c r="AO1630" s="24">
        <v>0</v>
      </c>
      <c r="AP1630" s="24" t="s">
        <v>59</v>
      </c>
      <c r="AQ1630" s="24"/>
      <c r="AR1630" s="24"/>
      <c r="AS1630" s="89">
        <f t="shared" si="346"/>
        <v>23</v>
      </c>
      <c r="AT1630" s="24" t="s">
        <v>6292</v>
      </c>
    </row>
    <row r="1631" spans="1:46" x14ac:dyDescent="0.5">
      <c r="A1631" s="24">
        <v>1747</v>
      </c>
      <c r="B1631" s="24" t="s">
        <v>506</v>
      </c>
      <c r="C1631" s="24"/>
      <c r="D1631" s="24" t="s">
        <v>6293</v>
      </c>
      <c r="E1631" s="24" t="s">
        <v>6294</v>
      </c>
      <c r="F1631" s="77" t="str">
        <f t="shared" si="336"/>
        <v>CAMBRIDGE HOUSE AND TALBOT</v>
      </c>
      <c r="G1631" s="24" t="s">
        <v>6295</v>
      </c>
      <c r="H1631" s="24" t="s">
        <v>972</v>
      </c>
      <c r="I1631" s="24" t="s">
        <v>972</v>
      </c>
      <c r="J1631" s="24" t="s">
        <v>107</v>
      </c>
      <c r="K1631" s="24" t="s">
        <v>977</v>
      </c>
      <c r="L1631" s="25">
        <v>44761</v>
      </c>
      <c r="M1631" s="25">
        <v>45505</v>
      </c>
      <c r="N1631" s="81">
        <f t="shared" si="344"/>
        <v>45505</v>
      </c>
      <c r="O1631" s="77" t="str">
        <f t="shared" ca="1" si="345"/>
        <v>Expired</v>
      </c>
      <c r="P1631" s="77" t="str" cm="1">
        <f t="array" aca="1" ref="P1631" ca="1">_xlfn.IFS((N1631-TODAY())&gt;=547,"06 Expires over 18 months",(N1631-TODAY())&gt;=365,"05 Expires in 18 months",(N1631-TODAY())&gt;=183,"04 Expires in 12 months",(N1631-TODAY())&gt;=92,"03 Expires in 6 months",(N1631-TODAY())&gt;=31,"02 Expires in 3 months",(N1631-TODAY())&gt;=0,"01 Expires in 30 days",(N1631-TODAY())&gt;=-31,"01 Expired last 30 days",(N1631-TODAY())&gt;=-92,"02 Expired last 3 months",(N1631-TODAY())&gt;=-183,"03 Expired last 6 months",(N1631-TODAY())&gt;=-365,"04 Expired last 12 months",(N1631-TODAY())&gt;=-547,"05 Expired last 18 months",TRUE,"06 Expired over 18 months")</f>
        <v>06 Expired over 18 months</v>
      </c>
      <c r="Q1631" s="65">
        <v>55000</v>
      </c>
      <c r="R1631" s="84">
        <f t="shared" si="343"/>
        <v>110000</v>
      </c>
      <c r="S1631" s="77" t="str" cm="1">
        <f t="array" ref="S1631">_xlfn.IFS(R1631&gt;5000000,"Gold",R1631&gt;=500000,"Silver",R1631&gt;30000,"Bronze",TRUE,"Transactional")</f>
        <v>Bronze</v>
      </c>
      <c r="T1631" s="24" t="s">
        <v>54</v>
      </c>
      <c r="U1631" s="101" t="s">
        <v>116</v>
      </c>
      <c r="V1631" s="101" t="s">
        <v>70</v>
      </c>
      <c r="W1631" s="77" t="str">
        <f t="shared" si="337"/>
        <v>No</v>
      </c>
      <c r="X1631" s="77" t="str">
        <f>IFERROR(_xlfn.XLOOKUP(J1631&amp;"||"&amp;K1631,'Mapping Ref.'!$J$2:$J$538,'Mapping Ref.'!$K$2:$K$538),"")</f>
        <v>Construction &amp; Estates</v>
      </c>
      <c r="Y1631" s="77" t="str" cm="1">
        <f t="array" ref="Y1631">_xlfn.IFS(R1631&gt;2000000,"For Publication",R1631&gt;100000,"PID",R1631&gt;30000,"RFQ",TRUE,"Transactional")</f>
        <v>PID</v>
      </c>
      <c r="Z1631" s="24" t="s">
        <v>86</v>
      </c>
      <c r="AA1631" s="32">
        <v>24</v>
      </c>
      <c r="AB1631" s="24">
        <v>0</v>
      </c>
      <c r="AC1631" s="25">
        <v>44769</v>
      </c>
      <c r="AD1631" s="24" t="s">
        <v>58</v>
      </c>
      <c r="AE1631" s="24">
        <v>29943</v>
      </c>
      <c r="AF1631" s="24"/>
      <c r="AG1631" s="24"/>
      <c r="AH1631" s="24" t="s">
        <v>60</v>
      </c>
      <c r="AI1631" s="24"/>
      <c r="AJ1631" s="24" t="s">
        <v>60</v>
      </c>
      <c r="AK1631" s="24"/>
      <c r="AL1631" s="24" t="s">
        <v>1333</v>
      </c>
      <c r="AM1631" s="24"/>
      <c r="AN1631" s="24"/>
      <c r="AO1631" s="24">
        <v>0</v>
      </c>
      <c r="AP1631" s="24" t="s">
        <v>60</v>
      </c>
      <c r="AQ1631" s="24"/>
      <c r="AR1631" s="24"/>
      <c r="AS1631" s="89">
        <f t="shared" si="346"/>
        <v>24</v>
      </c>
      <c r="AT1631" s="24" t="s">
        <v>6296</v>
      </c>
    </row>
    <row r="1632" spans="1:46" x14ac:dyDescent="0.5">
      <c r="A1632" s="24">
        <v>1748</v>
      </c>
      <c r="B1632" s="24" t="s">
        <v>340</v>
      </c>
      <c r="C1632" s="24"/>
      <c r="D1632" s="24" t="s">
        <v>6297</v>
      </c>
      <c r="E1632" s="24" t="s">
        <v>6298</v>
      </c>
      <c r="F1632" s="77" t="str">
        <f t="shared" si="336"/>
        <v>HEALTHY DIALOGUES LTD</v>
      </c>
      <c r="G1632" s="24" t="s">
        <v>6299</v>
      </c>
      <c r="H1632" s="24" t="s">
        <v>6300</v>
      </c>
      <c r="I1632" s="24" t="s">
        <v>6300</v>
      </c>
      <c r="J1632" s="24" t="s">
        <v>66</v>
      </c>
      <c r="K1632" s="27" t="s">
        <v>67</v>
      </c>
      <c r="L1632" s="25">
        <v>44774</v>
      </c>
      <c r="M1632" s="25">
        <v>45016</v>
      </c>
      <c r="N1632" s="81">
        <f t="shared" si="344"/>
        <v>45016</v>
      </c>
      <c r="O1632" s="77" t="str">
        <f t="shared" ca="1" si="345"/>
        <v>Expired</v>
      </c>
      <c r="P1632" s="77" t="str" cm="1">
        <f t="array" aca="1" ref="P1632" ca="1">_xlfn.IFS((N1632-TODAY())&gt;=547,"06 Expires over 18 months",(N1632-TODAY())&gt;=365,"05 Expires in 18 months",(N1632-TODAY())&gt;=183,"04 Expires in 12 months",(N1632-TODAY())&gt;=92,"03 Expires in 6 months",(N1632-TODAY())&gt;=31,"02 Expires in 3 months",(N1632-TODAY())&gt;=0,"01 Expires in 30 days",(N1632-TODAY())&gt;=-31,"01 Expired last 30 days",(N1632-TODAY())&gt;=-92,"02 Expired last 3 months",(N1632-TODAY())&gt;=-183,"03 Expired last 6 months",(N1632-TODAY())&gt;=-365,"04 Expired last 12 months",(N1632-TODAY())&gt;=-547,"05 Expired last 18 months",TRUE,"06 Expired over 18 months")</f>
        <v>06 Expired over 18 months</v>
      </c>
      <c r="Q1632" s="65">
        <v>24999.99</v>
      </c>
      <c r="R1632" s="84">
        <f t="shared" si="343"/>
        <v>24999.99</v>
      </c>
      <c r="S1632" s="77" t="str" cm="1">
        <f t="array" ref="S1632">_xlfn.IFS(R1632&gt;5000000,"Gold",R1632&gt;=500000,"Silver",R1632&gt;30000,"Bronze",TRUE,"Transactional")</f>
        <v>Transactional</v>
      </c>
      <c r="T1632" s="24" t="s">
        <v>54</v>
      </c>
      <c r="U1632" s="101" t="s">
        <v>237</v>
      </c>
      <c r="V1632" s="101" t="s">
        <v>566</v>
      </c>
      <c r="W1632" s="77" t="str">
        <f t="shared" si="337"/>
        <v>No</v>
      </c>
      <c r="X1632" s="77" t="str">
        <f>IFERROR(_xlfn.XLOOKUP(J1632&amp;"||"&amp;K1632,'Mapping Ref.'!$J$2:$J$538,'Mapping Ref.'!$K$2:$K$538),"")</f>
        <v>Childrens &amp; Adults</v>
      </c>
      <c r="Y1632" s="77" t="str" cm="1">
        <f t="array" ref="Y1632">_xlfn.IFS(R1632&gt;2000000,"For Publication",R1632&gt;100000,"PID",R1632&gt;30000,"RFQ",TRUE,"Transactional")</f>
        <v>Transactional</v>
      </c>
      <c r="Z1632" s="24" t="s">
        <v>101</v>
      </c>
      <c r="AA1632" s="32">
        <v>8</v>
      </c>
      <c r="AB1632" s="24">
        <v>0</v>
      </c>
      <c r="AC1632" s="25">
        <v>44769</v>
      </c>
      <c r="AD1632" s="24" t="s">
        <v>58</v>
      </c>
      <c r="AE1632" s="24">
        <v>0</v>
      </c>
      <c r="AF1632" s="24"/>
      <c r="AG1632" s="24"/>
      <c r="AH1632" s="24" t="s">
        <v>59</v>
      </c>
      <c r="AI1632" s="24"/>
      <c r="AJ1632" s="24" t="s">
        <v>59</v>
      </c>
      <c r="AK1632" s="24"/>
      <c r="AL1632" s="24" t="s">
        <v>5003</v>
      </c>
      <c r="AM1632" s="24"/>
      <c r="AN1632" s="24"/>
      <c r="AO1632" s="24"/>
      <c r="AP1632" s="24" t="s">
        <v>60</v>
      </c>
      <c r="AQ1632" s="24"/>
      <c r="AR1632" s="24"/>
      <c r="AS1632" s="89">
        <f t="shared" si="346"/>
        <v>7</v>
      </c>
      <c r="AT1632" s="24" t="s">
        <v>6301</v>
      </c>
    </row>
    <row r="1633" spans="1:46" x14ac:dyDescent="0.5">
      <c r="A1633" s="24">
        <v>1750</v>
      </c>
      <c r="B1633" s="24" t="s">
        <v>340</v>
      </c>
      <c r="C1633" s="24"/>
      <c r="D1633" s="24" t="s">
        <v>6302</v>
      </c>
      <c r="E1633" s="24" t="s">
        <v>6303</v>
      </c>
      <c r="F1633" s="77" t="str">
        <f t="shared" si="336"/>
        <v>VIATRIS UK HEALTHCARE LIMITED</v>
      </c>
      <c r="G1633" s="24" t="s">
        <v>6304</v>
      </c>
      <c r="H1633" s="24" t="s">
        <v>6305</v>
      </c>
      <c r="I1633" s="24" t="s">
        <v>6305</v>
      </c>
      <c r="J1633" s="24" t="s">
        <v>52</v>
      </c>
      <c r="K1633" s="27" t="s">
        <v>6306</v>
      </c>
      <c r="L1633" s="25">
        <v>44770</v>
      </c>
      <c r="M1633" s="25">
        <v>45134</v>
      </c>
      <c r="N1633" s="81">
        <f t="shared" si="344"/>
        <v>45500</v>
      </c>
      <c r="O1633" s="77" t="str">
        <f t="shared" ca="1" si="345"/>
        <v>Expired</v>
      </c>
      <c r="P1633" s="77" t="str" cm="1">
        <f t="array" aca="1" ref="P1633" ca="1">_xlfn.IFS((N1633-TODAY())&gt;=547,"06 Expires over 18 months",(N1633-TODAY())&gt;=365,"05 Expires in 18 months",(N1633-TODAY())&gt;=183,"04 Expires in 12 months",(N1633-TODAY())&gt;=92,"03 Expires in 6 months",(N1633-TODAY())&gt;=31,"02 Expires in 3 months",(N1633-TODAY())&gt;=0,"01 Expires in 30 days",(N1633-TODAY())&gt;=-31,"01 Expired last 30 days",(N1633-TODAY())&gt;=-92,"02 Expired last 3 months",(N1633-TODAY())&gt;=-183,"03 Expired last 6 months",(N1633-TODAY())&gt;=-365,"04 Expired last 12 months",(N1633-TODAY())&gt;=-547,"05 Expired last 18 months",TRUE,"06 Expired over 18 months")</f>
        <v>06 Expired over 18 months</v>
      </c>
      <c r="Q1633" s="65">
        <v>5000</v>
      </c>
      <c r="R1633" s="84">
        <f t="shared" si="343"/>
        <v>9583.3333333333339</v>
      </c>
      <c r="S1633" s="77" t="str" cm="1">
        <f t="array" ref="S1633">_xlfn.IFS(R1633&gt;5000000,"Gold",R1633&gt;=500000,"Silver",R1633&gt;30000,"Bronze",TRUE,"Transactional")</f>
        <v>Transactional</v>
      </c>
      <c r="T1633" s="24" t="s">
        <v>54</v>
      </c>
      <c r="U1633" s="101" t="s">
        <v>366</v>
      </c>
      <c r="V1633" s="101" t="s">
        <v>1058</v>
      </c>
      <c r="W1633" s="77" t="str">
        <f t="shared" si="337"/>
        <v>Yes</v>
      </c>
      <c r="X1633" s="77" t="str">
        <f>IFERROR(_xlfn.XLOOKUP(J1633&amp;"||"&amp;K1633,'Mapping Ref.'!$J$2:$J$538,'Mapping Ref.'!$K$2:$K$538),"")</f>
        <v>Corporate</v>
      </c>
      <c r="Y1633" s="77" t="str" cm="1">
        <f t="array" ref="Y1633">_xlfn.IFS(R1633&gt;2000000,"For Publication",R1633&gt;100000,"PID",R1633&gt;30000,"RFQ",TRUE,"Transactional")</f>
        <v>Transactional</v>
      </c>
      <c r="Z1633" s="24" t="s">
        <v>101</v>
      </c>
      <c r="AA1633" s="32">
        <v>12</v>
      </c>
      <c r="AB1633" s="24">
        <v>12</v>
      </c>
      <c r="AC1633" s="25">
        <v>44770</v>
      </c>
      <c r="AD1633" s="24" t="s">
        <v>58</v>
      </c>
      <c r="AE1633" s="24"/>
      <c r="AF1633" s="24"/>
      <c r="AG1633" s="24"/>
      <c r="AH1633" s="24" t="s">
        <v>60</v>
      </c>
      <c r="AI1633" s="24" t="s">
        <v>59</v>
      </c>
      <c r="AJ1633" s="24" t="s">
        <v>60</v>
      </c>
      <c r="AK1633" s="24"/>
      <c r="AL1633" s="24" t="s">
        <v>5003</v>
      </c>
      <c r="AM1633" s="24"/>
      <c r="AN1633" s="24"/>
      <c r="AO1633" s="24"/>
      <c r="AP1633" s="24" t="s">
        <v>60</v>
      </c>
      <c r="AQ1633" s="24"/>
      <c r="AR1633" s="24"/>
      <c r="AS1633" s="89">
        <f t="shared" si="346"/>
        <v>23</v>
      </c>
      <c r="AT1633" s="24" t="s">
        <v>6307</v>
      </c>
    </row>
    <row r="1634" spans="1:46" x14ac:dyDescent="0.5">
      <c r="A1634" s="24">
        <v>1751</v>
      </c>
      <c r="B1634" s="24" t="s">
        <v>340</v>
      </c>
      <c r="C1634" s="24"/>
      <c r="D1634" s="24" t="s">
        <v>6308</v>
      </c>
      <c r="E1634" s="24" t="s">
        <v>6309</v>
      </c>
      <c r="F1634" s="77" t="str">
        <f t="shared" si="336"/>
        <v>SUPPORT IS US LTD</v>
      </c>
      <c r="G1634" s="24" t="s">
        <v>6310</v>
      </c>
      <c r="H1634" s="24" t="s">
        <v>6311</v>
      </c>
      <c r="I1634" s="24" t="s">
        <v>6312</v>
      </c>
      <c r="J1634" s="24" t="s">
        <v>66</v>
      </c>
      <c r="K1634" s="24" t="s">
        <v>6313</v>
      </c>
      <c r="L1634" s="25">
        <v>44712</v>
      </c>
      <c r="M1634" s="25">
        <v>44773</v>
      </c>
      <c r="N1634" s="81">
        <f t="shared" si="344"/>
        <v>44804</v>
      </c>
      <c r="O1634" s="77" t="str">
        <f t="shared" ca="1" si="345"/>
        <v>Expired</v>
      </c>
      <c r="P1634" s="77" t="str" cm="1">
        <f t="array" aca="1" ref="P1634" ca="1">_xlfn.IFS((N1634-TODAY())&gt;=547,"06 Expires over 18 months",(N1634-TODAY())&gt;=365,"05 Expires in 18 months",(N1634-TODAY())&gt;=183,"04 Expires in 12 months",(N1634-TODAY())&gt;=92,"03 Expires in 6 months",(N1634-TODAY())&gt;=31,"02 Expires in 3 months",(N1634-TODAY())&gt;=0,"01 Expires in 30 days",(N1634-TODAY())&gt;=-31,"01 Expired last 30 days",(N1634-TODAY())&gt;=-92,"02 Expired last 3 months",(N1634-TODAY())&gt;=-183,"03 Expired last 6 months",(N1634-TODAY())&gt;=-365,"04 Expired last 12 months",(N1634-TODAY())&gt;=-547,"05 Expired last 18 months",TRUE,"06 Expired over 18 months")</f>
        <v>06 Expired over 18 months</v>
      </c>
      <c r="Q1634" s="65">
        <v>5931.88</v>
      </c>
      <c r="R1634" s="84">
        <f t="shared" si="343"/>
        <v>5931.88</v>
      </c>
      <c r="S1634" s="77" t="str" cm="1">
        <f t="array" ref="S1634">_xlfn.IFS(R1634&gt;5000000,"Gold",R1634&gt;=500000,"Silver",R1634&gt;30000,"Bronze",TRUE,"Transactional")</f>
        <v>Transactional</v>
      </c>
      <c r="T1634" s="24" t="s">
        <v>54</v>
      </c>
      <c r="U1634" s="101" t="s">
        <v>84</v>
      </c>
      <c r="V1634" s="101" t="s">
        <v>214</v>
      </c>
      <c r="W1634" s="77" t="str">
        <f t="shared" si="337"/>
        <v>Yes</v>
      </c>
      <c r="X1634" s="77" t="str">
        <f>IFERROR(_xlfn.XLOOKUP(J1634&amp;"||"&amp;K1634,'Mapping Ref.'!$J$2:$J$538,'Mapping Ref.'!$K$2:$K$538),"")</f>
        <v>Childrens &amp; Adults</v>
      </c>
      <c r="Y1634" s="77" t="str" cm="1">
        <f t="array" ref="Y1634">_xlfn.IFS(R1634&gt;2000000,"For Publication",R1634&gt;100000,"PID",R1634&gt;30000,"RFQ",TRUE,"Transactional")</f>
        <v>Transactional</v>
      </c>
      <c r="Z1634" s="24" t="s">
        <v>101</v>
      </c>
      <c r="AA1634" s="32">
        <v>2</v>
      </c>
      <c r="AB1634" s="24">
        <v>1</v>
      </c>
      <c r="AC1634" s="25">
        <v>44770</v>
      </c>
      <c r="AD1634" s="24" t="s">
        <v>58</v>
      </c>
      <c r="AE1634" s="24"/>
      <c r="AF1634" s="24" t="s">
        <v>59</v>
      </c>
      <c r="AG1634" s="24"/>
      <c r="AH1634" s="24" t="s">
        <v>59</v>
      </c>
      <c r="AI1634" s="24"/>
      <c r="AJ1634" s="24" t="s">
        <v>60</v>
      </c>
      <c r="AK1634" s="24"/>
      <c r="AL1634" s="24" t="s">
        <v>5003</v>
      </c>
      <c r="AM1634" s="24"/>
      <c r="AN1634" s="24"/>
      <c r="AO1634" s="24"/>
      <c r="AP1634" s="24" t="s">
        <v>60</v>
      </c>
      <c r="AQ1634" s="24"/>
      <c r="AR1634" s="24"/>
      <c r="AS1634" s="89">
        <f t="shared" si="346"/>
        <v>3</v>
      </c>
      <c r="AT1634" s="24" t="s">
        <v>6314</v>
      </c>
    </row>
    <row r="1635" spans="1:46" x14ac:dyDescent="0.5">
      <c r="A1635" s="24">
        <v>1752</v>
      </c>
      <c r="B1635" s="24" t="s">
        <v>340</v>
      </c>
      <c r="C1635" s="24"/>
      <c r="D1635" s="24" t="s">
        <v>6315</v>
      </c>
      <c r="E1635" s="24" t="s">
        <v>6316</v>
      </c>
      <c r="F1635" s="77" t="str">
        <f t="shared" si="336"/>
        <v>RELIANT CARE LTD</v>
      </c>
      <c r="G1635" s="24" t="s">
        <v>6317</v>
      </c>
      <c r="H1635" s="24" t="s">
        <v>6311</v>
      </c>
      <c r="I1635" s="24" t="s">
        <v>6312</v>
      </c>
      <c r="J1635" s="24" t="s">
        <v>66</v>
      </c>
      <c r="K1635" s="24" t="s">
        <v>6318</v>
      </c>
      <c r="L1635" s="25">
        <v>44713</v>
      </c>
      <c r="M1635" s="25">
        <v>44742</v>
      </c>
      <c r="N1635" s="81">
        <f t="shared" si="344"/>
        <v>44742</v>
      </c>
      <c r="O1635" s="77" t="str">
        <f t="shared" ca="1" si="345"/>
        <v>Expired</v>
      </c>
      <c r="P1635" s="77" t="str" cm="1">
        <f t="array" aca="1" ref="P1635" ca="1">_xlfn.IFS((N1635-TODAY())&gt;=547,"06 Expires over 18 months",(N1635-TODAY())&gt;=365,"05 Expires in 18 months",(N1635-TODAY())&gt;=183,"04 Expires in 12 months",(N1635-TODAY())&gt;=92,"03 Expires in 6 months",(N1635-TODAY())&gt;=31,"02 Expires in 3 months",(N1635-TODAY())&gt;=0,"01 Expires in 30 days",(N1635-TODAY())&gt;=-31,"01 Expired last 30 days",(N1635-TODAY())&gt;=-92,"02 Expired last 3 months",(N1635-TODAY())&gt;=-183,"03 Expired last 6 months",(N1635-TODAY())&gt;=-365,"04 Expired last 12 months",(N1635-TODAY())&gt;=-547,"05 Expired last 18 months",TRUE,"06 Expired over 18 months")</f>
        <v>06 Expired over 18 months</v>
      </c>
      <c r="Q1635" s="65">
        <v>20000</v>
      </c>
      <c r="R1635" s="84">
        <f t="shared" si="343"/>
        <v>20000</v>
      </c>
      <c r="S1635" s="77" t="str" cm="1">
        <f t="array" ref="S1635">_xlfn.IFS(R1635&gt;5000000,"Gold",R1635&gt;=500000,"Silver",R1635&gt;30000,"Bronze",TRUE,"Transactional")</f>
        <v>Transactional</v>
      </c>
      <c r="T1635" s="24" t="s">
        <v>54</v>
      </c>
      <c r="U1635" s="101" t="s">
        <v>84</v>
      </c>
      <c r="V1635" s="101" t="s">
        <v>214</v>
      </c>
      <c r="W1635" s="77" t="str">
        <f t="shared" si="337"/>
        <v>No</v>
      </c>
      <c r="X1635" s="77" t="str">
        <f>IFERROR(_xlfn.XLOOKUP(J1635&amp;"||"&amp;K1635,'Mapping Ref.'!$J$2:$J$538,'Mapping Ref.'!$K$2:$K$538),"")</f>
        <v>Childrens &amp; Adults</v>
      </c>
      <c r="Y1635" s="77" t="str" cm="1">
        <f t="array" ref="Y1635">_xlfn.IFS(R1635&gt;2000000,"For Publication",R1635&gt;100000,"PID",R1635&gt;30000,"RFQ",TRUE,"Transactional")</f>
        <v>Transactional</v>
      </c>
      <c r="Z1635" s="24" t="s">
        <v>101</v>
      </c>
      <c r="AA1635" s="32">
        <v>2</v>
      </c>
      <c r="AB1635" s="24">
        <v>0</v>
      </c>
      <c r="AC1635" s="25">
        <v>44770</v>
      </c>
      <c r="AD1635" s="24" t="s">
        <v>58</v>
      </c>
      <c r="AE1635" s="24"/>
      <c r="AF1635" s="24"/>
      <c r="AG1635" s="24"/>
      <c r="AH1635" s="24" t="s">
        <v>59</v>
      </c>
      <c r="AI1635" s="24"/>
      <c r="AJ1635" s="24" t="s">
        <v>60</v>
      </c>
      <c r="AK1635" s="24"/>
      <c r="AL1635" s="24" t="s">
        <v>5003</v>
      </c>
      <c r="AM1635" s="24"/>
      <c r="AN1635" s="24"/>
      <c r="AO1635" s="24"/>
      <c r="AP1635" s="24" t="s">
        <v>60</v>
      </c>
      <c r="AQ1635" s="24"/>
      <c r="AR1635" s="24"/>
      <c r="AS1635" s="89">
        <f t="shared" si="346"/>
        <v>0</v>
      </c>
      <c r="AT1635" s="24" t="s">
        <v>6319</v>
      </c>
    </row>
    <row r="1636" spans="1:46" x14ac:dyDescent="0.5">
      <c r="A1636" s="24">
        <v>1753</v>
      </c>
      <c r="B1636" s="24" t="s">
        <v>340</v>
      </c>
      <c r="C1636" s="24"/>
      <c r="D1636" s="24" t="s">
        <v>6320</v>
      </c>
      <c r="E1636" s="24" t="s">
        <v>6227</v>
      </c>
      <c r="F1636" s="77" t="str">
        <f t="shared" si="336"/>
        <v>MJV &amp; CO SOLICITORS</v>
      </c>
      <c r="G1636" s="24" t="s">
        <v>6321</v>
      </c>
      <c r="H1636" s="24" t="s">
        <v>1420</v>
      </c>
      <c r="I1636" s="24" t="s">
        <v>1420</v>
      </c>
      <c r="J1636" s="24" t="s">
        <v>52</v>
      </c>
      <c r="K1636" s="24" t="s">
        <v>822</v>
      </c>
      <c r="L1636" s="25">
        <v>44771</v>
      </c>
      <c r="M1636" s="25"/>
      <c r="N1636" s="81"/>
      <c r="O1636" s="77" t="s">
        <v>712</v>
      </c>
      <c r="P1636" s="77"/>
      <c r="Q1636" s="104"/>
      <c r="R1636" s="84">
        <v>0</v>
      </c>
      <c r="S1636" s="77" t="str" cm="1">
        <f t="array" ref="S1636">_xlfn.IFS(R1636&gt;5000000,"Gold",R1636&gt;=500000,"Silver",R1636&gt;30000,"Bronze",TRUE,"Transactional")</f>
        <v>Transactional</v>
      </c>
      <c r="T1636" s="24" t="s">
        <v>54</v>
      </c>
      <c r="U1636" s="101" t="s">
        <v>445</v>
      </c>
      <c r="V1636" s="101" t="s">
        <v>810</v>
      </c>
      <c r="W1636" s="77" t="str">
        <f t="shared" si="337"/>
        <v>Yes</v>
      </c>
      <c r="X1636" s="77" t="str">
        <f>IFERROR(_xlfn.XLOOKUP(J1636&amp;"||"&amp;K1636,'Mapping Ref.'!$J$2:$J$538,'Mapping Ref.'!$K$2:$K$538),"")</f>
        <v>Corporate</v>
      </c>
      <c r="Y1636" s="77" t="str" cm="1">
        <f t="array" ref="Y1636">_xlfn.IFS(R1636&gt;2000000,"For Publication",R1636&gt;100000,"PID",R1636&gt;30000,"RFQ",TRUE,"Transactional")</f>
        <v>Transactional</v>
      </c>
      <c r="Z1636" s="24" t="s">
        <v>101</v>
      </c>
      <c r="AA1636" s="32">
        <v>80</v>
      </c>
      <c r="AB1636" s="24">
        <v>80</v>
      </c>
      <c r="AC1636" s="25">
        <v>44771</v>
      </c>
      <c r="AD1636" s="24" t="s">
        <v>102</v>
      </c>
      <c r="AE1636" s="24">
        <v>0</v>
      </c>
      <c r="AF1636" s="24"/>
      <c r="AG1636" s="24"/>
      <c r="AH1636" s="24" t="s">
        <v>60</v>
      </c>
      <c r="AI1636" s="24"/>
      <c r="AJ1636" s="24" t="s">
        <v>60</v>
      </c>
      <c r="AK1636" s="24"/>
      <c r="AL1636" s="24" t="s">
        <v>5003</v>
      </c>
      <c r="AM1636" s="24"/>
      <c r="AN1636" s="24"/>
      <c r="AO1636" s="24">
        <v>0</v>
      </c>
      <c r="AP1636" s="24" t="s">
        <v>60</v>
      </c>
      <c r="AQ1636" s="24"/>
      <c r="AR1636" s="24"/>
      <c r="AS1636" s="89">
        <v>0</v>
      </c>
      <c r="AT1636" s="24" t="s">
        <v>6320</v>
      </c>
    </row>
    <row r="1637" spans="1:46" x14ac:dyDescent="0.5">
      <c r="A1637" s="24">
        <v>1754</v>
      </c>
      <c r="B1637" s="24" t="s">
        <v>340</v>
      </c>
      <c r="C1637" s="24"/>
      <c r="D1637" s="24" t="s">
        <v>6322</v>
      </c>
      <c r="E1637" s="24" t="s">
        <v>6323</v>
      </c>
      <c r="F1637" s="77" t="str">
        <f t="shared" si="336"/>
        <v>SOUTH EASTERN CARPENTRY LIMITED</v>
      </c>
      <c r="G1637" s="24" t="s">
        <v>6324</v>
      </c>
      <c r="H1637" s="24" t="s">
        <v>963</v>
      </c>
      <c r="I1637" s="24" t="s">
        <v>6325</v>
      </c>
      <c r="J1637" s="24" t="s">
        <v>107</v>
      </c>
      <c r="K1637" s="24" t="s">
        <v>3201</v>
      </c>
      <c r="L1637" s="25">
        <v>44774</v>
      </c>
      <c r="M1637" s="25">
        <v>45505</v>
      </c>
      <c r="N1637" s="81">
        <f>EDATE(M1637,AB1637)</f>
        <v>45870</v>
      </c>
      <c r="O1637" s="77" t="str">
        <f ca="1">IF(N1637&lt;TODAY(),"Expired","Live")</f>
        <v>Expired</v>
      </c>
      <c r="P1637" s="77" t="str" cm="1">
        <f t="array" aca="1" ref="P1637" ca="1">_xlfn.IFS((N1637-TODAY())&gt;=547,"06 Expires over 18 months",(N1637-TODAY())&gt;=365,"05 Expires in 18 months",(N1637-TODAY())&gt;=183,"04 Expires in 12 months",(N1637-TODAY())&gt;=92,"03 Expires in 6 months",(N1637-TODAY())&gt;=31,"02 Expires in 3 months",(N1637-TODAY())&gt;=0,"01 Expires in 30 days",(N1637-TODAY())&gt;=-31,"01 Expired last 30 days",(N1637-TODAY())&gt;=-92,"02 Expired last 3 months",(N1637-TODAY())&gt;=-183,"03 Expired last 6 months",(N1637-TODAY())&gt;=-365,"04 Expired last 12 months",(N1637-TODAY())&gt;=-547,"05 Expired last 18 months",TRUE,"06 Expired over 18 months")</f>
        <v>05 Expired last 18 months</v>
      </c>
      <c r="Q1637" s="65">
        <v>5000</v>
      </c>
      <c r="R1637" s="84">
        <f>MAX(Q1637,Q1637*N(AS1637)/12)</f>
        <v>15000</v>
      </c>
      <c r="S1637" s="77" t="str" cm="1">
        <f t="array" ref="S1637">_xlfn.IFS(R1637&gt;5000000,"Gold",R1637&gt;=500000,"Silver",R1637&gt;30000,"Bronze",TRUE,"Transactional")</f>
        <v>Transactional</v>
      </c>
      <c r="T1637" s="24" t="s">
        <v>122</v>
      </c>
      <c r="U1637" s="101" t="s">
        <v>84</v>
      </c>
      <c r="V1637" s="101" t="s">
        <v>727</v>
      </c>
      <c r="W1637" s="77" t="str">
        <f t="shared" si="337"/>
        <v>Yes</v>
      </c>
      <c r="X1637" s="77" t="str">
        <f>IFERROR(_xlfn.XLOOKUP(J1637&amp;"||"&amp;K1637,'Mapping Ref.'!$J$2:$J$538,'Mapping Ref.'!$K$2:$K$538),"")</f>
        <v>Construction &amp; Estates</v>
      </c>
      <c r="Y1637" s="77" t="str" cm="1">
        <f t="array" ref="Y1637">_xlfn.IFS(R1637&gt;2000000,"For Publication",R1637&gt;100000,"PID",R1637&gt;30000,"RFQ",TRUE,"Transactional")</f>
        <v>Transactional</v>
      </c>
      <c r="Z1637" s="24" t="s">
        <v>101</v>
      </c>
      <c r="AA1637" s="32">
        <v>12</v>
      </c>
      <c r="AB1637" s="24">
        <v>12</v>
      </c>
      <c r="AC1637" s="25">
        <v>44774</v>
      </c>
      <c r="AD1637" s="24" t="s">
        <v>58</v>
      </c>
      <c r="AE1637" s="24"/>
      <c r="AF1637" s="24"/>
      <c r="AG1637" s="24"/>
      <c r="AH1637" s="24" t="s">
        <v>59</v>
      </c>
      <c r="AI1637" s="24"/>
      <c r="AJ1637" s="24" t="s">
        <v>60</v>
      </c>
      <c r="AK1637" s="24"/>
      <c r="AL1637" s="24" t="s">
        <v>5003</v>
      </c>
      <c r="AM1637" s="24"/>
      <c r="AN1637" s="24"/>
      <c r="AO1637" s="24"/>
      <c r="AP1637" s="24" t="s">
        <v>60</v>
      </c>
      <c r="AQ1637" s="24"/>
      <c r="AR1637" s="24"/>
      <c r="AS1637" s="89">
        <f>DATEDIF(L1637,N1637,"m")</f>
        <v>36</v>
      </c>
      <c r="AT1637" s="24" t="s">
        <v>6326</v>
      </c>
    </row>
    <row r="1638" spans="1:46" x14ac:dyDescent="0.5">
      <c r="A1638" s="24">
        <v>1755</v>
      </c>
      <c r="B1638" s="24" t="s">
        <v>340</v>
      </c>
      <c r="C1638" s="24"/>
      <c r="D1638" s="24" t="s">
        <v>6327</v>
      </c>
      <c r="E1638" s="24" t="s">
        <v>6328</v>
      </c>
      <c r="F1638" s="77" t="str">
        <f t="shared" si="336"/>
        <v>SOL ATTENDANCE LTD</v>
      </c>
      <c r="G1638" s="24" t="s">
        <v>6329</v>
      </c>
      <c r="H1638" s="24" t="s">
        <v>6242</v>
      </c>
      <c r="I1638" s="24" t="s">
        <v>6242</v>
      </c>
      <c r="J1638" s="24" t="s">
        <v>190</v>
      </c>
      <c r="K1638" s="24" t="s">
        <v>769</v>
      </c>
      <c r="L1638" s="25">
        <v>44823</v>
      </c>
      <c r="M1638" s="25">
        <v>45170</v>
      </c>
      <c r="N1638" s="81">
        <f>EDATE(M1638,AB1638)</f>
        <v>45170</v>
      </c>
      <c r="O1638" s="77" t="str">
        <f ca="1">IF(N1638&lt;TODAY(),"Expired","Live")</f>
        <v>Expired</v>
      </c>
      <c r="P1638" s="77" t="str" cm="1">
        <f t="array" aca="1" ref="P1638" ca="1">_xlfn.IFS((N1638-TODAY())&gt;=547,"06 Expires over 18 months",(N1638-TODAY())&gt;=365,"05 Expires in 18 months",(N1638-TODAY())&gt;=183,"04 Expires in 12 months",(N1638-TODAY())&gt;=92,"03 Expires in 6 months",(N1638-TODAY())&gt;=31,"02 Expires in 3 months",(N1638-TODAY())&gt;=0,"01 Expires in 30 days",(N1638-TODAY())&gt;=-31,"01 Expired last 30 days",(N1638-TODAY())&gt;=-92,"02 Expired last 3 months",(N1638-TODAY())&gt;=-183,"03 Expired last 6 months",(N1638-TODAY())&gt;=-365,"04 Expired last 12 months",(N1638-TODAY())&gt;=-547,"05 Expired last 18 months",TRUE,"06 Expired over 18 months")</f>
        <v>06 Expired over 18 months</v>
      </c>
      <c r="Q1638" s="65">
        <v>440</v>
      </c>
      <c r="R1638" s="84">
        <f>MAX(Q1638,Q1638*N(AS1638)/12)</f>
        <v>440</v>
      </c>
      <c r="S1638" s="77" t="str" cm="1">
        <f t="array" ref="S1638">_xlfn.IFS(R1638&gt;5000000,"Gold",R1638&gt;=500000,"Silver",R1638&gt;30000,"Bronze",TRUE,"Transactional")</f>
        <v>Transactional</v>
      </c>
      <c r="T1638" s="24" t="s">
        <v>54</v>
      </c>
      <c r="U1638" s="101" t="s">
        <v>208</v>
      </c>
      <c r="V1638" s="101" t="s">
        <v>209</v>
      </c>
      <c r="W1638" s="77" t="str">
        <f t="shared" si="337"/>
        <v>No</v>
      </c>
      <c r="X1638" s="77" t="str">
        <f>IFERROR(_xlfn.XLOOKUP(J1638&amp;"||"&amp;K1638,'Mapping Ref.'!$J$2:$J$538,'Mapping Ref.'!$K$2:$K$538),"")</f>
        <v>Childrens &amp; Adults</v>
      </c>
      <c r="Y1638" s="77" t="str" cm="1">
        <f t="array" ref="Y1638">_xlfn.IFS(R1638&gt;2000000,"For Publication",R1638&gt;100000,"PID",R1638&gt;30000,"RFQ",TRUE,"Transactional")</f>
        <v>Transactional</v>
      </c>
      <c r="Z1638" s="24" t="s">
        <v>101</v>
      </c>
      <c r="AA1638" s="32">
        <v>12</v>
      </c>
      <c r="AB1638" s="24">
        <v>0</v>
      </c>
      <c r="AC1638" s="25">
        <v>44774</v>
      </c>
      <c r="AD1638" s="24" t="s">
        <v>58</v>
      </c>
      <c r="AE1638" s="24"/>
      <c r="AF1638" s="24"/>
      <c r="AG1638" s="24"/>
      <c r="AH1638" s="24" t="s">
        <v>59</v>
      </c>
      <c r="AI1638" s="24"/>
      <c r="AJ1638" s="24" t="s">
        <v>60</v>
      </c>
      <c r="AK1638" s="24"/>
      <c r="AL1638" s="24" t="s">
        <v>5003</v>
      </c>
      <c r="AM1638" s="24"/>
      <c r="AN1638" s="24"/>
      <c r="AO1638" s="24"/>
      <c r="AP1638" s="24" t="s">
        <v>60</v>
      </c>
      <c r="AQ1638" s="24"/>
      <c r="AR1638" s="24"/>
      <c r="AS1638" s="89">
        <f>DATEDIF(L1638,N1638,"m")</f>
        <v>11</v>
      </c>
      <c r="AT1638" s="24" t="s">
        <v>6330</v>
      </c>
    </row>
    <row r="1639" spans="1:46" x14ac:dyDescent="0.5">
      <c r="A1639" s="24">
        <v>1757</v>
      </c>
      <c r="B1639" s="24" t="s">
        <v>340</v>
      </c>
      <c r="C1639" s="24"/>
      <c r="D1639" s="24" t="s">
        <v>6331</v>
      </c>
      <c r="E1639" s="24" t="s">
        <v>6332</v>
      </c>
      <c r="F1639" s="77" t="str">
        <f t="shared" si="336"/>
        <v>TRIPLE C MARKETING LTD</v>
      </c>
      <c r="G1639" s="24" t="s">
        <v>6333</v>
      </c>
      <c r="H1639" s="24" t="s">
        <v>1788</v>
      </c>
      <c r="I1639" s="24" t="s">
        <v>5550</v>
      </c>
      <c r="J1639" s="24" t="s">
        <v>107</v>
      </c>
      <c r="K1639" s="24" t="s">
        <v>5551</v>
      </c>
      <c r="L1639" s="25">
        <v>44713</v>
      </c>
      <c r="M1639" s="25">
        <v>44927</v>
      </c>
      <c r="N1639" s="81">
        <f>EDATE(M1639,AB1639)</f>
        <v>44927</v>
      </c>
      <c r="O1639" s="77" t="str">
        <f ca="1">IF(N1639&lt;TODAY(),"Expired","Live")</f>
        <v>Expired</v>
      </c>
      <c r="P1639" s="77" t="str" cm="1">
        <f t="array" aca="1" ref="P1639" ca="1">_xlfn.IFS((N1639-TODAY())&gt;=547,"06 Expires over 18 months",(N1639-TODAY())&gt;=365,"05 Expires in 18 months",(N1639-TODAY())&gt;=183,"04 Expires in 12 months",(N1639-TODAY())&gt;=92,"03 Expires in 6 months",(N1639-TODAY())&gt;=31,"02 Expires in 3 months",(N1639-TODAY())&gt;=0,"01 Expires in 30 days",(N1639-TODAY())&gt;=-31,"01 Expired last 30 days",(N1639-TODAY())&gt;=-92,"02 Expired last 3 months",(N1639-TODAY())&gt;=-183,"03 Expired last 6 months",(N1639-TODAY())&gt;=-365,"04 Expired last 12 months",(N1639-TODAY())&gt;=-547,"05 Expired last 18 months",TRUE,"06 Expired over 18 months")</f>
        <v>06 Expired over 18 months</v>
      </c>
      <c r="Q1639" s="65">
        <v>4000</v>
      </c>
      <c r="R1639" s="84">
        <f>MAX(Q1639,Q1639*N(AS1639)/12)</f>
        <v>4000</v>
      </c>
      <c r="S1639" s="77" t="str" cm="1">
        <f t="array" ref="S1639">_xlfn.IFS(R1639&gt;5000000,"Gold",R1639&gt;=500000,"Silver",R1639&gt;30000,"Bronze",TRUE,"Transactional")</f>
        <v>Transactional</v>
      </c>
      <c r="T1639" s="24" t="s">
        <v>54</v>
      </c>
      <c r="U1639" s="101" t="s">
        <v>891</v>
      </c>
      <c r="V1639" s="101" t="s">
        <v>2521</v>
      </c>
      <c r="W1639" s="77" t="str">
        <f t="shared" si="337"/>
        <v>No</v>
      </c>
      <c r="X1639" s="77" t="str">
        <f>IFERROR(_xlfn.XLOOKUP(J1639&amp;"||"&amp;K1639,'Mapping Ref.'!$J$2:$J$538,'Mapping Ref.'!$K$2:$K$538),"")</f>
        <v>Construction &amp; Estates</v>
      </c>
      <c r="Y1639" s="77" t="str" cm="1">
        <f t="array" ref="Y1639">_xlfn.IFS(R1639&gt;2000000,"For Publication",R1639&gt;100000,"PID",R1639&gt;30000,"RFQ",TRUE,"Transactional")</f>
        <v>Transactional</v>
      </c>
      <c r="Z1639" s="24" t="s">
        <v>86</v>
      </c>
      <c r="AA1639" s="32">
        <v>6</v>
      </c>
      <c r="AB1639" s="24">
        <v>0</v>
      </c>
      <c r="AC1639" s="25">
        <v>44775</v>
      </c>
      <c r="AD1639" s="24" t="s">
        <v>58</v>
      </c>
      <c r="AE1639" s="24"/>
      <c r="AF1639" s="24" t="s">
        <v>59</v>
      </c>
      <c r="AG1639" s="24"/>
      <c r="AH1639" s="24" t="s">
        <v>60</v>
      </c>
      <c r="AI1639" s="24"/>
      <c r="AJ1639" s="24" t="s">
        <v>60</v>
      </c>
      <c r="AK1639" s="24"/>
      <c r="AL1639" s="24" t="s">
        <v>5003</v>
      </c>
      <c r="AM1639" s="24"/>
      <c r="AN1639" s="24"/>
      <c r="AO1639" s="24"/>
      <c r="AP1639" s="24" t="s">
        <v>60</v>
      </c>
      <c r="AQ1639" s="24"/>
      <c r="AR1639" s="24"/>
      <c r="AS1639" s="89">
        <f>DATEDIF(L1639,N1639,"m")</f>
        <v>7</v>
      </c>
      <c r="AT1639" s="24" t="s">
        <v>6334</v>
      </c>
    </row>
    <row r="1640" spans="1:46" x14ac:dyDescent="0.5">
      <c r="A1640" s="24">
        <v>1758</v>
      </c>
      <c r="B1640" s="24"/>
      <c r="C1640" s="24"/>
      <c r="D1640" s="24" t="s">
        <v>6335</v>
      </c>
      <c r="E1640" s="24" t="s">
        <v>6336</v>
      </c>
      <c r="F1640" s="77" t="str">
        <f t="shared" si="336"/>
        <v>TOGA FIRE LIMITED</v>
      </c>
      <c r="G1640" s="24" t="s">
        <v>6337</v>
      </c>
      <c r="H1640" s="24" t="s">
        <v>1029</v>
      </c>
      <c r="I1640" s="24" t="s">
        <v>1029</v>
      </c>
      <c r="J1640" s="24" t="s">
        <v>107</v>
      </c>
      <c r="K1640" s="24" t="s">
        <v>5285</v>
      </c>
      <c r="L1640" s="25">
        <v>44742</v>
      </c>
      <c r="M1640" s="25">
        <v>44926</v>
      </c>
      <c r="N1640" s="81">
        <f>EDATE(M1640,AB1640)</f>
        <v>44926</v>
      </c>
      <c r="O1640" s="77" t="str">
        <f ca="1">IF(N1640&lt;TODAY(),"Expired","Live")</f>
        <v>Expired</v>
      </c>
      <c r="P1640" s="77" t="str" cm="1">
        <f t="array" aca="1" ref="P1640" ca="1">_xlfn.IFS((N1640-TODAY())&gt;=547,"06 Expires over 18 months",(N1640-TODAY())&gt;=365,"05 Expires in 18 months",(N1640-TODAY())&gt;=183,"04 Expires in 12 months",(N1640-TODAY())&gt;=92,"03 Expires in 6 months",(N1640-TODAY())&gt;=31,"02 Expires in 3 months",(N1640-TODAY())&gt;=0,"01 Expires in 30 days",(N1640-TODAY())&gt;=-31,"01 Expired last 30 days",(N1640-TODAY())&gt;=-92,"02 Expired last 3 months",(N1640-TODAY())&gt;=-183,"03 Expired last 6 months",(N1640-TODAY())&gt;=-365,"04 Expired last 12 months",(N1640-TODAY())&gt;=-547,"05 Expired last 18 months",TRUE,"06 Expired over 18 months")</f>
        <v>06 Expired over 18 months</v>
      </c>
      <c r="Q1640" s="65">
        <v>29225</v>
      </c>
      <c r="R1640" s="84">
        <f>MAX(Q1640,Q1640*N(AS1640)/12)</f>
        <v>29225</v>
      </c>
      <c r="S1640" s="77" t="str" cm="1">
        <f t="array" ref="S1640">_xlfn.IFS(R1640&gt;5000000,"Gold",R1640&gt;=500000,"Silver",R1640&gt;30000,"Bronze",TRUE,"Transactional")</f>
        <v>Transactional</v>
      </c>
      <c r="T1640" s="24" t="s">
        <v>122</v>
      </c>
      <c r="U1640" s="101" t="s">
        <v>190</v>
      </c>
      <c r="V1640" s="101" t="s">
        <v>75</v>
      </c>
      <c r="W1640" s="77" t="str">
        <f t="shared" si="337"/>
        <v>No</v>
      </c>
      <c r="X1640" s="77" t="str">
        <f>IFERROR(_xlfn.XLOOKUP(J1640&amp;"||"&amp;K1640,'Mapping Ref.'!$J$2:$J$538,'Mapping Ref.'!$K$2:$K$538),"")</f>
        <v>Construction &amp; Estates</v>
      </c>
      <c r="Y1640" s="77" t="str" cm="1">
        <f t="array" ref="Y1640">_xlfn.IFS(R1640&gt;2000000,"For Publication",R1640&gt;100000,"PID",R1640&gt;30000,"RFQ",TRUE,"Transactional")</f>
        <v>Transactional</v>
      </c>
      <c r="Z1640" s="24" t="s">
        <v>101</v>
      </c>
      <c r="AA1640" s="32">
        <v>6</v>
      </c>
      <c r="AB1640" s="24">
        <v>0</v>
      </c>
      <c r="AC1640" s="25">
        <v>44775</v>
      </c>
      <c r="AD1640" s="24" t="s">
        <v>58</v>
      </c>
      <c r="AE1640" s="24">
        <v>123</v>
      </c>
      <c r="AF1640" s="24"/>
      <c r="AG1640" s="24"/>
      <c r="AH1640" s="24" t="s">
        <v>60</v>
      </c>
      <c r="AI1640" s="24"/>
      <c r="AJ1640" s="24" t="s">
        <v>60</v>
      </c>
      <c r="AK1640" s="24"/>
      <c r="AL1640" s="24" t="s">
        <v>1333</v>
      </c>
      <c r="AM1640" s="24"/>
      <c r="AN1640" s="24"/>
      <c r="AO1640" s="24">
        <v>0</v>
      </c>
      <c r="AP1640" s="24" t="s">
        <v>60</v>
      </c>
      <c r="AQ1640" s="24"/>
      <c r="AR1640" s="24"/>
      <c r="AS1640" s="89">
        <f>DATEDIF(L1640,N1640,"m")</f>
        <v>6</v>
      </c>
      <c r="AT1640" s="24" t="s">
        <v>6338</v>
      </c>
    </row>
    <row r="1641" spans="1:46" x14ac:dyDescent="0.5">
      <c r="A1641" s="24">
        <v>1759</v>
      </c>
      <c r="B1641" s="24"/>
      <c r="C1641" s="24"/>
      <c r="D1641" s="24" t="s">
        <v>6339</v>
      </c>
      <c r="E1641" s="24" t="s">
        <v>6340</v>
      </c>
      <c r="F1641" s="77" t="str">
        <f t="shared" si="336"/>
        <v>LASTING SUPPORT SERVICES LIMITED</v>
      </c>
      <c r="G1641" s="24" t="s">
        <v>6341</v>
      </c>
      <c r="H1641" s="24" t="s">
        <v>972</v>
      </c>
      <c r="I1641" s="24" t="s">
        <v>972</v>
      </c>
      <c r="J1641" s="24" t="s">
        <v>107</v>
      </c>
      <c r="K1641" s="24" t="s">
        <v>5655</v>
      </c>
      <c r="L1641" s="25">
        <v>44743</v>
      </c>
      <c r="M1641" s="25">
        <v>45016</v>
      </c>
      <c r="N1641" s="81">
        <f>EDATE(M1641,AB1641)</f>
        <v>45016</v>
      </c>
      <c r="O1641" s="77" t="str">
        <f ca="1">IF(N1641&lt;TODAY(),"Expired","Live")</f>
        <v>Expired</v>
      </c>
      <c r="P1641" s="77" t="str" cm="1">
        <f t="array" aca="1" ref="P1641" ca="1">_xlfn.IFS((N1641-TODAY())&gt;=547,"06 Expires over 18 months",(N1641-TODAY())&gt;=365,"05 Expires in 18 months",(N1641-TODAY())&gt;=183,"04 Expires in 12 months",(N1641-TODAY())&gt;=92,"03 Expires in 6 months",(N1641-TODAY())&gt;=31,"02 Expires in 3 months",(N1641-TODAY())&gt;=0,"01 Expires in 30 days",(N1641-TODAY())&gt;=-31,"01 Expired last 30 days",(N1641-TODAY())&gt;=-92,"02 Expired last 3 months",(N1641-TODAY())&gt;=-183,"03 Expired last 6 months",(N1641-TODAY())&gt;=-365,"04 Expired last 12 months",(N1641-TODAY())&gt;=-547,"05 Expired last 18 months",TRUE,"06 Expired over 18 months")</f>
        <v>06 Expired over 18 months</v>
      </c>
      <c r="Q1641" s="65">
        <v>35000</v>
      </c>
      <c r="R1641" s="84">
        <f>MAX(Q1641,Q1641*N(AS1641)/12)</f>
        <v>35000</v>
      </c>
      <c r="S1641" s="77" t="str" cm="1">
        <f t="array" ref="S1641">_xlfn.IFS(R1641&gt;5000000,"Gold",R1641&gt;=500000,"Silver",R1641&gt;30000,"Bronze",TRUE,"Transactional")</f>
        <v>Bronze</v>
      </c>
      <c r="T1641" s="24" t="s">
        <v>54</v>
      </c>
      <c r="U1641" s="101" t="s">
        <v>116</v>
      </c>
      <c r="V1641" s="101" t="s">
        <v>70</v>
      </c>
      <c r="W1641" s="77" t="str">
        <f t="shared" si="337"/>
        <v>No</v>
      </c>
      <c r="X1641" s="77" t="str">
        <f>IFERROR(_xlfn.XLOOKUP(J1641&amp;"||"&amp;K1641,'Mapping Ref.'!$J$2:$J$538,'Mapping Ref.'!$K$2:$K$538),"")</f>
        <v>Construction &amp; Estates</v>
      </c>
      <c r="Y1641" s="77" t="str" cm="1">
        <f t="array" ref="Y1641">_xlfn.IFS(R1641&gt;2000000,"For Publication",R1641&gt;100000,"PID",R1641&gt;30000,"RFQ",TRUE,"Transactional")</f>
        <v>RFQ</v>
      </c>
      <c r="Z1641" s="24" t="s">
        <v>86</v>
      </c>
      <c r="AA1641" s="32">
        <v>9</v>
      </c>
      <c r="AB1641" s="24">
        <v>0</v>
      </c>
      <c r="AC1641" s="25">
        <v>44776</v>
      </c>
      <c r="AD1641" s="24" t="s">
        <v>102</v>
      </c>
      <c r="AE1641" s="24">
        <v>29945</v>
      </c>
      <c r="AF1641" s="24"/>
      <c r="AG1641" s="24"/>
      <c r="AH1641" s="24" t="s">
        <v>59</v>
      </c>
      <c r="AI1641" s="24"/>
      <c r="AJ1641" s="24" t="s">
        <v>59</v>
      </c>
      <c r="AK1641" s="24"/>
      <c r="AL1641" s="24" t="s">
        <v>1333</v>
      </c>
      <c r="AM1641" s="24"/>
      <c r="AN1641" s="24"/>
      <c r="AO1641" s="24">
        <v>0</v>
      </c>
      <c r="AP1641" s="24" t="s">
        <v>60</v>
      </c>
      <c r="AQ1641" s="24"/>
      <c r="AR1641" s="24"/>
      <c r="AS1641" s="89">
        <f>DATEDIF(L1641,N1641,"m")</f>
        <v>8</v>
      </c>
      <c r="AT1641" s="24" t="s">
        <v>6339</v>
      </c>
    </row>
    <row r="1642" spans="1:46" x14ac:dyDescent="0.5">
      <c r="A1642" s="24">
        <v>1760</v>
      </c>
      <c r="B1642" s="24" t="s">
        <v>340</v>
      </c>
      <c r="C1642" s="24"/>
      <c r="D1642" s="24" t="s">
        <v>6342</v>
      </c>
      <c r="E1642" s="24" t="s">
        <v>6343</v>
      </c>
      <c r="F1642" s="77" t="str">
        <f t="shared" si="336"/>
        <v>TREADSTONE LAW LTD T/A TREADSTONE LAW CLIENT ACCOUNT</v>
      </c>
      <c r="G1642" s="24" t="s">
        <v>6344</v>
      </c>
      <c r="H1642" s="24" t="s">
        <v>1420</v>
      </c>
      <c r="I1642" s="24" t="s">
        <v>1420</v>
      </c>
      <c r="J1642" s="24" t="s">
        <v>52</v>
      </c>
      <c r="K1642" s="24" t="s">
        <v>822</v>
      </c>
      <c r="L1642" s="25">
        <v>44777</v>
      </c>
      <c r="M1642" s="25"/>
      <c r="N1642" s="81"/>
      <c r="O1642" s="77" t="s">
        <v>712</v>
      </c>
      <c r="P1642" s="77"/>
      <c r="Q1642" s="104"/>
      <c r="R1642" s="84">
        <v>0</v>
      </c>
      <c r="S1642" s="77" t="str" cm="1">
        <f t="array" ref="S1642">_xlfn.IFS(R1642&gt;5000000,"Gold",R1642&gt;=500000,"Silver",R1642&gt;30000,"Bronze",TRUE,"Transactional")</f>
        <v>Transactional</v>
      </c>
      <c r="T1642" s="24" t="s">
        <v>54</v>
      </c>
      <c r="U1642" s="101" t="s">
        <v>131</v>
      </c>
      <c r="V1642" s="101" t="s">
        <v>132</v>
      </c>
      <c r="W1642" s="77" t="str">
        <f t="shared" si="337"/>
        <v>Yes</v>
      </c>
      <c r="X1642" s="77" t="str">
        <f>IFERROR(_xlfn.XLOOKUP(J1642&amp;"||"&amp;K1642,'Mapping Ref.'!$J$2:$J$538,'Mapping Ref.'!$K$2:$K$538),"")</f>
        <v>Corporate</v>
      </c>
      <c r="Y1642" s="77" t="str" cm="1">
        <f t="array" ref="Y1642">_xlfn.IFS(R1642&gt;2000000,"For Publication",R1642&gt;100000,"PID",R1642&gt;30000,"RFQ",TRUE,"Transactional")</f>
        <v>Transactional</v>
      </c>
      <c r="Z1642" s="24" t="s">
        <v>101</v>
      </c>
      <c r="AA1642" s="32">
        <v>80</v>
      </c>
      <c r="AB1642" s="24">
        <v>80</v>
      </c>
      <c r="AC1642" s="25">
        <v>44777</v>
      </c>
      <c r="AD1642" s="24" t="s">
        <v>102</v>
      </c>
      <c r="AE1642" s="24">
        <v>0</v>
      </c>
      <c r="AF1642" s="24"/>
      <c r="AG1642" s="24"/>
      <c r="AH1642" s="24" t="s">
        <v>60</v>
      </c>
      <c r="AI1642" s="24"/>
      <c r="AJ1642" s="24" t="s">
        <v>60</v>
      </c>
      <c r="AK1642" s="24"/>
      <c r="AL1642" s="24" t="s">
        <v>5003</v>
      </c>
      <c r="AM1642" s="24"/>
      <c r="AN1642" s="24"/>
      <c r="AO1642" s="24">
        <v>0</v>
      </c>
      <c r="AP1642" s="24" t="s">
        <v>60</v>
      </c>
      <c r="AQ1642" s="24"/>
      <c r="AR1642" s="24"/>
      <c r="AS1642" s="89">
        <v>0</v>
      </c>
      <c r="AT1642" s="24" t="s">
        <v>6345</v>
      </c>
    </row>
    <row r="1643" spans="1:46" x14ac:dyDescent="0.5">
      <c r="A1643" s="24">
        <v>1761</v>
      </c>
      <c r="B1643" s="24"/>
      <c r="C1643" s="24"/>
      <c r="D1643" s="24" t="s">
        <v>6346</v>
      </c>
      <c r="E1643" s="24" t="s">
        <v>6347</v>
      </c>
      <c r="F1643" s="77" t="str">
        <f t="shared" si="336"/>
        <v>TAVISTOCK INSTITUTE OF MEDICAL PSYCHOLOGY (THE)</v>
      </c>
      <c r="G1643" s="24" t="s">
        <v>6348</v>
      </c>
      <c r="H1643" s="24" t="s">
        <v>1297</v>
      </c>
      <c r="I1643" s="24" t="s">
        <v>1297</v>
      </c>
      <c r="J1643" s="24" t="s">
        <v>190</v>
      </c>
      <c r="K1643" s="24" t="s">
        <v>755</v>
      </c>
      <c r="L1643" s="25">
        <v>44781</v>
      </c>
      <c r="M1643" s="25">
        <v>45877</v>
      </c>
      <c r="N1643" s="81">
        <f t="shared" ref="N1643:N1649" si="347">EDATE(M1643,AB1643)</f>
        <v>45877</v>
      </c>
      <c r="O1643" s="77" t="str">
        <f ca="1">IF(N1643&lt;TODAY(),"Expired","Live")</f>
        <v>Expired</v>
      </c>
      <c r="P1643" s="77" t="str" cm="1">
        <f t="array" aca="1" ref="P1643" ca="1">_xlfn.IFS((N1643-TODAY())&gt;=547,"06 Expires over 18 months",(N1643-TODAY())&gt;=365,"05 Expires in 18 months",(N1643-TODAY())&gt;=183,"04 Expires in 12 months",(N1643-TODAY())&gt;=92,"03 Expires in 6 months",(N1643-TODAY())&gt;=31,"02 Expires in 3 months",(N1643-TODAY())&gt;=0,"01 Expires in 30 days",(N1643-TODAY())&gt;=-31,"01 Expired last 30 days",(N1643-TODAY())&gt;=-92,"02 Expired last 3 months",(N1643-TODAY())&gt;=-183,"03 Expired last 6 months",(N1643-TODAY())&gt;=-365,"04 Expired last 12 months",(N1643-TODAY())&gt;=-547,"05 Expired last 18 months",TRUE,"06 Expired over 18 months")</f>
        <v>05 Expired last 18 months</v>
      </c>
      <c r="Q1643" s="65">
        <v>6000</v>
      </c>
      <c r="R1643" s="84">
        <f t="shared" ref="R1643:R1667" si="348">MAX(Q1643,Q1643*N(AS1643)/12)</f>
        <v>18000</v>
      </c>
      <c r="S1643" s="77" t="str" cm="1">
        <f t="array" ref="S1643">_xlfn.IFS(R1643&gt;5000000,"Gold",R1643&gt;=500000,"Silver",R1643&gt;30000,"Bronze",TRUE,"Transactional")</f>
        <v>Transactional</v>
      </c>
      <c r="T1643" s="24" t="s">
        <v>54</v>
      </c>
      <c r="U1643" s="101" t="s">
        <v>69</v>
      </c>
      <c r="V1643" s="101"/>
      <c r="W1643" s="77" t="str">
        <f t="shared" si="337"/>
        <v>No</v>
      </c>
      <c r="X1643" s="77" t="str">
        <f>IFERROR(_xlfn.XLOOKUP(J1643&amp;"||"&amp;K1643,'Mapping Ref.'!$J$2:$J$538,'Mapping Ref.'!$K$2:$K$538),"")</f>
        <v>Childrens &amp; Adults</v>
      </c>
      <c r="Y1643" s="77" t="str" cm="1">
        <f t="array" ref="Y1643">_xlfn.IFS(R1643&gt;2000000,"For Publication",R1643&gt;100000,"PID",R1643&gt;30000,"RFQ",TRUE,"Transactional")</f>
        <v>Transactional</v>
      </c>
      <c r="Z1643" s="24" t="s">
        <v>101</v>
      </c>
      <c r="AA1643" s="32">
        <v>36</v>
      </c>
      <c r="AB1643" s="24">
        <v>0</v>
      </c>
      <c r="AC1643" s="25">
        <v>44781</v>
      </c>
      <c r="AD1643" s="24" t="s">
        <v>58</v>
      </c>
      <c r="AE1643" s="24">
        <v>0</v>
      </c>
      <c r="AF1643" s="24" t="s">
        <v>59</v>
      </c>
      <c r="AG1643" s="24"/>
      <c r="AH1643" s="24" t="s">
        <v>60</v>
      </c>
      <c r="AI1643" s="24"/>
      <c r="AJ1643" s="24" t="s">
        <v>59</v>
      </c>
      <c r="AK1643" s="24"/>
      <c r="AL1643" s="24" t="s">
        <v>1333</v>
      </c>
      <c r="AM1643" s="24"/>
      <c r="AN1643" s="24"/>
      <c r="AO1643" s="24">
        <v>0</v>
      </c>
      <c r="AP1643" s="24" t="s">
        <v>60</v>
      </c>
      <c r="AQ1643" s="24"/>
      <c r="AR1643" s="24"/>
      <c r="AS1643" s="89">
        <f t="shared" ref="AS1643:AS1649" si="349">DATEDIF(L1643,N1643,"m")</f>
        <v>36</v>
      </c>
      <c r="AT1643" s="24" t="s">
        <v>6349</v>
      </c>
    </row>
    <row r="1644" spans="1:46" x14ac:dyDescent="0.5">
      <c r="A1644" s="24">
        <v>1762</v>
      </c>
      <c r="B1644" s="24" t="s">
        <v>506</v>
      </c>
      <c r="C1644" s="24"/>
      <c r="D1644" s="24" t="s">
        <v>6350</v>
      </c>
      <c r="E1644" s="24" t="s">
        <v>6351</v>
      </c>
      <c r="F1644" s="77" t="str">
        <f t="shared" si="336"/>
        <v>ENGAGE TO CREATE LTD T/A KNNECTED</v>
      </c>
      <c r="G1644" s="24" t="s">
        <v>6352</v>
      </c>
      <c r="H1644" s="24" t="s">
        <v>1879</v>
      </c>
      <c r="I1644" s="24" t="s">
        <v>1879</v>
      </c>
      <c r="J1644" s="24" t="s">
        <v>107</v>
      </c>
      <c r="K1644" s="24" t="s">
        <v>3033</v>
      </c>
      <c r="L1644" s="25">
        <v>44774</v>
      </c>
      <c r="M1644" s="25">
        <v>45869</v>
      </c>
      <c r="N1644" s="81">
        <f t="shared" si="347"/>
        <v>46599</v>
      </c>
      <c r="O1644" s="77" t="str">
        <f ca="1">IF(N1644&lt;TODAY(),"Expired","Live")</f>
        <v>Live</v>
      </c>
      <c r="P1644" s="77" t="str" cm="1">
        <f t="array" aca="1" ref="P1644" ca="1">_xlfn.IFS((N1644-TODAY())&gt;=547,"06 Expires over 18 months",(N1644-TODAY())&gt;=365,"05 Expires in 18 months",(N1644-TODAY())&gt;=183,"04 Expires in 12 months",(N1644-TODAY())&gt;=92,"03 Expires in 6 months",(N1644-TODAY())&gt;=31,"02 Expires in 3 months",(N1644-TODAY())&gt;=0,"01 Expires in 30 days",(N1644-TODAY())&gt;=-31,"01 Expired last 30 days",(N1644-TODAY())&gt;=-92,"02 Expired last 3 months",(N1644-TODAY())&gt;=-183,"03 Expired last 6 months",(N1644-TODAY())&gt;=-365,"04 Expired last 12 months",(N1644-TODAY())&gt;=-547,"05 Expired last 18 months",TRUE,"06 Expired over 18 months")</f>
        <v>04 Expires in 12 months</v>
      </c>
      <c r="Q1644" s="65">
        <v>6000</v>
      </c>
      <c r="R1644" s="84">
        <f t="shared" si="348"/>
        <v>29500</v>
      </c>
      <c r="S1644" s="77" t="str" cm="1">
        <f t="array" ref="S1644">_xlfn.IFS(R1644&gt;5000000,"Gold",R1644&gt;=500000,"Silver",R1644&gt;30000,"Bronze",TRUE,"Transactional")</f>
        <v>Transactional</v>
      </c>
      <c r="T1644" s="24" t="s">
        <v>54</v>
      </c>
      <c r="U1644" s="101" t="s">
        <v>445</v>
      </c>
      <c r="V1644" s="101" t="s">
        <v>446</v>
      </c>
      <c r="W1644" s="77" t="str">
        <f t="shared" si="337"/>
        <v>Yes</v>
      </c>
      <c r="X1644" s="77" t="str">
        <f>IFERROR(_xlfn.XLOOKUP(J1644&amp;"||"&amp;K1644,'Mapping Ref.'!$J$2:$J$538,'Mapping Ref.'!$K$2:$K$538),"")</f>
        <v>Construction &amp; Estates</v>
      </c>
      <c r="Y1644" s="77" t="str" cm="1">
        <f t="array" ref="Y1644">_xlfn.IFS(R1644&gt;2000000,"For Publication",R1644&gt;100000,"PID",R1644&gt;30000,"RFQ",TRUE,"Transactional")</f>
        <v>Transactional</v>
      </c>
      <c r="Z1644" s="24" t="s">
        <v>101</v>
      </c>
      <c r="AA1644" s="32">
        <v>36</v>
      </c>
      <c r="AB1644" s="24">
        <v>24</v>
      </c>
      <c r="AC1644" s="25">
        <v>44782</v>
      </c>
      <c r="AD1644" s="24" t="s">
        <v>58</v>
      </c>
      <c r="AE1644" s="24">
        <v>0</v>
      </c>
      <c r="AF1644" s="24" t="s">
        <v>59</v>
      </c>
      <c r="AG1644" s="24"/>
      <c r="AH1644" s="24" t="s">
        <v>59</v>
      </c>
      <c r="AI1644" s="24"/>
      <c r="AJ1644" s="24" t="s">
        <v>60</v>
      </c>
      <c r="AK1644" s="24"/>
      <c r="AL1644" s="24" t="s">
        <v>1333</v>
      </c>
      <c r="AM1644" s="24"/>
      <c r="AN1644" s="24"/>
      <c r="AO1644" s="24">
        <v>0</v>
      </c>
      <c r="AP1644" s="24" t="s">
        <v>60</v>
      </c>
      <c r="AQ1644" s="24"/>
      <c r="AR1644" s="24"/>
      <c r="AS1644" s="89">
        <f t="shared" si="349"/>
        <v>59</v>
      </c>
      <c r="AT1644" s="24" t="s">
        <v>6353</v>
      </c>
    </row>
    <row r="1645" spans="1:46" x14ac:dyDescent="0.5">
      <c r="A1645" s="24">
        <v>1763</v>
      </c>
      <c r="B1645" s="24" t="s">
        <v>340</v>
      </c>
      <c r="C1645" s="24"/>
      <c r="D1645" s="24" t="s">
        <v>6354</v>
      </c>
      <c r="E1645" s="24" t="s">
        <v>6355</v>
      </c>
      <c r="F1645" s="77" t="str">
        <f t="shared" si="336"/>
        <v>BRIDGE FACILITIES ENGINEERS LIMITED</v>
      </c>
      <c r="G1645" s="24" t="s">
        <v>6354</v>
      </c>
      <c r="H1645" s="24" t="s">
        <v>963</v>
      </c>
      <c r="I1645" s="24" t="s">
        <v>6325</v>
      </c>
      <c r="J1645" s="24" t="s">
        <v>107</v>
      </c>
      <c r="K1645" s="24" t="s">
        <v>3201</v>
      </c>
      <c r="L1645" s="25">
        <v>44782</v>
      </c>
      <c r="M1645" s="25">
        <v>45513</v>
      </c>
      <c r="N1645" s="81">
        <f t="shared" si="347"/>
        <v>45878</v>
      </c>
      <c r="O1645" s="77" t="str">
        <f ca="1">IF(N1645&lt;TODAY(),"Expired","Live")</f>
        <v>Expired</v>
      </c>
      <c r="P1645" s="77" t="str" cm="1">
        <f t="array" aca="1" ref="P1645" ca="1">_xlfn.IFS((N1645-TODAY())&gt;=547,"06 Expires over 18 months",(N1645-TODAY())&gt;=365,"05 Expires in 18 months",(N1645-TODAY())&gt;=183,"04 Expires in 12 months",(N1645-TODAY())&gt;=92,"03 Expires in 6 months",(N1645-TODAY())&gt;=31,"02 Expires in 3 months",(N1645-TODAY())&gt;=0,"01 Expires in 30 days",(N1645-TODAY())&gt;=-31,"01 Expired last 30 days",(N1645-TODAY())&gt;=-92,"02 Expired last 3 months",(N1645-TODAY())&gt;=-183,"03 Expired last 6 months",(N1645-TODAY())&gt;=-365,"04 Expired last 12 months",(N1645-TODAY())&gt;=-547,"05 Expired last 18 months",TRUE,"06 Expired over 18 months")</f>
        <v>05 Expired last 18 months</v>
      </c>
      <c r="Q1645" s="65">
        <v>10000</v>
      </c>
      <c r="R1645" s="84">
        <f t="shared" si="348"/>
        <v>30000</v>
      </c>
      <c r="S1645" s="77" t="str" cm="1">
        <f t="array" ref="S1645">_xlfn.IFS(R1645&gt;5000000,"Gold",R1645&gt;=500000,"Silver",R1645&gt;30000,"Bronze",TRUE,"Transactional")</f>
        <v>Transactional</v>
      </c>
      <c r="T1645" s="24" t="s">
        <v>122</v>
      </c>
      <c r="U1645" s="101" t="s">
        <v>99</v>
      </c>
      <c r="V1645" s="101" t="s">
        <v>1184</v>
      </c>
      <c r="W1645" s="77" t="str">
        <f t="shared" si="337"/>
        <v>Yes</v>
      </c>
      <c r="X1645" s="77" t="str">
        <f>IFERROR(_xlfn.XLOOKUP(J1645&amp;"||"&amp;K1645,'Mapping Ref.'!$J$2:$J$538,'Mapping Ref.'!$K$2:$K$538),"")</f>
        <v>Construction &amp; Estates</v>
      </c>
      <c r="Y1645" s="77" t="str" cm="1">
        <f t="array" ref="Y1645">_xlfn.IFS(R1645&gt;2000000,"For Publication",R1645&gt;100000,"PID",R1645&gt;30000,"RFQ",TRUE,"Transactional")</f>
        <v>Transactional</v>
      </c>
      <c r="Z1645" s="24" t="s">
        <v>101</v>
      </c>
      <c r="AA1645" s="32">
        <v>12</v>
      </c>
      <c r="AB1645" s="24">
        <v>12</v>
      </c>
      <c r="AC1645" s="25">
        <v>44782</v>
      </c>
      <c r="AD1645" s="24" t="s">
        <v>58</v>
      </c>
      <c r="AE1645" s="24"/>
      <c r="AF1645" s="24" t="s">
        <v>59</v>
      </c>
      <c r="AG1645" s="24"/>
      <c r="AH1645" s="24" t="s">
        <v>59</v>
      </c>
      <c r="AI1645" s="24"/>
      <c r="AJ1645" s="24" t="s">
        <v>60</v>
      </c>
      <c r="AK1645" s="24"/>
      <c r="AL1645" s="24" t="s">
        <v>5003</v>
      </c>
      <c r="AM1645" s="24"/>
      <c r="AN1645" s="24"/>
      <c r="AO1645" s="24">
        <v>0</v>
      </c>
      <c r="AP1645" s="24" t="s">
        <v>60</v>
      </c>
      <c r="AQ1645" s="24"/>
      <c r="AR1645" s="24"/>
      <c r="AS1645" s="89">
        <f t="shared" si="349"/>
        <v>36</v>
      </c>
      <c r="AT1645" s="24" t="s">
        <v>6356</v>
      </c>
    </row>
    <row r="1646" spans="1:46" x14ac:dyDescent="0.5">
      <c r="A1646" s="24">
        <v>1764</v>
      </c>
      <c r="B1646" s="24"/>
      <c r="C1646" s="24" t="s">
        <v>77</v>
      </c>
      <c r="D1646" s="24" t="s">
        <v>6357</v>
      </c>
      <c r="E1646" s="24" t="s">
        <v>6358</v>
      </c>
      <c r="F1646" s="77" t="str">
        <f t="shared" si="336"/>
        <v>MIB ELECTRICAL ENGINEERS LTD</v>
      </c>
      <c r="G1646" s="24" t="s">
        <v>6359</v>
      </c>
      <c r="H1646" s="24" t="s">
        <v>963</v>
      </c>
      <c r="I1646" s="24" t="s">
        <v>6325</v>
      </c>
      <c r="J1646" s="24" t="s">
        <v>190</v>
      </c>
      <c r="K1646" s="24" t="s">
        <v>3201</v>
      </c>
      <c r="L1646" s="25">
        <v>44783</v>
      </c>
      <c r="M1646" s="25">
        <v>45514</v>
      </c>
      <c r="N1646" s="81">
        <f t="shared" si="347"/>
        <v>45879</v>
      </c>
      <c r="O1646" s="77" t="s">
        <v>712</v>
      </c>
      <c r="P1646" s="77" t="str" cm="1">
        <f t="array" aca="1" ref="P1646" ca="1">_xlfn.IFS((N1646-TODAY())&gt;=547,"06 Expires over 18 months",(N1646-TODAY())&gt;=365,"05 Expires in 18 months",(N1646-TODAY())&gt;=183,"04 Expires in 12 months",(N1646-TODAY())&gt;=92,"03 Expires in 6 months",(N1646-TODAY())&gt;=31,"02 Expires in 3 months",(N1646-TODAY())&gt;=0,"01 Expires in 30 days",(N1646-TODAY())&gt;=-31,"01 Expired last 30 days",(N1646-TODAY())&gt;=-92,"02 Expired last 3 months",(N1646-TODAY())&gt;=-183,"03 Expired last 6 months",(N1646-TODAY())&gt;=-365,"04 Expired last 12 months",(N1646-TODAY())&gt;=-547,"05 Expired last 18 months",TRUE,"06 Expired over 18 months")</f>
        <v>05 Expired last 18 months</v>
      </c>
      <c r="Q1646" s="65">
        <v>25000</v>
      </c>
      <c r="R1646" s="84">
        <f t="shared" si="348"/>
        <v>75000</v>
      </c>
      <c r="S1646" s="77" t="str" cm="1">
        <f t="array" ref="S1646">_xlfn.IFS(R1646&gt;5000000,"Gold",R1646&gt;=500000,"Silver",R1646&gt;30000,"Bronze",TRUE,"Transactional")</f>
        <v>Bronze</v>
      </c>
      <c r="T1646" s="24" t="s">
        <v>122</v>
      </c>
      <c r="U1646" s="101" t="s">
        <v>123</v>
      </c>
      <c r="V1646" s="101" t="s">
        <v>124</v>
      </c>
      <c r="W1646" s="77" t="str">
        <f t="shared" si="337"/>
        <v>Yes</v>
      </c>
      <c r="X1646" s="77" t="str">
        <f>IFERROR(_xlfn.XLOOKUP(J1646&amp;"||"&amp;K1646,'Mapping Ref.'!$J$2:$J$538,'Mapping Ref.'!$K$2:$K$538),"")</f>
        <v>Childrens &amp; Adults</v>
      </c>
      <c r="Y1646" s="77" t="str" cm="1">
        <f t="array" ref="Y1646">_xlfn.IFS(R1646&gt;2000000,"For Publication",R1646&gt;100000,"PID",R1646&gt;30000,"RFQ",TRUE,"Transactional")</f>
        <v>RFQ</v>
      </c>
      <c r="Z1646" s="24" t="s">
        <v>71</v>
      </c>
      <c r="AA1646" s="32">
        <v>12</v>
      </c>
      <c r="AB1646" s="24">
        <v>12</v>
      </c>
      <c r="AC1646" s="25">
        <v>44783</v>
      </c>
      <c r="AD1646" s="24" t="s">
        <v>58</v>
      </c>
      <c r="AE1646" s="24"/>
      <c r="AF1646" s="24"/>
      <c r="AG1646" s="24"/>
      <c r="AH1646" s="24" t="s">
        <v>59</v>
      </c>
      <c r="AI1646" s="24"/>
      <c r="AJ1646" s="24" t="s">
        <v>60</v>
      </c>
      <c r="AK1646" s="24"/>
      <c r="AL1646" s="24" t="s">
        <v>1333</v>
      </c>
      <c r="AM1646" s="24"/>
      <c r="AN1646" s="24"/>
      <c r="AO1646" s="24">
        <v>0</v>
      </c>
      <c r="AP1646" s="24" t="s">
        <v>60</v>
      </c>
      <c r="AQ1646" s="24"/>
      <c r="AR1646" s="24"/>
      <c r="AS1646" s="89">
        <f t="shared" si="349"/>
        <v>36</v>
      </c>
      <c r="AT1646" s="24" t="s">
        <v>6360</v>
      </c>
    </row>
    <row r="1647" spans="1:46" x14ac:dyDescent="0.5">
      <c r="A1647" s="24">
        <v>1766</v>
      </c>
      <c r="B1647" s="24" t="s">
        <v>340</v>
      </c>
      <c r="C1647" s="24" t="s">
        <v>77</v>
      </c>
      <c r="D1647" s="24" t="s">
        <v>6361</v>
      </c>
      <c r="E1647" s="24" t="s">
        <v>6362</v>
      </c>
      <c r="F1647" s="77" t="str">
        <f t="shared" si="336"/>
        <v>HSS PROSERVICE LIMITED</v>
      </c>
      <c r="G1647" s="24" t="s">
        <v>6363</v>
      </c>
      <c r="H1647" s="24" t="s">
        <v>3282</v>
      </c>
      <c r="I1647" s="24" t="s">
        <v>4253</v>
      </c>
      <c r="J1647" s="24" t="s">
        <v>2962</v>
      </c>
      <c r="K1647" s="24" t="s">
        <v>3283</v>
      </c>
      <c r="L1647" s="25">
        <v>44788</v>
      </c>
      <c r="M1647" s="25">
        <v>45516</v>
      </c>
      <c r="N1647" s="81">
        <f t="shared" si="347"/>
        <v>45516</v>
      </c>
      <c r="O1647" s="77" t="str">
        <f ca="1">IF(N1647&lt;TODAY(),"Expired","Live")</f>
        <v>Expired</v>
      </c>
      <c r="P1647" s="77" t="str" cm="1">
        <f t="array" aca="1" ref="P1647" ca="1">_xlfn.IFS((N1647-TODAY())&gt;=547,"06 Expires over 18 months",(N1647-TODAY())&gt;=365,"05 Expires in 18 months",(N1647-TODAY())&gt;=183,"04 Expires in 12 months",(N1647-TODAY())&gt;=92,"03 Expires in 6 months",(N1647-TODAY())&gt;=31,"02 Expires in 3 months",(N1647-TODAY())&gt;=0,"01 Expires in 30 days",(N1647-TODAY())&gt;=-31,"01 Expired last 30 days",(N1647-TODAY())&gt;=-92,"02 Expired last 3 months",(N1647-TODAY())&gt;=-183,"03 Expired last 6 months",(N1647-TODAY())&gt;=-365,"04 Expired last 12 months",(N1647-TODAY())&gt;=-547,"05 Expired last 18 months",TRUE,"06 Expired over 18 months")</f>
        <v>06 Expired over 18 months</v>
      </c>
      <c r="Q1647" s="65">
        <v>25000</v>
      </c>
      <c r="R1647" s="84">
        <f t="shared" si="348"/>
        <v>47916.666666666664</v>
      </c>
      <c r="S1647" s="77" t="str" cm="1">
        <f t="array" ref="S1647">_xlfn.IFS(R1647&gt;5000000,"Gold",R1647&gt;=500000,"Silver",R1647&gt;30000,"Bronze",TRUE,"Transactional")</f>
        <v>Bronze</v>
      </c>
      <c r="T1647" s="24" t="s">
        <v>54</v>
      </c>
      <c r="U1647" s="101" t="s">
        <v>69</v>
      </c>
      <c r="V1647" s="101" t="s">
        <v>983</v>
      </c>
      <c r="W1647" s="77" t="str">
        <f t="shared" si="337"/>
        <v>No</v>
      </c>
      <c r="X1647" s="77" t="str">
        <f>IFERROR(_xlfn.XLOOKUP(J1647&amp;"||"&amp;K1647,'Mapping Ref.'!$J$2:$J$538,'Mapping Ref.'!$K$2:$K$538),"")</f>
        <v>Construction &amp; Estates</v>
      </c>
      <c r="Y1647" s="77" t="str" cm="1">
        <f t="array" ref="Y1647">_xlfn.IFS(R1647&gt;2000000,"For Publication",R1647&gt;100000,"PID",R1647&gt;30000,"RFQ",TRUE,"Transactional")</f>
        <v>RFQ</v>
      </c>
      <c r="Z1647" s="24" t="s">
        <v>86</v>
      </c>
      <c r="AA1647" s="32">
        <v>24</v>
      </c>
      <c r="AB1647" s="24">
        <v>0</v>
      </c>
      <c r="AC1647" s="25">
        <v>44783</v>
      </c>
      <c r="AD1647" s="24" t="s">
        <v>58</v>
      </c>
      <c r="AE1647" s="24"/>
      <c r="AF1647" s="24"/>
      <c r="AG1647" s="24"/>
      <c r="AH1647" s="24" t="s">
        <v>59</v>
      </c>
      <c r="AI1647" s="24"/>
      <c r="AJ1647" s="24" t="s">
        <v>60</v>
      </c>
      <c r="AK1647" s="24"/>
      <c r="AL1647" s="24" t="s">
        <v>5003</v>
      </c>
      <c r="AM1647" s="24"/>
      <c r="AN1647" s="24"/>
      <c r="AO1647" s="24">
        <v>0</v>
      </c>
      <c r="AP1647" s="24" t="s">
        <v>60</v>
      </c>
      <c r="AQ1647" s="24"/>
      <c r="AR1647" s="24"/>
      <c r="AS1647" s="89">
        <f t="shared" si="349"/>
        <v>23</v>
      </c>
      <c r="AT1647" s="24" t="s">
        <v>6361</v>
      </c>
    </row>
    <row r="1648" spans="1:46" x14ac:dyDescent="0.5">
      <c r="A1648" s="24">
        <v>1767</v>
      </c>
      <c r="B1648" s="24" t="s">
        <v>340</v>
      </c>
      <c r="C1648" s="24" t="s">
        <v>77</v>
      </c>
      <c r="D1648" s="24" t="s">
        <v>6364</v>
      </c>
      <c r="E1648" s="24" t="s">
        <v>6365</v>
      </c>
      <c r="F1648" s="77" t="str">
        <f t="shared" si="336"/>
        <v>RYMINSTER MEDICAL SERVICES LIMITED</v>
      </c>
      <c r="G1648" s="24" t="s">
        <v>6366</v>
      </c>
      <c r="H1648" s="24" t="s">
        <v>3282</v>
      </c>
      <c r="I1648" s="24" t="s">
        <v>4253</v>
      </c>
      <c r="J1648" s="24" t="s">
        <v>2962</v>
      </c>
      <c r="K1648" s="24" t="s">
        <v>3283</v>
      </c>
      <c r="L1648" s="25">
        <v>44788</v>
      </c>
      <c r="M1648" s="25">
        <v>45516</v>
      </c>
      <c r="N1648" s="81">
        <f t="shared" si="347"/>
        <v>45516</v>
      </c>
      <c r="O1648" s="77" t="str">
        <f ca="1">IF(N1648&lt;TODAY(),"Expired","Live")</f>
        <v>Expired</v>
      </c>
      <c r="P1648" s="77" t="str" cm="1">
        <f t="array" aca="1" ref="P1648" ca="1">_xlfn.IFS((N1648-TODAY())&gt;=547,"06 Expires over 18 months",(N1648-TODAY())&gt;=365,"05 Expires in 18 months",(N1648-TODAY())&gt;=183,"04 Expires in 12 months",(N1648-TODAY())&gt;=92,"03 Expires in 6 months",(N1648-TODAY())&gt;=31,"02 Expires in 3 months",(N1648-TODAY())&gt;=0,"01 Expires in 30 days",(N1648-TODAY())&gt;=-31,"01 Expired last 30 days",(N1648-TODAY())&gt;=-92,"02 Expired last 3 months",(N1648-TODAY())&gt;=-183,"03 Expired last 6 months",(N1648-TODAY())&gt;=-365,"04 Expired last 12 months",(N1648-TODAY())&gt;=-547,"05 Expired last 18 months",TRUE,"06 Expired over 18 months")</f>
        <v>06 Expired over 18 months</v>
      </c>
      <c r="Q1648" s="65">
        <v>25000</v>
      </c>
      <c r="R1648" s="84">
        <f t="shared" si="348"/>
        <v>47916.666666666664</v>
      </c>
      <c r="S1648" s="77" t="str" cm="1">
        <f t="array" ref="S1648">_xlfn.IFS(R1648&gt;5000000,"Gold",R1648&gt;=500000,"Silver",R1648&gt;30000,"Bronze",TRUE,"Transactional")</f>
        <v>Bronze</v>
      </c>
      <c r="T1648" s="24" t="s">
        <v>54</v>
      </c>
      <c r="U1648" s="101" t="s">
        <v>116</v>
      </c>
      <c r="V1648" s="101" t="s">
        <v>70</v>
      </c>
      <c r="W1648" s="77" t="str">
        <f t="shared" si="337"/>
        <v>No</v>
      </c>
      <c r="X1648" s="77" t="str">
        <f>IFERROR(_xlfn.XLOOKUP(J1648&amp;"||"&amp;K1648,'Mapping Ref.'!$J$2:$J$538,'Mapping Ref.'!$K$2:$K$538),"")</f>
        <v>Construction &amp; Estates</v>
      </c>
      <c r="Y1648" s="77" t="str" cm="1">
        <f t="array" ref="Y1648">_xlfn.IFS(R1648&gt;2000000,"For Publication",R1648&gt;100000,"PID",R1648&gt;30000,"RFQ",TRUE,"Transactional")</f>
        <v>RFQ</v>
      </c>
      <c r="Z1648" s="24" t="s">
        <v>86</v>
      </c>
      <c r="AA1648" s="32">
        <v>24</v>
      </c>
      <c r="AB1648" s="24">
        <v>0</v>
      </c>
      <c r="AC1648" s="25">
        <v>44783</v>
      </c>
      <c r="AD1648" s="24" t="s">
        <v>58</v>
      </c>
      <c r="AE1648" s="24"/>
      <c r="AF1648" s="24"/>
      <c r="AG1648" s="24"/>
      <c r="AH1648" s="24" t="s">
        <v>59</v>
      </c>
      <c r="AI1648" s="24"/>
      <c r="AJ1648" s="24" t="s">
        <v>60</v>
      </c>
      <c r="AK1648" s="24"/>
      <c r="AL1648" s="24" t="s">
        <v>5003</v>
      </c>
      <c r="AM1648" s="24"/>
      <c r="AN1648" s="24"/>
      <c r="AO1648" s="24">
        <v>0</v>
      </c>
      <c r="AP1648" s="24" t="s">
        <v>60</v>
      </c>
      <c r="AQ1648" s="24"/>
      <c r="AR1648" s="24"/>
      <c r="AS1648" s="89">
        <f t="shared" si="349"/>
        <v>23</v>
      </c>
      <c r="AT1648" s="24" t="s">
        <v>6364</v>
      </c>
    </row>
    <row r="1649" spans="1:46" x14ac:dyDescent="0.5">
      <c r="A1649" s="24">
        <v>1768</v>
      </c>
      <c r="B1649" s="24"/>
      <c r="C1649" s="24"/>
      <c r="D1649" s="24" t="s">
        <v>5445</v>
      </c>
      <c r="E1649" s="24" t="s">
        <v>6367</v>
      </c>
      <c r="F1649" s="77" t="str">
        <f t="shared" si="336"/>
        <v>EVERY CHILD SEVICES LIMITED</v>
      </c>
      <c r="G1649" s="24" t="s">
        <v>6368</v>
      </c>
      <c r="H1649" s="24" t="s">
        <v>5010</v>
      </c>
      <c r="I1649" s="24" t="s">
        <v>5010</v>
      </c>
      <c r="J1649" s="24" t="s">
        <v>190</v>
      </c>
      <c r="K1649" s="24" t="s">
        <v>6369</v>
      </c>
      <c r="L1649" s="25">
        <v>44783</v>
      </c>
      <c r="M1649" s="25">
        <v>45148</v>
      </c>
      <c r="N1649" s="81">
        <f t="shared" si="347"/>
        <v>45879</v>
      </c>
      <c r="O1649" s="77" t="s">
        <v>712</v>
      </c>
      <c r="P1649" s="77" t="str" cm="1">
        <f t="array" aca="1" ref="P1649" ca="1">_xlfn.IFS((N1649-TODAY())&gt;=547,"06 Expires over 18 months",(N1649-TODAY())&gt;=365,"05 Expires in 18 months",(N1649-TODAY())&gt;=183,"04 Expires in 12 months",(N1649-TODAY())&gt;=92,"03 Expires in 6 months",(N1649-TODAY())&gt;=31,"02 Expires in 3 months",(N1649-TODAY())&gt;=0,"01 Expires in 30 days",(N1649-TODAY())&gt;=-31,"01 Expired last 30 days",(N1649-TODAY())&gt;=-92,"02 Expired last 3 months",(N1649-TODAY())&gt;=-183,"03 Expired last 6 months",(N1649-TODAY())&gt;=-365,"04 Expired last 12 months",(N1649-TODAY())&gt;=-547,"05 Expired last 18 months",TRUE,"06 Expired over 18 months")</f>
        <v>05 Expired last 18 months</v>
      </c>
      <c r="Q1649" s="65">
        <v>1000</v>
      </c>
      <c r="R1649" s="84">
        <f t="shared" si="348"/>
        <v>3000</v>
      </c>
      <c r="S1649" s="77" t="str" cm="1">
        <f t="array" ref="S1649">_xlfn.IFS(R1649&gt;5000000,"Gold",R1649&gt;=500000,"Silver",R1649&gt;30000,"Bronze",TRUE,"Transactional")</f>
        <v>Transactional</v>
      </c>
      <c r="T1649" s="24" t="s">
        <v>54</v>
      </c>
      <c r="U1649" s="101" t="s">
        <v>190</v>
      </c>
      <c r="V1649" s="101"/>
      <c r="W1649" s="77" t="str">
        <f t="shared" si="337"/>
        <v>Yes</v>
      </c>
      <c r="X1649" s="77" t="str">
        <f>IFERROR(_xlfn.XLOOKUP(J1649&amp;"||"&amp;K1649,'Mapping Ref.'!$J$2:$J$538,'Mapping Ref.'!$K$2:$K$538),"")</f>
        <v>Childrens &amp; Adults</v>
      </c>
      <c r="Y1649" s="77" t="str" cm="1">
        <f t="array" ref="Y1649">_xlfn.IFS(R1649&gt;2000000,"For Publication",R1649&gt;100000,"PID",R1649&gt;30000,"RFQ",TRUE,"Transactional")</f>
        <v>Transactional</v>
      </c>
      <c r="Z1649" s="24" t="s">
        <v>101</v>
      </c>
      <c r="AA1649" s="32">
        <v>18</v>
      </c>
      <c r="AB1649" s="24">
        <v>24</v>
      </c>
      <c r="AC1649" s="25">
        <v>44783</v>
      </c>
      <c r="AD1649" s="24" t="s">
        <v>58</v>
      </c>
      <c r="AE1649" s="24"/>
      <c r="AF1649" s="24"/>
      <c r="AG1649" s="24"/>
      <c r="AH1649" s="24" t="s">
        <v>59</v>
      </c>
      <c r="AI1649" s="24"/>
      <c r="AJ1649" s="24" t="s">
        <v>60</v>
      </c>
      <c r="AK1649" s="24"/>
      <c r="AL1649" s="24" t="s">
        <v>1333</v>
      </c>
      <c r="AM1649" s="24"/>
      <c r="AN1649" s="24"/>
      <c r="AO1649" s="24">
        <v>0</v>
      </c>
      <c r="AP1649" s="24" t="s">
        <v>60</v>
      </c>
      <c r="AQ1649" s="24"/>
      <c r="AR1649" s="24"/>
      <c r="AS1649" s="89">
        <f t="shared" si="349"/>
        <v>36</v>
      </c>
      <c r="AT1649" s="24" t="s">
        <v>6370</v>
      </c>
    </row>
    <row r="1650" spans="1:46" x14ac:dyDescent="0.5">
      <c r="A1650" s="24">
        <v>1769</v>
      </c>
      <c r="B1650" s="24"/>
      <c r="C1650" s="24"/>
      <c r="D1650" s="24" t="s">
        <v>6371</v>
      </c>
      <c r="E1650" s="24" t="s">
        <v>6372</v>
      </c>
      <c r="F1650" s="77" t="str">
        <f t="shared" si="336"/>
        <v>365 Response Ltd</v>
      </c>
      <c r="G1650" s="24" t="s">
        <v>6371</v>
      </c>
      <c r="H1650" s="24" t="s">
        <v>2689</v>
      </c>
      <c r="I1650" s="24" t="s">
        <v>6242</v>
      </c>
      <c r="J1650" s="24" t="s">
        <v>190</v>
      </c>
      <c r="K1650" s="24" t="s">
        <v>769</v>
      </c>
      <c r="L1650" s="25">
        <v>44805</v>
      </c>
      <c r="M1650" s="25"/>
      <c r="N1650" s="81"/>
      <c r="O1650" s="77" t="s">
        <v>712</v>
      </c>
      <c r="P1650" s="77"/>
      <c r="Q1650" s="65">
        <v>34500</v>
      </c>
      <c r="R1650" s="84">
        <f t="shared" si="348"/>
        <v>34500</v>
      </c>
      <c r="S1650" s="77" t="str" cm="1">
        <f t="array" ref="S1650">_xlfn.IFS(R1650&gt;5000000,"Gold",R1650&gt;=500000,"Silver",R1650&gt;30000,"Bronze",TRUE,"Transactional")</f>
        <v>Bronze</v>
      </c>
      <c r="T1650" s="24" t="s">
        <v>54</v>
      </c>
      <c r="U1650" s="101" t="s">
        <v>116</v>
      </c>
      <c r="V1650" s="101"/>
      <c r="W1650" s="77" t="str">
        <f t="shared" si="337"/>
        <v>Yes</v>
      </c>
      <c r="X1650" s="77" t="str">
        <f>IFERROR(_xlfn.XLOOKUP(J1650&amp;"||"&amp;K1650,'Mapping Ref.'!$J$2:$J$538,'Mapping Ref.'!$K$2:$K$538),"")</f>
        <v>Childrens &amp; Adults</v>
      </c>
      <c r="Y1650" s="77" t="str" cm="1">
        <f t="array" ref="Y1650">_xlfn.IFS(R1650&gt;2000000,"For Publication",R1650&gt;100000,"PID",R1650&gt;30000,"RFQ",TRUE,"Transactional")</f>
        <v>RFQ</v>
      </c>
      <c r="Z1650" s="24" t="s">
        <v>86</v>
      </c>
      <c r="AA1650" s="32">
        <v>29</v>
      </c>
      <c r="AB1650" s="24">
        <v>12</v>
      </c>
      <c r="AC1650" s="25">
        <v>44783</v>
      </c>
      <c r="AD1650" s="24" t="s">
        <v>58</v>
      </c>
      <c r="AE1650" s="24">
        <v>222395</v>
      </c>
      <c r="AF1650" s="24"/>
      <c r="AG1650" s="24"/>
      <c r="AH1650" s="24" t="s">
        <v>60</v>
      </c>
      <c r="AI1650" s="24"/>
      <c r="AJ1650" s="24" t="s">
        <v>60</v>
      </c>
      <c r="AK1650" s="24"/>
      <c r="AL1650" s="24" t="s">
        <v>1333</v>
      </c>
      <c r="AM1650" s="24"/>
      <c r="AN1650" s="24"/>
      <c r="AO1650" s="55">
        <v>34500</v>
      </c>
      <c r="AP1650" s="24" t="s">
        <v>60</v>
      </c>
      <c r="AQ1650" s="24"/>
      <c r="AR1650" s="24"/>
      <c r="AS1650" s="89">
        <v>0</v>
      </c>
      <c r="AT1650" s="24"/>
    </row>
    <row r="1651" spans="1:46" x14ac:dyDescent="0.5">
      <c r="A1651" s="24">
        <v>1770</v>
      </c>
      <c r="B1651" s="24"/>
      <c r="C1651" s="24"/>
      <c r="D1651" s="24" t="s">
        <v>6373</v>
      </c>
      <c r="E1651" s="24" t="s">
        <v>6374</v>
      </c>
      <c r="F1651" s="77" t="str">
        <f t="shared" si="336"/>
        <v>ROOM NINE PRODUCTIONS LTD</v>
      </c>
      <c r="G1651" s="24" t="s">
        <v>6375</v>
      </c>
      <c r="H1651" s="24" t="s">
        <v>1156</v>
      </c>
      <c r="I1651" s="24" t="s">
        <v>1156</v>
      </c>
      <c r="J1651" s="24" t="s">
        <v>190</v>
      </c>
      <c r="K1651" s="24" t="s">
        <v>1157</v>
      </c>
      <c r="L1651" s="25">
        <v>44783</v>
      </c>
      <c r="M1651" s="25">
        <v>45016</v>
      </c>
      <c r="N1651" s="81">
        <f>EDATE(M1651,AB1651)</f>
        <v>45382</v>
      </c>
      <c r="O1651" s="77" t="str">
        <f ca="1">IF(N1651&lt;TODAY(),"Expired","Live")</f>
        <v>Expired</v>
      </c>
      <c r="P1651" s="77" t="str" cm="1">
        <f t="array" aca="1" ref="P1651" ca="1">_xlfn.IFS((N1651-TODAY())&gt;=547,"06 Expires over 18 months",(N1651-TODAY())&gt;=365,"05 Expires in 18 months",(N1651-TODAY())&gt;=183,"04 Expires in 12 months",(N1651-TODAY())&gt;=92,"03 Expires in 6 months",(N1651-TODAY())&gt;=31,"02 Expires in 3 months",(N1651-TODAY())&gt;=0,"01 Expires in 30 days",(N1651-TODAY())&gt;=-31,"01 Expired last 30 days",(N1651-TODAY())&gt;=-92,"02 Expired last 3 months",(N1651-TODAY())&gt;=-183,"03 Expired last 6 months",(N1651-TODAY())&gt;=-365,"04 Expired last 12 months",(N1651-TODAY())&gt;=-547,"05 Expired last 18 months",TRUE,"06 Expired over 18 months")</f>
        <v>06 Expired over 18 months</v>
      </c>
      <c r="Q1651" s="65">
        <v>7000</v>
      </c>
      <c r="R1651" s="84">
        <f t="shared" si="348"/>
        <v>11083.333333333334</v>
      </c>
      <c r="S1651" s="77" t="str" cm="1">
        <f t="array" ref="S1651">_xlfn.IFS(R1651&gt;5000000,"Gold",R1651&gt;=500000,"Silver",R1651&gt;30000,"Bronze",TRUE,"Transactional")</f>
        <v>Transactional</v>
      </c>
      <c r="T1651" s="24" t="s">
        <v>54</v>
      </c>
      <c r="U1651" s="101" t="s">
        <v>366</v>
      </c>
      <c r="V1651" s="101" t="s">
        <v>853</v>
      </c>
      <c r="W1651" s="77" t="str">
        <f t="shared" si="337"/>
        <v>Yes</v>
      </c>
      <c r="X1651" s="77" t="str">
        <f>IFERROR(_xlfn.XLOOKUP(J1651&amp;"||"&amp;K1651,'Mapping Ref.'!$J$2:$J$538,'Mapping Ref.'!$K$2:$K$538),"")</f>
        <v>Childrens &amp; Adults</v>
      </c>
      <c r="Y1651" s="77" t="str" cm="1">
        <f t="array" ref="Y1651">_xlfn.IFS(R1651&gt;2000000,"For Publication",R1651&gt;100000,"PID",R1651&gt;30000,"RFQ",TRUE,"Transactional")</f>
        <v>Transactional</v>
      </c>
      <c r="Z1651" s="24" t="s">
        <v>101</v>
      </c>
      <c r="AA1651" s="32">
        <v>12</v>
      </c>
      <c r="AB1651" s="24">
        <v>12</v>
      </c>
      <c r="AC1651" s="25">
        <v>44783</v>
      </c>
      <c r="AD1651" s="24" t="s">
        <v>58</v>
      </c>
      <c r="AE1651" s="24"/>
      <c r="AF1651" s="24" t="s">
        <v>59</v>
      </c>
      <c r="AG1651" s="24"/>
      <c r="AH1651" s="24" t="s">
        <v>59</v>
      </c>
      <c r="AI1651" s="24"/>
      <c r="AJ1651" s="24" t="s">
        <v>60</v>
      </c>
      <c r="AK1651" s="24"/>
      <c r="AL1651" s="24" t="s">
        <v>1333</v>
      </c>
      <c r="AM1651" s="24"/>
      <c r="AN1651" s="24"/>
      <c r="AO1651" s="24">
        <v>0</v>
      </c>
      <c r="AP1651" s="24" t="s">
        <v>60</v>
      </c>
      <c r="AQ1651" s="24"/>
      <c r="AR1651" s="24"/>
      <c r="AS1651" s="89">
        <f>DATEDIF(L1651,N1651,"m")</f>
        <v>19</v>
      </c>
      <c r="AT1651" s="24" t="s">
        <v>6373</v>
      </c>
    </row>
    <row r="1652" spans="1:46" x14ac:dyDescent="0.5">
      <c r="A1652" s="24">
        <v>1772</v>
      </c>
      <c r="B1652" s="24" t="s">
        <v>340</v>
      </c>
      <c r="C1652" s="24"/>
      <c r="D1652" s="24" t="s">
        <v>6376</v>
      </c>
      <c r="E1652" s="24" t="s">
        <v>6377</v>
      </c>
      <c r="F1652" s="77" t="str">
        <f t="shared" si="336"/>
        <v>UK Office Direct Ltd</v>
      </c>
      <c r="G1652" s="24" t="s">
        <v>6378</v>
      </c>
      <c r="H1652" s="24" t="s">
        <v>1879</v>
      </c>
      <c r="I1652" s="24" t="s">
        <v>1879</v>
      </c>
      <c r="J1652" s="24" t="s">
        <v>107</v>
      </c>
      <c r="K1652" s="24" t="s">
        <v>5665</v>
      </c>
      <c r="L1652" s="25">
        <v>44785</v>
      </c>
      <c r="M1652" s="25">
        <v>45881</v>
      </c>
      <c r="N1652" s="81">
        <f>EDATE(M1652,AB1652)</f>
        <v>46611</v>
      </c>
      <c r="O1652" s="77" t="str">
        <f ca="1">IF(N1652&lt;TODAY(),"Expired","Live")</f>
        <v>Live</v>
      </c>
      <c r="P1652" s="77" t="str" cm="1">
        <f t="array" aca="1" ref="P1652" ca="1">_xlfn.IFS((N1652-TODAY())&gt;=547,"06 Expires over 18 months",(N1652-TODAY())&gt;=365,"05 Expires in 18 months",(N1652-TODAY())&gt;=183,"04 Expires in 12 months",(N1652-TODAY())&gt;=92,"03 Expires in 6 months",(N1652-TODAY())&gt;=31,"02 Expires in 3 months",(N1652-TODAY())&gt;=0,"01 Expires in 30 days",(N1652-TODAY())&gt;=-31,"01 Expired last 30 days",(N1652-TODAY())&gt;=-92,"02 Expired last 3 months",(N1652-TODAY())&gt;=-183,"03 Expired last 6 months",(N1652-TODAY())&gt;=-365,"04 Expired last 12 months",(N1652-TODAY())&gt;=-547,"05 Expired last 18 months",TRUE,"06 Expired over 18 months")</f>
        <v>04 Expires in 12 months</v>
      </c>
      <c r="Q1652" s="65">
        <v>5000</v>
      </c>
      <c r="R1652" s="84">
        <f t="shared" si="348"/>
        <v>25000</v>
      </c>
      <c r="S1652" s="77" t="str" cm="1">
        <f t="array" ref="S1652">_xlfn.IFS(R1652&gt;5000000,"Gold",R1652&gt;=500000,"Silver",R1652&gt;30000,"Bronze",TRUE,"Transactional")</f>
        <v>Transactional</v>
      </c>
      <c r="T1652" s="24" t="s">
        <v>54</v>
      </c>
      <c r="U1652" s="101" t="s">
        <v>190</v>
      </c>
      <c r="V1652" s="101" t="s">
        <v>192</v>
      </c>
      <c r="W1652" s="77" t="str">
        <f t="shared" si="337"/>
        <v>Yes</v>
      </c>
      <c r="X1652" s="77" t="str">
        <f>IFERROR(_xlfn.XLOOKUP(J1652&amp;"||"&amp;K1652,'Mapping Ref.'!$J$2:$J$538,'Mapping Ref.'!$K$2:$K$538),"")</f>
        <v>Construction &amp; Estates</v>
      </c>
      <c r="Y1652" s="77" t="str" cm="1">
        <f t="array" ref="Y1652">_xlfn.IFS(R1652&gt;2000000,"For Publication",R1652&gt;100000,"PID",R1652&gt;30000,"RFQ",TRUE,"Transactional")</f>
        <v>Transactional</v>
      </c>
      <c r="Z1652" s="24" t="s">
        <v>86</v>
      </c>
      <c r="AA1652" s="32">
        <v>36</v>
      </c>
      <c r="AB1652" s="24">
        <v>24</v>
      </c>
      <c r="AC1652" s="25">
        <v>44785</v>
      </c>
      <c r="AD1652" s="24" t="s">
        <v>58</v>
      </c>
      <c r="AE1652" s="24">
        <v>0</v>
      </c>
      <c r="AF1652" s="24"/>
      <c r="AG1652" s="24"/>
      <c r="AH1652" s="24" t="s">
        <v>60</v>
      </c>
      <c r="AI1652" s="24"/>
      <c r="AJ1652" s="24" t="s">
        <v>60</v>
      </c>
      <c r="AK1652" s="24"/>
      <c r="AL1652" s="24" t="s">
        <v>5003</v>
      </c>
      <c r="AM1652" s="24"/>
      <c r="AN1652" s="24"/>
      <c r="AO1652" s="24">
        <v>0</v>
      </c>
      <c r="AP1652" s="24" t="s">
        <v>60</v>
      </c>
      <c r="AQ1652" s="24"/>
      <c r="AR1652" s="24"/>
      <c r="AS1652" s="89">
        <f>DATEDIF(L1652,N1652,"m")</f>
        <v>60</v>
      </c>
      <c r="AT1652" s="24" t="s">
        <v>6379</v>
      </c>
    </row>
    <row r="1653" spans="1:46" x14ac:dyDescent="0.5">
      <c r="A1653" s="24">
        <v>1773</v>
      </c>
      <c r="B1653" s="24"/>
      <c r="C1653" s="24"/>
      <c r="D1653" s="24" t="s">
        <v>6380</v>
      </c>
      <c r="E1653" s="24" t="s">
        <v>6381</v>
      </c>
      <c r="F1653" s="77" t="str">
        <f t="shared" si="336"/>
        <v>POST OFFICE LIMITED PAYOUT</v>
      </c>
      <c r="G1653" s="24" t="s">
        <v>6382</v>
      </c>
      <c r="H1653" s="24" t="s">
        <v>3739</v>
      </c>
      <c r="I1653" s="24" t="s">
        <v>3739</v>
      </c>
      <c r="J1653" s="24" t="s">
        <v>52</v>
      </c>
      <c r="K1653" s="24" t="s">
        <v>6383</v>
      </c>
      <c r="L1653" s="25">
        <v>44718</v>
      </c>
      <c r="M1653" s="25">
        <v>45082</v>
      </c>
      <c r="N1653" s="81">
        <f>EDATE(M1653,AB1653)</f>
        <v>45448</v>
      </c>
      <c r="O1653" s="77" t="str">
        <f ca="1">IF(N1653&lt;TODAY(),"Expired","Live")</f>
        <v>Expired</v>
      </c>
      <c r="P1653" s="77" t="str" cm="1">
        <f t="array" aca="1" ref="P1653" ca="1">_xlfn.IFS((N1653-TODAY())&gt;=547,"06 Expires over 18 months",(N1653-TODAY())&gt;=365,"05 Expires in 18 months",(N1653-TODAY())&gt;=183,"04 Expires in 12 months",(N1653-TODAY())&gt;=92,"03 Expires in 6 months",(N1653-TODAY())&gt;=31,"02 Expires in 3 months",(N1653-TODAY())&gt;=0,"01 Expires in 30 days",(N1653-TODAY())&gt;=-31,"01 Expired last 30 days",(N1653-TODAY())&gt;=-92,"02 Expired last 3 months",(N1653-TODAY())&gt;=-183,"03 Expired last 6 months",(N1653-TODAY())&gt;=-365,"04 Expired last 12 months",(N1653-TODAY())&gt;=-547,"05 Expired last 18 months",TRUE,"06 Expired over 18 months")</f>
        <v>06 Expired over 18 months</v>
      </c>
      <c r="Q1653" s="65">
        <v>15000</v>
      </c>
      <c r="R1653" s="84">
        <f t="shared" si="348"/>
        <v>28750</v>
      </c>
      <c r="S1653" s="77" t="str" cm="1">
        <f t="array" ref="S1653">_xlfn.IFS(R1653&gt;5000000,"Gold",R1653&gt;=500000,"Silver",R1653&gt;30000,"Bronze",TRUE,"Transactional")</f>
        <v>Transactional</v>
      </c>
      <c r="T1653" s="24" t="s">
        <v>54</v>
      </c>
      <c r="U1653" s="101" t="s">
        <v>455</v>
      </c>
      <c r="V1653" s="101" t="s">
        <v>2188</v>
      </c>
      <c r="W1653" s="77" t="str">
        <f t="shared" si="337"/>
        <v>Yes</v>
      </c>
      <c r="X1653" s="77" t="str">
        <f>IFERROR(_xlfn.XLOOKUP(J1653&amp;"||"&amp;K1653,'Mapping Ref.'!$J$2:$J$538,'Mapping Ref.'!$K$2:$K$538),"")</f>
        <v>Corporate</v>
      </c>
      <c r="Y1653" s="77" t="str" cm="1">
        <f t="array" ref="Y1653">_xlfn.IFS(R1653&gt;2000000,"For Publication",R1653&gt;100000,"PID",R1653&gt;30000,"RFQ",TRUE,"Transactional")</f>
        <v>Transactional</v>
      </c>
      <c r="Z1653" s="24" t="s">
        <v>86</v>
      </c>
      <c r="AA1653" s="32">
        <v>12</v>
      </c>
      <c r="AB1653" s="24">
        <v>12</v>
      </c>
      <c r="AC1653" s="25">
        <v>44788</v>
      </c>
      <c r="AD1653" s="24" t="s">
        <v>58</v>
      </c>
      <c r="AE1653" s="24"/>
      <c r="AF1653" s="24"/>
      <c r="AG1653" s="24"/>
      <c r="AH1653" s="24" t="s">
        <v>59</v>
      </c>
      <c r="AI1653" s="24"/>
      <c r="AJ1653" s="24" t="s">
        <v>60</v>
      </c>
      <c r="AK1653" s="24"/>
      <c r="AL1653" s="24"/>
      <c r="AM1653" s="24"/>
      <c r="AN1653" s="24"/>
      <c r="AO1653" s="24"/>
      <c r="AP1653" s="24" t="s">
        <v>60</v>
      </c>
      <c r="AQ1653" s="24"/>
      <c r="AR1653" s="24"/>
      <c r="AS1653" s="89">
        <f>DATEDIF(L1653,N1653,"m")</f>
        <v>23</v>
      </c>
      <c r="AT1653" s="24" t="s">
        <v>6384</v>
      </c>
    </row>
    <row r="1654" spans="1:46" x14ac:dyDescent="0.5">
      <c r="A1654" s="24">
        <v>1774</v>
      </c>
      <c r="B1654" s="24" t="s">
        <v>340</v>
      </c>
      <c r="C1654" s="24"/>
      <c r="D1654" s="24" t="s">
        <v>6385</v>
      </c>
      <c r="E1654" s="24" t="s">
        <v>6386</v>
      </c>
      <c r="F1654" s="77" t="str">
        <f t="shared" si="336"/>
        <v>THE SPORT, LEISURE AND CULTURE CONSULTANCY LTD</v>
      </c>
      <c r="G1654" s="24" t="s">
        <v>6387</v>
      </c>
      <c r="H1654" s="24" t="s">
        <v>3729</v>
      </c>
      <c r="I1654" s="24" t="s">
        <v>6388</v>
      </c>
      <c r="J1654" s="24" t="s">
        <v>107</v>
      </c>
      <c r="K1654" s="24" t="s">
        <v>360</v>
      </c>
      <c r="L1654" s="25">
        <v>44683</v>
      </c>
      <c r="M1654" s="25"/>
      <c r="N1654" s="81"/>
      <c r="O1654" s="77" t="s">
        <v>712</v>
      </c>
      <c r="P1654" s="77"/>
      <c r="Q1654" s="65">
        <v>9999</v>
      </c>
      <c r="R1654" s="84">
        <f t="shared" si="348"/>
        <v>9999</v>
      </c>
      <c r="S1654" s="77" t="str" cm="1">
        <f t="array" ref="S1654">_xlfn.IFS(R1654&gt;5000000,"Gold",R1654&gt;=500000,"Silver",R1654&gt;30000,"Bronze",TRUE,"Transactional")</f>
        <v>Transactional</v>
      </c>
      <c r="T1654" s="24" t="s">
        <v>54</v>
      </c>
      <c r="U1654" s="101" t="s">
        <v>84</v>
      </c>
      <c r="V1654" s="101" t="s">
        <v>204</v>
      </c>
      <c r="W1654" s="77" t="str">
        <f t="shared" si="337"/>
        <v>No</v>
      </c>
      <c r="X1654" s="77" t="str">
        <f>IFERROR(_xlfn.XLOOKUP(J1654&amp;"||"&amp;K1654,'Mapping Ref.'!$J$2:$J$538,'Mapping Ref.'!$K$2:$K$538),"")</f>
        <v>Construction &amp; Estates</v>
      </c>
      <c r="Y1654" s="77" t="str" cm="1">
        <f t="array" ref="Y1654">_xlfn.IFS(R1654&gt;2000000,"For Publication",R1654&gt;100000,"PID",R1654&gt;30000,"RFQ",TRUE,"Transactional")</f>
        <v>Transactional</v>
      </c>
      <c r="Z1654" s="24" t="s">
        <v>101</v>
      </c>
      <c r="AA1654" s="32">
        <v>6</v>
      </c>
      <c r="AB1654" s="24">
        <v>0</v>
      </c>
      <c r="AC1654" s="25">
        <v>44789</v>
      </c>
      <c r="AD1654" s="24" t="s">
        <v>58</v>
      </c>
      <c r="AE1654" s="24">
        <v>0</v>
      </c>
      <c r="AF1654" s="24"/>
      <c r="AG1654" s="24"/>
      <c r="AH1654" s="24" t="s">
        <v>60</v>
      </c>
      <c r="AI1654" s="24"/>
      <c r="AJ1654" s="24" t="s">
        <v>60</v>
      </c>
      <c r="AK1654" s="24"/>
      <c r="AL1654" s="24" t="s">
        <v>5003</v>
      </c>
      <c r="AM1654" s="24"/>
      <c r="AN1654" s="24"/>
      <c r="AO1654" s="24">
        <v>0</v>
      </c>
      <c r="AP1654" s="24" t="s">
        <v>60</v>
      </c>
      <c r="AQ1654" s="24"/>
      <c r="AR1654" s="24"/>
      <c r="AS1654" s="89">
        <v>0</v>
      </c>
      <c r="AT1654" s="24" t="s">
        <v>6389</v>
      </c>
    </row>
    <row r="1655" spans="1:46" x14ac:dyDescent="0.5">
      <c r="A1655" s="24">
        <v>1775</v>
      </c>
      <c r="B1655" s="24"/>
      <c r="C1655" s="24"/>
      <c r="D1655" s="24" t="s">
        <v>6390</v>
      </c>
      <c r="E1655" s="24" t="s">
        <v>6391</v>
      </c>
      <c r="F1655" s="77" t="str">
        <f t="shared" si="336"/>
        <v>AQRET TRAINING LIMITED T/A AQRET TRAINING</v>
      </c>
      <c r="G1655" s="24" t="s">
        <v>6390</v>
      </c>
      <c r="H1655" s="24" t="s">
        <v>1166</v>
      </c>
      <c r="I1655" s="24" t="s">
        <v>1166</v>
      </c>
      <c r="J1655" s="24" t="s">
        <v>107</v>
      </c>
      <c r="K1655" s="24" t="s">
        <v>1167</v>
      </c>
      <c r="L1655" s="25">
        <v>44789</v>
      </c>
      <c r="M1655" s="25">
        <v>45138</v>
      </c>
      <c r="N1655" s="81">
        <f>EDATE(M1655,AB1655)</f>
        <v>45473</v>
      </c>
      <c r="O1655" s="77" t="str">
        <f ca="1">IF(N1655&lt;TODAY(),"Expired","Live")</f>
        <v>Expired</v>
      </c>
      <c r="P1655" s="77" t="str" cm="1">
        <f t="array" aca="1" ref="P1655" ca="1">_xlfn.IFS((N1655-TODAY())&gt;=547,"06 Expires over 18 months",(N1655-TODAY())&gt;=365,"05 Expires in 18 months",(N1655-TODAY())&gt;=183,"04 Expires in 12 months",(N1655-TODAY())&gt;=92,"03 Expires in 6 months",(N1655-TODAY())&gt;=31,"02 Expires in 3 months",(N1655-TODAY())&gt;=0,"01 Expires in 30 days",(N1655-TODAY())&gt;=-31,"01 Expired last 30 days",(N1655-TODAY())&gt;=-92,"02 Expired last 3 months",(N1655-TODAY())&gt;=-183,"03 Expired last 6 months",(N1655-TODAY())&gt;=-365,"04 Expired last 12 months",(N1655-TODAY())&gt;=-547,"05 Expired last 18 months",TRUE,"06 Expired over 18 months")</f>
        <v>06 Expired over 18 months</v>
      </c>
      <c r="Q1655" s="65">
        <v>7000</v>
      </c>
      <c r="R1655" s="84">
        <f t="shared" si="348"/>
        <v>12833.333333333334</v>
      </c>
      <c r="S1655" s="77" t="str" cm="1">
        <f t="array" ref="S1655">_xlfn.IFS(R1655&gt;5000000,"Gold",R1655&gt;=500000,"Silver",R1655&gt;30000,"Bronze",TRUE,"Transactional")</f>
        <v>Transactional</v>
      </c>
      <c r="T1655" s="24" t="s">
        <v>54</v>
      </c>
      <c r="U1655" s="101" t="s">
        <v>116</v>
      </c>
      <c r="V1655" s="101" t="s">
        <v>569</v>
      </c>
      <c r="W1655" s="77" t="str">
        <f t="shared" si="337"/>
        <v>Yes</v>
      </c>
      <c r="X1655" s="77" t="str">
        <f>IFERROR(_xlfn.XLOOKUP(J1655&amp;"||"&amp;K1655,'Mapping Ref.'!$J$2:$J$538,'Mapping Ref.'!$K$2:$K$538),"")</f>
        <v>Construction &amp; Estates</v>
      </c>
      <c r="Y1655" s="77" t="str" cm="1">
        <f t="array" ref="Y1655">_xlfn.IFS(R1655&gt;2000000,"For Publication",R1655&gt;100000,"PID",R1655&gt;30000,"RFQ",TRUE,"Transactional")</f>
        <v>Transactional</v>
      </c>
      <c r="Z1655" s="24" t="s">
        <v>101</v>
      </c>
      <c r="AA1655" s="32">
        <v>11</v>
      </c>
      <c r="AB1655" s="24">
        <v>11</v>
      </c>
      <c r="AC1655" s="25">
        <v>44789</v>
      </c>
      <c r="AD1655" s="24" t="s">
        <v>58</v>
      </c>
      <c r="AE1655" s="24">
        <v>0</v>
      </c>
      <c r="AF1655" s="24"/>
      <c r="AG1655" s="24"/>
      <c r="AH1655" s="24" t="s">
        <v>59</v>
      </c>
      <c r="AI1655" s="24"/>
      <c r="AJ1655" s="24" t="s">
        <v>60</v>
      </c>
      <c r="AK1655" s="24"/>
      <c r="AL1655" s="24" t="s">
        <v>1333</v>
      </c>
      <c r="AM1655" s="24"/>
      <c r="AN1655" s="24"/>
      <c r="AO1655" s="24">
        <v>0</v>
      </c>
      <c r="AP1655" s="24" t="s">
        <v>59</v>
      </c>
      <c r="AQ1655" s="24"/>
      <c r="AR1655" s="24"/>
      <c r="AS1655" s="89">
        <f>DATEDIF(L1655,N1655,"m")</f>
        <v>22</v>
      </c>
      <c r="AT1655" s="24" t="s">
        <v>6392</v>
      </c>
    </row>
    <row r="1656" spans="1:46" x14ac:dyDescent="0.5">
      <c r="A1656" s="24">
        <v>1776</v>
      </c>
      <c r="B1656" s="24" t="s">
        <v>340</v>
      </c>
      <c r="C1656" s="24"/>
      <c r="D1656" s="24" t="s">
        <v>6393</v>
      </c>
      <c r="E1656" s="24" t="s">
        <v>6394</v>
      </c>
      <c r="F1656" s="77" t="str">
        <f t="shared" si="336"/>
        <v>INDIGO SMART SOLUTIONS LTD</v>
      </c>
      <c r="G1656" s="24" t="s">
        <v>6395</v>
      </c>
      <c r="H1656" s="24" t="s">
        <v>6396</v>
      </c>
      <c r="I1656" s="24" t="s">
        <v>6397</v>
      </c>
      <c r="J1656" s="24" t="s">
        <v>66</v>
      </c>
      <c r="K1656" s="24" t="s">
        <v>1567</v>
      </c>
      <c r="L1656" s="25">
        <v>44652</v>
      </c>
      <c r="M1656" s="25">
        <v>45016</v>
      </c>
      <c r="N1656" s="81">
        <f>EDATE(M1656,AB1656)</f>
        <v>45016</v>
      </c>
      <c r="O1656" s="77" t="str">
        <f ca="1">IF(N1656&lt;TODAY(),"Expired","Live")</f>
        <v>Expired</v>
      </c>
      <c r="P1656" s="77" t="str" cm="1">
        <f t="array" aca="1" ref="P1656" ca="1">_xlfn.IFS((N1656-TODAY())&gt;=547,"06 Expires over 18 months",(N1656-TODAY())&gt;=365,"05 Expires in 18 months",(N1656-TODAY())&gt;=183,"04 Expires in 12 months",(N1656-TODAY())&gt;=92,"03 Expires in 6 months",(N1656-TODAY())&gt;=31,"02 Expires in 3 months",(N1656-TODAY())&gt;=0,"01 Expires in 30 days",(N1656-TODAY())&gt;=-31,"01 Expired last 30 days",(N1656-TODAY())&gt;=-92,"02 Expired last 3 months",(N1656-TODAY())&gt;=-183,"03 Expired last 6 months",(N1656-TODAY())&gt;=-365,"04 Expired last 12 months",(N1656-TODAY())&gt;=-547,"05 Expired last 18 months",TRUE,"06 Expired over 18 months")</f>
        <v>06 Expired over 18 months</v>
      </c>
      <c r="Q1656" s="65">
        <v>60000</v>
      </c>
      <c r="R1656" s="84">
        <f t="shared" si="348"/>
        <v>60000</v>
      </c>
      <c r="S1656" s="77" t="str" cm="1">
        <f t="array" ref="S1656">_xlfn.IFS(R1656&gt;5000000,"Gold",R1656&gt;=500000,"Silver",R1656&gt;30000,"Bronze",TRUE,"Transactional")</f>
        <v>Bronze</v>
      </c>
      <c r="T1656" s="24" t="s">
        <v>54</v>
      </c>
      <c r="U1656" s="101" t="s">
        <v>190</v>
      </c>
      <c r="V1656" s="101" t="s">
        <v>192</v>
      </c>
      <c r="W1656" s="77" t="str">
        <f t="shared" si="337"/>
        <v>No</v>
      </c>
      <c r="X1656" s="77" t="str">
        <f>IFERROR(_xlfn.XLOOKUP(J1656&amp;"||"&amp;K1656,'Mapping Ref.'!$J$2:$J$538,'Mapping Ref.'!$K$2:$K$538),"")</f>
        <v>Childrens &amp; Adults</v>
      </c>
      <c r="Y1656" s="77" t="str" cm="1">
        <f t="array" ref="Y1656">_xlfn.IFS(R1656&gt;2000000,"For Publication",R1656&gt;100000,"PID",R1656&gt;30000,"RFQ",TRUE,"Transactional")</f>
        <v>RFQ</v>
      </c>
      <c r="Z1656" s="24" t="s">
        <v>101</v>
      </c>
      <c r="AA1656" s="32">
        <v>12</v>
      </c>
      <c r="AB1656" s="24">
        <v>0</v>
      </c>
      <c r="AC1656" s="25">
        <v>44789</v>
      </c>
      <c r="AD1656" s="24" t="s">
        <v>58</v>
      </c>
      <c r="AE1656" s="24">
        <v>28933</v>
      </c>
      <c r="AF1656" s="24" t="s">
        <v>59</v>
      </c>
      <c r="AG1656" s="24"/>
      <c r="AH1656" s="24" t="s">
        <v>59</v>
      </c>
      <c r="AI1656" s="24"/>
      <c r="AJ1656" s="24" t="s">
        <v>60</v>
      </c>
      <c r="AK1656" s="24"/>
      <c r="AL1656" s="24" t="s">
        <v>5003</v>
      </c>
      <c r="AM1656" s="24"/>
      <c r="AN1656" s="24"/>
      <c r="AO1656" s="24"/>
      <c r="AP1656" s="24" t="s">
        <v>60</v>
      </c>
      <c r="AQ1656" s="24"/>
      <c r="AR1656" s="24"/>
      <c r="AS1656" s="89">
        <f>DATEDIF(L1656,N1656,"m")</f>
        <v>11</v>
      </c>
      <c r="AT1656" s="24" t="s">
        <v>6398</v>
      </c>
    </row>
    <row r="1657" spans="1:46" x14ac:dyDescent="0.5">
      <c r="A1657" s="24">
        <v>1777</v>
      </c>
      <c r="B1657" s="24" t="s">
        <v>340</v>
      </c>
      <c r="C1657" s="24"/>
      <c r="D1657" s="24" t="s">
        <v>6399</v>
      </c>
      <c r="E1657" s="24" t="s">
        <v>5867</v>
      </c>
      <c r="F1657" s="77" t="str">
        <f t="shared" si="336"/>
        <v>NEXGEN CARBON ZERO HEATING LTD</v>
      </c>
      <c r="G1657" s="24" t="s">
        <v>6400</v>
      </c>
      <c r="H1657" s="24" t="s">
        <v>2482</v>
      </c>
      <c r="I1657" s="24" t="s">
        <v>2483</v>
      </c>
      <c r="J1657" s="24" t="s">
        <v>107</v>
      </c>
      <c r="K1657" s="24" t="s">
        <v>2484</v>
      </c>
      <c r="L1657" s="25">
        <v>44792</v>
      </c>
      <c r="M1657" s="25">
        <v>45522</v>
      </c>
      <c r="N1657" s="81">
        <f>EDATE(M1657,AB1657)</f>
        <v>46252</v>
      </c>
      <c r="O1657" s="77" t="str">
        <f ca="1">IF(N1657&lt;TODAY(),"Expired","Live")</f>
        <v>Expired</v>
      </c>
      <c r="P1657" s="77" t="str" cm="1">
        <f t="array" aca="1" ref="P1657" ca="1">_xlfn.IFS((N1657-TODAY())&gt;=547,"06 Expires over 18 months",(N1657-TODAY())&gt;=365,"05 Expires in 18 months",(N1657-TODAY())&gt;=183,"04 Expires in 12 months",(N1657-TODAY())&gt;=92,"03 Expires in 6 months",(N1657-TODAY())&gt;=31,"02 Expires in 3 months",(N1657-TODAY())&gt;=0,"01 Expires in 30 days",(N1657-TODAY())&gt;=-31,"01 Expired last 30 days",(N1657-TODAY())&gt;=-92,"02 Expired last 3 months",(N1657-TODAY())&gt;=-183,"03 Expired last 6 months",(N1657-TODAY())&gt;=-365,"04 Expired last 12 months",(N1657-TODAY())&gt;=-547,"05 Expired last 18 months",TRUE,"06 Expired over 18 months")</f>
        <v>01 Expired last 30 days</v>
      </c>
      <c r="Q1657" s="65">
        <v>180000</v>
      </c>
      <c r="R1657" s="84">
        <f t="shared" si="348"/>
        <v>705000</v>
      </c>
      <c r="S1657" s="77" t="str" cm="1">
        <f t="array" ref="S1657">_xlfn.IFS(R1657&gt;5000000,"Gold",R1657&gt;=500000,"Silver",R1657&gt;30000,"Bronze",TRUE,"Transactional")</f>
        <v>Silver</v>
      </c>
      <c r="T1657" s="24" t="s">
        <v>122</v>
      </c>
      <c r="U1657" s="101" t="s">
        <v>55</v>
      </c>
      <c r="V1657" s="101" t="s">
        <v>388</v>
      </c>
      <c r="W1657" s="77" t="str">
        <f t="shared" si="337"/>
        <v>Yes</v>
      </c>
      <c r="X1657" s="77" t="str">
        <f>IFERROR(_xlfn.XLOOKUP(J1657&amp;"||"&amp;K1657,'Mapping Ref.'!$J$2:$J$538,'Mapping Ref.'!$K$2:$K$538),"")</f>
        <v>Construction &amp; Estates</v>
      </c>
      <c r="Y1657" s="77" t="str" cm="1">
        <f t="array" ref="Y1657">_xlfn.IFS(R1657&gt;2000000,"For Publication",R1657&gt;100000,"PID",R1657&gt;30000,"RFQ",TRUE,"Transactional")</f>
        <v>PID</v>
      </c>
      <c r="Z1657" s="24" t="s">
        <v>86</v>
      </c>
      <c r="AA1657" s="32">
        <v>24</v>
      </c>
      <c r="AB1657" s="24">
        <v>24</v>
      </c>
      <c r="AC1657" s="25">
        <v>44789</v>
      </c>
      <c r="AD1657" s="24" t="s">
        <v>58</v>
      </c>
      <c r="AE1657" s="24"/>
      <c r="AF1657" s="24"/>
      <c r="AG1657" s="24"/>
      <c r="AH1657" s="24" t="s">
        <v>60</v>
      </c>
      <c r="AI1657" s="24"/>
      <c r="AJ1657" s="24" t="s">
        <v>60</v>
      </c>
      <c r="AK1657" s="24"/>
      <c r="AL1657" s="24" t="s">
        <v>5003</v>
      </c>
      <c r="AM1657" s="24"/>
      <c r="AN1657" s="24"/>
      <c r="AO1657" s="24">
        <v>0</v>
      </c>
      <c r="AP1657" s="24" t="s">
        <v>60</v>
      </c>
      <c r="AQ1657" s="24"/>
      <c r="AR1657" s="24"/>
      <c r="AS1657" s="89">
        <f>DATEDIF(L1657,N1657,"m")</f>
        <v>47</v>
      </c>
      <c r="AT1657" s="24" t="s">
        <v>6401</v>
      </c>
    </row>
    <row r="1658" spans="1:46" x14ac:dyDescent="0.5">
      <c r="A1658" s="24">
        <v>1778</v>
      </c>
      <c r="B1658" s="24"/>
      <c r="C1658" s="24"/>
      <c r="D1658" s="24" t="s">
        <v>6402</v>
      </c>
      <c r="E1658" s="24" t="s">
        <v>6403</v>
      </c>
      <c r="F1658" s="77" t="str">
        <f t="shared" si="336"/>
        <v>ALEX STURROCK</v>
      </c>
      <c r="G1658" s="24" t="s">
        <v>6404</v>
      </c>
      <c r="H1658" s="24" t="s">
        <v>1189</v>
      </c>
      <c r="I1658" s="24" t="s">
        <v>1189</v>
      </c>
      <c r="J1658" s="24" t="s">
        <v>52</v>
      </c>
      <c r="K1658" s="24" t="s">
        <v>3613</v>
      </c>
      <c r="L1658" s="25">
        <v>44790</v>
      </c>
      <c r="M1658" s="25"/>
      <c r="N1658" s="81"/>
      <c r="O1658" s="77" t="s">
        <v>712</v>
      </c>
      <c r="P1658" s="77"/>
      <c r="Q1658" s="65">
        <v>10000</v>
      </c>
      <c r="R1658" s="84">
        <f t="shared" si="348"/>
        <v>10000</v>
      </c>
      <c r="S1658" s="77" t="str" cm="1">
        <f t="array" ref="S1658">_xlfn.IFS(R1658&gt;5000000,"Gold",R1658&gt;=500000,"Silver",R1658&gt;30000,"Bronze",TRUE,"Transactional")</f>
        <v>Transactional</v>
      </c>
      <c r="T1658" s="24" t="s">
        <v>54</v>
      </c>
      <c r="U1658" s="101" t="s">
        <v>366</v>
      </c>
      <c r="V1658" s="101" t="s">
        <v>853</v>
      </c>
      <c r="W1658" s="77" t="str">
        <f t="shared" si="337"/>
        <v>Yes</v>
      </c>
      <c r="X1658" s="77" t="str">
        <f>IFERROR(_xlfn.XLOOKUP(J1658&amp;"||"&amp;K1658,'Mapping Ref.'!$J$2:$J$538,'Mapping Ref.'!$K$2:$K$538),"")</f>
        <v>Corporate</v>
      </c>
      <c r="Y1658" s="77" t="str" cm="1">
        <f t="array" ref="Y1658">_xlfn.IFS(R1658&gt;2000000,"For Publication",R1658&gt;100000,"PID",R1658&gt;30000,"RFQ",TRUE,"Transactional")</f>
        <v>Transactional</v>
      </c>
      <c r="Z1658" s="24" t="s">
        <v>101</v>
      </c>
      <c r="AA1658" s="32">
        <v>12</v>
      </c>
      <c r="AB1658" s="24">
        <v>12</v>
      </c>
      <c r="AC1658" s="25">
        <v>44790</v>
      </c>
      <c r="AD1658" s="24" t="s">
        <v>58</v>
      </c>
      <c r="AE1658" s="24"/>
      <c r="AF1658" s="24"/>
      <c r="AG1658" s="24"/>
      <c r="AH1658" s="24" t="s">
        <v>59</v>
      </c>
      <c r="AI1658" s="24"/>
      <c r="AJ1658" s="24" t="s">
        <v>60</v>
      </c>
      <c r="AK1658" s="24"/>
      <c r="AL1658" s="24" t="s">
        <v>1333</v>
      </c>
      <c r="AM1658" s="24"/>
      <c r="AN1658" s="24"/>
      <c r="AO1658" s="24"/>
      <c r="AP1658" s="24" t="s">
        <v>59</v>
      </c>
      <c r="AQ1658" s="24"/>
      <c r="AR1658" s="24"/>
      <c r="AS1658" s="89">
        <v>0</v>
      </c>
      <c r="AT1658" s="24" t="s">
        <v>6405</v>
      </c>
    </row>
    <row r="1659" spans="1:46" x14ac:dyDescent="0.5">
      <c r="A1659" s="24">
        <v>1779</v>
      </c>
      <c r="B1659" s="24"/>
      <c r="C1659" s="24"/>
      <c r="D1659" s="24" t="s">
        <v>6406</v>
      </c>
      <c r="E1659" s="24" t="s">
        <v>6407</v>
      </c>
      <c r="F1659" s="77" t="str">
        <f t="shared" si="336"/>
        <v>MICKEY LEE MEDIAMIXER T/A MEDIAMIXER NEW MEDIA</v>
      </c>
      <c r="G1659" s="24" t="s">
        <v>6408</v>
      </c>
      <c r="H1659" s="24" t="s">
        <v>1189</v>
      </c>
      <c r="I1659" s="24" t="s">
        <v>1189</v>
      </c>
      <c r="J1659" s="24" t="s">
        <v>52</v>
      </c>
      <c r="K1659" s="24" t="s">
        <v>3613</v>
      </c>
      <c r="L1659" s="25">
        <v>44791</v>
      </c>
      <c r="M1659" s="25"/>
      <c r="N1659" s="81"/>
      <c r="O1659" s="77" t="s">
        <v>712</v>
      </c>
      <c r="P1659" s="77"/>
      <c r="Q1659" s="65">
        <v>10000</v>
      </c>
      <c r="R1659" s="84">
        <f t="shared" si="348"/>
        <v>10000</v>
      </c>
      <c r="S1659" s="77" t="str" cm="1">
        <f t="array" ref="S1659">_xlfn.IFS(R1659&gt;5000000,"Gold",R1659&gt;=500000,"Silver",R1659&gt;30000,"Bronze",TRUE,"Transactional")</f>
        <v>Transactional</v>
      </c>
      <c r="T1659" s="24" t="s">
        <v>54</v>
      </c>
      <c r="U1659" s="101" t="s">
        <v>366</v>
      </c>
      <c r="V1659" s="101" t="s">
        <v>853</v>
      </c>
      <c r="W1659" s="77" t="str">
        <f t="shared" si="337"/>
        <v>Yes</v>
      </c>
      <c r="X1659" s="77" t="str">
        <f>IFERROR(_xlfn.XLOOKUP(J1659&amp;"||"&amp;K1659,'Mapping Ref.'!$J$2:$J$538,'Mapping Ref.'!$K$2:$K$538),"")</f>
        <v>Corporate</v>
      </c>
      <c r="Y1659" s="77" t="str" cm="1">
        <f t="array" ref="Y1659">_xlfn.IFS(R1659&gt;2000000,"For Publication",R1659&gt;100000,"PID",R1659&gt;30000,"RFQ",TRUE,"Transactional")</f>
        <v>Transactional</v>
      </c>
      <c r="Z1659" s="24" t="s">
        <v>101</v>
      </c>
      <c r="AA1659" s="32">
        <v>12</v>
      </c>
      <c r="AB1659" s="24">
        <v>12</v>
      </c>
      <c r="AC1659" s="25">
        <v>44791</v>
      </c>
      <c r="AD1659" s="24" t="s">
        <v>58</v>
      </c>
      <c r="AE1659" s="24"/>
      <c r="AF1659" s="24" t="s">
        <v>59</v>
      </c>
      <c r="AG1659" s="24"/>
      <c r="AH1659" s="24" t="s">
        <v>59</v>
      </c>
      <c r="AI1659" s="24"/>
      <c r="AJ1659" s="24" t="s">
        <v>60</v>
      </c>
      <c r="AK1659" s="24"/>
      <c r="AL1659" s="24" t="s">
        <v>1333</v>
      </c>
      <c r="AM1659" s="24"/>
      <c r="AN1659" s="24"/>
      <c r="AO1659" s="24"/>
      <c r="AP1659" s="24" t="s">
        <v>59</v>
      </c>
      <c r="AQ1659" s="24"/>
      <c r="AR1659" s="24"/>
      <c r="AS1659" s="89">
        <v>0</v>
      </c>
      <c r="AT1659" s="24" t="s">
        <v>6406</v>
      </c>
    </row>
    <row r="1660" spans="1:46" x14ac:dyDescent="0.5">
      <c r="A1660" s="24">
        <v>1780</v>
      </c>
      <c r="B1660" s="24" t="s">
        <v>506</v>
      </c>
      <c r="C1660" s="24"/>
      <c r="D1660" s="24" t="s">
        <v>6409</v>
      </c>
      <c r="E1660" s="24" t="s">
        <v>6410</v>
      </c>
      <c r="F1660" s="77" t="str">
        <f t="shared" si="336"/>
        <v>TRIPLE POINT LEASE PARTNERS</v>
      </c>
      <c r="G1660" s="24" t="s">
        <v>6411</v>
      </c>
      <c r="H1660" s="24" t="s">
        <v>5743</v>
      </c>
      <c r="I1660" s="24" t="s">
        <v>1455</v>
      </c>
      <c r="J1660" s="24" t="s">
        <v>2962</v>
      </c>
      <c r="K1660" s="24" t="s">
        <v>3283</v>
      </c>
      <c r="L1660" s="25">
        <v>44092</v>
      </c>
      <c r="M1660" s="25">
        <v>46599</v>
      </c>
      <c r="N1660" s="81">
        <f t="shared" ref="N1660:N1667" si="350">EDATE(M1660,AB1660)</f>
        <v>47695</v>
      </c>
      <c r="O1660" s="77" t="str">
        <f t="shared" ref="O1660:O1667" ca="1" si="351">IF(N1660&lt;TODAY(),"Expired","Live")</f>
        <v>Live</v>
      </c>
      <c r="P1660" s="77" t="str" cm="1">
        <f t="array" aca="1" ref="P1660" ca="1">_xlfn.IFS((N1660-TODAY())&gt;=547,"06 Expires over 18 months",(N1660-TODAY())&gt;=365,"05 Expires in 18 months",(N1660-TODAY())&gt;=183,"04 Expires in 12 months",(N1660-TODAY())&gt;=92,"03 Expires in 6 months",(N1660-TODAY())&gt;=31,"02 Expires in 3 months",(N1660-TODAY())&gt;=0,"01 Expires in 30 days",(N1660-TODAY())&gt;=-31,"01 Expired last 30 days",(N1660-TODAY())&gt;=-92,"02 Expired last 3 months",(N1660-TODAY())&gt;=-183,"03 Expired last 6 months",(N1660-TODAY())&gt;=-365,"04 Expired last 12 months",(N1660-TODAY())&gt;=-547,"05 Expired last 18 months",TRUE,"06 Expired over 18 months")</f>
        <v>06 Expires over 18 months</v>
      </c>
      <c r="Q1660" s="65">
        <v>2620000</v>
      </c>
      <c r="R1660" s="84">
        <f t="shared" si="348"/>
        <v>25763333.333333332</v>
      </c>
      <c r="S1660" s="77" t="str" cm="1">
        <f t="array" ref="S1660">_xlfn.IFS(R1660&gt;5000000,"Gold",R1660&gt;=500000,"Silver",R1660&gt;30000,"Bronze",TRUE,"Transactional")</f>
        <v>Gold</v>
      </c>
      <c r="T1660" s="24" t="s">
        <v>54</v>
      </c>
      <c r="U1660" s="101" t="s">
        <v>393</v>
      </c>
      <c r="V1660" s="101" t="s">
        <v>394</v>
      </c>
      <c r="W1660" s="77" t="str">
        <f t="shared" si="337"/>
        <v>Yes</v>
      </c>
      <c r="X1660" s="77" t="str">
        <f>IFERROR(_xlfn.XLOOKUP(J1660&amp;"||"&amp;K1660,'Mapping Ref.'!$J$2:$J$538,'Mapping Ref.'!$K$2:$K$538),"")</f>
        <v>Construction &amp; Estates</v>
      </c>
      <c r="Y1660" s="77" t="str" cm="1">
        <f t="array" ref="Y1660">_xlfn.IFS(R1660&gt;2000000,"For Publication",R1660&gt;100000,"PID",R1660&gt;30000,"RFQ",TRUE,"Transactional")</f>
        <v>For Publication</v>
      </c>
      <c r="Z1660" s="24" t="s">
        <v>57</v>
      </c>
      <c r="AA1660" s="32">
        <v>60</v>
      </c>
      <c r="AB1660" s="24">
        <v>36</v>
      </c>
      <c r="AC1660" s="25">
        <v>44791</v>
      </c>
      <c r="AD1660" s="24" t="s">
        <v>58</v>
      </c>
      <c r="AE1660" s="24">
        <v>203339</v>
      </c>
      <c r="AF1660" s="24" t="s">
        <v>59</v>
      </c>
      <c r="AG1660" s="24"/>
      <c r="AH1660" s="24" t="s">
        <v>60</v>
      </c>
      <c r="AI1660" s="24"/>
      <c r="AJ1660" s="24" t="s">
        <v>60</v>
      </c>
      <c r="AK1660" s="24"/>
      <c r="AL1660" s="24" t="s">
        <v>1333</v>
      </c>
      <c r="AM1660" s="24"/>
      <c r="AN1660" s="24"/>
      <c r="AO1660" s="24"/>
      <c r="AP1660" s="24" t="s">
        <v>60</v>
      </c>
      <c r="AQ1660" s="24"/>
      <c r="AR1660" s="24"/>
      <c r="AS1660" s="89">
        <f t="shared" ref="AS1660:AS1667" si="352">DATEDIF(L1660,N1660,"m")</f>
        <v>118</v>
      </c>
      <c r="AT1660" s="24" t="s">
        <v>6412</v>
      </c>
    </row>
    <row r="1661" spans="1:46" x14ac:dyDescent="0.5">
      <c r="A1661" s="24">
        <v>1781</v>
      </c>
      <c r="B1661" s="24" t="s">
        <v>340</v>
      </c>
      <c r="C1661" s="24"/>
      <c r="D1661" s="24" t="s">
        <v>6413</v>
      </c>
      <c r="E1661" s="24" t="s">
        <v>6414</v>
      </c>
      <c r="F1661" s="77" t="str">
        <f t="shared" si="336"/>
        <v>H YOUNG OPERATIONS LIMITED T/A MADISON CYCLES</v>
      </c>
      <c r="G1661" s="24" t="s">
        <v>6415</v>
      </c>
      <c r="H1661" s="24" t="s">
        <v>3729</v>
      </c>
      <c r="I1661" s="24" t="s">
        <v>3730</v>
      </c>
      <c r="J1661" s="24" t="s">
        <v>107</v>
      </c>
      <c r="K1661" s="24" t="s">
        <v>360</v>
      </c>
      <c r="L1661" s="25">
        <v>44796</v>
      </c>
      <c r="M1661" s="25">
        <v>45747</v>
      </c>
      <c r="N1661" s="81">
        <f t="shared" si="350"/>
        <v>45747</v>
      </c>
      <c r="O1661" s="77" t="str">
        <f t="shared" ca="1" si="351"/>
        <v>Expired</v>
      </c>
      <c r="P1661" s="77" t="str" cm="1">
        <f t="array" aca="1" ref="P1661" ca="1">_xlfn.IFS((N1661-TODAY())&gt;=547,"06 Expires over 18 months",(N1661-TODAY())&gt;=365,"05 Expires in 18 months",(N1661-TODAY())&gt;=183,"04 Expires in 12 months",(N1661-TODAY())&gt;=92,"03 Expires in 6 months",(N1661-TODAY())&gt;=31,"02 Expires in 3 months",(N1661-TODAY())&gt;=0,"01 Expires in 30 days",(N1661-TODAY())&gt;=-31,"01 Expired last 30 days",(N1661-TODAY())&gt;=-92,"02 Expired last 3 months",(N1661-TODAY())&gt;=-183,"03 Expired last 6 months",(N1661-TODAY())&gt;=-365,"04 Expired last 12 months",(N1661-TODAY())&gt;=-547,"05 Expired last 18 months",TRUE,"06 Expired over 18 months")</f>
        <v>05 Expired last 18 months</v>
      </c>
      <c r="Q1661" s="65">
        <v>5000</v>
      </c>
      <c r="R1661" s="84">
        <f t="shared" si="348"/>
        <v>12916.666666666666</v>
      </c>
      <c r="S1661" s="77" t="str" cm="1">
        <f t="array" ref="S1661">_xlfn.IFS(R1661&gt;5000000,"Gold",R1661&gt;=500000,"Silver",R1661&gt;30000,"Bronze",TRUE,"Transactional")</f>
        <v>Transactional</v>
      </c>
      <c r="T1661" s="24" t="s">
        <v>54</v>
      </c>
      <c r="U1661" s="101" t="s">
        <v>69</v>
      </c>
      <c r="V1661" s="101" t="s">
        <v>983</v>
      </c>
      <c r="W1661" s="77" t="str">
        <f t="shared" si="337"/>
        <v>No</v>
      </c>
      <c r="X1661" s="77" t="str">
        <f>IFERROR(_xlfn.XLOOKUP(J1661&amp;"||"&amp;K1661,'Mapping Ref.'!$J$2:$J$538,'Mapping Ref.'!$K$2:$K$538),"")</f>
        <v>Construction &amp; Estates</v>
      </c>
      <c r="Y1661" s="77" t="str" cm="1">
        <f t="array" ref="Y1661">_xlfn.IFS(R1661&gt;2000000,"For Publication",R1661&gt;100000,"PID",R1661&gt;30000,"RFQ",TRUE,"Transactional")</f>
        <v>Transactional</v>
      </c>
      <c r="Z1661" s="24" t="s">
        <v>86</v>
      </c>
      <c r="AA1661" s="32">
        <v>31</v>
      </c>
      <c r="AB1661" s="24">
        <v>0</v>
      </c>
      <c r="AC1661" s="25">
        <v>44796</v>
      </c>
      <c r="AD1661" s="24" t="s">
        <v>58</v>
      </c>
      <c r="AE1661" s="24"/>
      <c r="AF1661" s="24"/>
      <c r="AG1661" s="24"/>
      <c r="AH1661" s="24" t="s">
        <v>60</v>
      </c>
      <c r="AI1661" s="24"/>
      <c r="AJ1661" s="24" t="s">
        <v>60</v>
      </c>
      <c r="AK1661" s="24"/>
      <c r="AL1661" s="24" t="s">
        <v>5003</v>
      </c>
      <c r="AM1661" s="24"/>
      <c r="AN1661" s="24"/>
      <c r="AO1661" s="24"/>
      <c r="AP1661" s="24" t="s">
        <v>60</v>
      </c>
      <c r="AQ1661" s="24"/>
      <c r="AR1661" s="24"/>
      <c r="AS1661" s="89">
        <f t="shared" si="352"/>
        <v>31</v>
      </c>
      <c r="AT1661" s="24" t="s">
        <v>6416</v>
      </c>
    </row>
    <row r="1662" spans="1:46" x14ac:dyDescent="0.5">
      <c r="A1662" s="24">
        <v>1782</v>
      </c>
      <c r="B1662" s="24" t="s">
        <v>506</v>
      </c>
      <c r="C1662" s="24"/>
      <c r="D1662" s="24" t="s">
        <v>6417</v>
      </c>
      <c r="E1662" s="24" t="s">
        <v>6418</v>
      </c>
      <c r="F1662" s="77" t="str">
        <f t="shared" si="336"/>
        <v>EXACOM SYSTEMS LIMITED</v>
      </c>
      <c r="G1662" s="24" t="s">
        <v>6419</v>
      </c>
      <c r="H1662" s="24" t="s">
        <v>972</v>
      </c>
      <c r="I1662" s="24" t="s">
        <v>972</v>
      </c>
      <c r="J1662" s="24" t="s">
        <v>321</v>
      </c>
      <c r="K1662" s="24" t="s">
        <v>1889</v>
      </c>
      <c r="L1662" s="25">
        <v>44805</v>
      </c>
      <c r="M1662" s="25">
        <v>45900</v>
      </c>
      <c r="N1662" s="81">
        <f t="shared" si="350"/>
        <v>46265</v>
      </c>
      <c r="O1662" s="77" t="str">
        <f t="shared" ca="1" si="351"/>
        <v>Live</v>
      </c>
      <c r="P1662" s="77" t="str" cm="1">
        <f t="array" aca="1" ref="P1662" ca="1">_xlfn.IFS((N1662-TODAY())&gt;=547,"06 Expires over 18 months",(N1662-TODAY())&gt;=365,"05 Expires in 18 months",(N1662-TODAY())&gt;=183,"04 Expires in 12 months",(N1662-TODAY())&gt;=92,"03 Expires in 6 months",(N1662-TODAY())&gt;=31,"02 Expires in 3 months",(N1662-TODAY())&gt;=0,"01 Expires in 30 days",(N1662-TODAY())&gt;=-31,"01 Expired last 30 days",(N1662-TODAY())&gt;=-92,"02 Expired last 3 months",(N1662-TODAY())&gt;=-183,"03 Expired last 6 months",(N1662-TODAY())&gt;=-365,"04 Expired last 12 months",(N1662-TODAY())&gt;=-547,"05 Expired last 18 months",TRUE,"06 Expired over 18 months")</f>
        <v>01 Expires in 30 days</v>
      </c>
      <c r="Q1662" s="65">
        <v>32812</v>
      </c>
      <c r="R1662" s="84">
        <f t="shared" si="348"/>
        <v>128513.66666666667</v>
      </c>
      <c r="S1662" s="77" t="str" cm="1">
        <f t="array" ref="S1662">_xlfn.IFS(R1662&gt;5000000,"Gold",R1662&gt;=500000,"Silver",R1662&gt;30000,"Bronze",TRUE,"Transactional")</f>
        <v>Bronze</v>
      </c>
      <c r="T1662" s="24" t="s">
        <v>54</v>
      </c>
      <c r="U1662" s="101" t="s">
        <v>116</v>
      </c>
      <c r="V1662" s="101" t="s">
        <v>569</v>
      </c>
      <c r="W1662" s="77" t="str">
        <f t="shared" si="337"/>
        <v>Yes</v>
      </c>
      <c r="X1662" s="77" t="str">
        <f>IFERROR(_xlfn.XLOOKUP(J1662&amp;"||"&amp;K1662,'Mapping Ref.'!$J$2:$J$538,'Mapping Ref.'!$K$2:$K$538),"")</f>
        <v>Corporate</v>
      </c>
      <c r="Y1662" s="77" t="str" cm="1">
        <f t="array" ref="Y1662">_xlfn.IFS(R1662&gt;2000000,"For Publication",R1662&gt;100000,"PID",R1662&gt;30000,"RFQ",TRUE,"Transactional")</f>
        <v>PID</v>
      </c>
      <c r="Z1662" s="24" t="s">
        <v>76</v>
      </c>
      <c r="AA1662" s="32">
        <v>36</v>
      </c>
      <c r="AB1662" s="24">
        <v>12</v>
      </c>
      <c r="AC1662" s="25">
        <v>44796</v>
      </c>
      <c r="AD1662" s="24" t="s">
        <v>58</v>
      </c>
      <c r="AE1662" s="24">
        <v>29976</v>
      </c>
      <c r="AF1662" s="24" t="s">
        <v>59</v>
      </c>
      <c r="AG1662" s="24"/>
      <c r="AH1662" s="24" t="s">
        <v>60</v>
      </c>
      <c r="AI1662" s="24"/>
      <c r="AJ1662" s="24" t="s">
        <v>60</v>
      </c>
      <c r="AK1662" s="24"/>
      <c r="AL1662" s="24" t="s">
        <v>1333</v>
      </c>
      <c r="AM1662" s="24"/>
      <c r="AN1662" s="24"/>
      <c r="AO1662" s="24">
        <v>0</v>
      </c>
      <c r="AP1662" s="24" t="s">
        <v>60</v>
      </c>
      <c r="AQ1662" s="24"/>
      <c r="AR1662" s="24"/>
      <c r="AS1662" s="89">
        <f t="shared" si="352"/>
        <v>47</v>
      </c>
      <c r="AT1662" s="24" t="s">
        <v>6417</v>
      </c>
    </row>
    <row r="1663" spans="1:46" x14ac:dyDescent="0.5">
      <c r="A1663" s="24">
        <v>1783</v>
      </c>
      <c r="B1663" s="24" t="s">
        <v>340</v>
      </c>
      <c r="C1663" s="24"/>
      <c r="D1663" s="24" t="s">
        <v>6420</v>
      </c>
      <c r="E1663" s="24" t="s">
        <v>6421</v>
      </c>
      <c r="F1663" s="77" t="str">
        <f t="shared" si="336"/>
        <v>CUSTOMISED SECURITY LIMITED</v>
      </c>
      <c r="G1663" s="24" t="s">
        <v>6422</v>
      </c>
      <c r="H1663" s="24" t="s">
        <v>972</v>
      </c>
      <c r="I1663" s="24" t="s">
        <v>972</v>
      </c>
      <c r="J1663" s="24" t="s">
        <v>107</v>
      </c>
      <c r="K1663" s="24" t="s">
        <v>6423</v>
      </c>
      <c r="L1663" s="25">
        <v>44774</v>
      </c>
      <c r="M1663" s="25">
        <v>45138</v>
      </c>
      <c r="N1663" s="81">
        <f t="shared" si="350"/>
        <v>45504</v>
      </c>
      <c r="O1663" s="77" t="str">
        <f t="shared" ca="1" si="351"/>
        <v>Expired</v>
      </c>
      <c r="P1663" s="77" t="str" cm="1">
        <f t="array" aca="1" ref="P1663" ca="1">_xlfn.IFS((N1663-TODAY())&gt;=547,"06 Expires over 18 months",(N1663-TODAY())&gt;=365,"05 Expires in 18 months",(N1663-TODAY())&gt;=183,"04 Expires in 12 months",(N1663-TODAY())&gt;=92,"03 Expires in 6 months",(N1663-TODAY())&gt;=31,"02 Expires in 3 months",(N1663-TODAY())&gt;=0,"01 Expires in 30 days",(N1663-TODAY())&gt;=-31,"01 Expired last 30 days",(N1663-TODAY())&gt;=-92,"02 Expired last 3 months",(N1663-TODAY())&gt;=-183,"03 Expired last 6 months",(N1663-TODAY())&gt;=-365,"04 Expired last 12 months",(N1663-TODAY())&gt;=-547,"05 Expired last 18 months",TRUE,"06 Expired over 18 months")</f>
        <v>06 Expired over 18 months</v>
      </c>
      <c r="Q1663" s="65">
        <v>1000</v>
      </c>
      <c r="R1663" s="84">
        <f t="shared" si="348"/>
        <v>1916.6666666666667</v>
      </c>
      <c r="S1663" s="77" t="str" cm="1">
        <f t="array" ref="S1663">_xlfn.IFS(R1663&gt;5000000,"Gold",R1663&gt;=500000,"Silver",R1663&gt;30000,"Bronze",TRUE,"Transactional")</f>
        <v>Transactional</v>
      </c>
      <c r="T1663" s="24" t="s">
        <v>54</v>
      </c>
      <c r="U1663" s="101" t="s">
        <v>99</v>
      </c>
      <c r="V1663" s="101" t="s">
        <v>993</v>
      </c>
      <c r="W1663" s="77" t="str">
        <f t="shared" si="337"/>
        <v>Yes</v>
      </c>
      <c r="X1663" s="77" t="str">
        <f>IFERROR(_xlfn.XLOOKUP(J1663&amp;"||"&amp;K1663,'Mapping Ref.'!$J$2:$J$538,'Mapping Ref.'!$K$2:$K$538),"")</f>
        <v>Construction &amp; Estates</v>
      </c>
      <c r="Y1663" s="77" t="str" cm="1">
        <f t="array" ref="Y1663">_xlfn.IFS(R1663&gt;2000000,"For Publication",R1663&gt;100000,"PID",R1663&gt;30000,"RFQ",TRUE,"Transactional")</f>
        <v>Transactional</v>
      </c>
      <c r="Z1663" s="24" t="s">
        <v>86</v>
      </c>
      <c r="AA1663" s="32">
        <v>12</v>
      </c>
      <c r="AB1663" s="24">
        <v>12</v>
      </c>
      <c r="AC1663" s="25">
        <v>44796</v>
      </c>
      <c r="AD1663" s="24" t="s">
        <v>58</v>
      </c>
      <c r="AE1663" s="24">
        <v>29969</v>
      </c>
      <c r="AF1663" s="24"/>
      <c r="AG1663" s="24"/>
      <c r="AH1663" s="24" t="s">
        <v>59</v>
      </c>
      <c r="AI1663" s="24"/>
      <c r="AJ1663" s="24" t="s">
        <v>60</v>
      </c>
      <c r="AK1663" s="24"/>
      <c r="AL1663" s="24" t="s">
        <v>5003</v>
      </c>
      <c r="AM1663" s="24"/>
      <c r="AN1663" s="24"/>
      <c r="AO1663" s="24">
        <v>0</v>
      </c>
      <c r="AP1663" s="24" t="s">
        <v>60</v>
      </c>
      <c r="AQ1663" s="24"/>
      <c r="AR1663" s="24"/>
      <c r="AS1663" s="89">
        <f t="shared" si="352"/>
        <v>23</v>
      </c>
      <c r="AT1663" s="24" t="s">
        <v>6420</v>
      </c>
    </row>
    <row r="1664" spans="1:46" x14ac:dyDescent="0.5">
      <c r="A1664" s="24">
        <v>1784</v>
      </c>
      <c r="B1664" s="24" t="s">
        <v>340</v>
      </c>
      <c r="C1664" s="24"/>
      <c r="D1664" s="24" t="s">
        <v>6424</v>
      </c>
      <c r="E1664" s="24" t="s">
        <v>6425</v>
      </c>
      <c r="F1664" s="77" t="str">
        <f t="shared" si="336"/>
        <v>AUDIO VISIAL EXCELLENCE LTD T/A AVE SERVICES</v>
      </c>
      <c r="G1664" s="24" t="s">
        <v>6426</v>
      </c>
      <c r="H1664" s="24" t="s">
        <v>3215</v>
      </c>
      <c r="I1664" s="24" t="s">
        <v>3215</v>
      </c>
      <c r="J1664" s="24" t="s">
        <v>52</v>
      </c>
      <c r="K1664" s="24" t="s">
        <v>1281</v>
      </c>
      <c r="L1664" s="25">
        <v>44796</v>
      </c>
      <c r="M1664" s="25">
        <v>45161</v>
      </c>
      <c r="N1664" s="81">
        <f t="shared" si="350"/>
        <v>45527</v>
      </c>
      <c r="O1664" s="77" t="str">
        <f t="shared" ca="1" si="351"/>
        <v>Expired</v>
      </c>
      <c r="P1664" s="77" t="str" cm="1">
        <f t="array" aca="1" ref="P1664" ca="1">_xlfn.IFS((N1664-TODAY())&gt;=547,"06 Expires over 18 months",(N1664-TODAY())&gt;=365,"05 Expires in 18 months",(N1664-TODAY())&gt;=183,"04 Expires in 12 months",(N1664-TODAY())&gt;=92,"03 Expires in 6 months",(N1664-TODAY())&gt;=31,"02 Expires in 3 months",(N1664-TODAY())&gt;=0,"01 Expires in 30 days",(N1664-TODAY())&gt;=-31,"01 Expired last 30 days",(N1664-TODAY())&gt;=-92,"02 Expired last 3 months",(N1664-TODAY())&gt;=-183,"03 Expired last 6 months",(N1664-TODAY())&gt;=-365,"04 Expired last 12 months",(N1664-TODAY())&gt;=-547,"05 Expired last 18 months",TRUE,"06 Expired over 18 months")</f>
        <v>06 Expired over 18 months</v>
      </c>
      <c r="Q1664" s="65">
        <v>6484.26</v>
      </c>
      <c r="R1664" s="84">
        <f t="shared" si="348"/>
        <v>12968.519999999999</v>
      </c>
      <c r="S1664" s="77" t="str" cm="1">
        <f t="array" ref="S1664">_xlfn.IFS(R1664&gt;5000000,"Gold",R1664&gt;=500000,"Silver",R1664&gt;30000,"Bronze",TRUE,"Transactional")</f>
        <v>Transactional</v>
      </c>
      <c r="T1664" s="24" t="s">
        <v>54</v>
      </c>
      <c r="U1664" s="101" t="s">
        <v>116</v>
      </c>
      <c r="V1664" s="101" t="s">
        <v>70</v>
      </c>
      <c r="W1664" s="77" t="str">
        <f t="shared" si="337"/>
        <v>Yes</v>
      </c>
      <c r="X1664" s="77" t="str">
        <f>IFERROR(_xlfn.XLOOKUP(J1664&amp;"||"&amp;K1664,'Mapping Ref.'!$J$2:$J$538,'Mapping Ref.'!$K$2:$K$538),"")</f>
        <v>ICT</v>
      </c>
      <c r="Y1664" s="77" t="str" cm="1">
        <f t="array" ref="Y1664">_xlfn.IFS(R1664&gt;2000000,"For Publication",R1664&gt;100000,"PID",R1664&gt;30000,"RFQ",TRUE,"Transactional")</f>
        <v>Transactional</v>
      </c>
      <c r="Z1664" s="24" t="s">
        <v>149</v>
      </c>
      <c r="AA1664" s="32">
        <v>12</v>
      </c>
      <c r="AB1664" s="24">
        <v>12</v>
      </c>
      <c r="AC1664" s="25">
        <v>44796</v>
      </c>
      <c r="AD1664" s="24" t="s">
        <v>58</v>
      </c>
      <c r="AE1664" s="24">
        <v>29921</v>
      </c>
      <c r="AF1664" s="24" t="s">
        <v>59</v>
      </c>
      <c r="AG1664" s="24"/>
      <c r="AH1664" s="24" t="s">
        <v>59</v>
      </c>
      <c r="AI1664" s="24"/>
      <c r="AJ1664" s="24" t="s">
        <v>60</v>
      </c>
      <c r="AK1664" s="24"/>
      <c r="AL1664" s="24" t="s">
        <v>5003</v>
      </c>
      <c r="AM1664" s="24"/>
      <c r="AN1664" s="24"/>
      <c r="AO1664" s="24"/>
      <c r="AP1664" s="24" t="s">
        <v>60</v>
      </c>
      <c r="AQ1664" s="24"/>
      <c r="AR1664" s="24"/>
      <c r="AS1664" s="89">
        <f t="shared" si="352"/>
        <v>24</v>
      </c>
      <c r="AT1664" s="24" t="s">
        <v>6427</v>
      </c>
    </row>
    <row r="1665" spans="1:46" x14ac:dyDescent="0.5">
      <c r="A1665" s="24">
        <v>1785</v>
      </c>
      <c r="B1665" s="24"/>
      <c r="C1665" s="24" t="s">
        <v>77</v>
      </c>
      <c r="D1665" s="24" t="s">
        <v>6428</v>
      </c>
      <c r="E1665" s="24" t="s">
        <v>6429</v>
      </c>
      <c r="F1665" s="77" t="str">
        <f t="shared" si="336"/>
        <v>PROSPERON NETWORKS LTD</v>
      </c>
      <c r="G1665" s="24" t="s">
        <v>6428</v>
      </c>
      <c r="H1665" s="24" t="s">
        <v>1330</v>
      </c>
      <c r="I1665" s="24" t="s">
        <v>1330</v>
      </c>
      <c r="J1665" s="24" t="s">
        <v>52</v>
      </c>
      <c r="K1665" s="24" t="s">
        <v>116</v>
      </c>
      <c r="L1665" s="25">
        <v>44796</v>
      </c>
      <c r="M1665" s="25">
        <v>45161</v>
      </c>
      <c r="N1665" s="81">
        <f t="shared" si="350"/>
        <v>45527</v>
      </c>
      <c r="O1665" s="77" t="str">
        <f t="shared" ca="1" si="351"/>
        <v>Expired</v>
      </c>
      <c r="P1665" s="77" t="str" cm="1">
        <f t="array" aca="1" ref="P1665" ca="1">_xlfn.IFS((N1665-TODAY())&gt;=547,"06 Expires over 18 months",(N1665-TODAY())&gt;=365,"05 Expires in 18 months",(N1665-TODAY())&gt;=183,"04 Expires in 12 months",(N1665-TODAY())&gt;=92,"03 Expires in 6 months",(N1665-TODAY())&gt;=31,"02 Expires in 3 months",(N1665-TODAY())&gt;=0,"01 Expires in 30 days",(N1665-TODAY())&gt;=-31,"01 Expired last 30 days",(N1665-TODAY())&gt;=-92,"02 Expired last 3 months",(N1665-TODAY())&gt;=-183,"03 Expired last 6 months",(N1665-TODAY())&gt;=-365,"04 Expired last 12 months",(N1665-TODAY())&gt;=-547,"05 Expired last 18 months",TRUE,"06 Expired over 18 months")</f>
        <v>06 Expired over 18 months</v>
      </c>
      <c r="Q1665" s="65">
        <v>15586</v>
      </c>
      <c r="R1665" s="84">
        <f t="shared" si="348"/>
        <v>31172</v>
      </c>
      <c r="S1665" s="77" t="str" cm="1">
        <f t="array" ref="S1665">_xlfn.IFS(R1665&gt;5000000,"Gold",R1665&gt;=500000,"Silver",R1665&gt;30000,"Bronze",TRUE,"Transactional")</f>
        <v>Bronze</v>
      </c>
      <c r="T1665" s="24" t="s">
        <v>54</v>
      </c>
      <c r="U1665" s="101" t="s">
        <v>99</v>
      </c>
      <c r="V1665" s="101" t="s">
        <v>472</v>
      </c>
      <c r="W1665" s="77" t="str">
        <f t="shared" si="337"/>
        <v>Yes</v>
      </c>
      <c r="X1665" s="77" t="str">
        <f>IFERROR(_xlfn.XLOOKUP(J1665&amp;"||"&amp;K1665,'Mapping Ref.'!$J$2:$J$538,'Mapping Ref.'!$K$2:$K$538),"")</f>
        <v>ICT</v>
      </c>
      <c r="Y1665" s="77" t="str" cm="1">
        <f t="array" ref="Y1665">_xlfn.IFS(R1665&gt;2000000,"For Publication",R1665&gt;100000,"PID",R1665&gt;30000,"RFQ",TRUE,"Transactional")</f>
        <v>RFQ</v>
      </c>
      <c r="Z1665" s="24" t="s">
        <v>101</v>
      </c>
      <c r="AA1665" s="32">
        <v>12</v>
      </c>
      <c r="AB1665" s="24">
        <v>12</v>
      </c>
      <c r="AC1665" s="25">
        <v>44796</v>
      </c>
      <c r="AD1665" s="24" t="s">
        <v>58</v>
      </c>
      <c r="AE1665" s="24"/>
      <c r="AF1665" s="24"/>
      <c r="AG1665" s="24"/>
      <c r="AH1665" s="24" t="s">
        <v>59</v>
      </c>
      <c r="AI1665" s="24"/>
      <c r="AJ1665" s="24" t="s">
        <v>60</v>
      </c>
      <c r="AK1665" s="24"/>
      <c r="AL1665" s="24" t="s">
        <v>1333</v>
      </c>
      <c r="AM1665" s="24"/>
      <c r="AN1665" s="24"/>
      <c r="AO1665" s="24">
        <v>0</v>
      </c>
      <c r="AP1665" s="24" t="s">
        <v>60</v>
      </c>
      <c r="AQ1665" s="24"/>
      <c r="AR1665" s="24"/>
      <c r="AS1665" s="89">
        <f t="shared" si="352"/>
        <v>24</v>
      </c>
      <c r="AT1665" s="24" t="s">
        <v>6430</v>
      </c>
    </row>
    <row r="1666" spans="1:46" x14ac:dyDescent="0.5">
      <c r="A1666" s="24">
        <v>1786</v>
      </c>
      <c r="B1666" s="24" t="s">
        <v>340</v>
      </c>
      <c r="C1666" s="24"/>
      <c r="D1666" s="24" t="s">
        <v>6431</v>
      </c>
      <c r="E1666" s="24" t="s">
        <v>6432</v>
      </c>
      <c r="F1666" s="77" t="str">
        <f t="shared" ref="F1666:F1729" si="353">IF(AT1666&lt;&gt;"",AT1666,G1666)</f>
        <v>OSMOSIS PROMOTIONAL PRODUCTS LTD</v>
      </c>
      <c r="G1666" s="24" t="s">
        <v>6433</v>
      </c>
      <c r="H1666" s="24" t="s">
        <v>1156</v>
      </c>
      <c r="I1666" s="24" t="s">
        <v>1156</v>
      </c>
      <c r="J1666" s="24" t="s">
        <v>190</v>
      </c>
      <c r="K1666" s="24" t="s">
        <v>1157</v>
      </c>
      <c r="L1666" s="25">
        <v>44796</v>
      </c>
      <c r="M1666" s="25">
        <v>45160</v>
      </c>
      <c r="N1666" s="81">
        <f t="shared" si="350"/>
        <v>45526</v>
      </c>
      <c r="O1666" s="77" t="str">
        <f t="shared" ca="1" si="351"/>
        <v>Expired</v>
      </c>
      <c r="P1666" s="77" t="str" cm="1">
        <f t="array" aca="1" ref="P1666" ca="1">_xlfn.IFS((N1666-TODAY())&gt;=547,"06 Expires over 18 months",(N1666-TODAY())&gt;=365,"05 Expires in 18 months",(N1666-TODAY())&gt;=183,"04 Expires in 12 months",(N1666-TODAY())&gt;=92,"03 Expires in 6 months",(N1666-TODAY())&gt;=31,"02 Expires in 3 months",(N1666-TODAY())&gt;=0,"01 Expires in 30 days",(N1666-TODAY())&gt;=-31,"01 Expired last 30 days",(N1666-TODAY())&gt;=-92,"02 Expired last 3 months",(N1666-TODAY())&gt;=-183,"03 Expired last 6 months",(N1666-TODAY())&gt;=-365,"04 Expired last 12 months",(N1666-TODAY())&gt;=-547,"05 Expired last 18 months",TRUE,"06 Expired over 18 months")</f>
        <v>06 Expired over 18 months</v>
      </c>
      <c r="Q1666" s="65">
        <v>2000</v>
      </c>
      <c r="R1666" s="84">
        <f t="shared" si="348"/>
        <v>3833.3333333333335</v>
      </c>
      <c r="S1666" s="77" t="str" cm="1">
        <f t="array" ref="S1666">_xlfn.IFS(R1666&gt;5000000,"Gold",R1666&gt;=500000,"Silver",R1666&gt;30000,"Bronze",TRUE,"Transactional")</f>
        <v>Transactional</v>
      </c>
      <c r="T1666" s="24" t="s">
        <v>54</v>
      </c>
      <c r="U1666" s="101" t="s">
        <v>123</v>
      </c>
      <c r="V1666" s="101" t="s">
        <v>1686</v>
      </c>
      <c r="W1666" s="77" t="str">
        <f t="shared" ref="W1666:W1729" si="354">IF(AB1666&gt;0,"Yes","No")</f>
        <v>Yes</v>
      </c>
      <c r="X1666" s="77" t="str">
        <f>IFERROR(_xlfn.XLOOKUP(J1666&amp;"||"&amp;K1666,'Mapping Ref.'!$J$2:$J$538,'Mapping Ref.'!$K$2:$K$538),"")</f>
        <v>Childrens &amp; Adults</v>
      </c>
      <c r="Y1666" s="77" t="str" cm="1">
        <f t="array" ref="Y1666">_xlfn.IFS(R1666&gt;2000000,"For Publication",R1666&gt;100000,"PID",R1666&gt;30000,"RFQ",TRUE,"Transactional")</f>
        <v>Transactional</v>
      </c>
      <c r="Z1666" s="24" t="s">
        <v>101</v>
      </c>
      <c r="AA1666" s="32">
        <v>12</v>
      </c>
      <c r="AB1666" s="24">
        <v>12</v>
      </c>
      <c r="AC1666" s="25">
        <v>44796</v>
      </c>
      <c r="AD1666" s="24" t="s">
        <v>58</v>
      </c>
      <c r="AE1666" s="24"/>
      <c r="AF1666" s="24" t="s">
        <v>59</v>
      </c>
      <c r="AG1666" s="24"/>
      <c r="AH1666" s="24" t="s">
        <v>59</v>
      </c>
      <c r="AI1666" s="24"/>
      <c r="AJ1666" s="24" t="s">
        <v>60</v>
      </c>
      <c r="AK1666" s="24"/>
      <c r="AL1666" s="24" t="s">
        <v>5003</v>
      </c>
      <c r="AM1666" s="24"/>
      <c r="AN1666" s="24"/>
      <c r="AO1666" s="24">
        <v>0</v>
      </c>
      <c r="AP1666" s="24" t="s">
        <v>60</v>
      </c>
      <c r="AQ1666" s="24"/>
      <c r="AR1666" s="24"/>
      <c r="AS1666" s="89">
        <f t="shared" si="352"/>
        <v>23</v>
      </c>
      <c r="AT1666" s="24" t="s">
        <v>6431</v>
      </c>
    </row>
    <row r="1667" spans="1:46" x14ac:dyDescent="0.5">
      <c r="A1667" s="24">
        <v>1787</v>
      </c>
      <c r="B1667" s="24"/>
      <c r="C1667" s="24"/>
      <c r="D1667" s="24" t="s">
        <v>6434</v>
      </c>
      <c r="E1667" s="24" t="s">
        <v>6435</v>
      </c>
      <c r="F1667" s="77" t="str">
        <f t="shared" si="353"/>
        <v>ZIP HEATERS (UK) LTD</v>
      </c>
      <c r="G1667" s="24" t="s">
        <v>6436</v>
      </c>
      <c r="H1667" s="24" t="s">
        <v>376</v>
      </c>
      <c r="I1667" s="24" t="s">
        <v>992</v>
      </c>
      <c r="J1667" s="24" t="s">
        <v>52</v>
      </c>
      <c r="K1667" s="24" t="s">
        <v>1281</v>
      </c>
      <c r="L1667" s="25">
        <v>44797</v>
      </c>
      <c r="M1667" s="25">
        <v>45161</v>
      </c>
      <c r="N1667" s="81">
        <f t="shared" si="350"/>
        <v>45161</v>
      </c>
      <c r="O1667" s="77" t="str">
        <f t="shared" ca="1" si="351"/>
        <v>Expired</v>
      </c>
      <c r="P1667" s="77" t="str" cm="1">
        <f t="array" aca="1" ref="P1667" ca="1">_xlfn.IFS((N1667-TODAY())&gt;=547,"06 Expires over 18 months",(N1667-TODAY())&gt;=365,"05 Expires in 18 months",(N1667-TODAY())&gt;=183,"04 Expires in 12 months",(N1667-TODAY())&gt;=92,"03 Expires in 6 months",(N1667-TODAY())&gt;=31,"02 Expires in 3 months",(N1667-TODAY())&gt;=0,"01 Expires in 30 days",(N1667-TODAY())&gt;=-31,"01 Expired last 30 days",(N1667-TODAY())&gt;=-92,"02 Expired last 3 months",(N1667-TODAY())&gt;=-183,"03 Expired last 6 months",(N1667-TODAY())&gt;=-365,"04 Expired last 12 months",(N1667-TODAY())&gt;=-547,"05 Expired last 18 months",TRUE,"06 Expired over 18 months")</f>
        <v>06 Expired over 18 months</v>
      </c>
      <c r="Q1667" s="65">
        <v>10795.59</v>
      </c>
      <c r="R1667" s="84">
        <f t="shared" si="348"/>
        <v>10795.59</v>
      </c>
      <c r="S1667" s="77" t="str" cm="1">
        <f t="array" ref="S1667">_xlfn.IFS(R1667&gt;5000000,"Gold",R1667&gt;=500000,"Silver",R1667&gt;30000,"Bronze",TRUE,"Transactional")</f>
        <v>Transactional</v>
      </c>
      <c r="T1667" s="24" t="s">
        <v>54</v>
      </c>
      <c r="U1667" s="101" t="s">
        <v>162</v>
      </c>
      <c r="V1667" s="101" t="s">
        <v>163</v>
      </c>
      <c r="W1667" s="77" t="str">
        <f t="shared" si="354"/>
        <v>No</v>
      </c>
      <c r="X1667" s="77" t="str">
        <f>IFERROR(_xlfn.XLOOKUP(J1667&amp;"||"&amp;K1667,'Mapping Ref.'!$J$2:$J$538,'Mapping Ref.'!$K$2:$K$538),"")</f>
        <v>ICT</v>
      </c>
      <c r="Y1667" s="77" t="str" cm="1">
        <f t="array" ref="Y1667">_xlfn.IFS(R1667&gt;2000000,"For Publication",R1667&gt;100000,"PID",R1667&gt;30000,"RFQ",TRUE,"Transactional")</f>
        <v>Transactional</v>
      </c>
      <c r="Z1667" s="24" t="s">
        <v>101</v>
      </c>
      <c r="AA1667" s="32">
        <v>12</v>
      </c>
      <c r="AB1667" s="24">
        <v>0</v>
      </c>
      <c r="AC1667" s="25">
        <v>44797</v>
      </c>
      <c r="AD1667" s="24" t="s">
        <v>58</v>
      </c>
      <c r="AE1667" s="24">
        <v>1</v>
      </c>
      <c r="AF1667" s="24"/>
      <c r="AG1667" s="24"/>
      <c r="AH1667" s="24" t="s">
        <v>60</v>
      </c>
      <c r="AI1667" s="24"/>
      <c r="AJ1667" s="24" t="s">
        <v>60</v>
      </c>
      <c r="AK1667" s="24"/>
      <c r="AL1667" s="24" t="s">
        <v>1333</v>
      </c>
      <c r="AM1667" s="24"/>
      <c r="AN1667" s="24"/>
      <c r="AO1667" s="24">
        <v>0</v>
      </c>
      <c r="AP1667" s="24" t="s">
        <v>60</v>
      </c>
      <c r="AQ1667" s="24"/>
      <c r="AR1667" s="24"/>
      <c r="AS1667" s="89">
        <f t="shared" si="352"/>
        <v>11</v>
      </c>
      <c r="AT1667" s="24" t="s">
        <v>6437</v>
      </c>
    </row>
    <row r="1668" spans="1:46" x14ac:dyDescent="0.5">
      <c r="A1668" s="24">
        <v>1788</v>
      </c>
      <c r="B1668" s="24" t="s">
        <v>340</v>
      </c>
      <c r="C1668" s="24"/>
      <c r="D1668" s="24" t="s">
        <v>6438</v>
      </c>
      <c r="E1668" s="24" t="s">
        <v>6439</v>
      </c>
      <c r="F1668" s="77" t="str">
        <f t="shared" si="353"/>
        <v>MISS KERRY MURPHY</v>
      </c>
      <c r="G1668" s="24" t="s">
        <v>6440</v>
      </c>
      <c r="H1668" s="24" t="s">
        <v>4756</v>
      </c>
      <c r="I1668" s="24" t="s">
        <v>4756</v>
      </c>
      <c r="J1668" s="24" t="s">
        <v>190</v>
      </c>
      <c r="K1668" s="24" t="s">
        <v>4757</v>
      </c>
      <c r="L1668" s="25">
        <v>44743</v>
      </c>
      <c r="M1668" s="25"/>
      <c r="N1668" s="81"/>
      <c r="O1668" s="77" t="s">
        <v>712</v>
      </c>
      <c r="P1668" s="77"/>
      <c r="Q1668" s="104"/>
      <c r="R1668" s="84">
        <v>0</v>
      </c>
      <c r="S1668" s="77" t="str" cm="1">
        <f t="array" ref="S1668">_xlfn.IFS(R1668&gt;5000000,"Gold",R1668&gt;=500000,"Silver",R1668&gt;30000,"Bronze",TRUE,"Transactional")</f>
        <v>Transactional</v>
      </c>
      <c r="T1668" s="24" t="s">
        <v>54</v>
      </c>
      <c r="U1668" s="101" t="s">
        <v>237</v>
      </c>
      <c r="V1668" s="101" t="s">
        <v>566</v>
      </c>
      <c r="W1668" s="77" t="str">
        <f t="shared" si="354"/>
        <v>Yes</v>
      </c>
      <c r="X1668" s="77" t="str">
        <f>IFERROR(_xlfn.XLOOKUP(J1668&amp;"||"&amp;K1668,'Mapping Ref.'!$J$2:$J$538,'Mapping Ref.'!$K$2:$K$538),"")</f>
        <v>Childrens &amp; Adults</v>
      </c>
      <c r="Y1668" s="77" t="str" cm="1">
        <f t="array" ref="Y1668">_xlfn.IFS(R1668&gt;2000000,"For Publication",R1668&gt;100000,"PID",R1668&gt;30000,"RFQ",TRUE,"Transactional")</f>
        <v>Transactional</v>
      </c>
      <c r="Z1668" s="24" t="s">
        <v>101</v>
      </c>
      <c r="AA1668" s="32">
        <v>42</v>
      </c>
      <c r="AB1668" s="24">
        <v>12</v>
      </c>
      <c r="AC1668" s="25">
        <v>44797</v>
      </c>
      <c r="AD1668" s="24" t="s">
        <v>58</v>
      </c>
      <c r="AE1668" s="24"/>
      <c r="AF1668" s="24" t="s">
        <v>59</v>
      </c>
      <c r="AG1668" s="24"/>
      <c r="AH1668" s="24" t="s">
        <v>60</v>
      </c>
      <c r="AI1668" s="24"/>
      <c r="AJ1668" s="24" t="s">
        <v>60</v>
      </c>
      <c r="AK1668" s="24"/>
      <c r="AL1668" s="24" t="s">
        <v>5003</v>
      </c>
      <c r="AM1668" s="24"/>
      <c r="AN1668" s="24"/>
      <c r="AO1668" s="24"/>
      <c r="AP1668" s="24" t="s">
        <v>60</v>
      </c>
      <c r="AQ1668" s="24"/>
      <c r="AR1668" s="24"/>
      <c r="AS1668" s="89">
        <v>0</v>
      </c>
      <c r="AT1668" s="24" t="s">
        <v>6441</v>
      </c>
    </row>
    <row r="1669" spans="1:46" x14ac:dyDescent="0.5">
      <c r="A1669" s="24">
        <v>1789</v>
      </c>
      <c r="B1669" s="24" t="s">
        <v>340</v>
      </c>
      <c r="C1669" s="24"/>
      <c r="D1669" s="24" t="s">
        <v>6442</v>
      </c>
      <c r="E1669" s="24" t="s">
        <v>6443</v>
      </c>
      <c r="F1669" s="77" t="str">
        <f t="shared" si="353"/>
        <v>EAST AFRICAN ASIAN SENIOR CITIZENS ASSOCIATION</v>
      </c>
      <c r="G1669" s="24" t="s">
        <v>6442</v>
      </c>
      <c r="H1669" s="24" t="s">
        <v>81</v>
      </c>
      <c r="I1669" s="24" t="s">
        <v>634</v>
      </c>
      <c r="J1669" s="24" t="s">
        <v>66</v>
      </c>
      <c r="K1669" s="24" t="s">
        <v>1567</v>
      </c>
      <c r="L1669" s="25">
        <v>44805</v>
      </c>
      <c r="M1669" s="25">
        <v>48457</v>
      </c>
      <c r="N1669" s="81">
        <f>EDATE(M1669,AB1669)</f>
        <v>50283</v>
      </c>
      <c r="O1669" s="77" t="str">
        <f ca="1">IF(N1669&lt;TODAY(),"Expired","Live")</f>
        <v>Live</v>
      </c>
      <c r="P1669" s="77" t="str" cm="1">
        <f t="array" aca="1" ref="P1669" ca="1">_xlfn.IFS((N1669-TODAY())&gt;=547,"06 Expires over 18 months",(N1669-TODAY())&gt;=365,"05 Expires in 18 months",(N1669-TODAY())&gt;=183,"04 Expires in 12 months",(N1669-TODAY())&gt;=92,"03 Expires in 6 months",(N1669-TODAY())&gt;=31,"02 Expires in 3 months",(N1669-TODAY())&gt;=0,"01 Expires in 30 days",(N1669-TODAY())&gt;=-31,"01 Expired last 30 days",(N1669-TODAY())&gt;=-92,"02 Expired last 3 months",(N1669-TODAY())&gt;=-183,"03 Expired last 6 months",(N1669-TODAY())&gt;=-365,"04 Expired last 12 months",(N1669-TODAY())&gt;=-547,"05 Expired last 18 months",TRUE,"06 Expired over 18 months")</f>
        <v>06 Expires over 18 months</v>
      </c>
      <c r="Q1669" s="65">
        <v>5000</v>
      </c>
      <c r="R1669" s="84">
        <f>MAX(Q1669,Q1669*N(AS1669)/12)</f>
        <v>74583.333333333328</v>
      </c>
      <c r="S1669" s="77" t="str" cm="1">
        <f t="array" ref="S1669">_xlfn.IFS(R1669&gt;5000000,"Gold",R1669&gt;=500000,"Silver",R1669&gt;30000,"Bronze",TRUE,"Transactional")</f>
        <v>Bronze</v>
      </c>
      <c r="T1669" s="24" t="s">
        <v>54</v>
      </c>
      <c r="U1669" s="101" t="s">
        <v>190</v>
      </c>
      <c r="V1669" s="101" t="s">
        <v>596</v>
      </c>
      <c r="W1669" s="77" t="str">
        <f t="shared" si="354"/>
        <v>Yes</v>
      </c>
      <c r="X1669" s="77" t="str">
        <f>IFERROR(_xlfn.XLOOKUP(J1669&amp;"||"&amp;K1669,'Mapping Ref.'!$J$2:$J$538,'Mapping Ref.'!$K$2:$K$538),"")</f>
        <v>Childrens &amp; Adults</v>
      </c>
      <c r="Y1669" s="77" t="str" cm="1">
        <f t="array" ref="Y1669">_xlfn.IFS(R1669&gt;2000000,"For Publication",R1669&gt;100000,"PID",R1669&gt;30000,"RFQ",TRUE,"Transactional")</f>
        <v>RFQ</v>
      </c>
      <c r="Z1669" s="24" t="s">
        <v>86</v>
      </c>
      <c r="AA1669" s="32">
        <v>240</v>
      </c>
      <c r="AB1669" s="24">
        <v>60</v>
      </c>
      <c r="AC1669" s="25">
        <v>44803</v>
      </c>
      <c r="AD1669" s="24" t="s">
        <v>1066</v>
      </c>
      <c r="AE1669" s="24"/>
      <c r="AF1669" s="24"/>
      <c r="AG1669" s="24"/>
      <c r="AH1669" s="24" t="s">
        <v>59</v>
      </c>
      <c r="AI1669" s="24"/>
      <c r="AJ1669" s="24" t="s">
        <v>59</v>
      </c>
      <c r="AK1669" s="24"/>
      <c r="AL1669" s="24" t="s">
        <v>5003</v>
      </c>
      <c r="AM1669" s="24"/>
      <c r="AN1669" s="24"/>
      <c r="AO1669" s="24">
        <v>0</v>
      </c>
      <c r="AP1669" s="24" t="s">
        <v>60</v>
      </c>
      <c r="AQ1669" s="24"/>
      <c r="AR1669" s="24"/>
      <c r="AS1669" s="89">
        <f>DATEDIF(L1669,N1669,"m")</f>
        <v>179</v>
      </c>
      <c r="AT1669" s="24" t="s">
        <v>6444</v>
      </c>
    </row>
    <row r="1670" spans="1:46" x14ac:dyDescent="0.5">
      <c r="A1670" s="24">
        <v>1790</v>
      </c>
      <c r="B1670" s="24" t="s">
        <v>340</v>
      </c>
      <c r="C1670" s="24"/>
      <c r="D1670" s="24" t="s">
        <v>6445</v>
      </c>
      <c r="E1670" s="24" t="s">
        <v>6446</v>
      </c>
      <c r="F1670" s="77" t="str">
        <f t="shared" si="353"/>
        <v>CAME WOMEN AND GIRLS DEVELOPMENT ORGANISATION</v>
      </c>
      <c r="G1670" s="24" t="s">
        <v>6447</v>
      </c>
      <c r="H1670" s="24" t="s">
        <v>81</v>
      </c>
      <c r="I1670" s="24" t="s">
        <v>634</v>
      </c>
      <c r="J1670" s="24" t="s">
        <v>66</v>
      </c>
      <c r="K1670" s="24" t="s">
        <v>1567</v>
      </c>
      <c r="L1670" s="25">
        <v>44805</v>
      </c>
      <c r="M1670" s="25">
        <v>48457</v>
      </c>
      <c r="N1670" s="81">
        <f>EDATE(M1670,AB1670)</f>
        <v>50283</v>
      </c>
      <c r="O1670" s="77" t="str">
        <f ca="1">IF(N1670&lt;TODAY(),"Expired","Live")</f>
        <v>Live</v>
      </c>
      <c r="P1670" s="77" t="str" cm="1">
        <f t="array" aca="1" ref="P1670" ca="1">_xlfn.IFS((N1670-TODAY())&gt;=547,"06 Expires over 18 months",(N1670-TODAY())&gt;=365,"05 Expires in 18 months",(N1670-TODAY())&gt;=183,"04 Expires in 12 months",(N1670-TODAY())&gt;=92,"03 Expires in 6 months",(N1670-TODAY())&gt;=31,"02 Expires in 3 months",(N1670-TODAY())&gt;=0,"01 Expires in 30 days",(N1670-TODAY())&gt;=-31,"01 Expired last 30 days",(N1670-TODAY())&gt;=-92,"02 Expired last 3 months",(N1670-TODAY())&gt;=-183,"03 Expired last 6 months",(N1670-TODAY())&gt;=-365,"04 Expired last 12 months",(N1670-TODAY())&gt;=-547,"05 Expired last 18 months",TRUE,"06 Expired over 18 months")</f>
        <v>06 Expires over 18 months</v>
      </c>
      <c r="Q1670" s="65">
        <v>5000</v>
      </c>
      <c r="R1670" s="84">
        <f>MAX(Q1670,Q1670*N(AS1670)/12)</f>
        <v>74583.333333333328</v>
      </c>
      <c r="S1670" s="77" t="str" cm="1">
        <f t="array" ref="S1670">_xlfn.IFS(R1670&gt;5000000,"Gold",R1670&gt;=500000,"Silver",R1670&gt;30000,"Bronze",TRUE,"Transactional")</f>
        <v>Bronze</v>
      </c>
      <c r="T1670" s="24" t="s">
        <v>54</v>
      </c>
      <c r="U1670" s="101" t="s">
        <v>84</v>
      </c>
      <c r="V1670" s="101" t="s">
        <v>727</v>
      </c>
      <c r="W1670" s="77" t="str">
        <f t="shared" si="354"/>
        <v>Yes</v>
      </c>
      <c r="X1670" s="77" t="str">
        <f>IFERROR(_xlfn.XLOOKUP(J1670&amp;"||"&amp;K1670,'Mapping Ref.'!$J$2:$J$538,'Mapping Ref.'!$K$2:$K$538),"")</f>
        <v>Childrens &amp; Adults</v>
      </c>
      <c r="Y1670" s="77" t="str" cm="1">
        <f t="array" ref="Y1670">_xlfn.IFS(R1670&gt;2000000,"For Publication",R1670&gt;100000,"PID",R1670&gt;30000,"RFQ",TRUE,"Transactional")</f>
        <v>RFQ</v>
      </c>
      <c r="Z1670" s="24" t="s">
        <v>86</v>
      </c>
      <c r="AA1670" s="32">
        <v>120</v>
      </c>
      <c r="AB1670" s="24">
        <v>60</v>
      </c>
      <c r="AC1670" s="25">
        <v>44803</v>
      </c>
      <c r="AD1670" s="24" t="s">
        <v>1066</v>
      </c>
      <c r="AE1670" s="24"/>
      <c r="AF1670" s="24"/>
      <c r="AG1670" s="24"/>
      <c r="AH1670" s="24" t="s">
        <v>59</v>
      </c>
      <c r="AI1670" s="24"/>
      <c r="AJ1670" s="24" t="s">
        <v>59</v>
      </c>
      <c r="AK1670" s="24"/>
      <c r="AL1670" s="24" t="s">
        <v>5003</v>
      </c>
      <c r="AM1670" s="24"/>
      <c r="AN1670" s="24"/>
      <c r="AO1670" s="24">
        <v>0</v>
      </c>
      <c r="AP1670" s="24" t="s">
        <v>60</v>
      </c>
      <c r="AQ1670" s="24"/>
      <c r="AR1670" s="24"/>
      <c r="AS1670" s="89">
        <f>DATEDIF(L1670,N1670,"m")</f>
        <v>179</v>
      </c>
      <c r="AT1670" s="24" t="s">
        <v>6448</v>
      </c>
    </row>
    <row r="1671" spans="1:46" x14ac:dyDescent="0.5">
      <c r="A1671" s="24">
        <v>1791</v>
      </c>
      <c r="B1671" s="24" t="s">
        <v>340</v>
      </c>
      <c r="C1671" s="24"/>
      <c r="D1671" s="24" t="s">
        <v>6449</v>
      </c>
      <c r="E1671" s="24" t="s">
        <v>6450</v>
      </c>
      <c r="F1671" s="77" t="str">
        <f t="shared" si="353"/>
        <v>WILMINGTON SHARED SERVICES LTD T/A BOND SOLON TRAINING LTD</v>
      </c>
      <c r="G1671" s="24" t="s">
        <v>6451</v>
      </c>
      <c r="H1671" s="24" t="s">
        <v>972</v>
      </c>
      <c r="I1671" s="24" t="s">
        <v>972</v>
      </c>
      <c r="J1671" s="24" t="s">
        <v>107</v>
      </c>
      <c r="K1671" s="24" t="s">
        <v>817</v>
      </c>
      <c r="L1671" s="25">
        <v>44774</v>
      </c>
      <c r="M1671" s="25">
        <v>45138</v>
      </c>
      <c r="N1671" s="81">
        <f>EDATE(M1671,AB1671)</f>
        <v>45504</v>
      </c>
      <c r="O1671" s="77" t="str">
        <f ca="1">IF(N1671&lt;TODAY(),"Expired","Live")</f>
        <v>Expired</v>
      </c>
      <c r="P1671" s="77" t="str" cm="1">
        <f t="array" aca="1" ref="P1671" ca="1">_xlfn.IFS((N1671-TODAY())&gt;=547,"06 Expires over 18 months",(N1671-TODAY())&gt;=365,"05 Expires in 18 months",(N1671-TODAY())&gt;=183,"04 Expires in 12 months",(N1671-TODAY())&gt;=92,"03 Expires in 6 months",(N1671-TODAY())&gt;=31,"02 Expires in 3 months",(N1671-TODAY())&gt;=0,"01 Expires in 30 days",(N1671-TODAY())&gt;=-31,"01 Expired last 30 days",(N1671-TODAY())&gt;=-92,"02 Expired last 3 months",(N1671-TODAY())&gt;=-183,"03 Expired last 6 months",(N1671-TODAY())&gt;=-365,"04 Expired last 12 months",(N1671-TODAY())&gt;=-547,"05 Expired last 18 months",TRUE,"06 Expired over 18 months")</f>
        <v>06 Expired over 18 months</v>
      </c>
      <c r="Q1671" s="65">
        <v>5000</v>
      </c>
      <c r="R1671" s="84">
        <f>MAX(Q1671,Q1671*N(AS1671)/12)</f>
        <v>9583.3333333333339</v>
      </c>
      <c r="S1671" s="77" t="str" cm="1">
        <f t="array" ref="S1671">_xlfn.IFS(R1671&gt;5000000,"Gold",R1671&gt;=500000,"Silver",R1671&gt;30000,"Bronze",TRUE,"Transactional")</f>
        <v>Transactional</v>
      </c>
      <c r="T1671" s="24" t="s">
        <v>54</v>
      </c>
      <c r="U1671" s="101" t="s">
        <v>116</v>
      </c>
      <c r="V1671" s="101" t="s">
        <v>70</v>
      </c>
      <c r="W1671" s="77" t="str">
        <f t="shared" si="354"/>
        <v>Yes</v>
      </c>
      <c r="X1671" s="77" t="str">
        <f>IFERROR(_xlfn.XLOOKUP(J1671&amp;"||"&amp;K1671,'Mapping Ref.'!$J$2:$J$538,'Mapping Ref.'!$K$2:$K$538),"")</f>
        <v>Construction &amp; Estates</v>
      </c>
      <c r="Y1671" s="77" t="str" cm="1">
        <f t="array" ref="Y1671">_xlfn.IFS(R1671&gt;2000000,"For Publication",R1671&gt;100000,"PID",R1671&gt;30000,"RFQ",TRUE,"Transactional")</f>
        <v>Transactional</v>
      </c>
      <c r="Z1671" s="24" t="s">
        <v>86</v>
      </c>
      <c r="AA1671" s="32">
        <v>12</v>
      </c>
      <c r="AB1671" s="24">
        <v>12</v>
      </c>
      <c r="AC1671" s="25">
        <v>44804</v>
      </c>
      <c r="AD1671" s="24" t="s">
        <v>58</v>
      </c>
      <c r="AE1671" s="24">
        <v>29985</v>
      </c>
      <c r="AF1671" s="24"/>
      <c r="AG1671" s="24"/>
      <c r="AH1671" s="24" t="s">
        <v>60</v>
      </c>
      <c r="AI1671" s="24"/>
      <c r="AJ1671" s="24" t="s">
        <v>60</v>
      </c>
      <c r="AK1671" s="24"/>
      <c r="AL1671" s="24" t="s">
        <v>5003</v>
      </c>
      <c r="AM1671" s="24"/>
      <c r="AN1671" s="24"/>
      <c r="AO1671" s="24">
        <v>0</v>
      </c>
      <c r="AP1671" s="24" t="s">
        <v>60</v>
      </c>
      <c r="AQ1671" s="24"/>
      <c r="AR1671" s="24"/>
      <c r="AS1671" s="89">
        <f>DATEDIF(L1671,N1671,"m")</f>
        <v>23</v>
      </c>
      <c r="AT1671" s="24" t="s">
        <v>6449</v>
      </c>
    </row>
    <row r="1672" spans="1:46" x14ac:dyDescent="0.5">
      <c r="A1672" s="24">
        <v>1792</v>
      </c>
      <c r="B1672" s="24" t="s">
        <v>340</v>
      </c>
      <c r="C1672" s="24"/>
      <c r="D1672" s="24" t="s">
        <v>6452</v>
      </c>
      <c r="E1672" s="24" t="s">
        <v>6453</v>
      </c>
      <c r="F1672" s="77" t="str">
        <f t="shared" si="353"/>
        <v>QUINN NOBLE SOLICITORS LTD</v>
      </c>
      <c r="G1672" s="24" t="s">
        <v>6454</v>
      </c>
      <c r="H1672" s="24" t="s">
        <v>1420</v>
      </c>
      <c r="I1672" s="24" t="s">
        <v>1420</v>
      </c>
      <c r="J1672" s="24" t="s">
        <v>52</v>
      </c>
      <c r="K1672" s="24" t="s">
        <v>822</v>
      </c>
      <c r="L1672" s="25">
        <v>44806</v>
      </c>
      <c r="M1672" s="25"/>
      <c r="N1672" s="81"/>
      <c r="O1672" s="77" t="s">
        <v>712</v>
      </c>
      <c r="P1672" s="77"/>
      <c r="Q1672" s="104"/>
      <c r="R1672" s="84">
        <v>0</v>
      </c>
      <c r="S1672" s="77" t="str" cm="1">
        <f t="array" ref="S1672">_xlfn.IFS(R1672&gt;5000000,"Gold",R1672&gt;=500000,"Silver",R1672&gt;30000,"Bronze",TRUE,"Transactional")</f>
        <v>Transactional</v>
      </c>
      <c r="T1672" s="24" t="s">
        <v>54</v>
      </c>
      <c r="U1672" s="101" t="s">
        <v>393</v>
      </c>
      <c r="V1672" s="101" t="s">
        <v>394</v>
      </c>
      <c r="W1672" s="77" t="str">
        <f t="shared" si="354"/>
        <v>Yes</v>
      </c>
      <c r="X1672" s="77" t="str">
        <f>IFERROR(_xlfn.XLOOKUP(J1672&amp;"||"&amp;K1672,'Mapping Ref.'!$J$2:$J$538,'Mapping Ref.'!$K$2:$K$538),"")</f>
        <v>Corporate</v>
      </c>
      <c r="Y1672" s="77" t="str" cm="1">
        <f t="array" ref="Y1672">_xlfn.IFS(R1672&gt;2000000,"For Publication",R1672&gt;100000,"PID",R1672&gt;30000,"RFQ",TRUE,"Transactional")</f>
        <v>Transactional</v>
      </c>
      <c r="Z1672" s="24" t="s">
        <v>57</v>
      </c>
      <c r="AA1672" s="32">
        <v>80</v>
      </c>
      <c r="AB1672" s="24">
        <v>80</v>
      </c>
      <c r="AC1672" s="25">
        <v>44806</v>
      </c>
      <c r="AD1672" s="24" t="s">
        <v>102</v>
      </c>
      <c r="AE1672" s="24">
        <v>0</v>
      </c>
      <c r="AF1672" s="24"/>
      <c r="AG1672" s="24"/>
      <c r="AH1672" s="24" t="s">
        <v>60</v>
      </c>
      <c r="AI1672" s="24"/>
      <c r="AJ1672" s="24" t="s">
        <v>60</v>
      </c>
      <c r="AK1672" s="24"/>
      <c r="AL1672" s="24" t="s">
        <v>5003</v>
      </c>
      <c r="AM1672" s="24"/>
      <c r="AN1672" s="24"/>
      <c r="AO1672" s="24">
        <v>0</v>
      </c>
      <c r="AP1672" s="24" t="s">
        <v>60</v>
      </c>
      <c r="AQ1672" s="24"/>
      <c r="AR1672" s="24"/>
      <c r="AS1672" s="89">
        <v>0</v>
      </c>
      <c r="AT1672" s="24" t="s">
        <v>6452</v>
      </c>
    </row>
    <row r="1673" spans="1:46" x14ac:dyDescent="0.5">
      <c r="A1673" s="24">
        <v>1793</v>
      </c>
      <c r="B1673" s="24" t="s">
        <v>340</v>
      </c>
      <c r="C1673" s="24"/>
      <c r="D1673" s="24" t="s">
        <v>6413</v>
      </c>
      <c r="E1673" s="24" t="s">
        <v>6414</v>
      </c>
      <c r="F1673" s="77" t="str">
        <f t="shared" si="353"/>
        <v>RALEIGH UK LTD</v>
      </c>
      <c r="G1673" s="24" t="s">
        <v>6455</v>
      </c>
      <c r="H1673" s="24" t="s">
        <v>3729</v>
      </c>
      <c r="I1673" s="24" t="s">
        <v>3730</v>
      </c>
      <c r="J1673" s="24" t="s">
        <v>107</v>
      </c>
      <c r="K1673" s="24" t="s">
        <v>360</v>
      </c>
      <c r="L1673" s="25">
        <v>44809</v>
      </c>
      <c r="M1673" s="25">
        <v>45747</v>
      </c>
      <c r="N1673" s="81">
        <f t="shared" ref="N1673:N1678" si="355">EDATE(M1673,AB1673)</f>
        <v>45747</v>
      </c>
      <c r="O1673" s="77" t="str">
        <f ca="1">IF(N1673&lt;TODAY(),"Expired","Live")</f>
        <v>Expired</v>
      </c>
      <c r="P1673" s="77" t="str" cm="1">
        <f t="array" aca="1" ref="P1673" ca="1">_xlfn.IFS((N1673-TODAY())&gt;=547,"06 Expires over 18 months",(N1673-TODAY())&gt;=365,"05 Expires in 18 months",(N1673-TODAY())&gt;=183,"04 Expires in 12 months",(N1673-TODAY())&gt;=92,"03 Expires in 6 months",(N1673-TODAY())&gt;=31,"02 Expires in 3 months",(N1673-TODAY())&gt;=0,"01 Expires in 30 days",(N1673-TODAY())&gt;=-31,"01 Expired last 30 days",(N1673-TODAY())&gt;=-92,"02 Expired last 3 months",(N1673-TODAY())&gt;=-183,"03 Expired last 6 months",(N1673-TODAY())&gt;=-365,"04 Expired last 12 months",(N1673-TODAY())&gt;=-547,"05 Expired last 18 months",TRUE,"06 Expired over 18 months")</f>
        <v>05 Expired last 18 months</v>
      </c>
      <c r="Q1673" s="65">
        <v>5000</v>
      </c>
      <c r="R1673" s="84">
        <f>MAX(Q1673,Q1673*N(AS1673)/12)</f>
        <v>12500</v>
      </c>
      <c r="S1673" s="77" t="str" cm="1">
        <f t="array" ref="S1673">_xlfn.IFS(R1673&gt;5000000,"Gold",R1673&gt;=500000,"Silver",R1673&gt;30000,"Bronze",TRUE,"Transactional")</f>
        <v>Transactional</v>
      </c>
      <c r="T1673" s="24" t="s">
        <v>54</v>
      </c>
      <c r="U1673" s="101" t="s">
        <v>69</v>
      </c>
      <c r="V1673" s="101" t="s">
        <v>983</v>
      </c>
      <c r="W1673" s="77" t="str">
        <f t="shared" si="354"/>
        <v>No</v>
      </c>
      <c r="X1673" s="77" t="str">
        <f>IFERROR(_xlfn.XLOOKUP(J1673&amp;"||"&amp;K1673,'Mapping Ref.'!$J$2:$J$538,'Mapping Ref.'!$K$2:$K$538),"")</f>
        <v>Construction &amp; Estates</v>
      </c>
      <c r="Y1673" s="77" t="str" cm="1">
        <f t="array" ref="Y1673">_xlfn.IFS(R1673&gt;2000000,"For Publication",R1673&gt;100000,"PID",R1673&gt;30000,"RFQ",TRUE,"Transactional")</f>
        <v>Transactional</v>
      </c>
      <c r="Z1673" s="24" t="s">
        <v>86</v>
      </c>
      <c r="AA1673" s="32">
        <v>30</v>
      </c>
      <c r="AB1673" s="24">
        <v>0</v>
      </c>
      <c r="AC1673" s="25">
        <v>44809</v>
      </c>
      <c r="AD1673" s="24" t="s">
        <v>58</v>
      </c>
      <c r="AE1673" s="24"/>
      <c r="AF1673" s="24"/>
      <c r="AG1673" s="24"/>
      <c r="AH1673" s="24" t="s">
        <v>60</v>
      </c>
      <c r="AI1673" s="24"/>
      <c r="AJ1673" s="24" t="s">
        <v>60</v>
      </c>
      <c r="AK1673" s="24"/>
      <c r="AL1673" s="24" t="s">
        <v>5003</v>
      </c>
      <c r="AM1673" s="24"/>
      <c r="AN1673" s="24"/>
      <c r="AO1673" s="24"/>
      <c r="AP1673" s="24" t="s">
        <v>60</v>
      </c>
      <c r="AQ1673" s="24"/>
      <c r="AR1673" s="24"/>
      <c r="AS1673" s="89">
        <f t="shared" ref="AS1673:AS1678" si="356">DATEDIF(L1673,N1673,"m")</f>
        <v>30</v>
      </c>
      <c r="AT1673" s="24" t="s">
        <v>6456</v>
      </c>
    </row>
    <row r="1674" spans="1:46" x14ac:dyDescent="0.5">
      <c r="A1674" s="24">
        <v>1794</v>
      </c>
      <c r="B1674" s="24"/>
      <c r="C1674" s="24"/>
      <c r="D1674" s="24" t="s">
        <v>6457</v>
      </c>
      <c r="E1674" s="24" t="s">
        <v>6458</v>
      </c>
      <c r="F1674" s="77" t="str">
        <f t="shared" si="353"/>
        <v>DIGITAL CRAFTSMEN LTD</v>
      </c>
      <c r="G1674" s="24" t="s">
        <v>6459</v>
      </c>
      <c r="H1674" s="24" t="s">
        <v>1297</v>
      </c>
      <c r="I1674" s="24" t="s">
        <v>1297</v>
      </c>
      <c r="J1674" s="24" t="s">
        <v>190</v>
      </c>
      <c r="K1674" s="24" t="s">
        <v>755</v>
      </c>
      <c r="L1674" s="25">
        <v>44805</v>
      </c>
      <c r="M1674" s="25">
        <v>45170</v>
      </c>
      <c r="N1674" s="81">
        <f t="shared" si="355"/>
        <v>45901</v>
      </c>
      <c r="O1674" s="77" t="s">
        <v>712</v>
      </c>
      <c r="P1674" s="77" t="str" cm="1">
        <f t="array" aca="1" ref="P1674" ca="1">_xlfn.IFS((N1674-TODAY())&gt;=547,"06 Expires over 18 months",(N1674-TODAY())&gt;=365,"05 Expires in 18 months",(N1674-TODAY())&gt;=183,"04 Expires in 12 months",(N1674-TODAY())&gt;=92,"03 Expires in 6 months",(N1674-TODAY())&gt;=31,"02 Expires in 3 months",(N1674-TODAY())&gt;=0,"01 Expires in 30 days",(N1674-TODAY())&gt;=-31,"01 Expired last 30 days",(N1674-TODAY())&gt;=-92,"02 Expired last 3 months",(N1674-TODAY())&gt;=-183,"03 Expired last 6 months",(N1674-TODAY())&gt;=-365,"04 Expired last 12 months",(N1674-TODAY())&gt;=-547,"05 Expired last 18 months",TRUE,"06 Expired over 18 months")</f>
        <v>04 Expired last 12 months</v>
      </c>
      <c r="Q1674" s="65">
        <v>11304</v>
      </c>
      <c r="R1674" s="84">
        <f>MAX(Q1674,Q1674*N(AS1674)/12)</f>
        <v>33912</v>
      </c>
      <c r="S1674" s="77" t="str" cm="1">
        <f t="array" ref="S1674">_xlfn.IFS(R1674&gt;5000000,"Gold",R1674&gt;=500000,"Silver",R1674&gt;30000,"Bronze",TRUE,"Transactional")</f>
        <v>Bronze</v>
      </c>
      <c r="T1674" s="24" t="s">
        <v>54</v>
      </c>
      <c r="U1674" s="101" t="s">
        <v>116</v>
      </c>
      <c r="V1674" s="101"/>
      <c r="W1674" s="77" t="str">
        <f t="shared" si="354"/>
        <v>Yes</v>
      </c>
      <c r="X1674" s="77" t="str">
        <f>IFERROR(_xlfn.XLOOKUP(J1674&amp;"||"&amp;K1674,'Mapping Ref.'!$J$2:$J$538,'Mapping Ref.'!$K$2:$K$538),"")</f>
        <v>Childrens &amp; Adults</v>
      </c>
      <c r="Y1674" s="77" t="str" cm="1">
        <f t="array" ref="Y1674">_xlfn.IFS(R1674&gt;2000000,"For Publication",R1674&gt;100000,"PID",R1674&gt;30000,"RFQ",TRUE,"Transactional")</f>
        <v>RFQ</v>
      </c>
      <c r="Z1674" s="24" t="s">
        <v>86</v>
      </c>
      <c r="AA1674" s="32">
        <v>12</v>
      </c>
      <c r="AB1674" s="24">
        <v>24</v>
      </c>
      <c r="AC1674" s="25">
        <v>44809</v>
      </c>
      <c r="AD1674" s="24" t="s">
        <v>58</v>
      </c>
      <c r="AE1674" s="24">
        <v>0</v>
      </c>
      <c r="AF1674" s="24" t="s">
        <v>59</v>
      </c>
      <c r="AG1674" s="24"/>
      <c r="AH1674" s="24" t="s">
        <v>60</v>
      </c>
      <c r="AI1674" s="24"/>
      <c r="AJ1674" s="24" t="s">
        <v>60</v>
      </c>
      <c r="AK1674" s="24"/>
      <c r="AL1674" s="24" t="s">
        <v>1333</v>
      </c>
      <c r="AM1674" s="24"/>
      <c r="AN1674" s="24"/>
      <c r="AO1674" s="24">
        <v>0</v>
      </c>
      <c r="AP1674" s="24" t="s">
        <v>60</v>
      </c>
      <c r="AQ1674" s="24"/>
      <c r="AR1674" s="24"/>
      <c r="AS1674" s="89">
        <f t="shared" si="356"/>
        <v>36</v>
      </c>
      <c r="AT1674" s="24" t="s">
        <v>6460</v>
      </c>
    </row>
    <row r="1675" spans="1:46" x14ac:dyDescent="0.5">
      <c r="A1675" s="24">
        <v>1795</v>
      </c>
      <c r="B1675" s="24" t="s">
        <v>340</v>
      </c>
      <c r="C1675" s="24"/>
      <c r="D1675" s="24" t="s">
        <v>6461</v>
      </c>
      <c r="E1675" s="24" t="s">
        <v>6462</v>
      </c>
      <c r="F1675" s="77" t="str">
        <f t="shared" si="353"/>
        <v>SANCUS SOLUTIONS LIMITED</v>
      </c>
      <c r="G1675" s="24" t="s">
        <v>6463</v>
      </c>
      <c r="H1675" s="24" t="s">
        <v>972</v>
      </c>
      <c r="I1675" s="24" t="s">
        <v>972</v>
      </c>
      <c r="J1675" s="24" t="s">
        <v>107</v>
      </c>
      <c r="K1675" s="24" t="s">
        <v>1665</v>
      </c>
      <c r="L1675" s="25">
        <v>44805</v>
      </c>
      <c r="M1675" s="25">
        <v>45169</v>
      </c>
      <c r="N1675" s="81">
        <f t="shared" si="355"/>
        <v>45169</v>
      </c>
      <c r="O1675" s="77" t="str">
        <f ca="1">IF(N1675&lt;TODAY(),"Expired","Live")</f>
        <v>Expired</v>
      </c>
      <c r="P1675" s="77" t="str" cm="1">
        <f t="array" aca="1" ref="P1675" ca="1">_xlfn.IFS((N1675-TODAY())&gt;=547,"06 Expires over 18 months",(N1675-TODAY())&gt;=365,"05 Expires in 18 months",(N1675-TODAY())&gt;=183,"04 Expires in 12 months",(N1675-TODAY())&gt;=92,"03 Expires in 6 months",(N1675-TODAY())&gt;=31,"02 Expires in 3 months",(N1675-TODAY())&gt;=0,"01 Expires in 30 days",(N1675-TODAY())&gt;=-31,"01 Expired last 30 days",(N1675-TODAY())&gt;=-92,"02 Expired last 3 months",(N1675-TODAY())&gt;=-183,"03 Expired last 6 months",(N1675-TODAY())&gt;=-365,"04 Expired last 12 months",(N1675-TODAY())&gt;=-547,"05 Expired last 18 months",TRUE,"06 Expired over 18 months")</f>
        <v>06 Expired over 18 months</v>
      </c>
      <c r="Q1675" s="65">
        <v>22000</v>
      </c>
      <c r="R1675" s="84">
        <f>MAX(Q1675,Q1675*N(AS1675)/12)</f>
        <v>22000</v>
      </c>
      <c r="S1675" s="77" t="str" cm="1">
        <f t="array" ref="S1675">_xlfn.IFS(R1675&gt;5000000,"Gold",R1675&gt;=500000,"Silver",R1675&gt;30000,"Bronze",TRUE,"Transactional")</f>
        <v>Transactional</v>
      </c>
      <c r="T1675" s="24" t="s">
        <v>54</v>
      </c>
      <c r="U1675" s="101" t="s">
        <v>190</v>
      </c>
      <c r="V1675" s="101" t="s">
        <v>596</v>
      </c>
      <c r="W1675" s="77" t="str">
        <f t="shared" si="354"/>
        <v>No</v>
      </c>
      <c r="X1675" s="77" t="str">
        <f>IFERROR(_xlfn.XLOOKUP(J1675&amp;"||"&amp;K1675,'Mapping Ref.'!$J$2:$J$538,'Mapping Ref.'!$K$2:$K$538),"")</f>
        <v>Construction &amp; Estates</v>
      </c>
      <c r="Y1675" s="77" t="str" cm="1">
        <f t="array" ref="Y1675">_xlfn.IFS(R1675&gt;2000000,"For Publication",R1675&gt;100000,"PID",R1675&gt;30000,"RFQ",TRUE,"Transactional")</f>
        <v>Transactional</v>
      </c>
      <c r="Z1675" s="24" t="s">
        <v>86</v>
      </c>
      <c r="AA1675" s="32">
        <v>12</v>
      </c>
      <c r="AB1675" s="24">
        <v>0</v>
      </c>
      <c r="AC1675" s="25">
        <v>44810</v>
      </c>
      <c r="AD1675" s="24" t="s">
        <v>58</v>
      </c>
      <c r="AE1675" s="24">
        <v>29995</v>
      </c>
      <c r="AF1675" s="24" t="s">
        <v>59</v>
      </c>
      <c r="AG1675" s="24"/>
      <c r="AH1675" s="24" t="s">
        <v>60</v>
      </c>
      <c r="AI1675" s="24"/>
      <c r="AJ1675" s="24" t="s">
        <v>60</v>
      </c>
      <c r="AK1675" s="24"/>
      <c r="AL1675" s="24" t="s">
        <v>5003</v>
      </c>
      <c r="AM1675" s="24"/>
      <c r="AN1675" s="24"/>
      <c r="AO1675" s="24">
        <v>0</v>
      </c>
      <c r="AP1675" s="24" t="s">
        <v>60</v>
      </c>
      <c r="AQ1675" s="24"/>
      <c r="AR1675" s="24"/>
      <c r="AS1675" s="89">
        <f t="shared" si="356"/>
        <v>11</v>
      </c>
      <c r="AT1675" s="24" t="s">
        <v>6461</v>
      </c>
    </row>
    <row r="1676" spans="1:46" x14ac:dyDescent="0.5">
      <c r="A1676" s="24">
        <v>1796</v>
      </c>
      <c r="B1676" s="24"/>
      <c r="C1676" s="24" t="s">
        <v>77</v>
      </c>
      <c r="D1676" s="24" t="s">
        <v>6464</v>
      </c>
      <c r="E1676" s="24" t="s">
        <v>6465</v>
      </c>
      <c r="F1676" s="77" t="str">
        <f t="shared" si="353"/>
        <v>AECOM LIMITED</v>
      </c>
      <c r="G1676" s="24" t="s">
        <v>660</v>
      </c>
      <c r="H1676" s="24" t="s">
        <v>3853</v>
      </c>
      <c r="I1676" s="24" t="s">
        <v>3853</v>
      </c>
      <c r="J1676" s="24" t="s">
        <v>107</v>
      </c>
      <c r="K1676" s="24" t="s">
        <v>3395</v>
      </c>
      <c r="L1676" s="25">
        <v>44811</v>
      </c>
      <c r="M1676" s="25">
        <v>45016</v>
      </c>
      <c r="N1676" s="81">
        <f t="shared" si="355"/>
        <v>45199</v>
      </c>
      <c r="O1676" s="77" t="str">
        <f ca="1">IF(N1676&lt;TODAY(),"Expired","Live")</f>
        <v>Expired</v>
      </c>
      <c r="P1676" s="77" t="str" cm="1">
        <f t="array" aca="1" ref="P1676" ca="1">_xlfn.IFS((N1676-TODAY())&gt;=547,"06 Expires over 18 months",(N1676-TODAY())&gt;=365,"05 Expires in 18 months",(N1676-TODAY())&gt;=183,"04 Expires in 12 months",(N1676-TODAY())&gt;=92,"03 Expires in 6 months",(N1676-TODAY())&gt;=31,"02 Expires in 3 months",(N1676-TODAY())&gt;=0,"01 Expires in 30 days",(N1676-TODAY())&gt;=-31,"01 Expired last 30 days",(N1676-TODAY())&gt;=-92,"02 Expired last 3 months",(N1676-TODAY())&gt;=-183,"03 Expired last 6 months",(N1676-TODAY())&gt;=-365,"04 Expired last 12 months",(N1676-TODAY())&gt;=-547,"05 Expired last 18 months",TRUE,"06 Expired over 18 months")</f>
        <v>06 Expired over 18 months</v>
      </c>
      <c r="Q1676" s="65">
        <v>99358</v>
      </c>
      <c r="R1676" s="84">
        <f>MAX(Q1676,Q1676*N(AS1676)/12)</f>
        <v>99358</v>
      </c>
      <c r="S1676" s="77" t="str" cm="1">
        <f t="array" ref="S1676">_xlfn.IFS(R1676&gt;5000000,"Gold",R1676&gt;=500000,"Silver",R1676&gt;30000,"Bronze",TRUE,"Transactional")</f>
        <v>Bronze</v>
      </c>
      <c r="T1676" s="24" t="s">
        <v>122</v>
      </c>
      <c r="U1676" s="101" t="s">
        <v>116</v>
      </c>
      <c r="V1676" s="101" t="s">
        <v>70</v>
      </c>
      <c r="W1676" s="77" t="str">
        <f t="shared" si="354"/>
        <v>Yes</v>
      </c>
      <c r="X1676" s="77" t="str">
        <f>IFERROR(_xlfn.XLOOKUP(J1676&amp;"||"&amp;K1676,'Mapping Ref.'!$J$2:$J$538,'Mapping Ref.'!$K$2:$K$538),"")</f>
        <v>Construction &amp; Estates</v>
      </c>
      <c r="Y1676" s="77" t="str" cm="1">
        <f t="array" ref="Y1676">_xlfn.IFS(R1676&gt;2000000,"For Publication",R1676&gt;100000,"PID",R1676&gt;30000,"RFQ",TRUE,"Transactional")</f>
        <v>RFQ</v>
      </c>
      <c r="Z1676" s="24" t="s">
        <v>57</v>
      </c>
      <c r="AA1676" s="32">
        <v>7</v>
      </c>
      <c r="AB1676" s="24">
        <v>6</v>
      </c>
      <c r="AC1676" s="25">
        <v>44811</v>
      </c>
      <c r="AD1676" s="24" t="s">
        <v>58</v>
      </c>
      <c r="AE1676" s="24"/>
      <c r="AF1676" s="24"/>
      <c r="AG1676" s="24"/>
      <c r="AH1676" s="24" t="s">
        <v>60</v>
      </c>
      <c r="AI1676" s="24"/>
      <c r="AJ1676" s="24" t="s">
        <v>60</v>
      </c>
      <c r="AK1676" s="24"/>
      <c r="AL1676" s="24" t="s">
        <v>1333</v>
      </c>
      <c r="AM1676" s="24"/>
      <c r="AN1676" s="24"/>
      <c r="AO1676" s="24"/>
      <c r="AP1676" s="24" t="s">
        <v>60</v>
      </c>
      <c r="AQ1676" s="24"/>
      <c r="AR1676" s="24"/>
      <c r="AS1676" s="89">
        <f t="shared" si="356"/>
        <v>12</v>
      </c>
      <c r="AT1676" s="24" t="s">
        <v>662</v>
      </c>
    </row>
    <row r="1677" spans="1:46" x14ac:dyDescent="0.5">
      <c r="A1677" s="24">
        <v>1797</v>
      </c>
      <c r="B1677" s="24" t="s">
        <v>340</v>
      </c>
      <c r="C1677" s="24"/>
      <c r="D1677" s="24" t="s">
        <v>2044</v>
      </c>
      <c r="E1677" s="24" t="s">
        <v>2633</v>
      </c>
      <c r="F1677" s="77" t="str">
        <f t="shared" si="353"/>
        <v>EALING PLUMBING LIMITED</v>
      </c>
      <c r="G1677" s="24" t="s">
        <v>6466</v>
      </c>
      <c r="H1677" s="24" t="s">
        <v>2047</v>
      </c>
      <c r="I1677" s="24" t="s">
        <v>2047</v>
      </c>
      <c r="J1677" s="24" t="s">
        <v>107</v>
      </c>
      <c r="K1677" s="24" t="s">
        <v>6467</v>
      </c>
      <c r="L1677" s="25">
        <v>44811</v>
      </c>
      <c r="M1677" s="25">
        <v>45908</v>
      </c>
      <c r="N1677" s="81">
        <f t="shared" si="355"/>
        <v>45908</v>
      </c>
      <c r="O1677" s="77" t="str">
        <f ca="1">IF(N1677&lt;TODAY(),"Expired","Live")</f>
        <v>Expired</v>
      </c>
      <c r="P1677" s="77" t="str" cm="1">
        <f t="array" aca="1" ref="P1677" ca="1">_xlfn.IFS((N1677-TODAY())&gt;=547,"06 Expires over 18 months",(N1677-TODAY())&gt;=365,"05 Expires in 18 months",(N1677-TODAY())&gt;=183,"04 Expires in 12 months",(N1677-TODAY())&gt;=92,"03 Expires in 6 months",(N1677-TODAY())&gt;=31,"02 Expires in 3 months",(N1677-TODAY())&gt;=0,"01 Expires in 30 days",(N1677-TODAY())&gt;=-31,"01 Expired last 30 days",(N1677-TODAY())&gt;=-92,"02 Expired last 3 months",(N1677-TODAY())&gt;=-183,"03 Expired last 6 months",(N1677-TODAY())&gt;=-365,"04 Expired last 12 months",(N1677-TODAY())&gt;=-547,"05 Expired last 18 months",TRUE,"06 Expired over 18 months")</f>
        <v>04 Expired last 12 months</v>
      </c>
      <c r="Q1677" s="104"/>
      <c r="R1677" s="84">
        <v>0</v>
      </c>
      <c r="S1677" s="77" t="str" cm="1">
        <f t="array" ref="S1677">_xlfn.IFS(R1677&gt;5000000,"Gold",R1677&gt;=500000,"Silver",R1677&gt;30000,"Bronze",TRUE,"Transactional")</f>
        <v>Transactional</v>
      </c>
      <c r="T1677" s="24" t="s">
        <v>122</v>
      </c>
      <c r="U1677" s="101" t="s">
        <v>99</v>
      </c>
      <c r="V1677" s="101" t="s">
        <v>1184</v>
      </c>
      <c r="W1677" s="77" t="str">
        <f t="shared" si="354"/>
        <v>No</v>
      </c>
      <c r="X1677" s="77" t="str">
        <f>IFERROR(_xlfn.XLOOKUP(J1677&amp;"||"&amp;K1677,'Mapping Ref.'!$J$2:$J$538,'Mapping Ref.'!$K$2:$K$538),"")</f>
        <v>Construction &amp; Estates</v>
      </c>
      <c r="Y1677" s="77" t="str" cm="1">
        <f t="array" ref="Y1677">_xlfn.IFS(R1677&gt;2000000,"For Publication",R1677&gt;100000,"PID",R1677&gt;30000,"RFQ",TRUE,"Transactional")</f>
        <v>Transactional</v>
      </c>
      <c r="Z1677" s="24" t="s">
        <v>57</v>
      </c>
      <c r="AA1677" s="32">
        <v>12</v>
      </c>
      <c r="AB1677" s="24">
        <v>0</v>
      </c>
      <c r="AC1677" s="25">
        <v>44811</v>
      </c>
      <c r="AD1677" s="24" t="s">
        <v>58</v>
      </c>
      <c r="AE1677" s="24"/>
      <c r="AF1677" s="24"/>
      <c r="AG1677" s="24"/>
      <c r="AH1677" s="24" t="s">
        <v>59</v>
      </c>
      <c r="AI1677" s="24"/>
      <c r="AJ1677" s="24" t="s">
        <v>60</v>
      </c>
      <c r="AK1677" s="24"/>
      <c r="AL1677" s="24" t="s">
        <v>5003</v>
      </c>
      <c r="AM1677" s="24"/>
      <c r="AN1677" s="24"/>
      <c r="AO1677" s="24">
        <v>0</v>
      </c>
      <c r="AP1677" s="24" t="s">
        <v>60</v>
      </c>
      <c r="AQ1677" s="24"/>
      <c r="AR1677" s="24"/>
      <c r="AS1677" s="89">
        <f t="shared" si="356"/>
        <v>36</v>
      </c>
      <c r="AT1677" s="24" t="s">
        <v>6468</v>
      </c>
    </row>
    <row r="1678" spans="1:46" x14ac:dyDescent="0.5">
      <c r="A1678" s="24">
        <v>1798</v>
      </c>
      <c r="B1678" s="24"/>
      <c r="C1678" s="24"/>
      <c r="D1678" s="24" t="s">
        <v>5445</v>
      </c>
      <c r="E1678" s="24" t="s">
        <v>6469</v>
      </c>
      <c r="F1678" s="77" t="str">
        <f t="shared" si="353"/>
        <v>MILTON KEYNES COUNCIL GENERAL ACCOUNT</v>
      </c>
      <c r="G1678" s="24" t="s">
        <v>6470</v>
      </c>
      <c r="H1678" s="24" t="s">
        <v>5010</v>
      </c>
      <c r="I1678" s="24" t="s">
        <v>5010</v>
      </c>
      <c r="J1678" s="24" t="s">
        <v>190</v>
      </c>
      <c r="K1678" s="24" t="s">
        <v>3877</v>
      </c>
      <c r="L1678" s="25">
        <v>44812</v>
      </c>
      <c r="M1678" s="25">
        <v>45184</v>
      </c>
      <c r="N1678" s="81">
        <f t="shared" si="355"/>
        <v>45731</v>
      </c>
      <c r="O1678" s="77" t="str">
        <f ca="1">IF(N1678&lt;TODAY(),"Expired","Live")</f>
        <v>Expired</v>
      </c>
      <c r="P1678" s="77" t="str" cm="1">
        <f t="array" aca="1" ref="P1678" ca="1">_xlfn.IFS((N1678-TODAY())&gt;=547,"06 Expires over 18 months",(N1678-TODAY())&gt;=365,"05 Expires in 18 months",(N1678-TODAY())&gt;=183,"04 Expires in 12 months",(N1678-TODAY())&gt;=92,"03 Expires in 6 months",(N1678-TODAY())&gt;=31,"02 Expires in 3 months",(N1678-TODAY())&gt;=0,"01 Expires in 30 days",(N1678-TODAY())&gt;=-31,"01 Expired last 30 days",(N1678-TODAY())&gt;=-92,"02 Expired last 3 months",(N1678-TODAY())&gt;=-183,"03 Expired last 6 months",(N1678-TODAY())&gt;=-365,"04 Expired last 12 months",(N1678-TODAY())&gt;=-547,"05 Expired last 18 months",TRUE,"06 Expired over 18 months")</f>
        <v>05 Expired last 18 months</v>
      </c>
      <c r="Q1678" s="104"/>
      <c r="R1678" s="84">
        <v>0</v>
      </c>
      <c r="S1678" s="77" t="str" cm="1">
        <f t="array" ref="S1678">_xlfn.IFS(R1678&gt;5000000,"Gold",R1678&gt;=500000,"Silver",R1678&gt;30000,"Bronze",TRUE,"Transactional")</f>
        <v>Transactional</v>
      </c>
      <c r="T1678" s="24" t="s">
        <v>54</v>
      </c>
      <c r="U1678" s="101" t="s">
        <v>445</v>
      </c>
      <c r="V1678" s="101" t="s">
        <v>874</v>
      </c>
      <c r="W1678" s="77" t="str">
        <f t="shared" si="354"/>
        <v>Yes</v>
      </c>
      <c r="X1678" s="77" t="str">
        <f>IFERROR(_xlfn.XLOOKUP(J1678&amp;"||"&amp;K1678,'Mapping Ref.'!$J$2:$J$538,'Mapping Ref.'!$K$2:$K$538),"")</f>
        <v>Childrens &amp; Adults</v>
      </c>
      <c r="Y1678" s="77" t="str" cm="1">
        <f t="array" ref="Y1678">_xlfn.IFS(R1678&gt;2000000,"For Publication",R1678&gt;100000,"PID",R1678&gt;30000,"RFQ",TRUE,"Transactional")</f>
        <v>Transactional</v>
      </c>
      <c r="Z1678" s="24" t="s">
        <v>101</v>
      </c>
      <c r="AA1678" s="32">
        <v>12</v>
      </c>
      <c r="AB1678" s="24">
        <v>18</v>
      </c>
      <c r="AC1678" s="25">
        <v>44812</v>
      </c>
      <c r="AD1678" s="24" t="s">
        <v>58</v>
      </c>
      <c r="AE1678" s="24"/>
      <c r="AF1678" s="24"/>
      <c r="AG1678" s="24"/>
      <c r="AH1678" s="24" t="s">
        <v>60</v>
      </c>
      <c r="AI1678" s="24"/>
      <c r="AJ1678" s="24" t="s">
        <v>60</v>
      </c>
      <c r="AK1678" s="24"/>
      <c r="AL1678" s="24" t="s">
        <v>1333</v>
      </c>
      <c r="AM1678" s="24"/>
      <c r="AN1678" s="24"/>
      <c r="AO1678" s="24"/>
      <c r="AP1678" s="24" t="s">
        <v>60</v>
      </c>
      <c r="AQ1678" s="24"/>
      <c r="AR1678" s="24"/>
      <c r="AS1678" s="89">
        <f t="shared" si="356"/>
        <v>30</v>
      </c>
      <c r="AT1678" s="24" t="s">
        <v>6471</v>
      </c>
    </row>
    <row r="1679" spans="1:46" x14ac:dyDescent="0.5">
      <c r="A1679" s="24">
        <v>1799</v>
      </c>
      <c r="B1679" s="24" t="s">
        <v>340</v>
      </c>
      <c r="C1679" s="24"/>
      <c r="D1679" s="24" t="s">
        <v>6472</v>
      </c>
      <c r="E1679" s="24" t="s">
        <v>6473</v>
      </c>
      <c r="F1679" s="77" t="str">
        <f t="shared" si="353"/>
        <v>CARTLIDGE &amp; STEWART LIMITED</v>
      </c>
      <c r="G1679" s="24" t="s">
        <v>6474</v>
      </c>
      <c r="H1679" s="24" t="s">
        <v>1420</v>
      </c>
      <c r="I1679" s="24" t="s">
        <v>1420</v>
      </c>
      <c r="J1679" s="24" t="s">
        <v>52</v>
      </c>
      <c r="K1679" s="24" t="s">
        <v>822</v>
      </c>
      <c r="L1679" s="25">
        <v>44813</v>
      </c>
      <c r="M1679" s="25"/>
      <c r="N1679" s="81"/>
      <c r="O1679" s="77" t="s">
        <v>712</v>
      </c>
      <c r="P1679" s="77"/>
      <c r="Q1679" s="104"/>
      <c r="R1679" s="84">
        <v>0</v>
      </c>
      <c r="S1679" s="77" t="str" cm="1">
        <f t="array" ref="S1679">_xlfn.IFS(R1679&gt;5000000,"Gold",R1679&gt;=500000,"Silver",R1679&gt;30000,"Bronze",TRUE,"Transactional")</f>
        <v>Transactional</v>
      </c>
      <c r="T1679" s="24" t="s">
        <v>54</v>
      </c>
      <c r="U1679" s="101" t="s">
        <v>455</v>
      </c>
      <c r="V1679" s="101" t="s">
        <v>822</v>
      </c>
      <c r="W1679" s="77" t="str">
        <f t="shared" si="354"/>
        <v>Yes</v>
      </c>
      <c r="X1679" s="77" t="str">
        <f>IFERROR(_xlfn.XLOOKUP(J1679&amp;"||"&amp;K1679,'Mapping Ref.'!$J$2:$J$538,'Mapping Ref.'!$K$2:$K$538),"")</f>
        <v>Corporate</v>
      </c>
      <c r="Y1679" s="77" t="str" cm="1">
        <f t="array" ref="Y1679">_xlfn.IFS(R1679&gt;2000000,"For Publication",R1679&gt;100000,"PID",R1679&gt;30000,"RFQ",TRUE,"Transactional")</f>
        <v>Transactional</v>
      </c>
      <c r="Z1679" s="24" t="s">
        <v>71</v>
      </c>
      <c r="AA1679" s="32">
        <v>80</v>
      </c>
      <c r="AB1679" s="24">
        <v>80</v>
      </c>
      <c r="AC1679" s="25">
        <v>44813</v>
      </c>
      <c r="AD1679" s="24" t="s">
        <v>102</v>
      </c>
      <c r="AE1679" s="24">
        <v>0</v>
      </c>
      <c r="AF1679" s="24"/>
      <c r="AG1679" s="24"/>
      <c r="AH1679" s="24" t="s">
        <v>60</v>
      </c>
      <c r="AI1679" s="24"/>
      <c r="AJ1679" s="24" t="s">
        <v>60</v>
      </c>
      <c r="AK1679" s="24"/>
      <c r="AL1679" s="24" t="s">
        <v>5003</v>
      </c>
      <c r="AM1679" s="24"/>
      <c r="AN1679" s="24"/>
      <c r="AO1679" s="24">
        <v>0</v>
      </c>
      <c r="AP1679" s="24" t="s">
        <v>60</v>
      </c>
      <c r="AQ1679" s="24"/>
      <c r="AR1679" s="24"/>
      <c r="AS1679" s="89">
        <v>0</v>
      </c>
      <c r="AT1679" s="24" t="s">
        <v>6475</v>
      </c>
    </row>
    <row r="1680" spans="1:46" x14ac:dyDescent="0.5">
      <c r="A1680" s="24">
        <v>1800</v>
      </c>
      <c r="B1680" s="24" t="s">
        <v>340</v>
      </c>
      <c r="C1680" s="24"/>
      <c r="D1680" s="24" t="s">
        <v>6476</v>
      </c>
      <c r="E1680" s="24" t="s">
        <v>6473</v>
      </c>
      <c r="F1680" s="77" t="str">
        <f t="shared" si="353"/>
        <v>DR SAIMA LATIF LIMITED</v>
      </c>
      <c r="G1680" s="24" t="s">
        <v>6477</v>
      </c>
      <c r="H1680" s="24" t="s">
        <v>1420</v>
      </c>
      <c r="I1680" s="24" t="s">
        <v>1420</v>
      </c>
      <c r="J1680" s="24" t="s">
        <v>52</v>
      </c>
      <c r="K1680" s="24" t="s">
        <v>822</v>
      </c>
      <c r="L1680" s="25">
        <v>44813</v>
      </c>
      <c r="M1680" s="25"/>
      <c r="N1680" s="81"/>
      <c r="O1680" s="77" t="s">
        <v>712</v>
      </c>
      <c r="P1680" s="77"/>
      <c r="Q1680" s="104"/>
      <c r="R1680" s="84">
        <v>0</v>
      </c>
      <c r="S1680" s="77" t="str" cm="1">
        <f t="array" ref="S1680">_xlfn.IFS(R1680&gt;5000000,"Gold",R1680&gt;=500000,"Silver",R1680&gt;30000,"Bronze",TRUE,"Transactional")</f>
        <v>Transactional</v>
      </c>
      <c r="T1680" s="24" t="s">
        <v>54</v>
      </c>
      <c r="U1680" s="101" t="s">
        <v>455</v>
      </c>
      <c r="V1680" s="101" t="s">
        <v>822</v>
      </c>
      <c r="W1680" s="77" t="str">
        <f t="shared" si="354"/>
        <v>Yes</v>
      </c>
      <c r="X1680" s="77" t="str">
        <f>IFERROR(_xlfn.XLOOKUP(J1680&amp;"||"&amp;K1680,'Mapping Ref.'!$J$2:$J$538,'Mapping Ref.'!$K$2:$K$538),"")</f>
        <v>Corporate</v>
      </c>
      <c r="Y1680" s="77" t="str" cm="1">
        <f t="array" ref="Y1680">_xlfn.IFS(R1680&gt;2000000,"For Publication",R1680&gt;100000,"PID",R1680&gt;30000,"RFQ",TRUE,"Transactional")</f>
        <v>Transactional</v>
      </c>
      <c r="Z1680" s="24" t="s">
        <v>71</v>
      </c>
      <c r="AA1680" s="32">
        <v>80</v>
      </c>
      <c r="AB1680" s="24">
        <v>80</v>
      </c>
      <c r="AC1680" s="25">
        <v>44813</v>
      </c>
      <c r="AD1680" s="24" t="s">
        <v>102</v>
      </c>
      <c r="AE1680" s="24">
        <v>0</v>
      </c>
      <c r="AF1680" s="24"/>
      <c r="AG1680" s="24"/>
      <c r="AH1680" s="24" t="s">
        <v>60</v>
      </c>
      <c r="AI1680" s="24"/>
      <c r="AJ1680" s="24" t="s">
        <v>60</v>
      </c>
      <c r="AK1680" s="24"/>
      <c r="AL1680" s="24" t="s">
        <v>5003</v>
      </c>
      <c r="AM1680" s="24"/>
      <c r="AN1680" s="24"/>
      <c r="AO1680" s="24">
        <v>0</v>
      </c>
      <c r="AP1680" s="24" t="s">
        <v>60</v>
      </c>
      <c r="AQ1680" s="24"/>
      <c r="AR1680" s="24"/>
      <c r="AS1680" s="89">
        <v>0</v>
      </c>
      <c r="AT1680" s="24" t="s">
        <v>6476</v>
      </c>
    </row>
    <row r="1681" spans="1:46" x14ac:dyDescent="0.5">
      <c r="A1681" s="24">
        <v>1801</v>
      </c>
      <c r="B1681" s="24" t="s">
        <v>340</v>
      </c>
      <c r="C1681" s="24"/>
      <c r="D1681" s="24" t="s">
        <v>6478</v>
      </c>
      <c r="E1681" s="24" t="s">
        <v>4636</v>
      </c>
      <c r="F1681" s="77" t="str">
        <f t="shared" si="353"/>
        <v>G M RILEY &amp; CO SOLICITORS</v>
      </c>
      <c r="G1681" s="24" t="s">
        <v>6479</v>
      </c>
      <c r="H1681" s="24" t="s">
        <v>1420</v>
      </c>
      <c r="I1681" s="24" t="s">
        <v>1420</v>
      </c>
      <c r="J1681" s="24" t="s">
        <v>52</v>
      </c>
      <c r="K1681" s="24" t="s">
        <v>822</v>
      </c>
      <c r="L1681" s="25">
        <v>44813</v>
      </c>
      <c r="M1681" s="25"/>
      <c r="N1681" s="81"/>
      <c r="O1681" s="77" t="s">
        <v>712</v>
      </c>
      <c r="P1681" s="77"/>
      <c r="Q1681" s="104"/>
      <c r="R1681" s="84">
        <v>0</v>
      </c>
      <c r="S1681" s="77" t="str" cm="1">
        <f t="array" ref="S1681">_xlfn.IFS(R1681&gt;5000000,"Gold",R1681&gt;=500000,"Silver",R1681&gt;30000,"Bronze",TRUE,"Transactional")</f>
        <v>Transactional</v>
      </c>
      <c r="T1681" s="24" t="s">
        <v>54</v>
      </c>
      <c r="U1681" s="101" t="s">
        <v>455</v>
      </c>
      <c r="V1681" s="101" t="s">
        <v>822</v>
      </c>
      <c r="W1681" s="77" t="str">
        <f t="shared" si="354"/>
        <v>Yes</v>
      </c>
      <c r="X1681" s="77" t="str">
        <f>IFERROR(_xlfn.XLOOKUP(J1681&amp;"||"&amp;K1681,'Mapping Ref.'!$J$2:$J$538,'Mapping Ref.'!$K$2:$K$538),"")</f>
        <v>Corporate</v>
      </c>
      <c r="Y1681" s="77" t="str" cm="1">
        <f t="array" ref="Y1681">_xlfn.IFS(R1681&gt;2000000,"For Publication",R1681&gt;100000,"PID",R1681&gt;30000,"RFQ",TRUE,"Transactional")</f>
        <v>Transactional</v>
      </c>
      <c r="Z1681" s="24" t="s">
        <v>57</v>
      </c>
      <c r="AA1681" s="32">
        <v>80</v>
      </c>
      <c r="AB1681" s="24">
        <v>80</v>
      </c>
      <c r="AC1681" s="25">
        <v>44813</v>
      </c>
      <c r="AD1681" s="24" t="s">
        <v>102</v>
      </c>
      <c r="AE1681" s="24">
        <v>0</v>
      </c>
      <c r="AF1681" s="24"/>
      <c r="AG1681" s="24"/>
      <c r="AH1681" s="24" t="s">
        <v>60</v>
      </c>
      <c r="AI1681" s="24"/>
      <c r="AJ1681" s="24" t="s">
        <v>60</v>
      </c>
      <c r="AK1681" s="24"/>
      <c r="AL1681" s="24" t="s">
        <v>5003</v>
      </c>
      <c r="AM1681" s="24"/>
      <c r="AN1681" s="24"/>
      <c r="AO1681" s="24">
        <v>0</v>
      </c>
      <c r="AP1681" s="24" t="s">
        <v>60</v>
      </c>
      <c r="AQ1681" s="24"/>
      <c r="AR1681" s="24"/>
      <c r="AS1681" s="89">
        <v>0</v>
      </c>
      <c r="AT1681" s="24" t="s">
        <v>6480</v>
      </c>
    </row>
    <row r="1682" spans="1:46" x14ac:dyDescent="0.5">
      <c r="A1682" s="24">
        <v>1802</v>
      </c>
      <c r="B1682" s="24"/>
      <c r="C1682" s="24"/>
      <c r="D1682" s="24" t="s">
        <v>5445</v>
      </c>
      <c r="E1682" s="24" t="s">
        <v>6481</v>
      </c>
      <c r="F1682" s="77" t="str">
        <f t="shared" si="353"/>
        <v>NETWORK VENTURES LTD T/A NETWORK HEALTHCARE PROFESSIONALS LTD</v>
      </c>
      <c r="G1682" s="24" t="s">
        <v>6482</v>
      </c>
      <c r="H1682" s="24" t="s">
        <v>5010</v>
      </c>
      <c r="I1682" s="24" t="s">
        <v>5010</v>
      </c>
      <c r="J1682" s="24" t="s">
        <v>190</v>
      </c>
      <c r="K1682" s="24" t="s">
        <v>3877</v>
      </c>
      <c r="L1682" s="25">
        <v>44813</v>
      </c>
      <c r="M1682" s="25">
        <v>45177</v>
      </c>
      <c r="N1682" s="81">
        <f t="shared" ref="N1682:N1721" si="357">EDATE(M1682,AB1682)</f>
        <v>45724</v>
      </c>
      <c r="O1682" s="77" t="str">
        <f t="shared" ref="O1682:O1721" ca="1" si="358">IF(N1682&lt;TODAY(),"Expired","Live")</f>
        <v>Expired</v>
      </c>
      <c r="P1682" s="77" t="str" cm="1">
        <f t="array" aca="1" ref="P1682" ca="1">_xlfn.IFS((N1682-TODAY())&gt;=547,"06 Expires over 18 months",(N1682-TODAY())&gt;=365,"05 Expires in 18 months",(N1682-TODAY())&gt;=183,"04 Expires in 12 months",(N1682-TODAY())&gt;=92,"03 Expires in 6 months",(N1682-TODAY())&gt;=31,"02 Expires in 3 months",(N1682-TODAY())&gt;=0,"01 Expires in 30 days",(N1682-TODAY())&gt;=-31,"01 Expired last 30 days",(N1682-TODAY())&gt;=-92,"02 Expired last 3 months",(N1682-TODAY())&gt;=-183,"03 Expired last 6 months",(N1682-TODAY())&gt;=-365,"04 Expired last 12 months",(N1682-TODAY())&gt;=-547,"05 Expired last 18 months",TRUE,"06 Expired over 18 months")</f>
        <v>05 Expired last 18 months</v>
      </c>
      <c r="Q1682" s="65">
        <v>1200</v>
      </c>
      <c r="R1682" s="84">
        <f>MAX(Q1682,Q1682*N(AS1682)/12)</f>
        <v>2900</v>
      </c>
      <c r="S1682" s="77" t="str" cm="1">
        <f t="array" ref="S1682">_xlfn.IFS(R1682&gt;5000000,"Gold",R1682&gt;=500000,"Silver",R1682&gt;30000,"Bronze",TRUE,"Transactional")</f>
        <v>Transactional</v>
      </c>
      <c r="T1682" s="24" t="s">
        <v>54</v>
      </c>
      <c r="U1682" s="101" t="s">
        <v>445</v>
      </c>
      <c r="V1682" s="101" t="s">
        <v>874</v>
      </c>
      <c r="W1682" s="77" t="str">
        <f t="shared" si="354"/>
        <v>Yes</v>
      </c>
      <c r="X1682" s="77" t="str">
        <f>IFERROR(_xlfn.XLOOKUP(J1682&amp;"||"&amp;K1682,'Mapping Ref.'!$J$2:$J$538,'Mapping Ref.'!$K$2:$K$538),"")</f>
        <v>Childrens &amp; Adults</v>
      </c>
      <c r="Y1682" s="77" t="str" cm="1">
        <f t="array" ref="Y1682">_xlfn.IFS(R1682&gt;2000000,"For Publication",R1682&gt;100000,"PID",R1682&gt;30000,"RFQ",TRUE,"Transactional")</f>
        <v>Transactional</v>
      </c>
      <c r="Z1682" s="24" t="s">
        <v>101</v>
      </c>
      <c r="AA1682" s="32">
        <v>12</v>
      </c>
      <c r="AB1682" s="24">
        <v>18</v>
      </c>
      <c r="AC1682" s="25">
        <v>44813</v>
      </c>
      <c r="AD1682" s="24" t="s">
        <v>58</v>
      </c>
      <c r="AE1682" s="24"/>
      <c r="AF1682" s="24"/>
      <c r="AG1682" s="24"/>
      <c r="AH1682" s="24" t="s">
        <v>60</v>
      </c>
      <c r="AI1682" s="24"/>
      <c r="AJ1682" s="24" t="s">
        <v>59</v>
      </c>
      <c r="AK1682" s="24"/>
      <c r="AL1682" s="24" t="s">
        <v>1333</v>
      </c>
      <c r="AM1682" s="24"/>
      <c r="AN1682" s="24"/>
      <c r="AO1682" s="24">
        <v>0</v>
      </c>
      <c r="AP1682" s="24" t="s">
        <v>60</v>
      </c>
      <c r="AQ1682" s="24"/>
      <c r="AR1682" s="24"/>
      <c r="AS1682" s="89">
        <f t="shared" ref="AS1682:AS1721" si="359">DATEDIF(L1682,N1682,"m")</f>
        <v>29</v>
      </c>
      <c r="AT1682" s="24" t="s">
        <v>6483</v>
      </c>
    </row>
    <row r="1683" spans="1:46" x14ac:dyDescent="0.5">
      <c r="A1683" s="24">
        <v>1803</v>
      </c>
      <c r="B1683" s="24" t="s">
        <v>340</v>
      </c>
      <c r="C1683" s="24"/>
      <c r="D1683" s="24" t="s">
        <v>2044</v>
      </c>
      <c r="E1683" s="24" t="s">
        <v>6484</v>
      </c>
      <c r="F1683" s="77" t="str">
        <f t="shared" si="353"/>
        <v>KUDOS MOBILITY GROUP LTD T/A KUDOS STAIRLIFTS LTD</v>
      </c>
      <c r="G1683" s="24" t="s">
        <v>6485</v>
      </c>
      <c r="H1683" s="24" t="s">
        <v>2047</v>
      </c>
      <c r="I1683" s="24" t="s">
        <v>2047</v>
      </c>
      <c r="J1683" s="24" t="s">
        <v>107</v>
      </c>
      <c r="K1683" s="24" t="s">
        <v>6467</v>
      </c>
      <c r="L1683" s="25">
        <v>44816</v>
      </c>
      <c r="M1683" s="25">
        <v>45912</v>
      </c>
      <c r="N1683" s="81">
        <f t="shared" si="357"/>
        <v>45912</v>
      </c>
      <c r="O1683" s="77" t="str">
        <f t="shared" ca="1" si="358"/>
        <v>Expired</v>
      </c>
      <c r="P1683" s="77" t="str" cm="1">
        <f t="array" aca="1" ref="P1683" ca="1">_xlfn.IFS((N1683-TODAY())&gt;=547,"06 Expires over 18 months",(N1683-TODAY())&gt;=365,"05 Expires in 18 months",(N1683-TODAY())&gt;=183,"04 Expires in 12 months",(N1683-TODAY())&gt;=92,"03 Expires in 6 months",(N1683-TODAY())&gt;=31,"02 Expires in 3 months",(N1683-TODAY())&gt;=0,"01 Expires in 30 days",(N1683-TODAY())&gt;=-31,"01 Expired last 30 days",(N1683-TODAY())&gt;=-92,"02 Expired last 3 months",(N1683-TODAY())&gt;=-183,"03 Expired last 6 months",(N1683-TODAY())&gt;=-365,"04 Expired last 12 months",(N1683-TODAY())&gt;=-547,"05 Expired last 18 months",TRUE,"06 Expired over 18 months")</f>
        <v>04 Expired last 12 months</v>
      </c>
      <c r="Q1683" s="104"/>
      <c r="R1683" s="84">
        <v>0</v>
      </c>
      <c r="S1683" s="77" t="str" cm="1">
        <f t="array" ref="S1683">_xlfn.IFS(R1683&gt;5000000,"Gold",R1683&gt;=500000,"Silver",R1683&gt;30000,"Bronze",TRUE,"Transactional")</f>
        <v>Transactional</v>
      </c>
      <c r="T1683" s="24" t="s">
        <v>122</v>
      </c>
      <c r="U1683" s="101" t="s">
        <v>99</v>
      </c>
      <c r="V1683" s="101" t="s">
        <v>1184</v>
      </c>
      <c r="W1683" s="77" t="str">
        <f t="shared" si="354"/>
        <v>No</v>
      </c>
      <c r="X1683" s="77" t="str">
        <f>IFERROR(_xlfn.XLOOKUP(J1683&amp;"||"&amp;K1683,'Mapping Ref.'!$J$2:$J$538,'Mapping Ref.'!$K$2:$K$538),"")</f>
        <v>Construction &amp; Estates</v>
      </c>
      <c r="Y1683" s="77" t="str" cm="1">
        <f t="array" ref="Y1683">_xlfn.IFS(R1683&gt;2000000,"For Publication",R1683&gt;100000,"PID",R1683&gt;30000,"RFQ",TRUE,"Transactional")</f>
        <v>Transactional</v>
      </c>
      <c r="Z1683" s="24" t="s">
        <v>57</v>
      </c>
      <c r="AA1683" s="32">
        <v>12</v>
      </c>
      <c r="AB1683" s="24">
        <v>0</v>
      </c>
      <c r="AC1683" s="25">
        <v>44816</v>
      </c>
      <c r="AD1683" s="24" t="s">
        <v>58</v>
      </c>
      <c r="AE1683" s="24"/>
      <c r="AF1683" s="24"/>
      <c r="AG1683" s="24"/>
      <c r="AH1683" s="24" t="s">
        <v>59</v>
      </c>
      <c r="AI1683" s="24"/>
      <c r="AJ1683" s="24" t="s">
        <v>60</v>
      </c>
      <c r="AK1683" s="24" t="s">
        <v>6486</v>
      </c>
      <c r="AL1683" s="24" t="s">
        <v>5003</v>
      </c>
      <c r="AM1683" s="24"/>
      <c r="AN1683" s="24"/>
      <c r="AO1683" s="24">
        <v>0</v>
      </c>
      <c r="AP1683" s="24" t="s">
        <v>60</v>
      </c>
      <c r="AQ1683" s="24"/>
      <c r="AR1683" s="24"/>
      <c r="AS1683" s="89">
        <f t="shared" si="359"/>
        <v>36</v>
      </c>
      <c r="AT1683" s="24" t="s">
        <v>6487</v>
      </c>
    </row>
    <row r="1684" spans="1:46" x14ac:dyDescent="0.5">
      <c r="A1684" s="24">
        <v>1804</v>
      </c>
      <c r="B1684" s="24" t="s">
        <v>340</v>
      </c>
      <c r="C1684" s="24"/>
      <c r="D1684" s="24" t="s">
        <v>6488</v>
      </c>
      <c r="E1684" s="24" t="s">
        <v>6489</v>
      </c>
      <c r="F1684" s="77" t="str">
        <f t="shared" si="353"/>
        <v>AM PARTNERSHIP GROUP CIC</v>
      </c>
      <c r="G1684" s="24" t="s">
        <v>6490</v>
      </c>
      <c r="H1684" s="24" t="s">
        <v>1697</v>
      </c>
      <c r="I1684" s="24" t="s">
        <v>6491</v>
      </c>
      <c r="J1684" s="24" t="s">
        <v>97</v>
      </c>
      <c r="K1684" s="24" t="s">
        <v>183</v>
      </c>
      <c r="L1684" s="25">
        <v>44652</v>
      </c>
      <c r="M1684" s="25">
        <v>45016</v>
      </c>
      <c r="N1684" s="81">
        <f t="shared" si="357"/>
        <v>45016</v>
      </c>
      <c r="O1684" s="77" t="str">
        <f t="shared" ca="1" si="358"/>
        <v>Expired</v>
      </c>
      <c r="P1684" s="77" t="str" cm="1">
        <f t="array" aca="1" ref="P1684" ca="1">_xlfn.IFS((N1684-TODAY())&gt;=547,"06 Expires over 18 months",(N1684-TODAY())&gt;=365,"05 Expires in 18 months",(N1684-TODAY())&gt;=183,"04 Expires in 12 months",(N1684-TODAY())&gt;=92,"03 Expires in 6 months",(N1684-TODAY())&gt;=31,"02 Expires in 3 months",(N1684-TODAY())&gt;=0,"01 Expires in 30 days",(N1684-TODAY())&gt;=-31,"01 Expired last 30 days",(N1684-TODAY())&gt;=-92,"02 Expired last 3 months",(N1684-TODAY())&gt;=-183,"03 Expired last 6 months",(N1684-TODAY())&gt;=-365,"04 Expired last 12 months",(N1684-TODAY())&gt;=-547,"05 Expired last 18 months",TRUE,"06 Expired over 18 months")</f>
        <v>06 Expired over 18 months</v>
      </c>
      <c r="Q1684" s="65">
        <v>9965</v>
      </c>
      <c r="R1684" s="84">
        <f t="shared" ref="R1684:R1699" si="360">MAX(Q1684,Q1684*N(AS1684)/12)</f>
        <v>9965</v>
      </c>
      <c r="S1684" s="77" t="str" cm="1">
        <f t="array" ref="S1684">_xlfn.IFS(R1684&gt;5000000,"Gold",R1684&gt;=500000,"Silver",R1684&gt;30000,"Bronze",TRUE,"Transactional")</f>
        <v>Transactional</v>
      </c>
      <c r="T1684" s="24" t="s">
        <v>54</v>
      </c>
      <c r="U1684" s="101" t="s">
        <v>116</v>
      </c>
      <c r="V1684" s="101" t="s">
        <v>70</v>
      </c>
      <c r="W1684" s="77" t="str">
        <f t="shared" si="354"/>
        <v>No</v>
      </c>
      <c r="X1684" s="77" t="str">
        <f>IFERROR(_xlfn.XLOOKUP(J1684&amp;"||"&amp;K1684,'Mapping Ref.'!$J$2:$J$538,'Mapping Ref.'!$K$2:$K$538),"")</f>
        <v>Corporate</v>
      </c>
      <c r="Y1684" s="77" t="str" cm="1">
        <f t="array" ref="Y1684">_xlfn.IFS(R1684&gt;2000000,"For Publication",R1684&gt;100000,"PID",R1684&gt;30000,"RFQ",TRUE,"Transactional")</f>
        <v>Transactional</v>
      </c>
      <c r="Z1684" s="24" t="s">
        <v>57</v>
      </c>
      <c r="AA1684" s="32">
        <v>12</v>
      </c>
      <c r="AB1684" s="24">
        <v>0</v>
      </c>
      <c r="AC1684" s="25">
        <v>44819</v>
      </c>
      <c r="AD1684" s="24" t="s">
        <v>58</v>
      </c>
      <c r="AE1684" s="24"/>
      <c r="AF1684" s="24"/>
      <c r="AG1684" s="24"/>
      <c r="AH1684" s="24" t="s">
        <v>60</v>
      </c>
      <c r="AI1684" s="24"/>
      <c r="AJ1684" s="24" t="s">
        <v>59</v>
      </c>
      <c r="AK1684" s="24"/>
      <c r="AL1684" s="24" t="s">
        <v>5003</v>
      </c>
      <c r="AM1684" s="24"/>
      <c r="AN1684" s="24"/>
      <c r="AO1684" s="24">
        <v>0</v>
      </c>
      <c r="AP1684" s="24" t="s">
        <v>60</v>
      </c>
      <c r="AQ1684" s="24"/>
      <c r="AR1684" s="24"/>
      <c r="AS1684" s="89">
        <f t="shared" si="359"/>
        <v>11</v>
      </c>
      <c r="AT1684" s="24" t="s">
        <v>6492</v>
      </c>
    </row>
    <row r="1685" spans="1:46" x14ac:dyDescent="0.5">
      <c r="A1685" s="24">
        <v>1805</v>
      </c>
      <c r="B1685" s="24" t="s">
        <v>340</v>
      </c>
      <c r="C1685" s="24"/>
      <c r="D1685" s="24" t="s">
        <v>6493</v>
      </c>
      <c r="E1685" s="24" t="s">
        <v>6494</v>
      </c>
      <c r="F1685" s="77" t="str">
        <f t="shared" si="353"/>
        <v>MINDFOOD T/A MINDFOOD CIO</v>
      </c>
      <c r="G1685" s="24" t="s">
        <v>6495</v>
      </c>
      <c r="H1685" s="24" t="s">
        <v>1697</v>
      </c>
      <c r="I1685" s="24" t="s">
        <v>6491</v>
      </c>
      <c r="J1685" s="24" t="s">
        <v>97</v>
      </c>
      <c r="K1685" s="24" t="s">
        <v>183</v>
      </c>
      <c r="L1685" s="25">
        <v>44652</v>
      </c>
      <c r="M1685" s="25">
        <v>45016</v>
      </c>
      <c r="N1685" s="81">
        <f t="shared" si="357"/>
        <v>45016</v>
      </c>
      <c r="O1685" s="77" t="str">
        <f t="shared" ca="1" si="358"/>
        <v>Expired</v>
      </c>
      <c r="P1685" s="77" t="str" cm="1">
        <f t="array" aca="1" ref="P1685" ca="1">_xlfn.IFS((N1685-TODAY())&gt;=547,"06 Expires over 18 months",(N1685-TODAY())&gt;=365,"05 Expires in 18 months",(N1685-TODAY())&gt;=183,"04 Expires in 12 months",(N1685-TODAY())&gt;=92,"03 Expires in 6 months",(N1685-TODAY())&gt;=31,"02 Expires in 3 months",(N1685-TODAY())&gt;=0,"01 Expires in 30 days",(N1685-TODAY())&gt;=-31,"01 Expired last 30 days",(N1685-TODAY())&gt;=-92,"02 Expired last 3 months",(N1685-TODAY())&gt;=-183,"03 Expired last 6 months",(N1685-TODAY())&gt;=-365,"04 Expired last 12 months",(N1685-TODAY())&gt;=-547,"05 Expired last 18 months",TRUE,"06 Expired over 18 months")</f>
        <v>06 Expired over 18 months</v>
      </c>
      <c r="Q1685" s="65">
        <v>16156</v>
      </c>
      <c r="R1685" s="84">
        <f t="shared" si="360"/>
        <v>16156</v>
      </c>
      <c r="S1685" s="77" t="str" cm="1">
        <f t="array" ref="S1685">_xlfn.IFS(R1685&gt;5000000,"Gold",R1685&gt;=500000,"Silver",R1685&gt;30000,"Bronze",TRUE,"Transactional")</f>
        <v>Transactional</v>
      </c>
      <c r="T1685" s="24" t="s">
        <v>54</v>
      </c>
      <c r="U1685" s="101" t="s">
        <v>116</v>
      </c>
      <c r="V1685" s="101" t="s">
        <v>70</v>
      </c>
      <c r="W1685" s="77" t="str">
        <f t="shared" si="354"/>
        <v>No</v>
      </c>
      <c r="X1685" s="77" t="str">
        <f>IFERROR(_xlfn.XLOOKUP(J1685&amp;"||"&amp;K1685,'Mapping Ref.'!$J$2:$J$538,'Mapping Ref.'!$K$2:$K$538),"")</f>
        <v>Corporate</v>
      </c>
      <c r="Y1685" s="77" t="str" cm="1">
        <f t="array" ref="Y1685">_xlfn.IFS(R1685&gt;2000000,"For Publication",R1685&gt;100000,"PID",R1685&gt;30000,"RFQ",TRUE,"Transactional")</f>
        <v>Transactional</v>
      </c>
      <c r="Z1685" s="24" t="s">
        <v>57</v>
      </c>
      <c r="AA1685" s="32">
        <v>12</v>
      </c>
      <c r="AB1685" s="24">
        <v>0</v>
      </c>
      <c r="AC1685" s="25">
        <v>44819</v>
      </c>
      <c r="AD1685" s="24" t="s">
        <v>58</v>
      </c>
      <c r="AE1685" s="24"/>
      <c r="AF1685" s="24"/>
      <c r="AG1685" s="24"/>
      <c r="AH1685" s="24" t="s">
        <v>59</v>
      </c>
      <c r="AI1685" s="24"/>
      <c r="AJ1685" s="24" t="s">
        <v>59</v>
      </c>
      <c r="AK1685" s="24"/>
      <c r="AL1685" s="24" t="s">
        <v>5003</v>
      </c>
      <c r="AM1685" s="24"/>
      <c r="AN1685" s="24"/>
      <c r="AO1685" s="24">
        <v>0</v>
      </c>
      <c r="AP1685" s="24" t="s">
        <v>60</v>
      </c>
      <c r="AQ1685" s="24"/>
      <c r="AR1685" s="24"/>
      <c r="AS1685" s="89">
        <f t="shared" si="359"/>
        <v>11</v>
      </c>
      <c r="AT1685" s="24" t="s">
        <v>6496</v>
      </c>
    </row>
    <row r="1686" spans="1:46" x14ac:dyDescent="0.5">
      <c r="A1686" s="24">
        <v>1806</v>
      </c>
      <c r="B1686" s="24" t="s">
        <v>340</v>
      </c>
      <c r="C1686" s="24"/>
      <c r="D1686" s="24" t="s">
        <v>6497</v>
      </c>
      <c r="E1686" s="24" t="s">
        <v>6498</v>
      </c>
      <c r="F1686" s="77" t="str">
        <f t="shared" si="353"/>
        <v>THE MULBERRY CENTRE</v>
      </c>
      <c r="G1686" s="24" t="s">
        <v>6499</v>
      </c>
      <c r="H1686" s="24" t="s">
        <v>1697</v>
      </c>
      <c r="I1686" s="24" t="s">
        <v>6491</v>
      </c>
      <c r="J1686" s="24" t="s">
        <v>97</v>
      </c>
      <c r="K1686" s="24" t="s">
        <v>183</v>
      </c>
      <c r="L1686" s="25">
        <v>44652</v>
      </c>
      <c r="M1686" s="25">
        <v>45016</v>
      </c>
      <c r="N1686" s="81">
        <f t="shared" si="357"/>
        <v>45016</v>
      </c>
      <c r="O1686" s="77" t="str">
        <f t="shared" ca="1" si="358"/>
        <v>Expired</v>
      </c>
      <c r="P1686" s="77" t="str" cm="1">
        <f t="array" aca="1" ref="P1686" ca="1">_xlfn.IFS((N1686-TODAY())&gt;=547,"06 Expires over 18 months",(N1686-TODAY())&gt;=365,"05 Expires in 18 months",(N1686-TODAY())&gt;=183,"04 Expires in 12 months",(N1686-TODAY())&gt;=92,"03 Expires in 6 months",(N1686-TODAY())&gt;=31,"02 Expires in 3 months",(N1686-TODAY())&gt;=0,"01 Expires in 30 days",(N1686-TODAY())&gt;=-31,"01 Expired last 30 days",(N1686-TODAY())&gt;=-92,"02 Expired last 3 months",(N1686-TODAY())&gt;=-183,"03 Expired last 6 months",(N1686-TODAY())&gt;=-365,"04 Expired last 12 months",(N1686-TODAY())&gt;=-547,"05 Expired last 18 months",TRUE,"06 Expired over 18 months")</f>
        <v>06 Expired over 18 months</v>
      </c>
      <c r="Q1686" s="65">
        <v>10000</v>
      </c>
      <c r="R1686" s="84">
        <f t="shared" si="360"/>
        <v>10000</v>
      </c>
      <c r="S1686" s="77" t="str" cm="1">
        <f t="array" ref="S1686">_xlfn.IFS(R1686&gt;5000000,"Gold",R1686&gt;=500000,"Silver",R1686&gt;30000,"Bronze",TRUE,"Transactional")</f>
        <v>Transactional</v>
      </c>
      <c r="T1686" s="24" t="s">
        <v>54</v>
      </c>
      <c r="U1686" s="101" t="s">
        <v>116</v>
      </c>
      <c r="V1686" s="101" t="s">
        <v>70</v>
      </c>
      <c r="W1686" s="77" t="str">
        <f t="shared" si="354"/>
        <v>No</v>
      </c>
      <c r="X1686" s="77" t="str">
        <f>IFERROR(_xlfn.XLOOKUP(J1686&amp;"||"&amp;K1686,'Mapping Ref.'!$J$2:$J$538,'Mapping Ref.'!$K$2:$K$538),"")</f>
        <v>Corporate</v>
      </c>
      <c r="Y1686" s="77" t="str" cm="1">
        <f t="array" ref="Y1686">_xlfn.IFS(R1686&gt;2000000,"For Publication",R1686&gt;100000,"PID",R1686&gt;30000,"RFQ",TRUE,"Transactional")</f>
        <v>Transactional</v>
      </c>
      <c r="Z1686" s="24" t="s">
        <v>57</v>
      </c>
      <c r="AA1686" s="32">
        <v>12</v>
      </c>
      <c r="AB1686" s="24">
        <v>0</v>
      </c>
      <c r="AC1686" s="25">
        <v>44819</v>
      </c>
      <c r="AD1686" s="24" t="s">
        <v>58</v>
      </c>
      <c r="AE1686" s="24"/>
      <c r="AF1686" s="24"/>
      <c r="AG1686" s="24"/>
      <c r="AH1686" s="24" t="s">
        <v>59</v>
      </c>
      <c r="AI1686" s="24"/>
      <c r="AJ1686" s="24" t="s">
        <v>59</v>
      </c>
      <c r="AK1686" s="24"/>
      <c r="AL1686" s="24" t="s">
        <v>5003</v>
      </c>
      <c r="AM1686" s="24"/>
      <c r="AN1686" s="24"/>
      <c r="AO1686" s="24">
        <v>0</v>
      </c>
      <c r="AP1686" s="24" t="s">
        <v>60</v>
      </c>
      <c r="AQ1686" s="24"/>
      <c r="AR1686" s="24"/>
      <c r="AS1686" s="89">
        <f t="shared" si="359"/>
        <v>11</v>
      </c>
      <c r="AT1686" s="24" t="s">
        <v>6500</v>
      </c>
    </row>
    <row r="1687" spans="1:46" x14ac:dyDescent="0.5">
      <c r="A1687" s="24">
        <v>1807</v>
      </c>
      <c r="B1687" s="24" t="s">
        <v>340</v>
      </c>
      <c r="C1687" s="24"/>
      <c r="D1687" s="24" t="s">
        <v>6501</v>
      </c>
      <c r="E1687" s="24" t="s">
        <v>6498</v>
      </c>
      <c r="F1687" s="77" t="str">
        <f t="shared" si="353"/>
        <v>AFGANISTAN &amp; CENTRAL ASIAN ASSOCIATION</v>
      </c>
      <c r="G1687" s="24" t="s">
        <v>6502</v>
      </c>
      <c r="H1687" s="24" t="s">
        <v>1697</v>
      </c>
      <c r="I1687" s="24" t="s">
        <v>6491</v>
      </c>
      <c r="J1687" s="24" t="s">
        <v>97</v>
      </c>
      <c r="K1687" s="24" t="s">
        <v>183</v>
      </c>
      <c r="L1687" s="25">
        <v>44652</v>
      </c>
      <c r="M1687" s="25">
        <v>45016</v>
      </c>
      <c r="N1687" s="81">
        <f t="shared" si="357"/>
        <v>45016</v>
      </c>
      <c r="O1687" s="77" t="str">
        <f t="shared" ca="1" si="358"/>
        <v>Expired</v>
      </c>
      <c r="P1687" s="77" t="str" cm="1">
        <f t="array" aca="1" ref="P1687" ca="1">_xlfn.IFS((N1687-TODAY())&gt;=547,"06 Expires over 18 months",(N1687-TODAY())&gt;=365,"05 Expires in 18 months",(N1687-TODAY())&gt;=183,"04 Expires in 12 months",(N1687-TODAY())&gt;=92,"03 Expires in 6 months",(N1687-TODAY())&gt;=31,"02 Expires in 3 months",(N1687-TODAY())&gt;=0,"01 Expires in 30 days",(N1687-TODAY())&gt;=-31,"01 Expired last 30 days",(N1687-TODAY())&gt;=-92,"02 Expired last 3 months",(N1687-TODAY())&gt;=-183,"03 Expired last 6 months",(N1687-TODAY())&gt;=-365,"04 Expired last 12 months",(N1687-TODAY())&gt;=-547,"05 Expired last 18 months",TRUE,"06 Expired over 18 months")</f>
        <v>06 Expired over 18 months</v>
      </c>
      <c r="Q1687" s="65">
        <v>20000</v>
      </c>
      <c r="R1687" s="84">
        <f t="shared" si="360"/>
        <v>20000</v>
      </c>
      <c r="S1687" s="77" t="str" cm="1">
        <f t="array" ref="S1687">_xlfn.IFS(R1687&gt;5000000,"Gold",R1687&gt;=500000,"Silver",R1687&gt;30000,"Bronze",TRUE,"Transactional")</f>
        <v>Transactional</v>
      </c>
      <c r="T1687" s="24" t="s">
        <v>54</v>
      </c>
      <c r="U1687" s="101" t="s">
        <v>116</v>
      </c>
      <c r="V1687" s="101" t="s">
        <v>70</v>
      </c>
      <c r="W1687" s="77" t="str">
        <f t="shared" si="354"/>
        <v>No</v>
      </c>
      <c r="X1687" s="77" t="str">
        <f>IFERROR(_xlfn.XLOOKUP(J1687&amp;"||"&amp;K1687,'Mapping Ref.'!$J$2:$J$538,'Mapping Ref.'!$K$2:$K$538),"")</f>
        <v>Corporate</v>
      </c>
      <c r="Y1687" s="77" t="str" cm="1">
        <f t="array" ref="Y1687">_xlfn.IFS(R1687&gt;2000000,"For Publication",R1687&gt;100000,"PID",R1687&gt;30000,"RFQ",TRUE,"Transactional")</f>
        <v>Transactional</v>
      </c>
      <c r="Z1687" s="24" t="s">
        <v>57</v>
      </c>
      <c r="AA1687" s="32">
        <v>12</v>
      </c>
      <c r="AB1687" s="24">
        <v>0</v>
      </c>
      <c r="AC1687" s="25">
        <v>44819</v>
      </c>
      <c r="AD1687" s="24" t="s">
        <v>58</v>
      </c>
      <c r="AE1687" s="24"/>
      <c r="AF1687" s="24"/>
      <c r="AG1687" s="24"/>
      <c r="AH1687" s="24" t="s">
        <v>60</v>
      </c>
      <c r="AI1687" s="24"/>
      <c r="AJ1687" s="24" t="s">
        <v>59</v>
      </c>
      <c r="AK1687" s="24"/>
      <c r="AL1687" s="24" t="s">
        <v>5003</v>
      </c>
      <c r="AM1687" s="24"/>
      <c r="AN1687" s="24"/>
      <c r="AO1687" s="24">
        <v>0</v>
      </c>
      <c r="AP1687" s="24" t="s">
        <v>60</v>
      </c>
      <c r="AQ1687" s="24"/>
      <c r="AR1687" s="24"/>
      <c r="AS1687" s="89">
        <f t="shared" si="359"/>
        <v>11</v>
      </c>
      <c r="AT1687" s="24" t="s">
        <v>6503</v>
      </c>
    </row>
    <row r="1688" spans="1:46" x14ac:dyDescent="0.5">
      <c r="A1688" s="24">
        <v>1808</v>
      </c>
      <c r="B1688" s="24"/>
      <c r="C1688" s="24" t="s">
        <v>77</v>
      </c>
      <c r="D1688" s="24" t="s">
        <v>6504</v>
      </c>
      <c r="E1688" s="24" t="s">
        <v>6505</v>
      </c>
      <c r="F1688" s="77" t="str">
        <f t="shared" si="353"/>
        <v>NATIONWIDE COPIER SALES &amp; SERVICES LTD</v>
      </c>
      <c r="G1688" s="24" t="s">
        <v>2328</v>
      </c>
      <c r="H1688" s="24" t="s">
        <v>6506</v>
      </c>
      <c r="I1688" s="24" t="s">
        <v>992</v>
      </c>
      <c r="J1688" s="24" t="s">
        <v>52</v>
      </c>
      <c r="K1688" s="24" t="s">
        <v>1281</v>
      </c>
      <c r="L1688" s="25">
        <v>44835</v>
      </c>
      <c r="M1688" s="25">
        <v>45199</v>
      </c>
      <c r="N1688" s="81">
        <f t="shared" si="357"/>
        <v>45199</v>
      </c>
      <c r="O1688" s="77" t="str">
        <f t="shared" ca="1" si="358"/>
        <v>Expired</v>
      </c>
      <c r="P1688" s="77" t="str" cm="1">
        <f t="array" aca="1" ref="P1688" ca="1">_xlfn.IFS((N1688-TODAY())&gt;=547,"06 Expires over 18 months",(N1688-TODAY())&gt;=365,"05 Expires in 18 months",(N1688-TODAY())&gt;=183,"04 Expires in 12 months",(N1688-TODAY())&gt;=92,"03 Expires in 6 months",(N1688-TODAY())&gt;=31,"02 Expires in 3 months",(N1688-TODAY())&gt;=0,"01 Expires in 30 days",(N1688-TODAY())&gt;=-31,"01 Expired last 30 days",(N1688-TODAY())&gt;=-92,"02 Expired last 3 months",(N1688-TODAY())&gt;=-183,"03 Expired last 6 months",(N1688-TODAY())&gt;=-365,"04 Expired last 12 months",(N1688-TODAY())&gt;=-547,"05 Expired last 18 months",TRUE,"06 Expired over 18 months")</f>
        <v>06 Expired over 18 months</v>
      </c>
      <c r="Q1688" s="65">
        <v>25000</v>
      </c>
      <c r="R1688" s="84">
        <f t="shared" si="360"/>
        <v>25000</v>
      </c>
      <c r="S1688" s="77" t="str" cm="1">
        <f t="array" ref="S1688">_xlfn.IFS(R1688&gt;5000000,"Gold",R1688&gt;=500000,"Silver",R1688&gt;30000,"Bronze",TRUE,"Transactional")</f>
        <v>Transactional</v>
      </c>
      <c r="T1688" s="24" t="s">
        <v>54</v>
      </c>
      <c r="U1688" s="101" t="s">
        <v>109</v>
      </c>
      <c r="V1688" s="101" t="s">
        <v>1146</v>
      </c>
      <c r="W1688" s="77" t="str">
        <f t="shared" si="354"/>
        <v>No</v>
      </c>
      <c r="X1688" s="77" t="str">
        <f>IFERROR(_xlfn.XLOOKUP(J1688&amp;"||"&amp;K1688,'Mapping Ref.'!$J$2:$J$538,'Mapping Ref.'!$K$2:$K$538),"")</f>
        <v>ICT</v>
      </c>
      <c r="Y1688" s="77" t="str" cm="1">
        <f t="array" ref="Y1688">_xlfn.IFS(R1688&gt;2000000,"For Publication",R1688&gt;100000,"PID",R1688&gt;30000,"RFQ",TRUE,"Transactional")</f>
        <v>Transactional</v>
      </c>
      <c r="Z1688" s="24" t="s">
        <v>101</v>
      </c>
      <c r="AA1688" s="32">
        <v>12</v>
      </c>
      <c r="AB1688" s="24">
        <v>0</v>
      </c>
      <c r="AC1688" s="25">
        <v>44820</v>
      </c>
      <c r="AD1688" s="24" t="s">
        <v>58</v>
      </c>
      <c r="AE1688" s="24">
        <v>1</v>
      </c>
      <c r="AF1688" s="24"/>
      <c r="AG1688" s="24"/>
      <c r="AH1688" s="24" t="s">
        <v>59</v>
      </c>
      <c r="AI1688" s="24"/>
      <c r="AJ1688" s="24" t="s">
        <v>60</v>
      </c>
      <c r="AK1688" s="24"/>
      <c r="AL1688" s="24" t="s">
        <v>1333</v>
      </c>
      <c r="AM1688" s="24"/>
      <c r="AN1688" s="24"/>
      <c r="AO1688" s="24">
        <v>0</v>
      </c>
      <c r="AP1688" s="24" t="s">
        <v>59</v>
      </c>
      <c r="AQ1688" s="24"/>
      <c r="AR1688" s="24"/>
      <c r="AS1688" s="89">
        <f t="shared" si="359"/>
        <v>11</v>
      </c>
      <c r="AT1688" s="24" t="s">
        <v>2329</v>
      </c>
    </row>
    <row r="1689" spans="1:46" x14ac:dyDescent="0.5">
      <c r="A1689" s="24">
        <v>1809</v>
      </c>
      <c r="B1689" s="24"/>
      <c r="C1689" s="24"/>
      <c r="D1689" s="24" t="s">
        <v>6507</v>
      </c>
      <c r="E1689" s="24" t="s">
        <v>6508</v>
      </c>
      <c r="F1689" s="77" t="str">
        <f t="shared" si="353"/>
        <v>DORMAKABA UK LTD</v>
      </c>
      <c r="G1689" s="24" t="s">
        <v>6509</v>
      </c>
      <c r="H1689" s="24" t="s">
        <v>376</v>
      </c>
      <c r="I1689" s="24" t="s">
        <v>992</v>
      </c>
      <c r="J1689" s="24" t="s">
        <v>52</v>
      </c>
      <c r="K1689" s="24" t="s">
        <v>1281</v>
      </c>
      <c r="L1689" s="25">
        <v>44817</v>
      </c>
      <c r="M1689" s="25">
        <v>45199</v>
      </c>
      <c r="N1689" s="81">
        <f t="shared" si="357"/>
        <v>45199</v>
      </c>
      <c r="O1689" s="77" t="str">
        <f t="shared" ca="1" si="358"/>
        <v>Expired</v>
      </c>
      <c r="P1689" s="77" t="str" cm="1">
        <f t="array" aca="1" ref="P1689" ca="1">_xlfn.IFS((N1689-TODAY())&gt;=547,"06 Expires over 18 months",(N1689-TODAY())&gt;=365,"05 Expires in 18 months",(N1689-TODAY())&gt;=183,"04 Expires in 12 months",(N1689-TODAY())&gt;=92,"03 Expires in 6 months",(N1689-TODAY())&gt;=31,"02 Expires in 3 months",(N1689-TODAY())&gt;=0,"01 Expires in 30 days",(N1689-TODAY())&gt;=-31,"01 Expired last 30 days",(N1689-TODAY())&gt;=-92,"02 Expired last 3 months",(N1689-TODAY())&gt;=-183,"03 Expired last 6 months",(N1689-TODAY())&gt;=-365,"04 Expired last 12 months",(N1689-TODAY())&gt;=-547,"05 Expired last 18 months",TRUE,"06 Expired over 18 months")</f>
        <v>06 Expired over 18 months</v>
      </c>
      <c r="Q1689" s="65">
        <v>11610</v>
      </c>
      <c r="R1689" s="84">
        <f t="shared" si="360"/>
        <v>11610</v>
      </c>
      <c r="S1689" s="77" t="str" cm="1">
        <f t="array" ref="S1689">_xlfn.IFS(R1689&gt;5000000,"Gold",R1689&gt;=500000,"Silver",R1689&gt;30000,"Bronze",TRUE,"Transactional")</f>
        <v>Transactional</v>
      </c>
      <c r="T1689" s="24" t="s">
        <v>122</v>
      </c>
      <c r="U1689" s="101" t="s">
        <v>69</v>
      </c>
      <c r="V1689" s="101" t="s">
        <v>1208</v>
      </c>
      <c r="W1689" s="77" t="str">
        <f t="shared" si="354"/>
        <v>No</v>
      </c>
      <c r="X1689" s="77" t="str">
        <f>IFERROR(_xlfn.XLOOKUP(J1689&amp;"||"&amp;K1689,'Mapping Ref.'!$J$2:$J$538,'Mapping Ref.'!$K$2:$K$538),"")</f>
        <v>ICT</v>
      </c>
      <c r="Y1689" s="77" t="str" cm="1">
        <f t="array" ref="Y1689">_xlfn.IFS(R1689&gt;2000000,"For Publication",R1689&gt;100000,"PID",R1689&gt;30000,"RFQ",TRUE,"Transactional")</f>
        <v>Transactional</v>
      </c>
      <c r="Z1689" s="24" t="s">
        <v>101</v>
      </c>
      <c r="AA1689" s="32">
        <v>12</v>
      </c>
      <c r="AB1689" s="24">
        <v>0</v>
      </c>
      <c r="AC1689" s="25">
        <v>44824</v>
      </c>
      <c r="AD1689" s="24" t="s">
        <v>58</v>
      </c>
      <c r="AE1689" s="24">
        <v>1</v>
      </c>
      <c r="AF1689" s="24"/>
      <c r="AG1689" s="24"/>
      <c r="AH1689" s="24" t="s">
        <v>60</v>
      </c>
      <c r="AI1689" s="24"/>
      <c r="AJ1689" s="24" t="s">
        <v>60</v>
      </c>
      <c r="AK1689" s="24"/>
      <c r="AL1689" s="24" t="s">
        <v>1333</v>
      </c>
      <c r="AM1689" s="24"/>
      <c r="AN1689" s="24"/>
      <c r="AO1689" s="24">
        <v>0</v>
      </c>
      <c r="AP1689" s="24" t="s">
        <v>59</v>
      </c>
      <c r="AQ1689" s="24"/>
      <c r="AR1689" s="24"/>
      <c r="AS1689" s="89">
        <f t="shared" si="359"/>
        <v>12</v>
      </c>
      <c r="AT1689" s="24" t="s">
        <v>6510</v>
      </c>
    </row>
    <row r="1690" spans="1:46" x14ac:dyDescent="0.5">
      <c r="A1690" s="24">
        <v>1810</v>
      </c>
      <c r="B1690" s="24"/>
      <c r="C1690" s="24" t="s">
        <v>77</v>
      </c>
      <c r="D1690" s="24" t="s">
        <v>6511</v>
      </c>
      <c r="E1690" s="24" t="s">
        <v>6511</v>
      </c>
      <c r="F1690" s="77" t="str">
        <f t="shared" si="353"/>
        <v>DIRECT CATERING EQUIPMENT LTD</v>
      </c>
      <c r="G1690" s="24" t="s">
        <v>1034</v>
      </c>
      <c r="H1690" s="24" t="s">
        <v>376</v>
      </c>
      <c r="I1690" s="24" t="s">
        <v>992</v>
      </c>
      <c r="J1690" s="24" t="s">
        <v>52</v>
      </c>
      <c r="K1690" s="24" t="s">
        <v>1281</v>
      </c>
      <c r="L1690" s="25">
        <v>44817</v>
      </c>
      <c r="M1690" s="25">
        <v>45199</v>
      </c>
      <c r="N1690" s="81">
        <f t="shared" si="357"/>
        <v>45199</v>
      </c>
      <c r="O1690" s="77" t="str">
        <f t="shared" ca="1" si="358"/>
        <v>Expired</v>
      </c>
      <c r="P1690" s="77" t="str" cm="1">
        <f t="array" aca="1" ref="P1690" ca="1">_xlfn.IFS((N1690-TODAY())&gt;=547,"06 Expires over 18 months",(N1690-TODAY())&gt;=365,"05 Expires in 18 months",(N1690-TODAY())&gt;=183,"04 Expires in 12 months",(N1690-TODAY())&gt;=92,"03 Expires in 6 months",(N1690-TODAY())&gt;=31,"02 Expires in 3 months",(N1690-TODAY())&gt;=0,"01 Expires in 30 days",(N1690-TODAY())&gt;=-31,"01 Expired last 30 days",(N1690-TODAY())&gt;=-92,"02 Expired last 3 months",(N1690-TODAY())&gt;=-183,"03 Expired last 6 months",(N1690-TODAY())&gt;=-365,"04 Expired last 12 months",(N1690-TODAY())&gt;=-547,"05 Expired last 18 months",TRUE,"06 Expired over 18 months")</f>
        <v>06 Expired over 18 months</v>
      </c>
      <c r="Q1690" s="65">
        <v>11655</v>
      </c>
      <c r="R1690" s="84">
        <f t="shared" si="360"/>
        <v>11655</v>
      </c>
      <c r="S1690" s="77" t="str" cm="1">
        <f t="array" ref="S1690">_xlfn.IFS(R1690&gt;5000000,"Gold",R1690&gt;=500000,"Silver",R1690&gt;30000,"Bronze",TRUE,"Transactional")</f>
        <v>Transactional</v>
      </c>
      <c r="T1690" s="24" t="s">
        <v>54</v>
      </c>
      <c r="U1690" s="101" t="s">
        <v>116</v>
      </c>
      <c r="V1690" s="101" t="s">
        <v>70</v>
      </c>
      <c r="W1690" s="77" t="str">
        <f t="shared" si="354"/>
        <v>No</v>
      </c>
      <c r="X1690" s="77" t="str">
        <f>IFERROR(_xlfn.XLOOKUP(J1690&amp;"||"&amp;K1690,'Mapping Ref.'!$J$2:$J$538,'Mapping Ref.'!$K$2:$K$538),"")</f>
        <v>ICT</v>
      </c>
      <c r="Y1690" s="77" t="str" cm="1">
        <f t="array" ref="Y1690">_xlfn.IFS(R1690&gt;2000000,"For Publication",R1690&gt;100000,"PID",R1690&gt;30000,"RFQ",TRUE,"Transactional")</f>
        <v>Transactional</v>
      </c>
      <c r="Z1690" s="24" t="s">
        <v>101</v>
      </c>
      <c r="AA1690" s="32">
        <v>12</v>
      </c>
      <c r="AB1690" s="24">
        <v>0</v>
      </c>
      <c r="AC1690" s="25">
        <v>44824</v>
      </c>
      <c r="AD1690" s="24" t="s">
        <v>58</v>
      </c>
      <c r="AE1690" s="24">
        <v>1</v>
      </c>
      <c r="AF1690" s="24"/>
      <c r="AG1690" s="24"/>
      <c r="AH1690" s="24" t="s">
        <v>60</v>
      </c>
      <c r="AI1690" s="24"/>
      <c r="AJ1690" s="24" t="s">
        <v>60</v>
      </c>
      <c r="AK1690" s="24"/>
      <c r="AL1690" s="24" t="s">
        <v>1333</v>
      </c>
      <c r="AM1690" s="24"/>
      <c r="AN1690" s="24"/>
      <c r="AO1690" s="24">
        <v>0</v>
      </c>
      <c r="AP1690" s="24" t="s">
        <v>59</v>
      </c>
      <c r="AQ1690" s="24"/>
      <c r="AR1690" s="24"/>
      <c r="AS1690" s="89">
        <f t="shared" si="359"/>
        <v>12</v>
      </c>
      <c r="AT1690" s="24" t="s">
        <v>1036</v>
      </c>
    </row>
    <row r="1691" spans="1:46" x14ac:dyDescent="0.5">
      <c r="A1691" s="24">
        <v>1811</v>
      </c>
      <c r="B1691" s="24"/>
      <c r="C1691" s="24"/>
      <c r="D1691" s="24" t="s">
        <v>6315</v>
      </c>
      <c r="E1691" s="24" t="s">
        <v>6512</v>
      </c>
      <c r="F1691" s="77" t="str">
        <f t="shared" si="353"/>
        <v>THANET HEALTCARE LIMITED</v>
      </c>
      <c r="G1691" s="24" t="s">
        <v>6513</v>
      </c>
      <c r="H1691" s="24" t="s">
        <v>6311</v>
      </c>
      <c r="I1691" s="24" t="s">
        <v>6312</v>
      </c>
      <c r="J1691" s="24" t="s">
        <v>66</v>
      </c>
      <c r="K1691" s="24" t="s">
        <v>6318</v>
      </c>
      <c r="L1691" s="25">
        <v>44801</v>
      </c>
      <c r="M1691" s="25">
        <v>44926</v>
      </c>
      <c r="N1691" s="81">
        <f t="shared" si="357"/>
        <v>45230</v>
      </c>
      <c r="O1691" s="77" t="str">
        <f t="shared" ca="1" si="358"/>
        <v>Expired</v>
      </c>
      <c r="P1691" s="77" t="str" cm="1">
        <f t="array" aca="1" ref="P1691" ca="1">_xlfn.IFS((N1691-TODAY())&gt;=547,"06 Expires over 18 months",(N1691-TODAY())&gt;=365,"05 Expires in 18 months",(N1691-TODAY())&gt;=183,"04 Expires in 12 months",(N1691-TODAY())&gt;=92,"03 Expires in 6 months",(N1691-TODAY())&gt;=31,"02 Expires in 3 months",(N1691-TODAY())&gt;=0,"01 Expires in 30 days",(N1691-TODAY())&gt;=-31,"01 Expired last 30 days",(N1691-TODAY())&gt;=-92,"02 Expired last 3 months",(N1691-TODAY())&gt;=-183,"03 Expired last 6 months",(N1691-TODAY())&gt;=-365,"04 Expired last 12 months",(N1691-TODAY())&gt;=-547,"05 Expired last 18 months",TRUE,"06 Expired over 18 months")</f>
        <v>06 Expired over 18 months</v>
      </c>
      <c r="Q1691" s="65">
        <v>20000</v>
      </c>
      <c r="R1691" s="84">
        <f t="shared" si="360"/>
        <v>23333.333333333332</v>
      </c>
      <c r="S1691" s="77" t="str" cm="1">
        <f t="array" ref="S1691">_xlfn.IFS(R1691&gt;5000000,"Gold",R1691&gt;=500000,"Silver",R1691&gt;30000,"Bronze",TRUE,"Transactional")</f>
        <v>Transactional</v>
      </c>
      <c r="T1691" s="24" t="s">
        <v>54</v>
      </c>
      <c r="U1691" s="101" t="s">
        <v>84</v>
      </c>
      <c r="V1691" s="101" t="s">
        <v>214</v>
      </c>
      <c r="W1691" s="77" t="str">
        <f t="shared" si="354"/>
        <v>Yes</v>
      </c>
      <c r="X1691" s="77" t="str">
        <f>IFERROR(_xlfn.XLOOKUP(J1691&amp;"||"&amp;K1691,'Mapping Ref.'!$J$2:$J$538,'Mapping Ref.'!$K$2:$K$538),"")</f>
        <v>Childrens &amp; Adults</v>
      </c>
      <c r="Y1691" s="77" t="str" cm="1">
        <f t="array" ref="Y1691">_xlfn.IFS(R1691&gt;2000000,"For Publication",R1691&gt;100000,"PID",R1691&gt;30000,"RFQ",TRUE,"Transactional")</f>
        <v>Transactional</v>
      </c>
      <c r="Z1691" s="24" t="s">
        <v>101</v>
      </c>
      <c r="AA1691" s="32">
        <v>5</v>
      </c>
      <c r="AB1691" s="24">
        <v>10</v>
      </c>
      <c r="AC1691" s="25">
        <v>44825</v>
      </c>
      <c r="AD1691" s="24" t="s">
        <v>58</v>
      </c>
      <c r="AE1691" s="24"/>
      <c r="AF1691" s="24"/>
      <c r="AG1691" s="24"/>
      <c r="AH1691" s="24" t="s">
        <v>59</v>
      </c>
      <c r="AI1691" s="24"/>
      <c r="AJ1691" s="24" t="s">
        <v>60</v>
      </c>
      <c r="AK1691" s="24"/>
      <c r="AL1691" s="24" t="s">
        <v>1333</v>
      </c>
      <c r="AM1691" s="24"/>
      <c r="AN1691" s="24"/>
      <c r="AO1691" s="24"/>
      <c r="AP1691" s="24" t="s">
        <v>60</v>
      </c>
      <c r="AQ1691" s="24"/>
      <c r="AR1691" s="24"/>
      <c r="AS1691" s="89">
        <f t="shared" si="359"/>
        <v>14</v>
      </c>
      <c r="AT1691" s="24" t="s">
        <v>6514</v>
      </c>
    </row>
    <row r="1692" spans="1:46" x14ac:dyDescent="0.5">
      <c r="A1692" s="24">
        <v>1812</v>
      </c>
      <c r="B1692" s="24"/>
      <c r="C1692" s="24"/>
      <c r="D1692" s="24" t="s">
        <v>6515</v>
      </c>
      <c r="E1692" s="24" t="s">
        <v>6516</v>
      </c>
      <c r="F1692" s="77" t="str">
        <f t="shared" si="353"/>
        <v>SOCIAL FINANCE LIMITED</v>
      </c>
      <c r="G1692" s="24" t="s">
        <v>6517</v>
      </c>
      <c r="H1692" s="24" t="s">
        <v>2034</v>
      </c>
      <c r="I1692" s="24" t="s">
        <v>6518</v>
      </c>
      <c r="J1692" s="24" t="s">
        <v>1312</v>
      </c>
      <c r="K1692" s="24" t="s">
        <v>1109</v>
      </c>
      <c r="L1692" s="25">
        <v>44641</v>
      </c>
      <c r="M1692" s="25">
        <v>45006</v>
      </c>
      <c r="N1692" s="81">
        <f t="shared" si="357"/>
        <v>45006</v>
      </c>
      <c r="O1692" s="77" t="str">
        <f t="shared" ca="1" si="358"/>
        <v>Expired</v>
      </c>
      <c r="P1692" s="77" t="str" cm="1">
        <f t="array" aca="1" ref="P1692" ca="1">_xlfn.IFS((N1692-TODAY())&gt;=547,"06 Expires over 18 months",(N1692-TODAY())&gt;=365,"05 Expires in 18 months",(N1692-TODAY())&gt;=183,"04 Expires in 12 months",(N1692-TODAY())&gt;=92,"03 Expires in 6 months",(N1692-TODAY())&gt;=31,"02 Expires in 3 months",(N1692-TODAY())&gt;=0,"01 Expires in 30 days",(N1692-TODAY())&gt;=-31,"01 Expired last 30 days",(N1692-TODAY())&gt;=-92,"02 Expired last 3 months",(N1692-TODAY())&gt;=-183,"03 Expired last 6 months",(N1692-TODAY())&gt;=-365,"04 Expired last 12 months",(N1692-TODAY())&gt;=-547,"05 Expired last 18 months",TRUE,"06 Expired over 18 months")</f>
        <v>06 Expired over 18 months</v>
      </c>
      <c r="Q1692" s="65">
        <v>24500</v>
      </c>
      <c r="R1692" s="84">
        <f t="shared" si="360"/>
        <v>24500</v>
      </c>
      <c r="S1692" s="77" t="str" cm="1">
        <f t="array" ref="S1692">_xlfn.IFS(R1692&gt;5000000,"Gold",R1692&gt;=500000,"Silver",R1692&gt;30000,"Bronze",TRUE,"Transactional")</f>
        <v>Transactional</v>
      </c>
      <c r="T1692" s="24" t="s">
        <v>54</v>
      </c>
      <c r="U1692" s="101" t="s">
        <v>208</v>
      </c>
      <c r="V1692" s="101" t="s">
        <v>209</v>
      </c>
      <c r="W1692" s="77" t="str">
        <f t="shared" si="354"/>
        <v>No</v>
      </c>
      <c r="X1692" s="77" t="str">
        <f>IFERROR(_xlfn.XLOOKUP(J1692&amp;"||"&amp;K1692,'Mapping Ref.'!$J$2:$J$538,'Mapping Ref.'!$K$2:$K$538),"")</f>
        <v>Corporate</v>
      </c>
      <c r="Y1692" s="77" t="str" cm="1">
        <f t="array" ref="Y1692">_xlfn.IFS(R1692&gt;2000000,"For Publication",R1692&gt;100000,"PID",R1692&gt;30000,"RFQ",TRUE,"Transactional")</f>
        <v>Transactional</v>
      </c>
      <c r="Z1692" s="24" t="s">
        <v>86</v>
      </c>
      <c r="AA1692" s="32">
        <v>12</v>
      </c>
      <c r="AB1692" s="24">
        <v>0</v>
      </c>
      <c r="AC1692" s="25">
        <v>44825</v>
      </c>
      <c r="AD1692" s="24" t="s">
        <v>58</v>
      </c>
      <c r="AE1692" s="24"/>
      <c r="AF1692" s="24"/>
      <c r="AG1692" s="24"/>
      <c r="AH1692" s="24" t="s">
        <v>60</v>
      </c>
      <c r="AI1692" s="24"/>
      <c r="AJ1692" s="24" t="s">
        <v>60</v>
      </c>
      <c r="AK1692" s="24"/>
      <c r="AL1692" s="24" t="s">
        <v>1333</v>
      </c>
      <c r="AM1692" s="24"/>
      <c r="AN1692" s="24"/>
      <c r="AO1692" s="24"/>
      <c r="AP1692" s="24" t="s">
        <v>60</v>
      </c>
      <c r="AQ1692" s="24"/>
      <c r="AR1692" s="24"/>
      <c r="AS1692" s="89">
        <f t="shared" si="359"/>
        <v>12</v>
      </c>
      <c r="AT1692" s="24" t="s">
        <v>6519</v>
      </c>
    </row>
    <row r="1693" spans="1:46" x14ac:dyDescent="0.5">
      <c r="A1693" s="24">
        <v>1813</v>
      </c>
      <c r="B1693" s="24" t="s">
        <v>340</v>
      </c>
      <c r="C1693" s="24"/>
      <c r="D1693" s="24" t="s">
        <v>6520</v>
      </c>
      <c r="E1693" s="24" t="s">
        <v>6521</v>
      </c>
      <c r="F1693" s="77" t="str">
        <f t="shared" si="353"/>
        <v>A look into LTD</v>
      </c>
      <c r="G1693" s="24" t="s">
        <v>6522</v>
      </c>
      <c r="H1693" s="24" t="s">
        <v>4857</v>
      </c>
      <c r="I1693" s="24" t="s">
        <v>4857</v>
      </c>
      <c r="J1693" s="24" t="s">
        <v>107</v>
      </c>
      <c r="K1693" s="24" t="s">
        <v>3033</v>
      </c>
      <c r="L1693" s="25">
        <v>44826</v>
      </c>
      <c r="M1693" s="25">
        <v>45922</v>
      </c>
      <c r="N1693" s="81">
        <f t="shared" si="357"/>
        <v>46652</v>
      </c>
      <c r="O1693" s="77" t="str">
        <f t="shared" ca="1" si="358"/>
        <v>Live</v>
      </c>
      <c r="P1693" s="77" t="str" cm="1">
        <f t="array" aca="1" ref="P1693" ca="1">_xlfn.IFS((N1693-TODAY())&gt;=547,"06 Expires over 18 months",(N1693-TODAY())&gt;=365,"05 Expires in 18 months",(N1693-TODAY())&gt;=183,"04 Expires in 12 months",(N1693-TODAY())&gt;=92,"03 Expires in 6 months",(N1693-TODAY())&gt;=31,"02 Expires in 3 months",(N1693-TODAY())&gt;=0,"01 Expires in 30 days",(N1693-TODAY())&gt;=-31,"01 Expired last 30 days",(N1693-TODAY())&gt;=-92,"02 Expired last 3 months",(N1693-TODAY())&gt;=-183,"03 Expired last 6 months",(N1693-TODAY())&gt;=-365,"04 Expired last 12 months",(N1693-TODAY())&gt;=-547,"05 Expired last 18 months",TRUE,"06 Expired over 18 months")</f>
        <v>05 Expires in 18 months</v>
      </c>
      <c r="Q1693" s="65">
        <v>7000</v>
      </c>
      <c r="R1693" s="84">
        <f t="shared" si="360"/>
        <v>35000</v>
      </c>
      <c r="S1693" s="77" t="str" cm="1">
        <f t="array" ref="S1693">_xlfn.IFS(R1693&gt;5000000,"Gold",R1693&gt;=500000,"Silver",R1693&gt;30000,"Bronze",TRUE,"Transactional")</f>
        <v>Bronze</v>
      </c>
      <c r="T1693" s="24" t="s">
        <v>54</v>
      </c>
      <c r="U1693" s="101" t="s">
        <v>162</v>
      </c>
      <c r="V1693" s="101" t="s">
        <v>1601</v>
      </c>
      <c r="W1693" s="77" t="str">
        <f t="shared" si="354"/>
        <v>Yes</v>
      </c>
      <c r="X1693" s="77" t="str">
        <f>IFERROR(_xlfn.XLOOKUP(J1693&amp;"||"&amp;K1693,'Mapping Ref.'!$J$2:$J$538,'Mapping Ref.'!$K$2:$K$538),"")</f>
        <v>Construction &amp; Estates</v>
      </c>
      <c r="Y1693" s="77" t="str" cm="1">
        <f t="array" ref="Y1693">_xlfn.IFS(R1693&gt;2000000,"For Publication",R1693&gt;100000,"PID",R1693&gt;30000,"RFQ",TRUE,"Transactional")</f>
        <v>RFQ</v>
      </c>
      <c r="Z1693" s="24" t="s">
        <v>86</v>
      </c>
      <c r="AA1693" s="32">
        <v>36</v>
      </c>
      <c r="AB1693" s="24">
        <v>24</v>
      </c>
      <c r="AC1693" s="25">
        <v>44826</v>
      </c>
      <c r="AD1693" s="24" t="s">
        <v>58</v>
      </c>
      <c r="AE1693" s="24">
        <v>0</v>
      </c>
      <c r="AF1693" s="24"/>
      <c r="AG1693" s="24"/>
      <c r="AH1693" s="24" t="s">
        <v>59</v>
      </c>
      <c r="AI1693" s="24"/>
      <c r="AJ1693" s="24" t="s">
        <v>60</v>
      </c>
      <c r="AK1693" s="24"/>
      <c r="AL1693" s="24" t="s">
        <v>5003</v>
      </c>
      <c r="AM1693" s="24"/>
      <c r="AN1693" s="24"/>
      <c r="AO1693" s="24">
        <v>0</v>
      </c>
      <c r="AP1693" s="24" t="s">
        <v>60</v>
      </c>
      <c r="AQ1693" s="24"/>
      <c r="AR1693" s="24"/>
      <c r="AS1693" s="89">
        <f t="shared" si="359"/>
        <v>60</v>
      </c>
      <c r="AT1693" s="24" t="s">
        <v>6523</v>
      </c>
    </row>
    <row r="1694" spans="1:46" x14ac:dyDescent="0.5">
      <c r="A1694" s="24">
        <v>1814</v>
      </c>
      <c r="B1694" s="24" t="s">
        <v>340</v>
      </c>
      <c r="C1694" s="24"/>
      <c r="D1694" s="24" t="s">
        <v>323</v>
      </c>
      <c r="E1694" s="24" t="s">
        <v>6524</v>
      </c>
      <c r="F1694" s="77" t="str">
        <f t="shared" si="353"/>
        <v>WEST LONDON WASTE AUTHORITY</v>
      </c>
      <c r="G1694" s="24" t="s">
        <v>6525</v>
      </c>
      <c r="H1694" s="24" t="s">
        <v>6526</v>
      </c>
      <c r="I1694" s="24" t="s">
        <v>6526</v>
      </c>
      <c r="J1694" s="24" t="s">
        <v>107</v>
      </c>
      <c r="K1694" s="24" t="s">
        <v>137</v>
      </c>
      <c r="L1694" s="25">
        <v>43988</v>
      </c>
      <c r="M1694" s="25">
        <v>45813</v>
      </c>
      <c r="N1694" s="81">
        <f t="shared" si="357"/>
        <v>45813</v>
      </c>
      <c r="O1694" s="77" t="str">
        <f t="shared" ca="1" si="358"/>
        <v>Expired</v>
      </c>
      <c r="P1694" s="77" t="str" cm="1">
        <f t="array" aca="1" ref="P1694" ca="1">_xlfn.IFS((N1694-TODAY())&gt;=547,"06 Expires over 18 months",(N1694-TODAY())&gt;=365,"05 Expires in 18 months",(N1694-TODAY())&gt;=183,"04 Expires in 12 months",(N1694-TODAY())&gt;=92,"03 Expires in 6 months",(N1694-TODAY())&gt;=31,"02 Expires in 3 months",(N1694-TODAY())&gt;=0,"01 Expires in 30 days",(N1694-TODAY())&gt;=-31,"01 Expired last 30 days",(N1694-TODAY())&gt;=-92,"02 Expired last 3 months",(N1694-TODAY())&gt;=-183,"03 Expired last 6 months",(N1694-TODAY())&gt;=-365,"04 Expired last 12 months",(N1694-TODAY())&gt;=-547,"05 Expired last 18 months",TRUE,"06 Expired over 18 months")</f>
        <v>05 Expired last 18 months</v>
      </c>
      <c r="Q1694" s="65">
        <v>7000000</v>
      </c>
      <c r="R1694" s="84">
        <f t="shared" si="360"/>
        <v>34416666.666666664</v>
      </c>
      <c r="S1694" s="77" t="str" cm="1">
        <f t="array" ref="S1694">_xlfn.IFS(R1694&gt;5000000,"Gold",R1694&gt;=500000,"Silver",R1694&gt;30000,"Bronze",TRUE,"Transactional")</f>
        <v>Gold</v>
      </c>
      <c r="T1694" s="24" t="s">
        <v>54</v>
      </c>
      <c r="U1694" s="101" t="s">
        <v>131</v>
      </c>
      <c r="V1694" s="101" t="s">
        <v>132</v>
      </c>
      <c r="W1694" s="77" t="str">
        <f t="shared" si="354"/>
        <v>No</v>
      </c>
      <c r="X1694" s="77" t="str">
        <f>IFERROR(_xlfn.XLOOKUP(J1694&amp;"||"&amp;K1694,'Mapping Ref.'!$J$2:$J$538,'Mapping Ref.'!$K$2:$K$538),"")</f>
        <v>Construction &amp; Estates</v>
      </c>
      <c r="Y1694" s="77" t="str" cm="1">
        <f t="array" ref="Y1694">_xlfn.IFS(R1694&gt;2000000,"For Publication",R1694&gt;100000,"PID",R1694&gt;30000,"RFQ",TRUE,"Transactional")</f>
        <v>For Publication</v>
      </c>
      <c r="Z1694" s="24" t="s">
        <v>71</v>
      </c>
      <c r="AA1694" s="32">
        <v>60</v>
      </c>
      <c r="AB1694" s="24">
        <v>0</v>
      </c>
      <c r="AC1694" s="25">
        <v>44826</v>
      </c>
      <c r="AD1694" s="24" t="s">
        <v>58</v>
      </c>
      <c r="AE1694" s="24"/>
      <c r="AF1694" s="24"/>
      <c r="AG1694" s="24"/>
      <c r="AH1694" s="24" t="s">
        <v>60</v>
      </c>
      <c r="AI1694" s="24"/>
      <c r="AJ1694" s="24" t="s">
        <v>60</v>
      </c>
      <c r="AK1694" s="24"/>
      <c r="AL1694" s="24" t="s">
        <v>5003</v>
      </c>
      <c r="AM1694" s="24"/>
      <c r="AN1694" s="24"/>
      <c r="AO1694" s="24">
        <v>0</v>
      </c>
      <c r="AP1694" s="24" t="s">
        <v>59</v>
      </c>
      <c r="AQ1694" s="24"/>
      <c r="AR1694" s="24"/>
      <c r="AS1694" s="89">
        <f t="shared" si="359"/>
        <v>59</v>
      </c>
      <c r="AT1694" s="24" t="s">
        <v>6527</v>
      </c>
    </row>
    <row r="1695" spans="1:46" x14ac:dyDescent="0.5">
      <c r="A1695" s="24">
        <v>1815</v>
      </c>
      <c r="B1695" s="24" t="s">
        <v>340</v>
      </c>
      <c r="C1695" s="24"/>
      <c r="D1695" s="24" t="s">
        <v>6528</v>
      </c>
      <c r="E1695" s="24" t="s">
        <v>6529</v>
      </c>
      <c r="F1695" s="77" t="str">
        <f t="shared" si="353"/>
        <v>MADLUG CIC</v>
      </c>
      <c r="G1695" s="24" t="s">
        <v>6530</v>
      </c>
      <c r="H1695" s="24" t="s">
        <v>6531</v>
      </c>
      <c r="I1695" s="24" t="s">
        <v>4237</v>
      </c>
      <c r="J1695" s="24" t="s">
        <v>190</v>
      </c>
      <c r="K1695" s="24" t="s">
        <v>6532</v>
      </c>
      <c r="L1695" s="25">
        <v>44826</v>
      </c>
      <c r="M1695" s="25">
        <v>45190</v>
      </c>
      <c r="N1695" s="81">
        <f t="shared" si="357"/>
        <v>45190</v>
      </c>
      <c r="O1695" s="77" t="str">
        <f t="shared" ca="1" si="358"/>
        <v>Expired</v>
      </c>
      <c r="P1695" s="77" t="str" cm="1">
        <f t="array" aca="1" ref="P1695" ca="1">_xlfn.IFS((N1695-TODAY())&gt;=547,"06 Expires over 18 months",(N1695-TODAY())&gt;=365,"05 Expires in 18 months",(N1695-TODAY())&gt;=183,"04 Expires in 12 months",(N1695-TODAY())&gt;=92,"03 Expires in 6 months",(N1695-TODAY())&gt;=31,"02 Expires in 3 months",(N1695-TODAY())&gt;=0,"01 Expires in 30 days",(N1695-TODAY())&gt;=-31,"01 Expired last 30 days",(N1695-TODAY())&gt;=-92,"02 Expired last 3 months",(N1695-TODAY())&gt;=-183,"03 Expired last 6 months",(N1695-TODAY())&gt;=-365,"04 Expired last 12 months",(N1695-TODAY())&gt;=-547,"05 Expired last 18 months",TRUE,"06 Expired over 18 months")</f>
        <v>06 Expired over 18 months</v>
      </c>
      <c r="Q1695" s="65">
        <v>1000</v>
      </c>
      <c r="R1695" s="84">
        <f t="shared" si="360"/>
        <v>1000</v>
      </c>
      <c r="S1695" s="77" t="str" cm="1">
        <f t="array" ref="S1695">_xlfn.IFS(R1695&gt;5000000,"Gold",R1695&gt;=500000,"Silver",R1695&gt;30000,"Bronze",TRUE,"Transactional")</f>
        <v>Transactional</v>
      </c>
      <c r="T1695" s="24" t="s">
        <v>54</v>
      </c>
      <c r="U1695" s="101" t="s">
        <v>190</v>
      </c>
      <c r="V1695" s="101" t="s">
        <v>1742</v>
      </c>
      <c r="W1695" s="77" t="str">
        <f t="shared" si="354"/>
        <v>No</v>
      </c>
      <c r="X1695" s="77" t="str">
        <f>IFERROR(_xlfn.XLOOKUP(J1695&amp;"||"&amp;K1695,'Mapping Ref.'!$J$2:$J$538,'Mapping Ref.'!$K$2:$K$538),"")</f>
        <v>Childrens &amp; Adults</v>
      </c>
      <c r="Y1695" s="77" t="str" cm="1">
        <f t="array" ref="Y1695">_xlfn.IFS(R1695&gt;2000000,"For Publication",R1695&gt;100000,"PID",R1695&gt;30000,"RFQ",TRUE,"Transactional")</f>
        <v>Transactional</v>
      </c>
      <c r="Z1695" s="24" t="s">
        <v>101</v>
      </c>
      <c r="AA1695" s="32">
        <v>12</v>
      </c>
      <c r="AB1695" s="24">
        <v>0</v>
      </c>
      <c r="AC1695" s="25">
        <v>44826</v>
      </c>
      <c r="AD1695" s="24" t="s">
        <v>58</v>
      </c>
      <c r="AE1695" s="24"/>
      <c r="AF1695" s="24"/>
      <c r="AG1695" s="24"/>
      <c r="AH1695" s="24" t="s">
        <v>60</v>
      </c>
      <c r="AI1695" s="24"/>
      <c r="AJ1695" s="24" t="s">
        <v>59</v>
      </c>
      <c r="AK1695" s="24" t="s">
        <v>6533</v>
      </c>
      <c r="AL1695" s="24" t="s">
        <v>5003</v>
      </c>
      <c r="AM1695" s="24"/>
      <c r="AN1695" s="24"/>
      <c r="AO1695" s="24">
        <v>0</v>
      </c>
      <c r="AP1695" s="24" t="s">
        <v>60</v>
      </c>
      <c r="AQ1695" s="24"/>
      <c r="AR1695" s="24"/>
      <c r="AS1695" s="89">
        <f t="shared" si="359"/>
        <v>11</v>
      </c>
      <c r="AT1695" s="24" t="s">
        <v>6534</v>
      </c>
    </row>
    <row r="1696" spans="1:46" x14ac:dyDescent="0.5">
      <c r="A1696" s="24">
        <v>1816</v>
      </c>
      <c r="B1696" s="24"/>
      <c r="C1696" s="24"/>
      <c r="D1696" s="24" t="s">
        <v>6535</v>
      </c>
      <c r="E1696" s="24" t="s">
        <v>6536</v>
      </c>
      <c r="F1696" s="77" t="str">
        <f t="shared" si="353"/>
        <v>VECTOS (SOUTH) LTD</v>
      </c>
      <c r="G1696" s="24" t="s">
        <v>6537</v>
      </c>
      <c r="H1696" s="24" t="s">
        <v>1029</v>
      </c>
      <c r="I1696" s="24" t="s">
        <v>1029</v>
      </c>
      <c r="J1696" s="24" t="s">
        <v>107</v>
      </c>
      <c r="K1696" s="24" t="s">
        <v>337</v>
      </c>
      <c r="L1696" s="25">
        <v>44696</v>
      </c>
      <c r="M1696" s="25">
        <v>45016</v>
      </c>
      <c r="N1696" s="81">
        <f t="shared" si="357"/>
        <v>45199</v>
      </c>
      <c r="O1696" s="77" t="str">
        <f t="shared" ca="1" si="358"/>
        <v>Expired</v>
      </c>
      <c r="P1696" s="77" t="str" cm="1">
        <f t="array" aca="1" ref="P1696" ca="1">_xlfn.IFS((N1696-TODAY())&gt;=547,"06 Expires over 18 months",(N1696-TODAY())&gt;=365,"05 Expires in 18 months",(N1696-TODAY())&gt;=183,"04 Expires in 12 months",(N1696-TODAY())&gt;=92,"03 Expires in 6 months",(N1696-TODAY())&gt;=31,"02 Expires in 3 months",(N1696-TODAY())&gt;=0,"01 Expires in 30 days",(N1696-TODAY())&gt;=-31,"01 Expired last 30 days",(N1696-TODAY())&gt;=-92,"02 Expired last 3 months",(N1696-TODAY())&gt;=-183,"03 Expired last 6 months",(N1696-TODAY())&gt;=-365,"04 Expired last 12 months",(N1696-TODAY())&gt;=-547,"05 Expired last 18 months",TRUE,"06 Expired over 18 months")</f>
        <v>06 Expired over 18 months</v>
      </c>
      <c r="Q1696" s="65">
        <v>21750</v>
      </c>
      <c r="R1696" s="84">
        <f t="shared" si="360"/>
        <v>29000</v>
      </c>
      <c r="S1696" s="77" t="str" cm="1">
        <f t="array" ref="S1696">_xlfn.IFS(R1696&gt;5000000,"Gold",R1696&gt;=500000,"Silver",R1696&gt;30000,"Bronze",TRUE,"Transactional")</f>
        <v>Transactional</v>
      </c>
      <c r="T1696" s="24" t="s">
        <v>122</v>
      </c>
      <c r="U1696" s="101" t="s">
        <v>393</v>
      </c>
      <c r="V1696" s="101" t="s">
        <v>432</v>
      </c>
      <c r="W1696" s="77" t="str">
        <f t="shared" si="354"/>
        <v>Yes</v>
      </c>
      <c r="X1696" s="77" t="str">
        <f>IFERROR(_xlfn.XLOOKUP(J1696&amp;"||"&amp;K1696,'Mapping Ref.'!$J$2:$J$538,'Mapping Ref.'!$K$2:$K$538),"")</f>
        <v>Construction &amp; Estates</v>
      </c>
      <c r="Y1696" s="77" t="str" cm="1">
        <f t="array" ref="Y1696">_xlfn.IFS(R1696&gt;2000000,"For Publication",R1696&gt;100000,"PID",R1696&gt;30000,"RFQ",TRUE,"Transactional")</f>
        <v>Transactional</v>
      </c>
      <c r="Z1696" s="24" t="s">
        <v>101</v>
      </c>
      <c r="AA1696" s="32">
        <v>10</v>
      </c>
      <c r="AB1696" s="24">
        <v>6</v>
      </c>
      <c r="AC1696" s="25">
        <v>44827</v>
      </c>
      <c r="AD1696" s="24" t="s">
        <v>58</v>
      </c>
      <c r="AE1696" s="24">
        <v>123</v>
      </c>
      <c r="AF1696" s="24"/>
      <c r="AG1696" s="24"/>
      <c r="AH1696" s="24" t="s">
        <v>59</v>
      </c>
      <c r="AI1696" s="24"/>
      <c r="AJ1696" s="24" t="s">
        <v>60</v>
      </c>
      <c r="AK1696" s="24"/>
      <c r="AL1696" s="24" t="s">
        <v>1333</v>
      </c>
      <c r="AM1696" s="24"/>
      <c r="AN1696" s="24"/>
      <c r="AO1696" s="24">
        <v>0</v>
      </c>
      <c r="AP1696" s="24" t="s">
        <v>60</v>
      </c>
      <c r="AQ1696" s="24"/>
      <c r="AR1696" s="24"/>
      <c r="AS1696" s="89">
        <f t="shared" si="359"/>
        <v>16</v>
      </c>
      <c r="AT1696" s="24" t="s">
        <v>6538</v>
      </c>
    </row>
    <row r="1697" spans="1:46" x14ac:dyDescent="0.5">
      <c r="A1697" s="24">
        <v>1817</v>
      </c>
      <c r="B1697" s="24" t="s">
        <v>340</v>
      </c>
      <c r="C1697" s="24"/>
      <c r="D1697" s="24" t="s">
        <v>6539</v>
      </c>
      <c r="E1697" s="24" t="s">
        <v>6540</v>
      </c>
      <c r="F1697" s="77" t="str">
        <f t="shared" si="353"/>
        <v>CHANGE THAT MATTERS LIMITED</v>
      </c>
      <c r="G1697" s="24" t="s">
        <v>6541</v>
      </c>
      <c r="H1697" s="24" t="s">
        <v>972</v>
      </c>
      <c r="I1697" s="24" t="s">
        <v>972</v>
      </c>
      <c r="J1697" s="24" t="s">
        <v>107</v>
      </c>
      <c r="K1697" s="24" t="s">
        <v>5262</v>
      </c>
      <c r="L1697" s="25">
        <v>44805</v>
      </c>
      <c r="M1697" s="25">
        <v>44957</v>
      </c>
      <c r="N1697" s="81">
        <f t="shared" si="357"/>
        <v>44957</v>
      </c>
      <c r="O1697" s="77" t="str">
        <f t="shared" ca="1" si="358"/>
        <v>Expired</v>
      </c>
      <c r="P1697" s="77" t="str" cm="1">
        <f t="array" aca="1" ref="P1697" ca="1">_xlfn.IFS((N1697-TODAY())&gt;=547,"06 Expires over 18 months",(N1697-TODAY())&gt;=365,"05 Expires in 18 months",(N1697-TODAY())&gt;=183,"04 Expires in 12 months",(N1697-TODAY())&gt;=92,"03 Expires in 6 months",(N1697-TODAY())&gt;=31,"02 Expires in 3 months",(N1697-TODAY())&gt;=0,"01 Expires in 30 days",(N1697-TODAY())&gt;=-31,"01 Expired last 30 days",(N1697-TODAY())&gt;=-92,"02 Expired last 3 months",(N1697-TODAY())&gt;=-183,"03 Expired last 6 months",(N1697-TODAY())&gt;=-365,"04 Expired last 12 months",(N1697-TODAY())&gt;=-547,"05 Expired last 18 months",TRUE,"06 Expired over 18 months")</f>
        <v>06 Expired over 18 months</v>
      </c>
      <c r="Q1697" s="65">
        <v>3900</v>
      </c>
      <c r="R1697" s="84">
        <f t="shared" si="360"/>
        <v>3900</v>
      </c>
      <c r="S1697" s="77" t="str" cm="1">
        <f t="array" ref="S1697">_xlfn.IFS(R1697&gt;5000000,"Gold",R1697&gt;=500000,"Silver",R1697&gt;30000,"Bronze",TRUE,"Transactional")</f>
        <v>Transactional</v>
      </c>
      <c r="T1697" s="24" t="s">
        <v>54</v>
      </c>
      <c r="U1697" s="101" t="s">
        <v>162</v>
      </c>
      <c r="V1697" s="101" t="s">
        <v>163</v>
      </c>
      <c r="W1697" s="77" t="str">
        <f t="shared" si="354"/>
        <v>No</v>
      </c>
      <c r="X1697" s="77" t="str">
        <f>IFERROR(_xlfn.XLOOKUP(J1697&amp;"||"&amp;K1697,'Mapping Ref.'!$J$2:$J$538,'Mapping Ref.'!$K$2:$K$538),"")</f>
        <v>Construction &amp; Estates</v>
      </c>
      <c r="Y1697" s="77" t="str" cm="1">
        <f t="array" ref="Y1697">_xlfn.IFS(R1697&gt;2000000,"For Publication",R1697&gt;100000,"PID",R1697&gt;30000,"RFQ",TRUE,"Transactional")</f>
        <v>Transactional</v>
      </c>
      <c r="Z1697" s="24" t="s">
        <v>86</v>
      </c>
      <c r="AA1697" s="32">
        <v>5</v>
      </c>
      <c r="AB1697" s="24">
        <v>0</v>
      </c>
      <c r="AC1697" s="25">
        <v>44832</v>
      </c>
      <c r="AD1697" s="24" t="s">
        <v>58</v>
      </c>
      <c r="AE1697" s="24">
        <v>30521</v>
      </c>
      <c r="AF1697" s="24"/>
      <c r="AG1697" s="24"/>
      <c r="AH1697" s="24" t="s">
        <v>60</v>
      </c>
      <c r="AI1697" s="24"/>
      <c r="AJ1697" s="24" t="s">
        <v>59</v>
      </c>
      <c r="AK1697" s="24"/>
      <c r="AL1697" s="24" t="s">
        <v>5003</v>
      </c>
      <c r="AM1697" s="24"/>
      <c r="AN1697" s="24"/>
      <c r="AO1697" s="24">
        <v>0</v>
      </c>
      <c r="AP1697" s="24" t="s">
        <v>60</v>
      </c>
      <c r="AQ1697" s="24"/>
      <c r="AR1697" s="24"/>
      <c r="AS1697" s="89">
        <f t="shared" si="359"/>
        <v>4</v>
      </c>
      <c r="AT1697" s="24" t="s">
        <v>6539</v>
      </c>
    </row>
    <row r="1698" spans="1:46" x14ac:dyDescent="0.5">
      <c r="A1698" s="24">
        <v>1818</v>
      </c>
      <c r="B1698" s="24" t="s">
        <v>340</v>
      </c>
      <c r="C1698" s="24"/>
      <c r="D1698" s="24" t="s">
        <v>6542</v>
      </c>
      <c r="E1698" s="24" t="s">
        <v>6543</v>
      </c>
      <c r="F1698" s="77" t="str">
        <f t="shared" si="353"/>
        <v>Systematix Ltd</v>
      </c>
      <c r="G1698" s="24" t="s">
        <v>6542</v>
      </c>
      <c r="H1698" s="24" t="s">
        <v>3542</v>
      </c>
      <c r="I1698" s="24" t="s">
        <v>3542</v>
      </c>
      <c r="J1698" s="24" t="s">
        <v>190</v>
      </c>
      <c r="K1698" s="24" t="s">
        <v>5369</v>
      </c>
      <c r="L1698" s="25">
        <v>44833</v>
      </c>
      <c r="M1698" s="25">
        <v>45929</v>
      </c>
      <c r="N1698" s="81">
        <f t="shared" si="357"/>
        <v>47025</v>
      </c>
      <c r="O1698" s="77" t="str">
        <f t="shared" ca="1" si="358"/>
        <v>Live</v>
      </c>
      <c r="P1698" s="77" t="str" cm="1">
        <f t="array" aca="1" ref="P1698" ca="1">_xlfn.IFS((N1698-TODAY())&gt;=547,"06 Expires over 18 months",(N1698-TODAY())&gt;=365,"05 Expires in 18 months",(N1698-TODAY())&gt;=183,"04 Expires in 12 months",(N1698-TODAY())&gt;=92,"03 Expires in 6 months",(N1698-TODAY())&gt;=31,"02 Expires in 3 months",(N1698-TODAY())&gt;=0,"01 Expires in 30 days",(N1698-TODAY())&gt;=-31,"01 Expired last 30 days",(N1698-TODAY())&gt;=-92,"02 Expired last 3 months",(N1698-TODAY())&gt;=-183,"03 Expired last 6 months",(N1698-TODAY())&gt;=-365,"04 Expired last 12 months",(N1698-TODAY())&gt;=-547,"05 Expired last 18 months",TRUE,"06 Expired over 18 months")</f>
        <v>06 Expires over 18 months</v>
      </c>
      <c r="Q1698" s="65">
        <v>3000</v>
      </c>
      <c r="R1698" s="84">
        <f t="shared" si="360"/>
        <v>18000</v>
      </c>
      <c r="S1698" s="77" t="str" cm="1">
        <f t="array" ref="S1698">_xlfn.IFS(R1698&gt;5000000,"Gold",R1698&gt;=500000,"Silver",R1698&gt;30000,"Bronze",TRUE,"Transactional")</f>
        <v>Transactional</v>
      </c>
      <c r="T1698" s="24" t="s">
        <v>54</v>
      </c>
      <c r="U1698" s="101" t="s">
        <v>237</v>
      </c>
      <c r="V1698" s="101" t="s">
        <v>566</v>
      </c>
      <c r="W1698" s="77" t="str">
        <f t="shared" si="354"/>
        <v>Yes</v>
      </c>
      <c r="X1698" s="77" t="str">
        <f>IFERROR(_xlfn.XLOOKUP(J1698&amp;"||"&amp;K1698,'Mapping Ref.'!$J$2:$J$538,'Mapping Ref.'!$K$2:$K$538),"")</f>
        <v>Childrens &amp; Adults</v>
      </c>
      <c r="Y1698" s="77" t="str" cm="1">
        <f t="array" ref="Y1698">_xlfn.IFS(R1698&gt;2000000,"For Publication",R1698&gt;100000,"PID",R1698&gt;30000,"RFQ",TRUE,"Transactional")</f>
        <v>Transactional</v>
      </c>
      <c r="Z1698" s="24" t="s">
        <v>101</v>
      </c>
      <c r="AA1698" s="32">
        <v>36</v>
      </c>
      <c r="AB1698" s="24">
        <v>36</v>
      </c>
      <c r="AC1698" s="25">
        <v>44833</v>
      </c>
      <c r="AD1698" s="24" t="s">
        <v>58</v>
      </c>
      <c r="AE1698" s="24"/>
      <c r="AF1698" s="24"/>
      <c r="AG1698" s="24"/>
      <c r="AH1698" s="24" t="s">
        <v>59</v>
      </c>
      <c r="AI1698" s="24"/>
      <c r="AJ1698" s="24" t="s">
        <v>60</v>
      </c>
      <c r="AK1698" s="24"/>
      <c r="AL1698" s="24" t="s">
        <v>5003</v>
      </c>
      <c r="AM1698" s="24"/>
      <c r="AN1698" s="24"/>
      <c r="AO1698" s="24">
        <v>0</v>
      </c>
      <c r="AP1698" s="24" t="s">
        <v>60</v>
      </c>
      <c r="AQ1698" s="24"/>
      <c r="AR1698" s="24"/>
      <c r="AS1698" s="89">
        <f t="shared" si="359"/>
        <v>72</v>
      </c>
      <c r="AT1698" s="24" t="s">
        <v>6542</v>
      </c>
    </row>
    <row r="1699" spans="1:46" x14ac:dyDescent="0.5">
      <c r="A1699" s="24">
        <v>1819</v>
      </c>
      <c r="B1699" s="24" t="s">
        <v>340</v>
      </c>
      <c r="C1699" s="24"/>
      <c r="D1699" s="24" t="s">
        <v>6544</v>
      </c>
      <c r="E1699" s="24" t="s">
        <v>6545</v>
      </c>
      <c r="F1699" s="77" t="str">
        <f t="shared" si="353"/>
        <v>CARD PROCESSING ADVISORY SERVICE LTD</v>
      </c>
      <c r="G1699" s="24" t="s">
        <v>6546</v>
      </c>
      <c r="H1699" s="24" t="s">
        <v>5743</v>
      </c>
      <c r="I1699" s="24" t="s">
        <v>5743</v>
      </c>
      <c r="J1699" s="24" t="s">
        <v>52</v>
      </c>
      <c r="K1699" s="24" t="s">
        <v>827</v>
      </c>
      <c r="L1699" s="25">
        <v>44228</v>
      </c>
      <c r="M1699" s="25">
        <v>45689</v>
      </c>
      <c r="N1699" s="81">
        <f t="shared" si="357"/>
        <v>47150</v>
      </c>
      <c r="O1699" s="77" t="str">
        <f t="shared" ca="1" si="358"/>
        <v>Live</v>
      </c>
      <c r="P1699" s="77" t="str" cm="1">
        <f t="array" aca="1" ref="P1699" ca="1">_xlfn.IFS((N1699-TODAY())&gt;=547,"06 Expires over 18 months",(N1699-TODAY())&gt;=365,"05 Expires in 18 months",(N1699-TODAY())&gt;=183,"04 Expires in 12 months",(N1699-TODAY())&gt;=92,"03 Expires in 6 months",(N1699-TODAY())&gt;=31,"02 Expires in 3 months",(N1699-TODAY())&gt;=0,"01 Expires in 30 days",(N1699-TODAY())&gt;=-31,"01 Expired last 30 days",(N1699-TODAY())&gt;=-92,"02 Expired last 3 months",(N1699-TODAY())&gt;=-183,"03 Expired last 6 months",(N1699-TODAY())&gt;=-365,"04 Expired last 12 months",(N1699-TODAY())&gt;=-547,"05 Expired last 18 months",TRUE,"06 Expired over 18 months")</f>
        <v>06 Expires over 18 months</v>
      </c>
      <c r="Q1699" s="65">
        <v>12000</v>
      </c>
      <c r="R1699" s="84">
        <f t="shared" si="360"/>
        <v>96000</v>
      </c>
      <c r="S1699" s="77" t="str" cm="1">
        <f t="array" ref="S1699">_xlfn.IFS(R1699&gt;5000000,"Gold",R1699&gt;=500000,"Silver",R1699&gt;30000,"Bronze",TRUE,"Transactional")</f>
        <v>Bronze</v>
      </c>
      <c r="T1699" s="24" t="s">
        <v>54</v>
      </c>
      <c r="U1699" s="101" t="s">
        <v>109</v>
      </c>
      <c r="V1699" s="101" t="s">
        <v>2428</v>
      </c>
      <c r="W1699" s="77" t="str">
        <f t="shared" si="354"/>
        <v>Yes</v>
      </c>
      <c r="X1699" s="77" t="str">
        <f>IFERROR(_xlfn.XLOOKUP(J1699&amp;"||"&amp;K1699,'Mapping Ref.'!$J$2:$J$538,'Mapping Ref.'!$K$2:$K$538),"")</f>
        <v>Corporate</v>
      </c>
      <c r="Y1699" s="77" t="str" cm="1">
        <f t="array" ref="Y1699">_xlfn.IFS(R1699&gt;2000000,"For Publication",R1699&gt;100000,"PID",R1699&gt;30000,"RFQ",TRUE,"Transactional")</f>
        <v>RFQ</v>
      </c>
      <c r="Z1699" s="24" t="s">
        <v>86</v>
      </c>
      <c r="AA1699" s="32">
        <v>48</v>
      </c>
      <c r="AB1699" s="24">
        <v>48</v>
      </c>
      <c r="AC1699" s="25">
        <v>44834</v>
      </c>
      <c r="AD1699" s="24" t="s">
        <v>58</v>
      </c>
      <c r="AE1699" s="24">
        <v>0</v>
      </c>
      <c r="AF1699" s="24"/>
      <c r="AG1699" s="24"/>
      <c r="AH1699" s="24" t="s">
        <v>60</v>
      </c>
      <c r="AI1699" s="24"/>
      <c r="AJ1699" s="24" t="s">
        <v>60</v>
      </c>
      <c r="AK1699" s="24"/>
      <c r="AL1699" s="24" t="s">
        <v>5003</v>
      </c>
      <c r="AM1699" s="24"/>
      <c r="AN1699" s="24"/>
      <c r="AO1699" s="24"/>
      <c r="AP1699" s="24" t="s">
        <v>60</v>
      </c>
      <c r="AQ1699" s="24"/>
      <c r="AR1699" s="24"/>
      <c r="AS1699" s="89">
        <f t="shared" si="359"/>
        <v>96</v>
      </c>
      <c r="AT1699" s="24" t="s">
        <v>6547</v>
      </c>
    </row>
    <row r="1700" spans="1:46" x14ac:dyDescent="0.5">
      <c r="A1700" s="24">
        <v>1820</v>
      </c>
      <c r="B1700" s="24"/>
      <c r="C1700" s="24" t="s">
        <v>77</v>
      </c>
      <c r="D1700" s="24" t="s">
        <v>6548</v>
      </c>
      <c r="E1700" s="24" t="s">
        <v>6549</v>
      </c>
      <c r="F1700" s="77" t="str">
        <f t="shared" si="353"/>
        <v>HAWK INCENTIVES LIMITED</v>
      </c>
      <c r="G1700" s="24" t="s">
        <v>3738</v>
      </c>
      <c r="H1700" s="24" t="s">
        <v>3739</v>
      </c>
      <c r="I1700" s="24" t="s">
        <v>3739</v>
      </c>
      <c r="J1700" s="24" t="s">
        <v>52</v>
      </c>
      <c r="K1700" s="24" t="s">
        <v>6383</v>
      </c>
      <c r="L1700" s="25">
        <v>44391</v>
      </c>
      <c r="M1700" s="25">
        <v>44755</v>
      </c>
      <c r="N1700" s="81">
        <f t="shared" si="357"/>
        <v>45486</v>
      </c>
      <c r="O1700" s="77" t="str">
        <f t="shared" ca="1" si="358"/>
        <v>Expired</v>
      </c>
      <c r="P1700" s="77" t="str" cm="1">
        <f t="array" aca="1" ref="P1700" ca="1">_xlfn.IFS((N1700-TODAY())&gt;=547,"06 Expires over 18 months",(N1700-TODAY())&gt;=365,"05 Expires in 18 months",(N1700-TODAY())&gt;=183,"04 Expires in 12 months",(N1700-TODAY())&gt;=92,"03 Expires in 6 months",(N1700-TODAY())&gt;=31,"02 Expires in 3 months",(N1700-TODAY())&gt;=0,"01 Expires in 30 days",(N1700-TODAY())&gt;=-31,"01 Expired last 30 days",(N1700-TODAY())&gt;=-92,"02 Expired last 3 months",(N1700-TODAY())&gt;=-183,"03 Expired last 6 months",(N1700-TODAY())&gt;=-365,"04 Expired last 12 months",(N1700-TODAY())&gt;=-547,"05 Expired last 18 months",TRUE,"06 Expired over 18 months")</f>
        <v>06 Expired over 18 months</v>
      </c>
      <c r="Q1700" s="104"/>
      <c r="R1700" s="84">
        <v>0</v>
      </c>
      <c r="S1700" s="77" t="str" cm="1">
        <f t="array" ref="S1700">_xlfn.IFS(R1700&gt;5000000,"Gold",R1700&gt;=500000,"Silver",R1700&gt;30000,"Bronze",TRUE,"Transactional")</f>
        <v>Transactional</v>
      </c>
      <c r="T1700" s="24" t="s">
        <v>54</v>
      </c>
      <c r="U1700" s="101" t="s">
        <v>455</v>
      </c>
      <c r="V1700" s="101" t="s">
        <v>2188</v>
      </c>
      <c r="W1700" s="77" t="str">
        <f t="shared" si="354"/>
        <v>Yes</v>
      </c>
      <c r="X1700" s="77" t="str">
        <f>IFERROR(_xlfn.XLOOKUP(J1700&amp;"||"&amp;K1700,'Mapping Ref.'!$J$2:$J$538,'Mapping Ref.'!$K$2:$K$538),"")</f>
        <v>Corporate</v>
      </c>
      <c r="Y1700" s="77" t="str" cm="1">
        <f t="array" ref="Y1700">_xlfn.IFS(R1700&gt;2000000,"For Publication",R1700&gt;100000,"PID",R1700&gt;30000,"RFQ",TRUE,"Transactional")</f>
        <v>Transactional</v>
      </c>
      <c r="Z1700" s="24" t="s">
        <v>86</v>
      </c>
      <c r="AA1700" s="32">
        <v>12</v>
      </c>
      <c r="AB1700" s="24">
        <v>24</v>
      </c>
      <c r="AC1700" s="25">
        <v>44837</v>
      </c>
      <c r="AD1700" s="24" t="s">
        <v>58</v>
      </c>
      <c r="AE1700" s="24"/>
      <c r="AF1700" s="24"/>
      <c r="AG1700" s="24"/>
      <c r="AH1700" s="24" t="s">
        <v>60</v>
      </c>
      <c r="AI1700" s="24"/>
      <c r="AJ1700" s="24" t="s">
        <v>60</v>
      </c>
      <c r="AK1700" s="24"/>
      <c r="AL1700" s="24" t="s">
        <v>1333</v>
      </c>
      <c r="AM1700" s="24"/>
      <c r="AN1700" s="24"/>
      <c r="AO1700" s="24"/>
      <c r="AP1700" s="24" t="s">
        <v>60</v>
      </c>
      <c r="AQ1700" s="24"/>
      <c r="AR1700" s="24"/>
      <c r="AS1700" s="89">
        <f t="shared" si="359"/>
        <v>35</v>
      </c>
      <c r="AT1700" s="24" t="s">
        <v>4772</v>
      </c>
    </row>
    <row r="1701" spans="1:46" x14ac:dyDescent="0.5">
      <c r="A1701" s="24">
        <v>1821</v>
      </c>
      <c r="B1701" s="24" t="s">
        <v>340</v>
      </c>
      <c r="C1701" s="24"/>
      <c r="D1701" s="24" t="s">
        <v>6550</v>
      </c>
      <c r="E1701" s="24" t="s">
        <v>6551</v>
      </c>
      <c r="F1701" s="77" t="str">
        <f t="shared" si="353"/>
        <v>VINYL GRAPHICS LIMITED</v>
      </c>
      <c r="G1701" s="24" t="s">
        <v>6552</v>
      </c>
      <c r="H1701" s="24" t="s">
        <v>3157</v>
      </c>
      <c r="I1701" s="24" t="s">
        <v>992</v>
      </c>
      <c r="J1701" s="24" t="s">
        <v>52</v>
      </c>
      <c r="K1701" s="24" t="s">
        <v>1281</v>
      </c>
      <c r="L1701" s="25">
        <v>44835</v>
      </c>
      <c r="M1701" s="25">
        <v>45565</v>
      </c>
      <c r="N1701" s="81">
        <f t="shared" si="357"/>
        <v>45565</v>
      </c>
      <c r="O1701" s="77" t="str">
        <f t="shared" ca="1" si="358"/>
        <v>Expired</v>
      </c>
      <c r="P1701" s="77" t="str" cm="1">
        <f t="array" aca="1" ref="P1701" ca="1">_xlfn.IFS((N1701-TODAY())&gt;=547,"06 Expires over 18 months",(N1701-TODAY())&gt;=365,"05 Expires in 18 months",(N1701-TODAY())&gt;=183,"04 Expires in 12 months",(N1701-TODAY())&gt;=92,"03 Expires in 6 months",(N1701-TODAY())&gt;=31,"02 Expires in 3 months",(N1701-TODAY())&gt;=0,"01 Expires in 30 days",(N1701-TODAY())&gt;=-31,"01 Expired last 30 days",(N1701-TODAY())&gt;=-92,"02 Expired last 3 months",(N1701-TODAY())&gt;=-183,"03 Expired last 6 months",(N1701-TODAY())&gt;=-365,"04 Expired last 12 months",(N1701-TODAY())&gt;=-547,"05 Expired last 18 months",TRUE,"06 Expired over 18 months")</f>
        <v>06 Expired over 18 months</v>
      </c>
      <c r="Q1701" s="65">
        <v>2500</v>
      </c>
      <c r="R1701" s="84">
        <f t="shared" ref="R1701:R1721" si="361">MAX(Q1701,Q1701*N(AS1701)/12)</f>
        <v>4791.666666666667</v>
      </c>
      <c r="S1701" s="77" t="str" cm="1">
        <f t="array" ref="S1701">_xlfn.IFS(R1701&gt;5000000,"Gold",R1701&gt;=500000,"Silver",R1701&gt;30000,"Bronze",TRUE,"Transactional")</f>
        <v>Transactional</v>
      </c>
      <c r="T1701" s="24" t="s">
        <v>54</v>
      </c>
      <c r="U1701" s="101" t="s">
        <v>393</v>
      </c>
      <c r="V1701" s="101" t="s">
        <v>394</v>
      </c>
      <c r="W1701" s="77" t="str">
        <f t="shared" si="354"/>
        <v>No</v>
      </c>
      <c r="X1701" s="77" t="str">
        <f>IFERROR(_xlfn.XLOOKUP(J1701&amp;"||"&amp;K1701,'Mapping Ref.'!$J$2:$J$538,'Mapping Ref.'!$K$2:$K$538),"")</f>
        <v>ICT</v>
      </c>
      <c r="Y1701" s="77" t="str" cm="1">
        <f t="array" ref="Y1701">_xlfn.IFS(R1701&gt;2000000,"For Publication",R1701&gt;100000,"PID",R1701&gt;30000,"RFQ",TRUE,"Transactional")</f>
        <v>Transactional</v>
      </c>
      <c r="Z1701" s="24" t="s">
        <v>101</v>
      </c>
      <c r="AA1701" s="32">
        <v>24</v>
      </c>
      <c r="AB1701" s="24">
        <v>0</v>
      </c>
      <c r="AC1701" s="25">
        <v>44838</v>
      </c>
      <c r="AD1701" s="24" t="s">
        <v>58</v>
      </c>
      <c r="AE1701" s="24">
        <v>15567</v>
      </c>
      <c r="AF1701" s="24"/>
      <c r="AG1701" s="24"/>
      <c r="AH1701" s="24" t="s">
        <v>59</v>
      </c>
      <c r="AI1701" s="24"/>
      <c r="AJ1701" s="24" t="s">
        <v>60</v>
      </c>
      <c r="AK1701" s="24"/>
      <c r="AL1701" s="24" t="s">
        <v>5003</v>
      </c>
      <c r="AM1701" s="24"/>
      <c r="AN1701" s="24"/>
      <c r="AO1701" s="24">
        <v>0</v>
      </c>
      <c r="AP1701" s="24" t="s">
        <v>60</v>
      </c>
      <c r="AQ1701" s="24"/>
      <c r="AR1701" s="24"/>
      <c r="AS1701" s="89">
        <f t="shared" si="359"/>
        <v>23</v>
      </c>
      <c r="AT1701" s="24" t="s">
        <v>6553</v>
      </c>
    </row>
    <row r="1702" spans="1:46" x14ac:dyDescent="0.5">
      <c r="A1702" s="24">
        <v>1822</v>
      </c>
      <c r="B1702" s="24"/>
      <c r="C1702" s="24" t="s">
        <v>77</v>
      </c>
      <c r="D1702" s="24" t="s">
        <v>3694</v>
      </c>
      <c r="E1702" s="24" t="s">
        <v>6554</v>
      </c>
      <c r="F1702" s="77" t="str">
        <f t="shared" si="353"/>
        <v>J REDPATH BUCHANAN &amp; CO LTD</v>
      </c>
      <c r="G1702" s="24" t="s">
        <v>3693</v>
      </c>
      <c r="H1702" s="24" t="s">
        <v>376</v>
      </c>
      <c r="I1702" s="24" t="s">
        <v>992</v>
      </c>
      <c r="J1702" s="24" t="s">
        <v>52</v>
      </c>
      <c r="K1702" s="24" t="s">
        <v>1281</v>
      </c>
      <c r="L1702" s="25">
        <v>44835</v>
      </c>
      <c r="M1702" s="25">
        <v>45199</v>
      </c>
      <c r="N1702" s="81">
        <f t="shared" si="357"/>
        <v>45199</v>
      </c>
      <c r="O1702" s="77" t="str">
        <f t="shared" ca="1" si="358"/>
        <v>Expired</v>
      </c>
      <c r="P1702" s="77" t="str" cm="1">
        <f t="array" aca="1" ref="P1702" ca="1">_xlfn.IFS((N1702-TODAY())&gt;=547,"06 Expires over 18 months",(N1702-TODAY())&gt;=365,"05 Expires in 18 months",(N1702-TODAY())&gt;=183,"04 Expires in 12 months",(N1702-TODAY())&gt;=92,"03 Expires in 6 months",(N1702-TODAY())&gt;=31,"02 Expires in 3 months",(N1702-TODAY())&gt;=0,"01 Expires in 30 days",(N1702-TODAY())&gt;=-31,"01 Expired last 30 days",(N1702-TODAY())&gt;=-92,"02 Expired last 3 months",(N1702-TODAY())&gt;=-183,"03 Expired last 6 months",(N1702-TODAY())&gt;=-365,"04 Expired last 12 months",(N1702-TODAY())&gt;=-547,"05 Expired last 18 months",TRUE,"06 Expired over 18 months")</f>
        <v>06 Expired over 18 months</v>
      </c>
      <c r="Q1702" s="65">
        <v>12456</v>
      </c>
      <c r="R1702" s="84">
        <f t="shared" si="361"/>
        <v>12456</v>
      </c>
      <c r="S1702" s="77" t="str" cm="1">
        <f t="array" ref="S1702">_xlfn.IFS(R1702&gt;5000000,"Gold",R1702&gt;=500000,"Silver",R1702&gt;30000,"Bronze",TRUE,"Transactional")</f>
        <v>Transactional</v>
      </c>
      <c r="T1702" s="24" t="s">
        <v>122</v>
      </c>
      <c r="U1702" s="101" t="s">
        <v>366</v>
      </c>
      <c r="V1702" s="101" t="s">
        <v>367</v>
      </c>
      <c r="W1702" s="77" t="str">
        <f t="shared" si="354"/>
        <v>No</v>
      </c>
      <c r="X1702" s="77" t="str">
        <f>IFERROR(_xlfn.XLOOKUP(J1702&amp;"||"&amp;K1702,'Mapping Ref.'!$J$2:$J$538,'Mapping Ref.'!$K$2:$K$538),"")</f>
        <v>ICT</v>
      </c>
      <c r="Y1702" s="77" t="str" cm="1">
        <f t="array" ref="Y1702">_xlfn.IFS(R1702&gt;2000000,"For Publication",R1702&gt;100000,"PID",R1702&gt;30000,"RFQ",TRUE,"Transactional")</f>
        <v>Transactional</v>
      </c>
      <c r="Z1702" s="24" t="s">
        <v>101</v>
      </c>
      <c r="AA1702" s="32">
        <v>12</v>
      </c>
      <c r="AB1702" s="24">
        <v>0</v>
      </c>
      <c r="AC1702" s="25">
        <v>44838</v>
      </c>
      <c r="AD1702" s="24" t="s">
        <v>58</v>
      </c>
      <c r="AE1702" s="24">
        <v>1</v>
      </c>
      <c r="AF1702" s="24"/>
      <c r="AG1702" s="24"/>
      <c r="AH1702" s="24" t="s">
        <v>60</v>
      </c>
      <c r="AI1702" s="24"/>
      <c r="AJ1702" s="24" t="s">
        <v>60</v>
      </c>
      <c r="AK1702" s="24"/>
      <c r="AL1702" s="24" t="s">
        <v>1333</v>
      </c>
      <c r="AM1702" s="24"/>
      <c r="AN1702" s="24"/>
      <c r="AO1702" s="24">
        <v>0</v>
      </c>
      <c r="AP1702" s="24" t="s">
        <v>60</v>
      </c>
      <c r="AQ1702" s="24"/>
      <c r="AR1702" s="24"/>
      <c r="AS1702" s="89">
        <f t="shared" si="359"/>
        <v>11</v>
      </c>
      <c r="AT1702" s="24" t="s">
        <v>3694</v>
      </c>
    </row>
    <row r="1703" spans="1:46" x14ac:dyDescent="0.5">
      <c r="A1703" s="24">
        <v>1823</v>
      </c>
      <c r="B1703" s="24" t="s">
        <v>340</v>
      </c>
      <c r="C1703" s="24" t="s">
        <v>77</v>
      </c>
      <c r="D1703" s="24" t="s">
        <v>6555</v>
      </c>
      <c r="E1703" s="24" t="s">
        <v>6556</v>
      </c>
      <c r="F1703" s="77" t="str">
        <f t="shared" si="353"/>
        <v>J MUNDY T/A FILM EVERYTHING</v>
      </c>
      <c r="G1703" s="24" t="s">
        <v>6557</v>
      </c>
      <c r="H1703" s="24" t="s">
        <v>3282</v>
      </c>
      <c r="I1703" s="24" t="s">
        <v>4253</v>
      </c>
      <c r="J1703" s="24" t="s">
        <v>2962</v>
      </c>
      <c r="K1703" s="24" t="s">
        <v>3283</v>
      </c>
      <c r="L1703" s="25">
        <v>44844</v>
      </c>
      <c r="M1703" s="25">
        <v>45572</v>
      </c>
      <c r="N1703" s="81">
        <f t="shared" si="357"/>
        <v>45572</v>
      </c>
      <c r="O1703" s="77" t="str">
        <f t="shared" ca="1" si="358"/>
        <v>Expired</v>
      </c>
      <c r="P1703" s="77" t="str" cm="1">
        <f t="array" aca="1" ref="P1703" ca="1">_xlfn.IFS((N1703-TODAY())&gt;=547,"06 Expires over 18 months",(N1703-TODAY())&gt;=365,"05 Expires in 18 months",(N1703-TODAY())&gt;=183,"04 Expires in 12 months",(N1703-TODAY())&gt;=92,"03 Expires in 6 months",(N1703-TODAY())&gt;=31,"02 Expires in 3 months",(N1703-TODAY())&gt;=0,"01 Expires in 30 days",(N1703-TODAY())&gt;=-31,"01 Expired last 30 days",(N1703-TODAY())&gt;=-92,"02 Expired last 3 months",(N1703-TODAY())&gt;=-183,"03 Expired last 6 months",(N1703-TODAY())&gt;=-365,"04 Expired last 12 months",(N1703-TODAY())&gt;=-547,"05 Expired last 18 months",TRUE,"06 Expired over 18 months")</f>
        <v>06 Expired over 18 months</v>
      </c>
      <c r="Q1703" s="65">
        <v>12500</v>
      </c>
      <c r="R1703" s="84">
        <f t="shared" si="361"/>
        <v>23958.333333333332</v>
      </c>
      <c r="S1703" s="77" t="str" cm="1">
        <f t="array" ref="S1703">_xlfn.IFS(R1703&gt;5000000,"Gold",R1703&gt;=500000,"Silver",R1703&gt;30000,"Bronze",TRUE,"Transactional")</f>
        <v>Transactional</v>
      </c>
      <c r="T1703" s="24" t="s">
        <v>54</v>
      </c>
      <c r="U1703" s="101" t="s">
        <v>366</v>
      </c>
      <c r="V1703" s="101" t="s">
        <v>853</v>
      </c>
      <c r="W1703" s="77" t="str">
        <f t="shared" si="354"/>
        <v>No</v>
      </c>
      <c r="X1703" s="77" t="str">
        <f>IFERROR(_xlfn.XLOOKUP(J1703&amp;"||"&amp;K1703,'Mapping Ref.'!$J$2:$J$538,'Mapping Ref.'!$K$2:$K$538),"")</f>
        <v>Construction &amp; Estates</v>
      </c>
      <c r="Y1703" s="77" t="str" cm="1">
        <f t="array" ref="Y1703">_xlfn.IFS(R1703&gt;2000000,"For Publication",R1703&gt;100000,"PID",R1703&gt;30000,"RFQ",TRUE,"Transactional")</f>
        <v>Transactional</v>
      </c>
      <c r="Z1703" s="24" t="s">
        <v>86</v>
      </c>
      <c r="AA1703" s="32">
        <v>24</v>
      </c>
      <c r="AB1703" s="24">
        <v>0</v>
      </c>
      <c r="AC1703" s="25">
        <v>44839</v>
      </c>
      <c r="AD1703" s="24" t="s">
        <v>58</v>
      </c>
      <c r="AE1703" s="24"/>
      <c r="AF1703" s="24"/>
      <c r="AG1703" s="24"/>
      <c r="AH1703" s="24" t="s">
        <v>59</v>
      </c>
      <c r="AI1703" s="24"/>
      <c r="AJ1703" s="24" t="s">
        <v>60</v>
      </c>
      <c r="AK1703" s="24"/>
      <c r="AL1703" s="24" t="s">
        <v>5003</v>
      </c>
      <c r="AM1703" s="24"/>
      <c r="AN1703" s="24"/>
      <c r="AO1703" s="24">
        <v>0</v>
      </c>
      <c r="AP1703" s="24" t="s">
        <v>60</v>
      </c>
      <c r="AQ1703" s="24"/>
      <c r="AR1703" s="24"/>
      <c r="AS1703" s="89">
        <f t="shared" si="359"/>
        <v>23</v>
      </c>
      <c r="AT1703" s="24" t="s">
        <v>6558</v>
      </c>
    </row>
    <row r="1704" spans="1:46" x14ac:dyDescent="0.5">
      <c r="A1704" s="24">
        <v>1824</v>
      </c>
      <c r="B1704" s="24" t="s">
        <v>340</v>
      </c>
      <c r="C1704" s="24" t="s">
        <v>77</v>
      </c>
      <c r="D1704" s="24" t="s">
        <v>6559</v>
      </c>
      <c r="E1704" s="24" t="s">
        <v>6560</v>
      </c>
      <c r="F1704" s="77" t="str">
        <f t="shared" si="353"/>
        <v>J POTTER BUS A/C T/A JOHN POTTER WINDOW REPAIRS</v>
      </c>
      <c r="G1704" s="24" t="s">
        <v>6561</v>
      </c>
      <c r="H1704" s="24" t="s">
        <v>3282</v>
      </c>
      <c r="I1704" s="24" t="s">
        <v>4253</v>
      </c>
      <c r="J1704" s="24" t="s">
        <v>2962</v>
      </c>
      <c r="K1704" s="24" t="s">
        <v>3283</v>
      </c>
      <c r="L1704" s="25">
        <v>44844</v>
      </c>
      <c r="M1704" s="25">
        <v>45572</v>
      </c>
      <c r="N1704" s="81">
        <f t="shared" si="357"/>
        <v>45572</v>
      </c>
      <c r="O1704" s="77" t="str">
        <f t="shared" ca="1" si="358"/>
        <v>Expired</v>
      </c>
      <c r="P1704" s="77" t="str" cm="1">
        <f t="array" aca="1" ref="P1704" ca="1">_xlfn.IFS((N1704-TODAY())&gt;=547,"06 Expires over 18 months",(N1704-TODAY())&gt;=365,"05 Expires in 18 months",(N1704-TODAY())&gt;=183,"04 Expires in 12 months",(N1704-TODAY())&gt;=92,"03 Expires in 6 months",(N1704-TODAY())&gt;=31,"02 Expires in 3 months",(N1704-TODAY())&gt;=0,"01 Expires in 30 days",(N1704-TODAY())&gt;=-31,"01 Expired last 30 days",(N1704-TODAY())&gt;=-92,"02 Expired last 3 months",(N1704-TODAY())&gt;=-183,"03 Expired last 6 months",(N1704-TODAY())&gt;=-365,"04 Expired last 12 months",(N1704-TODAY())&gt;=-547,"05 Expired last 18 months",TRUE,"06 Expired over 18 months")</f>
        <v>06 Expired over 18 months</v>
      </c>
      <c r="Q1704" s="65">
        <v>5000</v>
      </c>
      <c r="R1704" s="84">
        <f t="shared" si="361"/>
        <v>9583.3333333333339</v>
      </c>
      <c r="S1704" s="77" t="str" cm="1">
        <f t="array" ref="S1704">_xlfn.IFS(R1704&gt;5000000,"Gold",R1704&gt;=500000,"Silver",R1704&gt;30000,"Bronze",TRUE,"Transactional")</f>
        <v>Transactional</v>
      </c>
      <c r="T1704" s="24" t="s">
        <v>54</v>
      </c>
      <c r="U1704" s="101" t="s">
        <v>237</v>
      </c>
      <c r="V1704" s="101" t="s">
        <v>940</v>
      </c>
      <c r="W1704" s="77" t="str">
        <f t="shared" si="354"/>
        <v>No</v>
      </c>
      <c r="X1704" s="77" t="str">
        <f>IFERROR(_xlfn.XLOOKUP(J1704&amp;"||"&amp;K1704,'Mapping Ref.'!$J$2:$J$538,'Mapping Ref.'!$K$2:$K$538),"")</f>
        <v>Construction &amp; Estates</v>
      </c>
      <c r="Y1704" s="77" t="str" cm="1">
        <f t="array" ref="Y1704">_xlfn.IFS(R1704&gt;2000000,"For Publication",R1704&gt;100000,"PID",R1704&gt;30000,"RFQ",TRUE,"Transactional")</f>
        <v>Transactional</v>
      </c>
      <c r="Z1704" s="24" t="s">
        <v>86</v>
      </c>
      <c r="AA1704" s="32">
        <v>24</v>
      </c>
      <c r="AB1704" s="24">
        <v>0</v>
      </c>
      <c r="AC1704" s="25">
        <v>44840</v>
      </c>
      <c r="AD1704" s="24" t="s">
        <v>58</v>
      </c>
      <c r="AE1704" s="24"/>
      <c r="AF1704" s="24"/>
      <c r="AG1704" s="24"/>
      <c r="AH1704" s="24" t="s">
        <v>59</v>
      </c>
      <c r="AI1704" s="24"/>
      <c r="AJ1704" s="24" t="s">
        <v>60</v>
      </c>
      <c r="AK1704" s="24"/>
      <c r="AL1704" s="24" t="s">
        <v>5003</v>
      </c>
      <c r="AM1704" s="24"/>
      <c r="AN1704" s="24"/>
      <c r="AO1704" s="24">
        <v>0</v>
      </c>
      <c r="AP1704" s="24" t="s">
        <v>60</v>
      </c>
      <c r="AQ1704" s="24"/>
      <c r="AR1704" s="24"/>
      <c r="AS1704" s="89">
        <f t="shared" si="359"/>
        <v>23</v>
      </c>
      <c r="AT1704" s="24" t="s">
        <v>6562</v>
      </c>
    </row>
    <row r="1705" spans="1:46" x14ac:dyDescent="0.5">
      <c r="A1705" s="24">
        <v>1825</v>
      </c>
      <c r="B1705" s="24" t="s">
        <v>340</v>
      </c>
      <c r="C1705" s="24"/>
      <c r="D1705" s="24" t="s">
        <v>6563</v>
      </c>
      <c r="E1705" s="24" t="s">
        <v>6564</v>
      </c>
      <c r="F1705" s="77" t="str">
        <f t="shared" si="353"/>
        <v>GALAXY REAL ESTATE LIMITED</v>
      </c>
      <c r="G1705" s="24" t="s">
        <v>6565</v>
      </c>
      <c r="H1705" s="24" t="s">
        <v>972</v>
      </c>
      <c r="I1705" s="24" t="s">
        <v>972</v>
      </c>
      <c r="J1705" s="24" t="s">
        <v>107</v>
      </c>
      <c r="K1705" s="24" t="s">
        <v>6566</v>
      </c>
      <c r="L1705" s="25">
        <v>44805</v>
      </c>
      <c r="M1705" s="25">
        <v>45169</v>
      </c>
      <c r="N1705" s="81">
        <f t="shared" si="357"/>
        <v>45535</v>
      </c>
      <c r="O1705" s="77" t="str">
        <f t="shared" ca="1" si="358"/>
        <v>Expired</v>
      </c>
      <c r="P1705" s="77" t="str" cm="1">
        <f t="array" aca="1" ref="P1705" ca="1">_xlfn.IFS((N1705-TODAY())&gt;=547,"06 Expires over 18 months",(N1705-TODAY())&gt;=365,"05 Expires in 18 months",(N1705-TODAY())&gt;=183,"04 Expires in 12 months",(N1705-TODAY())&gt;=92,"03 Expires in 6 months",(N1705-TODAY())&gt;=31,"02 Expires in 3 months",(N1705-TODAY())&gt;=0,"01 Expires in 30 days",(N1705-TODAY())&gt;=-31,"01 Expired last 30 days",(N1705-TODAY())&gt;=-92,"02 Expired last 3 months",(N1705-TODAY())&gt;=-183,"03 Expired last 6 months",(N1705-TODAY())&gt;=-365,"04 Expired last 12 months",(N1705-TODAY())&gt;=-547,"05 Expired last 18 months",TRUE,"06 Expired over 18 months")</f>
        <v>06 Expired over 18 months</v>
      </c>
      <c r="Q1705" s="65">
        <v>10000</v>
      </c>
      <c r="R1705" s="84">
        <f t="shared" si="361"/>
        <v>19166.666666666668</v>
      </c>
      <c r="S1705" s="77" t="str" cm="1">
        <f t="array" ref="S1705">_xlfn.IFS(R1705&gt;5000000,"Gold",R1705&gt;=500000,"Silver",R1705&gt;30000,"Bronze",TRUE,"Transactional")</f>
        <v>Transactional</v>
      </c>
      <c r="T1705" s="24" t="s">
        <v>54</v>
      </c>
      <c r="U1705" s="101" t="s">
        <v>99</v>
      </c>
      <c r="V1705" s="101" t="s">
        <v>472</v>
      </c>
      <c r="W1705" s="77" t="str">
        <f t="shared" si="354"/>
        <v>Yes</v>
      </c>
      <c r="X1705" s="77" t="str">
        <f>IFERROR(_xlfn.XLOOKUP(J1705&amp;"||"&amp;K1705,'Mapping Ref.'!$J$2:$J$538,'Mapping Ref.'!$K$2:$K$538),"")</f>
        <v>Construction &amp; Estates</v>
      </c>
      <c r="Y1705" s="77" t="str" cm="1">
        <f t="array" ref="Y1705">_xlfn.IFS(R1705&gt;2000000,"For Publication",R1705&gt;100000,"PID",R1705&gt;30000,"RFQ",TRUE,"Transactional")</f>
        <v>Transactional</v>
      </c>
      <c r="Z1705" s="24" t="s">
        <v>86</v>
      </c>
      <c r="AA1705" s="32">
        <v>12</v>
      </c>
      <c r="AB1705" s="24">
        <v>12</v>
      </c>
      <c r="AC1705" s="25">
        <v>44840</v>
      </c>
      <c r="AD1705" s="24" t="s">
        <v>58</v>
      </c>
      <c r="AE1705" s="24">
        <v>30523</v>
      </c>
      <c r="AF1705" s="24"/>
      <c r="AG1705" s="24"/>
      <c r="AH1705" s="24" t="s">
        <v>59</v>
      </c>
      <c r="AI1705" s="24"/>
      <c r="AJ1705" s="24" t="s">
        <v>60</v>
      </c>
      <c r="AK1705" s="24"/>
      <c r="AL1705" s="24" t="s">
        <v>5003</v>
      </c>
      <c r="AM1705" s="24"/>
      <c r="AN1705" s="24"/>
      <c r="AO1705" s="24">
        <v>0</v>
      </c>
      <c r="AP1705" s="24" t="s">
        <v>60</v>
      </c>
      <c r="AQ1705" s="24"/>
      <c r="AR1705" s="24"/>
      <c r="AS1705" s="89">
        <f t="shared" si="359"/>
        <v>23</v>
      </c>
      <c r="AT1705" s="24" t="s">
        <v>6563</v>
      </c>
    </row>
    <row r="1706" spans="1:46" x14ac:dyDescent="0.5">
      <c r="A1706" s="24">
        <v>1826</v>
      </c>
      <c r="B1706" s="24"/>
      <c r="C1706" s="24"/>
      <c r="D1706" s="24" t="s">
        <v>6567</v>
      </c>
      <c r="E1706" s="24" t="s">
        <v>6568</v>
      </c>
      <c r="F1706" s="77" t="str">
        <f t="shared" si="353"/>
        <v>TRACTUM LIMITED T/A ASSET MARKET</v>
      </c>
      <c r="G1706" s="24" t="s">
        <v>6569</v>
      </c>
      <c r="H1706" s="24" t="s">
        <v>5504</v>
      </c>
      <c r="I1706" s="24" t="s">
        <v>6570</v>
      </c>
      <c r="J1706" s="24" t="s">
        <v>1312</v>
      </c>
      <c r="K1706" s="24" t="s">
        <v>1109</v>
      </c>
      <c r="L1706" s="25">
        <v>44839</v>
      </c>
      <c r="M1706" s="25">
        <v>45016</v>
      </c>
      <c r="N1706" s="81">
        <f t="shared" si="357"/>
        <v>45382</v>
      </c>
      <c r="O1706" s="77" t="str">
        <f t="shared" ca="1" si="358"/>
        <v>Expired</v>
      </c>
      <c r="P1706" s="77" t="str" cm="1">
        <f t="array" aca="1" ref="P1706" ca="1">_xlfn.IFS((N1706-TODAY())&gt;=547,"06 Expires over 18 months",(N1706-TODAY())&gt;=365,"05 Expires in 18 months",(N1706-TODAY())&gt;=183,"04 Expires in 12 months",(N1706-TODAY())&gt;=92,"03 Expires in 6 months",(N1706-TODAY())&gt;=31,"02 Expires in 3 months",(N1706-TODAY())&gt;=0,"01 Expires in 30 days",(N1706-TODAY())&gt;=-31,"01 Expired last 30 days",(N1706-TODAY())&gt;=-92,"02 Expired last 3 months",(N1706-TODAY())&gt;=-183,"03 Expired last 6 months",(N1706-TODAY())&gt;=-365,"04 Expired last 12 months",(N1706-TODAY())&gt;=-547,"05 Expired last 18 months",TRUE,"06 Expired over 18 months")</f>
        <v>06 Expired over 18 months</v>
      </c>
      <c r="Q1706" s="65">
        <v>70000</v>
      </c>
      <c r="R1706" s="84">
        <f t="shared" si="361"/>
        <v>99166.666666666672</v>
      </c>
      <c r="S1706" s="77" t="str" cm="1">
        <f t="array" ref="S1706">_xlfn.IFS(R1706&gt;5000000,"Gold",R1706&gt;=500000,"Silver",R1706&gt;30000,"Bronze",TRUE,"Transactional")</f>
        <v>Bronze</v>
      </c>
      <c r="T1706" s="24" t="s">
        <v>54</v>
      </c>
      <c r="U1706" s="101" t="s">
        <v>116</v>
      </c>
      <c r="V1706" s="101" t="s">
        <v>70</v>
      </c>
      <c r="W1706" s="77" t="str">
        <f t="shared" si="354"/>
        <v>Yes</v>
      </c>
      <c r="X1706" s="77" t="str">
        <f>IFERROR(_xlfn.XLOOKUP(J1706&amp;"||"&amp;K1706,'Mapping Ref.'!$J$2:$J$538,'Mapping Ref.'!$K$2:$K$538),"")</f>
        <v>Corporate</v>
      </c>
      <c r="Y1706" s="77" t="str" cm="1">
        <f t="array" ref="Y1706">_xlfn.IFS(R1706&gt;2000000,"For Publication",R1706&gt;100000,"PID",R1706&gt;30000,"RFQ",TRUE,"Transactional")</f>
        <v>RFQ</v>
      </c>
      <c r="Z1706" s="24" t="s">
        <v>101</v>
      </c>
      <c r="AA1706" s="32">
        <v>6</v>
      </c>
      <c r="AB1706" s="24">
        <v>12</v>
      </c>
      <c r="AC1706" s="25">
        <v>44841</v>
      </c>
      <c r="AD1706" s="24" t="s">
        <v>58</v>
      </c>
      <c r="AE1706" s="24">
        <v>0</v>
      </c>
      <c r="AF1706" s="24"/>
      <c r="AG1706" s="24"/>
      <c r="AH1706" s="24" t="s">
        <v>60</v>
      </c>
      <c r="AI1706" s="24"/>
      <c r="AJ1706" s="24" t="s">
        <v>60</v>
      </c>
      <c r="AK1706" s="24"/>
      <c r="AL1706" s="24" t="s">
        <v>1333</v>
      </c>
      <c r="AM1706" s="24"/>
      <c r="AN1706" s="24"/>
      <c r="AO1706" s="24">
        <v>0</v>
      </c>
      <c r="AP1706" s="24" t="s">
        <v>60</v>
      </c>
      <c r="AQ1706" s="24"/>
      <c r="AR1706" s="24"/>
      <c r="AS1706" s="89">
        <f t="shared" si="359"/>
        <v>17</v>
      </c>
      <c r="AT1706" s="24" t="s">
        <v>6571</v>
      </c>
    </row>
    <row r="1707" spans="1:46" x14ac:dyDescent="0.5">
      <c r="A1707" s="24">
        <v>1827</v>
      </c>
      <c r="B1707" s="24"/>
      <c r="C1707" s="24" t="s">
        <v>77</v>
      </c>
      <c r="D1707" s="24" t="s">
        <v>6572</v>
      </c>
      <c r="E1707" s="24" t="s">
        <v>6573</v>
      </c>
      <c r="F1707" s="77" t="str">
        <f t="shared" si="353"/>
        <v>VITECH SYSTEMS LIMITED</v>
      </c>
      <c r="G1707" s="24" t="s">
        <v>1280</v>
      </c>
      <c r="H1707" s="24" t="s">
        <v>6506</v>
      </c>
      <c r="I1707" s="24" t="s">
        <v>992</v>
      </c>
      <c r="J1707" s="24" t="s">
        <v>52</v>
      </c>
      <c r="K1707" s="24" t="s">
        <v>1281</v>
      </c>
      <c r="L1707" s="25">
        <v>44652</v>
      </c>
      <c r="M1707" s="25">
        <v>45747</v>
      </c>
      <c r="N1707" s="81">
        <f t="shared" si="357"/>
        <v>45747</v>
      </c>
      <c r="O1707" s="77" t="str">
        <f t="shared" ca="1" si="358"/>
        <v>Expired</v>
      </c>
      <c r="P1707" s="77" t="str" cm="1">
        <f t="array" aca="1" ref="P1707" ca="1">_xlfn.IFS((N1707-TODAY())&gt;=547,"06 Expires over 18 months",(N1707-TODAY())&gt;=365,"05 Expires in 18 months",(N1707-TODAY())&gt;=183,"04 Expires in 12 months",(N1707-TODAY())&gt;=92,"03 Expires in 6 months",(N1707-TODAY())&gt;=31,"02 Expires in 3 months",(N1707-TODAY())&gt;=0,"01 Expires in 30 days",(N1707-TODAY())&gt;=-31,"01 Expired last 30 days",(N1707-TODAY())&gt;=-92,"02 Expired last 3 months",(N1707-TODAY())&gt;=-183,"03 Expired last 6 months",(N1707-TODAY())&gt;=-365,"04 Expired last 12 months",(N1707-TODAY())&gt;=-547,"05 Expired last 18 months",TRUE,"06 Expired over 18 months")</f>
        <v>05 Expired last 18 months</v>
      </c>
      <c r="Q1707" s="65">
        <v>21900</v>
      </c>
      <c r="R1707" s="84">
        <f t="shared" si="361"/>
        <v>63875</v>
      </c>
      <c r="S1707" s="77" t="str" cm="1">
        <f t="array" ref="S1707">_xlfn.IFS(R1707&gt;5000000,"Gold",R1707&gt;=500000,"Silver",R1707&gt;30000,"Bronze",TRUE,"Transactional")</f>
        <v>Bronze</v>
      </c>
      <c r="T1707" s="24" t="s">
        <v>122</v>
      </c>
      <c r="U1707" s="101" t="s">
        <v>445</v>
      </c>
      <c r="V1707" s="101" t="s">
        <v>810</v>
      </c>
      <c r="W1707" s="77" t="str">
        <f t="shared" si="354"/>
        <v>No</v>
      </c>
      <c r="X1707" s="77" t="str">
        <f>IFERROR(_xlfn.XLOOKUP(J1707&amp;"||"&amp;K1707,'Mapping Ref.'!$J$2:$J$538,'Mapping Ref.'!$K$2:$K$538),"")</f>
        <v>ICT</v>
      </c>
      <c r="Y1707" s="77" t="str" cm="1">
        <f t="array" ref="Y1707">_xlfn.IFS(R1707&gt;2000000,"For Publication",R1707&gt;100000,"PID",R1707&gt;30000,"RFQ",TRUE,"Transactional")</f>
        <v>RFQ</v>
      </c>
      <c r="Z1707" s="24" t="s">
        <v>101</v>
      </c>
      <c r="AA1707" s="32">
        <v>36</v>
      </c>
      <c r="AB1707" s="24">
        <v>0</v>
      </c>
      <c r="AC1707" s="25">
        <v>44841</v>
      </c>
      <c r="AD1707" s="24" t="s">
        <v>58</v>
      </c>
      <c r="AE1707" s="24">
        <v>1</v>
      </c>
      <c r="AF1707" s="24"/>
      <c r="AG1707" s="24"/>
      <c r="AH1707" s="24" t="s">
        <v>60</v>
      </c>
      <c r="AI1707" s="24"/>
      <c r="AJ1707" s="24" t="s">
        <v>60</v>
      </c>
      <c r="AK1707" s="24"/>
      <c r="AL1707" s="24" t="s">
        <v>1333</v>
      </c>
      <c r="AM1707" s="24"/>
      <c r="AN1707" s="24"/>
      <c r="AO1707" s="24">
        <v>0</v>
      </c>
      <c r="AP1707" s="24" t="s">
        <v>60</v>
      </c>
      <c r="AQ1707" s="24"/>
      <c r="AR1707" s="24"/>
      <c r="AS1707" s="89">
        <f t="shared" si="359"/>
        <v>35</v>
      </c>
      <c r="AT1707" s="24" t="s">
        <v>1282</v>
      </c>
    </row>
    <row r="1708" spans="1:46" x14ac:dyDescent="0.5">
      <c r="A1708" s="24">
        <v>1828</v>
      </c>
      <c r="B1708" s="24" t="s">
        <v>340</v>
      </c>
      <c r="C1708" s="24"/>
      <c r="D1708" s="24" t="s">
        <v>6574</v>
      </c>
      <c r="E1708" s="24" t="s">
        <v>6575</v>
      </c>
      <c r="F1708" s="77" t="str">
        <f t="shared" si="353"/>
        <v>DUAL DIAGNOSIS ANONYMOUS LTD</v>
      </c>
      <c r="G1708" s="24" t="s">
        <v>6576</v>
      </c>
      <c r="H1708" s="24" t="s">
        <v>2731</v>
      </c>
      <c r="I1708" s="24" t="s">
        <v>2731</v>
      </c>
      <c r="J1708" s="24" t="s">
        <v>66</v>
      </c>
      <c r="K1708" s="27" t="s">
        <v>67</v>
      </c>
      <c r="L1708" s="25">
        <v>44841</v>
      </c>
      <c r="M1708" s="25">
        <v>45205</v>
      </c>
      <c r="N1708" s="81">
        <f t="shared" si="357"/>
        <v>45205</v>
      </c>
      <c r="O1708" s="77" t="str">
        <f t="shared" ca="1" si="358"/>
        <v>Expired</v>
      </c>
      <c r="P1708" s="77" t="str" cm="1">
        <f t="array" aca="1" ref="P1708" ca="1">_xlfn.IFS((N1708-TODAY())&gt;=547,"06 Expires over 18 months",(N1708-TODAY())&gt;=365,"05 Expires in 18 months",(N1708-TODAY())&gt;=183,"04 Expires in 12 months",(N1708-TODAY())&gt;=92,"03 Expires in 6 months",(N1708-TODAY())&gt;=31,"02 Expires in 3 months",(N1708-TODAY())&gt;=0,"01 Expires in 30 days",(N1708-TODAY())&gt;=-31,"01 Expired last 30 days",(N1708-TODAY())&gt;=-92,"02 Expired last 3 months",(N1708-TODAY())&gt;=-183,"03 Expired last 6 months",(N1708-TODAY())&gt;=-365,"04 Expired last 12 months",(N1708-TODAY())&gt;=-547,"05 Expired last 18 months",TRUE,"06 Expired over 18 months")</f>
        <v>06 Expired over 18 months</v>
      </c>
      <c r="Q1708" s="65">
        <v>10000</v>
      </c>
      <c r="R1708" s="84">
        <f t="shared" si="361"/>
        <v>10000</v>
      </c>
      <c r="S1708" s="77" t="str" cm="1">
        <f t="array" ref="S1708">_xlfn.IFS(R1708&gt;5000000,"Gold",R1708&gt;=500000,"Silver",R1708&gt;30000,"Bronze",TRUE,"Transactional")</f>
        <v>Transactional</v>
      </c>
      <c r="T1708" s="24" t="s">
        <v>54</v>
      </c>
      <c r="U1708" s="101" t="s">
        <v>116</v>
      </c>
      <c r="V1708" s="101" t="s">
        <v>70</v>
      </c>
      <c r="W1708" s="77" t="str">
        <f t="shared" si="354"/>
        <v>No</v>
      </c>
      <c r="X1708" s="77" t="str">
        <f>IFERROR(_xlfn.XLOOKUP(J1708&amp;"||"&amp;K1708,'Mapping Ref.'!$J$2:$J$538,'Mapping Ref.'!$K$2:$K$538),"")</f>
        <v>Childrens &amp; Adults</v>
      </c>
      <c r="Y1708" s="77" t="str" cm="1">
        <f t="array" ref="Y1708">_xlfn.IFS(R1708&gt;2000000,"For Publication",R1708&gt;100000,"PID",R1708&gt;30000,"RFQ",TRUE,"Transactional")</f>
        <v>Transactional</v>
      </c>
      <c r="Z1708" s="24" t="s">
        <v>101</v>
      </c>
      <c r="AA1708" s="32">
        <v>12</v>
      </c>
      <c r="AB1708" s="24">
        <v>0</v>
      </c>
      <c r="AC1708" s="25">
        <v>44841</v>
      </c>
      <c r="AD1708" s="24" t="s">
        <v>58</v>
      </c>
      <c r="AE1708" s="24"/>
      <c r="AF1708" s="24"/>
      <c r="AG1708" s="24"/>
      <c r="AH1708" s="24" t="s">
        <v>59</v>
      </c>
      <c r="AI1708" s="24"/>
      <c r="AJ1708" s="24" t="s">
        <v>60</v>
      </c>
      <c r="AK1708" s="24"/>
      <c r="AL1708" s="24" t="s">
        <v>5003</v>
      </c>
      <c r="AM1708" s="24"/>
      <c r="AN1708" s="24"/>
      <c r="AO1708" s="24">
        <v>0</v>
      </c>
      <c r="AP1708" s="24" t="s">
        <v>60</v>
      </c>
      <c r="AQ1708" s="24"/>
      <c r="AR1708" s="24"/>
      <c r="AS1708" s="89">
        <f t="shared" si="359"/>
        <v>11</v>
      </c>
      <c r="AT1708" s="24" t="s">
        <v>6574</v>
      </c>
    </row>
    <row r="1709" spans="1:46" x14ac:dyDescent="0.5">
      <c r="A1709" s="24">
        <v>1829</v>
      </c>
      <c r="B1709" s="24" t="s">
        <v>340</v>
      </c>
      <c r="C1709" s="24"/>
      <c r="D1709" s="24" t="s">
        <v>6577</v>
      </c>
      <c r="E1709" s="24" t="s">
        <v>6578</v>
      </c>
      <c r="F1709" s="77" t="str">
        <f t="shared" si="353"/>
        <v>CASCADIA WATER LTD</v>
      </c>
      <c r="G1709" s="24" t="s">
        <v>6579</v>
      </c>
      <c r="H1709" s="24" t="s">
        <v>1619</v>
      </c>
      <c r="I1709" s="24" t="s">
        <v>1619</v>
      </c>
      <c r="J1709" s="24" t="s">
        <v>107</v>
      </c>
      <c r="K1709" s="24" t="s">
        <v>1253</v>
      </c>
      <c r="L1709" s="25">
        <v>44844</v>
      </c>
      <c r="M1709" s="25">
        <v>45224</v>
      </c>
      <c r="N1709" s="81">
        <f t="shared" si="357"/>
        <v>45224</v>
      </c>
      <c r="O1709" s="77" t="str">
        <f t="shared" ca="1" si="358"/>
        <v>Expired</v>
      </c>
      <c r="P1709" s="77" t="str" cm="1">
        <f t="array" aca="1" ref="P1709" ca="1">_xlfn.IFS((N1709-TODAY())&gt;=547,"06 Expires over 18 months",(N1709-TODAY())&gt;=365,"05 Expires in 18 months",(N1709-TODAY())&gt;=183,"04 Expires in 12 months",(N1709-TODAY())&gt;=92,"03 Expires in 6 months",(N1709-TODAY())&gt;=31,"02 Expires in 3 months",(N1709-TODAY())&gt;=0,"01 Expires in 30 days",(N1709-TODAY())&gt;=-31,"01 Expired last 30 days",(N1709-TODAY())&gt;=-92,"02 Expired last 3 months",(N1709-TODAY())&gt;=-183,"03 Expired last 6 months",(N1709-TODAY())&gt;=-365,"04 Expired last 12 months",(N1709-TODAY())&gt;=-547,"05 Expired last 18 months",TRUE,"06 Expired over 18 months")</f>
        <v>06 Expired over 18 months</v>
      </c>
      <c r="Q1709" s="65">
        <v>45000</v>
      </c>
      <c r="R1709" s="84">
        <f t="shared" si="361"/>
        <v>45000</v>
      </c>
      <c r="S1709" s="77" t="str" cm="1">
        <f t="array" ref="S1709">_xlfn.IFS(R1709&gt;5000000,"Gold",R1709&gt;=500000,"Silver",R1709&gt;30000,"Bronze",TRUE,"Transactional")</f>
        <v>Bronze</v>
      </c>
      <c r="T1709" s="24" t="s">
        <v>122</v>
      </c>
      <c r="U1709" s="101" t="s">
        <v>190</v>
      </c>
      <c r="V1709" s="101" t="s">
        <v>192</v>
      </c>
      <c r="W1709" s="77" t="str">
        <f t="shared" si="354"/>
        <v>No</v>
      </c>
      <c r="X1709" s="77" t="str">
        <f>IFERROR(_xlfn.XLOOKUP(J1709&amp;"||"&amp;K1709,'Mapping Ref.'!$J$2:$J$538,'Mapping Ref.'!$K$2:$K$538),"")</f>
        <v>Construction &amp; Estates</v>
      </c>
      <c r="Y1709" s="77" t="str" cm="1">
        <f t="array" ref="Y1709">_xlfn.IFS(R1709&gt;2000000,"For Publication",R1709&gt;100000,"PID",R1709&gt;30000,"RFQ",TRUE,"Transactional")</f>
        <v>RFQ</v>
      </c>
      <c r="Z1709" s="24" t="s">
        <v>101</v>
      </c>
      <c r="AA1709" s="32">
        <v>12</v>
      </c>
      <c r="AB1709" s="24">
        <v>0</v>
      </c>
      <c r="AC1709" s="25">
        <v>44844</v>
      </c>
      <c r="AD1709" s="24" t="s">
        <v>58</v>
      </c>
      <c r="AE1709" s="24"/>
      <c r="AF1709" s="24"/>
      <c r="AG1709" s="24"/>
      <c r="AH1709" s="24" t="s">
        <v>60</v>
      </c>
      <c r="AI1709" s="24"/>
      <c r="AJ1709" s="24" t="s">
        <v>60</v>
      </c>
      <c r="AK1709" s="24"/>
      <c r="AL1709" s="24" t="s">
        <v>5003</v>
      </c>
      <c r="AM1709" s="24"/>
      <c r="AN1709" s="24"/>
      <c r="AO1709" s="24"/>
      <c r="AP1709" s="24" t="s">
        <v>60</v>
      </c>
      <c r="AQ1709" s="24"/>
      <c r="AR1709" s="24"/>
      <c r="AS1709" s="89">
        <f t="shared" si="359"/>
        <v>12</v>
      </c>
      <c r="AT1709" s="24" t="s">
        <v>6580</v>
      </c>
    </row>
    <row r="1710" spans="1:46" x14ac:dyDescent="0.5">
      <c r="A1710" s="24">
        <v>1830</v>
      </c>
      <c r="B1710" s="24" t="s">
        <v>340</v>
      </c>
      <c r="C1710" s="24"/>
      <c r="D1710" s="24" t="s">
        <v>6581</v>
      </c>
      <c r="E1710" s="24" t="s">
        <v>6582</v>
      </c>
      <c r="F1710" s="77" t="str">
        <f t="shared" si="353"/>
        <v>EVERYONE ACTIVE ADMINISTRATION SERVICES LTD - THE SLM COMMUNITY LEISURE CHARITABLE TRUST</v>
      </c>
      <c r="G1710" s="24" t="s">
        <v>6583</v>
      </c>
      <c r="H1710" s="24" t="s">
        <v>972</v>
      </c>
      <c r="I1710" s="24" t="s">
        <v>972</v>
      </c>
      <c r="J1710" s="24" t="s">
        <v>107</v>
      </c>
      <c r="K1710" s="24" t="s">
        <v>6584</v>
      </c>
      <c r="L1710" s="25">
        <v>44805</v>
      </c>
      <c r="M1710" s="25">
        <v>45535</v>
      </c>
      <c r="N1710" s="81">
        <f t="shared" si="357"/>
        <v>46203</v>
      </c>
      <c r="O1710" s="77" t="str">
        <f t="shared" ca="1" si="358"/>
        <v>Expired</v>
      </c>
      <c r="P1710" s="77" t="str" cm="1">
        <f t="array" aca="1" ref="P1710" ca="1">_xlfn.IFS((N1710-TODAY())&gt;=547,"06 Expires over 18 months",(N1710-TODAY())&gt;=365,"05 Expires in 18 months",(N1710-TODAY())&gt;=183,"04 Expires in 12 months",(N1710-TODAY())&gt;=92,"03 Expires in 6 months",(N1710-TODAY())&gt;=31,"02 Expires in 3 months",(N1710-TODAY())&gt;=0,"01 Expires in 30 days",(N1710-TODAY())&gt;=-31,"01 Expired last 30 days",(N1710-TODAY())&gt;=-92,"02 Expired last 3 months",(N1710-TODAY())&gt;=-183,"03 Expired last 6 months",(N1710-TODAY())&gt;=-365,"04 Expired last 12 months",(N1710-TODAY())&gt;=-547,"05 Expired last 18 months",TRUE,"06 Expired over 18 months")</f>
        <v>02 Expired last 3 months</v>
      </c>
      <c r="Q1710" s="65">
        <v>4000</v>
      </c>
      <c r="R1710" s="84">
        <f t="shared" si="361"/>
        <v>15000</v>
      </c>
      <c r="S1710" s="77" t="str" cm="1">
        <f t="array" ref="S1710">_xlfn.IFS(R1710&gt;5000000,"Gold",R1710&gt;=500000,"Silver",R1710&gt;30000,"Bronze",TRUE,"Transactional")</f>
        <v>Transactional</v>
      </c>
      <c r="T1710" s="24" t="s">
        <v>54</v>
      </c>
      <c r="U1710" s="101" t="s">
        <v>116</v>
      </c>
      <c r="V1710" s="101" t="s">
        <v>70</v>
      </c>
      <c r="W1710" s="77" t="str">
        <f t="shared" si="354"/>
        <v>Yes</v>
      </c>
      <c r="X1710" s="77" t="str">
        <f>IFERROR(_xlfn.XLOOKUP(J1710&amp;"||"&amp;K1710,'Mapping Ref.'!$J$2:$J$538,'Mapping Ref.'!$K$2:$K$538),"")</f>
        <v>Construction &amp; Estates</v>
      </c>
      <c r="Y1710" s="77" t="str" cm="1">
        <f t="array" ref="Y1710">_xlfn.IFS(R1710&gt;2000000,"For Publication",R1710&gt;100000,"PID",R1710&gt;30000,"RFQ",TRUE,"Transactional")</f>
        <v>Transactional</v>
      </c>
      <c r="Z1710" s="24" t="s">
        <v>86</v>
      </c>
      <c r="AA1710" s="32">
        <v>2</v>
      </c>
      <c r="AB1710" s="24">
        <v>22</v>
      </c>
      <c r="AC1710" s="25">
        <v>44844</v>
      </c>
      <c r="AD1710" s="24" t="s">
        <v>58</v>
      </c>
      <c r="AE1710" s="24">
        <v>30499</v>
      </c>
      <c r="AF1710" s="24"/>
      <c r="AG1710" s="24"/>
      <c r="AH1710" s="24" t="s">
        <v>59</v>
      </c>
      <c r="AI1710" s="24"/>
      <c r="AJ1710" s="24" t="s">
        <v>59</v>
      </c>
      <c r="AK1710" s="24"/>
      <c r="AL1710" s="24" t="s">
        <v>5003</v>
      </c>
      <c r="AM1710" s="24"/>
      <c r="AN1710" s="24"/>
      <c r="AO1710" s="24">
        <v>0</v>
      </c>
      <c r="AP1710" s="24" t="s">
        <v>60</v>
      </c>
      <c r="AQ1710" s="24"/>
      <c r="AR1710" s="24"/>
      <c r="AS1710" s="89">
        <f t="shared" si="359"/>
        <v>45</v>
      </c>
      <c r="AT1710" s="24" t="s">
        <v>6581</v>
      </c>
    </row>
    <row r="1711" spans="1:46" x14ac:dyDescent="0.5">
      <c r="A1711" s="24">
        <v>1831</v>
      </c>
      <c r="B1711" s="24" t="s">
        <v>340</v>
      </c>
      <c r="C1711" s="24"/>
      <c r="D1711" s="24" t="s">
        <v>6585</v>
      </c>
      <c r="E1711" s="24" t="s">
        <v>6586</v>
      </c>
      <c r="F1711" s="77" t="str">
        <f t="shared" si="353"/>
        <v>Views4D Ltd</v>
      </c>
      <c r="G1711" s="24" t="s">
        <v>6587</v>
      </c>
      <c r="H1711" s="24" t="s">
        <v>1619</v>
      </c>
      <c r="I1711" s="24" t="s">
        <v>1619</v>
      </c>
      <c r="J1711" s="24" t="s">
        <v>107</v>
      </c>
      <c r="K1711" s="24" t="s">
        <v>1253</v>
      </c>
      <c r="L1711" s="25">
        <v>44844</v>
      </c>
      <c r="M1711" s="25">
        <v>45209</v>
      </c>
      <c r="N1711" s="81">
        <f t="shared" si="357"/>
        <v>45209</v>
      </c>
      <c r="O1711" s="77" t="str">
        <f t="shared" ca="1" si="358"/>
        <v>Expired</v>
      </c>
      <c r="P1711" s="77" t="str" cm="1">
        <f t="array" aca="1" ref="P1711" ca="1">_xlfn.IFS((N1711-TODAY())&gt;=547,"06 Expires over 18 months",(N1711-TODAY())&gt;=365,"05 Expires in 18 months",(N1711-TODAY())&gt;=183,"04 Expires in 12 months",(N1711-TODAY())&gt;=92,"03 Expires in 6 months",(N1711-TODAY())&gt;=31,"02 Expires in 3 months",(N1711-TODAY())&gt;=0,"01 Expires in 30 days",(N1711-TODAY())&gt;=-31,"01 Expired last 30 days",(N1711-TODAY())&gt;=-92,"02 Expired last 3 months",(N1711-TODAY())&gt;=-183,"03 Expired last 6 months",(N1711-TODAY())&gt;=-365,"04 Expired last 12 months",(N1711-TODAY())&gt;=-547,"05 Expired last 18 months",TRUE,"06 Expired over 18 months")</f>
        <v>06 Expired over 18 months</v>
      </c>
      <c r="Q1711" s="65">
        <v>11177</v>
      </c>
      <c r="R1711" s="84">
        <f t="shared" si="361"/>
        <v>11177</v>
      </c>
      <c r="S1711" s="77" t="str" cm="1">
        <f t="array" ref="S1711">_xlfn.IFS(R1711&gt;5000000,"Gold",R1711&gt;=500000,"Silver",R1711&gt;30000,"Bronze",TRUE,"Transactional")</f>
        <v>Transactional</v>
      </c>
      <c r="T1711" s="24" t="s">
        <v>54</v>
      </c>
      <c r="U1711" s="101" t="s">
        <v>190</v>
      </c>
      <c r="V1711" s="101" t="s">
        <v>192</v>
      </c>
      <c r="W1711" s="77" t="str">
        <f t="shared" si="354"/>
        <v>No</v>
      </c>
      <c r="X1711" s="77" t="str">
        <f>IFERROR(_xlfn.XLOOKUP(J1711&amp;"||"&amp;K1711,'Mapping Ref.'!$J$2:$J$538,'Mapping Ref.'!$K$2:$K$538),"")</f>
        <v>Construction &amp; Estates</v>
      </c>
      <c r="Y1711" s="77" t="str" cm="1">
        <f t="array" ref="Y1711">_xlfn.IFS(R1711&gt;2000000,"For Publication",R1711&gt;100000,"PID",R1711&gt;30000,"RFQ",TRUE,"Transactional")</f>
        <v>Transactional</v>
      </c>
      <c r="Z1711" s="24" t="s">
        <v>101</v>
      </c>
      <c r="AA1711" s="32">
        <v>12</v>
      </c>
      <c r="AB1711" s="24">
        <v>0</v>
      </c>
      <c r="AC1711" s="25">
        <v>44844</v>
      </c>
      <c r="AD1711" s="24" t="s">
        <v>661</v>
      </c>
      <c r="AE1711" s="24"/>
      <c r="AF1711" s="24"/>
      <c r="AG1711" s="24"/>
      <c r="AH1711" s="24" t="s">
        <v>59</v>
      </c>
      <c r="AI1711" s="24"/>
      <c r="AJ1711" s="24" t="s">
        <v>60</v>
      </c>
      <c r="AK1711" s="24"/>
      <c r="AL1711" s="24" t="s">
        <v>5003</v>
      </c>
      <c r="AM1711" s="24"/>
      <c r="AN1711" s="24"/>
      <c r="AO1711" s="24"/>
      <c r="AP1711" s="24" t="s">
        <v>60</v>
      </c>
      <c r="AQ1711" s="24"/>
      <c r="AR1711" s="24"/>
      <c r="AS1711" s="89">
        <f t="shared" si="359"/>
        <v>12</v>
      </c>
      <c r="AT1711" s="24"/>
    </row>
    <row r="1712" spans="1:46" x14ac:dyDescent="0.5">
      <c r="A1712" s="24">
        <v>1832</v>
      </c>
      <c r="B1712" s="24"/>
      <c r="C1712" s="24"/>
      <c r="D1712" s="24" t="s">
        <v>6588</v>
      </c>
      <c r="E1712" s="24" t="s">
        <v>6589</v>
      </c>
      <c r="F1712" s="77" t="str">
        <f t="shared" si="353"/>
        <v>FUEL STORAGE SOLUTIONS LIMITED</v>
      </c>
      <c r="G1712" s="24" t="s">
        <v>6590</v>
      </c>
      <c r="H1712" s="24" t="s">
        <v>6506</v>
      </c>
      <c r="I1712" s="24" t="s">
        <v>992</v>
      </c>
      <c r="J1712" s="24" t="s">
        <v>52</v>
      </c>
      <c r="K1712" s="24" t="s">
        <v>1281</v>
      </c>
      <c r="L1712" s="25">
        <v>44835</v>
      </c>
      <c r="M1712" s="25">
        <v>45199</v>
      </c>
      <c r="N1712" s="81">
        <f t="shared" si="357"/>
        <v>45199</v>
      </c>
      <c r="O1712" s="77" t="str">
        <f t="shared" ca="1" si="358"/>
        <v>Expired</v>
      </c>
      <c r="P1712" s="77" t="str" cm="1">
        <f t="array" aca="1" ref="P1712" ca="1">_xlfn.IFS((N1712-TODAY())&gt;=547,"06 Expires over 18 months",(N1712-TODAY())&gt;=365,"05 Expires in 18 months",(N1712-TODAY())&gt;=183,"04 Expires in 12 months",(N1712-TODAY())&gt;=92,"03 Expires in 6 months",(N1712-TODAY())&gt;=31,"02 Expires in 3 months",(N1712-TODAY())&gt;=0,"01 Expires in 30 days",(N1712-TODAY())&gt;=-31,"01 Expired last 30 days",(N1712-TODAY())&gt;=-92,"02 Expired last 3 months",(N1712-TODAY())&gt;=-183,"03 Expired last 6 months",(N1712-TODAY())&gt;=-365,"04 Expired last 12 months",(N1712-TODAY())&gt;=-547,"05 Expired last 18 months",TRUE,"06 Expired over 18 months")</f>
        <v>06 Expired over 18 months</v>
      </c>
      <c r="Q1712" s="65">
        <v>1100</v>
      </c>
      <c r="R1712" s="84">
        <f t="shared" si="361"/>
        <v>1100</v>
      </c>
      <c r="S1712" s="77" t="str" cm="1">
        <f t="array" ref="S1712">_xlfn.IFS(R1712&gt;5000000,"Gold",R1712&gt;=500000,"Silver",R1712&gt;30000,"Bronze",TRUE,"Transactional")</f>
        <v>Transactional</v>
      </c>
      <c r="T1712" s="24" t="s">
        <v>54</v>
      </c>
      <c r="U1712" s="101" t="s">
        <v>393</v>
      </c>
      <c r="V1712" s="101" t="s">
        <v>756</v>
      </c>
      <c r="W1712" s="77" t="str">
        <f t="shared" si="354"/>
        <v>No</v>
      </c>
      <c r="X1712" s="77" t="str">
        <f>IFERROR(_xlfn.XLOOKUP(J1712&amp;"||"&amp;K1712,'Mapping Ref.'!$J$2:$J$538,'Mapping Ref.'!$K$2:$K$538),"")</f>
        <v>ICT</v>
      </c>
      <c r="Y1712" s="77" t="str" cm="1">
        <f t="array" ref="Y1712">_xlfn.IFS(R1712&gt;2000000,"For Publication",R1712&gt;100000,"PID",R1712&gt;30000,"RFQ",TRUE,"Transactional")</f>
        <v>Transactional</v>
      </c>
      <c r="Z1712" s="24" t="s">
        <v>101</v>
      </c>
      <c r="AA1712" s="32">
        <v>12</v>
      </c>
      <c r="AB1712" s="24">
        <v>0</v>
      </c>
      <c r="AC1712" s="25">
        <v>44844</v>
      </c>
      <c r="AD1712" s="24" t="s">
        <v>102</v>
      </c>
      <c r="AE1712" s="24">
        <v>1</v>
      </c>
      <c r="AF1712" s="24"/>
      <c r="AG1712" s="24"/>
      <c r="AH1712" s="24" t="s">
        <v>60</v>
      </c>
      <c r="AI1712" s="24"/>
      <c r="AJ1712" s="24" t="s">
        <v>60</v>
      </c>
      <c r="AK1712" s="24"/>
      <c r="AL1712" s="24" t="s">
        <v>1333</v>
      </c>
      <c r="AM1712" s="24"/>
      <c r="AN1712" s="24"/>
      <c r="AO1712" s="24">
        <v>0</v>
      </c>
      <c r="AP1712" s="24" t="s">
        <v>60</v>
      </c>
      <c r="AQ1712" s="24"/>
      <c r="AR1712" s="24"/>
      <c r="AS1712" s="89">
        <f t="shared" si="359"/>
        <v>11</v>
      </c>
      <c r="AT1712" s="24" t="s">
        <v>6591</v>
      </c>
    </row>
    <row r="1713" spans="1:46" x14ac:dyDescent="0.5">
      <c r="A1713" s="24">
        <v>1833</v>
      </c>
      <c r="B1713" s="24" t="s">
        <v>340</v>
      </c>
      <c r="C1713" s="24" t="s">
        <v>77</v>
      </c>
      <c r="D1713" s="24" t="s">
        <v>6592</v>
      </c>
      <c r="E1713" s="24" t="s">
        <v>6593</v>
      </c>
      <c r="F1713" s="77" t="str">
        <f t="shared" si="353"/>
        <v>NF &amp; TE SANDERS / T/A ANGLOZ ELECTRICAL SERVICES</v>
      </c>
      <c r="G1713" s="24" t="s">
        <v>6594</v>
      </c>
      <c r="H1713" s="24" t="s">
        <v>3282</v>
      </c>
      <c r="I1713" s="24" t="s">
        <v>4253</v>
      </c>
      <c r="J1713" s="24" t="s">
        <v>2962</v>
      </c>
      <c r="K1713" s="24" t="s">
        <v>3283</v>
      </c>
      <c r="L1713" s="25">
        <v>44851</v>
      </c>
      <c r="M1713" s="25">
        <v>45579</v>
      </c>
      <c r="N1713" s="81">
        <f t="shared" si="357"/>
        <v>45579</v>
      </c>
      <c r="O1713" s="77" t="str">
        <f t="shared" ca="1" si="358"/>
        <v>Expired</v>
      </c>
      <c r="P1713" s="77" t="str" cm="1">
        <f t="array" aca="1" ref="P1713" ca="1">_xlfn.IFS((N1713-TODAY())&gt;=547,"06 Expires over 18 months",(N1713-TODAY())&gt;=365,"05 Expires in 18 months",(N1713-TODAY())&gt;=183,"04 Expires in 12 months",(N1713-TODAY())&gt;=92,"03 Expires in 6 months",(N1713-TODAY())&gt;=31,"02 Expires in 3 months",(N1713-TODAY())&gt;=0,"01 Expires in 30 days",(N1713-TODAY())&gt;=-31,"01 Expired last 30 days",(N1713-TODAY())&gt;=-92,"02 Expired last 3 months",(N1713-TODAY())&gt;=-183,"03 Expired last 6 months",(N1713-TODAY())&gt;=-365,"04 Expired last 12 months",(N1713-TODAY())&gt;=-547,"05 Expired last 18 months",TRUE,"06 Expired over 18 months")</f>
        <v>06 Expired over 18 months</v>
      </c>
      <c r="Q1713" s="65">
        <v>4000</v>
      </c>
      <c r="R1713" s="84">
        <f t="shared" si="361"/>
        <v>7666.666666666667</v>
      </c>
      <c r="S1713" s="77" t="str" cm="1">
        <f t="array" ref="S1713">_xlfn.IFS(R1713&gt;5000000,"Gold",R1713&gt;=500000,"Silver",R1713&gt;30000,"Bronze",TRUE,"Transactional")</f>
        <v>Transactional</v>
      </c>
      <c r="T1713" s="24" t="s">
        <v>54</v>
      </c>
      <c r="U1713" s="101" t="s">
        <v>162</v>
      </c>
      <c r="V1713" s="101" t="s">
        <v>163</v>
      </c>
      <c r="W1713" s="77" t="str">
        <f t="shared" si="354"/>
        <v>No</v>
      </c>
      <c r="X1713" s="77" t="str">
        <f>IFERROR(_xlfn.XLOOKUP(J1713&amp;"||"&amp;K1713,'Mapping Ref.'!$J$2:$J$538,'Mapping Ref.'!$K$2:$K$538),"")</f>
        <v>Construction &amp; Estates</v>
      </c>
      <c r="Y1713" s="77" t="str" cm="1">
        <f t="array" ref="Y1713">_xlfn.IFS(R1713&gt;2000000,"For Publication",R1713&gt;100000,"PID",R1713&gt;30000,"RFQ",TRUE,"Transactional")</f>
        <v>Transactional</v>
      </c>
      <c r="Z1713" s="24" t="s">
        <v>86</v>
      </c>
      <c r="AA1713" s="32">
        <v>24</v>
      </c>
      <c r="AB1713" s="24">
        <v>0</v>
      </c>
      <c r="AC1713" s="25">
        <v>44846</v>
      </c>
      <c r="AD1713" s="24" t="s">
        <v>58</v>
      </c>
      <c r="AE1713" s="24"/>
      <c r="AF1713" s="24"/>
      <c r="AG1713" s="24"/>
      <c r="AH1713" s="24" t="s">
        <v>59</v>
      </c>
      <c r="AI1713" s="24"/>
      <c r="AJ1713" s="24" t="s">
        <v>60</v>
      </c>
      <c r="AK1713" s="24"/>
      <c r="AL1713" s="24" t="s">
        <v>5003</v>
      </c>
      <c r="AM1713" s="24"/>
      <c r="AN1713" s="24"/>
      <c r="AO1713" s="24">
        <v>0</v>
      </c>
      <c r="AP1713" s="24" t="s">
        <v>60</v>
      </c>
      <c r="AQ1713" s="24"/>
      <c r="AR1713" s="24"/>
      <c r="AS1713" s="89">
        <f t="shared" si="359"/>
        <v>23</v>
      </c>
      <c r="AT1713" s="24" t="s">
        <v>6595</v>
      </c>
    </row>
    <row r="1714" spans="1:46" x14ac:dyDescent="0.5">
      <c r="A1714" s="24">
        <v>1834</v>
      </c>
      <c r="B1714" s="24" t="s">
        <v>340</v>
      </c>
      <c r="C1714" s="24"/>
      <c r="D1714" s="24" t="s">
        <v>6596</v>
      </c>
      <c r="E1714" s="24" t="s">
        <v>6597</v>
      </c>
      <c r="F1714" s="77" t="str">
        <f t="shared" si="353"/>
        <v>HL COACHING LTD</v>
      </c>
      <c r="G1714" s="24" t="s">
        <v>6598</v>
      </c>
      <c r="H1714" s="24" t="s">
        <v>2731</v>
      </c>
      <c r="I1714" s="24" t="s">
        <v>2731</v>
      </c>
      <c r="J1714" s="24" t="s">
        <v>66</v>
      </c>
      <c r="K1714" s="27" t="s">
        <v>67</v>
      </c>
      <c r="L1714" s="25">
        <v>44847</v>
      </c>
      <c r="M1714" s="25">
        <v>45211</v>
      </c>
      <c r="N1714" s="81">
        <f t="shared" si="357"/>
        <v>45211</v>
      </c>
      <c r="O1714" s="77" t="str">
        <f t="shared" ca="1" si="358"/>
        <v>Expired</v>
      </c>
      <c r="P1714" s="77" t="str" cm="1">
        <f t="array" aca="1" ref="P1714" ca="1">_xlfn.IFS((N1714-TODAY())&gt;=547,"06 Expires over 18 months",(N1714-TODAY())&gt;=365,"05 Expires in 18 months",(N1714-TODAY())&gt;=183,"04 Expires in 12 months",(N1714-TODAY())&gt;=92,"03 Expires in 6 months",(N1714-TODAY())&gt;=31,"02 Expires in 3 months",(N1714-TODAY())&gt;=0,"01 Expires in 30 days",(N1714-TODAY())&gt;=-31,"01 Expired last 30 days",(N1714-TODAY())&gt;=-92,"02 Expired last 3 months",(N1714-TODAY())&gt;=-183,"03 Expired last 6 months",(N1714-TODAY())&gt;=-365,"04 Expired last 12 months",(N1714-TODAY())&gt;=-547,"05 Expired last 18 months",TRUE,"06 Expired over 18 months")</f>
        <v>06 Expired over 18 months</v>
      </c>
      <c r="Q1714" s="65">
        <v>5000</v>
      </c>
      <c r="R1714" s="84">
        <f t="shared" si="361"/>
        <v>5000</v>
      </c>
      <c r="S1714" s="77" t="str" cm="1">
        <f t="array" ref="S1714">_xlfn.IFS(R1714&gt;5000000,"Gold",R1714&gt;=500000,"Silver",R1714&gt;30000,"Bronze",TRUE,"Transactional")</f>
        <v>Transactional</v>
      </c>
      <c r="T1714" s="24" t="s">
        <v>54</v>
      </c>
      <c r="U1714" s="101" t="s">
        <v>116</v>
      </c>
      <c r="V1714" s="101" t="s">
        <v>70</v>
      </c>
      <c r="W1714" s="77" t="str">
        <f t="shared" si="354"/>
        <v>No</v>
      </c>
      <c r="X1714" s="77" t="str">
        <f>IFERROR(_xlfn.XLOOKUP(J1714&amp;"||"&amp;K1714,'Mapping Ref.'!$J$2:$J$538,'Mapping Ref.'!$K$2:$K$538),"")</f>
        <v>Childrens &amp; Adults</v>
      </c>
      <c r="Y1714" s="77" t="str" cm="1">
        <f t="array" ref="Y1714">_xlfn.IFS(R1714&gt;2000000,"For Publication",R1714&gt;100000,"PID",R1714&gt;30000,"RFQ",TRUE,"Transactional")</f>
        <v>Transactional</v>
      </c>
      <c r="Z1714" s="24" t="s">
        <v>101</v>
      </c>
      <c r="AA1714" s="32">
        <v>12</v>
      </c>
      <c r="AB1714" s="24">
        <v>0</v>
      </c>
      <c r="AC1714" s="25">
        <v>44847</v>
      </c>
      <c r="AD1714" s="24" t="s">
        <v>58</v>
      </c>
      <c r="AE1714" s="24">
        <v>0</v>
      </c>
      <c r="AF1714" s="24"/>
      <c r="AG1714" s="24"/>
      <c r="AH1714" s="24" t="s">
        <v>59</v>
      </c>
      <c r="AI1714" s="24"/>
      <c r="AJ1714" s="24" t="s">
        <v>60</v>
      </c>
      <c r="AK1714" s="24"/>
      <c r="AL1714" s="24" t="s">
        <v>5003</v>
      </c>
      <c r="AM1714" s="24"/>
      <c r="AN1714" s="24"/>
      <c r="AO1714" s="24">
        <v>0</v>
      </c>
      <c r="AP1714" s="24" t="s">
        <v>60</v>
      </c>
      <c r="AQ1714" s="24"/>
      <c r="AR1714" s="24"/>
      <c r="AS1714" s="89">
        <f t="shared" si="359"/>
        <v>11</v>
      </c>
      <c r="AT1714" s="24" t="s">
        <v>6596</v>
      </c>
    </row>
    <row r="1715" spans="1:46" x14ac:dyDescent="0.5">
      <c r="A1715" s="24">
        <v>1835</v>
      </c>
      <c r="B1715" s="24" t="s">
        <v>340</v>
      </c>
      <c r="C1715" s="24"/>
      <c r="D1715" s="24" t="s">
        <v>6599</v>
      </c>
      <c r="E1715" s="24" t="s">
        <v>6600</v>
      </c>
      <c r="F1715" s="77" t="str">
        <f t="shared" si="353"/>
        <v>M&amp;M ASSOCIATES (TRADING) LTD T/A MAGIC STEPS NURSERY</v>
      </c>
      <c r="G1715" s="24" t="s">
        <v>6601</v>
      </c>
      <c r="H1715" s="24" t="s">
        <v>1725</v>
      </c>
      <c r="I1715" s="24" t="s">
        <v>1725</v>
      </c>
      <c r="J1715" s="24" t="s">
        <v>190</v>
      </c>
      <c r="K1715" s="24" t="s">
        <v>1097</v>
      </c>
      <c r="L1715" s="25">
        <v>44848</v>
      </c>
      <c r="M1715" s="25">
        <v>45215</v>
      </c>
      <c r="N1715" s="81">
        <f t="shared" si="357"/>
        <v>45581</v>
      </c>
      <c r="O1715" s="77" t="str">
        <f t="shared" ca="1" si="358"/>
        <v>Expired</v>
      </c>
      <c r="P1715" s="77" t="str" cm="1">
        <f t="array" aca="1" ref="P1715" ca="1">_xlfn.IFS((N1715-TODAY())&gt;=547,"06 Expires over 18 months",(N1715-TODAY())&gt;=365,"05 Expires in 18 months",(N1715-TODAY())&gt;=183,"04 Expires in 12 months",(N1715-TODAY())&gt;=92,"03 Expires in 6 months",(N1715-TODAY())&gt;=31,"02 Expires in 3 months",(N1715-TODAY())&gt;=0,"01 Expires in 30 days",(N1715-TODAY())&gt;=-31,"01 Expired last 30 days",(N1715-TODAY())&gt;=-92,"02 Expired last 3 months",(N1715-TODAY())&gt;=-183,"03 Expired last 6 months",(N1715-TODAY())&gt;=-365,"04 Expired last 12 months",(N1715-TODAY())&gt;=-547,"05 Expired last 18 months",TRUE,"06 Expired over 18 months")</f>
        <v>06 Expired over 18 months</v>
      </c>
      <c r="Q1715" s="65">
        <v>7000</v>
      </c>
      <c r="R1715" s="84">
        <f t="shared" si="361"/>
        <v>14000</v>
      </c>
      <c r="S1715" s="77" t="str" cm="1">
        <f t="array" ref="S1715">_xlfn.IFS(R1715&gt;5000000,"Gold",R1715&gt;=500000,"Silver",R1715&gt;30000,"Bronze",TRUE,"Transactional")</f>
        <v>Transactional</v>
      </c>
      <c r="T1715" s="24" t="s">
        <v>54</v>
      </c>
      <c r="U1715" s="101" t="s">
        <v>84</v>
      </c>
      <c r="V1715" s="101" t="s">
        <v>204</v>
      </c>
      <c r="W1715" s="77" t="str">
        <f t="shared" si="354"/>
        <v>Yes</v>
      </c>
      <c r="X1715" s="77" t="str">
        <f>IFERROR(_xlfn.XLOOKUP(J1715&amp;"||"&amp;K1715,'Mapping Ref.'!$J$2:$J$538,'Mapping Ref.'!$K$2:$K$538),"")</f>
        <v>Childrens &amp; Adults</v>
      </c>
      <c r="Y1715" s="77" t="str" cm="1">
        <f t="array" ref="Y1715">_xlfn.IFS(R1715&gt;2000000,"For Publication",R1715&gt;100000,"PID",R1715&gt;30000,"RFQ",TRUE,"Transactional")</f>
        <v>Transactional</v>
      </c>
      <c r="Z1715" s="24" t="s">
        <v>101</v>
      </c>
      <c r="AA1715" s="32">
        <v>12</v>
      </c>
      <c r="AB1715" s="24">
        <v>12</v>
      </c>
      <c r="AC1715" s="25">
        <v>44848</v>
      </c>
      <c r="AD1715" s="24" t="s">
        <v>58</v>
      </c>
      <c r="AE1715" s="24"/>
      <c r="AF1715" s="24"/>
      <c r="AG1715" s="24"/>
      <c r="AH1715" s="24" t="s">
        <v>59</v>
      </c>
      <c r="AI1715" s="24"/>
      <c r="AJ1715" s="24" t="s">
        <v>60</v>
      </c>
      <c r="AK1715" s="24"/>
      <c r="AL1715" s="24" t="s">
        <v>5003</v>
      </c>
      <c r="AM1715" s="24"/>
      <c r="AN1715" s="24"/>
      <c r="AO1715" s="24">
        <v>0</v>
      </c>
      <c r="AP1715" s="24" t="s">
        <v>60</v>
      </c>
      <c r="AQ1715" s="24"/>
      <c r="AR1715" s="24"/>
      <c r="AS1715" s="89">
        <f t="shared" si="359"/>
        <v>24</v>
      </c>
      <c r="AT1715" s="24" t="s">
        <v>6602</v>
      </c>
    </row>
    <row r="1716" spans="1:46" x14ac:dyDescent="0.5">
      <c r="A1716" s="24">
        <v>1836</v>
      </c>
      <c r="B1716" s="24" t="s">
        <v>340</v>
      </c>
      <c r="C1716" s="24"/>
      <c r="D1716" s="24" t="s">
        <v>6603</v>
      </c>
      <c r="E1716" s="24" t="s">
        <v>6604</v>
      </c>
      <c r="F1716" s="77" t="str">
        <f t="shared" si="353"/>
        <v>TPXIMPACT LIMITED</v>
      </c>
      <c r="G1716" s="24" t="s">
        <v>6605</v>
      </c>
      <c r="H1716" s="24" t="s">
        <v>1697</v>
      </c>
      <c r="I1716" s="24" t="s">
        <v>6606</v>
      </c>
      <c r="J1716" s="24" t="s">
        <v>97</v>
      </c>
      <c r="K1716" s="24" t="s">
        <v>6607</v>
      </c>
      <c r="L1716" s="25">
        <v>44830</v>
      </c>
      <c r="M1716" s="25">
        <v>44890</v>
      </c>
      <c r="N1716" s="81">
        <f t="shared" si="357"/>
        <v>44920</v>
      </c>
      <c r="O1716" s="77" t="str">
        <f t="shared" ca="1" si="358"/>
        <v>Expired</v>
      </c>
      <c r="P1716" s="77" t="str" cm="1">
        <f t="array" aca="1" ref="P1716" ca="1">_xlfn.IFS((N1716-TODAY())&gt;=547,"06 Expires over 18 months",(N1716-TODAY())&gt;=365,"05 Expires in 18 months",(N1716-TODAY())&gt;=183,"04 Expires in 12 months",(N1716-TODAY())&gt;=92,"03 Expires in 6 months",(N1716-TODAY())&gt;=31,"02 Expires in 3 months",(N1716-TODAY())&gt;=0,"01 Expires in 30 days",(N1716-TODAY())&gt;=-31,"01 Expired last 30 days",(N1716-TODAY())&gt;=-92,"02 Expired last 3 months",(N1716-TODAY())&gt;=-183,"03 Expired last 6 months",(N1716-TODAY())&gt;=-365,"04 Expired last 12 months",(N1716-TODAY())&gt;=-547,"05 Expired last 18 months",TRUE,"06 Expired over 18 months")</f>
        <v>06 Expired over 18 months</v>
      </c>
      <c r="Q1716" s="65">
        <v>333000000</v>
      </c>
      <c r="R1716" s="84">
        <f t="shared" si="361"/>
        <v>333000000</v>
      </c>
      <c r="S1716" s="77" t="str" cm="1">
        <f t="array" ref="S1716">_xlfn.IFS(R1716&gt;5000000,"Gold",R1716&gt;=500000,"Silver",R1716&gt;30000,"Bronze",TRUE,"Transactional")</f>
        <v>Gold</v>
      </c>
      <c r="T1716" s="24" t="s">
        <v>54</v>
      </c>
      <c r="U1716" s="101" t="s">
        <v>109</v>
      </c>
      <c r="V1716" s="101" t="s">
        <v>1011</v>
      </c>
      <c r="W1716" s="77" t="str">
        <f t="shared" si="354"/>
        <v>Yes</v>
      </c>
      <c r="X1716" s="77" t="str">
        <f>IFERROR(_xlfn.XLOOKUP(J1716&amp;"||"&amp;K1716,'Mapping Ref.'!$J$2:$J$538,'Mapping Ref.'!$K$2:$K$538),"")</f>
        <v>Corporate</v>
      </c>
      <c r="Y1716" s="77" t="str" cm="1">
        <f t="array" ref="Y1716">_xlfn.IFS(R1716&gt;2000000,"For Publication",R1716&gt;100000,"PID",R1716&gt;30000,"RFQ",TRUE,"Transactional")</f>
        <v>For Publication</v>
      </c>
      <c r="Z1716" s="24" t="s">
        <v>76</v>
      </c>
      <c r="AA1716" s="32">
        <v>2</v>
      </c>
      <c r="AB1716" s="24">
        <v>1</v>
      </c>
      <c r="AC1716" s="25">
        <v>44848</v>
      </c>
      <c r="AD1716" s="24" t="s">
        <v>58</v>
      </c>
      <c r="AE1716" s="24">
        <v>222401</v>
      </c>
      <c r="AF1716" s="24"/>
      <c r="AG1716" s="24"/>
      <c r="AH1716" s="24" t="s">
        <v>60</v>
      </c>
      <c r="AI1716" s="24"/>
      <c r="AJ1716" s="24" t="s">
        <v>60</v>
      </c>
      <c r="AK1716" s="24"/>
      <c r="AL1716" s="24" t="s">
        <v>5003</v>
      </c>
      <c r="AM1716" s="24"/>
      <c r="AN1716" s="24"/>
      <c r="AO1716" s="24">
        <v>0</v>
      </c>
      <c r="AP1716" s="24" t="s">
        <v>60</v>
      </c>
      <c r="AQ1716" s="24"/>
      <c r="AR1716" s="24"/>
      <c r="AS1716" s="89">
        <f t="shared" si="359"/>
        <v>2</v>
      </c>
      <c r="AT1716" s="24" t="s">
        <v>6608</v>
      </c>
    </row>
    <row r="1717" spans="1:46" x14ac:dyDescent="0.5">
      <c r="A1717" s="24">
        <v>1837</v>
      </c>
      <c r="B1717" s="24"/>
      <c r="C1717" s="24"/>
      <c r="D1717" s="24" t="s">
        <v>6609</v>
      </c>
      <c r="E1717" s="24" t="s">
        <v>6610</v>
      </c>
      <c r="F1717" s="77" t="str">
        <f t="shared" si="353"/>
        <v>PRESTIGE POWER LIMITED</v>
      </c>
      <c r="G1717" s="24" t="s">
        <v>6611</v>
      </c>
      <c r="H1717" s="24" t="s">
        <v>6506</v>
      </c>
      <c r="I1717" s="24" t="s">
        <v>992</v>
      </c>
      <c r="J1717" s="24" t="s">
        <v>52</v>
      </c>
      <c r="K1717" s="24" t="s">
        <v>1281</v>
      </c>
      <c r="L1717" s="25">
        <v>44835</v>
      </c>
      <c r="M1717" s="25">
        <v>45199</v>
      </c>
      <c r="N1717" s="81">
        <f t="shared" si="357"/>
        <v>45199</v>
      </c>
      <c r="O1717" s="77" t="str">
        <f t="shared" ca="1" si="358"/>
        <v>Expired</v>
      </c>
      <c r="P1717" s="77" t="str" cm="1">
        <f t="array" aca="1" ref="P1717" ca="1">_xlfn.IFS((N1717-TODAY())&gt;=547,"06 Expires over 18 months",(N1717-TODAY())&gt;=365,"05 Expires in 18 months",(N1717-TODAY())&gt;=183,"04 Expires in 12 months",(N1717-TODAY())&gt;=92,"03 Expires in 6 months",(N1717-TODAY())&gt;=31,"02 Expires in 3 months",(N1717-TODAY())&gt;=0,"01 Expires in 30 days",(N1717-TODAY())&gt;=-31,"01 Expired last 30 days",(N1717-TODAY())&gt;=-92,"02 Expired last 3 months",(N1717-TODAY())&gt;=-183,"03 Expired last 6 months",(N1717-TODAY())&gt;=-365,"04 Expired last 12 months",(N1717-TODAY())&gt;=-547,"05 Expired last 18 months",TRUE,"06 Expired over 18 months")</f>
        <v>06 Expired over 18 months</v>
      </c>
      <c r="Q1717" s="65">
        <v>2959.06</v>
      </c>
      <c r="R1717" s="84">
        <f t="shared" si="361"/>
        <v>2959.06</v>
      </c>
      <c r="S1717" s="77" t="str" cm="1">
        <f t="array" ref="S1717">_xlfn.IFS(R1717&gt;5000000,"Gold",R1717&gt;=500000,"Silver",R1717&gt;30000,"Bronze",TRUE,"Transactional")</f>
        <v>Transactional</v>
      </c>
      <c r="T1717" s="24" t="s">
        <v>122</v>
      </c>
      <c r="U1717" s="101" t="s">
        <v>69</v>
      </c>
      <c r="V1717" s="101" t="s">
        <v>1442</v>
      </c>
      <c r="W1717" s="77" t="str">
        <f t="shared" si="354"/>
        <v>No</v>
      </c>
      <c r="X1717" s="77" t="str">
        <f>IFERROR(_xlfn.XLOOKUP(J1717&amp;"||"&amp;K1717,'Mapping Ref.'!$J$2:$J$538,'Mapping Ref.'!$K$2:$K$538),"")</f>
        <v>ICT</v>
      </c>
      <c r="Y1717" s="77" t="str" cm="1">
        <f t="array" ref="Y1717">_xlfn.IFS(R1717&gt;2000000,"For Publication",R1717&gt;100000,"PID",R1717&gt;30000,"RFQ",TRUE,"Transactional")</f>
        <v>Transactional</v>
      </c>
      <c r="Z1717" s="24" t="s">
        <v>101</v>
      </c>
      <c r="AA1717" s="32">
        <v>12</v>
      </c>
      <c r="AB1717" s="24">
        <v>0</v>
      </c>
      <c r="AC1717" s="25">
        <v>44851</v>
      </c>
      <c r="AD1717" s="24" t="s">
        <v>58</v>
      </c>
      <c r="AE1717" s="24">
        <v>1</v>
      </c>
      <c r="AF1717" s="24"/>
      <c r="AG1717" s="24"/>
      <c r="AH1717" s="24" t="s">
        <v>60</v>
      </c>
      <c r="AI1717" s="24"/>
      <c r="AJ1717" s="24" t="s">
        <v>60</v>
      </c>
      <c r="AK1717" s="24"/>
      <c r="AL1717" s="24" t="s">
        <v>1333</v>
      </c>
      <c r="AM1717" s="24"/>
      <c r="AN1717" s="24"/>
      <c r="AO1717" s="24">
        <v>0</v>
      </c>
      <c r="AP1717" s="24" t="s">
        <v>60</v>
      </c>
      <c r="AQ1717" s="24"/>
      <c r="AR1717" s="24"/>
      <c r="AS1717" s="89">
        <f t="shared" si="359"/>
        <v>11</v>
      </c>
      <c r="AT1717" s="24" t="s">
        <v>6612</v>
      </c>
    </row>
    <row r="1718" spans="1:46" x14ac:dyDescent="0.5">
      <c r="A1718" s="24">
        <v>1838</v>
      </c>
      <c r="B1718" s="24"/>
      <c r="C1718" s="24" t="s">
        <v>77</v>
      </c>
      <c r="D1718" s="24" t="s">
        <v>6613</v>
      </c>
      <c r="E1718" s="24" t="s">
        <v>6614</v>
      </c>
      <c r="F1718" s="77" t="str">
        <f t="shared" si="353"/>
        <v>MACCREANOR LAVINGTON LIMITED</v>
      </c>
      <c r="G1718" s="24" t="s">
        <v>5710</v>
      </c>
      <c r="H1718" s="24" t="s">
        <v>3853</v>
      </c>
      <c r="I1718" s="24" t="s">
        <v>3853</v>
      </c>
      <c r="J1718" s="24" t="s">
        <v>107</v>
      </c>
      <c r="K1718" s="24" t="s">
        <v>5714</v>
      </c>
      <c r="L1718" s="25">
        <v>44610</v>
      </c>
      <c r="M1718" s="25">
        <v>44944</v>
      </c>
      <c r="N1718" s="81">
        <f t="shared" si="357"/>
        <v>45064</v>
      </c>
      <c r="O1718" s="77" t="str">
        <f t="shared" ca="1" si="358"/>
        <v>Expired</v>
      </c>
      <c r="P1718" s="77" t="str" cm="1">
        <f t="array" aca="1" ref="P1718" ca="1">_xlfn.IFS((N1718-TODAY())&gt;=547,"06 Expires over 18 months",(N1718-TODAY())&gt;=365,"05 Expires in 18 months",(N1718-TODAY())&gt;=183,"04 Expires in 12 months",(N1718-TODAY())&gt;=92,"03 Expires in 6 months",(N1718-TODAY())&gt;=31,"02 Expires in 3 months",(N1718-TODAY())&gt;=0,"01 Expires in 30 days",(N1718-TODAY())&gt;=-31,"01 Expired last 30 days",(N1718-TODAY())&gt;=-92,"02 Expired last 3 months",(N1718-TODAY())&gt;=-183,"03 Expired last 6 months",(N1718-TODAY())&gt;=-365,"04 Expired last 12 months",(N1718-TODAY())&gt;=-547,"05 Expired last 18 months",TRUE,"06 Expired over 18 months")</f>
        <v>06 Expired over 18 months</v>
      </c>
      <c r="Q1718" s="65">
        <v>123811.75</v>
      </c>
      <c r="R1718" s="84">
        <f t="shared" si="361"/>
        <v>154764.6875</v>
      </c>
      <c r="S1718" s="77" t="str" cm="1">
        <f t="array" ref="S1718">_xlfn.IFS(R1718&gt;5000000,"Gold",R1718&gt;=500000,"Silver",R1718&gt;30000,"Bronze",TRUE,"Transactional")</f>
        <v>Bronze</v>
      </c>
      <c r="T1718" s="24" t="s">
        <v>122</v>
      </c>
      <c r="U1718" s="101" t="s">
        <v>109</v>
      </c>
      <c r="V1718" s="101" t="s">
        <v>1146</v>
      </c>
      <c r="W1718" s="77" t="str">
        <f t="shared" si="354"/>
        <v>Yes</v>
      </c>
      <c r="X1718" s="77" t="str">
        <f>IFERROR(_xlfn.XLOOKUP(J1718&amp;"||"&amp;K1718,'Mapping Ref.'!$J$2:$J$538,'Mapping Ref.'!$K$2:$K$538),"")</f>
        <v>Construction &amp; Estates</v>
      </c>
      <c r="Y1718" s="77" t="str" cm="1">
        <f t="array" ref="Y1718">_xlfn.IFS(R1718&gt;2000000,"For Publication",R1718&gt;100000,"PID",R1718&gt;30000,"RFQ",TRUE,"Transactional")</f>
        <v>PID</v>
      </c>
      <c r="Z1718" s="24" t="s">
        <v>57</v>
      </c>
      <c r="AA1718" s="32">
        <v>7</v>
      </c>
      <c r="AB1718" s="24">
        <v>4</v>
      </c>
      <c r="AC1718" s="25">
        <v>44851</v>
      </c>
      <c r="AD1718" s="24" t="s">
        <v>58</v>
      </c>
      <c r="AE1718" s="24"/>
      <c r="AF1718" s="24" t="s">
        <v>59</v>
      </c>
      <c r="AG1718" s="24"/>
      <c r="AH1718" s="24" t="s">
        <v>60</v>
      </c>
      <c r="AI1718" s="24"/>
      <c r="AJ1718" s="24" t="s">
        <v>60</v>
      </c>
      <c r="AK1718" s="24"/>
      <c r="AL1718" s="24" t="s">
        <v>1333</v>
      </c>
      <c r="AM1718" s="24"/>
      <c r="AN1718" s="24"/>
      <c r="AO1718" s="24"/>
      <c r="AP1718" s="24" t="s">
        <v>60</v>
      </c>
      <c r="AQ1718" s="24"/>
      <c r="AR1718" s="24"/>
      <c r="AS1718" s="89">
        <f t="shared" si="359"/>
        <v>15</v>
      </c>
      <c r="AT1718" s="24" t="s">
        <v>5711</v>
      </c>
    </row>
    <row r="1719" spans="1:46" x14ac:dyDescent="0.5">
      <c r="A1719" s="24">
        <v>1839</v>
      </c>
      <c r="B1719" s="24"/>
      <c r="C1719" s="24"/>
      <c r="D1719" s="24" t="s">
        <v>6615</v>
      </c>
      <c r="E1719" s="24" t="s">
        <v>6616</v>
      </c>
      <c r="F1719" s="77" t="str">
        <f t="shared" si="353"/>
        <v>LAPLACE BUILDING SOLUTIONS (SOUTH) LTD</v>
      </c>
      <c r="G1719" s="24" t="s">
        <v>6617</v>
      </c>
      <c r="H1719" s="24" t="s">
        <v>6506</v>
      </c>
      <c r="I1719" s="24" t="s">
        <v>992</v>
      </c>
      <c r="J1719" s="24" t="s">
        <v>52</v>
      </c>
      <c r="K1719" s="24" t="s">
        <v>1281</v>
      </c>
      <c r="L1719" s="25">
        <v>44835</v>
      </c>
      <c r="M1719" s="25">
        <v>45199</v>
      </c>
      <c r="N1719" s="81">
        <f t="shared" si="357"/>
        <v>45199</v>
      </c>
      <c r="O1719" s="77" t="str">
        <f t="shared" ca="1" si="358"/>
        <v>Expired</v>
      </c>
      <c r="P1719" s="77" t="str" cm="1">
        <f t="array" aca="1" ref="P1719" ca="1">_xlfn.IFS((N1719-TODAY())&gt;=547,"06 Expires over 18 months",(N1719-TODAY())&gt;=365,"05 Expires in 18 months",(N1719-TODAY())&gt;=183,"04 Expires in 12 months",(N1719-TODAY())&gt;=92,"03 Expires in 6 months",(N1719-TODAY())&gt;=31,"02 Expires in 3 months",(N1719-TODAY())&gt;=0,"01 Expires in 30 days",(N1719-TODAY())&gt;=-31,"01 Expired last 30 days",(N1719-TODAY())&gt;=-92,"02 Expired last 3 months",(N1719-TODAY())&gt;=-183,"03 Expired last 6 months",(N1719-TODAY())&gt;=-365,"04 Expired last 12 months",(N1719-TODAY())&gt;=-547,"05 Expired last 18 months",TRUE,"06 Expired over 18 months")</f>
        <v>06 Expired over 18 months</v>
      </c>
      <c r="Q1719" s="65">
        <v>21699.75</v>
      </c>
      <c r="R1719" s="84">
        <f t="shared" si="361"/>
        <v>21699.75</v>
      </c>
      <c r="S1719" s="77" t="str" cm="1">
        <f t="array" ref="S1719">_xlfn.IFS(R1719&gt;5000000,"Gold",R1719&gt;=500000,"Silver",R1719&gt;30000,"Bronze",TRUE,"Transactional")</f>
        <v>Transactional</v>
      </c>
      <c r="T1719" s="24" t="s">
        <v>54</v>
      </c>
      <c r="U1719" s="101" t="s">
        <v>109</v>
      </c>
      <c r="V1719" s="101" t="s">
        <v>148</v>
      </c>
      <c r="W1719" s="77" t="str">
        <f t="shared" si="354"/>
        <v>No</v>
      </c>
      <c r="X1719" s="77" t="str">
        <f>IFERROR(_xlfn.XLOOKUP(J1719&amp;"||"&amp;K1719,'Mapping Ref.'!$J$2:$J$538,'Mapping Ref.'!$K$2:$K$538),"")</f>
        <v>ICT</v>
      </c>
      <c r="Y1719" s="77" t="str" cm="1">
        <f t="array" ref="Y1719">_xlfn.IFS(R1719&gt;2000000,"For Publication",R1719&gt;100000,"PID",R1719&gt;30000,"RFQ",TRUE,"Transactional")</f>
        <v>Transactional</v>
      </c>
      <c r="Z1719" s="24" t="s">
        <v>101</v>
      </c>
      <c r="AA1719" s="32">
        <v>12</v>
      </c>
      <c r="AB1719" s="24">
        <v>0</v>
      </c>
      <c r="AC1719" s="25">
        <v>44851</v>
      </c>
      <c r="AD1719" s="24" t="s">
        <v>58</v>
      </c>
      <c r="AE1719" s="24">
        <v>1</v>
      </c>
      <c r="AF1719" s="24"/>
      <c r="AG1719" s="24"/>
      <c r="AH1719" s="24" t="s">
        <v>60</v>
      </c>
      <c r="AI1719" s="24"/>
      <c r="AJ1719" s="24" t="s">
        <v>59</v>
      </c>
      <c r="AK1719" s="24"/>
      <c r="AL1719" s="24" t="s">
        <v>1333</v>
      </c>
      <c r="AM1719" s="24"/>
      <c r="AN1719" s="24"/>
      <c r="AO1719" s="24">
        <v>0</v>
      </c>
      <c r="AP1719" s="24" t="s">
        <v>60</v>
      </c>
      <c r="AQ1719" s="24"/>
      <c r="AR1719" s="24"/>
      <c r="AS1719" s="89">
        <f t="shared" si="359"/>
        <v>11</v>
      </c>
      <c r="AT1719" s="24" t="s">
        <v>6618</v>
      </c>
    </row>
    <row r="1720" spans="1:46" x14ac:dyDescent="0.5">
      <c r="A1720" s="24">
        <v>1840</v>
      </c>
      <c r="B1720" s="24" t="s">
        <v>340</v>
      </c>
      <c r="C1720" s="24"/>
      <c r="D1720" s="24" t="s">
        <v>6619</v>
      </c>
      <c r="E1720" s="24" t="s">
        <v>6620</v>
      </c>
      <c r="F1720" s="77" t="str">
        <f t="shared" si="353"/>
        <v>MR PAUL FITZGERALD</v>
      </c>
      <c r="G1720" s="24" t="s">
        <v>6621</v>
      </c>
      <c r="H1720" s="24" t="s">
        <v>5576</v>
      </c>
      <c r="I1720" s="24" t="s">
        <v>6622</v>
      </c>
      <c r="J1720" s="24" t="s">
        <v>1312</v>
      </c>
      <c r="K1720" s="24" t="s">
        <v>1109</v>
      </c>
      <c r="L1720" s="25">
        <v>44852</v>
      </c>
      <c r="M1720" s="25">
        <v>45199</v>
      </c>
      <c r="N1720" s="81">
        <f t="shared" si="357"/>
        <v>45199</v>
      </c>
      <c r="O1720" s="77" t="str">
        <f t="shared" ca="1" si="358"/>
        <v>Expired</v>
      </c>
      <c r="P1720" s="77" t="str" cm="1">
        <f t="array" aca="1" ref="P1720" ca="1">_xlfn.IFS((N1720-TODAY())&gt;=547,"06 Expires over 18 months",(N1720-TODAY())&gt;=365,"05 Expires in 18 months",(N1720-TODAY())&gt;=183,"04 Expires in 12 months",(N1720-TODAY())&gt;=92,"03 Expires in 6 months",(N1720-TODAY())&gt;=31,"02 Expires in 3 months",(N1720-TODAY())&gt;=0,"01 Expires in 30 days",(N1720-TODAY())&gt;=-31,"01 Expired last 30 days",(N1720-TODAY())&gt;=-92,"02 Expired last 3 months",(N1720-TODAY())&gt;=-183,"03 Expired last 6 months",(N1720-TODAY())&gt;=-365,"04 Expired last 12 months",(N1720-TODAY())&gt;=-547,"05 Expired last 18 months",TRUE,"06 Expired over 18 months")</f>
        <v>06 Expired over 18 months</v>
      </c>
      <c r="Q1720" s="65">
        <v>5000</v>
      </c>
      <c r="R1720" s="84">
        <f t="shared" si="361"/>
        <v>5000</v>
      </c>
      <c r="S1720" s="77" t="str" cm="1">
        <f t="array" ref="S1720">_xlfn.IFS(R1720&gt;5000000,"Gold",R1720&gt;=500000,"Silver",R1720&gt;30000,"Bronze",TRUE,"Transactional")</f>
        <v>Transactional</v>
      </c>
      <c r="T1720" s="24" t="s">
        <v>54</v>
      </c>
      <c r="U1720" s="101" t="s">
        <v>237</v>
      </c>
      <c r="V1720" s="101" t="s">
        <v>566</v>
      </c>
      <c r="W1720" s="77" t="str">
        <f t="shared" si="354"/>
        <v>No</v>
      </c>
      <c r="X1720" s="77" t="str">
        <f>IFERROR(_xlfn.XLOOKUP(J1720&amp;"||"&amp;K1720,'Mapping Ref.'!$J$2:$J$538,'Mapping Ref.'!$K$2:$K$538),"")</f>
        <v>Corporate</v>
      </c>
      <c r="Y1720" s="77" t="str" cm="1">
        <f t="array" ref="Y1720">_xlfn.IFS(R1720&gt;2000000,"For Publication",R1720&gt;100000,"PID",R1720&gt;30000,"RFQ",TRUE,"Transactional")</f>
        <v>Transactional</v>
      </c>
      <c r="Z1720" s="24" t="s">
        <v>101</v>
      </c>
      <c r="AA1720" s="32">
        <v>12</v>
      </c>
      <c r="AB1720" s="24">
        <v>0</v>
      </c>
      <c r="AC1720" s="25">
        <v>44852</v>
      </c>
      <c r="AD1720" s="24" t="s">
        <v>58</v>
      </c>
      <c r="AE1720" s="24">
        <v>0</v>
      </c>
      <c r="AF1720" s="24"/>
      <c r="AG1720" s="24"/>
      <c r="AH1720" s="24" t="s">
        <v>59</v>
      </c>
      <c r="AI1720" s="24"/>
      <c r="AJ1720" s="24" t="s">
        <v>59</v>
      </c>
      <c r="AK1720" s="24"/>
      <c r="AL1720" s="24" t="s">
        <v>5003</v>
      </c>
      <c r="AM1720" s="24"/>
      <c r="AN1720" s="24"/>
      <c r="AO1720" s="24">
        <v>0</v>
      </c>
      <c r="AP1720" s="24" t="s">
        <v>60</v>
      </c>
      <c r="AQ1720" s="24"/>
      <c r="AR1720" s="24"/>
      <c r="AS1720" s="89">
        <f t="shared" si="359"/>
        <v>11</v>
      </c>
      <c r="AT1720" s="24" t="s">
        <v>6623</v>
      </c>
    </row>
    <row r="1721" spans="1:46" x14ac:dyDescent="0.5">
      <c r="A1721" s="24">
        <v>1841</v>
      </c>
      <c r="B1721" s="24"/>
      <c r="C1721" s="24"/>
      <c r="D1721" s="24" t="s">
        <v>6624</v>
      </c>
      <c r="E1721" s="24" t="s">
        <v>6625</v>
      </c>
      <c r="F1721" s="77" t="str">
        <f t="shared" si="353"/>
        <v>BEAUCARE MEDICAL LTD</v>
      </c>
      <c r="G1721" s="24" t="s">
        <v>6626</v>
      </c>
      <c r="H1721" s="24" t="s">
        <v>6506</v>
      </c>
      <c r="I1721" s="24" t="s">
        <v>992</v>
      </c>
      <c r="J1721" s="24" t="s">
        <v>52</v>
      </c>
      <c r="K1721" s="24" t="s">
        <v>1281</v>
      </c>
      <c r="L1721" s="25">
        <v>44835</v>
      </c>
      <c r="M1721" s="25">
        <v>45199</v>
      </c>
      <c r="N1721" s="81">
        <f t="shared" si="357"/>
        <v>45199</v>
      </c>
      <c r="O1721" s="77" t="str">
        <f t="shared" ca="1" si="358"/>
        <v>Expired</v>
      </c>
      <c r="P1721" s="77" t="str" cm="1">
        <f t="array" aca="1" ref="P1721" ca="1">_xlfn.IFS((N1721-TODAY())&gt;=547,"06 Expires over 18 months",(N1721-TODAY())&gt;=365,"05 Expires in 18 months",(N1721-TODAY())&gt;=183,"04 Expires in 12 months",(N1721-TODAY())&gt;=92,"03 Expires in 6 months",(N1721-TODAY())&gt;=31,"02 Expires in 3 months",(N1721-TODAY())&gt;=0,"01 Expires in 30 days",(N1721-TODAY())&gt;=-31,"01 Expired last 30 days",(N1721-TODAY())&gt;=-92,"02 Expired last 3 months",(N1721-TODAY())&gt;=-183,"03 Expired last 6 months",(N1721-TODAY())&gt;=-365,"04 Expired last 12 months",(N1721-TODAY())&gt;=-547,"05 Expired last 18 months",TRUE,"06 Expired over 18 months")</f>
        <v>06 Expired over 18 months</v>
      </c>
      <c r="Q1721" s="65">
        <v>1970</v>
      </c>
      <c r="R1721" s="84">
        <f t="shared" si="361"/>
        <v>1970</v>
      </c>
      <c r="S1721" s="77" t="str" cm="1">
        <f t="array" ref="S1721">_xlfn.IFS(R1721&gt;5000000,"Gold",R1721&gt;=500000,"Silver",R1721&gt;30000,"Bronze",TRUE,"Transactional")</f>
        <v>Transactional</v>
      </c>
      <c r="T1721" s="24" t="s">
        <v>54</v>
      </c>
      <c r="U1721" s="101" t="s">
        <v>131</v>
      </c>
      <c r="V1721" s="101" t="s">
        <v>132</v>
      </c>
      <c r="W1721" s="77" t="str">
        <f t="shared" si="354"/>
        <v>No</v>
      </c>
      <c r="X1721" s="77" t="str">
        <f>IFERROR(_xlfn.XLOOKUP(J1721&amp;"||"&amp;K1721,'Mapping Ref.'!$J$2:$J$538,'Mapping Ref.'!$K$2:$K$538),"")</f>
        <v>ICT</v>
      </c>
      <c r="Y1721" s="77" t="str" cm="1">
        <f t="array" ref="Y1721">_xlfn.IFS(R1721&gt;2000000,"For Publication",R1721&gt;100000,"PID",R1721&gt;30000,"RFQ",TRUE,"Transactional")</f>
        <v>Transactional</v>
      </c>
      <c r="Z1721" s="24" t="s">
        <v>101</v>
      </c>
      <c r="AA1721" s="32">
        <v>12</v>
      </c>
      <c r="AB1721" s="24">
        <v>0</v>
      </c>
      <c r="AC1721" s="25">
        <v>44852</v>
      </c>
      <c r="AD1721" s="24" t="s">
        <v>58</v>
      </c>
      <c r="AE1721" s="24">
        <v>1</v>
      </c>
      <c r="AF1721" s="24"/>
      <c r="AG1721" s="24"/>
      <c r="AH1721" s="24" t="s">
        <v>60</v>
      </c>
      <c r="AI1721" s="24"/>
      <c r="AJ1721" s="24" t="s">
        <v>60</v>
      </c>
      <c r="AK1721" s="24"/>
      <c r="AL1721" s="24" t="s">
        <v>1333</v>
      </c>
      <c r="AM1721" s="24"/>
      <c r="AN1721" s="24"/>
      <c r="AO1721" s="24">
        <v>0</v>
      </c>
      <c r="AP1721" s="24" t="s">
        <v>60</v>
      </c>
      <c r="AQ1721" s="24"/>
      <c r="AR1721" s="24"/>
      <c r="AS1721" s="89">
        <f t="shared" si="359"/>
        <v>11</v>
      </c>
      <c r="AT1721" s="24" t="s">
        <v>6627</v>
      </c>
    </row>
    <row r="1722" spans="1:46" x14ac:dyDescent="0.5">
      <c r="A1722" s="24">
        <v>1842</v>
      </c>
      <c r="B1722" s="24" t="s">
        <v>340</v>
      </c>
      <c r="C1722" s="24"/>
      <c r="D1722" s="24" t="s">
        <v>6628</v>
      </c>
      <c r="E1722" s="24" t="s">
        <v>5182</v>
      </c>
      <c r="F1722" s="77" t="str">
        <f t="shared" si="353"/>
        <v>STAR PLAYER LTD</v>
      </c>
      <c r="G1722" s="24" t="s">
        <v>6629</v>
      </c>
      <c r="H1722" s="24" t="s">
        <v>4756</v>
      </c>
      <c r="I1722" s="24" t="s">
        <v>4756</v>
      </c>
      <c r="J1722" s="24" t="s">
        <v>190</v>
      </c>
      <c r="K1722" s="24" t="s">
        <v>4757</v>
      </c>
      <c r="L1722" s="25">
        <v>44835</v>
      </c>
      <c r="M1722" s="25"/>
      <c r="N1722" s="81"/>
      <c r="O1722" s="77" t="s">
        <v>712</v>
      </c>
      <c r="P1722" s="77"/>
      <c r="Q1722" s="104"/>
      <c r="R1722" s="84">
        <v>0</v>
      </c>
      <c r="S1722" s="77" t="str" cm="1">
        <f t="array" ref="S1722">_xlfn.IFS(R1722&gt;5000000,"Gold",R1722&gt;=500000,"Silver",R1722&gt;30000,"Bronze",TRUE,"Transactional")</f>
        <v>Transactional</v>
      </c>
      <c r="T1722" s="24" t="s">
        <v>54</v>
      </c>
      <c r="U1722" s="101" t="s">
        <v>84</v>
      </c>
      <c r="V1722" s="101" t="s">
        <v>157</v>
      </c>
      <c r="W1722" s="77" t="str">
        <f t="shared" si="354"/>
        <v>Yes</v>
      </c>
      <c r="X1722" s="77" t="str">
        <f>IFERROR(_xlfn.XLOOKUP(J1722&amp;"||"&amp;K1722,'Mapping Ref.'!$J$2:$J$538,'Mapping Ref.'!$K$2:$K$538),"")</f>
        <v>Childrens &amp; Adults</v>
      </c>
      <c r="Y1722" s="77" t="str" cm="1">
        <f t="array" ref="Y1722">_xlfn.IFS(R1722&gt;2000000,"For Publication",R1722&gt;100000,"PID",R1722&gt;30000,"RFQ",TRUE,"Transactional")</f>
        <v>Transactional</v>
      </c>
      <c r="Z1722" s="24" t="s">
        <v>101</v>
      </c>
      <c r="AA1722" s="32">
        <v>42</v>
      </c>
      <c r="AB1722" s="24">
        <v>12</v>
      </c>
      <c r="AC1722" s="25">
        <v>44852</v>
      </c>
      <c r="AD1722" s="24" t="s">
        <v>58</v>
      </c>
      <c r="AE1722" s="24"/>
      <c r="AF1722" s="24"/>
      <c r="AG1722" s="24"/>
      <c r="AH1722" s="24" t="s">
        <v>59</v>
      </c>
      <c r="AI1722" s="24"/>
      <c r="AJ1722" s="24" t="s">
        <v>60</v>
      </c>
      <c r="AK1722" s="24"/>
      <c r="AL1722" s="24" t="s">
        <v>5003</v>
      </c>
      <c r="AM1722" s="24"/>
      <c r="AN1722" s="24"/>
      <c r="AO1722" s="24"/>
      <c r="AP1722" s="24" t="s">
        <v>60</v>
      </c>
      <c r="AQ1722" s="24"/>
      <c r="AR1722" s="24"/>
      <c r="AS1722" s="89">
        <v>0</v>
      </c>
      <c r="AT1722" s="24" t="s">
        <v>6630</v>
      </c>
    </row>
    <row r="1723" spans="1:46" x14ac:dyDescent="0.5">
      <c r="A1723" s="24">
        <v>1843</v>
      </c>
      <c r="B1723" s="24"/>
      <c r="C1723" s="24"/>
      <c r="D1723" s="24" t="s">
        <v>6631</v>
      </c>
      <c r="E1723" s="24" t="s">
        <v>6632</v>
      </c>
      <c r="F1723" s="77" t="str">
        <f t="shared" si="353"/>
        <v>NATIONAL COUNCIL FOR VOLUNTARY ORGANISATIONS (THE)</v>
      </c>
      <c r="G1723" s="24" t="s">
        <v>6633</v>
      </c>
      <c r="H1723" s="24" t="s">
        <v>1788</v>
      </c>
      <c r="I1723" s="24" t="s">
        <v>5550</v>
      </c>
      <c r="J1723" s="24" t="s">
        <v>107</v>
      </c>
      <c r="K1723" s="24" t="s">
        <v>5551</v>
      </c>
      <c r="L1723" s="25">
        <v>44805</v>
      </c>
      <c r="M1723" s="25">
        <v>44926</v>
      </c>
      <c r="N1723" s="81">
        <f>EDATE(M1723,AB1723)</f>
        <v>44926</v>
      </c>
      <c r="O1723" s="77" t="str">
        <f ca="1">IF(N1723&lt;TODAY(),"Expired","Live")</f>
        <v>Expired</v>
      </c>
      <c r="P1723" s="77" t="str" cm="1">
        <f t="array" aca="1" ref="P1723" ca="1">_xlfn.IFS((N1723-TODAY())&gt;=547,"06 Expires over 18 months",(N1723-TODAY())&gt;=365,"05 Expires in 18 months",(N1723-TODAY())&gt;=183,"04 Expires in 12 months",(N1723-TODAY())&gt;=92,"03 Expires in 6 months",(N1723-TODAY())&gt;=31,"02 Expires in 3 months",(N1723-TODAY())&gt;=0,"01 Expires in 30 days",(N1723-TODAY())&gt;=-31,"01 Expired last 30 days",(N1723-TODAY())&gt;=-92,"02 Expired last 3 months",(N1723-TODAY())&gt;=-183,"03 Expired last 6 months",(N1723-TODAY())&gt;=-365,"04 Expired last 12 months",(N1723-TODAY())&gt;=-547,"05 Expired last 18 months",TRUE,"06 Expired over 18 months")</f>
        <v>06 Expired over 18 months</v>
      </c>
      <c r="Q1723" s="65">
        <v>314</v>
      </c>
      <c r="R1723" s="84">
        <f>MAX(Q1723,Q1723*N(AS1723)/12)</f>
        <v>314</v>
      </c>
      <c r="S1723" s="77" t="str" cm="1">
        <f t="array" ref="S1723">_xlfn.IFS(R1723&gt;5000000,"Gold",R1723&gt;=500000,"Silver",R1723&gt;30000,"Bronze",TRUE,"Transactional")</f>
        <v>Transactional</v>
      </c>
      <c r="T1723" s="24" t="s">
        <v>54</v>
      </c>
      <c r="U1723" s="101" t="s">
        <v>237</v>
      </c>
      <c r="V1723" s="101" t="s">
        <v>566</v>
      </c>
      <c r="W1723" s="77" t="str">
        <f t="shared" si="354"/>
        <v>No</v>
      </c>
      <c r="X1723" s="77" t="str">
        <f>IFERROR(_xlfn.XLOOKUP(J1723&amp;"||"&amp;K1723,'Mapping Ref.'!$J$2:$J$538,'Mapping Ref.'!$K$2:$K$538),"")</f>
        <v>Construction &amp; Estates</v>
      </c>
      <c r="Y1723" s="77" t="str" cm="1">
        <f t="array" ref="Y1723">_xlfn.IFS(R1723&gt;2000000,"For Publication",R1723&gt;100000,"PID",R1723&gt;30000,"RFQ",TRUE,"Transactional")</f>
        <v>Transactional</v>
      </c>
      <c r="Z1723" s="24" t="s">
        <v>86</v>
      </c>
      <c r="AA1723" s="32">
        <v>4</v>
      </c>
      <c r="AB1723" s="24">
        <v>0</v>
      </c>
      <c r="AC1723" s="25">
        <v>44852</v>
      </c>
      <c r="AD1723" s="24" t="s">
        <v>58</v>
      </c>
      <c r="AE1723" s="24">
        <v>0</v>
      </c>
      <c r="AF1723" s="24"/>
      <c r="AG1723" s="24"/>
      <c r="AH1723" s="24" t="s">
        <v>60</v>
      </c>
      <c r="AI1723" s="24"/>
      <c r="AJ1723" s="24" t="s">
        <v>59</v>
      </c>
      <c r="AK1723" s="24"/>
      <c r="AL1723" s="24" t="s">
        <v>1333</v>
      </c>
      <c r="AM1723" s="24"/>
      <c r="AN1723" s="24"/>
      <c r="AO1723" s="24"/>
      <c r="AP1723" s="24" t="s">
        <v>60</v>
      </c>
      <c r="AQ1723" s="24"/>
      <c r="AR1723" s="24"/>
      <c r="AS1723" s="89">
        <f>DATEDIF(L1723,N1723,"m")</f>
        <v>3</v>
      </c>
      <c r="AT1723" s="24" t="s">
        <v>6634</v>
      </c>
    </row>
    <row r="1724" spans="1:46" x14ac:dyDescent="0.5">
      <c r="A1724" s="24">
        <v>1844</v>
      </c>
      <c r="B1724" s="24"/>
      <c r="C1724" s="24" t="s">
        <v>77</v>
      </c>
      <c r="D1724" s="24" t="s">
        <v>6635</v>
      </c>
      <c r="E1724" s="24" t="s">
        <v>6636</v>
      </c>
      <c r="F1724" s="77" t="str">
        <f t="shared" si="353"/>
        <v>MACCREANOR LAVINGTON LIMITED</v>
      </c>
      <c r="G1724" s="24" t="s">
        <v>5710</v>
      </c>
      <c r="H1724" s="24" t="s">
        <v>3853</v>
      </c>
      <c r="I1724" s="24" t="s">
        <v>3853</v>
      </c>
      <c r="J1724" s="24" t="s">
        <v>107</v>
      </c>
      <c r="K1724" s="24" t="s">
        <v>3395</v>
      </c>
      <c r="L1724" s="25">
        <v>44852</v>
      </c>
      <c r="M1724" s="25">
        <v>45016</v>
      </c>
      <c r="N1724" s="81">
        <f>EDATE(M1724,AB1724)</f>
        <v>45199</v>
      </c>
      <c r="O1724" s="77" t="str">
        <f ca="1">IF(N1724&lt;TODAY(),"Expired","Live")</f>
        <v>Expired</v>
      </c>
      <c r="P1724" s="77" t="str" cm="1">
        <f t="array" aca="1" ref="P1724" ca="1">_xlfn.IFS((N1724-TODAY())&gt;=547,"06 Expires over 18 months",(N1724-TODAY())&gt;=365,"05 Expires in 18 months",(N1724-TODAY())&gt;=183,"04 Expires in 12 months",(N1724-TODAY())&gt;=92,"03 Expires in 6 months",(N1724-TODAY())&gt;=31,"02 Expires in 3 months",(N1724-TODAY())&gt;=0,"01 Expires in 30 days",(N1724-TODAY())&gt;=-31,"01 Expired last 30 days",(N1724-TODAY())&gt;=-92,"02 Expired last 3 months",(N1724-TODAY())&gt;=-183,"03 Expired last 6 months",(N1724-TODAY())&gt;=-365,"04 Expired last 12 months",(N1724-TODAY())&gt;=-547,"05 Expired last 18 months",TRUE,"06 Expired over 18 months")</f>
        <v>06 Expired over 18 months</v>
      </c>
      <c r="Q1724" s="65">
        <v>87150</v>
      </c>
      <c r="R1724" s="84">
        <f>MAX(Q1724,Q1724*N(AS1724)/12)</f>
        <v>87150</v>
      </c>
      <c r="S1724" s="77" t="str" cm="1">
        <f t="array" ref="S1724">_xlfn.IFS(R1724&gt;5000000,"Gold",R1724&gt;=500000,"Silver",R1724&gt;30000,"Bronze",TRUE,"Transactional")</f>
        <v>Bronze</v>
      </c>
      <c r="T1724" s="24" t="s">
        <v>122</v>
      </c>
      <c r="U1724" s="101" t="s">
        <v>116</v>
      </c>
      <c r="V1724" s="101" t="s">
        <v>70</v>
      </c>
      <c r="W1724" s="77" t="str">
        <f t="shared" si="354"/>
        <v>Yes</v>
      </c>
      <c r="X1724" s="77" t="str">
        <f>IFERROR(_xlfn.XLOOKUP(J1724&amp;"||"&amp;K1724,'Mapping Ref.'!$J$2:$J$538,'Mapping Ref.'!$K$2:$K$538),"")</f>
        <v>Construction &amp; Estates</v>
      </c>
      <c r="Y1724" s="77" t="str" cm="1">
        <f t="array" ref="Y1724">_xlfn.IFS(R1724&gt;2000000,"For Publication",R1724&gt;100000,"PID",R1724&gt;30000,"RFQ",TRUE,"Transactional")</f>
        <v>RFQ</v>
      </c>
      <c r="Z1724" s="24" t="s">
        <v>57</v>
      </c>
      <c r="AA1724" s="32">
        <v>5</v>
      </c>
      <c r="AB1724" s="24">
        <v>6</v>
      </c>
      <c r="AC1724" s="25">
        <v>44852</v>
      </c>
      <c r="AD1724" s="24" t="s">
        <v>58</v>
      </c>
      <c r="AE1724" s="24"/>
      <c r="AF1724" s="24" t="s">
        <v>59</v>
      </c>
      <c r="AG1724" s="24"/>
      <c r="AH1724" s="24" t="s">
        <v>60</v>
      </c>
      <c r="AI1724" s="24"/>
      <c r="AJ1724" s="24" t="s">
        <v>60</v>
      </c>
      <c r="AK1724" s="24"/>
      <c r="AL1724" s="24" t="s">
        <v>1333</v>
      </c>
      <c r="AM1724" s="24"/>
      <c r="AN1724" s="24"/>
      <c r="AO1724" s="24">
        <v>0</v>
      </c>
      <c r="AP1724" s="24" t="s">
        <v>60</v>
      </c>
      <c r="AQ1724" s="24"/>
      <c r="AR1724" s="24"/>
      <c r="AS1724" s="89">
        <f>DATEDIF(L1724,N1724,"m")</f>
        <v>11</v>
      </c>
      <c r="AT1724" s="24" t="s">
        <v>5711</v>
      </c>
    </row>
    <row r="1725" spans="1:46" x14ac:dyDescent="0.5">
      <c r="A1725" s="24">
        <v>1845</v>
      </c>
      <c r="B1725" s="24"/>
      <c r="C1725" s="24"/>
      <c r="D1725" s="24" t="s">
        <v>6637</v>
      </c>
      <c r="E1725" s="24" t="s">
        <v>6638</v>
      </c>
      <c r="F1725" s="77" t="str">
        <f t="shared" si="353"/>
        <v>TILHILL FORESTRY LTD</v>
      </c>
      <c r="G1725" s="24" t="s">
        <v>6639</v>
      </c>
      <c r="H1725" s="24" t="s">
        <v>1619</v>
      </c>
      <c r="I1725" s="24" t="s">
        <v>1619</v>
      </c>
      <c r="J1725" s="24" t="s">
        <v>107</v>
      </c>
      <c r="K1725" s="24" t="s">
        <v>1253</v>
      </c>
      <c r="L1725" s="25">
        <v>44869</v>
      </c>
      <c r="M1725" s="25">
        <v>45233</v>
      </c>
      <c r="N1725" s="81">
        <f>EDATE(M1725,AB1725)</f>
        <v>45233</v>
      </c>
      <c r="O1725" s="77" t="str">
        <f ca="1">IF(N1725&lt;TODAY(),"Expired","Live")</f>
        <v>Expired</v>
      </c>
      <c r="P1725" s="77" t="str" cm="1">
        <f t="array" aca="1" ref="P1725" ca="1">_xlfn.IFS((N1725-TODAY())&gt;=547,"06 Expires over 18 months",(N1725-TODAY())&gt;=365,"05 Expires in 18 months",(N1725-TODAY())&gt;=183,"04 Expires in 12 months",(N1725-TODAY())&gt;=92,"03 Expires in 6 months",(N1725-TODAY())&gt;=31,"02 Expires in 3 months",(N1725-TODAY())&gt;=0,"01 Expires in 30 days",(N1725-TODAY())&gt;=-31,"01 Expired last 30 days",(N1725-TODAY())&gt;=-92,"02 Expired last 3 months",(N1725-TODAY())&gt;=-183,"03 Expired last 6 months",(N1725-TODAY())&gt;=-365,"04 Expired last 12 months",(N1725-TODAY())&gt;=-547,"05 Expired last 18 months",TRUE,"06 Expired over 18 months")</f>
        <v>06 Expired over 18 months</v>
      </c>
      <c r="Q1725" s="65">
        <v>68363.210000000006</v>
      </c>
      <c r="R1725" s="84">
        <f>MAX(Q1725,Q1725*N(AS1725)/12)</f>
        <v>68363.210000000006</v>
      </c>
      <c r="S1725" s="77" t="str" cm="1">
        <f t="array" ref="S1725">_xlfn.IFS(R1725&gt;5000000,"Gold",R1725&gt;=500000,"Silver",R1725&gt;30000,"Bronze",TRUE,"Transactional")</f>
        <v>Bronze</v>
      </c>
      <c r="T1725" s="24" t="s">
        <v>54</v>
      </c>
      <c r="U1725" s="101" t="s">
        <v>190</v>
      </c>
      <c r="V1725" s="101" t="s">
        <v>192</v>
      </c>
      <c r="W1725" s="77" t="str">
        <f t="shared" si="354"/>
        <v>No</v>
      </c>
      <c r="X1725" s="77" t="str">
        <f>IFERROR(_xlfn.XLOOKUP(J1725&amp;"||"&amp;K1725,'Mapping Ref.'!$J$2:$J$538,'Mapping Ref.'!$K$2:$K$538),"")</f>
        <v>Construction &amp; Estates</v>
      </c>
      <c r="Y1725" s="77" t="str" cm="1">
        <f t="array" ref="Y1725">_xlfn.IFS(R1725&gt;2000000,"For Publication",R1725&gt;100000,"PID",R1725&gt;30000,"RFQ",TRUE,"Transactional")</f>
        <v>RFQ</v>
      </c>
      <c r="Z1725" s="24" t="s">
        <v>101</v>
      </c>
      <c r="AA1725" s="32">
        <v>12</v>
      </c>
      <c r="AB1725" s="24">
        <v>0</v>
      </c>
      <c r="AC1725" s="25">
        <v>44853</v>
      </c>
      <c r="AD1725" s="24" t="s">
        <v>58</v>
      </c>
      <c r="AE1725" s="24"/>
      <c r="AF1725" s="24"/>
      <c r="AG1725" s="24"/>
      <c r="AH1725" s="24" t="s">
        <v>60</v>
      </c>
      <c r="AI1725" s="24"/>
      <c r="AJ1725" s="24" t="s">
        <v>60</v>
      </c>
      <c r="AK1725" s="24"/>
      <c r="AL1725" s="24" t="s">
        <v>1333</v>
      </c>
      <c r="AM1725" s="24"/>
      <c r="AN1725" s="24"/>
      <c r="AO1725" s="24"/>
      <c r="AP1725" s="24" t="s">
        <v>60</v>
      </c>
      <c r="AQ1725" s="24"/>
      <c r="AR1725" s="24"/>
      <c r="AS1725" s="89">
        <f>DATEDIF(L1725,N1725,"m")</f>
        <v>11</v>
      </c>
      <c r="AT1725" s="24" t="s">
        <v>6640</v>
      </c>
    </row>
    <row r="1726" spans="1:46" x14ac:dyDescent="0.5">
      <c r="A1726" s="24">
        <v>1846</v>
      </c>
      <c r="B1726" s="24"/>
      <c r="C1726" s="24"/>
      <c r="D1726" s="24" t="s">
        <v>6641</v>
      </c>
      <c r="E1726" s="24" t="s">
        <v>6642</v>
      </c>
      <c r="F1726" s="77" t="str">
        <f t="shared" si="353"/>
        <v>POINT2 SURVEYORS LTD</v>
      </c>
      <c r="G1726" s="24" t="s">
        <v>6643</v>
      </c>
      <c r="H1726" s="24" t="s">
        <v>1029</v>
      </c>
      <c r="I1726" s="24" t="s">
        <v>1029</v>
      </c>
      <c r="J1726" s="24" t="s">
        <v>107</v>
      </c>
      <c r="K1726" s="24" t="s">
        <v>337</v>
      </c>
      <c r="L1726" s="25">
        <v>44682</v>
      </c>
      <c r="M1726" s="25">
        <v>45016</v>
      </c>
      <c r="N1726" s="81">
        <f>EDATE(M1726,AB1726)</f>
        <v>45199</v>
      </c>
      <c r="O1726" s="77" t="str">
        <f ca="1">IF(N1726&lt;TODAY(),"Expired","Live")</f>
        <v>Expired</v>
      </c>
      <c r="P1726" s="77" t="str" cm="1">
        <f t="array" aca="1" ref="P1726" ca="1">_xlfn.IFS((N1726-TODAY())&gt;=547,"06 Expires over 18 months",(N1726-TODAY())&gt;=365,"05 Expires in 18 months",(N1726-TODAY())&gt;=183,"04 Expires in 12 months",(N1726-TODAY())&gt;=92,"03 Expires in 6 months",(N1726-TODAY())&gt;=31,"02 Expires in 3 months",(N1726-TODAY())&gt;=0,"01 Expires in 30 days",(N1726-TODAY())&gt;=-31,"01 Expired last 30 days",(N1726-TODAY())&gt;=-92,"02 Expired last 3 months",(N1726-TODAY())&gt;=-183,"03 Expired last 6 months",(N1726-TODAY())&gt;=-365,"04 Expired last 12 months",(N1726-TODAY())&gt;=-547,"05 Expired last 18 months",TRUE,"06 Expired over 18 months")</f>
        <v>06 Expired over 18 months</v>
      </c>
      <c r="Q1726" s="65">
        <v>25000</v>
      </c>
      <c r="R1726" s="84">
        <f>MAX(Q1726,Q1726*N(AS1726)/12)</f>
        <v>33333.333333333336</v>
      </c>
      <c r="S1726" s="77" t="str" cm="1">
        <f t="array" ref="S1726">_xlfn.IFS(R1726&gt;5000000,"Gold",R1726&gt;=500000,"Silver",R1726&gt;30000,"Bronze",TRUE,"Transactional")</f>
        <v>Bronze</v>
      </c>
      <c r="T1726" s="24" t="s">
        <v>122</v>
      </c>
      <c r="U1726" s="101" t="s">
        <v>109</v>
      </c>
      <c r="V1726" s="101" t="s">
        <v>1146</v>
      </c>
      <c r="W1726" s="77" t="str">
        <f t="shared" si="354"/>
        <v>Yes</v>
      </c>
      <c r="X1726" s="77" t="str">
        <f>IFERROR(_xlfn.XLOOKUP(J1726&amp;"||"&amp;K1726,'Mapping Ref.'!$J$2:$J$538,'Mapping Ref.'!$K$2:$K$538),"")</f>
        <v>Construction &amp; Estates</v>
      </c>
      <c r="Y1726" s="77" t="str" cm="1">
        <f t="array" ref="Y1726">_xlfn.IFS(R1726&gt;2000000,"For Publication",R1726&gt;100000,"PID",R1726&gt;30000,"RFQ",TRUE,"Transactional")</f>
        <v>RFQ</v>
      </c>
      <c r="Z1726" s="24" t="s">
        <v>101</v>
      </c>
      <c r="AA1726" s="32">
        <v>12</v>
      </c>
      <c r="AB1726" s="24">
        <v>6</v>
      </c>
      <c r="AC1726" s="25">
        <v>44853</v>
      </c>
      <c r="AD1726" s="24" t="s">
        <v>58</v>
      </c>
      <c r="AE1726" s="24">
        <v>123</v>
      </c>
      <c r="AF1726" s="24"/>
      <c r="AG1726" s="24"/>
      <c r="AH1726" s="24" t="s">
        <v>60</v>
      </c>
      <c r="AI1726" s="24"/>
      <c r="AJ1726" s="24" t="s">
        <v>60</v>
      </c>
      <c r="AK1726" s="24"/>
      <c r="AL1726" s="24" t="s">
        <v>1333</v>
      </c>
      <c r="AM1726" s="24"/>
      <c r="AN1726" s="24"/>
      <c r="AO1726" s="24">
        <v>0</v>
      </c>
      <c r="AP1726" s="24" t="s">
        <v>60</v>
      </c>
      <c r="AQ1726" s="24"/>
      <c r="AR1726" s="24"/>
      <c r="AS1726" s="89">
        <f>DATEDIF(L1726,N1726,"m")</f>
        <v>16</v>
      </c>
      <c r="AT1726" s="24" t="s">
        <v>6644</v>
      </c>
    </row>
    <row r="1727" spans="1:46" x14ac:dyDescent="0.5">
      <c r="A1727" s="24">
        <v>1847</v>
      </c>
      <c r="B1727" s="24"/>
      <c r="C1727" s="24" t="s">
        <v>77</v>
      </c>
      <c r="D1727" s="24" t="s">
        <v>6645</v>
      </c>
      <c r="E1727" s="24" t="s">
        <v>6646</v>
      </c>
      <c r="F1727" s="77" t="str">
        <f t="shared" si="353"/>
        <v>STUDIO DEKKA LIMITED</v>
      </c>
      <c r="G1727" s="24" t="s">
        <v>6006</v>
      </c>
      <c r="H1727" s="24" t="s">
        <v>3780</v>
      </c>
      <c r="I1727" s="24" t="s">
        <v>1029</v>
      </c>
      <c r="J1727" s="24" t="s">
        <v>107</v>
      </c>
      <c r="K1727" s="24" t="s">
        <v>337</v>
      </c>
      <c r="L1727" s="25">
        <v>44682</v>
      </c>
      <c r="M1727" s="25">
        <v>45016</v>
      </c>
      <c r="N1727" s="81">
        <f>EDATE(M1727,AB1727)</f>
        <v>45199</v>
      </c>
      <c r="O1727" s="77" t="str">
        <f ca="1">IF(N1727&lt;TODAY(),"Expired","Live")</f>
        <v>Expired</v>
      </c>
      <c r="P1727" s="77" t="str" cm="1">
        <f t="array" aca="1" ref="P1727" ca="1">_xlfn.IFS((N1727-TODAY())&gt;=547,"06 Expires over 18 months",(N1727-TODAY())&gt;=365,"05 Expires in 18 months",(N1727-TODAY())&gt;=183,"04 Expires in 12 months",(N1727-TODAY())&gt;=92,"03 Expires in 6 months",(N1727-TODAY())&gt;=31,"02 Expires in 3 months",(N1727-TODAY())&gt;=0,"01 Expires in 30 days",(N1727-TODAY())&gt;=-31,"01 Expired last 30 days",(N1727-TODAY())&gt;=-92,"02 Expired last 3 months",(N1727-TODAY())&gt;=-183,"03 Expired last 6 months",(N1727-TODAY())&gt;=-365,"04 Expired last 12 months",(N1727-TODAY())&gt;=-547,"05 Expired last 18 months",TRUE,"06 Expired over 18 months")</f>
        <v>06 Expired over 18 months</v>
      </c>
      <c r="Q1727" s="65">
        <v>10150</v>
      </c>
      <c r="R1727" s="84">
        <f>MAX(Q1727,Q1727*N(AS1727)/12)</f>
        <v>13533.333333333334</v>
      </c>
      <c r="S1727" s="77" t="str" cm="1">
        <f t="array" ref="S1727">_xlfn.IFS(R1727&gt;5000000,"Gold",R1727&gt;=500000,"Silver",R1727&gt;30000,"Bronze",TRUE,"Transactional")</f>
        <v>Transactional</v>
      </c>
      <c r="T1727" s="24" t="s">
        <v>122</v>
      </c>
      <c r="U1727" s="101" t="s">
        <v>116</v>
      </c>
      <c r="V1727" s="101" t="s">
        <v>70</v>
      </c>
      <c r="W1727" s="77" t="str">
        <f t="shared" si="354"/>
        <v>Yes</v>
      </c>
      <c r="X1727" s="77" t="str">
        <f>IFERROR(_xlfn.XLOOKUP(J1727&amp;"||"&amp;K1727,'Mapping Ref.'!$J$2:$J$538,'Mapping Ref.'!$K$2:$K$538),"")</f>
        <v>Construction &amp; Estates</v>
      </c>
      <c r="Y1727" s="77" t="str" cm="1">
        <f t="array" ref="Y1727">_xlfn.IFS(R1727&gt;2000000,"For Publication",R1727&gt;100000,"PID",R1727&gt;30000,"RFQ",TRUE,"Transactional")</f>
        <v>Transactional</v>
      </c>
      <c r="Z1727" s="24" t="s">
        <v>57</v>
      </c>
      <c r="AA1727" s="32">
        <v>12</v>
      </c>
      <c r="AB1727" s="24">
        <v>6</v>
      </c>
      <c r="AC1727" s="25">
        <v>44853</v>
      </c>
      <c r="AD1727" s="24" t="s">
        <v>58</v>
      </c>
      <c r="AE1727" s="24">
        <v>123</v>
      </c>
      <c r="AF1727" s="24" t="s">
        <v>59</v>
      </c>
      <c r="AG1727" s="24"/>
      <c r="AH1727" s="24" t="s">
        <v>59</v>
      </c>
      <c r="AI1727" s="24"/>
      <c r="AJ1727" s="24" t="s">
        <v>60</v>
      </c>
      <c r="AK1727" s="24"/>
      <c r="AL1727" s="24" t="s">
        <v>1333</v>
      </c>
      <c r="AM1727" s="24"/>
      <c r="AN1727" s="24"/>
      <c r="AO1727" s="24">
        <v>0</v>
      </c>
      <c r="AP1727" s="24" t="s">
        <v>60</v>
      </c>
      <c r="AQ1727" s="24"/>
      <c r="AR1727" s="24"/>
      <c r="AS1727" s="89">
        <f>DATEDIF(L1727,N1727,"m")</f>
        <v>16</v>
      </c>
      <c r="AT1727" s="24" t="s">
        <v>6007</v>
      </c>
    </row>
    <row r="1728" spans="1:46" x14ac:dyDescent="0.5">
      <c r="A1728" s="24">
        <v>1848</v>
      </c>
      <c r="B1728" s="24" t="s">
        <v>340</v>
      </c>
      <c r="C1728" s="24"/>
      <c r="D1728" s="24" t="s">
        <v>6647</v>
      </c>
      <c r="E1728" s="24" t="s">
        <v>5182</v>
      </c>
      <c r="F1728" s="77" t="str">
        <f t="shared" si="353"/>
        <v>RAKIYA DAHIR T/A HSENA LTD</v>
      </c>
      <c r="G1728" s="24" t="s">
        <v>6648</v>
      </c>
      <c r="H1728" s="24" t="s">
        <v>4756</v>
      </c>
      <c r="I1728" s="24" t="s">
        <v>4756</v>
      </c>
      <c r="J1728" s="24" t="s">
        <v>190</v>
      </c>
      <c r="K1728" s="24" t="s">
        <v>4757</v>
      </c>
      <c r="L1728" s="25">
        <v>44835</v>
      </c>
      <c r="M1728" s="25"/>
      <c r="N1728" s="81"/>
      <c r="O1728" s="77" t="s">
        <v>712</v>
      </c>
      <c r="P1728" s="77"/>
      <c r="Q1728" s="104"/>
      <c r="R1728" s="84">
        <v>0</v>
      </c>
      <c r="S1728" s="77" t="str" cm="1">
        <f t="array" ref="S1728">_xlfn.IFS(R1728&gt;5000000,"Gold",R1728&gt;=500000,"Silver",R1728&gt;30000,"Bronze",TRUE,"Transactional")</f>
        <v>Transactional</v>
      </c>
      <c r="T1728" s="24" t="s">
        <v>54</v>
      </c>
      <c r="U1728" s="101" t="s">
        <v>84</v>
      </c>
      <c r="V1728" s="101" t="s">
        <v>157</v>
      </c>
      <c r="W1728" s="77" t="str">
        <f t="shared" si="354"/>
        <v>Yes</v>
      </c>
      <c r="X1728" s="77" t="str">
        <f>IFERROR(_xlfn.XLOOKUP(J1728&amp;"||"&amp;K1728,'Mapping Ref.'!$J$2:$J$538,'Mapping Ref.'!$K$2:$K$538),"")</f>
        <v>Childrens &amp; Adults</v>
      </c>
      <c r="Y1728" s="77" t="str" cm="1">
        <f t="array" ref="Y1728">_xlfn.IFS(R1728&gt;2000000,"For Publication",R1728&gt;100000,"PID",R1728&gt;30000,"RFQ",TRUE,"Transactional")</f>
        <v>Transactional</v>
      </c>
      <c r="Z1728" s="24" t="s">
        <v>101</v>
      </c>
      <c r="AA1728" s="32">
        <v>42</v>
      </c>
      <c r="AB1728" s="24">
        <v>12</v>
      </c>
      <c r="AC1728" s="25">
        <v>44853</v>
      </c>
      <c r="AD1728" s="24" t="s">
        <v>58</v>
      </c>
      <c r="AE1728" s="24"/>
      <c r="AF1728" s="24"/>
      <c r="AG1728" s="24"/>
      <c r="AH1728" s="24" t="s">
        <v>59</v>
      </c>
      <c r="AI1728" s="24"/>
      <c r="AJ1728" s="24" t="s">
        <v>59</v>
      </c>
      <c r="AK1728" s="24"/>
      <c r="AL1728" s="24" t="s">
        <v>5003</v>
      </c>
      <c r="AM1728" s="24"/>
      <c r="AN1728" s="24"/>
      <c r="AO1728" s="24"/>
      <c r="AP1728" s="24" t="s">
        <v>60</v>
      </c>
      <c r="AQ1728" s="24"/>
      <c r="AR1728" s="24"/>
      <c r="AS1728" s="89">
        <v>0</v>
      </c>
      <c r="AT1728" s="24" t="s">
        <v>6649</v>
      </c>
    </row>
    <row r="1729" spans="1:46" x14ac:dyDescent="0.5">
      <c r="A1729" s="24">
        <v>1849</v>
      </c>
      <c r="B1729" s="24" t="s">
        <v>340</v>
      </c>
      <c r="C1729" s="24" t="s">
        <v>77</v>
      </c>
      <c r="D1729" s="24" t="s">
        <v>6595</v>
      </c>
      <c r="E1729" s="24" t="s">
        <v>6593</v>
      </c>
      <c r="F1729" s="77" t="str">
        <f t="shared" si="353"/>
        <v>NF &amp; TE SANDERS / T/A ANGLOZ ELECTRICAL SERVICES</v>
      </c>
      <c r="G1729" s="24" t="s">
        <v>6650</v>
      </c>
      <c r="H1729" s="24" t="s">
        <v>3282</v>
      </c>
      <c r="I1729" s="24" t="s">
        <v>4253</v>
      </c>
      <c r="J1729" s="24" t="s">
        <v>2962</v>
      </c>
      <c r="K1729" s="24" t="s">
        <v>3283</v>
      </c>
      <c r="L1729" s="25">
        <v>44858</v>
      </c>
      <c r="M1729" s="25">
        <v>45586</v>
      </c>
      <c r="N1729" s="81">
        <f t="shared" ref="N1729:N1737" si="362">EDATE(M1729,AB1729)</f>
        <v>45586</v>
      </c>
      <c r="O1729" s="77" t="str">
        <f t="shared" ref="O1729:O1737" ca="1" si="363">IF(N1729&lt;TODAY(),"Expired","Live")</f>
        <v>Expired</v>
      </c>
      <c r="P1729" s="77" t="str" cm="1">
        <f t="array" aca="1" ref="P1729" ca="1">_xlfn.IFS((N1729-TODAY())&gt;=547,"06 Expires over 18 months",(N1729-TODAY())&gt;=365,"05 Expires in 18 months",(N1729-TODAY())&gt;=183,"04 Expires in 12 months",(N1729-TODAY())&gt;=92,"03 Expires in 6 months",(N1729-TODAY())&gt;=31,"02 Expires in 3 months",(N1729-TODAY())&gt;=0,"01 Expires in 30 days",(N1729-TODAY())&gt;=-31,"01 Expired last 30 days",(N1729-TODAY())&gt;=-92,"02 Expired last 3 months",(N1729-TODAY())&gt;=-183,"03 Expired last 6 months",(N1729-TODAY())&gt;=-365,"04 Expired last 12 months",(N1729-TODAY())&gt;=-547,"05 Expired last 18 months",TRUE,"06 Expired over 18 months")</f>
        <v>06 Expired over 18 months</v>
      </c>
      <c r="Q1729" s="65">
        <v>4000</v>
      </c>
      <c r="R1729" s="84">
        <f t="shared" ref="R1729:R1737" si="364">MAX(Q1729,Q1729*N(AS1729)/12)</f>
        <v>7666.666666666667</v>
      </c>
      <c r="S1729" s="77" t="str" cm="1">
        <f t="array" ref="S1729">_xlfn.IFS(R1729&gt;5000000,"Gold",R1729&gt;=500000,"Silver",R1729&gt;30000,"Bronze",TRUE,"Transactional")</f>
        <v>Transactional</v>
      </c>
      <c r="T1729" s="24" t="s">
        <v>54</v>
      </c>
      <c r="U1729" s="101" t="s">
        <v>116</v>
      </c>
      <c r="V1729" s="101" t="s">
        <v>70</v>
      </c>
      <c r="W1729" s="77" t="str">
        <f t="shared" si="354"/>
        <v>No</v>
      </c>
      <c r="X1729" s="77" t="str">
        <f>IFERROR(_xlfn.XLOOKUP(J1729&amp;"||"&amp;K1729,'Mapping Ref.'!$J$2:$J$538,'Mapping Ref.'!$K$2:$K$538),"")</f>
        <v>Construction &amp; Estates</v>
      </c>
      <c r="Y1729" s="77" t="str" cm="1">
        <f t="array" ref="Y1729">_xlfn.IFS(R1729&gt;2000000,"For Publication",R1729&gt;100000,"PID",R1729&gt;30000,"RFQ",TRUE,"Transactional")</f>
        <v>Transactional</v>
      </c>
      <c r="Z1729" s="24" t="s">
        <v>86</v>
      </c>
      <c r="AA1729" s="32">
        <v>24</v>
      </c>
      <c r="AB1729" s="24">
        <v>0</v>
      </c>
      <c r="AC1729" s="25">
        <v>44853</v>
      </c>
      <c r="AD1729" s="24" t="s">
        <v>58</v>
      </c>
      <c r="AE1729" s="24"/>
      <c r="AF1729" s="24"/>
      <c r="AG1729" s="24"/>
      <c r="AH1729" s="24" t="s">
        <v>59</v>
      </c>
      <c r="AI1729" s="24"/>
      <c r="AJ1729" s="24" t="s">
        <v>60</v>
      </c>
      <c r="AK1729" s="24"/>
      <c r="AL1729" s="24" t="s">
        <v>5003</v>
      </c>
      <c r="AM1729" s="24"/>
      <c r="AN1729" s="24"/>
      <c r="AO1729" s="24">
        <v>0</v>
      </c>
      <c r="AP1729" s="24" t="s">
        <v>60</v>
      </c>
      <c r="AQ1729" s="24" t="s">
        <v>6651</v>
      </c>
      <c r="AR1729" s="24" t="s">
        <v>6652</v>
      </c>
      <c r="AS1729" s="89">
        <f t="shared" ref="AS1729:AS1737" si="365">DATEDIF(L1729,N1729,"m")</f>
        <v>23</v>
      </c>
      <c r="AT1729" s="24" t="s">
        <v>6595</v>
      </c>
    </row>
    <row r="1730" spans="1:46" x14ac:dyDescent="0.5">
      <c r="A1730" s="24">
        <v>1850</v>
      </c>
      <c r="B1730" s="24" t="s">
        <v>340</v>
      </c>
      <c r="C1730" s="24" t="s">
        <v>77</v>
      </c>
      <c r="D1730" s="24" t="s">
        <v>6558</v>
      </c>
      <c r="E1730" s="24" t="s">
        <v>6556</v>
      </c>
      <c r="F1730" s="77" t="str">
        <f t="shared" ref="F1730:F1793" si="366">IF(AT1730&lt;&gt;"",AT1730,G1730)</f>
        <v>J MUNDY T/A FILM EVERYTHING</v>
      </c>
      <c r="G1730" s="24" t="s">
        <v>6653</v>
      </c>
      <c r="H1730" s="24" t="s">
        <v>3282</v>
      </c>
      <c r="I1730" s="24" t="s">
        <v>4253</v>
      </c>
      <c r="J1730" s="24" t="s">
        <v>2962</v>
      </c>
      <c r="K1730" s="24" t="s">
        <v>3283</v>
      </c>
      <c r="L1730" s="25">
        <v>44858</v>
      </c>
      <c r="M1730" s="25">
        <v>45586</v>
      </c>
      <c r="N1730" s="81">
        <f t="shared" si="362"/>
        <v>45586</v>
      </c>
      <c r="O1730" s="77" t="str">
        <f t="shared" ca="1" si="363"/>
        <v>Expired</v>
      </c>
      <c r="P1730" s="77" t="str" cm="1">
        <f t="array" aca="1" ref="P1730" ca="1">_xlfn.IFS((N1730-TODAY())&gt;=547,"06 Expires over 18 months",(N1730-TODAY())&gt;=365,"05 Expires in 18 months",(N1730-TODAY())&gt;=183,"04 Expires in 12 months",(N1730-TODAY())&gt;=92,"03 Expires in 6 months",(N1730-TODAY())&gt;=31,"02 Expires in 3 months",(N1730-TODAY())&gt;=0,"01 Expires in 30 days",(N1730-TODAY())&gt;=-31,"01 Expired last 30 days",(N1730-TODAY())&gt;=-92,"02 Expired last 3 months",(N1730-TODAY())&gt;=-183,"03 Expired last 6 months",(N1730-TODAY())&gt;=-365,"04 Expired last 12 months",(N1730-TODAY())&gt;=-547,"05 Expired last 18 months",TRUE,"06 Expired over 18 months")</f>
        <v>06 Expired over 18 months</v>
      </c>
      <c r="Q1730" s="65">
        <v>12500</v>
      </c>
      <c r="R1730" s="84">
        <f t="shared" si="364"/>
        <v>23958.333333333332</v>
      </c>
      <c r="S1730" s="77" t="str" cm="1">
        <f t="array" ref="S1730">_xlfn.IFS(R1730&gt;5000000,"Gold",R1730&gt;=500000,"Silver",R1730&gt;30000,"Bronze",TRUE,"Transactional")</f>
        <v>Transactional</v>
      </c>
      <c r="T1730" s="24" t="s">
        <v>54</v>
      </c>
      <c r="U1730" s="101" t="s">
        <v>445</v>
      </c>
      <c r="V1730" s="101" t="s">
        <v>446</v>
      </c>
      <c r="W1730" s="77" t="str">
        <f t="shared" ref="W1730:W1793" si="367">IF(AB1730&gt;0,"Yes","No")</f>
        <v>No</v>
      </c>
      <c r="X1730" s="77" t="str">
        <f>IFERROR(_xlfn.XLOOKUP(J1730&amp;"||"&amp;K1730,'Mapping Ref.'!$J$2:$J$538,'Mapping Ref.'!$K$2:$K$538),"")</f>
        <v>Construction &amp; Estates</v>
      </c>
      <c r="Y1730" s="77" t="str" cm="1">
        <f t="array" ref="Y1730">_xlfn.IFS(R1730&gt;2000000,"For Publication",R1730&gt;100000,"PID",R1730&gt;30000,"RFQ",TRUE,"Transactional")</f>
        <v>Transactional</v>
      </c>
      <c r="Z1730" s="24" t="s">
        <v>86</v>
      </c>
      <c r="AA1730" s="32">
        <v>24</v>
      </c>
      <c r="AB1730" s="24">
        <v>0</v>
      </c>
      <c r="AC1730" s="25">
        <v>44853</v>
      </c>
      <c r="AD1730" s="24" t="s">
        <v>58</v>
      </c>
      <c r="AE1730" s="24"/>
      <c r="AF1730" s="24"/>
      <c r="AG1730" s="24"/>
      <c r="AH1730" s="24" t="s">
        <v>59</v>
      </c>
      <c r="AI1730" s="24"/>
      <c r="AJ1730" s="24" t="s">
        <v>60</v>
      </c>
      <c r="AK1730" s="24"/>
      <c r="AL1730" s="24" t="s">
        <v>5003</v>
      </c>
      <c r="AM1730" s="24"/>
      <c r="AN1730" s="24"/>
      <c r="AO1730" s="24">
        <v>0</v>
      </c>
      <c r="AP1730" s="24" t="s">
        <v>60</v>
      </c>
      <c r="AQ1730" s="24" t="s">
        <v>6654</v>
      </c>
      <c r="AR1730" s="24" t="s">
        <v>6655</v>
      </c>
      <c r="AS1730" s="89">
        <f t="shared" si="365"/>
        <v>23</v>
      </c>
      <c r="AT1730" s="24" t="s">
        <v>6558</v>
      </c>
    </row>
    <row r="1731" spans="1:46" x14ac:dyDescent="0.5">
      <c r="A1731" s="24">
        <v>1851</v>
      </c>
      <c r="B1731" s="24" t="s">
        <v>340</v>
      </c>
      <c r="C1731" s="24" t="s">
        <v>77</v>
      </c>
      <c r="D1731" s="24" t="s">
        <v>6562</v>
      </c>
      <c r="E1731" s="24" t="s">
        <v>6560</v>
      </c>
      <c r="F1731" s="77" t="str">
        <f t="shared" si="366"/>
        <v>J POTTER BUS A/C T/A JOHN POTTER WINDOW REPAIRS</v>
      </c>
      <c r="G1731" s="24" t="s">
        <v>6561</v>
      </c>
      <c r="H1731" s="24" t="s">
        <v>3282</v>
      </c>
      <c r="I1731" s="24" t="s">
        <v>4253</v>
      </c>
      <c r="J1731" s="24" t="s">
        <v>2962</v>
      </c>
      <c r="K1731" s="24" t="s">
        <v>3283</v>
      </c>
      <c r="L1731" s="25">
        <v>44858</v>
      </c>
      <c r="M1731" s="25">
        <v>45586</v>
      </c>
      <c r="N1731" s="81">
        <f t="shared" si="362"/>
        <v>45586</v>
      </c>
      <c r="O1731" s="77" t="str">
        <f t="shared" ca="1" si="363"/>
        <v>Expired</v>
      </c>
      <c r="P1731" s="77" t="str" cm="1">
        <f t="array" aca="1" ref="P1731" ca="1">_xlfn.IFS((N1731-TODAY())&gt;=547,"06 Expires over 18 months",(N1731-TODAY())&gt;=365,"05 Expires in 18 months",(N1731-TODAY())&gt;=183,"04 Expires in 12 months",(N1731-TODAY())&gt;=92,"03 Expires in 6 months",(N1731-TODAY())&gt;=31,"02 Expires in 3 months",(N1731-TODAY())&gt;=0,"01 Expires in 30 days",(N1731-TODAY())&gt;=-31,"01 Expired last 30 days",(N1731-TODAY())&gt;=-92,"02 Expired last 3 months",(N1731-TODAY())&gt;=-183,"03 Expired last 6 months",(N1731-TODAY())&gt;=-365,"04 Expired last 12 months",(N1731-TODAY())&gt;=-547,"05 Expired last 18 months",TRUE,"06 Expired over 18 months")</f>
        <v>06 Expired over 18 months</v>
      </c>
      <c r="Q1731" s="65">
        <v>15000</v>
      </c>
      <c r="R1731" s="84">
        <f t="shared" si="364"/>
        <v>28750</v>
      </c>
      <c r="S1731" s="77" t="str" cm="1">
        <f t="array" ref="S1731">_xlfn.IFS(R1731&gt;5000000,"Gold",R1731&gt;=500000,"Silver",R1731&gt;30000,"Bronze",TRUE,"Transactional")</f>
        <v>Transactional</v>
      </c>
      <c r="T1731" s="24" t="s">
        <v>54</v>
      </c>
      <c r="U1731" s="101" t="s">
        <v>237</v>
      </c>
      <c r="V1731" s="101" t="s">
        <v>940</v>
      </c>
      <c r="W1731" s="77" t="str">
        <f t="shared" si="367"/>
        <v>No</v>
      </c>
      <c r="X1731" s="77" t="str">
        <f>IFERROR(_xlfn.XLOOKUP(J1731&amp;"||"&amp;K1731,'Mapping Ref.'!$J$2:$J$538,'Mapping Ref.'!$K$2:$K$538),"")</f>
        <v>Construction &amp; Estates</v>
      </c>
      <c r="Y1731" s="77" t="str" cm="1">
        <f t="array" ref="Y1731">_xlfn.IFS(R1731&gt;2000000,"For Publication",R1731&gt;100000,"PID",R1731&gt;30000,"RFQ",TRUE,"Transactional")</f>
        <v>Transactional</v>
      </c>
      <c r="Z1731" s="24" t="s">
        <v>86</v>
      </c>
      <c r="AA1731" s="32">
        <v>24</v>
      </c>
      <c r="AB1731" s="24">
        <v>0</v>
      </c>
      <c r="AC1731" s="25">
        <v>44853</v>
      </c>
      <c r="AD1731" s="24" t="s">
        <v>58</v>
      </c>
      <c r="AE1731" s="24"/>
      <c r="AF1731" s="24"/>
      <c r="AG1731" s="24"/>
      <c r="AH1731" s="24" t="s">
        <v>59</v>
      </c>
      <c r="AI1731" s="24"/>
      <c r="AJ1731" s="24" t="s">
        <v>60</v>
      </c>
      <c r="AK1731" s="24"/>
      <c r="AL1731" s="24" t="s">
        <v>5003</v>
      </c>
      <c r="AM1731" s="24"/>
      <c r="AN1731" s="24"/>
      <c r="AO1731" s="24">
        <v>0</v>
      </c>
      <c r="AP1731" s="24" t="s">
        <v>60</v>
      </c>
      <c r="AQ1731" s="24"/>
      <c r="AR1731" s="24"/>
      <c r="AS1731" s="89">
        <f t="shared" si="365"/>
        <v>23</v>
      </c>
      <c r="AT1731" s="24" t="s">
        <v>6562</v>
      </c>
    </row>
    <row r="1732" spans="1:46" x14ac:dyDescent="0.5">
      <c r="A1732" s="24">
        <v>1852</v>
      </c>
      <c r="B1732" s="24" t="s">
        <v>340</v>
      </c>
      <c r="C1732" s="24"/>
      <c r="D1732" s="24" t="s">
        <v>6656</v>
      </c>
      <c r="E1732" s="24" t="s">
        <v>6657</v>
      </c>
      <c r="F1732" s="77" t="str">
        <f t="shared" si="366"/>
        <v>CREATIVE AND CONNECTED COMMUNITIES</v>
      </c>
      <c r="G1732" s="24" t="s">
        <v>6658</v>
      </c>
      <c r="H1732" s="24" t="s">
        <v>1697</v>
      </c>
      <c r="I1732" s="24" t="s">
        <v>6491</v>
      </c>
      <c r="J1732" s="24" t="s">
        <v>97</v>
      </c>
      <c r="K1732" s="24" t="s">
        <v>6607</v>
      </c>
      <c r="L1732" s="25">
        <v>44835</v>
      </c>
      <c r="M1732" s="25">
        <v>45016</v>
      </c>
      <c r="N1732" s="81">
        <f t="shared" si="362"/>
        <v>45016</v>
      </c>
      <c r="O1732" s="77" t="str">
        <f t="shared" ca="1" si="363"/>
        <v>Expired</v>
      </c>
      <c r="P1732" s="77" t="str" cm="1">
        <f t="array" aca="1" ref="P1732" ca="1">_xlfn.IFS((N1732-TODAY())&gt;=547,"06 Expires over 18 months",(N1732-TODAY())&gt;=365,"05 Expires in 18 months",(N1732-TODAY())&gt;=183,"04 Expires in 12 months",(N1732-TODAY())&gt;=92,"03 Expires in 6 months",(N1732-TODAY())&gt;=31,"02 Expires in 3 months",(N1732-TODAY())&gt;=0,"01 Expires in 30 days",(N1732-TODAY())&gt;=-31,"01 Expired last 30 days",(N1732-TODAY())&gt;=-92,"02 Expired last 3 months",(N1732-TODAY())&gt;=-183,"03 Expired last 6 months",(N1732-TODAY())&gt;=-365,"04 Expired last 12 months",(N1732-TODAY())&gt;=-547,"05 Expired last 18 months",TRUE,"06 Expired over 18 months")</f>
        <v>06 Expired over 18 months</v>
      </c>
      <c r="Q1732" s="65">
        <v>4100</v>
      </c>
      <c r="R1732" s="84">
        <f t="shared" si="364"/>
        <v>4100</v>
      </c>
      <c r="S1732" s="77" t="str" cm="1">
        <f t="array" ref="S1732">_xlfn.IFS(R1732&gt;5000000,"Gold",R1732&gt;=500000,"Silver",R1732&gt;30000,"Bronze",TRUE,"Transactional")</f>
        <v>Transactional</v>
      </c>
      <c r="T1732" s="24" t="s">
        <v>54</v>
      </c>
      <c r="U1732" s="101" t="s">
        <v>116</v>
      </c>
      <c r="V1732" s="101" t="s">
        <v>70</v>
      </c>
      <c r="W1732" s="77" t="str">
        <f t="shared" si="367"/>
        <v>No</v>
      </c>
      <c r="X1732" s="77" t="str">
        <f>IFERROR(_xlfn.XLOOKUP(J1732&amp;"||"&amp;K1732,'Mapping Ref.'!$J$2:$J$538,'Mapping Ref.'!$K$2:$K$538),"")</f>
        <v>Corporate</v>
      </c>
      <c r="Y1732" s="77" t="str" cm="1">
        <f t="array" ref="Y1732">_xlfn.IFS(R1732&gt;2000000,"For Publication",R1732&gt;100000,"PID",R1732&gt;30000,"RFQ",TRUE,"Transactional")</f>
        <v>Transactional</v>
      </c>
      <c r="Z1732" s="24" t="s">
        <v>57</v>
      </c>
      <c r="AA1732" s="32">
        <v>6</v>
      </c>
      <c r="AB1732" s="24">
        <v>0</v>
      </c>
      <c r="AC1732" s="25">
        <v>44854</v>
      </c>
      <c r="AD1732" s="24" t="s">
        <v>58</v>
      </c>
      <c r="AE1732" s="24"/>
      <c r="AF1732" s="24"/>
      <c r="AG1732" s="24"/>
      <c r="AH1732" s="24" t="s">
        <v>59</v>
      </c>
      <c r="AI1732" s="24"/>
      <c r="AJ1732" s="24" t="s">
        <v>59</v>
      </c>
      <c r="AK1732" s="24"/>
      <c r="AL1732" s="24" t="s">
        <v>5003</v>
      </c>
      <c r="AM1732" s="24"/>
      <c r="AN1732" s="24"/>
      <c r="AO1732" s="24"/>
      <c r="AP1732" s="24" t="s">
        <v>60</v>
      </c>
      <c r="AQ1732" s="24"/>
      <c r="AR1732" s="24"/>
      <c r="AS1732" s="89">
        <f t="shared" si="365"/>
        <v>5</v>
      </c>
      <c r="AT1732" s="24" t="s">
        <v>6659</v>
      </c>
    </row>
    <row r="1733" spans="1:46" x14ac:dyDescent="0.5">
      <c r="A1733" s="24">
        <v>1853</v>
      </c>
      <c r="B1733" s="24"/>
      <c r="C1733" s="24"/>
      <c r="D1733" s="24" t="s">
        <v>6660</v>
      </c>
      <c r="E1733" s="24" t="s">
        <v>6661</v>
      </c>
      <c r="F1733" s="77" t="str">
        <f t="shared" si="366"/>
        <v>GROUNDS MANAGEMENT ASSOCIATION LTD</v>
      </c>
      <c r="G1733" s="24" t="s">
        <v>6662</v>
      </c>
      <c r="H1733" s="24" t="s">
        <v>6663</v>
      </c>
      <c r="I1733" s="24" t="s">
        <v>6388</v>
      </c>
      <c r="J1733" s="24" t="s">
        <v>107</v>
      </c>
      <c r="K1733" s="24" t="s">
        <v>360</v>
      </c>
      <c r="L1733" s="25">
        <v>44866</v>
      </c>
      <c r="M1733" s="25">
        <v>45016</v>
      </c>
      <c r="N1733" s="81">
        <f t="shared" si="362"/>
        <v>45016</v>
      </c>
      <c r="O1733" s="77" t="str">
        <f t="shared" ca="1" si="363"/>
        <v>Expired</v>
      </c>
      <c r="P1733" s="77" t="str" cm="1">
        <f t="array" aca="1" ref="P1733" ca="1">_xlfn.IFS((N1733-TODAY())&gt;=547,"06 Expires over 18 months",(N1733-TODAY())&gt;=365,"05 Expires in 18 months",(N1733-TODAY())&gt;=183,"04 Expires in 12 months",(N1733-TODAY())&gt;=92,"03 Expires in 6 months",(N1733-TODAY())&gt;=31,"02 Expires in 3 months",(N1733-TODAY())&gt;=0,"01 Expires in 30 days",(N1733-TODAY())&gt;=-31,"01 Expired last 30 days",(N1733-TODAY())&gt;=-92,"02 Expired last 3 months",(N1733-TODAY())&gt;=-183,"03 Expired last 6 months",(N1733-TODAY())&gt;=-365,"04 Expired last 12 months",(N1733-TODAY())&gt;=-547,"05 Expired last 18 months",TRUE,"06 Expired over 18 months")</f>
        <v>06 Expired over 18 months</v>
      </c>
      <c r="Q1733" s="65">
        <v>1981.2</v>
      </c>
      <c r="R1733" s="84">
        <f t="shared" si="364"/>
        <v>1981.2</v>
      </c>
      <c r="S1733" s="77" t="str" cm="1">
        <f t="array" ref="S1733">_xlfn.IFS(R1733&gt;5000000,"Gold",R1733&gt;=500000,"Silver",R1733&gt;30000,"Bronze",TRUE,"Transactional")</f>
        <v>Transactional</v>
      </c>
      <c r="T1733" s="24" t="s">
        <v>54</v>
      </c>
      <c r="U1733" s="101" t="s">
        <v>445</v>
      </c>
      <c r="V1733" s="101" t="s">
        <v>446</v>
      </c>
      <c r="W1733" s="77" t="str">
        <f t="shared" si="367"/>
        <v>No</v>
      </c>
      <c r="X1733" s="77" t="str">
        <f>IFERROR(_xlfn.XLOOKUP(J1733&amp;"||"&amp;K1733,'Mapping Ref.'!$J$2:$J$538,'Mapping Ref.'!$K$2:$K$538),"")</f>
        <v>Construction &amp; Estates</v>
      </c>
      <c r="Y1733" s="77" t="str" cm="1">
        <f t="array" ref="Y1733">_xlfn.IFS(R1733&gt;2000000,"For Publication",R1733&gt;100000,"PID",R1733&gt;30000,"RFQ",TRUE,"Transactional")</f>
        <v>Transactional</v>
      </c>
      <c r="Z1733" s="24" t="s">
        <v>101</v>
      </c>
      <c r="AA1733" s="32">
        <v>5</v>
      </c>
      <c r="AB1733" s="24">
        <v>0</v>
      </c>
      <c r="AC1733" s="25">
        <v>44854</v>
      </c>
      <c r="AD1733" s="24" t="s">
        <v>58</v>
      </c>
      <c r="AE1733" s="24">
        <v>0</v>
      </c>
      <c r="AF1733" s="24"/>
      <c r="AG1733" s="24"/>
      <c r="AH1733" s="24" t="s">
        <v>60</v>
      </c>
      <c r="AI1733" s="24"/>
      <c r="AJ1733" s="24" t="s">
        <v>59</v>
      </c>
      <c r="AK1733" s="24"/>
      <c r="AL1733" s="24" t="s">
        <v>1333</v>
      </c>
      <c r="AM1733" s="24"/>
      <c r="AN1733" s="24"/>
      <c r="AO1733" s="24">
        <v>0</v>
      </c>
      <c r="AP1733" s="24" t="s">
        <v>60</v>
      </c>
      <c r="AQ1733" s="24"/>
      <c r="AR1733" s="24"/>
      <c r="AS1733" s="89">
        <f t="shared" si="365"/>
        <v>4</v>
      </c>
      <c r="AT1733" s="24" t="s">
        <v>6664</v>
      </c>
    </row>
    <row r="1734" spans="1:46" x14ac:dyDescent="0.5">
      <c r="A1734" s="24">
        <v>1854</v>
      </c>
      <c r="B1734" s="24"/>
      <c r="C1734" s="24"/>
      <c r="D1734" s="24" t="s">
        <v>6665</v>
      </c>
      <c r="E1734" s="24" t="s">
        <v>6666</v>
      </c>
      <c r="F1734" s="77" t="str">
        <f t="shared" si="366"/>
        <v>BUY IT DIRECT LTD</v>
      </c>
      <c r="G1734" s="24" t="s">
        <v>6667</v>
      </c>
      <c r="H1734" s="24" t="s">
        <v>1166</v>
      </c>
      <c r="I1734" s="24" t="s">
        <v>1166</v>
      </c>
      <c r="J1734" s="24" t="s">
        <v>107</v>
      </c>
      <c r="K1734" s="24" t="s">
        <v>1167</v>
      </c>
      <c r="L1734" s="25">
        <v>44855</v>
      </c>
      <c r="M1734" s="25">
        <v>45138</v>
      </c>
      <c r="N1734" s="81">
        <f t="shared" si="362"/>
        <v>45322</v>
      </c>
      <c r="O1734" s="77" t="str">
        <f t="shared" ca="1" si="363"/>
        <v>Expired</v>
      </c>
      <c r="P1734" s="77" t="str" cm="1">
        <f t="array" aca="1" ref="P1734" ca="1">_xlfn.IFS((N1734-TODAY())&gt;=547,"06 Expires over 18 months",(N1734-TODAY())&gt;=365,"05 Expires in 18 months",(N1734-TODAY())&gt;=183,"04 Expires in 12 months",(N1734-TODAY())&gt;=92,"03 Expires in 6 months",(N1734-TODAY())&gt;=31,"02 Expires in 3 months",(N1734-TODAY())&gt;=0,"01 Expires in 30 days",(N1734-TODAY())&gt;=-31,"01 Expired last 30 days",(N1734-TODAY())&gt;=-92,"02 Expired last 3 months",(N1734-TODAY())&gt;=-183,"03 Expired last 6 months",(N1734-TODAY())&gt;=-365,"04 Expired last 12 months",(N1734-TODAY())&gt;=-547,"05 Expired last 18 months",TRUE,"06 Expired over 18 months")</f>
        <v>06 Expired over 18 months</v>
      </c>
      <c r="Q1734" s="65">
        <v>6000</v>
      </c>
      <c r="R1734" s="84">
        <f t="shared" si="364"/>
        <v>7500</v>
      </c>
      <c r="S1734" s="77" t="str" cm="1">
        <f t="array" ref="S1734">_xlfn.IFS(R1734&gt;5000000,"Gold",R1734&gt;=500000,"Silver",R1734&gt;30000,"Bronze",TRUE,"Transactional")</f>
        <v>Transactional</v>
      </c>
      <c r="T1734" s="24" t="s">
        <v>54</v>
      </c>
      <c r="U1734" s="101" t="s">
        <v>69</v>
      </c>
      <c r="V1734" s="101" t="s">
        <v>983</v>
      </c>
      <c r="W1734" s="77" t="str">
        <f t="shared" si="367"/>
        <v>Yes</v>
      </c>
      <c r="X1734" s="77" t="str">
        <f>IFERROR(_xlfn.XLOOKUP(J1734&amp;"||"&amp;K1734,'Mapping Ref.'!$J$2:$J$538,'Mapping Ref.'!$K$2:$K$538),"")</f>
        <v>Construction &amp; Estates</v>
      </c>
      <c r="Y1734" s="77" t="str" cm="1">
        <f t="array" ref="Y1734">_xlfn.IFS(R1734&gt;2000000,"For Publication",R1734&gt;100000,"PID",R1734&gt;30000,"RFQ",TRUE,"Transactional")</f>
        <v>Transactional</v>
      </c>
      <c r="Z1734" s="24" t="s">
        <v>101</v>
      </c>
      <c r="AA1734" s="32">
        <v>12</v>
      </c>
      <c r="AB1734" s="24">
        <v>6</v>
      </c>
      <c r="AC1734" s="25">
        <v>44854</v>
      </c>
      <c r="AD1734" s="24" t="s">
        <v>58</v>
      </c>
      <c r="AE1734" s="24">
        <v>116479175</v>
      </c>
      <c r="AF1734" s="24"/>
      <c r="AG1734" s="24"/>
      <c r="AH1734" s="24" t="s">
        <v>60</v>
      </c>
      <c r="AI1734" s="24"/>
      <c r="AJ1734" s="24" t="s">
        <v>60</v>
      </c>
      <c r="AK1734" s="24"/>
      <c r="AL1734" s="24" t="s">
        <v>1333</v>
      </c>
      <c r="AM1734" s="24"/>
      <c r="AN1734" s="24"/>
      <c r="AO1734" s="24">
        <v>4000</v>
      </c>
      <c r="AP1734" s="24" t="s">
        <v>59</v>
      </c>
      <c r="AQ1734" s="24"/>
      <c r="AR1734" s="24"/>
      <c r="AS1734" s="89">
        <f t="shared" si="365"/>
        <v>15</v>
      </c>
      <c r="AT1734" s="24" t="s">
        <v>6665</v>
      </c>
    </row>
    <row r="1735" spans="1:46" x14ac:dyDescent="0.5">
      <c r="A1735" s="24">
        <v>1855</v>
      </c>
      <c r="B1735" s="24"/>
      <c r="C1735" s="24"/>
      <c r="D1735" s="24" t="s">
        <v>6668</v>
      </c>
      <c r="E1735" s="24" t="s">
        <v>6669</v>
      </c>
      <c r="F1735" s="77" t="str">
        <f t="shared" si="366"/>
        <v>Strive AV Limited</v>
      </c>
      <c r="G1735" s="24" t="s">
        <v>6670</v>
      </c>
      <c r="H1735" s="24" t="s">
        <v>1166</v>
      </c>
      <c r="I1735" s="24" t="s">
        <v>1166</v>
      </c>
      <c r="J1735" s="24" t="s">
        <v>107</v>
      </c>
      <c r="K1735" s="24" t="s">
        <v>1167</v>
      </c>
      <c r="L1735" s="25">
        <v>44855</v>
      </c>
      <c r="M1735" s="25">
        <v>45138</v>
      </c>
      <c r="N1735" s="81">
        <f t="shared" si="362"/>
        <v>45504</v>
      </c>
      <c r="O1735" s="77" t="str">
        <f t="shared" ca="1" si="363"/>
        <v>Expired</v>
      </c>
      <c r="P1735" s="77" t="str" cm="1">
        <f t="array" aca="1" ref="P1735" ca="1">_xlfn.IFS((N1735-TODAY())&gt;=547,"06 Expires over 18 months",(N1735-TODAY())&gt;=365,"05 Expires in 18 months",(N1735-TODAY())&gt;=183,"04 Expires in 12 months",(N1735-TODAY())&gt;=92,"03 Expires in 6 months",(N1735-TODAY())&gt;=31,"02 Expires in 3 months",(N1735-TODAY())&gt;=0,"01 Expires in 30 days",(N1735-TODAY())&gt;=-31,"01 Expired last 30 days",(N1735-TODAY())&gt;=-92,"02 Expired last 3 months",(N1735-TODAY())&gt;=-183,"03 Expired last 6 months",(N1735-TODAY())&gt;=-365,"04 Expired last 12 months",(N1735-TODAY())&gt;=-547,"05 Expired last 18 months",TRUE,"06 Expired over 18 months")</f>
        <v>06 Expired over 18 months</v>
      </c>
      <c r="Q1735" s="65">
        <v>6000</v>
      </c>
      <c r="R1735" s="84">
        <f t="shared" si="364"/>
        <v>10500</v>
      </c>
      <c r="S1735" s="77" t="str" cm="1">
        <f t="array" ref="S1735">_xlfn.IFS(R1735&gt;5000000,"Gold",R1735&gt;=500000,"Silver",R1735&gt;30000,"Bronze",TRUE,"Transactional")</f>
        <v>Transactional</v>
      </c>
      <c r="T1735" s="24" t="s">
        <v>54</v>
      </c>
      <c r="U1735" s="101" t="s">
        <v>116</v>
      </c>
      <c r="V1735" s="101" t="s">
        <v>2268</v>
      </c>
      <c r="W1735" s="77" t="str">
        <f t="shared" si="367"/>
        <v>Yes</v>
      </c>
      <c r="X1735" s="77" t="str">
        <f>IFERROR(_xlfn.XLOOKUP(J1735&amp;"||"&amp;K1735,'Mapping Ref.'!$J$2:$J$538,'Mapping Ref.'!$K$2:$K$538),"")</f>
        <v>Construction &amp; Estates</v>
      </c>
      <c r="Y1735" s="77" t="str" cm="1">
        <f t="array" ref="Y1735">_xlfn.IFS(R1735&gt;2000000,"For Publication",R1735&gt;100000,"PID",R1735&gt;30000,"RFQ",TRUE,"Transactional")</f>
        <v>Transactional</v>
      </c>
      <c r="Z1735" s="24" t="s">
        <v>101</v>
      </c>
      <c r="AA1735" s="32">
        <v>12</v>
      </c>
      <c r="AB1735" s="24">
        <v>12</v>
      </c>
      <c r="AC1735" s="25">
        <v>44854</v>
      </c>
      <c r="AD1735" s="24" t="s">
        <v>58</v>
      </c>
      <c r="AE1735" s="24">
        <v>10000033</v>
      </c>
      <c r="AF1735" s="24"/>
      <c r="AG1735" s="24"/>
      <c r="AH1735" s="24" t="s">
        <v>60</v>
      </c>
      <c r="AI1735" s="24"/>
      <c r="AJ1735" s="24" t="s">
        <v>60</v>
      </c>
      <c r="AK1735" s="24"/>
      <c r="AL1735" s="24" t="s">
        <v>1333</v>
      </c>
      <c r="AM1735" s="24"/>
      <c r="AN1735" s="24"/>
      <c r="AO1735" s="24">
        <v>4000</v>
      </c>
      <c r="AP1735" s="24" t="s">
        <v>59</v>
      </c>
      <c r="AQ1735" s="24"/>
      <c r="AR1735" s="24"/>
      <c r="AS1735" s="89">
        <f t="shared" si="365"/>
        <v>21</v>
      </c>
      <c r="AT1735" s="24" t="s">
        <v>6671</v>
      </c>
    </row>
    <row r="1736" spans="1:46" x14ac:dyDescent="0.5">
      <c r="A1736" s="24">
        <v>1856</v>
      </c>
      <c r="B1736" s="24"/>
      <c r="C1736" s="24"/>
      <c r="D1736" s="24" t="s">
        <v>6346</v>
      </c>
      <c r="E1736" s="24" t="s">
        <v>6672</v>
      </c>
      <c r="F1736" s="77" t="str">
        <f t="shared" si="366"/>
        <v>KINGSLEY KNIGHT LAW LIMITED T/A KINGSLEY KNIGHT LEGAL TRAINING</v>
      </c>
      <c r="G1736" s="24" t="s">
        <v>6673</v>
      </c>
      <c r="H1736" s="24" t="s">
        <v>1297</v>
      </c>
      <c r="I1736" s="24" t="s">
        <v>1297</v>
      </c>
      <c r="J1736" s="24" t="s">
        <v>190</v>
      </c>
      <c r="K1736" s="24" t="s">
        <v>755</v>
      </c>
      <c r="L1736" s="25">
        <v>44854</v>
      </c>
      <c r="M1736" s="25">
        <v>45555</v>
      </c>
      <c r="N1736" s="81">
        <f t="shared" si="362"/>
        <v>45555</v>
      </c>
      <c r="O1736" s="77" t="str">
        <f t="shared" ca="1" si="363"/>
        <v>Expired</v>
      </c>
      <c r="P1736" s="77" t="str" cm="1">
        <f t="array" aca="1" ref="P1736" ca="1">_xlfn.IFS((N1736-TODAY())&gt;=547,"06 Expires over 18 months",(N1736-TODAY())&gt;=365,"05 Expires in 18 months",(N1736-TODAY())&gt;=183,"04 Expires in 12 months",(N1736-TODAY())&gt;=92,"03 Expires in 6 months",(N1736-TODAY())&gt;=31,"02 Expires in 3 months",(N1736-TODAY())&gt;=0,"01 Expires in 30 days",(N1736-TODAY())&gt;=-31,"01 Expired last 30 days",(N1736-TODAY())&gt;=-92,"02 Expired last 3 months",(N1736-TODAY())&gt;=-183,"03 Expired last 6 months",(N1736-TODAY())&gt;=-365,"04 Expired last 12 months",(N1736-TODAY())&gt;=-547,"05 Expired last 18 months",TRUE,"06 Expired over 18 months")</f>
        <v>06 Expired over 18 months</v>
      </c>
      <c r="Q1736" s="65">
        <v>2150</v>
      </c>
      <c r="R1736" s="84">
        <f t="shared" si="364"/>
        <v>4120.833333333333</v>
      </c>
      <c r="S1736" s="77" t="str" cm="1">
        <f t="array" ref="S1736">_xlfn.IFS(R1736&gt;5000000,"Gold",R1736&gt;=500000,"Silver",R1736&gt;30000,"Bronze",TRUE,"Transactional")</f>
        <v>Transactional</v>
      </c>
      <c r="T1736" s="24" t="s">
        <v>54</v>
      </c>
      <c r="U1736" s="101" t="s">
        <v>116</v>
      </c>
      <c r="V1736" s="101" t="s">
        <v>70</v>
      </c>
      <c r="W1736" s="77" t="str">
        <f t="shared" si="367"/>
        <v>No</v>
      </c>
      <c r="X1736" s="77" t="str">
        <f>IFERROR(_xlfn.XLOOKUP(J1736&amp;"||"&amp;K1736,'Mapping Ref.'!$J$2:$J$538,'Mapping Ref.'!$K$2:$K$538),"")</f>
        <v>Childrens &amp; Adults</v>
      </c>
      <c r="Y1736" s="77" t="str" cm="1">
        <f t="array" ref="Y1736">_xlfn.IFS(R1736&gt;2000000,"For Publication",R1736&gt;100000,"PID",R1736&gt;30000,"RFQ",TRUE,"Transactional")</f>
        <v>Transactional</v>
      </c>
      <c r="Z1736" s="24" t="s">
        <v>101</v>
      </c>
      <c r="AA1736" s="32">
        <v>24</v>
      </c>
      <c r="AB1736" s="24">
        <v>0</v>
      </c>
      <c r="AC1736" s="25">
        <v>44854</v>
      </c>
      <c r="AD1736" s="24" t="s">
        <v>58</v>
      </c>
      <c r="AE1736" s="24">
        <v>0</v>
      </c>
      <c r="AF1736" s="24"/>
      <c r="AG1736" s="24"/>
      <c r="AH1736" s="24" t="s">
        <v>60</v>
      </c>
      <c r="AI1736" s="24"/>
      <c r="AJ1736" s="24" t="s">
        <v>60</v>
      </c>
      <c r="AK1736" s="24"/>
      <c r="AL1736" s="24" t="s">
        <v>1333</v>
      </c>
      <c r="AM1736" s="24"/>
      <c r="AN1736" s="24"/>
      <c r="AO1736" s="24">
        <v>0</v>
      </c>
      <c r="AP1736" s="24" t="s">
        <v>60</v>
      </c>
      <c r="AQ1736" s="24"/>
      <c r="AR1736" s="24"/>
      <c r="AS1736" s="89">
        <f t="shared" si="365"/>
        <v>23</v>
      </c>
      <c r="AT1736" s="24" t="s">
        <v>6674</v>
      </c>
    </row>
    <row r="1737" spans="1:46" x14ac:dyDescent="0.5">
      <c r="A1737" s="24">
        <v>1857</v>
      </c>
      <c r="B1737" s="24" t="s">
        <v>340</v>
      </c>
      <c r="C1737" s="24"/>
      <c r="D1737" s="24" t="s">
        <v>6675</v>
      </c>
      <c r="E1737" s="24" t="s">
        <v>6676</v>
      </c>
      <c r="F1737" s="77" t="str">
        <f t="shared" si="366"/>
        <v>GALE A T/A ANDY GALE HOUSING CONSULTANCY</v>
      </c>
      <c r="G1737" s="24" t="s">
        <v>6677</v>
      </c>
      <c r="H1737" s="24" t="s">
        <v>5576</v>
      </c>
      <c r="I1737" s="24" t="s">
        <v>2380</v>
      </c>
      <c r="J1737" s="24" t="s">
        <v>1312</v>
      </c>
      <c r="K1737" s="24" t="s">
        <v>1109</v>
      </c>
      <c r="L1737" s="25">
        <v>44805</v>
      </c>
      <c r="M1737" s="25">
        <v>45169</v>
      </c>
      <c r="N1737" s="81">
        <f t="shared" si="362"/>
        <v>45535</v>
      </c>
      <c r="O1737" s="77" t="str">
        <f t="shared" ca="1" si="363"/>
        <v>Expired</v>
      </c>
      <c r="P1737" s="77" t="str" cm="1">
        <f t="array" aca="1" ref="P1737" ca="1">_xlfn.IFS((N1737-TODAY())&gt;=547,"06 Expires over 18 months",(N1737-TODAY())&gt;=365,"05 Expires in 18 months",(N1737-TODAY())&gt;=183,"04 Expires in 12 months",(N1737-TODAY())&gt;=92,"03 Expires in 6 months",(N1737-TODAY())&gt;=31,"02 Expires in 3 months",(N1737-TODAY())&gt;=0,"01 Expires in 30 days",(N1737-TODAY())&gt;=-31,"01 Expired last 30 days",(N1737-TODAY())&gt;=-92,"02 Expired last 3 months",(N1737-TODAY())&gt;=-183,"03 Expired last 6 months",(N1737-TODAY())&gt;=-365,"04 Expired last 12 months",(N1737-TODAY())&gt;=-547,"05 Expired last 18 months",TRUE,"06 Expired over 18 months")</f>
        <v>06 Expired over 18 months</v>
      </c>
      <c r="Q1737" s="65">
        <v>10000</v>
      </c>
      <c r="R1737" s="84">
        <f t="shared" si="364"/>
        <v>19166.666666666668</v>
      </c>
      <c r="S1737" s="77" t="str" cm="1">
        <f t="array" ref="S1737">_xlfn.IFS(R1737&gt;5000000,"Gold",R1737&gt;=500000,"Silver",R1737&gt;30000,"Bronze",TRUE,"Transactional")</f>
        <v>Transactional</v>
      </c>
      <c r="T1737" s="24" t="s">
        <v>54</v>
      </c>
      <c r="U1737" s="101" t="s">
        <v>237</v>
      </c>
      <c r="V1737" s="101" t="s">
        <v>566</v>
      </c>
      <c r="W1737" s="77" t="str">
        <f t="shared" si="367"/>
        <v>Yes</v>
      </c>
      <c r="X1737" s="77" t="str">
        <f>IFERROR(_xlfn.XLOOKUP(J1737&amp;"||"&amp;K1737,'Mapping Ref.'!$J$2:$J$538,'Mapping Ref.'!$K$2:$K$538),"")</f>
        <v>Corporate</v>
      </c>
      <c r="Y1737" s="77" t="str" cm="1">
        <f t="array" ref="Y1737">_xlfn.IFS(R1737&gt;2000000,"For Publication",R1737&gt;100000,"PID",R1737&gt;30000,"RFQ",TRUE,"Transactional")</f>
        <v>Transactional</v>
      </c>
      <c r="Z1737" s="24" t="s">
        <v>86</v>
      </c>
      <c r="AA1737" s="32">
        <v>12</v>
      </c>
      <c r="AB1737" s="24">
        <v>12</v>
      </c>
      <c r="AC1737" s="25">
        <v>44855</v>
      </c>
      <c r="AD1737" s="24" t="s">
        <v>58</v>
      </c>
      <c r="AE1737" s="24"/>
      <c r="AF1737" s="24"/>
      <c r="AG1737" s="24"/>
      <c r="AH1737" s="24" t="s">
        <v>60</v>
      </c>
      <c r="AI1737" s="24"/>
      <c r="AJ1737" s="24" t="s">
        <v>60</v>
      </c>
      <c r="AK1737" s="24" t="s">
        <v>6678</v>
      </c>
      <c r="AL1737" s="24" t="s">
        <v>5003</v>
      </c>
      <c r="AM1737" s="24"/>
      <c r="AN1737" s="24"/>
      <c r="AO1737" s="24">
        <v>0</v>
      </c>
      <c r="AP1737" s="24" t="s">
        <v>60</v>
      </c>
      <c r="AQ1737" s="24"/>
      <c r="AR1737" s="24"/>
      <c r="AS1737" s="89">
        <f t="shared" si="365"/>
        <v>23</v>
      </c>
      <c r="AT1737" s="24" t="s">
        <v>6679</v>
      </c>
    </row>
    <row r="1738" spans="1:46" x14ac:dyDescent="0.5">
      <c r="A1738" s="24">
        <v>1858</v>
      </c>
      <c r="B1738" s="24" t="s">
        <v>340</v>
      </c>
      <c r="C1738" s="24"/>
      <c r="D1738" s="24" t="s">
        <v>6680</v>
      </c>
      <c r="E1738" s="24" t="s">
        <v>5182</v>
      </c>
      <c r="F1738" s="77" t="str">
        <f t="shared" si="366"/>
        <v>LSC ACTIVATE LTD</v>
      </c>
      <c r="G1738" s="24" t="s">
        <v>6681</v>
      </c>
      <c r="H1738" s="24" t="s">
        <v>4756</v>
      </c>
      <c r="I1738" s="24" t="s">
        <v>4756</v>
      </c>
      <c r="J1738" s="24" t="s">
        <v>190</v>
      </c>
      <c r="K1738" s="24" t="s">
        <v>4757</v>
      </c>
      <c r="L1738" s="25">
        <v>44835</v>
      </c>
      <c r="M1738" s="25"/>
      <c r="N1738" s="81"/>
      <c r="O1738" s="77" t="s">
        <v>712</v>
      </c>
      <c r="P1738" s="77"/>
      <c r="Q1738" s="104"/>
      <c r="R1738" s="84">
        <v>0</v>
      </c>
      <c r="S1738" s="77" t="str" cm="1">
        <f t="array" ref="S1738">_xlfn.IFS(R1738&gt;5000000,"Gold",R1738&gt;=500000,"Silver",R1738&gt;30000,"Bronze",TRUE,"Transactional")</f>
        <v>Transactional</v>
      </c>
      <c r="T1738" s="24" t="s">
        <v>54</v>
      </c>
      <c r="U1738" s="101" t="s">
        <v>84</v>
      </c>
      <c r="V1738" s="101" t="s">
        <v>157</v>
      </c>
      <c r="W1738" s="77" t="str">
        <f t="shared" si="367"/>
        <v>Yes</v>
      </c>
      <c r="X1738" s="77" t="str">
        <f>IFERROR(_xlfn.XLOOKUP(J1738&amp;"||"&amp;K1738,'Mapping Ref.'!$J$2:$J$538,'Mapping Ref.'!$K$2:$K$538),"")</f>
        <v>Childrens &amp; Adults</v>
      </c>
      <c r="Y1738" s="77" t="str" cm="1">
        <f t="array" ref="Y1738">_xlfn.IFS(R1738&gt;2000000,"For Publication",R1738&gt;100000,"PID",R1738&gt;30000,"RFQ",TRUE,"Transactional")</f>
        <v>Transactional</v>
      </c>
      <c r="Z1738" s="24" t="s">
        <v>101</v>
      </c>
      <c r="AA1738" s="32">
        <v>42</v>
      </c>
      <c r="AB1738" s="24">
        <v>12</v>
      </c>
      <c r="AC1738" s="25">
        <v>44859</v>
      </c>
      <c r="AD1738" s="24" t="s">
        <v>58</v>
      </c>
      <c r="AE1738" s="24"/>
      <c r="AF1738" s="24"/>
      <c r="AG1738" s="24"/>
      <c r="AH1738" s="24" t="s">
        <v>60</v>
      </c>
      <c r="AI1738" s="24"/>
      <c r="AJ1738" s="24" t="s">
        <v>60</v>
      </c>
      <c r="AK1738" s="24"/>
      <c r="AL1738" s="24" t="s">
        <v>5003</v>
      </c>
      <c r="AM1738" s="24"/>
      <c r="AN1738" s="24"/>
      <c r="AO1738" s="24"/>
      <c r="AP1738" s="24" t="s">
        <v>60</v>
      </c>
      <c r="AQ1738" s="24"/>
      <c r="AR1738" s="24"/>
      <c r="AS1738" s="89">
        <v>0</v>
      </c>
      <c r="AT1738" s="24" t="s">
        <v>6682</v>
      </c>
    </row>
    <row r="1739" spans="1:46" x14ac:dyDescent="0.5">
      <c r="A1739" s="24">
        <v>1859</v>
      </c>
      <c r="B1739" s="24"/>
      <c r="C1739" s="24"/>
      <c r="D1739" s="24" t="s">
        <v>6683</v>
      </c>
      <c r="E1739" s="24" t="s">
        <v>6684</v>
      </c>
      <c r="F1739" s="77" t="str">
        <f t="shared" si="366"/>
        <v>MRS NATALIE BAYLISS</v>
      </c>
      <c r="G1739" s="24" t="s">
        <v>6683</v>
      </c>
      <c r="H1739" s="24" t="s">
        <v>3533</v>
      </c>
      <c r="I1739" s="24" t="s">
        <v>3533</v>
      </c>
      <c r="J1739" s="24" t="s">
        <v>190</v>
      </c>
      <c r="K1739" s="24" t="s">
        <v>2202</v>
      </c>
      <c r="L1739" s="25">
        <v>44860</v>
      </c>
      <c r="M1739" s="25">
        <v>45169</v>
      </c>
      <c r="N1739" s="81">
        <f t="shared" ref="N1739:N1747" si="368">EDATE(M1739,AB1739)</f>
        <v>45535</v>
      </c>
      <c r="O1739" s="77" t="str">
        <f t="shared" ref="O1739:O1747" ca="1" si="369">IF(N1739&lt;TODAY(),"Expired","Live")</f>
        <v>Expired</v>
      </c>
      <c r="P1739" s="77" t="str" cm="1">
        <f t="array" aca="1" ref="P1739" ca="1">_xlfn.IFS((N1739-TODAY())&gt;=547,"06 Expires over 18 months",(N1739-TODAY())&gt;=365,"05 Expires in 18 months",(N1739-TODAY())&gt;=183,"04 Expires in 12 months",(N1739-TODAY())&gt;=92,"03 Expires in 6 months",(N1739-TODAY())&gt;=31,"02 Expires in 3 months",(N1739-TODAY())&gt;=0,"01 Expires in 30 days",(N1739-TODAY())&gt;=-31,"01 Expired last 30 days",(N1739-TODAY())&gt;=-92,"02 Expired last 3 months",(N1739-TODAY())&gt;=-183,"03 Expired last 6 months",(N1739-TODAY())&gt;=-365,"04 Expired last 12 months",(N1739-TODAY())&gt;=-547,"05 Expired last 18 months",TRUE,"06 Expired over 18 months")</f>
        <v>06 Expired over 18 months</v>
      </c>
      <c r="Q1739" s="65">
        <v>1000</v>
      </c>
      <c r="R1739" s="84">
        <f t="shared" ref="R1739:R1747" si="370">MAX(Q1739,Q1739*N(AS1739)/12)</f>
        <v>1833.3333333333333</v>
      </c>
      <c r="S1739" s="77" t="str" cm="1">
        <f t="array" ref="S1739">_xlfn.IFS(R1739&gt;5000000,"Gold",R1739&gt;=500000,"Silver",R1739&gt;30000,"Bronze",TRUE,"Transactional")</f>
        <v>Transactional</v>
      </c>
      <c r="T1739" s="24" t="s">
        <v>54</v>
      </c>
      <c r="U1739" s="101" t="s">
        <v>237</v>
      </c>
      <c r="V1739" s="101" t="s">
        <v>566</v>
      </c>
      <c r="W1739" s="77" t="str">
        <f t="shared" si="367"/>
        <v>Yes</v>
      </c>
      <c r="X1739" s="77" t="str">
        <f>IFERROR(_xlfn.XLOOKUP(J1739&amp;"||"&amp;K1739,'Mapping Ref.'!$J$2:$J$538,'Mapping Ref.'!$K$2:$K$538),"")</f>
        <v>Childrens &amp; Adults</v>
      </c>
      <c r="Y1739" s="77" t="str" cm="1">
        <f t="array" ref="Y1739">_xlfn.IFS(R1739&gt;2000000,"For Publication",R1739&gt;100000,"PID",R1739&gt;30000,"RFQ",TRUE,"Transactional")</f>
        <v>Transactional</v>
      </c>
      <c r="Z1739" s="24" t="s">
        <v>101</v>
      </c>
      <c r="AA1739" s="32">
        <v>12</v>
      </c>
      <c r="AB1739" s="24">
        <v>12</v>
      </c>
      <c r="AC1739" s="25">
        <v>44860</v>
      </c>
      <c r="AD1739" s="24" t="s">
        <v>58</v>
      </c>
      <c r="AE1739" s="24"/>
      <c r="AF1739" s="24"/>
      <c r="AG1739" s="24"/>
      <c r="AH1739" s="24" t="s">
        <v>59</v>
      </c>
      <c r="AI1739" s="24"/>
      <c r="AJ1739" s="24" t="s">
        <v>60</v>
      </c>
      <c r="AK1739" s="24"/>
      <c r="AL1739" s="24" t="s">
        <v>1333</v>
      </c>
      <c r="AM1739" s="24"/>
      <c r="AN1739" s="24"/>
      <c r="AO1739" s="24"/>
      <c r="AP1739" s="24" t="s">
        <v>60</v>
      </c>
      <c r="AQ1739" s="24"/>
      <c r="AR1739" s="24"/>
      <c r="AS1739" s="89">
        <f t="shared" ref="AS1739:AS1747" si="371">DATEDIF(L1739,N1739,"m")</f>
        <v>22</v>
      </c>
      <c r="AT1739" s="24" t="s">
        <v>6685</v>
      </c>
    </row>
    <row r="1740" spans="1:46" x14ac:dyDescent="0.5">
      <c r="A1740" s="24">
        <v>1860</v>
      </c>
      <c r="B1740" s="24"/>
      <c r="C1740" s="24"/>
      <c r="D1740" s="24" t="s">
        <v>6686</v>
      </c>
      <c r="E1740" s="24" t="s">
        <v>5924</v>
      </c>
      <c r="F1740" s="77" t="str">
        <f t="shared" si="366"/>
        <v>PSYCHOLOGICAL INSIGHTS LTD</v>
      </c>
      <c r="G1740" s="24" t="s">
        <v>6686</v>
      </c>
      <c r="H1740" s="24" t="s">
        <v>3816</v>
      </c>
      <c r="I1740" s="24" t="s">
        <v>3816</v>
      </c>
      <c r="J1740" s="24" t="s">
        <v>190</v>
      </c>
      <c r="K1740" s="24" t="s">
        <v>2234</v>
      </c>
      <c r="L1740" s="25">
        <v>44862</v>
      </c>
      <c r="M1740" s="25">
        <v>45226</v>
      </c>
      <c r="N1740" s="81">
        <f t="shared" si="368"/>
        <v>45592</v>
      </c>
      <c r="O1740" s="77" t="str">
        <f t="shared" ca="1" si="369"/>
        <v>Expired</v>
      </c>
      <c r="P1740" s="77" t="str" cm="1">
        <f t="array" aca="1" ref="P1740" ca="1">_xlfn.IFS((N1740-TODAY())&gt;=547,"06 Expires over 18 months",(N1740-TODAY())&gt;=365,"05 Expires in 18 months",(N1740-TODAY())&gt;=183,"04 Expires in 12 months",(N1740-TODAY())&gt;=92,"03 Expires in 6 months",(N1740-TODAY())&gt;=31,"02 Expires in 3 months",(N1740-TODAY())&gt;=0,"01 Expires in 30 days",(N1740-TODAY())&gt;=-31,"01 Expired last 30 days",(N1740-TODAY())&gt;=-92,"02 Expired last 3 months",(N1740-TODAY())&gt;=-183,"03 Expired last 6 months",(N1740-TODAY())&gt;=-365,"04 Expired last 12 months",(N1740-TODAY())&gt;=-547,"05 Expired last 18 months",TRUE,"06 Expired over 18 months")</f>
        <v>06 Expired over 18 months</v>
      </c>
      <c r="Q1740" s="65">
        <v>10000</v>
      </c>
      <c r="R1740" s="84">
        <f t="shared" si="370"/>
        <v>19166.666666666668</v>
      </c>
      <c r="S1740" s="77" t="str" cm="1">
        <f t="array" ref="S1740">_xlfn.IFS(R1740&gt;5000000,"Gold",R1740&gt;=500000,"Silver",R1740&gt;30000,"Bronze",TRUE,"Transactional")</f>
        <v>Transactional</v>
      </c>
      <c r="T1740" s="24" t="s">
        <v>54</v>
      </c>
      <c r="U1740" s="101" t="s">
        <v>190</v>
      </c>
      <c r="V1740" s="101" t="s">
        <v>1742</v>
      </c>
      <c r="W1740" s="77" t="str">
        <f t="shared" si="367"/>
        <v>Yes</v>
      </c>
      <c r="X1740" s="77" t="str">
        <f>IFERROR(_xlfn.XLOOKUP(J1740&amp;"||"&amp;K1740,'Mapping Ref.'!$J$2:$J$538,'Mapping Ref.'!$K$2:$K$538),"")</f>
        <v>Childrens &amp; Adults</v>
      </c>
      <c r="Y1740" s="77" t="str" cm="1">
        <f t="array" ref="Y1740">_xlfn.IFS(R1740&gt;2000000,"For Publication",R1740&gt;100000,"PID",R1740&gt;30000,"RFQ",TRUE,"Transactional")</f>
        <v>Transactional</v>
      </c>
      <c r="Z1740" s="24" t="s">
        <v>101</v>
      </c>
      <c r="AA1740" s="32">
        <v>12</v>
      </c>
      <c r="AB1740" s="24">
        <v>12</v>
      </c>
      <c r="AC1740" s="25">
        <v>44862</v>
      </c>
      <c r="AD1740" s="24" t="s">
        <v>58</v>
      </c>
      <c r="AE1740" s="24"/>
      <c r="AF1740" s="24"/>
      <c r="AG1740" s="24"/>
      <c r="AH1740" s="24" t="s">
        <v>59</v>
      </c>
      <c r="AI1740" s="24"/>
      <c r="AJ1740" s="24" t="s">
        <v>60</v>
      </c>
      <c r="AK1740" s="24"/>
      <c r="AL1740" s="24" t="s">
        <v>1333</v>
      </c>
      <c r="AM1740" s="24"/>
      <c r="AN1740" s="24"/>
      <c r="AO1740" s="24"/>
      <c r="AP1740" s="24" t="s">
        <v>60</v>
      </c>
      <c r="AQ1740" s="24"/>
      <c r="AR1740" s="24"/>
      <c r="AS1740" s="89">
        <f t="shared" si="371"/>
        <v>23</v>
      </c>
      <c r="AT1740" s="24" t="s">
        <v>6687</v>
      </c>
    </row>
    <row r="1741" spans="1:46" x14ac:dyDescent="0.5">
      <c r="A1741" s="24">
        <v>1861</v>
      </c>
      <c r="B1741" s="24"/>
      <c r="C1741" s="24"/>
      <c r="D1741" s="24" t="s">
        <v>6688</v>
      </c>
      <c r="E1741" s="24" t="s">
        <v>5924</v>
      </c>
      <c r="F1741" s="77" t="str">
        <f t="shared" si="366"/>
        <v>SPACE TO RELATE LTD</v>
      </c>
      <c r="G1741" s="24" t="s">
        <v>6689</v>
      </c>
      <c r="H1741" s="24" t="s">
        <v>3816</v>
      </c>
      <c r="I1741" s="24" t="s">
        <v>3816</v>
      </c>
      <c r="J1741" s="24" t="s">
        <v>190</v>
      </c>
      <c r="K1741" s="24" t="s">
        <v>2234</v>
      </c>
      <c r="L1741" s="25">
        <v>44862</v>
      </c>
      <c r="M1741" s="25">
        <v>45226</v>
      </c>
      <c r="N1741" s="81">
        <f t="shared" si="368"/>
        <v>45592</v>
      </c>
      <c r="O1741" s="77" t="str">
        <f t="shared" ca="1" si="369"/>
        <v>Expired</v>
      </c>
      <c r="P1741" s="77" t="str" cm="1">
        <f t="array" aca="1" ref="P1741" ca="1">_xlfn.IFS((N1741-TODAY())&gt;=547,"06 Expires over 18 months",(N1741-TODAY())&gt;=365,"05 Expires in 18 months",(N1741-TODAY())&gt;=183,"04 Expires in 12 months",(N1741-TODAY())&gt;=92,"03 Expires in 6 months",(N1741-TODAY())&gt;=31,"02 Expires in 3 months",(N1741-TODAY())&gt;=0,"01 Expires in 30 days",(N1741-TODAY())&gt;=-31,"01 Expired last 30 days",(N1741-TODAY())&gt;=-92,"02 Expired last 3 months",(N1741-TODAY())&gt;=-183,"03 Expired last 6 months",(N1741-TODAY())&gt;=-365,"04 Expired last 12 months",(N1741-TODAY())&gt;=-547,"05 Expired last 18 months",TRUE,"06 Expired over 18 months")</f>
        <v>06 Expired over 18 months</v>
      </c>
      <c r="Q1741" s="65">
        <v>10000</v>
      </c>
      <c r="R1741" s="84">
        <f t="shared" si="370"/>
        <v>19166.666666666668</v>
      </c>
      <c r="S1741" s="77" t="str" cm="1">
        <f t="array" ref="S1741">_xlfn.IFS(R1741&gt;5000000,"Gold",R1741&gt;=500000,"Silver",R1741&gt;30000,"Bronze",TRUE,"Transactional")</f>
        <v>Transactional</v>
      </c>
      <c r="T1741" s="24" t="s">
        <v>54</v>
      </c>
      <c r="U1741" s="101" t="s">
        <v>190</v>
      </c>
      <c r="V1741" s="101" t="s">
        <v>1742</v>
      </c>
      <c r="W1741" s="77" t="str">
        <f t="shared" si="367"/>
        <v>Yes</v>
      </c>
      <c r="X1741" s="77" t="str">
        <f>IFERROR(_xlfn.XLOOKUP(J1741&amp;"||"&amp;K1741,'Mapping Ref.'!$J$2:$J$538,'Mapping Ref.'!$K$2:$K$538),"")</f>
        <v>Childrens &amp; Adults</v>
      </c>
      <c r="Y1741" s="77" t="str" cm="1">
        <f t="array" ref="Y1741">_xlfn.IFS(R1741&gt;2000000,"For Publication",R1741&gt;100000,"PID",R1741&gt;30000,"RFQ",TRUE,"Transactional")</f>
        <v>Transactional</v>
      </c>
      <c r="Z1741" s="24" t="s">
        <v>101</v>
      </c>
      <c r="AA1741" s="32">
        <v>12</v>
      </c>
      <c r="AB1741" s="24">
        <v>12</v>
      </c>
      <c r="AC1741" s="25">
        <v>44862</v>
      </c>
      <c r="AD1741" s="24" t="s">
        <v>58</v>
      </c>
      <c r="AE1741" s="24"/>
      <c r="AF1741" s="24"/>
      <c r="AG1741" s="24"/>
      <c r="AH1741" s="24" t="s">
        <v>59</v>
      </c>
      <c r="AI1741" s="24"/>
      <c r="AJ1741" s="24" t="s">
        <v>60</v>
      </c>
      <c r="AK1741" s="24"/>
      <c r="AL1741" s="24" t="s">
        <v>1333</v>
      </c>
      <c r="AM1741" s="24"/>
      <c r="AN1741" s="24"/>
      <c r="AO1741" s="24">
        <v>0</v>
      </c>
      <c r="AP1741" s="24" t="s">
        <v>60</v>
      </c>
      <c r="AQ1741" s="24"/>
      <c r="AR1741" s="24"/>
      <c r="AS1741" s="89">
        <f t="shared" si="371"/>
        <v>23</v>
      </c>
      <c r="AT1741" s="24" t="s">
        <v>6690</v>
      </c>
    </row>
    <row r="1742" spans="1:46" x14ac:dyDescent="0.5">
      <c r="A1742" s="24">
        <v>1862</v>
      </c>
      <c r="B1742" s="24"/>
      <c r="C1742" s="24"/>
      <c r="D1742" s="24" t="s">
        <v>6691</v>
      </c>
      <c r="E1742" s="24" t="s">
        <v>6692</v>
      </c>
      <c r="F1742" s="77" t="str">
        <f t="shared" si="366"/>
        <v>KINGDOM SERVICES GROUP LTD</v>
      </c>
      <c r="G1742" s="24" t="s">
        <v>6691</v>
      </c>
      <c r="H1742" s="24" t="s">
        <v>4226</v>
      </c>
      <c r="I1742" s="24" t="s">
        <v>992</v>
      </c>
      <c r="J1742" s="24" t="s">
        <v>52</v>
      </c>
      <c r="K1742" s="24" t="s">
        <v>1281</v>
      </c>
      <c r="L1742" s="25">
        <v>44866</v>
      </c>
      <c r="M1742" s="25">
        <v>45230</v>
      </c>
      <c r="N1742" s="81">
        <f t="shared" si="368"/>
        <v>45230</v>
      </c>
      <c r="O1742" s="77" t="str">
        <f t="shared" ca="1" si="369"/>
        <v>Expired</v>
      </c>
      <c r="P1742" s="77" t="str" cm="1">
        <f t="array" aca="1" ref="P1742" ca="1">_xlfn.IFS((N1742-TODAY())&gt;=547,"06 Expires over 18 months",(N1742-TODAY())&gt;=365,"05 Expires in 18 months",(N1742-TODAY())&gt;=183,"04 Expires in 12 months",(N1742-TODAY())&gt;=92,"03 Expires in 6 months",(N1742-TODAY())&gt;=31,"02 Expires in 3 months",(N1742-TODAY())&gt;=0,"01 Expires in 30 days",(N1742-TODAY())&gt;=-31,"01 Expired last 30 days",(N1742-TODAY())&gt;=-92,"02 Expired last 3 months",(N1742-TODAY())&gt;=-183,"03 Expired last 6 months",(N1742-TODAY())&gt;=-365,"04 Expired last 12 months",(N1742-TODAY())&gt;=-547,"05 Expired last 18 months",TRUE,"06 Expired over 18 months")</f>
        <v>06 Expired over 18 months</v>
      </c>
      <c r="Q1742" s="65">
        <v>17328</v>
      </c>
      <c r="R1742" s="84">
        <f t="shared" si="370"/>
        <v>17328</v>
      </c>
      <c r="S1742" s="77" t="str" cm="1">
        <f t="array" ref="S1742">_xlfn.IFS(R1742&gt;5000000,"Gold",R1742&gt;=500000,"Silver",R1742&gt;30000,"Bronze",TRUE,"Transactional")</f>
        <v>Transactional</v>
      </c>
      <c r="T1742" s="24" t="s">
        <v>54</v>
      </c>
      <c r="U1742" s="101" t="s">
        <v>116</v>
      </c>
      <c r="V1742" s="101" t="s">
        <v>70</v>
      </c>
      <c r="W1742" s="77" t="str">
        <f t="shared" si="367"/>
        <v>No</v>
      </c>
      <c r="X1742" s="77" t="str">
        <f>IFERROR(_xlfn.XLOOKUP(J1742&amp;"||"&amp;K1742,'Mapping Ref.'!$J$2:$J$538,'Mapping Ref.'!$K$2:$K$538),"")</f>
        <v>ICT</v>
      </c>
      <c r="Y1742" s="77" t="str" cm="1">
        <f t="array" ref="Y1742">_xlfn.IFS(R1742&gt;2000000,"For Publication",R1742&gt;100000,"PID",R1742&gt;30000,"RFQ",TRUE,"Transactional")</f>
        <v>Transactional</v>
      </c>
      <c r="Z1742" s="24" t="s">
        <v>101</v>
      </c>
      <c r="AA1742" s="32">
        <v>12</v>
      </c>
      <c r="AB1742" s="24">
        <v>0</v>
      </c>
      <c r="AC1742" s="25">
        <v>44862</v>
      </c>
      <c r="AD1742" s="24" t="s">
        <v>58</v>
      </c>
      <c r="AE1742" s="24">
        <v>1</v>
      </c>
      <c r="AF1742" s="24"/>
      <c r="AG1742" s="24"/>
      <c r="AH1742" s="24" t="s">
        <v>60</v>
      </c>
      <c r="AI1742" s="24"/>
      <c r="AJ1742" s="24" t="s">
        <v>60</v>
      </c>
      <c r="AK1742" s="24"/>
      <c r="AL1742" s="24" t="s">
        <v>1333</v>
      </c>
      <c r="AM1742" s="24"/>
      <c r="AN1742" s="24"/>
      <c r="AO1742" s="24">
        <v>0</v>
      </c>
      <c r="AP1742" s="24" t="s">
        <v>60</v>
      </c>
      <c r="AQ1742" s="24"/>
      <c r="AR1742" s="24"/>
      <c r="AS1742" s="89">
        <f t="shared" si="371"/>
        <v>11</v>
      </c>
      <c r="AT1742" s="24" t="s">
        <v>6693</v>
      </c>
    </row>
    <row r="1743" spans="1:46" x14ac:dyDescent="0.5">
      <c r="A1743" s="24">
        <v>1863</v>
      </c>
      <c r="B1743" s="24"/>
      <c r="C1743" s="24" t="s">
        <v>77</v>
      </c>
      <c r="D1743" s="24" t="s">
        <v>5933</v>
      </c>
      <c r="E1743" s="24" t="s">
        <v>5924</v>
      </c>
      <c r="F1743" s="77" t="str">
        <f t="shared" si="366"/>
        <v>FOCUS MENTAL HEALTH LTD</v>
      </c>
      <c r="G1743" s="24" t="s">
        <v>5933</v>
      </c>
      <c r="H1743" s="24" t="s">
        <v>3816</v>
      </c>
      <c r="I1743" s="24" t="s">
        <v>3816</v>
      </c>
      <c r="J1743" s="24" t="s">
        <v>190</v>
      </c>
      <c r="K1743" s="24" t="s">
        <v>2234</v>
      </c>
      <c r="L1743" s="25">
        <v>44862</v>
      </c>
      <c r="M1743" s="25">
        <v>45226</v>
      </c>
      <c r="N1743" s="81">
        <f t="shared" si="368"/>
        <v>45592</v>
      </c>
      <c r="O1743" s="77" t="str">
        <f t="shared" ca="1" si="369"/>
        <v>Expired</v>
      </c>
      <c r="P1743" s="77" t="str" cm="1">
        <f t="array" aca="1" ref="P1743" ca="1">_xlfn.IFS((N1743-TODAY())&gt;=547,"06 Expires over 18 months",(N1743-TODAY())&gt;=365,"05 Expires in 18 months",(N1743-TODAY())&gt;=183,"04 Expires in 12 months",(N1743-TODAY())&gt;=92,"03 Expires in 6 months",(N1743-TODAY())&gt;=31,"02 Expires in 3 months",(N1743-TODAY())&gt;=0,"01 Expires in 30 days",(N1743-TODAY())&gt;=-31,"01 Expired last 30 days",(N1743-TODAY())&gt;=-92,"02 Expired last 3 months",(N1743-TODAY())&gt;=-183,"03 Expired last 6 months",(N1743-TODAY())&gt;=-365,"04 Expired last 12 months",(N1743-TODAY())&gt;=-547,"05 Expired last 18 months",TRUE,"06 Expired over 18 months")</f>
        <v>06 Expired over 18 months</v>
      </c>
      <c r="Q1743" s="65">
        <v>10000</v>
      </c>
      <c r="R1743" s="84">
        <f t="shared" si="370"/>
        <v>19166.666666666668</v>
      </c>
      <c r="S1743" s="77" t="str" cm="1">
        <f t="array" ref="S1743">_xlfn.IFS(R1743&gt;5000000,"Gold",R1743&gt;=500000,"Silver",R1743&gt;30000,"Bronze",TRUE,"Transactional")</f>
        <v>Transactional</v>
      </c>
      <c r="T1743" s="24" t="s">
        <v>54</v>
      </c>
      <c r="U1743" s="101" t="s">
        <v>190</v>
      </c>
      <c r="V1743" s="101" t="s">
        <v>1742</v>
      </c>
      <c r="W1743" s="77" t="str">
        <f t="shared" si="367"/>
        <v>Yes</v>
      </c>
      <c r="X1743" s="77" t="str">
        <f>IFERROR(_xlfn.XLOOKUP(J1743&amp;"||"&amp;K1743,'Mapping Ref.'!$J$2:$J$538,'Mapping Ref.'!$K$2:$K$538),"")</f>
        <v>Childrens &amp; Adults</v>
      </c>
      <c r="Y1743" s="77" t="str" cm="1">
        <f t="array" ref="Y1743">_xlfn.IFS(R1743&gt;2000000,"For Publication",R1743&gt;100000,"PID",R1743&gt;30000,"RFQ",TRUE,"Transactional")</f>
        <v>Transactional</v>
      </c>
      <c r="Z1743" s="24" t="s">
        <v>101</v>
      </c>
      <c r="AA1743" s="32">
        <v>12</v>
      </c>
      <c r="AB1743" s="24">
        <v>12</v>
      </c>
      <c r="AC1743" s="25">
        <v>44862</v>
      </c>
      <c r="AD1743" s="24" t="s">
        <v>58</v>
      </c>
      <c r="AE1743" s="24"/>
      <c r="AF1743" s="24"/>
      <c r="AG1743" s="24"/>
      <c r="AH1743" s="24" t="s">
        <v>59</v>
      </c>
      <c r="AI1743" s="24"/>
      <c r="AJ1743" s="24" t="s">
        <v>60</v>
      </c>
      <c r="AK1743" s="24"/>
      <c r="AL1743" s="24" t="s">
        <v>1333</v>
      </c>
      <c r="AM1743" s="24"/>
      <c r="AN1743" s="24"/>
      <c r="AO1743" s="24">
        <v>0</v>
      </c>
      <c r="AP1743" s="24" t="s">
        <v>60</v>
      </c>
      <c r="AQ1743" s="24"/>
      <c r="AR1743" s="24"/>
      <c r="AS1743" s="89">
        <f t="shared" si="371"/>
        <v>23</v>
      </c>
      <c r="AT1743" s="24" t="s">
        <v>5934</v>
      </c>
    </row>
    <row r="1744" spans="1:46" x14ac:dyDescent="0.5">
      <c r="A1744" s="24">
        <v>1864</v>
      </c>
      <c r="B1744" s="24"/>
      <c r="C1744" s="24"/>
      <c r="D1744" s="24" t="s">
        <v>6694</v>
      </c>
      <c r="E1744" s="24" t="s">
        <v>5924</v>
      </c>
      <c r="F1744" s="77" t="str">
        <f t="shared" si="366"/>
        <v>CREATIVE CONNECTION LIMITED</v>
      </c>
      <c r="G1744" s="24" t="s">
        <v>6694</v>
      </c>
      <c r="H1744" s="24" t="s">
        <v>3816</v>
      </c>
      <c r="I1744" s="24" t="s">
        <v>3816</v>
      </c>
      <c r="J1744" s="24" t="s">
        <v>190</v>
      </c>
      <c r="K1744" s="24" t="s">
        <v>2234</v>
      </c>
      <c r="L1744" s="25">
        <v>44862</v>
      </c>
      <c r="M1744" s="25">
        <v>45226</v>
      </c>
      <c r="N1744" s="81">
        <f t="shared" si="368"/>
        <v>45592</v>
      </c>
      <c r="O1744" s="77" t="str">
        <f t="shared" ca="1" si="369"/>
        <v>Expired</v>
      </c>
      <c r="P1744" s="77" t="str" cm="1">
        <f t="array" aca="1" ref="P1744" ca="1">_xlfn.IFS((N1744-TODAY())&gt;=547,"06 Expires over 18 months",(N1744-TODAY())&gt;=365,"05 Expires in 18 months",(N1744-TODAY())&gt;=183,"04 Expires in 12 months",(N1744-TODAY())&gt;=92,"03 Expires in 6 months",(N1744-TODAY())&gt;=31,"02 Expires in 3 months",(N1744-TODAY())&gt;=0,"01 Expires in 30 days",(N1744-TODAY())&gt;=-31,"01 Expired last 30 days",(N1744-TODAY())&gt;=-92,"02 Expired last 3 months",(N1744-TODAY())&gt;=-183,"03 Expired last 6 months",(N1744-TODAY())&gt;=-365,"04 Expired last 12 months",(N1744-TODAY())&gt;=-547,"05 Expired last 18 months",TRUE,"06 Expired over 18 months")</f>
        <v>06 Expired over 18 months</v>
      </c>
      <c r="Q1744" s="65">
        <v>10000</v>
      </c>
      <c r="R1744" s="84">
        <f t="shared" si="370"/>
        <v>19166.666666666668</v>
      </c>
      <c r="S1744" s="77" t="str" cm="1">
        <f t="array" ref="S1744">_xlfn.IFS(R1744&gt;5000000,"Gold",R1744&gt;=500000,"Silver",R1744&gt;30000,"Bronze",TRUE,"Transactional")</f>
        <v>Transactional</v>
      </c>
      <c r="T1744" s="24" t="s">
        <v>54</v>
      </c>
      <c r="U1744" s="101" t="s">
        <v>190</v>
      </c>
      <c r="V1744" s="101" t="s">
        <v>1742</v>
      </c>
      <c r="W1744" s="77" t="str">
        <f t="shared" si="367"/>
        <v>Yes</v>
      </c>
      <c r="X1744" s="77" t="str">
        <f>IFERROR(_xlfn.XLOOKUP(J1744&amp;"||"&amp;K1744,'Mapping Ref.'!$J$2:$J$538,'Mapping Ref.'!$K$2:$K$538),"")</f>
        <v>Childrens &amp; Adults</v>
      </c>
      <c r="Y1744" s="77" t="str" cm="1">
        <f t="array" ref="Y1744">_xlfn.IFS(R1744&gt;2000000,"For Publication",R1744&gt;100000,"PID",R1744&gt;30000,"RFQ",TRUE,"Transactional")</f>
        <v>Transactional</v>
      </c>
      <c r="Z1744" s="24" t="s">
        <v>101</v>
      </c>
      <c r="AA1744" s="32">
        <v>12</v>
      </c>
      <c r="AB1744" s="24">
        <v>12</v>
      </c>
      <c r="AC1744" s="25">
        <v>44863</v>
      </c>
      <c r="AD1744" s="24" t="s">
        <v>58</v>
      </c>
      <c r="AE1744" s="24"/>
      <c r="AF1744" s="24"/>
      <c r="AG1744" s="24"/>
      <c r="AH1744" s="24" t="s">
        <v>59</v>
      </c>
      <c r="AI1744" s="24"/>
      <c r="AJ1744" s="24" t="s">
        <v>60</v>
      </c>
      <c r="AK1744" s="24"/>
      <c r="AL1744" s="24" t="s">
        <v>1333</v>
      </c>
      <c r="AM1744" s="24"/>
      <c r="AN1744" s="24"/>
      <c r="AO1744" s="24">
        <v>0</v>
      </c>
      <c r="AP1744" s="24" t="s">
        <v>60</v>
      </c>
      <c r="AQ1744" s="24"/>
      <c r="AR1744" s="24"/>
      <c r="AS1744" s="89">
        <f t="shared" si="371"/>
        <v>23</v>
      </c>
      <c r="AT1744" s="24" t="s">
        <v>6695</v>
      </c>
    </row>
    <row r="1745" spans="1:46" x14ac:dyDescent="0.5">
      <c r="A1745" s="24">
        <v>1865</v>
      </c>
      <c r="B1745" s="24" t="s">
        <v>340</v>
      </c>
      <c r="C1745" s="24" t="s">
        <v>77</v>
      </c>
      <c r="D1745" s="24" t="s">
        <v>6696</v>
      </c>
      <c r="E1745" s="24" t="s">
        <v>6697</v>
      </c>
      <c r="F1745" s="77" t="str">
        <f t="shared" si="366"/>
        <v>BURMAN RECRUITMENT LIMITED</v>
      </c>
      <c r="G1745" s="24" t="s">
        <v>6698</v>
      </c>
      <c r="H1745" s="24" t="s">
        <v>3282</v>
      </c>
      <c r="I1745" s="24" t="s">
        <v>4253</v>
      </c>
      <c r="J1745" s="24" t="s">
        <v>2962</v>
      </c>
      <c r="K1745" s="24" t="s">
        <v>3283</v>
      </c>
      <c r="L1745" s="25">
        <v>44865</v>
      </c>
      <c r="M1745" s="25">
        <v>45593</v>
      </c>
      <c r="N1745" s="81">
        <f t="shared" si="368"/>
        <v>45593</v>
      </c>
      <c r="O1745" s="77" t="str">
        <f t="shared" ca="1" si="369"/>
        <v>Expired</v>
      </c>
      <c r="P1745" s="77" t="str" cm="1">
        <f t="array" aca="1" ref="P1745" ca="1">_xlfn.IFS((N1745-TODAY())&gt;=547,"06 Expires over 18 months",(N1745-TODAY())&gt;=365,"05 Expires in 18 months",(N1745-TODAY())&gt;=183,"04 Expires in 12 months",(N1745-TODAY())&gt;=92,"03 Expires in 6 months",(N1745-TODAY())&gt;=31,"02 Expires in 3 months",(N1745-TODAY())&gt;=0,"01 Expires in 30 days",(N1745-TODAY())&gt;=-31,"01 Expired last 30 days",(N1745-TODAY())&gt;=-92,"02 Expired last 3 months",(N1745-TODAY())&gt;=-183,"03 Expired last 6 months",(N1745-TODAY())&gt;=-365,"04 Expired last 12 months",(N1745-TODAY())&gt;=-547,"05 Expired last 18 months",TRUE,"06 Expired over 18 months")</f>
        <v>06 Expired over 18 months</v>
      </c>
      <c r="Q1745" s="65">
        <v>7000</v>
      </c>
      <c r="R1745" s="84">
        <f t="shared" si="370"/>
        <v>13416.666666666666</v>
      </c>
      <c r="S1745" s="77" t="str" cm="1">
        <f t="array" ref="S1745">_xlfn.IFS(R1745&gt;5000000,"Gold",R1745&gt;=500000,"Silver",R1745&gt;30000,"Bronze",TRUE,"Transactional")</f>
        <v>Transactional</v>
      </c>
      <c r="T1745" s="24" t="s">
        <v>54</v>
      </c>
      <c r="U1745" s="101" t="s">
        <v>237</v>
      </c>
      <c r="V1745" s="101" t="s">
        <v>350</v>
      </c>
      <c r="W1745" s="77" t="str">
        <f t="shared" si="367"/>
        <v>No</v>
      </c>
      <c r="X1745" s="77" t="str">
        <f>IFERROR(_xlfn.XLOOKUP(J1745&amp;"||"&amp;K1745,'Mapping Ref.'!$J$2:$J$538,'Mapping Ref.'!$K$2:$K$538),"")</f>
        <v>Construction &amp; Estates</v>
      </c>
      <c r="Y1745" s="77" t="str" cm="1">
        <f t="array" ref="Y1745">_xlfn.IFS(R1745&gt;2000000,"For Publication",R1745&gt;100000,"PID",R1745&gt;30000,"RFQ",TRUE,"Transactional")</f>
        <v>Transactional</v>
      </c>
      <c r="Z1745" s="24" t="s">
        <v>86</v>
      </c>
      <c r="AA1745" s="32">
        <v>24</v>
      </c>
      <c r="AB1745" s="24">
        <v>0</v>
      </c>
      <c r="AC1745" s="25">
        <v>44865</v>
      </c>
      <c r="AD1745" s="24" t="s">
        <v>58</v>
      </c>
      <c r="AE1745" s="24"/>
      <c r="AF1745" s="24"/>
      <c r="AG1745" s="24"/>
      <c r="AH1745" s="24" t="s">
        <v>59</v>
      </c>
      <c r="AI1745" s="24"/>
      <c r="AJ1745" s="24" t="s">
        <v>60</v>
      </c>
      <c r="AK1745" s="24"/>
      <c r="AL1745" s="24" t="s">
        <v>5003</v>
      </c>
      <c r="AM1745" s="24"/>
      <c r="AN1745" s="24"/>
      <c r="AO1745" s="24">
        <v>0</v>
      </c>
      <c r="AP1745" s="24" t="s">
        <v>60</v>
      </c>
      <c r="AQ1745" s="24"/>
      <c r="AR1745" s="24"/>
      <c r="AS1745" s="89">
        <f t="shared" si="371"/>
        <v>23</v>
      </c>
      <c r="AT1745" s="24" t="s">
        <v>6696</v>
      </c>
    </row>
    <row r="1746" spans="1:46" x14ac:dyDescent="0.5">
      <c r="A1746" s="24">
        <v>1866</v>
      </c>
      <c r="B1746" s="24" t="s">
        <v>340</v>
      </c>
      <c r="C1746" s="24"/>
      <c r="D1746" s="24" t="s">
        <v>6699</v>
      </c>
      <c r="E1746" s="24" t="s">
        <v>6700</v>
      </c>
      <c r="F1746" s="77" t="str">
        <f t="shared" si="366"/>
        <v>Help Me Stop Limited</v>
      </c>
      <c r="G1746" s="24" t="s">
        <v>6701</v>
      </c>
      <c r="H1746" s="24" t="s">
        <v>1992</v>
      </c>
      <c r="I1746" s="24" t="s">
        <v>1992</v>
      </c>
      <c r="J1746" s="24" t="s">
        <v>190</v>
      </c>
      <c r="K1746" s="24" t="s">
        <v>3700</v>
      </c>
      <c r="L1746" s="25">
        <v>44866</v>
      </c>
      <c r="M1746" s="25">
        <v>45260</v>
      </c>
      <c r="N1746" s="81">
        <f t="shared" si="368"/>
        <v>45626</v>
      </c>
      <c r="O1746" s="77" t="str">
        <f t="shared" ca="1" si="369"/>
        <v>Expired</v>
      </c>
      <c r="P1746" s="77" t="str" cm="1">
        <f t="array" aca="1" ref="P1746" ca="1">_xlfn.IFS((N1746-TODAY())&gt;=547,"06 Expires over 18 months",(N1746-TODAY())&gt;=365,"05 Expires in 18 months",(N1746-TODAY())&gt;=183,"04 Expires in 12 months",(N1746-TODAY())&gt;=92,"03 Expires in 6 months",(N1746-TODAY())&gt;=31,"02 Expires in 3 months",(N1746-TODAY())&gt;=0,"01 Expires in 30 days",(N1746-TODAY())&gt;=-31,"01 Expired last 30 days",(N1746-TODAY())&gt;=-92,"02 Expired last 3 months",(N1746-TODAY())&gt;=-183,"03 Expired last 6 months",(N1746-TODAY())&gt;=-365,"04 Expired last 12 months",(N1746-TODAY())&gt;=-547,"05 Expired last 18 months",TRUE,"06 Expired over 18 months")</f>
        <v>06 Expired over 18 months</v>
      </c>
      <c r="Q1746" s="65">
        <v>31200</v>
      </c>
      <c r="R1746" s="84">
        <f t="shared" si="370"/>
        <v>62400</v>
      </c>
      <c r="S1746" s="77" t="str" cm="1">
        <f t="array" ref="S1746">_xlfn.IFS(R1746&gt;5000000,"Gold",R1746&gt;=500000,"Silver",R1746&gt;30000,"Bronze",TRUE,"Transactional")</f>
        <v>Bronze</v>
      </c>
      <c r="T1746" s="24" t="s">
        <v>54</v>
      </c>
      <c r="U1746" s="101" t="s">
        <v>190</v>
      </c>
      <c r="V1746" s="101" t="s">
        <v>75</v>
      </c>
      <c r="W1746" s="77" t="str">
        <f t="shared" si="367"/>
        <v>Yes</v>
      </c>
      <c r="X1746" s="77" t="str">
        <f>IFERROR(_xlfn.XLOOKUP(J1746&amp;"||"&amp;K1746,'Mapping Ref.'!$J$2:$J$538,'Mapping Ref.'!$K$2:$K$538),"")</f>
        <v>Childrens &amp; Adults</v>
      </c>
      <c r="Y1746" s="77" t="str" cm="1">
        <f t="array" ref="Y1746">_xlfn.IFS(R1746&gt;2000000,"For Publication",R1746&gt;100000,"PID",R1746&gt;30000,"RFQ",TRUE,"Transactional")</f>
        <v>RFQ</v>
      </c>
      <c r="Z1746" s="24" t="s">
        <v>303</v>
      </c>
      <c r="AA1746" s="32">
        <v>12</v>
      </c>
      <c r="AB1746" s="24">
        <v>12</v>
      </c>
      <c r="AC1746" s="25">
        <v>44867</v>
      </c>
      <c r="AD1746" s="24" t="s">
        <v>1066</v>
      </c>
      <c r="AE1746" s="24"/>
      <c r="AF1746" s="24"/>
      <c r="AG1746" s="24"/>
      <c r="AH1746" s="24" t="s">
        <v>59</v>
      </c>
      <c r="AI1746" s="24"/>
      <c r="AJ1746" s="24" t="s">
        <v>60</v>
      </c>
      <c r="AK1746" s="24"/>
      <c r="AL1746" s="24" t="s">
        <v>5003</v>
      </c>
      <c r="AM1746" s="24"/>
      <c r="AN1746" s="24"/>
      <c r="AO1746" s="24">
        <v>0</v>
      </c>
      <c r="AP1746" s="24" t="s">
        <v>60</v>
      </c>
      <c r="AQ1746" s="24"/>
      <c r="AR1746" s="24"/>
      <c r="AS1746" s="89">
        <f t="shared" si="371"/>
        <v>24</v>
      </c>
      <c r="AT1746" s="24" t="s">
        <v>6702</v>
      </c>
    </row>
    <row r="1747" spans="1:46" x14ac:dyDescent="0.5">
      <c r="A1747" s="24">
        <v>1867</v>
      </c>
      <c r="B1747" s="24" t="s">
        <v>340</v>
      </c>
      <c r="C1747" s="24"/>
      <c r="D1747" s="24" t="s">
        <v>6703</v>
      </c>
      <c r="E1747" s="24" t="s">
        <v>6704</v>
      </c>
      <c r="F1747" s="77" t="str">
        <f t="shared" si="366"/>
        <v>HERITAGE INFORMATION LIMITED</v>
      </c>
      <c r="G1747" s="24" t="s">
        <v>6705</v>
      </c>
      <c r="H1747" s="24" t="s">
        <v>972</v>
      </c>
      <c r="I1747" s="24" t="s">
        <v>972</v>
      </c>
      <c r="J1747" s="24" t="s">
        <v>107</v>
      </c>
      <c r="K1747" s="24" t="s">
        <v>1889</v>
      </c>
      <c r="L1747" s="25">
        <v>44713</v>
      </c>
      <c r="M1747" s="25">
        <v>44866</v>
      </c>
      <c r="N1747" s="81">
        <f t="shared" si="368"/>
        <v>44866</v>
      </c>
      <c r="O1747" s="77" t="str">
        <f t="shared" ca="1" si="369"/>
        <v>Expired</v>
      </c>
      <c r="P1747" s="77" t="str" cm="1">
        <f t="array" aca="1" ref="P1747" ca="1">_xlfn.IFS((N1747-TODAY())&gt;=547,"06 Expires over 18 months",(N1747-TODAY())&gt;=365,"05 Expires in 18 months",(N1747-TODAY())&gt;=183,"04 Expires in 12 months",(N1747-TODAY())&gt;=92,"03 Expires in 6 months",(N1747-TODAY())&gt;=31,"02 Expires in 3 months",(N1747-TODAY())&gt;=0,"01 Expires in 30 days",(N1747-TODAY())&gt;=-31,"01 Expired last 30 days",(N1747-TODAY())&gt;=-92,"02 Expired last 3 months",(N1747-TODAY())&gt;=-183,"03 Expired last 6 months",(N1747-TODAY())&gt;=-365,"04 Expired last 12 months",(N1747-TODAY())&gt;=-547,"05 Expired last 18 months",TRUE,"06 Expired over 18 months")</f>
        <v>06 Expired over 18 months</v>
      </c>
      <c r="Q1747" s="65">
        <v>6370</v>
      </c>
      <c r="R1747" s="84">
        <f t="shared" si="370"/>
        <v>6370</v>
      </c>
      <c r="S1747" s="77" t="str" cm="1">
        <f t="array" ref="S1747">_xlfn.IFS(R1747&gt;5000000,"Gold",R1747&gt;=500000,"Silver",R1747&gt;30000,"Bronze",TRUE,"Transactional")</f>
        <v>Transactional</v>
      </c>
      <c r="T1747" s="24" t="s">
        <v>54</v>
      </c>
      <c r="U1747" s="101" t="s">
        <v>116</v>
      </c>
      <c r="V1747" s="101" t="s">
        <v>70</v>
      </c>
      <c r="W1747" s="77" t="str">
        <f t="shared" si="367"/>
        <v>No</v>
      </c>
      <c r="X1747" s="77" t="str">
        <f>IFERROR(_xlfn.XLOOKUP(J1747&amp;"||"&amp;K1747,'Mapping Ref.'!$J$2:$J$538,'Mapping Ref.'!$K$2:$K$538),"")</f>
        <v>Construction &amp; Estates</v>
      </c>
      <c r="Y1747" s="77" t="str" cm="1">
        <f t="array" ref="Y1747">_xlfn.IFS(R1747&gt;2000000,"For Publication",R1747&gt;100000,"PID",R1747&gt;30000,"RFQ",TRUE,"Transactional")</f>
        <v>Transactional</v>
      </c>
      <c r="Z1747" s="24" t="s">
        <v>86</v>
      </c>
      <c r="AA1747" s="32">
        <v>5</v>
      </c>
      <c r="AB1747" s="24">
        <v>0</v>
      </c>
      <c r="AC1747" s="25">
        <v>44867</v>
      </c>
      <c r="AD1747" s="24" t="s">
        <v>58</v>
      </c>
      <c r="AE1747" s="24">
        <v>10000062</v>
      </c>
      <c r="AF1747" s="24"/>
      <c r="AG1747" s="24"/>
      <c r="AH1747" s="24" t="s">
        <v>59</v>
      </c>
      <c r="AI1747" s="24"/>
      <c r="AJ1747" s="24" t="s">
        <v>60</v>
      </c>
      <c r="AK1747" s="24"/>
      <c r="AL1747" s="24" t="s">
        <v>5003</v>
      </c>
      <c r="AM1747" s="24"/>
      <c r="AN1747" s="24"/>
      <c r="AO1747" s="24">
        <v>0</v>
      </c>
      <c r="AP1747" s="24" t="s">
        <v>60</v>
      </c>
      <c r="AQ1747" s="24"/>
      <c r="AR1747" s="24"/>
      <c r="AS1747" s="89">
        <f t="shared" si="371"/>
        <v>5</v>
      </c>
      <c r="AT1747" s="24" t="s">
        <v>6703</v>
      </c>
    </row>
    <row r="1748" spans="1:46" x14ac:dyDescent="0.5">
      <c r="A1748" s="24">
        <v>1868</v>
      </c>
      <c r="B1748" s="24" t="s">
        <v>340</v>
      </c>
      <c r="C1748" s="24"/>
      <c r="D1748" s="24" t="s">
        <v>6706</v>
      </c>
      <c r="E1748" s="24" t="s">
        <v>5182</v>
      </c>
      <c r="F1748" s="77" t="str">
        <f t="shared" si="366"/>
        <v>TEACHING ACCELARTED LEARNING LTD T/A TEACHING ACCELARTED LEARNING CIC</v>
      </c>
      <c r="G1748" s="24" t="s">
        <v>6707</v>
      </c>
      <c r="H1748" s="24" t="s">
        <v>4756</v>
      </c>
      <c r="I1748" s="24" t="s">
        <v>4756</v>
      </c>
      <c r="J1748" s="24" t="s">
        <v>190</v>
      </c>
      <c r="K1748" s="24" t="s">
        <v>4757</v>
      </c>
      <c r="L1748" s="25">
        <v>44866</v>
      </c>
      <c r="M1748" s="25"/>
      <c r="N1748" s="81"/>
      <c r="O1748" s="77" t="s">
        <v>712</v>
      </c>
      <c r="P1748" s="77"/>
      <c r="Q1748" s="104"/>
      <c r="R1748" s="84">
        <v>0</v>
      </c>
      <c r="S1748" s="77" t="str" cm="1">
        <f t="array" ref="S1748">_xlfn.IFS(R1748&gt;5000000,"Gold",R1748&gt;=500000,"Silver",R1748&gt;30000,"Bronze",TRUE,"Transactional")</f>
        <v>Transactional</v>
      </c>
      <c r="T1748" s="24" t="s">
        <v>54</v>
      </c>
      <c r="U1748" s="101" t="s">
        <v>84</v>
      </c>
      <c r="V1748" s="101" t="s">
        <v>157</v>
      </c>
      <c r="W1748" s="77" t="str">
        <f t="shared" si="367"/>
        <v>Yes</v>
      </c>
      <c r="X1748" s="77" t="str">
        <f>IFERROR(_xlfn.XLOOKUP(J1748&amp;"||"&amp;K1748,'Mapping Ref.'!$J$2:$J$538,'Mapping Ref.'!$K$2:$K$538),"")</f>
        <v>Childrens &amp; Adults</v>
      </c>
      <c r="Y1748" s="77" t="str" cm="1">
        <f t="array" ref="Y1748">_xlfn.IFS(R1748&gt;2000000,"For Publication",R1748&gt;100000,"PID",R1748&gt;30000,"RFQ",TRUE,"Transactional")</f>
        <v>Transactional</v>
      </c>
      <c r="Z1748" s="24" t="s">
        <v>101</v>
      </c>
      <c r="AA1748" s="32">
        <v>42</v>
      </c>
      <c r="AB1748" s="24">
        <v>12</v>
      </c>
      <c r="AC1748" s="25">
        <v>44868</v>
      </c>
      <c r="AD1748" s="24" t="s">
        <v>58</v>
      </c>
      <c r="AE1748" s="24"/>
      <c r="AF1748" s="24"/>
      <c r="AG1748" s="24"/>
      <c r="AH1748" s="24" t="s">
        <v>59</v>
      </c>
      <c r="AI1748" s="24"/>
      <c r="AJ1748" s="24" t="s">
        <v>59</v>
      </c>
      <c r="AK1748" s="24"/>
      <c r="AL1748" s="24" t="s">
        <v>5003</v>
      </c>
      <c r="AM1748" s="24"/>
      <c r="AN1748" s="24"/>
      <c r="AO1748" s="24"/>
      <c r="AP1748" s="24" t="s">
        <v>60</v>
      </c>
      <c r="AQ1748" s="24"/>
      <c r="AR1748" s="24"/>
      <c r="AS1748" s="89">
        <v>0</v>
      </c>
      <c r="AT1748" s="24" t="s">
        <v>6708</v>
      </c>
    </row>
    <row r="1749" spans="1:46" x14ac:dyDescent="0.5">
      <c r="A1749" s="24">
        <v>1869</v>
      </c>
      <c r="B1749" s="24" t="s">
        <v>340</v>
      </c>
      <c r="C1749" s="24"/>
      <c r="D1749" s="24" t="s">
        <v>6709</v>
      </c>
      <c r="E1749" s="24" t="s">
        <v>6710</v>
      </c>
      <c r="F1749" s="77" t="str">
        <f t="shared" si="366"/>
        <v>VICTORIA LEWIS T/A DR VICKY LEWIS CLINICAL PSYCHOLOGY AND COUNCELLING SERVICES</v>
      </c>
      <c r="G1749" s="24" t="s">
        <v>6709</v>
      </c>
      <c r="H1749" s="24" t="s">
        <v>5168</v>
      </c>
      <c r="I1749" s="24" t="s">
        <v>5168</v>
      </c>
      <c r="J1749" s="24" t="s">
        <v>190</v>
      </c>
      <c r="K1749" s="24" t="s">
        <v>755</v>
      </c>
      <c r="L1749" s="25">
        <v>44868</v>
      </c>
      <c r="M1749" s="25">
        <v>45599</v>
      </c>
      <c r="N1749" s="81">
        <f>EDATE(M1749,AB1749)</f>
        <v>46329</v>
      </c>
      <c r="O1749" s="77" t="str">
        <f ca="1">IF(N1749&lt;TODAY(),"Expired","Live")</f>
        <v>Live</v>
      </c>
      <c r="P1749" s="77" t="str" cm="1">
        <f t="array" aca="1" ref="P1749" ca="1">_xlfn.IFS((N1749-TODAY())&gt;=547,"06 Expires over 18 months",(N1749-TODAY())&gt;=365,"05 Expires in 18 months",(N1749-TODAY())&gt;=183,"04 Expires in 12 months",(N1749-TODAY())&gt;=92,"03 Expires in 6 months",(N1749-TODAY())&gt;=31,"02 Expires in 3 months",(N1749-TODAY())&gt;=0,"01 Expires in 30 days",(N1749-TODAY())&gt;=-31,"01 Expired last 30 days",(N1749-TODAY())&gt;=-92,"02 Expired last 3 months",(N1749-TODAY())&gt;=-183,"03 Expired last 6 months",(N1749-TODAY())&gt;=-365,"04 Expired last 12 months",(N1749-TODAY())&gt;=-547,"05 Expired last 18 months",TRUE,"06 Expired over 18 months")</f>
        <v>02 Expires in 3 months</v>
      </c>
      <c r="Q1749" s="65">
        <v>1000</v>
      </c>
      <c r="R1749" s="84">
        <f t="shared" ref="R1749:R1765" si="372">MAX(Q1749,Q1749*N(AS1749)/12)</f>
        <v>4000</v>
      </c>
      <c r="S1749" s="77" t="str" cm="1">
        <f t="array" ref="S1749">_xlfn.IFS(R1749&gt;5000000,"Gold",R1749&gt;=500000,"Silver",R1749&gt;30000,"Bronze",TRUE,"Transactional")</f>
        <v>Transactional</v>
      </c>
      <c r="T1749" s="24" t="s">
        <v>54</v>
      </c>
      <c r="U1749" s="101" t="s">
        <v>116</v>
      </c>
      <c r="V1749" s="101" t="s">
        <v>70</v>
      </c>
      <c r="W1749" s="77" t="str">
        <f t="shared" si="367"/>
        <v>Yes</v>
      </c>
      <c r="X1749" s="77" t="str">
        <f>IFERROR(_xlfn.XLOOKUP(J1749&amp;"||"&amp;K1749,'Mapping Ref.'!$J$2:$J$538,'Mapping Ref.'!$K$2:$K$538),"")</f>
        <v>Childrens &amp; Adults</v>
      </c>
      <c r="Y1749" s="77" t="str" cm="1">
        <f t="array" ref="Y1749">_xlfn.IFS(R1749&gt;2000000,"For Publication",R1749&gt;100000,"PID",R1749&gt;30000,"RFQ",TRUE,"Transactional")</f>
        <v>Transactional</v>
      </c>
      <c r="Z1749" s="24" t="s">
        <v>101</v>
      </c>
      <c r="AA1749" s="32">
        <v>24</v>
      </c>
      <c r="AB1749" s="24">
        <v>24</v>
      </c>
      <c r="AC1749" s="25">
        <v>44868</v>
      </c>
      <c r="AD1749" s="24" t="s">
        <v>58</v>
      </c>
      <c r="AE1749" s="24"/>
      <c r="AF1749" s="24"/>
      <c r="AG1749" s="24"/>
      <c r="AH1749" s="24" t="s">
        <v>60</v>
      </c>
      <c r="AI1749" s="24"/>
      <c r="AJ1749" s="24" t="s">
        <v>60</v>
      </c>
      <c r="AK1749" s="24"/>
      <c r="AL1749" s="24" t="s">
        <v>5003</v>
      </c>
      <c r="AM1749" s="24"/>
      <c r="AN1749" s="24"/>
      <c r="AO1749" s="24">
        <v>0</v>
      </c>
      <c r="AP1749" s="24" t="s">
        <v>60</v>
      </c>
      <c r="AQ1749" s="24"/>
      <c r="AR1749" s="24"/>
      <c r="AS1749" s="89">
        <f>DATEDIF(L1749,N1749,"m")</f>
        <v>48</v>
      </c>
      <c r="AT1749" s="24" t="s">
        <v>6711</v>
      </c>
    </row>
    <row r="1750" spans="1:46" x14ac:dyDescent="0.5">
      <c r="A1750" s="24">
        <v>1870</v>
      </c>
      <c r="B1750" s="24" t="s">
        <v>340</v>
      </c>
      <c r="C1750" s="24"/>
      <c r="D1750" s="24" t="s">
        <v>6712</v>
      </c>
      <c r="E1750" s="24" t="s">
        <v>6713</v>
      </c>
      <c r="F1750" s="77" t="str">
        <f t="shared" si="366"/>
        <v>MEANWHILE SPACE SOCIAL ENTERPRISE LIMITED</v>
      </c>
      <c r="G1750" s="24" t="s">
        <v>6714</v>
      </c>
      <c r="H1750" s="24" t="s">
        <v>3729</v>
      </c>
      <c r="I1750" s="24" t="s">
        <v>3730</v>
      </c>
      <c r="J1750" s="24" t="s">
        <v>107</v>
      </c>
      <c r="K1750" s="24" t="s">
        <v>360</v>
      </c>
      <c r="L1750" s="25">
        <v>44869</v>
      </c>
      <c r="M1750" s="25"/>
      <c r="N1750" s="81"/>
      <c r="O1750" s="77" t="s">
        <v>712</v>
      </c>
      <c r="P1750" s="77"/>
      <c r="Q1750" s="65">
        <v>1000</v>
      </c>
      <c r="R1750" s="84">
        <f t="shared" si="372"/>
        <v>1000</v>
      </c>
      <c r="S1750" s="77" t="str" cm="1">
        <f t="array" ref="S1750">_xlfn.IFS(R1750&gt;5000000,"Gold",R1750&gt;=500000,"Silver",R1750&gt;30000,"Bronze",TRUE,"Transactional")</f>
        <v>Transactional</v>
      </c>
      <c r="T1750" s="24" t="s">
        <v>54</v>
      </c>
      <c r="U1750" s="101" t="s">
        <v>99</v>
      </c>
      <c r="V1750" s="101" t="s">
        <v>1168</v>
      </c>
      <c r="W1750" s="77" t="str">
        <f t="shared" si="367"/>
        <v>No</v>
      </c>
      <c r="X1750" s="77" t="str">
        <f>IFERROR(_xlfn.XLOOKUP(J1750&amp;"||"&amp;K1750,'Mapping Ref.'!$J$2:$J$538,'Mapping Ref.'!$K$2:$K$538),"")</f>
        <v>Construction &amp; Estates</v>
      </c>
      <c r="Y1750" s="77" t="str" cm="1">
        <f t="array" ref="Y1750">_xlfn.IFS(R1750&gt;2000000,"For Publication",R1750&gt;100000,"PID",R1750&gt;30000,"RFQ",TRUE,"Transactional")</f>
        <v>Transactional</v>
      </c>
      <c r="Z1750" s="24" t="s">
        <v>86</v>
      </c>
      <c r="AA1750" s="32">
        <v>12</v>
      </c>
      <c r="AB1750" s="24">
        <v>0</v>
      </c>
      <c r="AC1750" s="25">
        <v>44869</v>
      </c>
      <c r="AD1750" s="24" t="s">
        <v>58</v>
      </c>
      <c r="AE1750" s="24"/>
      <c r="AF1750" s="24"/>
      <c r="AG1750" s="24"/>
      <c r="AH1750" s="24" t="s">
        <v>60</v>
      </c>
      <c r="AI1750" s="24"/>
      <c r="AJ1750" s="24" t="s">
        <v>59</v>
      </c>
      <c r="AK1750" s="24"/>
      <c r="AL1750" s="24" t="s">
        <v>5003</v>
      </c>
      <c r="AM1750" s="24"/>
      <c r="AN1750" s="24"/>
      <c r="AO1750" s="24"/>
      <c r="AP1750" s="24" t="s">
        <v>60</v>
      </c>
      <c r="AQ1750" s="24"/>
      <c r="AR1750" s="24"/>
      <c r="AS1750" s="89">
        <v>0</v>
      </c>
      <c r="AT1750" s="24" t="s">
        <v>6715</v>
      </c>
    </row>
    <row r="1751" spans="1:46" x14ac:dyDescent="0.5">
      <c r="A1751" s="24">
        <v>1871</v>
      </c>
      <c r="B1751" s="24"/>
      <c r="C1751" s="24"/>
      <c r="D1751" s="24" t="s">
        <v>6716</v>
      </c>
      <c r="E1751" s="24" t="s">
        <v>6717</v>
      </c>
      <c r="F1751" s="77" t="str">
        <f t="shared" si="366"/>
        <v>INTERMEDIUM LIMITED</v>
      </c>
      <c r="G1751" s="24" t="s">
        <v>6718</v>
      </c>
      <c r="H1751" s="24" t="s">
        <v>2695</v>
      </c>
      <c r="I1751" s="24" t="s">
        <v>6719</v>
      </c>
      <c r="J1751" s="24" t="s">
        <v>52</v>
      </c>
      <c r="K1751" s="24" t="s">
        <v>6720</v>
      </c>
      <c r="L1751" s="25">
        <v>44878</v>
      </c>
      <c r="M1751" s="25">
        <v>45016</v>
      </c>
      <c r="N1751" s="81">
        <f t="shared" ref="N1751:N1765" si="373">EDATE(M1751,AB1751)</f>
        <v>45016</v>
      </c>
      <c r="O1751" s="77" t="str">
        <f t="shared" ref="O1751:O1765" ca="1" si="374">IF(N1751&lt;TODAY(),"Expired","Live")</f>
        <v>Expired</v>
      </c>
      <c r="P1751" s="77" t="str" cm="1">
        <f t="array" aca="1" ref="P1751" ca="1">_xlfn.IFS((N1751-TODAY())&gt;=547,"06 Expires over 18 months",(N1751-TODAY())&gt;=365,"05 Expires in 18 months",(N1751-TODAY())&gt;=183,"04 Expires in 12 months",(N1751-TODAY())&gt;=92,"03 Expires in 6 months",(N1751-TODAY())&gt;=31,"02 Expires in 3 months",(N1751-TODAY())&gt;=0,"01 Expires in 30 days",(N1751-TODAY())&gt;=-31,"01 Expired last 30 days",(N1751-TODAY())&gt;=-92,"02 Expired last 3 months",(N1751-TODAY())&gt;=-183,"03 Expired last 6 months",(N1751-TODAY())&gt;=-365,"04 Expired last 12 months",(N1751-TODAY())&gt;=-547,"05 Expired last 18 months",TRUE,"06 Expired over 18 months")</f>
        <v>06 Expired over 18 months</v>
      </c>
      <c r="Q1751" s="65">
        <v>15000</v>
      </c>
      <c r="R1751" s="84">
        <f t="shared" si="372"/>
        <v>15000</v>
      </c>
      <c r="S1751" s="77" t="str" cm="1">
        <f t="array" ref="S1751">_xlfn.IFS(R1751&gt;5000000,"Gold",R1751&gt;=500000,"Silver",R1751&gt;30000,"Bronze",TRUE,"Transactional")</f>
        <v>Transactional</v>
      </c>
      <c r="T1751" s="24" t="s">
        <v>54</v>
      </c>
      <c r="U1751" s="101" t="s">
        <v>455</v>
      </c>
      <c r="V1751" s="101" t="s">
        <v>822</v>
      </c>
      <c r="W1751" s="77" t="str">
        <f t="shared" si="367"/>
        <v>No</v>
      </c>
      <c r="X1751" s="77" t="str">
        <f>IFERROR(_xlfn.XLOOKUP(J1751&amp;"||"&amp;K1751,'Mapping Ref.'!$J$2:$J$538,'Mapping Ref.'!$K$2:$K$538),"")</f>
        <v>Corporate</v>
      </c>
      <c r="Y1751" s="77" t="str" cm="1">
        <f t="array" ref="Y1751">_xlfn.IFS(R1751&gt;2000000,"For Publication",R1751&gt;100000,"PID",R1751&gt;30000,"RFQ",TRUE,"Transactional")</f>
        <v>Transactional</v>
      </c>
      <c r="Z1751" s="24" t="s">
        <v>101</v>
      </c>
      <c r="AA1751" s="32">
        <v>5</v>
      </c>
      <c r="AB1751" s="24">
        <v>0</v>
      </c>
      <c r="AC1751" s="25">
        <v>44872</v>
      </c>
      <c r="AD1751" s="24" t="s">
        <v>58</v>
      </c>
      <c r="AE1751" s="24"/>
      <c r="AF1751" s="24"/>
      <c r="AG1751" s="24"/>
      <c r="AH1751" s="24" t="s">
        <v>60</v>
      </c>
      <c r="AI1751" s="24"/>
      <c r="AJ1751" s="24" t="s">
        <v>60</v>
      </c>
      <c r="AK1751" s="24"/>
      <c r="AL1751" s="24" t="s">
        <v>1333</v>
      </c>
      <c r="AM1751" s="24"/>
      <c r="AN1751" s="24"/>
      <c r="AO1751" s="24">
        <v>0</v>
      </c>
      <c r="AP1751" s="24" t="s">
        <v>60</v>
      </c>
      <c r="AQ1751" s="24"/>
      <c r="AR1751" s="24"/>
      <c r="AS1751" s="89">
        <f t="shared" ref="AS1751:AS1765" si="375">DATEDIF(L1751,N1751,"m")</f>
        <v>4</v>
      </c>
      <c r="AT1751" s="24" t="s">
        <v>6721</v>
      </c>
    </row>
    <row r="1752" spans="1:46" x14ac:dyDescent="0.5">
      <c r="A1752" s="24">
        <v>1872</v>
      </c>
      <c r="B1752" s="24"/>
      <c r="C1752" s="24"/>
      <c r="D1752" s="24" t="s">
        <v>6722</v>
      </c>
      <c r="E1752" s="24" t="s">
        <v>6723</v>
      </c>
      <c r="F1752" s="77" t="str">
        <f t="shared" si="366"/>
        <v>AETHER LIMITED</v>
      </c>
      <c r="G1752" s="24" t="s">
        <v>6724</v>
      </c>
      <c r="H1752" s="24" t="s">
        <v>958</v>
      </c>
      <c r="I1752" s="24" t="s">
        <v>958</v>
      </c>
      <c r="J1752" s="24" t="s">
        <v>107</v>
      </c>
      <c r="K1752" s="24" t="s">
        <v>3944</v>
      </c>
      <c r="L1752" s="25">
        <v>44872</v>
      </c>
      <c r="M1752" s="25">
        <v>45046</v>
      </c>
      <c r="N1752" s="81">
        <f t="shared" si="373"/>
        <v>45229</v>
      </c>
      <c r="O1752" s="77" t="str">
        <f t="shared" ca="1" si="374"/>
        <v>Expired</v>
      </c>
      <c r="P1752" s="77" t="str" cm="1">
        <f t="array" aca="1" ref="P1752" ca="1">_xlfn.IFS((N1752-TODAY())&gt;=547,"06 Expires over 18 months",(N1752-TODAY())&gt;=365,"05 Expires in 18 months",(N1752-TODAY())&gt;=183,"04 Expires in 12 months",(N1752-TODAY())&gt;=92,"03 Expires in 6 months",(N1752-TODAY())&gt;=31,"02 Expires in 3 months",(N1752-TODAY())&gt;=0,"01 Expires in 30 days",(N1752-TODAY())&gt;=-31,"01 Expired last 30 days",(N1752-TODAY())&gt;=-92,"02 Expired last 3 months",(N1752-TODAY())&gt;=-183,"03 Expired last 6 months",(N1752-TODAY())&gt;=-365,"04 Expired last 12 months",(N1752-TODAY())&gt;=-547,"05 Expired last 18 months",TRUE,"06 Expired over 18 months")</f>
        <v>06 Expired over 18 months</v>
      </c>
      <c r="Q1752" s="65">
        <v>40000</v>
      </c>
      <c r="R1752" s="84">
        <f t="shared" si="372"/>
        <v>40000</v>
      </c>
      <c r="S1752" s="77" t="str" cm="1">
        <f t="array" ref="S1752">_xlfn.IFS(R1752&gt;5000000,"Gold",R1752&gt;=500000,"Silver",R1752&gt;30000,"Bronze",TRUE,"Transactional")</f>
        <v>Bronze</v>
      </c>
      <c r="T1752" s="24" t="s">
        <v>54</v>
      </c>
      <c r="U1752" s="101" t="s">
        <v>455</v>
      </c>
      <c r="V1752" s="101" t="s">
        <v>1457</v>
      </c>
      <c r="W1752" s="77" t="str">
        <f t="shared" si="367"/>
        <v>Yes</v>
      </c>
      <c r="X1752" s="77" t="str">
        <f>IFERROR(_xlfn.XLOOKUP(J1752&amp;"||"&amp;K1752,'Mapping Ref.'!$J$2:$J$538,'Mapping Ref.'!$K$2:$K$538),"")</f>
        <v>Construction &amp; Estates</v>
      </c>
      <c r="Y1752" s="77" t="str" cm="1">
        <f t="array" ref="Y1752">_xlfn.IFS(R1752&gt;2000000,"For Publication",R1752&gt;100000,"PID",R1752&gt;30000,"RFQ",TRUE,"Transactional")</f>
        <v>RFQ</v>
      </c>
      <c r="Z1752" s="24" t="s">
        <v>101</v>
      </c>
      <c r="AA1752" s="32">
        <v>6</v>
      </c>
      <c r="AB1752" s="24">
        <v>6</v>
      </c>
      <c r="AC1752" s="25">
        <v>44872</v>
      </c>
      <c r="AD1752" s="24" t="s">
        <v>58</v>
      </c>
      <c r="AE1752" s="24">
        <v>0</v>
      </c>
      <c r="AF1752" s="24"/>
      <c r="AG1752" s="24"/>
      <c r="AH1752" s="24" t="s">
        <v>60</v>
      </c>
      <c r="AI1752" s="24"/>
      <c r="AJ1752" s="24" t="s">
        <v>60</v>
      </c>
      <c r="AK1752" s="24"/>
      <c r="AL1752" s="24" t="s">
        <v>1333</v>
      </c>
      <c r="AM1752" s="24"/>
      <c r="AN1752" s="24"/>
      <c r="AO1752" s="24">
        <v>0</v>
      </c>
      <c r="AP1752" s="24" t="s">
        <v>60</v>
      </c>
      <c r="AQ1752" s="24"/>
      <c r="AR1752" s="24"/>
      <c r="AS1752" s="89">
        <f t="shared" si="375"/>
        <v>11</v>
      </c>
      <c r="AT1752" s="24" t="s">
        <v>6725</v>
      </c>
    </row>
    <row r="1753" spans="1:46" x14ac:dyDescent="0.5">
      <c r="A1753" s="24">
        <v>1873</v>
      </c>
      <c r="B1753" s="24"/>
      <c r="C1753" s="24"/>
      <c r="D1753" s="24" t="s">
        <v>6726</v>
      </c>
      <c r="E1753" s="24" t="s">
        <v>6727</v>
      </c>
      <c r="F1753" s="77" t="str">
        <f t="shared" si="366"/>
        <v>Questback UK Limited</v>
      </c>
      <c r="G1753" s="24" t="s">
        <v>6728</v>
      </c>
      <c r="H1753" s="24" t="s">
        <v>6729</v>
      </c>
      <c r="I1753" s="24" t="s">
        <v>6729</v>
      </c>
      <c r="J1753" s="24" t="s">
        <v>107</v>
      </c>
      <c r="K1753" s="24" t="s">
        <v>6730</v>
      </c>
      <c r="L1753" s="25">
        <v>44644</v>
      </c>
      <c r="M1753" s="25">
        <v>45009</v>
      </c>
      <c r="N1753" s="81">
        <f t="shared" si="373"/>
        <v>45009</v>
      </c>
      <c r="O1753" s="77" t="str">
        <f t="shared" ca="1" si="374"/>
        <v>Expired</v>
      </c>
      <c r="P1753" s="77" t="str" cm="1">
        <f t="array" aca="1" ref="P1753" ca="1">_xlfn.IFS((N1753-TODAY())&gt;=547,"06 Expires over 18 months",(N1753-TODAY())&gt;=365,"05 Expires in 18 months",(N1753-TODAY())&gt;=183,"04 Expires in 12 months",(N1753-TODAY())&gt;=92,"03 Expires in 6 months",(N1753-TODAY())&gt;=31,"02 Expires in 3 months",(N1753-TODAY())&gt;=0,"01 Expires in 30 days",(N1753-TODAY())&gt;=-31,"01 Expired last 30 days",(N1753-TODAY())&gt;=-92,"02 Expired last 3 months",(N1753-TODAY())&gt;=-183,"03 Expired last 6 months",(N1753-TODAY())&gt;=-365,"04 Expired last 12 months",(N1753-TODAY())&gt;=-547,"05 Expired last 18 months",TRUE,"06 Expired over 18 months")</f>
        <v>06 Expired over 18 months</v>
      </c>
      <c r="Q1753" s="65">
        <v>3500</v>
      </c>
      <c r="R1753" s="84">
        <f t="shared" si="372"/>
        <v>3500</v>
      </c>
      <c r="S1753" s="77" t="str" cm="1">
        <f t="array" ref="S1753">_xlfn.IFS(R1753&gt;5000000,"Gold",R1753&gt;=500000,"Silver",R1753&gt;30000,"Bronze",TRUE,"Transactional")</f>
        <v>Transactional</v>
      </c>
      <c r="T1753" s="24" t="s">
        <v>54</v>
      </c>
      <c r="U1753" s="101" t="s">
        <v>109</v>
      </c>
      <c r="V1753" s="101" t="s">
        <v>1011</v>
      </c>
      <c r="W1753" s="77" t="str">
        <f t="shared" si="367"/>
        <v>No</v>
      </c>
      <c r="X1753" s="77" t="str">
        <f>IFERROR(_xlfn.XLOOKUP(J1753&amp;"||"&amp;K1753,'Mapping Ref.'!$J$2:$J$538,'Mapping Ref.'!$K$2:$K$538),"")</f>
        <v>Construction &amp; Estates</v>
      </c>
      <c r="Y1753" s="77" t="str" cm="1">
        <f t="array" ref="Y1753">_xlfn.IFS(R1753&gt;2000000,"For Publication",R1753&gt;100000,"PID",R1753&gt;30000,"RFQ",TRUE,"Transactional")</f>
        <v>Transactional</v>
      </c>
      <c r="Z1753" s="24" t="s">
        <v>101</v>
      </c>
      <c r="AA1753" s="32">
        <v>12</v>
      </c>
      <c r="AB1753" s="24">
        <v>0</v>
      </c>
      <c r="AC1753" s="25">
        <v>44872</v>
      </c>
      <c r="AD1753" s="24" t="s">
        <v>58</v>
      </c>
      <c r="AE1753" s="24">
        <v>12345</v>
      </c>
      <c r="AF1753" s="24"/>
      <c r="AG1753" s="24"/>
      <c r="AH1753" s="24" t="s">
        <v>60</v>
      </c>
      <c r="AI1753" s="24"/>
      <c r="AJ1753" s="24" t="s">
        <v>60</v>
      </c>
      <c r="AK1753" s="24" t="s">
        <v>6731</v>
      </c>
      <c r="AL1753" s="24" t="s">
        <v>1333</v>
      </c>
      <c r="AM1753" s="24"/>
      <c r="AN1753" s="24"/>
      <c r="AO1753" s="24">
        <v>0</v>
      </c>
      <c r="AP1753" s="24" t="s">
        <v>60</v>
      </c>
      <c r="AQ1753" s="24"/>
      <c r="AR1753" s="24"/>
      <c r="AS1753" s="89">
        <f t="shared" si="375"/>
        <v>12</v>
      </c>
      <c r="AT1753" s="24" t="s">
        <v>6732</v>
      </c>
    </row>
    <row r="1754" spans="1:46" x14ac:dyDescent="0.5">
      <c r="A1754" s="24">
        <v>1874</v>
      </c>
      <c r="B1754" s="24" t="s">
        <v>340</v>
      </c>
      <c r="C1754" s="24"/>
      <c r="D1754" s="24" t="s">
        <v>6733</v>
      </c>
      <c r="E1754" s="24" t="s">
        <v>6734</v>
      </c>
      <c r="F1754" s="77" t="str">
        <f t="shared" si="366"/>
        <v>TACAGNI CONSULTANCY LIMITED T/A LONDON PROPERTY LICENSING</v>
      </c>
      <c r="G1754" s="24" t="s">
        <v>6735</v>
      </c>
      <c r="H1754" s="24" t="s">
        <v>972</v>
      </c>
      <c r="I1754" s="24" t="s">
        <v>972</v>
      </c>
      <c r="J1754" s="24" t="s">
        <v>107</v>
      </c>
      <c r="K1754" s="24" t="s">
        <v>4653</v>
      </c>
      <c r="L1754" s="25">
        <v>44872</v>
      </c>
      <c r="M1754" s="25">
        <v>44957</v>
      </c>
      <c r="N1754" s="81">
        <f t="shared" si="373"/>
        <v>44957</v>
      </c>
      <c r="O1754" s="77" t="str">
        <f t="shared" ca="1" si="374"/>
        <v>Expired</v>
      </c>
      <c r="P1754" s="77" t="str" cm="1">
        <f t="array" aca="1" ref="P1754" ca="1">_xlfn.IFS((N1754-TODAY())&gt;=547,"06 Expires over 18 months",(N1754-TODAY())&gt;=365,"05 Expires in 18 months",(N1754-TODAY())&gt;=183,"04 Expires in 12 months",(N1754-TODAY())&gt;=92,"03 Expires in 6 months",(N1754-TODAY())&gt;=31,"02 Expires in 3 months",(N1754-TODAY())&gt;=0,"01 Expires in 30 days",(N1754-TODAY())&gt;=-31,"01 Expired last 30 days",(N1754-TODAY())&gt;=-92,"02 Expired last 3 months",(N1754-TODAY())&gt;=-183,"03 Expired last 6 months",(N1754-TODAY())&gt;=-365,"04 Expired last 12 months",(N1754-TODAY())&gt;=-547,"05 Expired last 18 months",TRUE,"06 Expired over 18 months")</f>
        <v>06 Expired over 18 months</v>
      </c>
      <c r="Q1754" s="65">
        <v>1799</v>
      </c>
      <c r="R1754" s="84">
        <f t="shared" si="372"/>
        <v>1799</v>
      </c>
      <c r="S1754" s="77" t="str" cm="1">
        <f t="array" ref="S1754">_xlfn.IFS(R1754&gt;5000000,"Gold",R1754&gt;=500000,"Silver",R1754&gt;30000,"Bronze",TRUE,"Transactional")</f>
        <v>Transactional</v>
      </c>
      <c r="T1754" s="24" t="s">
        <v>54</v>
      </c>
      <c r="U1754" s="101" t="s">
        <v>109</v>
      </c>
      <c r="V1754" s="101" t="s">
        <v>110</v>
      </c>
      <c r="W1754" s="77" t="str">
        <f t="shared" si="367"/>
        <v>No</v>
      </c>
      <c r="X1754" s="77" t="str">
        <f>IFERROR(_xlfn.XLOOKUP(J1754&amp;"||"&amp;K1754,'Mapping Ref.'!$J$2:$J$538,'Mapping Ref.'!$K$2:$K$538),"")</f>
        <v>Construction &amp; Estates</v>
      </c>
      <c r="Y1754" s="77" t="str" cm="1">
        <f t="array" ref="Y1754">_xlfn.IFS(R1754&gt;2000000,"For Publication",R1754&gt;100000,"PID",R1754&gt;30000,"RFQ",TRUE,"Transactional")</f>
        <v>Transactional</v>
      </c>
      <c r="Z1754" s="24" t="s">
        <v>86</v>
      </c>
      <c r="AA1754" s="32">
        <v>3</v>
      </c>
      <c r="AB1754" s="24">
        <v>0</v>
      </c>
      <c r="AC1754" s="25">
        <v>44873</v>
      </c>
      <c r="AD1754" s="24" t="s">
        <v>58</v>
      </c>
      <c r="AE1754" s="24">
        <v>10000069</v>
      </c>
      <c r="AF1754" s="24"/>
      <c r="AG1754" s="24"/>
      <c r="AH1754" s="24" t="s">
        <v>60</v>
      </c>
      <c r="AI1754" s="24"/>
      <c r="AJ1754" s="24" t="s">
        <v>60</v>
      </c>
      <c r="AK1754" s="24"/>
      <c r="AL1754" s="24" t="s">
        <v>5003</v>
      </c>
      <c r="AM1754" s="24"/>
      <c r="AN1754" s="24"/>
      <c r="AO1754" s="24">
        <v>0</v>
      </c>
      <c r="AP1754" s="24" t="s">
        <v>60</v>
      </c>
      <c r="AQ1754" s="24"/>
      <c r="AR1754" s="24"/>
      <c r="AS1754" s="89">
        <f t="shared" si="375"/>
        <v>2</v>
      </c>
      <c r="AT1754" s="24" t="s">
        <v>6733</v>
      </c>
    </row>
    <row r="1755" spans="1:46" x14ac:dyDescent="0.5">
      <c r="A1755" s="24">
        <v>1875</v>
      </c>
      <c r="B1755" s="24"/>
      <c r="C1755" s="24" t="s">
        <v>77</v>
      </c>
      <c r="D1755" s="24" t="s">
        <v>6736</v>
      </c>
      <c r="E1755" s="24" t="s">
        <v>6737</v>
      </c>
      <c r="F1755" s="77" t="str">
        <f t="shared" si="366"/>
        <v>AVISON YOUNG (UK) LTD</v>
      </c>
      <c r="G1755" s="24" t="s">
        <v>3445</v>
      </c>
      <c r="H1755" s="24" t="s">
        <v>3853</v>
      </c>
      <c r="I1755" s="24" t="s">
        <v>3853</v>
      </c>
      <c r="J1755" s="24" t="s">
        <v>107</v>
      </c>
      <c r="K1755" s="24" t="s">
        <v>6738</v>
      </c>
      <c r="L1755" s="25">
        <v>44873</v>
      </c>
      <c r="M1755" s="25">
        <v>44985</v>
      </c>
      <c r="N1755" s="81">
        <f t="shared" si="373"/>
        <v>44985</v>
      </c>
      <c r="O1755" s="77" t="str">
        <f t="shared" ca="1" si="374"/>
        <v>Expired</v>
      </c>
      <c r="P1755" s="77" t="str" cm="1">
        <f t="array" aca="1" ref="P1755" ca="1">_xlfn.IFS((N1755-TODAY())&gt;=547,"06 Expires over 18 months",(N1755-TODAY())&gt;=365,"05 Expires in 18 months",(N1755-TODAY())&gt;=183,"04 Expires in 12 months",(N1755-TODAY())&gt;=92,"03 Expires in 6 months",(N1755-TODAY())&gt;=31,"02 Expires in 3 months",(N1755-TODAY())&gt;=0,"01 Expires in 30 days",(N1755-TODAY())&gt;=-31,"01 Expired last 30 days",(N1755-TODAY())&gt;=-92,"02 Expired last 3 months",(N1755-TODAY())&gt;=-183,"03 Expired last 6 months",(N1755-TODAY())&gt;=-365,"04 Expired last 12 months",(N1755-TODAY())&gt;=-547,"05 Expired last 18 months",TRUE,"06 Expired over 18 months")</f>
        <v>06 Expired over 18 months</v>
      </c>
      <c r="Q1755" s="65">
        <v>11850</v>
      </c>
      <c r="R1755" s="84">
        <f t="shared" si="372"/>
        <v>11850</v>
      </c>
      <c r="S1755" s="77" t="str" cm="1">
        <f t="array" ref="S1755">_xlfn.IFS(R1755&gt;5000000,"Gold",R1755&gt;=500000,"Silver",R1755&gt;30000,"Bronze",TRUE,"Transactional")</f>
        <v>Transactional</v>
      </c>
      <c r="T1755" s="24" t="s">
        <v>122</v>
      </c>
      <c r="U1755" s="101" t="s">
        <v>84</v>
      </c>
      <c r="V1755" s="101" t="s">
        <v>204</v>
      </c>
      <c r="W1755" s="77" t="str">
        <f t="shared" si="367"/>
        <v>No</v>
      </c>
      <c r="X1755" s="77" t="str">
        <f>IFERROR(_xlfn.XLOOKUP(J1755&amp;"||"&amp;K1755,'Mapping Ref.'!$J$2:$J$538,'Mapping Ref.'!$K$2:$K$538),"")</f>
        <v>Construction &amp; Estates</v>
      </c>
      <c r="Y1755" s="77" t="str" cm="1">
        <f t="array" ref="Y1755">_xlfn.IFS(R1755&gt;2000000,"For Publication",R1755&gt;100000,"PID",R1755&gt;30000,"RFQ",TRUE,"Transactional")</f>
        <v>Transactional</v>
      </c>
      <c r="Z1755" s="24" t="s">
        <v>86</v>
      </c>
      <c r="AA1755" s="32">
        <v>3</v>
      </c>
      <c r="AB1755" s="24">
        <v>0</v>
      </c>
      <c r="AC1755" s="25">
        <v>44873</v>
      </c>
      <c r="AD1755" s="24" t="s">
        <v>58</v>
      </c>
      <c r="AE1755" s="24"/>
      <c r="AF1755" s="24"/>
      <c r="AG1755" s="24"/>
      <c r="AH1755" s="24" t="s">
        <v>60</v>
      </c>
      <c r="AI1755" s="24"/>
      <c r="AJ1755" s="24" t="s">
        <v>60</v>
      </c>
      <c r="AK1755" s="24"/>
      <c r="AL1755" s="24" t="s">
        <v>1333</v>
      </c>
      <c r="AM1755" s="24"/>
      <c r="AN1755" s="24"/>
      <c r="AO1755" s="24">
        <v>0</v>
      </c>
      <c r="AP1755" s="24" t="s">
        <v>60</v>
      </c>
      <c r="AQ1755" s="24"/>
      <c r="AR1755" s="24"/>
      <c r="AS1755" s="89">
        <f t="shared" si="375"/>
        <v>3</v>
      </c>
      <c r="AT1755" s="24" t="s">
        <v>3446</v>
      </c>
    </row>
    <row r="1756" spans="1:46" x14ac:dyDescent="0.5">
      <c r="A1756" s="24">
        <v>1876</v>
      </c>
      <c r="B1756" s="24" t="s">
        <v>340</v>
      </c>
      <c r="C1756" s="24"/>
      <c r="D1756" s="24" t="s">
        <v>6739</v>
      </c>
      <c r="E1756" s="24" t="s">
        <v>6740</v>
      </c>
      <c r="F1756" s="77" t="str">
        <f t="shared" si="366"/>
        <v>SECURITY DIRECT PRODUCTS LTD</v>
      </c>
      <c r="G1756" s="24" t="s">
        <v>6739</v>
      </c>
      <c r="H1756" s="24" t="s">
        <v>3432</v>
      </c>
      <c r="I1756" s="24" t="s">
        <v>3432</v>
      </c>
      <c r="J1756" s="24" t="s">
        <v>107</v>
      </c>
      <c r="K1756" s="24" t="s">
        <v>431</v>
      </c>
      <c r="L1756" s="25">
        <v>44873</v>
      </c>
      <c r="M1756" s="25">
        <v>45237</v>
      </c>
      <c r="N1756" s="81">
        <f t="shared" si="373"/>
        <v>45237</v>
      </c>
      <c r="O1756" s="77" t="str">
        <f t="shared" ca="1" si="374"/>
        <v>Expired</v>
      </c>
      <c r="P1756" s="77" t="str" cm="1">
        <f t="array" aca="1" ref="P1756" ca="1">_xlfn.IFS((N1756-TODAY())&gt;=547,"06 Expires over 18 months",(N1756-TODAY())&gt;=365,"05 Expires in 18 months",(N1756-TODAY())&gt;=183,"04 Expires in 12 months",(N1756-TODAY())&gt;=92,"03 Expires in 6 months",(N1756-TODAY())&gt;=31,"02 Expires in 3 months",(N1756-TODAY())&gt;=0,"01 Expires in 30 days",(N1756-TODAY())&gt;=-31,"01 Expired last 30 days",(N1756-TODAY())&gt;=-92,"02 Expired last 3 months",(N1756-TODAY())&gt;=-183,"03 Expired last 6 months",(N1756-TODAY())&gt;=-365,"04 Expired last 12 months",(N1756-TODAY())&gt;=-547,"05 Expired last 18 months",TRUE,"06 Expired over 18 months")</f>
        <v>06 Expired over 18 months</v>
      </c>
      <c r="Q1756" s="65">
        <v>35000</v>
      </c>
      <c r="R1756" s="84">
        <f t="shared" si="372"/>
        <v>35000</v>
      </c>
      <c r="S1756" s="77" t="str" cm="1">
        <f t="array" ref="S1756">_xlfn.IFS(R1756&gt;5000000,"Gold",R1756&gt;=500000,"Silver",R1756&gt;30000,"Bronze",TRUE,"Transactional")</f>
        <v>Bronze</v>
      </c>
      <c r="T1756" s="24" t="s">
        <v>54</v>
      </c>
      <c r="U1756" s="101" t="s">
        <v>99</v>
      </c>
      <c r="V1756" s="101" t="s">
        <v>993</v>
      </c>
      <c r="W1756" s="77" t="str">
        <f t="shared" si="367"/>
        <v>No</v>
      </c>
      <c r="X1756" s="77" t="str">
        <f>IFERROR(_xlfn.XLOOKUP(J1756&amp;"||"&amp;K1756,'Mapping Ref.'!$J$2:$J$538,'Mapping Ref.'!$K$2:$K$538),"")</f>
        <v>Construction &amp; Estates</v>
      </c>
      <c r="Y1756" s="77" t="str" cm="1">
        <f t="array" ref="Y1756">_xlfn.IFS(R1756&gt;2000000,"For Publication",R1756&gt;100000,"PID",R1756&gt;30000,"RFQ",TRUE,"Transactional")</f>
        <v>RFQ</v>
      </c>
      <c r="Z1756" s="24" t="s">
        <v>101</v>
      </c>
      <c r="AA1756" s="32">
        <v>12</v>
      </c>
      <c r="AB1756" s="24">
        <v>0</v>
      </c>
      <c r="AC1756" s="25">
        <v>44873</v>
      </c>
      <c r="AD1756" s="24" t="s">
        <v>58</v>
      </c>
      <c r="AE1756" s="24"/>
      <c r="AF1756" s="24"/>
      <c r="AG1756" s="24"/>
      <c r="AH1756" s="24" t="s">
        <v>60</v>
      </c>
      <c r="AI1756" s="24"/>
      <c r="AJ1756" s="24" t="s">
        <v>60</v>
      </c>
      <c r="AK1756" s="24"/>
      <c r="AL1756" s="24" t="s">
        <v>5003</v>
      </c>
      <c r="AM1756" s="24"/>
      <c r="AN1756" s="24"/>
      <c r="AO1756" s="24">
        <v>0</v>
      </c>
      <c r="AP1756" s="24" t="s">
        <v>60</v>
      </c>
      <c r="AQ1756" s="24"/>
      <c r="AR1756" s="24"/>
      <c r="AS1756" s="89">
        <f t="shared" si="375"/>
        <v>11</v>
      </c>
      <c r="AT1756" s="24" t="s">
        <v>6741</v>
      </c>
    </row>
    <row r="1757" spans="1:46" x14ac:dyDescent="0.5">
      <c r="A1757" s="24">
        <v>1877</v>
      </c>
      <c r="B1757" s="24" t="s">
        <v>340</v>
      </c>
      <c r="C1757" s="24"/>
      <c r="D1757" s="24" t="s">
        <v>6742</v>
      </c>
      <c r="E1757" s="24" t="s">
        <v>6743</v>
      </c>
      <c r="F1757" s="77" t="str">
        <f t="shared" si="366"/>
        <v>EALING COMMUNITY NETWORK CIC</v>
      </c>
      <c r="G1757" s="24" t="s">
        <v>6744</v>
      </c>
      <c r="H1757" s="24" t="s">
        <v>1697</v>
      </c>
      <c r="I1757" s="24" t="s">
        <v>6491</v>
      </c>
      <c r="J1757" s="24" t="s">
        <v>97</v>
      </c>
      <c r="K1757" s="24" t="s">
        <v>97</v>
      </c>
      <c r="L1757" s="25">
        <v>44835</v>
      </c>
      <c r="M1757" s="25">
        <v>45199</v>
      </c>
      <c r="N1757" s="81">
        <f t="shared" si="373"/>
        <v>45199</v>
      </c>
      <c r="O1757" s="77" t="str">
        <f t="shared" ca="1" si="374"/>
        <v>Expired</v>
      </c>
      <c r="P1757" s="77" t="str" cm="1">
        <f t="array" aca="1" ref="P1757" ca="1">_xlfn.IFS((N1757-TODAY())&gt;=547,"06 Expires over 18 months",(N1757-TODAY())&gt;=365,"05 Expires in 18 months",(N1757-TODAY())&gt;=183,"04 Expires in 12 months",(N1757-TODAY())&gt;=92,"03 Expires in 6 months",(N1757-TODAY())&gt;=31,"02 Expires in 3 months",(N1757-TODAY())&gt;=0,"01 Expires in 30 days",(N1757-TODAY())&gt;=-31,"01 Expired last 30 days",(N1757-TODAY())&gt;=-92,"02 Expired last 3 months",(N1757-TODAY())&gt;=-183,"03 Expired last 6 months",(N1757-TODAY())&gt;=-365,"04 Expired last 12 months",(N1757-TODAY())&gt;=-547,"05 Expired last 18 months",TRUE,"06 Expired over 18 months")</f>
        <v>06 Expired over 18 months</v>
      </c>
      <c r="Q1757" s="65">
        <v>22500</v>
      </c>
      <c r="R1757" s="84">
        <f t="shared" si="372"/>
        <v>22500</v>
      </c>
      <c r="S1757" s="77" t="str" cm="1">
        <f t="array" ref="S1757">_xlfn.IFS(R1757&gt;5000000,"Gold",R1757&gt;=500000,"Silver",R1757&gt;30000,"Bronze",TRUE,"Transactional")</f>
        <v>Transactional</v>
      </c>
      <c r="T1757" s="24" t="s">
        <v>54</v>
      </c>
      <c r="U1757" s="101" t="s">
        <v>445</v>
      </c>
      <c r="V1757" s="101" t="s">
        <v>810</v>
      </c>
      <c r="W1757" s="77" t="str">
        <f t="shared" si="367"/>
        <v>No</v>
      </c>
      <c r="X1757" s="77" t="str">
        <f>IFERROR(_xlfn.XLOOKUP(J1757&amp;"||"&amp;K1757,'Mapping Ref.'!$J$2:$J$538,'Mapping Ref.'!$K$2:$K$538),"")</f>
        <v>Corporate</v>
      </c>
      <c r="Y1757" s="77" t="str" cm="1">
        <f t="array" ref="Y1757">_xlfn.IFS(R1757&gt;2000000,"For Publication",R1757&gt;100000,"PID",R1757&gt;30000,"RFQ",TRUE,"Transactional")</f>
        <v>Transactional</v>
      </c>
      <c r="Z1757" s="24" t="s">
        <v>86</v>
      </c>
      <c r="AA1757" s="32">
        <v>12</v>
      </c>
      <c r="AB1757" s="24">
        <v>0</v>
      </c>
      <c r="AC1757" s="25">
        <v>44874</v>
      </c>
      <c r="AD1757" s="24" t="s">
        <v>58</v>
      </c>
      <c r="AE1757" s="24"/>
      <c r="AF1757" s="24" t="s">
        <v>59</v>
      </c>
      <c r="AG1757" s="24"/>
      <c r="AH1757" s="24" t="s">
        <v>59</v>
      </c>
      <c r="AI1757" s="24"/>
      <c r="AJ1757" s="24" t="s">
        <v>59</v>
      </c>
      <c r="AK1757" s="24"/>
      <c r="AL1757" s="24" t="s">
        <v>5003</v>
      </c>
      <c r="AM1757" s="24"/>
      <c r="AN1757" s="24"/>
      <c r="AO1757" s="24">
        <v>0</v>
      </c>
      <c r="AP1757" s="24" t="s">
        <v>60</v>
      </c>
      <c r="AQ1757" s="24"/>
      <c r="AR1757" s="24"/>
      <c r="AS1757" s="89">
        <f t="shared" si="375"/>
        <v>11</v>
      </c>
      <c r="AT1757" s="24" t="s">
        <v>6745</v>
      </c>
    </row>
    <row r="1758" spans="1:46" x14ac:dyDescent="0.5">
      <c r="A1758" s="24">
        <v>1878</v>
      </c>
      <c r="B1758" s="24"/>
      <c r="C1758" s="24"/>
      <c r="D1758" s="24" t="s">
        <v>6746</v>
      </c>
      <c r="E1758" s="24" t="s">
        <v>6747</v>
      </c>
      <c r="F1758" s="77" t="str">
        <f t="shared" si="366"/>
        <v>GAS ADVISORY SERVICES LTD</v>
      </c>
      <c r="G1758" s="24" t="s">
        <v>6748</v>
      </c>
      <c r="H1758" s="24" t="s">
        <v>6749</v>
      </c>
      <c r="I1758" s="24" t="s">
        <v>6749</v>
      </c>
      <c r="J1758" s="24" t="s">
        <v>107</v>
      </c>
      <c r="K1758" s="24" t="s">
        <v>977</v>
      </c>
      <c r="L1758" s="25">
        <v>44805</v>
      </c>
      <c r="M1758" s="25">
        <v>45170</v>
      </c>
      <c r="N1758" s="81">
        <f t="shared" si="373"/>
        <v>45170</v>
      </c>
      <c r="O1758" s="77" t="str">
        <f t="shared" ca="1" si="374"/>
        <v>Expired</v>
      </c>
      <c r="P1758" s="77" t="str" cm="1">
        <f t="array" aca="1" ref="P1758" ca="1">_xlfn.IFS((N1758-TODAY())&gt;=547,"06 Expires over 18 months",(N1758-TODAY())&gt;=365,"05 Expires in 18 months",(N1758-TODAY())&gt;=183,"04 Expires in 12 months",(N1758-TODAY())&gt;=92,"03 Expires in 6 months",(N1758-TODAY())&gt;=31,"02 Expires in 3 months",(N1758-TODAY())&gt;=0,"01 Expires in 30 days",(N1758-TODAY())&gt;=-31,"01 Expired last 30 days",(N1758-TODAY())&gt;=-92,"02 Expired last 3 months",(N1758-TODAY())&gt;=-183,"03 Expired last 6 months",(N1758-TODAY())&gt;=-365,"04 Expired last 12 months",(N1758-TODAY())&gt;=-547,"05 Expired last 18 months",TRUE,"06 Expired over 18 months")</f>
        <v>06 Expired over 18 months</v>
      </c>
      <c r="Q1758" s="65">
        <v>50000</v>
      </c>
      <c r="R1758" s="84">
        <f t="shared" si="372"/>
        <v>50000</v>
      </c>
      <c r="S1758" s="77" t="str" cm="1">
        <f t="array" ref="S1758">_xlfn.IFS(R1758&gt;5000000,"Gold",R1758&gt;=500000,"Silver",R1758&gt;30000,"Bronze",TRUE,"Transactional")</f>
        <v>Bronze</v>
      </c>
      <c r="T1758" s="24" t="s">
        <v>54</v>
      </c>
      <c r="U1758" s="101" t="s">
        <v>55</v>
      </c>
      <c r="V1758" s="101" t="s">
        <v>388</v>
      </c>
      <c r="W1758" s="77" t="str">
        <f t="shared" si="367"/>
        <v>No</v>
      </c>
      <c r="X1758" s="77" t="str">
        <f>IFERROR(_xlfn.XLOOKUP(J1758&amp;"||"&amp;K1758,'Mapping Ref.'!$J$2:$J$538,'Mapping Ref.'!$K$2:$K$538),"")</f>
        <v>Construction &amp; Estates</v>
      </c>
      <c r="Y1758" s="77" t="str" cm="1">
        <f t="array" ref="Y1758">_xlfn.IFS(R1758&gt;2000000,"For Publication",R1758&gt;100000,"PID",R1758&gt;30000,"RFQ",TRUE,"Transactional")</f>
        <v>RFQ</v>
      </c>
      <c r="Z1758" s="24" t="s">
        <v>101</v>
      </c>
      <c r="AA1758" s="32">
        <v>12</v>
      </c>
      <c r="AB1758" s="24">
        <v>0</v>
      </c>
      <c r="AC1758" s="25">
        <v>44874</v>
      </c>
      <c r="AD1758" s="24" t="s">
        <v>58</v>
      </c>
      <c r="AE1758" s="24">
        <v>222433</v>
      </c>
      <c r="AF1758" s="24"/>
      <c r="AG1758" s="24"/>
      <c r="AH1758" s="24" t="s">
        <v>60</v>
      </c>
      <c r="AI1758" s="24"/>
      <c r="AJ1758" s="24" t="s">
        <v>60</v>
      </c>
      <c r="AK1758" s="24"/>
      <c r="AL1758" s="24" t="s">
        <v>1333</v>
      </c>
      <c r="AM1758" s="24"/>
      <c r="AN1758" s="24"/>
      <c r="AO1758" s="24"/>
      <c r="AP1758" s="24" t="s">
        <v>60</v>
      </c>
      <c r="AQ1758" s="24"/>
      <c r="AR1758" s="24"/>
      <c r="AS1758" s="89">
        <f t="shared" si="375"/>
        <v>12</v>
      </c>
      <c r="AT1758" s="24" t="s">
        <v>6750</v>
      </c>
    </row>
    <row r="1759" spans="1:46" x14ac:dyDescent="0.5">
      <c r="A1759" s="24">
        <v>1879</v>
      </c>
      <c r="B1759" s="24" t="s">
        <v>340</v>
      </c>
      <c r="C1759" s="24"/>
      <c r="D1759" s="24" t="s">
        <v>6751</v>
      </c>
      <c r="E1759" s="24" t="s">
        <v>6752</v>
      </c>
      <c r="F1759" s="77" t="str">
        <f t="shared" si="366"/>
        <v>EVERYTHING IS USER EXPERIENCE LTD</v>
      </c>
      <c r="G1759" s="24" t="s">
        <v>6753</v>
      </c>
      <c r="H1759" s="24" t="s">
        <v>2483</v>
      </c>
      <c r="I1759" s="24" t="s">
        <v>2483</v>
      </c>
      <c r="J1759" s="24" t="s">
        <v>107</v>
      </c>
      <c r="K1759" s="24" t="s">
        <v>6754</v>
      </c>
      <c r="L1759" s="25">
        <v>44883</v>
      </c>
      <c r="M1759" s="25">
        <v>45247</v>
      </c>
      <c r="N1759" s="81">
        <f t="shared" si="373"/>
        <v>45613</v>
      </c>
      <c r="O1759" s="77" t="str">
        <f t="shared" ca="1" si="374"/>
        <v>Expired</v>
      </c>
      <c r="P1759" s="77" t="str" cm="1">
        <f t="array" aca="1" ref="P1759" ca="1">_xlfn.IFS((N1759-TODAY())&gt;=547,"06 Expires over 18 months",(N1759-TODAY())&gt;=365,"05 Expires in 18 months",(N1759-TODAY())&gt;=183,"04 Expires in 12 months",(N1759-TODAY())&gt;=92,"03 Expires in 6 months",(N1759-TODAY())&gt;=31,"02 Expires in 3 months",(N1759-TODAY())&gt;=0,"01 Expires in 30 days",(N1759-TODAY())&gt;=-31,"01 Expired last 30 days",(N1759-TODAY())&gt;=-92,"02 Expired last 3 months",(N1759-TODAY())&gt;=-183,"03 Expired last 6 months",(N1759-TODAY())&gt;=-365,"04 Expired last 12 months",(N1759-TODAY())&gt;=-547,"05 Expired last 18 months",TRUE,"06 Expired over 18 months")</f>
        <v>06 Expired over 18 months</v>
      </c>
      <c r="Q1759" s="65">
        <v>31250</v>
      </c>
      <c r="R1759" s="84">
        <f t="shared" si="372"/>
        <v>59895.833333333336</v>
      </c>
      <c r="S1759" s="77" t="str" cm="1">
        <f t="array" ref="S1759">_xlfn.IFS(R1759&gt;5000000,"Gold",R1759&gt;=500000,"Silver",R1759&gt;30000,"Bronze",TRUE,"Transactional")</f>
        <v>Bronze</v>
      </c>
      <c r="T1759" s="24" t="s">
        <v>54</v>
      </c>
      <c r="U1759" s="101" t="s">
        <v>109</v>
      </c>
      <c r="V1759" s="101" t="s">
        <v>1011</v>
      </c>
      <c r="W1759" s="77" t="str">
        <f t="shared" si="367"/>
        <v>Yes</v>
      </c>
      <c r="X1759" s="77" t="str">
        <f>IFERROR(_xlfn.XLOOKUP(J1759&amp;"||"&amp;K1759,'Mapping Ref.'!$J$2:$J$538,'Mapping Ref.'!$K$2:$K$538),"")</f>
        <v>Construction &amp; Estates</v>
      </c>
      <c r="Y1759" s="77" t="str" cm="1">
        <f t="array" ref="Y1759">_xlfn.IFS(R1759&gt;2000000,"For Publication",R1759&gt;100000,"PID",R1759&gt;30000,"RFQ",TRUE,"Transactional")</f>
        <v>RFQ</v>
      </c>
      <c r="Z1759" s="24" t="s">
        <v>101</v>
      </c>
      <c r="AA1759" s="32">
        <v>12</v>
      </c>
      <c r="AB1759" s="24">
        <v>12</v>
      </c>
      <c r="AC1759" s="25">
        <v>44878</v>
      </c>
      <c r="AD1759" s="24" t="s">
        <v>58</v>
      </c>
      <c r="AE1759" s="24"/>
      <c r="AF1759" s="24"/>
      <c r="AG1759" s="24"/>
      <c r="AH1759" s="24" t="s">
        <v>60</v>
      </c>
      <c r="AI1759" s="24"/>
      <c r="AJ1759" s="24" t="s">
        <v>60</v>
      </c>
      <c r="AK1759" s="24"/>
      <c r="AL1759" s="24" t="s">
        <v>5003</v>
      </c>
      <c r="AM1759" s="24"/>
      <c r="AN1759" s="24"/>
      <c r="AO1759" s="24">
        <v>0</v>
      </c>
      <c r="AP1759" s="24" t="s">
        <v>60</v>
      </c>
      <c r="AQ1759" s="24"/>
      <c r="AR1759" s="24"/>
      <c r="AS1759" s="89">
        <f t="shared" si="375"/>
        <v>23</v>
      </c>
      <c r="AT1759" s="24" t="s">
        <v>6755</v>
      </c>
    </row>
    <row r="1760" spans="1:46" x14ac:dyDescent="0.5">
      <c r="A1760" s="24">
        <v>1880</v>
      </c>
      <c r="B1760" s="24"/>
      <c r="C1760" s="24"/>
      <c r="D1760" s="24" t="s">
        <v>6756</v>
      </c>
      <c r="E1760" s="24" t="s">
        <v>6757</v>
      </c>
      <c r="F1760" s="77" t="str">
        <f t="shared" si="366"/>
        <v>ABACUS PLAYGROUNDS LTD T/A NOVA SPORT</v>
      </c>
      <c r="G1760" s="24" t="s">
        <v>6758</v>
      </c>
      <c r="H1760" s="24" t="s">
        <v>1619</v>
      </c>
      <c r="I1760" s="24" t="s">
        <v>1619</v>
      </c>
      <c r="J1760" s="24" t="s">
        <v>107</v>
      </c>
      <c r="K1760" s="24" t="s">
        <v>1253</v>
      </c>
      <c r="L1760" s="25">
        <v>44869</v>
      </c>
      <c r="M1760" s="25">
        <v>45206</v>
      </c>
      <c r="N1760" s="81">
        <f t="shared" si="373"/>
        <v>45206</v>
      </c>
      <c r="O1760" s="77" t="str">
        <f t="shared" ca="1" si="374"/>
        <v>Expired</v>
      </c>
      <c r="P1760" s="77" t="str" cm="1">
        <f t="array" aca="1" ref="P1760" ca="1">_xlfn.IFS((N1760-TODAY())&gt;=547,"06 Expires over 18 months",(N1760-TODAY())&gt;=365,"05 Expires in 18 months",(N1760-TODAY())&gt;=183,"04 Expires in 12 months",(N1760-TODAY())&gt;=92,"03 Expires in 6 months",(N1760-TODAY())&gt;=31,"02 Expires in 3 months",(N1760-TODAY())&gt;=0,"01 Expires in 30 days",(N1760-TODAY())&gt;=-31,"01 Expired last 30 days",(N1760-TODAY())&gt;=-92,"02 Expired last 3 months",(N1760-TODAY())&gt;=-183,"03 Expired last 6 months",(N1760-TODAY())&gt;=-365,"04 Expired last 12 months",(N1760-TODAY())&gt;=-547,"05 Expired last 18 months",TRUE,"06 Expired over 18 months")</f>
        <v>06 Expired over 18 months</v>
      </c>
      <c r="Q1760" s="65">
        <v>54892.800000000003</v>
      </c>
      <c r="R1760" s="84">
        <f t="shared" si="372"/>
        <v>54892.800000000003</v>
      </c>
      <c r="S1760" s="77" t="str" cm="1">
        <f t="array" ref="S1760">_xlfn.IFS(R1760&gt;5000000,"Gold",R1760&gt;=500000,"Silver",R1760&gt;30000,"Bronze",TRUE,"Transactional")</f>
        <v>Bronze</v>
      </c>
      <c r="T1760" s="24" t="s">
        <v>122</v>
      </c>
      <c r="U1760" s="101" t="s">
        <v>190</v>
      </c>
      <c r="V1760" s="101" t="s">
        <v>192</v>
      </c>
      <c r="W1760" s="77" t="str">
        <f t="shared" si="367"/>
        <v>No</v>
      </c>
      <c r="X1760" s="77" t="str">
        <f>IFERROR(_xlfn.XLOOKUP(J1760&amp;"||"&amp;K1760,'Mapping Ref.'!$J$2:$J$538,'Mapping Ref.'!$K$2:$K$538),"")</f>
        <v>Construction &amp; Estates</v>
      </c>
      <c r="Y1760" s="77" t="str" cm="1">
        <f t="array" ref="Y1760">_xlfn.IFS(R1760&gt;2000000,"For Publication",R1760&gt;100000,"PID",R1760&gt;30000,"RFQ",TRUE,"Transactional")</f>
        <v>RFQ</v>
      </c>
      <c r="Z1760" s="24" t="s">
        <v>101</v>
      </c>
      <c r="AA1760" s="32">
        <v>12</v>
      </c>
      <c r="AB1760" s="24">
        <v>0</v>
      </c>
      <c r="AC1760" s="25">
        <v>44881</v>
      </c>
      <c r="AD1760" s="24" t="s">
        <v>58</v>
      </c>
      <c r="AE1760" s="24"/>
      <c r="AF1760" s="24"/>
      <c r="AG1760" s="24"/>
      <c r="AH1760" s="24" t="s">
        <v>60</v>
      </c>
      <c r="AI1760" s="24"/>
      <c r="AJ1760" s="24" t="s">
        <v>60</v>
      </c>
      <c r="AK1760" s="24"/>
      <c r="AL1760" s="24" t="s">
        <v>1333</v>
      </c>
      <c r="AM1760" s="24"/>
      <c r="AN1760" s="24"/>
      <c r="AO1760" s="24"/>
      <c r="AP1760" s="24" t="s">
        <v>60</v>
      </c>
      <c r="AQ1760" s="24"/>
      <c r="AR1760" s="24"/>
      <c r="AS1760" s="89">
        <f t="shared" si="375"/>
        <v>11</v>
      </c>
      <c r="AT1760" s="24" t="s">
        <v>6759</v>
      </c>
    </row>
    <row r="1761" spans="1:46" x14ac:dyDescent="0.5">
      <c r="A1761" s="24">
        <v>1881</v>
      </c>
      <c r="B1761" s="24" t="s">
        <v>340</v>
      </c>
      <c r="C1761" s="24"/>
      <c r="D1761" s="24" t="s">
        <v>6760</v>
      </c>
      <c r="E1761" s="24" t="s">
        <v>6761</v>
      </c>
      <c r="F1761" s="77" t="str">
        <f t="shared" si="366"/>
        <v>LONDON WASTE AND RECYCLING BOARD (OPERATING AS RELONDON)</v>
      </c>
      <c r="G1761" s="24" t="s">
        <v>6762</v>
      </c>
      <c r="H1761" s="24" t="s">
        <v>6526</v>
      </c>
      <c r="I1761" s="24" t="s">
        <v>6526</v>
      </c>
      <c r="J1761" s="24" t="s">
        <v>107</v>
      </c>
      <c r="K1761" s="24" t="s">
        <v>6763</v>
      </c>
      <c r="L1761" s="25">
        <v>44881</v>
      </c>
      <c r="M1761" s="25">
        <v>45975</v>
      </c>
      <c r="N1761" s="81">
        <f t="shared" si="373"/>
        <v>45975</v>
      </c>
      <c r="O1761" s="77" t="str">
        <f t="shared" ca="1" si="374"/>
        <v>Expired</v>
      </c>
      <c r="P1761" s="77" t="str" cm="1">
        <f t="array" aca="1" ref="P1761" ca="1">_xlfn.IFS((N1761-TODAY())&gt;=547,"06 Expires over 18 months",(N1761-TODAY())&gt;=365,"05 Expires in 18 months",(N1761-TODAY())&gt;=183,"04 Expires in 12 months",(N1761-TODAY())&gt;=92,"03 Expires in 6 months",(N1761-TODAY())&gt;=31,"02 Expires in 3 months",(N1761-TODAY())&gt;=0,"01 Expires in 30 days",(N1761-TODAY())&gt;=-31,"01 Expired last 30 days",(N1761-TODAY())&gt;=-92,"02 Expired last 3 months",(N1761-TODAY())&gt;=-183,"03 Expired last 6 months",(N1761-TODAY())&gt;=-365,"04 Expired last 12 months",(N1761-TODAY())&gt;=-547,"05 Expired last 18 months",TRUE,"06 Expired over 18 months")</f>
        <v>04 Expired last 12 months</v>
      </c>
      <c r="Q1761" s="65">
        <v>25000</v>
      </c>
      <c r="R1761" s="84">
        <f t="shared" si="372"/>
        <v>72916.666666666672</v>
      </c>
      <c r="S1761" s="77" t="str" cm="1">
        <f t="array" ref="S1761">_xlfn.IFS(R1761&gt;5000000,"Gold",R1761&gt;=500000,"Silver",R1761&gt;30000,"Bronze",TRUE,"Transactional")</f>
        <v>Bronze</v>
      </c>
      <c r="T1761" s="24" t="s">
        <v>54</v>
      </c>
      <c r="U1761" s="101" t="s">
        <v>84</v>
      </c>
      <c r="V1761" s="101" t="s">
        <v>204</v>
      </c>
      <c r="W1761" s="77" t="str">
        <f t="shared" si="367"/>
        <v>No</v>
      </c>
      <c r="X1761" s="77" t="str">
        <f>IFERROR(_xlfn.XLOOKUP(J1761&amp;"||"&amp;K1761,'Mapping Ref.'!$J$2:$J$538,'Mapping Ref.'!$K$2:$K$538),"")</f>
        <v>Construction &amp; Estates</v>
      </c>
      <c r="Y1761" s="77" t="str" cm="1">
        <f t="array" ref="Y1761">_xlfn.IFS(R1761&gt;2000000,"For Publication",R1761&gt;100000,"PID",R1761&gt;30000,"RFQ",TRUE,"Transactional")</f>
        <v>RFQ</v>
      </c>
      <c r="Z1761" s="24" t="s">
        <v>101</v>
      </c>
      <c r="AA1761" s="32">
        <v>24</v>
      </c>
      <c r="AB1761" s="24">
        <v>0</v>
      </c>
      <c r="AC1761" s="25">
        <v>44881</v>
      </c>
      <c r="AD1761" s="24" t="s">
        <v>58</v>
      </c>
      <c r="AE1761" s="24"/>
      <c r="AF1761" s="24"/>
      <c r="AG1761" s="24"/>
      <c r="AH1761" s="24" t="s">
        <v>60</v>
      </c>
      <c r="AI1761" s="24"/>
      <c r="AJ1761" s="24" t="s">
        <v>60</v>
      </c>
      <c r="AK1761" s="24"/>
      <c r="AL1761" s="24" t="s">
        <v>5003</v>
      </c>
      <c r="AM1761" s="24"/>
      <c r="AN1761" s="24"/>
      <c r="AO1761" s="24"/>
      <c r="AP1761" s="24" t="s">
        <v>60</v>
      </c>
      <c r="AQ1761" s="24"/>
      <c r="AR1761" s="24"/>
      <c r="AS1761" s="89">
        <f t="shared" si="375"/>
        <v>35</v>
      </c>
      <c r="AT1761" s="24" t="s">
        <v>6764</v>
      </c>
    </row>
    <row r="1762" spans="1:46" x14ac:dyDescent="0.5">
      <c r="A1762" s="24">
        <v>1882</v>
      </c>
      <c r="B1762" s="24"/>
      <c r="C1762" s="24"/>
      <c r="D1762" s="24" t="s">
        <v>6765</v>
      </c>
      <c r="E1762" s="24" t="s">
        <v>5924</v>
      </c>
      <c r="F1762" s="77" t="str">
        <f t="shared" si="366"/>
        <v>DR JAMES BOURNE CLINICAL PSYCHOLOGY LIMITED</v>
      </c>
      <c r="G1762" s="24" t="s">
        <v>6765</v>
      </c>
      <c r="H1762" s="24" t="s">
        <v>3816</v>
      </c>
      <c r="I1762" s="24" t="s">
        <v>3816</v>
      </c>
      <c r="J1762" s="24" t="s">
        <v>190</v>
      </c>
      <c r="K1762" s="24" t="s">
        <v>2234</v>
      </c>
      <c r="L1762" s="25">
        <v>44883</v>
      </c>
      <c r="M1762" s="25">
        <v>45247</v>
      </c>
      <c r="N1762" s="81">
        <f t="shared" si="373"/>
        <v>45613</v>
      </c>
      <c r="O1762" s="77" t="str">
        <f t="shared" ca="1" si="374"/>
        <v>Expired</v>
      </c>
      <c r="P1762" s="77" t="str" cm="1">
        <f t="array" aca="1" ref="P1762" ca="1">_xlfn.IFS((N1762-TODAY())&gt;=547,"06 Expires over 18 months",(N1762-TODAY())&gt;=365,"05 Expires in 18 months",(N1762-TODAY())&gt;=183,"04 Expires in 12 months",(N1762-TODAY())&gt;=92,"03 Expires in 6 months",(N1762-TODAY())&gt;=31,"02 Expires in 3 months",(N1762-TODAY())&gt;=0,"01 Expires in 30 days",(N1762-TODAY())&gt;=-31,"01 Expired last 30 days",(N1762-TODAY())&gt;=-92,"02 Expired last 3 months",(N1762-TODAY())&gt;=-183,"03 Expired last 6 months",(N1762-TODAY())&gt;=-365,"04 Expired last 12 months",(N1762-TODAY())&gt;=-547,"05 Expired last 18 months",TRUE,"06 Expired over 18 months")</f>
        <v>06 Expired over 18 months</v>
      </c>
      <c r="Q1762" s="65">
        <v>10000</v>
      </c>
      <c r="R1762" s="84">
        <f t="shared" si="372"/>
        <v>19166.666666666668</v>
      </c>
      <c r="S1762" s="77" t="str" cm="1">
        <f t="array" ref="S1762">_xlfn.IFS(R1762&gt;5000000,"Gold",R1762&gt;=500000,"Silver",R1762&gt;30000,"Bronze",TRUE,"Transactional")</f>
        <v>Transactional</v>
      </c>
      <c r="T1762" s="24" t="s">
        <v>54</v>
      </c>
      <c r="U1762" s="101" t="s">
        <v>190</v>
      </c>
      <c r="V1762" s="101" t="s">
        <v>1742</v>
      </c>
      <c r="W1762" s="77" t="str">
        <f t="shared" si="367"/>
        <v>Yes</v>
      </c>
      <c r="X1762" s="77" t="str">
        <f>IFERROR(_xlfn.XLOOKUP(J1762&amp;"||"&amp;K1762,'Mapping Ref.'!$J$2:$J$538,'Mapping Ref.'!$K$2:$K$538),"")</f>
        <v>Childrens &amp; Adults</v>
      </c>
      <c r="Y1762" s="77" t="str" cm="1">
        <f t="array" ref="Y1762">_xlfn.IFS(R1762&gt;2000000,"For Publication",R1762&gt;100000,"PID",R1762&gt;30000,"RFQ",TRUE,"Transactional")</f>
        <v>Transactional</v>
      </c>
      <c r="Z1762" s="24" t="s">
        <v>101</v>
      </c>
      <c r="AA1762" s="32">
        <v>12</v>
      </c>
      <c r="AB1762" s="24">
        <v>12</v>
      </c>
      <c r="AC1762" s="25">
        <v>44883</v>
      </c>
      <c r="AD1762" s="24" t="s">
        <v>58</v>
      </c>
      <c r="AE1762" s="24"/>
      <c r="AF1762" s="24"/>
      <c r="AG1762" s="24"/>
      <c r="AH1762" s="24" t="s">
        <v>59</v>
      </c>
      <c r="AI1762" s="24"/>
      <c r="AJ1762" s="24" t="s">
        <v>60</v>
      </c>
      <c r="AK1762" s="24"/>
      <c r="AL1762" s="24" t="s">
        <v>1333</v>
      </c>
      <c r="AM1762" s="24"/>
      <c r="AN1762" s="24"/>
      <c r="AO1762" s="24">
        <v>0</v>
      </c>
      <c r="AP1762" s="24" t="s">
        <v>60</v>
      </c>
      <c r="AQ1762" s="24"/>
      <c r="AR1762" s="24"/>
      <c r="AS1762" s="89">
        <f t="shared" si="375"/>
        <v>23</v>
      </c>
      <c r="AT1762" s="24" t="s">
        <v>6766</v>
      </c>
    </row>
    <row r="1763" spans="1:46" x14ac:dyDescent="0.5">
      <c r="A1763" s="24">
        <v>1883</v>
      </c>
      <c r="B1763" s="24"/>
      <c r="C1763" s="24"/>
      <c r="D1763" s="24" t="s">
        <v>6767</v>
      </c>
      <c r="E1763" s="24" t="s">
        <v>5924</v>
      </c>
      <c r="F1763" s="77" t="str">
        <f t="shared" si="366"/>
        <v>SUSANNA KESTER</v>
      </c>
      <c r="G1763" s="24" t="s">
        <v>6767</v>
      </c>
      <c r="H1763" s="24" t="s">
        <v>3816</v>
      </c>
      <c r="I1763" s="24" t="s">
        <v>3816</v>
      </c>
      <c r="J1763" s="24" t="s">
        <v>190</v>
      </c>
      <c r="K1763" s="24" t="s">
        <v>2234</v>
      </c>
      <c r="L1763" s="25">
        <v>44883</v>
      </c>
      <c r="M1763" s="25">
        <v>45247</v>
      </c>
      <c r="N1763" s="81">
        <f t="shared" si="373"/>
        <v>45613</v>
      </c>
      <c r="O1763" s="77" t="str">
        <f t="shared" ca="1" si="374"/>
        <v>Expired</v>
      </c>
      <c r="P1763" s="77" t="str" cm="1">
        <f t="array" aca="1" ref="P1763" ca="1">_xlfn.IFS((N1763-TODAY())&gt;=547,"06 Expires over 18 months",(N1763-TODAY())&gt;=365,"05 Expires in 18 months",(N1763-TODAY())&gt;=183,"04 Expires in 12 months",(N1763-TODAY())&gt;=92,"03 Expires in 6 months",(N1763-TODAY())&gt;=31,"02 Expires in 3 months",(N1763-TODAY())&gt;=0,"01 Expires in 30 days",(N1763-TODAY())&gt;=-31,"01 Expired last 30 days",(N1763-TODAY())&gt;=-92,"02 Expired last 3 months",(N1763-TODAY())&gt;=-183,"03 Expired last 6 months",(N1763-TODAY())&gt;=-365,"04 Expired last 12 months",(N1763-TODAY())&gt;=-547,"05 Expired last 18 months",TRUE,"06 Expired over 18 months")</f>
        <v>06 Expired over 18 months</v>
      </c>
      <c r="Q1763" s="65">
        <v>10000</v>
      </c>
      <c r="R1763" s="84">
        <f t="shared" si="372"/>
        <v>19166.666666666668</v>
      </c>
      <c r="S1763" s="77" t="str" cm="1">
        <f t="array" ref="S1763">_xlfn.IFS(R1763&gt;5000000,"Gold",R1763&gt;=500000,"Silver",R1763&gt;30000,"Bronze",TRUE,"Transactional")</f>
        <v>Transactional</v>
      </c>
      <c r="T1763" s="24" t="s">
        <v>54</v>
      </c>
      <c r="U1763" s="101" t="s">
        <v>190</v>
      </c>
      <c r="V1763" s="101" t="s">
        <v>1742</v>
      </c>
      <c r="W1763" s="77" t="str">
        <f t="shared" si="367"/>
        <v>Yes</v>
      </c>
      <c r="X1763" s="77" t="str">
        <f>IFERROR(_xlfn.XLOOKUP(J1763&amp;"||"&amp;K1763,'Mapping Ref.'!$J$2:$J$538,'Mapping Ref.'!$K$2:$K$538),"")</f>
        <v>Childrens &amp; Adults</v>
      </c>
      <c r="Y1763" s="77" t="str" cm="1">
        <f t="array" ref="Y1763">_xlfn.IFS(R1763&gt;2000000,"For Publication",R1763&gt;100000,"PID",R1763&gt;30000,"RFQ",TRUE,"Transactional")</f>
        <v>Transactional</v>
      </c>
      <c r="Z1763" s="24" t="s">
        <v>101</v>
      </c>
      <c r="AA1763" s="32">
        <v>12</v>
      </c>
      <c r="AB1763" s="24">
        <v>12</v>
      </c>
      <c r="AC1763" s="25">
        <v>44883</v>
      </c>
      <c r="AD1763" s="24" t="s">
        <v>58</v>
      </c>
      <c r="AE1763" s="24"/>
      <c r="AF1763" s="24"/>
      <c r="AG1763" s="24"/>
      <c r="AH1763" s="24" t="s">
        <v>59</v>
      </c>
      <c r="AI1763" s="24"/>
      <c r="AJ1763" s="24" t="s">
        <v>60</v>
      </c>
      <c r="AK1763" s="24"/>
      <c r="AL1763" s="24" t="s">
        <v>1333</v>
      </c>
      <c r="AM1763" s="24"/>
      <c r="AN1763" s="24"/>
      <c r="AO1763" s="24">
        <v>0</v>
      </c>
      <c r="AP1763" s="24" t="s">
        <v>60</v>
      </c>
      <c r="AQ1763" s="24"/>
      <c r="AR1763" s="24"/>
      <c r="AS1763" s="89">
        <f t="shared" si="375"/>
        <v>23</v>
      </c>
      <c r="AT1763" s="24" t="s">
        <v>6768</v>
      </c>
    </row>
    <row r="1764" spans="1:46" x14ac:dyDescent="0.5">
      <c r="A1764" s="24">
        <v>1884</v>
      </c>
      <c r="B1764" s="24" t="s">
        <v>340</v>
      </c>
      <c r="C1764" s="24" t="s">
        <v>77</v>
      </c>
      <c r="D1764" s="24" t="s">
        <v>6769</v>
      </c>
      <c r="E1764" s="24" t="s">
        <v>6770</v>
      </c>
      <c r="F1764" s="77" t="str">
        <f t="shared" si="366"/>
        <v>HOUNSLOW EDUCATION BUSINESS CHARITY T/A SPARK!</v>
      </c>
      <c r="G1764" s="24" t="s">
        <v>6771</v>
      </c>
      <c r="H1764" s="24" t="s">
        <v>972</v>
      </c>
      <c r="I1764" s="24" t="s">
        <v>972</v>
      </c>
      <c r="J1764" s="24" t="s">
        <v>107</v>
      </c>
      <c r="K1764" s="24" t="s">
        <v>5262</v>
      </c>
      <c r="L1764" s="25">
        <v>44835</v>
      </c>
      <c r="M1764" s="25">
        <v>45016</v>
      </c>
      <c r="N1764" s="81">
        <f t="shared" si="373"/>
        <v>45747</v>
      </c>
      <c r="O1764" s="77" t="str">
        <f t="shared" ca="1" si="374"/>
        <v>Expired</v>
      </c>
      <c r="P1764" s="77" t="str" cm="1">
        <f t="array" aca="1" ref="P1764" ca="1">_xlfn.IFS((N1764-TODAY())&gt;=547,"06 Expires over 18 months",(N1764-TODAY())&gt;=365,"05 Expires in 18 months",(N1764-TODAY())&gt;=183,"04 Expires in 12 months",(N1764-TODAY())&gt;=92,"03 Expires in 6 months",(N1764-TODAY())&gt;=31,"02 Expires in 3 months",(N1764-TODAY())&gt;=0,"01 Expires in 30 days",(N1764-TODAY())&gt;=-31,"01 Expired last 30 days",(N1764-TODAY())&gt;=-92,"02 Expired last 3 months",(N1764-TODAY())&gt;=-183,"03 Expired last 6 months",(N1764-TODAY())&gt;=-365,"04 Expired last 12 months",(N1764-TODAY())&gt;=-547,"05 Expired last 18 months",TRUE,"06 Expired over 18 months")</f>
        <v>05 Expired last 18 months</v>
      </c>
      <c r="Q1764" s="65">
        <v>24999</v>
      </c>
      <c r="R1764" s="84">
        <f t="shared" si="372"/>
        <v>60414.25</v>
      </c>
      <c r="S1764" s="77" t="str" cm="1">
        <f t="array" ref="S1764">_xlfn.IFS(R1764&gt;5000000,"Gold",R1764&gt;=500000,"Silver",R1764&gt;30000,"Bronze",TRUE,"Transactional")</f>
        <v>Bronze</v>
      </c>
      <c r="T1764" s="24" t="s">
        <v>54</v>
      </c>
      <c r="U1764" s="101" t="s">
        <v>455</v>
      </c>
      <c r="V1764" s="101" t="s">
        <v>1457</v>
      </c>
      <c r="W1764" s="77" t="str">
        <f t="shared" si="367"/>
        <v>Yes</v>
      </c>
      <c r="X1764" s="77" t="str">
        <f>IFERROR(_xlfn.XLOOKUP(J1764&amp;"||"&amp;K1764,'Mapping Ref.'!$J$2:$J$538,'Mapping Ref.'!$K$2:$K$538),"")</f>
        <v>Construction &amp; Estates</v>
      </c>
      <c r="Y1764" s="77" t="str" cm="1">
        <f t="array" ref="Y1764">_xlfn.IFS(R1764&gt;2000000,"For Publication",R1764&gt;100000,"PID",R1764&gt;30000,"RFQ",TRUE,"Transactional")</f>
        <v>RFQ</v>
      </c>
      <c r="Z1764" s="24" t="s">
        <v>76</v>
      </c>
      <c r="AA1764" s="32">
        <v>5</v>
      </c>
      <c r="AB1764" s="24">
        <v>24</v>
      </c>
      <c r="AC1764" s="25">
        <v>44886</v>
      </c>
      <c r="AD1764" s="24" t="s">
        <v>58</v>
      </c>
      <c r="AE1764" s="24">
        <v>10000086</v>
      </c>
      <c r="AF1764" s="24"/>
      <c r="AG1764" s="24"/>
      <c r="AH1764" s="24" t="s">
        <v>59</v>
      </c>
      <c r="AI1764" s="24"/>
      <c r="AJ1764" s="24" t="s">
        <v>59</v>
      </c>
      <c r="AK1764" s="24"/>
      <c r="AL1764" s="24" t="s">
        <v>5003</v>
      </c>
      <c r="AM1764" s="24"/>
      <c r="AN1764" s="24"/>
      <c r="AO1764" s="24">
        <v>0</v>
      </c>
      <c r="AP1764" s="24" t="s">
        <v>60</v>
      </c>
      <c r="AQ1764" s="24"/>
      <c r="AR1764" s="24"/>
      <c r="AS1764" s="89">
        <f t="shared" si="375"/>
        <v>29</v>
      </c>
      <c r="AT1764" s="24" t="s">
        <v>6769</v>
      </c>
    </row>
    <row r="1765" spans="1:46" x14ac:dyDescent="0.5">
      <c r="A1765" s="24">
        <v>1885</v>
      </c>
      <c r="B1765" s="24" t="s">
        <v>506</v>
      </c>
      <c r="C1765" s="24"/>
      <c r="D1765" s="24" t="s">
        <v>6772</v>
      </c>
      <c r="E1765" s="24" t="s">
        <v>6773</v>
      </c>
      <c r="F1765" s="77" t="str">
        <f t="shared" si="366"/>
        <v>THE FLOOW LIMITED</v>
      </c>
      <c r="G1765" s="24" t="s">
        <v>6772</v>
      </c>
      <c r="H1765" s="24" t="s">
        <v>6109</v>
      </c>
      <c r="I1765" s="24" t="s">
        <v>6109</v>
      </c>
      <c r="J1765" s="24" t="s">
        <v>107</v>
      </c>
      <c r="K1765" s="24" t="s">
        <v>1584</v>
      </c>
      <c r="L1765" s="25">
        <v>44866</v>
      </c>
      <c r="M1765" s="25">
        <v>45961</v>
      </c>
      <c r="N1765" s="81">
        <f t="shared" si="373"/>
        <v>46326</v>
      </c>
      <c r="O1765" s="77" t="str">
        <f t="shared" ca="1" si="374"/>
        <v>Live</v>
      </c>
      <c r="P1765" s="77" t="str" cm="1">
        <f t="array" aca="1" ref="P1765" ca="1">_xlfn.IFS((N1765-TODAY())&gt;=547,"06 Expires over 18 months",(N1765-TODAY())&gt;=365,"05 Expires in 18 months",(N1765-TODAY())&gt;=183,"04 Expires in 12 months",(N1765-TODAY())&gt;=92,"03 Expires in 6 months",(N1765-TODAY())&gt;=31,"02 Expires in 3 months",(N1765-TODAY())&gt;=0,"01 Expires in 30 days",(N1765-TODAY())&gt;=-31,"01 Expired last 30 days",(N1765-TODAY())&gt;=-92,"02 Expired last 3 months",(N1765-TODAY())&gt;=-183,"03 Expired last 6 months",(N1765-TODAY())&gt;=-365,"04 Expired last 12 months",(N1765-TODAY())&gt;=-547,"05 Expired last 18 months",TRUE,"06 Expired over 18 months")</f>
        <v>02 Expires in 3 months</v>
      </c>
      <c r="Q1765" s="65">
        <v>8220</v>
      </c>
      <c r="R1765" s="84">
        <f t="shared" si="372"/>
        <v>32195</v>
      </c>
      <c r="S1765" s="77" t="str" cm="1">
        <f t="array" ref="S1765">_xlfn.IFS(R1765&gt;5000000,"Gold",R1765&gt;=500000,"Silver",R1765&gt;30000,"Bronze",TRUE,"Transactional")</f>
        <v>Bronze</v>
      </c>
      <c r="T1765" s="24" t="s">
        <v>54</v>
      </c>
      <c r="U1765" s="101" t="s">
        <v>393</v>
      </c>
      <c r="V1765" s="101" t="s">
        <v>756</v>
      </c>
      <c r="W1765" s="77" t="str">
        <f t="shared" si="367"/>
        <v>Yes</v>
      </c>
      <c r="X1765" s="77" t="str">
        <f>IFERROR(_xlfn.XLOOKUP(J1765&amp;"||"&amp;K1765,'Mapping Ref.'!$J$2:$J$538,'Mapping Ref.'!$K$2:$K$538),"")</f>
        <v>Construction &amp; Estates</v>
      </c>
      <c r="Y1765" s="77" t="str" cm="1">
        <f t="array" ref="Y1765">_xlfn.IFS(R1765&gt;2000000,"For Publication",R1765&gt;100000,"PID",R1765&gt;30000,"RFQ",TRUE,"Transactional")</f>
        <v>RFQ</v>
      </c>
      <c r="Z1765" s="24" t="s">
        <v>86</v>
      </c>
      <c r="AA1765" s="32">
        <v>36</v>
      </c>
      <c r="AB1765" s="24">
        <v>12</v>
      </c>
      <c r="AC1765" s="25">
        <v>44886</v>
      </c>
      <c r="AD1765" s="24" t="s">
        <v>58</v>
      </c>
      <c r="AE1765" s="24"/>
      <c r="AF1765" s="24"/>
      <c r="AG1765" s="24"/>
      <c r="AH1765" s="24" t="s">
        <v>60</v>
      </c>
      <c r="AI1765" s="24"/>
      <c r="AJ1765" s="24" t="s">
        <v>60</v>
      </c>
      <c r="AK1765" s="24"/>
      <c r="AL1765" s="24" t="s">
        <v>1333</v>
      </c>
      <c r="AM1765" s="24"/>
      <c r="AN1765" s="24"/>
      <c r="AO1765" s="24">
        <v>0</v>
      </c>
      <c r="AP1765" s="24" t="s">
        <v>60</v>
      </c>
      <c r="AQ1765" s="24"/>
      <c r="AR1765" s="24"/>
      <c r="AS1765" s="89">
        <f t="shared" si="375"/>
        <v>47</v>
      </c>
      <c r="AT1765" s="24" t="s">
        <v>6774</v>
      </c>
    </row>
    <row r="1766" spans="1:46" x14ac:dyDescent="0.5">
      <c r="A1766" s="24">
        <v>1886</v>
      </c>
      <c r="B1766" s="24" t="s">
        <v>340</v>
      </c>
      <c r="C1766" s="24"/>
      <c r="D1766" s="24" t="s">
        <v>6775</v>
      </c>
      <c r="E1766" s="24" t="s">
        <v>6776</v>
      </c>
      <c r="F1766" s="77" t="str">
        <f t="shared" si="366"/>
        <v>DR CHARLES EDWARD AUCHMUTY RICHARDSON-MUSTERS T/A CHARLES MUSTERS</v>
      </c>
      <c r="G1766" s="24" t="s">
        <v>6777</v>
      </c>
      <c r="H1766" s="24" t="s">
        <v>1420</v>
      </c>
      <c r="I1766" s="24" t="s">
        <v>1420</v>
      </c>
      <c r="J1766" s="24" t="s">
        <v>52</v>
      </c>
      <c r="K1766" s="24" t="s">
        <v>822</v>
      </c>
      <c r="L1766" s="25">
        <v>44888</v>
      </c>
      <c r="M1766" s="25"/>
      <c r="N1766" s="81"/>
      <c r="O1766" s="77" t="s">
        <v>712</v>
      </c>
      <c r="P1766" s="77"/>
      <c r="Q1766" s="104"/>
      <c r="R1766" s="84">
        <v>0</v>
      </c>
      <c r="S1766" s="77" t="str" cm="1">
        <f t="array" ref="S1766">_xlfn.IFS(R1766&gt;5000000,"Gold",R1766&gt;=500000,"Silver",R1766&gt;30000,"Bronze",TRUE,"Transactional")</f>
        <v>Transactional</v>
      </c>
      <c r="T1766" s="24" t="s">
        <v>54</v>
      </c>
      <c r="U1766" s="101" t="s">
        <v>455</v>
      </c>
      <c r="V1766" s="101" t="s">
        <v>822</v>
      </c>
      <c r="W1766" s="77" t="str">
        <f t="shared" si="367"/>
        <v>Yes</v>
      </c>
      <c r="X1766" s="77" t="str">
        <f>IFERROR(_xlfn.XLOOKUP(J1766&amp;"||"&amp;K1766,'Mapping Ref.'!$J$2:$J$538,'Mapping Ref.'!$K$2:$K$538),"")</f>
        <v>Corporate</v>
      </c>
      <c r="Y1766" s="77" t="str" cm="1">
        <f t="array" ref="Y1766">_xlfn.IFS(R1766&gt;2000000,"For Publication",R1766&gt;100000,"PID",R1766&gt;30000,"RFQ",TRUE,"Transactional")</f>
        <v>Transactional</v>
      </c>
      <c r="Z1766" s="24" t="s">
        <v>101</v>
      </c>
      <c r="AA1766" s="32">
        <v>80</v>
      </c>
      <c r="AB1766" s="24">
        <v>80</v>
      </c>
      <c r="AC1766" s="25">
        <v>44888</v>
      </c>
      <c r="AD1766" s="24" t="s">
        <v>102</v>
      </c>
      <c r="AE1766" s="24">
        <v>0</v>
      </c>
      <c r="AF1766" s="24"/>
      <c r="AG1766" s="24"/>
      <c r="AH1766" s="24" t="s">
        <v>60</v>
      </c>
      <c r="AI1766" s="24"/>
      <c r="AJ1766" s="24" t="s">
        <v>60</v>
      </c>
      <c r="AK1766" s="24"/>
      <c r="AL1766" s="24" t="s">
        <v>5003</v>
      </c>
      <c r="AM1766" s="24"/>
      <c r="AN1766" s="24"/>
      <c r="AO1766" s="24">
        <v>0</v>
      </c>
      <c r="AP1766" s="24" t="s">
        <v>60</v>
      </c>
      <c r="AQ1766" s="24"/>
      <c r="AR1766" s="24"/>
      <c r="AS1766" s="89">
        <v>0</v>
      </c>
      <c r="AT1766" s="24" t="s">
        <v>6778</v>
      </c>
    </row>
    <row r="1767" spans="1:46" x14ac:dyDescent="0.5">
      <c r="A1767" s="24">
        <v>1887</v>
      </c>
      <c r="B1767" s="24" t="s">
        <v>340</v>
      </c>
      <c r="C1767" s="24" t="s">
        <v>77</v>
      </c>
      <c r="D1767" s="24" t="s">
        <v>6779</v>
      </c>
      <c r="E1767" s="24" t="s">
        <v>6780</v>
      </c>
      <c r="F1767" s="77" t="str">
        <f t="shared" si="366"/>
        <v>VMS (FLEET MANAGEMENT) LIMITED</v>
      </c>
      <c r="G1767" s="24" t="s">
        <v>6781</v>
      </c>
      <c r="H1767" s="24" t="s">
        <v>3282</v>
      </c>
      <c r="I1767" s="24" t="s">
        <v>4253</v>
      </c>
      <c r="J1767" s="24" t="s">
        <v>107</v>
      </c>
      <c r="K1767" s="24"/>
      <c r="L1767" s="25">
        <v>44893</v>
      </c>
      <c r="M1767" s="25">
        <v>45621</v>
      </c>
      <c r="N1767" s="81">
        <f>EDATE(M1767,AB1767)</f>
        <v>45621</v>
      </c>
      <c r="O1767" s="77" t="str">
        <f ca="1">IF(N1767&lt;TODAY(),"Expired","Live")</f>
        <v>Expired</v>
      </c>
      <c r="P1767" s="77" t="str" cm="1">
        <f t="array" aca="1" ref="P1767" ca="1">_xlfn.IFS((N1767-TODAY())&gt;=547,"06 Expires over 18 months",(N1767-TODAY())&gt;=365,"05 Expires in 18 months",(N1767-TODAY())&gt;=183,"04 Expires in 12 months",(N1767-TODAY())&gt;=92,"03 Expires in 6 months",(N1767-TODAY())&gt;=31,"02 Expires in 3 months",(N1767-TODAY())&gt;=0,"01 Expires in 30 days",(N1767-TODAY())&gt;=-31,"01 Expired last 30 days",(N1767-TODAY())&gt;=-92,"02 Expired last 3 months",(N1767-TODAY())&gt;=-183,"03 Expired last 6 months",(N1767-TODAY())&gt;=-365,"04 Expired last 12 months",(N1767-TODAY())&gt;=-547,"05 Expired last 18 months",TRUE,"06 Expired over 18 months")</f>
        <v>06 Expired over 18 months</v>
      </c>
      <c r="Q1767" s="65">
        <v>60000</v>
      </c>
      <c r="R1767" s="84">
        <f>MAX(Q1767,Q1767*N(AS1767)/12)</f>
        <v>115000</v>
      </c>
      <c r="S1767" s="77" t="str" cm="1">
        <f t="array" ref="S1767">_xlfn.IFS(R1767&gt;5000000,"Gold",R1767&gt;=500000,"Silver",R1767&gt;30000,"Bronze",TRUE,"Transactional")</f>
        <v>Bronze</v>
      </c>
      <c r="T1767" s="24" t="s">
        <v>54</v>
      </c>
      <c r="U1767" s="101" t="s">
        <v>393</v>
      </c>
      <c r="V1767" s="101" t="s">
        <v>394</v>
      </c>
      <c r="W1767" s="77" t="str">
        <f t="shared" si="367"/>
        <v>No</v>
      </c>
      <c r="X1767" s="77" t="str">
        <f>IFERROR(_xlfn.XLOOKUP(J1767&amp;"||"&amp;K1767,'Mapping Ref.'!$J$2:$J$538,'Mapping Ref.'!$K$2:$K$538),"")</f>
        <v>Construction &amp; Estates</v>
      </c>
      <c r="Y1767" s="77" t="str" cm="1">
        <f t="array" ref="Y1767">_xlfn.IFS(R1767&gt;2000000,"For Publication",R1767&gt;100000,"PID",R1767&gt;30000,"RFQ",TRUE,"Transactional")</f>
        <v>PID</v>
      </c>
      <c r="Z1767" s="24" t="s">
        <v>86</v>
      </c>
      <c r="AA1767" s="32">
        <v>0</v>
      </c>
      <c r="AB1767" s="24">
        <v>0</v>
      </c>
      <c r="AC1767" s="25">
        <v>44889</v>
      </c>
      <c r="AD1767" s="24" t="s">
        <v>58</v>
      </c>
      <c r="AE1767" s="24"/>
      <c r="AF1767" s="24"/>
      <c r="AG1767" s="24"/>
      <c r="AH1767" s="24" t="s">
        <v>59</v>
      </c>
      <c r="AI1767" s="24"/>
      <c r="AJ1767" s="24" t="s">
        <v>60</v>
      </c>
      <c r="AK1767" s="24"/>
      <c r="AL1767" s="24" t="s">
        <v>5003</v>
      </c>
      <c r="AM1767" s="24"/>
      <c r="AN1767" s="24"/>
      <c r="AO1767" s="24">
        <v>0</v>
      </c>
      <c r="AP1767" s="24" t="s">
        <v>60</v>
      </c>
      <c r="AQ1767" s="24" t="s">
        <v>6782</v>
      </c>
      <c r="AR1767" s="24" t="s">
        <v>6783</v>
      </c>
      <c r="AS1767" s="89">
        <f>DATEDIF(L1767,N1767,"m")</f>
        <v>23</v>
      </c>
      <c r="AT1767" s="24" t="s">
        <v>6779</v>
      </c>
    </row>
    <row r="1768" spans="1:46" x14ac:dyDescent="0.5">
      <c r="A1768" s="24">
        <v>1888</v>
      </c>
      <c r="B1768" s="24" t="s">
        <v>340</v>
      </c>
      <c r="C1768" s="24" t="s">
        <v>77</v>
      </c>
      <c r="D1768" s="24" t="s">
        <v>6784</v>
      </c>
      <c r="E1768" s="24" t="s">
        <v>6785</v>
      </c>
      <c r="F1768" s="77" t="str">
        <f t="shared" si="366"/>
        <v>GRAPHIC STRUCTURES LTD T/A GRAPHIC STRUCTURES</v>
      </c>
      <c r="G1768" s="24" t="s">
        <v>6786</v>
      </c>
      <c r="H1768" s="24" t="s">
        <v>6787</v>
      </c>
      <c r="I1768" s="24" t="s">
        <v>5266</v>
      </c>
      <c r="J1768" s="24" t="s">
        <v>107</v>
      </c>
      <c r="K1768" s="24" t="s">
        <v>1677</v>
      </c>
      <c r="L1768" s="25">
        <v>44935</v>
      </c>
      <c r="M1768" s="25">
        <v>45138</v>
      </c>
      <c r="N1768" s="81">
        <f>EDATE(M1768,AB1768)</f>
        <v>45138</v>
      </c>
      <c r="O1768" s="77" t="str">
        <f ca="1">IF(N1768&lt;TODAY(),"Expired","Live")</f>
        <v>Expired</v>
      </c>
      <c r="P1768" s="77" t="str" cm="1">
        <f t="array" aca="1" ref="P1768" ca="1">_xlfn.IFS((N1768-TODAY())&gt;=547,"06 Expires over 18 months",(N1768-TODAY())&gt;=365,"05 Expires in 18 months",(N1768-TODAY())&gt;=183,"04 Expires in 12 months",(N1768-TODAY())&gt;=92,"03 Expires in 6 months",(N1768-TODAY())&gt;=31,"02 Expires in 3 months",(N1768-TODAY())&gt;=0,"01 Expires in 30 days",(N1768-TODAY())&gt;=-31,"01 Expired last 30 days",(N1768-TODAY())&gt;=-92,"02 Expired last 3 months",(N1768-TODAY())&gt;=-183,"03 Expired last 6 months",(N1768-TODAY())&gt;=-365,"04 Expired last 12 months",(N1768-TODAY())&gt;=-547,"05 Expired last 18 months",TRUE,"06 Expired over 18 months")</f>
        <v>06 Expired over 18 months</v>
      </c>
      <c r="Q1768" s="65">
        <v>2700</v>
      </c>
      <c r="R1768" s="84">
        <f>MAX(Q1768,Q1768*N(AS1768)/12)</f>
        <v>2700</v>
      </c>
      <c r="S1768" s="77" t="str" cm="1">
        <f t="array" ref="S1768">_xlfn.IFS(R1768&gt;5000000,"Gold",R1768&gt;=500000,"Silver",R1768&gt;30000,"Bronze",TRUE,"Transactional")</f>
        <v>Transactional</v>
      </c>
      <c r="T1768" s="24" t="s">
        <v>122</v>
      </c>
      <c r="U1768" s="101" t="s">
        <v>123</v>
      </c>
      <c r="V1768" s="101" t="s">
        <v>124</v>
      </c>
      <c r="W1768" s="77" t="str">
        <f t="shared" si="367"/>
        <v>No</v>
      </c>
      <c r="X1768" s="77" t="str">
        <f>IFERROR(_xlfn.XLOOKUP(J1768&amp;"||"&amp;K1768,'Mapping Ref.'!$J$2:$J$538,'Mapping Ref.'!$K$2:$K$538),"")</f>
        <v>Construction &amp; Estates</v>
      </c>
      <c r="Y1768" s="77" t="str" cm="1">
        <f t="array" ref="Y1768">_xlfn.IFS(R1768&gt;2000000,"For Publication",R1768&gt;100000,"PID",R1768&gt;30000,"RFQ",TRUE,"Transactional")</f>
        <v>Transactional</v>
      </c>
      <c r="Z1768" s="24" t="s">
        <v>101</v>
      </c>
      <c r="AA1768" s="32">
        <v>30</v>
      </c>
      <c r="AB1768" s="24">
        <v>0</v>
      </c>
      <c r="AC1768" s="25">
        <v>44889</v>
      </c>
      <c r="AD1768" s="24" t="s">
        <v>1066</v>
      </c>
      <c r="AE1768" s="24">
        <v>10000090</v>
      </c>
      <c r="AF1768" s="24"/>
      <c r="AG1768" s="24"/>
      <c r="AH1768" s="24" t="s">
        <v>60</v>
      </c>
      <c r="AI1768" s="24"/>
      <c r="AJ1768" s="24" t="s">
        <v>60</v>
      </c>
      <c r="AK1768" s="24"/>
      <c r="AL1768" s="24" t="s">
        <v>5003</v>
      </c>
      <c r="AM1768" s="24"/>
      <c r="AN1768" s="24"/>
      <c r="AO1768" s="24">
        <v>0</v>
      </c>
      <c r="AP1768" s="24" t="s">
        <v>60</v>
      </c>
      <c r="AQ1768" s="24"/>
      <c r="AR1768" s="24"/>
      <c r="AS1768" s="89">
        <f>DATEDIF(L1768,N1768,"m")</f>
        <v>6</v>
      </c>
      <c r="AT1768" s="24" t="s">
        <v>6788</v>
      </c>
    </row>
    <row r="1769" spans="1:46" x14ac:dyDescent="0.5">
      <c r="A1769" s="24">
        <v>1889</v>
      </c>
      <c r="B1769" s="24" t="s">
        <v>340</v>
      </c>
      <c r="C1769" s="24"/>
      <c r="D1769" s="24" t="s">
        <v>6789</v>
      </c>
      <c r="E1769" s="24" t="s">
        <v>6790</v>
      </c>
      <c r="F1769" s="77" t="str">
        <f t="shared" si="366"/>
        <v>CEMETERY TRAINING SERVICES LIMITED</v>
      </c>
      <c r="G1769" s="24" t="s">
        <v>6791</v>
      </c>
      <c r="H1769" s="24" t="s">
        <v>3282</v>
      </c>
      <c r="I1769" s="24" t="s">
        <v>4253</v>
      </c>
      <c r="J1769" s="24" t="s">
        <v>2962</v>
      </c>
      <c r="K1769" s="24" t="s">
        <v>3283</v>
      </c>
      <c r="L1769" s="25">
        <v>44893</v>
      </c>
      <c r="M1769" s="25">
        <v>45621</v>
      </c>
      <c r="N1769" s="81">
        <f>EDATE(M1769,AB1769)</f>
        <v>45621</v>
      </c>
      <c r="O1769" s="77" t="str">
        <f ca="1">IF(N1769&lt;TODAY(),"Expired","Live")</f>
        <v>Expired</v>
      </c>
      <c r="P1769" s="77" t="str" cm="1">
        <f t="array" aca="1" ref="P1769" ca="1">_xlfn.IFS((N1769-TODAY())&gt;=547,"06 Expires over 18 months",(N1769-TODAY())&gt;=365,"05 Expires in 18 months",(N1769-TODAY())&gt;=183,"04 Expires in 12 months",(N1769-TODAY())&gt;=92,"03 Expires in 6 months",(N1769-TODAY())&gt;=31,"02 Expires in 3 months",(N1769-TODAY())&gt;=0,"01 Expires in 30 days",(N1769-TODAY())&gt;=-31,"01 Expired last 30 days",(N1769-TODAY())&gt;=-92,"02 Expired last 3 months",(N1769-TODAY())&gt;=-183,"03 Expired last 6 months",(N1769-TODAY())&gt;=-365,"04 Expired last 12 months",(N1769-TODAY())&gt;=-547,"05 Expired last 18 months",TRUE,"06 Expired over 18 months")</f>
        <v>06 Expired over 18 months</v>
      </c>
      <c r="Q1769" s="65">
        <v>15000</v>
      </c>
      <c r="R1769" s="84">
        <f>MAX(Q1769,Q1769*N(AS1769)/12)</f>
        <v>28750</v>
      </c>
      <c r="S1769" s="77" t="str" cm="1">
        <f t="array" ref="S1769">_xlfn.IFS(R1769&gt;5000000,"Gold",R1769&gt;=500000,"Silver",R1769&gt;30000,"Bronze",TRUE,"Transactional")</f>
        <v>Transactional</v>
      </c>
      <c r="T1769" s="24" t="s">
        <v>54</v>
      </c>
      <c r="U1769" s="101" t="s">
        <v>116</v>
      </c>
      <c r="V1769" s="101" t="s">
        <v>70</v>
      </c>
      <c r="W1769" s="77" t="str">
        <f t="shared" si="367"/>
        <v>No</v>
      </c>
      <c r="X1769" s="77" t="str">
        <f>IFERROR(_xlfn.XLOOKUP(J1769&amp;"||"&amp;K1769,'Mapping Ref.'!$J$2:$J$538,'Mapping Ref.'!$K$2:$K$538),"")</f>
        <v>Construction &amp; Estates</v>
      </c>
      <c r="Y1769" s="77" t="str" cm="1">
        <f t="array" ref="Y1769">_xlfn.IFS(R1769&gt;2000000,"For Publication",R1769&gt;100000,"PID",R1769&gt;30000,"RFQ",TRUE,"Transactional")</f>
        <v>Transactional</v>
      </c>
      <c r="Z1769" s="24" t="s">
        <v>86</v>
      </c>
      <c r="AA1769" s="32">
        <v>24</v>
      </c>
      <c r="AB1769" s="24">
        <v>0</v>
      </c>
      <c r="AC1769" s="25">
        <v>44889</v>
      </c>
      <c r="AD1769" s="24" t="s">
        <v>58</v>
      </c>
      <c r="AE1769" s="24"/>
      <c r="AF1769" s="24"/>
      <c r="AG1769" s="24"/>
      <c r="AH1769" s="24" t="s">
        <v>59</v>
      </c>
      <c r="AI1769" s="24"/>
      <c r="AJ1769" s="24" t="s">
        <v>60</v>
      </c>
      <c r="AK1769" s="24"/>
      <c r="AL1769" s="24" t="s">
        <v>5003</v>
      </c>
      <c r="AM1769" s="24"/>
      <c r="AN1769" s="24"/>
      <c r="AO1769" s="24">
        <v>0</v>
      </c>
      <c r="AP1769" s="24" t="s">
        <v>60</v>
      </c>
      <c r="AQ1769" s="24"/>
      <c r="AR1769" s="24"/>
      <c r="AS1769" s="89">
        <f>DATEDIF(L1769,N1769,"m")</f>
        <v>23</v>
      </c>
      <c r="AT1769" s="24" t="s">
        <v>6789</v>
      </c>
    </row>
    <row r="1770" spans="1:46" x14ac:dyDescent="0.5">
      <c r="A1770" s="24">
        <v>1890</v>
      </c>
      <c r="B1770" s="24" t="s">
        <v>340</v>
      </c>
      <c r="C1770" s="24"/>
      <c r="D1770" s="24" t="s">
        <v>6792</v>
      </c>
      <c r="E1770" s="24" t="s">
        <v>6453</v>
      </c>
      <c r="F1770" s="77" t="str">
        <f t="shared" si="366"/>
        <v>VERITAS SOLICITORS LLP CLIENT ACCOUNT</v>
      </c>
      <c r="G1770" s="24" t="s">
        <v>6793</v>
      </c>
      <c r="H1770" s="24" t="s">
        <v>1420</v>
      </c>
      <c r="I1770" s="24" t="s">
        <v>1420</v>
      </c>
      <c r="J1770" s="24" t="s">
        <v>52</v>
      </c>
      <c r="K1770" s="24" t="s">
        <v>822</v>
      </c>
      <c r="L1770" s="25">
        <v>44890</v>
      </c>
      <c r="M1770" s="25"/>
      <c r="N1770" s="81"/>
      <c r="O1770" s="77" t="s">
        <v>712</v>
      </c>
      <c r="P1770" s="77"/>
      <c r="Q1770" s="104"/>
      <c r="R1770" s="84">
        <v>0</v>
      </c>
      <c r="S1770" s="77" t="str" cm="1">
        <f t="array" ref="S1770">_xlfn.IFS(R1770&gt;5000000,"Gold",R1770&gt;=500000,"Silver",R1770&gt;30000,"Bronze",TRUE,"Transactional")</f>
        <v>Transactional</v>
      </c>
      <c r="T1770" s="24" t="s">
        <v>54</v>
      </c>
      <c r="U1770" s="101" t="s">
        <v>445</v>
      </c>
      <c r="V1770" s="101" t="s">
        <v>810</v>
      </c>
      <c r="W1770" s="77" t="str">
        <f t="shared" si="367"/>
        <v>Yes</v>
      </c>
      <c r="X1770" s="77" t="str">
        <f>IFERROR(_xlfn.XLOOKUP(J1770&amp;"||"&amp;K1770,'Mapping Ref.'!$J$2:$J$538,'Mapping Ref.'!$K$2:$K$538),"")</f>
        <v>Corporate</v>
      </c>
      <c r="Y1770" s="77" t="str" cm="1">
        <f t="array" ref="Y1770">_xlfn.IFS(R1770&gt;2000000,"For Publication",R1770&gt;100000,"PID",R1770&gt;30000,"RFQ",TRUE,"Transactional")</f>
        <v>Transactional</v>
      </c>
      <c r="Z1770" s="24" t="s">
        <v>101</v>
      </c>
      <c r="AA1770" s="32">
        <v>80</v>
      </c>
      <c r="AB1770" s="24">
        <v>80</v>
      </c>
      <c r="AC1770" s="25">
        <v>44890</v>
      </c>
      <c r="AD1770" s="24" t="s">
        <v>102</v>
      </c>
      <c r="AE1770" s="24">
        <v>0</v>
      </c>
      <c r="AF1770" s="24"/>
      <c r="AG1770" s="24"/>
      <c r="AH1770" s="24" t="s">
        <v>60</v>
      </c>
      <c r="AI1770" s="24"/>
      <c r="AJ1770" s="24" t="s">
        <v>60</v>
      </c>
      <c r="AK1770" s="24" t="s">
        <v>6794</v>
      </c>
      <c r="AL1770" s="24" t="s">
        <v>5003</v>
      </c>
      <c r="AM1770" s="24"/>
      <c r="AN1770" s="24"/>
      <c r="AO1770" s="24">
        <v>0</v>
      </c>
      <c r="AP1770" s="24" t="s">
        <v>60</v>
      </c>
      <c r="AQ1770" s="24"/>
      <c r="AR1770" s="24"/>
      <c r="AS1770" s="89">
        <v>0</v>
      </c>
      <c r="AT1770" s="24" t="s">
        <v>6792</v>
      </c>
    </row>
    <row r="1771" spans="1:46" x14ac:dyDescent="0.5">
      <c r="A1771" s="24">
        <v>1891</v>
      </c>
      <c r="B1771" s="24"/>
      <c r="C1771" s="24"/>
      <c r="D1771" s="24" t="s">
        <v>6795</v>
      </c>
      <c r="E1771" s="24" t="s">
        <v>6796</v>
      </c>
      <c r="F1771" s="77" t="str">
        <f t="shared" si="366"/>
        <v>IAN SOTHCOTT</v>
      </c>
      <c r="G1771" s="24" t="s">
        <v>6797</v>
      </c>
      <c r="H1771" s="24" t="s">
        <v>2201</v>
      </c>
      <c r="I1771" s="24" t="s">
        <v>2200</v>
      </c>
      <c r="J1771" s="24" t="s">
        <v>190</v>
      </c>
      <c r="K1771" s="31" t="s">
        <v>2202</v>
      </c>
      <c r="L1771" s="25">
        <v>44896</v>
      </c>
      <c r="M1771" s="25">
        <v>45473</v>
      </c>
      <c r="N1771" s="81">
        <f>EDATE(M1771,AB1771)</f>
        <v>45656</v>
      </c>
      <c r="O1771" s="77" t="str">
        <f ca="1">IF(N1771&lt;TODAY(),"Expired","Live")</f>
        <v>Expired</v>
      </c>
      <c r="P1771" s="77" t="str" cm="1">
        <f t="array" aca="1" ref="P1771" ca="1">_xlfn.IFS((N1771-TODAY())&gt;=547,"06 Expires over 18 months",(N1771-TODAY())&gt;=365,"05 Expires in 18 months",(N1771-TODAY())&gt;=183,"04 Expires in 12 months",(N1771-TODAY())&gt;=92,"03 Expires in 6 months",(N1771-TODAY())&gt;=31,"02 Expires in 3 months",(N1771-TODAY())&gt;=0,"01 Expires in 30 days",(N1771-TODAY())&gt;=-31,"01 Expired last 30 days",(N1771-TODAY())&gt;=-92,"02 Expired last 3 months",(N1771-TODAY())&gt;=-183,"03 Expired last 6 months",(N1771-TODAY())&gt;=-365,"04 Expired last 12 months",(N1771-TODAY())&gt;=-547,"05 Expired last 18 months",TRUE,"06 Expired over 18 months")</f>
        <v>06 Expired over 18 months</v>
      </c>
      <c r="Q1771" s="65">
        <v>4000</v>
      </c>
      <c r="R1771" s="84">
        <f t="shared" ref="R1771:R1800" si="376">MAX(Q1771,Q1771*N(AS1771)/12)</f>
        <v>8000</v>
      </c>
      <c r="S1771" s="77" t="str" cm="1">
        <f t="array" ref="S1771">_xlfn.IFS(R1771&gt;5000000,"Gold",R1771&gt;=500000,"Silver",R1771&gt;30000,"Bronze",TRUE,"Transactional")</f>
        <v>Transactional</v>
      </c>
      <c r="T1771" s="24" t="s">
        <v>54</v>
      </c>
      <c r="U1771" s="101" t="s">
        <v>84</v>
      </c>
      <c r="V1771" s="101" t="s">
        <v>204</v>
      </c>
      <c r="W1771" s="77" t="str">
        <f t="shared" si="367"/>
        <v>Yes</v>
      </c>
      <c r="X1771" s="77" t="str">
        <f>IFERROR(_xlfn.XLOOKUP(J1771&amp;"||"&amp;K1771,'Mapping Ref.'!$J$2:$J$538,'Mapping Ref.'!$K$2:$K$538),"")</f>
        <v>Childrens &amp; Adults</v>
      </c>
      <c r="Y1771" s="77" t="str" cm="1">
        <f t="array" ref="Y1771">_xlfn.IFS(R1771&gt;2000000,"For Publication",R1771&gt;100000,"PID",R1771&gt;30000,"RFQ",TRUE,"Transactional")</f>
        <v>Transactional</v>
      </c>
      <c r="Z1771" s="24" t="s">
        <v>101</v>
      </c>
      <c r="AA1771" s="32">
        <v>12</v>
      </c>
      <c r="AB1771" s="24">
        <v>6</v>
      </c>
      <c r="AC1771" s="25">
        <v>44896</v>
      </c>
      <c r="AD1771" s="24" t="s">
        <v>58</v>
      </c>
      <c r="AE1771" s="24">
        <v>10000102</v>
      </c>
      <c r="AF1771" s="24"/>
      <c r="AG1771" s="24"/>
      <c r="AH1771" s="24" t="s">
        <v>59</v>
      </c>
      <c r="AI1771" s="24"/>
      <c r="AJ1771" s="24" t="s">
        <v>60</v>
      </c>
      <c r="AK1771" s="24" t="s">
        <v>6798</v>
      </c>
      <c r="AL1771" s="24" t="s">
        <v>1333</v>
      </c>
      <c r="AM1771" s="24"/>
      <c r="AN1771" s="24"/>
      <c r="AO1771" s="24">
        <v>0</v>
      </c>
      <c r="AP1771" s="24" t="s">
        <v>60</v>
      </c>
      <c r="AQ1771" s="24"/>
      <c r="AR1771" s="24"/>
      <c r="AS1771" s="89">
        <f>DATEDIF(L1771,N1771,"m")</f>
        <v>24</v>
      </c>
      <c r="AT1771" s="24" t="s">
        <v>6795</v>
      </c>
    </row>
    <row r="1772" spans="1:46" x14ac:dyDescent="0.5">
      <c r="A1772" s="24">
        <v>1892</v>
      </c>
      <c r="B1772" s="24"/>
      <c r="C1772" s="24"/>
      <c r="D1772" s="24" t="s">
        <v>6799</v>
      </c>
      <c r="E1772" s="24" t="s">
        <v>6800</v>
      </c>
      <c r="F1772" s="77" t="str">
        <f t="shared" si="366"/>
        <v>SUZANNE FRENCH</v>
      </c>
      <c r="G1772" s="24" t="s">
        <v>6801</v>
      </c>
      <c r="H1772" s="24" t="s">
        <v>2201</v>
      </c>
      <c r="I1772" s="24" t="s">
        <v>2200</v>
      </c>
      <c r="J1772" s="24" t="s">
        <v>190</v>
      </c>
      <c r="K1772" s="31" t="s">
        <v>2202</v>
      </c>
      <c r="L1772" s="25">
        <v>44896</v>
      </c>
      <c r="M1772" s="25">
        <v>45473</v>
      </c>
      <c r="N1772" s="81">
        <f>EDATE(M1772,AB1772)</f>
        <v>45656</v>
      </c>
      <c r="O1772" s="77" t="str">
        <f ca="1">IF(N1772&lt;TODAY(),"Expired","Live")</f>
        <v>Expired</v>
      </c>
      <c r="P1772" s="77" t="str" cm="1">
        <f t="array" aca="1" ref="P1772" ca="1">_xlfn.IFS((N1772-TODAY())&gt;=547,"06 Expires over 18 months",(N1772-TODAY())&gt;=365,"05 Expires in 18 months",(N1772-TODAY())&gt;=183,"04 Expires in 12 months",(N1772-TODAY())&gt;=92,"03 Expires in 6 months",(N1772-TODAY())&gt;=31,"02 Expires in 3 months",(N1772-TODAY())&gt;=0,"01 Expires in 30 days",(N1772-TODAY())&gt;=-31,"01 Expired last 30 days",(N1772-TODAY())&gt;=-92,"02 Expired last 3 months",(N1772-TODAY())&gt;=-183,"03 Expired last 6 months",(N1772-TODAY())&gt;=-365,"04 Expired last 12 months",(N1772-TODAY())&gt;=-547,"05 Expired last 18 months",TRUE,"06 Expired over 18 months")</f>
        <v>06 Expired over 18 months</v>
      </c>
      <c r="Q1772" s="65">
        <v>4000</v>
      </c>
      <c r="R1772" s="84">
        <f t="shared" si="376"/>
        <v>8000</v>
      </c>
      <c r="S1772" s="77" t="str" cm="1">
        <f t="array" ref="S1772">_xlfn.IFS(R1772&gt;5000000,"Gold",R1772&gt;=500000,"Silver",R1772&gt;30000,"Bronze",TRUE,"Transactional")</f>
        <v>Transactional</v>
      </c>
      <c r="T1772" s="24" t="s">
        <v>54</v>
      </c>
      <c r="U1772" s="101" t="s">
        <v>84</v>
      </c>
      <c r="V1772" s="101" t="s">
        <v>204</v>
      </c>
      <c r="W1772" s="77" t="str">
        <f t="shared" si="367"/>
        <v>Yes</v>
      </c>
      <c r="X1772" s="77" t="str">
        <f>IFERROR(_xlfn.XLOOKUP(J1772&amp;"||"&amp;K1772,'Mapping Ref.'!$J$2:$J$538,'Mapping Ref.'!$K$2:$K$538),"")</f>
        <v>Childrens &amp; Adults</v>
      </c>
      <c r="Y1772" s="77" t="str" cm="1">
        <f t="array" ref="Y1772">_xlfn.IFS(R1772&gt;2000000,"For Publication",R1772&gt;100000,"PID",R1772&gt;30000,"RFQ",TRUE,"Transactional")</f>
        <v>Transactional</v>
      </c>
      <c r="Z1772" s="24" t="s">
        <v>101</v>
      </c>
      <c r="AA1772" s="32">
        <v>12</v>
      </c>
      <c r="AB1772" s="24">
        <v>6</v>
      </c>
      <c r="AC1772" s="25">
        <v>44896</v>
      </c>
      <c r="AD1772" s="24" t="s">
        <v>58</v>
      </c>
      <c r="AE1772" s="24">
        <v>10000103</v>
      </c>
      <c r="AF1772" s="24"/>
      <c r="AG1772" s="24"/>
      <c r="AH1772" s="24" t="s">
        <v>59</v>
      </c>
      <c r="AI1772" s="24"/>
      <c r="AJ1772" s="24" t="s">
        <v>60</v>
      </c>
      <c r="AK1772" s="24" t="s">
        <v>6798</v>
      </c>
      <c r="AL1772" s="24" t="s">
        <v>1333</v>
      </c>
      <c r="AM1772" s="24"/>
      <c r="AN1772" s="24"/>
      <c r="AO1772" s="24">
        <v>0</v>
      </c>
      <c r="AP1772" s="24" t="s">
        <v>60</v>
      </c>
      <c r="AQ1772" s="24"/>
      <c r="AR1772" s="24"/>
      <c r="AS1772" s="89">
        <f>DATEDIF(L1772,N1772,"m")</f>
        <v>24</v>
      </c>
      <c r="AT1772" s="24" t="s">
        <v>6799</v>
      </c>
    </row>
    <row r="1773" spans="1:46" x14ac:dyDescent="0.5">
      <c r="A1773" s="24">
        <v>1893</v>
      </c>
      <c r="B1773" s="24" t="s">
        <v>340</v>
      </c>
      <c r="C1773" s="24"/>
      <c r="D1773" s="24" t="s">
        <v>6802</v>
      </c>
      <c r="E1773" s="24" t="s">
        <v>6803</v>
      </c>
      <c r="F1773" s="77" t="str">
        <f t="shared" si="366"/>
        <v>HEPWORTH ACOUSTICS LIMITED</v>
      </c>
      <c r="G1773" s="24" t="s">
        <v>6804</v>
      </c>
      <c r="H1773" s="24" t="s">
        <v>963</v>
      </c>
      <c r="I1773" s="24" t="s">
        <v>1128</v>
      </c>
      <c r="J1773" s="24" t="s">
        <v>190</v>
      </c>
      <c r="K1773" s="24" t="s">
        <v>3201</v>
      </c>
      <c r="L1773" s="25">
        <v>44900</v>
      </c>
      <c r="M1773" s="25">
        <v>45631</v>
      </c>
      <c r="N1773" s="81">
        <f>EDATE(M1773,AB1773)</f>
        <v>45996</v>
      </c>
      <c r="O1773" s="77" t="str">
        <f ca="1">IF(N1773&lt;TODAY(),"Expired","Live")</f>
        <v>Expired</v>
      </c>
      <c r="P1773" s="77" t="str" cm="1">
        <f t="array" aca="1" ref="P1773" ca="1">_xlfn.IFS((N1773-TODAY())&gt;=547,"06 Expires over 18 months",(N1773-TODAY())&gt;=365,"05 Expires in 18 months",(N1773-TODAY())&gt;=183,"04 Expires in 12 months",(N1773-TODAY())&gt;=92,"03 Expires in 6 months",(N1773-TODAY())&gt;=31,"02 Expires in 3 months",(N1773-TODAY())&gt;=0,"01 Expires in 30 days",(N1773-TODAY())&gt;=-31,"01 Expired last 30 days",(N1773-TODAY())&gt;=-92,"02 Expired last 3 months",(N1773-TODAY())&gt;=-183,"03 Expired last 6 months",(N1773-TODAY())&gt;=-365,"04 Expired last 12 months",(N1773-TODAY())&gt;=-547,"05 Expired last 18 months",TRUE,"06 Expired over 18 months")</f>
        <v>04 Expired last 12 months</v>
      </c>
      <c r="Q1773" s="65">
        <v>25000</v>
      </c>
      <c r="R1773" s="84">
        <f t="shared" si="376"/>
        <v>75000</v>
      </c>
      <c r="S1773" s="77" t="str" cm="1">
        <f t="array" ref="S1773">_xlfn.IFS(R1773&gt;5000000,"Gold",R1773&gt;=500000,"Silver",R1773&gt;30000,"Bronze",TRUE,"Transactional")</f>
        <v>Bronze</v>
      </c>
      <c r="T1773" s="24" t="s">
        <v>54</v>
      </c>
      <c r="U1773" s="101" t="s">
        <v>445</v>
      </c>
      <c r="V1773" s="101" t="s">
        <v>874</v>
      </c>
      <c r="W1773" s="77" t="str">
        <f t="shared" si="367"/>
        <v>Yes</v>
      </c>
      <c r="X1773" s="77" t="str">
        <f>IFERROR(_xlfn.XLOOKUP(J1773&amp;"||"&amp;K1773,'Mapping Ref.'!$J$2:$J$538,'Mapping Ref.'!$K$2:$K$538),"")</f>
        <v>Childrens &amp; Adults</v>
      </c>
      <c r="Y1773" s="77" t="str" cm="1">
        <f t="array" ref="Y1773">_xlfn.IFS(R1773&gt;2000000,"For Publication",R1773&gt;100000,"PID",R1773&gt;30000,"RFQ",TRUE,"Transactional")</f>
        <v>RFQ</v>
      </c>
      <c r="Z1773" s="24" t="s">
        <v>101</v>
      </c>
      <c r="AA1773" s="32">
        <v>12</v>
      </c>
      <c r="AB1773" s="24">
        <v>12</v>
      </c>
      <c r="AC1773" s="25">
        <v>44900</v>
      </c>
      <c r="AD1773" s="24" t="s">
        <v>58</v>
      </c>
      <c r="AE1773" s="24"/>
      <c r="AF1773" s="24"/>
      <c r="AG1773" s="24"/>
      <c r="AH1773" s="24" t="s">
        <v>59</v>
      </c>
      <c r="AI1773" s="24"/>
      <c r="AJ1773" s="24" t="s">
        <v>60</v>
      </c>
      <c r="AK1773" s="24"/>
      <c r="AL1773" s="24" t="s">
        <v>5003</v>
      </c>
      <c r="AM1773" s="24"/>
      <c r="AN1773" s="24"/>
      <c r="AO1773" s="24">
        <v>0</v>
      </c>
      <c r="AP1773" s="24" t="s">
        <v>60</v>
      </c>
      <c r="AQ1773" s="24"/>
      <c r="AR1773" s="24"/>
      <c r="AS1773" s="89">
        <f>DATEDIF(L1773,N1773,"m")</f>
        <v>36</v>
      </c>
      <c r="AT1773" s="24" t="s">
        <v>6805</v>
      </c>
    </row>
    <row r="1774" spans="1:46" x14ac:dyDescent="0.5">
      <c r="A1774" s="24">
        <v>1894</v>
      </c>
      <c r="B1774" s="24"/>
      <c r="C1774" s="24"/>
      <c r="D1774" s="24" t="s">
        <v>5445</v>
      </c>
      <c r="E1774" s="24" t="s">
        <v>6806</v>
      </c>
      <c r="F1774" s="77" t="str">
        <f t="shared" si="366"/>
        <v>UNIQUE CONTACT AND COMMUNITY SERVICES LTD</v>
      </c>
      <c r="G1774" s="24" t="s">
        <v>6807</v>
      </c>
      <c r="H1774" s="24" t="s">
        <v>5010</v>
      </c>
      <c r="I1774" s="24" t="s">
        <v>5010</v>
      </c>
      <c r="J1774" s="24" t="s">
        <v>190</v>
      </c>
      <c r="K1774" s="24" t="s">
        <v>755</v>
      </c>
      <c r="L1774" s="25">
        <v>44900</v>
      </c>
      <c r="M1774" s="25">
        <v>44932</v>
      </c>
      <c r="N1774" s="81">
        <f>EDATE(M1774,AB1774)</f>
        <v>45479</v>
      </c>
      <c r="O1774" s="77" t="str">
        <f ca="1">IF(N1774&lt;TODAY(),"Expired","Live")</f>
        <v>Expired</v>
      </c>
      <c r="P1774" s="77" t="str" cm="1">
        <f t="array" aca="1" ref="P1774" ca="1">_xlfn.IFS((N1774-TODAY())&gt;=547,"06 Expires over 18 months",(N1774-TODAY())&gt;=365,"05 Expires in 18 months",(N1774-TODAY())&gt;=183,"04 Expires in 12 months",(N1774-TODAY())&gt;=92,"03 Expires in 6 months",(N1774-TODAY())&gt;=31,"02 Expires in 3 months",(N1774-TODAY())&gt;=0,"01 Expires in 30 days",(N1774-TODAY())&gt;=-31,"01 Expired last 30 days",(N1774-TODAY())&gt;=-92,"02 Expired last 3 months",(N1774-TODAY())&gt;=-183,"03 Expired last 6 months",(N1774-TODAY())&gt;=-365,"04 Expired last 12 months",(N1774-TODAY())&gt;=-547,"05 Expired last 18 months",TRUE,"06 Expired over 18 months")</f>
        <v>06 Expired over 18 months</v>
      </c>
      <c r="Q1774" s="65">
        <v>2000</v>
      </c>
      <c r="R1774" s="84">
        <f t="shared" si="376"/>
        <v>3166.6666666666665</v>
      </c>
      <c r="S1774" s="77" t="str" cm="1">
        <f t="array" ref="S1774">_xlfn.IFS(R1774&gt;5000000,"Gold",R1774&gt;=500000,"Silver",R1774&gt;30000,"Bronze",TRUE,"Transactional")</f>
        <v>Transactional</v>
      </c>
      <c r="T1774" s="24" t="s">
        <v>54</v>
      </c>
      <c r="U1774" s="101" t="s">
        <v>190</v>
      </c>
      <c r="V1774" s="101" t="s">
        <v>1742</v>
      </c>
      <c r="W1774" s="77" t="str">
        <f t="shared" si="367"/>
        <v>Yes</v>
      </c>
      <c r="X1774" s="77" t="str">
        <f>IFERROR(_xlfn.XLOOKUP(J1774&amp;"||"&amp;K1774,'Mapping Ref.'!$J$2:$J$538,'Mapping Ref.'!$K$2:$K$538),"")</f>
        <v>Childrens &amp; Adults</v>
      </c>
      <c r="Y1774" s="77" t="str" cm="1">
        <f t="array" ref="Y1774">_xlfn.IFS(R1774&gt;2000000,"For Publication",R1774&gt;100000,"PID",R1774&gt;30000,"RFQ",TRUE,"Transactional")</f>
        <v>Transactional</v>
      </c>
      <c r="Z1774" s="24" t="s">
        <v>101</v>
      </c>
      <c r="AA1774" s="32">
        <v>12</v>
      </c>
      <c r="AB1774" s="24">
        <v>18</v>
      </c>
      <c r="AC1774" s="25">
        <v>44900</v>
      </c>
      <c r="AD1774" s="24" t="s">
        <v>58</v>
      </c>
      <c r="AE1774" s="24"/>
      <c r="AF1774" s="24"/>
      <c r="AG1774" s="24"/>
      <c r="AH1774" s="24" t="s">
        <v>60</v>
      </c>
      <c r="AI1774" s="24"/>
      <c r="AJ1774" s="24" t="s">
        <v>59</v>
      </c>
      <c r="AK1774" s="24"/>
      <c r="AL1774" s="24" t="s">
        <v>1333</v>
      </c>
      <c r="AM1774" s="24"/>
      <c r="AN1774" s="24"/>
      <c r="AO1774" s="24">
        <v>0</v>
      </c>
      <c r="AP1774" s="24" t="s">
        <v>60</v>
      </c>
      <c r="AQ1774" s="24"/>
      <c r="AR1774" s="24"/>
      <c r="AS1774" s="89">
        <f>DATEDIF(L1774,N1774,"m")</f>
        <v>19</v>
      </c>
      <c r="AT1774" s="24" t="s">
        <v>6808</v>
      </c>
    </row>
    <row r="1775" spans="1:46" x14ac:dyDescent="0.5">
      <c r="A1775" s="24">
        <v>1895</v>
      </c>
      <c r="B1775" s="24" t="s">
        <v>340</v>
      </c>
      <c r="C1775" s="24"/>
      <c r="D1775" s="24" t="s">
        <v>6809</v>
      </c>
      <c r="E1775" s="24" t="s">
        <v>6810</v>
      </c>
      <c r="F1775" s="77" t="str">
        <f t="shared" si="366"/>
        <v>CHRIST THE REDEEMER PCC</v>
      </c>
      <c r="G1775" s="24" t="s">
        <v>6811</v>
      </c>
      <c r="H1775" s="24" t="s">
        <v>3729</v>
      </c>
      <c r="I1775" s="24" t="s">
        <v>3730</v>
      </c>
      <c r="J1775" s="24" t="s">
        <v>107</v>
      </c>
      <c r="K1775" s="24" t="s">
        <v>360</v>
      </c>
      <c r="L1775" s="25">
        <v>44901</v>
      </c>
      <c r="M1775" s="25"/>
      <c r="N1775" s="81"/>
      <c r="O1775" s="77" t="s">
        <v>712</v>
      </c>
      <c r="P1775" s="77"/>
      <c r="Q1775" s="65">
        <v>6000</v>
      </c>
      <c r="R1775" s="84">
        <f t="shared" si="376"/>
        <v>6000</v>
      </c>
      <c r="S1775" s="77" t="str" cm="1">
        <f t="array" ref="S1775">_xlfn.IFS(R1775&gt;5000000,"Gold",R1775&gt;=500000,"Silver",R1775&gt;30000,"Bronze",TRUE,"Transactional")</f>
        <v>Transactional</v>
      </c>
      <c r="T1775" s="24" t="s">
        <v>54</v>
      </c>
      <c r="U1775" s="101" t="s">
        <v>99</v>
      </c>
      <c r="V1775" s="101" t="s">
        <v>1168</v>
      </c>
      <c r="W1775" s="77" t="str">
        <f t="shared" si="367"/>
        <v>No</v>
      </c>
      <c r="X1775" s="77" t="str">
        <f>IFERROR(_xlfn.XLOOKUP(J1775&amp;"||"&amp;K1775,'Mapping Ref.'!$J$2:$J$538,'Mapping Ref.'!$K$2:$K$538),"")</f>
        <v>Construction &amp; Estates</v>
      </c>
      <c r="Y1775" s="77" t="str" cm="1">
        <f t="array" ref="Y1775">_xlfn.IFS(R1775&gt;2000000,"For Publication",R1775&gt;100000,"PID",R1775&gt;30000,"RFQ",TRUE,"Transactional")</f>
        <v>Transactional</v>
      </c>
      <c r="Z1775" s="24" t="s">
        <v>86</v>
      </c>
      <c r="AA1775" s="32">
        <v>24</v>
      </c>
      <c r="AB1775" s="24">
        <v>0</v>
      </c>
      <c r="AC1775" s="25">
        <v>44901</v>
      </c>
      <c r="AD1775" s="24" t="s">
        <v>58</v>
      </c>
      <c r="AE1775" s="24"/>
      <c r="AF1775" s="24"/>
      <c r="AG1775" s="24"/>
      <c r="AH1775" s="24" t="s">
        <v>59</v>
      </c>
      <c r="AI1775" s="24"/>
      <c r="AJ1775" s="24" t="s">
        <v>59</v>
      </c>
      <c r="AK1775" s="24"/>
      <c r="AL1775" s="24" t="s">
        <v>5003</v>
      </c>
      <c r="AM1775" s="24"/>
      <c r="AN1775" s="24"/>
      <c r="AO1775" s="24"/>
      <c r="AP1775" s="24" t="s">
        <v>60</v>
      </c>
      <c r="AQ1775" s="24"/>
      <c r="AR1775" s="24"/>
      <c r="AS1775" s="89">
        <v>0</v>
      </c>
      <c r="AT1775" s="24" t="s">
        <v>6812</v>
      </c>
    </row>
    <row r="1776" spans="1:46" x14ac:dyDescent="0.5">
      <c r="A1776" s="24">
        <v>1896</v>
      </c>
      <c r="B1776" s="24"/>
      <c r="C1776" s="24"/>
      <c r="D1776" s="24" t="s">
        <v>6813</v>
      </c>
      <c r="E1776" s="24" t="s">
        <v>5924</v>
      </c>
      <c r="F1776" s="77" t="str">
        <f t="shared" si="366"/>
        <v>DEREK NASSERI</v>
      </c>
      <c r="G1776" s="24" t="s">
        <v>6813</v>
      </c>
      <c r="H1776" s="24" t="s">
        <v>3816</v>
      </c>
      <c r="I1776" s="24" t="s">
        <v>3816</v>
      </c>
      <c r="J1776" s="24" t="s">
        <v>190</v>
      </c>
      <c r="K1776" s="24" t="s">
        <v>2234</v>
      </c>
      <c r="L1776" s="25">
        <v>44901</v>
      </c>
      <c r="M1776" s="25">
        <v>45265</v>
      </c>
      <c r="N1776" s="81">
        <f t="shared" ref="N1776:N1800" si="377">EDATE(M1776,AB1776)</f>
        <v>45631</v>
      </c>
      <c r="O1776" s="77" t="str">
        <f t="shared" ref="O1776:O1800" ca="1" si="378">IF(N1776&lt;TODAY(),"Expired","Live")</f>
        <v>Expired</v>
      </c>
      <c r="P1776" s="77" t="str" cm="1">
        <f t="array" aca="1" ref="P1776" ca="1">_xlfn.IFS((N1776-TODAY())&gt;=547,"06 Expires over 18 months",(N1776-TODAY())&gt;=365,"05 Expires in 18 months",(N1776-TODAY())&gt;=183,"04 Expires in 12 months",(N1776-TODAY())&gt;=92,"03 Expires in 6 months",(N1776-TODAY())&gt;=31,"02 Expires in 3 months",(N1776-TODAY())&gt;=0,"01 Expires in 30 days",(N1776-TODAY())&gt;=-31,"01 Expired last 30 days",(N1776-TODAY())&gt;=-92,"02 Expired last 3 months",(N1776-TODAY())&gt;=-183,"03 Expired last 6 months",(N1776-TODAY())&gt;=-365,"04 Expired last 12 months",(N1776-TODAY())&gt;=-547,"05 Expired last 18 months",TRUE,"06 Expired over 18 months")</f>
        <v>06 Expired over 18 months</v>
      </c>
      <c r="Q1776" s="65">
        <v>10000</v>
      </c>
      <c r="R1776" s="84">
        <f t="shared" si="376"/>
        <v>19166.666666666668</v>
      </c>
      <c r="S1776" s="77" t="str" cm="1">
        <f t="array" ref="S1776">_xlfn.IFS(R1776&gt;5000000,"Gold",R1776&gt;=500000,"Silver",R1776&gt;30000,"Bronze",TRUE,"Transactional")</f>
        <v>Transactional</v>
      </c>
      <c r="T1776" s="24" t="s">
        <v>54</v>
      </c>
      <c r="U1776" s="101" t="s">
        <v>190</v>
      </c>
      <c r="V1776" s="101" t="s">
        <v>1742</v>
      </c>
      <c r="W1776" s="77" t="str">
        <f t="shared" si="367"/>
        <v>Yes</v>
      </c>
      <c r="X1776" s="77" t="str">
        <f>IFERROR(_xlfn.XLOOKUP(J1776&amp;"||"&amp;K1776,'Mapping Ref.'!$J$2:$J$538,'Mapping Ref.'!$K$2:$K$538),"")</f>
        <v>Childrens &amp; Adults</v>
      </c>
      <c r="Y1776" s="77" t="str" cm="1">
        <f t="array" ref="Y1776">_xlfn.IFS(R1776&gt;2000000,"For Publication",R1776&gt;100000,"PID",R1776&gt;30000,"RFQ",TRUE,"Transactional")</f>
        <v>Transactional</v>
      </c>
      <c r="Z1776" s="24" t="s">
        <v>101</v>
      </c>
      <c r="AA1776" s="32">
        <v>12</v>
      </c>
      <c r="AB1776" s="24">
        <v>12</v>
      </c>
      <c r="AC1776" s="25">
        <v>44901</v>
      </c>
      <c r="AD1776" s="24" t="s">
        <v>58</v>
      </c>
      <c r="AE1776" s="24"/>
      <c r="AF1776" s="24"/>
      <c r="AG1776" s="24"/>
      <c r="AH1776" s="24" t="s">
        <v>59</v>
      </c>
      <c r="AI1776" s="24"/>
      <c r="AJ1776" s="24" t="s">
        <v>60</v>
      </c>
      <c r="AK1776" s="24"/>
      <c r="AL1776" s="24" t="s">
        <v>1333</v>
      </c>
      <c r="AM1776" s="24"/>
      <c r="AN1776" s="24"/>
      <c r="AO1776" s="24">
        <v>0</v>
      </c>
      <c r="AP1776" s="24" t="s">
        <v>60</v>
      </c>
      <c r="AQ1776" s="24"/>
      <c r="AR1776" s="24"/>
      <c r="AS1776" s="89">
        <f t="shared" ref="AS1776:AS1800" si="379">DATEDIF(L1776,N1776,"m")</f>
        <v>23</v>
      </c>
      <c r="AT1776" s="24" t="s">
        <v>6814</v>
      </c>
    </row>
    <row r="1777" spans="1:46" x14ac:dyDescent="0.5">
      <c r="A1777" s="24">
        <v>1897</v>
      </c>
      <c r="B1777" s="24" t="s">
        <v>340</v>
      </c>
      <c r="C1777" s="24"/>
      <c r="D1777" s="24" t="s">
        <v>6815</v>
      </c>
      <c r="E1777" s="24" t="s">
        <v>6816</v>
      </c>
      <c r="F1777" s="77" t="str">
        <f t="shared" si="366"/>
        <v>ACT (NATIONAL) LTD</v>
      </c>
      <c r="G1777" s="24" t="s">
        <v>6817</v>
      </c>
      <c r="H1777" s="24" t="s">
        <v>972</v>
      </c>
      <c r="I1777" s="24" t="s">
        <v>972</v>
      </c>
      <c r="J1777" s="24" t="s">
        <v>107</v>
      </c>
      <c r="K1777" s="24" t="s">
        <v>973</v>
      </c>
      <c r="L1777" s="25">
        <v>44928</v>
      </c>
      <c r="M1777" s="25">
        <v>44957</v>
      </c>
      <c r="N1777" s="81">
        <f t="shared" si="377"/>
        <v>44957</v>
      </c>
      <c r="O1777" s="77" t="str">
        <f t="shared" ca="1" si="378"/>
        <v>Expired</v>
      </c>
      <c r="P1777" s="77" t="str" cm="1">
        <f t="array" aca="1" ref="P1777" ca="1">_xlfn.IFS((N1777-TODAY())&gt;=547,"06 Expires over 18 months",(N1777-TODAY())&gt;=365,"05 Expires in 18 months",(N1777-TODAY())&gt;=183,"04 Expires in 12 months",(N1777-TODAY())&gt;=92,"03 Expires in 6 months",(N1777-TODAY())&gt;=31,"02 Expires in 3 months",(N1777-TODAY())&gt;=0,"01 Expires in 30 days",(N1777-TODAY())&gt;=-31,"01 Expired last 30 days",(N1777-TODAY())&gt;=-92,"02 Expired last 3 months",(N1777-TODAY())&gt;=-183,"03 Expired last 6 months",(N1777-TODAY())&gt;=-365,"04 Expired last 12 months",(N1777-TODAY())&gt;=-547,"05 Expired last 18 months",TRUE,"06 Expired over 18 months")</f>
        <v>06 Expired over 18 months</v>
      </c>
      <c r="Q1777" s="65">
        <v>3570</v>
      </c>
      <c r="R1777" s="84">
        <f t="shared" si="376"/>
        <v>3570</v>
      </c>
      <c r="S1777" s="77" t="str" cm="1">
        <f t="array" ref="S1777">_xlfn.IFS(R1777&gt;5000000,"Gold",R1777&gt;=500000,"Silver",R1777&gt;30000,"Bronze",TRUE,"Transactional")</f>
        <v>Transactional</v>
      </c>
      <c r="T1777" s="24" t="s">
        <v>54</v>
      </c>
      <c r="U1777" s="101" t="s">
        <v>116</v>
      </c>
      <c r="V1777" s="101" t="s">
        <v>70</v>
      </c>
      <c r="W1777" s="77" t="str">
        <f t="shared" si="367"/>
        <v>No</v>
      </c>
      <c r="X1777" s="77" t="str">
        <f>IFERROR(_xlfn.XLOOKUP(J1777&amp;"||"&amp;K1777,'Mapping Ref.'!$J$2:$J$538,'Mapping Ref.'!$K$2:$K$538),"")</f>
        <v>Construction &amp; Estates</v>
      </c>
      <c r="Y1777" s="77" t="str" cm="1">
        <f t="array" ref="Y1777">_xlfn.IFS(R1777&gt;2000000,"For Publication",R1777&gt;100000,"PID",R1777&gt;30000,"RFQ",TRUE,"Transactional")</f>
        <v>Transactional</v>
      </c>
      <c r="Z1777" s="24" t="s">
        <v>86</v>
      </c>
      <c r="AA1777" s="32">
        <v>1</v>
      </c>
      <c r="AB1777" s="24">
        <v>0</v>
      </c>
      <c r="AC1777" s="25">
        <v>44901</v>
      </c>
      <c r="AD1777" s="24" t="s">
        <v>58</v>
      </c>
      <c r="AE1777" s="24">
        <v>10000112</v>
      </c>
      <c r="AF1777" s="24"/>
      <c r="AG1777" s="24"/>
      <c r="AH1777" s="24" t="s">
        <v>60</v>
      </c>
      <c r="AI1777" s="24"/>
      <c r="AJ1777" s="24" t="s">
        <v>60</v>
      </c>
      <c r="AK1777" s="24"/>
      <c r="AL1777" s="24" t="s">
        <v>5003</v>
      </c>
      <c r="AM1777" s="24"/>
      <c r="AN1777" s="24"/>
      <c r="AO1777" s="24">
        <v>0</v>
      </c>
      <c r="AP1777" s="24" t="s">
        <v>60</v>
      </c>
      <c r="AQ1777" s="24"/>
      <c r="AR1777" s="24"/>
      <c r="AS1777" s="89">
        <f t="shared" si="379"/>
        <v>0</v>
      </c>
      <c r="AT1777" s="24" t="s">
        <v>6818</v>
      </c>
    </row>
    <row r="1778" spans="1:46" x14ac:dyDescent="0.5">
      <c r="A1778" s="24">
        <v>1898</v>
      </c>
      <c r="B1778" s="24" t="s">
        <v>340</v>
      </c>
      <c r="C1778" s="24"/>
      <c r="D1778" s="24" t="s">
        <v>6819</v>
      </c>
      <c r="E1778" s="24" t="s">
        <v>6820</v>
      </c>
      <c r="F1778" s="77" t="str">
        <f t="shared" si="366"/>
        <v>SAVONA FOODSERVICE LTD</v>
      </c>
      <c r="G1778" s="24" t="s">
        <v>6821</v>
      </c>
      <c r="H1778" s="24" t="s">
        <v>1156</v>
      </c>
      <c r="I1778" s="24" t="s">
        <v>1156</v>
      </c>
      <c r="J1778" s="24" t="s">
        <v>190</v>
      </c>
      <c r="K1778" s="24" t="s">
        <v>1157</v>
      </c>
      <c r="L1778" s="25">
        <v>44901</v>
      </c>
      <c r="M1778" s="25">
        <v>45265</v>
      </c>
      <c r="N1778" s="81">
        <f t="shared" si="377"/>
        <v>45631</v>
      </c>
      <c r="O1778" s="77" t="str">
        <f t="shared" ca="1" si="378"/>
        <v>Expired</v>
      </c>
      <c r="P1778" s="77" t="str" cm="1">
        <f t="array" aca="1" ref="P1778" ca="1">_xlfn.IFS((N1778-TODAY())&gt;=547,"06 Expires over 18 months",(N1778-TODAY())&gt;=365,"05 Expires in 18 months",(N1778-TODAY())&gt;=183,"04 Expires in 12 months",(N1778-TODAY())&gt;=92,"03 Expires in 6 months",(N1778-TODAY())&gt;=31,"02 Expires in 3 months",(N1778-TODAY())&gt;=0,"01 Expires in 30 days",(N1778-TODAY())&gt;=-31,"01 Expired last 30 days",(N1778-TODAY())&gt;=-92,"02 Expired last 3 months",(N1778-TODAY())&gt;=-183,"03 Expired last 6 months",(N1778-TODAY())&gt;=-365,"04 Expired last 12 months",(N1778-TODAY())&gt;=-547,"05 Expired last 18 months",TRUE,"06 Expired over 18 months")</f>
        <v>06 Expired over 18 months</v>
      </c>
      <c r="Q1778" s="65">
        <v>3000</v>
      </c>
      <c r="R1778" s="84">
        <f t="shared" si="376"/>
        <v>5750</v>
      </c>
      <c r="S1778" s="77" t="str" cm="1">
        <f t="array" ref="S1778">_xlfn.IFS(R1778&gt;5000000,"Gold",R1778&gt;=500000,"Silver",R1778&gt;30000,"Bronze",TRUE,"Transactional")</f>
        <v>Transactional</v>
      </c>
      <c r="T1778" s="24" t="s">
        <v>54</v>
      </c>
      <c r="U1778" s="101" t="s">
        <v>116</v>
      </c>
      <c r="V1778" s="101" t="s">
        <v>70</v>
      </c>
      <c r="W1778" s="77" t="str">
        <f t="shared" si="367"/>
        <v>Yes</v>
      </c>
      <c r="X1778" s="77" t="str">
        <f>IFERROR(_xlfn.XLOOKUP(J1778&amp;"||"&amp;K1778,'Mapping Ref.'!$J$2:$J$538,'Mapping Ref.'!$K$2:$K$538),"")</f>
        <v>Childrens &amp; Adults</v>
      </c>
      <c r="Y1778" s="77" t="str" cm="1">
        <f t="array" ref="Y1778">_xlfn.IFS(R1778&gt;2000000,"For Publication",R1778&gt;100000,"PID",R1778&gt;30000,"RFQ",TRUE,"Transactional")</f>
        <v>Transactional</v>
      </c>
      <c r="Z1778" s="24" t="s">
        <v>101</v>
      </c>
      <c r="AA1778" s="32">
        <v>12</v>
      </c>
      <c r="AB1778" s="24">
        <v>12</v>
      </c>
      <c r="AC1778" s="25">
        <v>44901</v>
      </c>
      <c r="AD1778" s="24" t="s">
        <v>58</v>
      </c>
      <c r="AE1778" s="24">
        <v>0</v>
      </c>
      <c r="AF1778" s="24"/>
      <c r="AG1778" s="24"/>
      <c r="AH1778" s="24" t="s">
        <v>59</v>
      </c>
      <c r="AI1778" s="24"/>
      <c r="AJ1778" s="24" t="s">
        <v>60</v>
      </c>
      <c r="AK1778" s="24"/>
      <c r="AL1778" s="24" t="s">
        <v>5003</v>
      </c>
      <c r="AM1778" s="24"/>
      <c r="AN1778" s="24"/>
      <c r="AO1778" s="24">
        <v>0</v>
      </c>
      <c r="AP1778" s="24" t="s">
        <v>60</v>
      </c>
      <c r="AQ1778" s="24"/>
      <c r="AR1778" s="24"/>
      <c r="AS1778" s="89">
        <f t="shared" si="379"/>
        <v>23</v>
      </c>
      <c r="AT1778" s="24" t="s">
        <v>6819</v>
      </c>
    </row>
    <row r="1779" spans="1:46" x14ac:dyDescent="0.5">
      <c r="A1779" s="24">
        <v>1899</v>
      </c>
      <c r="B1779" s="24" t="s">
        <v>340</v>
      </c>
      <c r="C1779" s="24"/>
      <c r="D1779" s="24" t="s">
        <v>6822</v>
      </c>
      <c r="E1779" s="24" t="s">
        <v>6823</v>
      </c>
      <c r="F1779" s="77" t="str">
        <f t="shared" si="366"/>
        <v>DWF LAW LLP</v>
      </c>
      <c r="G1779" s="24" t="s">
        <v>6824</v>
      </c>
      <c r="H1779" s="24" t="s">
        <v>972</v>
      </c>
      <c r="I1779" s="24" t="s">
        <v>972</v>
      </c>
      <c r="J1779" s="24" t="s">
        <v>107</v>
      </c>
      <c r="K1779" s="24" t="s">
        <v>6825</v>
      </c>
      <c r="L1779" s="25">
        <v>44866</v>
      </c>
      <c r="M1779" s="25">
        <v>45230</v>
      </c>
      <c r="N1779" s="81">
        <f t="shared" si="377"/>
        <v>45230</v>
      </c>
      <c r="O1779" s="77" t="str">
        <f t="shared" ca="1" si="378"/>
        <v>Expired</v>
      </c>
      <c r="P1779" s="77" t="str" cm="1">
        <f t="array" aca="1" ref="P1779" ca="1">_xlfn.IFS((N1779-TODAY())&gt;=547,"06 Expires over 18 months",(N1779-TODAY())&gt;=365,"05 Expires in 18 months",(N1779-TODAY())&gt;=183,"04 Expires in 12 months",(N1779-TODAY())&gt;=92,"03 Expires in 6 months",(N1779-TODAY())&gt;=31,"02 Expires in 3 months",(N1779-TODAY())&gt;=0,"01 Expires in 30 days",(N1779-TODAY())&gt;=-31,"01 Expired last 30 days",(N1779-TODAY())&gt;=-92,"02 Expired last 3 months",(N1779-TODAY())&gt;=-183,"03 Expired last 6 months",(N1779-TODAY())&gt;=-365,"04 Expired last 12 months",(N1779-TODAY())&gt;=-547,"05 Expired last 18 months",TRUE,"06 Expired over 18 months")</f>
        <v>06 Expired over 18 months</v>
      </c>
      <c r="Q1779" s="65">
        <v>3430</v>
      </c>
      <c r="R1779" s="84">
        <f t="shared" si="376"/>
        <v>3430</v>
      </c>
      <c r="S1779" s="77" t="str" cm="1">
        <f t="array" ref="S1779">_xlfn.IFS(R1779&gt;5000000,"Gold",R1779&gt;=500000,"Silver",R1779&gt;30000,"Bronze",TRUE,"Transactional")</f>
        <v>Transactional</v>
      </c>
      <c r="T1779" s="24" t="s">
        <v>54</v>
      </c>
      <c r="U1779" s="101" t="s">
        <v>455</v>
      </c>
      <c r="V1779" s="101" t="s">
        <v>822</v>
      </c>
      <c r="W1779" s="77" t="str">
        <f t="shared" si="367"/>
        <v>No</v>
      </c>
      <c r="X1779" s="77" t="str">
        <f>IFERROR(_xlfn.XLOOKUP(J1779&amp;"||"&amp;K1779,'Mapping Ref.'!$J$2:$J$538,'Mapping Ref.'!$K$2:$K$538),"")</f>
        <v>Construction &amp; Estates</v>
      </c>
      <c r="Y1779" s="77" t="str" cm="1">
        <f t="array" ref="Y1779">_xlfn.IFS(R1779&gt;2000000,"For Publication",R1779&gt;100000,"PID",R1779&gt;30000,"RFQ",TRUE,"Transactional")</f>
        <v>Transactional</v>
      </c>
      <c r="Z1779" s="24" t="s">
        <v>86</v>
      </c>
      <c r="AA1779" s="32">
        <v>12</v>
      </c>
      <c r="AB1779" s="24">
        <v>0</v>
      </c>
      <c r="AC1779" s="25">
        <v>44903</v>
      </c>
      <c r="AD1779" s="24" t="s">
        <v>58</v>
      </c>
      <c r="AE1779" s="24">
        <v>10000118</v>
      </c>
      <c r="AF1779" s="24"/>
      <c r="AG1779" s="24"/>
      <c r="AH1779" s="24" t="s">
        <v>60</v>
      </c>
      <c r="AI1779" s="24"/>
      <c r="AJ1779" s="24" t="s">
        <v>60</v>
      </c>
      <c r="AK1779" s="24" t="s">
        <v>6826</v>
      </c>
      <c r="AL1779" s="24" t="s">
        <v>5003</v>
      </c>
      <c r="AM1779" s="24"/>
      <c r="AN1779" s="24"/>
      <c r="AO1779" s="24">
        <v>0</v>
      </c>
      <c r="AP1779" s="24" t="s">
        <v>60</v>
      </c>
      <c r="AQ1779" s="24"/>
      <c r="AR1779" s="24"/>
      <c r="AS1779" s="89">
        <f t="shared" si="379"/>
        <v>11</v>
      </c>
      <c r="AT1779" s="24" t="s">
        <v>6822</v>
      </c>
    </row>
    <row r="1780" spans="1:46" x14ac:dyDescent="0.5">
      <c r="A1780" s="24">
        <v>1900</v>
      </c>
      <c r="B1780" s="24" t="s">
        <v>340</v>
      </c>
      <c r="C1780" s="24" t="s">
        <v>77</v>
      </c>
      <c r="D1780" s="24" t="s">
        <v>6827</v>
      </c>
      <c r="E1780" s="24" t="s">
        <v>6828</v>
      </c>
      <c r="F1780" s="77" t="str">
        <f t="shared" si="366"/>
        <v>REVEAL MEDIA LIMITED</v>
      </c>
      <c r="G1780" s="24" t="s">
        <v>6829</v>
      </c>
      <c r="H1780" s="24" t="s">
        <v>3282</v>
      </c>
      <c r="I1780" s="24" t="s">
        <v>4253</v>
      </c>
      <c r="J1780" s="24" t="s">
        <v>107</v>
      </c>
      <c r="K1780" s="24"/>
      <c r="L1780" s="25">
        <v>44907</v>
      </c>
      <c r="M1780" s="25">
        <v>46002</v>
      </c>
      <c r="N1780" s="81">
        <f t="shared" si="377"/>
        <v>46002</v>
      </c>
      <c r="O1780" s="77" t="str">
        <f t="shared" ca="1" si="378"/>
        <v>Expired</v>
      </c>
      <c r="P1780" s="77" t="str" cm="1">
        <f t="array" aca="1" ref="P1780" ca="1">_xlfn.IFS((N1780-TODAY())&gt;=547,"06 Expires over 18 months",(N1780-TODAY())&gt;=365,"05 Expires in 18 months",(N1780-TODAY())&gt;=183,"04 Expires in 12 months",(N1780-TODAY())&gt;=92,"03 Expires in 6 months",(N1780-TODAY())&gt;=31,"02 Expires in 3 months",(N1780-TODAY())&gt;=0,"01 Expires in 30 days",(N1780-TODAY())&gt;=-31,"01 Expired last 30 days",(N1780-TODAY())&gt;=-92,"02 Expired last 3 months",(N1780-TODAY())&gt;=-183,"03 Expired last 6 months",(N1780-TODAY())&gt;=-365,"04 Expired last 12 months",(N1780-TODAY())&gt;=-547,"05 Expired last 18 months",TRUE,"06 Expired over 18 months")</f>
        <v>04 Expired last 12 months</v>
      </c>
      <c r="Q1780" s="65">
        <v>65000</v>
      </c>
      <c r="R1780" s="84">
        <f t="shared" si="376"/>
        <v>189583.33333333334</v>
      </c>
      <c r="S1780" s="77" t="str" cm="1">
        <f t="array" ref="S1780">_xlfn.IFS(R1780&gt;5000000,"Gold",R1780&gt;=500000,"Silver",R1780&gt;30000,"Bronze",TRUE,"Transactional")</f>
        <v>Bronze</v>
      </c>
      <c r="T1780" s="24" t="s">
        <v>54</v>
      </c>
      <c r="U1780" s="101" t="s">
        <v>84</v>
      </c>
      <c r="V1780" s="101" t="s">
        <v>727</v>
      </c>
      <c r="W1780" s="77" t="str">
        <f t="shared" si="367"/>
        <v>No</v>
      </c>
      <c r="X1780" s="77" t="str">
        <f>IFERROR(_xlfn.XLOOKUP(J1780&amp;"||"&amp;K1780,'Mapping Ref.'!$J$2:$J$538,'Mapping Ref.'!$K$2:$K$538),"")</f>
        <v>Construction &amp; Estates</v>
      </c>
      <c r="Y1780" s="77" t="str" cm="1">
        <f t="array" ref="Y1780">_xlfn.IFS(R1780&gt;2000000,"For Publication",R1780&gt;100000,"PID",R1780&gt;30000,"RFQ",TRUE,"Transactional")</f>
        <v>PID</v>
      </c>
      <c r="Z1780" s="24" t="s">
        <v>86</v>
      </c>
      <c r="AA1780" s="32">
        <v>0</v>
      </c>
      <c r="AB1780" s="24">
        <v>0</v>
      </c>
      <c r="AC1780" s="25">
        <v>44903</v>
      </c>
      <c r="AD1780" s="24" t="s">
        <v>58</v>
      </c>
      <c r="AE1780" s="24"/>
      <c r="AF1780" s="24"/>
      <c r="AG1780" s="24"/>
      <c r="AH1780" s="24" t="s">
        <v>59</v>
      </c>
      <c r="AI1780" s="24"/>
      <c r="AJ1780" s="24" t="s">
        <v>60</v>
      </c>
      <c r="AK1780" s="24"/>
      <c r="AL1780" s="24" t="s">
        <v>5003</v>
      </c>
      <c r="AM1780" s="24"/>
      <c r="AN1780" s="24"/>
      <c r="AO1780" s="24">
        <v>0</v>
      </c>
      <c r="AP1780" s="24" t="s">
        <v>60</v>
      </c>
      <c r="AQ1780" s="24" t="s">
        <v>6830</v>
      </c>
      <c r="AR1780" s="24" t="s">
        <v>6831</v>
      </c>
      <c r="AS1780" s="89">
        <f t="shared" si="379"/>
        <v>35</v>
      </c>
      <c r="AT1780" s="24" t="s">
        <v>6827</v>
      </c>
    </row>
    <row r="1781" spans="1:46" x14ac:dyDescent="0.5">
      <c r="A1781" s="24">
        <v>1901</v>
      </c>
      <c r="B1781" s="24" t="s">
        <v>506</v>
      </c>
      <c r="C1781" s="24"/>
      <c r="D1781" s="24" t="s">
        <v>6832</v>
      </c>
      <c r="E1781" s="24" t="s">
        <v>6833</v>
      </c>
      <c r="F1781" s="77" t="str">
        <f t="shared" si="366"/>
        <v>CLARE WEALE</v>
      </c>
      <c r="G1781" s="24" t="s">
        <v>6832</v>
      </c>
      <c r="H1781" s="24" t="s">
        <v>3542</v>
      </c>
      <c r="I1781" s="24" t="s">
        <v>3542</v>
      </c>
      <c r="J1781" s="24" t="s">
        <v>190</v>
      </c>
      <c r="K1781" s="24" t="s">
        <v>6834</v>
      </c>
      <c r="L1781" s="25">
        <v>44904</v>
      </c>
      <c r="M1781" s="25">
        <v>45999</v>
      </c>
      <c r="N1781" s="81">
        <f t="shared" si="377"/>
        <v>46729</v>
      </c>
      <c r="O1781" s="77" t="str">
        <f t="shared" ca="1" si="378"/>
        <v>Live</v>
      </c>
      <c r="P1781" s="77" t="str" cm="1">
        <f t="array" aca="1" ref="P1781" ca="1">_xlfn.IFS((N1781-TODAY())&gt;=547,"06 Expires over 18 months",(N1781-TODAY())&gt;=365,"05 Expires in 18 months",(N1781-TODAY())&gt;=183,"04 Expires in 12 months",(N1781-TODAY())&gt;=92,"03 Expires in 6 months",(N1781-TODAY())&gt;=31,"02 Expires in 3 months",(N1781-TODAY())&gt;=0,"01 Expires in 30 days",(N1781-TODAY())&gt;=-31,"01 Expired last 30 days",(N1781-TODAY())&gt;=-92,"02 Expired last 3 months",(N1781-TODAY())&gt;=-183,"03 Expired last 6 months",(N1781-TODAY())&gt;=-365,"04 Expired last 12 months",(N1781-TODAY())&gt;=-547,"05 Expired last 18 months",TRUE,"06 Expired over 18 months")</f>
        <v>05 Expires in 18 months</v>
      </c>
      <c r="Q1781" s="65">
        <v>5000</v>
      </c>
      <c r="R1781" s="84">
        <f t="shared" si="376"/>
        <v>24583.333333333332</v>
      </c>
      <c r="S1781" s="77" t="str" cm="1">
        <f t="array" ref="S1781">_xlfn.IFS(R1781&gt;5000000,"Gold",R1781&gt;=500000,"Silver",R1781&gt;30000,"Bronze",TRUE,"Transactional")</f>
        <v>Transactional</v>
      </c>
      <c r="T1781" s="24" t="s">
        <v>54</v>
      </c>
      <c r="U1781" s="101" t="s">
        <v>69</v>
      </c>
      <c r="V1781" s="101" t="s">
        <v>67</v>
      </c>
      <c r="W1781" s="77" t="str">
        <f t="shared" si="367"/>
        <v>Yes</v>
      </c>
      <c r="X1781" s="77" t="str">
        <f>IFERROR(_xlfn.XLOOKUP(J1781&amp;"||"&amp;K1781,'Mapping Ref.'!$J$2:$J$538,'Mapping Ref.'!$K$2:$K$538),"")</f>
        <v>Childrens &amp; Adults</v>
      </c>
      <c r="Y1781" s="77" t="str" cm="1">
        <f t="array" ref="Y1781">_xlfn.IFS(R1781&gt;2000000,"For Publication",R1781&gt;100000,"PID",R1781&gt;30000,"RFQ",TRUE,"Transactional")</f>
        <v>Transactional</v>
      </c>
      <c r="Z1781" s="24" t="s">
        <v>101</v>
      </c>
      <c r="AA1781" s="32">
        <v>36</v>
      </c>
      <c r="AB1781" s="24">
        <v>24</v>
      </c>
      <c r="AC1781" s="25">
        <v>44904</v>
      </c>
      <c r="AD1781" s="24" t="s">
        <v>58</v>
      </c>
      <c r="AE1781" s="24"/>
      <c r="AF1781" s="24" t="s">
        <v>59</v>
      </c>
      <c r="AG1781" s="24"/>
      <c r="AH1781" s="24" t="s">
        <v>59</v>
      </c>
      <c r="AI1781" s="24"/>
      <c r="AJ1781" s="24" t="s">
        <v>60</v>
      </c>
      <c r="AK1781" s="24"/>
      <c r="AL1781" s="24" t="s">
        <v>1333</v>
      </c>
      <c r="AM1781" s="24"/>
      <c r="AN1781" s="24"/>
      <c r="AO1781" s="24">
        <v>0</v>
      </c>
      <c r="AP1781" s="24" t="s">
        <v>60</v>
      </c>
      <c r="AQ1781" s="24"/>
      <c r="AR1781" s="24"/>
      <c r="AS1781" s="89">
        <f t="shared" si="379"/>
        <v>59</v>
      </c>
      <c r="AT1781" s="24" t="s">
        <v>6835</v>
      </c>
    </row>
    <row r="1782" spans="1:46" x14ac:dyDescent="0.5">
      <c r="A1782" s="24">
        <v>1902</v>
      </c>
      <c r="B1782" s="24"/>
      <c r="C1782" s="24"/>
      <c r="D1782" s="24" t="s">
        <v>6836</v>
      </c>
      <c r="E1782" s="24" t="s">
        <v>6837</v>
      </c>
      <c r="F1782" s="77" t="str">
        <f t="shared" si="366"/>
        <v>HOUSING FINANCE ASSOCIATES LTD</v>
      </c>
      <c r="G1782" s="24" t="s">
        <v>6838</v>
      </c>
      <c r="H1782" s="24" t="s">
        <v>6839</v>
      </c>
      <c r="I1782" s="24" t="s">
        <v>6840</v>
      </c>
      <c r="J1782" s="24" t="s">
        <v>107</v>
      </c>
      <c r="K1782" s="24" t="s">
        <v>6841</v>
      </c>
      <c r="L1782" s="25">
        <v>44888</v>
      </c>
      <c r="M1782" s="25">
        <v>45260</v>
      </c>
      <c r="N1782" s="81">
        <f t="shared" si="377"/>
        <v>45260</v>
      </c>
      <c r="O1782" s="77" t="str">
        <f t="shared" ca="1" si="378"/>
        <v>Expired</v>
      </c>
      <c r="P1782" s="77" t="str" cm="1">
        <f t="array" aca="1" ref="P1782" ca="1">_xlfn.IFS((N1782-TODAY())&gt;=547,"06 Expires over 18 months",(N1782-TODAY())&gt;=365,"05 Expires in 18 months",(N1782-TODAY())&gt;=183,"04 Expires in 12 months",(N1782-TODAY())&gt;=92,"03 Expires in 6 months",(N1782-TODAY())&gt;=31,"02 Expires in 3 months",(N1782-TODAY())&gt;=0,"01 Expires in 30 days",(N1782-TODAY())&gt;=-31,"01 Expired last 30 days",(N1782-TODAY())&gt;=-92,"02 Expired last 3 months",(N1782-TODAY())&gt;=-183,"03 Expired last 6 months",(N1782-TODAY())&gt;=-365,"04 Expired last 12 months",(N1782-TODAY())&gt;=-547,"05 Expired last 18 months",TRUE,"06 Expired over 18 months")</f>
        <v>06 Expired over 18 months</v>
      </c>
      <c r="Q1782" s="65">
        <v>2750</v>
      </c>
      <c r="R1782" s="84">
        <f t="shared" si="376"/>
        <v>2750</v>
      </c>
      <c r="S1782" s="77" t="str" cm="1">
        <f t="array" ref="S1782">_xlfn.IFS(R1782&gt;5000000,"Gold",R1782&gt;=500000,"Silver",R1782&gt;30000,"Bronze",TRUE,"Transactional")</f>
        <v>Transactional</v>
      </c>
      <c r="T1782" s="24" t="s">
        <v>54</v>
      </c>
      <c r="U1782" s="101" t="s">
        <v>84</v>
      </c>
      <c r="V1782" s="101" t="s">
        <v>204</v>
      </c>
      <c r="W1782" s="77" t="str">
        <f t="shared" si="367"/>
        <v>No</v>
      </c>
      <c r="X1782" s="77" t="str">
        <f>IFERROR(_xlfn.XLOOKUP(J1782&amp;"||"&amp;K1782,'Mapping Ref.'!$J$2:$J$538,'Mapping Ref.'!$K$2:$K$538),"")</f>
        <v>Construction &amp; Estates</v>
      </c>
      <c r="Y1782" s="77" t="str" cm="1">
        <f t="array" ref="Y1782">_xlfn.IFS(R1782&gt;2000000,"For Publication",R1782&gt;100000,"PID",R1782&gt;30000,"RFQ",TRUE,"Transactional")</f>
        <v>Transactional</v>
      </c>
      <c r="Z1782" s="24" t="s">
        <v>101</v>
      </c>
      <c r="AA1782" s="32">
        <v>12</v>
      </c>
      <c r="AB1782" s="24">
        <v>0</v>
      </c>
      <c r="AC1782" s="25">
        <v>44904</v>
      </c>
      <c r="AD1782" s="24" t="s">
        <v>58</v>
      </c>
      <c r="AE1782" s="24">
        <v>0</v>
      </c>
      <c r="AF1782" s="24"/>
      <c r="AG1782" s="24"/>
      <c r="AH1782" s="24" t="s">
        <v>60</v>
      </c>
      <c r="AI1782" s="24"/>
      <c r="AJ1782" s="24" t="s">
        <v>60</v>
      </c>
      <c r="AK1782" s="24"/>
      <c r="AL1782" s="24" t="s">
        <v>1333</v>
      </c>
      <c r="AM1782" s="24"/>
      <c r="AN1782" s="24"/>
      <c r="AO1782" s="24"/>
      <c r="AP1782" s="24" t="s">
        <v>60</v>
      </c>
      <c r="AQ1782" s="24"/>
      <c r="AR1782" s="24"/>
      <c r="AS1782" s="89">
        <f t="shared" si="379"/>
        <v>12</v>
      </c>
      <c r="AT1782" s="24" t="s">
        <v>6842</v>
      </c>
    </row>
    <row r="1783" spans="1:46" x14ac:dyDescent="0.5">
      <c r="A1783" s="24">
        <v>1903</v>
      </c>
      <c r="B1783" s="24"/>
      <c r="C1783" s="24" t="s">
        <v>77</v>
      </c>
      <c r="D1783" s="24" t="s">
        <v>6843</v>
      </c>
      <c r="E1783" s="24" t="s">
        <v>6844</v>
      </c>
      <c r="F1783" s="77" t="str">
        <f t="shared" si="366"/>
        <v>LOOKING LOCAL LTD</v>
      </c>
      <c r="G1783" s="24" t="s">
        <v>6845</v>
      </c>
      <c r="H1783" s="24" t="s">
        <v>6846</v>
      </c>
      <c r="I1783" s="24" t="s">
        <v>4563</v>
      </c>
      <c r="J1783" s="24" t="s">
        <v>52</v>
      </c>
      <c r="K1783" s="24" t="s">
        <v>1281</v>
      </c>
      <c r="L1783" s="25">
        <v>44927</v>
      </c>
      <c r="M1783" s="25">
        <v>45647</v>
      </c>
      <c r="N1783" s="81">
        <f t="shared" si="377"/>
        <v>45647</v>
      </c>
      <c r="O1783" s="77" t="str">
        <f t="shared" ca="1" si="378"/>
        <v>Expired</v>
      </c>
      <c r="P1783" s="77" t="str" cm="1">
        <f t="array" aca="1" ref="P1783" ca="1">_xlfn.IFS((N1783-TODAY())&gt;=547,"06 Expires over 18 months",(N1783-TODAY())&gt;=365,"05 Expires in 18 months",(N1783-TODAY())&gt;=183,"04 Expires in 12 months",(N1783-TODAY())&gt;=92,"03 Expires in 6 months",(N1783-TODAY())&gt;=31,"02 Expires in 3 months",(N1783-TODAY())&gt;=0,"01 Expires in 30 days",(N1783-TODAY())&gt;=-31,"01 Expired last 30 days",(N1783-TODAY())&gt;=-92,"02 Expired last 3 months",(N1783-TODAY())&gt;=-183,"03 Expired last 6 months",(N1783-TODAY())&gt;=-365,"04 Expired last 12 months",(N1783-TODAY())&gt;=-547,"05 Expired last 18 months",TRUE,"06 Expired over 18 months")</f>
        <v>06 Expired over 18 months</v>
      </c>
      <c r="Q1783" s="65">
        <v>126000</v>
      </c>
      <c r="R1783" s="84">
        <f t="shared" si="376"/>
        <v>241500</v>
      </c>
      <c r="S1783" s="77" t="str" cm="1">
        <f t="array" ref="S1783">_xlfn.IFS(R1783&gt;5000000,"Gold",R1783&gt;=500000,"Silver",R1783&gt;30000,"Bronze",TRUE,"Transactional")</f>
        <v>Bronze</v>
      </c>
      <c r="T1783" s="24" t="s">
        <v>54</v>
      </c>
      <c r="U1783" s="101" t="s">
        <v>455</v>
      </c>
      <c r="V1783" s="101" t="s">
        <v>1457</v>
      </c>
      <c r="W1783" s="77" t="str">
        <f t="shared" si="367"/>
        <v>No</v>
      </c>
      <c r="X1783" s="77" t="str">
        <f>IFERROR(_xlfn.XLOOKUP(J1783&amp;"||"&amp;K1783,'Mapping Ref.'!$J$2:$J$538,'Mapping Ref.'!$K$2:$K$538),"")</f>
        <v>ICT</v>
      </c>
      <c r="Y1783" s="77" t="str" cm="1">
        <f t="array" ref="Y1783">_xlfn.IFS(R1783&gt;2000000,"For Publication",R1783&gt;100000,"PID",R1783&gt;30000,"RFQ",TRUE,"Transactional")</f>
        <v>PID</v>
      </c>
      <c r="Z1783" s="24" t="s">
        <v>86</v>
      </c>
      <c r="AA1783" s="32">
        <v>24</v>
      </c>
      <c r="AB1783" s="24">
        <v>0</v>
      </c>
      <c r="AC1783" s="25">
        <v>44907</v>
      </c>
      <c r="AD1783" s="24" t="s">
        <v>58</v>
      </c>
      <c r="AE1783" s="24"/>
      <c r="AF1783" s="24"/>
      <c r="AG1783" s="24"/>
      <c r="AH1783" s="24" t="s">
        <v>60</v>
      </c>
      <c r="AI1783" s="24"/>
      <c r="AJ1783" s="24" t="s">
        <v>60</v>
      </c>
      <c r="AK1783" s="24"/>
      <c r="AL1783" s="24" t="s">
        <v>1333</v>
      </c>
      <c r="AM1783" s="24"/>
      <c r="AN1783" s="24"/>
      <c r="AO1783" s="24"/>
      <c r="AP1783" s="24" t="s">
        <v>60</v>
      </c>
      <c r="AQ1783" s="24"/>
      <c r="AR1783" s="24"/>
      <c r="AS1783" s="89">
        <f t="shared" si="379"/>
        <v>23</v>
      </c>
      <c r="AT1783" s="24" t="s">
        <v>6847</v>
      </c>
    </row>
    <row r="1784" spans="1:46" x14ac:dyDescent="0.5">
      <c r="A1784" s="24">
        <v>1904</v>
      </c>
      <c r="B1784" s="24"/>
      <c r="C1784" s="24"/>
      <c r="D1784" s="24" t="s">
        <v>6848</v>
      </c>
      <c r="E1784" s="24" t="s">
        <v>6849</v>
      </c>
      <c r="F1784" s="77" t="str">
        <f t="shared" si="366"/>
        <v>PAUL RICHENS T/A BLUE DOME SYNERGIES</v>
      </c>
      <c r="G1784" s="24" t="s">
        <v>6850</v>
      </c>
      <c r="H1784" s="24" t="s">
        <v>6851</v>
      </c>
      <c r="I1784" s="24" t="s">
        <v>6851</v>
      </c>
      <c r="J1784" s="24" t="s">
        <v>107</v>
      </c>
      <c r="K1784" s="24" t="s">
        <v>1253</v>
      </c>
      <c r="L1784" s="25">
        <v>44743</v>
      </c>
      <c r="M1784" s="25">
        <v>45657</v>
      </c>
      <c r="N1784" s="81">
        <f t="shared" si="377"/>
        <v>45657</v>
      </c>
      <c r="O1784" s="77" t="str">
        <f t="shared" ca="1" si="378"/>
        <v>Expired</v>
      </c>
      <c r="P1784" s="77" t="str" cm="1">
        <f t="array" aca="1" ref="P1784" ca="1">_xlfn.IFS((N1784-TODAY())&gt;=547,"06 Expires over 18 months",(N1784-TODAY())&gt;=365,"05 Expires in 18 months",(N1784-TODAY())&gt;=183,"04 Expires in 12 months",(N1784-TODAY())&gt;=92,"03 Expires in 6 months",(N1784-TODAY())&gt;=31,"02 Expires in 3 months",(N1784-TODAY())&gt;=0,"01 Expires in 30 days",(N1784-TODAY())&gt;=-31,"01 Expired last 30 days",(N1784-TODAY())&gt;=-92,"02 Expired last 3 months",(N1784-TODAY())&gt;=-183,"03 Expired last 6 months",(N1784-TODAY())&gt;=-365,"04 Expired last 12 months",(N1784-TODAY())&gt;=-547,"05 Expired last 18 months",TRUE,"06 Expired over 18 months")</f>
        <v>06 Expired over 18 months</v>
      </c>
      <c r="Q1784" s="65">
        <v>750</v>
      </c>
      <c r="R1784" s="84">
        <f t="shared" si="376"/>
        <v>1812.5</v>
      </c>
      <c r="S1784" s="77" t="str" cm="1">
        <f t="array" ref="S1784">_xlfn.IFS(R1784&gt;5000000,"Gold",R1784&gt;=500000,"Silver",R1784&gt;30000,"Bronze",TRUE,"Transactional")</f>
        <v>Transactional</v>
      </c>
      <c r="T1784" s="24" t="s">
        <v>54</v>
      </c>
      <c r="U1784" s="101" t="s">
        <v>237</v>
      </c>
      <c r="V1784" s="101" t="s">
        <v>566</v>
      </c>
      <c r="W1784" s="77" t="str">
        <f t="shared" si="367"/>
        <v>No</v>
      </c>
      <c r="X1784" s="77" t="str">
        <f>IFERROR(_xlfn.XLOOKUP(J1784&amp;"||"&amp;K1784,'Mapping Ref.'!$J$2:$J$538,'Mapping Ref.'!$K$2:$K$538),"")</f>
        <v>Construction &amp; Estates</v>
      </c>
      <c r="Y1784" s="77" t="str" cm="1">
        <f t="array" ref="Y1784">_xlfn.IFS(R1784&gt;2000000,"For Publication",R1784&gt;100000,"PID",R1784&gt;30000,"RFQ",TRUE,"Transactional")</f>
        <v>Transactional</v>
      </c>
      <c r="Z1784" s="24" t="s">
        <v>86</v>
      </c>
      <c r="AA1784" s="32">
        <v>1</v>
      </c>
      <c r="AB1784" s="24">
        <v>0</v>
      </c>
      <c r="AC1784" s="25">
        <v>44908</v>
      </c>
      <c r="AD1784" s="24" t="s">
        <v>58</v>
      </c>
      <c r="AE1784" s="24"/>
      <c r="AF1784" s="24"/>
      <c r="AG1784" s="24"/>
      <c r="AH1784" s="24" t="s">
        <v>59</v>
      </c>
      <c r="AI1784" s="24"/>
      <c r="AJ1784" s="24" t="s">
        <v>60</v>
      </c>
      <c r="AK1784" s="24"/>
      <c r="AL1784" s="24" t="s">
        <v>1333</v>
      </c>
      <c r="AM1784" s="24"/>
      <c r="AN1784" s="24"/>
      <c r="AO1784" s="24">
        <v>0</v>
      </c>
      <c r="AP1784" s="24" t="s">
        <v>60</v>
      </c>
      <c r="AQ1784" s="24" t="s">
        <v>6852</v>
      </c>
      <c r="AR1784" s="24" t="s">
        <v>6853</v>
      </c>
      <c r="AS1784" s="89">
        <f t="shared" si="379"/>
        <v>29</v>
      </c>
      <c r="AT1784" s="24" t="s">
        <v>6854</v>
      </c>
    </row>
    <row r="1785" spans="1:46" x14ac:dyDescent="0.5">
      <c r="A1785" s="24">
        <v>1905</v>
      </c>
      <c r="B1785" s="24"/>
      <c r="C1785" s="24"/>
      <c r="D1785" s="24" t="s">
        <v>6855</v>
      </c>
      <c r="E1785" s="24" t="s">
        <v>5924</v>
      </c>
      <c r="F1785" s="77" t="str">
        <f t="shared" si="366"/>
        <v>DR LINDAMULAGE SEPALI WIJESINGHE</v>
      </c>
      <c r="G1785" s="24" t="s">
        <v>6855</v>
      </c>
      <c r="H1785" s="24" t="s">
        <v>3816</v>
      </c>
      <c r="I1785" s="24" t="s">
        <v>3816</v>
      </c>
      <c r="J1785" s="24" t="s">
        <v>190</v>
      </c>
      <c r="K1785" s="24" t="s">
        <v>2234</v>
      </c>
      <c r="L1785" s="25">
        <v>44909</v>
      </c>
      <c r="M1785" s="25">
        <v>45273</v>
      </c>
      <c r="N1785" s="81">
        <f t="shared" si="377"/>
        <v>45639</v>
      </c>
      <c r="O1785" s="77" t="str">
        <f t="shared" ca="1" si="378"/>
        <v>Expired</v>
      </c>
      <c r="P1785" s="77" t="str" cm="1">
        <f t="array" aca="1" ref="P1785" ca="1">_xlfn.IFS((N1785-TODAY())&gt;=547,"06 Expires over 18 months",(N1785-TODAY())&gt;=365,"05 Expires in 18 months",(N1785-TODAY())&gt;=183,"04 Expires in 12 months",(N1785-TODAY())&gt;=92,"03 Expires in 6 months",(N1785-TODAY())&gt;=31,"02 Expires in 3 months",(N1785-TODAY())&gt;=0,"01 Expires in 30 days",(N1785-TODAY())&gt;=-31,"01 Expired last 30 days",(N1785-TODAY())&gt;=-92,"02 Expired last 3 months",(N1785-TODAY())&gt;=-183,"03 Expired last 6 months",(N1785-TODAY())&gt;=-365,"04 Expired last 12 months",(N1785-TODAY())&gt;=-547,"05 Expired last 18 months",TRUE,"06 Expired over 18 months")</f>
        <v>06 Expired over 18 months</v>
      </c>
      <c r="Q1785" s="65">
        <v>7500</v>
      </c>
      <c r="R1785" s="84">
        <f t="shared" si="376"/>
        <v>14375</v>
      </c>
      <c r="S1785" s="77" t="str" cm="1">
        <f t="array" ref="S1785">_xlfn.IFS(R1785&gt;5000000,"Gold",R1785&gt;=500000,"Silver",R1785&gt;30000,"Bronze",TRUE,"Transactional")</f>
        <v>Transactional</v>
      </c>
      <c r="T1785" s="24" t="s">
        <v>54</v>
      </c>
      <c r="U1785" s="101" t="s">
        <v>190</v>
      </c>
      <c r="V1785" s="101" t="s">
        <v>1742</v>
      </c>
      <c r="W1785" s="77" t="str">
        <f t="shared" si="367"/>
        <v>Yes</v>
      </c>
      <c r="X1785" s="77" t="str">
        <f>IFERROR(_xlfn.XLOOKUP(J1785&amp;"||"&amp;K1785,'Mapping Ref.'!$J$2:$J$538,'Mapping Ref.'!$K$2:$K$538),"")</f>
        <v>Childrens &amp; Adults</v>
      </c>
      <c r="Y1785" s="77" t="str" cm="1">
        <f t="array" ref="Y1785">_xlfn.IFS(R1785&gt;2000000,"For Publication",R1785&gt;100000,"PID",R1785&gt;30000,"RFQ",TRUE,"Transactional")</f>
        <v>Transactional</v>
      </c>
      <c r="Z1785" s="24" t="s">
        <v>101</v>
      </c>
      <c r="AA1785" s="32">
        <v>12</v>
      </c>
      <c r="AB1785" s="24">
        <v>12</v>
      </c>
      <c r="AC1785" s="25">
        <v>44909</v>
      </c>
      <c r="AD1785" s="24" t="s">
        <v>58</v>
      </c>
      <c r="AE1785" s="24"/>
      <c r="AF1785" s="24"/>
      <c r="AG1785" s="24"/>
      <c r="AH1785" s="24" t="s">
        <v>59</v>
      </c>
      <c r="AI1785" s="24"/>
      <c r="AJ1785" s="24" t="s">
        <v>60</v>
      </c>
      <c r="AK1785" s="24"/>
      <c r="AL1785" s="24" t="s">
        <v>1333</v>
      </c>
      <c r="AM1785" s="24"/>
      <c r="AN1785" s="24"/>
      <c r="AO1785" s="24">
        <v>0</v>
      </c>
      <c r="AP1785" s="24" t="s">
        <v>60</v>
      </c>
      <c r="AQ1785" s="24"/>
      <c r="AR1785" s="24"/>
      <c r="AS1785" s="89">
        <f t="shared" si="379"/>
        <v>23</v>
      </c>
      <c r="AT1785" s="24" t="s">
        <v>6856</v>
      </c>
    </row>
    <row r="1786" spans="1:46" x14ac:dyDescent="0.5">
      <c r="A1786" s="24">
        <v>1906</v>
      </c>
      <c r="B1786" s="24"/>
      <c r="C1786" s="24"/>
      <c r="D1786" s="24" t="s">
        <v>6857</v>
      </c>
      <c r="E1786" s="24" t="s">
        <v>6858</v>
      </c>
      <c r="F1786" s="77" t="str">
        <f t="shared" si="366"/>
        <v>THE CONFLICT TRAINING COMPANY LIMITED</v>
      </c>
      <c r="G1786" s="24" t="s">
        <v>6859</v>
      </c>
      <c r="H1786" s="24" t="s">
        <v>1297</v>
      </c>
      <c r="I1786" s="24" t="s">
        <v>1297</v>
      </c>
      <c r="J1786" s="24" t="s">
        <v>190</v>
      </c>
      <c r="K1786" s="24" t="s">
        <v>755</v>
      </c>
      <c r="L1786" s="25">
        <v>44910</v>
      </c>
      <c r="M1786" s="25">
        <v>45641</v>
      </c>
      <c r="N1786" s="81">
        <f t="shared" si="377"/>
        <v>45641</v>
      </c>
      <c r="O1786" s="77" t="str">
        <f t="shared" ca="1" si="378"/>
        <v>Expired</v>
      </c>
      <c r="P1786" s="77" t="str" cm="1">
        <f t="array" aca="1" ref="P1786" ca="1">_xlfn.IFS((N1786-TODAY())&gt;=547,"06 Expires over 18 months",(N1786-TODAY())&gt;=365,"05 Expires in 18 months",(N1786-TODAY())&gt;=183,"04 Expires in 12 months",(N1786-TODAY())&gt;=92,"03 Expires in 6 months",(N1786-TODAY())&gt;=31,"02 Expires in 3 months",(N1786-TODAY())&gt;=0,"01 Expires in 30 days",(N1786-TODAY())&gt;=-31,"01 Expired last 30 days",(N1786-TODAY())&gt;=-92,"02 Expired last 3 months",(N1786-TODAY())&gt;=-183,"03 Expired last 6 months",(N1786-TODAY())&gt;=-365,"04 Expired last 12 months",(N1786-TODAY())&gt;=-547,"05 Expired last 18 months",TRUE,"06 Expired over 18 months")</f>
        <v>06 Expired over 18 months</v>
      </c>
      <c r="Q1786" s="65">
        <v>2550</v>
      </c>
      <c r="R1786" s="84">
        <f t="shared" si="376"/>
        <v>5100</v>
      </c>
      <c r="S1786" s="77" t="str" cm="1">
        <f t="array" ref="S1786">_xlfn.IFS(R1786&gt;5000000,"Gold",R1786&gt;=500000,"Silver",R1786&gt;30000,"Bronze",TRUE,"Transactional")</f>
        <v>Transactional</v>
      </c>
      <c r="T1786" s="24" t="s">
        <v>54</v>
      </c>
      <c r="U1786" s="101" t="s">
        <v>116</v>
      </c>
      <c r="V1786" s="101" t="s">
        <v>70</v>
      </c>
      <c r="W1786" s="77" t="str">
        <f t="shared" si="367"/>
        <v>No</v>
      </c>
      <c r="X1786" s="77" t="str">
        <f>IFERROR(_xlfn.XLOOKUP(J1786&amp;"||"&amp;K1786,'Mapping Ref.'!$J$2:$J$538,'Mapping Ref.'!$K$2:$K$538),"")</f>
        <v>Childrens &amp; Adults</v>
      </c>
      <c r="Y1786" s="77" t="str" cm="1">
        <f t="array" ref="Y1786">_xlfn.IFS(R1786&gt;2000000,"For Publication",R1786&gt;100000,"PID",R1786&gt;30000,"RFQ",TRUE,"Transactional")</f>
        <v>Transactional</v>
      </c>
      <c r="Z1786" s="24" t="s">
        <v>101</v>
      </c>
      <c r="AA1786" s="32">
        <v>24</v>
      </c>
      <c r="AB1786" s="24">
        <v>0</v>
      </c>
      <c r="AC1786" s="25">
        <v>44910</v>
      </c>
      <c r="AD1786" s="24" t="s">
        <v>58</v>
      </c>
      <c r="AE1786" s="24">
        <v>0</v>
      </c>
      <c r="AF1786" s="24"/>
      <c r="AG1786" s="24"/>
      <c r="AH1786" s="24" t="s">
        <v>60</v>
      </c>
      <c r="AI1786" s="24"/>
      <c r="AJ1786" s="24" t="s">
        <v>60</v>
      </c>
      <c r="AK1786" s="24"/>
      <c r="AL1786" s="24" t="s">
        <v>1333</v>
      </c>
      <c r="AM1786" s="24"/>
      <c r="AN1786" s="24"/>
      <c r="AO1786" s="24">
        <v>0</v>
      </c>
      <c r="AP1786" s="24" t="s">
        <v>60</v>
      </c>
      <c r="AQ1786" s="24"/>
      <c r="AR1786" s="24"/>
      <c r="AS1786" s="89">
        <f t="shared" si="379"/>
        <v>24</v>
      </c>
      <c r="AT1786" s="24" t="s">
        <v>6860</v>
      </c>
    </row>
    <row r="1787" spans="1:46" x14ac:dyDescent="0.5">
      <c r="A1787" s="24">
        <v>1907</v>
      </c>
      <c r="B1787" s="24"/>
      <c r="C1787" s="24"/>
      <c r="D1787" s="24" t="s">
        <v>5445</v>
      </c>
      <c r="E1787" s="24" t="s">
        <v>6861</v>
      </c>
      <c r="F1787" s="77" t="str">
        <f t="shared" si="366"/>
        <v>NATIONAL ASSOCIATION OF VIRTUAL SCHOOL HEADS</v>
      </c>
      <c r="G1787" s="24" t="s">
        <v>6862</v>
      </c>
      <c r="H1787" s="24" t="s">
        <v>5010</v>
      </c>
      <c r="I1787" s="24" t="s">
        <v>5010</v>
      </c>
      <c r="J1787" s="24" t="s">
        <v>190</v>
      </c>
      <c r="K1787" s="24" t="s">
        <v>755</v>
      </c>
      <c r="L1787" s="25">
        <v>44910</v>
      </c>
      <c r="M1787" s="25">
        <v>45275</v>
      </c>
      <c r="N1787" s="81">
        <f t="shared" si="377"/>
        <v>45823</v>
      </c>
      <c r="O1787" s="77" t="str">
        <f t="shared" ca="1" si="378"/>
        <v>Expired</v>
      </c>
      <c r="P1787" s="77" t="str" cm="1">
        <f t="array" aca="1" ref="P1787" ca="1">_xlfn.IFS((N1787-TODAY())&gt;=547,"06 Expires over 18 months",(N1787-TODAY())&gt;=365,"05 Expires in 18 months",(N1787-TODAY())&gt;=183,"04 Expires in 12 months",(N1787-TODAY())&gt;=92,"03 Expires in 6 months",(N1787-TODAY())&gt;=31,"02 Expires in 3 months",(N1787-TODAY())&gt;=0,"01 Expires in 30 days",(N1787-TODAY())&gt;=-31,"01 Expired last 30 days",(N1787-TODAY())&gt;=-92,"02 Expired last 3 months",(N1787-TODAY())&gt;=-183,"03 Expired last 6 months",(N1787-TODAY())&gt;=-365,"04 Expired last 12 months",(N1787-TODAY())&gt;=-547,"05 Expired last 18 months",TRUE,"06 Expired over 18 months")</f>
        <v>05 Expired last 18 months</v>
      </c>
      <c r="Q1787" s="65">
        <v>1200</v>
      </c>
      <c r="R1787" s="84">
        <f t="shared" si="376"/>
        <v>3000</v>
      </c>
      <c r="S1787" s="77" t="str" cm="1">
        <f t="array" ref="S1787">_xlfn.IFS(R1787&gt;5000000,"Gold",R1787&gt;=500000,"Silver",R1787&gt;30000,"Bronze",TRUE,"Transactional")</f>
        <v>Transactional</v>
      </c>
      <c r="T1787" s="24" t="s">
        <v>54</v>
      </c>
      <c r="U1787" s="101" t="s">
        <v>237</v>
      </c>
      <c r="V1787" s="101" t="s">
        <v>350</v>
      </c>
      <c r="W1787" s="77" t="str">
        <f t="shared" si="367"/>
        <v>Yes</v>
      </c>
      <c r="X1787" s="77" t="str">
        <f>IFERROR(_xlfn.XLOOKUP(J1787&amp;"||"&amp;K1787,'Mapping Ref.'!$J$2:$J$538,'Mapping Ref.'!$K$2:$K$538),"")</f>
        <v>Childrens &amp; Adults</v>
      </c>
      <c r="Y1787" s="77" t="str" cm="1">
        <f t="array" ref="Y1787">_xlfn.IFS(R1787&gt;2000000,"For Publication",R1787&gt;100000,"PID",R1787&gt;30000,"RFQ",TRUE,"Transactional")</f>
        <v>Transactional</v>
      </c>
      <c r="Z1787" s="24" t="s">
        <v>101</v>
      </c>
      <c r="AA1787" s="32">
        <v>12</v>
      </c>
      <c r="AB1787" s="24">
        <v>18</v>
      </c>
      <c r="AC1787" s="25">
        <v>44910</v>
      </c>
      <c r="AD1787" s="24" t="s">
        <v>58</v>
      </c>
      <c r="AE1787" s="24"/>
      <c r="AF1787" s="24"/>
      <c r="AG1787" s="24"/>
      <c r="AH1787" s="24" t="s">
        <v>60</v>
      </c>
      <c r="AI1787" s="24"/>
      <c r="AJ1787" s="24" t="s">
        <v>60</v>
      </c>
      <c r="AK1787" s="24"/>
      <c r="AL1787" s="24" t="s">
        <v>1333</v>
      </c>
      <c r="AM1787" s="24"/>
      <c r="AN1787" s="24"/>
      <c r="AO1787" s="24">
        <v>0</v>
      </c>
      <c r="AP1787" s="24" t="s">
        <v>60</v>
      </c>
      <c r="AQ1787" s="24"/>
      <c r="AR1787" s="24"/>
      <c r="AS1787" s="89">
        <f t="shared" si="379"/>
        <v>30</v>
      </c>
      <c r="AT1787" s="24" t="s">
        <v>6863</v>
      </c>
    </row>
    <row r="1788" spans="1:46" x14ac:dyDescent="0.5">
      <c r="A1788" s="24">
        <v>1908</v>
      </c>
      <c r="B1788" s="24" t="s">
        <v>340</v>
      </c>
      <c r="C1788" s="24"/>
      <c r="D1788" s="24" t="s">
        <v>6864</v>
      </c>
      <c r="E1788" s="24" t="s">
        <v>6865</v>
      </c>
      <c r="F1788" s="77" t="str">
        <f t="shared" si="366"/>
        <v>BUSHBAY LTD T/A PINES &amp; NEEDLES</v>
      </c>
      <c r="G1788" s="24" t="s">
        <v>6866</v>
      </c>
      <c r="H1788" s="24" t="s">
        <v>972</v>
      </c>
      <c r="I1788" s="24" t="s">
        <v>972</v>
      </c>
      <c r="J1788" s="24" t="s">
        <v>107</v>
      </c>
      <c r="K1788" s="24" t="s">
        <v>5262</v>
      </c>
      <c r="L1788" s="25">
        <v>44866</v>
      </c>
      <c r="M1788" s="25">
        <v>44957</v>
      </c>
      <c r="N1788" s="81">
        <f t="shared" si="377"/>
        <v>44957</v>
      </c>
      <c r="O1788" s="77" t="str">
        <f t="shared" ca="1" si="378"/>
        <v>Expired</v>
      </c>
      <c r="P1788" s="77" t="str" cm="1">
        <f t="array" aca="1" ref="P1788" ca="1">_xlfn.IFS((N1788-TODAY())&gt;=547,"06 Expires over 18 months",(N1788-TODAY())&gt;=365,"05 Expires in 18 months",(N1788-TODAY())&gt;=183,"04 Expires in 12 months",(N1788-TODAY())&gt;=92,"03 Expires in 6 months",(N1788-TODAY())&gt;=31,"02 Expires in 3 months",(N1788-TODAY())&gt;=0,"01 Expires in 30 days",(N1788-TODAY())&gt;=-31,"01 Expired last 30 days",(N1788-TODAY())&gt;=-92,"02 Expired last 3 months",(N1788-TODAY())&gt;=-183,"03 Expired last 6 months",(N1788-TODAY())&gt;=-365,"04 Expired last 12 months",(N1788-TODAY())&gt;=-547,"05 Expired last 18 months",TRUE,"06 Expired over 18 months")</f>
        <v>06 Expired over 18 months</v>
      </c>
      <c r="Q1788" s="65">
        <v>8841.31</v>
      </c>
      <c r="R1788" s="84">
        <f t="shared" si="376"/>
        <v>8841.31</v>
      </c>
      <c r="S1788" s="77" t="str" cm="1">
        <f t="array" ref="S1788">_xlfn.IFS(R1788&gt;5000000,"Gold",R1788&gt;=500000,"Silver",R1788&gt;30000,"Bronze",TRUE,"Transactional")</f>
        <v>Transactional</v>
      </c>
      <c r="T1788" s="24" t="s">
        <v>122</v>
      </c>
      <c r="U1788" s="101" t="s">
        <v>190</v>
      </c>
      <c r="V1788" s="101" t="s">
        <v>192</v>
      </c>
      <c r="W1788" s="77" t="str">
        <f t="shared" si="367"/>
        <v>No</v>
      </c>
      <c r="X1788" s="77" t="str">
        <f>IFERROR(_xlfn.XLOOKUP(J1788&amp;"||"&amp;K1788,'Mapping Ref.'!$J$2:$J$538,'Mapping Ref.'!$K$2:$K$538),"")</f>
        <v>Construction &amp; Estates</v>
      </c>
      <c r="Y1788" s="77" t="str" cm="1">
        <f t="array" ref="Y1788">_xlfn.IFS(R1788&gt;2000000,"For Publication",R1788&gt;100000,"PID",R1788&gt;30000,"RFQ",TRUE,"Transactional")</f>
        <v>Transactional</v>
      </c>
      <c r="Z1788" s="24" t="s">
        <v>86</v>
      </c>
      <c r="AA1788" s="32">
        <v>3</v>
      </c>
      <c r="AB1788" s="24">
        <v>0</v>
      </c>
      <c r="AC1788" s="25">
        <v>44911</v>
      </c>
      <c r="AD1788" s="24" t="s">
        <v>58</v>
      </c>
      <c r="AE1788" s="24">
        <v>10000137</v>
      </c>
      <c r="AF1788" s="24"/>
      <c r="AG1788" s="24"/>
      <c r="AH1788" s="24" t="s">
        <v>59</v>
      </c>
      <c r="AI1788" s="24"/>
      <c r="AJ1788" s="24" t="s">
        <v>60</v>
      </c>
      <c r="AK1788" s="24"/>
      <c r="AL1788" s="24" t="s">
        <v>5003</v>
      </c>
      <c r="AM1788" s="24"/>
      <c r="AN1788" s="24"/>
      <c r="AO1788" s="24">
        <v>0</v>
      </c>
      <c r="AP1788" s="24" t="s">
        <v>60</v>
      </c>
      <c r="AQ1788" s="24"/>
      <c r="AR1788" s="24"/>
      <c r="AS1788" s="89">
        <f t="shared" si="379"/>
        <v>2</v>
      </c>
      <c r="AT1788" s="24" t="s">
        <v>6867</v>
      </c>
    </row>
    <row r="1789" spans="1:46" x14ac:dyDescent="0.5">
      <c r="A1789" s="24">
        <v>1909</v>
      </c>
      <c r="B1789" s="24" t="s">
        <v>506</v>
      </c>
      <c r="C1789" s="24"/>
      <c r="D1789" s="24" t="s">
        <v>6868</v>
      </c>
      <c r="E1789" s="24" t="s">
        <v>6869</v>
      </c>
      <c r="F1789" s="77" t="str">
        <f t="shared" si="366"/>
        <v>ANTSON ENGINES LIMITED</v>
      </c>
      <c r="G1789" s="24" t="s">
        <v>6870</v>
      </c>
      <c r="H1789" s="24" t="s">
        <v>6851</v>
      </c>
      <c r="I1789" s="24" t="s">
        <v>6851</v>
      </c>
      <c r="J1789" s="24" t="s">
        <v>107</v>
      </c>
      <c r="K1789" s="24" t="s">
        <v>1253</v>
      </c>
      <c r="L1789" s="25">
        <v>44963</v>
      </c>
      <c r="M1789" s="25">
        <v>46059</v>
      </c>
      <c r="N1789" s="81">
        <f t="shared" si="377"/>
        <v>46059</v>
      </c>
      <c r="O1789" s="77" t="str">
        <f t="shared" ca="1" si="378"/>
        <v>Expired</v>
      </c>
      <c r="P1789" s="77" t="str" cm="1">
        <f t="array" aca="1" ref="P1789" ca="1">_xlfn.IFS((N1789-TODAY())&gt;=547,"06 Expires over 18 months",(N1789-TODAY())&gt;=365,"05 Expires in 18 months",(N1789-TODAY())&gt;=183,"04 Expires in 12 months",(N1789-TODAY())&gt;=92,"03 Expires in 6 months",(N1789-TODAY())&gt;=31,"02 Expires in 3 months",(N1789-TODAY())&gt;=0,"01 Expires in 30 days",(N1789-TODAY())&gt;=-31,"01 Expired last 30 days",(N1789-TODAY())&gt;=-92,"02 Expired last 3 months",(N1789-TODAY())&gt;=-183,"03 Expired last 6 months",(N1789-TODAY())&gt;=-365,"04 Expired last 12 months",(N1789-TODAY())&gt;=-547,"05 Expired last 18 months",TRUE,"06 Expired over 18 months")</f>
        <v>04 Expired last 12 months</v>
      </c>
      <c r="Q1789" s="65">
        <v>15000</v>
      </c>
      <c r="R1789" s="84">
        <f t="shared" si="376"/>
        <v>45000</v>
      </c>
      <c r="S1789" s="77" t="str" cm="1">
        <f t="array" ref="S1789">_xlfn.IFS(R1789&gt;5000000,"Gold",R1789&gt;=500000,"Silver",R1789&gt;30000,"Bronze",TRUE,"Transactional")</f>
        <v>Bronze</v>
      </c>
      <c r="T1789" s="24" t="s">
        <v>54</v>
      </c>
      <c r="U1789" s="101" t="s">
        <v>237</v>
      </c>
      <c r="V1789" s="101" t="s">
        <v>940</v>
      </c>
      <c r="W1789" s="77" t="str">
        <f t="shared" si="367"/>
        <v>No</v>
      </c>
      <c r="X1789" s="77" t="str">
        <f>IFERROR(_xlfn.XLOOKUP(J1789&amp;"||"&amp;K1789,'Mapping Ref.'!$J$2:$J$538,'Mapping Ref.'!$K$2:$K$538),"")</f>
        <v>Construction &amp; Estates</v>
      </c>
      <c r="Y1789" s="77" t="str" cm="1">
        <f t="array" ref="Y1789">_xlfn.IFS(R1789&gt;2000000,"For Publication",R1789&gt;100000,"PID",R1789&gt;30000,"RFQ",TRUE,"Transactional")</f>
        <v>RFQ</v>
      </c>
      <c r="Z1789" s="24" t="s">
        <v>101</v>
      </c>
      <c r="AA1789" s="32">
        <v>36</v>
      </c>
      <c r="AB1789" s="24">
        <v>0</v>
      </c>
      <c r="AC1789" s="25">
        <v>44914</v>
      </c>
      <c r="AD1789" s="24" t="s">
        <v>58</v>
      </c>
      <c r="AE1789" s="24"/>
      <c r="AF1789" s="24" t="s">
        <v>59</v>
      </c>
      <c r="AG1789" s="24"/>
      <c r="AH1789" s="24" t="s">
        <v>59</v>
      </c>
      <c r="AI1789" s="24"/>
      <c r="AJ1789" s="24" t="s">
        <v>60</v>
      </c>
      <c r="AK1789" s="24"/>
      <c r="AL1789" s="24" t="s">
        <v>1333</v>
      </c>
      <c r="AM1789" s="24"/>
      <c r="AN1789" s="24"/>
      <c r="AO1789" s="24">
        <v>0</v>
      </c>
      <c r="AP1789" s="24" t="s">
        <v>60</v>
      </c>
      <c r="AQ1789" s="24" t="s">
        <v>6871</v>
      </c>
      <c r="AR1789" s="24" t="s">
        <v>6872</v>
      </c>
      <c r="AS1789" s="89">
        <f t="shared" si="379"/>
        <v>36</v>
      </c>
      <c r="AT1789" s="24" t="s">
        <v>6873</v>
      </c>
    </row>
    <row r="1790" spans="1:46" x14ac:dyDescent="0.5">
      <c r="A1790" s="24">
        <v>1910</v>
      </c>
      <c r="B1790" s="24"/>
      <c r="C1790" s="24"/>
      <c r="D1790" s="24" t="s">
        <v>6874</v>
      </c>
      <c r="E1790" s="24" t="s">
        <v>6875</v>
      </c>
      <c r="F1790" s="77" t="str">
        <f t="shared" si="366"/>
        <v>DUN &amp; BRADSTREET LIMITED</v>
      </c>
      <c r="G1790" s="24" t="s">
        <v>6876</v>
      </c>
      <c r="H1790" s="24" t="s">
        <v>50</v>
      </c>
      <c r="I1790" s="24" t="s">
        <v>754</v>
      </c>
      <c r="J1790" s="24" t="s">
        <v>52</v>
      </c>
      <c r="K1790" s="24" t="s">
        <v>53</v>
      </c>
      <c r="L1790" s="25">
        <v>44893</v>
      </c>
      <c r="M1790" s="25">
        <v>45257</v>
      </c>
      <c r="N1790" s="81">
        <f t="shared" si="377"/>
        <v>45257</v>
      </c>
      <c r="O1790" s="77" t="str">
        <f t="shared" ca="1" si="378"/>
        <v>Expired</v>
      </c>
      <c r="P1790" s="77" t="str" cm="1">
        <f t="array" aca="1" ref="P1790" ca="1">_xlfn.IFS((N1790-TODAY())&gt;=547,"06 Expires over 18 months",(N1790-TODAY())&gt;=365,"05 Expires in 18 months",(N1790-TODAY())&gt;=183,"04 Expires in 12 months",(N1790-TODAY())&gt;=92,"03 Expires in 6 months",(N1790-TODAY())&gt;=31,"02 Expires in 3 months",(N1790-TODAY())&gt;=0,"01 Expires in 30 days",(N1790-TODAY())&gt;=-31,"01 Expired last 30 days",(N1790-TODAY())&gt;=-92,"02 Expired last 3 months",(N1790-TODAY())&gt;=-183,"03 Expired last 6 months",(N1790-TODAY())&gt;=-365,"04 Expired last 12 months",(N1790-TODAY())&gt;=-547,"05 Expired last 18 months",TRUE,"06 Expired over 18 months")</f>
        <v>06 Expired over 18 months</v>
      </c>
      <c r="Q1790" s="65">
        <v>4500</v>
      </c>
      <c r="R1790" s="84">
        <f t="shared" si="376"/>
        <v>4500</v>
      </c>
      <c r="S1790" s="77" t="str" cm="1">
        <f t="array" ref="S1790">_xlfn.IFS(R1790&gt;5000000,"Gold",R1790&gt;=500000,"Silver",R1790&gt;30000,"Bronze",TRUE,"Transactional")</f>
        <v>Transactional</v>
      </c>
      <c r="T1790" s="24" t="s">
        <v>54</v>
      </c>
      <c r="U1790" s="101" t="s">
        <v>455</v>
      </c>
      <c r="V1790" s="101" t="s">
        <v>456</v>
      </c>
      <c r="W1790" s="77" t="str">
        <f t="shared" si="367"/>
        <v>No</v>
      </c>
      <c r="X1790" s="77" t="str">
        <f>IFERROR(_xlfn.XLOOKUP(J1790&amp;"||"&amp;K1790,'Mapping Ref.'!$J$2:$J$538,'Mapping Ref.'!$K$2:$K$538),"")</f>
        <v>Corporate</v>
      </c>
      <c r="Y1790" s="77" t="str" cm="1">
        <f t="array" ref="Y1790">_xlfn.IFS(R1790&gt;2000000,"For Publication",R1790&gt;100000,"PID",R1790&gt;30000,"RFQ",TRUE,"Transactional")</f>
        <v>Transactional</v>
      </c>
      <c r="Z1790" s="24" t="s">
        <v>86</v>
      </c>
      <c r="AA1790" s="32">
        <v>12</v>
      </c>
      <c r="AB1790" s="24">
        <v>0</v>
      </c>
      <c r="AC1790" s="25">
        <v>44914</v>
      </c>
      <c r="AD1790" s="24" t="s">
        <v>58</v>
      </c>
      <c r="AE1790" s="24"/>
      <c r="AF1790" s="24"/>
      <c r="AG1790" s="24"/>
      <c r="AH1790" s="24" t="s">
        <v>60</v>
      </c>
      <c r="AI1790" s="24"/>
      <c r="AJ1790" s="24" t="s">
        <v>60</v>
      </c>
      <c r="AK1790" s="24"/>
      <c r="AL1790" s="24" t="s">
        <v>1333</v>
      </c>
      <c r="AM1790" s="24"/>
      <c r="AN1790" s="24"/>
      <c r="AO1790" s="24"/>
      <c r="AP1790" s="24" t="s">
        <v>60</v>
      </c>
      <c r="AQ1790" s="24"/>
      <c r="AR1790" s="24"/>
      <c r="AS1790" s="89">
        <f t="shared" si="379"/>
        <v>11</v>
      </c>
      <c r="AT1790" s="24" t="s">
        <v>6877</v>
      </c>
    </row>
    <row r="1791" spans="1:46" x14ac:dyDescent="0.5">
      <c r="A1791" s="24">
        <v>1911</v>
      </c>
      <c r="B1791" s="24"/>
      <c r="C1791" s="24"/>
      <c r="D1791" s="24" t="s">
        <v>6878</v>
      </c>
      <c r="E1791" s="24" t="s">
        <v>6879</v>
      </c>
      <c r="F1791" s="77" t="str">
        <f t="shared" si="366"/>
        <v>WARD ANDREWS LTD</v>
      </c>
      <c r="G1791" s="24" t="s">
        <v>6880</v>
      </c>
      <c r="H1791" s="24" t="s">
        <v>5010</v>
      </c>
      <c r="I1791" s="24" t="s">
        <v>5010</v>
      </c>
      <c r="J1791" s="24" t="s">
        <v>190</v>
      </c>
      <c r="K1791" s="24" t="s">
        <v>755</v>
      </c>
      <c r="L1791" s="25">
        <v>44915</v>
      </c>
      <c r="M1791" s="25">
        <v>45282</v>
      </c>
      <c r="N1791" s="81">
        <f t="shared" si="377"/>
        <v>45830</v>
      </c>
      <c r="O1791" s="77" t="str">
        <f t="shared" ca="1" si="378"/>
        <v>Expired</v>
      </c>
      <c r="P1791" s="77" t="str" cm="1">
        <f t="array" aca="1" ref="P1791" ca="1">_xlfn.IFS((N1791-TODAY())&gt;=547,"06 Expires over 18 months",(N1791-TODAY())&gt;=365,"05 Expires in 18 months",(N1791-TODAY())&gt;=183,"04 Expires in 12 months",(N1791-TODAY())&gt;=92,"03 Expires in 6 months",(N1791-TODAY())&gt;=31,"02 Expires in 3 months",(N1791-TODAY())&gt;=0,"01 Expires in 30 days",(N1791-TODAY())&gt;=-31,"01 Expired last 30 days",(N1791-TODAY())&gt;=-92,"02 Expired last 3 months",(N1791-TODAY())&gt;=-183,"03 Expired last 6 months",(N1791-TODAY())&gt;=-365,"04 Expired last 12 months",(N1791-TODAY())&gt;=-547,"05 Expired last 18 months",TRUE,"06 Expired over 18 months")</f>
        <v>05 Expired last 18 months</v>
      </c>
      <c r="Q1791" s="65">
        <v>2000</v>
      </c>
      <c r="R1791" s="84">
        <f t="shared" si="376"/>
        <v>5000</v>
      </c>
      <c r="S1791" s="77" t="str" cm="1">
        <f t="array" ref="S1791">_xlfn.IFS(R1791&gt;5000000,"Gold",R1791&gt;=500000,"Silver",R1791&gt;30000,"Bronze",TRUE,"Transactional")</f>
        <v>Transactional</v>
      </c>
      <c r="T1791" s="24" t="s">
        <v>54</v>
      </c>
      <c r="U1791" s="101" t="s">
        <v>190</v>
      </c>
      <c r="V1791" s="101" t="s">
        <v>1742</v>
      </c>
      <c r="W1791" s="77" t="str">
        <f t="shared" si="367"/>
        <v>Yes</v>
      </c>
      <c r="X1791" s="77" t="str">
        <f>IFERROR(_xlfn.XLOOKUP(J1791&amp;"||"&amp;K1791,'Mapping Ref.'!$J$2:$J$538,'Mapping Ref.'!$K$2:$K$538),"")</f>
        <v>Childrens &amp; Adults</v>
      </c>
      <c r="Y1791" s="77" t="str" cm="1">
        <f t="array" ref="Y1791">_xlfn.IFS(R1791&gt;2000000,"For Publication",R1791&gt;100000,"PID",R1791&gt;30000,"RFQ",TRUE,"Transactional")</f>
        <v>Transactional</v>
      </c>
      <c r="Z1791" s="24" t="s">
        <v>101</v>
      </c>
      <c r="AA1791" s="32">
        <v>12</v>
      </c>
      <c r="AB1791" s="24">
        <v>18</v>
      </c>
      <c r="AC1791" s="25">
        <v>44915</v>
      </c>
      <c r="AD1791" s="24" t="s">
        <v>58</v>
      </c>
      <c r="AE1791" s="24"/>
      <c r="AF1791" s="24"/>
      <c r="AG1791" s="24"/>
      <c r="AH1791" s="24" t="s">
        <v>60</v>
      </c>
      <c r="AI1791" s="24"/>
      <c r="AJ1791" s="24" t="s">
        <v>60</v>
      </c>
      <c r="AK1791" s="24"/>
      <c r="AL1791" s="24" t="s">
        <v>1333</v>
      </c>
      <c r="AM1791" s="24"/>
      <c r="AN1791" s="24"/>
      <c r="AO1791" s="24">
        <v>0</v>
      </c>
      <c r="AP1791" s="24" t="s">
        <v>60</v>
      </c>
      <c r="AQ1791" s="24"/>
      <c r="AR1791" s="24"/>
      <c r="AS1791" s="89">
        <f t="shared" si="379"/>
        <v>30</v>
      </c>
      <c r="AT1791" s="24" t="s">
        <v>6881</v>
      </c>
    </row>
    <row r="1792" spans="1:46" x14ac:dyDescent="0.5">
      <c r="A1792" s="24">
        <v>1912</v>
      </c>
      <c r="B1792" s="24"/>
      <c r="C1792" s="24"/>
      <c r="D1792" s="24" t="s">
        <v>6878</v>
      </c>
      <c r="E1792" s="24" t="s">
        <v>6882</v>
      </c>
      <c r="F1792" s="77" t="str">
        <f t="shared" si="366"/>
        <v>NETWORK VENTURES LIMITED - NETWORK RECRUITMENT SOLUTIONS LTD T/A NRS CONTACT CENTRE</v>
      </c>
      <c r="G1792" s="24" t="s">
        <v>6883</v>
      </c>
      <c r="H1792" s="24" t="s">
        <v>5010</v>
      </c>
      <c r="I1792" s="24" t="s">
        <v>5010</v>
      </c>
      <c r="J1792" s="24" t="s">
        <v>190</v>
      </c>
      <c r="K1792" s="24" t="s">
        <v>755</v>
      </c>
      <c r="L1792" s="25">
        <v>44915</v>
      </c>
      <c r="M1792" s="25">
        <v>45282</v>
      </c>
      <c r="N1792" s="81">
        <f t="shared" si="377"/>
        <v>45830</v>
      </c>
      <c r="O1792" s="77" t="str">
        <f t="shared" ca="1" si="378"/>
        <v>Expired</v>
      </c>
      <c r="P1792" s="77" t="str" cm="1">
        <f t="array" aca="1" ref="P1792" ca="1">_xlfn.IFS((N1792-TODAY())&gt;=547,"06 Expires over 18 months",(N1792-TODAY())&gt;=365,"05 Expires in 18 months",(N1792-TODAY())&gt;=183,"04 Expires in 12 months",(N1792-TODAY())&gt;=92,"03 Expires in 6 months",(N1792-TODAY())&gt;=31,"02 Expires in 3 months",(N1792-TODAY())&gt;=0,"01 Expires in 30 days",(N1792-TODAY())&gt;=-31,"01 Expired last 30 days",(N1792-TODAY())&gt;=-92,"02 Expired last 3 months",(N1792-TODAY())&gt;=-183,"03 Expired last 6 months",(N1792-TODAY())&gt;=-365,"04 Expired last 12 months",(N1792-TODAY())&gt;=-547,"05 Expired last 18 months",TRUE,"06 Expired over 18 months")</f>
        <v>05 Expired last 18 months</v>
      </c>
      <c r="Q1792" s="65">
        <v>2000</v>
      </c>
      <c r="R1792" s="84">
        <f t="shared" si="376"/>
        <v>5000</v>
      </c>
      <c r="S1792" s="77" t="str" cm="1">
        <f t="array" ref="S1792">_xlfn.IFS(R1792&gt;5000000,"Gold",R1792&gt;=500000,"Silver",R1792&gt;30000,"Bronze",TRUE,"Transactional")</f>
        <v>Transactional</v>
      </c>
      <c r="T1792" s="24" t="s">
        <v>54</v>
      </c>
      <c r="U1792" s="101" t="s">
        <v>190</v>
      </c>
      <c r="V1792" s="101" t="s">
        <v>1742</v>
      </c>
      <c r="W1792" s="77" t="str">
        <f t="shared" si="367"/>
        <v>Yes</v>
      </c>
      <c r="X1792" s="77" t="str">
        <f>IFERROR(_xlfn.XLOOKUP(J1792&amp;"||"&amp;K1792,'Mapping Ref.'!$J$2:$J$538,'Mapping Ref.'!$K$2:$K$538),"")</f>
        <v>Childrens &amp; Adults</v>
      </c>
      <c r="Y1792" s="77" t="str" cm="1">
        <f t="array" ref="Y1792">_xlfn.IFS(R1792&gt;2000000,"For Publication",R1792&gt;100000,"PID",R1792&gt;30000,"RFQ",TRUE,"Transactional")</f>
        <v>Transactional</v>
      </c>
      <c r="Z1792" s="24" t="s">
        <v>101</v>
      </c>
      <c r="AA1792" s="32">
        <v>12</v>
      </c>
      <c r="AB1792" s="24">
        <v>18</v>
      </c>
      <c r="AC1792" s="25">
        <v>44915</v>
      </c>
      <c r="AD1792" s="24" t="s">
        <v>58</v>
      </c>
      <c r="AE1792" s="24"/>
      <c r="AF1792" s="24"/>
      <c r="AG1792" s="24"/>
      <c r="AH1792" s="24" t="s">
        <v>60</v>
      </c>
      <c r="AI1792" s="24"/>
      <c r="AJ1792" s="24" t="s">
        <v>60</v>
      </c>
      <c r="AK1792" s="24"/>
      <c r="AL1792" s="24" t="s">
        <v>1333</v>
      </c>
      <c r="AM1792" s="24"/>
      <c r="AN1792" s="24"/>
      <c r="AO1792" s="24">
        <v>0</v>
      </c>
      <c r="AP1792" s="24" t="s">
        <v>60</v>
      </c>
      <c r="AQ1792" s="24"/>
      <c r="AR1792" s="24"/>
      <c r="AS1792" s="89">
        <f t="shared" si="379"/>
        <v>30</v>
      </c>
      <c r="AT1792" s="24" t="s">
        <v>6884</v>
      </c>
    </row>
    <row r="1793" spans="1:46" x14ac:dyDescent="0.5">
      <c r="A1793" s="24">
        <v>1913</v>
      </c>
      <c r="B1793" s="24"/>
      <c r="C1793" s="24" t="s">
        <v>77</v>
      </c>
      <c r="D1793" s="24" t="s">
        <v>6885</v>
      </c>
      <c r="E1793" s="24" t="s">
        <v>6886</v>
      </c>
      <c r="F1793" s="77" t="str">
        <f t="shared" si="366"/>
        <v>FARONICS (EMEA) LIMITED</v>
      </c>
      <c r="G1793" s="24" t="s">
        <v>2318</v>
      </c>
      <c r="H1793" s="24" t="s">
        <v>6887</v>
      </c>
      <c r="I1793" s="24" t="s">
        <v>4563</v>
      </c>
      <c r="J1793" s="24" t="s">
        <v>52</v>
      </c>
      <c r="K1793" s="24" t="s">
        <v>1281</v>
      </c>
      <c r="L1793" s="25">
        <v>44894</v>
      </c>
      <c r="M1793" s="25">
        <v>45989</v>
      </c>
      <c r="N1793" s="81">
        <f t="shared" si="377"/>
        <v>45989</v>
      </c>
      <c r="O1793" s="77" t="str">
        <f t="shared" ca="1" si="378"/>
        <v>Expired</v>
      </c>
      <c r="P1793" s="77" t="str" cm="1">
        <f t="array" aca="1" ref="P1793" ca="1">_xlfn.IFS((N1793-TODAY())&gt;=547,"06 Expires over 18 months",(N1793-TODAY())&gt;=365,"05 Expires in 18 months",(N1793-TODAY())&gt;=183,"04 Expires in 12 months",(N1793-TODAY())&gt;=92,"03 Expires in 6 months",(N1793-TODAY())&gt;=31,"02 Expires in 3 months",(N1793-TODAY())&gt;=0,"01 Expires in 30 days",(N1793-TODAY())&gt;=-31,"01 Expired last 30 days",(N1793-TODAY())&gt;=-92,"02 Expired last 3 months",(N1793-TODAY())&gt;=-183,"03 Expired last 6 months",(N1793-TODAY())&gt;=-365,"04 Expired last 12 months",(N1793-TODAY())&gt;=-547,"05 Expired last 18 months",TRUE,"06 Expired over 18 months")</f>
        <v>04 Expired last 12 months</v>
      </c>
      <c r="Q1793" s="65">
        <v>23127.5</v>
      </c>
      <c r="R1793" s="84">
        <f t="shared" si="376"/>
        <v>67455.208333333328</v>
      </c>
      <c r="S1793" s="77" t="str" cm="1">
        <f t="array" ref="S1793">_xlfn.IFS(R1793&gt;5000000,"Gold",R1793&gt;=500000,"Silver",R1793&gt;30000,"Bronze",TRUE,"Transactional")</f>
        <v>Bronze</v>
      </c>
      <c r="T1793" s="24" t="s">
        <v>54</v>
      </c>
      <c r="U1793" s="101" t="s">
        <v>116</v>
      </c>
      <c r="V1793" s="101" t="s">
        <v>70</v>
      </c>
      <c r="W1793" s="77" t="str">
        <f t="shared" si="367"/>
        <v>No</v>
      </c>
      <c r="X1793" s="77" t="str">
        <f>IFERROR(_xlfn.XLOOKUP(J1793&amp;"||"&amp;K1793,'Mapping Ref.'!$J$2:$J$538,'Mapping Ref.'!$K$2:$K$538),"")</f>
        <v>ICT</v>
      </c>
      <c r="Y1793" s="77" t="str" cm="1">
        <f t="array" ref="Y1793">_xlfn.IFS(R1793&gt;2000000,"For Publication",R1793&gt;100000,"PID",R1793&gt;30000,"RFQ",TRUE,"Transactional")</f>
        <v>RFQ</v>
      </c>
      <c r="Z1793" s="24" t="s">
        <v>101</v>
      </c>
      <c r="AA1793" s="32">
        <v>36</v>
      </c>
      <c r="AB1793" s="24">
        <v>0</v>
      </c>
      <c r="AC1793" s="25">
        <v>44916</v>
      </c>
      <c r="AD1793" s="24" t="s">
        <v>58</v>
      </c>
      <c r="AE1793" s="24"/>
      <c r="AF1793" s="24"/>
      <c r="AG1793" s="24"/>
      <c r="AH1793" s="24" t="s">
        <v>60</v>
      </c>
      <c r="AI1793" s="24"/>
      <c r="AJ1793" s="24" t="s">
        <v>60</v>
      </c>
      <c r="AK1793" s="24"/>
      <c r="AL1793" s="24" t="s">
        <v>1333</v>
      </c>
      <c r="AM1793" s="24"/>
      <c r="AN1793" s="24"/>
      <c r="AO1793" s="24">
        <v>0</v>
      </c>
      <c r="AP1793" s="24" t="s">
        <v>60</v>
      </c>
      <c r="AQ1793" s="24"/>
      <c r="AR1793" s="24"/>
      <c r="AS1793" s="89">
        <f t="shared" si="379"/>
        <v>35</v>
      </c>
      <c r="AT1793" s="24" t="s">
        <v>2319</v>
      </c>
    </row>
    <row r="1794" spans="1:46" x14ac:dyDescent="0.5">
      <c r="A1794" s="24">
        <v>1914</v>
      </c>
      <c r="B1794" s="24"/>
      <c r="C1794" s="24"/>
      <c r="D1794" s="24" t="s">
        <v>6888</v>
      </c>
      <c r="E1794" s="24" t="s">
        <v>6889</v>
      </c>
      <c r="F1794" s="77" t="str">
        <f t="shared" ref="F1794:F1857" si="380">IF(AT1794&lt;&gt;"",AT1794,G1794)</f>
        <v>Reco Hoist Ltd</v>
      </c>
      <c r="G1794" s="24" t="s">
        <v>6890</v>
      </c>
      <c r="H1794" s="24" t="s">
        <v>6254</v>
      </c>
      <c r="I1794" s="24" t="s">
        <v>6254</v>
      </c>
      <c r="J1794" s="24" t="s">
        <v>107</v>
      </c>
      <c r="K1794" s="24" t="s">
        <v>6891</v>
      </c>
      <c r="L1794" s="25">
        <v>44929</v>
      </c>
      <c r="M1794" s="25">
        <v>45289</v>
      </c>
      <c r="N1794" s="81">
        <f t="shared" si="377"/>
        <v>45625</v>
      </c>
      <c r="O1794" s="77" t="str">
        <f t="shared" ca="1" si="378"/>
        <v>Expired</v>
      </c>
      <c r="P1794" s="77" t="str" cm="1">
        <f t="array" aca="1" ref="P1794" ca="1">_xlfn.IFS((N1794-TODAY())&gt;=547,"06 Expires over 18 months",(N1794-TODAY())&gt;=365,"05 Expires in 18 months",(N1794-TODAY())&gt;=183,"04 Expires in 12 months",(N1794-TODAY())&gt;=92,"03 Expires in 6 months",(N1794-TODAY())&gt;=31,"02 Expires in 3 months",(N1794-TODAY())&gt;=0,"01 Expires in 30 days",(N1794-TODAY())&gt;=-31,"01 Expired last 30 days",(N1794-TODAY())&gt;=-92,"02 Expired last 3 months",(N1794-TODAY())&gt;=-183,"03 Expired last 6 months",(N1794-TODAY())&gt;=-365,"04 Expired last 12 months",(N1794-TODAY())&gt;=-547,"05 Expired last 18 months",TRUE,"06 Expired over 18 months")</f>
        <v>06 Expired over 18 months</v>
      </c>
      <c r="Q1794" s="65">
        <v>80000</v>
      </c>
      <c r="R1794" s="84">
        <f t="shared" si="376"/>
        <v>146666.66666666666</v>
      </c>
      <c r="S1794" s="77" t="str" cm="1">
        <f t="array" ref="S1794">_xlfn.IFS(R1794&gt;5000000,"Gold",R1794&gt;=500000,"Silver",R1794&gt;30000,"Bronze",TRUE,"Transactional")</f>
        <v>Bronze</v>
      </c>
      <c r="T1794" s="24" t="s">
        <v>54</v>
      </c>
      <c r="U1794" s="101" t="s">
        <v>237</v>
      </c>
      <c r="V1794" s="101" t="s">
        <v>238</v>
      </c>
      <c r="W1794" s="77" t="str">
        <f t="shared" ref="W1794:W1857" si="381">IF(AB1794&gt;0,"Yes","No")</f>
        <v>Yes</v>
      </c>
      <c r="X1794" s="77" t="str">
        <f>IFERROR(_xlfn.XLOOKUP(J1794&amp;"||"&amp;K1794,'Mapping Ref.'!$J$2:$J$538,'Mapping Ref.'!$K$2:$K$538),"")</f>
        <v>Construction &amp; Estates</v>
      </c>
      <c r="Y1794" s="77" t="str" cm="1">
        <f t="array" ref="Y1794">_xlfn.IFS(R1794&gt;2000000,"For Publication",R1794&gt;100000,"PID",R1794&gt;30000,"RFQ",TRUE,"Transactional")</f>
        <v>PID</v>
      </c>
      <c r="Z1794" s="24" t="s">
        <v>101</v>
      </c>
      <c r="AA1794" s="32">
        <v>11</v>
      </c>
      <c r="AB1794" s="24">
        <v>11</v>
      </c>
      <c r="AC1794" s="25">
        <v>44916</v>
      </c>
      <c r="AD1794" s="24" t="s">
        <v>58</v>
      </c>
      <c r="AE1794" s="24"/>
      <c r="AF1794" s="24"/>
      <c r="AG1794" s="24"/>
      <c r="AH1794" s="24" t="s">
        <v>60</v>
      </c>
      <c r="AI1794" s="24"/>
      <c r="AJ1794" s="24" t="s">
        <v>60</v>
      </c>
      <c r="AK1794" s="24"/>
      <c r="AL1794" s="24" t="s">
        <v>1333</v>
      </c>
      <c r="AM1794" s="24"/>
      <c r="AN1794" s="24"/>
      <c r="AO1794" s="24">
        <v>0</v>
      </c>
      <c r="AP1794" s="24" t="s">
        <v>60</v>
      </c>
      <c r="AQ1794" s="24"/>
      <c r="AR1794" s="24"/>
      <c r="AS1794" s="89">
        <f t="shared" si="379"/>
        <v>22</v>
      </c>
      <c r="AT1794" s="24"/>
    </row>
    <row r="1795" spans="1:46" x14ac:dyDescent="0.5">
      <c r="A1795" s="24">
        <v>1915</v>
      </c>
      <c r="B1795" s="24"/>
      <c r="C1795" s="24"/>
      <c r="D1795" s="24" t="s">
        <v>6892</v>
      </c>
      <c r="E1795" s="24" t="s">
        <v>5924</v>
      </c>
      <c r="F1795" s="77" t="str">
        <f t="shared" si="380"/>
        <v>NVR PRACTITIONERS CONSORTIUM CIC</v>
      </c>
      <c r="G1795" s="24" t="s">
        <v>6893</v>
      </c>
      <c r="H1795" s="24" t="s">
        <v>3816</v>
      </c>
      <c r="I1795" s="24" t="s">
        <v>3816</v>
      </c>
      <c r="J1795" s="24" t="s">
        <v>190</v>
      </c>
      <c r="K1795" s="24" t="s">
        <v>2234</v>
      </c>
      <c r="L1795" s="25">
        <v>44916</v>
      </c>
      <c r="M1795" s="25">
        <v>45280</v>
      </c>
      <c r="N1795" s="81">
        <f t="shared" si="377"/>
        <v>45646</v>
      </c>
      <c r="O1795" s="77" t="str">
        <f t="shared" ca="1" si="378"/>
        <v>Expired</v>
      </c>
      <c r="P1795" s="77" t="str" cm="1">
        <f t="array" aca="1" ref="P1795" ca="1">_xlfn.IFS((N1795-TODAY())&gt;=547,"06 Expires over 18 months",(N1795-TODAY())&gt;=365,"05 Expires in 18 months",(N1795-TODAY())&gt;=183,"04 Expires in 12 months",(N1795-TODAY())&gt;=92,"03 Expires in 6 months",(N1795-TODAY())&gt;=31,"02 Expires in 3 months",(N1795-TODAY())&gt;=0,"01 Expires in 30 days",(N1795-TODAY())&gt;=-31,"01 Expired last 30 days",(N1795-TODAY())&gt;=-92,"02 Expired last 3 months",(N1795-TODAY())&gt;=-183,"03 Expired last 6 months",(N1795-TODAY())&gt;=-365,"04 Expired last 12 months",(N1795-TODAY())&gt;=-547,"05 Expired last 18 months",TRUE,"06 Expired over 18 months")</f>
        <v>06 Expired over 18 months</v>
      </c>
      <c r="Q1795" s="65">
        <v>10000</v>
      </c>
      <c r="R1795" s="84">
        <f t="shared" si="376"/>
        <v>19166.666666666668</v>
      </c>
      <c r="S1795" s="77" t="str" cm="1">
        <f t="array" ref="S1795">_xlfn.IFS(R1795&gt;5000000,"Gold",R1795&gt;=500000,"Silver",R1795&gt;30000,"Bronze",TRUE,"Transactional")</f>
        <v>Transactional</v>
      </c>
      <c r="T1795" s="24" t="s">
        <v>54</v>
      </c>
      <c r="U1795" s="101" t="s">
        <v>190</v>
      </c>
      <c r="V1795" s="101" t="s">
        <v>1742</v>
      </c>
      <c r="W1795" s="77" t="str">
        <f t="shared" si="381"/>
        <v>Yes</v>
      </c>
      <c r="X1795" s="77" t="str">
        <f>IFERROR(_xlfn.XLOOKUP(J1795&amp;"||"&amp;K1795,'Mapping Ref.'!$J$2:$J$538,'Mapping Ref.'!$K$2:$K$538),"")</f>
        <v>Childrens &amp; Adults</v>
      </c>
      <c r="Y1795" s="77" t="str" cm="1">
        <f t="array" ref="Y1795">_xlfn.IFS(R1795&gt;2000000,"For Publication",R1795&gt;100000,"PID",R1795&gt;30000,"RFQ",TRUE,"Transactional")</f>
        <v>Transactional</v>
      </c>
      <c r="Z1795" s="24" t="s">
        <v>101</v>
      </c>
      <c r="AA1795" s="32">
        <v>12</v>
      </c>
      <c r="AB1795" s="24">
        <v>12</v>
      </c>
      <c r="AC1795" s="25">
        <v>44916</v>
      </c>
      <c r="AD1795" s="24" t="s">
        <v>58</v>
      </c>
      <c r="AE1795" s="24"/>
      <c r="AF1795" s="24"/>
      <c r="AG1795" s="24"/>
      <c r="AH1795" s="24" t="s">
        <v>59</v>
      </c>
      <c r="AI1795" s="24"/>
      <c r="AJ1795" s="24" t="s">
        <v>60</v>
      </c>
      <c r="AK1795" s="24"/>
      <c r="AL1795" s="24" t="s">
        <v>1333</v>
      </c>
      <c r="AM1795" s="24"/>
      <c r="AN1795" s="24"/>
      <c r="AO1795" s="24">
        <v>0</v>
      </c>
      <c r="AP1795" s="24" t="s">
        <v>60</v>
      </c>
      <c r="AQ1795" s="24"/>
      <c r="AR1795" s="24"/>
      <c r="AS1795" s="89">
        <f t="shared" si="379"/>
        <v>23</v>
      </c>
      <c r="AT1795" s="24" t="s">
        <v>6894</v>
      </c>
    </row>
    <row r="1796" spans="1:46" x14ac:dyDescent="0.5">
      <c r="A1796" s="24">
        <v>1916</v>
      </c>
      <c r="B1796" s="24"/>
      <c r="C1796" s="24"/>
      <c r="D1796" s="24" t="s">
        <v>6895</v>
      </c>
      <c r="E1796" s="24" t="s">
        <v>6896</v>
      </c>
      <c r="F1796" s="77" t="str">
        <f t="shared" si="380"/>
        <v>Field Design Associates Ltd</v>
      </c>
      <c r="G1796" s="24" t="s">
        <v>6897</v>
      </c>
      <c r="H1796" s="24" t="s">
        <v>6898</v>
      </c>
      <c r="I1796" s="24" t="s">
        <v>6518</v>
      </c>
      <c r="J1796" s="24" t="s">
        <v>1312</v>
      </c>
      <c r="K1796" s="24" t="s">
        <v>1109</v>
      </c>
      <c r="L1796" s="25">
        <v>44927</v>
      </c>
      <c r="M1796" s="25">
        <v>44957</v>
      </c>
      <c r="N1796" s="81">
        <f t="shared" si="377"/>
        <v>44957</v>
      </c>
      <c r="O1796" s="77" t="str">
        <f t="shared" ca="1" si="378"/>
        <v>Expired</v>
      </c>
      <c r="P1796" s="77" t="str" cm="1">
        <f t="array" aca="1" ref="P1796" ca="1">_xlfn.IFS((N1796-TODAY())&gt;=547,"06 Expires over 18 months",(N1796-TODAY())&gt;=365,"05 Expires in 18 months",(N1796-TODAY())&gt;=183,"04 Expires in 12 months",(N1796-TODAY())&gt;=92,"03 Expires in 6 months",(N1796-TODAY())&gt;=31,"02 Expires in 3 months",(N1796-TODAY())&gt;=0,"01 Expires in 30 days",(N1796-TODAY())&gt;=-31,"01 Expired last 30 days",(N1796-TODAY())&gt;=-92,"02 Expired last 3 months",(N1796-TODAY())&gt;=-183,"03 Expired last 6 months",(N1796-TODAY())&gt;=-365,"04 Expired last 12 months",(N1796-TODAY())&gt;=-547,"05 Expired last 18 months",TRUE,"06 Expired over 18 months")</f>
        <v>06 Expired over 18 months</v>
      </c>
      <c r="Q1796" s="65">
        <v>3900</v>
      </c>
      <c r="R1796" s="84">
        <f t="shared" si="376"/>
        <v>3900</v>
      </c>
      <c r="S1796" s="77" t="str" cm="1">
        <f t="array" ref="S1796">_xlfn.IFS(R1796&gt;5000000,"Gold",R1796&gt;=500000,"Silver",R1796&gt;30000,"Bronze",TRUE,"Transactional")</f>
        <v>Transactional</v>
      </c>
      <c r="T1796" s="24" t="s">
        <v>54</v>
      </c>
      <c r="U1796" s="101" t="s">
        <v>208</v>
      </c>
      <c r="V1796" s="101" t="s">
        <v>209</v>
      </c>
      <c r="W1796" s="77" t="str">
        <f t="shared" si="381"/>
        <v>No</v>
      </c>
      <c r="X1796" s="77" t="str">
        <f>IFERROR(_xlfn.XLOOKUP(J1796&amp;"||"&amp;K1796,'Mapping Ref.'!$J$2:$J$538,'Mapping Ref.'!$K$2:$K$538),"")</f>
        <v>Corporate</v>
      </c>
      <c r="Y1796" s="77" t="str" cm="1">
        <f t="array" ref="Y1796">_xlfn.IFS(R1796&gt;2000000,"For Publication",R1796&gt;100000,"PID",R1796&gt;30000,"RFQ",TRUE,"Transactional")</f>
        <v>Transactional</v>
      </c>
      <c r="Z1796" s="24" t="s">
        <v>101</v>
      </c>
      <c r="AA1796" s="32">
        <v>1</v>
      </c>
      <c r="AB1796" s="24">
        <v>0</v>
      </c>
      <c r="AC1796" s="25">
        <v>44917</v>
      </c>
      <c r="AD1796" s="24" t="s">
        <v>58</v>
      </c>
      <c r="AE1796" s="24"/>
      <c r="AF1796" s="24"/>
      <c r="AG1796" s="24"/>
      <c r="AH1796" s="24" t="s">
        <v>60</v>
      </c>
      <c r="AI1796" s="24"/>
      <c r="AJ1796" s="24" t="s">
        <v>60</v>
      </c>
      <c r="AK1796" s="24"/>
      <c r="AL1796" s="24" t="s">
        <v>1333</v>
      </c>
      <c r="AM1796" s="24"/>
      <c r="AN1796" s="24"/>
      <c r="AO1796" s="24"/>
      <c r="AP1796" s="24" t="s">
        <v>60</v>
      </c>
      <c r="AQ1796" s="24"/>
      <c r="AR1796" s="24"/>
      <c r="AS1796" s="89">
        <f t="shared" si="379"/>
        <v>0</v>
      </c>
      <c r="AT1796" s="24" t="s">
        <v>6897</v>
      </c>
    </row>
    <row r="1797" spans="1:46" x14ac:dyDescent="0.5">
      <c r="A1797" s="24">
        <v>1917</v>
      </c>
      <c r="B1797" s="24"/>
      <c r="C1797" s="24" t="s">
        <v>77</v>
      </c>
      <c r="D1797" s="24" t="s">
        <v>6899</v>
      </c>
      <c r="E1797" s="24" t="s">
        <v>6900</v>
      </c>
      <c r="F1797" s="77" t="str">
        <f t="shared" si="380"/>
        <v>JACOBS U K LIMITED</v>
      </c>
      <c r="G1797" s="24" t="s">
        <v>6901</v>
      </c>
      <c r="H1797" s="24" t="s">
        <v>5504</v>
      </c>
      <c r="I1797" s="24" t="s">
        <v>6902</v>
      </c>
      <c r="J1797" s="24" t="s">
        <v>1312</v>
      </c>
      <c r="K1797" s="24" t="s">
        <v>1109</v>
      </c>
      <c r="L1797" s="25">
        <v>44900</v>
      </c>
      <c r="M1797" s="25">
        <v>45016</v>
      </c>
      <c r="N1797" s="81">
        <f t="shared" si="377"/>
        <v>45016</v>
      </c>
      <c r="O1797" s="77" t="str">
        <f t="shared" ca="1" si="378"/>
        <v>Expired</v>
      </c>
      <c r="P1797" s="77" t="str" cm="1">
        <f t="array" aca="1" ref="P1797" ca="1">_xlfn.IFS((N1797-TODAY())&gt;=547,"06 Expires over 18 months",(N1797-TODAY())&gt;=365,"05 Expires in 18 months",(N1797-TODAY())&gt;=183,"04 Expires in 12 months",(N1797-TODAY())&gt;=92,"03 Expires in 6 months",(N1797-TODAY())&gt;=31,"02 Expires in 3 months",(N1797-TODAY())&gt;=0,"01 Expires in 30 days",(N1797-TODAY())&gt;=-31,"01 Expired last 30 days",(N1797-TODAY())&gt;=-92,"02 Expired last 3 months",(N1797-TODAY())&gt;=-183,"03 Expired last 6 months",(N1797-TODAY())&gt;=-365,"04 Expired last 12 months",(N1797-TODAY())&gt;=-547,"05 Expired last 18 months",TRUE,"06 Expired over 18 months")</f>
        <v>06 Expired over 18 months</v>
      </c>
      <c r="Q1797" s="65">
        <v>65259</v>
      </c>
      <c r="R1797" s="84">
        <f t="shared" si="376"/>
        <v>65259</v>
      </c>
      <c r="S1797" s="77" t="str" cm="1">
        <f t="array" ref="S1797">_xlfn.IFS(R1797&gt;5000000,"Gold",R1797&gt;=500000,"Silver",R1797&gt;30000,"Bronze",TRUE,"Transactional")</f>
        <v>Bronze</v>
      </c>
      <c r="T1797" s="24" t="s">
        <v>54</v>
      </c>
      <c r="U1797" s="101" t="s">
        <v>123</v>
      </c>
      <c r="V1797" s="101" t="s">
        <v>338</v>
      </c>
      <c r="W1797" s="77" t="str">
        <f t="shared" si="381"/>
        <v>No</v>
      </c>
      <c r="X1797" s="77" t="str">
        <f>IFERROR(_xlfn.XLOOKUP(J1797&amp;"||"&amp;K1797,'Mapping Ref.'!$J$2:$J$538,'Mapping Ref.'!$K$2:$K$538),"")</f>
        <v>Corporate</v>
      </c>
      <c r="Y1797" s="77" t="str" cm="1">
        <f t="array" ref="Y1797">_xlfn.IFS(R1797&gt;2000000,"For Publication",R1797&gt;100000,"PID",R1797&gt;30000,"RFQ",TRUE,"Transactional")</f>
        <v>RFQ</v>
      </c>
      <c r="Z1797" s="24" t="s">
        <v>101</v>
      </c>
      <c r="AA1797" s="32">
        <v>4</v>
      </c>
      <c r="AB1797" s="24">
        <v>0</v>
      </c>
      <c r="AC1797" s="25">
        <v>44917</v>
      </c>
      <c r="AD1797" s="24" t="s">
        <v>58</v>
      </c>
      <c r="AE1797" s="24">
        <v>0</v>
      </c>
      <c r="AF1797" s="24"/>
      <c r="AG1797" s="24"/>
      <c r="AH1797" s="24" t="s">
        <v>60</v>
      </c>
      <c r="AI1797" s="24"/>
      <c r="AJ1797" s="24" t="s">
        <v>60</v>
      </c>
      <c r="AK1797" s="24"/>
      <c r="AL1797" s="24" t="s">
        <v>1333</v>
      </c>
      <c r="AM1797" s="24"/>
      <c r="AN1797" s="24"/>
      <c r="AO1797" s="24">
        <v>0</v>
      </c>
      <c r="AP1797" s="24" t="s">
        <v>60</v>
      </c>
      <c r="AQ1797" s="24"/>
      <c r="AR1797" s="24"/>
      <c r="AS1797" s="89">
        <f t="shared" si="379"/>
        <v>3</v>
      </c>
      <c r="AT1797" s="24" t="s">
        <v>6903</v>
      </c>
    </row>
    <row r="1798" spans="1:46" x14ac:dyDescent="0.5">
      <c r="A1798" s="24">
        <v>1918</v>
      </c>
      <c r="B1798" s="24"/>
      <c r="C1798" s="24"/>
      <c r="D1798" s="24" t="s">
        <v>6904</v>
      </c>
      <c r="E1798" s="24" t="s">
        <v>6905</v>
      </c>
      <c r="F1798" s="77" t="str">
        <f t="shared" si="380"/>
        <v>LINDA M GOUGH</v>
      </c>
      <c r="G1798" s="24" t="s">
        <v>6906</v>
      </c>
      <c r="H1798" s="24" t="s">
        <v>6907</v>
      </c>
      <c r="I1798" s="24" t="s">
        <v>6907</v>
      </c>
      <c r="J1798" s="24" t="s">
        <v>190</v>
      </c>
      <c r="K1798" s="24" t="s">
        <v>5011</v>
      </c>
      <c r="L1798" s="25">
        <v>44917</v>
      </c>
      <c r="M1798" s="25">
        <v>45139</v>
      </c>
      <c r="N1798" s="81">
        <f t="shared" si="377"/>
        <v>45231</v>
      </c>
      <c r="O1798" s="77" t="str">
        <f t="shared" ca="1" si="378"/>
        <v>Expired</v>
      </c>
      <c r="P1798" s="77" t="str" cm="1">
        <f t="array" aca="1" ref="P1798" ca="1">_xlfn.IFS((N1798-TODAY())&gt;=547,"06 Expires over 18 months",(N1798-TODAY())&gt;=365,"05 Expires in 18 months",(N1798-TODAY())&gt;=183,"04 Expires in 12 months",(N1798-TODAY())&gt;=92,"03 Expires in 6 months",(N1798-TODAY())&gt;=31,"02 Expires in 3 months",(N1798-TODAY())&gt;=0,"01 Expires in 30 days",(N1798-TODAY())&gt;=-31,"01 Expired last 30 days",(N1798-TODAY())&gt;=-92,"02 Expired last 3 months",(N1798-TODAY())&gt;=-183,"03 Expired last 6 months",(N1798-TODAY())&gt;=-365,"04 Expired last 12 months",(N1798-TODAY())&gt;=-547,"05 Expired last 18 months",TRUE,"06 Expired over 18 months")</f>
        <v>06 Expired over 18 months</v>
      </c>
      <c r="Q1798" s="65">
        <v>20000</v>
      </c>
      <c r="R1798" s="84">
        <f t="shared" si="376"/>
        <v>20000</v>
      </c>
      <c r="S1798" s="77" t="str" cm="1">
        <f t="array" ref="S1798">_xlfn.IFS(R1798&gt;5000000,"Gold",R1798&gt;=500000,"Silver",R1798&gt;30000,"Bronze",TRUE,"Transactional")</f>
        <v>Transactional</v>
      </c>
      <c r="T1798" s="24" t="s">
        <v>54</v>
      </c>
      <c r="U1798" s="101" t="s">
        <v>366</v>
      </c>
      <c r="V1798" s="101" t="s">
        <v>789</v>
      </c>
      <c r="W1798" s="77" t="str">
        <f t="shared" si="381"/>
        <v>Yes</v>
      </c>
      <c r="X1798" s="77" t="str">
        <f>IFERROR(_xlfn.XLOOKUP(J1798&amp;"||"&amp;K1798,'Mapping Ref.'!$J$2:$J$538,'Mapping Ref.'!$K$2:$K$538),"")</f>
        <v>Childrens &amp; Adults</v>
      </c>
      <c r="Y1798" s="77" t="str" cm="1">
        <f t="array" ref="Y1798">_xlfn.IFS(R1798&gt;2000000,"For Publication",R1798&gt;100000,"PID",R1798&gt;30000,"RFQ",TRUE,"Transactional")</f>
        <v>Transactional</v>
      </c>
      <c r="Z1798" s="24" t="s">
        <v>101</v>
      </c>
      <c r="AA1798" s="32">
        <v>6</v>
      </c>
      <c r="AB1798" s="24">
        <v>3</v>
      </c>
      <c r="AC1798" s="25">
        <v>44918</v>
      </c>
      <c r="AD1798" s="24" t="s">
        <v>58</v>
      </c>
      <c r="AE1798" s="24">
        <v>0</v>
      </c>
      <c r="AF1798" s="24"/>
      <c r="AG1798" s="24"/>
      <c r="AH1798" s="24" t="s">
        <v>60</v>
      </c>
      <c r="AI1798" s="24"/>
      <c r="AJ1798" s="24" t="s">
        <v>60</v>
      </c>
      <c r="AK1798" s="24"/>
      <c r="AL1798" s="24" t="s">
        <v>1333</v>
      </c>
      <c r="AM1798" s="24"/>
      <c r="AN1798" s="24"/>
      <c r="AO1798" s="24"/>
      <c r="AP1798" s="24" t="s">
        <v>60</v>
      </c>
      <c r="AQ1798" s="24"/>
      <c r="AR1798" s="24"/>
      <c r="AS1798" s="89">
        <f t="shared" si="379"/>
        <v>10</v>
      </c>
      <c r="AT1798" s="24" t="s">
        <v>6908</v>
      </c>
    </row>
    <row r="1799" spans="1:46" x14ac:dyDescent="0.5">
      <c r="A1799" s="24">
        <v>1919</v>
      </c>
      <c r="B1799" s="24"/>
      <c r="C1799" s="24"/>
      <c r="D1799" s="24" t="s">
        <v>6909</v>
      </c>
      <c r="E1799" s="24" t="s">
        <v>5924</v>
      </c>
      <c r="F1799" s="77" t="str">
        <f t="shared" si="380"/>
        <v>ROSEMARY READ T/A ROZ READ</v>
      </c>
      <c r="G1799" s="24" t="s">
        <v>6909</v>
      </c>
      <c r="H1799" s="24" t="s">
        <v>3816</v>
      </c>
      <c r="I1799" s="24" t="s">
        <v>3816</v>
      </c>
      <c r="J1799" s="24" t="s">
        <v>190</v>
      </c>
      <c r="K1799" s="24" t="s">
        <v>2234</v>
      </c>
      <c r="L1799" s="25">
        <v>44918</v>
      </c>
      <c r="M1799" s="25">
        <v>45282</v>
      </c>
      <c r="N1799" s="81">
        <f t="shared" si="377"/>
        <v>45648</v>
      </c>
      <c r="O1799" s="77" t="str">
        <f t="shared" ca="1" si="378"/>
        <v>Expired</v>
      </c>
      <c r="P1799" s="77" t="str" cm="1">
        <f t="array" aca="1" ref="P1799" ca="1">_xlfn.IFS((N1799-TODAY())&gt;=547,"06 Expires over 18 months",(N1799-TODAY())&gt;=365,"05 Expires in 18 months",(N1799-TODAY())&gt;=183,"04 Expires in 12 months",(N1799-TODAY())&gt;=92,"03 Expires in 6 months",(N1799-TODAY())&gt;=31,"02 Expires in 3 months",(N1799-TODAY())&gt;=0,"01 Expires in 30 days",(N1799-TODAY())&gt;=-31,"01 Expired last 30 days",(N1799-TODAY())&gt;=-92,"02 Expired last 3 months",(N1799-TODAY())&gt;=-183,"03 Expired last 6 months",(N1799-TODAY())&gt;=-365,"04 Expired last 12 months",(N1799-TODAY())&gt;=-547,"05 Expired last 18 months",TRUE,"06 Expired over 18 months")</f>
        <v>06 Expired over 18 months</v>
      </c>
      <c r="Q1799" s="65">
        <v>5000</v>
      </c>
      <c r="R1799" s="84">
        <f t="shared" si="376"/>
        <v>9583.3333333333339</v>
      </c>
      <c r="S1799" s="77" t="str" cm="1">
        <f t="array" ref="S1799">_xlfn.IFS(R1799&gt;5000000,"Gold",R1799&gt;=500000,"Silver",R1799&gt;30000,"Bronze",TRUE,"Transactional")</f>
        <v>Transactional</v>
      </c>
      <c r="T1799" s="24" t="s">
        <v>54</v>
      </c>
      <c r="U1799" s="101" t="s">
        <v>190</v>
      </c>
      <c r="V1799" s="101" t="s">
        <v>1742</v>
      </c>
      <c r="W1799" s="77" t="str">
        <f t="shared" si="381"/>
        <v>Yes</v>
      </c>
      <c r="X1799" s="77" t="str">
        <f>IFERROR(_xlfn.XLOOKUP(J1799&amp;"||"&amp;K1799,'Mapping Ref.'!$J$2:$J$538,'Mapping Ref.'!$K$2:$K$538),"")</f>
        <v>Childrens &amp; Adults</v>
      </c>
      <c r="Y1799" s="77" t="str" cm="1">
        <f t="array" ref="Y1799">_xlfn.IFS(R1799&gt;2000000,"For Publication",R1799&gt;100000,"PID",R1799&gt;30000,"RFQ",TRUE,"Transactional")</f>
        <v>Transactional</v>
      </c>
      <c r="Z1799" s="24" t="s">
        <v>101</v>
      </c>
      <c r="AA1799" s="32">
        <v>12</v>
      </c>
      <c r="AB1799" s="24">
        <v>12</v>
      </c>
      <c r="AC1799" s="25">
        <v>44918</v>
      </c>
      <c r="AD1799" s="24" t="s">
        <v>58</v>
      </c>
      <c r="AE1799" s="24"/>
      <c r="AF1799" s="24"/>
      <c r="AG1799" s="24"/>
      <c r="AH1799" s="24" t="s">
        <v>59</v>
      </c>
      <c r="AI1799" s="24"/>
      <c r="AJ1799" s="24" t="s">
        <v>60</v>
      </c>
      <c r="AK1799" s="24"/>
      <c r="AL1799" s="24" t="s">
        <v>1333</v>
      </c>
      <c r="AM1799" s="24"/>
      <c r="AN1799" s="24"/>
      <c r="AO1799" s="24">
        <v>0</v>
      </c>
      <c r="AP1799" s="24" t="s">
        <v>60</v>
      </c>
      <c r="AQ1799" s="24"/>
      <c r="AR1799" s="24"/>
      <c r="AS1799" s="89">
        <f t="shared" si="379"/>
        <v>23</v>
      </c>
      <c r="AT1799" s="24" t="s">
        <v>6910</v>
      </c>
    </row>
    <row r="1800" spans="1:46" x14ac:dyDescent="0.5">
      <c r="A1800" s="24">
        <v>1920</v>
      </c>
      <c r="B1800" s="24" t="s">
        <v>340</v>
      </c>
      <c r="C1800" s="24"/>
      <c r="D1800" s="24" t="s">
        <v>6911</v>
      </c>
      <c r="E1800" s="24" t="s">
        <v>6912</v>
      </c>
      <c r="F1800" s="77" t="str">
        <f t="shared" si="380"/>
        <v>TENANTS SAVE MONEY LIMITED</v>
      </c>
      <c r="G1800" s="24" t="s">
        <v>6913</v>
      </c>
      <c r="H1800" s="24" t="s">
        <v>6914</v>
      </c>
      <c r="I1800" s="24" t="s">
        <v>6914</v>
      </c>
      <c r="J1800" s="24" t="s">
        <v>107</v>
      </c>
      <c r="K1800" s="24" t="s">
        <v>6915</v>
      </c>
      <c r="L1800" s="25">
        <v>44958</v>
      </c>
      <c r="M1800" s="25">
        <v>45139</v>
      </c>
      <c r="N1800" s="81">
        <f t="shared" si="377"/>
        <v>45323</v>
      </c>
      <c r="O1800" s="77" t="str">
        <f t="shared" ca="1" si="378"/>
        <v>Expired</v>
      </c>
      <c r="P1800" s="77" t="str" cm="1">
        <f t="array" aca="1" ref="P1800" ca="1">_xlfn.IFS((N1800-TODAY())&gt;=547,"06 Expires over 18 months",(N1800-TODAY())&gt;=365,"05 Expires in 18 months",(N1800-TODAY())&gt;=183,"04 Expires in 12 months",(N1800-TODAY())&gt;=92,"03 Expires in 6 months",(N1800-TODAY())&gt;=31,"02 Expires in 3 months",(N1800-TODAY())&gt;=0,"01 Expires in 30 days",(N1800-TODAY())&gt;=-31,"01 Expired last 30 days",(N1800-TODAY())&gt;=-92,"02 Expired last 3 months",(N1800-TODAY())&gt;=-183,"03 Expired last 6 months",(N1800-TODAY())&gt;=-365,"04 Expired last 12 months",(N1800-TODAY())&gt;=-547,"05 Expired last 18 months",TRUE,"06 Expired over 18 months")</f>
        <v>06 Expired over 18 months</v>
      </c>
      <c r="Q1800" s="65">
        <v>4500</v>
      </c>
      <c r="R1800" s="84">
        <f t="shared" si="376"/>
        <v>4500</v>
      </c>
      <c r="S1800" s="77" t="str" cm="1">
        <f t="array" ref="S1800">_xlfn.IFS(R1800&gt;5000000,"Gold",R1800&gt;=500000,"Silver",R1800&gt;30000,"Bronze",TRUE,"Transactional")</f>
        <v>Transactional</v>
      </c>
      <c r="T1800" s="24" t="s">
        <v>54</v>
      </c>
      <c r="U1800" s="101" t="s">
        <v>208</v>
      </c>
      <c r="V1800" s="101" t="s">
        <v>209</v>
      </c>
      <c r="W1800" s="77" t="str">
        <f t="shared" si="381"/>
        <v>Yes</v>
      </c>
      <c r="X1800" s="77" t="str">
        <f>IFERROR(_xlfn.XLOOKUP(J1800&amp;"||"&amp;K1800,'Mapping Ref.'!$J$2:$J$538,'Mapping Ref.'!$K$2:$K$538),"")</f>
        <v>Construction &amp; Estates</v>
      </c>
      <c r="Y1800" s="77" t="str" cm="1">
        <f t="array" ref="Y1800">_xlfn.IFS(R1800&gt;2000000,"For Publication",R1800&gt;100000,"PID",R1800&gt;30000,"RFQ",TRUE,"Transactional")</f>
        <v>Transactional</v>
      </c>
      <c r="Z1800" s="24" t="s">
        <v>101</v>
      </c>
      <c r="AA1800" s="32">
        <v>6</v>
      </c>
      <c r="AB1800" s="24">
        <v>6</v>
      </c>
      <c r="AC1800" s="25">
        <v>44930</v>
      </c>
      <c r="AD1800" s="24" t="s">
        <v>58</v>
      </c>
      <c r="AE1800" s="24"/>
      <c r="AF1800" s="24"/>
      <c r="AG1800" s="24"/>
      <c r="AH1800" s="24" t="s">
        <v>59</v>
      </c>
      <c r="AI1800" s="24"/>
      <c r="AJ1800" s="24" t="s">
        <v>59</v>
      </c>
      <c r="AK1800" s="24"/>
      <c r="AL1800" s="24" t="s">
        <v>5003</v>
      </c>
      <c r="AM1800" s="24"/>
      <c r="AN1800" s="24"/>
      <c r="AO1800" s="24"/>
      <c r="AP1800" s="24" t="s">
        <v>60</v>
      </c>
      <c r="AQ1800" s="24"/>
      <c r="AR1800" s="24"/>
      <c r="AS1800" s="89">
        <f t="shared" si="379"/>
        <v>12</v>
      </c>
      <c r="AT1800" s="24" t="s">
        <v>6916</v>
      </c>
    </row>
    <row r="1801" spans="1:46" x14ac:dyDescent="0.5">
      <c r="A1801" s="24">
        <v>1921</v>
      </c>
      <c r="B1801" s="24" t="s">
        <v>340</v>
      </c>
      <c r="C1801" s="24"/>
      <c r="D1801" s="24" t="s">
        <v>6917</v>
      </c>
      <c r="E1801" s="24" t="s">
        <v>6918</v>
      </c>
      <c r="F1801" s="77" t="str">
        <f t="shared" si="380"/>
        <v>CCG CONSULT LTD</v>
      </c>
      <c r="G1801" s="24" t="s">
        <v>6919</v>
      </c>
      <c r="H1801" s="24" t="s">
        <v>1420</v>
      </c>
      <c r="I1801" s="24" t="s">
        <v>1420</v>
      </c>
      <c r="J1801" s="24" t="s">
        <v>52</v>
      </c>
      <c r="K1801" s="24" t="s">
        <v>822</v>
      </c>
      <c r="L1801" s="25">
        <v>44930</v>
      </c>
      <c r="M1801" s="25"/>
      <c r="N1801" s="81"/>
      <c r="O1801" s="77" t="s">
        <v>712</v>
      </c>
      <c r="P1801" s="77"/>
      <c r="Q1801" s="104"/>
      <c r="R1801" s="84">
        <v>0</v>
      </c>
      <c r="S1801" s="77" t="str" cm="1">
        <f t="array" ref="S1801">_xlfn.IFS(R1801&gt;5000000,"Gold",R1801&gt;=500000,"Silver",R1801&gt;30000,"Bronze",TRUE,"Transactional")</f>
        <v>Transactional</v>
      </c>
      <c r="T1801" s="24" t="s">
        <v>54</v>
      </c>
      <c r="U1801" s="101" t="s">
        <v>455</v>
      </c>
      <c r="V1801" s="101" t="s">
        <v>822</v>
      </c>
      <c r="W1801" s="77" t="str">
        <f t="shared" si="381"/>
        <v>Yes</v>
      </c>
      <c r="X1801" s="77" t="str">
        <f>IFERROR(_xlfn.XLOOKUP(J1801&amp;"||"&amp;K1801,'Mapping Ref.'!$J$2:$J$538,'Mapping Ref.'!$K$2:$K$538),"")</f>
        <v>Corporate</v>
      </c>
      <c r="Y1801" s="77" t="str" cm="1">
        <f t="array" ref="Y1801">_xlfn.IFS(R1801&gt;2000000,"For Publication",R1801&gt;100000,"PID",R1801&gt;30000,"RFQ",TRUE,"Transactional")</f>
        <v>Transactional</v>
      </c>
      <c r="Z1801" s="24" t="s">
        <v>57</v>
      </c>
      <c r="AA1801" s="32">
        <v>80</v>
      </c>
      <c r="AB1801" s="24">
        <v>80</v>
      </c>
      <c r="AC1801" s="25">
        <v>44930</v>
      </c>
      <c r="AD1801" s="24" t="s">
        <v>102</v>
      </c>
      <c r="AE1801" s="24">
        <v>0</v>
      </c>
      <c r="AF1801" s="24"/>
      <c r="AG1801" s="24"/>
      <c r="AH1801" s="24" t="s">
        <v>60</v>
      </c>
      <c r="AI1801" s="24"/>
      <c r="AJ1801" s="24" t="s">
        <v>60</v>
      </c>
      <c r="AK1801" s="24"/>
      <c r="AL1801" s="24" t="s">
        <v>5003</v>
      </c>
      <c r="AM1801" s="24"/>
      <c r="AN1801" s="24"/>
      <c r="AO1801" s="24">
        <v>0</v>
      </c>
      <c r="AP1801" s="24" t="s">
        <v>59</v>
      </c>
      <c r="AQ1801" s="24"/>
      <c r="AR1801" s="24"/>
      <c r="AS1801" s="89">
        <v>0</v>
      </c>
      <c r="AT1801" s="24" t="s">
        <v>6917</v>
      </c>
    </row>
    <row r="1802" spans="1:46" x14ac:dyDescent="0.5">
      <c r="A1802" s="24">
        <v>1922</v>
      </c>
      <c r="B1802" s="24" t="s">
        <v>340</v>
      </c>
      <c r="C1802" s="24"/>
      <c r="D1802" s="24" t="s">
        <v>6920</v>
      </c>
      <c r="E1802" s="24" t="s">
        <v>6921</v>
      </c>
      <c r="F1802" s="77" t="str">
        <f t="shared" si="380"/>
        <v>DAVID GEORGE HALL T/A D G HALL &amp; ASSOCIATES</v>
      </c>
      <c r="G1802" s="24" t="s">
        <v>6922</v>
      </c>
      <c r="H1802" s="24" t="s">
        <v>1420</v>
      </c>
      <c r="I1802" s="24" t="s">
        <v>1420</v>
      </c>
      <c r="J1802" s="24" t="s">
        <v>52</v>
      </c>
      <c r="K1802" s="24" t="s">
        <v>822</v>
      </c>
      <c r="L1802" s="25">
        <v>44930</v>
      </c>
      <c r="M1802" s="25"/>
      <c r="N1802" s="81"/>
      <c r="O1802" s="77" t="s">
        <v>712</v>
      </c>
      <c r="P1802" s="77"/>
      <c r="Q1802" s="104"/>
      <c r="R1802" s="84">
        <v>0</v>
      </c>
      <c r="S1802" s="77" t="str" cm="1">
        <f t="array" ref="S1802">_xlfn.IFS(R1802&gt;5000000,"Gold",R1802&gt;=500000,"Silver",R1802&gt;30000,"Bronze",TRUE,"Transactional")</f>
        <v>Transactional</v>
      </c>
      <c r="T1802" s="24" t="s">
        <v>54</v>
      </c>
      <c r="U1802" s="101" t="s">
        <v>455</v>
      </c>
      <c r="V1802" s="101" t="s">
        <v>822</v>
      </c>
      <c r="W1802" s="77" t="str">
        <f t="shared" si="381"/>
        <v>Yes</v>
      </c>
      <c r="X1802" s="77" t="str">
        <f>IFERROR(_xlfn.XLOOKUP(J1802&amp;"||"&amp;K1802,'Mapping Ref.'!$J$2:$J$538,'Mapping Ref.'!$K$2:$K$538),"")</f>
        <v>Corporate</v>
      </c>
      <c r="Y1802" s="77" t="str" cm="1">
        <f t="array" ref="Y1802">_xlfn.IFS(R1802&gt;2000000,"For Publication",R1802&gt;100000,"PID",R1802&gt;30000,"RFQ",TRUE,"Transactional")</f>
        <v>Transactional</v>
      </c>
      <c r="Z1802" s="24" t="s">
        <v>57</v>
      </c>
      <c r="AA1802" s="32">
        <v>80</v>
      </c>
      <c r="AB1802" s="24">
        <v>80</v>
      </c>
      <c r="AC1802" s="25">
        <v>44930</v>
      </c>
      <c r="AD1802" s="24" t="s">
        <v>102</v>
      </c>
      <c r="AE1802" s="24">
        <v>0</v>
      </c>
      <c r="AF1802" s="24"/>
      <c r="AG1802" s="24"/>
      <c r="AH1802" s="24" t="s">
        <v>60</v>
      </c>
      <c r="AI1802" s="24"/>
      <c r="AJ1802" s="24" t="s">
        <v>60</v>
      </c>
      <c r="AK1802" s="24"/>
      <c r="AL1802" s="24" t="s">
        <v>5003</v>
      </c>
      <c r="AM1802" s="24"/>
      <c r="AN1802" s="24"/>
      <c r="AO1802" s="24">
        <v>0</v>
      </c>
      <c r="AP1802" s="24" t="s">
        <v>59</v>
      </c>
      <c r="AQ1802" s="24"/>
      <c r="AR1802" s="24"/>
      <c r="AS1802" s="89">
        <v>0</v>
      </c>
      <c r="AT1802" s="24" t="s">
        <v>6923</v>
      </c>
    </row>
    <row r="1803" spans="1:46" x14ac:dyDescent="0.5">
      <c r="A1803" s="24">
        <v>1923</v>
      </c>
      <c r="B1803" s="24" t="s">
        <v>340</v>
      </c>
      <c r="C1803" s="24"/>
      <c r="D1803" s="24" t="s">
        <v>6924</v>
      </c>
      <c r="E1803" s="24" t="s">
        <v>6925</v>
      </c>
      <c r="F1803" s="77" t="str">
        <f t="shared" si="380"/>
        <v>STEPHEN PINDER EMPLOYMENT LAW LIMITED</v>
      </c>
      <c r="G1803" s="24" t="s">
        <v>6926</v>
      </c>
      <c r="H1803" s="24" t="s">
        <v>1420</v>
      </c>
      <c r="I1803" s="24" t="s">
        <v>1420</v>
      </c>
      <c r="J1803" s="24" t="s">
        <v>52</v>
      </c>
      <c r="K1803" s="24" t="s">
        <v>822</v>
      </c>
      <c r="L1803" s="25">
        <v>44930</v>
      </c>
      <c r="M1803" s="25"/>
      <c r="N1803" s="81"/>
      <c r="O1803" s="77" t="s">
        <v>712</v>
      </c>
      <c r="P1803" s="77"/>
      <c r="Q1803" s="104"/>
      <c r="R1803" s="84">
        <v>0</v>
      </c>
      <c r="S1803" s="77" t="str" cm="1">
        <f t="array" ref="S1803">_xlfn.IFS(R1803&gt;5000000,"Gold",R1803&gt;=500000,"Silver",R1803&gt;30000,"Bronze",TRUE,"Transactional")</f>
        <v>Transactional</v>
      </c>
      <c r="T1803" s="24" t="s">
        <v>54</v>
      </c>
      <c r="U1803" s="101" t="s">
        <v>455</v>
      </c>
      <c r="V1803" s="101" t="s">
        <v>822</v>
      </c>
      <c r="W1803" s="77" t="str">
        <f t="shared" si="381"/>
        <v>Yes</v>
      </c>
      <c r="X1803" s="77" t="str">
        <f>IFERROR(_xlfn.XLOOKUP(J1803&amp;"||"&amp;K1803,'Mapping Ref.'!$J$2:$J$538,'Mapping Ref.'!$K$2:$K$538),"")</f>
        <v>Corporate</v>
      </c>
      <c r="Y1803" s="77" t="str" cm="1">
        <f t="array" ref="Y1803">_xlfn.IFS(R1803&gt;2000000,"For Publication",R1803&gt;100000,"PID",R1803&gt;30000,"RFQ",TRUE,"Transactional")</f>
        <v>Transactional</v>
      </c>
      <c r="Z1803" s="24" t="s">
        <v>57</v>
      </c>
      <c r="AA1803" s="32">
        <v>80</v>
      </c>
      <c r="AB1803" s="24">
        <v>80</v>
      </c>
      <c r="AC1803" s="25">
        <v>44930</v>
      </c>
      <c r="AD1803" s="24" t="s">
        <v>102</v>
      </c>
      <c r="AE1803" s="24">
        <v>0</v>
      </c>
      <c r="AF1803" s="24"/>
      <c r="AG1803" s="24"/>
      <c r="AH1803" s="24" t="s">
        <v>60</v>
      </c>
      <c r="AI1803" s="24"/>
      <c r="AJ1803" s="24" t="s">
        <v>60</v>
      </c>
      <c r="AK1803" s="24"/>
      <c r="AL1803" s="24" t="s">
        <v>5003</v>
      </c>
      <c r="AM1803" s="24"/>
      <c r="AN1803" s="24"/>
      <c r="AO1803" s="24">
        <v>0</v>
      </c>
      <c r="AP1803" s="24" t="s">
        <v>60</v>
      </c>
      <c r="AQ1803" s="24"/>
      <c r="AR1803" s="24"/>
      <c r="AS1803" s="89">
        <v>0</v>
      </c>
      <c r="AT1803" s="24" t="s">
        <v>6924</v>
      </c>
    </row>
    <row r="1804" spans="1:46" x14ac:dyDescent="0.5">
      <c r="A1804" s="24">
        <v>1924</v>
      </c>
      <c r="B1804" s="24" t="s">
        <v>340</v>
      </c>
      <c r="C1804" s="24" t="s">
        <v>77</v>
      </c>
      <c r="D1804" s="24" t="s">
        <v>3451</v>
      </c>
      <c r="E1804" s="24" t="s">
        <v>6927</v>
      </c>
      <c r="F1804" s="77" t="str">
        <f t="shared" si="380"/>
        <v>MBE PROPERTY SERVICES LIMITED</v>
      </c>
      <c r="G1804" s="24" t="s">
        <v>3453</v>
      </c>
      <c r="H1804" s="24" t="s">
        <v>6928</v>
      </c>
      <c r="I1804" s="24" t="s">
        <v>6928</v>
      </c>
      <c r="J1804" s="24" t="s">
        <v>107</v>
      </c>
      <c r="K1804" s="24" t="s">
        <v>1397</v>
      </c>
      <c r="L1804" s="25">
        <v>44774</v>
      </c>
      <c r="M1804" s="25">
        <v>45870</v>
      </c>
      <c r="N1804" s="81">
        <f t="shared" ref="N1804:N1812" si="382">EDATE(M1804,AB1804)</f>
        <v>46235</v>
      </c>
      <c r="O1804" s="77" t="str">
        <f t="shared" ref="O1804:O1812" ca="1" si="383">IF(N1804&lt;TODAY(),"Expired","Live")</f>
        <v>Expired</v>
      </c>
      <c r="P1804" s="77" t="str" cm="1">
        <f t="array" aca="1" ref="P1804" ca="1">_xlfn.IFS((N1804-TODAY())&gt;=547,"06 Expires over 18 months",(N1804-TODAY())&gt;=365,"05 Expires in 18 months",(N1804-TODAY())&gt;=183,"04 Expires in 12 months",(N1804-TODAY())&gt;=92,"03 Expires in 6 months",(N1804-TODAY())&gt;=31,"02 Expires in 3 months",(N1804-TODAY())&gt;=0,"01 Expires in 30 days",(N1804-TODAY())&gt;=-31,"01 Expired last 30 days",(N1804-TODAY())&gt;=-92,"02 Expired last 3 months",(N1804-TODAY())&gt;=-183,"03 Expired last 6 months",(N1804-TODAY())&gt;=-365,"04 Expired last 12 months",(N1804-TODAY())&gt;=-547,"05 Expired last 18 months",TRUE,"06 Expired over 18 months")</f>
        <v>01 Expired last 30 days</v>
      </c>
      <c r="Q1804" s="65">
        <v>50000</v>
      </c>
      <c r="R1804" s="84">
        <f t="shared" ref="R1804:R1812" si="384">MAX(Q1804,Q1804*N(AS1804)/12)</f>
        <v>200000</v>
      </c>
      <c r="S1804" s="77" t="str" cm="1">
        <f t="array" ref="S1804">_xlfn.IFS(R1804&gt;5000000,"Gold",R1804&gt;=500000,"Silver",R1804&gt;30000,"Bronze",TRUE,"Transactional")</f>
        <v>Bronze</v>
      </c>
      <c r="T1804" s="24" t="s">
        <v>54</v>
      </c>
      <c r="U1804" s="101" t="s">
        <v>116</v>
      </c>
      <c r="V1804" s="101" t="s">
        <v>70</v>
      </c>
      <c r="W1804" s="77" t="str">
        <f t="shared" si="381"/>
        <v>Yes</v>
      </c>
      <c r="X1804" s="77" t="str">
        <f>IFERROR(_xlfn.XLOOKUP(J1804&amp;"||"&amp;K1804,'Mapping Ref.'!$J$2:$J$538,'Mapping Ref.'!$K$2:$K$538),"")</f>
        <v>Construction &amp; Estates</v>
      </c>
      <c r="Y1804" s="77" t="str" cm="1">
        <f t="array" ref="Y1804">_xlfn.IFS(R1804&gt;2000000,"For Publication",R1804&gt;100000,"PID",R1804&gt;30000,"RFQ",TRUE,"Transactional")</f>
        <v>PID</v>
      </c>
      <c r="Z1804" s="24" t="s">
        <v>86</v>
      </c>
      <c r="AA1804" s="32">
        <v>24</v>
      </c>
      <c r="AB1804" s="24">
        <v>12</v>
      </c>
      <c r="AC1804" s="25">
        <v>44931</v>
      </c>
      <c r="AD1804" s="24" t="s">
        <v>661</v>
      </c>
      <c r="AE1804" s="24"/>
      <c r="AF1804" s="24"/>
      <c r="AG1804" s="24"/>
      <c r="AH1804" s="24" t="s">
        <v>59</v>
      </c>
      <c r="AI1804" s="24"/>
      <c r="AJ1804" s="24" t="s">
        <v>60</v>
      </c>
      <c r="AK1804" s="24"/>
      <c r="AL1804" s="24" t="s">
        <v>5003</v>
      </c>
      <c r="AM1804" s="24"/>
      <c r="AN1804" s="24"/>
      <c r="AO1804" s="24"/>
      <c r="AP1804" s="24" t="s">
        <v>60</v>
      </c>
      <c r="AQ1804" s="24"/>
      <c r="AR1804" s="24"/>
      <c r="AS1804" s="89">
        <f t="shared" ref="AS1804:AS1812" si="385">DATEDIF(L1804,N1804,"m")</f>
        <v>48</v>
      </c>
      <c r="AT1804" s="24" t="s">
        <v>3454</v>
      </c>
    </row>
    <row r="1805" spans="1:46" x14ac:dyDescent="0.5">
      <c r="A1805" s="24">
        <v>1925</v>
      </c>
      <c r="B1805" s="24" t="s">
        <v>340</v>
      </c>
      <c r="C1805" s="24"/>
      <c r="D1805" s="24" t="s">
        <v>6929</v>
      </c>
      <c r="E1805" s="24" t="s">
        <v>6930</v>
      </c>
      <c r="F1805" s="77" t="str">
        <f t="shared" si="380"/>
        <v>PATTERN PRODUCTION LTD T/A PATTERN FILM</v>
      </c>
      <c r="G1805" s="24" t="s">
        <v>6931</v>
      </c>
      <c r="H1805" s="24" t="s">
        <v>6932</v>
      </c>
      <c r="I1805" s="24" t="s">
        <v>1156</v>
      </c>
      <c r="J1805" s="24" t="s">
        <v>190</v>
      </c>
      <c r="K1805" s="24" t="s">
        <v>1157</v>
      </c>
      <c r="L1805" s="25">
        <v>44932</v>
      </c>
      <c r="M1805" s="25">
        <v>45296</v>
      </c>
      <c r="N1805" s="81">
        <f t="shared" si="382"/>
        <v>45662</v>
      </c>
      <c r="O1805" s="77" t="str">
        <f t="shared" ca="1" si="383"/>
        <v>Expired</v>
      </c>
      <c r="P1805" s="77" t="str" cm="1">
        <f t="array" aca="1" ref="P1805" ca="1">_xlfn.IFS((N1805-TODAY())&gt;=547,"06 Expires over 18 months",(N1805-TODAY())&gt;=365,"05 Expires in 18 months",(N1805-TODAY())&gt;=183,"04 Expires in 12 months",(N1805-TODAY())&gt;=92,"03 Expires in 6 months",(N1805-TODAY())&gt;=31,"02 Expires in 3 months",(N1805-TODAY())&gt;=0,"01 Expires in 30 days",(N1805-TODAY())&gt;=-31,"01 Expired last 30 days",(N1805-TODAY())&gt;=-92,"02 Expired last 3 months",(N1805-TODAY())&gt;=-183,"03 Expired last 6 months",(N1805-TODAY())&gt;=-365,"04 Expired last 12 months",(N1805-TODAY())&gt;=-547,"05 Expired last 18 months",TRUE,"06 Expired over 18 months")</f>
        <v>06 Expired over 18 months</v>
      </c>
      <c r="Q1805" s="65">
        <v>10000</v>
      </c>
      <c r="R1805" s="84">
        <f t="shared" si="384"/>
        <v>19166.666666666668</v>
      </c>
      <c r="S1805" s="77" t="str" cm="1">
        <f t="array" ref="S1805">_xlfn.IFS(R1805&gt;5000000,"Gold",R1805&gt;=500000,"Silver",R1805&gt;30000,"Bronze",TRUE,"Transactional")</f>
        <v>Transactional</v>
      </c>
      <c r="T1805" s="24" t="s">
        <v>54</v>
      </c>
      <c r="U1805" s="101" t="s">
        <v>237</v>
      </c>
      <c r="V1805" s="101" t="s">
        <v>566</v>
      </c>
      <c r="W1805" s="77" t="str">
        <f t="shared" si="381"/>
        <v>Yes</v>
      </c>
      <c r="X1805" s="77" t="str">
        <f>IFERROR(_xlfn.XLOOKUP(J1805&amp;"||"&amp;K1805,'Mapping Ref.'!$J$2:$J$538,'Mapping Ref.'!$K$2:$K$538),"")</f>
        <v>Childrens &amp; Adults</v>
      </c>
      <c r="Y1805" s="77" t="str" cm="1">
        <f t="array" ref="Y1805">_xlfn.IFS(R1805&gt;2000000,"For Publication",R1805&gt;100000,"PID",R1805&gt;30000,"RFQ",TRUE,"Transactional")</f>
        <v>Transactional</v>
      </c>
      <c r="Z1805" s="24" t="s">
        <v>101</v>
      </c>
      <c r="AA1805" s="32">
        <v>12</v>
      </c>
      <c r="AB1805" s="24">
        <v>12</v>
      </c>
      <c r="AC1805" s="25">
        <v>44932</v>
      </c>
      <c r="AD1805" s="24" t="s">
        <v>58</v>
      </c>
      <c r="AE1805" s="24"/>
      <c r="AF1805" s="24"/>
      <c r="AG1805" s="24"/>
      <c r="AH1805" s="24" t="s">
        <v>60</v>
      </c>
      <c r="AI1805" s="24"/>
      <c r="AJ1805" s="24" t="s">
        <v>60</v>
      </c>
      <c r="AK1805" s="24"/>
      <c r="AL1805" s="24" t="s">
        <v>5003</v>
      </c>
      <c r="AM1805" s="24"/>
      <c r="AN1805" s="24"/>
      <c r="AO1805" s="24">
        <v>0</v>
      </c>
      <c r="AP1805" s="24" t="s">
        <v>60</v>
      </c>
      <c r="AQ1805" s="24"/>
      <c r="AR1805" s="24"/>
      <c r="AS1805" s="89">
        <f t="shared" si="385"/>
        <v>23</v>
      </c>
      <c r="AT1805" s="24" t="s">
        <v>6929</v>
      </c>
    </row>
    <row r="1806" spans="1:46" x14ac:dyDescent="0.5">
      <c r="A1806" s="24">
        <v>1926</v>
      </c>
      <c r="B1806" s="24" t="s">
        <v>340</v>
      </c>
      <c r="C1806" s="24" t="s">
        <v>77</v>
      </c>
      <c r="D1806" s="24" t="s">
        <v>6933</v>
      </c>
      <c r="E1806" s="24" t="s">
        <v>6934</v>
      </c>
      <c r="F1806" s="77" t="str">
        <f t="shared" si="380"/>
        <v>GRAPHIC STRUCTURES LTD T/A GRAPHIC STRUCTURES</v>
      </c>
      <c r="G1806" s="24" t="s">
        <v>6786</v>
      </c>
      <c r="H1806" s="24" t="s">
        <v>5266</v>
      </c>
      <c r="I1806" s="24" t="s">
        <v>5266</v>
      </c>
      <c r="J1806" s="24" t="s">
        <v>107</v>
      </c>
      <c r="K1806" s="24" t="s">
        <v>1677</v>
      </c>
      <c r="L1806" s="25">
        <v>44936</v>
      </c>
      <c r="M1806" s="25">
        <v>45657</v>
      </c>
      <c r="N1806" s="81">
        <f t="shared" si="382"/>
        <v>45657</v>
      </c>
      <c r="O1806" s="77" t="str">
        <f t="shared" ca="1" si="383"/>
        <v>Expired</v>
      </c>
      <c r="P1806" s="77" t="str" cm="1">
        <f t="array" aca="1" ref="P1806" ca="1">_xlfn.IFS((N1806-TODAY())&gt;=547,"06 Expires over 18 months",(N1806-TODAY())&gt;=365,"05 Expires in 18 months",(N1806-TODAY())&gt;=183,"04 Expires in 12 months",(N1806-TODAY())&gt;=92,"03 Expires in 6 months",(N1806-TODAY())&gt;=31,"02 Expires in 3 months",(N1806-TODAY())&gt;=0,"01 Expires in 30 days",(N1806-TODAY())&gt;=-31,"01 Expired last 30 days",(N1806-TODAY())&gt;=-92,"02 Expired last 3 months",(N1806-TODAY())&gt;=-183,"03 Expired last 6 months",(N1806-TODAY())&gt;=-365,"04 Expired last 12 months",(N1806-TODAY())&gt;=-547,"05 Expired last 18 months",TRUE,"06 Expired over 18 months")</f>
        <v>06 Expired over 18 months</v>
      </c>
      <c r="Q1806" s="65">
        <v>2700</v>
      </c>
      <c r="R1806" s="84">
        <f t="shared" si="384"/>
        <v>5175</v>
      </c>
      <c r="S1806" s="77" t="str" cm="1">
        <f t="array" ref="S1806">_xlfn.IFS(R1806&gt;5000000,"Gold",R1806&gt;=500000,"Silver",R1806&gt;30000,"Bronze",TRUE,"Transactional")</f>
        <v>Transactional</v>
      </c>
      <c r="T1806" s="24" t="s">
        <v>122</v>
      </c>
      <c r="U1806" s="101" t="s">
        <v>123</v>
      </c>
      <c r="V1806" s="101" t="s">
        <v>124</v>
      </c>
      <c r="W1806" s="77" t="str">
        <f t="shared" si="381"/>
        <v>No</v>
      </c>
      <c r="X1806" s="77" t="str">
        <f>IFERROR(_xlfn.XLOOKUP(J1806&amp;"||"&amp;K1806,'Mapping Ref.'!$J$2:$J$538,'Mapping Ref.'!$K$2:$K$538),"")</f>
        <v>Construction &amp; Estates</v>
      </c>
      <c r="Y1806" s="77" t="str" cm="1">
        <f t="array" ref="Y1806">_xlfn.IFS(R1806&gt;2000000,"For Publication",R1806&gt;100000,"PID",R1806&gt;30000,"RFQ",TRUE,"Transactional")</f>
        <v>Transactional</v>
      </c>
      <c r="Z1806" s="24" t="s">
        <v>101</v>
      </c>
      <c r="AA1806" s="32">
        <v>12</v>
      </c>
      <c r="AB1806" s="24">
        <v>0</v>
      </c>
      <c r="AC1806" s="25">
        <v>44936</v>
      </c>
      <c r="AD1806" s="24" t="s">
        <v>58</v>
      </c>
      <c r="AE1806" s="24">
        <v>10000090</v>
      </c>
      <c r="AF1806" s="24"/>
      <c r="AG1806" s="24"/>
      <c r="AH1806" s="24" t="s">
        <v>60</v>
      </c>
      <c r="AI1806" s="24"/>
      <c r="AJ1806" s="24" t="s">
        <v>60</v>
      </c>
      <c r="AK1806" s="24"/>
      <c r="AL1806" s="24" t="s">
        <v>5003</v>
      </c>
      <c r="AM1806" s="24"/>
      <c r="AN1806" s="24"/>
      <c r="AO1806" s="24">
        <v>0</v>
      </c>
      <c r="AP1806" s="24" t="s">
        <v>60</v>
      </c>
      <c r="AQ1806" s="24"/>
      <c r="AR1806" s="24"/>
      <c r="AS1806" s="89">
        <f t="shared" si="385"/>
        <v>23</v>
      </c>
      <c r="AT1806" s="24" t="s">
        <v>6788</v>
      </c>
    </row>
    <row r="1807" spans="1:46" x14ac:dyDescent="0.5">
      <c r="A1807" s="24">
        <v>1927</v>
      </c>
      <c r="B1807" s="24" t="s">
        <v>340</v>
      </c>
      <c r="C1807" s="24"/>
      <c r="D1807" s="24" t="s">
        <v>6935</v>
      </c>
      <c r="E1807" s="24" t="s">
        <v>6710</v>
      </c>
      <c r="F1807" s="77" t="str">
        <f t="shared" si="380"/>
        <v>LSA JEFFERS T/A LJ THERAPY</v>
      </c>
      <c r="G1807" s="24" t="s">
        <v>6936</v>
      </c>
      <c r="H1807" s="24" t="s">
        <v>5168</v>
      </c>
      <c r="I1807" s="24" t="s">
        <v>5168</v>
      </c>
      <c r="J1807" s="24" t="s">
        <v>190</v>
      </c>
      <c r="K1807" s="24" t="s">
        <v>755</v>
      </c>
      <c r="L1807" s="25">
        <v>44936</v>
      </c>
      <c r="M1807" s="25">
        <v>45667</v>
      </c>
      <c r="N1807" s="81">
        <f t="shared" si="382"/>
        <v>46397</v>
      </c>
      <c r="O1807" s="77" t="str">
        <f t="shared" ca="1" si="383"/>
        <v>Live</v>
      </c>
      <c r="P1807" s="77" t="str" cm="1">
        <f t="array" aca="1" ref="P1807" ca="1">_xlfn.IFS((N1807-TODAY())&gt;=547,"06 Expires over 18 months",(N1807-TODAY())&gt;=365,"05 Expires in 18 months",(N1807-TODAY())&gt;=183,"04 Expires in 12 months",(N1807-TODAY())&gt;=92,"03 Expires in 6 months",(N1807-TODAY())&gt;=31,"02 Expires in 3 months",(N1807-TODAY())&gt;=0,"01 Expires in 30 days",(N1807-TODAY())&gt;=-31,"01 Expired last 30 days",(N1807-TODAY())&gt;=-92,"02 Expired last 3 months",(N1807-TODAY())&gt;=-183,"03 Expired last 6 months",(N1807-TODAY())&gt;=-365,"04 Expired last 12 months",(N1807-TODAY())&gt;=-547,"05 Expired last 18 months",TRUE,"06 Expired over 18 months")</f>
        <v>03 Expires in 6 months</v>
      </c>
      <c r="Q1807" s="65">
        <v>1000</v>
      </c>
      <c r="R1807" s="84">
        <f t="shared" si="384"/>
        <v>4000</v>
      </c>
      <c r="S1807" s="77" t="str" cm="1">
        <f t="array" ref="S1807">_xlfn.IFS(R1807&gt;5000000,"Gold",R1807&gt;=500000,"Silver",R1807&gt;30000,"Bronze",TRUE,"Transactional")</f>
        <v>Transactional</v>
      </c>
      <c r="T1807" s="24" t="s">
        <v>54</v>
      </c>
      <c r="U1807" s="101" t="s">
        <v>116</v>
      </c>
      <c r="V1807" s="101" t="s">
        <v>70</v>
      </c>
      <c r="W1807" s="77" t="str">
        <f t="shared" si="381"/>
        <v>Yes</v>
      </c>
      <c r="X1807" s="77" t="str">
        <f>IFERROR(_xlfn.XLOOKUP(J1807&amp;"||"&amp;K1807,'Mapping Ref.'!$J$2:$J$538,'Mapping Ref.'!$K$2:$K$538),"")</f>
        <v>Childrens &amp; Adults</v>
      </c>
      <c r="Y1807" s="77" t="str" cm="1">
        <f t="array" ref="Y1807">_xlfn.IFS(R1807&gt;2000000,"For Publication",R1807&gt;100000,"PID",R1807&gt;30000,"RFQ",TRUE,"Transactional")</f>
        <v>Transactional</v>
      </c>
      <c r="Z1807" s="24" t="s">
        <v>101</v>
      </c>
      <c r="AA1807" s="32">
        <v>24</v>
      </c>
      <c r="AB1807" s="24">
        <v>24</v>
      </c>
      <c r="AC1807" s="25">
        <v>44936</v>
      </c>
      <c r="AD1807" s="24" t="s">
        <v>58</v>
      </c>
      <c r="AE1807" s="24"/>
      <c r="AF1807" s="24"/>
      <c r="AG1807" s="24"/>
      <c r="AH1807" s="24" t="s">
        <v>60</v>
      </c>
      <c r="AI1807" s="24"/>
      <c r="AJ1807" s="24" t="s">
        <v>60</v>
      </c>
      <c r="AK1807" s="24"/>
      <c r="AL1807" s="24" t="s">
        <v>5003</v>
      </c>
      <c r="AM1807" s="24"/>
      <c r="AN1807" s="24"/>
      <c r="AO1807" s="24">
        <v>0</v>
      </c>
      <c r="AP1807" s="24" t="s">
        <v>60</v>
      </c>
      <c r="AQ1807" s="24"/>
      <c r="AR1807" s="24"/>
      <c r="AS1807" s="89">
        <f t="shared" si="385"/>
        <v>48</v>
      </c>
      <c r="AT1807" s="24" t="s">
        <v>6937</v>
      </c>
    </row>
    <row r="1808" spans="1:46" x14ac:dyDescent="0.5">
      <c r="A1808" s="24">
        <v>1928</v>
      </c>
      <c r="B1808" s="24" t="s">
        <v>340</v>
      </c>
      <c r="C1808" s="24"/>
      <c r="D1808" s="24" t="s">
        <v>6938</v>
      </c>
      <c r="E1808" s="24" t="s">
        <v>6939</v>
      </c>
      <c r="F1808" s="77" t="str">
        <f t="shared" si="380"/>
        <v>CIA FIRE &amp; SECURITY LIMITED</v>
      </c>
      <c r="G1808" s="24" t="s">
        <v>6940</v>
      </c>
      <c r="H1808" s="24" t="s">
        <v>1619</v>
      </c>
      <c r="I1808" s="24" t="s">
        <v>1619</v>
      </c>
      <c r="J1808" s="24" t="s">
        <v>107</v>
      </c>
      <c r="K1808" s="24" t="s">
        <v>1253</v>
      </c>
      <c r="L1808" s="25">
        <v>44939</v>
      </c>
      <c r="M1808" s="25">
        <v>45304</v>
      </c>
      <c r="N1808" s="81">
        <f t="shared" si="382"/>
        <v>45304</v>
      </c>
      <c r="O1808" s="77" t="str">
        <f t="shared" ca="1" si="383"/>
        <v>Expired</v>
      </c>
      <c r="P1808" s="77" t="str" cm="1">
        <f t="array" aca="1" ref="P1808" ca="1">_xlfn.IFS((N1808-TODAY())&gt;=547,"06 Expires over 18 months",(N1808-TODAY())&gt;=365,"05 Expires in 18 months",(N1808-TODAY())&gt;=183,"04 Expires in 12 months",(N1808-TODAY())&gt;=92,"03 Expires in 6 months",(N1808-TODAY())&gt;=31,"02 Expires in 3 months",(N1808-TODAY())&gt;=0,"01 Expires in 30 days",(N1808-TODAY())&gt;=-31,"01 Expired last 30 days",(N1808-TODAY())&gt;=-92,"02 Expired last 3 months",(N1808-TODAY())&gt;=-183,"03 Expired last 6 months",(N1808-TODAY())&gt;=-365,"04 Expired last 12 months",(N1808-TODAY())&gt;=-547,"05 Expired last 18 months",TRUE,"06 Expired over 18 months")</f>
        <v>06 Expired over 18 months</v>
      </c>
      <c r="Q1808" s="65">
        <v>18900</v>
      </c>
      <c r="R1808" s="84">
        <f t="shared" si="384"/>
        <v>18900</v>
      </c>
      <c r="S1808" s="77" t="str" cm="1">
        <f t="array" ref="S1808">_xlfn.IFS(R1808&gt;5000000,"Gold",R1808&gt;=500000,"Silver",R1808&gt;30000,"Bronze",TRUE,"Transactional")</f>
        <v>Transactional</v>
      </c>
      <c r="T1808" s="24" t="s">
        <v>122</v>
      </c>
      <c r="U1808" s="101" t="s">
        <v>99</v>
      </c>
      <c r="V1808" s="101" t="s">
        <v>993</v>
      </c>
      <c r="W1808" s="77" t="str">
        <f t="shared" si="381"/>
        <v>No</v>
      </c>
      <c r="X1808" s="77" t="str">
        <f>IFERROR(_xlfn.XLOOKUP(J1808&amp;"||"&amp;K1808,'Mapping Ref.'!$J$2:$J$538,'Mapping Ref.'!$K$2:$K$538),"")</f>
        <v>Construction &amp; Estates</v>
      </c>
      <c r="Y1808" s="77" t="str" cm="1">
        <f t="array" ref="Y1808">_xlfn.IFS(R1808&gt;2000000,"For Publication",R1808&gt;100000,"PID",R1808&gt;30000,"RFQ",TRUE,"Transactional")</f>
        <v>Transactional</v>
      </c>
      <c r="Z1808" s="24" t="s">
        <v>101</v>
      </c>
      <c r="AA1808" s="32">
        <v>12</v>
      </c>
      <c r="AB1808" s="24">
        <v>0</v>
      </c>
      <c r="AC1808" s="25">
        <v>44938</v>
      </c>
      <c r="AD1808" s="24" t="s">
        <v>58</v>
      </c>
      <c r="AE1808" s="24"/>
      <c r="AF1808" s="24"/>
      <c r="AG1808" s="24"/>
      <c r="AH1808" s="24" t="s">
        <v>60</v>
      </c>
      <c r="AI1808" s="24"/>
      <c r="AJ1808" s="24" t="s">
        <v>60</v>
      </c>
      <c r="AK1808" s="24"/>
      <c r="AL1808" s="24" t="s">
        <v>5003</v>
      </c>
      <c r="AM1808" s="24"/>
      <c r="AN1808" s="24"/>
      <c r="AO1808" s="24"/>
      <c r="AP1808" s="24" t="s">
        <v>60</v>
      </c>
      <c r="AQ1808" s="24"/>
      <c r="AR1808" s="24"/>
      <c r="AS1808" s="89">
        <f t="shared" si="385"/>
        <v>12</v>
      </c>
      <c r="AT1808" s="24" t="s">
        <v>6941</v>
      </c>
    </row>
    <row r="1809" spans="1:46" x14ac:dyDescent="0.5">
      <c r="A1809" s="24">
        <v>1929</v>
      </c>
      <c r="B1809" s="24" t="s">
        <v>340</v>
      </c>
      <c r="C1809" s="24"/>
      <c r="D1809" s="24" t="s">
        <v>6942</v>
      </c>
      <c r="E1809" s="24" t="s">
        <v>6943</v>
      </c>
      <c r="F1809" s="77" t="str">
        <f t="shared" si="380"/>
        <v>OLD OAK &amp; PARK ROYAL DEVELOPMENT CORPORATION (OPDC)</v>
      </c>
      <c r="G1809" s="24" t="s">
        <v>6944</v>
      </c>
      <c r="H1809" s="24" t="s">
        <v>972</v>
      </c>
      <c r="I1809" s="24" t="s">
        <v>972</v>
      </c>
      <c r="J1809" s="24" t="s">
        <v>107</v>
      </c>
      <c r="K1809" s="24" t="s">
        <v>5262</v>
      </c>
      <c r="L1809" s="25">
        <v>44713</v>
      </c>
      <c r="M1809" s="25">
        <v>45504</v>
      </c>
      <c r="N1809" s="81">
        <f t="shared" si="382"/>
        <v>45504</v>
      </c>
      <c r="O1809" s="77" t="str">
        <f t="shared" ca="1" si="383"/>
        <v>Expired</v>
      </c>
      <c r="P1809" s="77" t="str" cm="1">
        <f t="array" aca="1" ref="P1809" ca="1">_xlfn.IFS((N1809-TODAY())&gt;=547,"06 Expires over 18 months",(N1809-TODAY())&gt;=365,"05 Expires in 18 months",(N1809-TODAY())&gt;=183,"04 Expires in 12 months",(N1809-TODAY())&gt;=92,"03 Expires in 6 months",(N1809-TODAY())&gt;=31,"02 Expires in 3 months",(N1809-TODAY())&gt;=0,"01 Expires in 30 days",(N1809-TODAY())&gt;=-31,"01 Expired last 30 days",(N1809-TODAY())&gt;=-92,"02 Expired last 3 months",(N1809-TODAY())&gt;=-183,"03 Expired last 6 months",(N1809-TODAY())&gt;=-365,"04 Expired last 12 months",(N1809-TODAY())&gt;=-547,"05 Expired last 18 months",TRUE,"06 Expired over 18 months")</f>
        <v>06 Expired over 18 months</v>
      </c>
      <c r="Q1809" s="65">
        <v>35000</v>
      </c>
      <c r="R1809" s="84">
        <f t="shared" si="384"/>
        <v>72916.666666666672</v>
      </c>
      <c r="S1809" s="77" t="str" cm="1">
        <f t="array" ref="S1809">_xlfn.IFS(R1809&gt;5000000,"Gold",R1809&gt;=500000,"Silver",R1809&gt;30000,"Bronze",TRUE,"Transactional")</f>
        <v>Bronze</v>
      </c>
      <c r="T1809" s="24" t="s">
        <v>54</v>
      </c>
      <c r="U1809" s="101" t="s">
        <v>84</v>
      </c>
      <c r="V1809" s="101" t="s">
        <v>157</v>
      </c>
      <c r="W1809" s="77" t="str">
        <f t="shared" si="381"/>
        <v>No</v>
      </c>
      <c r="X1809" s="77" t="str">
        <f>IFERROR(_xlfn.XLOOKUP(J1809&amp;"||"&amp;K1809,'Mapping Ref.'!$J$2:$J$538,'Mapping Ref.'!$K$2:$K$538),"")</f>
        <v>Construction &amp; Estates</v>
      </c>
      <c r="Y1809" s="77" t="str" cm="1">
        <f t="array" ref="Y1809">_xlfn.IFS(R1809&gt;2000000,"For Publication",R1809&gt;100000,"PID",R1809&gt;30000,"RFQ",TRUE,"Transactional")</f>
        <v>RFQ</v>
      </c>
      <c r="Z1809" s="24" t="s">
        <v>86</v>
      </c>
      <c r="AA1809" s="32">
        <v>24</v>
      </c>
      <c r="AB1809" s="24">
        <v>0</v>
      </c>
      <c r="AC1809" s="25">
        <v>44938</v>
      </c>
      <c r="AD1809" s="24" t="s">
        <v>58</v>
      </c>
      <c r="AE1809" s="24">
        <v>10000152</v>
      </c>
      <c r="AF1809" s="24"/>
      <c r="AG1809" s="24"/>
      <c r="AH1809" s="24" t="s">
        <v>59</v>
      </c>
      <c r="AI1809" s="24"/>
      <c r="AJ1809" s="24" t="s">
        <v>59</v>
      </c>
      <c r="AK1809" s="24"/>
      <c r="AL1809" s="24" t="s">
        <v>5003</v>
      </c>
      <c r="AM1809" s="24"/>
      <c r="AN1809" s="24"/>
      <c r="AO1809" s="24">
        <v>0</v>
      </c>
      <c r="AP1809" s="24" t="s">
        <v>60</v>
      </c>
      <c r="AQ1809" s="24"/>
      <c r="AR1809" s="24"/>
      <c r="AS1809" s="89">
        <f t="shared" si="385"/>
        <v>25</v>
      </c>
      <c r="AT1809" s="24" t="s">
        <v>6942</v>
      </c>
    </row>
    <row r="1810" spans="1:46" x14ac:dyDescent="0.5">
      <c r="A1810" s="24">
        <v>1930</v>
      </c>
      <c r="B1810" s="24" t="s">
        <v>340</v>
      </c>
      <c r="C1810" s="24"/>
      <c r="D1810" s="24" t="s">
        <v>6945</v>
      </c>
      <c r="E1810" s="24" t="s">
        <v>6946</v>
      </c>
      <c r="F1810" s="77" t="str">
        <f t="shared" si="380"/>
        <v>RAREKIND LIMITED</v>
      </c>
      <c r="G1810" s="24" t="s">
        <v>6947</v>
      </c>
      <c r="H1810" s="24" t="s">
        <v>4857</v>
      </c>
      <c r="I1810" s="24" t="s">
        <v>4857</v>
      </c>
      <c r="J1810" s="24" t="s">
        <v>107</v>
      </c>
      <c r="K1810" s="24" t="s">
        <v>3033</v>
      </c>
      <c r="L1810" s="25">
        <v>44943</v>
      </c>
      <c r="M1810" s="25">
        <v>45308</v>
      </c>
      <c r="N1810" s="81">
        <f t="shared" si="382"/>
        <v>45308</v>
      </c>
      <c r="O1810" s="77" t="str">
        <f t="shared" ca="1" si="383"/>
        <v>Expired</v>
      </c>
      <c r="P1810" s="77" t="str" cm="1">
        <f t="array" aca="1" ref="P1810" ca="1">_xlfn.IFS((N1810-TODAY())&gt;=547,"06 Expires over 18 months",(N1810-TODAY())&gt;=365,"05 Expires in 18 months",(N1810-TODAY())&gt;=183,"04 Expires in 12 months",(N1810-TODAY())&gt;=92,"03 Expires in 6 months",(N1810-TODAY())&gt;=31,"02 Expires in 3 months",(N1810-TODAY())&gt;=0,"01 Expires in 30 days",(N1810-TODAY())&gt;=-31,"01 Expired last 30 days",(N1810-TODAY())&gt;=-92,"02 Expired last 3 months",(N1810-TODAY())&gt;=-183,"03 Expired last 6 months",(N1810-TODAY())&gt;=-365,"04 Expired last 12 months",(N1810-TODAY())&gt;=-547,"05 Expired last 18 months",TRUE,"06 Expired over 18 months")</f>
        <v>06 Expired over 18 months</v>
      </c>
      <c r="Q1810" s="65">
        <v>9500</v>
      </c>
      <c r="R1810" s="84">
        <f t="shared" si="384"/>
        <v>9500</v>
      </c>
      <c r="S1810" s="77" t="str" cm="1">
        <f t="array" ref="S1810">_xlfn.IFS(R1810&gt;5000000,"Gold",R1810&gt;=500000,"Silver",R1810&gt;30000,"Bronze",TRUE,"Transactional")</f>
        <v>Transactional</v>
      </c>
      <c r="T1810" s="24" t="s">
        <v>122</v>
      </c>
      <c r="U1810" s="101" t="s">
        <v>366</v>
      </c>
      <c r="V1810" s="101" t="s">
        <v>1337</v>
      </c>
      <c r="W1810" s="77" t="str">
        <f t="shared" si="381"/>
        <v>No</v>
      </c>
      <c r="X1810" s="77" t="str">
        <f>IFERROR(_xlfn.XLOOKUP(J1810&amp;"||"&amp;K1810,'Mapping Ref.'!$J$2:$J$538,'Mapping Ref.'!$K$2:$K$538),"")</f>
        <v>Construction &amp; Estates</v>
      </c>
      <c r="Y1810" s="77" t="str" cm="1">
        <f t="array" ref="Y1810">_xlfn.IFS(R1810&gt;2000000,"For Publication",R1810&gt;100000,"PID",R1810&gt;30000,"RFQ",TRUE,"Transactional")</f>
        <v>Transactional</v>
      </c>
      <c r="Z1810" s="24" t="s">
        <v>86</v>
      </c>
      <c r="AA1810" s="32">
        <v>12</v>
      </c>
      <c r="AB1810" s="24">
        <v>0</v>
      </c>
      <c r="AC1810" s="25">
        <v>44943</v>
      </c>
      <c r="AD1810" s="24" t="s">
        <v>58</v>
      </c>
      <c r="AE1810" s="24">
        <v>0</v>
      </c>
      <c r="AF1810" s="24"/>
      <c r="AG1810" s="24"/>
      <c r="AH1810" s="24" t="s">
        <v>59</v>
      </c>
      <c r="AI1810" s="24"/>
      <c r="AJ1810" s="24" t="s">
        <v>60</v>
      </c>
      <c r="AK1810" s="24"/>
      <c r="AL1810" s="24" t="s">
        <v>5003</v>
      </c>
      <c r="AM1810" s="24"/>
      <c r="AN1810" s="24"/>
      <c r="AO1810" s="24">
        <v>0</v>
      </c>
      <c r="AP1810" s="24" t="s">
        <v>60</v>
      </c>
      <c r="AQ1810" s="24"/>
      <c r="AR1810" s="24"/>
      <c r="AS1810" s="89">
        <f t="shared" si="385"/>
        <v>12</v>
      </c>
      <c r="AT1810" s="24" t="s">
        <v>6948</v>
      </c>
    </row>
    <row r="1811" spans="1:46" x14ac:dyDescent="0.5">
      <c r="A1811" s="24">
        <v>1931</v>
      </c>
      <c r="B1811" s="24" t="s">
        <v>340</v>
      </c>
      <c r="C1811" s="24"/>
      <c r="D1811" s="24" t="s">
        <v>6949</v>
      </c>
      <c r="E1811" s="24" t="s">
        <v>6950</v>
      </c>
      <c r="F1811" s="77" t="str">
        <f t="shared" si="380"/>
        <v>NEW QUEBEC CATERING LTD</v>
      </c>
      <c r="G1811" s="24" t="s">
        <v>6951</v>
      </c>
      <c r="H1811" s="24" t="s">
        <v>6952</v>
      </c>
      <c r="I1811" s="24" t="s">
        <v>6952</v>
      </c>
      <c r="J1811" s="24" t="s">
        <v>107</v>
      </c>
      <c r="K1811" s="24" t="s">
        <v>6953</v>
      </c>
      <c r="L1811" s="25">
        <v>44896</v>
      </c>
      <c r="M1811" s="25">
        <v>45992</v>
      </c>
      <c r="N1811" s="81">
        <f t="shared" si="382"/>
        <v>45992</v>
      </c>
      <c r="O1811" s="77" t="str">
        <f t="shared" ca="1" si="383"/>
        <v>Expired</v>
      </c>
      <c r="P1811" s="77" t="str" cm="1">
        <f t="array" aca="1" ref="P1811" ca="1">_xlfn.IFS((N1811-TODAY())&gt;=547,"06 Expires over 18 months",(N1811-TODAY())&gt;=365,"05 Expires in 18 months",(N1811-TODAY())&gt;=183,"04 Expires in 12 months",(N1811-TODAY())&gt;=92,"03 Expires in 6 months",(N1811-TODAY())&gt;=31,"02 Expires in 3 months",(N1811-TODAY())&gt;=0,"01 Expires in 30 days",(N1811-TODAY())&gt;=-31,"01 Expired last 30 days",(N1811-TODAY())&gt;=-92,"02 Expired last 3 months",(N1811-TODAY())&gt;=-183,"03 Expired last 6 months",(N1811-TODAY())&gt;=-365,"04 Expired last 12 months",(N1811-TODAY())&gt;=-547,"05 Expired last 18 months",TRUE,"06 Expired over 18 months")</f>
        <v>04 Expired last 12 months</v>
      </c>
      <c r="Q1811" s="65">
        <v>20000</v>
      </c>
      <c r="R1811" s="84">
        <f t="shared" si="384"/>
        <v>60000</v>
      </c>
      <c r="S1811" s="77" t="str" cm="1">
        <f t="array" ref="S1811">_xlfn.IFS(R1811&gt;5000000,"Gold",R1811&gt;=500000,"Silver",R1811&gt;30000,"Bronze",TRUE,"Transactional")</f>
        <v>Bronze</v>
      </c>
      <c r="T1811" s="24" t="s">
        <v>54</v>
      </c>
      <c r="U1811" s="101" t="s">
        <v>445</v>
      </c>
      <c r="V1811" s="101" t="s">
        <v>446</v>
      </c>
      <c r="W1811" s="77" t="str">
        <f t="shared" si="381"/>
        <v>No</v>
      </c>
      <c r="X1811" s="77" t="str">
        <f>IFERROR(_xlfn.XLOOKUP(J1811&amp;"||"&amp;K1811,'Mapping Ref.'!$J$2:$J$538,'Mapping Ref.'!$K$2:$K$538),"")</f>
        <v>Construction &amp; Estates</v>
      </c>
      <c r="Y1811" s="77" t="str" cm="1">
        <f t="array" ref="Y1811">_xlfn.IFS(R1811&gt;2000000,"For Publication",R1811&gt;100000,"PID",R1811&gt;30000,"RFQ",TRUE,"Transactional")</f>
        <v>RFQ</v>
      </c>
      <c r="Z1811" s="24" t="s">
        <v>101</v>
      </c>
      <c r="AA1811" s="32">
        <v>36</v>
      </c>
      <c r="AB1811" s="24">
        <v>0</v>
      </c>
      <c r="AC1811" s="25">
        <v>44944</v>
      </c>
      <c r="AD1811" s="24" t="s">
        <v>58</v>
      </c>
      <c r="AE1811" s="24"/>
      <c r="AF1811" s="24"/>
      <c r="AG1811" s="24"/>
      <c r="AH1811" s="24" t="s">
        <v>59</v>
      </c>
      <c r="AI1811" s="24"/>
      <c r="AJ1811" s="24" t="s">
        <v>60</v>
      </c>
      <c r="AK1811" s="24"/>
      <c r="AL1811" s="24" t="s">
        <v>5003</v>
      </c>
      <c r="AM1811" s="24"/>
      <c r="AN1811" s="24"/>
      <c r="AO1811" s="24">
        <v>0</v>
      </c>
      <c r="AP1811" s="24" t="s">
        <v>60</v>
      </c>
      <c r="AQ1811" s="24"/>
      <c r="AR1811" s="24"/>
      <c r="AS1811" s="89">
        <f t="shared" si="385"/>
        <v>36</v>
      </c>
      <c r="AT1811" s="24" t="s">
        <v>6954</v>
      </c>
    </row>
    <row r="1812" spans="1:46" x14ac:dyDescent="0.5">
      <c r="A1812" s="24">
        <v>1932</v>
      </c>
      <c r="B1812" s="24" t="s">
        <v>340</v>
      </c>
      <c r="C1812" s="24" t="s">
        <v>77</v>
      </c>
      <c r="D1812" s="24" t="s">
        <v>1539</v>
      </c>
      <c r="E1812" s="24" t="s">
        <v>6955</v>
      </c>
      <c r="F1812" s="77" t="str">
        <f t="shared" si="380"/>
        <v>K J EVANS ELECTRICAL LIMITED</v>
      </c>
      <c r="G1812" s="24" t="s">
        <v>1541</v>
      </c>
      <c r="H1812" s="24" t="s">
        <v>461</v>
      </c>
      <c r="I1812" s="24" t="s">
        <v>6388</v>
      </c>
      <c r="J1812" s="24" t="s">
        <v>107</v>
      </c>
      <c r="K1812" s="24" t="s">
        <v>360</v>
      </c>
      <c r="L1812" s="25">
        <v>44949</v>
      </c>
      <c r="M1812" s="25">
        <v>46022</v>
      </c>
      <c r="N1812" s="81">
        <f t="shared" si="382"/>
        <v>46752</v>
      </c>
      <c r="O1812" s="77" t="str">
        <f t="shared" ca="1" si="383"/>
        <v>Live</v>
      </c>
      <c r="P1812" s="77" t="str" cm="1">
        <f t="array" aca="1" ref="P1812" ca="1">_xlfn.IFS((N1812-TODAY())&gt;=547,"06 Expires over 18 months",(N1812-TODAY())&gt;=365,"05 Expires in 18 months",(N1812-TODAY())&gt;=183,"04 Expires in 12 months",(N1812-TODAY())&gt;=92,"03 Expires in 6 months",(N1812-TODAY())&gt;=31,"02 Expires in 3 months",(N1812-TODAY())&gt;=0,"01 Expires in 30 days",(N1812-TODAY())&gt;=-31,"01 Expired last 30 days",(N1812-TODAY())&gt;=-92,"02 Expired last 3 months",(N1812-TODAY())&gt;=-183,"03 Expired last 6 months",(N1812-TODAY())&gt;=-365,"04 Expired last 12 months",(N1812-TODAY())&gt;=-547,"05 Expired last 18 months",TRUE,"06 Expired over 18 months")</f>
        <v>05 Expires in 18 months</v>
      </c>
      <c r="Q1812" s="65">
        <v>10000</v>
      </c>
      <c r="R1812" s="84">
        <f t="shared" si="384"/>
        <v>49166.666666666664</v>
      </c>
      <c r="S1812" s="77" t="str" cm="1">
        <f t="array" ref="S1812">_xlfn.IFS(R1812&gt;5000000,"Gold",R1812&gt;=500000,"Silver",R1812&gt;30000,"Bronze",TRUE,"Transactional")</f>
        <v>Bronze</v>
      </c>
      <c r="T1812" s="24" t="s">
        <v>54</v>
      </c>
      <c r="U1812" s="101" t="s">
        <v>208</v>
      </c>
      <c r="V1812" s="101" t="s">
        <v>209</v>
      </c>
      <c r="W1812" s="77" t="str">
        <f t="shared" si="381"/>
        <v>Yes</v>
      </c>
      <c r="X1812" s="77" t="str">
        <f>IFERROR(_xlfn.XLOOKUP(J1812&amp;"||"&amp;K1812,'Mapping Ref.'!$J$2:$J$538,'Mapping Ref.'!$K$2:$K$538),"")</f>
        <v>Construction &amp; Estates</v>
      </c>
      <c r="Y1812" s="77" t="str" cm="1">
        <f t="array" ref="Y1812">_xlfn.IFS(R1812&gt;2000000,"For Publication",R1812&gt;100000,"PID",R1812&gt;30000,"RFQ",TRUE,"Transactional")</f>
        <v>RFQ</v>
      </c>
      <c r="Z1812" s="24" t="s">
        <v>86</v>
      </c>
      <c r="AA1812" s="32">
        <v>36</v>
      </c>
      <c r="AB1812" s="24">
        <v>24</v>
      </c>
      <c r="AC1812" s="25">
        <v>44944</v>
      </c>
      <c r="AD1812" s="24" t="s">
        <v>58</v>
      </c>
      <c r="AE1812" s="24"/>
      <c r="AF1812" s="24"/>
      <c r="AG1812" s="24"/>
      <c r="AH1812" s="24" t="s">
        <v>60</v>
      </c>
      <c r="AI1812" s="24"/>
      <c r="AJ1812" s="24" t="s">
        <v>60</v>
      </c>
      <c r="AK1812" s="24"/>
      <c r="AL1812" s="24" t="s">
        <v>5003</v>
      </c>
      <c r="AM1812" s="24"/>
      <c r="AN1812" s="24"/>
      <c r="AO1812" s="24"/>
      <c r="AP1812" s="24" t="s">
        <v>60</v>
      </c>
      <c r="AQ1812" s="24"/>
      <c r="AR1812" s="24"/>
      <c r="AS1812" s="89">
        <f t="shared" si="385"/>
        <v>59</v>
      </c>
      <c r="AT1812" s="24" t="s">
        <v>1542</v>
      </c>
    </row>
    <row r="1813" spans="1:46" x14ac:dyDescent="0.5">
      <c r="A1813" s="24">
        <v>1933</v>
      </c>
      <c r="B1813" s="24" t="s">
        <v>340</v>
      </c>
      <c r="C1813" s="24"/>
      <c r="D1813" s="24" t="s">
        <v>6956</v>
      </c>
      <c r="E1813" s="24" t="s">
        <v>5182</v>
      </c>
      <c r="F1813" s="77" t="str">
        <f t="shared" si="380"/>
        <v>VINAY NATH T/A INV3NTIVE FOOTBALL ACADEMY CIC</v>
      </c>
      <c r="G1813" s="24" t="s">
        <v>6957</v>
      </c>
      <c r="H1813" s="24" t="s">
        <v>4756</v>
      </c>
      <c r="I1813" s="24" t="s">
        <v>4756</v>
      </c>
      <c r="J1813" s="24" t="s">
        <v>190</v>
      </c>
      <c r="K1813" s="24" t="s">
        <v>4757</v>
      </c>
      <c r="L1813" s="25">
        <v>44927</v>
      </c>
      <c r="M1813" s="25"/>
      <c r="N1813" s="81"/>
      <c r="O1813" s="77" t="s">
        <v>712</v>
      </c>
      <c r="P1813" s="77"/>
      <c r="Q1813" s="104"/>
      <c r="R1813" s="84">
        <v>0</v>
      </c>
      <c r="S1813" s="77" t="str" cm="1">
        <f t="array" ref="S1813">_xlfn.IFS(R1813&gt;5000000,"Gold",R1813&gt;=500000,"Silver",R1813&gt;30000,"Bronze",TRUE,"Transactional")</f>
        <v>Transactional</v>
      </c>
      <c r="T1813" s="24" t="s">
        <v>54</v>
      </c>
      <c r="U1813" s="101" t="s">
        <v>84</v>
      </c>
      <c r="V1813" s="101" t="s">
        <v>157</v>
      </c>
      <c r="W1813" s="77" t="str">
        <f t="shared" si="381"/>
        <v>Yes</v>
      </c>
      <c r="X1813" s="77" t="str">
        <f>IFERROR(_xlfn.XLOOKUP(J1813&amp;"||"&amp;K1813,'Mapping Ref.'!$J$2:$J$538,'Mapping Ref.'!$K$2:$K$538),"")</f>
        <v>Childrens &amp; Adults</v>
      </c>
      <c r="Y1813" s="77" t="str" cm="1">
        <f t="array" ref="Y1813">_xlfn.IFS(R1813&gt;2000000,"For Publication",R1813&gt;100000,"PID",R1813&gt;30000,"RFQ",TRUE,"Transactional")</f>
        <v>Transactional</v>
      </c>
      <c r="Z1813" s="24" t="s">
        <v>101</v>
      </c>
      <c r="AA1813" s="32">
        <v>42</v>
      </c>
      <c r="AB1813" s="24">
        <v>12</v>
      </c>
      <c r="AC1813" s="25">
        <v>44945</v>
      </c>
      <c r="AD1813" s="24" t="s">
        <v>58</v>
      </c>
      <c r="AE1813" s="24"/>
      <c r="AF1813" s="24" t="s">
        <v>59</v>
      </c>
      <c r="AG1813" s="24"/>
      <c r="AH1813" s="24" t="s">
        <v>59</v>
      </c>
      <c r="AI1813" s="24"/>
      <c r="AJ1813" s="24" t="s">
        <v>59</v>
      </c>
      <c r="AK1813" s="24"/>
      <c r="AL1813" s="24" t="s">
        <v>5003</v>
      </c>
      <c r="AM1813" s="24"/>
      <c r="AN1813" s="24"/>
      <c r="AO1813" s="24"/>
      <c r="AP1813" s="24" t="s">
        <v>60</v>
      </c>
      <c r="AQ1813" s="24"/>
      <c r="AR1813" s="24"/>
      <c r="AS1813" s="89">
        <v>0</v>
      </c>
      <c r="AT1813" s="24" t="s">
        <v>6958</v>
      </c>
    </row>
    <row r="1814" spans="1:46" x14ac:dyDescent="0.5">
      <c r="A1814" s="24">
        <v>1934</v>
      </c>
      <c r="B1814" s="24"/>
      <c r="C1814" s="24"/>
      <c r="D1814" s="24" t="s">
        <v>6959</v>
      </c>
      <c r="E1814" s="24" t="s">
        <v>6960</v>
      </c>
      <c r="F1814" s="77" t="str">
        <f t="shared" si="380"/>
        <v>ROAST AND GROUND LIMITED</v>
      </c>
      <c r="G1814" s="24" t="s">
        <v>6961</v>
      </c>
      <c r="H1814" s="24" t="s">
        <v>376</v>
      </c>
      <c r="I1814" s="24" t="s">
        <v>992</v>
      </c>
      <c r="J1814" s="24" t="s">
        <v>52</v>
      </c>
      <c r="K1814" s="24" t="s">
        <v>1281</v>
      </c>
      <c r="L1814" s="25">
        <v>44958</v>
      </c>
      <c r="M1814" s="25">
        <v>45747</v>
      </c>
      <c r="N1814" s="81">
        <f>EDATE(M1814,AB1814)</f>
        <v>45747</v>
      </c>
      <c r="O1814" s="77" t="str">
        <f ca="1">IF(N1814&lt;TODAY(),"Expired","Live")</f>
        <v>Expired</v>
      </c>
      <c r="P1814" s="77" t="str" cm="1">
        <f t="array" aca="1" ref="P1814" ca="1">_xlfn.IFS((N1814-TODAY())&gt;=547,"06 Expires over 18 months",(N1814-TODAY())&gt;=365,"05 Expires in 18 months",(N1814-TODAY())&gt;=183,"04 Expires in 12 months",(N1814-TODAY())&gt;=92,"03 Expires in 6 months",(N1814-TODAY())&gt;=31,"02 Expires in 3 months",(N1814-TODAY())&gt;=0,"01 Expires in 30 days",(N1814-TODAY())&gt;=-31,"01 Expired last 30 days",(N1814-TODAY())&gt;=-92,"02 Expired last 3 months",(N1814-TODAY())&gt;=-183,"03 Expired last 6 months",(N1814-TODAY())&gt;=-365,"04 Expired last 12 months",(N1814-TODAY())&gt;=-547,"05 Expired last 18 months",TRUE,"06 Expired over 18 months")</f>
        <v>05 Expired last 18 months</v>
      </c>
      <c r="Q1814" s="65">
        <v>10000</v>
      </c>
      <c r="R1814" s="84">
        <f t="shared" ref="R1814:R1820" si="386">MAX(Q1814,Q1814*N(AS1814)/12)</f>
        <v>20833.333333333332</v>
      </c>
      <c r="S1814" s="77" t="str" cm="1">
        <f t="array" ref="S1814">_xlfn.IFS(R1814&gt;5000000,"Gold",R1814&gt;=500000,"Silver",R1814&gt;30000,"Bronze",TRUE,"Transactional")</f>
        <v>Transactional</v>
      </c>
      <c r="T1814" s="24" t="s">
        <v>122</v>
      </c>
      <c r="U1814" s="101" t="s">
        <v>69</v>
      </c>
      <c r="V1814" s="101" t="s">
        <v>983</v>
      </c>
      <c r="W1814" s="77" t="str">
        <f t="shared" si="381"/>
        <v>No</v>
      </c>
      <c r="X1814" s="77" t="str">
        <f>IFERROR(_xlfn.XLOOKUP(J1814&amp;"||"&amp;K1814,'Mapping Ref.'!$J$2:$J$538,'Mapping Ref.'!$K$2:$K$538),"")</f>
        <v>ICT</v>
      </c>
      <c r="Y1814" s="77" t="str" cm="1">
        <f t="array" ref="Y1814">_xlfn.IFS(R1814&gt;2000000,"For Publication",R1814&gt;100000,"PID",R1814&gt;30000,"RFQ",TRUE,"Transactional")</f>
        <v>Transactional</v>
      </c>
      <c r="Z1814" s="24" t="s">
        <v>101</v>
      </c>
      <c r="AA1814" s="32">
        <v>25</v>
      </c>
      <c r="AB1814" s="24">
        <v>0</v>
      </c>
      <c r="AC1814" s="25">
        <v>44946</v>
      </c>
      <c r="AD1814" s="24" t="s">
        <v>58</v>
      </c>
      <c r="AE1814" s="24">
        <v>1</v>
      </c>
      <c r="AF1814" s="24"/>
      <c r="AG1814" s="24"/>
      <c r="AH1814" s="24" t="s">
        <v>59</v>
      </c>
      <c r="AI1814" s="24"/>
      <c r="AJ1814" s="24" t="s">
        <v>60</v>
      </c>
      <c r="AK1814" s="24"/>
      <c r="AL1814" s="24" t="s">
        <v>1333</v>
      </c>
      <c r="AM1814" s="24"/>
      <c r="AN1814" s="24"/>
      <c r="AO1814" s="24">
        <v>0</v>
      </c>
      <c r="AP1814" s="24" t="s">
        <v>60</v>
      </c>
      <c r="AQ1814" s="24"/>
      <c r="AR1814" s="24"/>
      <c r="AS1814" s="89">
        <f>DATEDIF(L1814,N1814,"m")</f>
        <v>25</v>
      </c>
      <c r="AT1814" s="24" t="s">
        <v>6962</v>
      </c>
    </row>
    <row r="1815" spans="1:46" x14ac:dyDescent="0.5">
      <c r="A1815" s="24">
        <v>1935</v>
      </c>
      <c r="B1815" s="24"/>
      <c r="C1815" s="24"/>
      <c r="D1815" s="24" t="s">
        <v>6963</v>
      </c>
      <c r="E1815" s="24" t="s">
        <v>6964</v>
      </c>
      <c r="F1815" s="77" t="str">
        <f t="shared" si="380"/>
        <v>AD WARRIOR LTD</v>
      </c>
      <c r="G1815" s="24" t="s">
        <v>6965</v>
      </c>
      <c r="H1815" s="24" t="s">
        <v>6966</v>
      </c>
      <c r="I1815" s="24" t="s">
        <v>6966</v>
      </c>
      <c r="J1815" s="24" t="s">
        <v>97</v>
      </c>
      <c r="K1815" s="27" t="s">
        <v>349</v>
      </c>
      <c r="L1815" s="25">
        <v>44958</v>
      </c>
      <c r="M1815" s="25">
        <v>45323</v>
      </c>
      <c r="N1815" s="81">
        <f>EDATE(M1815,AB1815)</f>
        <v>45689</v>
      </c>
      <c r="O1815" s="77" t="str">
        <f ca="1">IF(N1815&lt;TODAY(),"Expired","Live")</f>
        <v>Expired</v>
      </c>
      <c r="P1815" s="77" t="str" cm="1">
        <f t="array" aca="1" ref="P1815" ca="1">_xlfn.IFS((N1815-TODAY())&gt;=547,"06 Expires over 18 months",(N1815-TODAY())&gt;=365,"05 Expires in 18 months",(N1815-TODAY())&gt;=183,"04 Expires in 12 months",(N1815-TODAY())&gt;=92,"03 Expires in 6 months",(N1815-TODAY())&gt;=31,"02 Expires in 3 months",(N1815-TODAY())&gt;=0,"01 Expires in 30 days",(N1815-TODAY())&gt;=-31,"01 Expired last 30 days",(N1815-TODAY())&gt;=-92,"02 Expired last 3 months",(N1815-TODAY())&gt;=-183,"03 Expired last 6 months",(N1815-TODAY())&gt;=-365,"04 Expired last 12 months",(N1815-TODAY())&gt;=-547,"05 Expired last 18 months",TRUE,"06 Expired over 18 months")</f>
        <v>06 Expired over 18 months</v>
      </c>
      <c r="Q1815" s="65">
        <v>29850</v>
      </c>
      <c r="R1815" s="84">
        <f t="shared" si="386"/>
        <v>59700</v>
      </c>
      <c r="S1815" s="77" t="str" cm="1">
        <f t="array" ref="S1815">_xlfn.IFS(R1815&gt;5000000,"Gold",R1815&gt;=500000,"Silver",R1815&gt;30000,"Bronze",TRUE,"Transactional")</f>
        <v>Bronze</v>
      </c>
      <c r="T1815" s="24" t="s">
        <v>54</v>
      </c>
      <c r="U1815" s="101" t="s">
        <v>445</v>
      </c>
      <c r="V1815" s="101" t="s">
        <v>2500</v>
      </c>
      <c r="W1815" s="77" t="str">
        <f t="shared" si="381"/>
        <v>Yes</v>
      </c>
      <c r="X1815" s="77" t="str">
        <f>IFERROR(_xlfn.XLOOKUP(J1815&amp;"||"&amp;K1815,'Mapping Ref.'!$J$2:$J$538,'Mapping Ref.'!$K$2:$K$538),"")</f>
        <v>Corporate</v>
      </c>
      <c r="Y1815" s="77" t="str" cm="1">
        <f t="array" ref="Y1815">_xlfn.IFS(R1815&gt;2000000,"For Publication",R1815&gt;100000,"PID",R1815&gt;30000,"RFQ",TRUE,"Transactional")</f>
        <v>RFQ</v>
      </c>
      <c r="Z1815" s="24" t="s">
        <v>101</v>
      </c>
      <c r="AA1815" s="32">
        <v>12</v>
      </c>
      <c r="AB1815" s="24">
        <v>12</v>
      </c>
      <c r="AC1815" s="25">
        <v>44949</v>
      </c>
      <c r="AD1815" s="24" t="s">
        <v>58</v>
      </c>
      <c r="AE1815" s="24"/>
      <c r="AF1815" s="24"/>
      <c r="AG1815" s="24"/>
      <c r="AH1815" s="24" t="s">
        <v>60</v>
      </c>
      <c r="AI1815" s="24" t="s">
        <v>59</v>
      </c>
      <c r="AJ1815" s="24" t="s">
        <v>60</v>
      </c>
      <c r="AK1815" s="24"/>
      <c r="AL1815" s="24" t="s">
        <v>1333</v>
      </c>
      <c r="AM1815" s="24"/>
      <c r="AN1815" s="24"/>
      <c r="AO1815" s="24"/>
      <c r="AP1815" s="24" t="s">
        <v>60</v>
      </c>
      <c r="AQ1815" s="24" t="s">
        <v>6967</v>
      </c>
      <c r="AR1815" s="24" t="s">
        <v>6968</v>
      </c>
      <c r="AS1815" s="89">
        <f>DATEDIF(L1815,N1815,"m")</f>
        <v>24</v>
      </c>
      <c r="AT1815" s="24" t="s">
        <v>6969</v>
      </c>
    </row>
    <row r="1816" spans="1:46" x14ac:dyDescent="0.5">
      <c r="A1816" s="24">
        <v>1936</v>
      </c>
      <c r="B1816" s="24"/>
      <c r="C1816" s="24"/>
      <c r="D1816" s="24" t="s">
        <v>6970</v>
      </c>
      <c r="E1816" s="24" t="s">
        <v>6971</v>
      </c>
      <c r="F1816" s="77" t="str">
        <f t="shared" si="380"/>
        <v>TENDER EDUCATION &amp; ARTS</v>
      </c>
      <c r="G1816" s="24" t="s">
        <v>6972</v>
      </c>
      <c r="H1816" s="24" t="s">
        <v>972</v>
      </c>
      <c r="I1816" s="24" t="s">
        <v>972</v>
      </c>
      <c r="J1816" s="24" t="s">
        <v>107</v>
      </c>
      <c r="K1816" s="24" t="s">
        <v>1665</v>
      </c>
      <c r="L1816" s="25">
        <v>44805</v>
      </c>
      <c r="M1816" s="25">
        <v>45565</v>
      </c>
      <c r="N1816" s="81">
        <f>EDATE(M1816,AB1816)</f>
        <v>45565</v>
      </c>
      <c r="O1816" s="77" t="str">
        <f ca="1">IF(N1816&lt;TODAY(),"Expired","Live")</f>
        <v>Expired</v>
      </c>
      <c r="P1816" s="77" t="str" cm="1">
        <f t="array" aca="1" ref="P1816" ca="1">_xlfn.IFS((N1816-TODAY())&gt;=547,"06 Expires over 18 months",(N1816-TODAY())&gt;=365,"05 Expires in 18 months",(N1816-TODAY())&gt;=183,"04 Expires in 12 months",(N1816-TODAY())&gt;=92,"03 Expires in 6 months",(N1816-TODAY())&gt;=31,"02 Expires in 3 months",(N1816-TODAY())&gt;=0,"01 Expires in 30 days",(N1816-TODAY())&gt;=-31,"01 Expired last 30 days",(N1816-TODAY())&gt;=-92,"02 Expired last 3 months",(N1816-TODAY())&gt;=-183,"03 Expired last 6 months",(N1816-TODAY())&gt;=-365,"04 Expired last 12 months",(N1816-TODAY())&gt;=-547,"05 Expired last 18 months",TRUE,"06 Expired over 18 months")</f>
        <v>06 Expired over 18 months</v>
      </c>
      <c r="Q1816" s="65">
        <v>40876</v>
      </c>
      <c r="R1816" s="84">
        <f t="shared" si="386"/>
        <v>81752</v>
      </c>
      <c r="S1816" s="77" t="str" cm="1">
        <f t="array" ref="S1816">_xlfn.IFS(R1816&gt;5000000,"Gold",R1816&gt;=500000,"Silver",R1816&gt;30000,"Bronze",TRUE,"Transactional")</f>
        <v>Bronze</v>
      </c>
      <c r="T1816" s="24" t="s">
        <v>122</v>
      </c>
      <c r="U1816" s="101" t="s">
        <v>366</v>
      </c>
      <c r="V1816" s="101" t="s">
        <v>1337</v>
      </c>
      <c r="W1816" s="77" t="str">
        <f t="shared" si="381"/>
        <v>No</v>
      </c>
      <c r="X1816" s="77" t="str">
        <f>IFERROR(_xlfn.XLOOKUP(J1816&amp;"||"&amp;K1816,'Mapping Ref.'!$J$2:$J$538,'Mapping Ref.'!$K$2:$K$538),"")</f>
        <v>Construction &amp; Estates</v>
      </c>
      <c r="Y1816" s="77" t="str" cm="1">
        <f t="array" ref="Y1816">_xlfn.IFS(R1816&gt;2000000,"For Publication",R1816&gt;100000,"PID",R1816&gt;30000,"RFQ",TRUE,"Transactional")</f>
        <v>RFQ</v>
      </c>
      <c r="Z1816" s="24" t="s">
        <v>86</v>
      </c>
      <c r="AA1816" s="32">
        <v>24</v>
      </c>
      <c r="AB1816" s="24">
        <v>0</v>
      </c>
      <c r="AC1816" s="25">
        <v>44950</v>
      </c>
      <c r="AD1816" s="24" t="s">
        <v>58</v>
      </c>
      <c r="AE1816" s="24">
        <v>10000184</v>
      </c>
      <c r="AF1816" s="24"/>
      <c r="AG1816" s="24"/>
      <c r="AH1816" s="24" t="s">
        <v>60</v>
      </c>
      <c r="AI1816" s="24"/>
      <c r="AJ1816" s="24" t="s">
        <v>59</v>
      </c>
      <c r="AK1816" s="24"/>
      <c r="AL1816" s="24" t="s">
        <v>1333</v>
      </c>
      <c r="AM1816" s="24"/>
      <c r="AN1816" s="24"/>
      <c r="AO1816" s="24">
        <v>0</v>
      </c>
      <c r="AP1816" s="24" t="s">
        <v>60</v>
      </c>
      <c r="AQ1816" s="24"/>
      <c r="AR1816" s="24"/>
      <c r="AS1816" s="89">
        <f>DATEDIF(L1816,N1816,"m")</f>
        <v>24</v>
      </c>
      <c r="AT1816" s="24" t="s">
        <v>6970</v>
      </c>
    </row>
    <row r="1817" spans="1:46" x14ac:dyDescent="0.5">
      <c r="A1817" s="24">
        <v>1937</v>
      </c>
      <c r="B1817" s="24" t="s">
        <v>340</v>
      </c>
      <c r="C1817" s="24"/>
      <c r="D1817" s="24" t="s">
        <v>6973</v>
      </c>
      <c r="E1817" s="24" t="s">
        <v>6974</v>
      </c>
      <c r="F1817" s="77" t="str">
        <f t="shared" si="380"/>
        <v>MED PLANNING LIMITED (THREE DRAGONS)</v>
      </c>
      <c r="G1817" s="24" t="s">
        <v>6975</v>
      </c>
      <c r="H1817" s="24" t="s">
        <v>972</v>
      </c>
      <c r="I1817" s="24" t="s">
        <v>972</v>
      </c>
      <c r="J1817" s="24" t="s">
        <v>107</v>
      </c>
      <c r="K1817" s="24" t="s">
        <v>1889</v>
      </c>
      <c r="L1817" s="25">
        <v>44927</v>
      </c>
      <c r="M1817" s="25">
        <v>45046</v>
      </c>
      <c r="N1817" s="81">
        <f>EDATE(M1817,AB1817)</f>
        <v>45046</v>
      </c>
      <c r="O1817" s="77" t="str">
        <f ca="1">IF(N1817&lt;TODAY(),"Expired","Live")</f>
        <v>Expired</v>
      </c>
      <c r="P1817" s="77" t="str" cm="1">
        <f t="array" aca="1" ref="P1817" ca="1">_xlfn.IFS((N1817-TODAY())&gt;=547,"06 Expires over 18 months",(N1817-TODAY())&gt;=365,"05 Expires in 18 months",(N1817-TODAY())&gt;=183,"04 Expires in 12 months",(N1817-TODAY())&gt;=92,"03 Expires in 6 months",(N1817-TODAY())&gt;=31,"02 Expires in 3 months",(N1817-TODAY())&gt;=0,"01 Expires in 30 days",(N1817-TODAY())&gt;=-31,"01 Expired last 30 days",(N1817-TODAY())&gt;=-92,"02 Expired last 3 months",(N1817-TODAY())&gt;=-183,"03 Expired last 6 months",(N1817-TODAY())&gt;=-365,"04 Expired last 12 months",(N1817-TODAY())&gt;=-547,"05 Expired last 18 months",TRUE,"06 Expired over 18 months")</f>
        <v>06 Expired over 18 months</v>
      </c>
      <c r="Q1817" s="65">
        <v>15913</v>
      </c>
      <c r="R1817" s="84">
        <f t="shared" si="386"/>
        <v>15913</v>
      </c>
      <c r="S1817" s="77" t="str" cm="1">
        <f t="array" ref="S1817">_xlfn.IFS(R1817&gt;5000000,"Gold",R1817&gt;=500000,"Silver",R1817&gt;30000,"Bronze",TRUE,"Transactional")</f>
        <v>Transactional</v>
      </c>
      <c r="T1817" s="24" t="s">
        <v>54</v>
      </c>
      <c r="U1817" s="101" t="s">
        <v>109</v>
      </c>
      <c r="V1817" s="101" t="s">
        <v>1146</v>
      </c>
      <c r="W1817" s="77" t="str">
        <f t="shared" si="381"/>
        <v>No</v>
      </c>
      <c r="X1817" s="77" t="str">
        <f>IFERROR(_xlfn.XLOOKUP(J1817&amp;"||"&amp;K1817,'Mapping Ref.'!$J$2:$J$538,'Mapping Ref.'!$K$2:$K$538),"")</f>
        <v>Construction &amp; Estates</v>
      </c>
      <c r="Y1817" s="77" t="str" cm="1">
        <f t="array" ref="Y1817">_xlfn.IFS(R1817&gt;2000000,"For Publication",R1817&gt;100000,"PID",R1817&gt;30000,"RFQ",TRUE,"Transactional")</f>
        <v>Transactional</v>
      </c>
      <c r="Z1817" s="24" t="s">
        <v>86</v>
      </c>
      <c r="AA1817" s="32">
        <v>3</v>
      </c>
      <c r="AB1817" s="24">
        <v>0</v>
      </c>
      <c r="AC1817" s="25">
        <v>44950</v>
      </c>
      <c r="AD1817" s="24" t="s">
        <v>58</v>
      </c>
      <c r="AE1817" s="24">
        <v>10000185</v>
      </c>
      <c r="AF1817" s="24"/>
      <c r="AG1817" s="24"/>
      <c r="AH1817" s="24" t="s">
        <v>60</v>
      </c>
      <c r="AI1817" s="24"/>
      <c r="AJ1817" s="24" t="s">
        <v>60</v>
      </c>
      <c r="AK1817" s="24"/>
      <c r="AL1817" s="24" t="s">
        <v>5003</v>
      </c>
      <c r="AM1817" s="24"/>
      <c r="AN1817" s="24"/>
      <c r="AO1817" s="24">
        <v>0</v>
      </c>
      <c r="AP1817" s="24" t="s">
        <v>60</v>
      </c>
      <c r="AQ1817" s="24"/>
      <c r="AR1817" s="24"/>
      <c r="AS1817" s="89">
        <f>DATEDIF(L1817,N1817,"m")</f>
        <v>3</v>
      </c>
      <c r="AT1817" s="24" t="s">
        <v>6973</v>
      </c>
    </row>
    <row r="1818" spans="1:46" x14ac:dyDescent="0.5">
      <c r="A1818" s="24">
        <v>1938</v>
      </c>
      <c r="B1818" s="24" t="s">
        <v>340</v>
      </c>
      <c r="C1818" s="24"/>
      <c r="D1818" s="24" t="s">
        <v>6976</v>
      </c>
      <c r="E1818" s="24" t="s">
        <v>6977</v>
      </c>
      <c r="F1818" s="77" t="str">
        <f t="shared" si="380"/>
        <v>DOCUSIGN INTERNATIONAL (EMEA) LIMITED</v>
      </c>
      <c r="G1818" s="24" t="s">
        <v>6978</v>
      </c>
      <c r="H1818" s="24" t="s">
        <v>6979</v>
      </c>
      <c r="I1818" s="24" t="s">
        <v>5100</v>
      </c>
      <c r="J1818" s="24" t="s">
        <v>107</v>
      </c>
      <c r="K1818" s="24" t="s">
        <v>977</v>
      </c>
      <c r="L1818" s="25">
        <v>44956</v>
      </c>
      <c r="M1818" s="25"/>
      <c r="N1818" s="81"/>
      <c r="O1818" s="77" t="s">
        <v>712</v>
      </c>
      <c r="P1818" s="77"/>
      <c r="Q1818" s="65">
        <v>10065</v>
      </c>
      <c r="R1818" s="84">
        <f t="shared" si="386"/>
        <v>10065</v>
      </c>
      <c r="S1818" s="77" t="str" cm="1">
        <f t="array" ref="S1818">_xlfn.IFS(R1818&gt;5000000,"Gold",R1818&gt;=500000,"Silver",R1818&gt;30000,"Bronze",TRUE,"Transactional")</f>
        <v>Transactional</v>
      </c>
      <c r="T1818" s="24" t="s">
        <v>54</v>
      </c>
      <c r="U1818" s="101" t="s">
        <v>366</v>
      </c>
      <c r="V1818" s="101" t="s">
        <v>853</v>
      </c>
      <c r="W1818" s="77" t="str">
        <f t="shared" si="381"/>
        <v>Yes</v>
      </c>
      <c r="X1818" s="77" t="str">
        <f>IFERROR(_xlfn.XLOOKUP(J1818&amp;"||"&amp;K1818,'Mapping Ref.'!$J$2:$J$538,'Mapping Ref.'!$K$2:$K$538),"")</f>
        <v>Construction &amp; Estates</v>
      </c>
      <c r="Y1818" s="77" t="str" cm="1">
        <f t="array" ref="Y1818">_xlfn.IFS(R1818&gt;2000000,"For Publication",R1818&gt;100000,"PID",R1818&gt;30000,"RFQ",TRUE,"Transactional")</f>
        <v>Transactional</v>
      </c>
      <c r="Z1818" s="24" t="s">
        <v>101</v>
      </c>
      <c r="AA1818" s="32">
        <v>12</v>
      </c>
      <c r="AB1818" s="24">
        <v>12</v>
      </c>
      <c r="AC1818" s="25">
        <v>44953</v>
      </c>
      <c r="AD1818" s="24" t="s">
        <v>1066</v>
      </c>
      <c r="AE1818" s="24"/>
      <c r="AF1818" s="24"/>
      <c r="AG1818" s="24"/>
      <c r="AH1818" s="24" t="s">
        <v>60</v>
      </c>
      <c r="AI1818" s="24"/>
      <c r="AJ1818" s="24" t="s">
        <v>60</v>
      </c>
      <c r="AK1818" s="24" t="s">
        <v>6980</v>
      </c>
      <c r="AL1818" s="24" t="s">
        <v>5003</v>
      </c>
      <c r="AM1818" s="24"/>
      <c r="AN1818" s="24"/>
      <c r="AO1818" s="24">
        <v>0</v>
      </c>
      <c r="AP1818" s="24" t="s">
        <v>60</v>
      </c>
      <c r="AQ1818" s="24"/>
      <c r="AR1818" s="24"/>
      <c r="AS1818" s="89">
        <v>0</v>
      </c>
      <c r="AT1818" s="24" t="s">
        <v>6976</v>
      </c>
    </row>
    <row r="1819" spans="1:46" x14ac:dyDescent="0.5">
      <c r="A1819" s="24">
        <v>1939</v>
      </c>
      <c r="B1819" s="24" t="s">
        <v>340</v>
      </c>
      <c r="C1819" s="24"/>
      <c r="D1819" s="24" t="s">
        <v>6981</v>
      </c>
      <c r="E1819" s="24" t="s">
        <v>6982</v>
      </c>
      <c r="F1819" s="77" t="str">
        <f t="shared" si="380"/>
        <v>HARROW CLUB</v>
      </c>
      <c r="G1819" s="24" t="s">
        <v>6981</v>
      </c>
      <c r="H1819" s="24" t="s">
        <v>1725</v>
      </c>
      <c r="I1819" s="24" t="s">
        <v>1725</v>
      </c>
      <c r="J1819" s="24" t="s">
        <v>190</v>
      </c>
      <c r="K1819" s="24" t="s">
        <v>1097</v>
      </c>
      <c r="L1819" s="25">
        <v>44953</v>
      </c>
      <c r="M1819" s="25">
        <v>45317</v>
      </c>
      <c r="N1819" s="81">
        <f t="shared" ref="N1819:N1825" si="387">EDATE(M1819,AB1819)</f>
        <v>45683</v>
      </c>
      <c r="O1819" s="77" t="str">
        <f t="shared" ref="O1819:O1825" ca="1" si="388">IF(N1819&lt;TODAY(),"Expired","Live")</f>
        <v>Expired</v>
      </c>
      <c r="P1819" s="77" t="str" cm="1">
        <f t="array" aca="1" ref="P1819" ca="1">_xlfn.IFS((N1819-TODAY())&gt;=547,"06 Expires over 18 months",(N1819-TODAY())&gt;=365,"05 Expires in 18 months",(N1819-TODAY())&gt;=183,"04 Expires in 12 months",(N1819-TODAY())&gt;=92,"03 Expires in 6 months",(N1819-TODAY())&gt;=31,"02 Expires in 3 months",(N1819-TODAY())&gt;=0,"01 Expires in 30 days",(N1819-TODAY())&gt;=-31,"01 Expired last 30 days",(N1819-TODAY())&gt;=-92,"02 Expired last 3 months",(N1819-TODAY())&gt;=-183,"03 Expired last 6 months",(N1819-TODAY())&gt;=-365,"04 Expired last 12 months",(N1819-TODAY())&gt;=-547,"05 Expired last 18 months",TRUE,"06 Expired over 18 months")</f>
        <v>06 Expired over 18 months</v>
      </c>
      <c r="Q1819" s="65">
        <v>3000</v>
      </c>
      <c r="R1819" s="84">
        <f t="shared" si="386"/>
        <v>5750</v>
      </c>
      <c r="S1819" s="77" t="str" cm="1">
        <f t="array" ref="S1819">_xlfn.IFS(R1819&gt;5000000,"Gold",R1819&gt;=500000,"Silver",R1819&gt;30000,"Bronze",TRUE,"Transactional")</f>
        <v>Transactional</v>
      </c>
      <c r="T1819" s="24" t="s">
        <v>54</v>
      </c>
      <c r="U1819" s="101" t="s">
        <v>116</v>
      </c>
      <c r="V1819" s="101" t="s">
        <v>70</v>
      </c>
      <c r="W1819" s="77" t="str">
        <f t="shared" si="381"/>
        <v>Yes</v>
      </c>
      <c r="X1819" s="77" t="str">
        <f>IFERROR(_xlfn.XLOOKUP(J1819&amp;"||"&amp;K1819,'Mapping Ref.'!$J$2:$J$538,'Mapping Ref.'!$K$2:$K$538),"")</f>
        <v>Childrens &amp; Adults</v>
      </c>
      <c r="Y1819" s="77" t="str" cm="1">
        <f t="array" ref="Y1819">_xlfn.IFS(R1819&gt;2000000,"For Publication",R1819&gt;100000,"PID",R1819&gt;30000,"RFQ",TRUE,"Transactional")</f>
        <v>Transactional</v>
      </c>
      <c r="Z1819" s="24" t="s">
        <v>101</v>
      </c>
      <c r="AA1819" s="32">
        <v>12</v>
      </c>
      <c r="AB1819" s="24">
        <v>12</v>
      </c>
      <c r="AC1819" s="25">
        <v>44953</v>
      </c>
      <c r="AD1819" s="24" t="s">
        <v>58</v>
      </c>
      <c r="AE1819" s="24"/>
      <c r="AF1819" s="24"/>
      <c r="AG1819" s="24"/>
      <c r="AH1819" s="24" t="s">
        <v>60</v>
      </c>
      <c r="AI1819" s="24"/>
      <c r="AJ1819" s="24" t="s">
        <v>60</v>
      </c>
      <c r="AK1819" s="24"/>
      <c r="AL1819" s="24" t="s">
        <v>5003</v>
      </c>
      <c r="AM1819" s="24"/>
      <c r="AN1819" s="24"/>
      <c r="AO1819" s="24"/>
      <c r="AP1819" s="24" t="s">
        <v>60</v>
      </c>
      <c r="AQ1819" s="24"/>
      <c r="AR1819" s="24"/>
      <c r="AS1819" s="89">
        <f t="shared" ref="AS1819:AS1825" si="389">DATEDIF(L1819,N1819,"m")</f>
        <v>23</v>
      </c>
      <c r="AT1819" s="24" t="s">
        <v>6983</v>
      </c>
    </row>
    <row r="1820" spans="1:46" x14ac:dyDescent="0.5">
      <c r="A1820" s="24">
        <v>1940</v>
      </c>
      <c r="B1820" s="24" t="s">
        <v>340</v>
      </c>
      <c r="C1820" s="24"/>
      <c r="D1820" s="24" t="s">
        <v>6984</v>
      </c>
      <c r="E1820" s="24" t="s">
        <v>6985</v>
      </c>
      <c r="F1820" s="77" t="str">
        <f t="shared" si="380"/>
        <v>HML T/A HML PM LTD</v>
      </c>
      <c r="G1820" s="24" t="s">
        <v>6986</v>
      </c>
      <c r="H1820" s="24" t="s">
        <v>6135</v>
      </c>
      <c r="I1820" s="24" t="s">
        <v>6135</v>
      </c>
      <c r="J1820" s="24" t="s">
        <v>107</v>
      </c>
      <c r="K1820" s="24" t="s">
        <v>6987</v>
      </c>
      <c r="L1820" s="25">
        <v>44652</v>
      </c>
      <c r="M1820" s="25">
        <v>45017</v>
      </c>
      <c r="N1820" s="81">
        <f t="shared" si="387"/>
        <v>45017</v>
      </c>
      <c r="O1820" s="77" t="str">
        <f t="shared" ca="1" si="388"/>
        <v>Expired</v>
      </c>
      <c r="P1820" s="77" t="str" cm="1">
        <f t="array" aca="1" ref="P1820" ca="1">_xlfn.IFS((N1820-TODAY())&gt;=547,"06 Expires over 18 months",(N1820-TODAY())&gt;=365,"05 Expires in 18 months",(N1820-TODAY())&gt;=183,"04 Expires in 12 months",(N1820-TODAY())&gt;=92,"03 Expires in 6 months",(N1820-TODAY())&gt;=31,"02 Expires in 3 months",(N1820-TODAY())&gt;=0,"01 Expires in 30 days",(N1820-TODAY())&gt;=-31,"01 Expired last 30 days",(N1820-TODAY())&gt;=-92,"02 Expired last 3 months",(N1820-TODAY())&gt;=-183,"03 Expired last 6 months",(N1820-TODAY())&gt;=-365,"04 Expired last 12 months",(N1820-TODAY())&gt;=-547,"05 Expired last 18 months",TRUE,"06 Expired over 18 months")</f>
        <v>06 Expired over 18 months</v>
      </c>
      <c r="Q1820" s="65">
        <v>200000</v>
      </c>
      <c r="R1820" s="84">
        <f t="shared" si="386"/>
        <v>200000</v>
      </c>
      <c r="S1820" s="77" t="str" cm="1">
        <f t="array" ref="S1820">_xlfn.IFS(R1820&gt;5000000,"Gold",R1820&gt;=500000,"Silver",R1820&gt;30000,"Bronze",TRUE,"Transactional")</f>
        <v>Bronze</v>
      </c>
      <c r="T1820" s="24" t="s">
        <v>54</v>
      </c>
      <c r="U1820" s="101" t="s">
        <v>208</v>
      </c>
      <c r="V1820" s="101" t="s">
        <v>209</v>
      </c>
      <c r="W1820" s="77" t="str">
        <f t="shared" si="381"/>
        <v>No</v>
      </c>
      <c r="X1820" s="77" t="str">
        <f>IFERROR(_xlfn.XLOOKUP(J1820&amp;"||"&amp;K1820,'Mapping Ref.'!$J$2:$J$538,'Mapping Ref.'!$K$2:$K$538),"")</f>
        <v>Construction &amp; Estates</v>
      </c>
      <c r="Y1820" s="77" t="str" cm="1">
        <f t="array" ref="Y1820">_xlfn.IFS(R1820&gt;2000000,"For Publication",R1820&gt;100000,"PID",R1820&gt;30000,"RFQ",TRUE,"Transactional")</f>
        <v>PID</v>
      </c>
      <c r="Z1820" s="24" t="s">
        <v>86</v>
      </c>
      <c r="AA1820" s="32">
        <v>12</v>
      </c>
      <c r="AB1820" s="24">
        <v>0</v>
      </c>
      <c r="AC1820" s="25">
        <v>44956</v>
      </c>
      <c r="AD1820" s="24" t="s">
        <v>58</v>
      </c>
      <c r="AE1820" s="24"/>
      <c r="AF1820" s="24"/>
      <c r="AG1820" s="24"/>
      <c r="AH1820" s="24" t="s">
        <v>59</v>
      </c>
      <c r="AI1820" s="24"/>
      <c r="AJ1820" s="24" t="s">
        <v>60</v>
      </c>
      <c r="AK1820" s="24"/>
      <c r="AL1820" s="24" t="s">
        <v>5003</v>
      </c>
      <c r="AM1820" s="24"/>
      <c r="AN1820" s="24"/>
      <c r="AO1820" s="24">
        <v>0</v>
      </c>
      <c r="AP1820" s="24" t="s">
        <v>60</v>
      </c>
      <c r="AQ1820" s="24"/>
      <c r="AR1820" s="24"/>
      <c r="AS1820" s="89">
        <f t="shared" si="389"/>
        <v>12</v>
      </c>
      <c r="AT1820" s="24" t="s">
        <v>6988</v>
      </c>
    </row>
    <row r="1821" spans="1:46" x14ac:dyDescent="0.5">
      <c r="A1821" s="24">
        <v>1942</v>
      </c>
      <c r="B1821" s="24" t="s">
        <v>340</v>
      </c>
      <c r="C1821" s="24"/>
      <c r="D1821" s="24" t="s">
        <v>6989</v>
      </c>
      <c r="E1821" s="24" t="s">
        <v>6990</v>
      </c>
      <c r="F1821" s="77" t="str">
        <f t="shared" si="380"/>
        <v>CLEAR LAW LLP CLIENT ACCOUNT</v>
      </c>
      <c r="G1821" s="24" t="s">
        <v>6991</v>
      </c>
      <c r="H1821" s="24" t="s">
        <v>1420</v>
      </c>
      <c r="I1821" s="24" t="s">
        <v>1420</v>
      </c>
      <c r="J1821" s="24" t="s">
        <v>52</v>
      </c>
      <c r="K1821" s="24" t="s">
        <v>822</v>
      </c>
      <c r="L1821" s="25">
        <v>44957</v>
      </c>
      <c r="M1821" s="25">
        <v>47514</v>
      </c>
      <c r="N1821" s="81">
        <f t="shared" si="387"/>
        <v>49948</v>
      </c>
      <c r="O1821" s="77" t="str">
        <f t="shared" ca="1" si="388"/>
        <v>Live</v>
      </c>
      <c r="P1821" s="77" t="str" cm="1">
        <f t="array" aca="1" ref="P1821" ca="1">_xlfn.IFS((N1821-TODAY())&gt;=547,"06 Expires over 18 months",(N1821-TODAY())&gt;=365,"05 Expires in 18 months",(N1821-TODAY())&gt;=183,"04 Expires in 12 months",(N1821-TODAY())&gt;=92,"03 Expires in 6 months",(N1821-TODAY())&gt;=31,"02 Expires in 3 months",(N1821-TODAY())&gt;=0,"01 Expires in 30 days",(N1821-TODAY())&gt;=-31,"01 Expired last 30 days",(N1821-TODAY())&gt;=-92,"02 Expired last 3 months",(N1821-TODAY())&gt;=-183,"03 Expired last 6 months",(N1821-TODAY())&gt;=-365,"04 Expired last 12 months",(N1821-TODAY())&gt;=-547,"05 Expired last 18 months",TRUE,"06 Expired over 18 months")</f>
        <v>06 Expires over 18 months</v>
      </c>
      <c r="Q1821" s="104"/>
      <c r="R1821" s="84">
        <v>0</v>
      </c>
      <c r="S1821" s="77" t="str" cm="1">
        <f t="array" ref="S1821">_xlfn.IFS(R1821&gt;5000000,"Gold",R1821&gt;=500000,"Silver",R1821&gt;30000,"Bronze",TRUE,"Transactional")</f>
        <v>Transactional</v>
      </c>
      <c r="T1821" s="24" t="s">
        <v>54</v>
      </c>
      <c r="U1821" s="101" t="s">
        <v>455</v>
      </c>
      <c r="V1821" s="101" t="s">
        <v>822</v>
      </c>
      <c r="W1821" s="77" t="str">
        <f t="shared" si="381"/>
        <v>Yes</v>
      </c>
      <c r="X1821" s="77" t="str">
        <f>IFERROR(_xlfn.XLOOKUP(J1821&amp;"||"&amp;K1821,'Mapping Ref.'!$J$2:$J$538,'Mapping Ref.'!$K$2:$K$538),"")</f>
        <v>Corporate</v>
      </c>
      <c r="Y1821" s="77" t="str" cm="1">
        <f t="array" ref="Y1821">_xlfn.IFS(R1821&gt;2000000,"For Publication",R1821&gt;100000,"PID",R1821&gt;30000,"RFQ",TRUE,"Transactional")</f>
        <v>Transactional</v>
      </c>
      <c r="Z1821" s="24" t="s">
        <v>71</v>
      </c>
      <c r="AA1821" s="32">
        <v>80</v>
      </c>
      <c r="AB1821" s="24">
        <v>80</v>
      </c>
      <c r="AC1821" s="25">
        <v>44957</v>
      </c>
      <c r="AD1821" s="24" t="s">
        <v>102</v>
      </c>
      <c r="AE1821" s="24">
        <v>0</v>
      </c>
      <c r="AF1821" s="24"/>
      <c r="AG1821" s="24"/>
      <c r="AH1821" s="24" t="s">
        <v>60</v>
      </c>
      <c r="AI1821" s="24"/>
      <c r="AJ1821" s="24" t="s">
        <v>60</v>
      </c>
      <c r="AK1821" s="24"/>
      <c r="AL1821" s="24" t="s">
        <v>5003</v>
      </c>
      <c r="AM1821" s="24"/>
      <c r="AN1821" s="24"/>
      <c r="AO1821" s="24">
        <v>0</v>
      </c>
      <c r="AP1821" s="24" t="s">
        <v>60</v>
      </c>
      <c r="AQ1821" s="24"/>
      <c r="AR1821" s="24"/>
      <c r="AS1821" s="89">
        <f t="shared" si="389"/>
        <v>163</v>
      </c>
      <c r="AT1821" s="24" t="s">
        <v>6989</v>
      </c>
    </row>
    <row r="1822" spans="1:46" x14ac:dyDescent="0.5">
      <c r="A1822" s="24">
        <v>1943</v>
      </c>
      <c r="B1822" s="24" t="s">
        <v>340</v>
      </c>
      <c r="C1822" s="24" t="s">
        <v>77</v>
      </c>
      <c r="D1822" s="24" t="s">
        <v>6992</v>
      </c>
      <c r="E1822" s="24" t="s">
        <v>6993</v>
      </c>
      <c r="F1822" s="77" t="str">
        <f t="shared" si="380"/>
        <v>SUPPORT SERVICE LEADERS LIMITED</v>
      </c>
      <c r="G1822" s="24" t="s">
        <v>6994</v>
      </c>
      <c r="H1822" s="24" t="s">
        <v>972</v>
      </c>
      <c r="I1822" s="24" t="s">
        <v>972</v>
      </c>
      <c r="J1822" s="24" t="s">
        <v>107</v>
      </c>
      <c r="K1822" s="24" t="s">
        <v>3843</v>
      </c>
      <c r="L1822" s="25">
        <v>44958</v>
      </c>
      <c r="M1822" s="25">
        <v>45382</v>
      </c>
      <c r="N1822" s="81">
        <f t="shared" si="387"/>
        <v>45747</v>
      </c>
      <c r="O1822" s="77" t="str">
        <f t="shared" ca="1" si="388"/>
        <v>Expired</v>
      </c>
      <c r="P1822" s="77" t="str" cm="1">
        <f t="array" aca="1" ref="P1822" ca="1">_xlfn.IFS((N1822-TODAY())&gt;=547,"06 Expires over 18 months",(N1822-TODAY())&gt;=365,"05 Expires in 18 months",(N1822-TODAY())&gt;=183,"04 Expires in 12 months",(N1822-TODAY())&gt;=92,"03 Expires in 6 months",(N1822-TODAY())&gt;=31,"02 Expires in 3 months",(N1822-TODAY())&gt;=0,"01 Expires in 30 days",(N1822-TODAY())&gt;=-31,"01 Expired last 30 days",(N1822-TODAY())&gt;=-92,"02 Expired last 3 months",(N1822-TODAY())&gt;=-183,"03 Expired last 6 months",(N1822-TODAY())&gt;=-365,"04 Expired last 12 months",(N1822-TODAY())&gt;=-547,"05 Expired last 18 months",TRUE,"06 Expired over 18 months")</f>
        <v>05 Expired last 18 months</v>
      </c>
      <c r="Q1822" s="65">
        <v>2000</v>
      </c>
      <c r="R1822" s="84">
        <f>MAX(Q1822,Q1822*N(AS1822)/12)</f>
        <v>4166.666666666667</v>
      </c>
      <c r="S1822" s="77" t="str" cm="1">
        <f t="array" ref="S1822">_xlfn.IFS(R1822&gt;5000000,"Gold",R1822&gt;=500000,"Silver",R1822&gt;30000,"Bronze",TRUE,"Transactional")</f>
        <v>Transactional</v>
      </c>
      <c r="T1822" s="24" t="s">
        <v>54</v>
      </c>
      <c r="U1822" s="101" t="s">
        <v>208</v>
      </c>
      <c r="V1822" s="101" t="s">
        <v>209</v>
      </c>
      <c r="W1822" s="77" t="str">
        <f t="shared" si="381"/>
        <v>Yes</v>
      </c>
      <c r="X1822" s="77" t="str">
        <f>IFERROR(_xlfn.XLOOKUP(J1822&amp;"||"&amp;K1822,'Mapping Ref.'!$J$2:$J$538,'Mapping Ref.'!$K$2:$K$538),"")</f>
        <v>Construction &amp; Estates</v>
      </c>
      <c r="Y1822" s="77" t="str" cm="1">
        <f t="array" ref="Y1822">_xlfn.IFS(R1822&gt;2000000,"For Publication",R1822&gt;100000,"PID",R1822&gt;30000,"RFQ",TRUE,"Transactional")</f>
        <v>Transactional</v>
      </c>
      <c r="Z1822" s="24" t="s">
        <v>86</v>
      </c>
      <c r="AA1822" s="32">
        <v>12</v>
      </c>
      <c r="AB1822" s="24">
        <v>12</v>
      </c>
      <c r="AC1822" s="25">
        <v>44958</v>
      </c>
      <c r="AD1822" s="24" t="s">
        <v>1066</v>
      </c>
      <c r="AE1822" s="24">
        <v>10000196</v>
      </c>
      <c r="AF1822" s="24"/>
      <c r="AG1822" s="24"/>
      <c r="AH1822" s="24" t="s">
        <v>60</v>
      </c>
      <c r="AI1822" s="24"/>
      <c r="AJ1822" s="24" t="s">
        <v>60</v>
      </c>
      <c r="AK1822" s="24"/>
      <c r="AL1822" s="24" t="s">
        <v>5003</v>
      </c>
      <c r="AM1822" s="24"/>
      <c r="AN1822" s="24"/>
      <c r="AO1822" s="24">
        <v>0</v>
      </c>
      <c r="AP1822" s="24" t="s">
        <v>60</v>
      </c>
      <c r="AQ1822" s="24"/>
      <c r="AR1822" s="24"/>
      <c r="AS1822" s="89">
        <f t="shared" si="389"/>
        <v>25</v>
      </c>
      <c r="AT1822" s="24" t="s">
        <v>6995</v>
      </c>
    </row>
    <row r="1823" spans="1:46" x14ac:dyDescent="0.5">
      <c r="A1823" s="24">
        <v>1944</v>
      </c>
      <c r="B1823" s="24" t="s">
        <v>340</v>
      </c>
      <c r="C1823" s="24"/>
      <c r="D1823" s="24" t="s">
        <v>6996</v>
      </c>
      <c r="E1823" s="24" t="s">
        <v>6997</v>
      </c>
      <c r="F1823" s="77" t="str">
        <f t="shared" si="380"/>
        <v>BP ROLLS (MAXUS) LIMITED</v>
      </c>
      <c r="G1823" s="24" t="s">
        <v>6998</v>
      </c>
      <c r="H1823" s="24" t="s">
        <v>3282</v>
      </c>
      <c r="I1823" s="24" t="s">
        <v>4253</v>
      </c>
      <c r="J1823" s="24" t="s">
        <v>107</v>
      </c>
      <c r="K1823" s="24"/>
      <c r="L1823" s="25">
        <v>44963</v>
      </c>
      <c r="M1823" s="25">
        <v>45691</v>
      </c>
      <c r="N1823" s="81">
        <f t="shared" si="387"/>
        <v>45691</v>
      </c>
      <c r="O1823" s="77" t="str">
        <f t="shared" ca="1" si="388"/>
        <v>Expired</v>
      </c>
      <c r="P1823" s="77" t="str" cm="1">
        <f t="array" aca="1" ref="P1823" ca="1">_xlfn.IFS((N1823-TODAY())&gt;=547,"06 Expires over 18 months",(N1823-TODAY())&gt;=365,"05 Expires in 18 months",(N1823-TODAY())&gt;=183,"04 Expires in 12 months",(N1823-TODAY())&gt;=92,"03 Expires in 6 months",(N1823-TODAY())&gt;=31,"02 Expires in 3 months",(N1823-TODAY())&gt;=0,"01 Expires in 30 days",(N1823-TODAY())&gt;=-31,"01 Expired last 30 days",(N1823-TODAY())&gt;=-92,"02 Expired last 3 months",(N1823-TODAY())&gt;=-183,"03 Expired last 6 months",(N1823-TODAY())&gt;=-365,"04 Expired last 12 months",(N1823-TODAY())&gt;=-547,"05 Expired last 18 months",TRUE,"06 Expired over 18 months")</f>
        <v>06 Expired over 18 months</v>
      </c>
      <c r="Q1823" s="65">
        <v>23000</v>
      </c>
      <c r="R1823" s="84">
        <f>MAX(Q1823,Q1823*N(AS1823)/12)</f>
        <v>44083.333333333336</v>
      </c>
      <c r="S1823" s="77" t="str" cm="1">
        <f t="array" ref="S1823">_xlfn.IFS(R1823&gt;5000000,"Gold",R1823&gt;=500000,"Silver",R1823&gt;30000,"Bronze",TRUE,"Transactional")</f>
        <v>Bronze</v>
      </c>
      <c r="T1823" s="24" t="s">
        <v>54</v>
      </c>
      <c r="U1823" s="101" t="s">
        <v>69</v>
      </c>
      <c r="V1823" s="101" t="s">
        <v>1208</v>
      </c>
      <c r="W1823" s="77" t="str">
        <f t="shared" si="381"/>
        <v>No</v>
      </c>
      <c r="X1823" s="77" t="str">
        <f>IFERROR(_xlfn.XLOOKUP(J1823&amp;"||"&amp;K1823,'Mapping Ref.'!$J$2:$J$538,'Mapping Ref.'!$K$2:$K$538),"")</f>
        <v>Construction &amp; Estates</v>
      </c>
      <c r="Y1823" s="77" t="str" cm="1">
        <f t="array" ref="Y1823">_xlfn.IFS(R1823&gt;2000000,"For Publication",R1823&gt;100000,"PID",R1823&gt;30000,"RFQ",TRUE,"Transactional")</f>
        <v>RFQ</v>
      </c>
      <c r="Z1823" s="24" t="s">
        <v>86</v>
      </c>
      <c r="AA1823" s="32">
        <v>0</v>
      </c>
      <c r="AB1823" s="24">
        <v>0</v>
      </c>
      <c r="AC1823" s="25">
        <v>44958</v>
      </c>
      <c r="AD1823" s="24" t="s">
        <v>58</v>
      </c>
      <c r="AE1823" s="24">
        <v>1944</v>
      </c>
      <c r="AF1823" s="24"/>
      <c r="AG1823" s="24"/>
      <c r="AH1823" s="24" t="s">
        <v>59</v>
      </c>
      <c r="AI1823" s="24"/>
      <c r="AJ1823" s="24" t="s">
        <v>60</v>
      </c>
      <c r="AK1823" s="24"/>
      <c r="AL1823" s="24" t="s">
        <v>5003</v>
      </c>
      <c r="AM1823" s="24"/>
      <c r="AN1823" s="24"/>
      <c r="AO1823" s="24">
        <v>0</v>
      </c>
      <c r="AP1823" s="24" t="s">
        <v>60</v>
      </c>
      <c r="AQ1823" s="24" t="s">
        <v>6999</v>
      </c>
      <c r="AR1823" s="24" t="s">
        <v>7000</v>
      </c>
      <c r="AS1823" s="89">
        <f t="shared" si="389"/>
        <v>23</v>
      </c>
      <c r="AT1823" s="24" t="s">
        <v>6996</v>
      </c>
    </row>
    <row r="1824" spans="1:46" x14ac:dyDescent="0.5">
      <c r="A1824" s="24">
        <v>1945</v>
      </c>
      <c r="B1824" s="24" t="s">
        <v>340</v>
      </c>
      <c r="C1824" s="24"/>
      <c r="D1824" s="24" t="s">
        <v>7001</v>
      </c>
      <c r="E1824" s="24" t="s">
        <v>7002</v>
      </c>
      <c r="F1824" s="77" t="str">
        <f t="shared" si="380"/>
        <v>INTELLIGENT FINGERPRINTING LIMITED</v>
      </c>
      <c r="G1824" s="24" t="s">
        <v>7003</v>
      </c>
      <c r="H1824" s="24" t="s">
        <v>3282</v>
      </c>
      <c r="I1824" s="24" t="s">
        <v>4253</v>
      </c>
      <c r="J1824" s="24" t="s">
        <v>107</v>
      </c>
      <c r="K1824" s="24"/>
      <c r="L1824" s="25">
        <v>44963</v>
      </c>
      <c r="M1824" s="25">
        <v>45691</v>
      </c>
      <c r="N1824" s="81">
        <f t="shared" si="387"/>
        <v>45691</v>
      </c>
      <c r="O1824" s="77" t="str">
        <f t="shared" ca="1" si="388"/>
        <v>Expired</v>
      </c>
      <c r="P1824" s="77" t="str" cm="1">
        <f t="array" aca="1" ref="P1824" ca="1">_xlfn.IFS((N1824-TODAY())&gt;=547,"06 Expires over 18 months",(N1824-TODAY())&gt;=365,"05 Expires in 18 months",(N1824-TODAY())&gt;=183,"04 Expires in 12 months",(N1824-TODAY())&gt;=92,"03 Expires in 6 months",(N1824-TODAY())&gt;=31,"02 Expires in 3 months",(N1824-TODAY())&gt;=0,"01 Expires in 30 days",(N1824-TODAY())&gt;=-31,"01 Expired last 30 days",(N1824-TODAY())&gt;=-92,"02 Expired last 3 months",(N1824-TODAY())&gt;=-183,"03 Expired last 6 months",(N1824-TODAY())&gt;=-365,"04 Expired last 12 months",(N1824-TODAY())&gt;=-547,"05 Expired last 18 months",TRUE,"06 Expired over 18 months")</f>
        <v>06 Expired over 18 months</v>
      </c>
      <c r="Q1824" s="65">
        <v>25000</v>
      </c>
      <c r="R1824" s="84">
        <f>MAX(Q1824,Q1824*N(AS1824)/12)</f>
        <v>47916.666666666664</v>
      </c>
      <c r="S1824" s="77" t="str" cm="1">
        <f t="array" ref="S1824">_xlfn.IFS(R1824&gt;5000000,"Gold",R1824&gt;=500000,"Silver",R1824&gt;30000,"Bronze",TRUE,"Transactional")</f>
        <v>Bronze</v>
      </c>
      <c r="T1824" s="24" t="s">
        <v>54</v>
      </c>
      <c r="U1824" s="101" t="s">
        <v>84</v>
      </c>
      <c r="V1824" s="101" t="s">
        <v>214</v>
      </c>
      <c r="W1824" s="77" t="str">
        <f t="shared" si="381"/>
        <v>No</v>
      </c>
      <c r="X1824" s="77" t="str">
        <f>IFERROR(_xlfn.XLOOKUP(J1824&amp;"||"&amp;K1824,'Mapping Ref.'!$J$2:$J$538,'Mapping Ref.'!$K$2:$K$538),"")</f>
        <v>Construction &amp; Estates</v>
      </c>
      <c r="Y1824" s="77" t="str" cm="1">
        <f t="array" ref="Y1824">_xlfn.IFS(R1824&gt;2000000,"For Publication",R1824&gt;100000,"PID",R1824&gt;30000,"RFQ",TRUE,"Transactional")</f>
        <v>RFQ</v>
      </c>
      <c r="Z1824" s="24" t="s">
        <v>86</v>
      </c>
      <c r="AA1824" s="32">
        <v>0</v>
      </c>
      <c r="AB1824" s="24">
        <v>0</v>
      </c>
      <c r="AC1824" s="25">
        <v>44958</v>
      </c>
      <c r="AD1824" s="24" t="s">
        <v>58</v>
      </c>
      <c r="AE1824" s="24"/>
      <c r="AF1824" s="24"/>
      <c r="AG1824" s="24"/>
      <c r="AH1824" s="24" t="s">
        <v>59</v>
      </c>
      <c r="AI1824" s="24"/>
      <c r="AJ1824" s="24" t="s">
        <v>60</v>
      </c>
      <c r="AK1824" s="24"/>
      <c r="AL1824" s="24" t="s">
        <v>5003</v>
      </c>
      <c r="AM1824" s="24"/>
      <c r="AN1824" s="24"/>
      <c r="AO1824" s="24">
        <v>0</v>
      </c>
      <c r="AP1824" s="24" t="s">
        <v>60</v>
      </c>
      <c r="AQ1824" s="24" t="s">
        <v>7004</v>
      </c>
      <c r="AR1824" s="24" t="s">
        <v>7005</v>
      </c>
      <c r="AS1824" s="89">
        <f t="shared" si="389"/>
        <v>23</v>
      </c>
      <c r="AT1824" s="24" t="s">
        <v>7001</v>
      </c>
    </row>
    <row r="1825" spans="1:46" x14ac:dyDescent="0.5">
      <c r="A1825" s="24">
        <v>1946</v>
      </c>
      <c r="B1825" s="24" t="s">
        <v>506</v>
      </c>
      <c r="C1825" s="24"/>
      <c r="D1825" s="24" t="s">
        <v>7006</v>
      </c>
      <c r="E1825" s="24" t="s">
        <v>7007</v>
      </c>
      <c r="F1825" s="77" t="str">
        <f t="shared" si="380"/>
        <v>HELEN SCOTT T/A DEMENTIA TRAINERS</v>
      </c>
      <c r="G1825" s="24" t="s">
        <v>7006</v>
      </c>
      <c r="H1825" s="24" t="s">
        <v>3542</v>
      </c>
      <c r="I1825" s="24" t="s">
        <v>3542</v>
      </c>
      <c r="J1825" s="24" t="s">
        <v>190</v>
      </c>
      <c r="K1825" s="24" t="s">
        <v>6834</v>
      </c>
      <c r="L1825" s="25">
        <v>44964</v>
      </c>
      <c r="M1825" s="25">
        <v>46059</v>
      </c>
      <c r="N1825" s="81">
        <f t="shared" si="387"/>
        <v>46789</v>
      </c>
      <c r="O1825" s="77" t="str">
        <f t="shared" ca="1" si="388"/>
        <v>Live</v>
      </c>
      <c r="P1825" s="77" t="str" cm="1">
        <f t="array" aca="1" ref="P1825" ca="1">_xlfn.IFS((N1825-TODAY())&gt;=547,"06 Expires over 18 months",(N1825-TODAY())&gt;=365,"05 Expires in 18 months",(N1825-TODAY())&gt;=183,"04 Expires in 12 months",(N1825-TODAY())&gt;=92,"03 Expires in 6 months",(N1825-TODAY())&gt;=31,"02 Expires in 3 months",(N1825-TODAY())&gt;=0,"01 Expires in 30 days",(N1825-TODAY())&gt;=-31,"01 Expired last 30 days",(N1825-TODAY())&gt;=-92,"02 Expired last 3 months",(N1825-TODAY())&gt;=-183,"03 Expired last 6 months",(N1825-TODAY())&gt;=-365,"04 Expired last 12 months",(N1825-TODAY())&gt;=-547,"05 Expired last 18 months",TRUE,"06 Expired over 18 months")</f>
        <v>05 Expires in 18 months</v>
      </c>
      <c r="Q1825" s="65">
        <v>5000</v>
      </c>
      <c r="R1825" s="84">
        <f>MAX(Q1825,Q1825*N(AS1825)/12)</f>
        <v>24583.333333333332</v>
      </c>
      <c r="S1825" s="77" t="str" cm="1">
        <f t="array" ref="S1825">_xlfn.IFS(R1825&gt;5000000,"Gold",R1825&gt;=500000,"Silver",R1825&gt;30000,"Bronze",TRUE,"Transactional")</f>
        <v>Transactional</v>
      </c>
      <c r="T1825" s="24" t="s">
        <v>54</v>
      </c>
      <c r="U1825" s="101" t="s">
        <v>84</v>
      </c>
      <c r="V1825" s="101" t="s">
        <v>85</v>
      </c>
      <c r="W1825" s="77" t="str">
        <f t="shared" si="381"/>
        <v>Yes</v>
      </c>
      <c r="X1825" s="77" t="str">
        <f>IFERROR(_xlfn.XLOOKUP(J1825&amp;"||"&amp;K1825,'Mapping Ref.'!$J$2:$J$538,'Mapping Ref.'!$K$2:$K$538),"")</f>
        <v>Childrens &amp; Adults</v>
      </c>
      <c r="Y1825" s="77" t="str" cm="1">
        <f t="array" ref="Y1825">_xlfn.IFS(R1825&gt;2000000,"For Publication",R1825&gt;100000,"PID",R1825&gt;30000,"RFQ",TRUE,"Transactional")</f>
        <v>Transactional</v>
      </c>
      <c r="Z1825" s="24" t="s">
        <v>101</v>
      </c>
      <c r="AA1825" s="32">
        <v>36</v>
      </c>
      <c r="AB1825" s="24">
        <v>24</v>
      </c>
      <c r="AC1825" s="25">
        <v>44964</v>
      </c>
      <c r="AD1825" s="24" t="s">
        <v>58</v>
      </c>
      <c r="AE1825" s="24"/>
      <c r="AF1825" s="24"/>
      <c r="AG1825" s="24"/>
      <c r="AH1825" s="24" t="s">
        <v>59</v>
      </c>
      <c r="AI1825" s="24"/>
      <c r="AJ1825" s="24" t="s">
        <v>60</v>
      </c>
      <c r="AK1825" s="24"/>
      <c r="AL1825" s="24" t="s">
        <v>1333</v>
      </c>
      <c r="AM1825" s="24"/>
      <c r="AN1825" s="24"/>
      <c r="AO1825" s="24">
        <v>0</v>
      </c>
      <c r="AP1825" s="24" t="s">
        <v>60</v>
      </c>
      <c r="AQ1825" s="24"/>
      <c r="AR1825" s="24"/>
      <c r="AS1825" s="89">
        <f t="shared" si="389"/>
        <v>59</v>
      </c>
      <c r="AT1825" s="24" t="s">
        <v>7008</v>
      </c>
    </row>
    <row r="1826" spans="1:46" x14ac:dyDescent="0.5">
      <c r="A1826" s="24">
        <v>1947</v>
      </c>
      <c r="B1826" s="24"/>
      <c r="C1826" s="24"/>
      <c r="D1826" s="24" t="s">
        <v>6315</v>
      </c>
      <c r="E1826" s="24" t="s">
        <v>7009</v>
      </c>
      <c r="F1826" s="77" t="str">
        <f t="shared" si="380"/>
        <v>DIVERSE SERVICES LTD</v>
      </c>
      <c r="G1826" s="24" t="s">
        <v>7010</v>
      </c>
      <c r="H1826" s="24" t="s">
        <v>6311</v>
      </c>
      <c r="I1826" s="24" t="s">
        <v>6312</v>
      </c>
      <c r="J1826" s="24" t="s">
        <v>66</v>
      </c>
      <c r="K1826" s="24" t="s">
        <v>6318</v>
      </c>
      <c r="L1826" s="25">
        <v>44896</v>
      </c>
      <c r="M1826" s="25"/>
      <c r="N1826" s="81"/>
      <c r="O1826" s="77" t="s">
        <v>712</v>
      </c>
      <c r="P1826" s="77"/>
      <c r="Q1826" s="65">
        <v>20000</v>
      </c>
      <c r="R1826" s="84">
        <f>MAX(Q1826,Q1826*N(AS1826)/12)</f>
        <v>20000</v>
      </c>
      <c r="S1826" s="77" t="str" cm="1">
        <f t="array" ref="S1826">_xlfn.IFS(R1826&gt;5000000,"Gold",R1826&gt;=500000,"Silver",R1826&gt;30000,"Bronze",TRUE,"Transactional")</f>
        <v>Transactional</v>
      </c>
      <c r="T1826" s="24" t="s">
        <v>54</v>
      </c>
      <c r="U1826" s="101" t="s">
        <v>84</v>
      </c>
      <c r="V1826" s="101" t="s">
        <v>214</v>
      </c>
      <c r="W1826" s="77" t="str">
        <f t="shared" si="381"/>
        <v>Yes</v>
      </c>
      <c r="X1826" s="77" t="str">
        <f>IFERROR(_xlfn.XLOOKUP(J1826&amp;"||"&amp;K1826,'Mapping Ref.'!$J$2:$J$538,'Mapping Ref.'!$K$2:$K$538),"")</f>
        <v>Childrens &amp; Adults</v>
      </c>
      <c r="Y1826" s="77" t="str" cm="1">
        <f t="array" ref="Y1826">_xlfn.IFS(R1826&gt;2000000,"For Publication",R1826&gt;100000,"PID",R1826&gt;30000,"RFQ",TRUE,"Transactional")</f>
        <v>Transactional</v>
      </c>
      <c r="Z1826" s="24" t="s">
        <v>101</v>
      </c>
      <c r="AA1826" s="32">
        <v>5</v>
      </c>
      <c r="AB1826" s="24">
        <v>12</v>
      </c>
      <c r="AC1826" s="25">
        <v>44964</v>
      </c>
      <c r="AD1826" s="24" t="s">
        <v>58</v>
      </c>
      <c r="AE1826" s="24"/>
      <c r="AF1826" s="24"/>
      <c r="AG1826" s="24"/>
      <c r="AH1826" s="24" t="s">
        <v>59</v>
      </c>
      <c r="AI1826" s="24"/>
      <c r="AJ1826" s="24" t="s">
        <v>60</v>
      </c>
      <c r="AK1826" s="24"/>
      <c r="AL1826" s="24" t="s">
        <v>1333</v>
      </c>
      <c r="AM1826" s="24"/>
      <c r="AN1826" s="24"/>
      <c r="AO1826" s="24"/>
      <c r="AP1826" s="24" t="s">
        <v>60</v>
      </c>
      <c r="AQ1826" s="24"/>
      <c r="AR1826" s="24"/>
      <c r="AS1826" s="89">
        <v>0</v>
      </c>
      <c r="AT1826" s="24" t="s">
        <v>7011</v>
      </c>
    </row>
    <row r="1827" spans="1:46" x14ac:dyDescent="0.5">
      <c r="A1827" s="24">
        <v>1948</v>
      </c>
      <c r="B1827" s="24" t="s">
        <v>340</v>
      </c>
      <c r="C1827" s="24"/>
      <c r="D1827" s="24" t="s">
        <v>7012</v>
      </c>
      <c r="E1827" s="24" t="s">
        <v>4636</v>
      </c>
      <c r="F1827" s="77" t="str">
        <f t="shared" si="380"/>
        <v>DANIEL &amp; BAKER SOLICITORS LTD D &amp; B SOLICITORS CLIENT ACCOUNT</v>
      </c>
      <c r="G1827" s="24" t="s">
        <v>7013</v>
      </c>
      <c r="H1827" s="24" t="s">
        <v>1420</v>
      </c>
      <c r="I1827" s="24" t="s">
        <v>1420</v>
      </c>
      <c r="J1827" s="24" t="s">
        <v>52</v>
      </c>
      <c r="K1827" s="24" t="s">
        <v>822</v>
      </c>
      <c r="L1827" s="25">
        <v>44965</v>
      </c>
      <c r="M1827" s="25"/>
      <c r="N1827" s="81"/>
      <c r="O1827" s="77" t="s">
        <v>712</v>
      </c>
      <c r="P1827" s="77"/>
      <c r="Q1827" s="104"/>
      <c r="R1827" s="84">
        <v>0</v>
      </c>
      <c r="S1827" s="77" t="str" cm="1">
        <f t="array" ref="S1827">_xlfn.IFS(R1827&gt;5000000,"Gold",R1827&gt;=500000,"Silver",R1827&gt;30000,"Bronze",TRUE,"Transactional")</f>
        <v>Transactional</v>
      </c>
      <c r="T1827" s="24" t="s">
        <v>54</v>
      </c>
      <c r="U1827" s="101" t="s">
        <v>455</v>
      </c>
      <c r="V1827" s="101" t="s">
        <v>822</v>
      </c>
      <c r="W1827" s="77" t="str">
        <f t="shared" si="381"/>
        <v>Yes</v>
      </c>
      <c r="X1827" s="77" t="str">
        <f>IFERROR(_xlfn.XLOOKUP(J1827&amp;"||"&amp;K1827,'Mapping Ref.'!$J$2:$J$538,'Mapping Ref.'!$K$2:$K$538),"")</f>
        <v>Corporate</v>
      </c>
      <c r="Y1827" s="77" t="str" cm="1">
        <f t="array" ref="Y1827">_xlfn.IFS(R1827&gt;2000000,"For Publication",R1827&gt;100000,"PID",R1827&gt;30000,"RFQ",TRUE,"Transactional")</f>
        <v>Transactional</v>
      </c>
      <c r="Z1827" s="24" t="s">
        <v>57</v>
      </c>
      <c r="AA1827" s="32">
        <v>80</v>
      </c>
      <c r="AB1827" s="24">
        <v>80</v>
      </c>
      <c r="AC1827" s="25">
        <v>44965</v>
      </c>
      <c r="AD1827" s="24" t="s">
        <v>102</v>
      </c>
      <c r="AE1827" s="24">
        <v>0</v>
      </c>
      <c r="AF1827" s="24"/>
      <c r="AG1827" s="24"/>
      <c r="AH1827" s="24" t="s">
        <v>60</v>
      </c>
      <c r="AI1827" s="24"/>
      <c r="AJ1827" s="24" t="s">
        <v>60</v>
      </c>
      <c r="AK1827" s="24"/>
      <c r="AL1827" s="24" t="s">
        <v>5003</v>
      </c>
      <c r="AM1827" s="24"/>
      <c r="AN1827" s="24"/>
      <c r="AO1827" s="24">
        <v>0</v>
      </c>
      <c r="AP1827" s="24" t="s">
        <v>60</v>
      </c>
      <c r="AQ1827" s="24"/>
      <c r="AR1827" s="24"/>
      <c r="AS1827" s="89">
        <v>0</v>
      </c>
      <c r="AT1827" s="24" t="s">
        <v>7012</v>
      </c>
    </row>
    <row r="1828" spans="1:46" x14ac:dyDescent="0.5">
      <c r="A1828" s="24">
        <v>1949</v>
      </c>
      <c r="B1828" s="24" t="s">
        <v>340</v>
      </c>
      <c r="C1828" s="24"/>
      <c r="D1828" s="24" t="s">
        <v>7014</v>
      </c>
      <c r="E1828" s="24" t="s">
        <v>6990</v>
      </c>
      <c r="F1828" s="77" t="str">
        <f t="shared" si="380"/>
        <v>SKD LEGAL T/A LANDMARK LAW SOLICITORS</v>
      </c>
      <c r="G1828" s="24" t="s">
        <v>7015</v>
      </c>
      <c r="H1828" s="24" t="s">
        <v>1420</v>
      </c>
      <c r="I1828" s="24" t="s">
        <v>1420</v>
      </c>
      <c r="J1828" s="24" t="s">
        <v>52</v>
      </c>
      <c r="K1828" s="24" t="s">
        <v>822</v>
      </c>
      <c r="L1828" s="25">
        <v>44965</v>
      </c>
      <c r="M1828" s="25"/>
      <c r="N1828" s="81"/>
      <c r="O1828" s="77" t="s">
        <v>712</v>
      </c>
      <c r="P1828" s="77"/>
      <c r="Q1828" s="104"/>
      <c r="R1828" s="84">
        <v>0</v>
      </c>
      <c r="S1828" s="77" t="str" cm="1">
        <f t="array" ref="S1828">_xlfn.IFS(R1828&gt;5000000,"Gold",R1828&gt;=500000,"Silver",R1828&gt;30000,"Bronze",TRUE,"Transactional")</f>
        <v>Transactional</v>
      </c>
      <c r="T1828" s="24" t="s">
        <v>54</v>
      </c>
      <c r="U1828" s="101" t="s">
        <v>455</v>
      </c>
      <c r="V1828" s="101" t="s">
        <v>822</v>
      </c>
      <c r="W1828" s="77" t="str">
        <f t="shared" si="381"/>
        <v>Yes</v>
      </c>
      <c r="X1828" s="77" t="str">
        <f>IFERROR(_xlfn.XLOOKUP(J1828&amp;"||"&amp;K1828,'Mapping Ref.'!$J$2:$J$538,'Mapping Ref.'!$K$2:$K$538),"")</f>
        <v>Corporate</v>
      </c>
      <c r="Y1828" s="77" t="str" cm="1">
        <f t="array" ref="Y1828">_xlfn.IFS(R1828&gt;2000000,"For Publication",R1828&gt;100000,"PID",R1828&gt;30000,"RFQ",TRUE,"Transactional")</f>
        <v>Transactional</v>
      </c>
      <c r="Z1828" s="24" t="s">
        <v>71</v>
      </c>
      <c r="AA1828" s="32">
        <v>80</v>
      </c>
      <c r="AB1828" s="24">
        <v>80</v>
      </c>
      <c r="AC1828" s="25">
        <v>44965</v>
      </c>
      <c r="AD1828" s="24" t="s">
        <v>102</v>
      </c>
      <c r="AE1828" s="24">
        <v>0</v>
      </c>
      <c r="AF1828" s="24"/>
      <c r="AG1828" s="24"/>
      <c r="AH1828" s="24" t="s">
        <v>60</v>
      </c>
      <c r="AI1828" s="24"/>
      <c r="AJ1828" s="24" t="s">
        <v>60</v>
      </c>
      <c r="AK1828" s="24"/>
      <c r="AL1828" s="24" t="s">
        <v>5003</v>
      </c>
      <c r="AM1828" s="24"/>
      <c r="AN1828" s="24"/>
      <c r="AO1828" s="24">
        <v>0</v>
      </c>
      <c r="AP1828" s="24" t="s">
        <v>60</v>
      </c>
      <c r="AQ1828" s="24"/>
      <c r="AR1828" s="24"/>
      <c r="AS1828" s="89">
        <v>0</v>
      </c>
      <c r="AT1828" s="24" t="s">
        <v>7016</v>
      </c>
    </row>
    <row r="1829" spans="1:46" x14ac:dyDescent="0.5">
      <c r="A1829" s="24">
        <v>1950</v>
      </c>
      <c r="B1829" s="24" t="s">
        <v>340</v>
      </c>
      <c r="C1829" s="24"/>
      <c r="D1829" s="24" t="s">
        <v>7017</v>
      </c>
      <c r="E1829" s="24" t="s">
        <v>7018</v>
      </c>
      <c r="F1829" s="77" t="str">
        <f t="shared" si="380"/>
        <v>WG SOCIAL CARE LTD</v>
      </c>
      <c r="G1829" s="24" t="s">
        <v>7019</v>
      </c>
      <c r="H1829" s="24" t="s">
        <v>1420</v>
      </c>
      <c r="I1829" s="24" t="s">
        <v>1420</v>
      </c>
      <c r="J1829" s="24" t="s">
        <v>52</v>
      </c>
      <c r="K1829" s="24" t="s">
        <v>822</v>
      </c>
      <c r="L1829" s="25">
        <v>44965</v>
      </c>
      <c r="M1829" s="25"/>
      <c r="N1829" s="81"/>
      <c r="O1829" s="77" t="s">
        <v>712</v>
      </c>
      <c r="P1829" s="77"/>
      <c r="Q1829" s="104"/>
      <c r="R1829" s="84">
        <v>0</v>
      </c>
      <c r="S1829" s="77" t="str" cm="1">
        <f t="array" ref="S1829">_xlfn.IFS(R1829&gt;5000000,"Gold",R1829&gt;=500000,"Silver",R1829&gt;30000,"Bronze",TRUE,"Transactional")</f>
        <v>Transactional</v>
      </c>
      <c r="T1829" s="24" t="s">
        <v>54</v>
      </c>
      <c r="U1829" s="101" t="s">
        <v>162</v>
      </c>
      <c r="V1829" s="101" t="s">
        <v>1601</v>
      </c>
      <c r="W1829" s="77" t="str">
        <f t="shared" si="381"/>
        <v>Yes</v>
      </c>
      <c r="X1829" s="77" t="str">
        <f>IFERROR(_xlfn.XLOOKUP(J1829&amp;"||"&amp;K1829,'Mapping Ref.'!$J$2:$J$538,'Mapping Ref.'!$K$2:$K$538),"")</f>
        <v>Corporate</v>
      </c>
      <c r="Y1829" s="77" t="str" cm="1">
        <f t="array" ref="Y1829">_xlfn.IFS(R1829&gt;2000000,"For Publication",R1829&gt;100000,"PID",R1829&gt;30000,"RFQ",TRUE,"Transactional")</f>
        <v>Transactional</v>
      </c>
      <c r="Z1829" s="24" t="s">
        <v>57</v>
      </c>
      <c r="AA1829" s="32">
        <v>80</v>
      </c>
      <c r="AB1829" s="24">
        <v>80</v>
      </c>
      <c r="AC1829" s="25">
        <v>44965</v>
      </c>
      <c r="AD1829" s="24" t="s">
        <v>102</v>
      </c>
      <c r="AE1829" s="24">
        <v>0</v>
      </c>
      <c r="AF1829" s="24"/>
      <c r="AG1829" s="24"/>
      <c r="AH1829" s="24" t="s">
        <v>60</v>
      </c>
      <c r="AI1829" s="24"/>
      <c r="AJ1829" s="24" t="s">
        <v>60</v>
      </c>
      <c r="AK1829" s="24"/>
      <c r="AL1829" s="24" t="s">
        <v>5003</v>
      </c>
      <c r="AM1829" s="24"/>
      <c r="AN1829" s="24"/>
      <c r="AO1829" s="24">
        <v>0</v>
      </c>
      <c r="AP1829" s="24" t="s">
        <v>60</v>
      </c>
      <c r="AQ1829" s="24"/>
      <c r="AR1829" s="24"/>
      <c r="AS1829" s="89">
        <v>0</v>
      </c>
      <c r="AT1829" s="24" t="s">
        <v>7020</v>
      </c>
    </row>
    <row r="1830" spans="1:46" x14ac:dyDescent="0.5">
      <c r="A1830" s="24">
        <v>1951</v>
      </c>
      <c r="B1830" s="24" t="s">
        <v>340</v>
      </c>
      <c r="C1830" s="24"/>
      <c r="D1830" s="24" t="s">
        <v>7021</v>
      </c>
      <c r="E1830" s="24" t="s">
        <v>7022</v>
      </c>
      <c r="F1830" s="77" t="str">
        <f t="shared" si="380"/>
        <v>MEDIA PLANT LTD</v>
      </c>
      <c r="G1830" s="24" t="s">
        <v>7023</v>
      </c>
      <c r="H1830" s="24" t="s">
        <v>972</v>
      </c>
      <c r="I1830" s="24" t="s">
        <v>972</v>
      </c>
      <c r="J1830" s="24" t="s">
        <v>107</v>
      </c>
      <c r="K1830" s="24" t="s">
        <v>1998</v>
      </c>
      <c r="L1830" s="25">
        <v>44927</v>
      </c>
      <c r="M1830" s="25">
        <v>45291</v>
      </c>
      <c r="N1830" s="81">
        <f t="shared" ref="N1830:N1858" si="390">EDATE(M1830,AB1830)</f>
        <v>45657</v>
      </c>
      <c r="O1830" s="77" t="str">
        <f t="shared" ref="O1830:O1858" ca="1" si="391">IF(N1830&lt;TODAY(),"Expired","Live")</f>
        <v>Expired</v>
      </c>
      <c r="P1830" s="77" t="str" cm="1">
        <f t="array" aca="1" ref="P1830" ca="1">_xlfn.IFS((N1830-TODAY())&gt;=547,"06 Expires over 18 months",(N1830-TODAY())&gt;=365,"05 Expires in 18 months",(N1830-TODAY())&gt;=183,"04 Expires in 12 months",(N1830-TODAY())&gt;=92,"03 Expires in 6 months",(N1830-TODAY())&gt;=31,"02 Expires in 3 months",(N1830-TODAY())&gt;=0,"01 Expires in 30 days",(N1830-TODAY())&gt;=-31,"01 Expired last 30 days",(N1830-TODAY())&gt;=-92,"02 Expired last 3 months",(N1830-TODAY())&gt;=-183,"03 Expired last 6 months",(N1830-TODAY())&gt;=-365,"04 Expired last 12 months",(N1830-TODAY())&gt;=-547,"05 Expired last 18 months",TRUE,"06 Expired over 18 months")</f>
        <v>06 Expired over 18 months</v>
      </c>
      <c r="Q1830" s="65">
        <v>1000</v>
      </c>
      <c r="R1830" s="84">
        <f t="shared" ref="R1830:R1845" si="392">MAX(Q1830,Q1830*N(AS1830)/12)</f>
        <v>1916.6666666666667</v>
      </c>
      <c r="S1830" s="77" t="str" cm="1">
        <f t="array" ref="S1830">_xlfn.IFS(R1830&gt;5000000,"Gold",R1830&gt;=500000,"Silver",R1830&gt;30000,"Bronze",TRUE,"Transactional")</f>
        <v>Transactional</v>
      </c>
      <c r="T1830" s="24" t="s">
        <v>54</v>
      </c>
      <c r="U1830" s="101" t="s">
        <v>445</v>
      </c>
      <c r="V1830" s="101" t="s">
        <v>810</v>
      </c>
      <c r="W1830" s="77" t="str">
        <f t="shared" si="381"/>
        <v>Yes</v>
      </c>
      <c r="X1830" s="77" t="str">
        <f>IFERROR(_xlfn.XLOOKUP(J1830&amp;"||"&amp;K1830,'Mapping Ref.'!$J$2:$J$538,'Mapping Ref.'!$K$2:$K$538),"")</f>
        <v>Construction &amp; Estates</v>
      </c>
      <c r="Y1830" s="77" t="str" cm="1">
        <f t="array" ref="Y1830">_xlfn.IFS(R1830&gt;2000000,"For Publication",R1830&gt;100000,"PID",R1830&gt;30000,"RFQ",TRUE,"Transactional")</f>
        <v>Transactional</v>
      </c>
      <c r="Z1830" s="24" t="s">
        <v>86</v>
      </c>
      <c r="AA1830" s="32">
        <v>12</v>
      </c>
      <c r="AB1830" s="24">
        <v>12</v>
      </c>
      <c r="AC1830" s="25">
        <v>44965</v>
      </c>
      <c r="AD1830" s="24" t="s">
        <v>58</v>
      </c>
      <c r="AE1830" s="24">
        <v>10000210</v>
      </c>
      <c r="AF1830" s="24"/>
      <c r="AG1830" s="24"/>
      <c r="AH1830" s="24" t="s">
        <v>60</v>
      </c>
      <c r="AI1830" s="24"/>
      <c r="AJ1830" s="24" t="s">
        <v>60</v>
      </c>
      <c r="AK1830" s="24"/>
      <c r="AL1830" s="24" t="s">
        <v>5003</v>
      </c>
      <c r="AM1830" s="24"/>
      <c r="AN1830" s="24"/>
      <c r="AO1830" s="24">
        <v>0</v>
      </c>
      <c r="AP1830" s="24" t="s">
        <v>60</v>
      </c>
      <c r="AQ1830" s="24"/>
      <c r="AR1830" s="24"/>
      <c r="AS1830" s="89">
        <f t="shared" ref="AS1830:AS1858" si="393">DATEDIF(L1830,N1830,"m")</f>
        <v>23</v>
      </c>
      <c r="AT1830" s="24" t="s">
        <v>7024</v>
      </c>
    </row>
    <row r="1831" spans="1:46" x14ac:dyDescent="0.5">
      <c r="A1831" s="24">
        <v>1952</v>
      </c>
      <c r="B1831" s="24" t="s">
        <v>506</v>
      </c>
      <c r="C1831" s="24" t="s">
        <v>77</v>
      </c>
      <c r="D1831" s="24" t="s">
        <v>7025</v>
      </c>
      <c r="E1831" s="24" t="s">
        <v>7026</v>
      </c>
      <c r="F1831" s="77" t="str">
        <f t="shared" si="380"/>
        <v>BNP PARIBAS REAL ESTATE</v>
      </c>
      <c r="G1831" s="24" t="s">
        <v>7027</v>
      </c>
      <c r="H1831" s="24" t="s">
        <v>7028</v>
      </c>
      <c r="I1831" s="24" t="s">
        <v>3993</v>
      </c>
      <c r="J1831" s="24" t="s">
        <v>107</v>
      </c>
      <c r="K1831" s="24" t="s">
        <v>2793</v>
      </c>
      <c r="L1831" s="25">
        <v>44013</v>
      </c>
      <c r="M1831" s="25">
        <v>45838</v>
      </c>
      <c r="N1831" s="81">
        <f t="shared" si="390"/>
        <v>46568</v>
      </c>
      <c r="O1831" s="77" t="str">
        <f t="shared" ca="1" si="391"/>
        <v>Live</v>
      </c>
      <c r="P1831" s="77" t="str" cm="1">
        <f t="array" aca="1" ref="P1831" ca="1">_xlfn.IFS((N1831-TODAY())&gt;=547,"06 Expires over 18 months",(N1831-TODAY())&gt;=365,"05 Expires in 18 months",(N1831-TODAY())&gt;=183,"04 Expires in 12 months",(N1831-TODAY())&gt;=92,"03 Expires in 6 months",(N1831-TODAY())&gt;=31,"02 Expires in 3 months",(N1831-TODAY())&gt;=0,"01 Expires in 30 days",(N1831-TODAY())&gt;=-31,"01 Expired last 30 days",(N1831-TODAY())&gt;=-92,"02 Expired last 3 months",(N1831-TODAY())&gt;=-183,"03 Expired last 6 months",(N1831-TODAY())&gt;=-365,"04 Expired last 12 months",(N1831-TODAY())&gt;=-547,"05 Expired last 18 months",TRUE,"06 Expired over 18 months")</f>
        <v>04 Expires in 12 months</v>
      </c>
      <c r="Q1831" s="65">
        <v>368475</v>
      </c>
      <c r="R1831" s="84">
        <f t="shared" si="392"/>
        <v>2548618.75</v>
      </c>
      <c r="S1831" s="77" t="str" cm="1">
        <f t="array" ref="S1831">_xlfn.IFS(R1831&gt;5000000,"Gold",R1831&gt;=500000,"Silver",R1831&gt;30000,"Bronze",TRUE,"Transactional")</f>
        <v>Silver</v>
      </c>
      <c r="T1831" s="24" t="s">
        <v>122</v>
      </c>
      <c r="U1831" s="101" t="s">
        <v>109</v>
      </c>
      <c r="V1831" s="101" t="s">
        <v>110</v>
      </c>
      <c r="W1831" s="77" t="str">
        <f t="shared" si="381"/>
        <v>Yes</v>
      </c>
      <c r="X1831" s="77" t="str">
        <f>IFERROR(_xlfn.XLOOKUP(J1831&amp;"||"&amp;K1831,'Mapping Ref.'!$J$2:$J$538,'Mapping Ref.'!$K$2:$K$538),"")</f>
        <v>Construction &amp; Estates</v>
      </c>
      <c r="Y1831" s="77" t="str" cm="1">
        <f t="array" ref="Y1831">_xlfn.IFS(R1831&gt;2000000,"For Publication",R1831&gt;100000,"PID",R1831&gt;30000,"RFQ",TRUE,"Transactional")</f>
        <v>For Publication</v>
      </c>
      <c r="Z1831" s="24" t="s">
        <v>57</v>
      </c>
      <c r="AA1831" s="32">
        <v>36</v>
      </c>
      <c r="AB1831" s="24">
        <v>24</v>
      </c>
      <c r="AC1831" s="25">
        <v>44966</v>
      </c>
      <c r="AD1831" s="24" t="s">
        <v>58</v>
      </c>
      <c r="AE1831" s="24"/>
      <c r="AF1831" s="24"/>
      <c r="AG1831" s="24"/>
      <c r="AH1831" s="24" t="s">
        <v>60</v>
      </c>
      <c r="AI1831" s="24"/>
      <c r="AJ1831" s="24" t="s">
        <v>60</v>
      </c>
      <c r="AK1831" s="24" t="s">
        <v>7029</v>
      </c>
      <c r="AL1831" s="24" t="s">
        <v>1333</v>
      </c>
      <c r="AM1831" s="24"/>
      <c r="AN1831" s="24"/>
      <c r="AO1831" s="24"/>
      <c r="AP1831" s="24" t="s">
        <v>60</v>
      </c>
      <c r="AQ1831" s="24"/>
      <c r="AR1831" s="24"/>
      <c r="AS1831" s="89">
        <f t="shared" si="393"/>
        <v>83</v>
      </c>
      <c r="AT1831" s="24" t="s">
        <v>7030</v>
      </c>
    </row>
    <row r="1832" spans="1:46" x14ac:dyDescent="0.5">
      <c r="A1832" s="24">
        <v>1953</v>
      </c>
      <c r="B1832" s="24" t="s">
        <v>340</v>
      </c>
      <c r="C1832" s="24"/>
      <c r="D1832" s="24" t="s">
        <v>7031</v>
      </c>
      <c r="E1832" s="24" t="s">
        <v>7032</v>
      </c>
      <c r="F1832" s="77" t="str">
        <f t="shared" si="380"/>
        <v>WHITE HORSE CONTRACTORS LTD</v>
      </c>
      <c r="G1832" s="24" t="s">
        <v>7033</v>
      </c>
      <c r="H1832" s="24" t="s">
        <v>1362</v>
      </c>
      <c r="I1832" s="24" t="s">
        <v>1362</v>
      </c>
      <c r="J1832" s="24" t="s">
        <v>107</v>
      </c>
      <c r="K1832" s="24" t="s">
        <v>294</v>
      </c>
      <c r="L1832" s="25">
        <v>45000</v>
      </c>
      <c r="M1832" s="25">
        <v>45366</v>
      </c>
      <c r="N1832" s="81">
        <f t="shared" si="390"/>
        <v>45366</v>
      </c>
      <c r="O1832" s="77" t="str">
        <f t="shared" ca="1" si="391"/>
        <v>Expired</v>
      </c>
      <c r="P1832" s="77" t="str" cm="1">
        <f t="array" aca="1" ref="P1832" ca="1">_xlfn.IFS((N1832-TODAY())&gt;=547,"06 Expires over 18 months",(N1832-TODAY())&gt;=365,"05 Expires in 18 months",(N1832-TODAY())&gt;=183,"04 Expires in 12 months",(N1832-TODAY())&gt;=92,"03 Expires in 6 months",(N1832-TODAY())&gt;=31,"02 Expires in 3 months",(N1832-TODAY())&gt;=0,"01 Expires in 30 days",(N1832-TODAY())&gt;=-31,"01 Expired last 30 days",(N1832-TODAY())&gt;=-92,"02 Expired last 3 months",(N1832-TODAY())&gt;=-183,"03 Expired last 6 months",(N1832-TODAY())&gt;=-365,"04 Expired last 12 months",(N1832-TODAY())&gt;=-547,"05 Expired last 18 months",TRUE,"06 Expired over 18 months")</f>
        <v>06 Expired over 18 months</v>
      </c>
      <c r="Q1832" s="65">
        <v>38574.89</v>
      </c>
      <c r="R1832" s="84">
        <f t="shared" si="392"/>
        <v>38574.89</v>
      </c>
      <c r="S1832" s="77" t="str" cm="1">
        <f t="array" ref="S1832">_xlfn.IFS(R1832&gt;5000000,"Gold",R1832&gt;=500000,"Silver",R1832&gt;30000,"Bronze",TRUE,"Transactional")</f>
        <v>Bronze</v>
      </c>
      <c r="T1832" s="24" t="s">
        <v>54</v>
      </c>
      <c r="U1832" s="101" t="s">
        <v>123</v>
      </c>
      <c r="V1832" s="101" t="s">
        <v>124</v>
      </c>
      <c r="W1832" s="77" t="str">
        <f t="shared" si="381"/>
        <v>No</v>
      </c>
      <c r="X1832" s="77" t="str">
        <f>IFERROR(_xlfn.XLOOKUP(J1832&amp;"||"&amp;K1832,'Mapping Ref.'!$J$2:$J$538,'Mapping Ref.'!$K$2:$K$538),"")</f>
        <v>Construction &amp; Estates</v>
      </c>
      <c r="Y1832" s="77" t="str" cm="1">
        <f t="array" ref="Y1832">_xlfn.IFS(R1832&gt;2000000,"For Publication",R1832&gt;100000,"PID",R1832&gt;30000,"RFQ",TRUE,"Transactional")</f>
        <v>RFQ</v>
      </c>
      <c r="Z1832" s="24" t="s">
        <v>101</v>
      </c>
      <c r="AA1832" s="32">
        <v>12</v>
      </c>
      <c r="AB1832" s="24">
        <v>0</v>
      </c>
      <c r="AC1832" s="25">
        <v>44967</v>
      </c>
      <c r="AD1832" s="24" t="s">
        <v>58</v>
      </c>
      <c r="AE1832" s="24">
        <v>0</v>
      </c>
      <c r="AF1832" s="24"/>
      <c r="AG1832" s="24"/>
      <c r="AH1832" s="24" t="s">
        <v>60</v>
      </c>
      <c r="AI1832" s="24"/>
      <c r="AJ1832" s="24" t="s">
        <v>60</v>
      </c>
      <c r="AK1832" s="24"/>
      <c r="AL1832" s="24" t="s">
        <v>5003</v>
      </c>
      <c r="AM1832" s="24"/>
      <c r="AN1832" s="24"/>
      <c r="AO1832" s="24">
        <v>0</v>
      </c>
      <c r="AP1832" s="24" t="s">
        <v>60</v>
      </c>
      <c r="AQ1832" s="24"/>
      <c r="AR1832" s="24"/>
      <c r="AS1832" s="89">
        <f t="shared" si="393"/>
        <v>12</v>
      </c>
      <c r="AT1832" s="24" t="s">
        <v>7034</v>
      </c>
    </row>
    <row r="1833" spans="1:46" x14ac:dyDescent="0.5">
      <c r="A1833" s="24">
        <v>1954</v>
      </c>
      <c r="B1833" s="24" t="s">
        <v>340</v>
      </c>
      <c r="C1833" s="24"/>
      <c r="D1833" s="24" t="s">
        <v>7035</v>
      </c>
      <c r="E1833" s="24" t="s">
        <v>7036</v>
      </c>
      <c r="F1833" s="77" t="str">
        <f t="shared" si="380"/>
        <v>PARK ROYAL DESIGN DISTRICT LIMITED</v>
      </c>
      <c r="G1833" s="24" t="s">
        <v>7037</v>
      </c>
      <c r="H1833" s="24" t="s">
        <v>972</v>
      </c>
      <c r="I1833" s="24" t="s">
        <v>972</v>
      </c>
      <c r="J1833" s="24" t="s">
        <v>107</v>
      </c>
      <c r="K1833" s="24" t="s">
        <v>108</v>
      </c>
      <c r="L1833" s="25">
        <v>44958</v>
      </c>
      <c r="M1833" s="25">
        <v>45322</v>
      </c>
      <c r="N1833" s="81">
        <f t="shared" si="390"/>
        <v>45322</v>
      </c>
      <c r="O1833" s="77" t="str">
        <f t="shared" ca="1" si="391"/>
        <v>Expired</v>
      </c>
      <c r="P1833" s="77" t="str" cm="1">
        <f t="array" aca="1" ref="P1833" ca="1">_xlfn.IFS((N1833-TODAY())&gt;=547,"06 Expires over 18 months",(N1833-TODAY())&gt;=365,"05 Expires in 18 months",(N1833-TODAY())&gt;=183,"04 Expires in 12 months",(N1833-TODAY())&gt;=92,"03 Expires in 6 months",(N1833-TODAY())&gt;=31,"02 Expires in 3 months",(N1833-TODAY())&gt;=0,"01 Expires in 30 days",(N1833-TODAY())&gt;=-31,"01 Expired last 30 days",(N1833-TODAY())&gt;=-92,"02 Expired last 3 months",(N1833-TODAY())&gt;=-183,"03 Expired last 6 months",(N1833-TODAY())&gt;=-365,"04 Expired last 12 months",(N1833-TODAY())&gt;=-547,"05 Expired last 18 months",TRUE,"06 Expired over 18 months")</f>
        <v>06 Expired over 18 months</v>
      </c>
      <c r="Q1833" s="65">
        <v>30000</v>
      </c>
      <c r="R1833" s="84">
        <f t="shared" si="392"/>
        <v>30000</v>
      </c>
      <c r="S1833" s="77" t="str" cm="1">
        <f t="array" ref="S1833">_xlfn.IFS(R1833&gt;5000000,"Gold",R1833&gt;=500000,"Silver",R1833&gt;30000,"Bronze",TRUE,"Transactional")</f>
        <v>Transactional</v>
      </c>
      <c r="T1833" s="24" t="s">
        <v>54</v>
      </c>
      <c r="U1833" s="101" t="s">
        <v>99</v>
      </c>
      <c r="V1833" s="101" t="s">
        <v>100</v>
      </c>
      <c r="W1833" s="77" t="str">
        <f t="shared" si="381"/>
        <v>No</v>
      </c>
      <c r="X1833" s="77" t="str">
        <f>IFERROR(_xlfn.XLOOKUP(J1833&amp;"||"&amp;K1833,'Mapping Ref.'!$J$2:$J$538,'Mapping Ref.'!$K$2:$K$538),"")</f>
        <v>Construction &amp; Estates</v>
      </c>
      <c r="Y1833" s="77" t="str" cm="1">
        <f t="array" ref="Y1833">_xlfn.IFS(R1833&gt;2000000,"For Publication",R1833&gt;100000,"PID",R1833&gt;30000,"RFQ",TRUE,"Transactional")</f>
        <v>Transactional</v>
      </c>
      <c r="Z1833" s="24" t="s">
        <v>76</v>
      </c>
      <c r="AA1833" s="32">
        <v>12</v>
      </c>
      <c r="AB1833" s="24">
        <v>0</v>
      </c>
      <c r="AC1833" s="25">
        <v>44970</v>
      </c>
      <c r="AD1833" s="24" t="s">
        <v>58</v>
      </c>
      <c r="AE1833" s="24">
        <v>10000216</v>
      </c>
      <c r="AF1833" s="24" t="s">
        <v>59</v>
      </c>
      <c r="AG1833" s="24"/>
      <c r="AH1833" s="24" t="s">
        <v>59</v>
      </c>
      <c r="AI1833" s="24"/>
      <c r="AJ1833" s="24" t="s">
        <v>59</v>
      </c>
      <c r="AK1833" s="24"/>
      <c r="AL1833" s="24" t="s">
        <v>5003</v>
      </c>
      <c r="AM1833" s="24"/>
      <c r="AN1833" s="24"/>
      <c r="AO1833" s="24">
        <v>0</v>
      </c>
      <c r="AP1833" s="24" t="s">
        <v>60</v>
      </c>
      <c r="AQ1833" s="24"/>
      <c r="AR1833" s="24"/>
      <c r="AS1833" s="89">
        <f t="shared" si="393"/>
        <v>11</v>
      </c>
      <c r="AT1833" s="24" t="s">
        <v>7035</v>
      </c>
    </row>
    <row r="1834" spans="1:46" x14ac:dyDescent="0.5">
      <c r="A1834" s="24">
        <v>1955</v>
      </c>
      <c r="B1834" s="24" t="s">
        <v>506</v>
      </c>
      <c r="C1834" s="24" t="s">
        <v>77</v>
      </c>
      <c r="D1834" s="24" t="s">
        <v>7038</v>
      </c>
      <c r="E1834" s="24" t="s">
        <v>7039</v>
      </c>
      <c r="F1834" s="77" t="str">
        <f t="shared" si="380"/>
        <v>PREMIER PEOPLE SOLUTIONS LTD T/A PREMIER PARTNERSHIP</v>
      </c>
      <c r="G1834" s="24" t="s">
        <v>896</v>
      </c>
      <c r="H1834" s="24" t="s">
        <v>897</v>
      </c>
      <c r="I1834" s="24" t="s">
        <v>7040</v>
      </c>
      <c r="J1834" s="24" t="s">
        <v>97</v>
      </c>
      <c r="K1834" s="27" t="s">
        <v>236</v>
      </c>
      <c r="L1834" s="25">
        <v>44984</v>
      </c>
      <c r="M1834" s="25">
        <v>45715</v>
      </c>
      <c r="N1834" s="81">
        <f t="shared" si="390"/>
        <v>46445</v>
      </c>
      <c r="O1834" s="77" t="str">
        <f t="shared" ca="1" si="391"/>
        <v>Live</v>
      </c>
      <c r="P1834" s="77" t="str" cm="1">
        <f t="array" aca="1" ref="P1834" ca="1">_xlfn.IFS((N1834-TODAY())&gt;=547,"06 Expires over 18 months",(N1834-TODAY())&gt;=365,"05 Expires in 18 months",(N1834-TODAY())&gt;=183,"04 Expires in 12 months",(N1834-TODAY())&gt;=92,"03 Expires in 6 months",(N1834-TODAY())&gt;=31,"02 Expires in 3 months",(N1834-TODAY())&gt;=0,"01 Expires in 30 days",(N1834-TODAY())&gt;=-31,"01 Expired last 30 days",(N1834-TODAY())&gt;=-92,"02 Expired last 3 months",(N1834-TODAY())&gt;=-183,"03 Expired last 6 months",(N1834-TODAY())&gt;=-365,"04 Expired last 12 months",(N1834-TODAY())&gt;=-547,"05 Expired last 18 months",TRUE,"06 Expired over 18 months")</f>
        <v>04 Expires in 12 months</v>
      </c>
      <c r="Q1834" s="65">
        <v>220168</v>
      </c>
      <c r="R1834" s="84">
        <f t="shared" si="392"/>
        <v>880672</v>
      </c>
      <c r="S1834" s="77" t="str" cm="1">
        <f t="array" ref="S1834">_xlfn.IFS(R1834&gt;5000000,"Gold",R1834&gt;=500000,"Silver",R1834&gt;30000,"Bronze",TRUE,"Transactional")</f>
        <v>Silver</v>
      </c>
      <c r="T1834" s="24" t="s">
        <v>54</v>
      </c>
      <c r="U1834" s="101" t="s">
        <v>237</v>
      </c>
      <c r="V1834" s="101" t="s">
        <v>566</v>
      </c>
      <c r="W1834" s="77" t="str">
        <f t="shared" si="381"/>
        <v>Yes</v>
      </c>
      <c r="X1834" s="77" t="str">
        <f>IFERROR(_xlfn.XLOOKUP(J1834&amp;"||"&amp;K1834,'Mapping Ref.'!$J$2:$J$538,'Mapping Ref.'!$K$2:$K$538),"")</f>
        <v>Corporate</v>
      </c>
      <c r="Y1834" s="77" t="str" cm="1">
        <f t="array" ref="Y1834">_xlfn.IFS(R1834&gt;2000000,"For Publication",R1834&gt;100000,"PID",R1834&gt;30000,"RFQ",TRUE,"Transactional")</f>
        <v>PID</v>
      </c>
      <c r="Z1834" s="24" t="s">
        <v>57</v>
      </c>
      <c r="AA1834" s="32">
        <v>24</v>
      </c>
      <c r="AB1834" s="24">
        <v>24</v>
      </c>
      <c r="AC1834" s="25">
        <v>44973</v>
      </c>
      <c r="AD1834" s="24" t="s">
        <v>58</v>
      </c>
      <c r="AE1834" s="24">
        <v>222419</v>
      </c>
      <c r="AF1834" s="24"/>
      <c r="AG1834" s="24"/>
      <c r="AH1834" s="24" t="s">
        <v>60</v>
      </c>
      <c r="AI1834" s="24" t="s">
        <v>59</v>
      </c>
      <c r="AJ1834" s="24" t="s">
        <v>60</v>
      </c>
      <c r="AK1834" s="24"/>
      <c r="AL1834" s="24" t="s">
        <v>1333</v>
      </c>
      <c r="AM1834" s="24"/>
      <c r="AN1834" s="24"/>
      <c r="AO1834" s="24"/>
      <c r="AP1834" s="24" t="s">
        <v>60</v>
      </c>
      <c r="AQ1834" s="24"/>
      <c r="AR1834" s="24"/>
      <c r="AS1834" s="89">
        <f t="shared" si="393"/>
        <v>48</v>
      </c>
      <c r="AT1834" s="24" t="s">
        <v>896</v>
      </c>
    </row>
    <row r="1835" spans="1:46" x14ac:dyDescent="0.5">
      <c r="A1835" s="24">
        <v>1956</v>
      </c>
      <c r="B1835" s="24" t="s">
        <v>340</v>
      </c>
      <c r="C1835" s="24" t="s">
        <v>77</v>
      </c>
      <c r="D1835" s="24" t="s">
        <v>7041</v>
      </c>
      <c r="E1835" s="24" t="s">
        <v>6710</v>
      </c>
      <c r="F1835" s="77" t="str">
        <f t="shared" si="380"/>
        <v>TMC PSYCHOLOGY LTD</v>
      </c>
      <c r="G1835" s="24" t="s">
        <v>5493</v>
      </c>
      <c r="H1835" s="24" t="s">
        <v>7042</v>
      </c>
      <c r="I1835" s="24" t="s">
        <v>7042</v>
      </c>
      <c r="J1835" s="24" t="s">
        <v>190</v>
      </c>
      <c r="K1835" s="24" t="s">
        <v>755</v>
      </c>
      <c r="L1835" s="25">
        <v>44978</v>
      </c>
      <c r="M1835" s="25">
        <v>45709</v>
      </c>
      <c r="N1835" s="81">
        <f t="shared" si="390"/>
        <v>46439</v>
      </c>
      <c r="O1835" s="77" t="str">
        <f t="shared" ca="1" si="391"/>
        <v>Live</v>
      </c>
      <c r="P1835" s="77" t="str" cm="1">
        <f t="array" aca="1" ref="P1835" ca="1">_xlfn.IFS((N1835-TODAY())&gt;=547,"06 Expires over 18 months",(N1835-TODAY())&gt;=365,"05 Expires in 18 months",(N1835-TODAY())&gt;=183,"04 Expires in 12 months",(N1835-TODAY())&gt;=92,"03 Expires in 6 months",(N1835-TODAY())&gt;=31,"02 Expires in 3 months",(N1835-TODAY())&gt;=0,"01 Expires in 30 days",(N1835-TODAY())&gt;=-31,"01 Expired last 30 days",(N1835-TODAY())&gt;=-92,"02 Expired last 3 months",(N1835-TODAY())&gt;=-183,"03 Expired last 6 months",(N1835-TODAY())&gt;=-365,"04 Expired last 12 months",(N1835-TODAY())&gt;=-547,"05 Expired last 18 months",TRUE,"06 Expired over 18 months")</f>
        <v>03 Expires in 6 months</v>
      </c>
      <c r="Q1835" s="65">
        <v>1000</v>
      </c>
      <c r="R1835" s="84">
        <f t="shared" si="392"/>
        <v>4000</v>
      </c>
      <c r="S1835" s="77" t="str" cm="1">
        <f t="array" ref="S1835">_xlfn.IFS(R1835&gt;5000000,"Gold",R1835&gt;=500000,"Silver",R1835&gt;30000,"Bronze",TRUE,"Transactional")</f>
        <v>Transactional</v>
      </c>
      <c r="T1835" s="24" t="s">
        <v>54</v>
      </c>
      <c r="U1835" s="101" t="s">
        <v>116</v>
      </c>
      <c r="V1835" s="101" t="s">
        <v>70</v>
      </c>
      <c r="W1835" s="77" t="str">
        <f t="shared" si="381"/>
        <v>Yes</v>
      </c>
      <c r="X1835" s="77" t="str">
        <f>IFERROR(_xlfn.XLOOKUP(J1835&amp;"||"&amp;K1835,'Mapping Ref.'!$J$2:$J$538,'Mapping Ref.'!$K$2:$K$538),"")</f>
        <v>Childrens &amp; Adults</v>
      </c>
      <c r="Y1835" s="77" t="str" cm="1">
        <f t="array" ref="Y1835">_xlfn.IFS(R1835&gt;2000000,"For Publication",R1835&gt;100000,"PID",R1835&gt;30000,"RFQ",TRUE,"Transactional")</f>
        <v>Transactional</v>
      </c>
      <c r="Z1835" s="24" t="s">
        <v>101</v>
      </c>
      <c r="AA1835" s="32">
        <v>24</v>
      </c>
      <c r="AB1835" s="24">
        <v>24</v>
      </c>
      <c r="AC1835" s="25">
        <v>44978</v>
      </c>
      <c r="AD1835" s="24" t="s">
        <v>58</v>
      </c>
      <c r="AE1835" s="24"/>
      <c r="AF1835" s="24" t="s">
        <v>59</v>
      </c>
      <c r="AG1835" s="24"/>
      <c r="AH1835" s="24" t="s">
        <v>60</v>
      </c>
      <c r="AI1835" s="24"/>
      <c r="AJ1835" s="24" t="s">
        <v>60</v>
      </c>
      <c r="AK1835" s="24"/>
      <c r="AL1835" s="24" t="s">
        <v>5003</v>
      </c>
      <c r="AM1835" s="24"/>
      <c r="AN1835" s="24"/>
      <c r="AO1835" s="24">
        <v>0</v>
      </c>
      <c r="AP1835" s="24" t="s">
        <v>60</v>
      </c>
      <c r="AQ1835" s="24"/>
      <c r="AR1835" s="24"/>
      <c r="AS1835" s="89">
        <f t="shared" si="393"/>
        <v>48</v>
      </c>
      <c r="AT1835" s="24" t="s">
        <v>5494</v>
      </c>
    </row>
    <row r="1836" spans="1:46" x14ac:dyDescent="0.5">
      <c r="A1836" s="24">
        <v>1957</v>
      </c>
      <c r="B1836" s="24"/>
      <c r="C1836" s="24"/>
      <c r="D1836" s="24" t="s">
        <v>7043</v>
      </c>
      <c r="E1836" s="24" t="s">
        <v>7044</v>
      </c>
      <c r="F1836" s="77" t="str">
        <f t="shared" si="380"/>
        <v>W3 HIVE CIC</v>
      </c>
      <c r="G1836" s="24" t="s">
        <v>7045</v>
      </c>
      <c r="H1836" s="24" t="s">
        <v>972</v>
      </c>
      <c r="I1836" s="24" t="s">
        <v>972</v>
      </c>
      <c r="J1836" s="24" t="s">
        <v>107</v>
      </c>
      <c r="K1836" s="24" t="s">
        <v>1681</v>
      </c>
      <c r="L1836" s="25">
        <v>44805</v>
      </c>
      <c r="M1836" s="25">
        <v>45900</v>
      </c>
      <c r="N1836" s="81">
        <f t="shared" si="390"/>
        <v>45900</v>
      </c>
      <c r="O1836" s="77" t="str">
        <f t="shared" ca="1" si="391"/>
        <v>Expired</v>
      </c>
      <c r="P1836" s="77" t="str" cm="1">
        <f t="array" aca="1" ref="P1836" ca="1">_xlfn.IFS((N1836-TODAY())&gt;=547,"06 Expires over 18 months",(N1836-TODAY())&gt;=365,"05 Expires in 18 months",(N1836-TODAY())&gt;=183,"04 Expires in 12 months",(N1836-TODAY())&gt;=92,"03 Expires in 6 months",(N1836-TODAY())&gt;=31,"02 Expires in 3 months",(N1836-TODAY())&gt;=0,"01 Expires in 30 days",(N1836-TODAY())&gt;=-31,"01 Expired last 30 days",(N1836-TODAY())&gt;=-92,"02 Expired last 3 months",(N1836-TODAY())&gt;=-183,"03 Expired last 6 months",(N1836-TODAY())&gt;=-365,"04 Expired last 12 months",(N1836-TODAY())&gt;=-547,"05 Expired last 18 months",TRUE,"06 Expired over 18 months")</f>
        <v>04 Expired last 12 months</v>
      </c>
      <c r="Q1836" s="65">
        <v>10750</v>
      </c>
      <c r="R1836" s="84">
        <f t="shared" si="392"/>
        <v>31354.166666666668</v>
      </c>
      <c r="S1836" s="77" t="str" cm="1">
        <f t="array" ref="S1836">_xlfn.IFS(R1836&gt;5000000,"Gold",R1836&gt;=500000,"Silver",R1836&gt;30000,"Bronze",TRUE,"Transactional")</f>
        <v>Bronze</v>
      </c>
      <c r="T1836" s="24" t="s">
        <v>122</v>
      </c>
      <c r="U1836" s="101" t="s">
        <v>69</v>
      </c>
      <c r="V1836" s="101" t="s">
        <v>983</v>
      </c>
      <c r="W1836" s="77" t="str">
        <f t="shared" si="381"/>
        <v>No</v>
      </c>
      <c r="X1836" s="77" t="str">
        <f>IFERROR(_xlfn.XLOOKUP(J1836&amp;"||"&amp;K1836,'Mapping Ref.'!$J$2:$J$538,'Mapping Ref.'!$K$2:$K$538),"")</f>
        <v>Construction &amp; Estates</v>
      </c>
      <c r="Y1836" s="77" t="str" cm="1">
        <f t="array" ref="Y1836">_xlfn.IFS(R1836&gt;2000000,"For Publication",R1836&gt;100000,"PID",R1836&gt;30000,"RFQ",TRUE,"Transactional")</f>
        <v>RFQ</v>
      </c>
      <c r="Z1836" s="24" t="s">
        <v>71</v>
      </c>
      <c r="AA1836" s="32">
        <v>36</v>
      </c>
      <c r="AB1836" s="24">
        <v>0</v>
      </c>
      <c r="AC1836" s="25">
        <v>44978</v>
      </c>
      <c r="AD1836" s="24" t="s">
        <v>58</v>
      </c>
      <c r="AE1836" s="24">
        <v>10000225</v>
      </c>
      <c r="AF1836" s="24" t="s">
        <v>59</v>
      </c>
      <c r="AG1836" s="24"/>
      <c r="AH1836" s="24" t="s">
        <v>59</v>
      </c>
      <c r="AI1836" s="24"/>
      <c r="AJ1836" s="24" t="s">
        <v>59</v>
      </c>
      <c r="AK1836" s="24"/>
      <c r="AL1836" s="24" t="s">
        <v>1333</v>
      </c>
      <c r="AM1836" s="24"/>
      <c r="AN1836" s="24"/>
      <c r="AO1836" s="24">
        <v>0</v>
      </c>
      <c r="AP1836" s="24" t="s">
        <v>60</v>
      </c>
      <c r="AQ1836" s="24"/>
      <c r="AR1836" s="24"/>
      <c r="AS1836" s="89">
        <f t="shared" si="393"/>
        <v>35</v>
      </c>
      <c r="AT1836" s="24" t="s">
        <v>7043</v>
      </c>
    </row>
    <row r="1837" spans="1:46" x14ac:dyDescent="0.5">
      <c r="A1837" s="24">
        <v>1958</v>
      </c>
      <c r="B1837" s="24" t="s">
        <v>340</v>
      </c>
      <c r="C1837" s="24"/>
      <c r="D1837" s="24" t="s">
        <v>7046</v>
      </c>
      <c r="E1837" s="24" t="s">
        <v>7047</v>
      </c>
      <c r="F1837" s="77" t="str">
        <f t="shared" si="380"/>
        <v>STEPHEN BOWMAN T/A BOWMAN ENVIRONMENTAL</v>
      </c>
      <c r="G1837" s="24" t="s">
        <v>7048</v>
      </c>
      <c r="H1837" s="24" t="s">
        <v>3282</v>
      </c>
      <c r="I1837" s="24" t="s">
        <v>4253</v>
      </c>
      <c r="J1837" s="24" t="s">
        <v>2962</v>
      </c>
      <c r="K1837" s="24" t="s">
        <v>3283</v>
      </c>
      <c r="L1837" s="25">
        <v>44984</v>
      </c>
      <c r="M1837" s="25">
        <v>45712</v>
      </c>
      <c r="N1837" s="81">
        <f t="shared" si="390"/>
        <v>45712</v>
      </c>
      <c r="O1837" s="77" t="str">
        <f t="shared" ca="1" si="391"/>
        <v>Expired</v>
      </c>
      <c r="P1837" s="77" t="str" cm="1">
        <f t="array" aca="1" ref="P1837" ca="1">_xlfn.IFS((N1837-TODAY())&gt;=547,"06 Expires over 18 months",(N1837-TODAY())&gt;=365,"05 Expires in 18 months",(N1837-TODAY())&gt;=183,"04 Expires in 12 months",(N1837-TODAY())&gt;=92,"03 Expires in 6 months",(N1837-TODAY())&gt;=31,"02 Expires in 3 months",(N1837-TODAY())&gt;=0,"01 Expires in 30 days",(N1837-TODAY())&gt;=-31,"01 Expired last 30 days",(N1837-TODAY())&gt;=-92,"02 Expired last 3 months",(N1837-TODAY())&gt;=-183,"03 Expired last 6 months",(N1837-TODAY())&gt;=-365,"04 Expired last 12 months",(N1837-TODAY())&gt;=-547,"05 Expired last 18 months",TRUE,"06 Expired over 18 months")</f>
        <v>06 Expired over 18 months</v>
      </c>
      <c r="Q1837" s="65">
        <v>10000</v>
      </c>
      <c r="R1837" s="84">
        <f t="shared" si="392"/>
        <v>19166.666666666668</v>
      </c>
      <c r="S1837" s="77" t="str" cm="1">
        <f t="array" ref="S1837">_xlfn.IFS(R1837&gt;5000000,"Gold",R1837&gt;=500000,"Silver",R1837&gt;30000,"Bronze",TRUE,"Transactional")</f>
        <v>Transactional</v>
      </c>
      <c r="T1837" s="24" t="s">
        <v>54</v>
      </c>
      <c r="U1837" s="101" t="s">
        <v>131</v>
      </c>
      <c r="V1837" s="101" t="s">
        <v>361</v>
      </c>
      <c r="W1837" s="77" t="str">
        <f t="shared" si="381"/>
        <v>No</v>
      </c>
      <c r="X1837" s="77" t="str">
        <f>IFERROR(_xlfn.XLOOKUP(J1837&amp;"||"&amp;K1837,'Mapping Ref.'!$J$2:$J$538,'Mapping Ref.'!$K$2:$K$538),"")</f>
        <v>Construction &amp; Estates</v>
      </c>
      <c r="Y1837" s="77" t="str" cm="1">
        <f t="array" ref="Y1837">_xlfn.IFS(R1837&gt;2000000,"For Publication",R1837&gt;100000,"PID",R1837&gt;30000,"RFQ",TRUE,"Transactional")</f>
        <v>Transactional</v>
      </c>
      <c r="Z1837" s="24" t="s">
        <v>86</v>
      </c>
      <c r="AA1837" s="32">
        <v>24</v>
      </c>
      <c r="AB1837" s="24">
        <v>0</v>
      </c>
      <c r="AC1837" s="25">
        <v>44979</v>
      </c>
      <c r="AD1837" s="24" t="s">
        <v>58</v>
      </c>
      <c r="AE1837" s="24"/>
      <c r="AF1837" s="24"/>
      <c r="AG1837" s="24"/>
      <c r="AH1837" s="24" t="s">
        <v>59</v>
      </c>
      <c r="AI1837" s="24"/>
      <c r="AJ1837" s="24" t="s">
        <v>60</v>
      </c>
      <c r="AK1837" s="24"/>
      <c r="AL1837" s="24" t="s">
        <v>5003</v>
      </c>
      <c r="AM1837" s="24"/>
      <c r="AN1837" s="24"/>
      <c r="AO1837" s="24">
        <v>0</v>
      </c>
      <c r="AP1837" s="24" t="s">
        <v>60</v>
      </c>
      <c r="AQ1837" s="24" t="s">
        <v>7049</v>
      </c>
      <c r="AR1837" s="24" t="s">
        <v>7050</v>
      </c>
      <c r="AS1837" s="89">
        <f t="shared" si="393"/>
        <v>23</v>
      </c>
      <c r="AT1837" s="24" t="s">
        <v>7051</v>
      </c>
    </row>
    <row r="1838" spans="1:46" x14ac:dyDescent="0.5">
      <c r="A1838" s="24">
        <v>1959</v>
      </c>
      <c r="B1838" s="24" t="s">
        <v>340</v>
      </c>
      <c r="C1838" s="24"/>
      <c r="D1838" s="24" t="s">
        <v>7052</v>
      </c>
      <c r="E1838" s="24" t="s">
        <v>7053</v>
      </c>
      <c r="F1838" s="77" t="str">
        <f t="shared" si="380"/>
        <v>MS NOELLE ADAMES T/A CREATING FOR GROWTH</v>
      </c>
      <c r="G1838" s="24" t="s">
        <v>7052</v>
      </c>
      <c r="H1838" s="24" t="s">
        <v>7054</v>
      </c>
      <c r="I1838" s="24" t="s">
        <v>1156</v>
      </c>
      <c r="J1838" s="24" t="s">
        <v>190</v>
      </c>
      <c r="K1838" s="24" t="s">
        <v>1157</v>
      </c>
      <c r="L1838" s="25">
        <v>44980</v>
      </c>
      <c r="M1838" s="25">
        <v>45344</v>
      </c>
      <c r="N1838" s="81">
        <f t="shared" si="390"/>
        <v>45710</v>
      </c>
      <c r="O1838" s="77" t="str">
        <f t="shared" ca="1" si="391"/>
        <v>Expired</v>
      </c>
      <c r="P1838" s="77" t="str" cm="1">
        <f t="array" aca="1" ref="P1838" ca="1">_xlfn.IFS((N1838-TODAY())&gt;=547,"06 Expires over 18 months",(N1838-TODAY())&gt;=365,"05 Expires in 18 months",(N1838-TODAY())&gt;=183,"04 Expires in 12 months",(N1838-TODAY())&gt;=92,"03 Expires in 6 months",(N1838-TODAY())&gt;=31,"02 Expires in 3 months",(N1838-TODAY())&gt;=0,"01 Expires in 30 days",(N1838-TODAY())&gt;=-31,"01 Expired last 30 days",(N1838-TODAY())&gt;=-92,"02 Expired last 3 months",(N1838-TODAY())&gt;=-183,"03 Expired last 6 months",(N1838-TODAY())&gt;=-365,"04 Expired last 12 months",(N1838-TODAY())&gt;=-547,"05 Expired last 18 months",TRUE,"06 Expired over 18 months")</f>
        <v>06 Expired over 18 months</v>
      </c>
      <c r="Q1838" s="65">
        <v>8000</v>
      </c>
      <c r="R1838" s="84">
        <f t="shared" si="392"/>
        <v>15333.333333333334</v>
      </c>
      <c r="S1838" s="77" t="str" cm="1">
        <f t="array" ref="S1838">_xlfn.IFS(R1838&gt;5000000,"Gold",R1838&gt;=500000,"Silver",R1838&gt;30000,"Bronze",TRUE,"Transactional")</f>
        <v>Transactional</v>
      </c>
      <c r="T1838" s="24" t="s">
        <v>54</v>
      </c>
      <c r="U1838" s="101" t="s">
        <v>84</v>
      </c>
      <c r="V1838" s="101" t="s">
        <v>727</v>
      </c>
      <c r="W1838" s="77" t="str">
        <f t="shared" si="381"/>
        <v>Yes</v>
      </c>
      <c r="X1838" s="77" t="str">
        <f>IFERROR(_xlfn.XLOOKUP(J1838&amp;"||"&amp;K1838,'Mapping Ref.'!$J$2:$J$538,'Mapping Ref.'!$K$2:$K$538),"")</f>
        <v>Childrens &amp; Adults</v>
      </c>
      <c r="Y1838" s="77" t="str" cm="1">
        <f t="array" ref="Y1838">_xlfn.IFS(R1838&gt;2000000,"For Publication",R1838&gt;100000,"PID",R1838&gt;30000,"RFQ",TRUE,"Transactional")</f>
        <v>Transactional</v>
      </c>
      <c r="Z1838" s="24" t="s">
        <v>101</v>
      </c>
      <c r="AA1838" s="32">
        <v>12</v>
      </c>
      <c r="AB1838" s="24">
        <v>12</v>
      </c>
      <c r="AC1838" s="25">
        <v>44980</v>
      </c>
      <c r="AD1838" s="24" t="s">
        <v>58</v>
      </c>
      <c r="AE1838" s="24"/>
      <c r="AF1838" s="24"/>
      <c r="AG1838" s="24"/>
      <c r="AH1838" s="24" t="s">
        <v>59</v>
      </c>
      <c r="AI1838" s="24"/>
      <c r="AJ1838" s="24" t="s">
        <v>60</v>
      </c>
      <c r="AK1838" s="24"/>
      <c r="AL1838" s="24" t="s">
        <v>5003</v>
      </c>
      <c r="AM1838" s="24"/>
      <c r="AN1838" s="24"/>
      <c r="AO1838" s="24">
        <v>0</v>
      </c>
      <c r="AP1838" s="24" t="s">
        <v>60</v>
      </c>
      <c r="AQ1838" s="24"/>
      <c r="AR1838" s="24"/>
      <c r="AS1838" s="89">
        <f t="shared" si="393"/>
        <v>23</v>
      </c>
      <c r="AT1838" s="24" t="s">
        <v>7055</v>
      </c>
    </row>
    <row r="1839" spans="1:46" x14ac:dyDescent="0.5">
      <c r="A1839" s="24">
        <v>1960</v>
      </c>
      <c r="B1839" s="24" t="s">
        <v>340</v>
      </c>
      <c r="C1839" s="24"/>
      <c r="D1839" s="24" t="s">
        <v>7056</v>
      </c>
      <c r="E1839" s="24" t="s">
        <v>7057</v>
      </c>
      <c r="F1839" s="77" t="str">
        <f t="shared" si="380"/>
        <v>AGE UK HOUNSLOW</v>
      </c>
      <c r="G1839" s="24" t="s">
        <v>7058</v>
      </c>
      <c r="H1839" s="24" t="s">
        <v>81</v>
      </c>
      <c r="I1839" s="24" t="s">
        <v>7059</v>
      </c>
      <c r="J1839" s="24" t="s">
        <v>190</v>
      </c>
      <c r="K1839" s="24" t="s">
        <v>7060</v>
      </c>
      <c r="L1839" s="25">
        <v>44980</v>
      </c>
      <c r="M1839" s="25">
        <v>45679</v>
      </c>
      <c r="N1839" s="81">
        <f t="shared" si="390"/>
        <v>45679</v>
      </c>
      <c r="O1839" s="77" t="str">
        <f t="shared" ca="1" si="391"/>
        <v>Expired</v>
      </c>
      <c r="P1839" s="77" t="str" cm="1">
        <f t="array" aca="1" ref="P1839" ca="1">_xlfn.IFS((N1839-TODAY())&gt;=547,"06 Expires over 18 months",(N1839-TODAY())&gt;=365,"05 Expires in 18 months",(N1839-TODAY())&gt;=183,"04 Expires in 12 months",(N1839-TODAY())&gt;=92,"03 Expires in 6 months",(N1839-TODAY())&gt;=31,"02 Expires in 3 months",(N1839-TODAY())&gt;=0,"01 Expires in 30 days",(N1839-TODAY())&gt;=-31,"01 Expired last 30 days",(N1839-TODAY())&gt;=-92,"02 Expired last 3 months",(N1839-TODAY())&gt;=-183,"03 Expired last 6 months",(N1839-TODAY())&gt;=-365,"04 Expired last 12 months",(N1839-TODAY())&gt;=-547,"05 Expired last 18 months",TRUE,"06 Expired over 18 months")</f>
        <v>06 Expired over 18 months</v>
      </c>
      <c r="Q1839" s="65">
        <v>37500</v>
      </c>
      <c r="R1839" s="84">
        <f t="shared" si="392"/>
        <v>68750</v>
      </c>
      <c r="S1839" s="77" t="str" cm="1">
        <f t="array" ref="S1839">_xlfn.IFS(R1839&gt;5000000,"Gold",R1839&gt;=500000,"Silver",R1839&gt;30000,"Bronze",TRUE,"Transactional")</f>
        <v>Bronze</v>
      </c>
      <c r="T1839" s="24" t="s">
        <v>54</v>
      </c>
      <c r="U1839" s="101" t="s">
        <v>190</v>
      </c>
      <c r="V1839" s="101" t="s">
        <v>596</v>
      </c>
      <c r="W1839" s="77" t="str">
        <f t="shared" si="381"/>
        <v>No</v>
      </c>
      <c r="X1839" s="77" t="str">
        <f>IFERROR(_xlfn.XLOOKUP(J1839&amp;"||"&amp;K1839,'Mapping Ref.'!$J$2:$J$538,'Mapping Ref.'!$K$2:$K$538),"")</f>
        <v>Childrens &amp; Adults</v>
      </c>
      <c r="Y1839" s="77" t="str" cm="1">
        <f t="array" ref="Y1839">_xlfn.IFS(R1839&gt;2000000,"For Publication",R1839&gt;100000,"PID",R1839&gt;30000,"RFQ",TRUE,"Transactional")</f>
        <v>RFQ</v>
      </c>
      <c r="Z1839" s="24" t="s">
        <v>76</v>
      </c>
      <c r="AA1839" s="32">
        <v>12</v>
      </c>
      <c r="AB1839" s="24">
        <v>0</v>
      </c>
      <c r="AC1839" s="25">
        <v>44980</v>
      </c>
      <c r="AD1839" s="24" t="s">
        <v>1066</v>
      </c>
      <c r="AE1839" s="24">
        <v>50342450</v>
      </c>
      <c r="AF1839" s="24"/>
      <c r="AG1839" s="24"/>
      <c r="AH1839" s="24" t="s">
        <v>59</v>
      </c>
      <c r="AI1839" s="24"/>
      <c r="AJ1839" s="24" t="s">
        <v>59</v>
      </c>
      <c r="AK1839" s="24"/>
      <c r="AL1839" s="24" t="s">
        <v>5003</v>
      </c>
      <c r="AM1839" s="24"/>
      <c r="AN1839" s="24"/>
      <c r="AO1839" s="24"/>
      <c r="AP1839" s="24" t="s">
        <v>60</v>
      </c>
      <c r="AQ1839" s="24"/>
      <c r="AR1839" s="24"/>
      <c r="AS1839" s="89">
        <f t="shared" si="393"/>
        <v>22</v>
      </c>
      <c r="AT1839" s="24" t="s">
        <v>7061</v>
      </c>
    </row>
    <row r="1840" spans="1:46" x14ac:dyDescent="0.5">
      <c r="A1840" s="24">
        <v>1961</v>
      </c>
      <c r="B1840" s="24" t="s">
        <v>340</v>
      </c>
      <c r="C1840" s="24"/>
      <c r="D1840" s="24" t="s">
        <v>7062</v>
      </c>
      <c r="E1840" s="24" t="s">
        <v>7063</v>
      </c>
      <c r="F1840" s="77" t="str">
        <f t="shared" si="380"/>
        <v>Chris Bojas</v>
      </c>
      <c r="G1840" s="24" t="s">
        <v>7062</v>
      </c>
      <c r="H1840" s="24" t="s">
        <v>3379</v>
      </c>
      <c r="I1840" s="24" t="s">
        <v>3379</v>
      </c>
      <c r="J1840" s="24" t="s">
        <v>190</v>
      </c>
      <c r="K1840" s="24" t="s">
        <v>755</v>
      </c>
      <c r="L1840" s="25">
        <v>44980</v>
      </c>
      <c r="M1840" s="25">
        <v>45711</v>
      </c>
      <c r="N1840" s="81">
        <f t="shared" si="390"/>
        <v>45711</v>
      </c>
      <c r="O1840" s="77" t="str">
        <f t="shared" ca="1" si="391"/>
        <v>Expired</v>
      </c>
      <c r="P1840" s="77" t="str" cm="1">
        <f t="array" aca="1" ref="P1840" ca="1">_xlfn.IFS((N1840-TODAY())&gt;=547,"06 Expires over 18 months",(N1840-TODAY())&gt;=365,"05 Expires in 18 months",(N1840-TODAY())&gt;=183,"04 Expires in 12 months",(N1840-TODAY())&gt;=92,"03 Expires in 6 months",(N1840-TODAY())&gt;=31,"02 Expires in 3 months",(N1840-TODAY())&gt;=0,"01 Expires in 30 days",(N1840-TODAY())&gt;=-31,"01 Expired last 30 days",(N1840-TODAY())&gt;=-92,"02 Expired last 3 months",(N1840-TODAY())&gt;=-183,"03 Expired last 6 months",(N1840-TODAY())&gt;=-365,"04 Expired last 12 months",(N1840-TODAY())&gt;=-547,"05 Expired last 18 months",TRUE,"06 Expired over 18 months")</f>
        <v>06 Expired over 18 months</v>
      </c>
      <c r="Q1840" s="65">
        <v>5000</v>
      </c>
      <c r="R1840" s="84">
        <f t="shared" si="392"/>
        <v>10000</v>
      </c>
      <c r="S1840" s="77" t="str" cm="1">
        <f t="array" ref="S1840">_xlfn.IFS(R1840&gt;5000000,"Gold",R1840&gt;=500000,"Silver",R1840&gt;30000,"Bronze",TRUE,"Transactional")</f>
        <v>Transactional</v>
      </c>
      <c r="T1840" s="24" t="s">
        <v>54</v>
      </c>
      <c r="U1840" s="101" t="s">
        <v>190</v>
      </c>
      <c r="V1840" s="101" t="s">
        <v>596</v>
      </c>
      <c r="W1840" s="77" t="str">
        <f t="shared" si="381"/>
        <v>No</v>
      </c>
      <c r="X1840" s="77" t="str">
        <f>IFERROR(_xlfn.XLOOKUP(J1840&amp;"||"&amp;K1840,'Mapping Ref.'!$J$2:$J$538,'Mapping Ref.'!$K$2:$K$538),"")</f>
        <v>Childrens &amp; Adults</v>
      </c>
      <c r="Y1840" s="77" t="str" cm="1">
        <f t="array" ref="Y1840">_xlfn.IFS(R1840&gt;2000000,"For Publication",R1840&gt;100000,"PID",R1840&gt;30000,"RFQ",TRUE,"Transactional")</f>
        <v>Transactional</v>
      </c>
      <c r="Z1840" s="24" t="s">
        <v>101</v>
      </c>
      <c r="AA1840" s="32">
        <v>24</v>
      </c>
      <c r="AB1840" s="24">
        <v>0</v>
      </c>
      <c r="AC1840" s="25">
        <v>44980</v>
      </c>
      <c r="AD1840" s="24" t="s">
        <v>58</v>
      </c>
      <c r="AE1840" s="24"/>
      <c r="AF1840" s="24"/>
      <c r="AG1840" s="24"/>
      <c r="AH1840" s="24" t="s">
        <v>60</v>
      </c>
      <c r="AI1840" s="24"/>
      <c r="AJ1840" s="24" t="s">
        <v>60</v>
      </c>
      <c r="AK1840" s="24"/>
      <c r="AL1840" s="24" t="s">
        <v>5003</v>
      </c>
      <c r="AM1840" s="24"/>
      <c r="AN1840" s="24"/>
      <c r="AO1840" s="24">
        <v>0</v>
      </c>
      <c r="AP1840" s="24" t="s">
        <v>60</v>
      </c>
      <c r="AQ1840" s="24"/>
      <c r="AR1840" s="24"/>
      <c r="AS1840" s="89">
        <f t="shared" si="393"/>
        <v>24</v>
      </c>
      <c r="AT1840" s="24"/>
    </row>
    <row r="1841" spans="1:46" x14ac:dyDescent="0.5">
      <c r="A1841" s="24">
        <v>1962</v>
      </c>
      <c r="B1841" s="24"/>
      <c r="C1841" s="24"/>
      <c r="D1841" s="24" t="s">
        <v>7064</v>
      </c>
      <c r="E1841" s="24" t="s">
        <v>5924</v>
      </c>
      <c r="F1841" s="77" t="str">
        <f t="shared" si="380"/>
        <v>MICHELLE JOHNSON</v>
      </c>
      <c r="G1841" s="24" t="s">
        <v>7064</v>
      </c>
      <c r="H1841" s="24" t="s">
        <v>3816</v>
      </c>
      <c r="I1841" s="24" t="s">
        <v>3816</v>
      </c>
      <c r="J1841" s="24" t="s">
        <v>190</v>
      </c>
      <c r="K1841" s="24" t="s">
        <v>2234</v>
      </c>
      <c r="L1841" s="25">
        <v>44981</v>
      </c>
      <c r="M1841" s="25">
        <v>45345</v>
      </c>
      <c r="N1841" s="81">
        <f t="shared" si="390"/>
        <v>45711</v>
      </c>
      <c r="O1841" s="77" t="str">
        <f t="shared" ca="1" si="391"/>
        <v>Expired</v>
      </c>
      <c r="P1841" s="77" t="str" cm="1">
        <f t="array" aca="1" ref="P1841" ca="1">_xlfn.IFS((N1841-TODAY())&gt;=547,"06 Expires over 18 months",(N1841-TODAY())&gt;=365,"05 Expires in 18 months",(N1841-TODAY())&gt;=183,"04 Expires in 12 months",(N1841-TODAY())&gt;=92,"03 Expires in 6 months",(N1841-TODAY())&gt;=31,"02 Expires in 3 months",(N1841-TODAY())&gt;=0,"01 Expires in 30 days",(N1841-TODAY())&gt;=-31,"01 Expired last 30 days",(N1841-TODAY())&gt;=-92,"02 Expired last 3 months",(N1841-TODAY())&gt;=-183,"03 Expired last 6 months",(N1841-TODAY())&gt;=-365,"04 Expired last 12 months",(N1841-TODAY())&gt;=-547,"05 Expired last 18 months",TRUE,"06 Expired over 18 months")</f>
        <v>06 Expired over 18 months</v>
      </c>
      <c r="Q1841" s="65">
        <v>5000</v>
      </c>
      <c r="R1841" s="84">
        <f t="shared" si="392"/>
        <v>9583.3333333333339</v>
      </c>
      <c r="S1841" s="77" t="str" cm="1">
        <f t="array" ref="S1841">_xlfn.IFS(R1841&gt;5000000,"Gold",R1841&gt;=500000,"Silver",R1841&gt;30000,"Bronze",TRUE,"Transactional")</f>
        <v>Transactional</v>
      </c>
      <c r="T1841" s="24" t="s">
        <v>54</v>
      </c>
      <c r="U1841" s="101" t="s">
        <v>190</v>
      </c>
      <c r="V1841" s="101" t="s">
        <v>1742</v>
      </c>
      <c r="W1841" s="77" t="str">
        <f t="shared" si="381"/>
        <v>Yes</v>
      </c>
      <c r="X1841" s="77" t="str">
        <f>IFERROR(_xlfn.XLOOKUP(J1841&amp;"||"&amp;K1841,'Mapping Ref.'!$J$2:$J$538,'Mapping Ref.'!$K$2:$K$538),"")</f>
        <v>Childrens &amp; Adults</v>
      </c>
      <c r="Y1841" s="77" t="str" cm="1">
        <f t="array" ref="Y1841">_xlfn.IFS(R1841&gt;2000000,"For Publication",R1841&gt;100000,"PID",R1841&gt;30000,"RFQ",TRUE,"Transactional")</f>
        <v>Transactional</v>
      </c>
      <c r="Z1841" s="24" t="s">
        <v>101</v>
      </c>
      <c r="AA1841" s="32">
        <v>12</v>
      </c>
      <c r="AB1841" s="24">
        <v>12</v>
      </c>
      <c r="AC1841" s="25">
        <v>44981</v>
      </c>
      <c r="AD1841" s="24" t="s">
        <v>58</v>
      </c>
      <c r="AE1841" s="24"/>
      <c r="AF1841" s="24"/>
      <c r="AG1841" s="24"/>
      <c r="AH1841" s="24" t="s">
        <v>59</v>
      </c>
      <c r="AI1841" s="24"/>
      <c r="AJ1841" s="24" t="s">
        <v>60</v>
      </c>
      <c r="AK1841" s="24"/>
      <c r="AL1841" s="24" t="s">
        <v>1333</v>
      </c>
      <c r="AM1841" s="24"/>
      <c r="AN1841" s="24"/>
      <c r="AO1841" s="24">
        <v>0</v>
      </c>
      <c r="AP1841" s="24" t="s">
        <v>60</v>
      </c>
      <c r="AQ1841" s="24"/>
      <c r="AR1841" s="24"/>
      <c r="AS1841" s="89">
        <f t="shared" si="393"/>
        <v>23</v>
      </c>
      <c r="AT1841" s="24" t="s">
        <v>7065</v>
      </c>
    </row>
    <row r="1842" spans="1:46" x14ac:dyDescent="0.5">
      <c r="A1842" s="24">
        <v>1963</v>
      </c>
      <c r="B1842" s="24"/>
      <c r="C1842" s="24"/>
      <c r="D1842" s="24" t="s">
        <v>7066</v>
      </c>
      <c r="E1842" s="24" t="s">
        <v>7067</v>
      </c>
      <c r="F1842" s="77" t="str">
        <f t="shared" si="380"/>
        <v>ORR MEDICAL LTD</v>
      </c>
      <c r="G1842" s="24" t="s">
        <v>7066</v>
      </c>
      <c r="H1842" s="24" t="s">
        <v>3816</v>
      </c>
      <c r="I1842" s="24" t="s">
        <v>3816</v>
      </c>
      <c r="J1842" s="24" t="s">
        <v>190</v>
      </c>
      <c r="K1842" s="24" t="s">
        <v>2234</v>
      </c>
      <c r="L1842" s="25">
        <v>44981</v>
      </c>
      <c r="M1842" s="25">
        <v>45345</v>
      </c>
      <c r="N1842" s="81">
        <f t="shared" si="390"/>
        <v>45711</v>
      </c>
      <c r="O1842" s="77" t="str">
        <f t="shared" ca="1" si="391"/>
        <v>Expired</v>
      </c>
      <c r="P1842" s="77" t="str" cm="1">
        <f t="array" aca="1" ref="P1842" ca="1">_xlfn.IFS((N1842-TODAY())&gt;=547,"06 Expires over 18 months",(N1842-TODAY())&gt;=365,"05 Expires in 18 months",(N1842-TODAY())&gt;=183,"04 Expires in 12 months",(N1842-TODAY())&gt;=92,"03 Expires in 6 months",(N1842-TODAY())&gt;=31,"02 Expires in 3 months",(N1842-TODAY())&gt;=0,"01 Expires in 30 days",(N1842-TODAY())&gt;=-31,"01 Expired last 30 days",(N1842-TODAY())&gt;=-92,"02 Expired last 3 months",(N1842-TODAY())&gt;=-183,"03 Expired last 6 months",(N1842-TODAY())&gt;=-365,"04 Expired last 12 months",(N1842-TODAY())&gt;=-547,"05 Expired last 18 months",TRUE,"06 Expired over 18 months")</f>
        <v>06 Expired over 18 months</v>
      </c>
      <c r="Q1842" s="65">
        <v>10000</v>
      </c>
      <c r="R1842" s="84">
        <f t="shared" si="392"/>
        <v>19166.666666666668</v>
      </c>
      <c r="S1842" s="77" t="str" cm="1">
        <f t="array" ref="S1842">_xlfn.IFS(R1842&gt;5000000,"Gold",R1842&gt;=500000,"Silver",R1842&gt;30000,"Bronze",TRUE,"Transactional")</f>
        <v>Transactional</v>
      </c>
      <c r="T1842" s="24" t="s">
        <v>54</v>
      </c>
      <c r="U1842" s="101" t="s">
        <v>162</v>
      </c>
      <c r="V1842" s="101" t="s">
        <v>163</v>
      </c>
      <c r="W1842" s="77" t="str">
        <f t="shared" si="381"/>
        <v>Yes</v>
      </c>
      <c r="X1842" s="77" t="str">
        <f>IFERROR(_xlfn.XLOOKUP(J1842&amp;"||"&amp;K1842,'Mapping Ref.'!$J$2:$J$538,'Mapping Ref.'!$K$2:$K$538),"")</f>
        <v>Childrens &amp; Adults</v>
      </c>
      <c r="Y1842" s="77" t="str" cm="1">
        <f t="array" ref="Y1842">_xlfn.IFS(R1842&gt;2000000,"For Publication",R1842&gt;100000,"PID",R1842&gt;30000,"RFQ",TRUE,"Transactional")</f>
        <v>Transactional</v>
      </c>
      <c r="Z1842" s="24" t="s">
        <v>101</v>
      </c>
      <c r="AA1842" s="32">
        <v>12</v>
      </c>
      <c r="AB1842" s="24">
        <v>12</v>
      </c>
      <c r="AC1842" s="25">
        <v>44981</v>
      </c>
      <c r="AD1842" s="24" t="s">
        <v>58</v>
      </c>
      <c r="AE1842" s="24"/>
      <c r="AF1842" s="24"/>
      <c r="AG1842" s="24"/>
      <c r="AH1842" s="24" t="s">
        <v>59</v>
      </c>
      <c r="AI1842" s="24"/>
      <c r="AJ1842" s="24" t="s">
        <v>60</v>
      </c>
      <c r="AK1842" s="24"/>
      <c r="AL1842" s="24" t="s">
        <v>1333</v>
      </c>
      <c r="AM1842" s="24"/>
      <c r="AN1842" s="24"/>
      <c r="AO1842" s="24">
        <v>0</v>
      </c>
      <c r="AP1842" s="24" t="s">
        <v>60</v>
      </c>
      <c r="AQ1842" s="24"/>
      <c r="AR1842" s="24"/>
      <c r="AS1842" s="89">
        <f t="shared" si="393"/>
        <v>23</v>
      </c>
      <c r="AT1842" s="24" t="s">
        <v>7068</v>
      </c>
    </row>
    <row r="1843" spans="1:46" x14ac:dyDescent="0.5">
      <c r="A1843" s="24">
        <v>1964</v>
      </c>
      <c r="B1843" s="24" t="s">
        <v>506</v>
      </c>
      <c r="C1843" s="24" t="s">
        <v>77</v>
      </c>
      <c r="D1843" s="24" t="s">
        <v>1326</v>
      </c>
      <c r="E1843" s="24" t="s">
        <v>7069</v>
      </c>
      <c r="F1843" s="77" t="str">
        <f t="shared" si="380"/>
        <v>CONCERTO SUPPORT SERVICES LTD</v>
      </c>
      <c r="G1843" s="24" t="s">
        <v>1326</v>
      </c>
      <c r="H1843" s="24" t="s">
        <v>7070</v>
      </c>
      <c r="I1843" s="24" t="s">
        <v>7071</v>
      </c>
      <c r="J1843" s="24" t="s">
        <v>52</v>
      </c>
      <c r="K1843" s="24" t="s">
        <v>1281</v>
      </c>
      <c r="L1843" s="25">
        <v>44986</v>
      </c>
      <c r="M1843" s="25">
        <v>45716</v>
      </c>
      <c r="N1843" s="81">
        <f t="shared" si="390"/>
        <v>46446</v>
      </c>
      <c r="O1843" s="77" t="str">
        <f t="shared" ca="1" si="391"/>
        <v>Live</v>
      </c>
      <c r="P1843" s="77" t="str" cm="1">
        <f t="array" aca="1" ref="P1843" ca="1">_xlfn.IFS((N1843-TODAY())&gt;=547,"06 Expires over 18 months",(N1843-TODAY())&gt;=365,"05 Expires in 18 months",(N1843-TODAY())&gt;=183,"04 Expires in 12 months",(N1843-TODAY())&gt;=92,"03 Expires in 6 months",(N1843-TODAY())&gt;=31,"02 Expires in 3 months",(N1843-TODAY())&gt;=0,"01 Expires in 30 days",(N1843-TODAY())&gt;=-31,"01 Expired last 30 days",(N1843-TODAY())&gt;=-92,"02 Expired last 3 months",(N1843-TODAY())&gt;=-183,"03 Expired last 6 months",(N1843-TODAY())&gt;=-365,"04 Expired last 12 months",(N1843-TODAY())&gt;=-547,"05 Expired last 18 months",TRUE,"06 Expired over 18 months")</f>
        <v>04 Expires in 12 months</v>
      </c>
      <c r="Q1843" s="65">
        <v>45000</v>
      </c>
      <c r="R1843" s="84">
        <f t="shared" si="392"/>
        <v>176250</v>
      </c>
      <c r="S1843" s="77" t="str" cm="1">
        <f t="array" ref="S1843">_xlfn.IFS(R1843&gt;5000000,"Gold",R1843&gt;=500000,"Silver",R1843&gt;30000,"Bronze",TRUE,"Transactional")</f>
        <v>Bronze</v>
      </c>
      <c r="T1843" s="24" t="s">
        <v>54</v>
      </c>
      <c r="U1843" s="101" t="s">
        <v>99</v>
      </c>
      <c r="V1843" s="101" t="s">
        <v>472</v>
      </c>
      <c r="W1843" s="77" t="str">
        <f t="shared" si="381"/>
        <v>Yes</v>
      </c>
      <c r="X1843" s="77" t="str">
        <f>IFERROR(_xlfn.XLOOKUP(J1843&amp;"||"&amp;K1843,'Mapping Ref.'!$J$2:$J$538,'Mapping Ref.'!$K$2:$K$538),"")</f>
        <v>ICT</v>
      </c>
      <c r="Y1843" s="77" t="str" cm="1">
        <f t="array" ref="Y1843">_xlfn.IFS(R1843&gt;2000000,"For Publication",R1843&gt;100000,"PID",R1843&gt;30000,"RFQ",TRUE,"Transactional")</f>
        <v>PID</v>
      </c>
      <c r="Z1843" s="24" t="s">
        <v>86</v>
      </c>
      <c r="AA1843" s="32">
        <v>24</v>
      </c>
      <c r="AB1843" s="24">
        <v>24</v>
      </c>
      <c r="AC1843" s="25">
        <v>44981</v>
      </c>
      <c r="AD1843" s="24" t="s">
        <v>326</v>
      </c>
      <c r="AE1843" s="24"/>
      <c r="AF1843" s="24"/>
      <c r="AG1843" s="24"/>
      <c r="AH1843" s="24" t="s">
        <v>60</v>
      </c>
      <c r="AI1843" s="24"/>
      <c r="AJ1843" s="24" t="s">
        <v>60</v>
      </c>
      <c r="AK1843" s="24"/>
      <c r="AL1843" s="24" t="s">
        <v>1333</v>
      </c>
      <c r="AM1843" s="24"/>
      <c r="AN1843" s="24"/>
      <c r="AO1843" s="24">
        <v>0</v>
      </c>
      <c r="AP1843" s="24" t="s">
        <v>59</v>
      </c>
      <c r="AQ1843" s="24"/>
      <c r="AR1843" s="24"/>
      <c r="AS1843" s="89">
        <f t="shared" si="393"/>
        <v>47</v>
      </c>
      <c r="AT1843" s="24" t="s">
        <v>1327</v>
      </c>
    </row>
    <row r="1844" spans="1:46" x14ac:dyDescent="0.5">
      <c r="A1844" s="24">
        <v>1965</v>
      </c>
      <c r="B1844" s="24" t="s">
        <v>340</v>
      </c>
      <c r="C1844" s="24"/>
      <c r="D1844" s="24" t="s">
        <v>7072</v>
      </c>
      <c r="E1844" s="24" t="s">
        <v>7073</v>
      </c>
      <c r="F1844" s="77" t="str">
        <f t="shared" si="380"/>
        <v>JP DAWKINS LTD</v>
      </c>
      <c r="G1844" s="24" t="s">
        <v>7074</v>
      </c>
      <c r="H1844" s="24" t="s">
        <v>6135</v>
      </c>
      <c r="I1844" s="24" t="s">
        <v>6135</v>
      </c>
      <c r="J1844" s="24" t="s">
        <v>107</v>
      </c>
      <c r="K1844" s="24" t="s">
        <v>6987</v>
      </c>
      <c r="L1844" s="25">
        <v>44984</v>
      </c>
      <c r="M1844" s="25">
        <v>45349</v>
      </c>
      <c r="N1844" s="81">
        <f t="shared" si="390"/>
        <v>45349</v>
      </c>
      <c r="O1844" s="77" t="str">
        <f t="shared" ca="1" si="391"/>
        <v>Expired</v>
      </c>
      <c r="P1844" s="77" t="str" cm="1">
        <f t="array" aca="1" ref="P1844" ca="1">_xlfn.IFS((N1844-TODAY())&gt;=547,"06 Expires over 18 months",(N1844-TODAY())&gt;=365,"05 Expires in 18 months",(N1844-TODAY())&gt;=183,"04 Expires in 12 months",(N1844-TODAY())&gt;=92,"03 Expires in 6 months",(N1844-TODAY())&gt;=31,"02 Expires in 3 months",(N1844-TODAY())&gt;=0,"01 Expires in 30 days",(N1844-TODAY())&gt;=-31,"01 Expired last 30 days",(N1844-TODAY())&gt;=-92,"02 Expired last 3 months",(N1844-TODAY())&gt;=-183,"03 Expired last 6 months",(N1844-TODAY())&gt;=-365,"04 Expired last 12 months",(N1844-TODAY())&gt;=-547,"05 Expired last 18 months",TRUE,"06 Expired over 18 months")</f>
        <v>06 Expired over 18 months</v>
      </c>
      <c r="Q1844" s="65">
        <v>24000</v>
      </c>
      <c r="R1844" s="84">
        <f t="shared" si="392"/>
        <v>24000</v>
      </c>
      <c r="S1844" s="77" t="str" cm="1">
        <f t="array" ref="S1844">_xlfn.IFS(R1844&gt;5000000,"Gold",R1844&gt;=500000,"Silver",R1844&gt;30000,"Bronze",TRUE,"Transactional")</f>
        <v>Transactional</v>
      </c>
      <c r="T1844" s="24" t="s">
        <v>54</v>
      </c>
      <c r="U1844" s="101" t="s">
        <v>84</v>
      </c>
      <c r="V1844" s="101" t="s">
        <v>157</v>
      </c>
      <c r="W1844" s="77" t="str">
        <f t="shared" si="381"/>
        <v>No</v>
      </c>
      <c r="X1844" s="77" t="str">
        <f>IFERROR(_xlfn.XLOOKUP(J1844&amp;"||"&amp;K1844,'Mapping Ref.'!$J$2:$J$538,'Mapping Ref.'!$K$2:$K$538),"")</f>
        <v>Construction &amp; Estates</v>
      </c>
      <c r="Y1844" s="77" t="str" cm="1">
        <f t="array" ref="Y1844">_xlfn.IFS(R1844&gt;2000000,"For Publication",R1844&gt;100000,"PID",R1844&gt;30000,"RFQ",TRUE,"Transactional")</f>
        <v>Transactional</v>
      </c>
      <c r="Z1844" s="24" t="s">
        <v>86</v>
      </c>
      <c r="AA1844" s="32">
        <v>12</v>
      </c>
      <c r="AB1844" s="24">
        <v>0</v>
      </c>
      <c r="AC1844" s="25">
        <v>44984</v>
      </c>
      <c r="AD1844" s="24" t="s">
        <v>58</v>
      </c>
      <c r="AE1844" s="24"/>
      <c r="AF1844" s="24"/>
      <c r="AG1844" s="24"/>
      <c r="AH1844" s="24" t="s">
        <v>59</v>
      </c>
      <c r="AI1844" s="24"/>
      <c r="AJ1844" s="24" t="s">
        <v>60</v>
      </c>
      <c r="AK1844" s="24"/>
      <c r="AL1844" s="24" t="s">
        <v>5003</v>
      </c>
      <c r="AM1844" s="24"/>
      <c r="AN1844" s="24"/>
      <c r="AO1844" s="24">
        <v>0</v>
      </c>
      <c r="AP1844" s="24" t="s">
        <v>60</v>
      </c>
      <c r="AQ1844" s="24"/>
      <c r="AR1844" s="24"/>
      <c r="AS1844" s="89">
        <f t="shared" si="393"/>
        <v>12</v>
      </c>
      <c r="AT1844" s="24" t="s">
        <v>7075</v>
      </c>
    </row>
    <row r="1845" spans="1:46" x14ac:dyDescent="0.5">
      <c r="A1845" s="24">
        <v>1966</v>
      </c>
      <c r="B1845" s="24"/>
      <c r="C1845" s="24"/>
      <c r="D1845" s="24" t="s">
        <v>7076</v>
      </c>
      <c r="E1845" s="24" t="s">
        <v>7077</v>
      </c>
      <c r="F1845" s="77" t="str">
        <f t="shared" si="380"/>
        <v>THE RETROFIT ACADEMY COMMUNITY INTEREST COMPANY</v>
      </c>
      <c r="G1845" s="24" t="s">
        <v>7078</v>
      </c>
      <c r="H1845" s="24" t="s">
        <v>972</v>
      </c>
      <c r="I1845" s="24" t="s">
        <v>972</v>
      </c>
      <c r="J1845" s="24" t="s">
        <v>107</v>
      </c>
      <c r="K1845" s="24" t="s">
        <v>5262</v>
      </c>
      <c r="L1845" s="25">
        <v>44958</v>
      </c>
      <c r="M1845" s="25">
        <v>45382</v>
      </c>
      <c r="N1845" s="81">
        <f t="shared" si="390"/>
        <v>45382</v>
      </c>
      <c r="O1845" s="77" t="str">
        <f t="shared" ca="1" si="391"/>
        <v>Expired</v>
      </c>
      <c r="P1845" s="77" t="str" cm="1">
        <f t="array" aca="1" ref="P1845" ca="1">_xlfn.IFS((N1845-TODAY())&gt;=547,"06 Expires over 18 months",(N1845-TODAY())&gt;=365,"05 Expires in 18 months",(N1845-TODAY())&gt;=183,"04 Expires in 12 months",(N1845-TODAY())&gt;=92,"03 Expires in 6 months",(N1845-TODAY())&gt;=31,"02 Expires in 3 months",(N1845-TODAY())&gt;=0,"01 Expires in 30 days",(N1845-TODAY())&gt;=-31,"01 Expired last 30 days",(N1845-TODAY())&gt;=-92,"02 Expired last 3 months",(N1845-TODAY())&gt;=-183,"03 Expired last 6 months",(N1845-TODAY())&gt;=-365,"04 Expired last 12 months",(N1845-TODAY())&gt;=-547,"05 Expired last 18 months",TRUE,"06 Expired over 18 months")</f>
        <v>06 Expired over 18 months</v>
      </c>
      <c r="Q1845" s="65">
        <v>5000</v>
      </c>
      <c r="R1845" s="84">
        <f t="shared" si="392"/>
        <v>5416.666666666667</v>
      </c>
      <c r="S1845" s="77" t="str" cm="1">
        <f t="array" ref="S1845">_xlfn.IFS(R1845&gt;5000000,"Gold",R1845&gt;=500000,"Silver",R1845&gt;30000,"Bronze",TRUE,"Transactional")</f>
        <v>Transactional</v>
      </c>
      <c r="T1845" s="24" t="s">
        <v>54</v>
      </c>
      <c r="U1845" s="101" t="s">
        <v>190</v>
      </c>
      <c r="V1845" s="101" t="s">
        <v>596</v>
      </c>
      <c r="W1845" s="77" t="str">
        <f t="shared" si="381"/>
        <v>No</v>
      </c>
      <c r="X1845" s="77" t="str">
        <f>IFERROR(_xlfn.XLOOKUP(J1845&amp;"||"&amp;K1845,'Mapping Ref.'!$J$2:$J$538,'Mapping Ref.'!$K$2:$K$538),"")</f>
        <v>Construction &amp; Estates</v>
      </c>
      <c r="Y1845" s="77" t="str" cm="1">
        <f t="array" ref="Y1845">_xlfn.IFS(R1845&gt;2000000,"For Publication",R1845&gt;100000,"PID",R1845&gt;30000,"RFQ",TRUE,"Transactional")</f>
        <v>Transactional</v>
      </c>
      <c r="Z1845" s="24" t="s">
        <v>76</v>
      </c>
      <c r="AA1845" s="32">
        <v>12</v>
      </c>
      <c r="AB1845" s="24">
        <v>0</v>
      </c>
      <c r="AC1845" s="25">
        <v>44984</v>
      </c>
      <c r="AD1845" s="24" t="s">
        <v>58</v>
      </c>
      <c r="AE1845" s="24">
        <v>10000236</v>
      </c>
      <c r="AF1845" s="24"/>
      <c r="AG1845" s="24"/>
      <c r="AH1845" s="24" t="s">
        <v>60</v>
      </c>
      <c r="AI1845" s="24"/>
      <c r="AJ1845" s="24" t="s">
        <v>59</v>
      </c>
      <c r="AK1845" s="24"/>
      <c r="AL1845" s="24" t="s">
        <v>1333</v>
      </c>
      <c r="AM1845" s="24"/>
      <c r="AN1845" s="24"/>
      <c r="AO1845" s="24">
        <v>0</v>
      </c>
      <c r="AP1845" s="24" t="s">
        <v>60</v>
      </c>
      <c r="AQ1845" s="24"/>
      <c r="AR1845" s="24"/>
      <c r="AS1845" s="89">
        <f t="shared" si="393"/>
        <v>13</v>
      </c>
      <c r="AT1845" s="24" t="s">
        <v>7076</v>
      </c>
    </row>
    <row r="1846" spans="1:46" x14ac:dyDescent="0.5">
      <c r="A1846" s="24">
        <v>1967</v>
      </c>
      <c r="B1846" s="24" t="s">
        <v>340</v>
      </c>
      <c r="C1846" s="24"/>
      <c r="D1846" s="24" t="s">
        <v>7079</v>
      </c>
      <c r="E1846" s="24" t="s">
        <v>7080</v>
      </c>
      <c r="F1846" s="77" t="str">
        <f t="shared" si="380"/>
        <v>BAMBERRY LIMITED T/A BAMBERRY CONSULTING</v>
      </c>
      <c r="G1846" s="24" t="s">
        <v>7081</v>
      </c>
      <c r="H1846" s="24" t="s">
        <v>6907</v>
      </c>
      <c r="I1846" s="24" t="s">
        <v>6907</v>
      </c>
      <c r="J1846" s="24" t="s">
        <v>97</v>
      </c>
      <c r="K1846" s="24" t="s">
        <v>7082</v>
      </c>
      <c r="L1846" s="25">
        <v>44990</v>
      </c>
      <c r="M1846" s="25">
        <v>45356</v>
      </c>
      <c r="N1846" s="81">
        <f t="shared" si="390"/>
        <v>45448</v>
      </c>
      <c r="O1846" s="77" t="str">
        <f t="shared" ca="1" si="391"/>
        <v>Expired</v>
      </c>
      <c r="P1846" s="77" t="str" cm="1">
        <f t="array" aca="1" ref="P1846" ca="1">_xlfn.IFS((N1846-TODAY())&gt;=547,"06 Expires over 18 months",(N1846-TODAY())&gt;=365,"05 Expires in 18 months",(N1846-TODAY())&gt;=183,"04 Expires in 12 months",(N1846-TODAY())&gt;=92,"03 Expires in 6 months",(N1846-TODAY())&gt;=31,"02 Expires in 3 months",(N1846-TODAY())&gt;=0,"01 Expires in 30 days",(N1846-TODAY())&gt;=-31,"01 Expired last 30 days",(N1846-TODAY())&gt;=-92,"02 Expired last 3 months",(N1846-TODAY())&gt;=-183,"03 Expired last 6 months",(N1846-TODAY())&gt;=-365,"04 Expired last 12 months",(N1846-TODAY())&gt;=-547,"05 Expired last 18 months",TRUE,"06 Expired over 18 months")</f>
        <v>06 Expired over 18 months</v>
      </c>
      <c r="Q1846" s="104"/>
      <c r="R1846" s="84">
        <v>0</v>
      </c>
      <c r="S1846" s="77" t="str" cm="1">
        <f t="array" ref="S1846">_xlfn.IFS(R1846&gt;5000000,"Gold",R1846&gt;=500000,"Silver",R1846&gt;30000,"Bronze",TRUE,"Transactional")</f>
        <v>Transactional</v>
      </c>
      <c r="T1846" s="24" t="s">
        <v>54</v>
      </c>
      <c r="U1846" s="101" t="s">
        <v>366</v>
      </c>
      <c r="V1846" s="101" t="s">
        <v>770</v>
      </c>
      <c r="W1846" s="77" t="str">
        <f t="shared" si="381"/>
        <v>Yes</v>
      </c>
      <c r="X1846" s="77" t="str">
        <f>IFERROR(_xlfn.XLOOKUP(J1846&amp;"||"&amp;K1846,'Mapping Ref.'!$J$2:$J$538,'Mapping Ref.'!$K$2:$K$538),"")</f>
        <v>Corporate</v>
      </c>
      <c r="Y1846" s="77" t="str" cm="1">
        <f t="array" ref="Y1846">_xlfn.IFS(R1846&gt;2000000,"For Publication",R1846&gt;100000,"PID",R1846&gt;30000,"RFQ",TRUE,"Transactional")</f>
        <v>Transactional</v>
      </c>
      <c r="Z1846" s="24" t="s">
        <v>101</v>
      </c>
      <c r="AA1846" s="32">
        <v>12</v>
      </c>
      <c r="AB1846" s="24">
        <v>3</v>
      </c>
      <c r="AC1846" s="25">
        <v>44984</v>
      </c>
      <c r="AD1846" s="24" t="s">
        <v>58</v>
      </c>
      <c r="AE1846" s="24"/>
      <c r="AF1846" s="24"/>
      <c r="AG1846" s="24"/>
      <c r="AH1846" s="24" t="s">
        <v>60</v>
      </c>
      <c r="AI1846" s="24"/>
      <c r="AJ1846" s="24" t="s">
        <v>60</v>
      </c>
      <c r="AK1846" s="24"/>
      <c r="AL1846" s="24" t="s">
        <v>5003</v>
      </c>
      <c r="AM1846" s="24"/>
      <c r="AN1846" s="24"/>
      <c r="AO1846" s="24">
        <v>0</v>
      </c>
      <c r="AP1846" s="24" t="s">
        <v>60</v>
      </c>
      <c r="AQ1846" s="24"/>
      <c r="AR1846" s="24"/>
      <c r="AS1846" s="89">
        <f t="shared" si="393"/>
        <v>15</v>
      </c>
      <c r="AT1846" s="24" t="s">
        <v>7083</v>
      </c>
    </row>
    <row r="1847" spans="1:46" x14ac:dyDescent="0.5">
      <c r="A1847" s="24">
        <v>1968</v>
      </c>
      <c r="B1847" s="24"/>
      <c r="C1847" s="24"/>
      <c r="D1847" s="24" t="s">
        <v>7084</v>
      </c>
      <c r="E1847" s="24" t="s">
        <v>7085</v>
      </c>
      <c r="F1847" s="77" t="str">
        <f t="shared" si="380"/>
        <v>MISS S STANLEY T/A SUE STANLEY</v>
      </c>
      <c r="G1847" s="24" t="s">
        <v>7084</v>
      </c>
      <c r="H1847" s="24" t="s">
        <v>7086</v>
      </c>
      <c r="I1847" s="24" t="s">
        <v>7087</v>
      </c>
      <c r="J1847" s="24" t="s">
        <v>190</v>
      </c>
      <c r="K1847" s="31" t="s">
        <v>2202</v>
      </c>
      <c r="L1847" s="25">
        <v>44985</v>
      </c>
      <c r="M1847" s="25">
        <v>45382</v>
      </c>
      <c r="N1847" s="81">
        <f t="shared" si="390"/>
        <v>45565</v>
      </c>
      <c r="O1847" s="77" t="str">
        <f t="shared" ca="1" si="391"/>
        <v>Expired</v>
      </c>
      <c r="P1847" s="77" t="str" cm="1">
        <f t="array" aca="1" ref="P1847" ca="1">_xlfn.IFS((N1847-TODAY())&gt;=547,"06 Expires over 18 months",(N1847-TODAY())&gt;=365,"05 Expires in 18 months",(N1847-TODAY())&gt;=183,"04 Expires in 12 months",(N1847-TODAY())&gt;=92,"03 Expires in 6 months",(N1847-TODAY())&gt;=31,"02 Expires in 3 months",(N1847-TODAY())&gt;=0,"01 Expires in 30 days",(N1847-TODAY())&gt;=-31,"01 Expired last 30 days",(N1847-TODAY())&gt;=-92,"02 Expired last 3 months",(N1847-TODAY())&gt;=-183,"03 Expired last 6 months",(N1847-TODAY())&gt;=-365,"04 Expired last 12 months",(N1847-TODAY())&gt;=-547,"05 Expired last 18 months",TRUE,"06 Expired over 18 months")</f>
        <v>06 Expired over 18 months</v>
      </c>
      <c r="Q1847" s="65">
        <v>2500</v>
      </c>
      <c r="R1847" s="84">
        <f t="shared" ref="R1847:R1858" si="394">MAX(Q1847,Q1847*N(AS1847)/12)</f>
        <v>3958.3333333333335</v>
      </c>
      <c r="S1847" s="77" t="str" cm="1">
        <f t="array" ref="S1847">_xlfn.IFS(R1847&gt;5000000,"Gold",R1847&gt;=500000,"Silver",R1847&gt;30000,"Bronze",TRUE,"Transactional")</f>
        <v>Transactional</v>
      </c>
      <c r="T1847" s="24" t="s">
        <v>54</v>
      </c>
      <c r="U1847" s="101" t="s">
        <v>237</v>
      </c>
      <c r="V1847" s="101" t="s">
        <v>566</v>
      </c>
      <c r="W1847" s="77" t="str">
        <f t="shared" si="381"/>
        <v>Yes</v>
      </c>
      <c r="X1847" s="77" t="str">
        <f>IFERROR(_xlfn.XLOOKUP(J1847&amp;"||"&amp;K1847,'Mapping Ref.'!$J$2:$J$538,'Mapping Ref.'!$K$2:$K$538),"")</f>
        <v>Childrens &amp; Adults</v>
      </c>
      <c r="Y1847" s="77" t="str" cm="1">
        <f t="array" ref="Y1847">_xlfn.IFS(R1847&gt;2000000,"For Publication",R1847&gt;100000,"PID",R1847&gt;30000,"RFQ",TRUE,"Transactional")</f>
        <v>Transactional</v>
      </c>
      <c r="Z1847" s="24" t="s">
        <v>101</v>
      </c>
      <c r="AA1847" s="32">
        <v>12</v>
      </c>
      <c r="AB1847" s="24">
        <v>6</v>
      </c>
      <c r="AC1847" s="25">
        <v>44985</v>
      </c>
      <c r="AD1847" s="24" t="s">
        <v>58</v>
      </c>
      <c r="AE1847" s="24">
        <v>10000239</v>
      </c>
      <c r="AF1847" s="24"/>
      <c r="AG1847" s="24"/>
      <c r="AH1847" s="24" t="s">
        <v>59</v>
      </c>
      <c r="AI1847" s="24"/>
      <c r="AJ1847" s="24" t="s">
        <v>60</v>
      </c>
      <c r="AK1847" s="24" t="s">
        <v>7088</v>
      </c>
      <c r="AL1847" s="24" t="s">
        <v>1333</v>
      </c>
      <c r="AM1847" s="24"/>
      <c r="AN1847" s="24"/>
      <c r="AO1847" s="24">
        <v>0</v>
      </c>
      <c r="AP1847" s="24" t="s">
        <v>60</v>
      </c>
      <c r="AQ1847" s="24"/>
      <c r="AR1847" s="24"/>
      <c r="AS1847" s="89">
        <f t="shared" si="393"/>
        <v>19</v>
      </c>
      <c r="AT1847" s="24" t="s">
        <v>7089</v>
      </c>
    </row>
    <row r="1848" spans="1:46" x14ac:dyDescent="0.5">
      <c r="A1848" s="24">
        <v>1969</v>
      </c>
      <c r="B1848" s="24"/>
      <c r="C1848" s="24"/>
      <c r="D1848" s="24" t="s">
        <v>7090</v>
      </c>
      <c r="E1848" s="24" t="s">
        <v>7091</v>
      </c>
      <c r="F1848" s="77" t="str">
        <f t="shared" si="380"/>
        <v>PINNACLE ESTATE (S&amp;L) LTD</v>
      </c>
      <c r="G1848" s="24" t="s">
        <v>7092</v>
      </c>
      <c r="H1848" s="24" t="s">
        <v>6839</v>
      </c>
      <c r="I1848" s="24" t="s">
        <v>6840</v>
      </c>
      <c r="J1848" s="24" t="s">
        <v>107</v>
      </c>
      <c r="K1848" s="24" t="s">
        <v>6841</v>
      </c>
      <c r="L1848" s="25">
        <v>45005</v>
      </c>
      <c r="M1848" s="25">
        <v>45189</v>
      </c>
      <c r="N1848" s="81">
        <f t="shared" si="390"/>
        <v>45189</v>
      </c>
      <c r="O1848" s="77" t="str">
        <f t="shared" ca="1" si="391"/>
        <v>Expired</v>
      </c>
      <c r="P1848" s="77" t="str" cm="1">
        <f t="array" aca="1" ref="P1848" ca="1">_xlfn.IFS((N1848-TODAY())&gt;=547,"06 Expires over 18 months",(N1848-TODAY())&gt;=365,"05 Expires in 18 months",(N1848-TODAY())&gt;=183,"04 Expires in 12 months",(N1848-TODAY())&gt;=92,"03 Expires in 6 months",(N1848-TODAY())&gt;=31,"02 Expires in 3 months",(N1848-TODAY())&gt;=0,"01 Expires in 30 days",(N1848-TODAY())&gt;=-31,"01 Expired last 30 days",(N1848-TODAY())&gt;=-92,"02 Expired last 3 months",(N1848-TODAY())&gt;=-183,"03 Expired last 6 months",(N1848-TODAY())&gt;=-365,"04 Expired last 12 months",(N1848-TODAY())&gt;=-547,"05 Expired last 18 months",TRUE,"06 Expired over 18 months")</f>
        <v>06 Expired over 18 months</v>
      </c>
      <c r="Q1848" s="65">
        <v>20000</v>
      </c>
      <c r="R1848" s="84">
        <f t="shared" si="394"/>
        <v>20000</v>
      </c>
      <c r="S1848" s="77" t="str" cm="1">
        <f t="array" ref="S1848">_xlfn.IFS(R1848&gt;5000000,"Gold",R1848&gt;=500000,"Silver",R1848&gt;30000,"Bronze",TRUE,"Transactional")</f>
        <v>Transactional</v>
      </c>
      <c r="T1848" s="24" t="s">
        <v>54</v>
      </c>
      <c r="U1848" s="101" t="s">
        <v>208</v>
      </c>
      <c r="V1848" s="101" t="s">
        <v>209</v>
      </c>
      <c r="W1848" s="77" t="str">
        <f t="shared" si="381"/>
        <v>No</v>
      </c>
      <c r="X1848" s="77" t="str">
        <f>IFERROR(_xlfn.XLOOKUP(J1848&amp;"||"&amp;K1848,'Mapping Ref.'!$J$2:$J$538,'Mapping Ref.'!$K$2:$K$538),"")</f>
        <v>Construction &amp; Estates</v>
      </c>
      <c r="Y1848" s="77" t="str" cm="1">
        <f t="array" ref="Y1848">_xlfn.IFS(R1848&gt;2000000,"For Publication",R1848&gt;100000,"PID",R1848&gt;30000,"RFQ",TRUE,"Transactional")</f>
        <v>Transactional</v>
      </c>
      <c r="Z1848" s="24" t="s">
        <v>101</v>
      </c>
      <c r="AA1848" s="32">
        <v>6</v>
      </c>
      <c r="AB1848" s="24">
        <v>0</v>
      </c>
      <c r="AC1848" s="25">
        <v>44986</v>
      </c>
      <c r="AD1848" s="24" t="s">
        <v>58</v>
      </c>
      <c r="AE1848" s="24">
        <v>0</v>
      </c>
      <c r="AF1848" s="24"/>
      <c r="AG1848" s="24"/>
      <c r="AH1848" s="24" t="s">
        <v>60</v>
      </c>
      <c r="AI1848" s="24"/>
      <c r="AJ1848" s="24" t="s">
        <v>60</v>
      </c>
      <c r="AK1848" s="24"/>
      <c r="AL1848" s="24" t="s">
        <v>1333</v>
      </c>
      <c r="AM1848" s="24"/>
      <c r="AN1848" s="24"/>
      <c r="AO1848" s="24">
        <v>0</v>
      </c>
      <c r="AP1848" s="24" t="s">
        <v>60</v>
      </c>
      <c r="AQ1848" s="24"/>
      <c r="AR1848" s="24"/>
      <c r="AS1848" s="89">
        <f t="shared" si="393"/>
        <v>6</v>
      </c>
      <c r="AT1848" s="24" t="s">
        <v>7093</v>
      </c>
    </row>
    <row r="1849" spans="1:46" x14ac:dyDescent="0.5">
      <c r="A1849" s="24">
        <v>1970</v>
      </c>
      <c r="B1849" s="24" t="s">
        <v>340</v>
      </c>
      <c r="C1849" s="24"/>
      <c r="D1849" s="24" t="s">
        <v>7094</v>
      </c>
      <c r="E1849" s="24" t="s">
        <v>6158</v>
      </c>
      <c r="F1849" s="77" t="str">
        <f t="shared" si="380"/>
        <v>BOOKEDUK LTD</v>
      </c>
      <c r="G1849" s="24" t="s">
        <v>7095</v>
      </c>
      <c r="H1849" s="24" t="s">
        <v>5168</v>
      </c>
      <c r="I1849" s="24" t="s">
        <v>5168</v>
      </c>
      <c r="J1849" s="24" t="s">
        <v>190</v>
      </c>
      <c r="K1849" s="24" t="s">
        <v>755</v>
      </c>
      <c r="L1849" s="25">
        <v>44987</v>
      </c>
      <c r="M1849" s="25">
        <v>45718</v>
      </c>
      <c r="N1849" s="81">
        <f t="shared" si="390"/>
        <v>46448</v>
      </c>
      <c r="O1849" s="77" t="str">
        <f t="shared" ca="1" si="391"/>
        <v>Live</v>
      </c>
      <c r="P1849" s="77" t="str" cm="1">
        <f t="array" aca="1" ref="P1849" ca="1">_xlfn.IFS((N1849-TODAY())&gt;=547,"06 Expires over 18 months",(N1849-TODAY())&gt;=365,"05 Expires in 18 months",(N1849-TODAY())&gt;=183,"04 Expires in 12 months",(N1849-TODAY())&gt;=92,"03 Expires in 6 months",(N1849-TODAY())&gt;=31,"02 Expires in 3 months",(N1849-TODAY())&gt;=0,"01 Expires in 30 days",(N1849-TODAY())&gt;=-31,"01 Expired last 30 days",(N1849-TODAY())&gt;=-92,"02 Expired last 3 months",(N1849-TODAY())&gt;=-183,"03 Expired last 6 months",(N1849-TODAY())&gt;=-365,"04 Expired last 12 months",(N1849-TODAY())&gt;=-547,"05 Expired last 18 months",TRUE,"06 Expired over 18 months")</f>
        <v>04 Expires in 12 months</v>
      </c>
      <c r="Q1849" s="65">
        <v>5000</v>
      </c>
      <c r="R1849" s="84">
        <f t="shared" si="394"/>
        <v>20000</v>
      </c>
      <c r="S1849" s="77" t="str" cm="1">
        <f t="array" ref="S1849">_xlfn.IFS(R1849&gt;5000000,"Gold",R1849&gt;=500000,"Silver",R1849&gt;30000,"Bronze",TRUE,"Transactional")</f>
        <v>Transactional</v>
      </c>
      <c r="T1849" s="24" t="s">
        <v>54</v>
      </c>
      <c r="U1849" s="101" t="s">
        <v>366</v>
      </c>
      <c r="V1849" s="101" t="s">
        <v>770</v>
      </c>
      <c r="W1849" s="77" t="str">
        <f t="shared" si="381"/>
        <v>Yes</v>
      </c>
      <c r="X1849" s="77" t="str">
        <f>IFERROR(_xlfn.XLOOKUP(J1849&amp;"||"&amp;K1849,'Mapping Ref.'!$J$2:$J$538,'Mapping Ref.'!$K$2:$K$538),"")</f>
        <v>Childrens &amp; Adults</v>
      </c>
      <c r="Y1849" s="77" t="str" cm="1">
        <f t="array" ref="Y1849">_xlfn.IFS(R1849&gt;2000000,"For Publication",R1849&gt;100000,"PID",R1849&gt;30000,"RFQ",TRUE,"Transactional")</f>
        <v>Transactional</v>
      </c>
      <c r="Z1849" s="24" t="s">
        <v>101</v>
      </c>
      <c r="AA1849" s="32">
        <v>24</v>
      </c>
      <c r="AB1849" s="24">
        <v>24</v>
      </c>
      <c r="AC1849" s="25">
        <v>44987</v>
      </c>
      <c r="AD1849" s="24" t="s">
        <v>58</v>
      </c>
      <c r="AE1849" s="24"/>
      <c r="AF1849" s="24"/>
      <c r="AG1849" s="24"/>
      <c r="AH1849" s="24" t="s">
        <v>60</v>
      </c>
      <c r="AI1849" s="24"/>
      <c r="AJ1849" s="24" t="s">
        <v>60</v>
      </c>
      <c r="AK1849" s="24"/>
      <c r="AL1849" s="24" t="s">
        <v>5003</v>
      </c>
      <c r="AM1849" s="24"/>
      <c r="AN1849" s="24"/>
      <c r="AO1849" s="24">
        <v>0</v>
      </c>
      <c r="AP1849" s="24" t="s">
        <v>60</v>
      </c>
      <c r="AQ1849" s="24"/>
      <c r="AR1849" s="24"/>
      <c r="AS1849" s="89">
        <f t="shared" si="393"/>
        <v>48</v>
      </c>
      <c r="AT1849" s="24" t="s">
        <v>7094</v>
      </c>
    </row>
    <row r="1850" spans="1:46" x14ac:dyDescent="0.5">
      <c r="A1850" s="24">
        <v>1971</v>
      </c>
      <c r="B1850" s="24"/>
      <c r="C1850" s="24"/>
      <c r="D1850" s="24" t="s">
        <v>6857</v>
      </c>
      <c r="E1850" s="24" t="s">
        <v>7096</v>
      </c>
      <c r="F1850" s="77" t="str">
        <f t="shared" si="380"/>
        <v>ONE PLUS ONE MARRIAGE AND PARTNERSHIP RESEARCH</v>
      </c>
      <c r="G1850" s="24" t="s">
        <v>7097</v>
      </c>
      <c r="H1850" s="24" t="s">
        <v>1297</v>
      </c>
      <c r="I1850" s="24" t="s">
        <v>1297</v>
      </c>
      <c r="J1850" s="24" t="s">
        <v>190</v>
      </c>
      <c r="K1850" s="24" t="s">
        <v>755</v>
      </c>
      <c r="L1850" s="25">
        <v>44988</v>
      </c>
      <c r="M1850" s="25">
        <v>45719</v>
      </c>
      <c r="N1850" s="81">
        <f t="shared" si="390"/>
        <v>45719</v>
      </c>
      <c r="O1850" s="77" t="str">
        <f t="shared" ca="1" si="391"/>
        <v>Expired</v>
      </c>
      <c r="P1850" s="77" t="str" cm="1">
        <f t="array" aca="1" ref="P1850" ca="1">_xlfn.IFS((N1850-TODAY())&gt;=547,"06 Expires over 18 months",(N1850-TODAY())&gt;=365,"05 Expires in 18 months",(N1850-TODAY())&gt;=183,"04 Expires in 12 months",(N1850-TODAY())&gt;=92,"03 Expires in 6 months",(N1850-TODAY())&gt;=31,"02 Expires in 3 months",(N1850-TODAY())&gt;=0,"01 Expires in 30 days",(N1850-TODAY())&gt;=-31,"01 Expired last 30 days",(N1850-TODAY())&gt;=-92,"02 Expired last 3 months",(N1850-TODAY())&gt;=-183,"03 Expired last 6 months",(N1850-TODAY())&gt;=-365,"04 Expired last 12 months",(N1850-TODAY())&gt;=-547,"05 Expired last 18 months",TRUE,"06 Expired over 18 months")</f>
        <v>05 Expired last 18 months</v>
      </c>
      <c r="Q1850" s="65">
        <v>17310</v>
      </c>
      <c r="R1850" s="84">
        <f t="shared" si="394"/>
        <v>34620</v>
      </c>
      <c r="S1850" s="77" t="str" cm="1">
        <f t="array" ref="S1850">_xlfn.IFS(R1850&gt;5000000,"Gold",R1850&gt;=500000,"Silver",R1850&gt;30000,"Bronze",TRUE,"Transactional")</f>
        <v>Bronze</v>
      </c>
      <c r="T1850" s="24" t="s">
        <v>54</v>
      </c>
      <c r="U1850" s="101" t="s">
        <v>116</v>
      </c>
      <c r="V1850" s="101" t="s">
        <v>70</v>
      </c>
      <c r="W1850" s="77" t="str">
        <f t="shared" si="381"/>
        <v>No</v>
      </c>
      <c r="X1850" s="77" t="str">
        <f>IFERROR(_xlfn.XLOOKUP(J1850&amp;"||"&amp;K1850,'Mapping Ref.'!$J$2:$J$538,'Mapping Ref.'!$K$2:$K$538),"")</f>
        <v>Childrens &amp; Adults</v>
      </c>
      <c r="Y1850" s="77" t="str" cm="1">
        <f t="array" ref="Y1850">_xlfn.IFS(R1850&gt;2000000,"For Publication",R1850&gt;100000,"PID",R1850&gt;30000,"RFQ",TRUE,"Transactional")</f>
        <v>RFQ</v>
      </c>
      <c r="Z1850" s="24" t="s">
        <v>101</v>
      </c>
      <c r="AA1850" s="32">
        <v>24</v>
      </c>
      <c r="AB1850" s="24">
        <v>0</v>
      </c>
      <c r="AC1850" s="25">
        <v>44988</v>
      </c>
      <c r="AD1850" s="24" t="s">
        <v>58</v>
      </c>
      <c r="AE1850" s="24">
        <v>0</v>
      </c>
      <c r="AF1850" s="24"/>
      <c r="AG1850" s="24"/>
      <c r="AH1850" s="24" t="s">
        <v>60</v>
      </c>
      <c r="AI1850" s="24"/>
      <c r="AJ1850" s="24" t="s">
        <v>59</v>
      </c>
      <c r="AK1850" s="24"/>
      <c r="AL1850" s="24" t="s">
        <v>1333</v>
      </c>
      <c r="AM1850" s="24"/>
      <c r="AN1850" s="24"/>
      <c r="AO1850" s="24">
        <v>0</v>
      </c>
      <c r="AP1850" s="24" t="s">
        <v>60</v>
      </c>
      <c r="AQ1850" s="24"/>
      <c r="AR1850" s="24"/>
      <c r="AS1850" s="89">
        <f t="shared" si="393"/>
        <v>24</v>
      </c>
      <c r="AT1850" s="24" t="s">
        <v>7098</v>
      </c>
    </row>
    <row r="1851" spans="1:46" x14ac:dyDescent="0.5">
      <c r="A1851" s="24">
        <v>1972</v>
      </c>
      <c r="B1851" s="24"/>
      <c r="C1851" s="24" t="s">
        <v>77</v>
      </c>
      <c r="D1851" s="24" t="s">
        <v>7099</v>
      </c>
      <c r="E1851" s="24" t="s">
        <v>7100</v>
      </c>
      <c r="F1851" s="77" t="str">
        <f t="shared" si="380"/>
        <v>WARMWORKS SCOTLAND LLP</v>
      </c>
      <c r="G1851" s="24" t="s">
        <v>5508</v>
      </c>
      <c r="H1851" s="24" t="s">
        <v>2483</v>
      </c>
      <c r="I1851" s="24" t="s">
        <v>2483</v>
      </c>
      <c r="J1851" s="24" t="s">
        <v>107</v>
      </c>
      <c r="K1851" s="24" t="s">
        <v>2484</v>
      </c>
      <c r="L1851" s="25">
        <v>44644</v>
      </c>
      <c r="M1851" s="25">
        <v>45374</v>
      </c>
      <c r="N1851" s="81">
        <f t="shared" si="390"/>
        <v>45739</v>
      </c>
      <c r="O1851" s="77" t="str">
        <f t="shared" ca="1" si="391"/>
        <v>Expired</v>
      </c>
      <c r="P1851" s="77" t="str" cm="1">
        <f t="array" aca="1" ref="P1851" ca="1">_xlfn.IFS((N1851-TODAY())&gt;=547,"06 Expires over 18 months",(N1851-TODAY())&gt;=365,"05 Expires in 18 months",(N1851-TODAY())&gt;=183,"04 Expires in 12 months",(N1851-TODAY())&gt;=92,"03 Expires in 6 months",(N1851-TODAY())&gt;=31,"02 Expires in 3 months",(N1851-TODAY())&gt;=0,"01 Expires in 30 days",(N1851-TODAY())&gt;=-31,"01 Expired last 30 days",(N1851-TODAY())&gt;=-92,"02 Expired last 3 months",(N1851-TODAY())&gt;=-183,"03 Expired last 6 months",(N1851-TODAY())&gt;=-365,"04 Expired last 12 months",(N1851-TODAY())&gt;=-547,"05 Expired last 18 months",TRUE,"06 Expired over 18 months")</f>
        <v>05 Expired last 18 months</v>
      </c>
      <c r="Q1851" s="65">
        <v>250000</v>
      </c>
      <c r="R1851" s="84">
        <f t="shared" si="394"/>
        <v>729166.66666666663</v>
      </c>
      <c r="S1851" s="77" t="str" cm="1">
        <f t="array" ref="S1851">_xlfn.IFS(R1851&gt;5000000,"Gold",R1851&gt;=500000,"Silver",R1851&gt;30000,"Bronze",TRUE,"Transactional")</f>
        <v>Silver</v>
      </c>
      <c r="T1851" s="24" t="s">
        <v>122</v>
      </c>
      <c r="U1851" s="101" t="s">
        <v>116</v>
      </c>
      <c r="V1851" s="101" t="s">
        <v>70</v>
      </c>
      <c r="W1851" s="77" t="str">
        <f t="shared" si="381"/>
        <v>Yes</v>
      </c>
      <c r="X1851" s="77" t="str">
        <f>IFERROR(_xlfn.XLOOKUP(J1851&amp;"||"&amp;K1851,'Mapping Ref.'!$J$2:$J$538,'Mapping Ref.'!$K$2:$K$538),"")</f>
        <v>Construction &amp; Estates</v>
      </c>
      <c r="Y1851" s="77" t="str" cm="1">
        <f t="array" ref="Y1851">_xlfn.IFS(R1851&gt;2000000,"For Publication",R1851&gt;100000,"PID",R1851&gt;30000,"RFQ",TRUE,"Transactional")</f>
        <v>PID</v>
      </c>
      <c r="Z1851" s="24" t="s">
        <v>750</v>
      </c>
      <c r="AA1851" s="32">
        <v>24</v>
      </c>
      <c r="AB1851" s="24">
        <v>12</v>
      </c>
      <c r="AC1851" s="25">
        <v>44988</v>
      </c>
      <c r="AD1851" s="24" t="s">
        <v>58</v>
      </c>
      <c r="AE1851" s="24"/>
      <c r="AF1851" s="24"/>
      <c r="AG1851" s="24"/>
      <c r="AH1851" s="24" t="s">
        <v>60</v>
      </c>
      <c r="AI1851" s="24"/>
      <c r="AJ1851" s="24" t="s">
        <v>60</v>
      </c>
      <c r="AK1851" s="24" t="s">
        <v>5509</v>
      </c>
      <c r="AL1851" s="24" t="s">
        <v>1333</v>
      </c>
      <c r="AM1851" s="24"/>
      <c r="AN1851" s="24"/>
      <c r="AO1851" s="24">
        <v>0</v>
      </c>
      <c r="AP1851" s="24" t="s">
        <v>59</v>
      </c>
      <c r="AQ1851" s="24"/>
      <c r="AR1851" s="24"/>
      <c r="AS1851" s="89">
        <f t="shared" si="393"/>
        <v>35</v>
      </c>
      <c r="AT1851" s="24" t="s">
        <v>5510</v>
      </c>
    </row>
    <row r="1852" spans="1:46" x14ac:dyDescent="0.5">
      <c r="A1852" s="24">
        <v>1973</v>
      </c>
      <c r="B1852" s="24" t="s">
        <v>340</v>
      </c>
      <c r="C1852" s="24" t="s">
        <v>77</v>
      </c>
      <c r="D1852" s="24" t="s">
        <v>5530</v>
      </c>
      <c r="E1852" s="24" t="s">
        <v>7101</v>
      </c>
      <c r="F1852" s="77" t="str">
        <f t="shared" si="380"/>
        <v>BURMAN RECRUITMENT LIMITED</v>
      </c>
      <c r="G1852" s="24" t="s">
        <v>6696</v>
      </c>
      <c r="H1852" s="24" t="s">
        <v>5521</v>
      </c>
      <c r="I1852" s="24" t="s">
        <v>5521</v>
      </c>
      <c r="J1852" s="24" t="s">
        <v>52</v>
      </c>
      <c r="K1852" s="27" t="s">
        <v>349</v>
      </c>
      <c r="L1852" s="25">
        <v>44991</v>
      </c>
      <c r="M1852" s="25">
        <v>45380</v>
      </c>
      <c r="N1852" s="81">
        <f t="shared" si="390"/>
        <v>45745</v>
      </c>
      <c r="O1852" s="77" t="str">
        <f t="shared" ca="1" si="391"/>
        <v>Expired</v>
      </c>
      <c r="P1852" s="77" t="str" cm="1">
        <f t="array" aca="1" ref="P1852" ca="1">_xlfn.IFS((N1852-TODAY())&gt;=547,"06 Expires over 18 months",(N1852-TODAY())&gt;=365,"05 Expires in 18 months",(N1852-TODAY())&gt;=183,"04 Expires in 12 months",(N1852-TODAY())&gt;=92,"03 Expires in 6 months",(N1852-TODAY())&gt;=31,"02 Expires in 3 months",(N1852-TODAY())&gt;=0,"01 Expires in 30 days",(N1852-TODAY())&gt;=-31,"01 Expired last 30 days",(N1852-TODAY())&gt;=-92,"02 Expired last 3 months",(N1852-TODAY())&gt;=-183,"03 Expired last 6 months",(N1852-TODAY())&gt;=-365,"04 Expired last 12 months",(N1852-TODAY())&gt;=-547,"05 Expired last 18 months",TRUE,"06 Expired over 18 months")</f>
        <v>05 Expired last 18 months</v>
      </c>
      <c r="Q1852" s="65">
        <v>100000</v>
      </c>
      <c r="R1852" s="84">
        <f t="shared" si="394"/>
        <v>200000</v>
      </c>
      <c r="S1852" s="77" t="str" cm="1">
        <f t="array" ref="S1852">_xlfn.IFS(R1852&gt;5000000,"Gold",R1852&gt;=500000,"Silver",R1852&gt;30000,"Bronze",TRUE,"Transactional")</f>
        <v>Bronze</v>
      </c>
      <c r="T1852" s="24" t="s">
        <v>54</v>
      </c>
      <c r="U1852" s="101" t="s">
        <v>237</v>
      </c>
      <c r="V1852" s="101" t="s">
        <v>350</v>
      </c>
      <c r="W1852" s="77" t="str">
        <f t="shared" si="381"/>
        <v>Yes</v>
      </c>
      <c r="X1852" s="77" t="str">
        <f>IFERROR(_xlfn.XLOOKUP(J1852&amp;"||"&amp;K1852,'Mapping Ref.'!$J$2:$J$538,'Mapping Ref.'!$K$2:$K$538),"")</f>
        <v>Corporate</v>
      </c>
      <c r="Y1852" s="77" t="str" cm="1">
        <f t="array" ref="Y1852">_xlfn.IFS(R1852&gt;2000000,"For Publication",R1852&gt;100000,"PID",R1852&gt;30000,"RFQ",TRUE,"Transactional")</f>
        <v>PID</v>
      </c>
      <c r="Z1852" s="24" t="s">
        <v>101</v>
      </c>
      <c r="AA1852" s="32">
        <v>12</v>
      </c>
      <c r="AB1852" s="24">
        <v>12</v>
      </c>
      <c r="AC1852" s="25">
        <v>44991</v>
      </c>
      <c r="AD1852" s="24" t="s">
        <v>102</v>
      </c>
      <c r="AE1852" s="24"/>
      <c r="AF1852" s="24"/>
      <c r="AG1852" s="24"/>
      <c r="AH1852" s="24" t="s">
        <v>60</v>
      </c>
      <c r="AI1852" s="24" t="s">
        <v>59</v>
      </c>
      <c r="AJ1852" s="24" t="s">
        <v>60</v>
      </c>
      <c r="AK1852" s="24"/>
      <c r="AL1852" s="24" t="s">
        <v>5003</v>
      </c>
      <c r="AM1852" s="24"/>
      <c r="AN1852" s="24"/>
      <c r="AO1852" s="24">
        <v>0</v>
      </c>
      <c r="AP1852" s="24" t="s">
        <v>60</v>
      </c>
      <c r="AQ1852" s="24"/>
      <c r="AR1852" s="24"/>
      <c r="AS1852" s="89">
        <f t="shared" si="393"/>
        <v>24</v>
      </c>
      <c r="AT1852" s="24" t="s">
        <v>6696</v>
      </c>
    </row>
    <row r="1853" spans="1:46" x14ac:dyDescent="0.5">
      <c r="A1853" s="24">
        <v>1974</v>
      </c>
      <c r="B1853" s="24"/>
      <c r="C1853" s="24" t="s">
        <v>77</v>
      </c>
      <c r="D1853" s="24" t="s">
        <v>7102</v>
      </c>
      <c r="E1853" s="24" t="s">
        <v>7103</v>
      </c>
      <c r="F1853" s="77" t="str">
        <f t="shared" si="380"/>
        <v>MCLAREN CONSTRUCTION LIMITED T/A MCLAREN CONSTRUCTION (LONDON) LIMITED</v>
      </c>
      <c r="G1853" s="24" t="s">
        <v>7104</v>
      </c>
      <c r="H1853" s="24" t="s">
        <v>5275</v>
      </c>
      <c r="I1853" s="24" t="s">
        <v>5275</v>
      </c>
      <c r="J1853" s="24" t="s">
        <v>107</v>
      </c>
      <c r="K1853" s="24" t="s">
        <v>337</v>
      </c>
      <c r="L1853" s="25">
        <v>44959</v>
      </c>
      <c r="M1853" s="25">
        <v>45013</v>
      </c>
      <c r="N1853" s="81">
        <f t="shared" si="390"/>
        <v>45074</v>
      </c>
      <c r="O1853" s="77" t="str">
        <f t="shared" ca="1" si="391"/>
        <v>Expired</v>
      </c>
      <c r="P1853" s="77" t="str" cm="1">
        <f t="array" aca="1" ref="P1853" ca="1">_xlfn.IFS((N1853-TODAY())&gt;=547,"06 Expires over 18 months",(N1853-TODAY())&gt;=365,"05 Expires in 18 months",(N1853-TODAY())&gt;=183,"04 Expires in 12 months",(N1853-TODAY())&gt;=92,"03 Expires in 6 months",(N1853-TODAY())&gt;=31,"02 Expires in 3 months",(N1853-TODAY())&gt;=0,"01 Expires in 30 days",(N1853-TODAY())&gt;=-31,"01 Expired last 30 days",(N1853-TODAY())&gt;=-92,"02 Expired last 3 months",(N1853-TODAY())&gt;=-183,"03 Expired last 6 months",(N1853-TODAY())&gt;=-365,"04 Expired last 12 months",(N1853-TODAY())&gt;=-547,"05 Expired last 18 months",TRUE,"06 Expired over 18 months")</f>
        <v>06 Expired over 18 months</v>
      </c>
      <c r="Q1853" s="65">
        <v>1690834.87</v>
      </c>
      <c r="R1853" s="84">
        <f t="shared" si="394"/>
        <v>1690834.87</v>
      </c>
      <c r="S1853" s="77" t="str" cm="1">
        <f t="array" ref="S1853">_xlfn.IFS(R1853&gt;5000000,"Gold",R1853&gt;=500000,"Silver",R1853&gt;30000,"Bronze",TRUE,"Transactional")</f>
        <v>Silver</v>
      </c>
      <c r="T1853" s="24" t="s">
        <v>122</v>
      </c>
      <c r="U1853" s="101" t="s">
        <v>116</v>
      </c>
      <c r="V1853" s="101" t="s">
        <v>70</v>
      </c>
      <c r="W1853" s="77" t="str">
        <f t="shared" si="381"/>
        <v>Yes</v>
      </c>
      <c r="X1853" s="77" t="str">
        <f>IFERROR(_xlfn.XLOOKUP(J1853&amp;"||"&amp;K1853,'Mapping Ref.'!$J$2:$J$538,'Mapping Ref.'!$K$2:$K$538),"")</f>
        <v>Construction &amp; Estates</v>
      </c>
      <c r="Y1853" s="77" t="str" cm="1">
        <f t="array" ref="Y1853">_xlfn.IFS(R1853&gt;2000000,"For Publication",R1853&gt;100000,"PID",R1853&gt;30000,"RFQ",TRUE,"Transactional")</f>
        <v>PID</v>
      </c>
      <c r="Z1853" s="24" t="s">
        <v>750</v>
      </c>
      <c r="AA1853" s="32">
        <v>8</v>
      </c>
      <c r="AB1853" s="24">
        <v>2</v>
      </c>
      <c r="AC1853" s="25">
        <v>44992</v>
      </c>
      <c r="AD1853" s="24" t="s">
        <v>58</v>
      </c>
      <c r="AE1853" s="24"/>
      <c r="AF1853" s="24"/>
      <c r="AG1853" s="24"/>
      <c r="AH1853" s="24" t="s">
        <v>60</v>
      </c>
      <c r="AI1853" s="24"/>
      <c r="AJ1853" s="24" t="s">
        <v>60</v>
      </c>
      <c r="AK1853" s="24"/>
      <c r="AL1853" s="24" t="s">
        <v>1333</v>
      </c>
      <c r="AM1853" s="24"/>
      <c r="AN1853" s="24"/>
      <c r="AO1853" s="24"/>
      <c r="AP1853" s="24" t="s">
        <v>60</v>
      </c>
      <c r="AQ1853" s="24"/>
      <c r="AR1853" s="24"/>
      <c r="AS1853" s="89">
        <f t="shared" si="393"/>
        <v>3</v>
      </c>
      <c r="AT1853" s="24" t="s">
        <v>7105</v>
      </c>
    </row>
    <row r="1854" spans="1:46" x14ac:dyDescent="0.5">
      <c r="A1854" s="24">
        <v>1975</v>
      </c>
      <c r="B1854" s="24" t="s">
        <v>340</v>
      </c>
      <c r="C1854" s="24"/>
      <c r="D1854" s="24" t="s">
        <v>5445</v>
      </c>
      <c r="E1854" s="24" t="s">
        <v>7106</v>
      </c>
      <c r="F1854" s="77" t="str">
        <f t="shared" si="380"/>
        <v>HAYDON SCHOOL</v>
      </c>
      <c r="G1854" s="24" t="s">
        <v>7107</v>
      </c>
      <c r="H1854" s="24" t="s">
        <v>5010</v>
      </c>
      <c r="I1854" s="24" t="s">
        <v>5010</v>
      </c>
      <c r="J1854" s="24" t="s">
        <v>190</v>
      </c>
      <c r="K1854" s="24" t="s">
        <v>755</v>
      </c>
      <c r="L1854" s="25">
        <v>44992</v>
      </c>
      <c r="M1854" s="25">
        <v>45359</v>
      </c>
      <c r="N1854" s="81">
        <f t="shared" si="390"/>
        <v>46089</v>
      </c>
      <c r="O1854" s="77" t="str">
        <f t="shared" ca="1" si="391"/>
        <v>Expired</v>
      </c>
      <c r="P1854" s="77" t="str" cm="1">
        <f t="array" aca="1" ref="P1854" ca="1">_xlfn.IFS((N1854-TODAY())&gt;=547,"06 Expires over 18 months",(N1854-TODAY())&gt;=365,"05 Expires in 18 months",(N1854-TODAY())&gt;=183,"04 Expires in 12 months",(N1854-TODAY())&gt;=92,"03 Expires in 6 months",(N1854-TODAY())&gt;=31,"02 Expires in 3 months",(N1854-TODAY())&gt;=0,"01 Expires in 30 days",(N1854-TODAY())&gt;=-31,"01 Expired last 30 days",(N1854-TODAY())&gt;=-92,"02 Expired last 3 months",(N1854-TODAY())&gt;=-183,"03 Expired last 6 months",(N1854-TODAY())&gt;=-365,"04 Expired last 12 months",(N1854-TODAY())&gt;=-547,"05 Expired last 18 months",TRUE,"06 Expired over 18 months")</f>
        <v>03 Expired last 6 months</v>
      </c>
      <c r="Q1854" s="65">
        <v>2000</v>
      </c>
      <c r="R1854" s="84">
        <f t="shared" si="394"/>
        <v>6000</v>
      </c>
      <c r="S1854" s="77" t="str" cm="1">
        <f t="array" ref="S1854">_xlfn.IFS(R1854&gt;5000000,"Gold",R1854&gt;=500000,"Silver",R1854&gt;30000,"Bronze",TRUE,"Transactional")</f>
        <v>Transactional</v>
      </c>
      <c r="T1854" s="24" t="s">
        <v>54</v>
      </c>
      <c r="U1854" s="101" t="s">
        <v>366</v>
      </c>
      <c r="V1854" s="101" t="s">
        <v>1058</v>
      </c>
      <c r="W1854" s="77" t="str">
        <f t="shared" si="381"/>
        <v>Yes</v>
      </c>
      <c r="X1854" s="77" t="str">
        <f>IFERROR(_xlfn.XLOOKUP(J1854&amp;"||"&amp;K1854,'Mapping Ref.'!$J$2:$J$538,'Mapping Ref.'!$K$2:$K$538),"")</f>
        <v>Childrens &amp; Adults</v>
      </c>
      <c r="Y1854" s="77" t="str" cm="1">
        <f t="array" ref="Y1854">_xlfn.IFS(R1854&gt;2000000,"For Publication",R1854&gt;100000,"PID",R1854&gt;30000,"RFQ",TRUE,"Transactional")</f>
        <v>Transactional</v>
      </c>
      <c r="Z1854" s="24" t="s">
        <v>101</v>
      </c>
      <c r="AA1854" s="32">
        <v>12</v>
      </c>
      <c r="AB1854" s="24">
        <v>24</v>
      </c>
      <c r="AC1854" s="25">
        <v>44992</v>
      </c>
      <c r="AD1854" s="24" t="s">
        <v>58</v>
      </c>
      <c r="AE1854" s="24"/>
      <c r="AF1854" s="24"/>
      <c r="AG1854" s="24"/>
      <c r="AH1854" s="24" t="s">
        <v>60</v>
      </c>
      <c r="AI1854" s="24"/>
      <c r="AJ1854" s="24" t="s">
        <v>60</v>
      </c>
      <c r="AK1854" s="24"/>
      <c r="AL1854" s="24" t="s">
        <v>5003</v>
      </c>
      <c r="AM1854" s="24"/>
      <c r="AN1854" s="24"/>
      <c r="AO1854" s="24">
        <v>0</v>
      </c>
      <c r="AP1854" s="24" t="s">
        <v>60</v>
      </c>
      <c r="AQ1854" s="24"/>
      <c r="AR1854" s="24"/>
      <c r="AS1854" s="89">
        <f t="shared" si="393"/>
        <v>36</v>
      </c>
      <c r="AT1854" s="24" t="s">
        <v>7108</v>
      </c>
    </row>
    <row r="1855" spans="1:46" x14ac:dyDescent="0.5">
      <c r="A1855" s="24">
        <v>1976</v>
      </c>
      <c r="B1855" s="24" t="s">
        <v>340</v>
      </c>
      <c r="C1855" s="24"/>
      <c r="D1855" s="24" t="s">
        <v>5445</v>
      </c>
      <c r="E1855" s="24" t="s">
        <v>7106</v>
      </c>
      <c r="F1855" s="77" t="str">
        <f t="shared" si="380"/>
        <v>HARLINGTON SCHOOL</v>
      </c>
      <c r="G1855" s="24" t="s">
        <v>7109</v>
      </c>
      <c r="H1855" s="24" t="s">
        <v>5010</v>
      </c>
      <c r="I1855" s="24" t="s">
        <v>5010</v>
      </c>
      <c r="J1855" s="24" t="s">
        <v>190</v>
      </c>
      <c r="K1855" s="24" t="s">
        <v>755</v>
      </c>
      <c r="L1855" s="25">
        <v>44992</v>
      </c>
      <c r="M1855" s="25">
        <v>45331</v>
      </c>
      <c r="N1855" s="81">
        <f t="shared" si="390"/>
        <v>46062</v>
      </c>
      <c r="O1855" s="77" t="str">
        <f t="shared" ca="1" si="391"/>
        <v>Expired</v>
      </c>
      <c r="P1855" s="77" t="str" cm="1">
        <f t="array" aca="1" ref="P1855" ca="1">_xlfn.IFS((N1855-TODAY())&gt;=547,"06 Expires over 18 months",(N1855-TODAY())&gt;=365,"05 Expires in 18 months",(N1855-TODAY())&gt;=183,"04 Expires in 12 months",(N1855-TODAY())&gt;=92,"03 Expires in 6 months",(N1855-TODAY())&gt;=31,"02 Expires in 3 months",(N1855-TODAY())&gt;=0,"01 Expires in 30 days",(N1855-TODAY())&gt;=-31,"01 Expired last 30 days",(N1855-TODAY())&gt;=-92,"02 Expired last 3 months",(N1855-TODAY())&gt;=-183,"03 Expired last 6 months",(N1855-TODAY())&gt;=-365,"04 Expired last 12 months",(N1855-TODAY())&gt;=-547,"05 Expired last 18 months",TRUE,"06 Expired over 18 months")</f>
        <v>04 Expired last 12 months</v>
      </c>
      <c r="Q1855" s="65">
        <v>2000</v>
      </c>
      <c r="R1855" s="84">
        <f t="shared" si="394"/>
        <v>5833.333333333333</v>
      </c>
      <c r="S1855" s="77" t="str" cm="1">
        <f t="array" ref="S1855">_xlfn.IFS(R1855&gt;5000000,"Gold",R1855&gt;=500000,"Silver",R1855&gt;30000,"Bronze",TRUE,"Transactional")</f>
        <v>Transactional</v>
      </c>
      <c r="T1855" s="24" t="s">
        <v>54</v>
      </c>
      <c r="U1855" s="101" t="s">
        <v>366</v>
      </c>
      <c r="V1855" s="101" t="s">
        <v>1058</v>
      </c>
      <c r="W1855" s="77" t="str">
        <f t="shared" si="381"/>
        <v>Yes</v>
      </c>
      <c r="X1855" s="77" t="str">
        <f>IFERROR(_xlfn.XLOOKUP(J1855&amp;"||"&amp;K1855,'Mapping Ref.'!$J$2:$J$538,'Mapping Ref.'!$K$2:$K$538),"")</f>
        <v>Childrens &amp; Adults</v>
      </c>
      <c r="Y1855" s="77" t="str" cm="1">
        <f t="array" ref="Y1855">_xlfn.IFS(R1855&gt;2000000,"For Publication",R1855&gt;100000,"PID",R1855&gt;30000,"RFQ",TRUE,"Transactional")</f>
        <v>Transactional</v>
      </c>
      <c r="Z1855" s="24" t="s">
        <v>101</v>
      </c>
      <c r="AA1855" s="32">
        <v>12</v>
      </c>
      <c r="AB1855" s="24">
        <v>24</v>
      </c>
      <c r="AC1855" s="25">
        <v>44992</v>
      </c>
      <c r="AD1855" s="24" t="s">
        <v>58</v>
      </c>
      <c r="AE1855" s="24"/>
      <c r="AF1855" s="24"/>
      <c r="AG1855" s="24"/>
      <c r="AH1855" s="24" t="s">
        <v>59</v>
      </c>
      <c r="AI1855" s="24"/>
      <c r="AJ1855" s="24" t="s">
        <v>60</v>
      </c>
      <c r="AK1855" s="24"/>
      <c r="AL1855" s="24" t="s">
        <v>5003</v>
      </c>
      <c r="AM1855" s="24"/>
      <c r="AN1855" s="24"/>
      <c r="AO1855" s="24">
        <v>0</v>
      </c>
      <c r="AP1855" s="24" t="s">
        <v>60</v>
      </c>
      <c r="AQ1855" s="24"/>
      <c r="AR1855" s="24"/>
      <c r="AS1855" s="89">
        <f t="shared" si="393"/>
        <v>35</v>
      </c>
      <c r="AT1855" s="24" t="s">
        <v>7110</v>
      </c>
    </row>
    <row r="1856" spans="1:46" x14ac:dyDescent="0.5">
      <c r="A1856" s="24">
        <v>1977</v>
      </c>
      <c r="B1856" s="24"/>
      <c r="C1856" s="24"/>
      <c r="D1856" s="24" t="s">
        <v>7111</v>
      </c>
      <c r="E1856" s="24" t="s">
        <v>7112</v>
      </c>
      <c r="F1856" s="77" t="str">
        <f t="shared" si="380"/>
        <v>IMPERIAL COLLEGE PROJECTS LIMITED</v>
      </c>
      <c r="G1856" s="24" t="s">
        <v>7113</v>
      </c>
      <c r="H1856" s="24" t="s">
        <v>972</v>
      </c>
      <c r="I1856" s="24" t="s">
        <v>972</v>
      </c>
      <c r="J1856" s="24" t="s">
        <v>107</v>
      </c>
      <c r="K1856" s="24" t="s">
        <v>4688</v>
      </c>
      <c r="L1856" s="25">
        <v>44927</v>
      </c>
      <c r="M1856" s="25">
        <v>45291</v>
      </c>
      <c r="N1856" s="81">
        <f t="shared" si="390"/>
        <v>45657</v>
      </c>
      <c r="O1856" s="77" t="str">
        <f t="shared" ca="1" si="391"/>
        <v>Expired</v>
      </c>
      <c r="P1856" s="77" t="str" cm="1">
        <f t="array" aca="1" ref="P1856" ca="1">_xlfn.IFS((N1856-TODAY())&gt;=547,"06 Expires over 18 months",(N1856-TODAY())&gt;=365,"05 Expires in 18 months",(N1856-TODAY())&gt;=183,"04 Expires in 12 months",(N1856-TODAY())&gt;=92,"03 Expires in 6 months",(N1856-TODAY())&gt;=31,"02 Expires in 3 months",(N1856-TODAY())&gt;=0,"01 Expires in 30 days",(N1856-TODAY())&gt;=-31,"01 Expired last 30 days",(N1856-TODAY())&gt;=-92,"02 Expired last 3 months",(N1856-TODAY())&gt;=-183,"03 Expired last 6 months",(N1856-TODAY())&gt;=-365,"04 Expired last 12 months",(N1856-TODAY())&gt;=-547,"05 Expired last 18 months",TRUE,"06 Expired over 18 months")</f>
        <v>06 Expired over 18 months</v>
      </c>
      <c r="Q1856" s="65">
        <v>9936</v>
      </c>
      <c r="R1856" s="84">
        <f t="shared" si="394"/>
        <v>19044</v>
      </c>
      <c r="S1856" s="77" t="str" cm="1">
        <f t="array" ref="S1856">_xlfn.IFS(R1856&gt;5000000,"Gold",R1856&gt;=500000,"Silver",R1856&gt;30000,"Bronze",TRUE,"Transactional")</f>
        <v>Transactional</v>
      </c>
      <c r="T1856" s="24" t="s">
        <v>54</v>
      </c>
      <c r="U1856" s="101" t="s">
        <v>109</v>
      </c>
      <c r="V1856" s="101" t="s">
        <v>148</v>
      </c>
      <c r="W1856" s="77" t="str">
        <f t="shared" si="381"/>
        <v>Yes</v>
      </c>
      <c r="X1856" s="77" t="str">
        <f>IFERROR(_xlfn.XLOOKUP(J1856&amp;"||"&amp;K1856,'Mapping Ref.'!$J$2:$J$538,'Mapping Ref.'!$K$2:$K$538),"")</f>
        <v>Construction &amp; Estates</v>
      </c>
      <c r="Y1856" s="77" t="str" cm="1">
        <f t="array" ref="Y1856">_xlfn.IFS(R1856&gt;2000000,"For Publication",R1856&gt;100000,"PID",R1856&gt;30000,"RFQ",TRUE,"Transactional")</f>
        <v>Transactional</v>
      </c>
      <c r="Z1856" s="24" t="s">
        <v>86</v>
      </c>
      <c r="AA1856" s="32">
        <v>12</v>
      </c>
      <c r="AB1856" s="24">
        <v>12</v>
      </c>
      <c r="AC1856" s="25">
        <v>44992</v>
      </c>
      <c r="AD1856" s="24" t="s">
        <v>58</v>
      </c>
      <c r="AE1856" s="24">
        <v>10000256</v>
      </c>
      <c r="AF1856" s="24"/>
      <c r="AG1856" s="24"/>
      <c r="AH1856" s="24" t="s">
        <v>60</v>
      </c>
      <c r="AI1856" s="24"/>
      <c r="AJ1856" s="24" t="s">
        <v>60</v>
      </c>
      <c r="AK1856" s="24"/>
      <c r="AL1856" s="24" t="s">
        <v>1333</v>
      </c>
      <c r="AM1856" s="24"/>
      <c r="AN1856" s="24"/>
      <c r="AO1856" s="24">
        <v>0</v>
      </c>
      <c r="AP1856" s="24" t="s">
        <v>60</v>
      </c>
      <c r="AQ1856" s="24"/>
      <c r="AR1856" s="24"/>
      <c r="AS1856" s="89">
        <f t="shared" si="393"/>
        <v>23</v>
      </c>
      <c r="AT1856" s="24" t="s">
        <v>7111</v>
      </c>
    </row>
    <row r="1857" spans="1:46" x14ac:dyDescent="0.5">
      <c r="A1857" s="24">
        <v>1978</v>
      </c>
      <c r="B1857" s="24" t="s">
        <v>340</v>
      </c>
      <c r="C1857" s="24"/>
      <c r="D1857" s="24" t="s">
        <v>7114</v>
      </c>
      <c r="E1857" s="24" t="s">
        <v>7115</v>
      </c>
      <c r="F1857" s="77" t="str">
        <f t="shared" si="380"/>
        <v>MONARCH DEVELOPMENT CONSTRUCTION LIMITED</v>
      </c>
      <c r="G1857" s="24" t="s">
        <v>7116</v>
      </c>
      <c r="H1857" s="24" t="s">
        <v>972</v>
      </c>
      <c r="I1857" s="24" t="s">
        <v>972</v>
      </c>
      <c r="J1857" s="24" t="s">
        <v>107</v>
      </c>
      <c r="K1857" s="24" t="s">
        <v>7117</v>
      </c>
      <c r="L1857" s="25">
        <v>44986</v>
      </c>
      <c r="M1857" s="25">
        <v>45016</v>
      </c>
      <c r="N1857" s="81">
        <f t="shared" si="390"/>
        <v>45016</v>
      </c>
      <c r="O1857" s="77" t="str">
        <f t="shared" ca="1" si="391"/>
        <v>Expired</v>
      </c>
      <c r="P1857" s="77" t="str" cm="1">
        <f t="array" aca="1" ref="P1857" ca="1">_xlfn.IFS((N1857-TODAY())&gt;=547,"06 Expires over 18 months",(N1857-TODAY())&gt;=365,"05 Expires in 18 months",(N1857-TODAY())&gt;=183,"04 Expires in 12 months",(N1857-TODAY())&gt;=92,"03 Expires in 6 months",(N1857-TODAY())&gt;=31,"02 Expires in 3 months",(N1857-TODAY())&gt;=0,"01 Expires in 30 days",(N1857-TODAY())&gt;=-31,"01 Expired last 30 days",(N1857-TODAY())&gt;=-92,"02 Expired last 3 months",(N1857-TODAY())&gt;=-183,"03 Expired last 6 months",(N1857-TODAY())&gt;=-365,"04 Expired last 12 months",(N1857-TODAY())&gt;=-547,"05 Expired last 18 months",TRUE,"06 Expired over 18 months")</f>
        <v>06 Expired over 18 months</v>
      </c>
      <c r="Q1857" s="65">
        <v>12789.9</v>
      </c>
      <c r="R1857" s="84">
        <f t="shared" si="394"/>
        <v>12789.9</v>
      </c>
      <c r="S1857" s="77" t="str" cm="1">
        <f t="array" ref="S1857">_xlfn.IFS(R1857&gt;5000000,"Gold",R1857&gt;=500000,"Silver",R1857&gt;30000,"Bronze",TRUE,"Transactional")</f>
        <v>Transactional</v>
      </c>
      <c r="T1857" s="24" t="s">
        <v>122</v>
      </c>
      <c r="U1857" s="101" t="s">
        <v>123</v>
      </c>
      <c r="V1857" s="101" t="s">
        <v>124</v>
      </c>
      <c r="W1857" s="77" t="str">
        <f t="shared" si="381"/>
        <v>No</v>
      </c>
      <c r="X1857" s="77" t="str">
        <f>IFERROR(_xlfn.XLOOKUP(J1857&amp;"||"&amp;K1857,'Mapping Ref.'!$J$2:$J$538,'Mapping Ref.'!$K$2:$K$538),"")</f>
        <v>Construction &amp; Estates</v>
      </c>
      <c r="Y1857" s="77" t="str" cm="1">
        <f t="array" ref="Y1857">_xlfn.IFS(R1857&gt;2000000,"For Publication",R1857&gt;100000,"PID",R1857&gt;30000,"RFQ",TRUE,"Transactional")</f>
        <v>Transactional</v>
      </c>
      <c r="Z1857" s="24" t="s">
        <v>86</v>
      </c>
      <c r="AA1857" s="32">
        <v>1</v>
      </c>
      <c r="AB1857" s="24">
        <v>0</v>
      </c>
      <c r="AC1857" s="25">
        <v>44992</v>
      </c>
      <c r="AD1857" s="24" t="s">
        <v>58</v>
      </c>
      <c r="AE1857" s="24">
        <v>10000255</v>
      </c>
      <c r="AF1857" s="24"/>
      <c r="AG1857" s="24"/>
      <c r="AH1857" s="24" t="s">
        <v>59</v>
      </c>
      <c r="AI1857" s="24"/>
      <c r="AJ1857" s="24" t="s">
        <v>60</v>
      </c>
      <c r="AK1857" s="24"/>
      <c r="AL1857" s="24" t="s">
        <v>5003</v>
      </c>
      <c r="AM1857" s="24"/>
      <c r="AN1857" s="24"/>
      <c r="AO1857" s="24">
        <v>0</v>
      </c>
      <c r="AP1857" s="24" t="s">
        <v>60</v>
      </c>
      <c r="AQ1857" s="24"/>
      <c r="AR1857" s="24"/>
      <c r="AS1857" s="89">
        <f t="shared" si="393"/>
        <v>0</v>
      </c>
      <c r="AT1857" s="24" t="s">
        <v>7114</v>
      </c>
    </row>
    <row r="1858" spans="1:46" x14ac:dyDescent="0.5">
      <c r="A1858" s="24">
        <v>1979</v>
      </c>
      <c r="B1858" s="24"/>
      <c r="C1858" s="24"/>
      <c r="D1858" s="24" t="s">
        <v>7118</v>
      </c>
      <c r="E1858" s="24" t="s">
        <v>7119</v>
      </c>
      <c r="F1858" s="77" t="str">
        <f t="shared" ref="F1858:F1921" si="395">IF(AT1858&lt;&gt;"",AT1858,G1858)</f>
        <v>THE WCD GROUP LIMITED</v>
      </c>
      <c r="G1858" s="24" t="s">
        <v>7120</v>
      </c>
      <c r="H1858" s="24" t="s">
        <v>972</v>
      </c>
      <c r="I1858" s="24" t="s">
        <v>972</v>
      </c>
      <c r="J1858" s="24" t="s">
        <v>107</v>
      </c>
      <c r="K1858" s="24" t="s">
        <v>6423</v>
      </c>
      <c r="L1858" s="25">
        <v>44986</v>
      </c>
      <c r="M1858" s="25">
        <v>45351</v>
      </c>
      <c r="N1858" s="81">
        <f t="shared" si="390"/>
        <v>45716</v>
      </c>
      <c r="O1858" s="77" t="str">
        <f t="shared" ca="1" si="391"/>
        <v>Expired</v>
      </c>
      <c r="P1858" s="77" t="str" cm="1">
        <f t="array" aca="1" ref="P1858" ca="1">_xlfn.IFS((N1858-TODAY())&gt;=547,"06 Expires over 18 months",(N1858-TODAY())&gt;=365,"05 Expires in 18 months",(N1858-TODAY())&gt;=183,"04 Expires in 12 months",(N1858-TODAY())&gt;=92,"03 Expires in 6 months",(N1858-TODAY())&gt;=31,"02 Expires in 3 months",(N1858-TODAY())&gt;=0,"01 Expires in 30 days",(N1858-TODAY())&gt;=-31,"01 Expired last 30 days",(N1858-TODAY())&gt;=-92,"02 Expired last 3 months",(N1858-TODAY())&gt;=-183,"03 Expired last 6 months",(N1858-TODAY())&gt;=-365,"04 Expired last 12 months",(N1858-TODAY())&gt;=-547,"05 Expired last 18 months",TRUE,"06 Expired over 18 months")</f>
        <v>05 Expired last 18 months</v>
      </c>
      <c r="Q1858" s="65">
        <v>2000</v>
      </c>
      <c r="R1858" s="84">
        <f t="shared" si="394"/>
        <v>3833.3333333333335</v>
      </c>
      <c r="S1858" s="77" t="str" cm="1">
        <f t="array" ref="S1858">_xlfn.IFS(R1858&gt;5000000,"Gold",R1858&gt;=500000,"Silver",R1858&gt;30000,"Bronze",TRUE,"Transactional")</f>
        <v>Transactional</v>
      </c>
      <c r="T1858" s="24" t="s">
        <v>54</v>
      </c>
      <c r="U1858" s="101" t="s">
        <v>55</v>
      </c>
      <c r="V1858" s="101" t="s">
        <v>378</v>
      </c>
      <c r="W1858" s="77" t="str">
        <f t="shared" ref="W1858:W1921" si="396">IF(AB1858&gt;0,"Yes","No")</f>
        <v>Yes</v>
      </c>
      <c r="X1858" s="77" t="str">
        <f>IFERROR(_xlfn.XLOOKUP(J1858&amp;"||"&amp;K1858,'Mapping Ref.'!$J$2:$J$538,'Mapping Ref.'!$K$2:$K$538),"")</f>
        <v>Construction &amp; Estates</v>
      </c>
      <c r="Y1858" s="77" t="str" cm="1">
        <f t="array" ref="Y1858">_xlfn.IFS(R1858&gt;2000000,"For Publication",R1858&gt;100000,"PID",R1858&gt;30000,"RFQ",TRUE,"Transactional")</f>
        <v>Transactional</v>
      </c>
      <c r="Z1858" s="24" t="s">
        <v>86</v>
      </c>
      <c r="AA1858" s="32">
        <v>12</v>
      </c>
      <c r="AB1858" s="24">
        <v>12</v>
      </c>
      <c r="AC1858" s="25">
        <v>44992</v>
      </c>
      <c r="AD1858" s="24" t="s">
        <v>326</v>
      </c>
      <c r="AE1858" s="24">
        <v>10000228</v>
      </c>
      <c r="AF1858" s="24"/>
      <c r="AG1858" s="24"/>
      <c r="AH1858" s="24" t="s">
        <v>60</v>
      </c>
      <c r="AI1858" s="24"/>
      <c r="AJ1858" s="24" t="s">
        <v>60</v>
      </c>
      <c r="AK1858" s="24"/>
      <c r="AL1858" s="24" t="s">
        <v>1333</v>
      </c>
      <c r="AM1858" s="24"/>
      <c r="AN1858" s="24"/>
      <c r="AO1858" s="24">
        <v>0</v>
      </c>
      <c r="AP1858" s="24" t="s">
        <v>60</v>
      </c>
      <c r="AQ1858" s="24"/>
      <c r="AR1858" s="24"/>
      <c r="AS1858" s="89">
        <f t="shared" si="393"/>
        <v>23</v>
      </c>
      <c r="AT1858" s="24" t="s">
        <v>7118</v>
      </c>
    </row>
    <row r="1859" spans="1:46" x14ac:dyDescent="0.5">
      <c r="A1859" s="24">
        <v>1980</v>
      </c>
      <c r="B1859" s="24" t="s">
        <v>340</v>
      </c>
      <c r="C1859" s="24"/>
      <c r="D1859" s="24" t="s">
        <v>7121</v>
      </c>
      <c r="E1859" s="24" t="s">
        <v>7122</v>
      </c>
      <c r="F1859" s="77" t="str">
        <f t="shared" si="395"/>
        <v>WILLEMSEN CONSULTING</v>
      </c>
      <c r="G1859" s="24" t="s">
        <v>7123</v>
      </c>
      <c r="H1859" s="24" t="s">
        <v>1420</v>
      </c>
      <c r="I1859" s="24" t="s">
        <v>1420</v>
      </c>
      <c r="J1859" s="24" t="s">
        <v>52</v>
      </c>
      <c r="K1859" s="24" t="s">
        <v>822</v>
      </c>
      <c r="L1859" s="25">
        <v>44993</v>
      </c>
      <c r="M1859" s="25"/>
      <c r="N1859" s="81"/>
      <c r="O1859" s="77" t="s">
        <v>712</v>
      </c>
      <c r="P1859" s="77"/>
      <c r="Q1859" s="104"/>
      <c r="R1859" s="84">
        <v>0</v>
      </c>
      <c r="S1859" s="77" t="str" cm="1">
        <f t="array" ref="S1859">_xlfn.IFS(R1859&gt;5000000,"Gold",R1859&gt;=500000,"Silver",R1859&gt;30000,"Bronze",TRUE,"Transactional")</f>
        <v>Transactional</v>
      </c>
      <c r="T1859" s="24" t="s">
        <v>54</v>
      </c>
      <c r="U1859" s="101" t="s">
        <v>455</v>
      </c>
      <c r="V1859" s="101" t="s">
        <v>822</v>
      </c>
      <c r="W1859" s="77" t="str">
        <f t="shared" si="396"/>
        <v>Yes</v>
      </c>
      <c r="X1859" s="77" t="str">
        <f>IFERROR(_xlfn.XLOOKUP(J1859&amp;"||"&amp;K1859,'Mapping Ref.'!$J$2:$J$538,'Mapping Ref.'!$K$2:$K$538),"")</f>
        <v>Corporate</v>
      </c>
      <c r="Y1859" s="77" t="str" cm="1">
        <f t="array" ref="Y1859">_xlfn.IFS(R1859&gt;2000000,"For Publication",R1859&gt;100000,"PID",R1859&gt;30000,"RFQ",TRUE,"Transactional")</f>
        <v>Transactional</v>
      </c>
      <c r="Z1859" s="24" t="s">
        <v>71</v>
      </c>
      <c r="AA1859" s="32">
        <v>80</v>
      </c>
      <c r="AB1859" s="24">
        <v>80</v>
      </c>
      <c r="AC1859" s="25">
        <v>44993</v>
      </c>
      <c r="AD1859" s="24" t="s">
        <v>102</v>
      </c>
      <c r="AE1859" s="24">
        <v>0</v>
      </c>
      <c r="AF1859" s="24"/>
      <c r="AG1859" s="24"/>
      <c r="AH1859" s="24" t="s">
        <v>60</v>
      </c>
      <c r="AI1859" s="24"/>
      <c r="AJ1859" s="24" t="s">
        <v>60</v>
      </c>
      <c r="AK1859" s="24"/>
      <c r="AL1859" s="24" t="s">
        <v>5003</v>
      </c>
      <c r="AM1859" s="24"/>
      <c r="AN1859" s="24"/>
      <c r="AO1859" s="24">
        <v>0</v>
      </c>
      <c r="AP1859" s="24" t="s">
        <v>60</v>
      </c>
      <c r="AQ1859" s="24"/>
      <c r="AR1859" s="24"/>
      <c r="AS1859" s="89">
        <v>0</v>
      </c>
      <c r="AT1859" s="24" t="s">
        <v>7121</v>
      </c>
    </row>
    <row r="1860" spans="1:46" x14ac:dyDescent="0.5">
      <c r="A1860" s="24">
        <v>1981</v>
      </c>
      <c r="B1860" s="24" t="s">
        <v>340</v>
      </c>
      <c r="C1860" s="24"/>
      <c r="D1860" s="24" t="s">
        <v>7124</v>
      </c>
      <c r="E1860" s="24" t="s">
        <v>7125</v>
      </c>
      <c r="F1860" s="77" t="str">
        <f t="shared" si="395"/>
        <v>KLR SOCIAL WORK LTD</v>
      </c>
      <c r="G1860" s="24" t="s">
        <v>7126</v>
      </c>
      <c r="H1860" s="24" t="s">
        <v>1420</v>
      </c>
      <c r="I1860" s="24" t="s">
        <v>1420</v>
      </c>
      <c r="J1860" s="24" t="s">
        <v>52</v>
      </c>
      <c r="K1860" s="24" t="s">
        <v>822</v>
      </c>
      <c r="L1860" s="25">
        <v>44993</v>
      </c>
      <c r="M1860" s="25"/>
      <c r="N1860" s="81"/>
      <c r="O1860" s="77" t="s">
        <v>712</v>
      </c>
      <c r="P1860" s="77"/>
      <c r="Q1860" s="104"/>
      <c r="R1860" s="84">
        <v>0</v>
      </c>
      <c r="S1860" s="77" t="str" cm="1">
        <f t="array" ref="S1860">_xlfn.IFS(R1860&gt;5000000,"Gold",R1860&gt;=500000,"Silver",R1860&gt;30000,"Bronze",TRUE,"Transactional")</f>
        <v>Transactional</v>
      </c>
      <c r="T1860" s="24" t="s">
        <v>54</v>
      </c>
      <c r="U1860" s="101" t="s">
        <v>455</v>
      </c>
      <c r="V1860" s="101" t="s">
        <v>822</v>
      </c>
      <c r="W1860" s="77" t="str">
        <f t="shared" si="396"/>
        <v>Yes</v>
      </c>
      <c r="X1860" s="77" t="str">
        <f>IFERROR(_xlfn.XLOOKUP(J1860&amp;"||"&amp;K1860,'Mapping Ref.'!$J$2:$J$538,'Mapping Ref.'!$K$2:$K$538),"")</f>
        <v>Corporate</v>
      </c>
      <c r="Y1860" s="77" t="str" cm="1">
        <f t="array" ref="Y1860">_xlfn.IFS(R1860&gt;2000000,"For Publication",R1860&gt;100000,"PID",R1860&gt;30000,"RFQ",TRUE,"Transactional")</f>
        <v>Transactional</v>
      </c>
      <c r="Z1860" s="24" t="s">
        <v>71</v>
      </c>
      <c r="AA1860" s="32">
        <v>80</v>
      </c>
      <c r="AB1860" s="24">
        <v>80</v>
      </c>
      <c r="AC1860" s="25">
        <v>44993</v>
      </c>
      <c r="AD1860" s="24" t="s">
        <v>102</v>
      </c>
      <c r="AE1860" s="24">
        <v>0</v>
      </c>
      <c r="AF1860" s="24"/>
      <c r="AG1860" s="24"/>
      <c r="AH1860" s="24" t="s">
        <v>59</v>
      </c>
      <c r="AI1860" s="24"/>
      <c r="AJ1860" s="24" t="s">
        <v>60</v>
      </c>
      <c r="AK1860" s="24"/>
      <c r="AL1860" s="24" t="s">
        <v>5003</v>
      </c>
      <c r="AM1860" s="24"/>
      <c r="AN1860" s="24"/>
      <c r="AO1860" s="24">
        <v>0</v>
      </c>
      <c r="AP1860" s="24" t="s">
        <v>60</v>
      </c>
      <c r="AQ1860" s="24"/>
      <c r="AR1860" s="24"/>
      <c r="AS1860" s="89">
        <v>0</v>
      </c>
      <c r="AT1860" s="24" t="s">
        <v>7124</v>
      </c>
    </row>
    <row r="1861" spans="1:46" x14ac:dyDescent="0.5">
      <c r="A1861" s="24">
        <v>1982</v>
      </c>
      <c r="B1861" s="24" t="s">
        <v>340</v>
      </c>
      <c r="C1861" s="24" t="s">
        <v>77</v>
      </c>
      <c r="D1861" s="24" t="s">
        <v>2157</v>
      </c>
      <c r="E1861" s="24" t="s">
        <v>7127</v>
      </c>
      <c r="F1861" s="77" t="str">
        <f t="shared" si="395"/>
        <v>GEORGE BROWNS LIMITED</v>
      </c>
      <c r="G1861" s="24" t="s">
        <v>2156</v>
      </c>
      <c r="H1861" s="24" t="s">
        <v>3282</v>
      </c>
      <c r="I1861" s="24" t="s">
        <v>4253</v>
      </c>
      <c r="J1861" s="24" t="s">
        <v>2962</v>
      </c>
      <c r="K1861" s="24" t="s">
        <v>3283</v>
      </c>
      <c r="L1861" s="25">
        <v>44998</v>
      </c>
      <c r="M1861" s="25">
        <v>45726</v>
      </c>
      <c r="N1861" s="81">
        <f t="shared" ref="N1861:N1892" si="397">EDATE(M1861,AB1861)</f>
        <v>45726</v>
      </c>
      <c r="O1861" s="77" t="str">
        <f t="shared" ref="O1861:O1876" ca="1" si="398">IF(N1861&lt;TODAY(),"Expired","Live")</f>
        <v>Expired</v>
      </c>
      <c r="P1861" s="77" t="str" cm="1">
        <f t="array" aca="1" ref="P1861" ca="1">_xlfn.IFS((N1861-TODAY())&gt;=547,"06 Expires over 18 months",(N1861-TODAY())&gt;=365,"05 Expires in 18 months",(N1861-TODAY())&gt;=183,"04 Expires in 12 months",(N1861-TODAY())&gt;=92,"03 Expires in 6 months",(N1861-TODAY())&gt;=31,"02 Expires in 3 months",(N1861-TODAY())&gt;=0,"01 Expires in 30 days",(N1861-TODAY())&gt;=-31,"01 Expired last 30 days",(N1861-TODAY())&gt;=-92,"02 Expired last 3 months",(N1861-TODAY())&gt;=-183,"03 Expired last 6 months",(N1861-TODAY())&gt;=-365,"04 Expired last 12 months",(N1861-TODAY())&gt;=-547,"05 Expired last 18 months",TRUE,"06 Expired over 18 months")</f>
        <v>05 Expired last 18 months</v>
      </c>
      <c r="Q1861" s="65">
        <v>20000</v>
      </c>
      <c r="R1861" s="84">
        <f t="shared" ref="R1861:R1892" si="399">MAX(Q1861,Q1861*N(AS1861)/12)</f>
        <v>38333.333333333336</v>
      </c>
      <c r="S1861" s="77" t="str" cm="1">
        <f t="array" ref="S1861">_xlfn.IFS(R1861&gt;5000000,"Gold",R1861&gt;=500000,"Silver",R1861&gt;30000,"Bronze",TRUE,"Transactional")</f>
        <v>Bronze</v>
      </c>
      <c r="T1861" s="24" t="s">
        <v>54</v>
      </c>
      <c r="U1861" s="101" t="s">
        <v>445</v>
      </c>
      <c r="V1861" s="101" t="s">
        <v>874</v>
      </c>
      <c r="W1861" s="77" t="str">
        <f t="shared" si="396"/>
        <v>No</v>
      </c>
      <c r="X1861" s="77" t="str">
        <f>IFERROR(_xlfn.XLOOKUP(J1861&amp;"||"&amp;K1861,'Mapping Ref.'!$J$2:$J$538,'Mapping Ref.'!$K$2:$K$538),"")</f>
        <v>Construction &amp; Estates</v>
      </c>
      <c r="Y1861" s="77" t="str" cm="1">
        <f t="array" ref="Y1861">_xlfn.IFS(R1861&gt;2000000,"For Publication",R1861&gt;100000,"PID",R1861&gt;30000,"RFQ",TRUE,"Transactional")</f>
        <v>RFQ</v>
      </c>
      <c r="Z1861" s="24" t="s">
        <v>86</v>
      </c>
      <c r="AA1861" s="32">
        <v>24</v>
      </c>
      <c r="AB1861" s="24">
        <v>0</v>
      </c>
      <c r="AC1861" s="25">
        <v>44995</v>
      </c>
      <c r="AD1861" s="24" t="s">
        <v>58</v>
      </c>
      <c r="AE1861" s="24"/>
      <c r="AF1861" s="24"/>
      <c r="AG1861" s="24"/>
      <c r="AH1861" s="24" t="s">
        <v>59</v>
      </c>
      <c r="AI1861" s="24"/>
      <c r="AJ1861" s="24" t="s">
        <v>60</v>
      </c>
      <c r="AK1861" s="24"/>
      <c r="AL1861" s="24" t="s">
        <v>5003</v>
      </c>
      <c r="AM1861" s="24"/>
      <c r="AN1861" s="24"/>
      <c r="AO1861" s="24">
        <v>0</v>
      </c>
      <c r="AP1861" s="24" t="s">
        <v>60</v>
      </c>
      <c r="AQ1861" s="24" t="s">
        <v>7128</v>
      </c>
      <c r="AR1861" s="24" t="s">
        <v>7129</v>
      </c>
      <c r="AS1861" s="89">
        <f t="shared" ref="AS1861:AS1892" si="400">DATEDIF(L1861,N1861,"m")</f>
        <v>23</v>
      </c>
      <c r="AT1861" s="24" t="s">
        <v>2157</v>
      </c>
    </row>
    <row r="1862" spans="1:46" x14ac:dyDescent="0.5">
      <c r="A1862" s="24">
        <v>1983</v>
      </c>
      <c r="B1862" s="24" t="s">
        <v>340</v>
      </c>
      <c r="C1862" s="24"/>
      <c r="D1862" s="24" t="s">
        <v>7130</v>
      </c>
      <c r="E1862" s="24" t="s">
        <v>7131</v>
      </c>
      <c r="F1862" s="77" t="str">
        <f t="shared" si="395"/>
        <v>ROYAL SOCIETY FOR THE PREVENTION OF ACCIDENTS(THE)</v>
      </c>
      <c r="G1862" s="24" t="s">
        <v>7132</v>
      </c>
      <c r="H1862" s="24" t="s">
        <v>3282</v>
      </c>
      <c r="I1862" s="24" t="s">
        <v>4253</v>
      </c>
      <c r="J1862" s="24" t="s">
        <v>2962</v>
      </c>
      <c r="K1862" s="24" t="s">
        <v>3283</v>
      </c>
      <c r="L1862" s="25">
        <v>44998</v>
      </c>
      <c r="M1862" s="25">
        <v>45726</v>
      </c>
      <c r="N1862" s="81">
        <f t="shared" si="397"/>
        <v>45726</v>
      </c>
      <c r="O1862" s="77" t="str">
        <f t="shared" ca="1" si="398"/>
        <v>Expired</v>
      </c>
      <c r="P1862" s="77" t="str" cm="1">
        <f t="array" aca="1" ref="P1862" ca="1">_xlfn.IFS((N1862-TODAY())&gt;=547,"06 Expires over 18 months",(N1862-TODAY())&gt;=365,"05 Expires in 18 months",(N1862-TODAY())&gt;=183,"04 Expires in 12 months",(N1862-TODAY())&gt;=92,"03 Expires in 6 months",(N1862-TODAY())&gt;=31,"02 Expires in 3 months",(N1862-TODAY())&gt;=0,"01 Expires in 30 days",(N1862-TODAY())&gt;=-31,"01 Expired last 30 days",(N1862-TODAY())&gt;=-92,"02 Expired last 3 months",(N1862-TODAY())&gt;=-183,"03 Expired last 6 months",(N1862-TODAY())&gt;=-365,"04 Expired last 12 months",(N1862-TODAY())&gt;=-547,"05 Expired last 18 months",TRUE,"06 Expired over 18 months")</f>
        <v>05 Expired last 18 months</v>
      </c>
      <c r="Q1862" s="65">
        <v>20000</v>
      </c>
      <c r="R1862" s="84">
        <f t="shared" si="399"/>
        <v>38333.333333333336</v>
      </c>
      <c r="S1862" s="77" t="str" cm="1">
        <f t="array" ref="S1862">_xlfn.IFS(R1862&gt;5000000,"Gold",R1862&gt;=500000,"Silver",R1862&gt;30000,"Bronze",TRUE,"Transactional")</f>
        <v>Bronze</v>
      </c>
      <c r="T1862" s="24" t="s">
        <v>54</v>
      </c>
      <c r="U1862" s="101" t="s">
        <v>237</v>
      </c>
      <c r="V1862" s="101" t="s">
        <v>566</v>
      </c>
      <c r="W1862" s="77" t="str">
        <f t="shared" si="396"/>
        <v>No</v>
      </c>
      <c r="X1862" s="77" t="str">
        <f>IFERROR(_xlfn.XLOOKUP(J1862&amp;"||"&amp;K1862,'Mapping Ref.'!$J$2:$J$538,'Mapping Ref.'!$K$2:$K$538),"")</f>
        <v>Construction &amp; Estates</v>
      </c>
      <c r="Y1862" s="77" t="str" cm="1">
        <f t="array" ref="Y1862">_xlfn.IFS(R1862&gt;2000000,"For Publication",R1862&gt;100000,"PID",R1862&gt;30000,"RFQ",TRUE,"Transactional")</f>
        <v>RFQ</v>
      </c>
      <c r="Z1862" s="24" t="s">
        <v>86</v>
      </c>
      <c r="AA1862" s="32">
        <v>24</v>
      </c>
      <c r="AB1862" s="24">
        <v>0</v>
      </c>
      <c r="AC1862" s="25">
        <v>44995</v>
      </c>
      <c r="AD1862" s="24" t="s">
        <v>58</v>
      </c>
      <c r="AE1862" s="24"/>
      <c r="AF1862" s="24"/>
      <c r="AG1862" s="24"/>
      <c r="AH1862" s="24" t="s">
        <v>59</v>
      </c>
      <c r="AI1862" s="24"/>
      <c r="AJ1862" s="24" t="s">
        <v>60</v>
      </c>
      <c r="AK1862" s="24"/>
      <c r="AL1862" s="24" t="s">
        <v>5003</v>
      </c>
      <c r="AM1862" s="24"/>
      <c r="AN1862" s="24"/>
      <c r="AO1862" s="24">
        <v>0</v>
      </c>
      <c r="AP1862" s="24" t="s">
        <v>60</v>
      </c>
      <c r="AQ1862" s="24" t="s">
        <v>7133</v>
      </c>
      <c r="AR1862" s="24" t="s">
        <v>7134</v>
      </c>
      <c r="AS1862" s="89">
        <f t="shared" si="400"/>
        <v>23</v>
      </c>
      <c r="AT1862" s="24" t="s">
        <v>7130</v>
      </c>
    </row>
    <row r="1863" spans="1:46" x14ac:dyDescent="0.5">
      <c r="A1863" s="24">
        <v>1984</v>
      </c>
      <c r="B1863" s="24" t="s">
        <v>340</v>
      </c>
      <c r="C1863" s="24"/>
      <c r="D1863" s="24" t="s">
        <v>7135</v>
      </c>
      <c r="E1863" s="24" t="s">
        <v>7136</v>
      </c>
      <c r="F1863" s="77" t="str">
        <f t="shared" si="395"/>
        <v>BOHSA LTD</v>
      </c>
      <c r="G1863" s="24" t="s">
        <v>7137</v>
      </c>
      <c r="H1863" s="24" t="s">
        <v>3282</v>
      </c>
      <c r="I1863" s="24" t="s">
        <v>4253</v>
      </c>
      <c r="J1863" s="24" t="s">
        <v>2962</v>
      </c>
      <c r="K1863" s="24" t="s">
        <v>3283</v>
      </c>
      <c r="L1863" s="25">
        <v>44998</v>
      </c>
      <c r="M1863" s="25">
        <v>45726</v>
      </c>
      <c r="N1863" s="81">
        <f t="shared" si="397"/>
        <v>45726</v>
      </c>
      <c r="O1863" s="77" t="str">
        <f t="shared" ca="1" si="398"/>
        <v>Expired</v>
      </c>
      <c r="P1863" s="77" t="str" cm="1">
        <f t="array" aca="1" ref="P1863" ca="1">_xlfn.IFS((N1863-TODAY())&gt;=547,"06 Expires over 18 months",(N1863-TODAY())&gt;=365,"05 Expires in 18 months",(N1863-TODAY())&gt;=183,"04 Expires in 12 months",(N1863-TODAY())&gt;=92,"03 Expires in 6 months",(N1863-TODAY())&gt;=31,"02 Expires in 3 months",(N1863-TODAY())&gt;=0,"01 Expires in 30 days",(N1863-TODAY())&gt;=-31,"01 Expired last 30 days",(N1863-TODAY())&gt;=-92,"02 Expired last 3 months",(N1863-TODAY())&gt;=-183,"03 Expired last 6 months",(N1863-TODAY())&gt;=-365,"04 Expired last 12 months",(N1863-TODAY())&gt;=-547,"05 Expired last 18 months",TRUE,"06 Expired over 18 months")</f>
        <v>05 Expired last 18 months</v>
      </c>
      <c r="Q1863" s="65">
        <v>50000</v>
      </c>
      <c r="R1863" s="84">
        <f t="shared" si="399"/>
        <v>95833.333333333328</v>
      </c>
      <c r="S1863" s="77" t="str" cm="1">
        <f t="array" ref="S1863">_xlfn.IFS(R1863&gt;5000000,"Gold",R1863&gt;=500000,"Silver",R1863&gt;30000,"Bronze",TRUE,"Transactional")</f>
        <v>Bronze</v>
      </c>
      <c r="T1863" s="24" t="s">
        <v>54</v>
      </c>
      <c r="U1863" s="101" t="s">
        <v>237</v>
      </c>
      <c r="V1863" s="101" t="s">
        <v>566</v>
      </c>
      <c r="W1863" s="77" t="str">
        <f t="shared" si="396"/>
        <v>No</v>
      </c>
      <c r="X1863" s="77" t="str">
        <f>IFERROR(_xlfn.XLOOKUP(J1863&amp;"||"&amp;K1863,'Mapping Ref.'!$J$2:$J$538,'Mapping Ref.'!$K$2:$K$538),"")</f>
        <v>Construction &amp; Estates</v>
      </c>
      <c r="Y1863" s="77" t="str" cm="1">
        <f t="array" ref="Y1863">_xlfn.IFS(R1863&gt;2000000,"For Publication",R1863&gt;100000,"PID",R1863&gt;30000,"RFQ",TRUE,"Transactional")</f>
        <v>RFQ</v>
      </c>
      <c r="Z1863" s="24" t="s">
        <v>86</v>
      </c>
      <c r="AA1863" s="32">
        <v>24</v>
      </c>
      <c r="AB1863" s="24">
        <v>0</v>
      </c>
      <c r="AC1863" s="25">
        <v>44995</v>
      </c>
      <c r="AD1863" s="24" t="s">
        <v>58</v>
      </c>
      <c r="AE1863" s="24"/>
      <c r="AF1863" s="24"/>
      <c r="AG1863" s="24"/>
      <c r="AH1863" s="24" t="s">
        <v>59</v>
      </c>
      <c r="AI1863" s="24"/>
      <c r="AJ1863" s="24" t="s">
        <v>60</v>
      </c>
      <c r="AK1863" s="24"/>
      <c r="AL1863" s="24" t="s">
        <v>5003</v>
      </c>
      <c r="AM1863" s="24"/>
      <c r="AN1863" s="24"/>
      <c r="AO1863" s="24">
        <v>0</v>
      </c>
      <c r="AP1863" s="24" t="s">
        <v>60</v>
      </c>
      <c r="AQ1863" s="24"/>
      <c r="AR1863" s="24"/>
      <c r="AS1863" s="89">
        <f t="shared" si="400"/>
        <v>23</v>
      </c>
      <c r="AT1863" s="24" t="s">
        <v>7135</v>
      </c>
    </row>
    <row r="1864" spans="1:46" x14ac:dyDescent="0.5">
      <c r="A1864" s="24">
        <v>1985</v>
      </c>
      <c r="B1864" s="24" t="s">
        <v>340</v>
      </c>
      <c r="C1864" s="24"/>
      <c r="D1864" s="24" t="s">
        <v>7138</v>
      </c>
      <c r="E1864" s="24" t="s">
        <v>7139</v>
      </c>
      <c r="F1864" s="77" t="str">
        <f t="shared" si="395"/>
        <v>NORDIC PRODUCTS &amp; SERVICES LTD</v>
      </c>
      <c r="G1864" s="24" t="s">
        <v>7140</v>
      </c>
      <c r="H1864" s="24" t="s">
        <v>3282</v>
      </c>
      <c r="I1864" s="24" t="s">
        <v>4253</v>
      </c>
      <c r="J1864" s="24" t="s">
        <v>2962</v>
      </c>
      <c r="K1864" s="24" t="s">
        <v>3283</v>
      </c>
      <c r="L1864" s="25">
        <v>44998</v>
      </c>
      <c r="M1864" s="25">
        <v>45726</v>
      </c>
      <c r="N1864" s="81">
        <f t="shared" si="397"/>
        <v>45726</v>
      </c>
      <c r="O1864" s="77" t="str">
        <f t="shared" ca="1" si="398"/>
        <v>Expired</v>
      </c>
      <c r="P1864" s="77" t="str" cm="1">
        <f t="array" aca="1" ref="P1864" ca="1">_xlfn.IFS((N1864-TODAY())&gt;=547,"06 Expires over 18 months",(N1864-TODAY())&gt;=365,"05 Expires in 18 months",(N1864-TODAY())&gt;=183,"04 Expires in 12 months",(N1864-TODAY())&gt;=92,"03 Expires in 6 months",(N1864-TODAY())&gt;=31,"02 Expires in 3 months",(N1864-TODAY())&gt;=0,"01 Expires in 30 days",(N1864-TODAY())&gt;=-31,"01 Expired last 30 days",(N1864-TODAY())&gt;=-92,"02 Expired last 3 months",(N1864-TODAY())&gt;=-183,"03 Expired last 6 months",(N1864-TODAY())&gt;=-365,"04 Expired last 12 months",(N1864-TODAY())&gt;=-547,"05 Expired last 18 months",TRUE,"06 Expired over 18 months")</f>
        <v>05 Expired last 18 months</v>
      </c>
      <c r="Q1864" s="65">
        <v>10000</v>
      </c>
      <c r="R1864" s="84">
        <f t="shared" si="399"/>
        <v>19166.666666666668</v>
      </c>
      <c r="S1864" s="77" t="str" cm="1">
        <f t="array" ref="S1864">_xlfn.IFS(R1864&gt;5000000,"Gold",R1864&gt;=500000,"Silver",R1864&gt;30000,"Bronze",TRUE,"Transactional")</f>
        <v>Transactional</v>
      </c>
      <c r="T1864" s="24" t="s">
        <v>54</v>
      </c>
      <c r="U1864" s="101" t="s">
        <v>116</v>
      </c>
      <c r="V1864" s="101" t="s">
        <v>70</v>
      </c>
      <c r="W1864" s="77" t="str">
        <f t="shared" si="396"/>
        <v>No</v>
      </c>
      <c r="X1864" s="77" t="str">
        <f>IFERROR(_xlfn.XLOOKUP(J1864&amp;"||"&amp;K1864,'Mapping Ref.'!$J$2:$J$538,'Mapping Ref.'!$K$2:$K$538),"")</f>
        <v>Construction &amp; Estates</v>
      </c>
      <c r="Y1864" s="77" t="str" cm="1">
        <f t="array" ref="Y1864">_xlfn.IFS(R1864&gt;2000000,"For Publication",R1864&gt;100000,"PID",R1864&gt;30000,"RFQ",TRUE,"Transactional")</f>
        <v>Transactional</v>
      </c>
      <c r="Z1864" s="24" t="s">
        <v>86</v>
      </c>
      <c r="AA1864" s="32">
        <v>24</v>
      </c>
      <c r="AB1864" s="24">
        <v>0</v>
      </c>
      <c r="AC1864" s="25">
        <v>44995</v>
      </c>
      <c r="AD1864" s="24" t="s">
        <v>58</v>
      </c>
      <c r="AE1864" s="24"/>
      <c r="AF1864" s="24"/>
      <c r="AG1864" s="24"/>
      <c r="AH1864" s="24" t="s">
        <v>59</v>
      </c>
      <c r="AI1864" s="24"/>
      <c r="AJ1864" s="24" t="s">
        <v>60</v>
      </c>
      <c r="AK1864" s="24"/>
      <c r="AL1864" s="24" t="s">
        <v>5003</v>
      </c>
      <c r="AM1864" s="24"/>
      <c r="AN1864" s="24"/>
      <c r="AO1864" s="24">
        <v>0</v>
      </c>
      <c r="AP1864" s="24" t="s">
        <v>60</v>
      </c>
      <c r="AQ1864" s="24" t="s">
        <v>7141</v>
      </c>
      <c r="AR1864" s="24" t="s">
        <v>7142</v>
      </c>
      <c r="AS1864" s="89">
        <f t="shared" si="400"/>
        <v>23</v>
      </c>
      <c r="AT1864" s="24" t="s">
        <v>7138</v>
      </c>
    </row>
    <row r="1865" spans="1:46" x14ac:dyDescent="0.5">
      <c r="A1865" s="24">
        <v>1986</v>
      </c>
      <c r="B1865" s="24" t="s">
        <v>340</v>
      </c>
      <c r="C1865" s="24"/>
      <c r="D1865" s="24" t="s">
        <v>7143</v>
      </c>
      <c r="E1865" s="24" t="s">
        <v>7144</v>
      </c>
      <c r="F1865" s="77" t="str">
        <f t="shared" si="395"/>
        <v>LIGHT FOUNDATIONS</v>
      </c>
      <c r="G1865" s="24" t="s">
        <v>7145</v>
      </c>
      <c r="H1865" s="24" t="s">
        <v>7146</v>
      </c>
      <c r="I1865" s="24" t="s">
        <v>6491</v>
      </c>
      <c r="J1865" s="24" t="s">
        <v>97</v>
      </c>
      <c r="K1865" s="24" t="s">
        <v>97</v>
      </c>
      <c r="L1865" s="25">
        <v>44998</v>
      </c>
      <c r="M1865" s="25">
        <v>45383</v>
      </c>
      <c r="N1865" s="81">
        <f t="shared" si="397"/>
        <v>45748</v>
      </c>
      <c r="O1865" s="77" t="str">
        <f t="shared" ca="1" si="398"/>
        <v>Expired</v>
      </c>
      <c r="P1865" s="77" t="str" cm="1">
        <f t="array" aca="1" ref="P1865" ca="1">_xlfn.IFS((N1865-TODAY())&gt;=547,"06 Expires over 18 months",(N1865-TODAY())&gt;=365,"05 Expires in 18 months",(N1865-TODAY())&gt;=183,"04 Expires in 12 months",(N1865-TODAY())&gt;=92,"03 Expires in 6 months",(N1865-TODAY())&gt;=31,"02 Expires in 3 months",(N1865-TODAY())&gt;=0,"01 Expires in 30 days",(N1865-TODAY())&gt;=-31,"01 Expired last 30 days",(N1865-TODAY())&gt;=-92,"02 Expired last 3 months",(N1865-TODAY())&gt;=-183,"03 Expired last 6 months",(N1865-TODAY())&gt;=-365,"04 Expired last 12 months",(N1865-TODAY())&gt;=-547,"05 Expired last 18 months",TRUE,"06 Expired over 18 months")</f>
        <v>05 Expired last 18 months</v>
      </c>
      <c r="Q1865" s="65">
        <v>5000</v>
      </c>
      <c r="R1865" s="84">
        <f t="shared" si="399"/>
        <v>10000</v>
      </c>
      <c r="S1865" s="77" t="str" cm="1">
        <f t="array" ref="S1865">_xlfn.IFS(R1865&gt;5000000,"Gold",R1865&gt;=500000,"Silver",R1865&gt;30000,"Bronze",TRUE,"Transactional")</f>
        <v>Transactional</v>
      </c>
      <c r="T1865" s="24" t="s">
        <v>54</v>
      </c>
      <c r="U1865" s="101" t="s">
        <v>116</v>
      </c>
      <c r="V1865" s="101" t="s">
        <v>70</v>
      </c>
      <c r="W1865" s="77" t="str">
        <f t="shared" si="396"/>
        <v>Yes</v>
      </c>
      <c r="X1865" s="77" t="str">
        <f>IFERROR(_xlfn.XLOOKUP(J1865&amp;"||"&amp;K1865,'Mapping Ref.'!$J$2:$J$538,'Mapping Ref.'!$K$2:$K$538),"")</f>
        <v>Corporate</v>
      </c>
      <c r="Y1865" s="77" t="str" cm="1">
        <f t="array" ref="Y1865">_xlfn.IFS(R1865&gt;2000000,"For Publication",R1865&gt;100000,"PID",R1865&gt;30000,"RFQ",TRUE,"Transactional")</f>
        <v>Transactional</v>
      </c>
      <c r="Z1865" s="24" t="s">
        <v>57</v>
      </c>
      <c r="AA1865" s="32">
        <v>12</v>
      </c>
      <c r="AB1865" s="24">
        <v>12</v>
      </c>
      <c r="AC1865" s="25">
        <v>44998</v>
      </c>
      <c r="AD1865" s="24" t="s">
        <v>58</v>
      </c>
      <c r="AE1865" s="24"/>
      <c r="AF1865" s="24" t="s">
        <v>59</v>
      </c>
      <c r="AG1865" s="24"/>
      <c r="AH1865" s="24" t="s">
        <v>59</v>
      </c>
      <c r="AI1865" s="24"/>
      <c r="AJ1865" s="24" t="s">
        <v>59</v>
      </c>
      <c r="AK1865" s="24"/>
      <c r="AL1865" s="24" t="s">
        <v>5003</v>
      </c>
      <c r="AM1865" s="24"/>
      <c r="AN1865" s="24"/>
      <c r="AO1865" s="24">
        <v>0</v>
      </c>
      <c r="AP1865" s="24" t="s">
        <v>60</v>
      </c>
      <c r="AQ1865" s="24"/>
      <c r="AR1865" s="24"/>
      <c r="AS1865" s="89">
        <f t="shared" si="400"/>
        <v>24</v>
      </c>
      <c r="AT1865" s="24" t="s">
        <v>7147</v>
      </c>
    </row>
    <row r="1866" spans="1:46" x14ac:dyDescent="0.5">
      <c r="A1866" s="24">
        <v>1987</v>
      </c>
      <c r="B1866" s="24" t="s">
        <v>340</v>
      </c>
      <c r="C1866" s="24" t="s">
        <v>77</v>
      </c>
      <c r="D1866" s="24" t="s">
        <v>7148</v>
      </c>
      <c r="E1866" s="24" t="s">
        <v>7149</v>
      </c>
      <c r="F1866" s="77" t="str">
        <f t="shared" si="395"/>
        <v>MEL PRODUCTIONS (MUSIC EDUCATION LANGUAGE PRODUCTIONS) CIC</v>
      </c>
      <c r="G1866" s="24" t="s">
        <v>7150</v>
      </c>
      <c r="H1866" s="24" t="s">
        <v>7146</v>
      </c>
      <c r="I1866" s="24" t="s">
        <v>6491</v>
      </c>
      <c r="J1866" s="24" t="s">
        <v>97</v>
      </c>
      <c r="K1866" s="24" t="s">
        <v>97</v>
      </c>
      <c r="L1866" s="25">
        <v>44998</v>
      </c>
      <c r="M1866" s="25">
        <v>45383</v>
      </c>
      <c r="N1866" s="81">
        <f t="shared" si="397"/>
        <v>45748</v>
      </c>
      <c r="O1866" s="77" t="str">
        <f t="shared" ca="1" si="398"/>
        <v>Expired</v>
      </c>
      <c r="P1866" s="77" t="str" cm="1">
        <f t="array" aca="1" ref="P1866" ca="1">_xlfn.IFS((N1866-TODAY())&gt;=547,"06 Expires over 18 months",(N1866-TODAY())&gt;=365,"05 Expires in 18 months",(N1866-TODAY())&gt;=183,"04 Expires in 12 months",(N1866-TODAY())&gt;=92,"03 Expires in 6 months",(N1866-TODAY())&gt;=31,"02 Expires in 3 months",(N1866-TODAY())&gt;=0,"01 Expires in 30 days",(N1866-TODAY())&gt;=-31,"01 Expired last 30 days",(N1866-TODAY())&gt;=-92,"02 Expired last 3 months",(N1866-TODAY())&gt;=-183,"03 Expired last 6 months",(N1866-TODAY())&gt;=-365,"04 Expired last 12 months",(N1866-TODAY())&gt;=-547,"05 Expired last 18 months",TRUE,"06 Expired over 18 months")</f>
        <v>05 Expired last 18 months</v>
      </c>
      <c r="Q1866" s="65">
        <v>5000</v>
      </c>
      <c r="R1866" s="84">
        <f t="shared" si="399"/>
        <v>10000</v>
      </c>
      <c r="S1866" s="77" t="str" cm="1">
        <f t="array" ref="S1866">_xlfn.IFS(R1866&gt;5000000,"Gold",R1866&gt;=500000,"Silver",R1866&gt;30000,"Bronze",TRUE,"Transactional")</f>
        <v>Transactional</v>
      </c>
      <c r="T1866" s="24" t="s">
        <v>54</v>
      </c>
      <c r="U1866" s="101" t="s">
        <v>116</v>
      </c>
      <c r="V1866" s="101" t="s">
        <v>70</v>
      </c>
      <c r="W1866" s="77" t="str">
        <f t="shared" si="396"/>
        <v>Yes</v>
      </c>
      <c r="X1866" s="77" t="str">
        <f>IFERROR(_xlfn.XLOOKUP(J1866&amp;"||"&amp;K1866,'Mapping Ref.'!$J$2:$J$538,'Mapping Ref.'!$K$2:$K$538),"")</f>
        <v>Corporate</v>
      </c>
      <c r="Y1866" s="77" t="str" cm="1">
        <f t="array" ref="Y1866">_xlfn.IFS(R1866&gt;2000000,"For Publication",R1866&gt;100000,"PID",R1866&gt;30000,"RFQ",TRUE,"Transactional")</f>
        <v>Transactional</v>
      </c>
      <c r="Z1866" s="24" t="s">
        <v>57</v>
      </c>
      <c r="AA1866" s="32">
        <v>24</v>
      </c>
      <c r="AB1866" s="24">
        <v>12</v>
      </c>
      <c r="AC1866" s="25">
        <v>44998</v>
      </c>
      <c r="AD1866" s="24" t="s">
        <v>58</v>
      </c>
      <c r="AE1866" s="24"/>
      <c r="AF1866" s="24"/>
      <c r="AG1866" s="24"/>
      <c r="AH1866" s="24" t="s">
        <v>59</v>
      </c>
      <c r="AI1866" s="24"/>
      <c r="AJ1866" s="24" t="s">
        <v>59</v>
      </c>
      <c r="AK1866" s="24"/>
      <c r="AL1866" s="24" t="s">
        <v>5003</v>
      </c>
      <c r="AM1866" s="24"/>
      <c r="AN1866" s="24"/>
      <c r="AO1866" s="24">
        <v>0</v>
      </c>
      <c r="AP1866" s="24" t="s">
        <v>60</v>
      </c>
      <c r="AQ1866" s="24"/>
      <c r="AR1866" s="24"/>
      <c r="AS1866" s="89">
        <f t="shared" si="400"/>
        <v>24</v>
      </c>
      <c r="AT1866" s="24" t="s">
        <v>7151</v>
      </c>
    </row>
    <row r="1867" spans="1:46" x14ac:dyDescent="0.5">
      <c r="A1867" s="24">
        <v>1988</v>
      </c>
      <c r="B1867" s="24" t="s">
        <v>340</v>
      </c>
      <c r="C1867" s="24"/>
      <c r="D1867" s="24" t="s">
        <v>7152</v>
      </c>
      <c r="E1867" s="24" t="s">
        <v>7153</v>
      </c>
      <c r="F1867" s="77" t="str">
        <f t="shared" si="395"/>
        <v>AMR CONSULT LTD</v>
      </c>
      <c r="G1867" s="24" t="s">
        <v>7154</v>
      </c>
      <c r="H1867" s="24" t="s">
        <v>963</v>
      </c>
      <c r="I1867" s="24" t="s">
        <v>1128</v>
      </c>
      <c r="J1867" s="24" t="s">
        <v>107</v>
      </c>
      <c r="K1867" s="24" t="s">
        <v>3201</v>
      </c>
      <c r="L1867" s="25">
        <v>44999</v>
      </c>
      <c r="M1867" s="25">
        <v>45730</v>
      </c>
      <c r="N1867" s="81">
        <f t="shared" si="397"/>
        <v>46095</v>
      </c>
      <c r="O1867" s="77" t="str">
        <f t="shared" ca="1" si="398"/>
        <v>Expired</v>
      </c>
      <c r="P1867" s="77" t="str" cm="1">
        <f t="array" aca="1" ref="P1867" ca="1">_xlfn.IFS((N1867-TODAY())&gt;=547,"06 Expires over 18 months",(N1867-TODAY())&gt;=365,"05 Expires in 18 months",(N1867-TODAY())&gt;=183,"04 Expires in 12 months",(N1867-TODAY())&gt;=92,"03 Expires in 6 months",(N1867-TODAY())&gt;=31,"02 Expires in 3 months",(N1867-TODAY())&gt;=0,"01 Expires in 30 days",(N1867-TODAY())&gt;=-31,"01 Expired last 30 days",(N1867-TODAY())&gt;=-92,"02 Expired last 3 months",(N1867-TODAY())&gt;=-183,"03 Expired last 6 months",(N1867-TODAY())&gt;=-365,"04 Expired last 12 months",(N1867-TODAY())&gt;=-547,"05 Expired last 18 months",TRUE,"06 Expired over 18 months")</f>
        <v>03 Expired last 6 months</v>
      </c>
      <c r="Q1867" s="65">
        <v>20000</v>
      </c>
      <c r="R1867" s="84">
        <f t="shared" si="399"/>
        <v>60000</v>
      </c>
      <c r="S1867" s="77" t="str" cm="1">
        <f t="array" ref="S1867">_xlfn.IFS(R1867&gt;5000000,"Gold",R1867&gt;=500000,"Silver",R1867&gt;30000,"Bronze",TRUE,"Transactional")</f>
        <v>Bronze</v>
      </c>
      <c r="T1867" s="24" t="s">
        <v>122</v>
      </c>
      <c r="U1867" s="101" t="s">
        <v>123</v>
      </c>
      <c r="V1867" s="101" t="s">
        <v>124</v>
      </c>
      <c r="W1867" s="77" t="str">
        <f t="shared" si="396"/>
        <v>Yes</v>
      </c>
      <c r="X1867" s="77" t="str">
        <f>IFERROR(_xlfn.XLOOKUP(J1867&amp;"||"&amp;K1867,'Mapping Ref.'!$J$2:$J$538,'Mapping Ref.'!$K$2:$K$538),"")</f>
        <v>Construction &amp; Estates</v>
      </c>
      <c r="Y1867" s="77" t="str" cm="1">
        <f t="array" ref="Y1867">_xlfn.IFS(R1867&gt;2000000,"For Publication",R1867&gt;100000,"PID",R1867&gt;30000,"RFQ",TRUE,"Transactional")</f>
        <v>RFQ</v>
      </c>
      <c r="Z1867" s="24" t="s">
        <v>101</v>
      </c>
      <c r="AA1867" s="32">
        <v>12</v>
      </c>
      <c r="AB1867" s="24">
        <v>12</v>
      </c>
      <c r="AC1867" s="25">
        <v>44999</v>
      </c>
      <c r="AD1867" s="24" t="s">
        <v>58</v>
      </c>
      <c r="AE1867" s="24"/>
      <c r="AF1867" s="24"/>
      <c r="AG1867" s="24"/>
      <c r="AH1867" s="24" t="s">
        <v>59</v>
      </c>
      <c r="AI1867" s="24"/>
      <c r="AJ1867" s="24" t="s">
        <v>60</v>
      </c>
      <c r="AK1867" s="24"/>
      <c r="AL1867" s="24" t="s">
        <v>5003</v>
      </c>
      <c r="AM1867" s="24"/>
      <c r="AN1867" s="24"/>
      <c r="AO1867" s="24">
        <v>0</v>
      </c>
      <c r="AP1867" s="24" t="s">
        <v>60</v>
      </c>
      <c r="AQ1867" s="24"/>
      <c r="AR1867" s="24"/>
      <c r="AS1867" s="89">
        <f t="shared" si="400"/>
        <v>36</v>
      </c>
      <c r="AT1867" s="24" t="s">
        <v>7152</v>
      </c>
    </row>
    <row r="1868" spans="1:46" x14ac:dyDescent="0.5">
      <c r="A1868" s="24">
        <v>1989</v>
      </c>
      <c r="B1868" s="24"/>
      <c r="C1868" s="24" t="s">
        <v>77</v>
      </c>
      <c r="D1868" s="24" t="s">
        <v>7155</v>
      </c>
      <c r="E1868" s="24" t="s">
        <v>7156</v>
      </c>
      <c r="F1868" s="77" t="str">
        <f t="shared" si="395"/>
        <v>GREYLINE BUILDERS LTD</v>
      </c>
      <c r="G1868" s="24" t="s">
        <v>5393</v>
      </c>
      <c r="H1868" s="24" t="s">
        <v>5541</v>
      </c>
      <c r="I1868" s="24" t="s">
        <v>1518</v>
      </c>
      <c r="J1868" s="24" t="s">
        <v>107</v>
      </c>
      <c r="K1868" s="24" t="s">
        <v>4869</v>
      </c>
      <c r="L1868" s="25">
        <v>44984</v>
      </c>
      <c r="M1868" s="25">
        <v>45169</v>
      </c>
      <c r="N1868" s="81">
        <f t="shared" si="397"/>
        <v>45169</v>
      </c>
      <c r="O1868" s="77" t="str">
        <f t="shared" ca="1" si="398"/>
        <v>Expired</v>
      </c>
      <c r="P1868" s="77" t="str" cm="1">
        <f t="array" aca="1" ref="P1868" ca="1">_xlfn.IFS((N1868-TODAY())&gt;=547,"06 Expires over 18 months",(N1868-TODAY())&gt;=365,"05 Expires in 18 months",(N1868-TODAY())&gt;=183,"04 Expires in 12 months",(N1868-TODAY())&gt;=92,"03 Expires in 6 months",(N1868-TODAY())&gt;=31,"02 Expires in 3 months",(N1868-TODAY())&gt;=0,"01 Expires in 30 days",(N1868-TODAY())&gt;=-31,"01 Expired last 30 days",(N1868-TODAY())&gt;=-92,"02 Expired last 3 months",(N1868-TODAY())&gt;=-183,"03 Expired last 6 months",(N1868-TODAY())&gt;=-365,"04 Expired last 12 months",(N1868-TODAY())&gt;=-547,"05 Expired last 18 months",TRUE,"06 Expired over 18 months")</f>
        <v>06 Expired over 18 months</v>
      </c>
      <c r="Q1868" s="65">
        <v>234484.39</v>
      </c>
      <c r="R1868" s="84">
        <f t="shared" si="399"/>
        <v>234484.39</v>
      </c>
      <c r="S1868" s="77" t="str" cm="1">
        <f t="array" ref="S1868">_xlfn.IFS(R1868&gt;5000000,"Gold",R1868&gt;=500000,"Silver",R1868&gt;30000,"Bronze",TRUE,"Transactional")</f>
        <v>Bronze</v>
      </c>
      <c r="T1868" s="24" t="s">
        <v>122</v>
      </c>
      <c r="U1868" s="101" t="s">
        <v>109</v>
      </c>
      <c r="V1868" s="101" t="s">
        <v>110</v>
      </c>
      <c r="W1868" s="77" t="str">
        <f t="shared" si="396"/>
        <v>No</v>
      </c>
      <c r="X1868" s="77" t="str">
        <f>IFERROR(_xlfn.XLOOKUP(J1868&amp;"||"&amp;K1868,'Mapping Ref.'!$J$2:$J$538,'Mapping Ref.'!$K$2:$K$538),"")</f>
        <v>Construction &amp; Estates</v>
      </c>
      <c r="Y1868" s="77" t="str" cm="1">
        <f t="array" ref="Y1868">_xlfn.IFS(R1868&gt;2000000,"For Publication",R1868&gt;100000,"PID",R1868&gt;30000,"RFQ",TRUE,"Transactional")</f>
        <v>PID</v>
      </c>
      <c r="Z1868" s="24" t="s">
        <v>101</v>
      </c>
      <c r="AA1868" s="32">
        <v>7</v>
      </c>
      <c r="AB1868" s="24">
        <v>0</v>
      </c>
      <c r="AC1868" s="25">
        <v>45000</v>
      </c>
      <c r="AD1868" s="24" t="s">
        <v>58</v>
      </c>
      <c r="AE1868" s="24">
        <v>222444</v>
      </c>
      <c r="AF1868" s="24"/>
      <c r="AG1868" s="24"/>
      <c r="AH1868" s="24" t="s">
        <v>59</v>
      </c>
      <c r="AI1868" s="24"/>
      <c r="AJ1868" s="24" t="s">
        <v>60</v>
      </c>
      <c r="AK1868" s="24"/>
      <c r="AL1868" s="24" t="s">
        <v>1333</v>
      </c>
      <c r="AM1868" s="24"/>
      <c r="AN1868" s="24"/>
      <c r="AO1868" s="24">
        <v>0</v>
      </c>
      <c r="AP1868" s="24" t="s">
        <v>60</v>
      </c>
      <c r="AQ1868" s="24"/>
      <c r="AR1868" s="24"/>
      <c r="AS1868" s="89">
        <f t="shared" si="400"/>
        <v>6</v>
      </c>
      <c r="AT1868" s="24" t="s">
        <v>5394</v>
      </c>
    </row>
    <row r="1869" spans="1:46" x14ac:dyDescent="0.5">
      <c r="A1869" s="24">
        <v>1990</v>
      </c>
      <c r="B1869" s="24" t="s">
        <v>340</v>
      </c>
      <c r="C1869" s="24"/>
      <c r="D1869" s="24" t="s">
        <v>7157</v>
      </c>
      <c r="E1869" s="24" t="s">
        <v>7158</v>
      </c>
      <c r="F1869" s="77" t="str">
        <f t="shared" si="395"/>
        <v>SOPRA STERIA LIMITED</v>
      </c>
      <c r="G1869" s="24" t="s">
        <v>7159</v>
      </c>
      <c r="H1869" s="24" t="s">
        <v>3282</v>
      </c>
      <c r="I1869" s="24" t="s">
        <v>4253</v>
      </c>
      <c r="J1869" s="24" t="s">
        <v>2962</v>
      </c>
      <c r="K1869" s="24" t="s">
        <v>3283</v>
      </c>
      <c r="L1869" s="25">
        <v>45005</v>
      </c>
      <c r="M1869" s="25">
        <v>45726</v>
      </c>
      <c r="N1869" s="81">
        <f t="shared" si="397"/>
        <v>45726</v>
      </c>
      <c r="O1869" s="77" t="str">
        <f t="shared" ca="1" si="398"/>
        <v>Expired</v>
      </c>
      <c r="P1869" s="77" t="str" cm="1">
        <f t="array" aca="1" ref="P1869" ca="1">_xlfn.IFS((N1869-TODAY())&gt;=547,"06 Expires over 18 months",(N1869-TODAY())&gt;=365,"05 Expires in 18 months",(N1869-TODAY())&gt;=183,"04 Expires in 12 months",(N1869-TODAY())&gt;=92,"03 Expires in 6 months",(N1869-TODAY())&gt;=31,"02 Expires in 3 months",(N1869-TODAY())&gt;=0,"01 Expires in 30 days",(N1869-TODAY())&gt;=-31,"01 Expired last 30 days",(N1869-TODAY())&gt;=-92,"02 Expired last 3 months",(N1869-TODAY())&gt;=-183,"03 Expired last 6 months",(N1869-TODAY())&gt;=-365,"04 Expired last 12 months",(N1869-TODAY())&gt;=-547,"05 Expired last 18 months",TRUE,"06 Expired over 18 months")</f>
        <v>05 Expired last 18 months</v>
      </c>
      <c r="Q1869" s="65">
        <v>15000</v>
      </c>
      <c r="R1869" s="84">
        <f t="shared" si="399"/>
        <v>28750</v>
      </c>
      <c r="S1869" s="77" t="str" cm="1">
        <f t="array" ref="S1869">_xlfn.IFS(R1869&gt;5000000,"Gold",R1869&gt;=500000,"Silver",R1869&gt;30000,"Bronze",TRUE,"Transactional")</f>
        <v>Transactional</v>
      </c>
      <c r="T1869" s="24" t="s">
        <v>54</v>
      </c>
      <c r="U1869" s="101" t="s">
        <v>99</v>
      </c>
      <c r="V1869" s="101" t="s">
        <v>100</v>
      </c>
      <c r="W1869" s="77" t="str">
        <f t="shared" si="396"/>
        <v>No</v>
      </c>
      <c r="X1869" s="77" t="str">
        <f>IFERROR(_xlfn.XLOOKUP(J1869&amp;"||"&amp;K1869,'Mapping Ref.'!$J$2:$J$538,'Mapping Ref.'!$K$2:$K$538),"")</f>
        <v>Construction &amp; Estates</v>
      </c>
      <c r="Y1869" s="77" t="str" cm="1">
        <f t="array" ref="Y1869">_xlfn.IFS(R1869&gt;2000000,"For Publication",R1869&gt;100000,"PID",R1869&gt;30000,"RFQ",TRUE,"Transactional")</f>
        <v>Transactional</v>
      </c>
      <c r="Z1869" s="24" t="s">
        <v>86</v>
      </c>
      <c r="AA1869" s="32">
        <v>24</v>
      </c>
      <c r="AB1869" s="24">
        <v>0</v>
      </c>
      <c r="AC1869" s="25">
        <v>45000</v>
      </c>
      <c r="AD1869" s="24" t="s">
        <v>58</v>
      </c>
      <c r="AE1869" s="24"/>
      <c r="AF1869" s="24"/>
      <c r="AG1869" s="24"/>
      <c r="AH1869" s="24" t="s">
        <v>59</v>
      </c>
      <c r="AI1869" s="24"/>
      <c r="AJ1869" s="24" t="s">
        <v>60</v>
      </c>
      <c r="AK1869" s="24"/>
      <c r="AL1869" s="24" t="s">
        <v>5003</v>
      </c>
      <c r="AM1869" s="24"/>
      <c r="AN1869" s="24"/>
      <c r="AO1869" s="24">
        <v>0</v>
      </c>
      <c r="AP1869" s="24" t="s">
        <v>60</v>
      </c>
      <c r="AQ1869" s="24"/>
      <c r="AR1869" s="24"/>
      <c r="AS1869" s="89">
        <f t="shared" si="400"/>
        <v>23</v>
      </c>
      <c r="AT1869" s="24" t="s">
        <v>7157</v>
      </c>
    </row>
    <row r="1870" spans="1:46" x14ac:dyDescent="0.5">
      <c r="A1870" s="24">
        <v>1991</v>
      </c>
      <c r="B1870" s="24"/>
      <c r="C1870" s="24"/>
      <c r="D1870" s="24" t="s">
        <v>7160</v>
      </c>
      <c r="E1870" s="24" t="s">
        <v>7161</v>
      </c>
      <c r="F1870" s="77" t="str">
        <f t="shared" si="395"/>
        <v>HIGH LEVEL ELECTRICS LTD</v>
      </c>
      <c r="G1870" s="24" t="s">
        <v>7162</v>
      </c>
      <c r="H1870" s="24" t="s">
        <v>972</v>
      </c>
      <c r="I1870" s="24" t="s">
        <v>972</v>
      </c>
      <c r="J1870" s="24" t="s">
        <v>107</v>
      </c>
      <c r="K1870" s="24" t="s">
        <v>1681</v>
      </c>
      <c r="L1870" s="25">
        <v>44866</v>
      </c>
      <c r="M1870" s="25">
        <v>44957</v>
      </c>
      <c r="N1870" s="81">
        <f t="shared" si="397"/>
        <v>44957</v>
      </c>
      <c r="O1870" s="77" t="str">
        <f t="shared" ca="1" si="398"/>
        <v>Expired</v>
      </c>
      <c r="P1870" s="77" t="str" cm="1">
        <f t="array" aca="1" ref="P1870" ca="1">_xlfn.IFS((N1870-TODAY())&gt;=547,"06 Expires over 18 months",(N1870-TODAY())&gt;=365,"05 Expires in 18 months",(N1870-TODAY())&gt;=183,"04 Expires in 12 months",(N1870-TODAY())&gt;=92,"03 Expires in 6 months",(N1870-TODAY())&gt;=31,"02 Expires in 3 months",(N1870-TODAY())&gt;=0,"01 Expires in 30 days",(N1870-TODAY())&gt;=-31,"01 Expired last 30 days",(N1870-TODAY())&gt;=-92,"02 Expired last 3 months",(N1870-TODAY())&gt;=-183,"03 Expired last 6 months",(N1870-TODAY())&gt;=-365,"04 Expired last 12 months",(N1870-TODAY())&gt;=-547,"05 Expired last 18 months",TRUE,"06 Expired over 18 months")</f>
        <v>06 Expired over 18 months</v>
      </c>
      <c r="Q1870" s="65">
        <v>60969.5</v>
      </c>
      <c r="R1870" s="84">
        <f t="shared" si="399"/>
        <v>60969.5</v>
      </c>
      <c r="S1870" s="77" t="str" cm="1">
        <f t="array" ref="S1870">_xlfn.IFS(R1870&gt;5000000,"Gold",R1870&gt;=500000,"Silver",R1870&gt;30000,"Bronze",TRUE,"Transactional")</f>
        <v>Bronze</v>
      </c>
      <c r="T1870" s="24" t="s">
        <v>54</v>
      </c>
      <c r="U1870" s="101" t="s">
        <v>366</v>
      </c>
      <c r="V1870" s="101" t="s">
        <v>367</v>
      </c>
      <c r="W1870" s="77" t="str">
        <f t="shared" si="396"/>
        <v>No</v>
      </c>
      <c r="X1870" s="77" t="str">
        <f>IFERROR(_xlfn.XLOOKUP(J1870&amp;"||"&amp;K1870,'Mapping Ref.'!$J$2:$J$538,'Mapping Ref.'!$K$2:$K$538),"")</f>
        <v>Construction &amp; Estates</v>
      </c>
      <c r="Y1870" s="77" t="str" cm="1">
        <f t="array" ref="Y1870">_xlfn.IFS(R1870&gt;2000000,"For Publication",R1870&gt;100000,"PID",R1870&gt;30000,"RFQ",TRUE,"Transactional")</f>
        <v>RFQ</v>
      </c>
      <c r="Z1870" s="24" t="s">
        <v>86</v>
      </c>
      <c r="AA1870" s="32">
        <v>2</v>
      </c>
      <c r="AB1870" s="24">
        <v>0</v>
      </c>
      <c r="AC1870" s="25">
        <v>45001</v>
      </c>
      <c r="AD1870" s="24" t="s">
        <v>58</v>
      </c>
      <c r="AE1870" s="24">
        <v>10000268</v>
      </c>
      <c r="AF1870" s="24"/>
      <c r="AG1870" s="24"/>
      <c r="AH1870" s="24" t="s">
        <v>59</v>
      </c>
      <c r="AI1870" s="24"/>
      <c r="AJ1870" s="24" t="s">
        <v>60</v>
      </c>
      <c r="AK1870" s="24"/>
      <c r="AL1870" s="24" t="s">
        <v>1333</v>
      </c>
      <c r="AM1870" s="24"/>
      <c r="AN1870" s="24"/>
      <c r="AO1870" s="24">
        <v>0</v>
      </c>
      <c r="AP1870" s="24" t="s">
        <v>60</v>
      </c>
      <c r="AQ1870" s="24"/>
      <c r="AR1870" s="24"/>
      <c r="AS1870" s="89">
        <f t="shared" si="400"/>
        <v>2</v>
      </c>
      <c r="AT1870" s="24" t="s">
        <v>7163</v>
      </c>
    </row>
    <row r="1871" spans="1:46" x14ac:dyDescent="0.5">
      <c r="A1871" s="24">
        <v>1992</v>
      </c>
      <c r="B1871" s="24"/>
      <c r="C1871" s="24" t="s">
        <v>77</v>
      </c>
      <c r="D1871" s="24" t="s">
        <v>7164</v>
      </c>
      <c r="E1871" s="24" t="s">
        <v>7165</v>
      </c>
      <c r="F1871" s="77" t="str">
        <f t="shared" si="395"/>
        <v>ENDURA GROUP LIMITED</v>
      </c>
      <c r="G1871" s="24" t="s">
        <v>5360</v>
      </c>
      <c r="H1871" s="24" t="s">
        <v>3282</v>
      </c>
      <c r="I1871" s="24" t="s">
        <v>4253</v>
      </c>
      <c r="J1871" s="24" t="s">
        <v>2962</v>
      </c>
      <c r="K1871" s="24" t="s">
        <v>3283</v>
      </c>
      <c r="L1871" s="25">
        <v>45017</v>
      </c>
      <c r="M1871" s="25">
        <v>45747</v>
      </c>
      <c r="N1871" s="81">
        <f t="shared" si="397"/>
        <v>45747</v>
      </c>
      <c r="O1871" s="77" t="str">
        <f t="shared" ca="1" si="398"/>
        <v>Expired</v>
      </c>
      <c r="P1871" s="77" t="str" cm="1">
        <f t="array" aca="1" ref="P1871" ca="1">_xlfn.IFS((N1871-TODAY())&gt;=547,"06 Expires over 18 months",(N1871-TODAY())&gt;=365,"05 Expires in 18 months",(N1871-TODAY())&gt;=183,"04 Expires in 12 months",(N1871-TODAY())&gt;=92,"03 Expires in 6 months",(N1871-TODAY())&gt;=31,"02 Expires in 3 months",(N1871-TODAY())&gt;=0,"01 Expires in 30 days",(N1871-TODAY())&gt;=-31,"01 Expired last 30 days",(N1871-TODAY())&gt;=-92,"02 Expired last 3 months",(N1871-TODAY())&gt;=-183,"03 Expired last 6 months",(N1871-TODAY())&gt;=-365,"04 Expired last 12 months",(N1871-TODAY())&gt;=-547,"05 Expired last 18 months",TRUE,"06 Expired over 18 months")</f>
        <v>05 Expired last 18 months</v>
      </c>
      <c r="Q1871" s="65">
        <v>70000</v>
      </c>
      <c r="R1871" s="84">
        <f t="shared" si="399"/>
        <v>134166.66666666666</v>
      </c>
      <c r="S1871" s="77" t="str" cm="1">
        <f t="array" ref="S1871">_xlfn.IFS(R1871&gt;5000000,"Gold",R1871&gt;=500000,"Silver",R1871&gt;30000,"Bronze",TRUE,"Transactional")</f>
        <v>Bronze</v>
      </c>
      <c r="T1871" s="24" t="s">
        <v>54</v>
      </c>
      <c r="U1871" s="101" t="s">
        <v>69</v>
      </c>
      <c r="V1871" s="101" t="s">
        <v>983</v>
      </c>
      <c r="W1871" s="77" t="str">
        <f t="shared" si="396"/>
        <v>No</v>
      </c>
      <c r="X1871" s="77" t="str">
        <f>IFERROR(_xlfn.XLOOKUP(J1871&amp;"||"&amp;K1871,'Mapping Ref.'!$J$2:$J$538,'Mapping Ref.'!$K$2:$K$538),"")</f>
        <v>Construction &amp; Estates</v>
      </c>
      <c r="Y1871" s="77" t="str" cm="1">
        <f t="array" ref="Y1871">_xlfn.IFS(R1871&gt;2000000,"For Publication",R1871&gt;100000,"PID",R1871&gt;30000,"RFQ",TRUE,"Transactional")</f>
        <v>PID</v>
      </c>
      <c r="Z1871" s="24" t="s">
        <v>101</v>
      </c>
      <c r="AA1871" s="32">
        <v>24</v>
      </c>
      <c r="AB1871" s="24">
        <v>0</v>
      </c>
      <c r="AC1871" s="25">
        <v>45001</v>
      </c>
      <c r="AD1871" s="24" t="s">
        <v>58</v>
      </c>
      <c r="AE1871" s="24">
        <v>232251</v>
      </c>
      <c r="AF1871" s="24"/>
      <c r="AG1871" s="24"/>
      <c r="AH1871" s="24" t="s">
        <v>59</v>
      </c>
      <c r="AI1871" s="24"/>
      <c r="AJ1871" s="24" t="s">
        <v>60</v>
      </c>
      <c r="AK1871" s="24"/>
      <c r="AL1871" s="24" t="s">
        <v>1333</v>
      </c>
      <c r="AM1871" s="24"/>
      <c r="AN1871" s="24"/>
      <c r="AO1871" s="24">
        <v>0</v>
      </c>
      <c r="AP1871" s="24" t="s">
        <v>60</v>
      </c>
      <c r="AQ1871" s="24" t="s">
        <v>7166</v>
      </c>
      <c r="AR1871" s="24" t="s">
        <v>7167</v>
      </c>
      <c r="AS1871" s="89">
        <f t="shared" si="400"/>
        <v>23</v>
      </c>
      <c r="AT1871" s="24" t="s">
        <v>5358</v>
      </c>
    </row>
    <row r="1872" spans="1:46" x14ac:dyDescent="0.5">
      <c r="A1872" s="24">
        <v>1993</v>
      </c>
      <c r="B1872" s="24" t="s">
        <v>340</v>
      </c>
      <c r="C1872" s="24"/>
      <c r="D1872" s="24" t="s">
        <v>7168</v>
      </c>
      <c r="E1872" s="24" t="s">
        <v>7169</v>
      </c>
      <c r="F1872" s="77" t="str">
        <f t="shared" si="395"/>
        <v>MIDLAND FLOORING LIMITED</v>
      </c>
      <c r="G1872" s="24" t="s">
        <v>7170</v>
      </c>
      <c r="H1872" s="24" t="s">
        <v>963</v>
      </c>
      <c r="I1872" s="24" t="s">
        <v>1128</v>
      </c>
      <c r="J1872" s="24" t="s">
        <v>107</v>
      </c>
      <c r="K1872" s="24" t="s">
        <v>3201</v>
      </c>
      <c r="L1872" s="25">
        <v>45002</v>
      </c>
      <c r="M1872" s="25">
        <v>45733</v>
      </c>
      <c r="N1872" s="81">
        <f t="shared" si="397"/>
        <v>46098</v>
      </c>
      <c r="O1872" s="77" t="str">
        <f t="shared" ca="1" si="398"/>
        <v>Expired</v>
      </c>
      <c r="P1872" s="77" t="str" cm="1">
        <f t="array" aca="1" ref="P1872" ca="1">_xlfn.IFS((N1872-TODAY())&gt;=547,"06 Expires over 18 months",(N1872-TODAY())&gt;=365,"05 Expires in 18 months",(N1872-TODAY())&gt;=183,"04 Expires in 12 months",(N1872-TODAY())&gt;=92,"03 Expires in 6 months",(N1872-TODAY())&gt;=31,"02 Expires in 3 months",(N1872-TODAY())&gt;=0,"01 Expires in 30 days",(N1872-TODAY())&gt;=-31,"01 Expired last 30 days",(N1872-TODAY())&gt;=-92,"02 Expired last 3 months",(N1872-TODAY())&gt;=-183,"03 Expired last 6 months",(N1872-TODAY())&gt;=-365,"04 Expired last 12 months",(N1872-TODAY())&gt;=-547,"05 Expired last 18 months",TRUE,"06 Expired over 18 months")</f>
        <v>03 Expired last 6 months</v>
      </c>
      <c r="Q1872" s="65">
        <v>20000</v>
      </c>
      <c r="R1872" s="84">
        <f t="shared" si="399"/>
        <v>60000</v>
      </c>
      <c r="S1872" s="77" t="str" cm="1">
        <f t="array" ref="S1872">_xlfn.IFS(R1872&gt;5000000,"Gold",R1872&gt;=500000,"Silver",R1872&gt;30000,"Bronze",TRUE,"Transactional")</f>
        <v>Bronze</v>
      </c>
      <c r="T1872" s="24" t="s">
        <v>122</v>
      </c>
      <c r="U1872" s="101" t="s">
        <v>123</v>
      </c>
      <c r="V1872" s="101" t="s">
        <v>124</v>
      </c>
      <c r="W1872" s="77" t="str">
        <f t="shared" si="396"/>
        <v>Yes</v>
      </c>
      <c r="X1872" s="77" t="str">
        <f>IFERROR(_xlfn.XLOOKUP(J1872&amp;"||"&amp;K1872,'Mapping Ref.'!$J$2:$J$538,'Mapping Ref.'!$K$2:$K$538),"")</f>
        <v>Construction &amp; Estates</v>
      </c>
      <c r="Y1872" s="77" t="str" cm="1">
        <f t="array" ref="Y1872">_xlfn.IFS(R1872&gt;2000000,"For Publication",R1872&gt;100000,"PID",R1872&gt;30000,"RFQ",TRUE,"Transactional")</f>
        <v>RFQ</v>
      </c>
      <c r="Z1872" s="24" t="s">
        <v>101</v>
      </c>
      <c r="AA1872" s="32">
        <v>12</v>
      </c>
      <c r="AB1872" s="24">
        <v>12</v>
      </c>
      <c r="AC1872" s="25">
        <v>45002</v>
      </c>
      <c r="AD1872" s="24" t="s">
        <v>58</v>
      </c>
      <c r="AE1872" s="24"/>
      <c r="AF1872" s="24"/>
      <c r="AG1872" s="24"/>
      <c r="AH1872" s="24" t="s">
        <v>59</v>
      </c>
      <c r="AI1872" s="24"/>
      <c r="AJ1872" s="24" t="s">
        <v>60</v>
      </c>
      <c r="AK1872" s="24"/>
      <c r="AL1872" s="24" t="s">
        <v>5003</v>
      </c>
      <c r="AM1872" s="24"/>
      <c r="AN1872" s="24"/>
      <c r="AO1872" s="24">
        <v>0</v>
      </c>
      <c r="AP1872" s="24" t="s">
        <v>60</v>
      </c>
      <c r="AQ1872" s="24"/>
      <c r="AR1872" s="24"/>
      <c r="AS1872" s="89">
        <f t="shared" si="400"/>
        <v>36</v>
      </c>
      <c r="AT1872" s="24" t="s">
        <v>7171</v>
      </c>
    </row>
    <row r="1873" spans="1:46" x14ac:dyDescent="0.5">
      <c r="A1873" s="24">
        <v>1994</v>
      </c>
      <c r="B1873" s="24" t="s">
        <v>340</v>
      </c>
      <c r="C1873" s="24" t="s">
        <v>77</v>
      </c>
      <c r="D1873" s="24" t="s">
        <v>7172</v>
      </c>
      <c r="E1873" s="24" t="s">
        <v>7173</v>
      </c>
      <c r="F1873" s="77" t="str">
        <f t="shared" si="395"/>
        <v>BARBOUR EHS LIMITED</v>
      </c>
      <c r="G1873" s="24" t="s">
        <v>7174</v>
      </c>
      <c r="H1873" s="24" t="s">
        <v>3282</v>
      </c>
      <c r="I1873" s="24" t="s">
        <v>4253</v>
      </c>
      <c r="J1873" s="24" t="s">
        <v>2962</v>
      </c>
      <c r="K1873" s="24" t="s">
        <v>3283</v>
      </c>
      <c r="L1873" s="25">
        <v>45005</v>
      </c>
      <c r="M1873" s="25">
        <v>45733</v>
      </c>
      <c r="N1873" s="81">
        <f t="shared" si="397"/>
        <v>45733</v>
      </c>
      <c r="O1873" s="77" t="str">
        <f t="shared" ca="1" si="398"/>
        <v>Expired</v>
      </c>
      <c r="P1873" s="77" t="str" cm="1">
        <f t="array" aca="1" ref="P1873" ca="1">_xlfn.IFS((N1873-TODAY())&gt;=547,"06 Expires over 18 months",(N1873-TODAY())&gt;=365,"05 Expires in 18 months",(N1873-TODAY())&gt;=183,"04 Expires in 12 months",(N1873-TODAY())&gt;=92,"03 Expires in 6 months",(N1873-TODAY())&gt;=31,"02 Expires in 3 months",(N1873-TODAY())&gt;=0,"01 Expires in 30 days",(N1873-TODAY())&gt;=-31,"01 Expired last 30 days",(N1873-TODAY())&gt;=-92,"02 Expired last 3 months",(N1873-TODAY())&gt;=-183,"03 Expired last 6 months",(N1873-TODAY())&gt;=-365,"04 Expired last 12 months",(N1873-TODAY())&gt;=-547,"05 Expired last 18 months",TRUE,"06 Expired over 18 months")</f>
        <v>05 Expired last 18 months</v>
      </c>
      <c r="Q1873" s="65">
        <v>50000</v>
      </c>
      <c r="R1873" s="84">
        <f t="shared" si="399"/>
        <v>95833.333333333328</v>
      </c>
      <c r="S1873" s="77" t="str" cm="1">
        <f t="array" ref="S1873">_xlfn.IFS(R1873&gt;5000000,"Gold",R1873&gt;=500000,"Silver",R1873&gt;30000,"Bronze",TRUE,"Transactional")</f>
        <v>Bronze</v>
      </c>
      <c r="T1873" s="24" t="s">
        <v>54</v>
      </c>
      <c r="U1873" s="101" t="s">
        <v>116</v>
      </c>
      <c r="V1873" s="101" t="s">
        <v>569</v>
      </c>
      <c r="W1873" s="77" t="str">
        <f t="shared" si="396"/>
        <v>No</v>
      </c>
      <c r="X1873" s="77" t="str">
        <f>IFERROR(_xlfn.XLOOKUP(J1873&amp;"||"&amp;K1873,'Mapping Ref.'!$J$2:$J$538,'Mapping Ref.'!$K$2:$K$538),"")</f>
        <v>Construction &amp; Estates</v>
      </c>
      <c r="Y1873" s="77" t="str" cm="1">
        <f t="array" ref="Y1873">_xlfn.IFS(R1873&gt;2000000,"For Publication",R1873&gt;100000,"PID",R1873&gt;30000,"RFQ",TRUE,"Transactional")</f>
        <v>RFQ</v>
      </c>
      <c r="Z1873" s="24" t="s">
        <v>86</v>
      </c>
      <c r="AA1873" s="32">
        <v>24</v>
      </c>
      <c r="AB1873" s="24">
        <v>0</v>
      </c>
      <c r="AC1873" s="25">
        <v>45002</v>
      </c>
      <c r="AD1873" s="24" t="s">
        <v>58</v>
      </c>
      <c r="AE1873" s="24"/>
      <c r="AF1873" s="24"/>
      <c r="AG1873" s="24"/>
      <c r="AH1873" s="24" t="s">
        <v>59</v>
      </c>
      <c r="AI1873" s="24"/>
      <c r="AJ1873" s="24" t="s">
        <v>60</v>
      </c>
      <c r="AK1873" s="24"/>
      <c r="AL1873" s="24" t="s">
        <v>5003</v>
      </c>
      <c r="AM1873" s="24"/>
      <c r="AN1873" s="24"/>
      <c r="AO1873" s="24">
        <v>0</v>
      </c>
      <c r="AP1873" s="24" t="s">
        <v>60</v>
      </c>
      <c r="AQ1873" s="24" t="s">
        <v>7175</v>
      </c>
      <c r="AR1873" s="24" t="s">
        <v>7176</v>
      </c>
      <c r="AS1873" s="89">
        <f t="shared" si="400"/>
        <v>23</v>
      </c>
      <c r="AT1873" s="24" t="s">
        <v>7172</v>
      </c>
    </row>
    <row r="1874" spans="1:46" x14ac:dyDescent="0.5">
      <c r="A1874" s="24">
        <v>1995</v>
      </c>
      <c r="B1874" s="24" t="s">
        <v>340</v>
      </c>
      <c r="C1874" s="24"/>
      <c r="D1874" s="24" t="s">
        <v>7177</v>
      </c>
      <c r="E1874" s="24" t="s">
        <v>7178</v>
      </c>
      <c r="F1874" s="77" t="str">
        <f t="shared" si="395"/>
        <v>HALL GREEN SECONDARY SCHOOL</v>
      </c>
      <c r="G1874" s="24" t="s">
        <v>7179</v>
      </c>
      <c r="H1874" s="24" t="s">
        <v>5010</v>
      </c>
      <c r="I1874" s="24" t="s">
        <v>5010</v>
      </c>
      <c r="J1874" s="24" t="s">
        <v>190</v>
      </c>
      <c r="K1874" s="24" t="s">
        <v>755</v>
      </c>
      <c r="L1874" s="25">
        <v>45002</v>
      </c>
      <c r="M1874" s="25">
        <v>45382</v>
      </c>
      <c r="N1874" s="81">
        <f t="shared" si="397"/>
        <v>46112</v>
      </c>
      <c r="O1874" s="77" t="str">
        <f t="shared" ca="1" si="398"/>
        <v>Expired</v>
      </c>
      <c r="P1874" s="77" t="str" cm="1">
        <f t="array" aca="1" ref="P1874" ca="1">_xlfn.IFS((N1874-TODAY())&gt;=547,"06 Expires over 18 months",(N1874-TODAY())&gt;=365,"05 Expires in 18 months",(N1874-TODAY())&gt;=183,"04 Expires in 12 months",(N1874-TODAY())&gt;=92,"03 Expires in 6 months",(N1874-TODAY())&gt;=31,"02 Expires in 3 months",(N1874-TODAY())&gt;=0,"01 Expires in 30 days",(N1874-TODAY())&gt;=-31,"01 Expired last 30 days",(N1874-TODAY())&gt;=-92,"02 Expired last 3 months",(N1874-TODAY())&gt;=-183,"03 Expired last 6 months",(N1874-TODAY())&gt;=-365,"04 Expired last 12 months",(N1874-TODAY())&gt;=-547,"05 Expired last 18 months",TRUE,"06 Expired over 18 months")</f>
        <v>03 Expired last 6 months</v>
      </c>
      <c r="Q1874" s="65">
        <v>2000</v>
      </c>
      <c r="R1874" s="84">
        <f t="shared" si="399"/>
        <v>6000</v>
      </c>
      <c r="S1874" s="77" t="str" cm="1">
        <f t="array" ref="S1874">_xlfn.IFS(R1874&gt;5000000,"Gold",R1874&gt;=500000,"Silver",R1874&gt;30000,"Bronze",TRUE,"Transactional")</f>
        <v>Transactional</v>
      </c>
      <c r="T1874" s="24" t="s">
        <v>54</v>
      </c>
      <c r="U1874" s="101" t="s">
        <v>366</v>
      </c>
      <c r="V1874" s="101" t="s">
        <v>789</v>
      </c>
      <c r="W1874" s="77" t="str">
        <f t="shared" si="396"/>
        <v>Yes</v>
      </c>
      <c r="X1874" s="77" t="str">
        <f>IFERROR(_xlfn.XLOOKUP(J1874&amp;"||"&amp;K1874,'Mapping Ref.'!$J$2:$J$538,'Mapping Ref.'!$K$2:$K$538),"")</f>
        <v>Childrens &amp; Adults</v>
      </c>
      <c r="Y1874" s="77" t="str" cm="1">
        <f t="array" ref="Y1874">_xlfn.IFS(R1874&gt;2000000,"For Publication",R1874&gt;100000,"PID",R1874&gt;30000,"RFQ",TRUE,"Transactional")</f>
        <v>Transactional</v>
      </c>
      <c r="Z1874" s="24" t="s">
        <v>101</v>
      </c>
      <c r="AA1874" s="32">
        <v>12</v>
      </c>
      <c r="AB1874" s="24">
        <v>24</v>
      </c>
      <c r="AC1874" s="25">
        <v>45002</v>
      </c>
      <c r="AD1874" s="24" t="s">
        <v>58</v>
      </c>
      <c r="AE1874" s="24"/>
      <c r="AF1874" s="24"/>
      <c r="AG1874" s="24"/>
      <c r="AH1874" s="24" t="s">
        <v>60</v>
      </c>
      <c r="AI1874" s="24"/>
      <c r="AJ1874" s="24" t="s">
        <v>60</v>
      </c>
      <c r="AK1874" s="24"/>
      <c r="AL1874" s="24" t="s">
        <v>5003</v>
      </c>
      <c r="AM1874" s="24"/>
      <c r="AN1874" s="24"/>
      <c r="AO1874" s="24">
        <v>0</v>
      </c>
      <c r="AP1874" s="24" t="s">
        <v>60</v>
      </c>
      <c r="AQ1874" s="24"/>
      <c r="AR1874" s="24"/>
      <c r="AS1874" s="89">
        <f t="shared" si="400"/>
        <v>36</v>
      </c>
      <c r="AT1874" s="24" t="s">
        <v>7180</v>
      </c>
    </row>
    <row r="1875" spans="1:46" x14ac:dyDescent="0.5">
      <c r="A1875" s="24">
        <v>1996</v>
      </c>
      <c r="B1875" s="24" t="s">
        <v>340</v>
      </c>
      <c r="C1875" s="24"/>
      <c r="D1875" s="24" t="s">
        <v>7181</v>
      </c>
      <c r="E1875" s="24" t="s">
        <v>7182</v>
      </c>
      <c r="F1875" s="77" t="str">
        <f t="shared" si="395"/>
        <v>SSI SCHAEFER PLASTICS UK LIMITED</v>
      </c>
      <c r="G1875" s="24" t="s">
        <v>7183</v>
      </c>
      <c r="H1875" s="24" t="s">
        <v>3282</v>
      </c>
      <c r="I1875" s="24" t="s">
        <v>4253</v>
      </c>
      <c r="J1875" s="24" t="s">
        <v>2962</v>
      </c>
      <c r="K1875" s="24" t="s">
        <v>3283</v>
      </c>
      <c r="L1875" s="25">
        <v>45005</v>
      </c>
      <c r="M1875" s="25">
        <v>45733</v>
      </c>
      <c r="N1875" s="81">
        <f t="shared" si="397"/>
        <v>45733</v>
      </c>
      <c r="O1875" s="77" t="str">
        <f t="shared" ca="1" si="398"/>
        <v>Expired</v>
      </c>
      <c r="P1875" s="77" t="str" cm="1">
        <f t="array" aca="1" ref="P1875" ca="1">_xlfn.IFS((N1875-TODAY())&gt;=547,"06 Expires over 18 months",(N1875-TODAY())&gt;=365,"05 Expires in 18 months",(N1875-TODAY())&gt;=183,"04 Expires in 12 months",(N1875-TODAY())&gt;=92,"03 Expires in 6 months",(N1875-TODAY())&gt;=31,"02 Expires in 3 months",(N1875-TODAY())&gt;=0,"01 Expires in 30 days",(N1875-TODAY())&gt;=-31,"01 Expired last 30 days",(N1875-TODAY())&gt;=-92,"02 Expired last 3 months",(N1875-TODAY())&gt;=-183,"03 Expired last 6 months",(N1875-TODAY())&gt;=-365,"04 Expired last 12 months",(N1875-TODAY())&gt;=-547,"05 Expired last 18 months",TRUE,"06 Expired over 18 months")</f>
        <v>05 Expired last 18 months</v>
      </c>
      <c r="Q1875" s="65">
        <v>110000</v>
      </c>
      <c r="R1875" s="84">
        <f t="shared" si="399"/>
        <v>210833.33333333334</v>
      </c>
      <c r="S1875" s="77" t="str" cm="1">
        <f t="array" ref="S1875">_xlfn.IFS(R1875&gt;5000000,"Gold",R1875&gt;=500000,"Silver",R1875&gt;30000,"Bronze",TRUE,"Transactional")</f>
        <v>Bronze</v>
      </c>
      <c r="T1875" s="24" t="s">
        <v>54</v>
      </c>
      <c r="U1875" s="101" t="s">
        <v>445</v>
      </c>
      <c r="V1875" s="101" t="s">
        <v>874</v>
      </c>
      <c r="W1875" s="77" t="str">
        <f t="shared" si="396"/>
        <v>No</v>
      </c>
      <c r="X1875" s="77" t="str">
        <f>IFERROR(_xlfn.XLOOKUP(J1875&amp;"||"&amp;K1875,'Mapping Ref.'!$J$2:$J$538,'Mapping Ref.'!$K$2:$K$538),"")</f>
        <v>Construction &amp; Estates</v>
      </c>
      <c r="Y1875" s="77" t="str" cm="1">
        <f t="array" ref="Y1875">_xlfn.IFS(R1875&gt;2000000,"For Publication",R1875&gt;100000,"PID",R1875&gt;30000,"RFQ",TRUE,"Transactional")</f>
        <v>PID</v>
      </c>
      <c r="Z1875" s="24" t="s">
        <v>86</v>
      </c>
      <c r="AA1875" s="32">
        <v>24</v>
      </c>
      <c r="AB1875" s="24">
        <v>0</v>
      </c>
      <c r="AC1875" s="25">
        <v>45002</v>
      </c>
      <c r="AD1875" s="24" t="s">
        <v>58</v>
      </c>
      <c r="AE1875" s="24">
        <v>1996</v>
      </c>
      <c r="AF1875" s="24"/>
      <c r="AG1875" s="24"/>
      <c r="AH1875" s="24" t="s">
        <v>59</v>
      </c>
      <c r="AI1875" s="24"/>
      <c r="AJ1875" s="24" t="s">
        <v>60</v>
      </c>
      <c r="AK1875" s="24"/>
      <c r="AL1875" s="24" t="s">
        <v>5003</v>
      </c>
      <c r="AM1875" s="24"/>
      <c r="AN1875" s="24"/>
      <c r="AO1875" s="24">
        <v>0</v>
      </c>
      <c r="AP1875" s="24" t="s">
        <v>60</v>
      </c>
      <c r="AQ1875" s="24"/>
      <c r="AR1875" s="24"/>
      <c r="AS1875" s="89">
        <f t="shared" si="400"/>
        <v>23</v>
      </c>
      <c r="AT1875" s="24" t="s">
        <v>7181</v>
      </c>
    </row>
    <row r="1876" spans="1:46" x14ac:dyDescent="0.5">
      <c r="A1876" s="24">
        <v>1997</v>
      </c>
      <c r="B1876" s="24"/>
      <c r="C1876" s="24" t="s">
        <v>77</v>
      </c>
      <c r="D1876" s="24" t="s">
        <v>7184</v>
      </c>
      <c r="E1876" s="24" t="s">
        <v>7185</v>
      </c>
      <c r="F1876" s="77" t="str">
        <f t="shared" si="395"/>
        <v>JACOBS U K LIMITED</v>
      </c>
      <c r="G1876" s="24" t="s">
        <v>6901</v>
      </c>
      <c r="H1876" s="24" t="s">
        <v>7186</v>
      </c>
      <c r="I1876" s="24" t="s">
        <v>7186</v>
      </c>
      <c r="J1876" s="24" t="s">
        <v>1312</v>
      </c>
      <c r="K1876" s="24" t="s">
        <v>1109</v>
      </c>
      <c r="L1876" s="25">
        <v>44956</v>
      </c>
      <c r="M1876" s="25">
        <v>45169</v>
      </c>
      <c r="N1876" s="81">
        <f t="shared" si="397"/>
        <v>45169</v>
      </c>
      <c r="O1876" s="77" t="str">
        <f t="shared" ca="1" si="398"/>
        <v>Expired</v>
      </c>
      <c r="P1876" s="77" t="str" cm="1">
        <f t="array" aca="1" ref="P1876" ca="1">_xlfn.IFS((N1876-TODAY())&gt;=547,"06 Expires over 18 months",(N1876-TODAY())&gt;=365,"05 Expires in 18 months",(N1876-TODAY())&gt;=183,"04 Expires in 12 months",(N1876-TODAY())&gt;=92,"03 Expires in 6 months",(N1876-TODAY())&gt;=31,"02 Expires in 3 months",(N1876-TODAY())&gt;=0,"01 Expires in 30 days",(N1876-TODAY())&gt;=-31,"01 Expired last 30 days",(N1876-TODAY())&gt;=-92,"02 Expired last 3 months",(N1876-TODAY())&gt;=-183,"03 Expired last 6 months",(N1876-TODAY())&gt;=-365,"04 Expired last 12 months",(N1876-TODAY())&gt;=-547,"05 Expired last 18 months",TRUE,"06 Expired over 18 months")</f>
        <v>06 Expired over 18 months</v>
      </c>
      <c r="Q1876" s="65">
        <v>65259</v>
      </c>
      <c r="R1876" s="84">
        <f t="shared" si="399"/>
        <v>65259</v>
      </c>
      <c r="S1876" s="77" t="str" cm="1">
        <f t="array" ref="S1876">_xlfn.IFS(R1876&gt;5000000,"Gold",R1876&gt;=500000,"Silver",R1876&gt;30000,"Bronze",TRUE,"Transactional")</f>
        <v>Bronze</v>
      </c>
      <c r="T1876" s="24" t="s">
        <v>54</v>
      </c>
      <c r="U1876" s="101" t="s">
        <v>445</v>
      </c>
      <c r="V1876" s="101" t="s">
        <v>2500</v>
      </c>
      <c r="W1876" s="77" t="str">
        <f t="shared" si="396"/>
        <v>No</v>
      </c>
      <c r="X1876" s="77" t="str">
        <f>IFERROR(_xlfn.XLOOKUP(J1876&amp;"||"&amp;K1876,'Mapping Ref.'!$J$2:$J$538,'Mapping Ref.'!$K$2:$K$538),"")</f>
        <v>Corporate</v>
      </c>
      <c r="Y1876" s="77" t="str" cm="1">
        <f t="array" ref="Y1876">_xlfn.IFS(R1876&gt;2000000,"For Publication",R1876&gt;100000,"PID",R1876&gt;30000,"RFQ",TRUE,"Transactional")</f>
        <v>RFQ</v>
      </c>
      <c r="Z1876" s="24" t="s">
        <v>101</v>
      </c>
      <c r="AA1876" s="32">
        <v>8</v>
      </c>
      <c r="AB1876" s="24">
        <v>0</v>
      </c>
      <c r="AC1876" s="25">
        <v>45005</v>
      </c>
      <c r="AD1876" s="24" t="s">
        <v>58</v>
      </c>
      <c r="AE1876" s="24"/>
      <c r="AF1876" s="24"/>
      <c r="AG1876" s="24"/>
      <c r="AH1876" s="24" t="s">
        <v>60</v>
      </c>
      <c r="AI1876" s="24"/>
      <c r="AJ1876" s="24" t="s">
        <v>60</v>
      </c>
      <c r="AK1876" s="24"/>
      <c r="AL1876" s="24" t="s">
        <v>1333</v>
      </c>
      <c r="AM1876" s="24"/>
      <c r="AN1876" s="24"/>
      <c r="AO1876" s="24"/>
      <c r="AP1876" s="24" t="s">
        <v>60</v>
      </c>
      <c r="AQ1876" s="24"/>
      <c r="AR1876" s="24"/>
      <c r="AS1876" s="89">
        <f t="shared" si="400"/>
        <v>7</v>
      </c>
      <c r="AT1876" s="24" t="s">
        <v>6903</v>
      </c>
    </row>
    <row r="1877" spans="1:46" x14ac:dyDescent="0.5">
      <c r="A1877" s="24">
        <v>1998</v>
      </c>
      <c r="B1877" s="24" t="s">
        <v>506</v>
      </c>
      <c r="C1877" s="24"/>
      <c r="D1877" s="24" t="s">
        <v>7187</v>
      </c>
      <c r="E1877" s="24" t="s">
        <v>7188</v>
      </c>
      <c r="F1877" s="77" t="str">
        <f t="shared" si="395"/>
        <v>AG Contact Centres Ltd</v>
      </c>
      <c r="G1877" s="24" t="s">
        <v>7189</v>
      </c>
      <c r="H1877" s="24" t="s">
        <v>5010</v>
      </c>
      <c r="I1877" s="24" t="s">
        <v>5010</v>
      </c>
      <c r="J1877" s="24" t="s">
        <v>190</v>
      </c>
      <c r="K1877" s="24" t="s">
        <v>6369</v>
      </c>
      <c r="L1877" s="25">
        <v>45006</v>
      </c>
      <c r="M1877" s="25">
        <v>45373</v>
      </c>
      <c r="N1877" s="81">
        <f t="shared" si="397"/>
        <v>46103</v>
      </c>
      <c r="O1877" s="77" t="s">
        <v>712</v>
      </c>
      <c r="P1877" s="77" t="str" cm="1">
        <f t="array" aca="1" ref="P1877" ca="1">_xlfn.IFS((N1877-TODAY())&gt;=547,"06 Expires over 18 months",(N1877-TODAY())&gt;=365,"05 Expires in 18 months",(N1877-TODAY())&gt;=183,"04 Expires in 12 months",(N1877-TODAY())&gt;=92,"03 Expires in 6 months",(N1877-TODAY())&gt;=31,"02 Expires in 3 months",(N1877-TODAY())&gt;=0,"01 Expires in 30 days",(N1877-TODAY())&gt;=-31,"01 Expired last 30 days",(N1877-TODAY())&gt;=-92,"02 Expired last 3 months",(N1877-TODAY())&gt;=-183,"03 Expired last 6 months",(N1877-TODAY())&gt;=-365,"04 Expired last 12 months",(N1877-TODAY())&gt;=-547,"05 Expired last 18 months",TRUE,"06 Expired over 18 months")</f>
        <v>03 Expired last 6 months</v>
      </c>
      <c r="Q1877" s="65">
        <v>2000</v>
      </c>
      <c r="R1877" s="84">
        <f t="shared" si="399"/>
        <v>6000</v>
      </c>
      <c r="S1877" s="77" t="str" cm="1">
        <f t="array" ref="S1877">_xlfn.IFS(R1877&gt;5000000,"Gold",R1877&gt;=500000,"Silver",R1877&gt;30000,"Bronze",TRUE,"Transactional")</f>
        <v>Transactional</v>
      </c>
      <c r="T1877" s="24" t="s">
        <v>54</v>
      </c>
      <c r="U1877" s="101" t="s">
        <v>190</v>
      </c>
      <c r="V1877" s="101"/>
      <c r="W1877" s="77" t="str">
        <f t="shared" si="396"/>
        <v>Yes</v>
      </c>
      <c r="X1877" s="77" t="str">
        <f>IFERROR(_xlfn.XLOOKUP(J1877&amp;"||"&amp;K1877,'Mapping Ref.'!$J$2:$J$538,'Mapping Ref.'!$K$2:$K$538),"")</f>
        <v>Childrens &amp; Adults</v>
      </c>
      <c r="Y1877" s="77" t="str" cm="1">
        <f t="array" ref="Y1877">_xlfn.IFS(R1877&gt;2000000,"For Publication",R1877&gt;100000,"PID",R1877&gt;30000,"RFQ",TRUE,"Transactional")</f>
        <v>Transactional</v>
      </c>
      <c r="Z1877" s="24" t="s">
        <v>101</v>
      </c>
      <c r="AA1877" s="32">
        <v>12</v>
      </c>
      <c r="AB1877" s="24">
        <v>24</v>
      </c>
      <c r="AC1877" s="25">
        <v>45006</v>
      </c>
      <c r="AD1877" s="24" t="s">
        <v>58</v>
      </c>
      <c r="AE1877" s="24"/>
      <c r="AF1877" s="24"/>
      <c r="AG1877" s="24"/>
      <c r="AH1877" s="24" t="s">
        <v>60</v>
      </c>
      <c r="AI1877" s="24"/>
      <c r="AJ1877" s="24" t="s">
        <v>60</v>
      </c>
      <c r="AK1877" s="24"/>
      <c r="AL1877" s="24" t="s">
        <v>1333</v>
      </c>
      <c r="AM1877" s="24"/>
      <c r="AN1877" s="24"/>
      <c r="AO1877" s="24">
        <v>0</v>
      </c>
      <c r="AP1877" s="24" t="s">
        <v>60</v>
      </c>
      <c r="AQ1877" s="24"/>
      <c r="AR1877" s="24"/>
      <c r="AS1877" s="89">
        <f t="shared" si="400"/>
        <v>36</v>
      </c>
      <c r="AT1877" s="24" t="s">
        <v>7190</v>
      </c>
    </row>
    <row r="1878" spans="1:46" x14ac:dyDescent="0.5">
      <c r="A1878" s="24">
        <v>1999</v>
      </c>
      <c r="B1878" s="24"/>
      <c r="C1878" s="24" t="s">
        <v>77</v>
      </c>
      <c r="D1878" s="24" t="s">
        <v>7191</v>
      </c>
      <c r="E1878" s="24" t="s">
        <v>7192</v>
      </c>
      <c r="F1878" s="77" t="str">
        <f t="shared" si="395"/>
        <v>RCKa LIMITED</v>
      </c>
      <c r="G1878" s="24" t="s">
        <v>7193</v>
      </c>
      <c r="H1878" s="24" t="s">
        <v>1029</v>
      </c>
      <c r="I1878" s="24" t="s">
        <v>1029</v>
      </c>
      <c r="J1878" s="24" t="s">
        <v>107</v>
      </c>
      <c r="K1878" s="24" t="s">
        <v>337</v>
      </c>
      <c r="L1878" s="25">
        <v>45011</v>
      </c>
      <c r="M1878" s="25">
        <v>45108</v>
      </c>
      <c r="N1878" s="81">
        <f t="shared" si="397"/>
        <v>45292</v>
      </c>
      <c r="O1878" s="77" t="str">
        <f t="shared" ref="O1878:O1912" ca="1" si="401">IF(N1878&lt;TODAY(),"Expired","Live")</f>
        <v>Expired</v>
      </c>
      <c r="P1878" s="77" t="str" cm="1">
        <f t="array" aca="1" ref="P1878" ca="1">_xlfn.IFS((N1878-TODAY())&gt;=547,"06 Expires over 18 months",(N1878-TODAY())&gt;=365,"05 Expires in 18 months",(N1878-TODAY())&gt;=183,"04 Expires in 12 months",(N1878-TODAY())&gt;=92,"03 Expires in 6 months",(N1878-TODAY())&gt;=31,"02 Expires in 3 months",(N1878-TODAY())&gt;=0,"01 Expires in 30 days",(N1878-TODAY())&gt;=-31,"01 Expired last 30 days",(N1878-TODAY())&gt;=-92,"02 Expired last 3 months",(N1878-TODAY())&gt;=-183,"03 Expired last 6 months",(N1878-TODAY())&gt;=-365,"04 Expired last 12 months",(N1878-TODAY())&gt;=-547,"05 Expired last 18 months",TRUE,"06 Expired over 18 months")</f>
        <v>06 Expired over 18 months</v>
      </c>
      <c r="Q1878" s="65">
        <v>19800</v>
      </c>
      <c r="R1878" s="84">
        <f t="shared" si="399"/>
        <v>19800</v>
      </c>
      <c r="S1878" s="77" t="str" cm="1">
        <f t="array" ref="S1878">_xlfn.IFS(R1878&gt;5000000,"Gold",R1878&gt;=500000,"Silver",R1878&gt;30000,"Bronze",TRUE,"Transactional")</f>
        <v>Transactional</v>
      </c>
      <c r="T1878" s="24" t="s">
        <v>122</v>
      </c>
      <c r="U1878" s="101" t="s">
        <v>99</v>
      </c>
      <c r="V1878" s="101" t="s">
        <v>100</v>
      </c>
      <c r="W1878" s="77" t="str">
        <f t="shared" si="396"/>
        <v>Yes</v>
      </c>
      <c r="X1878" s="77" t="str">
        <f>IFERROR(_xlfn.XLOOKUP(J1878&amp;"||"&amp;K1878,'Mapping Ref.'!$J$2:$J$538,'Mapping Ref.'!$K$2:$K$538),"")</f>
        <v>Construction &amp; Estates</v>
      </c>
      <c r="Y1878" s="77" t="str" cm="1">
        <f t="array" ref="Y1878">_xlfn.IFS(R1878&gt;2000000,"For Publication",R1878&gt;100000,"PID",R1878&gt;30000,"RFQ",TRUE,"Transactional")</f>
        <v>Transactional</v>
      </c>
      <c r="Z1878" s="24" t="s">
        <v>101</v>
      </c>
      <c r="AA1878" s="32">
        <v>6</v>
      </c>
      <c r="AB1878" s="24">
        <v>6</v>
      </c>
      <c r="AC1878" s="25">
        <v>45007</v>
      </c>
      <c r="AD1878" s="24" t="s">
        <v>58</v>
      </c>
      <c r="AE1878" s="24">
        <v>123</v>
      </c>
      <c r="AF1878" s="24"/>
      <c r="AG1878" s="24"/>
      <c r="AH1878" s="24" t="s">
        <v>59</v>
      </c>
      <c r="AI1878" s="24"/>
      <c r="AJ1878" s="24" t="s">
        <v>60</v>
      </c>
      <c r="AK1878" s="24"/>
      <c r="AL1878" s="24" t="s">
        <v>1333</v>
      </c>
      <c r="AM1878" s="24"/>
      <c r="AN1878" s="24"/>
      <c r="AO1878" s="24">
        <v>0</v>
      </c>
      <c r="AP1878" s="24" t="s">
        <v>60</v>
      </c>
      <c r="AQ1878" s="24"/>
      <c r="AR1878" s="24"/>
      <c r="AS1878" s="89">
        <f t="shared" si="400"/>
        <v>9</v>
      </c>
      <c r="AT1878" s="24" t="s">
        <v>7194</v>
      </c>
    </row>
    <row r="1879" spans="1:46" x14ac:dyDescent="0.5">
      <c r="A1879" s="24">
        <v>2000</v>
      </c>
      <c r="B1879" s="24"/>
      <c r="C1879" s="24" t="s">
        <v>77</v>
      </c>
      <c r="D1879" s="24" t="s">
        <v>7195</v>
      </c>
      <c r="E1879" s="24" t="s">
        <v>7196</v>
      </c>
      <c r="F1879" s="77" t="str">
        <f t="shared" si="395"/>
        <v>RADIUS BRAND CONSULTANTS LTD</v>
      </c>
      <c r="G1879" s="24" t="s">
        <v>4283</v>
      </c>
      <c r="H1879" s="24" t="s">
        <v>3282</v>
      </c>
      <c r="I1879" s="24" t="s">
        <v>4253</v>
      </c>
      <c r="J1879" s="24" t="s">
        <v>2962</v>
      </c>
      <c r="K1879" s="24" t="s">
        <v>3283</v>
      </c>
      <c r="L1879" s="25">
        <v>45012</v>
      </c>
      <c r="M1879" s="25">
        <v>45740</v>
      </c>
      <c r="N1879" s="81">
        <f t="shared" si="397"/>
        <v>45740</v>
      </c>
      <c r="O1879" s="77" t="str">
        <f t="shared" ca="1" si="401"/>
        <v>Expired</v>
      </c>
      <c r="P1879" s="77" t="str" cm="1">
        <f t="array" aca="1" ref="P1879" ca="1">_xlfn.IFS((N1879-TODAY())&gt;=547,"06 Expires over 18 months",(N1879-TODAY())&gt;=365,"05 Expires in 18 months",(N1879-TODAY())&gt;=183,"04 Expires in 12 months",(N1879-TODAY())&gt;=92,"03 Expires in 6 months",(N1879-TODAY())&gt;=31,"02 Expires in 3 months",(N1879-TODAY())&gt;=0,"01 Expires in 30 days",(N1879-TODAY())&gt;=-31,"01 Expired last 30 days",(N1879-TODAY())&gt;=-92,"02 Expired last 3 months",(N1879-TODAY())&gt;=-183,"03 Expired last 6 months",(N1879-TODAY())&gt;=-365,"04 Expired last 12 months",(N1879-TODAY())&gt;=-547,"05 Expired last 18 months",TRUE,"06 Expired over 18 months")</f>
        <v>05 Expired last 18 months</v>
      </c>
      <c r="Q1879" s="65">
        <v>44000</v>
      </c>
      <c r="R1879" s="84">
        <f t="shared" si="399"/>
        <v>84333.333333333328</v>
      </c>
      <c r="S1879" s="77" t="str" cm="1">
        <f t="array" ref="S1879">_xlfn.IFS(R1879&gt;5000000,"Gold",R1879&gt;=500000,"Silver",R1879&gt;30000,"Bronze",TRUE,"Transactional")</f>
        <v>Bronze</v>
      </c>
      <c r="T1879" s="24" t="s">
        <v>54</v>
      </c>
      <c r="U1879" s="101" t="s">
        <v>109</v>
      </c>
      <c r="V1879" s="101" t="s">
        <v>1011</v>
      </c>
      <c r="W1879" s="77" t="str">
        <f t="shared" si="396"/>
        <v>No</v>
      </c>
      <c r="X1879" s="77" t="str">
        <f>IFERROR(_xlfn.XLOOKUP(J1879&amp;"||"&amp;K1879,'Mapping Ref.'!$J$2:$J$538,'Mapping Ref.'!$K$2:$K$538),"")</f>
        <v>Construction &amp; Estates</v>
      </c>
      <c r="Y1879" s="77" t="str" cm="1">
        <f t="array" ref="Y1879">_xlfn.IFS(R1879&gt;2000000,"For Publication",R1879&gt;100000,"PID",R1879&gt;30000,"RFQ",TRUE,"Transactional")</f>
        <v>RFQ</v>
      </c>
      <c r="Z1879" s="24" t="s">
        <v>101</v>
      </c>
      <c r="AA1879" s="32">
        <v>24</v>
      </c>
      <c r="AB1879" s="24">
        <v>0</v>
      </c>
      <c r="AC1879" s="25">
        <v>45008</v>
      </c>
      <c r="AD1879" s="24" t="s">
        <v>58</v>
      </c>
      <c r="AE1879" s="24">
        <v>232251</v>
      </c>
      <c r="AF1879" s="24"/>
      <c r="AG1879" s="24"/>
      <c r="AH1879" s="24" t="s">
        <v>59</v>
      </c>
      <c r="AI1879" s="24"/>
      <c r="AJ1879" s="24" t="s">
        <v>60</v>
      </c>
      <c r="AK1879" s="24"/>
      <c r="AL1879" s="24" t="s">
        <v>1333</v>
      </c>
      <c r="AM1879" s="24"/>
      <c r="AN1879" s="24"/>
      <c r="AO1879" s="24">
        <v>0</v>
      </c>
      <c r="AP1879" s="24" t="s">
        <v>60</v>
      </c>
      <c r="AQ1879" s="24" t="s">
        <v>7197</v>
      </c>
      <c r="AR1879" s="24" t="s">
        <v>7198</v>
      </c>
      <c r="AS1879" s="89">
        <f t="shared" si="400"/>
        <v>23</v>
      </c>
      <c r="AT1879" s="24" t="s">
        <v>4284</v>
      </c>
    </row>
    <row r="1880" spans="1:46" x14ac:dyDescent="0.5">
      <c r="A1880" s="24">
        <v>2001</v>
      </c>
      <c r="B1880" s="24"/>
      <c r="C1880" s="24" t="s">
        <v>77</v>
      </c>
      <c r="D1880" s="24" t="s">
        <v>7199</v>
      </c>
      <c r="E1880" s="24" t="s">
        <v>7200</v>
      </c>
      <c r="F1880" s="77" t="str">
        <f t="shared" si="395"/>
        <v>F J BLISSETT &amp; COMPANY LIMITED</v>
      </c>
      <c r="G1880" s="24" t="s">
        <v>4108</v>
      </c>
      <c r="H1880" s="24" t="s">
        <v>3282</v>
      </c>
      <c r="I1880" s="24" t="s">
        <v>4253</v>
      </c>
      <c r="J1880" s="24" t="s">
        <v>2962</v>
      </c>
      <c r="K1880" s="24" t="s">
        <v>3283</v>
      </c>
      <c r="L1880" s="25">
        <v>45012</v>
      </c>
      <c r="M1880" s="25">
        <v>45740</v>
      </c>
      <c r="N1880" s="81">
        <f t="shared" si="397"/>
        <v>45740</v>
      </c>
      <c r="O1880" s="77" t="str">
        <f t="shared" ca="1" si="401"/>
        <v>Expired</v>
      </c>
      <c r="P1880" s="77" t="str" cm="1">
        <f t="array" aca="1" ref="P1880" ca="1">_xlfn.IFS((N1880-TODAY())&gt;=547,"06 Expires over 18 months",(N1880-TODAY())&gt;=365,"05 Expires in 18 months",(N1880-TODAY())&gt;=183,"04 Expires in 12 months",(N1880-TODAY())&gt;=92,"03 Expires in 6 months",(N1880-TODAY())&gt;=31,"02 Expires in 3 months",(N1880-TODAY())&gt;=0,"01 Expires in 30 days",(N1880-TODAY())&gt;=-31,"01 Expired last 30 days",(N1880-TODAY())&gt;=-92,"02 Expired last 3 months",(N1880-TODAY())&gt;=-183,"03 Expired last 6 months",(N1880-TODAY())&gt;=-365,"04 Expired last 12 months",(N1880-TODAY())&gt;=-547,"05 Expired last 18 months",TRUE,"06 Expired over 18 months")</f>
        <v>05 Expired last 18 months</v>
      </c>
      <c r="Q1880" s="65">
        <v>20000</v>
      </c>
      <c r="R1880" s="84">
        <f t="shared" si="399"/>
        <v>38333.333333333336</v>
      </c>
      <c r="S1880" s="77" t="str" cm="1">
        <f t="array" ref="S1880">_xlfn.IFS(R1880&gt;5000000,"Gold",R1880&gt;=500000,"Silver",R1880&gt;30000,"Bronze",TRUE,"Transactional")</f>
        <v>Bronze</v>
      </c>
      <c r="T1880" s="24" t="s">
        <v>54</v>
      </c>
      <c r="U1880" s="101" t="s">
        <v>445</v>
      </c>
      <c r="V1880" s="101" t="s">
        <v>874</v>
      </c>
      <c r="W1880" s="77" t="str">
        <f t="shared" si="396"/>
        <v>No</v>
      </c>
      <c r="X1880" s="77" t="str">
        <f>IFERROR(_xlfn.XLOOKUP(J1880&amp;"||"&amp;K1880,'Mapping Ref.'!$J$2:$J$538,'Mapping Ref.'!$K$2:$K$538),"")</f>
        <v>Construction &amp; Estates</v>
      </c>
      <c r="Y1880" s="77" t="str" cm="1">
        <f t="array" ref="Y1880">_xlfn.IFS(R1880&gt;2000000,"For Publication",R1880&gt;100000,"PID",R1880&gt;30000,"RFQ",TRUE,"Transactional")</f>
        <v>RFQ</v>
      </c>
      <c r="Z1880" s="24" t="s">
        <v>101</v>
      </c>
      <c r="AA1880" s="32">
        <v>24</v>
      </c>
      <c r="AB1880" s="24">
        <v>0</v>
      </c>
      <c r="AC1880" s="25">
        <v>45008</v>
      </c>
      <c r="AD1880" s="24" t="s">
        <v>58</v>
      </c>
      <c r="AE1880" s="24">
        <v>232251</v>
      </c>
      <c r="AF1880" s="24"/>
      <c r="AG1880" s="24"/>
      <c r="AH1880" s="24" t="s">
        <v>59</v>
      </c>
      <c r="AI1880" s="24"/>
      <c r="AJ1880" s="24" t="s">
        <v>60</v>
      </c>
      <c r="AK1880" s="24"/>
      <c r="AL1880" s="24" t="s">
        <v>1333</v>
      </c>
      <c r="AM1880" s="24"/>
      <c r="AN1880" s="24"/>
      <c r="AO1880" s="24">
        <v>0</v>
      </c>
      <c r="AP1880" s="24" t="s">
        <v>60</v>
      </c>
      <c r="AQ1880" s="24" t="s">
        <v>7201</v>
      </c>
      <c r="AR1880" s="24" t="s">
        <v>7202</v>
      </c>
      <c r="AS1880" s="89">
        <f t="shared" si="400"/>
        <v>23</v>
      </c>
      <c r="AT1880" s="24" t="s">
        <v>4109</v>
      </c>
    </row>
    <row r="1881" spans="1:46" x14ac:dyDescent="0.5">
      <c r="A1881" s="24">
        <v>2002</v>
      </c>
      <c r="B1881" s="24"/>
      <c r="C1881" s="24" t="s">
        <v>77</v>
      </c>
      <c r="D1881" s="24" t="s">
        <v>7203</v>
      </c>
      <c r="E1881" s="24" t="s">
        <v>7204</v>
      </c>
      <c r="F1881" s="77" t="str">
        <f t="shared" si="395"/>
        <v>THE CHILDRENS PLAYGROUND CO LTD</v>
      </c>
      <c r="G1881" s="24" t="s">
        <v>4291</v>
      </c>
      <c r="H1881" s="24" t="s">
        <v>3282</v>
      </c>
      <c r="I1881" s="24" t="s">
        <v>4253</v>
      </c>
      <c r="J1881" s="24" t="s">
        <v>2962</v>
      </c>
      <c r="K1881" s="24" t="s">
        <v>3283</v>
      </c>
      <c r="L1881" s="25">
        <v>45012</v>
      </c>
      <c r="M1881" s="25">
        <v>45740</v>
      </c>
      <c r="N1881" s="81">
        <f t="shared" si="397"/>
        <v>45740</v>
      </c>
      <c r="O1881" s="77" t="str">
        <f t="shared" ca="1" si="401"/>
        <v>Expired</v>
      </c>
      <c r="P1881" s="77" t="str" cm="1">
        <f t="array" aca="1" ref="P1881" ca="1">_xlfn.IFS((N1881-TODAY())&gt;=547,"06 Expires over 18 months",(N1881-TODAY())&gt;=365,"05 Expires in 18 months",(N1881-TODAY())&gt;=183,"04 Expires in 12 months",(N1881-TODAY())&gt;=92,"03 Expires in 6 months",(N1881-TODAY())&gt;=31,"02 Expires in 3 months",(N1881-TODAY())&gt;=0,"01 Expires in 30 days",(N1881-TODAY())&gt;=-31,"01 Expired last 30 days",(N1881-TODAY())&gt;=-92,"02 Expired last 3 months",(N1881-TODAY())&gt;=-183,"03 Expired last 6 months",(N1881-TODAY())&gt;=-365,"04 Expired last 12 months",(N1881-TODAY())&gt;=-547,"05 Expired last 18 months",TRUE,"06 Expired over 18 months")</f>
        <v>05 Expired last 18 months</v>
      </c>
      <c r="Q1881" s="65">
        <v>50000</v>
      </c>
      <c r="R1881" s="84">
        <f t="shared" si="399"/>
        <v>95833.333333333328</v>
      </c>
      <c r="S1881" s="77" t="str" cm="1">
        <f t="array" ref="S1881">_xlfn.IFS(R1881&gt;5000000,"Gold",R1881&gt;=500000,"Silver",R1881&gt;30000,"Bronze",TRUE,"Transactional")</f>
        <v>Bronze</v>
      </c>
      <c r="T1881" s="24" t="s">
        <v>122</v>
      </c>
      <c r="U1881" s="101" t="s">
        <v>116</v>
      </c>
      <c r="V1881" s="101" t="s">
        <v>70</v>
      </c>
      <c r="W1881" s="77" t="str">
        <f t="shared" si="396"/>
        <v>No</v>
      </c>
      <c r="X1881" s="77" t="str">
        <f>IFERROR(_xlfn.XLOOKUP(J1881&amp;"||"&amp;K1881,'Mapping Ref.'!$J$2:$J$538,'Mapping Ref.'!$K$2:$K$538),"")</f>
        <v>Construction &amp; Estates</v>
      </c>
      <c r="Y1881" s="77" t="str" cm="1">
        <f t="array" ref="Y1881">_xlfn.IFS(R1881&gt;2000000,"For Publication",R1881&gt;100000,"PID",R1881&gt;30000,"RFQ",TRUE,"Transactional")</f>
        <v>RFQ</v>
      </c>
      <c r="Z1881" s="24" t="s">
        <v>101</v>
      </c>
      <c r="AA1881" s="32">
        <v>24</v>
      </c>
      <c r="AB1881" s="24">
        <v>0</v>
      </c>
      <c r="AC1881" s="25">
        <v>45008</v>
      </c>
      <c r="AD1881" s="24" t="s">
        <v>58</v>
      </c>
      <c r="AE1881" s="24">
        <v>232251</v>
      </c>
      <c r="AF1881" s="24"/>
      <c r="AG1881" s="24"/>
      <c r="AH1881" s="24" t="s">
        <v>59</v>
      </c>
      <c r="AI1881" s="24"/>
      <c r="AJ1881" s="24" t="s">
        <v>60</v>
      </c>
      <c r="AK1881" s="24"/>
      <c r="AL1881" s="24" t="s">
        <v>1333</v>
      </c>
      <c r="AM1881" s="24"/>
      <c r="AN1881" s="24"/>
      <c r="AO1881" s="24">
        <v>0</v>
      </c>
      <c r="AP1881" s="24" t="s">
        <v>60</v>
      </c>
      <c r="AQ1881" s="24" t="s">
        <v>7205</v>
      </c>
      <c r="AR1881" s="24" t="s">
        <v>7206</v>
      </c>
      <c r="AS1881" s="89">
        <f t="shared" si="400"/>
        <v>23</v>
      </c>
      <c r="AT1881" s="24" t="s">
        <v>4292</v>
      </c>
    </row>
    <row r="1882" spans="1:46" x14ac:dyDescent="0.5">
      <c r="A1882" s="24">
        <v>2003</v>
      </c>
      <c r="B1882" s="24"/>
      <c r="C1882" s="24" t="s">
        <v>77</v>
      </c>
      <c r="D1882" s="24" t="s">
        <v>7207</v>
      </c>
      <c r="E1882" s="24" t="s">
        <v>7208</v>
      </c>
      <c r="F1882" s="77" t="str">
        <f t="shared" si="395"/>
        <v>ANTHONY COLLINS SOLICITORS LLP</v>
      </c>
      <c r="G1882" s="24" t="s">
        <v>4115</v>
      </c>
      <c r="H1882" s="24" t="s">
        <v>3282</v>
      </c>
      <c r="I1882" s="24" t="s">
        <v>4253</v>
      </c>
      <c r="J1882" s="24" t="s">
        <v>2962</v>
      </c>
      <c r="K1882" s="24" t="s">
        <v>3283</v>
      </c>
      <c r="L1882" s="25">
        <v>45012</v>
      </c>
      <c r="M1882" s="25">
        <v>45740</v>
      </c>
      <c r="N1882" s="81">
        <f t="shared" si="397"/>
        <v>45740</v>
      </c>
      <c r="O1882" s="77" t="str">
        <f t="shared" ca="1" si="401"/>
        <v>Expired</v>
      </c>
      <c r="P1882" s="77" t="str" cm="1">
        <f t="array" aca="1" ref="P1882" ca="1">_xlfn.IFS((N1882-TODAY())&gt;=547,"06 Expires over 18 months",(N1882-TODAY())&gt;=365,"05 Expires in 18 months",(N1882-TODAY())&gt;=183,"04 Expires in 12 months",(N1882-TODAY())&gt;=92,"03 Expires in 6 months",(N1882-TODAY())&gt;=31,"02 Expires in 3 months",(N1882-TODAY())&gt;=0,"01 Expires in 30 days",(N1882-TODAY())&gt;=-31,"01 Expired last 30 days",(N1882-TODAY())&gt;=-92,"02 Expired last 3 months",(N1882-TODAY())&gt;=-183,"03 Expired last 6 months",(N1882-TODAY())&gt;=-365,"04 Expired last 12 months",(N1882-TODAY())&gt;=-547,"05 Expired last 18 months",TRUE,"06 Expired over 18 months")</f>
        <v>05 Expired last 18 months</v>
      </c>
      <c r="Q1882" s="65">
        <v>50000</v>
      </c>
      <c r="R1882" s="84">
        <f t="shared" si="399"/>
        <v>95833.333333333328</v>
      </c>
      <c r="S1882" s="77" t="str" cm="1">
        <f t="array" ref="S1882">_xlfn.IFS(R1882&gt;5000000,"Gold",R1882&gt;=500000,"Silver",R1882&gt;30000,"Bronze",TRUE,"Transactional")</f>
        <v>Bronze</v>
      </c>
      <c r="T1882" s="24" t="s">
        <v>54</v>
      </c>
      <c r="U1882" s="101" t="s">
        <v>455</v>
      </c>
      <c r="V1882" s="101" t="s">
        <v>822</v>
      </c>
      <c r="W1882" s="77" t="str">
        <f t="shared" si="396"/>
        <v>No</v>
      </c>
      <c r="X1882" s="77" t="str">
        <f>IFERROR(_xlfn.XLOOKUP(J1882&amp;"||"&amp;K1882,'Mapping Ref.'!$J$2:$J$538,'Mapping Ref.'!$K$2:$K$538),"")</f>
        <v>Construction &amp; Estates</v>
      </c>
      <c r="Y1882" s="77" t="str" cm="1">
        <f t="array" ref="Y1882">_xlfn.IFS(R1882&gt;2000000,"For Publication",R1882&gt;100000,"PID",R1882&gt;30000,"RFQ",TRUE,"Transactional")</f>
        <v>RFQ</v>
      </c>
      <c r="Z1882" s="24" t="s">
        <v>101</v>
      </c>
      <c r="AA1882" s="32">
        <v>24</v>
      </c>
      <c r="AB1882" s="24">
        <v>0</v>
      </c>
      <c r="AC1882" s="25">
        <v>45008</v>
      </c>
      <c r="AD1882" s="24" t="s">
        <v>58</v>
      </c>
      <c r="AE1882" s="24">
        <v>232251</v>
      </c>
      <c r="AF1882" s="24"/>
      <c r="AG1882" s="24"/>
      <c r="AH1882" s="24" t="s">
        <v>59</v>
      </c>
      <c r="AI1882" s="24"/>
      <c r="AJ1882" s="24" t="s">
        <v>60</v>
      </c>
      <c r="AK1882" s="24" t="s">
        <v>7209</v>
      </c>
      <c r="AL1882" s="24" t="s">
        <v>1333</v>
      </c>
      <c r="AM1882" s="24"/>
      <c r="AN1882" s="24"/>
      <c r="AO1882" s="24">
        <v>0</v>
      </c>
      <c r="AP1882" s="24" t="s">
        <v>60</v>
      </c>
      <c r="AQ1882" s="24" t="s">
        <v>7210</v>
      </c>
      <c r="AR1882" s="24" t="s">
        <v>7211</v>
      </c>
      <c r="AS1882" s="89">
        <f t="shared" si="400"/>
        <v>23</v>
      </c>
      <c r="AT1882" s="24" t="s">
        <v>4113</v>
      </c>
    </row>
    <row r="1883" spans="1:46" x14ac:dyDescent="0.5">
      <c r="A1883" s="24">
        <v>2004</v>
      </c>
      <c r="B1883" s="24"/>
      <c r="C1883" s="24" t="s">
        <v>77</v>
      </c>
      <c r="D1883" s="24" t="s">
        <v>7212</v>
      </c>
      <c r="E1883" s="24" t="s">
        <v>7213</v>
      </c>
      <c r="F1883" s="77" t="str">
        <f t="shared" si="395"/>
        <v>REFUSE VEHICLE SOLUTIONS LIMITED</v>
      </c>
      <c r="G1883" s="24" t="s">
        <v>4058</v>
      </c>
      <c r="H1883" s="24" t="s">
        <v>3282</v>
      </c>
      <c r="I1883" s="24" t="s">
        <v>4253</v>
      </c>
      <c r="J1883" s="24" t="s">
        <v>2962</v>
      </c>
      <c r="K1883" s="24" t="s">
        <v>3283</v>
      </c>
      <c r="L1883" s="25">
        <v>45012</v>
      </c>
      <c r="M1883" s="25">
        <v>45740</v>
      </c>
      <c r="N1883" s="81">
        <f t="shared" si="397"/>
        <v>45740</v>
      </c>
      <c r="O1883" s="77" t="str">
        <f t="shared" ca="1" si="401"/>
        <v>Expired</v>
      </c>
      <c r="P1883" s="77" t="str" cm="1">
        <f t="array" aca="1" ref="P1883" ca="1">_xlfn.IFS((N1883-TODAY())&gt;=547,"06 Expires over 18 months",(N1883-TODAY())&gt;=365,"05 Expires in 18 months",(N1883-TODAY())&gt;=183,"04 Expires in 12 months",(N1883-TODAY())&gt;=92,"03 Expires in 6 months",(N1883-TODAY())&gt;=31,"02 Expires in 3 months",(N1883-TODAY())&gt;=0,"01 Expires in 30 days",(N1883-TODAY())&gt;=-31,"01 Expired last 30 days",(N1883-TODAY())&gt;=-92,"02 Expired last 3 months",(N1883-TODAY())&gt;=-183,"03 Expired last 6 months",(N1883-TODAY())&gt;=-365,"04 Expired last 12 months",(N1883-TODAY())&gt;=-547,"05 Expired last 18 months",TRUE,"06 Expired over 18 months")</f>
        <v>05 Expired last 18 months</v>
      </c>
      <c r="Q1883" s="65">
        <v>60000</v>
      </c>
      <c r="R1883" s="84">
        <f t="shared" si="399"/>
        <v>115000</v>
      </c>
      <c r="S1883" s="77" t="str" cm="1">
        <f t="array" ref="S1883">_xlfn.IFS(R1883&gt;5000000,"Gold",R1883&gt;=500000,"Silver",R1883&gt;30000,"Bronze",TRUE,"Transactional")</f>
        <v>Bronze</v>
      </c>
      <c r="T1883" s="24" t="s">
        <v>54</v>
      </c>
      <c r="U1883" s="101" t="s">
        <v>445</v>
      </c>
      <c r="V1883" s="101" t="s">
        <v>810</v>
      </c>
      <c r="W1883" s="77" t="str">
        <f t="shared" si="396"/>
        <v>No</v>
      </c>
      <c r="X1883" s="77" t="str">
        <f>IFERROR(_xlfn.XLOOKUP(J1883&amp;"||"&amp;K1883,'Mapping Ref.'!$J$2:$J$538,'Mapping Ref.'!$K$2:$K$538),"")</f>
        <v>Construction &amp; Estates</v>
      </c>
      <c r="Y1883" s="77" t="str" cm="1">
        <f t="array" ref="Y1883">_xlfn.IFS(R1883&gt;2000000,"For Publication",R1883&gt;100000,"PID",R1883&gt;30000,"RFQ",TRUE,"Transactional")</f>
        <v>PID</v>
      </c>
      <c r="Z1883" s="24" t="s">
        <v>101</v>
      </c>
      <c r="AA1883" s="32">
        <v>24</v>
      </c>
      <c r="AB1883" s="24">
        <v>0</v>
      </c>
      <c r="AC1883" s="25">
        <v>45008</v>
      </c>
      <c r="AD1883" s="24" t="s">
        <v>58</v>
      </c>
      <c r="AE1883" s="24">
        <v>232251</v>
      </c>
      <c r="AF1883" s="24"/>
      <c r="AG1883" s="24"/>
      <c r="AH1883" s="24" t="s">
        <v>59</v>
      </c>
      <c r="AI1883" s="24"/>
      <c r="AJ1883" s="24" t="s">
        <v>60</v>
      </c>
      <c r="AK1883" s="24"/>
      <c r="AL1883" s="24" t="s">
        <v>1333</v>
      </c>
      <c r="AM1883" s="24"/>
      <c r="AN1883" s="24"/>
      <c r="AO1883" s="24">
        <v>0</v>
      </c>
      <c r="AP1883" s="24" t="s">
        <v>60</v>
      </c>
      <c r="AQ1883" s="24" t="s">
        <v>7214</v>
      </c>
      <c r="AR1883" s="24" t="s">
        <v>7215</v>
      </c>
      <c r="AS1883" s="89">
        <f t="shared" si="400"/>
        <v>23</v>
      </c>
      <c r="AT1883" s="24" t="s">
        <v>4056</v>
      </c>
    </row>
    <row r="1884" spans="1:46" x14ac:dyDescent="0.5">
      <c r="A1884" s="24">
        <v>2005</v>
      </c>
      <c r="B1884" s="24"/>
      <c r="C1884" s="24" t="s">
        <v>77</v>
      </c>
      <c r="D1884" s="24" t="s">
        <v>7216</v>
      </c>
      <c r="E1884" s="24" t="s">
        <v>7217</v>
      </c>
      <c r="F1884" s="77" t="str">
        <f t="shared" si="395"/>
        <v>FISCOL ENGINEERING</v>
      </c>
      <c r="G1884" s="24" t="s">
        <v>4271</v>
      </c>
      <c r="H1884" s="24" t="s">
        <v>3282</v>
      </c>
      <c r="I1884" s="24" t="s">
        <v>4253</v>
      </c>
      <c r="J1884" s="24" t="s">
        <v>2962</v>
      </c>
      <c r="K1884" s="24" t="s">
        <v>3283</v>
      </c>
      <c r="L1884" s="25">
        <v>45012</v>
      </c>
      <c r="M1884" s="25">
        <v>45740</v>
      </c>
      <c r="N1884" s="81">
        <f t="shared" si="397"/>
        <v>45740</v>
      </c>
      <c r="O1884" s="77" t="str">
        <f t="shared" ca="1" si="401"/>
        <v>Expired</v>
      </c>
      <c r="P1884" s="77" t="str" cm="1">
        <f t="array" aca="1" ref="P1884" ca="1">_xlfn.IFS((N1884-TODAY())&gt;=547,"06 Expires over 18 months",(N1884-TODAY())&gt;=365,"05 Expires in 18 months",(N1884-TODAY())&gt;=183,"04 Expires in 12 months",(N1884-TODAY())&gt;=92,"03 Expires in 6 months",(N1884-TODAY())&gt;=31,"02 Expires in 3 months",(N1884-TODAY())&gt;=0,"01 Expires in 30 days",(N1884-TODAY())&gt;=-31,"01 Expired last 30 days",(N1884-TODAY())&gt;=-92,"02 Expired last 3 months",(N1884-TODAY())&gt;=-183,"03 Expired last 6 months",(N1884-TODAY())&gt;=-365,"04 Expired last 12 months",(N1884-TODAY())&gt;=-547,"05 Expired last 18 months",TRUE,"06 Expired over 18 months")</f>
        <v>05 Expired last 18 months</v>
      </c>
      <c r="Q1884" s="65">
        <v>50000</v>
      </c>
      <c r="R1884" s="84">
        <f t="shared" si="399"/>
        <v>95833.333333333328</v>
      </c>
      <c r="S1884" s="77" t="str" cm="1">
        <f t="array" ref="S1884">_xlfn.IFS(R1884&gt;5000000,"Gold",R1884&gt;=500000,"Silver",R1884&gt;30000,"Bronze",TRUE,"Transactional")</f>
        <v>Bronze</v>
      </c>
      <c r="T1884" s="24" t="s">
        <v>54</v>
      </c>
      <c r="U1884" s="101" t="s">
        <v>123</v>
      </c>
      <c r="V1884" s="101" t="s">
        <v>124</v>
      </c>
      <c r="W1884" s="77" t="str">
        <f t="shared" si="396"/>
        <v>No</v>
      </c>
      <c r="X1884" s="77" t="str">
        <f>IFERROR(_xlfn.XLOOKUP(J1884&amp;"||"&amp;K1884,'Mapping Ref.'!$J$2:$J$538,'Mapping Ref.'!$K$2:$K$538),"")</f>
        <v>Construction &amp; Estates</v>
      </c>
      <c r="Y1884" s="77" t="str" cm="1">
        <f t="array" ref="Y1884">_xlfn.IFS(R1884&gt;2000000,"For Publication",R1884&gt;100000,"PID",R1884&gt;30000,"RFQ",TRUE,"Transactional")</f>
        <v>RFQ</v>
      </c>
      <c r="Z1884" s="24" t="s">
        <v>101</v>
      </c>
      <c r="AA1884" s="32">
        <v>24</v>
      </c>
      <c r="AB1884" s="24">
        <v>0</v>
      </c>
      <c r="AC1884" s="25">
        <v>45008</v>
      </c>
      <c r="AD1884" s="24" t="s">
        <v>58</v>
      </c>
      <c r="AE1884" s="24">
        <v>232251</v>
      </c>
      <c r="AF1884" s="24" t="s">
        <v>59</v>
      </c>
      <c r="AG1884" s="24"/>
      <c r="AH1884" s="24" t="s">
        <v>59</v>
      </c>
      <c r="AI1884" s="24"/>
      <c r="AJ1884" s="24" t="s">
        <v>60</v>
      </c>
      <c r="AK1884" s="24"/>
      <c r="AL1884" s="24" t="s">
        <v>1333</v>
      </c>
      <c r="AM1884" s="24"/>
      <c r="AN1884" s="24"/>
      <c r="AO1884" s="24">
        <v>0</v>
      </c>
      <c r="AP1884" s="24" t="s">
        <v>60</v>
      </c>
      <c r="AQ1884" s="24" t="s">
        <v>7218</v>
      </c>
      <c r="AR1884" s="24" t="s">
        <v>7219</v>
      </c>
      <c r="AS1884" s="89">
        <f t="shared" si="400"/>
        <v>23</v>
      </c>
      <c r="AT1884" s="24" t="s">
        <v>4272</v>
      </c>
    </row>
    <row r="1885" spans="1:46" x14ac:dyDescent="0.5">
      <c r="A1885" s="24">
        <v>2006</v>
      </c>
      <c r="B1885" s="24"/>
      <c r="C1885" s="24" t="s">
        <v>77</v>
      </c>
      <c r="D1885" s="24" t="s">
        <v>7220</v>
      </c>
      <c r="E1885" s="24" t="s">
        <v>7221</v>
      </c>
      <c r="F1885" s="77" t="str">
        <f t="shared" si="395"/>
        <v>WALLACE SCHOOL OF TRANSPORT LIMITED</v>
      </c>
      <c r="G1885" s="24" t="s">
        <v>4580</v>
      </c>
      <c r="H1885" s="24" t="s">
        <v>3282</v>
      </c>
      <c r="I1885" s="24" t="s">
        <v>4253</v>
      </c>
      <c r="J1885" s="24" t="s">
        <v>2962</v>
      </c>
      <c r="K1885" s="24" t="s">
        <v>3283</v>
      </c>
      <c r="L1885" s="25">
        <v>45012</v>
      </c>
      <c r="M1885" s="25">
        <v>45740</v>
      </c>
      <c r="N1885" s="81">
        <f t="shared" si="397"/>
        <v>45740</v>
      </c>
      <c r="O1885" s="77" t="str">
        <f t="shared" ca="1" si="401"/>
        <v>Expired</v>
      </c>
      <c r="P1885" s="77" t="str" cm="1">
        <f t="array" aca="1" ref="P1885" ca="1">_xlfn.IFS((N1885-TODAY())&gt;=547,"06 Expires over 18 months",(N1885-TODAY())&gt;=365,"05 Expires in 18 months",(N1885-TODAY())&gt;=183,"04 Expires in 12 months",(N1885-TODAY())&gt;=92,"03 Expires in 6 months",(N1885-TODAY())&gt;=31,"02 Expires in 3 months",(N1885-TODAY())&gt;=0,"01 Expires in 30 days",(N1885-TODAY())&gt;=-31,"01 Expired last 30 days",(N1885-TODAY())&gt;=-92,"02 Expired last 3 months",(N1885-TODAY())&gt;=-183,"03 Expired last 6 months",(N1885-TODAY())&gt;=-365,"04 Expired last 12 months",(N1885-TODAY())&gt;=-547,"05 Expired last 18 months",TRUE,"06 Expired over 18 months")</f>
        <v>05 Expired last 18 months</v>
      </c>
      <c r="Q1885" s="65">
        <v>5000</v>
      </c>
      <c r="R1885" s="84">
        <f t="shared" si="399"/>
        <v>9583.3333333333339</v>
      </c>
      <c r="S1885" s="77" t="str" cm="1">
        <f t="array" ref="S1885">_xlfn.IFS(R1885&gt;5000000,"Gold",R1885&gt;=500000,"Silver",R1885&gt;30000,"Bronze",TRUE,"Transactional")</f>
        <v>Transactional</v>
      </c>
      <c r="T1885" s="24" t="s">
        <v>54</v>
      </c>
      <c r="U1885" s="101" t="s">
        <v>237</v>
      </c>
      <c r="V1885" s="101" t="s">
        <v>566</v>
      </c>
      <c r="W1885" s="77" t="str">
        <f t="shared" si="396"/>
        <v>No</v>
      </c>
      <c r="X1885" s="77" t="str">
        <f>IFERROR(_xlfn.XLOOKUP(J1885&amp;"||"&amp;K1885,'Mapping Ref.'!$J$2:$J$538,'Mapping Ref.'!$K$2:$K$538),"")</f>
        <v>Construction &amp; Estates</v>
      </c>
      <c r="Y1885" s="77" t="str" cm="1">
        <f t="array" ref="Y1885">_xlfn.IFS(R1885&gt;2000000,"For Publication",R1885&gt;100000,"PID",R1885&gt;30000,"RFQ",TRUE,"Transactional")</f>
        <v>Transactional</v>
      </c>
      <c r="Z1885" s="24" t="s">
        <v>101</v>
      </c>
      <c r="AA1885" s="32">
        <v>24</v>
      </c>
      <c r="AB1885" s="24">
        <v>0</v>
      </c>
      <c r="AC1885" s="25">
        <v>45008</v>
      </c>
      <c r="AD1885" s="24" t="s">
        <v>58</v>
      </c>
      <c r="AE1885" s="24">
        <v>232251</v>
      </c>
      <c r="AF1885" s="24"/>
      <c r="AG1885" s="24"/>
      <c r="AH1885" s="24" t="s">
        <v>59</v>
      </c>
      <c r="AI1885" s="24"/>
      <c r="AJ1885" s="24" t="s">
        <v>60</v>
      </c>
      <c r="AK1885" s="24"/>
      <c r="AL1885" s="24" t="s">
        <v>1333</v>
      </c>
      <c r="AM1885" s="24"/>
      <c r="AN1885" s="24"/>
      <c r="AO1885" s="24">
        <v>0</v>
      </c>
      <c r="AP1885" s="24" t="s">
        <v>60</v>
      </c>
      <c r="AQ1885" s="24" t="s">
        <v>7222</v>
      </c>
      <c r="AR1885" s="24" t="s">
        <v>7223</v>
      </c>
      <c r="AS1885" s="89">
        <f t="shared" si="400"/>
        <v>23</v>
      </c>
      <c r="AT1885" s="24" t="s">
        <v>4578</v>
      </c>
    </row>
    <row r="1886" spans="1:46" x14ac:dyDescent="0.5">
      <c r="A1886" s="24">
        <v>2007</v>
      </c>
      <c r="B1886" s="24"/>
      <c r="C1886" s="24" t="s">
        <v>77</v>
      </c>
      <c r="D1886" s="24" t="s">
        <v>7224</v>
      </c>
      <c r="E1886" s="24" t="s">
        <v>7225</v>
      </c>
      <c r="F1886" s="77" t="str">
        <f t="shared" si="395"/>
        <v>INSTITUTE OF CEMETERY AND CREMATORIUM MANAGEMENT</v>
      </c>
      <c r="G1886" s="24" t="s">
        <v>3897</v>
      </c>
      <c r="H1886" s="24" t="s">
        <v>3282</v>
      </c>
      <c r="I1886" s="24" t="s">
        <v>4253</v>
      </c>
      <c r="J1886" s="24" t="s">
        <v>2962</v>
      </c>
      <c r="K1886" s="24" t="s">
        <v>3283</v>
      </c>
      <c r="L1886" s="25">
        <v>45012</v>
      </c>
      <c r="M1886" s="25">
        <v>45740</v>
      </c>
      <c r="N1886" s="81">
        <f t="shared" si="397"/>
        <v>45740</v>
      </c>
      <c r="O1886" s="77" t="str">
        <f t="shared" ca="1" si="401"/>
        <v>Expired</v>
      </c>
      <c r="P1886" s="77" t="str" cm="1">
        <f t="array" aca="1" ref="P1886" ca="1">_xlfn.IFS((N1886-TODAY())&gt;=547,"06 Expires over 18 months",(N1886-TODAY())&gt;=365,"05 Expires in 18 months",(N1886-TODAY())&gt;=183,"04 Expires in 12 months",(N1886-TODAY())&gt;=92,"03 Expires in 6 months",(N1886-TODAY())&gt;=31,"02 Expires in 3 months",(N1886-TODAY())&gt;=0,"01 Expires in 30 days",(N1886-TODAY())&gt;=-31,"01 Expired last 30 days",(N1886-TODAY())&gt;=-92,"02 Expired last 3 months",(N1886-TODAY())&gt;=-183,"03 Expired last 6 months",(N1886-TODAY())&gt;=-365,"04 Expired last 12 months",(N1886-TODAY())&gt;=-547,"05 Expired last 18 months",TRUE,"06 Expired over 18 months")</f>
        <v>05 Expired last 18 months</v>
      </c>
      <c r="Q1886" s="65">
        <v>40000</v>
      </c>
      <c r="R1886" s="84">
        <f t="shared" si="399"/>
        <v>76666.666666666672</v>
      </c>
      <c r="S1886" s="77" t="str" cm="1">
        <f t="array" ref="S1886">_xlfn.IFS(R1886&gt;5000000,"Gold",R1886&gt;=500000,"Silver",R1886&gt;30000,"Bronze",TRUE,"Transactional")</f>
        <v>Bronze</v>
      </c>
      <c r="T1886" s="24" t="s">
        <v>54</v>
      </c>
      <c r="U1886" s="101" t="s">
        <v>237</v>
      </c>
      <c r="V1886" s="101" t="s">
        <v>566</v>
      </c>
      <c r="W1886" s="77" t="str">
        <f t="shared" si="396"/>
        <v>No</v>
      </c>
      <c r="X1886" s="77" t="str">
        <f>IFERROR(_xlfn.XLOOKUP(J1886&amp;"||"&amp;K1886,'Mapping Ref.'!$J$2:$J$538,'Mapping Ref.'!$K$2:$K$538),"")</f>
        <v>Construction &amp; Estates</v>
      </c>
      <c r="Y1886" s="77" t="str" cm="1">
        <f t="array" ref="Y1886">_xlfn.IFS(R1886&gt;2000000,"For Publication",R1886&gt;100000,"PID",R1886&gt;30000,"RFQ",TRUE,"Transactional")</f>
        <v>RFQ</v>
      </c>
      <c r="Z1886" s="24" t="s">
        <v>101</v>
      </c>
      <c r="AA1886" s="32">
        <v>24</v>
      </c>
      <c r="AB1886" s="24">
        <v>0</v>
      </c>
      <c r="AC1886" s="25">
        <v>45008</v>
      </c>
      <c r="AD1886" s="24" t="s">
        <v>58</v>
      </c>
      <c r="AE1886" s="24">
        <v>232251</v>
      </c>
      <c r="AF1886" s="24"/>
      <c r="AG1886" s="24"/>
      <c r="AH1886" s="24" t="s">
        <v>59</v>
      </c>
      <c r="AI1886" s="24"/>
      <c r="AJ1886" s="24" t="s">
        <v>60</v>
      </c>
      <c r="AK1886" s="24"/>
      <c r="AL1886" s="24" t="s">
        <v>1333</v>
      </c>
      <c r="AM1886" s="24"/>
      <c r="AN1886" s="24"/>
      <c r="AO1886" s="24">
        <v>0</v>
      </c>
      <c r="AP1886" s="24" t="s">
        <v>60</v>
      </c>
      <c r="AQ1886" s="24" t="s">
        <v>7226</v>
      </c>
      <c r="AR1886" s="24" t="s">
        <v>7227</v>
      </c>
      <c r="AS1886" s="89">
        <f t="shared" si="400"/>
        <v>23</v>
      </c>
      <c r="AT1886" s="24" t="s">
        <v>3898</v>
      </c>
    </row>
    <row r="1887" spans="1:46" x14ac:dyDescent="0.5">
      <c r="A1887" s="24">
        <v>2008</v>
      </c>
      <c r="B1887" s="24"/>
      <c r="C1887" s="24" t="s">
        <v>77</v>
      </c>
      <c r="D1887" s="24" t="s">
        <v>7228</v>
      </c>
      <c r="E1887" s="24" t="s">
        <v>7229</v>
      </c>
      <c r="F1887" s="77" t="str">
        <f t="shared" si="395"/>
        <v>STEAM-TECH ENVIRONMENTAL LIMITED</v>
      </c>
      <c r="G1887" s="24" t="s">
        <v>4259</v>
      </c>
      <c r="H1887" s="24" t="s">
        <v>3282</v>
      </c>
      <c r="I1887" s="24" t="s">
        <v>4253</v>
      </c>
      <c r="J1887" s="24" t="s">
        <v>2962</v>
      </c>
      <c r="K1887" s="24" t="s">
        <v>3283</v>
      </c>
      <c r="L1887" s="25">
        <v>45012</v>
      </c>
      <c r="M1887" s="25">
        <v>45740</v>
      </c>
      <c r="N1887" s="81">
        <f t="shared" si="397"/>
        <v>45740</v>
      </c>
      <c r="O1887" s="77" t="str">
        <f t="shared" ca="1" si="401"/>
        <v>Expired</v>
      </c>
      <c r="P1887" s="77" t="str" cm="1">
        <f t="array" aca="1" ref="P1887" ca="1">_xlfn.IFS((N1887-TODAY())&gt;=547,"06 Expires over 18 months",(N1887-TODAY())&gt;=365,"05 Expires in 18 months",(N1887-TODAY())&gt;=183,"04 Expires in 12 months",(N1887-TODAY())&gt;=92,"03 Expires in 6 months",(N1887-TODAY())&gt;=31,"02 Expires in 3 months",(N1887-TODAY())&gt;=0,"01 Expires in 30 days",(N1887-TODAY())&gt;=-31,"01 Expired last 30 days",(N1887-TODAY())&gt;=-92,"02 Expired last 3 months",(N1887-TODAY())&gt;=-183,"03 Expired last 6 months",(N1887-TODAY())&gt;=-365,"04 Expired last 12 months",(N1887-TODAY())&gt;=-547,"05 Expired last 18 months",TRUE,"06 Expired over 18 months")</f>
        <v>05 Expired last 18 months</v>
      </c>
      <c r="Q1887" s="65">
        <v>75000</v>
      </c>
      <c r="R1887" s="84">
        <f t="shared" si="399"/>
        <v>143750</v>
      </c>
      <c r="S1887" s="77" t="str" cm="1">
        <f t="array" ref="S1887">_xlfn.IFS(R1887&gt;5000000,"Gold",R1887&gt;=500000,"Silver",R1887&gt;30000,"Bronze",TRUE,"Transactional")</f>
        <v>Bronze</v>
      </c>
      <c r="T1887" s="24" t="s">
        <v>54</v>
      </c>
      <c r="U1887" s="101" t="s">
        <v>208</v>
      </c>
      <c r="V1887" s="101" t="s">
        <v>209</v>
      </c>
      <c r="W1887" s="77" t="str">
        <f t="shared" si="396"/>
        <v>No</v>
      </c>
      <c r="X1887" s="77" t="str">
        <f>IFERROR(_xlfn.XLOOKUP(J1887&amp;"||"&amp;K1887,'Mapping Ref.'!$J$2:$J$538,'Mapping Ref.'!$K$2:$K$538),"")</f>
        <v>Construction &amp; Estates</v>
      </c>
      <c r="Y1887" s="77" t="str" cm="1">
        <f t="array" ref="Y1887">_xlfn.IFS(R1887&gt;2000000,"For Publication",R1887&gt;100000,"PID",R1887&gt;30000,"RFQ",TRUE,"Transactional")</f>
        <v>PID</v>
      </c>
      <c r="Z1887" s="24" t="s">
        <v>101</v>
      </c>
      <c r="AA1887" s="32">
        <v>24</v>
      </c>
      <c r="AB1887" s="24">
        <v>0</v>
      </c>
      <c r="AC1887" s="25">
        <v>45008</v>
      </c>
      <c r="AD1887" s="24" t="s">
        <v>58</v>
      </c>
      <c r="AE1887" s="24">
        <v>232251</v>
      </c>
      <c r="AF1887" s="24"/>
      <c r="AG1887" s="24"/>
      <c r="AH1887" s="24" t="s">
        <v>59</v>
      </c>
      <c r="AI1887" s="24"/>
      <c r="AJ1887" s="24" t="s">
        <v>60</v>
      </c>
      <c r="AK1887" s="24"/>
      <c r="AL1887" s="24" t="s">
        <v>1333</v>
      </c>
      <c r="AM1887" s="24"/>
      <c r="AN1887" s="24"/>
      <c r="AO1887" s="24">
        <v>0</v>
      </c>
      <c r="AP1887" s="24" t="s">
        <v>60</v>
      </c>
      <c r="AQ1887" s="24" t="s">
        <v>7230</v>
      </c>
      <c r="AR1887" s="24" t="s">
        <v>7231</v>
      </c>
      <c r="AS1887" s="89">
        <f t="shared" si="400"/>
        <v>23</v>
      </c>
      <c r="AT1887" s="24" t="s">
        <v>4260</v>
      </c>
    </row>
    <row r="1888" spans="1:46" x14ac:dyDescent="0.5">
      <c r="A1888" s="24">
        <v>2009</v>
      </c>
      <c r="B1888" s="24" t="s">
        <v>340</v>
      </c>
      <c r="C1888" s="24"/>
      <c r="D1888" s="24" t="s">
        <v>7232</v>
      </c>
      <c r="E1888" s="24" t="s">
        <v>7233</v>
      </c>
      <c r="F1888" s="77" t="str">
        <f t="shared" si="395"/>
        <v>PAGE TIGER LIMITED</v>
      </c>
      <c r="G1888" s="24" t="s">
        <v>7234</v>
      </c>
      <c r="H1888" s="24" t="s">
        <v>7235</v>
      </c>
      <c r="I1888" s="24" t="s">
        <v>7235</v>
      </c>
      <c r="J1888" s="24" t="s">
        <v>97</v>
      </c>
      <c r="K1888" s="24" t="s">
        <v>6607</v>
      </c>
      <c r="L1888" s="25">
        <v>45005</v>
      </c>
      <c r="M1888" s="25">
        <v>45371</v>
      </c>
      <c r="N1888" s="81">
        <f t="shared" si="397"/>
        <v>45371</v>
      </c>
      <c r="O1888" s="77" t="str">
        <f t="shared" ca="1" si="401"/>
        <v>Expired</v>
      </c>
      <c r="P1888" s="77" t="str" cm="1">
        <f t="array" aca="1" ref="P1888" ca="1">_xlfn.IFS((N1888-TODAY())&gt;=547,"06 Expires over 18 months",(N1888-TODAY())&gt;=365,"05 Expires in 18 months",(N1888-TODAY())&gt;=183,"04 Expires in 12 months",(N1888-TODAY())&gt;=92,"03 Expires in 6 months",(N1888-TODAY())&gt;=31,"02 Expires in 3 months",(N1888-TODAY())&gt;=0,"01 Expires in 30 days",(N1888-TODAY())&gt;=-31,"01 Expired last 30 days",(N1888-TODAY())&gt;=-92,"02 Expired last 3 months",(N1888-TODAY())&gt;=-183,"03 Expired last 6 months",(N1888-TODAY())&gt;=-365,"04 Expired last 12 months",(N1888-TODAY())&gt;=-547,"05 Expired last 18 months",TRUE,"06 Expired over 18 months")</f>
        <v>06 Expired over 18 months</v>
      </c>
      <c r="Q1888" s="65">
        <v>2960</v>
      </c>
      <c r="R1888" s="84">
        <f t="shared" si="399"/>
        <v>2960</v>
      </c>
      <c r="S1888" s="77" t="str" cm="1">
        <f t="array" ref="S1888">_xlfn.IFS(R1888&gt;5000000,"Gold",R1888&gt;=500000,"Silver",R1888&gt;30000,"Bronze",TRUE,"Transactional")</f>
        <v>Transactional</v>
      </c>
      <c r="T1888" s="24" t="s">
        <v>54</v>
      </c>
      <c r="U1888" s="101" t="s">
        <v>99</v>
      </c>
      <c r="V1888" s="101" t="s">
        <v>100</v>
      </c>
      <c r="W1888" s="77" t="str">
        <f t="shared" si="396"/>
        <v>No</v>
      </c>
      <c r="X1888" s="77" t="str">
        <f>IFERROR(_xlfn.XLOOKUP(J1888&amp;"||"&amp;K1888,'Mapping Ref.'!$J$2:$J$538,'Mapping Ref.'!$K$2:$K$538),"")</f>
        <v>Corporate</v>
      </c>
      <c r="Y1888" s="77" t="str" cm="1">
        <f t="array" ref="Y1888">_xlfn.IFS(R1888&gt;2000000,"For Publication",R1888&gt;100000,"PID",R1888&gt;30000,"RFQ",TRUE,"Transactional")</f>
        <v>Transactional</v>
      </c>
      <c r="Z1888" s="24" t="s">
        <v>101</v>
      </c>
      <c r="AA1888" s="32">
        <v>12</v>
      </c>
      <c r="AB1888" s="24">
        <v>0</v>
      </c>
      <c r="AC1888" s="25">
        <v>45008</v>
      </c>
      <c r="AD1888" s="24" t="s">
        <v>58</v>
      </c>
      <c r="AE1888" s="24"/>
      <c r="AF1888" s="24"/>
      <c r="AG1888" s="24"/>
      <c r="AH1888" s="24" t="s">
        <v>60</v>
      </c>
      <c r="AI1888" s="24"/>
      <c r="AJ1888" s="24" t="s">
        <v>60</v>
      </c>
      <c r="AK1888" s="24"/>
      <c r="AL1888" s="24" t="s">
        <v>5003</v>
      </c>
      <c r="AM1888" s="24"/>
      <c r="AN1888" s="24"/>
      <c r="AO1888" s="24">
        <v>0</v>
      </c>
      <c r="AP1888" s="24" t="s">
        <v>60</v>
      </c>
      <c r="AQ1888" s="24"/>
      <c r="AR1888" s="24"/>
      <c r="AS1888" s="89">
        <f t="shared" si="400"/>
        <v>12</v>
      </c>
      <c r="AT1888" s="24" t="s">
        <v>7236</v>
      </c>
    </row>
    <row r="1889" spans="1:46" x14ac:dyDescent="0.5">
      <c r="A1889" s="24">
        <v>2010</v>
      </c>
      <c r="B1889" s="24"/>
      <c r="C1889" s="24" t="s">
        <v>77</v>
      </c>
      <c r="D1889" s="24" t="s">
        <v>7237</v>
      </c>
      <c r="E1889" s="24" t="s">
        <v>7238</v>
      </c>
      <c r="F1889" s="77" t="str">
        <f t="shared" si="395"/>
        <v>BELL PHILLIPS ARCHITECTS LTD</v>
      </c>
      <c r="G1889" s="24" t="s">
        <v>7239</v>
      </c>
      <c r="H1889" s="24" t="s">
        <v>3089</v>
      </c>
      <c r="I1889" s="24" t="s">
        <v>3089</v>
      </c>
      <c r="J1889" s="24" t="s">
        <v>107</v>
      </c>
      <c r="K1889" s="24" t="s">
        <v>337</v>
      </c>
      <c r="L1889" s="25">
        <v>44958</v>
      </c>
      <c r="M1889" s="25">
        <v>45172</v>
      </c>
      <c r="N1889" s="81">
        <f t="shared" si="397"/>
        <v>45538</v>
      </c>
      <c r="O1889" s="77" t="str">
        <f t="shared" ca="1" si="401"/>
        <v>Expired</v>
      </c>
      <c r="P1889" s="77" t="str" cm="1">
        <f t="array" aca="1" ref="P1889" ca="1">_xlfn.IFS((N1889-TODAY())&gt;=547,"06 Expires over 18 months",(N1889-TODAY())&gt;=365,"05 Expires in 18 months",(N1889-TODAY())&gt;=183,"04 Expires in 12 months",(N1889-TODAY())&gt;=92,"03 Expires in 6 months",(N1889-TODAY())&gt;=31,"02 Expires in 3 months",(N1889-TODAY())&gt;=0,"01 Expires in 30 days",(N1889-TODAY())&gt;=-31,"01 Expired last 30 days",(N1889-TODAY())&gt;=-92,"02 Expired last 3 months",(N1889-TODAY())&gt;=-183,"03 Expired last 6 months",(N1889-TODAY())&gt;=-365,"04 Expired last 12 months",(N1889-TODAY())&gt;=-547,"05 Expired last 18 months",TRUE,"06 Expired over 18 months")</f>
        <v>06 Expired over 18 months</v>
      </c>
      <c r="Q1889" s="65">
        <v>22512</v>
      </c>
      <c r="R1889" s="84">
        <f t="shared" si="399"/>
        <v>35644</v>
      </c>
      <c r="S1889" s="77" t="str" cm="1">
        <f t="array" ref="S1889">_xlfn.IFS(R1889&gt;5000000,"Gold",R1889&gt;=500000,"Silver",R1889&gt;30000,"Bronze",TRUE,"Transactional")</f>
        <v>Bronze</v>
      </c>
      <c r="T1889" s="24" t="s">
        <v>122</v>
      </c>
      <c r="U1889" s="101" t="s">
        <v>445</v>
      </c>
      <c r="V1889" s="101" t="s">
        <v>874</v>
      </c>
      <c r="W1889" s="77" t="str">
        <f t="shared" si="396"/>
        <v>Yes</v>
      </c>
      <c r="X1889" s="77" t="str">
        <f>IFERROR(_xlfn.XLOOKUP(J1889&amp;"||"&amp;K1889,'Mapping Ref.'!$J$2:$J$538,'Mapping Ref.'!$K$2:$K$538),"")</f>
        <v>Construction &amp; Estates</v>
      </c>
      <c r="Y1889" s="77" t="str" cm="1">
        <f t="array" ref="Y1889">_xlfn.IFS(R1889&gt;2000000,"For Publication",R1889&gt;100000,"PID",R1889&gt;30000,"RFQ",TRUE,"Transactional")</f>
        <v>RFQ</v>
      </c>
      <c r="Z1889" s="24" t="s">
        <v>86</v>
      </c>
      <c r="AA1889" s="32">
        <v>7</v>
      </c>
      <c r="AB1889" s="24">
        <v>12</v>
      </c>
      <c r="AC1889" s="25">
        <v>45009</v>
      </c>
      <c r="AD1889" s="24" t="s">
        <v>58</v>
      </c>
      <c r="AE1889" s="24"/>
      <c r="AF1889" s="24"/>
      <c r="AG1889" s="24"/>
      <c r="AH1889" s="24" t="s">
        <v>60</v>
      </c>
      <c r="AI1889" s="24"/>
      <c r="AJ1889" s="24" t="s">
        <v>60</v>
      </c>
      <c r="AK1889" s="24"/>
      <c r="AL1889" s="24" t="s">
        <v>1333</v>
      </c>
      <c r="AM1889" s="24"/>
      <c r="AN1889" s="24"/>
      <c r="AO1889" s="24"/>
      <c r="AP1889" s="24" t="s">
        <v>60</v>
      </c>
      <c r="AQ1889" s="24"/>
      <c r="AR1889" s="24"/>
      <c r="AS1889" s="89">
        <f t="shared" si="400"/>
        <v>19</v>
      </c>
      <c r="AT1889" s="24" t="s">
        <v>7240</v>
      </c>
    </row>
    <row r="1890" spans="1:46" x14ac:dyDescent="0.5">
      <c r="A1890" s="24">
        <v>2011</v>
      </c>
      <c r="B1890" s="24"/>
      <c r="C1890" s="24" t="s">
        <v>77</v>
      </c>
      <c r="D1890" s="24" t="s">
        <v>7241</v>
      </c>
      <c r="E1890" s="24" t="s">
        <v>7242</v>
      </c>
      <c r="F1890" s="77" t="str">
        <f t="shared" si="395"/>
        <v>BELL PHILLIPS ARCHITECTS LTD</v>
      </c>
      <c r="G1890" s="24" t="s">
        <v>7239</v>
      </c>
      <c r="H1890" s="24" t="s">
        <v>3089</v>
      </c>
      <c r="I1890" s="24" t="s">
        <v>3089</v>
      </c>
      <c r="J1890" s="24" t="s">
        <v>321</v>
      </c>
      <c r="K1890" s="24" t="s">
        <v>337</v>
      </c>
      <c r="L1890" s="25">
        <v>44958</v>
      </c>
      <c r="M1890" s="25">
        <v>45172</v>
      </c>
      <c r="N1890" s="81">
        <f t="shared" si="397"/>
        <v>45538</v>
      </c>
      <c r="O1890" s="77" t="str">
        <f t="shared" ca="1" si="401"/>
        <v>Expired</v>
      </c>
      <c r="P1890" s="77" t="str" cm="1">
        <f t="array" aca="1" ref="P1890" ca="1">_xlfn.IFS((N1890-TODAY())&gt;=547,"06 Expires over 18 months",(N1890-TODAY())&gt;=365,"05 Expires in 18 months",(N1890-TODAY())&gt;=183,"04 Expires in 12 months",(N1890-TODAY())&gt;=92,"03 Expires in 6 months",(N1890-TODAY())&gt;=31,"02 Expires in 3 months",(N1890-TODAY())&gt;=0,"01 Expires in 30 days",(N1890-TODAY())&gt;=-31,"01 Expired last 30 days",(N1890-TODAY())&gt;=-92,"02 Expired last 3 months",(N1890-TODAY())&gt;=-183,"03 Expired last 6 months",(N1890-TODAY())&gt;=-365,"04 Expired last 12 months",(N1890-TODAY())&gt;=-547,"05 Expired last 18 months",TRUE,"06 Expired over 18 months")</f>
        <v>06 Expired over 18 months</v>
      </c>
      <c r="Q1890" s="65">
        <v>28408</v>
      </c>
      <c r="R1890" s="84">
        <f t="shared" si="399"/>
        <v>44979.333333333336</v>
      </c>
      <c r="S1890" s="77" t="str" cm="1">
        <f t="array" ref="S1890">_xlfn.IFS(R1890&gt;5000000,"Gold",R1890&gt;=500000,"Silver",R1890&gt;30000,"Bronze",TRUE,"Transactional")</f>
        <v>Bronze</v>
      </c>
      <c r="T1890" s="24" t="s">
        <v>122</v>
      </c>
      <c r="U1890" s="101" t="s">
        <v>99</v>
      </c>
      <c r="V1890" s="101" t="s">
        <v>100</v>
      </c>
      <c r="W1890" s="77" t="str">
        <f t="shared" si="396"/>
        <v>Yes</v>
      </c>
      <c r="X1890" s="77" t="str">
        <f>IFERROR(_xlfn.XLOOKUP(J1890&amp;"||"&amp;K1890,'Mapping Ref.'!$J$2:$J$538,'Mapping Ref.'!$K$2:$K$538),"")</f>
        <v>Corporate</v>
      </c>
      <c r="Y1890" s="77" t="str" cm="1">
        <f t="array" ref="Y1890">_xlfn.IFS(R1890&gt;2000000,"For Publication",R1890&gt;100000,"PID",R1890&gt;30000,"RFQ",TRUE,"Transactional")</f>
        <v>RFQ</v>
      </c>
      <c r="Z1890" s="24" t="s">
        <v>86</v>
      </c>
      <c r="AA1890" s="32">
        <v>7</v>
      </c>
      <c r="AB1890" s="24">
        <v>12</v>
      </c>
      <c r="AC1890" s="25">
        <v>45009</v>
      </c>
      <c r="AD1890" s="24" t="s">
        <v>58</v>
      </c>
      <c r="AE1890" s="24"/>
      <c r="AF1890" s="24"/>
      <c r="AG1890" s="24"/>
      <c r="AH1890" s="24" t="s">
        <v>60</v>
      </c>
      <c r="AI1890" s="24"/>
      <c r="AJ1890" s="24" t="s">
        <v>60</v>
      </c>
      <c r="AK1890" s="24"/>
      <c r="AL1890" s="24" t="s">
        <v>1333</v>
      </c>
      <c r="AM1890" s="24"/>
      <c r="AN1890" s="24"/>
      <c r="AO1890" s="24"/>
      <c r="AP1890" s="24" t="s">
        <v>60</v>
      </c>
      <c r="AQ1890" s="24"/>
      <c r="AR1890" s="24"/>
      <c r="AS1890" s="89">
        <f t="shared" si="400"/>
        <v>19</v>
      </c>
      <c r="AT1890" s="24" t="s">
        <v>7240</v>
      </c>
    </row>
    <row r="1891" spans="1:46" x14ac:dyDescent="0.5">
      <c r="A1891" s="24">
        <v>2012</v>
      </c>
      <c r="B1891" s="24" t="s">
        <v>340</v>
      </c>
      <c r="C1891" s="24" t="s">
        <v>77</v>
      </c>
      <c r="D1891" s="24" t="s">
        <v>7243</v>
      </c>
      <c r="E1891" s="24" t="s">
        <v>7244</v>
      </c>
      <c r="F1891" s="77" t="str">
        <f t="shared" si="395"/>
        <v>GLEEDS MANAGEMENT SERVICES LIMITED</v>
      </c>
      <c r="G1891" s="24" t="s">
        <v>7245</v>
      </c>
      <c r="H1891" s="24" t="s">
        <v>963</v>
      </c>
      <c r="I1891" s="24" t="s">
        <v>1128</v>
      </c>
      <c r="J1891" s="24" t="s">
        <v>107</v>
      </c>
      <c r="K1891" s="24" t="s">
        <v>3201</v>
      </c>
      <c r="L1891" s="25">
        <v>45009</v>
      </c>
      <c r="M1891" s="25">
        <v>45740</v>
      </c>
      <c r="N1891" s="81">
        <f t="shared" si="397"/>
        <v>45740</v>
      </c>
      <c r="O1891" s="77" t="str">
        <f t="shared" ca="1" si="401"/>
        <v>Expired</v>
      </c>
      <c r="P1891" s="77" t="str" cm="1">
        <f t="array" aca="1" ref="P1891" ca="1">_xlfn.IFS((N1891-TODAY())&gt;=547,"06 Expires over 18 months",(N1891-TODAY())&gt;=365,"05 Expires in 18 months",(N1891-TODAY())&gt;=183,"04 Expires in 12 months",(N1891-TODAY())&gt;=92,"03 Expires in 6 months",(N1891-TODAY())&gt;=31,"02 Expires in 3 months",(N1891-TODAY())&gt;=0,"01 Expires in 30 days",(N1891-TODAY())&gt;=-31,"01 Expired last 30 days",(N1891-TODAY())&gt;=-92,"02 Expired last 3 months",(N1891-TODAY())&gt;=-183,"03 Expired last 6 months",(N1891-TODAY())&gt;=-365,"04 Expired last 12 months",(N1891-TODAY())&gt;=-547,"05 Expired last 18 months",TRUE,"06 Expired over 18 months")</f>
        <v>05 Expired last 18 months</v>
      </c>
      <c r="Q1891" s="65">
        <v>25000</v>
      </c>
      <c r="R1891" s="84">
        <f t="shared" si="399"/>
        <v>50000</v>
      </c>
      <c r="S1891" s="77" t="str" cm="1">
        <f t="array" ref="S1891">_xlfn.IFS(R1891&gt;5000000,"Gold",R1891&gt;=500000,"Silver",R1891&gt;30000,"Bronze",TRUE,"Transactional")</f>
        <v>Bronze</v>
      </c>
      <c r="T1891" s="24" t="s">
        <v>122</v>
      </c>
      <c r="U1891" s="101" t="s">
        <v>116</v>
      </c>
      <c r="V1891" s="101" t="s">
        <v>70</v>
      </c>
      <c r="W1891" s="77" t="str">
        <f t="shared" si="396"/>
        <v>No</v>
      </c>
      <c r="X1891" s="77" t="str">
        <f>IFERROR(_xlfn.XLOOKUP(J1891&amp;"||"&amp;K1891,'Mapping Ref.'!$J$2:$J$538,'Mapping Ref.'!$K$2:$K$538),"")</f>
        <v>Construction &amp; Estates</v>
      </c>
      <c r="Y1891" s="77" t="str" cm="1">
        <f t="array" ref="Y1891">_xlfn.IFS(R1891&gt;2000000,"For Publication",R1891&gt;100000,"PID",R1891&gt;30000,"RFQ",TRUE,"Transactional")</f>
        <v>RFQ</v>
      </c>
      <c r="Z1891" s="24" t="s">
        <v>101</v>
      </c>
      <c r="AA1891" s="32">
        <v>0</v>
      </c>
      <c r="AB1891" s="24">
        <v>0</v>
      </c>
      <c r="AC1891" s="25">
        <v>45009</v>
      </c>
      <c r="AD1891" s="24" t="s">
        <v>58</v>
      </c>
      <c r="AE1891" s="24"/>
      <c r="AF1891" s="24"/>
      <c r="AG1891" s="24"/>
      <c r="AH1891" s="24" t="s">
        <v>59</v>
      </c>
      <c r="AI1891" s="24"/>
      <c r="AJ1891" s="24" t="s">
        <v>60</v>
      </c>
      <c r="AK1891" s="24"/>
      <c r="AL1891" s="24" t="s">
        <v>5003</v>
      </c>
      <c r="AM1891" s="24"/>
      <c r="AN1891" s="24"/>
      <c r="AO1891" s="24">
        <v>0</v>
      </c>
      <c r="AP1891" s="24" t="s">
        <v>60</v>
      </c>
      <c r="AQ1891" s="24"/>
      <c r="AR1891" s="24"/>
      <c r="AS1891" s="89">
        <f t="shared" si="400"/>
        <v>24</v>
      </c>
      <c r="AT1891" s="24" t="s">
        <v>5792</v>
      </c>
    </row>
    <row r="1892" spans="1:46" x14ac:dyDescent="0.5">
      <c r="A1892" s="24">
        <v>2013</v>
      </c>
      <c r="B1892" s="24"/>
      <c r="C1892" s="24"/>
      <c r="D1892" s="24" t="s">
        <v>7246</v>
      </c>
      <c r="E1892" s="24" t="s">
        <v>7247</v>
      </c>
      <c r="F1892" s="77" t="str">
        <f t="shared" si="395"/>
        <v>HAYDEN’S ARBORICULTURAL CONSULTANTS LTD</v>
      </c>
      <c r="G1892" s="24" t="s">
        <v>7248</v>
      </c>
      <c r="H1892" s="24" t="s">
        <v>5266</v>
      </c>
      <c r="I1892" s="24" t="s">
        <v>5266</v>
      </c>
      <c r="J1892" s="24" t="s">
        <v>107</v>
      </c>
      <c r="K1892" s="24" t="s">
        <v>7249</v>
      </c>
      <c r="L1892" s="25">
        <v>44865</v>
      </c>
      <c r="M1892" s="25">
        <v>45291</v>
      </c>
      <c r="N1892" s="81">
        <f t="shared" si="397"/>
        <v>45291</v>
      </c>
      <c r="O1892" s="77" t="str">
        <f t="shared" ca="1" si="401"/>
        <v>Expired</v>
      </c>
      <c r="P1892" s="77" t="str" cm="1">
        <f t="array" aca="1" ref="P1892" ca="1">_xlfn.IFS((N1892-TODAY())&gt;=547,"06 Expires over 18 months",(N1892-TODAY())&gt;=365,"05 Expires in 18 months",(N1892-TODAY())&gt;=183,"04 Expires in 12 months",(N1892-TODAY())&gt;=92,"03 Expires in 6 months",(N1892-TODAY())&gt;=31,"02 Expires in 3 months",(N1892-TODAY())&gt;=0,"01 Expires in 30 days",(N1892-TODAY())&gt;=-31,"01 Expired last 30 days",(N1892-TODAY())&gt;=-92,"02 Expired last 3 months",(N1892-TODAY())&gt;=-183,"03 Expired last 6 months",(N1892-TODAY())&gt;=-365,"04 Expired last 12 months",(N1892-TODAY())&gt;=-547,"05 Expired last 18 months",TRUE,"06 Expired over 18 months")</f>
        <v>06 Expired over 18 months</v>
      </c>
      <c r="Q1892" s="65">
        <v>600</v>
      </c>
      <c r="R1892" s="84">
        <f t="shared" si="399"/>
        <v>700</v>
      </c>
      <c r="S1892" s="77" t="str" cm="1">
        <f t="array" ref="S1892">_xlfn.IFS(R1892&gt;5000000,"Gold",R1892&gt;=500000,"Silver",R1892&gt;30000,"Bronze",TRUE,"Transactional")</f>
        <v>Transactional</v>
      </c>
      <c r="T1892" s="24" t="s">
        <v>122</v>
      </c>
      <c r="U1892" s="101" t="s">
        <v>123</v>
      </c>
      <c r="V1892" s="101" t="s">
        <v>124</v>
      </c>
      <c r="W1892" s="77" t="str">
        <f t="shared" si="396"/>
        <v>No</v>
      </c>
      <c r="X1892" s="77" t="str">
        <f>IFERROR(_xlfn.XLOOKUP(J1892&amp;"||"&amp;K1892,'Mapping Ref.'!$J$2:$J$538,'Mapping Ref.'!$K$2:$K$538),"")</f>
        <v>Construction &amp; Estates</v>
      </c>
      <c r="Y1892" s="77" t="str" cm="1">
        <f t="array" ref="Y1892">_xlfn.IFS(R1892&gt;2000000,"For Publication",R1892&gt;100000,"PID",R1892&gt;30000,"RFQ",TRUE,"Transactional")</f>
        <v>Transactional</v>
      </c>
      <c r="Z1892" s="24" t="s">
        <v>101</v>
      </c>
      <c r="AA1892" s="32">
        <v>12</v>
      </c>
      <c r="AB1892" s="24">
        <v>0</v>
      </c>
      <c r="AC1892" s="25">
        <v>45012</v>
      </c>
      <c r="AD1892" s="24" t="s">
        <v>58</v>
      </c>
      <c r="AE1892" s="24">
        <v>0</v>
      </c>
      <c r="AF1892" s="24"/>
      <c r="AG1892" s="24"/>
      <c r="AH1892" s="24" t="s">
        <v>60</v>
      </c>
      <c r="AI1892" s="24"/>
      <c r="AJ1892" s="24" t="s">
        <v>60</v>
      </c>
      <c r="AK1892" s="24"/>
      <c r="AL1892" s="24" t="s">
        <v>1333</v>
      </c>
      <c r="AM1892" s="24"/>
      <c r="AN1892" s="24"/>
      <c r="AO1892" s="24">
        <v>0</v>
      </c>
      <c r="AP1892" s="24" t="s">
        <v>60</v>
      </c>
      <c r="AQ1892" s="24"/>
      <c r="AR1892" s="24"/>
      <c r="AS1892" s="89">
        <f t="shared" si="400"/>
        <v>14</v>
      </c>
      <c r="AT1892" s="24" t="s">
        <v>7250</v>
      </c>
    </row>
    <row r="1893" spans="1:46" x14ac:dyDescent="0.5">
      <c r="A1893" s="24">
        <v>2014</v>
      </c>
      <c r="B1893" s="24" t="s">
        <v>340</v>
      </c>
      <c r="C1893" s="24"/>
      <c r="D1893" s="24" t="s">
        <v>7251</v>
      </c>
      <c r="E1893" s="24" t="s">
        <v>7252</v>
      </c>
      <c r="F1893" s="77" t="str">
        <f t="shared" si="395"/>
        <v>R T MACHINERY LIMITED</v>
      </c>
      <c r="G1893" s="24" t="s">
        <v>7253</v>
      </c>
      <c r="H1893" s="24" t="s">
        <v>3282</v>
      </c>
      <c r="I1893" s="24" t="s">
        <v>4253</v>
      </c>
      <c r="J1893" s="24" t="s">
        <v>2962</v>
      </c>
      <c r="K1893" s="24" t="s">
        <v>3283</v>
      </c>
      <c r="L1893" s="25">
        <v>45019</v>
      </c>
      <c r="M1893" s="25">
        <v>45754</v>
      </c>
      <c r="N1893" s="81">
        <f t="shared" ref="N1893:N1912" si="402">EDATE(M1893,AB1893)</f>
        <v>45754</v>
      </c>
      <c r="O1893" s="77" t="str">
        <f t="shared" ca="1" si="401"/>
        <v>Expired</v>
      </c>
      <c r="P1893" s="77" t="str" cm="1">
        <f t="array" aca="1" ref="P1893" ca="1">_xlfn.IFS((N1893-TODAY())&gt;=547,"06 Expires over 18 months",(N1893-TODAY())&gt;=365,"05 Expires in 18 months",(N1893-TODAY())&gt;=183,"04 Expires in 12 months",(N1893-TODAY())&gt;=92,"03 Expires in 6 months",(N1893-TODAY())&gt;=31,"02 Expires in 3 months",(N1893-TODAY())&gt;=0,"01 Expires in 30 days",(N1893-TODAY())&gt;=-31,"01 Expired last 30 days",(N1893-TODAY())&gt;=-92,"02 Expired last 3 months",(N1893-TODAY())&gt;=-183,"03 Expired last 6 months",(N1893-TODAY())&gt;=-365,"04 Expired last 12 months",(N1893-TODAY())&gt;=-547,"05 Expired last 18 months",TRUE,"06 Expired over 18 months")</f>
        <v>05 Expired last 18 months</v>
      </c>
      <c r="Q1893" s="65">
        <v>20000</v>
      </c>
      <c r="R1893" s="84">
        <f t="shared" ref="R1893:R1912" si="403">MAX(Q1893,Q1893*N(AS1893)/12)</f>
        <v>40000</v>
      </c>
      <c r="S1893" s="77" t="str" cm="1">
        <f t="array" ref="S1893">_xlfn.IFS(R1893&gt;5000000,"Gold",R1893&gt;=500000,"Silver",R1893&gt;30000,"Bronze",TRUE,"Transactional")</f>
        <v>Bronze</v>
      </c>
      <c r="T1893" s="24" t="s">
        <v>54</v>
      </c>
      <c r="U1893" s="101" t="s">
        <v>123</v>
      </c>
      <c r="V1893" s="101" t="s">
        <v>1357</v>
      </c>
      <c r="W1893" s="77" t="str">
        <f t="shared" si="396"/>
        <v>No</v>
      </c>
      <c r="X1893" s="77" t="str">
        <f>IFERROR(_xlfn.XLOOKUP(J1893&amp;"||"&amp;K1893,'Mapping Ref.'!$J$2:$J$538,'Mapping Ref.'!$K$2:$K$538),"")</f>
        <v>Construction &amp; Estates</v>
      </c>
      <c r="Y1893" s="77" t="str" cm="1">
        <f t="array" ref="Y1893">_xlfn.IFS(R1893&gt;2000000,"For Publication",R1893&gt;100000,"PID",R1893&gt;30000,"RFQ",TRUE,"Transactional")</f>
        <v>RFQ</v>
      </c>
      <c r="Z1893" s="24" t="s">
        <v>86</v>
      </c>
      <c r="AA1893" s="32">
        <v>24</v>
      </c>
      <c r="AB1893" s="24">
        <v>0</v>
      </c>
      <c r="AC1893" s="25">
        <v>45013</v>
      </c>
      <c r="AD1893" s="24" t="s">
        <v>58</v>
      </c>
      <c r="AE1893" s="24"/>
      <c r="AF1893" s="24"/>
      <c r="AG1893" s="24"/>
      <c r="AH1893" s="24" t="s">
        <v>59</v>
      </c>
      <c r="AI1893" s="24"/>
      <c r="AJ1893" s="24" t="s">
        <v>60</v>
      </c>
      <c r="AK1893" s="24"/>
      <c r="AL1893" s="24" t="s">
        <v>5003</v>
      </c>
      <c r="AM1893" s="24"/>
      <c r="AN1893" s="24"/>
      <c r="AO1893" s="24">
        <v>0</v>
      </c>
      <c r="AP1893" s="24" t="s">
        <v>60</v>
      </c>
      <c r="AQ1893" s="24"/>
      <c r="AR1893" s="24"/>
      <c r="AS1893" s="89">
        <f t="shared" ref="AS1893:AS1912" si="404">DATEDIF(L1893,N1893,"m")</f>
        <v>24</v>
      </c>
      <c r="AT1893" s="24" t="s">
        <v>7254</v>
      </c>
    </row>
    <row r="1894" spans="1:46" x14ac:dyDescent="0.5">
      <c r="A1894" s="24">
        <v>2015</v>
      </c>
      <c r="B1894" s="24" t="s">
        <v>340</v>
      </c>
      <c r="C1894" s="24"/>
      <c r="D1894" s="24" t="s">
        <v>7255</v>
      </c>
      <c r="E1894" s="24" t="s">
        <v>7256</v>
      </c>
      <c r="F1894" s="77" t="str">
        <f t="shared" si="395"/>
        <v>BATALAS LIMITED</v>
      </c>
      <c r="G1894" s="24" t="s">
        <v>7257</v>
      </c>
      <c r="H1894" s="24" t="s">
        <v>3282</v>
      </c>
      <c r="I1894" s="24" t="s">
        <v>4253</v>
      </c>
      <c r="J1894" s="24" t="s">
        <v>2962</v>
      </c>
      <c r="K1894" s="24" t="s">
        <v>3283</v>
      </c>
      <c r="L1894" s="25">
        <v>45019</v>
      </c>
      <c r="M1894" s="25">
        <v>45747</v>
      </c>
      <c r="N1894" s="81">
        <f t="shared" si="402"/>
        <v>45747</v>
      </c>
      <c r="O1894" s="77" t="str">
        <f t="shared" ca="1" si="401"/>
        <v>Expired</v>
      </c>
      <c r="P1894" s="77" t="str" cm="1">
        <f t="array" aca="1" ref="P1894" ca="1">_xlfn.IFS((N1894-TODAY())&gt;=547,"06 Expires over 18 months",(N1894-TODAY())&gt;=365,"05 Expires in 18 months",(N1894-TODAY())&gt;=183,"04 Expires in 12 months",(N1894-TODAY())&gt;=92,"03 Expires in 6 months",(N1894-TODAY())&gt;=31,"02 Expires in 3 months",(N1894-TODAY())&gt;=0,"01 Expires in 30 days",(N1894-TODAY())&gt;=-31,"01 Expired last 30 days",(N1894-TODAY())&gt;=-92,"02 Expired last 3 months",(N1894-TODAY())&gt;=-183,"03 Expired last 6 months",(N1894-TODAY())&gt;=-365,"04 Expired last 12 months",(N1894-TODAY())&gt;=-547,"05 Expired last 18 months",TRUE,"06 Expired over 18 months")</f>
        <v>05 Expired last 18 months</v>
      </c>
      <c r="Q1894" s="65">
        <v>15000</v>
      </c>
      <c r="R1894" s="84">
        <f t="shared" si="403"/>
        <v>28750</v>
      </c>
      <c r="S1894" s="77" t="str" cm="1">
        <f t="array" ref="S1894">_xlfn.IFS(R1894&gt;5000000,"Gold",R1894&gt;=500000,"Silver",R1894&gt;30000,"Bronze",TRUE,"Transactional")</f>
        <v>Transactional</v>
      </c>
      <c r="T1894" s="24" t="s">
        <v>54</v>
      </c>
      <c r="U1894" s="101" t="s">
        <v>69</v>
      </c>
      <c r="V1894" s="101" t="s">
        <v>581</v>
      </c>
      <c r="W1894" s="77" t="str">
        <f t="shared" si="396"/>
        <v>No</v>
      </c>
      <c r="X1894" s="77" t="str">
        <f>IFERROR(_xlfn.XLOOKUP(J1894&amp;"||"&amp;K1894,'Mapping Ref.'!$J$2:$J$538,'Mapping Ref.'!$K$2:$K$538),"")</f>
        <v>Construction &amp; Estates</v>
      </c>
      <c r="Y1894" s="77" t="str" cm="1">
        <f t="array" ref="Y1894">_xlfn.IFS(R1894&gt;2000000,"For Publication",R1894&gt;100000,"PID",R1894&gt;30000,"RFQ",TRUE,"Transactional")</f>
        <v>Transactional</v>
      </c>
      <c r="Z1894" s="24" t="s">
        <v>86</v>
      </c>
      <c r="AA1894" s="32">
        <v>24</v>
      </c>
      <c r="AB1894" s="24">
        <v>0</v>
      </c>
      <c r="AC1894" s="25">
        <v>45013</v>
      </c>
      <c r="AD1894" s="24" t="s">
        <v>58</v>
      </c>
      <c r="AE1894" s="24"/>
      <c r="AF1894" s="24"/>
      <c r="AG1894" s="24"/>
      <c r="AH1894" s="24" t="s">
        <v>59</v>
      </c>
      <c r="AI1894" s="24"/>
      <c r="AJ1894" s="24" t="s">
        <v>60</v>
      </c>
      <c r="AK1894" s="24"/>
      <c r="AL1894" s="24" t="s">
        <v>5003</v>
      </c>
      <c r="AM1894" s="24"/>
      <c r="AN1894" s="24"/>
      <c r="AO1894" s="24">
        <v>0</v>
      </c>
      <c r="AP1894" s="24" t="s">
        <v>60</v>
      </c>
      <c r="AQ1894" s="24"/>
      <c r="AR1894" s="24"/>
      <c r="AS1894" s="89">
        <f t="shared" si="404"/>
        <v>23</v>
      </c>
      <c r="AT1894" s="24" t="s">
        <v>7255</v>
      </c>
    </row>
    <row r="1895" spans="1:46" x14ac:dyDescent="0.5">
      <c r="A1895" s="24">
        <v>2016</v>
      </c>
      <c r="B1895" s="24"/>
      <c r="C1895" s="24"/>
      <c r="D1895" s="24" t="s">
        <v>7258</v>
      </c>
      <c r="E1895" s="24" t="s">
        <v>7259</v>
      </c>
      <c r="F1895" s="77" t="str">
        <f t="shared" si="395"/>
        <v>FUTURE STREET SMART WASTE LTD</v>
      </c>
      <c r="G1895" s="24" t="s">
        <v>7260</v>
      </c>
      <c r="H1895" s="24" t="s">
        <v>3282</v>
      </c>
      <c r="I1895" s="24" t="s">
        <v>4253</v>
      </c>
      <c r="J1895" s="24" t="s">
        <v>2962</v>
      </c>
      <c r="K1895" s="24" t="s">
        <v>3283</v>
      </c>
      <c r="L1895" s="25">
        <v>45019</v>
      </c>
      <c r="M1895" s="25">
        <v>45747</v>
      </c>
      <c r="N1895" s="81">
        <f t="shared" si="402"/>
        <v>45747</v>
      </c>
      <c r="O1895" s="77" t="str">
        <f t="shared" ca="1" si="401"/>
        <v>Expired</v>
      </c>
      <c r="P1895" s="77" t="str" cm="1">
        <f t="array" aca="1" ref="P1895" ca="1">_xlfn.IFS((N1895-TODAY())&gt;=547,"06 Expires over 18 months",(N1895-TODAY())&gt;=365,"05 Expires in 18 months",(N1895-TODAY())&gt;=183,"04 Expires in 12 months",(N1895-TODAY())&gt;=92,"03 Expires in 6 months",(N1895-TODAY())&gt;=31,"02 Expires in 3 months",(N1895-TODAY())&gt;=0,"01 Expires in 30 days",(N1895-TODAY())&gt;=-31,"01 Expired last 30 days",(N1895-TODAY())&gt;=-92,"02 Expired last 3 months",(N1895-TODAY())&gt;=-183,"03 Expired last 6 months",(N1895-TODAY())&gt;=-365,"04 Expired last 12 months",(N1895-TODAY())&gt;=-547,"05 Expired last 18 months",TRUE,"06 Expired over 18 months")</f>
        <v>05 Expired last 18 months</v>
      </c>
      <c r="Q1895" s="65">
        <v>20000</v>
      </c>
      <c r="R1895" s="84">
        <f t="shared" si="403"/>
        <v>38333.333333333336</v>
      </c>
      <c r="S1895" s="77" t="str" cm="1">
        <f t="array" ref="S1895">_xlfn.IFS(R1895&gt;5000000,"Gold",R1895&gt;=500000,"Silver",R1895&gt;30000,"Bronze",TRUE,"Transactional")</f>
        <v>Bronze</v>
      </c>
      <c r="T1895" s="24" t="s">
        <v>54</v>
      </c>
      <c r="U1895" s="101" t="s">
        <v>131</v>
      </c>
      <c r="V1895" s="101" t="s">
        <v>132</v>
      </c>
      <c r="W1895" s="77" t="str">
        <f t="shared" si="396"/>
        <v>No</v>
      </c>
      <c r="X1895" s="77" t="str">
        <f>IFERROR(_xlfn.XLOOKUP(J1895&amp;"||"&amp;K1895,'Mapping Ref.'!$J$2:$J$538,'Mapping Ref.'!$K$2:$K$538),"")</f>
        <v>Construction &amp; Estates</v>
      </c>
      <c r="Y1895" s="77" t="str" cm="1">
        <f t="array" ref="Y1895">_xlfn.IFS(R1895&gt;2000000,"For Publication",R1895&gt;100000,"PID",R1895&gt;30000,"RFQ",TRUE,"Transactional")</f>
        <v>RFQ</v>
      </c>
      <c r="Z1895" s="24" t="s">
        <v>86</v>
      </c>
      <c r="AA1895" s="32">
        <v>24</v>
      </c>
      <c r="AB1895" s="24">
        <v>0</v>
      </c>
      <c r="AC1895" s="25">
        <v>45013</v>
      </c>
      <c r="AD1895" s="24" t="s">
        <v>58</v>
      </c>
      <c r="AE1895" s="24"/>
      <c r="AF1895" s="24"/>
      <c r="AG1895" s="24"/>
      <c r="AH1895" s="24" t="s">
        <v>59</v>
      </c>
      <c r="AI1895" s="24"/>
      <c r="AJ1895" s="24" t="s">
        <v>60</v>
      </c>
      <c r="AK1895" s="24"/>
      <c r="AL1895" s="24" t="s">
        <v>1333</v>
      </c>
      <c r="AM1895" s="24"/>
      <c r="AN1895" s="24"/>
      <c r="AO1895" s="24">
        <v>0</v>
      </c>
      <c r="AP1895" s="24" t="s">
        <v>60</v>
      </c>
      <c r="AQ1895" s="24" t="s">
        <v>7261</v>
      </c>
      <c r="AR1895" s="24" t="s">
        <v>7262</v>
      </c>
      <c r="AS1895" s="89">
        <f t="shared" si="404"/>
        <v>23</v>
      </c>
      <c r="AT1895" s="24" t="s">
        <v>7258</v>
      </c>
    </row>
    <row r="1896" spans="1:46" x14ac:dyDescent="0.5">
      <c r="A1896" s="24">
        <v>2017</v>
      </c>
      <c r="B1896" s="24"/>
      <c r="C1896" s="24" t="s">
        <v>77</v>
      </c>
      <c r="D1896" s="24" t="s">
        <v>7263</v>
      </c>
      <c r="E1896" s="24" t="s">
        <v>7264</v>
      </c>
      <c r="F1896" s="77" t="str">
        <f t="shared" si="395"/>
        <v>MCLAREN CONSTRUCTION LIMITED T/A MCLAREN CONSTRUCTION (LONDON) LIMITED</v>
      </c>
      <c r="G1896" s="24" t="s">
        <v>7265</v>
      </c>
      <c r="H1896" s="24" t="s">
        <v>5275</v>
      </c>
      <c r="I1896" s="24" t="s">
        <v>5275</v>
      </c>
      <c r="J1896" s="24" t="s">
        <v>321</v>
      </c>
      <c r="K1896" s="24" t="s">
        <v>337</v>
      </c>
      <c r="L1896" s="25">
        <v>45013</v>
      </c>
      <c r="M1896" s="25">
        <v>46022</v>
      </c>
      <c r="N1896" s="81">
        <f t="shared" si="402"/>
        <v>46022</v>
      </c>
      <c r="O1896" s="77" t="str">
        <f t="shared" ca="1" si="401"/>
        <v>Expired</v>
      </c>
      <c r="P1896" s="77" t="str" cm="1">
        <f t="array" aca="1" ref="P1896" ca="1">_xlfn.IFS((N1896-TODAY())&gt;=547,"06 Expires over 18 months",(N1896-TODAY())&gt;=365,"05 Expires in 18 months",(N1896-TODAY())&gt;=183,"04 Expires in 12 months",(N1896-TODAY())&gt;=92,"03 Expires in 6 months",(N1896-TODAY())&gt;=31,"02 Expires in 3 months",(N1896-TODAY())&gt;=0,"01 Expires in 30 days",(N1896-TODAY())&gt;=-31,"01 Expired last 30 days",(N1896-TODAY())&gt;=-92,"02 Expired last 3 months",(N1896-TODAY())&gt;=-183,"03 Expired last 6 months",(N1896-TODAY())&gt;=-365,"04 Expired last 12 months",(N1896-TODAY())&gt;=-547,"05 Expired last 18 months",TRUE,"06 Expired over 18 months")</f>
        <v>04 Expired last 12 months</v>
      </c>
      <c r="Q1896" s="65">
        <v>67071696.149999999</v>
      </c>
      <c r="R1896" s="84">
        <f t="shared" si="403"/>
        <v>184447164.41249999</v>
      </c>
      <c r="S1896" s="77" t="str" cm="1">
        <f t="array" ref="S1896">_xlfn.IFS(R1896&gt;5000000,"Gold",R1896&gt;=500000,"Silver",R1896&gt;30000,"Bronze",TRUE,"Transactional")</f>
        <v>Gold</v>
      </c>
      <c r="T1896" s="24" t="s">
        <v>122</v>
      </c>
      <c r="U1896" s="101" t="s">
        <v>123</v>
      </c>
      <c r="V1896" s="101" t="s">
        <v>124</v>
      </c>
      <c r="W1896" s="77" t="str">
        <f t="shared" si="396"/>
        <v>No</v>
      </c>
      <c r="X1896" s="77" t="str">
        <f>IFERROR(_xlfn.XLOOKUP(J1896&amp;"||"&amp;K1896,'Mapping Ref.'!$J$2:$J$538,'Mapping Ref.'!$K$2:$K$538),"")</f>
        <v>Corporate</v>
      </c>
      <c r="Y1896" s="77" t="str" cm="1">
        <f t="array" ref="Y1896">_xlfn.IFS(R1896&gt;2000000,"For Publication",R1896&gt;100000,"PID",R1896&gt;30000,"RFQ",TRUE,"Transactional")</f>
        <v>For Publication</v>
      </c>
      <c r="Z1896" s="24" t="s">
        <v>750</v>
      </c>
      <c r="AA1896" s="32">
        <v>44</v>
      </c>
      <c r="AB1896" s="24">
        <v>0</v>
      </c>
      <c r="AC1896" s="25">
        <v>45014</v>
      </c>
      <c r="AD1896" s="24" t="s">
        <v>58</v>
      </c>
      <c r="AE1896" s="24">
        <v>212286</v>
      </c>
      <c r="AF1896" s="24"/>
      <c r="AG1896" s="24"/>
      <c r="AH1896" s="24" t="s">
        <v>60</v>
      </c>
      <c r="AI1896" s="24"/>
      <c r="AJ1896" s="24" t="s">
        <v>60</v>
      </c>
      <c r="AK1896" s="24"/>
      <c r="AL1896" s="24" t="s">
        <v>1333</v>
      </c>
      <c r="AM1896" s="24"/>
      <c r="AN1896" s="24"/>
      <c r="AO1896" s="24"/>
      <c r="AP1896" s="24" t="s">
        <v>60</v>
      </c>
      <c r="AQ1896" s="24" t="s">
        <v>7266</v>
      </c>
      <c r="AR1896" s="24" t="s">
        <v>7267</v>
      </c>
      <c r="AS1896" s="89">
        <f t="shared" si="404"/>
        <v>33</v>
      </c>
      <c r="AT1896" s="24" t="s">
        <v>7105</v>
      </c>
    </row>
    <row r="1897" spans="1:46" x14ac:dyDescent="0.5">
      <c r="A1897" s="24">
        <v>2018</v>
      </c>
      <c r="B1897" s="24" t="s">
        <v>340</v>
      </c>
      <c r="C1897" s="24"/>
      <c r="D1897" s="24" t="s">
        <v>7268</v>
      </c>
      <c r="E1897" s="24" t="s">
        <v>7269</v>
      </c>
      <c r="F1897" s="77" t="str">
        <f t="shared" si="395"/>
        <v>CAMBRIDGE RISK MANAGEMENT LTD T/A COMPLY UK CAMBRIDGE</v>
      </c>
      <c r="G1897" s="24" t="s">
        <v>7270</v>
      </c>
      <c r="H1897" s="24" t="s">
        <v>3282</v>
      </c>
      <c r="I1897" s="24" t="s">
        <v>4253</v>
      </c>
      <c r="J1897" s="24" t="s">
        <v>2962</v>
      </c>
      <c r="K1897" s="24" t="s">
        <v>3283</v>
      </c>
      <c r="L1897" s="25">
        <v>45019</v>
      </c>
      <c r="M1897" s="25">
        <v>45748</v>
      </c>
      <c r="N1897" s="81">
        <f t="shared" si="402"/>
        <v>45748</v>
      </c>
      <c r="O1897" s="77" t="str">
        <f t="shared" ca="1" si="401"/>
        <v>Expired</v>
      </c>
      <c r="P1897" s="77" t="str" cm="1">
        <f t="array" aca="1" ref="P1897" ca="1">_xlfn.IFS((N1897-TODAY())&gt;=547,"06 Expires over 18 months",(N1897-TODAY())&gt;=365,"05 Expires in 18 months",(N1897-TODAY())&gt;=183,"04 Expires in 12 months",(N1897-TODAY())&gt;=92,"03 Expires in 6 months",(N1897-TODAY())&gt;=31,"02 Expires in 3 months",(N1897-TODAY())&gt;=0,"01 Expires in 30 days",(N1897-TODAY())&gt;=-31,"01 Expired last 30 days",(N1897-TODAY())&gt;=-92,"02 Expired last 3 months",(N1897-TODAY())&gt;=-183,"03 Expired last 6 months",(N1897-TODAY())&gt;=-365,"04 Expired last 12 months",(N1897-TODAY())&gt;=-547,"05 Expired last 18 months",TRUE,"06 Expired over 18 months")</f>
        <v>05 Expired last 18 months</v>
      </c>
      <c r="Q1897" s="65">
        <v>7500</v>
      </c>
      <c r="R1897" s="84">
        <f t="shared" si="403"/>
        <v>14375</v>
      </c>
      <c r="S1897" s="77" t="str" cm="1">
        <f t="array" ref="S1897">_xlfn.IFS(R1897&gt;5000000,"Gold",R1897&gt;=500000,"Silver",R1897&gt;30000,"Bronze",TRUE,"Transactional")</f>
        <v>Transactional</v>
      </c>
      <c r="T1897" s="24" t="s">
        <v>54</v>
      </c>
      <c r="U1897" s="101" t="s">
        <v>109</v>
      </c>
      <c r="V1897" s="101" t="s">
        <v>148</v>
      </c>
      <c r="W1897" s="77" t="str">
        <f t="shared" si="396"/>
        <v>No</v>
      </c>
      <c r="X1897" s="77" t="str">
        <f>IFERROR(_xlfn.XLOOKUP(J1897&amp;"||"&amp;K1897,'Mapping Ref.'!$J$2:$J$538,'Mapping Ref.'!$K$2:$K$538),"")</f>
        <v>Construction &amp; Estates</v>
      </c>
      <c r="Y1897" s="77" t="str" cm="1">
        <f t="array" ref="Y1897">_xlfn.IFS(R1897&gt;2000000,"For Publication",R1897&gt;100000,"PID",R1897&gt;30000,"RFQ",TRUE,"Transactional")</f>
        <v>Transactional</v>
      </c>
      <c r="Z1897" s="24" t="s">
        <v>86</v>
      </c>
      <c r="AA1897" s="32">
        <v>24</v>
      </c>
      <c r="AB1897" s="24">
        <v>0</v>
      </c>
      <c r="AC1897" s="25">
        <v>45019</v>
      </c>
      <c r="AD1897" s="24" t="s">
        <v>58</v>
      </c>
      <c r="AE1897" s="24"/>
      <c r="AF1897" s="24"/>
      <c r="AG1897" s="24"/>
      <c r="AH1897" s="24" t="s">
        <v>59</v>
      </c>
      <c r="AI1897" s="24"/>
      <c r="AJ1897" s="24" t="s">
        <v>60</v>
      </c>
      <c r="AK1897" s="24"/>
      <c r="AL1897" s="24" t="s">
        <v>5003</v>
      </c>
      <c r="AM1897" s="24"/>
      <c r="AN1897" s="24"/>
      <c r="AO1897" s="24">
        <v>0</v>
      </c>
      <c r="AP1897" s="24" t="s">
        <v>60</v>
      </c>
      <c r="AQ1897" s="24" t="s">
        <v>7271</v>
      </c>
      <c r="AR1897" s="24" t="s">
        <v>7272</v>
      </c>
      <c r="AS1897" s="89">
        <f t="shared" si="404"/>
        <v>23</v>
      </c>
      <c r="AT1897" s="24" t="s">
        <v>7273</v>
      </c>
    </row>
    <row r="1898" spans="1:46" x14ac:dyDescent="0.5">
      <c r="A1898" s="24">
        <v>2019</v>
      </c>
      <c r="B1898" s="24" t="s">
        <v>506</v>
      </c>
      <c r="C1898" s="24"/>
      <c r="D1898" s="24" t="s">
        <v>7274</v>
      </c>
      <c r="E1898" s="24" t="s">
        <v>7275</v>
      </c>
      <c r="F1898" s="77" t="str">
        <f t="shared" si="395"/>
        <v>LAMBERT SMITH HAMPTON GROUP LIMITED</v>
      </c>
      <c r="G1898" s="24" t="s">
        <v>7276</v>
      </c>
      <c r="H1898" s="24" t="s">
        <v>7028</v>
      </c>
      <c r="I1898" s="24" t="s">
        <v>3993</v>
      </c>
      <c r="J1898" s="24" t="s">
        <v>107</v>
      </c>
      <c r="K1898" s="24" t="s">
        <v>2793</v>
      </c>
      <c r="L1898" s="25">
        <v>44013</v>
      </c>
      <c r="M1898" s="25">
        <v>45838</v>
      </c>
      <c r="N1898" s="81">
        <f t="shared" si="402"/>
        <v>46568</v>
      </c>
      <c r="O1898" s="77" t="str">
        <f t="shared" ca="1" si="401"/>
        <v>Live</v>
      </c>
      <c r="P1898" s="77" t="str" cm="1">
        <f t="array" aca="1" ref="P1898" ca="1">_xlfn.IFS((N1898-TODAY())&gt;=547,"06 Expires over 18 months",(N1898-TODAY())&gt;=365,"05 Expires in 18 months",(N1898-TODAY())&gt;=183,"04 Expires in 12 months",(N1898-TODAY())&gt;=92,"03 Expires in 6 months",(N1898-TODAY())&gt;=31,"02 Expires in 3 months",(N1898-TODAY())&gt;=0,"01 Expires in 30 days",(N1898-TODAY())&gt;=-31,"01 Expired last 30 days",(N1898-TODAY())&gt;=-92,"02 Expired last 3 months",(N1898-TODAY())&gt;=-183,"03 Expired last 6 months",(N1898-TODAY())&gt;=-365,"04 Expired last 12 months",(N1898-TODAY())&gt;=-547,"05 Expired last 18 months",TRUE,"06 Expired over 18 months")</f>
        <v>04 Expires in 12 months</v>
      </c>
      <c r="Q1898" s="65">
        <v>300000</v>
      </c>
      <c r="R1898" s="84">
        <f t="shared" si="403"/>
        <v>2075000</v>
      </c>
      <c r="S1898" s="77" t="str" cm="1">
        <f t="array" ref="S1898">_xlfn.IFS(R1898&gt;5000000,"Gold",R1898&gt;=500000,"Silver",R1898&gt;30000,"Bronze",TRUE,"Transactional")</f>
        <v>Silver</v>
      </c>
      <c r="T1898" s="24" t="s">
        <v>122</v>
      </c>
      <c r="U1898" s="101" t="s">
        <v>109</v>
      </c>
      <c r="V1898" s="101" t="s">
        <v>110</v>
      </c>
      <c r="W1898" s="77" t="str">
        <f t="shared" si="396"/>
        <v>Yes</v>
      </c>
      <c r="X1898" s="77" t="str">
        <f>IFERROR(_xlfn.XLOOKUP(J1898&amp;"||"&amp;K1898,'Mapping Ref.'!$J$2:$J$538,'Mapping Ref.'!$K$2:$K$538),"")</f>
        <v>Construction &amp; Estates</v>
      </c>
      <c r="Y1898" s="77" t="str" cm="1">
        <f t="array" ref="Y1898">_xlfn.IFS(R1898&gt;2000000,"For Publication",R1898&gt;100000,"PID",R1898&gt;30000,"RFQ",TRUE,"Transactional")</f>
        <v>For Publication</v>
      </c>
      <c r="Z1898" s="24" t="s">
        <v>57</v>
      </c>
      <c r="AA1898" s="32">
        <v>38</v>
      </c>
      <c r="AB1898" s="24">
        <v>24</v>
      </c>
      <c r="AC1898" s="25">
        <v>45019</v>
      </c>
      <c r="AD1898" s="24" t="s">
        <v>58</v>
      </c>
      <c r="AE1898" s="24"/>
      <c r="AF1898" s="24"/>
      <c r="AG1898" s="24"/>
      <c r="AH1898" s="24" t="s">
        <v>60</v>
      </c>
      <c r="AI1898" s="24"/>
      <c r="AJ1898" s="24" t="s">
        <v>60</v>
      </c>
      <c r="AK1898" s="24"/>
      <c r="AL1898" s="24" t="s">
        <v>1333</v>
      </c>
      <c r="AM1898" s="24"/>
      <c r="AN1898" s="24"/>
      <c r="AO1898" s="24"/>
      <c r="AP1898" s="24" t="s">
        <v>60</v>
      </c>
      <c r="AQ1898" s="24"/>
      <c r="AR1898" s="24"/>
      <c r="AS1898" s="89">
        <f t="shared" si="404"/>
        <v>83</v>
      </c>
      <c r="AT1898" s="24" t="s">
        <v>7277</v>
      </c>
    </row>
    <row r="1899" spans="1:46" x14ac:dyDescent="0.5">
      <c r="A1899" s="24">
        <v>2020</v>
      </c>
      <c r="B1899" s="24"/>
      <c r="C1899" s="24" t="s">
        <v>77</v>
      </c>
      <c r="D1899" s="24" t="s">
        <v>7278</v>
      </c>
      <c r="E1899" s="24" t="s">
        <v>7279</v>
      </c>
      <c r="F1899" s="77" t="str">
        <f t="shared" si="395"/>
        <v>CARTER JONAS</v>
      </c>
      <c r="G1899" s="24" t="s">
        <v>2957</v>
      </c>
      <c r="H1899" s="24" t="s">
        <v>7028</v>
      </c>
      <c r="I1899" s="24" t="s">
        <v>3993</v>
      </c>
      <c r="J1899" s="24" t="s">
        <v>107</v>
      </c>
      <c r="K1899" s="24" t="s">
        <v>2793</v>
      </c>
      <c r="L1899" s="25">
        <v>44013</v>
      </c>
      <c r="M1899" s="25">
        <v>45107</v>
      </c>
      <c r="N1899" s="81">
        <f t="shared" si="402"/>
        <v>45838</v>
      </c>
      <c r="O1899" s="77" t="str">
        <f t="shared" ca="1" si="401"/>
        <v>Expired</v>
      </c>
      <c r="P1899" s="77" t="str" cm="1">
        <f t="array" aca="1" ref="P1899" ca="1">_xlfn.IFS((N1899-TODAY())&gt;=547,"06 Expires over 18 months",(N1899-TODAY())&gt;=365,"05 Expires in 18 months",(N1899-TODAY())&gt;=183,"04 Expires in 12 months",(N1899-TODAY())&gt;=92,"03 Expires in 6 months",(N1899-TODAY())&gt;=31,"02 Expires in 3 months",(N1899-TODAY())&gt;=0,"01 Expires in 30 days",(N1899-TODAY())&gt;=-31,"01 Expired last 30 days",(N1899-TODAY())&gt;=-92,"02 Expired last 3 months",(N1899-TODAY())&gt;=-183,"03 Expired last 6 months",(N1899-TODAY())&gt;=-365,"04 Expired last 12 months",(N1899-TODAY())&gt;=-547,"05 Expired last 18 months",TRUE,"06 Expired over 18 months")</f>
        <v>05 Expired last 18 months</v>
      </c>
      <c r="Q1899" s="65">
        <v>2500000</v>
      </c>
      <c r="R1899" s="84">
        <f t="shared" si="403"/>
        <v>12291666.666666666</v>
      </c>
      <c r="S1899" s="77" t="str" cm="1">
        <f t="array" ref="S1899">_xlfn.IFS(R1899&gt;5000000,"Gold",R1899&gt;=500000,"Silver",R1899&gt;30000,"Bronze",TRUE,"Transactional")</f>
        <v>Gold</v>
      </c>
      <c r="T1899" s="24" t="s">
        <v>54</v>
      </c>
      <c r="U1899" s="101" t="s">
        <v>116</v>
      </c>
      <c r="V1899" s="101" t="s">
        <v>70</v>
      </c>
      <c r="W1899" s="77" t="str">
        <f t="shared" si="396"/>
        <v>Yes</v>
      </c>
      <c r="X1899" s="77" t="str">
        <f>IFERROR(_xlfn.XLOOKUP(J1899&amp;"||"&amp;K1899,'Mapping Ref.'!$J$2:$J$538,'Mapping Ref.'!$K$2:$K$538),"")</f>
        <v>Construction &amp; Estates</v>
      </c>
      <c r="Y1899" s="77" t="str" cm="1">
        <f t="array" ref="Y1899">_xlfn.IFS(R1899&gt;2000000,"For Publication",R1899&gt;100000,"PID",R1899&gt;30000,"RFQ",TRUE,"Transactional")</f>
        <v>For Publication</v>
      </c>
      <c r="Z1899" s="24" t="s">
        <v>57</v>
      </c>
      <c r="AA1899" s="32">
        <v>36</v>
      </c>
      <c r="AB1899" s="24">
        <v>24</v>
      </c>
      <c r="AC1899" s="25">
        <v>45019</v>
      </c>
      <c r="AD1899" s="24" t="s">
        <v>58</v>
      </c>
      <c r="AE1899" s="24"/>
      <c r="AF1899" s="24"/>
      <c r="AG1899" s="24"/>
      <c r="AH1899" s="24" t="s">
        <v>60</v>
      </c>
      <c r="AI1899" s="24"/>
      <c r="AJ1899" s="24" t="s">
        <v>60</v>
      </c>
      <c r="AK1899" s="24" t="s">
        <v>2958</v>
      </c>
      <c r="AL1899" s="24" t="s">
        <v>1333</v>
      </c>
      <c r="AM1899" s="24"/>
      <c r="AN1899" s="24"/>
      <c r="AO1899" s="24"/>
      <c r="AP1899" s="24" t="s">
        <v>60</v>
      </c>
      <c r="AQ1899" s="24"/>
      <c r="AR1899" s="24"/>
      <c r="AS1899" s="89">
        <f t="shared" si="404"/>
        <v>59</v>
      </c>
      <c r="AT1899" s="24" t="s">
        <v>2955</v>
      </c>
    </row>
    <row r="1900" spans="1:46" x14ac:dyDescent="0.5">
      <c r="A1900" s="24">
        <v>2021</v>
      </c>
      <c r="B1900" s="24" t="s">
        <v>340</v>
      </c>
      <c r="C1900" s="24"/>
      <c r="D1900" s="24" t="s">
        <v>7280</v>
      </c>
      <c r="E1900" s="24" t="s">
        <v>7281</v>
      </c>
      <c r="F1900" s="77" t="str">
        <f t="shared" si="395"/>
        <v>NOTTINGHAM REHAB LIMITED T/A NRS HEALTHCARE</v>
      </c>
      <c r="G1900" s="24" t="s">
        <v>7282</v>
      </c>
      <c r="H1900" s="24" t="s">
        <v>745</v>
      </c>
      <c r="I1900" s="24" t="s">
        <v>745</v>
      </c>
      <c r="J1900" s="24" t="s">
        <v>66</v>
      </c>
      <c r="K1900" s="24" t="s">
        <v>83</v>
      </c>
      <c r="L1900" s="25">
        <v>45017</v>
      </c>
      <c r="M1900" s="25">
        <v>46843</v>
      </c>
      <c r="N1900" s="81">
        <f t="shared" si="402"/>
        <v>47573</v>
      </c>
      <c r="O1900" s="77" t="str">
        <f t="shared" ca="1" si="401"/>
        <v>Live</v>
      </c>
      <c r="P1900" s="77" t="str" cm="1">
        <f t="array" aca="1" ref="P1900" ca="1">_xlfn.IFS((N1900-TODAY())&gt;=547,"06 Expires over 18 months",(N1900-TODAY())&gt;=365,"05 Expires in 18 months",(N1900-TODAY())&gt;=183,"04 Expires in 12 months",(N1900-TODAY())&gt;=92,"03 Expires in 6 months",(N1900-TODAY())&gt;=31,"02 Expires in 3 months",(N1900-TODAY())&gt;=0,"01 Expires in 30 days",(N1900-TODAY())&gt;=-31,"01 Expired last 30 days",(N1900-TODAY())&gt;=-92,"02 Expired last 3 months",(N1900-TODAY())&gt;=-183,"03 Expired last 6 months",(N1900-TODAY())&gt;=-365,"04 Expired last 12 months",(N1900-TODAY())&gt;=-547,"05 Expired last 18 months",TRUE,"06 Expired over 18 months")</f>
        <v>06 Expires over 18 months</v>
      </c>
      <c r="Q1900" s="65">
        <v>16501500</v>
      </c>
      <c r="R1900" s="84">
        <f t="shared" si="403"/>
        <v>114135375</v>
      </c>
      <c r="S1900" s="77" t="str" cm="1">
        <f t="array" ref="S1900">_xlfn.IFS(R1900&gt;5000000,"Gold",R1900&gt;=500000,"Silver",R1900&gt;30000,"Bronze",TRUE,"Transactional")</f>
        <v>Gold</v>
      </c>
      <c r="T1900" s="24" t="s">
        <v>54</v>
      </c>
      <c r="U1900" s="101" t="s">
        <v>69</v>
      </c>
      <c r="V1900" s="101" t="s">
        <v>3747</v>
      </c>
      <c r="W1900" s="77" t="str">
        <f t="shared" si="396"/>
        <v>Yes</v>
      </c>
      <c r="X1900" s="77" t="str">
        <f>IFERROR(_xlfn.XLOOKUP(J1900&amp;"||"&amp;K1900,'Mapping Ref.'!$J$2:$J$538,'Mapping Ref.'!$K$2:$K$538),"")</f>
        <v>Childrens &amp; Adults</v>
      </c>
      <c r="Y1900" s="77" t="str" cm="1">
        <f t="array" ref="Y1900">_xlfn.IFS(R1900&gt;2000000,"For Publication",R1900&gt;100000,"PID",R1900&gt;30000,"RFQ",TRUE,"Transactional")</f>
        <v>For Publication</v>
      </c>
      <c r="Z1900" s="24" t="s">
        <v>71</v>
      </c>
      <c r="AA1900" s="32">
        <v>60</v>
      </c>
      <c r="AB1900" s="24">
        <v>24</v>
      </c>
      <c r="AC1900" s="25">
        <v>45020</v>
      </c>
      <c r="AD1900" s="24" t="s">
        <v>58</v>
      </c>
      <c r="AE1900" s="24"/>
      <c r="AF1900" s="24"/>
      <c r="AG1900" s="24"/>
      <c r="AH1900" s="24" t="s">
        <v>59</v>
      </c>
      <c r="AI1900" s="24"/>
      <c r="AJ1900" s="24" t="s">
        <v>60</v>
      </c>
      <c r="AK1900" s="24"/>
      <c r="AL1900" s="24" t="s">
        <v>1333</v>
      </c>
      <c r="AM1900" s="24"/>
      <c r="AN1900" s="24"/>
      <c r="AO1900" s="24">
        <v>0</v>
      </c>
      <c r="AP1900" s="24" t="s">
        <v>59</v>
      </c>
      <c r="AQ1900" s="24"/>
      <c r="AR1900" s="24"/>
      <c r="AS1900" s="89">
        <f t="shared" si="404"/>
        <v>83</v>
      </c>
      <c r="AT1900" s="24" t="s">
        <v>7283</v>
      </c>
    </row>
    <row r="1901" spans="1:46" x14ac:dyDescent="0.5">
      <c r="A1901" s="24">
        <v>2022</v>
      </c>
      <c r="B1901" s="24" t="s">
        <v>340</v>
      </c>
      <c r="C1901" s="24"/>
      <c r="D1901" s="24" t="s">
        <v>7284</v>
      </c>
      <c r="E1901" s="24" t="s">
        <v>7285</v>
      </c>
      <c r="F1901" s="77" t="str">
        <f t="shared" si="395"/>
        <v>THETFORD INTERNATIONAL COMPACTORS SERVICE LIMITED</v>
      </c>
      <c r="G1901" s="24" t="s">
        <v>7286</v>
      </c>
      <c r="H1901" s="24" t="s">
        <v>3282</v>
      </c>
      <c r="I1901" s="24" t="s">
        <v>4253</v>
      </c>
      <c r="J1901" s="24" t="s">
        <v>2962</v>
      </c>
      <c r="K1901" s="24" t="s">
        <v>3283</v>
      </c>
      <c r="L1901" s="25">
        <v>45026</v>
      </c>
      <c r="M1901" s="25">
        <v>45754</v>
      </c>
      <c r="N1901" s="81">
        <f t="shared" si="402"/>
        <v>45754</v>
      </c>
      <c r="O1901" s="77" t="str">
        <f t="shared" ca="1" si="401"/>
        <v>Expired</v>
      </c>
      <c r="P1901" s="77" t="str" cm="1">
        <f t="array" aca="1" ref="P1901" ca="1">_xlfn.IFS((N1901-TODAY())&gt;=547,"06 Expires over 18 months",(N1901-TODAY())&gt;=365,"05 Expires in 18 months",(N1901-TODAY())&gt;=183,"04 Expires in 12 months",(N1901-TODAY())&gt;=92,"03 Expires in 6 months",(N1901-TODAY())&gt;=31,"02 Expires in 3 months",(N1901-TODAY())&gt;=0,"01 Expires in 30 days",(N1901-TODAY())&gt;=-31,"01 Expired last 30 days",(N1901-TODAY())&gt;=-92,"02 Expired last 3 months",(N1901-TODAY())&gt;=-183,"03 Expired last 6 months",(N1901-TODAY())&gt;=-365,"04 Expired last 12 months",(N1901-TODAY())&gt;=-547,"05 Expired last 18 months",TRUE,"06 Expired over 18 months")</f>
        <v>05 Expired last 18 months</v>
      </c>
      <c r="Q1901" s="65">
        <v>15000</v>
      </c>
      <c r="R1901" s="84">
        <f t="shared" si="403"/>
        <v>28750</v>
      </c>
      <c r="S1901" s="77" t="str" cm="1">
        <f t="array" ref="S1901">_xlfn.IFS(R1901&gt;5000000,"Gold",R1901&gt;=500000,"Silver",R1901&gt;30000,"Bronze",TRUE,"Transactional")</f>
        <v>Transactional</v>
      </c>
      <c r="T1901" s="24" t="s">
        <v>54</v>
      </c>
      <c r="U1901" s="101" t="s">
        <v>69</v>
      </c>
      <c r="V1901" s="101" t="s">
        <v>983</v>
      </c>
      <c r="W1901" s="77" t="str">
        <f t="shared" si="396"/>
        <v>No</v>
      </c>
      <c r="X1901" s="77" t="str">
        <f>IFERROR(_xlfn.XLOOKUP(J1901&amp;"||"&amp;K1901,'Mapping Ref.'!$J$2:$J$538,'Mapping Ref.'!$K$2:$K$538),"")</f>
        <v>Construction &amp; Estates</v>
      </c>
      <c r="Y1901" s="77" t="str" cm="1">
        <f t="array" ref="Y1901">_xlfn.IFS(R1901&gt;2000000,"For Publication",R1901&gt;100000,"PID",R1901&gt;30000,"RFQ",TRUE,"Transactional")</f>
        <v>Transactional</v>
      </c>
      <c r="Z1901" s="24" t="s">
        <v>86</v>
      </c>
      <c r="AA1901" s="32">
        <v>24</v>
      </c>
      <c r="AB1901" s="24">
        <v>0</v>
      </c>
      <c r="AC1901" s="25">
        <v>45022</v>
      </c>
      <c r="AD1901" s="24" t="s">
        <v>58</v>
      </c>
      <c r="AE1901" s="24"/>
      <c r="AF1901" s="24"/>
      <c r="AG1901" s="24"/>
      <c r="AH1901" s="24" t="s">
        <v>59</v>
      </c>
      <c r="AI1901" s="24"/>
      <c r="AJ1901" s="24" t="s">
        <v>60</v>
      </c>
      <c r="AK1901" s="24"/>
      <c r="AL1901" s="24" t="s">
        <v>5003</v>
      </c>
      <c r="AM1901" s="24"/>
      <c r="AN1901" s="24"/>
      <c r="AO1901" s="24">
        <v>0</v>
      </c>
      <c r="AP1901" s="24" t="s">
        <v>60</v>
      </c>
      <c r="AQ1901" s="24"/>
      <c r="AR1901" s="24"/>
      <c r="AS1901" s="89">
        <f t="shared" si="404"/>
        <v>23</v>
      </c>
      <c r="AT1901" s="24" t="s">
        <v>7284</v>
      </c>
    </row>
    <row r="1902" spans="1:46" x14ac:dyDescent="0.5">
      <c r="A1902" s="24">
        <v>2023</v>
      </c>
      <c r="B1902" s="24"/>
      <c r="C1902" s="24" t="s">
        <v>77</v>
      </c>
      <c r="D1902" s="24" t="s">
        <v>7287</v>
      </c>
      <c r="E1902" s="24" t="s">
        <v>7288</v>
      </c>
      <c r="F1902" s="77" t="str">
        <f t="shared" si="395"/>
        <v>NEW LOCAL LTD</v>
      </c>
      <c r="G1902" s="24" t="s">
        <v>7289</v>
      </c>
      <c r="H1902" s="24" t="s">
        <v>7290</v>
      </c>
      <c r="I1902" s="24" t="s">
        <v>7291</v>
      </c>
      <c r="J1902" s="24" t="s">
        <v>97</v>
      </c>
      <c r="K1902" s="24" t="s">
        <v>7292</v>
      </c>
      <c r="L1902" s="25">
        <v>45017</v>
      </c>
      <c r="M1902" s="25">
        <v>45382</v>
      </c>
      <c r="N1902" s="81">
        <f t="shared" si="402"/>
        <v>45382</v>
      </c>
      <c r="O1902" s="77" t="str">
        <f t="shared" ca="1" si="401"/>
        <v>Expired</v>
      </c>
      <c r="P1902" s="77" t="str" cm="1">
        <f t="array" aca="1" ref="P1902" ca="1">_xlfn.IFS((N1902-TODAY())&gt;=547,"06 Expires over 18 months",(N1902-TODAY())&gt;=365,"05 Expires in 18 months",(N1902-TODAY())&gt;=183,"04 Expires in 12 months",(N1902-TODAY())&gt;=92,"03 Expires in 6 months",(N1902-TODAY())&gt;=31,"02 Expires in 3 months",(N1902-TODAY())&gt;=0,"01 Expires in 30 days",(N1902-TODAY())&gt;=-31,"01 Expired last 30 days",(N1902-TODAY())&gt;=-92,"02 Expired last 3 months",(N1902-TODAY())&gt;=-183,"03 Expired last 6 months",(N1902-TODAY())&gt;=-365,"04 Expired last 12 months",(N1902-TODAY())&gt;=-547,"05 Expired last 18 months",TRUE,"06 Expired over 18 months")</f>
        <v>06 Expired over 18 months</v>
      </c>
      <c r="Q1902" s="65">
        <v>73994</v>
      </c>
      <c r="R1902" s="84">
        <f t="shared" si="403"/>
        <v>73994</v>
      </c>
      <c r="S1902" s="77" t="str" cm="1">
        <f t="array" ref="S1902">_xlfn.IFS(R1902&gt;5000000,"Gold",R1902&gt;=500000,"Silver",R1902&gt;30000,"Bronze",TRUE,"Transactional")</f>
        <v>Bronze</v>
      </c>
      <c r="T1902" s="24" t="s">
        <v>54</v>
      </c>
      <c r="U1902" s="101" t="s">
        <v>237</v>
      </c>
      <c r="V1902" s="101" t="s">
        <v>566</v>
      </c>
      <c r="W1902" s="77" t="str">
        <f t="shared" si="396"/>
        <v>No</v>
      </c>
      <c r="X1902" s="77" t="str">
        <f>IFERROR(_xlfn.XLOOKUP(J1902&amp;"||"&amp;K1902,'Mapping Ref.'!$J$2:$J$538,'Mapping Ref.'!$K$2:$K$538),"")</f>
        <v>Corporate</v>
      </c>
      <c r="Y1902" s="77" t="str" cm="1">
        <f t="array" ref="Y1902">_xlfn.IFS(R1902&gt;2000000,"For Publication",R1902&gt;100000,"PID",R1902&gt;30000,"RFQ",TRUE,"Transactional")</f>
        <v>RFQ</v>
      </c>
      <c r="Z1902" s="24" t="s">
        <v>101</v>
      </c>
      <c r="AA1902" s="32">
        <v>12</v>
      </c>
      <c r="AB1902" s="24">
        <v>0</v>
      </c>
      <c r="AC1902" s="25">
        <v>45022</v>
      </c>
      <c r="AD1902" s="24" t="s">
        <v>58</v>
      </c>
      <c r="AE1902" s="24">
        <v>0</v>
      </c>
      <c r="AF1902" s="24"/>
      <c r="AG1902" s="24"/>
      <c r="AH1902" s="24" t="s">
        <v>60</v>
      </c>
      <c r="AI1902" s="24"/>
      <c r="AJ1902" s="24" t="s">
        <v>60</v>
      </c>
      <c r="AK1902" s="24"/>
      <c r="AL1902" s="24" t="s">
        <v>1333</v>
      </c>
      <c r="AM1902" s="24"/>
      <c r="AN1902" s="24"/>
      <c r="AO1902" s="24">
        <v>0</v>
      </c>
      <c r="AP1902" s="24" t="s">
        <v>60</v>
      </c>
      <c r="AQ1902" s="24"/>
      <c r="AR1902" s="24"/>
      <c r="AS1902" s="89">
        <f t="shared" si="404"/>
        <v>11</v>
      </c>
      <c r="AT1902" s="24" t="s">
        <v>7293</v>
      </c>
    </row>
    <row r="1903" spans="1:46" x14ac:dyDescent="0.5">
      <c r="A1903" s="24">
        <v>2024</v>
      </c>
      <c r="B1903" s="24"/>
      <c r="C1903" s="24"/>
      <c r="D1903" s="24" t="s">
        <v>7294</v>
      </c>
      <c r="E1903" s="24" t="s">
        <v>7295</v>
      </c>
      <c r="F1903" s="77" t="str">
        <f t="shared" si="395"/>
        <v>Lawtech Group Ltd</v>
      </c>
      <c r="G1903" s="24" t="s">
        <v>7296</v>
      </c>
      <c r="H1903" s="24" t="s">
        <v>7297</v>
      </c>
      <c r="I1903" s="24" t="s">
        <v>5266</v>
      </c>
      <c r="J1903" s="24" t="s">
        <v>107</v>
      </c>
      <c r="K1903" s="24" t="s">
        <v>7298</v>
      </c>
      <c r="L1903" s="25">
        <v>45022</v>
      </c>
      <c r="M1903" s="25">
        <v>45387</v>
      </c>
      <c r="N1903" s="81">
        <f t="shared" si="402"/>
        <v>45387</v>
      </c>
      <c r="O1903" s="77" t="str">
        <f t="shared" ca="1" si="401"/>
        <v>Expired</v>
      </c>
      <c r="P1903" s="77" t="str" cm="1">
        <f t="array" aca="1" ref="P1903" ca="1">_xlfn.IFS((N1903-TODAY())&gt;=547,"06 Expires over 18 months",(N1903-TODAY())&gt;=365,"05 Expires in 18 months",(N1903-TODAY())&gt;=183,"04 Expires in 12 months",(N1903-TODAY())&gt;=92,"03 Expires in 6 months",(N1903-TODAY())&gt;=31,"02 Expires in 3 months",(N1903-TODAY())&gt;=0,"01 Expires in 30 days",(N1903-TODAY())&gt;=-31,"01 Expired last 30 days",(N1903-TODAY())&gt;=-92,"02 Expired last 3 months",(N1903-TODAY())&gt;=-183,"03 Expired last 6 months",(N1903-TODAY())&gt;=-365,"04 Expired last 12 months",(N1903-TODAY())&gt;=-547,"05 Expired last 18 months",TRUE,"06 Expired over 18 months")</f>
        <v>06 Expired over 18 months</v>
      </c>
      <c r="Q1903" s="65">
        <v>1000</v>
      </c>
      <c r="R1903" s="84">
        <f t="shared" si="403"/>
        <v>1000</v>
      </c>
      <c r="S1903" s="77" t="str" cm="1">
        <f t="array" ref="S1903">_xlfn.IFS(R1903&gt;5000000,"Gold",R1903&gt;=500000,"Silver",R1903&gt;30000,"Bronze",TRUE,"Transactional")</f>
        <v>Transactional</v>
      </c>
      <c r="T1903" s="24" t="s">
        <v>54</v>
      </c>
      <c r="U1903" s="101" t="s">
        <v>84</v>
      </c>
      <c r="V1903" s="101" t="s">
        <v>727</v>
      </c>
      <c r="W1903" s="77" t="str">
        <f t="shared" si="396"/>
        <v>No</v>
      </c>
      <c r="X1903" s="77" t="str">
        <f>IFERROR(_xlfn.XLOOKUP(J1903&amp;"||"&amp;K1903,'Mapping Ref.'!$J$2:$J$538,'Mapping Ref.'!$K$2:$K$538),"")</f>
        <v>Construction &amp; Estates</v>
      </c>
      <c r="Y1903" s="77" t="str" cm="1">
        <f t="array" ref="Y1903">_xlfn.IFS(R1903&gt;2000000,"For Publication",R1903&gt;100000,"PID",R1903&gt;30000,"RFQ",TRUE,"Transactional")</f>
        <v>Transactional</v>
      </c>
      <c r="Z1903" s="24" t="s">
        <v>101</v>
      </c>
      <c r="AA1903" s="32">
        <v>12</v>
      </c>
      <c r="AB1903" s="24">
        <v>0</v>
      </c>
      <c r="AC1903" s="25">
        <v>45022</v>
      </c>
      <c r="AD1903" s="24" t="s">
        <v>58</v>
      </c>
      <c r="AE1903" s="24">
        <v>10000298</v>
      </c>
      <c r="AF1903" s="24"/>
      <c r="AG1903" s="24"/>
      <c r="AH1903" s="24" t="s">
        <v>60</v>
      </c>
      <c r="AI1903" s="24"/>
      <c r="AJ1903" s="24" t="s">
        <v>60</v>
      </c>
      <c r="AK1903" s="24"/>
      <c r="AL1903" s="24" t="s">
        <v>1333</v>
      </c>
      <c r="AM1903" s="24"/>
      <c r="AN1903" s="24"/>
      <c r="AO1903" s="24">
        <v>0</v>
      </c>
      <c r="AP1903" s="24" t="s">
        <v>60</v>
      </c>
      <c r="AQ1903" s="24"/>
      <c r="AR1903" s="24"/>
      <c r="AS1903" s="89">
        <f t="shared" si="404"/>
        <v>11</v>
      </c>
      <c r="AT1903" s="24" t="s">
        <v>7299</v>
      </c>
    </row>
    <row r="1904" spans="1:46" x14ac:dyDescent="0.5">
      <c r="A1904" s="24">
        <v>2025</v>
      </c>
      <c r="B1904" s="24" t="s">
        <v>506</v>
      </c>
      <c r="C1904" s="24"/>
      <c r="D1904" s="24" t="s">
        <v>7300</v>
      </c>
      <c r="E1904" s="24" t="s">
        <v>7301</v>
      </c>
      <c r="F1904" s="77" t="str">
        <f t="shared" si="395"/>
        <v>SES SECURE LIMITED</v>
      </c>
      <c r="G1904" s="24" t="s">
        <v>7302</v>
      </c>
      <c r="H1904" s="24" t="s">
        <v>7303</v>
      </c>
      <c r="I1904" s="24" t="s">
        <v>6518</v>
      </c>
      <c r="J1904" s="24" t="s">
        <v>1312</v>
      </c>
      <c r="K1904" s="24" t="s">
        <v>1109</v>
      </c>
      <c r="L1904" s="25">
        <v>45025</v>
      </c>
      <c r="M1904" s="25">
        <v>46120</v>
      </c>
      <c r="N1904" s="81">
        <f t="shared" si="402"/>
        <v>46485</v>
      </c>
      <c r="O1904" s="77" t="str">
        <f t="shared" ca="1" si="401"/>
        <v>Live</v>
      </c>
      <c r="P1904" s="77" t="str" cm="1">
        <f t="array" aca="1" ref="P1904" ca="1">_xlfn.IFS((N1904-TODAY())&gt;=547,"06 Expires over 18 months",(N1904-TODAY())&gt;=365,"05 Expires in 18 months",(N1904-TODAY())&gt;=183,"04 Expires in 12 months",(N1904-TODAY())&gt;=92,"03 Expires in 6 months",(N1904-TODAY())&gt;=31,"02 Expires in 3 months",(N1904-TODAY())&gt;=0,"01 Expires in 30 days",(N1904-TODAY())&gt;=-31,"01 Expired last 30 days",(N1904-TODAY())&gt;=-92,"02 Expired last 3 months",(N1904-TODAY())&gt;=-183,"03 Expired last 6 months",(N1904-TODAY())&gt;=-365,"04 Expired last 12 months",(N1904-TODAY())&gt;=-547,"05 Expired last 18 months",TRUE,"06 Expired over 18 months")</f>
        <v>04 Expires in 12 months</v>
      </c>
      <c r="Q1904" s="65">
        <v>4579</v>
      </c>
      <c r="R1904" s="84">
        <f t="shared" si="403"/>
        <v>17934.416666666668</v>
      </c>
      <c r="S1904" s="77" t="str" cm="1">
        <f t="array" ref="S1904">_xlfn.IFS(R1904&gt;5000000,"Gold",R1904&gt;=500000,"Silver",R1904&gt;30000,"Bronze",TRUE,"Transactional")</f>
        <v>Transactional</v>
      </c>
      <c r="T1904" s="24" t="s">
        <v>54</v>
      </c>
      <c r="U1904" s="101" t="s">
        <v>455</v>
      </c>
      <c r="V1904" s="101" t="s">
        <v>456</v>
      </c>
      <c r="W1904" s="77" t="str">
        <f t="shared" si="396"/>
        <v>Yes</v>
      </c>
      <c r="X1904" s="77" t="str">
        <f>IFERROR(_xlfn.XLOOKUP(J1904&amp;"||"&amp;K1904,'Mapping Ref.'!$J$2:$J$538,'Mapping Ref.'!$K$2:$K$538),"")</f>
        <v>Corporate</v>
      </c>
      <c r="Y1904" s="77" t="str" cm="1">
        <f t="array" ref="Y1904">_xlfn.IFS(R1904&gt;2000000,"For Publication",R1904&gt;100000,"PID",R1904&gt;30000,"RFQ",TRUE,"Transactional")</f>
        <v>Transactional</v>
      </c>
      <c r="Z1904" s="24" t="s">
        <v>101</v>
      </c>
      <c r="AA1904" s="32">
        <v>36</v>
      </c>
      <c r="AB1904" s="24">
        <v>12</v>
      </c>
      <c r="AC1904" s="25">
        <v>45022</v>
      </c>
      <c r="AD1904" s="24" t="s">
        <v>58</v>
      </c>
      <c r="AE1904" s="24"/>
      <c r="AF1904" s="24"/>
      <c r="AG1904" s="24"/>
      <c r="AH1904" s="24" t="s">
        <v>60</v>
      </c>
      <c r="AI1904" s="24"/>
      <c r="AJ1904" s="24" t="s">
        <v>60</v>
      </c>
      <c r="AK1904" s="24"/>
      <c r="AL1904" s="24" t="s">
        <v>1333</v>
      </c>
      <c r="AM1904" s="24"/>
      <c r="AN1904" s="24"/>
      <c r="AO1904" s="24"/>
      <c r="AP1904" s="24" t="s">
        <v>60</v>
      </c>
      <c r="AQ1904" s="24"/>
      <c r="AR1904" s="24"/>
      <c r="AS1904" s="89">
        <f t="shared" si="404"/>
        <v>47</v>
      </c>
      <c r="AT1904" s="24" t="s">
        <v>7304</v>
      </c>
    </row>
    <row r="1905" spans="1:46" x14ac:dyDescent="0.5">
      <c r="A1905" s="24">
        <v>2026</v>
      </c>
      <c r="B1905" s="24" t="s">
        <v>340</v>
      </c>
      <c r="C1905" s="24"/>
      <c r="D1905" s="24" t="s">
        <v>7305</v>
      </c>
      <c r="E1905" s="24" t="s">
        <v>7306</v>
      </c>
      <c r="F1905" s="77" t="str">
        <f t="shared" si="395"/>
        <v>THE HOUSING EXECUTIVE</v>
      </c>
      <c r="G1905" s="24" t="s">
        <v>7307</v>
      </c>
      <c r="H1905" s="24" t="s">
        <v>7308</v>
      </c>
      <c r="I1905" s="24" t="s">
        <v>5100</v>
      </c>
      <c r="J1905" s="24" t="s">
        <v>107</v>
      </c>
      <c r="K1905" s="24" t="s">
        <v>977</v>
      </c>
      <c r="L1905" s="25">
        <v>44986</v>
      </c>
      <c r="M1905" s="25">
        <v>45717</v>
      </c>
      <c r="N1905" s="81">
        <f t="shared" si="402"/>
        <v>46082</v>
      </c>
      <c r="O1905" s="77" t="str">
        <f t="shared" ca="1" si="401"/>
        <v>Expired</v>
      </c>
      <c r="P1905" s="77" t="str" cm="1">
        <f t="array" aca="1" ref="P1905" ca="1">_xlfn.IFS((N1905-TODAY())&gt;=547,"06 Expires over 18 months",(N1905-TODAY())&gt;=365,"05 Expires in 18 months",(N1905-TODAY())&gt;=183,"04 Expires in 12 months",(N1905-TODAY())&gt;=92,"03 Expires in 6 months",(N1905-TODAY())&gt;=31,"02 Expires in 3 months",(N1905-TODAY())&gt;=0,"01 Expires in 30 days",(N1905-TODAY())&gt;=-31,"01 Expired last 30 days",(N1905-TODAY())&gt;=-92,"02 Expired last 3 months",(N1905-TODAY())&gt;=-183,"03 Expired last 6 months",(N1905-TODAY())&gt;=-365,"04 Expired last 12 months",(N1905-TODAY())&gt;=-547,"05 Expired last 18 months",TRUE,"06 Expired over 18 months")</f>
        <v>03 Expired last 6 months</v>
      </c>
      <c r="Q1905" s="65">
        <v>250000</v>
      </c>
      <c r="R1905" s="84">
        <f t="shared" si="403"/>
        <v>750000</v>
      </c>
      <c r="S1905" s="77" t="str" cm="1">
        <f t="array" ref="S1905">_xlfn.IFS(R1905&gt;5000000,"Gold",R1905&gt;=500000,"Silver",R1905&gt;30000,"Bronze",TRUE,"Transactional")</f>
        <v>Silver</v>
      </c>
      <c r="T1905" s="24" t="s">
        <v>54</v>
      </c>
      <c r="U1905" s="101" t="s">
        <v>237</v>
      </c>
      <c r="V1905" s="101" t="s">
        <v>238</v>
      </c>
      <c r="W1905" s="77" t="str">
        <f t="shared" si="396"/>
        <v>Yes</v>
      </c>
      <c r="X1905" s="77" t="str">
        <f>IFERROR(_xlfn.XLOOKUP(J1905&amp;"||"&amp;K1905,'Mapping Ref.'!$J$2:$J$538,'Mapping Ref.'!$K$2:$K$538),"")</f>
        <v>Construction &amp; Estates</v>
      </c>
      <c r="Y1905" s="77" t="str" cm="1">
        <f t="array" ref="Y1905">_xlfn.IFS(R1905&gt;2000000,"For Publication",R1905&gt;100000,"PID",R1905&gt;30000,"RFQ",TRUE,"Transactional")</f>
        <v>PID</v>
      </c>
      <c r="Z1905" s="24" t="s">
        <v>86</v>
      </c>
      <c r="AA1905" s="32">
        <v>12</v>
      </c>
      <c r="AB1905" s="24">
        <v>12</v>
      </c>
      <c r="AC1905" s="25">
        <v>45022</v>
      </c>
      <c r="AD1905" s="24" t="s">
        <v>1066</v>
      </c>
      <c r="AE1905" s="24"/>
      <c r="AF1905" s="24"/>
      <c r="AG1905" s="24"/>
      <c r="AH1905" s="24" t="s">
        <v>60</v>
      </c>
      <c r="AI1905" s="24"/>
      <c r="AJ1905" s="24" t="s">
        <v>60</v>
      </c>
      <c r="AK1905" s="24"/>
      <c r="AL1905" s="24" t="s">
        <v>5003</v>
      </c>
      <c r="AM1905" s="24"/>
      <c r="AN1905" s="24"/>
      <c r="AO1905" s="24">
        <v>0</v>
      </c>
      <c r="AP1905" s="24" t="s">
        <v>60</v>
      </c>
      <c r="AQ1905" s="24"/>
      <c r="AR1905" s="24"/>
      <c r="AS1905" s="89">
        <f t="shared" si="404"/>
        <v>36</v>
      </c>
      <c r="AT1905" s="24" t="s">
        <v>7309</v>
      </c>
    </row>
    <row r="1906" spans="1:46" x14ac:dyDescent="0.5">
      <c r="A1906" s="24">
        <v>2027</v>
      </c>
      <c r="B1906" s="24" t="s">
        <v>340</v>
      </c>
      <c r="C1906" s="24"/>
      <c r="D1906" s="24" t="s">
        <v>7310</v>
      </c>
      <c r="E1906" s="24" t="s">
        <v>7311</v>
      </c>
      <c r="F1906" s="77" t="str">
        <f t="shared" si="395"/>
        <v>SURUS DESIGN LTD</v>
      </c>
      <c r="G1906" s="24" t="s">
        <v>7312</v>
      </c>
      <c r="H1906" s="24" t="s">
        <v>7146</v>
      </c>
      <c r="I1906" s="24" t="s">
        <v>5550</v>
      </c>
      <c r="J1906" s="24" t="s">
        <v>97</v>
      </c>
      <c r="K1906" s="24" t="s">
        <v>6607</v>
      </c>
      <c r="L1906" s="25">
        <v>44958</v>
      </c>
      <c r="M1906" s="25">
        <v>45322</v>
      </c>
      <c r="N1906" s="81">
        <f t="shared" si="402"/>
        <v>45322</v>
      </c>
      <c r="O1906" s="77" t="str">
        <f t="shared" ca="1" si="401"/>
        <v>Expired</v>
      </c>
      <c r="P1906" s="77" t="str" cm="1">
        <f t="array" aca="1" ref="P1906" ca="1">_xlfn.IFS((N1906-TODAY())&gt;=547,"06 Expires over 18 months",(N1906-TODAY())&gt;=365,"05 Expires in 18 months",(N1906-TODAY())&gt;=183,"04 Expires in 12 months",(N1906-TODAY())&gt;=92,"03 Expires in 6 months",(N1906-TODAY())&gt;=31,"02 Expires in 3 months",(N1906-TODAY())&gt;=0,"01 Expires in 30 days",(N1906-TODAY())&gt;=-31,"01 Expired last 30 days",(N1906-TODAY())&gt;=-92,"02 Expired last 3 months",(N1906-TODAY())&gt;=-183,"03 Expired last 6 months",(N1906-TODAY())&gt;=-365,"04 Expired last 12 months",(N1906-TODAY())&gt;=-547,"05 Expired last 18 months",TRUE,"06 Expired over 18 months")</f>
        <v>06 Expired over 18 months</v>
      </c>
      <c r="Q1906" s="65">
        <v>8000</v>
      </c>
      <c r="R1906" s="84">
        <f t="shared" si="403"/>
        <v>8000</v>
      </c>
      <c r="S1906" s="77" t="str" cm="1">
        <f t="array" ref="S1906">_xlfn.IFS(R1906&gt;5000000,"Gold",R1906&gt;=500000,"Silver",R1906&gt;30000,"Bronze",TRUE,"Transactional")</f>
        <v>Transactional</v>
      </c>
      <c r="T1906" s="24" t="s">
        <v>54</v>
      </c>
      <c r="U1906" s="101" t="s">
        <v>109</v>
      </c>
      <c r="V1906" s="101" t="s">
        <v>148</v>
      </c>
      <c r="W1906" s="77" t="str">
        <f t="shared" si="396"/>
        <v>No</v>
      </c>
      <c r="X1906" s="77" t="str">
        <f>IFERROR(_xlfn.XLOOKUP(J1906&amp;"||"&amp;K1906,'Mapping Ref.'!$J$2:$J$538,'Mapping Ref.'!$K$2:$K$538),"")</f>
        <v>Corporate</v>
      </c>
      <c r="Y1906" s="77" t="str" cm="1">
        <f t="array" ref="Y1906">_xlfn.IFS(R1906&gt;2000000,"For Publication",R1906&gt;100000,"PID",R1906&gt;30000,"RFQ",TRUE,"Transactional")</f>
        <v>Transactional</v>
      </c>
      <c r="Z1906" s="24" t="s">
        <v>86</v>
      </c>
      <c r="AA1906" s="32">
        <v>12</v>
      </c>
      <c r="AB1906" s="24">
        <v>0</v>
      </c>
      <c r="AC1906" s="25">
        <v>45028</v>
      </c>
      <c r="AD1906" s="24" t="s">
        <v>58</v>
      </c>
      <c r="AE1906" s="24">
        <v>0</v>
      </c>
      <c r="AF1906" s="24"/>
      <c r="AG1906" s="24"/>
      <c r="AH1906" s="24" t="s">
        <v>60</v>
      </c>
      <c r="AI1906" s="24"/>
      <c r="AJ1906" s="24" t="s">
        <v>60</v>
      </c>
      <c r="AK1906" s="24"/>
      <c r="AL1906" s="24" t="s">
        <v>5003</v>
      </c>
      <c r="AM1906" s="24"/>
      <c r="AN1906" s="24"/>
      <c r="AO1906" s="24">
        <v>0</v>
      </c>
      <c r="AP1906" s="24" t="s">
        <v>60</v>
      </c>
      <c r="AQ1906" s="24"/>
      <c r="AR1906" s="24"/>
      <c r="AS1906" s="89">
        <f t="shared" si="404"/>
        <v>11</v>
      </c>
      <c r="AT1906" s="24" t="s">
        <v>7313</v>
      </c>
    </row>
    <row r="1907" spans="1:46" x14ac:dyDescent="0.5">
      <c r="A1907" s="24">
        <v>2028</v>
      </c>
      <c r="B1907" s="24" t="s">
        <v>340</v>
      </c>
      <c r="C1907" s="24"/>
      <c r="D1907" s="24" t="s">
        <v>7314</v>
      </c>
      <c r="E1907" s="24" t="s">
        <v>7315</v>
      </c>
      <c r="F1907" s="77" t="str">
        <f t="shared" si="395"/>
        <v>SEND4CHANGE LTD</v>
      </c>
      <c r="G1907" s="24" t="s">
        <v>7316</v>
      </c>
      <c r="H1907" s="24" t="s">
        <v>7317</v>
      </c>
      <c r="I1907" s="24" t="s">
        <v>5589</v>
      </c>
      <c r="J1907" s="24" t="s">
        <v>190</v>
      </c>
      <c r="K1907" s="24" t="s">
        <v>467</v>
      </c>
      <c r="L1907" s="25">
        <v>45028</v>
      </c>
      <c r="M1907" s="25">
        <v>45138</v>
      </c>
      <c r="N1907" s="81">
        <f t="shared" si="402"/>
        <v>45230</v>
      </c>
      <c r="O1907" s="77" t="str">
        <f t="shared" ca="1" si="401"/>
        <v>Expired</v>
      </c>
      <c r="P1907" s="77" t="str" cm="1">
        <f t="array" aca="1" ref="P1907" ca="1">_xlfn.IFS((N1907-TODAY())&gt;=547,"06 Expires over 18 months",(N1907-TODAY())&gt;=365,"05 Expires in 18 months",(N1907-TODAY())&gt;=183,"04 Expires in 12 months",(N1907-TODAY())&gt;=92,"03 Expires in 6 months",(N1907-TODAY())&gt;=31,"02 Expires in 3 months",(N1907-TODAY())&gt;=0,"01 Expires in 30 days",(N1907-TODAY())&gt;=-31,"01 Expired last 30 days",(N1907-TODAY())&gt;=-92,"02 Expired last 3 months",(N1907-TODAY())&gt;=-183,"03 Expired last 6 months",(N1907-TODAY())&gt;=-365,"04 Expired last 12 months",(N1907-TODAY())&gt;=-547,"05 Expired last 18 months",TRUE,"06 Expired over 18 months")</f>
        <v>06 Expired over 18 months</v>
      </c>
      <c r="Q1907" s="65">
        <v>20000</v>
      </c>
      <c r="R1907" s="84">
        <f t="shared" si="403"/>
        <v>20000</v>
      </c>
      <c r="S1907" s="77" t="str" cm="1">
        <f t="array" ref="S1907">_xlfn.IFS(R1907&gt;5000000,"Gold",R1907&gt;=500000,"Silver",R1907&gt;30000,"Bronze",TRUE,"Transactional")</f>
        <v>Transactional</v>
      </c>
      <c r="T1907" s="24" t="s">
        <v>54</v>
      </c>
      <c r="U1907" s="101" t="s">
        <v>84</v>
      </c>
      <c r="V1907" s="101" t="s">
        <v>157</v>
      </c>
      <c r="W1907" s="77" t="str">
        <f t="shared" si="396"/>
        <v>Yes</v>
      </c>
      <c r="X1907" s="77" t="str">
        <f>IFERROR(_xlfn.XLOOKUP(J1907&amp;"||"&amp;K1907,'Mapping Ref.'!$J$2:$J$538,'Mapping Ref.'!$K$2:$K$538),"")</f>
        <v>Childrens &amp; Adults</v>
      </c>
      <c r="Y1907" s="77" t="str" cm="1">
        <f t="array" ref="Y1907">_xlfn.IFS(R1907&gt;2000000,"For Publication",R1907&gt;100000,"PID",R1907&gt;30000,"RFQ",TRUE,"Transactional")</f>
        <v>Transactional</v>
      </c>
      <c r="Z1907" s="24" t="s">
        <v>101</v>
      </c>
      <c r="AA1907" s="32">
        <v>3</v>
      </c>
      <c r="AB1907" s="24">
        <v>3</v>
      </c>
      <c r="AC1907" s="25">
        <v>45028</v>
      </c>
      <c r="AD1907" s="24" t="s">
        <v>58</v>
      </c>
      <c r="AE1907" s="24"/>
      <c r="AF1907" s="24"/>
      <c r="AG1907" s="24"/>
      <c r="AH1907" s="24" t="s">
        <v>60</v>
      </c>
      <c r="AI1907" s="24"/>
      <c r="AJ1907" s="24" t="s">
        <v>60</v>
      </c>
      <c r="AK1907" s="24"/>
      <c r="AL1907" s="24" t="s">
        <v>5003</v>
      </c>
      <c r="AM1907" s="24"/>
      <c r="AN1907" s="24"/>
      <c r="AO1907" s="55">
        <v>20000</v>
      </c>
      <c r="AP1907" s="24" t="s">
        <v>60</v>
      </c>
      <c r="AQ1907" s="24"/>
      <c r="AR1907" s="24"/>
      <c r="AS1907" s="89">
        <f t="shared" si="404"/>
        <v>6</v>
      </c>
      <c r="AT1907" s="24" t="s">
        <v>7318</v>
      </c>
    </row>
    <row r="1908" spans="1:46" x14ac:dyDescent="0.5">
      <c r="A1908" s="24">
        <v>2029</v>
      </c>
      <c r="B1908" s="24"/>
      <c r="C1908" s="24"/>
      <c r="D1908" s="24" t="s">
        <v>7319</v>
      </c>
      <c r="E1908" s="24" t="s">
        <v>5924</v>
      </c>
      <c r="F1908" s="77" t="str">
        <f t="shared" si="395"/>
        <v>MAIRA MARIA KALPOGIANNAKI</v>
      </c>
      <c r="G1908" s="24" t="s">
        <v>7320</v>
      </c>
      <c r="H1908" s="24" t="s">
        <v>3816</v>
      </c>
      <c r="I1908" s="24" t="s">
        <v>3816</v>
      </c>
      <c r="J1908" s="24" t="s">
        <v>190</v>
      </c>
      <c r="K1908" s="24" t="s">
        <v>2234</v>
      </c>
      <c r="L1908" s="25">
        <v>45030</v>
      </c>
      <c r="M1908" s="25">
        <v>45395</v>
      </c>
      <c r="N1908" s="81">
        <f t="shared" si="402"/>
        <v>45760</v>
      </c>
      <c r="O1908" s="77" t="str">
        <f t="shared" ca="1" si="401"/>
        <v>Expired</v>
      </c>
      <c r="P1908" s="77" t="str" cm="1">
        <f t="array" aca="1" ref="P1908" ca="1">_xlfn.IFS((N1908-TODAY())&gt;=547,"06 Expires over 18 months",(N1908-TODAY())&gt;=365,"05 Expires in 18 months",(N1908-TODAY())&gt;=183,"04 Expires in 12 months",(N1908-TODAY())&gt;=92,"03 Expires in 6 months",(N1908-TODAY())&gt;=31,"02 Expires in 3 months",(N1908-TODAY())&gt;=0,"01 Expires in 30 days",(N1908-TODAY())&gt;=-31,"01 Expired last 30 days",(N1908-TODAY())&gt;=-92,"02 Expired last 3 months",(N1908-TODAY())&gt;=-183,"03 Expired last 6 months",(N1908-TODAY())&gt;=-365,"04 Expired last 12 months",(N1908-TODAY())&gt;=-547,"05 Expired last 18 months",TRUE,"06 Expired over 18 months")</f>
        <v>05 Expired last 18 months</v>
      </c>
      <c r="Q1908" s="65">
        <v>5000</v>
      </c>
      <c r="R1908" s="84">
        <f t="shared" si="403"/>
        <v>9583.3333333333339</v>
      </c>
      <c r="S1908" s="77" t="str" cm="1">
        <f t="array" ref="S1908">_xlfn.IFS(R1908&gt;5000000,"Gold",R1908&gt;=500000,"Silver",R1908&gt;30000,"Bronze",TRUE,"Transactional")</f>
        <v>Transactional</v>
      </c>
      <c r="T1908" s="24" t="s">
        <v>54</v>
      </c>
      <c r="U1908" s="101" t="s">
        <v>190</v>
      </c>
      <c r="V1908" s="101" t="s">
        <v>1742</v>
      </c>
      <c r="W1908" s="77" t="str">
        <f t="shared" si="396"/>
        <v>Yes</v>
      </c>
      <c r="X1908" s="77" t="str">
        <f>IFERROR(_xlfn.XLOOKUP(J1908&amp;"||"&amp;K1908,'Mapping Ref.'!$J$2:$J$538,'Mapping Ref.'!$K$2:$K$538),"")</f>
        <v>Childrens &amp; Adults</v>
      </c>
      <c r="Y1908" s="77" t="str" cm="1">
        <f t="array" ref="Y1908">_xlfn.IFS(R1908&gt;2000000,"For Publication",R1908&gt;100000,"PID",R1908&gt;30000,"RFQ",TRUE,"Transactional")</f>
        <v>Transactional</v>
      </c>
      <c r="Z1908" s="24" t="s">
        <v>101</v>
      </c>
      <c r="AA1908" s="32">
        <v>12</v>
      </c>
      <c r="AB1908" s="24">
        <v>12</v>
      </c>
      <c r="AC1908" s="25">
        <v>45030</v>
      </c>
      <c r="AD1908" s="24" t="s">
        <v>58</v>
      </c>
      <c r="AE1908" s="24"/>
      <c r="AF1908" s="24"/>
      <c r="AG1908" s="24"/>
      <c r="AH1908" s="24" t="s">
        <v>59</v>
      </c>
      <c r="AI1908" s="24"/>
      <c r="AJ1908" s="24" t="s">
        <v>60</v>
      </c>
      <c r="AK1908" s="24"/>
      <c r="AL1908" s="24" t="s">
        <v>1333</v>
      </c>
      <c r="AM1908" s="24"/>
      <c r="AN1908" s="24"/>
      <c r="AO1908" s="24">
        <v>0</v>
      </c>
      <c r="AP1908" s="24" t="s">
        <v>60</v>
      </c>
      <c r="AQ1908" s="24"/>
      <c r="AR1908" s="24"/>
      <c r="AS1908" s="89">
        <f t="shared" si="404"/>
        <v>23</v>
      </c>
      <c r="AT1908" s="24" t="s">
        <v>7321</v>
      </c>
    </row>
    <row r="1909" spans="1:46" x14ac:dyDescent="0.5">
      <c r="A1909" s="24">
        <v>2030</v>
      </c>
      <c r="B1909" s="24"/>
      <c r="C1909" s="24"/>
      <c r="D1909" s="24" t="s">
        <v>7322</v>
      </c>
      <c r="E1909" s="24" t="s">
        <v>5924</v>
      </c>
      <c r="F1909" s="77" t="str">
        <f t="shared" si="395"/>
        <v>KIRSTIE ADAMSON</v>
      </c>
      <c r="G1909" s="24" t="s">
        <v>7322</v>
      </c>
      <c r="H1909" s="24" t="s">
        <v>3816</v>
      </c>
      <c r="I1909" s="24" t="s">
        <v>3816</v>
      </c>
      <c r="J1909" s="24" t="s">
        <v>190</v>
      </c>
      <c r="K1909" s="24" t="s">
        <v>2234</v>
      </c>
      <c r="L1909" s="25">
        <v>45030</v>
      </c>
      <c r="M1909" s="25">
        <v>45395</v>
      </c>
      <c r="N1909" s="81">
        <f t="shared" si="402"/>
        <v>45760</v>
      </c>
      <c r="O1909" s="77" t="str">
        <f t="shared" ca="1" si="401"/>
        <v>Expired</v>
      </c>
      <c r="P1909" s="77" t="str" cm="1">
        <f t="array" aca="1" ref="P1909" ca="1">_xlfn.IFS((N1909-TODAY())&gt;=547,"06 Expires over 18 months",(N1909-TODAY())&gt;=365,"05 Expires in 18 months",(N1909-TODAY())&gt;=183,"04 Expires in 12 months",(N1909-TODAY())&gt;=92,"03 Expires in 6 months",(N1909-TODAY())&gt;=31,"02 Expires in 3 months",(N1909-TODAY())&gt;=0,"01 Expires in 30 days",(N1909-TODAY())&gt;=-31,"01 Expired last 30 days",(N1909-TODAY())&gt;=-92,"02 Expired last 3 months",(N1909-TODAY())&gt;=-183,"03 Expired last 6 months",(N1909-TODAY())&gt;=-365,"04 Expired last 12 months",(N1909-TODAY())&gt;=-547,"05 Expired last 18 months",TRUE,"06 Expired over 18 months")</f>
        <v>05 Expired last 18 months</v>
      </c>
      <c r="Q1909" s="65">
        <v>5000</v>
      </c>
      <c r="R1909" s="84">
        <f t="shared" si="403"/>
        <v>9583.3333333333339</v>
      </c>
      <c r="S1909" s="77" t="str" cm="1">
        <f t="array" ref="S1909">_xlfn.IFS(R1909&gt;5000000,"Gold",R1909&gt;=500000,"Silver",R1909&gt;30000,"Bronze",TRUE,"Transactional")</f>
        <v>Transactional</v>
      </c>
      <c r="T1909" s="24" t="s">
        <v>54</v>
      </c>
      <c r="U1909" s="101" t="s">
        <v>190</v>
      </c>
      <c r="V1909" s="101" t="s">
        <v>1742</v>
      </c>
      <c r="W1909" s="77" t="str">
        <f t="shared" si="396"/>
        <v>Yes</v>
      </c>
      <c r="X1909" s="77" t="str">
        <f>IFERROR(_xlfn.XLOOKUP(J1909&amp;"||"&amp;K1909,'Mapping Ref.'!$J$2:$J$538,'Mapping Ref.'!$K$2:$K$538),"")</f>
        <v>Childrens &amp; Adults</v>
      </c>
      <c r="Y1909" s="77" t="str" cm="1">
        <f t="array" ref="Y1909">_xlfn.IFS(R1909&gt;2000000,"For Publication",R1909&gt;100000,"PID",R1909&gt;30000,"RFQ",TRUE,"Transactional")</f>
        <v>Transactional</v>
      </c>
      <c r="Z1909" s="24" t="s">
        <v>101</v>
      </c>
      <c r="AA1909" s="32">
        <v>12</v>
      </c>
      <c r="AB1909" s="24">
        <v>12</v>
      </c>
      <c r="AC1909" s="25">
        <v>45030</v>
      </c>
      <c r="AD1909" s="24" t="s">
        <v>58</v>
      </c>
      <c r="AE1909" s="24"/>
      <c r="AF1909" s="24"/>
      <c r="AG1909" s="24"/>
      <c r="AH1909" s="24" t="s">
        <v>59</v>
      </c>
      <c r="AI1909" s="24"/>
      <c r="AJ1909" s="24" t="s">
        <v>60</v>
      </c>
      <c r="AK1909" s="24"/>
      <c r="AL1909" s="24" t="s">
        <v>1333</v>
      </c>
      <c r="AM1909" s="24"/>
      <c r="AN1909" s="24"/>
      <c r="AO1909" s="24">
        <v>0</v>
      </c>
      <c r="AP1909" s="24" t="s">
        <v>60</v>
      </c>
      <c r="AQ1909" s="24"/>
      <c r="AR1909" s="24"/>
      <c r="AS1909" s="89">
        <f t="shared" si="404"/>
        <v>23</v>
      </c>
      <c r="AT1909" s="24" t="s">
        <v>7323</v>
      </c>
    </row>
    <row r="1910" spans="1:46" x14ac:dyDescent="0.5">
      <c r="A1910" s="24">
        <v>2031</v>
      </c>
      <c r="B1910" s="24"/>
      <c r="C1910" s="24" t="s">
        <v>77</v>
      </c>
      <c r="D1910" s="24" t="s">
        <v>7324</v>
      </c>
      <c r="E1910" s="24" t="s">
        <v>5924</v>
      </c>
      <c r="F1910" s="77" t="str">
        <f t="shared" si="395"/>
        <v>REBECCA J TANNER (Think NVR)</v>
      </c>
      <c r="G1910" s="24" t="s">
        <v>7324</v>
      </c>
      <c r="H1910" s="24" t="s">
        <v>3816</v>
      </c>
      <c r="I1910" s="24" t="s">
        <v>3816</v>
      </c>
      <c r="J1910" s="24" t="s">
        <v>190</v>
      </c>
      <c r="K1910" s="24" t="s">
        <v>2234</v>
      </c>
      <c r="L1910" s="25">
        <v>45030</v>
      </c>
      <c r="M1910" s="25">
        <v>45395</v>
      </c>
      <c r="N1910" s="81">
        <f t="shared" si="402"/>
        <v>45760</v>
      </c>
      <c r="O1910" s="77" t="str">
        <f t="shared" ca="1" si="401"/>
        <v>Expired</v>
      </c>
      <c r="P1910" s="77" t="str" cm="1">
        <f t="array" aca="1" ref="P1910" ca="1">_xlfn.IFS((N1910-TODAY())&gt;=547,"06 Expires over 18 months",(N1910-TODAY())&gt;=365,"05 Expires in 18 months",(N1910-TODAY())&gt;=183,"04 Expires in 12 months",(N1910-TODAY())&gt;=92,"03 Expires in 6 months",(N1910-TODAY())&gt;=31,"02 Expires in 3 months",(N1910-TODAY())&gt;=0,"01 Expires in 30 days",(N1910-TODAY())&gt;=-31,"01 Expired last 30 days",(N1910-TODAY())&gt;=-92,"02 Expired last 3 months",(N1910-TODAY())&gt;=-183,"03 Expired last 6 months",(N1910-TODAY())&gt;=-365,"04 Expired last 12 months",(N1910-TODAY())&gt;=-547,"05 Expired last 18 months",TRUE,"06 Expired over 18 months")</f>
        <v>05 Expired last 18 months</v>
      </c>
      <c r="Q1910" s="65">
        <v>5000</v>
      </c>
      <c r="R1910" s="84">
        <f t="shared" si="403"/>
        <v>9583.3333333333339</v>
      </c>
      <c r="S1910" s="77" t="str" cm="1">
        <f t="array" ref="S1910">_xlfn.IFS(R1910&gt;5000000,"Gold",R1910&gt;=500000,"Silver",R1910&gt;30000,"Bronze",TRUE,"Transactional")</f>
        <v>Transactional</v>
      </c>
      <c r="T1910" s="24" t="s">
        <v>54</v>
      </c>
      <c r="U1910" s="101" t="s">
        <v>190</v>
      </c>
      <c r="V1910" s="101" t="s">
        <v>1742</v>
      </c>
      <c r="W1910" s="77" t="str">
        <f t="shared" si="396"/>
        <v>Yes</v>
      </c>
      <c r="X1910" s="77" t="str">
        <f>IFERROR(_xlfn.XLOOKUP(J1910&amp;"||"&amp;K1910,'Mapping Ref.'!$J$2:$J$538,'Mapping Ref.'!$K$2:$K$538),"")</f>
        <v>Childrens &amp; Adults</v>
      </c>
      <c r="Y1910" s="77" t="str" cm="1">
        <f t="array" ref="Y1910">_xlfn.IFS(R1910&gt;2000000,"For Publication",R1910&gt;100000,"PID",R1910&gt;30000,"RFQ",TRUE,"Transactional")</f>
        <v>Transactional</v>
      </c>
      <c r="Z1910" s="24" t="s">
        <v>101</v>
      </c>
      <c r="AA1910" s="32">
        <v>12</v>
      </c>
      <c r="AB1910" s="24">
        <v>12</v>
      </c>
      <c r="AC1910" s="25">
        <v>45030</v>
      </c>
      <c r="AD1910" s="24" t="s">
        <v>58</v>
      </c>
      <c r="AE1910" s="24"/>
      <c r="AF1910" s="24"/>
      <c r="AG1910" s="24"/>
      <c r="AH1910" s="24" t="s">
        <v>59</v>
      </c>
      <c r="AI1910" s="24"/>
      <c r="AJ1910" s="24" t="s">
        <v>60</v>
      </c>
      <c r="AK1910" s="24"/>
      <c r="AL1910" s="24" t="s">
        <v>1333</v>
      </c>
      <c r="AM1910" s="24"/>
      <c r="AN1910" s="24"/>
      <c r="AO1910" s="24">
        <v>0</v>
      </c>
      <c r="AP1910" s="24" t="s">
        <v>60</v>
      </c>
      <c r="AQ1910" s="24"/>
      <c r="AR1910" s="24"/>
      <c r="AS1910" s="89">
        <f t="shared" si="404"/>
        <v>23</v>
      </c>
      <c r="AT1910" s="24" t="s">
        <v>7325</v>
      </c>
    </row>
    <row r="1911" spans="1:46" x14ac:dyDescent="0.5">
      <c r="A1911" s="24">
        <v>2032</v>
      </c>
      <c r="B1911" s="24"/>
      <c r="C1911" s="24"/>
      <c r="D1911" s="24" t="s">
        <v>7326</v>
      </c>
      <c r="E1911" s="24" t="s">
        <v>5924</v>
      </c>
      <c r="F1911" s="77" t="str">
        <f t="shared" si="395"/>
        <v>EQUIPT THERAPEUTIC SERVICES LTD</v>
      </c>
      <c r="G1911" s="24" t="s">
        <v>7326</v>
      </c>
      <c r="H1911" s="24" t="s">
        <v>3816</v>
      </c>
      <c r="I1911" s="24" t="s">
        <v>3816</v>
      </c>
      <c r="J1911" s="24" t="s">
        <v>190</v>
      </c>
      <c r="K1911" s="24" t="s">
        <v>2234</v>
      </c>
      <c r="L1911" s="25">
        <v>45030</v>
      </c>
      <c r="M1911" s="25">
        <v>45395</v>
      </c>
      <c r="N1911" s="81">
        <f t="shared" si="402"/>
        <v>45760</v>
      </c>
      <c r="O1911" s="77" t="str">
        <f t="shared" ca="1" si="401"/>
        <v>Expired</v>
      </c>
      <c r="P1911" s="77" t="str" cm="1">
        <f t="array" aca="1" ref="P1911" ca="1">_xlfn.IFS((N1911-TODAY())&gt;=547,"06 Expires over 18 months",(N1911-TODAY())&gt;=365,"05 Expires in 18 months",(N1911-TODAY())&gt;=183,"04 Expires in 12 months",(N1911-TODAY())&gt;=92,"03 Expires in 6 months",(N1911-TODAY())&gt;=31,"02 Expires in 3 months",(N1911-TODAY())&gt;=0,"01 Expires in 30 days",(N1911-TODAY())&gt;=-31,"01 Expired last 30 days",(N1911-TODAY())&gt;=-92,"02 Expired last 3 months",(N1911-TODAY())&gt;=-183,"03 Expired last 6 months",(N1911-TODAY())&gt;=-365,"04 Expired last 12 months",(N1911-TODAY())&gt;=-547,"05 Expired last 18 months",TRUE,"06 Expired over 18 months")</f>
        <v>05 Expired last 18 months</v>
      </c>
      <c r="Q1911" s="65">
        <v>5000</v>
      </c>
      <c r="R1911" s="84">
        <f t="shared" si="403"/>
        <v>9583.3333333333339</v>
      </c>
      <c r="S1911" s="77" t="str" cm="1">
        <f t="array" ref="S1911">_xlfn.IFS(R1911&gt;5000000,"Gold",R1911&gt;=500000,"Silver",R1911&gt;30000,"Bronze",TRUE,"Transactional")</f>
        <v>Transactional</v>
      </c>
      <c r="T1911" s="24" t="s">
        <v>54</v>
      </c>
      <c r="U1911" s="101" t="s">
        <v>116</v>
      </c>
      <c r="V1911" s="101" t="s">
        <v>70</v>
      </c>
      <c r="W1911" s="77" t="str">
        <f t="shared" si="396"/>
        <v>Yes</v>
      </c>
      <c r="X1911" s="77" t="str">
        <f>IFERROR(_xlfn.XLOOKUP(J1911&amp;"||"&amp;K1911,'Mapping Ref.'!$J$2:$J$538,'Mapping Ref.'!$K$2:$K$538),"")</f>
        <v>Childrens &amp; Adults</v>
      </c>
      <c r="Y1911" s="77" t="str" cm="1">
        <f t="array" ref="Y1911">_xlfn.IFS(R1911&gt;2000000,"For Publication",R1911&gt;100000,"PID",R1911&gt;30000,"RFQ",TRUE,"Transactional")</f>
        <v>Transactional</v>
      </c>
      <c r="Z1911" s="24" t="s">
        <v>101</v>
      </c>
      <c r="AA1911" s="32">
        <v>12</v>
      </c>
      <c r="AB1911" s="24">
        <v>12</v>
      </c>
      <c r="AC1911" s="25">
        <v>45030</v>
      </c>
      <c r="AD1911" s="24" t="s">
        <v>58</v>
      </c>
      <c r="AE1911" s="24"/>
      <c r="AF1911" s="24"/>
      <c r="AG1911" s="24"/>
      <c r="AH1911" s="24" t="s">
        <v>59</v>
      </c>
      <c r="AI1911" s="24"/>
      <c r="AJ1911" s="24" t="s">
        <v>60</v>
      </c>
      <c r="AK1911" s="24"/>
      <c r="AL1911" s="24" t="s">
        <v>1333</v>
      </c>
      <c r="AM1911" s="24"/>
      <c r="AN1911" s="24"/>
      <c r="AO1911" s="24">
        <v>0</v>
      </c>
      <c r="AP1911" s="24" t="s">
        <v>60</v>
      </c>
      <c r="AQ1911" s="24"/>
      <c r="AR1911" s="24"/>
      <c r="AS1911" s="89">
        <f t="shared" si="404"/>
        <v>23</v>
      </c>
      <c r="AT1911" s="24" t="s">
        <v>7327</v>
      </c>
    </row>
    <row r="1912" spans="1:46" x14ac:dyDescent="0.5">
      <c r="A1912" s="24">
        <v>2033</v>
      </c>
      <c r="B1912" s="24"/>
      <c r="C1912" s="24"/>
      <c r="D1912" s="24" t="s">
        <v>7328</v>
      </c>
      <c r="E1912" s="24" t="s">
        <v>7329</v>
      </c>
      <c r="F1912" s="77" t="str">
        <f t="shared" si="395"/>
        <v>ENTERPRISE RENT-A-CAR UK LIMITED</v>
      </c>
      <c r="G1912" s="24" t="s">
        <v>7330</v>
      </c>
      <c r="H1912" s="24" t="s">
        <v>972</v>
      </c>
      <c r="I1912" s="24" t="s">
        <v>972</v>
      </c>
      <c r="J1912" s="24" t="s">
        <v>107</v>
      </c>
      <c r="K1912" s="24" t="s">
        <v>7331</v>
      </c>
      <c r="L1912" s="25">
        <v>45017</v>
      </c>
      <c r="M1912" s="25">
        <v>45382</v>
      </c>
      <c r="N1912" s="81">
        <f t="shared" si="402"/>
        <v>45747</v>
      </c>
      <c r="O1912" s="77" t="str">
        <f t="shared" ca="1" si="401"/>
        <v>Expired</v>
      </c>
      <c r="P1912" s="77" t="str" cm="1">
        <f t="array" aca="1" ref="P1912" ca="1">_xlfn.IFS((N1912-TODAY())&gt;=547,"06 Expires over 18 months",(N1912-TODAY())&gt;=365,"05 Expires in 18 months",(N1912-TODAY())&gt;=183,"04 Expires in 12 months",(N1912-TODAY())&gt;=92,"03 Expires in 6 months",(N1912-TODAY())&gt;=31,"02 Expires in 3 months",(N1912-TODAY())&gt;=0,"01 Expires in 30 days",(N1912-TODAY())&gt;=-31,"01 Expired last 30 days",(N1912-TODAY())&gt;=-92,"02 Expired last 3 months",(N1912-TODAY())&gt;=-183,"03 Expired last 6 months",(N1912-TODAY())&gt;=-365,"04 Expired last 12 months",(N1912-TODAY())&gt;=-547,"05 Expired last 18 months",TRUE,"06 Expired over 18 months")</f>
        <v>05 Expired last 18 months</v>
      </c>
      <c r="Q1912" s="65">
        <v>950</v>
      </c>
      <c r="R1912" s="84">
        <f t="shared" si="403"/>
        <v>1820.8333333333333</v>
      </c>
      <c r="S1912" s="77" t="str" cm="1">
        <f t="array" ref="S1912">_xlfn.IFS(R1912&gt;5000000,"Gold",R1912&gt;=500000,"Silver",R1912&gt;30000,"Bronze",TRUE,"Transactional")</f>
        <v>Transactional</v>
      </c>
      <c r="T1912" s="24" t="s">
        <v>54</v>
      </c>
      <c r="U1912" s="101" t="s">
        <v>190</v>
      </c>
      <c r="V1912" s="101" t="s">
        <v>192</v>
      </c>
      <c r="W1912" s="77" t="str">
        <f t="shared" si="396"/>
        <v>Yes</v>
      </c>
      <c r="X1912" s="77" t="str">
        <f>IFERROR(_xlfn.XLOOKUP(J1912&amp;"||"&amp;K1912,'Mapping Ref.'!$J$2:$J$538,'Mapping Ref.'!$K$2:$K$538),"")</f>
        <v>Construction &amp; Estates</v>
      </c>
      <c r="Y1912" s="77" t="str" cm="1">
        <f t="array" ref="Y1912">_xlfn.IFS(R1912&gt;2000000,"For Publication",R1912&gt;100000,"PID",R1912&gt;30000,"RFQ",TRUE,"Transactional")</f>
        <v>Transactional</v>
      </c>
      <c r="Z1912" s="24" t="s">
        <v>71</v>
      </c>
      <c r="AA1912" s="32">
        <v>12</v>
      </c>
      <c r="AB1912" s="24">
        <v>12</v>
      </c>
      <c r="AC1912" s="25">
        <v>45030</v>
      </c>
      <c r="AD1912" s="24" t="s">
        <v>58</v>
      </c>
      <c r="AE1912" s="24">
        <v>10000299</v>
      </c>
      <c r="AF1912" s="24"/>
      <c r="AG1912" s="24"/>
      <c r="AH1912" s="24" t="s">
        <v>59</v>
      </c>
      <c r="AI1912" s="24"/>
      <c r="AJ1912" s="24" t="s">
        <v>60</v>
      </c>
      <c r="AK1912" s="24"/>
      <c r="AL1912" s="24" t="s">
        <v>1333</v>
      </c>
      <c r="AM1912" s="24"/>
      <c r="AN1912" s="24"/>
      <c r="AO1912" s="24">
        <v>0</v>
      </c>
      <c r="AP1912" s="24" t="s">
        <v>60</v>
      </c>
      <c r="AQ1912" s="24"/>
      <c r="AR1912" s="24"/>
      <c r="AS1912" s="89">
        <f t="shared" si="404"/>
        <v>23</v>
      </c>
      <c r="AT1912" s="24" t="s">
        <v>7328</v>
      </c>
    </row>
    <row r="1913" spans="1:46" x14ac:dyDescent="0.5">
      <c r="A1913" s="24">
        <v>2034</v>
      </c>
      <c r="B1913" s="24" t="s">
        <v>340</v>
      </c>
      <c r="C1913" s="24"/>
      <c r="D1913" s="24" t="s">
        <v>7332</v>
      </c>
      <c r="E1913" s="24" t="s">
        <v>4636</v>
      </c>
      <c r="F1913" s="77" t="str">
        <f t="shared" si="395"/>
        <v>THE BENTLEY STERLING GROUP LIMITED T/A BENTLEY STERLING &amp; CO SOLICITORS</v>
      </c>
      <c r="G1913" s="24" t="s">
        <v>7333</v>
      </c>
      <c r="H1913" s="24" t="s">
        <v>1420</v>
      </c>
      <c r="I1913" s="24" t="s">
        <v>1420</v>
      </c>
      <c r="J1913" s="24" t="s">
        <v>52</v>
      </c>
      <c r="K1913" s="24" t="s">
        <v>822</v>
      </c>
      <c r="L1913" s="25">
        <v>45030</v>
      </c>
      <c r="M1913" s="25"/>
      <c r="N1913" s="81"/>
      <c r="O1913" s="77" t="s">
        <v>712</v>
      </c>
      <c r="P1913" s="77"/>
      <c r="Q1913" s="104"/>
      <c r="R1913" s="84">
        <v>0</v>
      </c>
      <c r="S1913" s="77" t="str" cm="1">
        <f t="array" ref="S1913">_xlfn.IFS(R1913&gt;5000000,"Gold",R1913&gt;=500000,"Silver",R1913&gt;30000,"Bronze",TRUE,"Transactional")</f>
        <v>Transactional</v>
      </c>
      <c r="T1913" s="24" t="s">
        <v>54</v>
      </c>
      <c r="U1913" s="101" t="s">
        <v>445</v>
      </c>
      <c r="V1913" s="101" t="s">
        <v>810</v>
      </c>
      <c r="W1913" s="77" t="str">
        <f t="shared" si="396"/>
        <v>Yes</v>
      </c>
      <c r="X1913" s="77" t="str">
        <f>IFERROR(_xlfn.XLOOKUP(J1913&amp;"||"&amp;K1913,'Mapping Ref.'!$J$2:$J$538,'Mapping Ref.'!$K$2:$K$538),"")</f>
        <v>Corporate</v>
      </c>
      <c r="Y1913" s="77" t="str" cm="1">
        <f t="array" ref="Y1913">_xlfn.IFS(R1913&gt;2000000,"For Publication",R1913&gt;100000,"PID",R1913&gt;30000,"RFQ",TRUE,"Transactional")</f>
        <v>Transactional</v>
      </c>
      <c r="Z1913" s="24" t="s">
        <v>71</v>
      </c>
      <c r="AA1913" s="32">
        <v>80</v>
      </c>
      <c r="AB1913" s="24">
        <v>80</v>
      </c>
      <c r="AC1913" s="25">
        <v>45030</v>
      </c>
      <c r="AD1913" s="24" t="s">
        <v>102</v>
      </c>
      <c r="AE1913" s="24">
        <v>0</v>
      </c>
      <c r="AF1913" s="24"/>
      <c r="AG1913" s="24"/>
      <c r="AH1913" s="24" t="s">
        <v>60</v>
      </c>
      <c r="AI1913" s="24"/>
      <c r="AJ1913" s="24" t="s">
        <v>60</v>
      </c>
      <c r="AK1913" s="24"/>
      <c r="AL1913" s="24" t="s">
        <v>5003</v>
      </c>
      <c r="AM1913" s="24"/>
      <c r="AN1913" s="24"/>
      <c r="AO1913" s="24">
        <v>0</v>
      </c>
      <c r="AP1913" s="24" t="s">
        <v>60</v>
      </c>
      <c r="AQ1913" s="24"/>
      <c r="AR1913" s="24"/>
      <c r="AS1913" s="89">
        <v>0</v>
      </c>
      <c r="AT1913" s="24" t="s">
        <v>7334</v>
      </c>
    </row>
    <row r="1914" spans="1:46" x14ac:dyDescent="0.5">
      <c r="A1914" s="24">
        <v>2035</v>
      </c>
      <c r="B1914" s="24" t="s">
        <v>340</v>
      </c>
      <c r="C1914" s="24"/>
      <c r="D1914" s="24" t="s">
        <v>7335</v>
      </c>
      <c r="E1914" s="24" t="s">
        <v>4636</v>
      </c>
      <c r="F1914" s="77" t="str">
        <f t="shared" si="395"/>
        <v>MILES &amp; PARTNERS LLP</v>
      </c>
      <c r="G1914" s="24" t="s">
        <v>7336</v>
      </c>
      <c r="H1914" s="24" t="s">
        <v>1420</v>
      </c>
      <c r="I1914" s="24" t="s">
        <v>1420</v>
      </c>
      <c r="J1914" s="24" t="s">
        <v>52</v>
      </c>
      <c r="K1914" s="24" t="s">
        <v>822</v>
      </c>
      <c r="L1914" s="25">
        <v>45030</v>
      </c>
      <c r="M1914" s="25"/>
      <c r="N1914" s="81"/>
      <c r="O1914" s="77" t="s">
        <v>712</v>
      </c>
      <c r="P1914" s="77"/>
      <c r="Q1914" s="104"/>
      <c r="R1914" s="84">
        <v>0</v>
      </c>
      <c r="S1914" s="77" t="str" cm="1">
        <f t="array" ref="S1914">_xlfn.IFS(R1914&gt;5000000,"Gold",R1914&gt;=500000,"Silver",R1914&gt;30000,"Bronze",TRUE,"Transactional")</f>
        <v>Transactional</v>
      </c>
      <c r="T1914" s="24" t="s">
        <v>54</v>
      </c>
      <c r="U1914" s="101" t="s">
        <v>455</v>
      </c>
      <c r="V1914" s="101" t="s">
        <v>822</v>
      </c>
      <c r="W1914" s="77" t="str">
        <f t="shared" si="396"/>
        <v>Yes</v>
      </c>
      <c r="X1914" s="77" t="str">
        <f>IFERROR(_xlfn.XLOOKUP(J1914&amp;"||"&amp;K1914,'Mapping Ref.'!$J$2:$J$538,'Mapping Ref.'!$K$2:$K$538),"")</f>
        <v>Corporate</v>
      </c>
      <c r="Y1914" s="77" t="str" cm="1">
        <f t="array" ref="Y1914">_xlfn.IFS(R1914&gt;2000000,"For Publication",R1914&gt;100000,"PID",R1914&gt;30000,"RFQ",TRUE,"Transactional")</f>
        <v>Transactional</v>
      </c>
      <c r="Z1914" s="24" t="s">
        <v>57</v>
      </c>
      <c r="AA1914" s="32">
        <v>80</v>
      </c>
      <c r="AB1914" s="24">
        <v>80</v>
      </c>
      <c r="AC1914" s="25">
        <v>45030</v>
      </c>
      <c r="AD1914" s="24" t="s">
        <v>102</v>
      </c>
      <c r="AE1914" s="24">
        <v>0</v>
      </c>
      <c r="AF1914" s="24"/>
      <c r="AG1914" s="24"/>
      <c r="AH1914" s="24" t="s">
        <v>60</v>
      </c>
      <c r="AI1914" s="24"/>
      <c r="AJ1914" s="24" t="s">
        <v>60</v>
      </c>
      <c r="AK1914" s="24"/>
      <c r="AL1914" s="24" t="s">
        <v>5003</v>
      </c>
      <c r="AM1914" s="24"/>
      <c r="AN1914" s="24"/>
      <c r="AO1914" s="24">
        <v>0</v>
      </c>
      <c r="AP1914" s="24" t="s">
        <v>60</v>
      </c>
      <c r="AQ1914" s="24"/>
      <c r="AR1914" s="24"/>
      <c r="AS1914" s="89">
        <v>0</v>
      </c>
      <c r="AT1914" s="24" t="s">
        <v>7337</v>
      </c>
    </row>
    <row r="1915" spans="1:46" x14ac:dyDescent="0.5">
      <c r="A1915" s="24">
        <v>2036</v>
      </c>
      <c r="B1915" s="24" t="s">
        <v>340</v>
      </c>
      <c r="C1915" s="24"/>
      <c r="D1915" s="24" t="s">
        <v>7338</v>
      </c>
      <c r="E1915" s="24" t="s">
        <v>7339</v>
      </c>
      <c r="F1915" s="77" t="str">
        <f t="shared" si="395"/>
        <v>DEPARTMENT FOR TRANSPORT (DFT) - KAINOS SOFTWARE LIMITED</v>
      </c>
      <c r="G1915" s="24" t="s">
        <v>7340</v>
      </c>
      <c r="H1915" s="24" t="s">
        <v>4198</v>
      </c>
      <c r="I1915" s="24" t="s">
        <v>4198</v>
      </c>
      <c r="J1915" s="24" t="s">
        <v>107</v>
      </c>
      <c r="K1915" s="24" t="s">
        <v>121</v>
      </c>
      <c r="L1915" s="25">
        <v>45017</v>
      </c>
      <c r="M1915" s="25">
        <v>48669</v>
      </c>
      <c r="N1915" s="81">
        <f t="shared" ref="N1915:N1932" si="405">EDATE(M1915,AB1915)</f>
        <v>50495</v>
      </c>
      <c r="O1915" s="77" t="str">
        <f t="shared" ref="O1915:O1932" ca="1" si="406">IF(N1915&lt;TODAY(),"Expired","Live")</f>
        <v>Live</v>
      </c>
      <c r="P1915" s="77" t="str" cm="1">
        <f t="array" aca="1" ref="P1915" ca="1">_xlfn.IFS((N1915-TODAY())&gt;=547,"06 Expires over 18 months",(N1915-TODAY())&gt;=365,"05 Expires in 18 months",(N1915-TODAY())&gt;=183,"04 Expires in 12 months",(N1915-TODAY())&gt;=92,"03 Expires in 6 months",(N1915-TODAY())&gt;=31,"02 Expires in 3 months",(N1915-TODAY())&gt;=0,"01 Expires in 30 days",(N1915-TODAY())&gt;=-31,"01 Expired last 30 days",(N1915-TODAY())&gt;=-92,"02 Expired last 3 months",(N1915-TODAY())&gt;=-183,"03 Expired last 6 months",(N1915-TODAY())&gt;=-365,"04 Expired last 12 months",(N1915-TODAY())&gt;=-547,"05 Expired last 18 months",TRUE,"06 Expired over 18 months")</f>
        <v>06 Expires over 18 months</v>
      </c>
      <c r="Q1915" s="65">
        <v>18000</v>
      </c>
      <c r="R1915" s="84">
        <f t="shared" ref="R1915:R1932" si="407">MAX(Q1915,Q1915*N(AS1915)/12)</f>
        <v>268500</v>
      </c>
      <c r="S1915" s="77" t="str" cm="1">
        <f t="array" ref="S1915">_xlfn.IFS(R1915&gt;5000000,"Gold",R1915&gt;=500000,"Silver",R1915&gt;30000,"Bronze",TRUE,"Transactional")</f>
        <v>Bronze</v>
      </c>
      <c r="T1915" s="24" t="s">
        <v>54</v>
      </c>
      <c r="U1915" s="101" t="s">
        <v>109</v>
      </c>
      <c r="V1915" s="101" t="s">
        <v>148</v>
      </c>
      <c r="W1915" s="77" t="str">
        <f t="shared" si="396"/>
        <v>Yes</v>
      </c>
      <c r="X1915" s="77" t="str">
        <f>IFERROR(_xlfn.XLOOKUP(J1915&amp;"||"&amp;K1915,'Mapping Ref.'!$J$2:$J$538,'Mapping Ref.'!$K$2:$K$538),"")</f>
        <v>Construction &amp; Estates</v>
      </c>
      <c r="Y1915" s="77" t="str" cm="1">
        <f t="array" ref="Y1915">_xlfn.IFS(R1915&gt;2000000,"For Publication",R1915&gt;100000,"PID",R1915&gt;30000,"RFQ",TRUE,"Transactional")</f>
        <v>PID</v>
      </c>
      <c r="Z1915" s="24" t="s">
        <v>101</v>
      </c>
      <c r="AA1915" s="32">
        <v>60</v>
      </c>
      <c r="AB1915" s="24">
        <v>60</v>
      </c>
      <c r="AC1915" s="25">
        <v>45033</v>
      </c>
      <c r="AD1915" s="24" t="s">
        <v>58</v>
      </c>
      <c r="AE1915" s="24"/>
      <c r="AF1915" s="24"/>
      <c r="AG1915" s="24"/>
      <c r="AH1915" s="24" t="s">
        <v>60</v>
      </c>
      <c r="AI1915" s="24"/>
      <c r="AJ1915" s="24" t="s">
        <v>60</v>
      </c>
      <c r="AK1915" s="24" t="s">
        <v>7341</v>
      </c>
      <c r="AL1915" s="24" t="s">
        <v>5003</v>
      </c>
      <c r="AM1915" s="24"/>
      <c r="AN1915" s="24"/>
      <c r="AO1915" s="24"/>
      <c r="AP1915" s="24" t="s">
        <v>60</v>
      </c>
      <c r="AQ1915" s="24"/>
      <c r="AR1915" s="24"/>
      <c r="AS1915" s="89">
        <f t="shared" ref="AS1915:AS1932" si="408">DATEDIF(L1915,N1915,"m")</f>
        <v>179</v>
      </c>
      <c r="AT1915" s="24" t="s">
        <v>7342</v>
      </c>
    </row>
    <row r="1916" spans="1:46" x14ac:dyDescent="0.5">
      <c r="A1916" s="24">
        <v>2037</v>
      </c>
      <c r="B1916" s="24"/>
      <c r="C1916" s="24" t="s">
        <v>77</v>
      </c>
      <c r="D1916" s="24" t="s">
        <v>7343</v>
      </c>
      <c r="E1916" s="24" t="s">
        <v>7344</v>
      </c>
      <c r="F1916" s="77" t="str">
        <f t="shared" si="395"/>
        <v>SOLACE IN BUSINESS LTD</v>
      </c>
      <c r="G1916" s="24" t="s">
        <v>4312</v>
      </c>
      <c r="H1916" s="24" t="s">
        <v>3282</v>
      </c>
      <c r="I1916" s="24" t="s">
        <v>4253</v>
      </c>
      <c r="J1916" s="24" t="s">
        <v>2962</v>
      </c>
      <c r="K1916" s="24" t="s">
        <v>3283</v>
      </c>
      <c r="L1916" s="25">
        <v>45040</v>
      </c>
      <c r="M1916" s="25">
        <v>45768</v>
      </c>
      <c r="N1916" s="81">
        <f t="shared" si="405"/>
        <v>45768</v>
      </c>
      <c r="O1916" s="77" t="str">
        <f t="shared" ca="1" si="406"/>
        <v>Expired</v>
      </c>
      <c r="P1916" s="77" t="str" cm="1">
        <f t="array" aca="1" ref="P1916" ca="1">_xlfn.IFS((N1916-TODAY())&gt;=547,"06 Expires over 18 months",(N1916-TODAY())&gt;=365,"05 Expires in 18 months",(N1916-TODAY())&gt;=183,"04 Expires in 12 months",(N1916-TODAY())&gt;=92,"03 Expires in 6 months",(N1916-TODAY())&gt;=31,"02 Expires in 3 months",(N1916-TODAY())&gt;=0,"01 Expires in 30 days",(N1916-TODAY())&gt;=-31,"01 Expired last 30 days",(N1916-TODAY())&gt;=-92,"02 Expired last 3 months",(N1916-TODAY())&gt;=-183,"03 Expired last 6 months",(N1916-TODAY())&gt;=-365,"04 Expired last 12 months",(N1916-TODAY())&gt;=-547,"05 Expired last 18 months",TRUE,"06 Expired over 18 months")</f>
        <v>05 Expired last 18 months</v>
      </c>
      <c r="Q1916" s="65">
        <v>25000</v>
      </c>
      <c r="R1916" s="84">
        <f t="shared" si="407"/>
        <v>47916.666666666664</v>
      </c>
      <c r="S1916" s="77" t="str" cm="1">
        <f t="array" ref="S1916">_xlfn.IFS(R1916&gt;5000000,"Gold",R1916&gt;=500000,"Silver",R1916&gt;30000,"Bronze",TRUE,"Transactional")</f>
        <v>Bronze</v>
      </c>
      <c r="T1916" s="24" t="s">
        <v>54</v>
      </c>
      <c r="U1916" s="101" t="s">
        <v>237</v>
      </c>
      <c r="V1916" s="101" t="s">
        <v>238</v>
      </c>
      <c r="W1916" s="77" t="str">
        <f t="shared" si="396"/>
        <v>No</v>
      </c>
      <c r="X1916" s="77" t="str">
        <f>IFERROR(_xlfn.XLOOKUP(J1916&amp;"||"&amp;K1916,'Mapping Ref.'!$J$2:$J$538,'Mapping Ref.'!$K$2:$K$538),"")</f>
        <v>Construction &amp; Estates</v>
      </c>
      <c r="Y1916" s="77" t="str" cm="1">
        <f t="array" ref="Y1916">_xlfn.IFS(R1916&gt;2000000,"For Publication",R1916&gt;100000,"PID",R1916&gt;30000,"RFQ",TRUE,"Transactional")</f>
        <v>RFQ</v>
      </c>
      <c r="Z1916" s="24" t="s">
        <v>101</v>
      </c>
      <c r="AA1916" s="32">
        <v>24</v>
      </c>
      <c r="AB1916" s="24">
        <v>0</v>
      </c>
      <c r="AC1916" s="25">
        <v>45033</v>
      </c>
      <c r="AD1916" s="24" t="s">
        <v>58</v>
      </c>
      <c r="AE1916" s="24">
        <v>232251</v>
      </c>
      <c r="AF1916" s="24"/>
      <c r="AG1916" s="24"/>
      <c r="AH1916" s="24" t="s">
        <v>59</v>
      </c>
      <c r="AI1916" s="24"/>
      <c r="AJ1916" s="24" t="s">
        <v>60</v>
      </c>
      <c r="AK1916" s="24"/>
      <c r="AL1916" s="24" t="s">
        <v>1333</v>
      </c>
      <c r="AM1916" s="24"/>
      <c r="AN1916" s="24"/>
      <c r="AO1916" s="24">
        <v>0</v>
      </c>
      <c r="AP1916" s="24" t="s">
        <v>60</v>
      </c>
      <c r="AQ1916" s="24" t="s">
        <v>7345</v>
      </c>
      <c r="AR1916" s="24" t="s">
        <v>7346</v>
      </c>
      <c r="AS1916" s="89">
        <f t="shared" si="408"/>
        <v>23</v>
      </c>
      <c r="AT1916" s="24" t="s">
        <v>4313</v>
      </c>
    </row>
    <row r="1917" spans="1:46" x14ac:dyDescent="0.5">
      <c r="A1917" s="24">
        <v>2038</v>
      </c>
      <c r="B1917" s="24"/>
      <c r="C1917" s="24" t="s">
        <v>77</v>
      </c>
      <c r="D1917" s="24" t="s">
        <v>7347</v>
      </c>
      <c r="E1917" s="24" t="s">
        <v>7348</v>
      </c>
      <c r="F1917" s="77" t="str">
        <f t="shared" si="395"/>
        <v>INITIAL FIRE SYSTEMS LIMITED</v>
      </c>
      <c r="G1917" s="24" t="s">
        <v>4744</v>
      </c>
      <c r="H1917" s="24" t="s">
        <v>3282</v>
      </c>
      <c r="I1917" s="24" t="s">
        <v>4253</v>
      </c>
      <c r="J1917" s="24" t="s">
        <v>2962</v>
      </c>
      <c r="K1917" s="24" t="s">
        <v>3283</v>
      </c>
      <c r="L1917" s="25">
        <v>45040</v>
      </c>
      <c r="M1917" s="25">
        <v>45768</v>
      </c>
      <c r="N1917" s="81">
        <f t="shared" si="405"/>
        <v>45768</v>
      </c>
      <c r="O1917" s="77" t="str">
        <f t="shared" ca="1" si="406"/>
        <v>Expired</v>
      </c>
      <c r="P1917" s="77" t="str" cm="1">
        <f t="array" aca="1" ref="P1917" ca="1">_xlfn.IFS((N1917-TODAY())&gt;=547,"06 Expires over 18 months",(N1917-TODAY())&gt;=365,"05 Expires in 18 months",(N1917-TODAY())&gt;=183,"04 Expires in 12 months",(N1917-TODAY())&gt;=92,"03 Expires in 6 months",(N1917-TODAY())&gt;=31,"02 Expires in 3 months",(N1917-TODAY())&gt;=0,"01 Expires in 30 days",(N1917-TODAY())&gt;=-31,"01 Expired last 30 days",(N1917-TODAY())&gt;=-92,"02 Expired last 3 months",(N1917-TODAY())&gt;=-183,"03 Expired last 6 months",(N1917-TODAY())&gt;=-365,"04 Expired last 12 months",(N1917-TODAY())&gt;=-547,"05 Expired last 18 months",TRUE,"06 Expired over 18 months")</f>
        <v>05 Expired last 18 months</v>
      </c>
      <c r="Q1917" s="65">
        <v>25000</v>
      </c>
      <c r="R1917" s="84">
        <f t="shared" si="407"/>
        <v>47916.666666666664</v>
      </c>
      <c r="S1917" s="77" t="str" cm="1">
        <f t="array" ref="S1917">_xlfn.IFS(R1917&gt;5000000,"Gold",R1917&gt;=500000,"Silver",R1917&gt;30000,"Bronze",TRUE,"Transactional")</f>
        <v>Bronze</v>
      </c>
      <c r="T1917" s="24" t="s">
        <v>54</v>
      </c>
      <c r="U1917" s="101" t="s">
        <v>69</v>
      </c>
      <c r="V1917" s="101" t="s">
        <v>581</v>
      </c>
      <c r="W1917" s="77" t="str">
        <f t="shared" si="396"/>
        <v>No</v>
      </c>
      <c r="X1917" s="77" t="str">
        <f>IFERROR(_xlfn.XLOOKUP(J1917&amp;"||"&amp;K1917,'Mapping Ref.'!$J$2:$J$538,'Mapping Ref.'!$K$2:$K$538),"")</f>
        <v>Construction &amp; Estates</v>
      </c>
      <c r="Y1917" s="77" t="str" cm="1">
        <f t="array" ref="Y1917">_xlfn.IFS(R1917&gt;2000000,"For Publication",R1917&gt;100000,"PID",R1917&gt;30000,"RFQ",TRUE,"Transactional")</f>
        <v>RFQ</v>
      </c>
      <c r="Z1917" s="24" t="s">
        <v>101</v>
      </c>
      <c r="AA1917" s="32">
        <v>24</v>
      </c>
      <c r="AB1917" s="24">
        <v>0</v>
      </c>
      <c r="AC1917" s="25">
        <v>45033</v>
      </c>
      <c r="AD1917" s="24" t="s">
        <v>58</v>
      </c>
      <c r="AE1917" s="24">
        <v>232251</v>
      </c>
      <c r="AF1917" s="24"/>
      <c r="AG1917" s="24"/>
      <c r="AH1917" s="24" t="s">
        <v>59</v>
      </c>
      <c r="AI1917" s="24"/>
      <c r="AJ1917" s="24" t="s">
        <v>60</v>
      </c>
      <c r="AK1917" s="24"/>
      <c r="AL1917" s="24" t="s">
        <v>1333</v>
      </c>
      <c r="AM1917" s="24"/>
      <c r="AN1917" s="24"/>
      <c r="AO1917" s="24">
        <v>0</v>
      </c>
      <c r="AP1917" s="24" t="s">
        <v>60</v>
      </c>
      <c r="AQ1917" s="24" t="s">
        <v>7349</v>
      </c>
      <c r="AR1917" s="24" t="s">
        <v>7350</v>
      </c>
      <c r="AS1917" s="89">
        <f t="shared" si="408"/>
        <v>23</v>
      </c>
      <c r="AT1917" s="24" t="s">
        <v>4742</v>
      </c>
    </row>
    <row r="1918" spans="1:46" x14ac:dyDescent="0.5">
      <c r="A1918" s="24">
        <v>2039</v>
      </c>
      <c r="B1918" s="24"/>
      <c r="C1918" s="24" t="s">
        <v>77</v>
      </c>
      <c r="D1918" s="24" t="s">
        <v>7351</v>
      </c>
      <c r="E1918" s="24" t="s">
        <v>7352</v>
      </c>
      <c r="F1918" s="77" t="str">
        <f t="shared" si="395"/>
        <v>PLAYSAFETY LIMITED</v>
      </c>
      <c r="G1918" s="24" t="s">
        <v>4305</v>
      </c>
      <c r="H1918" s="24" t="s">
        <v>3282</v>
      </c>
      <c r="I1918" s="24" t="s">
        <v>4253</v>
      </c>
      <c r="J1918" s="24" t="s">
        <v>2962</v>
      </c>
      <c r="K1918" s="24" t="s">
        <v>3283</v>
      </c>
      <c r="L1918" s="25">
        <v>45040</v>
      </c>
      <c r="M1918" s="25">
        <v>45768</v>
      </c>
      <c r="N1918" s="81">
        <f t="shared" si="405"/>
        <v>45768</v>
      </c>
      <c r="O1918" s="77" t="str">
        <f t="shared" ca="1" si="406"/>
        <v>Expired</v>
      </c>
      <c r="P1918" s="77" t="str" cm="1">
        <f t="array" aca="1" ref="P1918" ca="1">_xlfn.IFS((N1918-TODAY())&gt;=547,"06 Expires over 18 months",(N1918-TODAY())&gt;=365,"05 Expires in 18 months",(N1918-TODAY())&gt;=183,"04 Expires in 12 months",(N1918-TODAY())&gt;=92,"03 Expires in 6 months",(N1918-TODAY())&gt;=31,"02 Expires in 3 months",(N1918-TODAY())&gt;=0,"01 Expires in 30 days",(N1918-TODAY())&gt;=-31,"01 Expired last 30 days",(N1918-TODAY())&gt;=-92,"02 Expired last 3 months",(N1918-TODAY())&gt;=-183,"03 Expired last 6 months",(N1918-TODAY())&gt;=-365,"04 Expired last 12 months",(N1918-TODAY())&gt;=-547,"05 Expired last 18 months",TRUE,"06 Expired over 18 months")</f>
        <v>05 Expired last 18 months</v>
      </c>
      <c r="Q1918" s="65">
        <v>25000</v>
      </c>
      <c r="R1918" s="84">
        <f t="shared" si="407"/>
        <v>47916.666666666664</v>
      </c>
      <c r="S1918" s="77" t="str" cm="1">
        <f t="array" ref="S1918">_xlfn.IFS(R1918&gt;5000000,"Gold",R1918&gt;=500000,"Silver",R1918&gt;30000,"Bronze",TRUE,"Transactional")</f>
        <v>Bronze</v>
      </c>
      <c r="T1918" s="24" t="s">
        <v>54</v>
      </c>
      <c r="U1918" s="101" t="s">
        <v>123</v>
      </c>
      <c r="V1918" s="101" t="s">
        <v>1357</v>
      </c>
      <c r="W1918" s="77" t="str">
        <f t="shared" si="396"/>
        <v>No</v>
      </c>
      <c r="X1918" s="77" t="str">
        <f>IFERROR(_xlfn.XLOOKUP(J1918&amp;"||"&amp;K1918,'Mapping Ref.'!$J$2:$J$538,'Mapping Ref.'!$K$2:$K$538),"")</f>
        <v>Construction &amp; Estates</v>
      </c>
      <c r="Y1918" s="77" t="str" cm="1">
        <f t="array" ref="Y1918">_xlfn.IFS(R1918&gt;2000000,"For Publication",R1918&gt;100000,"PID",R1918&gt;30000,"RFQ",TRUE,"Transactional")</f>
        <v>RFQ</v>
      </c>
      <c r="Z1918" s="24" t="s">
        <v>101</v>
      </c>
      <c r="AA1918" s="32">
        <v>24</v>
      </c>
      <c r="AB1918" s="24">
        <v>0</v>
      </c>
      <c r="AC1918" s="25">
        <v>45033</v>
      </c>
      <c r="AD1918" s="24" t="s">
        <v>58</v>
      </c>
      <c r="AE1918" s="24">
        <v>232251</v>
      </c>
      <c r="AF1918" s="24"/>
      <c r="AG1918" s="24"/>
      <c r="AH1918" s="24" t="s">
        <v>59</v>
      </c>
      <c r="AI1918" s="24"/>
      <c r="AJ1918" s="24" t="s">
        <v>59</v>
      </c>
      <c r="AK1918" s="24"/>
      <c r="AL1918" s="24" t="s">
        <v>1333</v>
      </c>
      <c r="AM1918" s="24"/>
      <c r="AN1918" s="24"/>
      <c r="AO1918" s="24">
        <v>0</v>
      </c>
      <c r="AP1918" s="24" t="s">
        <v>60</v>
      </c>
      <c r="AQ1918" s="24" t="s">
        <v>7353</v>
      </c>
      <c r="AR1918" s="24" t="s">
        <v>7354</v>
      </c>
      <c r="AS1918" s="89">
        <f t="shared" si="408"/>
        <v>23</v>
      </c>
      <c r="AT1918" s="24" t="s">
        <v>4306</v>
      </c>
    </row>
    <row r="1919" spans="1:46" x14ac:dyDescent="0.5">
      <c r="A1919" s="24">
        <v>2040</v>
      </c>
      <c r="B1919" s="24" t="s">
        <v>340</v>
      </c>
      <c r="C1919" s="24" t="s">
        <v>77</v>
      </c>
      <c r="D1919" s="24" t="s">
        <v>7355</v>
      </c>
      <c r="E1919" s="24" t="s">
        <v>7356</v>
      </c>
      <c r="F1919" s="77" t="str">
        <f t="shared" si="395"/>
        <v>INMOOV LIMITED</v>
      </c>
      <c r="G1919" s="24" t="s">
        <v>7357</v>
      </c>
      <c r="H1919" s="24" t="s">
        <v>4857</v>
      </c>
      <c r="I1919" s="24" t="s">
        <v>4857</v>
      </c>
      <c r="J1919" s="24" t="s">
        <v>107</v>
      </c>
      <c r="K1919" s="24" t="s">
        <v>3033</v>
      </c>
      <c r="L1919" s="25">
        <v>45034</v>
      </c>
      <c r="M1919" s="25">
        <v>45400</v>
      </c>
      <c r="N1919" s="81">
        <f t="shared" si="405"/>
        <v>45400</v>
      </c>
      <c r="O1919" s="77" t="str">
        <f t="shared" ca="1" si="406"/>
        <v>Expired</v>
      </c>
      <c r="P1919" s="77" t="str" cm="1">
        <f t="array" aca="1" ref="P1919" ca="1">_xlfn.IFS((N1919-TODAY())&gt;=547,"06 Expires over 18 months",(N1919-TODAY())&gt;=365,"05 Expires in 18 months",(N1919-TODAY())&gt;=183,"04 Expires in 12 months",(N1919-TODAY())&gt;=92,"03 Expires in 6 months",(N1919-TODAY())&gt;=31,"02 Expires in 3 months",(N1919-TODAY())&gt;=0,"01 Expires in 30 days",(N1919-TODAY())&gt;=-31,"01 Expired last 30 days",(N1919-TODAY())&gt;=-92,"02 Expired last 3 months",(N1919-TODAY())&gt;=-183,"03 Expired last 6 months",(N1919-TODAY())&gt;=-365,"04 Expired last 12 months",(N1919-TODAY())&gt;=-547,"05 Expired last 18 months",TRUE,"06 Expired over 18 months")</f>
        <v>06 Expired over 18 months</v>
      </c>
      <c r="Q1919" s="65">
        <v>1100</v>
      </c>
      <c r="R1919" s="84">
        <f t="shared" si="407"/>
        <v>1100</v>
      </c>
      <c r="S1919" s="77" t="str" cm="1">
        <f t="array" ref="S1919">_xlfn.IFS(R1919&gt;5000000,"Gold",R1919&gt;=500000,"Silver",R1919&gt;30000,"Bronze",TRUE,"Transactional")</f>
        <v>Transactional</v>
      </c>
      <c r="T1919" s="24" t="s">
        <v>54</v>
      </c>
      <c r="U1919" s="101" t="s">
        <v>366</v>
      </c>
      <c r="V1919" s="101" t="s">
        <v>1337</v>
      </c>
      <c r="W1919" s="77" t="str">
        <f t="shared" si="396"/>
        <v>No</v>
      </c>
      <c r="X1919" s="77" t="str">
        <f>IFERROR(_xlfn.XLOOKUP(J1919&amp;"||"&amp;K1919,'Mapping Ref.'!$J$2:$J$538,'Mapping Ref.'!$K$2:$K$538),"")</f>
        <v>Construction &amp; Estates</v>
      </c>
      <c r="Y1919" s="77" t="str" cm="1">
        <f t="array" ref="Y1919">_xlfn.IFS(R1919&gt;2000000,"For Publication",R1919&gt;100000,"PID",R1919&gt;30000,"RFQ",TRUE,"Transactional")</f>
        <v>Transactional</v>
      </c>
      <c r="Z1919" s="24" t="s">
        <v>86</v>
      </c>
      <c r="AA1919" s="32">
        <v>12</v>
      </c>
      <c r="AB1919" s="24">
        <v>0</v>
      </c>
      <c r="AC1919" s="25">
        <v>45034</v>
      </c>
      <c r="AD1919" s="24" t="s">
        <v>661</v>
      </c>
      <c r="AE1919" s="24">
        <v>0</v>
      </c>
      <c r="AF1919" s="24" t="s">
        <v>59</v>
      </c>
      <c r="AG1919" s="24"/>
      <c r="AH1919" s="24" t="s">
        <v>59</v>
      </c>
      <c r="AI1919" s="24"/>
      <c r="AJ1919" s="24" t="s">
        <v>60</v>
      </c>
      <c r="AK1919" s="24"/>
      <c r="AL1919" s="24" t="s">
        <v>5003</v>
      </c>
      <c r="AM1919" s="24"/>
      <c r="AN1919" s="24"/>
      <c r="AO1919" s="24">
        <v>0</v>
      </c>
      <c r="AP1919" s="24" t="s">
        <v>60</v>
      </c>
      <c r="AQ1919" s="24"/>
      <c r="AR1919" s="24"/>
      <c r="AS1919" s="89">
        <f t="shared" si="408"/>
        <v>12</v>
      </c>
      <c r="AT1919" s="24" t="s">
        <v>7358</v>
      </c>
    </row>
    <row r="1920" spans="1:46" x14ac:dyDescent="0.5">
      <c r="A1920" s="24">
        <v>2041</v>
      </c>
      <c r="B1920" s="24" t="s">
        <v>506</v>
      </c>
      <c r="C1920" s="24" t="s">
        <v>77</v>
      </c>
      <c r="D1920" s="24" t="s">
        <v>7359</v>
      </c>
      <c r="E1920" s="24" t="s">
        <v>7360</v>
      </c>
      <c r="F1920" s="77" t="str">
        <f t="shared" si="395"/>
        <v>ACCESS UK LIMITED</v>
      </c>
      <c r="G1920" s="24" t="s">
        <v>7361</v>
      </c>
      <c r="H1920" s="24" t="s">
        <v>2931</v>
      </c>
      <c r="I1920" s="24" t="s">
        <v>2931</v>
      </c>
      <c r="J1920" s="24" t="s">
        <v>52</v>
      </c>
      <c r="K1920" s="24" t="s">
        <v>1281</v>
      </c>
      <c r="L1920" s="25">
        <v>44909</v>
      </c>
      <c r="M1920" s="25">
        <v>46734</v>
      </c>
      <c r="N1920" s="81">
        <f t="shared" si="405"/>
        <v>47465</v>
      </c>
      <c r="O1920" s="77" t="str">
        <f t="shared" ca="1" si="406"/>
        <v>Live</v>
      </c>
      <c r="P1920" s="77" t="str" cm="1">
        <f t="array" aca="1" ref="P1920" ca="1">_xlfn.IFS((N1920-TODAY())&gt;=547,"06 Expires over 18 months",(N1920-TODAY())&gt;=365,"05 Expires in 18 months",(N1920-TODAY())&gt;=183,"04 Expires in 12 months",(N1920-TODAY())&gt;=92,"03 Expires in 6 months",(N1920-TODAY())&gt;=31,"02 Expires in 3 months",(N1920-TODAY())&gt;=0,"01 Expires in 30 days",(N1920-TODAY())&gt;=-31,"01 Expired last 30 days",(N1920-TODAY())&gt;=-92,"02 Expired last 3 months",(N1920-TODAY())&gt;=-183,"03 Expired last 6 months",(N1920-TODAY())&gt;=-365,"04 Expired last 12 months",(N1920-TODAY())&gt;=-547,"05 Expired last 18 months",TRUE,"06 Expired over 18 months")</f>
        <v>06 Expires over 18 months</v>
      </c>
      <c r="Q1920" s="65">
        <v>1681509.05</v>
      </c>
      <c r="R1920" s="84">
        <f t="shared" si="407"/>
        <v>11630437.595833333</v>
      </c>
      <c r="S1920" s="77" t="str" cm="1">
        <f t="array" ref="S1920">_xlfn.IFS(R1920&gt;5000000,"Gold",R1920&gt;=500000,"Silver",R1920&gt;30000,"Bronze",TRUE,"Transactional")</f>
        <v>Gold</v>
      </c>
      <c r="T1920" s="24" t="s">
        <v>54</v>
      </c>
      <c r="U1920" s="101" t="s">
        <v>116</v>
      </c>
      <c r="V1920" s="101" t="s">
        <v>569</v>
      </c>
      <c r="W1920" s="77" t="str">
        <f t="shared" si="396"/>
        <v>Yes</v>
      </c>
      <c r="X1920" s="77" t="str">
        <f>IFERROR(_xlfn.XLOOKUP(J1920&amp;"||"&amp;K1920,'Mapping Ref.'!$J$2:$J$538,'Mapping Ref.'!$K$2:$K$538),"")</f>
        <v>ICT</v>
      </c>
      <c r="Y1920" s="77" t="str" cm="1">
        <f t="array" ref="Y1920">_xlfn.IFS(R1920&gt;2000000,"For Publication",R1920&gt;100000,"PID",R1920&gt;30000,"RFQ",TRUE,"Transactional")</f>
        <v>For Publication</v>
      </c>
      <c r="Z1920" s="24" t="s">
        <v>86</v>
      </c>
      <c r="AA1920" s="32">
        <v>60</v>
      </c>
      <c r="AB1920" s="24">
        <v>24</v>
      </c>
      <c r="AC1920" s="25">
        <v>45035</v>
      </c>
      <c r="AD1920" s="24" t="s">
        <v>58</v>
      </c>
      <c r="AE1920" s="24"/>
      <c r="AF1920" s="24"/>
      <c r="AG1920" s="24"/>
      <c r="AH1920" s="24" t="s">
        <v>60</v>
      </c>
      <c r="AI1920" s="24"/>
      <c r="AJ1920" s="24" t="s">
        <v>60</v>
      </c>
      <c r="AK1920" s="24"/>
      <c r="AL1920" s="24" t="s">
        <v>1333</v>
      </c>
      <c r="AM1920" s="24"/>
      <c r="AN1920" s="24"/>
      <c r="AO1920" s="24"/>
      <c r="AP1920" s="24" t="s">
        <v>60</v>
      </c>
      <c r="AQ1920" s="24"/>
      <c r="AR1920" s="24"/>
      <c r="AS1920" s="89">
        <f t="shared" si="408"/>
        <v>83</v>
      </c>
      <c r="AT1920" s="24" t="s">
        <v>7362</v>
      </c>
    </row>
    <row r="1921" spans="1:46" x14ac:dyDescent="0.5">
      <c r="A1921" s="24">
        <v>2042</v>
      </c>
      <c r="B1921" s="24" t="s">
        <v>506</v>
      </c>
      <c r="C1921" s="24" t="s">
        <v>77</v>
      </c>
      <c r="D1921" s="24" t="s">
        <v>7363</v>
      </c>
      <c r="E1921" s="24" t="s">
        <v>7364</v>
      </c>
      <c r="F1921" s="77" t="str">
        <f t="shared" si="395"/>
        <v>BYTES SOFTWARE SERVICES LTD</v>
      </c>
      <c r="G1921" s="24" t="s">
        <v>2930</v>
      </c>
      <c r="H1921" s="24" t="s">
        <v>2931</v>
      </c>
      <c r="I1921" s="24" t="s">
        <v>2931</v>
      </c>
      <c r="J1921" s="24" t="s">
        <v>52</v>
      </c>
      <c r="K1921" s="24" t="s">
        <v>1281</v>
      </c>
      <c r="L1921" s="25">
        <v>45017</v>
      </c>
      <c r="M1921" s="25">
        <v>46112</v>
      </c>
      <c r="N1921" s="81">
        <f t="shared" si="405"/>
        <v>46477</v>
      </c>
      <c r="O1921" s="77" t="str">
        <f t="shared" ca="1" si="406"/>
        <v>Live</v>
      </c>
      <c r="P1921" s="77" t="str" cm="1">
        <f t="array" aca="1" ref="P1921" ca="1">_xlfn.IFS((N1921-TODAY())&gt;=547,"06 Expires over 18 months",(N1921-TODAY())&gt;=365,"05 Expires in 18 months",(N1921-TODAY())&gt;=183,"04 Expires in 12 months",(N1921-TODAY())&gt;=92,"03 Expires in 6 months",(N1921-TODAY())&gt;=31,"02 Expires in 3 months",(N1921-TODAY())&gt;=0,"01 Expires in 30 days",(N1921-TODAY())&gt;=-31,"01 Expired last 30 days",(N1921-TODAY())&gt;=-92,"02 Expired last 3 months",(N1921-TODAY())&gt;=-183,"03 Expired last 6 months",(N1921-TODAY())&gt;=-365,"04 Expired last 12 months",(N1921-TODAY())&gt;=-547,"05 Expired last 18 months",TRUE,"06 Expired over 18 months")</f>
        <v>04 Expires in 12 months</v>
      </c>
      <c r="Q1921" s="65">
        <v>178930.65</v>
      </c>
      <c r="R1921" s="84">
        <f t="shared" si="407"/>
        <v>700811.71249999991</v>
      </c>
      <c r="S1921" s="77" t="str" cm="1">
        <f t="array" ref="S1921">_xlfn.IFS(R1921&gt;5000000,"Gold",R1921&gt;=500000,"Silver",R1921&gt;30000,"Bronze",TRUE,"Transactional")</f>
        <v>Silver</v>
      </c>
      <c r="T1921" s="24" t="s">
        <v>54</v>
      </c>
      <c r="U1921" s="101" t="s">
        <v>116</v>
      </c>
      <c r="V1921" s="101" t="s">
        <v>569</v>
      </c>
      <c r="W1921" s="77" t="str">
        <f t="shared" si="396"/>
        <v>Yes</v>
      </c>
      <c r="X1921" s="77" t="str">
        <f>IFERROR(_xlfn.XLOOKUP(J1921&amp;"||"&amp;K1921,'Mapping Ref.'!$J$2:$J$538,'Mapping Ref.'!$K$2:$K$538),"")</f>
        <v>ICT</v>
      </c>
      <c r="Y1921" s="77" t="str" cm="1">
        <f t="array" ref="Y1921">_xlfn.IFS(R1921&gt;2000000,"For Publication",R1921&gt;100000,"PID",R1921&gt;30000,"RFQ",TRUE,"Transactional")</f>
        <v>PID</v>
      </c>
      <c r="Z1921" s="24" t="s">
        <v>57</v>
      </c>
      <c r="AA1921" s="32">
        <v>36</v>
      </c>
      <c r="AB1921" s="24">
        <v>12</v>
      </c>
      <c r="AC1921" s="25">
        <v>45035</v>
      </c>
      <c r="AD1921" s="24" t="s">
        <v>58</v>
      </c>
      <c r="AE1921" s="24"/>
      <c r="AF1921" s="24"/>
      <c r="AG1921" s="24"/>
      <c r="AH1921" s="24" t="s">
        <v>60</v>
      </c>
      <c r="AI1921" s="24"/>
      <c r="AJ1921" s="24" t="s">
        <v>60</v>
      </c>
      <c r="AK1921" s="24"/>
      <c r="AL1921" s="24" t="s">
        <v>1333</v>
      </c>
      <c r="AM1921" s="24"/>
      <c r="AN1921" s="24"/>
      <c r="AO1921" s="24"/>
      <c r="AP1921" s="24" t="s">
        <v>60</v>
      </c>
      <c r="AQ1921" s="24"/>
      <c r="AR1921" s="24"/>
      <c r="AS1921" s="89">
        <f t="shared" si="408"/>
        <v>47</v>
      </c>
      <c r="AT1921" s="24" t="s">
        <v>2933</v>
      </c>
    </row>
    <row r="1922" spans="1:46" x14ac:dyDescent="0.5">
      <c r="A1922" s="24">
        <v>2043</v>
      </c>
      <c r="B1922" s="24" t="s">
        <v>506</v>
      </c>
      <c r="C1922" s="24" t="s">
        <v>77</v>
      </c>
      <c r="D1922" s="24" t="s">
        <v>7365</v>
      </c>
      <c r="E1922" s="24" t="s">
        <v>7366</v>
      </c>
      <c r="F1922" s="77" t="str">
        <f t="shared" ref="F1922:F1985" si="409">IF(AT1922&lt;&gt;"",AT1922,G1922)</f>
        <v>CIVICA UK LIMITED</v>
      </c>
      <c r="G1922" s="24" t="s">
        <v>2355</v>
      </c>
      <c r="H1922" s="24" t="s">
        <v>2931</v>
      </c>
      <c r="I1922" s="24" t="s">
        <v>2931</v>
      </c>
      <c r="J1922" s="24" t="s">
        <v>52</v>
      </c>
      <c r="K1922" s="24" t="s">
        <v>1281</v>
      </c>
      <c r="L1922" s="25">
        <v>44593</v>
      </c>
      <c r="M1922" s="25">
        <v>46418</v>
      </c>
      <c r="N1922" s="81">
        <f t="shared" si="405"/>
        <v>46477</v>
      </c>
      <c r="O1922" s="77" t="str">
        <f t="shared" ca="1" si="406"/>
        <v>Live</v>
      </c>
      <c r="P1922" s="77" t="str" cm="1">
        <f t="array" aca="1" ref="P1922" ca="1">_xlfn.IFS((N1922-TODAY())&gt;=547,"06 Expires over 18 months",(N1922-TODAY())&gt;=365,"05 Expires in 18 months",(N1922-TODAY())&gt;=183,"04 Expires in 12 months",(N1922-TODAY())&gt;=92,"03 Expires in 6 months",(N1922-TODAY())&gt;=31,"02 Expires in 3 months",(N1922-TODAY())&gt;=0,"01 Expires in 30 days",(N1922-TODAY())&gt;=-31,"01 Expired last 30 days",(N1922-TODAY())&gt;=-92,"02 Expired last 3 months",(N1922-TODAY())&gt;=-183,"03 Expired last 6 months",(N1922-TODAY())&gt;=-365,"04 Expired last 12 months",(N1922-TODAY())&gt;=-547,"05 Expired last 18 months",TRUE,"06 Expired over 18 months")</f>
        <v>04 Expires in 12 months</v>
      </c>
      <c r="Q1922" s="65">
        <v>347422.96</v>
      </c>
      <c r="R1922" s="84">
        <f t="shared" si="407"/>
        <v>1766066.7133333336</v>
      </c>
      <c r="S1922" s="77" t="str" cm="1">
        <f t="array" ref="S1922">_xlfn.IFS(R1922&gt;5000000,"Gold",R1922&gt;=500000,"Silver",R1922&gt;30000,"Bronze",TRUE,"Transactional")</f>
        <v>Silver</v>
      </c>
      <c r="T1922" s="24" t="s">
        <v>122</v>
      </c>
      <c r="U1922" s="101" t="s">
        <v>116</v>
      </c>
      <c r="V1922" s="101" t="s">
        <v>569</v>
      </c>
      <c r="W1922" s="77" t="str">
        <f t="shared" ref="W1922:W1985" si="410">IF(AB1922&gt;0,"Yes","No")</f>
        <v>Yes</v>
      </c>
      <c r="X1922" s="77" t="str">
        <f>IFERROR(_xlfn.XLOOKUP(J1922&amp;"||"&amp;K1922,'Mapping Ref.'!$J$2:$J$538,'Mapping Ref.'!$K$2:$K$538),"")</f>
        <v>ICT</v>
      </c>
      <c r="Y1922" s="77" t="str" cm="1">
        <f t="array" ref="Y1922">_xlfn.IFS(R1922&gt;2000000,"For Publication",R1922&gt;100000,"PID",R1922&gt;30000,"RFQ",TRUE,"Transactional")</f>
        <v>PID</v>
      </c>
      <c r="Z1922" s="24" t="s">
        <v>86</v>
      </c>
      <c r="AA1922" s="32">
        <v>60</v>
      </c>
      <c r="AB1922" s="24">
        <v>2</v>
      </c>
      <c r="AC1922" s="25">
        <v>45035</v>
      </c>
      <c r="AD1922" s="24" t="s">
        <v>58</v>
      </c>
      <c r="AE1922" s="24"/>
      <c r="AF1922" s="24"/>
      <c r="AG1922" s="24"/>
      <c r="AH1922" s="24" t="s">
        <v>60</v>
      </c>
      <c r="AI1922" s="24"/>
      <c r="AJ1922" s="24" t="s">
        <v>60</v>
      </c>
      <c r="AK1922" s="24"/>
      <c r="AL1922" s="24" t="s">
        <v>1333</v>
      </c>
      <c r="AM1922" s="24"/>
      <c r="AN1922" s="24"/>
      <c r="AO1922" s="24"/>
      <c r="AP1922" s="24" t="s">
        <v>60</v>
      </c>
      <c r="AQ1922" s="24"/>
      <c r="AR1922" s="24"/>
      <c r="AS1922" s="89">
        <f t="shared" si="408"/>
        <v>61</v>
      </c>
      <c r="AT1922" s="24" t="s">
        <v>2360</v>
      </c>
    </row>
    <row r="1923" spans="1:46" x14ac:dyDescent="0.5">
      <c r="A1923" s="24">
        <v>2044</v>
      </c>
      <c r="B1923" s="24" t="s">
        <v>506</v>
      </c>
      <c r="C1923" s="24" t="s">
        <v>77</v>
      </c>
      <c r="D1923" s="24" t="s">
        <v>7367</v>
      </c>
      <c r="E1923" s="24" t="s">
        <v>7368</v>
      </c>
      <c r="F1923" s="77" t="str">
        <f t="shared" si="409"/>
        <v>JUMPSEC LIMITED</v>
      </c>
      <c r="G1923" s="24" t="s">
        <v>1010</v>
      </c>
      <c r="H1923" s="24" t="s">
        <v>2931</v>
      </c>
      <c r="I1923" s="24" t="s">
        <v>2931</v>
      </c>
      <c r="J1923" s="24" t="s">
        <v>52</v>
      </c>
      <c r="K1923" s="24" t="s">
        <v>1281</v>
      </c>
      <c r="L1923" s="25">
        <v>44986</v>
      </c>
      <c r="M1923" s="25">
        <v>46081</v>
      </c>
      <c r="N1923" s="81">
        <f t="shared" si="405"/>
        <v>46081</v>
      </c>
      <c r="O1923" s="77" t="str">
        <f t="shared" ca="1" si="406"/>
        <v>Expired</v>
      </c>
      <c r="P1923" s="77" t="str" cm="1">
        <f t="array" aca="1" ref="P1923" ca="1">_xlfn.IFS((N1923-TODAY())&gt;=547,"06 Expires over 18 months",(N1923-TODAY())&gt;=365,"05 Expires in 18 months",(N1923-TODAY())&gt;=183,"04 Expires in 12 months",(N1923-TODAY())&gt;=92,"03 Expires in 6 months",(N1923-TODAY())&gt;=31,"02 Expires in 3 months",(N1923-TODAY())&gt;=0,"01 Expires in 30 days",(N1923-TODAY())&gt;=-31,"01 Expired last 30 days",(N1923-TODAY())&gt;=-92,"02 Expired last 3 months",(N1923-TODAY())&gt;=-183,"03 Expired last 6 months",(N1923-TODAY())&gt;=-365,"04 Expired last 12 months",(N1923-TODAY())&gt;=-547,"05 Expired last 18 months",TRUE,"06 Expired over 18 months")</f>
        <v>03 Expired last 6 months</v>
      </c>
      <c r="Q1923" s="65">
        <v>1080000</v>
      </c>
      <c r="R1923" s="84">
        <f t="shared" si="407"/>
        <v>3150000</v>
      </c>
      <c r="S1923" s="77" t="str" cm="1">
        <f t="array" ref="S1923">_xlfn.IFS(R1923&gt;5000000,"Gold",R1923&gt;=500000,"Silver",R1923&gt;30000,"Bronze",TRUE,"Transactional")</f>
        <v>Silver</v>
      </c>
      <c r="T1923" s="24" t="s">
        <v>54</v>
      </c>
      <c r="U1923" s="101" t="s">
        <v>116</v>
      </c>
      <c r="V1923" s="101" t="s">
        <v>569</v>
      </c>
      <c r="W1923" s="77" t="str">
        <f t="shared" si="410"/>
        <v>No</v>
      </c>
      <c r="X1923" s="77" t="str">
        <f>IFERROR(_xlfn.XLOOKUP(J1923&amp;"||"&amp;K1923,'Mapping Ref.'!$J$2:$J$538,'Mapping Ref.'!$K$2:$K$538),"")</f>
        <v>ICT</v>
      </c>
      <c r="Y1923" s="77" t="str" cm="1">
        <f t="array" ref="Y1923">_xlfn.IFS(R1923&gt;2000000,"For Publication",R1923&gt;100000,"PID",R1923&gt;30000,"RFQ",TRUE,"Transactional")</f>
        <v>For Publication</v>
      </c>
      <c r="Z1923" s="24" t="s">
        <v>750</v>
      </c>
      <c r="AA1923" s="32">
        <v>36</v>
      </c>
      <c r="AB1923" s="24">
        <v>0</v>
      </c>
      <c r="AC1923" s="25">
        <v>45035</v>
      </c>
      <c r="AD1923" s="24" t="s">
        <v>58</v>
      </c>
      <c r="AE1923" s="24">
        <v>222405</v>
      </c>
      <c r="AF1923" s="24"/>
      <c r="AG1923" s="24"/>
      <c r="AH1923" s="24" t="s">
        <v>59</v>
      </c>
      <c r="AI1923" s="24"/>
      <c r="AJ1923" s="24" t="s">
        <v>60</v>
      </c>
      <c r="AK1923" s="24"/>
      <c r="AL1923" s="24" t="s">
        <v>1333</v>
      </c>
      <c r="AM1923" s="24"/>
      <c r="AN1923" s="24"/>
      <c r="AO1923" s="24"/>
      <c r="AP1923" s="24" t="s">
        <v>60</v>
      </c>
      <c r="AQ1923" s="24"/>
      <c r="AR1923" s="24"/>
      <c r="AS1923" s="89">
        <f t="shared" si="408"/>
        <v>35</v>
      </c>
      <c r="AT1923" s="24" t="s">
        <v>1012</v>
      </c>
    </row>
    <row r="1924" spans="1:46" x14ac:dyDescent="0.5">
      <c r="A1924" s="24">
        <v>2045</v>
      </c>
      <c r="B1924" s="24" t="s">
        <v>506</v>
      </c>
      <c r="C1924" s="24" t="s">
        <v>77</v>
      </c>
      <c r="D1924" s="24" t="s">
        <v>7369</v>
      </c>
      <c r="E1924" s="24" t="s">
        <v>7370</v>
      </c>
      <c r="F1924" s="77" t="str">
        <f t="shared" si="409"/>
        <v>MICROLAND LTD</v>
      </c>
      <c r="G1924" s="24" t="s">
        <v>7371</v>
      </c>
      <c r="H1924" s="24" t="s">
        <v>2931</v>
      </c>
      <c r="I1924" s="24" t="s">
        <v>2931</v>
      </c>
      <c r="J1924" s="24" t="s">
        <v>52</v>
      </c>
      <c r="K1924" s="24" t="s">
        <v>1281</v>
      </c>
      <c r="L1924" s="25">
        <v>44713</v>
      </c>
      <c r="M1924" s="25">
        <v>45443</v>
      </c>
      <c r="N1924" s="81">
        <f t="shared" si="405"/>
        <v>46173</v>
      </c>
      <c r="O1924" s="77" t="str">
        <f t="shared" ca="1" si="406"/>
        <v>Expired</v>
      </c>
      <c r="P1924" s="77" t="str" cm="1">
        <f t="array" aca="1" ref="P1924" ca="1">_xlfn.IFS((N1924-TODAY())&gt;=547,"06 Expires over 18 months",(N1924-TODAY())&gt;=365,"05 Expires in 18 months",(N1924-TODAY())&gt;=183,"04 Expires in 12 months",(N1924-TODAY())&gt;=92,"03 Expires in 6 months",(N1924-TODAY())&gt;=31,"02 Expires in 3 months",(N1924-TODAY())&gt;=0,"01 Expires in 30 days",(N1924-TODAY())&gt;=-31,"01 Expired last 30 days",(N1924-TODAY())&gt;=-92,"02 Expired last 3 months",(N1924-TODAY())&gt;=-183,"03 Expired last 6 months",(N1924-TODAY())&gt;=-365,"04 Expired last 12 months",(N1924-TODAY())&gt;=-547,"05 Expired last 18 months",TRUE,"06 Expired over 18 months")</f>
        <v>02 Expired last 3 months</v>
      </c>
      <c r="Q1924" s="65">
        <v>7926801</v>
      </c>
      <c r="R1924" s="84">
        <f t="shared" si="407"/>
        <v>31046637.25</v>
      </c>
      <c r="S1924" s="77" t="str" cm="1">
        <f t="array" ref="S1924">_xlfn.IFS(R1924&gt;5000000,"Gold",R1924&gt;=500000,"Silver",R1924&gt;30000,"Bronze",TRUE,"Transactional")</f>
        <v>Gold</v>
      </c>
      <c r="T1924" s="24" t="s">
        <v>54</v>
      </c>
      <c r="U1924" s="101" t="s">
        <v>116</v>
      </c>
      <c r="V1924" s="101" t="s">
        <v>70</v>
      </c>
      <c r="W1924" s="77" t="str">
        <f t="shared" si="410"/>
        <v>Yes</v>
      </c>
      <c r="X1924" s="77" t="str">
        <f>IFERROR(_xlfn.XLOOKUP(J1924&amp;"||"&amp;K1924,'Mapping Ref.'!$J$2:$J$538,'Mapping Ref.'!$K$2:$K$538),"")</f>
        <v>ICT</v>
      </c>
      <c r="Y1924" s="77" t="str" cm="1">
        <f t="array" ref="Y1924">_xlfn.IFS(R1924&gt;2000000,"For Publication",R1924&gt;100000,"PID",R1924&gt;30000,"RFQ",TRUE,"Transactional")</f>
        <v>For Publication</v>
      </c>
      <c r="Z1924" s="24" t="s">
        <v>86</v>
      </c>
      <c r="AA1924" s="32">
        <v>24</v>
      </c>
      <c r="AB1924" s="24">
        <v>24</v>
      </c>
      <c r="AC1924" s="25">
        <v>45035</v>
      </c>
      <c r="AD1924" s="24" t="s">
        <v>58</v>
      </c>
      <c r="AE1924" s="24"/>
      <c r="AF1924" s="24"/>
      <c r="AG1924" s="24"/>
      <c r="AH1924" s="24" t="s">
        <v>60</v>
      </c>
      <c r="AI1924" s="24"/>
      <c r="AJ1924" s="24" t="s">
        <v>60</v>
      </c>
      <c r="AK1924" s="24"/>
      <c r="AL1924" s="24" t="s">
        <v>1333</v>
      </c>
      <c r="AM1924" s="24"/>
      <c r="AN1924" s="24"/>
      <c r="AO1924" s="24"/>
      <c r="AP1924" s="24" t="s">
        <v>60</v>
      </c>
      <c r="AQ1924" s="24"/>
      <c r="AR1924" s="24"/>
      <c r="AS1924" s="89">
        <f t="shared" si="408"/>
        <v>47</v>
      </c>
      <c r="AT1924" s="24" t="s">
        <v>7372</v>
      </c>
    </row>
    <row r="1925" spans="1:46" x14ac:dyDescent="0.5">
      <c r="A1925" s="24">
        <v>2046</v>
      </c>
      <c r="B1925" s="24" t="s">
        <v>506</v>
      </c>
      <c r="C1925" s="24" t="s">
        <v>77</v>
      </c>
      <c r="D1925" s="24" t="s">
        <v>7373</v>
      </c>
      <c r="E1925" s="24" t="s">
        <v>7374</v>
      </c>
      <c r="F1925" s="77" t="str">
        <f t="shared" si="409"/>
        <v>NEC SOFTWARE SOLUTIONS UK LIMITED</v>
      </c>
      <c r="G1925" s="24" t="s">
        <v>7375</v>
      </c>
      <c r="H1925" s="24" t="s">
        <v>2931</v>
      </c>
      <c r="I1925" s="24" t="s">
        <v>2931</v>
      </c>
      <c r="J1925" s="24" t="s">
        <v>52</v>
      </c>
      <c r="K1925" s="24" t="s">
        <v>1281</v>
      </c>
      <c r="L1925" s="25">
        <v>44652</v>
      </c>
      <c r="M1925" s="25">
        <v>46477</v>
      </c>
      <c r="N1925" s="81">
        <f t="shared" si="405"/>
        <v>47208</v>
      </c>
      <c r="O1925" s="77" t="str">
        <f t="shared" ca="1" si="406"/>
        <v>Live</v>
      </c>
      <c r="P1925" s="77" t="str" cm="1">
        <f t="array" aca="1" ref="P1925" ca="1">_xlfn.IFS((N1925-TODAY())&gt;=547,"06 Expires over 18 months",(N1925-TODAY())&gt;=365,"05 Expires in 18 months",(N1925-TODAY())&gt;=183,"04 Expires in 12 months",(N1925-TODAY())&gt;=92,"03 Expires in 6 months",(N1925-TODAY())&gt;=31,"02 Expires in 3 months",(N1925-TODAY())&gt;=0,"01 Expires in 30 days",(N1925-TODAY())&gt;=-31,"01 Expired last 30 days",(N1925-TODAY())&gt;=-92,"02 Expired last 3 months",(N1925-TODAY())&gt;=-183,"03 Expired last 6 months",(N1925-TODAY())&gt;=-365,"04 Expired last 12 months",(N1925-TODAY())&gt;=-547,"05 Expired last 18 months",TRUE,"06 Expired over 18 months")</f>
        <v>06 Expires over 18 months</v>
      </c>
      <c r="Q1925" s="65">
        <v>1722675</v>
      </c>
      <c r="R1925" s="84">
        <f t="shared" si="407"/>
        <v>11915168.75</v>
      </c>
      <c r="S1925" s="77" t="str" cm="1">
        <f t="array" ref="S1925">_xlfn.IFS(R1925&gt;5000000,"Gold",R1925&gt;=500000,"Silver",R1925&gt;30000,"Bronze",TRUE,"Transactional")</f>
        <v>Gold</v>
      </c>
      <c r="T1925" s="24" t="s">
        <v>54</v>
      </c>
      <c r="U1925" s="101" t="s">
        <v>116</v>
      </c>
      <c r="V1925" s="101" t="s">
        <v>569</v>
      </c>
      <c r="W1925" s="77" t="str">
        <f t="shared" si="410"/>
        <v>Yes</v>
      </c>
      <c r="X1925" s="77" t="str">
        <f>IFERROR(_xlfn.XLOOKUP(J1925&amp;"||"&amp;K1925,'Mapping Ref.'!$J$2:$J$538,'Mapping Ref.'!$K$2:$K$538),"")</f>
        <v>ICT</v>
      </c>
      <c r="Y1925" s="77" t="str" cm="1">
        <f t="array" ref="Y1925">_xlfn.IFS(R1925&gt;2000000,"For Publication",R1925&gt;100000,"PID",R1925&gt;30000,"RFQ",TRUE,"Transactional")</f>
        <v>For Publication</v>
      </c>
      <c r="Z1925" s="24" t="s">
        <v>86</v>
      </c>
      <c r="AA1925" s="32">
        <v>60</v>
      </c>
      <c r="AB1925" s="24">
        <v>24</v>
      </c>
      <c r="AC1925" s="25">
        <v>45036</v>
      </c>
      <c r="AD1925" s="24" t="s">
        <v>58</v>
      </c>
      <c r="AE1925" s="24"/>
      <c r="AF1925" s="24"/>
      <c r="AG1925" s="24"/>
      <c r="AH1925" s="24" t="s">
        <v>60</v>
      </c>
      <c r="AI1925" s="24"/>
      <c r="AJ1925" s="24" t="s">
        <v>60</v>
      </c>
      <c r="AK1925" s="24"/>
      <c r="AL1925" s="24" t="s">
        <v>1333</v>
      </c>
      <c r="AM1925" s="24"/>
      <c r="AN1925" s="24"/>
      <c r="AO1925" s="24"/>
      <c r="AP1925" s="24" t="s">
        <v>60</v>
      </c>
      <c r="AQ1925" s="24"/>
      <c r="AR1925" s="24"/>
      <c r="AS1925" s="89">
        <f t="shared" si="408"/>
        <v>83</v>
      </c>
      <c r="AT1925" s="24" t="s">
        <v>7376</v>
      </c>
    </row>
    <row r="1926" spans="1:46" x14ac:dyDescent="0.5">
      <c r="A1926" s="24">
        <v>2047</v>
      </c>
      <c r="B1926" s="24"/>
      <c r="C1926" s="24" t="s">
        <v>77</v>
      </c>
      <c r="D1926" s="24" t="s">
        <v>7377</v>
      </c>
      <c r="E1926" s="24" t="s">
        <v>7378</v>
      </c>
      <c r="F1926" s="77" t="str">
        <f t="shared" si="409"/>
        <v>PHOENIX SOFTWARE LTD</v>
      </c>
      <c r="G1926" s="24" t="s">
        <v>7379</v>
      </c>
      <c r="H1926" s="24" t="s">
        <v>2931</v>
      </c>
      <c r="I1926" s="24" t="s">
        <v>2931</v>
      </c>
      <c r="J1926" s="24" t="s">
        <v>52</v>
      </c>
      <c r="K1926" s="24" t="s">
        <v>1281</v>
      </c>
      <c r="L1926" s="25">
        <v>44470</v>
      </c>
      <c r="M1926" s="25">
        <v>45565</v>
      </c>
      <c r="N1926" s="81">
        <f t="shared" si="405"/>
        <v>45565</v>
      </c>
      <c r="O1926" s="77" t="str">
        <f t="shared" ca="1" si="406"/>
        <v>Expired</v>
      </c>
      <c r="P1926" s="77" t="str" cm="1">
        <f t="array" aca="1" ref="P1926" ca="1">_xlfn.IFS((N1926-TODAY())&gt;=547,"06 Expires over 18 months",(N1926-TODAY())&gt;=365,"05 Expires in 18 months",(N1926-TODAY())&gt;=183,"04 Expires in 12 months",(N1926-TODAY())&gt;=92,"03 Expires in 6 months",(N1926-TODAY())&gt;=31,"02 Expires in 3 months",(N1926-TODAY())&gt;=0,"01 Expires in 30 days",(N1926-TODAY())&gt;=-31,"01 Expired last 30 days",(N1926-TODAY())&gt;=-92,"02 Expired last 3 months",(N1926-TODAY())&gt;=-183,"03 Expired last 6 months",(N1926-TODAY())&gt;=-365,"04 Expired last 12 months",(N1926-TODAY())&gt;=-547,"05 Expired last 18 months",TRUE,"06 Expired over 18 months")</f>
        <v>06 Expired over 18 months</v>
      </c>
      <c r="Q1926" s="65">
        <v>3766836</v>
      </c>
      <c r="R1926" s="84">
        <f t="shared" si="407"/>
        <v>10986605</v>
      </c>
      <c r="S1926" s="77" t="str" cm="1">
        <f t="array" ref="S1926">_xlfn.IFS(R1926&gt;5000000,"Gold",R1926&gt;=500000,"Silver",R1926&gt;30000,"Bronze",TRUE,"Transactional")</f>
        <v>Gold</v>
      </c>
      <c r="T1926" s="24" t="s">
        <v>122</v>
      </c>
      <c r="U1926" s="101" t="s">
        <v>237</v>
      </c>
      <c r="V1926" s="101" t="s">
        <v>940</v>
      </c>
      <c r="W1926" s="77" t="str">
        <f t="shared" si="410"/>
        <v>No</v>
      </c>
      <c r="X1926" s="77" t="str">
        <f>IFERROR(_xlfn.XLOOKUP(J1926&amp;"||"&amp;K1926,'Mapping Ref.'!$J$2:$J$538,'Mapping Ref.'!$K$2:$K$538),"")</f>
        <v>ICT</v>
      </c>
      <c r="Y1926" s="77" t="str" cm="1">
        <f t="array" ref="Y1926">_xlfn.IFS(R1926&gt;2000000,"For Publication",R1926&gt;100000,"PID",R1926&gt;30000,"RFQ",TRUE,"Transactional")</f>
        <v>For Publication</v>
      </c>
      <c r="Z1926" s="24" t="s">
        <v>86</v>
      </c>
      <c r="AA1926" s="32">
        <v>36</v>
      </c>
      <c r="AB1926" s="24">
        <v>0</v>
      </c>
      <c r="AC1926" s="25">
        <v>45036</v>
      </c>
      <c r="AD1926" s="24" t="s">
        <v>58</v>
      </c>
      <c r="AE1926" s="24"/>
      <c r="AF1926" s="24"/>
      <c r="AG1926" s="24"/>
      <c r="AH1926" s="24" t="s">
        <v>60</v>
      </c>
      <c r="AI1926" s="24"/>
      <c r="AJ1926" s="24" t="s">
        <v>60</v>
      </c>
      <c r="AK1926" s="24"/>
      <c r="AL1926" s="24" t="s">
        <v>1333</v>
      </c>
      <c r="AM1926" s="24"/>
      <c r="AN1926" s="24"/>
      <c r="AO1926" s="24"/>
      <c r="AP1926" s="24" t="s">
        <v>60</v>
      </c>
      <c r="AQ1926" s="24"/>
      <c r="AR1926" s="24"/>
      <c r="AS1926" s="89">
        <f t="shared" si="408"/>
        <v>35</v>
      </c>
      <c r="AT1926" s="24" t="s">
        <v>7380</v>
      </c>
    </row>
    <row r="1927" spans="1:46" x14ac:dyDescent="0.5">
      <c r="A1927" s="24">
        <v>2048</v>
      </c>
      <c r="B1927" s="24"/>
      <c r="C1927" s="24"/>
      <c r="D1927" s="24" t="s">
        <v>7381</v>
      </c>
      <c r="E1927" s="24" t="s">
        <v>7382</v>
      </c>
      <c r="F1927" s="77" t="str">
        <f t="shared" si="409"/>
        <v>RAINMAKER PEOPLE LIMITED</v>
      </c>
      <c r="G1927" s="24" t="s">
        <v>7383</v>
      </c>
      <c r="H1927" s="24" t="s">
        <v>6846</v>
      </c>
      <c r="I1927" s="24" t="s">
        <v>2931</v>
      </c>
      <c r="J1927" s="24" t="s">
        <v>52</v>
      </c>
      <c r="K1927" s="24" t="s">
        <v>1281</v>
      </c>
      <c r="L1927" s="25">
        <v>44682</v>
      </c>
      <c r="M1927" s="25">
        <v>45138</v>
      </c>
      <c r="N1927" s="81">
        <f t="shared" si="405"/>
        <v>45869</v>
      </c>
      <c r="O1927" s="77" t="str">
        <f t="shared" ca="1" si="406"/>
        <v>Expired</v>
      </c>
      <c r="P1927" s="77" t="str" cm="1">
        <f t="array" aca="1" ref="P1927" ca="1">_xlfn.IFS((N1927-TODAY())&gt;=547,"06 Expires over 18 months",(N1927-TODAY())&gt;=365,"05 Expires in 18 months",(N1927-TODAY())&gt;=183,"04 Expires in 12 months",(N1927-TODAY())&gt;=92,"03 Expires in 6 months",(N1927-TODAY())&gt;=31,"02 Expires in 3 months",(N1927-TODAY())&gt;=0,"01 Expires in 30 days",(N1927-TODAY())&gt;=-31,"01 Expired last 30 days",(N1927-TODAY())&gt;=-92,"02 Expired last 3 months",(N1927-TODAY())&gt;=-183,"03 Expired last 6 months",(N1927-TODAY())&gt;=-365,"04 Expired last 12 months",(N1927-TODAY())&gt;=-547,"05 Expired last 18 months",TRUE,"06 Expired over 18 months")</f>
        <v>05 Expired last 18 months</v>
      </c>
      <c r="Q1927" s="65">
        <v>307163.25</v>
      </c>
      <c r="R1927" s="84">
        <f t="shared" si="407"/>
        <v>972683.625</v>
      </c>
      <c r="S1927" s="77" t="str" cm="1">
        <f t="array" ref="S1927">_xlfn.IFS(R1927&gt;5000000,"Gold",R1927&gt;=500000,"Silver",R1927&gt;30000,"Bronze",TRUE,"Transactional")</f>
        <v>Silver</v>
      </c>
      <c r="T1927" s="24" t="s">
        <v>54</v>
      </c>
      <c r="U1927" s="101" t="s">
        <v>455</v>
      </c>
      <c r="V1927" s="101" t="s">
        <v>741</v>
      </c>
      <c r="W1927" s="77" t="str">
        <f t="shared" si="410"/>
        <v>Yes</v>
      </c>
      <c r="X1927" s="77" t="str">
        <f>IFERROR(_xlfn.XLOOKUP(J1927&amp;"||"&amp;K1927,'Mapping Ref.'!$J$2:$J$538,'Mapping Ref.'!$K$2:$K$538),"")</f>
        <v>ICT</v>
      </c>
      <c r="Y1927" s="77" t="str" cm="1">
        <f t="array" ref="Y1927">_xlfn.IFS(R1927&gt;2000000,"For Publication",R1927&gt;100000,"PID",R1927&gt;30000,"RFQ",TRUE,"Transactional")</f>
        <v>PID</v>
      </c>
      <c r="Z1927" s="24" t="s">
        <v>57</v>
      </c>
      <c r="AA1927" s="32">
        <v>14</v>
      </c>
      <c r="AB1927" s="24">
        <v>24</v>
      </c>
      <c r="AC1927" s="25">
        <v>45036</v>
      </c>
      <c r="AD1927" s="24" t="s">
        <v>661</v>
      </c>
      <c r="AE1927" s="24"/>
      <c r="AF1927" s="24"/>
      <c r="AG1927" s="24"/>
      <c r="AH1927" s="24" t="s">
        <v>60</v>
      </c>
      <c r="AI1927" s="24"/>
      <c r="AJ1927" s="24" t="s">
        <v>60</v>
      </c>
      <c r="AK1927" s="24"/>
      <c r="AL1927" s="24" t="s">
        <v>1333</v>
      </c>
      <c r="AM1927" s="24"/>
      <c r="AN1927" s="24"/>
      <c r="AO1927" s="24"/>
      <c r="AP1927" s="24" t="s">
        <v>60</v>
      </c>
      <c r="AQ1927" s="24"/>
      <c r="AR1927" s="24"/>
      <c r="AS1927" s="89">
        <f t="shared" si="408"/>
        <v>38</v>
      </c>
      <c r="AT1927" s="24" t="s">
        <v>7384</v>
      </c>
    </row>
    <row r="1928" spans="1:46" x14ac:dyDescent="0.5">
      <c r="A1928" s="24">
        <v>2049</v>
      </c>
      <c r="B1928" s="24" t="s">
        <v>506</v>
      </c>
      <c r="C1928" s="24" t="s">
        <v>77</v>
      </c>
      <c r="D1928" s="24" t="s">
        <v>7385</v>
      </c>
      <c r="E1928" s="24" t="s">
        <v>7386</v>
      </c>
      <c r="F1928" s="77" t="str">
        <f t="shared" si="409"/>
        <v>CIVICA UK LIMITED</v>
      </c>
      <c r="G1928" s="24" t="s">
        <v>2355</v>
      </c>
      <c r="H1928" s="24" t="s">
        <v>6846</v>
      </c>
      <c r="I1928" s="24" t="s">
        <v>2931</v>
      </c>
      <c r="J1928" s="24" t="s">
        <v>52</v>
      </c>
      <c r="K1928" s="24" t="s">
        <v>1281</v>
      </c>
      <c r="L1928" s="25">
        <v>43738</v>
      </c>
      <c r="M1928" s="25">
        <v>45716</v>
      </c>
      <c r="N1928" s="81">
        <f t="shared" si="405"/>
        <v>46811</v>
      </c>
      <c r="O1928" s="77" t="str">
        <f t="shared" ca="1" si="406"/>
        <v>Live</v>
      </c>
      <c r="P1928" s="77" t="str" cm="1">
        <f t="array" aca="1" ref="P1928" ca="1">_xlfn.IFS((N1928-TODAY())&gt;=547,"06 Expires over 18 months",(N1928-TODAY())&gt;=365,"05 Expires in 18 months",(N1928-TODAY())&gt;=183,"04 Expires in 12 months",(N1928-TODAY())&gt;=92,"03 Expires in 6 months",(N1928-TODAY())&gt;=31,"02 Expires in 3 months",(N1928-TODAY())&gt;=0,"01 Expires in 30 days",(N1928-TODAY())&gt;=-31,"01 Expired last 30 days",(N1928-TODAY())&gt;=-92,"02 Expired last 3 months",(N1928-TODAY())&gt;=-183,"03 Expired last 6 months",(N1928-TODAY())&gt;=-365,"04 Expired last 12 months",(N1928-TODAY())&gt;=-547,"05 Expired last 18 months",TRUE,"06 Expired over 18 months")</f>
        <v>06 Expires over 18 months</v>
      </c>
      <c r="Q1928" s="65">
        <v>558446</v>
      </c>
      <c r="R1928" s="84">
        <f t="shared" si="407"/>
        <v>4653716.666666667</v>
      </c>
      <c r="S1928" s="77" t="str" cm="1">
        <f t="array" ref="S1928">_xlfn.IFS(R1928&gt;5000000,"Gold",R1928&gt;=500000,"Silver",R1928&gt;30000,"Bronze",TRUE,"Transactional")</f>
        <v>Silver</v>
      </c>
      <c r="T1928" s="24" t="s">
        <v>122</v>
      </c>
      <c r="U1928" s="101" t="s">
        <v>116</v>
      </c>
      <c r="V1928" s="101" t="s">
        <v>569</v>
      </c>
      <c r="W1928" s="77" t="str">
        <f t="shared" si="410"/>
        <v>Yes</v>
      </c>
      <c r="X1928" s="77" t="str">
        <f>IFERROR(_xlfn.XLOOKUP(J1928&amp;"||"&amp;K1928,'Mapping Ref.'!$J$2:$J$538,'Mapping Ref.'!$K$2:$K$538),"")</f>
        <v>ICT</v>
      </c>
      <c r="Y1928" s="77" t="str" cm="1">
        <f t="array" ref="Y1928">_xlfn.IFS(R1928&gt;2000000,"For Publication",R1928&gt;100000,"PID",R1928&gt;30000,"RFQ",TRUE,"Transactional")</f>
        <v>For Publication</v>
      </c>
      <c r="Z1928" s="24" t="s">
        <v>57</v>
      </c>
      <c r="AA1928" s="32">
        <v>42</v>
      </c>
      <c r="AB1928" s="24">
        <v>36</v>
      </c>
      <c r="AC1928" s="25">
        <v>45036</v>
      </c>
      <c r="AD1928" s="24" t="s">
        <v>58</v>
      </c>
      <c r="AE1928" s="24"/>
      <c r="AF1928" s="24"/>
      <c r="AG1928" s="24"/>
      <c r="AH1928" s="24" t="s">
        <v>60</v>
      </c>
      <c r="AI1928" s="24"/>
      <c r="AJ1928" s="24" t="s">
        <v>60</v>
      </c>
      <c r="AK1928" s="24"/>
      <c r="AL1928" s="24" t="s">
        <v>1333</v>
      </c>
      <c r="AM1928" s="24"/>
      <c r="AN1928" s="24"/>
      <c r="AO1928" s="24"/>
      <c r="AP1928" s="24" t="s">
        <v>59</v>
      </c>
      <c r="AQ1928" s="24"/>
      <c r="AR1928" s="24"/>
      <c r="AS1928" s="89">
        <f t="shared" si="408"/>
        <v>100</v>
      </c>
      <c r="AT1928" s="24" t="s">
        <v>2360</v>
      </c>
    </row>
    <row r="1929" spans="1:46" x14ac:dyDescent="0.5">
      <c r="A1929" s="24">
        <v>2050</v>
      </c>
      <c r="B1929" s="24"/>
      <c r="C1929" s="24" t="s">
        <v>77</v>
      </c>
      <c r="D1929" s="24" t="s">
        <v>7387</v>
      </c>
      <c r="E1929" s="24" t="s">
        <v>7388</v>
      </c>
      <c r="F1929" s="77" t="str">
        <f t="shared" si="409"/>
        <v>INPHASE LIMITED</v>
      </c>
      <c r="G1929" s="24" t="s">
        <v>450</v>
      </c>
      <c r="H1929" s="24" t="s">
        <v>6846</v>
      </c>
      <c r="I1929" s="24" t="s">
        <v>2931</v>
      </c>
      <c r="J1929" s="24" t="s">
        <v>52</v>
      </c>
      <c r="K1929" s="24" t="s">
        <v>1281</v>
      </c>
      <c r="L1929" s="25">
        <v>44764</v>
      </c>
      <c r="M1929" s="25">
        <v>45494</v>
      </c>
      <c r="N1929" s="81">
        <f t="shared" si="405"/>
        <v>45494</v>
      </c>
      <c r="O1929" s="77" t="str">
        <f t="shared" ca="1" si="406"/>
        <v>Expired</v>
      </c>
      <c r="P1929" s="77" t="str" cm="1">
        <f t="array" aca="1" ref="P1929" ca="1">_xlfn.IFS((N1929-TODAY())&gt;=547,"06 Expires over 18 months",(N1929-TODAY())&gt;=365,"05 Expires in 18 months",(N1929-TODAY())&gt;=183,"04 Expires in 12 months",(N1929-TODAY())&gt;=92,"03 Expires in 6 months",(N1929-TODAY())&gt;=31,"02 Expires in 3 months",(N1929-TODAY())&gt;=0,"01 Expires in 30 days",(N1929-TODAY())&gt;=-31,"01 Expired last 30 days",(N1929-TODAY())&gt;=-92,"02 Expired last 3 months",(N1929-TODAY())&gt;=-183,"03 Expired last 6 months",(N1929-TODAY())&gt;=-365,"04 Expired last 12 months",(N1929-TODAY())&gt;=-547,"05 Expired last 18 months",TRUE,"06 Expired over 18 months")</f>
        <v>06 Expired over 18 months</v>
      </c>
      <c r="Q1929" s="65">
        <v>75000</v>
      </c>
      <c r="R1929" s="84">
        <f t="shared" si="407"/>
        <v>143750</v>
      </c>
      <c r="S1929" s="77" t="str" cm="1">
        <f t="array" ref="S1929">_xlfn.IFS(R1929&gt;5000000,"Gold",R1929&gt;=500000,"Silver",R1929&gt;30000,"Bronze",TRUE,"Transactional")</f>
        <v>Bronze</v>
      </c>
      <c r="T1929" s="24" t="s">
        <v>54</v>
      </c>
      <c r="U1929" s="101" t="s">
        <v>123</v>
      </c>
      <c r="V1929" s="101" t="s">
        <v>1686</v>
      </c>
      <c r="W1929" s="77" t="str">
        <f t="shared" si="410"/>
        <v>No</v>
      </c>
      <c r="X1929" s="77" t="str">
        <f>IFERROR(_xlfn.XLOOKUP(J1929&amp;"||"&amp;K1929,'Mapping Ref.'!$J$2:$J$538,'Mapping Ref.'!$K$2:$K$538),"")</f>
        <v>ICT</v>
      </c>
      <c r="Y1929" s="77" t="str" cm="1">
        <f t="array" ref="Y1929">_xlfn.IFS(R1929&gt;2000000,"For Publication",R1929&gt;100000,"PID",R1929&gt;30000,"RFQ",TRUE,"Transactional")</f>
        <v>PID</v>
      </c>
      <c r="Z1929" s="24" t="s">
        <v>86</v>
      </c>
      <c r="AA1929" s="32">
        <v>24</v>
      </c>
      <c r="AB1929" s="24">
        <v>0</v>
      </c>
      <c r="AC1929" s="25">
        <v>45036</v>
      </c>
      <c r="AD1929" s="24" t="s">
        <v>58</v>
      </c>
      <c r="AE1929" s="24"/>
      <c r="AF1929" s="24"/>
      <c r="AG1929" s="24"/>
      <c r="AH1929" s="24" t="s">
        <v>60</v>
      </c>
      <c r="AI1929" s="24"/>
      <c r="AJ1929" s="24" t="s">
        <v>60</v>
      </c>
      <c r="AK1929" s="24"/>
      <c r="AL1929" s="24" t="s">
        <v>1333</v>
      </c>
      <c r="AM1929" s="24"/>
      <c r="AN1929" s="24"/>
      <c r="AO1929" s="24"/>
      <c r="AP1929" s="24" t="s">
        <v>60</v>
      </c>
      <c r="AQ1929" s="24"/>
      <c r="AR1929" s="24"/>
      <c r="AS1929" s="89">
        <f t="shared" si="408"/>
        <v>23</v>
      </c>
      <c r="AT1929" s="24" t="s">
        <v>451</v>
      </c>
    </row>
    <row r="1930" spans="1:46" x14ac:dyDescent="0.5">
      <c r="A1930" s="24">
        <v>2051</v>
      </c>
      <c r="B1930" s="24"/>
      <c r="C1930" s="24"/>
      <c r="D1930" s="24" t="s">
        <v>7389</v>
      </c>
      <c r="E1930" s="24" t="s">
        <v>7390</v>
      </c>
      <c r="F1930" s="77" t="str">
        <f t="shared" si="409"/>
        <v>Specialist Computer Centre Plc</v>
      </c>
      <c r="G1930" s="24" t="s">
        <v>7391</v>
      </c>
      <c r="H1930" s="24" t="s">
        <v>2931</v>
      </c>
      <c r="I1930" s="24" t="s">
        <v>2931</v>
      </c>
      <c r="J1930" s="24" t="s">
        <v>52</v>
      </c>
      <c r="K1930" s="24" t="s">
        <v>1281</v>
      </c>
      <c r="L1930" s="25">
        <v>44797</v>
      </c>
      <c r="M1930" s="25">
        <v>45161</v>
      </c>
      <c r="N1930" s="81">
        <f t="shared" si="405"/>
        <v>45161</v>
      </c>
      <c r="O1930" s="77" t="str">
        <f t="shared" ca="1" si="406"/>
        <v>Expired</v>
      </c>
      <c r="P1930" s="77" t="str" cm="1">
        <f t="array" aca="1" ref="P1930" ca="1">_xlfn.IFS((N1930-TODAY())&gt;=547,"06 Expires over 18 months",(N1930-TODAY())&gt;=365,"05 Expires in 18 months",(N1930-TODAY())&gt;=183,"04 Expires in 12 months",(N1930-TODAY())&gt;=92,"03 Expires in 6 months",(N1930-TODAY())&gt;=31,"02 Expires in 3 months",(N1930-TODAY())&gt;=0,"01 Expires in 30 days",(N1930-TODAY())&gt;=-31,"01 Expired last 30 days",(N1930-TODAY())&gt;=-92,"02 Expired last 3 months",(N1930-TODAY())&gt;=-183,"03 Expired last 6 months",(N1930-TODAY())&gt;=-365,"04 Expired last 12 months",(N1930-TODAY())&gt;=-547,"05 Expired last 18 months",TRUE,"06 Expired over 18 months")</f>
        <v>06 Expired over 18 months</v>
      </c>
      <c r="Q1930" s="65">
        <v>88008.84</v>
      </c>
      <c r="R1930" s="84">
        <f t="shared" si="407"/>
        <v>88008.84</v>
      </c>
      <c r="S1930" s="77" t="str" cm="1">
        <f t="array" ref="S1930">_xlfn.IFS(R1930&gt;5000000,"Gold",R1930&gt;=500000,"Silver",R1930&gt;30000,"Bronze",TRUE,"Transactional")</f>
        <v>Bronze</v>
      </c>
      <c r="T1930" s="24" t="s">
        <v>54</v>
      </c>
      <c r="U1930" s="101" t="s">
        <v>99</v>
      </c>
      <c r="V1930" s="101" t="s">
        <v>100</v>
      </c>
      <c r="W1930" s="77" t="str">
        <f t="shared" si="410"/>
        <v>No</v>
      </c>
      <c r="X1930" s="77" t="str">
        <f>IFERROR(_xlfn.XLOOKUP(J1930&amp;"||"&amp;K1930,'Mapping Ref.'!$J$2:$J$538,'Mapping Ref.'!$K$2:$K$538),"")</f>
        <v>ICT</v>
      </c>
      <c r="Y1930" s="77" t="str" cm="1">
        <f t="array" ref="Y1930">_xlfn.IFS(R1930&gt;2000000,"For Publication",R1930&gt;100000,"PID",R1930&gt;30000,"RFQ",TRUE,"Transactional")</f>
        <v>RFQ</v>
      </c>
      <c r="Z1930" s="24" t="s">
        <v>101</v>
      </c>
      <c r="AA1930" s="32">
        <v>12</v>
      </c>
      <c r="AB1930" s="24">
        <v>0</v>
      </c>
      <c r="AC1930" s="25">
        <v>45036</v>
      </c>
      <c r="AD1930" s="24" t="s">
        <v>58</v>
      </c>
      <c r="AE1930" s="24"/>
      <c r="AF1930" s="24"/>
      <c r="AG1930" s="24"/>
      <c r="AH1930" s="24" t="s">
        <v>60</v>
      </c>
      <c r="AI1930" s="24"/>
      <c r="AJ1930" s="24" t="s">
        <v>60</v>
      </c>
      <c r="AK1930" s="24"/>
      <c r="AL1930" s="24" t="s">
        <v>1333</v>
      </c>
      <c r="AM1930" s="24"/>
      <c r="AN1930" s="24"/>
      <c r="AO1930" s="24"/>
      <c r="AP1930" s="24" t="s">
        <v>60</v>
      </c>
      <c r="AQ1930" s="24"/>
      <c r="AR1930" s="24"/>
      <c r="AS1930" s="89">
        <f t="shared" si="408"/>
        <v>11</v>
      </c>
      <c r="AT1930" s="24"/>
    </row>
    <row r="1931" spans="1:46" x14ac:dyDescent="0.5">
      <c r="A1931" s="24">
        <v>2052</v>
      </c>
      <c r="B1931" s="24" t="s">
        <v>506</v>
      </c>
      <c r="C1931" s="24" t="s">
        <v>77</v>
      </c>
      <c r="D1931" s="24" t="s">
        <v>7392</v>
      </c>
      <c r="E1931" s="24" t="s">
        <v>7393</v>
      </c>
      <c r="F1931" s="77" t="str">
        <f t="shared" si="409"/>
        <v>UNIT4 BUSINESS SOFTWARE LIMITED</v>
      </c>
      <c r="G1931" s="24" t="s">
        <v>7394</v>
      </c>
      <c r="H1931" s="24" t="s">
        <v>6846</v>
      </c>
      <c r="I1931" s="24" t="s">
        <v>2931</v>
      </c>
      <c r="J1931" s="24" t="s">
        <v>52</v>
      </c>
      <c r="K1931" s="24" t="s">
        <v>1281</v>
      </c>
      <c r="L1931" s="25">
        <v>44866</v>
      </c>
      <c r="M1931" s="25">
        <v>45596</v>
      </c>
      <c r="N1931" s="81">
        <f t="shared" si="405"/>
        <v>46326</v>
      </c>
      <c r="O1931" s="77" t="str">
        <f t="shared" ca="1" si="406"/>
        <v>Live</v>
      </c>
      <c r="P1931" s="77" t="str" cm="1">
        <f t="array" aca="1" ref="P1931" ca="1">_xlfn.IFS((N1931-TODAY())&gt;=547,"06 Expires over 18 months",(N1931-TODAY())&gt;=365,"05 Expires in 18 months",(N1931-TODAY())&gt;=183,"04 Expires in 12 months",(N1931-TODAY())&gt;=92,"03 Expires in 6 months",(N1931-TODAY())&gt;=31,"02 Expires in 3 months",(N1931-TODAY())&gt;=0,"01 Expires in 30 days",(N1931-TODAY())&gt;=-31,"01 Expired last 30 days",(N1931-TODAY())&gt;=-92,"02 Expired last 3 months",(N1931-TODAY())&gt;=-183,"03 Expired last 6 months",(N1931-TODAY())&gt;=-365,"04 Expired last 12 months",(N1931-TODAY())&gt;=-547,"05 Expired last 18 months",TRUE,"06 Expired over 18 months")</f>
        <v>02 Expires in 3 months</v>
      </c>
      <c r="Q1931" s="65">
        <v>362260</v>
      </c>
      <c r="R1931" s="84">
        <f t="shared" si="407"/>
        <v>1418851.6666666667</v>
      </c>
      <c r="S1931" s="77" t="str" cm="1">
        <f t="array" ref="S1931">_xlfn.IFS(R1931&gt;5000000,"Gold",R1931&gt;=500000,"Silver",R1931&gt;30000,"Bronze",TRUE,"Transactional")</f>
        <v>Silver</v>
      </c>
      <c r="T1931" s="24" t="s">
        <v>54</v>
      </c>
      <c r="U1931" s="101" t="s">
        <v>116</v>
      </c>
      <c r="V1931" s="101" t="s">
        <v>569</v>
      </c>
      <c r="W1931" s="77" t="str">
        <f t="shared" si="410"/>
        <v>Yes</v>
      </c>
      <c r="X1931" s="77" t="str">
        <f>IFERROR(_xlfn.XLOOKUP(J1931&amp;"||"&amp;K1931,'Mapping Ref.'!$J$2:$J$538,'Mapping Ref.'!$K$2:$K$538),"")</f>
        <v>ICT</v>
      </c>
      <c r="Y1931" s="77" t="str" cm="1">
        <f t="array" ref="Y1931">_xlfn.IFS(R1931&gt;2000000,"For Publication",R1931&gt;100000,"PID",R1931&gt;30000,"RFQ",TRUE,"Transactional")</f>
        <v>PID</v>
      </c>
      <c r="Z1931" s="24" t="s">
        <v>86</v>
      </c>
      <c r="AA1931" s="32">
        <v>24</v>
      </c>
      <c r="AB1931" s="24">
        <v>24</v>
      </c>
      <c r="AC1931" s="25">
        <v>45037</v>
      </c>
      <c r="AD1931" s="24" t="s">
        <v>58</v>
      </c>
      <c r="AE1931" s="24"/>
      <c r="AF1931" s="24"/>
      <c r="AG1931" s="24"/>
      <c r="AH1931" s="24" t="s">
        <v>60</v>
      </c>
      <c r="AI1931" s="24"/>
      <c r="AJ1931" s="24" t="s">
        <v>60</v>
      </c>
      <c r="AK1931" s="24"/>
      <c r="AL1931" s="24" t="s">
        <v>1333</v>
      </c>
      <c r="AM1931" s="24"/>
      <c r="AN1931" s="24"/>
      <c r="AO1931" s="24"/>
      <c r="AP1931" s="24" t="s">
        <v>60</v>
      </c>
      <c r="AQ1931" s="24"/>
      <c r="AR1931" s="24"/>
      <c r="AS1931" s="89">
        <f t="shared" si="408"/>
        <v>47</v>
      </c>
      <c r="AT1931" s="27" t="s">
        <v>7395</v>
      </c>
    </row>
    <row r="1932" spans="1:46" x14ac:dyDescent="0.5">
      <c r="A1932" s="24">
        <v>2053</v>
      </c>
      <c r="B1932" s="24" t="s">
        <v>340</v>
      </c>
      <c r="C1932" s="24" t="s">
        <v>77</v>
      </c>
      <c r="D1932" s="24" t="s">
        <v>7396</v>
      </c>
      <c r="E1932" s="24" t="s">
        <v>7397</v>
      </c>
      <c r="F1932" s="77" t="str">
        <f t="shared" si="409"/>
        <v>UNIT4 BUSINESS SOFTWARE LIMITED</v>
      </c>
      <c r="G1932" s="24" t="s">
        <v>7394</v>
      </c>
      <c r="H1932" s="24" t="s">
        <v>6846</v>
      </c>
      <c r="I1932" s="24" t="s">
        <v>2931</v>
      </c>
      <c r="J1932" s="24" t="s">
        <v>52</v>
      </c>
      <c r="K1932" s="24" t="s">
        <v>1281</v>
      </c>
      <c r="L1932" s="25">
        <v>45017</v>
      </c>
      <c r="M1932" s="25">
        <v>45382</v>
      </c>
      <c r="N1932" s="81">
        <f t="shared" si="405"/>
        <v>45382</v>
      </c>
      <c r="O1932" s="77" t="str">
        <f t="shared" ca="1" si="406"/>
        <v>Expired</v>
      </c>
      <c r="P1932" s="77" t="str" cm="1">
        <f t="array" aca="1" ref="P1932" ca="1">_xlfn.IFS((N1932-TODAY())&gt;=547,"06 Expires over 18 months",(N1932-TODAY())&gt;=365,"05 Expires in 18 months",(N1932-TODAY())&gt;=183,"04 Expires in 12 months",(N1932-TODAY())&gt;=92,"03 Expires in 6 months",(N1932-TODAY())&gt;=31,"02 Expires in 3 months",(N1932-TODAY())&gt;=0,"01 Expires in 30 days",(N1932-TODAY())&gt;=-31,"01 Expired last 30 days",(N1932-TODAY())&gt;=-92,"02 Expired last 3 months",(N1932-TODAY())&gt;=-183,"03 Expired last 6 months",(N1932-TODAY())&gt;=-365,"04 Expired last 12 months",(N1932-TODAY())&gt;=-547,"05 Expired last 18 months",TRUE,"06 Expired over 18 months")</f>
        <v>06 Expired over 18 months</v>
      </c>
      <c r="Q1932" s="65">
        <v>84862.36</v>
      </c>
      <c r="R1932" s="84">
        <f t="shared" si="407"/>
        <v>84862.36</v>
      </c>
      <c r="S1932" s="77" t="str" cm="1">
        <f t="array" ref="S1932">_xlfn.IFS(R1932&gt;5000000,"Gold",R1932&gt;=500000,"Silver",R1932&gt;30000,"Bronze",TRUE,"Transactional")</f>
        <v>Bronze</v>
      </c>
      <c r="T1932" s="24" t="s">
        <v>54</v>
      </c>
      <c r="U1932" s="101" t="s">
        <v>116</v>
      </c>
      <c r="V1932" s="101" t="s">
        <v>70</v>
      </c>
      <c r="W1932" s="77" t="str">
        <f t="shared" si="410"/>
        <v>No</v>
      </c>
      <c r="X1932" s="77" t="str">
        <f>IFERROR(_xlfn.XLOOKUP(J1932&amp;"||"&amp;K1932,'Mapping Ref.'!$J$2:$J$538,'Mapping Ref.'!$K$2:$K$538),"")</f>
        <v>ICT</v>
      </c>
      <c r="Y1932" s="77" t="str" cm="1">
        <f t="array" ref="Y1932">_xlfn.IFS(R1932&gt;2000000,"For Publication",R1932&gt;100000,"PID",R1932&gt;30000,"RFQ",TRUE,"Transactional")</f>
        <v>RFQ</v>
      </c>
      <c r="Z1932" s="24" t="s">
        <v>101</v>
      </c>
      <c r="AA1932" s="32">
        <v>12</v>
      </c>
      <c r="AB1932" s="24">
        <v>0</v>
      </c>
      <c r="AC1932" s="25">
        <v>45037</v>
      </c>
      <c r="AD1932" s="24" t="s">
        <v>58</v>
      </c>
      <c r="AE1932" s="24"/>
      <c r="AF1932" s="24"/>
      <c r="AG1932" s="24"/>
      <c r="AH1932" s="24" t="s">
        <v>60</v>
      </c>
      <c r="AI1932" s="24"/>
      <c r="AJ1932" s="24" t="s">
        <v>60</v>
      </c>
      <c r="AK1932" s="24"/>
      <c r="AL1932" s="24" t="s">
        <v>5003</v>
      </c>
      <c r="AM1932" s="24"/>
      <c r="AN1932" s="24"/>
      <c r="AO1932" s="24"/>
      <c r="AP1932" s="24" t="s">
        <v>60</v>
      </c>
      <c r="AQ1932" s="24"/>
      <c r="AR1932" s="24"/>
      <c r="AS1932" s="89">
        <f t="shared" si="408"/>
        <v>11</v>
      </c>
      <c r="AT1932" s="27" t="s">
        <v>7395</v>
      </c>
    </row>
    <row r="1933" spans="1:46" x14ac:dyDescent="0.5">
      <c r="A1933" s="24">
        <v>2054</v>
      </c>
      <c r="B1933" s="24" t="s">
        <v>340</v>
      </c>
      <c r="C1933" s="24"/>
      <c r="D1933" s="24" t="s">
        <v>7398</v>
      </c>
      <c r="E1933" s="24" t="s">
        <v>7399</v>
      </c>
      <c r="F1933" s="77" t="str">
        <f t="shared" si="409"/>
        <v>MR J S DOWSETT</v>
      </c>
      <c r="G1933" s="24" t="s">
        <v>7398</v>
      </c>
      <c r="H1933" s="24" t="s">
        <v>1420</v>
      </c>
      <c r="I1933" s="24" t="s">
        <v>1420</v>
      </c>
      <c r="J1933" s="24" t="s">
        <v>52</v>
      </c>
      <c r="K1933" s="24" t="s">
        <v>822</v>
      </c>
      <c r="L1933" s="25">
        <v>45037</v>
      </c>
      <c r="M1933" s="25"/>
      <c r="N1933" s="81"/>
      <c r="O1933" s="77" t="s">
        <v>712</v>
      </c>
      <c r="P1933" s="77"/>
      <c r="Q1933" s="104"/>
      <c r="R1933" s="84">
        <v>0</v>
      </c>
      <c r="S1933" s="77" t="str" cm="1">
        <f t="array" ref="S1933">_xlfn.IFS(R1933&gt;5000000,"Gold",R1933&gt;=500000,"Silver",R1933&gt;30000,"Bronze",TRUE,"Transactional")</f>
        <v>Transactional</v>
      </c>
      <c r="T1933" s="24" t="s">
        <v>54</v>
      </c>
      <c r="U1933" s="101" t="s">
        <v>455</v>
      </c>
      <c r="V1933" s="101" t="s">
        <v>822</v>
      </c>
      <c r="W1933" s="77" t="str">
        <f t="shared" si="410"/>
        <v>Yes</v>
      </c>
      <c r="X1933" s="77" t="str">
        <f>IFERROR(_xlfn.XLOOKUP(J1933&amp;"||"&amp;K1933,'Mapping Ref.'!$J$2:$J$538,'Mapping Ref.'!$K$2:$K$538),"")</f>
        <v>Corporate</v>
      </c>
      <c r="Y1933" s="77" t="str" cm="1">
        <f t="array" ref="Y1933">_xlfn.IFS(R1933&gt;2000000,"For Publication",R1933&gt;100000,"PID",R1933&gt;30000,"RFQ",TRUE,"Transactional")</f>
        <v>Transactional</v>
      </c>
      <c r="Z1933" s="24" t="s">
        <v>57</v>
      </c>
      <c r="AA1933" s="32">
        <v>80</v>
      </c>
      <c r="AB1933" s="24">
        <v>80</v>
      </c>
      <c r="AC1933" s="25">
        <v>45037</v>
      </c>
      <c r="AD1933" s="24" t="s">
        <v>102</v>
      </c>
      <c r="AE1933" s="24">
        <v>0</v>
      </c>
      <c r="AF1933" s="24"/>
      <c r="AG1933" s="24"/>
      <c r="AH1933" s="24" t="s">
        <v>60</v>
      </c>
      <c r="AI1933" s="24"/>
      <c r="AJ1933" s="24" t="s">
        <v>60</v>
      </c>
      <c r="AK1933" s="24"/>
      <c r="AL1933" s="24" t="s">
        <v>5003</v>
      </c>
      <c r="AM1933" s="24"/>
      <c r="AN1933" s="24"/>
      <c r="AO1933" s="24">
        <v>0</v>
      </c>
      <c r="AP1933" s="24" t="s">
        <v>60</v>
      </c>
      <c r="AQ1933" s="24"/>
      <c r="AR1933" s="24"/>
      <c r="AS1933" s="89">
        <v>0</v>
      </c>
      <c r="AT1933" s="24" t="s">
        <v>7400</v>
      </c>
    </row>
    <row r="1934" spans="1:46" x14ac:dyDescent="0.5">
      <c r="A1934" s="24">
        <v>2055</v>
      </c>
      <c r="B1934" s="24" t="s">
        <v>340</v>
      </c>
      <c r="C1934" s="24"/>
      <c r="D1934" s="24" t="s">
        <v>7401</v>
      </c>
      <c r="E1934" s="24" t="s">
        <v>6473</v>
      </c>
      <c r="F1934" s="77" t="str">
        <f t="shared" si="409"/>
        <v>FORENSIC HEALTHCARE SERVICES LIMITED</v>
      </c>
      <c r="G1934" s="24" t="s">
        <v>7402</v>
      </c>
      <c r="H1934" s="24" t="s">
        <v>1420</v>
      </c>
      <c r="I1934" s="24" t="s">
        <v>1420</v>
      </c>
      <c r="J1934" s="24" t="s">
        <v>52</v>
      </c>
      <c r="K1934" s="24" t="s">
        <v>822</v>
      </c>
      <c r="L1934" s="25">
        <v>45037</v>
      </c>
      <c r="M1934" s="25"/>
      <c r="N1934" s="81"/>
      <c r="O1934" s="77" t="s">
        <v>712</v>
      </c>
      <c r="P1934" s="77"/>
      <c r="Q1934" s="104"/>
      <c r="R1934" s="84">
        <v>0</v>
      </c>
      <c r="S1934" s="77" t="str" cm="1">
        <f t="array" ref="S1934">_xlfn.IFS(R1934&gt;5000000,"Gold",R1934&gt;=500000,"Silver",R1934&gt;30000,"Bronze",TRUE,"Transactional")</f>
        <v>Transactional</v>
      </c>
      <c r="T1934" s="24" t="s">
        <v>54</v>
      </c>
      <c r="U1934" s="101" t="s">
        <v>69</v>
      </c>
      <c r="V1934" s="101" t="s">
        <v>70</v>
      </c>
      <c r="W1934" s="77" t="str">
        <f t="shared" si="410"/>
        <v>Yes</v>
      </c>
      <c r="X1934" s="77" t="str">
        <f>IFERROR(_xlfn.XLOOKUP(J1934&amp;"||"&amp;K1934,'Mapping Ref.'!$J$2:$J$538,'Mapping Ref.'!$K$2:$K$538),"")</f>
        <v>Corporate</v>
      </c>
      <c r="Y1934" s="77" t="str" cm="1">
        <f t="array" ref="Y1934">_xlfn.IFS(R1934&gt;2000000,"For Publication",R1934&gt;100000,"PID",R1934&gt;30000,"RFQ",TRUE,"Transactional")</f>
        <v>Transactional</v>
      </c>
      <c r="Z1934" s="24" t="s">
        <v>57</v>
      </c>
      <c r="AA1934" s="32">
        <v>80</v>
      </c>
      <c r="AB1934" s="24">
        <v>80</v>
      </c>
      <c r="AC1934" s="25">
        <v>45037</v>
      </c>
      <c r="AD1934" s="24" t="s">
        <v>102</v>
      </c>
      <c r="AE1934" s="24">
        <v>0</v>
      </c>
      <c r="AF1934" s="24"/>
      <c r="AG1934" s="24"/>
      <c r="AH1934" s="24" t="s">
        <v>60</v>
      </c>
      <c r="AI1934" s="24"/>
      <c r="AJ1934" s="24" t="s">
        <v>60</v>
      </c>
      <c r="AK1934" s="24"/>
      <c r="AL1934" s="24" t="s">
        <v>5003</v>
      </c>
      <c r="AM1934" s="24"/>
      <c r="AN1934" s="24"/>
      <c r="AO1934" s="24">
        <v>0</v>
      </c>
      <c r="AP1934" s="24" t="s">
        <v>60</v>
      </c>
      <c r="AQ1934" s="24"/>
      <c r="AR1934" s="24"/>
      <c r="AS1934" s="89">
        <v>0</v>
      </c>
      <c r="AT1934" s="24" t="s">
        <v>7403</v>
      </c>
    </row>
    <row r="1935" spans="1:46" x14ac:dyDescent="0.5">
      <c r="A1935" s="24">
        <v>2056</v>
      </c>
      <c r="B1935" s="24" t="s">
        <v>340</v>
      </c>
      <c r="C1935" s="24" t="s">
        <v>77</v>
      </c>
      <c r="D1935" s="24" t="s">
        <v>7404</v>
      </c>
      <c r="E1935" s="24" t="s">
        <v>7405</v>
      </c>
      <c r="F1935" s="77" t="str">
        <f t="shared" si="409"/>
        <v>AGGREGATE INDUSTRIES UK LTD T/A SPADEOAK</v>
      </c>
      <c r="G1935" s="24" t="s">
        <v>7406</v>
      </c>
      <c r="H1935" s="24" t="s">
        <v>1619</v>
      </c>
      <c r="I1935" s="24" t="s">
        <v>1619</v>
      </c>
      <c r="J1935" s="24" t="s">
        <v>107</v>
      </c>
      <c r="K1935" s="24" t="s">
        <v>1253</v>
      </c>
      <c r="L1935" s="25">
        <v>45029</v>
      </c>
      <c r="M1935" s="25">
        <v>45395</v>
      </c>
      <c r="N1935" s="81">
        <f>EDATE(M1935,AB1935)</f>
        <v>45395</v>
      </c>
      <c r="O1935" s="77" t="str">
        <f ca="1">IF(N1935&lt;TODAY(),"Expired","Live")</f>
        <v>Expired</v>
      </c>
      <c r="P1935" s="77" t="str" cm="1">
        <f t="array" aca="1" ref="P1935" ca="1">_xlfn.IFS((N1935-TODAY())&gt;=547,"06 Expires over 18 months",(N1935-TODAY())&gt;=365,"05 Expires in 18 months",(N1935-TODAY())&gt;=183,"04 Expires in 12 months",(N1935-TODAY())&gt;=92,"03 Expires in 6 months",(N1935-TODAY())&gt;=31,"02 Expires in 3 months",(N1935-TODAY())&gt;=0,"01 Expires in 30 days",(N1935-TODAY())&gt;=-31,"01 Expired last 30 days",(N1935-TODAY())&gt;=-92,"02 Expired last 3 months",(N1935-TODAY())&gt;=-183,"03 Expired last 6 months",(N1935-TODAY())&gt;=-365,"04 Expired last 12 months",(N1935-TODAY())&gt;=-547,"05 Expired last 18 months",TRUE,"06 Expired over 18 months")</f>
        <v>06 Expired over 18 months</v>
      </c>
      <c r="Q1935" s="65">
        <v>304872.82</v>
      </c>
      <c r="R1935" s="84">
        <f>MAX(Q1935,Q1935*N(AS1935)/12)</f>
        <v>304872.82</v>
      </c>
      <c r="S1935" s="77" t="str" cm="1">
        <f t="array" ref="S1935">_xlfn.IFS(R1935&gt;5000000,"Gold",R1935&gt;=500000,"Silver",R1935&gt;30000,"Bronze",TRUE,"Transactional")</f>
        <v>Bronze</v>
      </c>
      <c r="T1935" s="24" t="s">
        <v>122</v>
      </c>
      <c r="U1935" s="101" t="s">
        <v>190</v>
      </c>
      <c r="V1935" s="101" t="s">
        <v>192</v>
      </c>
      <c r="W1935" s="77" t="str">
        <f t="shared" si="410"/>
        <v>No</v>
      </c>
      <c r="X1935" s="77" t="str">
        <f>IFERROR(_xlfn.XLOOKUP(J1935&amp;"||"&amp;K1935,'Mapping Ref.'!$J$2:$J$538,'Mapping Ref.'!$K$2:$K$538),"")</f>
        <v>Construction &amp; Estates</v>
      </c>
      <c r="Y1935" s="77" t="str" cm="1">
        <f t="array" ref="Y1935">_xlfn.IFS(R1935&gt;2000000,"For Publication",R1935&gt;100000,"PID",R1935&gt;30000,"RFQ",TRUE,"Transactional")</f>
        <v>PID</v>
      </c>
      <c r="Z1935" s="24" t="s">
        <v>101</v>
      </c>
      <c r="AA1935" s="32">
        <v>12</v>
      </c>
      <c r="AB1935" s="24">
        <v>0</v>
      </c>
      <c r="AC1935" s="25">
        <v>45040</v>
      </c>
      <c r="AD1935" s="24" t="s">
        <v>661</v>
      </c>
      <c r="AE1935" s="24"/>
      <c r="AF1935" s="24"/>
      <c r="AG1935" s="24"/>
      <c r="AH1935" s="24" t="s">
        <v>60</v>
      </c>
      <c r="AI1935" s="24"/>
      <c r="AJ1935" s="24" t="s">
        <v>60</v>
      </c>
      <c r="AK1935" s="24"/>
      <c r="AL1935" s="24" t="s">
        <v>5003</v>
      </c>
      <c r="AM1935" s="24"/>
      <c r="AN1935" s="24"/>
      <c r="AO1935" s="24">
        <v>0</v>
      </c>
      <c r="AP1935" s="24" t="s">
        <v>60</v>
      </c>
      <c r="AQ1935" s="24"/>
      <c r="AR1935" s="24"/>
      <c r="AS1935" s="89">
        <f>DATEDIF(L1935,N1935,"m")</f>
        <v>12</v>
      </c>
      <c r="AT1935" s="24" t="s">
        <v>7407</v>
      </c>
    </row>
    <row r="1936" spans="1:46" x14ac:dyDescent="0.5">
      <c r="A1936" s="24">
        <v>2057</v>
      </c>
      <c r="B1936" s="24" t="s">
        <v>340</v>
      </c>
      <c r="C1936" s="24"/>
      <c r="D1936" s="24" t="s">
        <v>7408</v>
      </c>
      <c r="E1936" s="24" t="s">
        <v>7409</v>
      </c>
      <c r="F1936" s="77" t="str">
        <f t="shared" si="409"/>
        <v>EXTRASTAFF LTD</v>
      </c>
      <c r="G1936" s="24" t="s">
        <v>7410</v>
      </c>
      <c r="H1936" s="24" t="s">
        <v>3282</v>
      </c>
      <c r="I1936" s="24" t="s">
        <v>4253</v>
      </c>
      <c r="J1936" s="24" t="s">
        <v>2962</v>
      </c>
      <c r="K1936" s="24" t="s">
        <v>3283</v>
      </c>
      <c r="L1936" s="25">
        <v>45040</v>
      </c>
      <c r="M1936" s="25">
        <v>45768</v>
      </c>
      <c r="N1936" s="81">
        <f>EDATE(M1936,AB1936)</f>
        <v>45768</v>
      </c>
      <c r="O1936" s="77" t="str">
        <f ca="1">IF(N1936&lt;TODAY(),"Expired","Live")</f>
        <v>Expired</v>
      </c>
      <c r="P1936" s="77" t="str" cm="1">
        <f t="array" aca="1" ref="P1936" ca="1">_xlfn.IFS((N1936-TODAY())&gt;=547,"06 Expires over 18 months",(N1936-TODAY())&gt;=365,"05 Expires in 18 months",(N1936-TODAY())&gt;=183,"04 Expires in 12 months",(N1936-TODAY())&gt;=92,"03 Expires in 6 months",(N1936-TODAY())&gt;=31,"02 Expires in 3 months",(N1936-TODAY())&gt;=0,"01 Expires in 30 days",(N1936-TODAY())&gt;=-31,"01 Expired last 30 days",(N1936-TODAY())&gt;=-92,"02 Expired last 3 months",(N1936-TODAY())&gt;=-183,"03 Expired last 6 months",(N1936-TODAY())&gt;=-365,"04 Expired last 12 months",(N1936-TODAY())&gt;=-547,"05 Expired last 18 months",TRUE,"06 Expired over 18 months")</f>
        <v>05 Expired last 18 months</v>
      </c>
      <c r="Q1936" s="65">
        <v>25000</v>
      </c>
      <c r="R1936" s="84">
        <f>MAX(Q1936,Q1936*N(AS1936)/12)</f>
        <v>47916.666666666664</v>
      </c>
      <c r="S1936" s="77" t="str" cm="1">
        <f t="array" ref="S1936">_xlfn.IFS(R1936&gt;5000000,"Gold",R1936&gt;=500000,"Silver",R1936&gt;30000,"Bronze",TRUE,"Transactional")</f>
        <v>Bronze</v>
      </c>
      <c r="T1936" s="24" t="s">
        <v>54</v>
      </c>
      <c r="U1936" s="101" t="s">
        <v>237</v>
      </c>
      <c r="V1936" s="101" t="s">
        <v>238</v>
      </c>
      <c r="W1936" s="77" t="str">
        <f t="shared" si="410"/>
        <v>No</v>
      </c>
      <c r="X1936" s="77" t="str">
        <f>IFERROR(_xlfn.XLOOKUP(J1936&amp;"||"&amp;K1936,'Mapping Ref.'!$J$2:$J$538,'Mapping Ref.'!$K$2:$K$538),"")</f>
        <v>Construction &amp; Estates</v>
      </c>
      <c r="Y1936" s="77" t="str" cm="1">
        <f t="array" ref="Y1936">_xlfn.IFS(R1936&gt;2000000,"For Publication",R1936&gt;100000,"PID",R1936&gt;30000,"RFQ",TRUE,"Transactional")</f>
        <v>RFQ</v>
      </c>
      <c r="Z1936" s="24" t="s">
        <v>86</v>
      </c>
      <c r="AA1936" s="32">
        <v>24</v>
      </c>
      <c r="AB1936" s="24">
        <v>0</v>
      </c>
      <c r="AC1936" s="25">
        <v>45040</v>
      </c>
      <c r="AD1936" s="24" t="s">
        <v>58</v>
      </c>
      <c r="AE1936" s="24"/>
      <c r="AF1936" s="24"/>
      <c r="AG1936" s="24"/>
      <c r="AH1936" s="24" t="s">
        <v>59</v>
      </c>
      <c r="AI1936" s="24"/>
      <c r="AJ1936" s="24" t="s">
        <v>60</v>
      </c>
      <c r="AK1936" s="24"/>
      <c r="AL1936" s="24" t="s">
        <v>5003</v>
      </c>
      <c r="AM1936" s="24"/>
      <c r="AN1936" s="24"/>
      <c r="AO1936" s="24">
        <v>0</v>
      </c>
      <c r="AP1936" s="24" t="s">
        <v>60</v>
      </c>
      <c r="AQ1936" s="24"/>
      <c r="AR1936" s="24"/>
      <c r="AS1936" s="89">
        <f>DATEDIF(L1936,N1936,"m")</f>
        <v>23</v>
      </c>
      <c r="AT1936" s="24" t="s">
        <v>7408</v>
      </c>
    </row>
    <row r="1937" spans="1:46" x14ac:dyDescent="0.5">
      <c r="A1937" s="24">
        <v>2058</v>
      </c>
      <c r="B1937" s="24" t="s">
        <v>340</v>
      </c>
      <c r="C1937" s="24"/>
      <c r="D1937" s="24" t="s">
        <v>7411</v>
      </c>
      <c r="E1937" s="24" t="s">
        <v>7412</v>
      </c>
      <c r="F1937" s="77" t="str">
        <f t="shared" si="409"/>
        <v>THE PLANNING INSPECTORATE</v>
      </c>
      <c r="G1937" s="24" t="s">
        <v>7413</v>
      </c>
      <c r="H1937" s="24" t="s">
        <v>972</v>
      </c>
      <c r="I1937" s="24" t="s">
        <v>972</v>
      </c>
      <c r="J1937" s="24" t="s">
        <v>107</v>
      </c>
      <c r="K1937" s="24" t="s">
        <v>337</v>
      </c>
      <c r="L1937" s="25">
        <v>44986</v>
      </c>
      <c r="M1937" s="25">
        <v>45382</v>
      </c>
      <c r="N1937" s="81">
        <f>EDATE(M1937,AB1937)</f>
        <v>45747</v>
      </c>
      <c r="O1937" s="77" t="str">
        <f ca="1">IF(N1937&lt;TODAY(),"Expired","Live")</f>
        <v>Expired</v>
      </c>
      <c r="P1937" s="77" t="str" cm="1">
        <f t="array" aca="1" ref="P1937" ca="1">_xlfn.IFS((N1937-TODAY())&gt;=547,"06 Expires over 18 months",(N1937-TODAY())&gt;=365,"05 Expires in 18 months",(N1937-TODAY())&gt;=183,"04 Expires in 12 months",(N1937-TODAY())&gt;=92,"03 Expires in 6 months",(N1937-TODAY())&gt;=31,"02 Expires in 3 months",(N1937-TODAY())&gt;=0,"01 Expires in 30 days",(N1937-TODAY())&gt;=-31,"01 Expired last 30 days",(N1937-TODAY())&gt;=-92,"02 Expired last 3 months",(N1937-TODAY())&gt;=-183,"03 Expired last 6 months",(N1937-TODAY())&gt;=-365,"04 Expired last 12 months",(N1937-TODAY())&gt;=-547,"05 Expired last 18 months",TRUE,"06 Expired over 18 months")</f>
        <v>05 Expired last 18 months</v>
      </c>
      <c r="Q1937" s="65">
        <v>7196.64</v>
      </c>
      <c r="R1937" s="84">
        <f>MAX(Q1937,Q1937*N(AS1937)/12)</f>
        <v>14393.28</v>
      </c>
      <c r="S1937" s="77" t="str" cm="1">
        <f t="array" ref="S1937">_xlfn.IFS(R1937&gt;5000000,"Gold",R1937&gt;=500000,"Silver",R1937&gt;30000,"Bronze",TRUE,"Transactional")</f>
        <v>Transactional</v>
      </c>
      <c r="T1937" s="24" t="s">
        <v>122</v>
      </c>
      <c r="U1937" s="101" t="s">
        <v>109</v>
      </c>
      <c r="V1937" s="101" t="s">
        <v>1146</v>
      </c>
      <c r="W1937" s="77" t="str">
        <f t="shared" si="410"/>
        <v>Yes</v>
      </c>
      <c r="X1937" s="77" t="str">
        <f>IFERROR(_xlfn.XLOOKUP(J1937&amp;"||"&amp;K1937,'Mapping Ref.'!$J$2:$J$538,'Mapping Ref.'!$K$2:$K$538),"")</f>
        <v>Construction &amp; Estates</v>
      </c>
      <c r="Y1937" s="77" t="str" cm="1">
        <f t="array" ref="Y1937">_xlfn.IFS(R1937&gt;2000000,"For Publication",R1937&gt;100000,"PID",R1937&gt;30000,"RFQ",TRUE,"Transactional")</f>
        <v>Transactional</v>
      </c>
      <c r="Z1937" s="24" t="s">
        <v>86</v>
      </c>
      <c r="AA1937" s="32">
        <v>12</v>
      </c>
      <c r="AB1937" s="24">
        <v>12</v>
      </c>
      <c r="AC1937" s="25">
        <v>45040</v>
      </c>
      <c r="AD1937" s="24" t="s">
        <v>58</v>
      </c>
      <c r="AE1937" s="24">
        <v>10000312</v>
      </c>
      <c r="AF1937" s="24"/>
      <c r="AG1937" s="24"/>
      <c r="AH1937" s="24" t="s">
        <v>60</v>
      </c>
      <c r="AI1937" s="24"/>
      <c r="AJ1937" s="24" t="s">
        <v>59</v>
      </c>
      <c r="AK1937" s="24"/>
      <c r="AL1937" s="24" t="s">
        <v>5003</v>
      </c>
      <c r="AM1937" s="24"/>
      <c r="AN1937" s="24"/>
      <c r="AO1937" s="24">
        <v>0</v>
      </c>
      <c r="AP1937" s="24" t="s">
        <v>60</v>
      </c>
      <c r="AQ1937" s="24"/>
      <c r="AR1937" s="24"/>
      <c r="AS1937" s="89">
        <f>DATEDIF(L1937,N1937,"m")</f>
        <v>24</v>
      </c>
      <c r="AT1937" s="24" t="s">
        <v>7411</v>
      </c>
    </row>
    <row r="1938" spans="1:46" x14ac:dyDescent="0.5">
      <c r="A1938" s="24">
        <v>2059</v>
      </c>
      <c r="B1938" s="24" t="s">
        <v>340</v>
      </c>
      <c r="C1938" s="24" t="s">
        <v>77</v>
      </c>
      <c r="D1938" s="24" t="s">
        <v>3923</v>
      </c>
      <c r="E1938" s="24" t="s">
        <v>7414</v>
      </c>
      <c r="F1938" s="77" t="str">
        <f t="shared" si="409"/>
        <v>THE ELFRIDA SOCIETY</v>
      </c>
      <c r="G1938" s="24" t="s">
        <v>3923</v>
      </c>
      <c r="H1938" s="24" t="s">
        <v>7415</v>
      </c>
      <c r="I1938" s="24" t="s">
        <v>7415</v>
      </c>
      <c r="J1938" s="24" t="s">
        <v>190</v>
      </c>
      <c r="K1938" s="24" t="s">
        <v>755</v>
      </c>
      <c r="L1938" s="25">
        <v>45041</v>
      </c>
      <c r="M1938" s="25">
        <v>45772</v>
      </c>
      <c r="N1938" s="81">
        <f>EDATE(M1938,AB1938)</f>
        <v>46502</v>
      </c>
      <c r="O1938" s="77" t="str">
        <f ca="1">IF(N1938&lt;TODAY(),"Expired","Live")</f>
        <v>Live</v>
      </c>
      <c r="P1938" s="77" t="str" cm="1">
        <f t="array" aca="1" ref="P1938" ca="1">_xlfn.IFS((N1938-TODAY())&gt;=547,"06 Expires over 18 months",(N1938-TODAY())&gt;=365,"05 Expires in 18 months",(N1938-TODAY())&gt;=183,"04 Expires in 12 months",(N1938-TODAY())&gt;=92,"03 Expires in 6 months",(N1938-TODAY())&gt;=31,"02 Expires in 3 months",(N1938-TODAY())&gt;=0,"01 Expires in 30 days",(N1938-TODAY())&gt;=-31,"01 Expired last 30 days",(N1938-TODAY())&gt;=-92,"02 Expired last 3 months",(N1938-TODAY())&gt;=-183,"03 Expired last 6 months",(N1938-TODAY())&gt;=-365,"04 Expired last 12 months",(N1938-TODAY())&gt;=-547,"05 Expired last 18 months",TRUE,"06 Expired over 18 months")</f>
        <v>04 Expires in 12 months</v>
      </c>
      <c r="Q1938" s="65">
        <v>1000</v>
      </c>
      <c r="R1938" s="84">
        <f>MAX(Q1938,Q1938*N(AS1938)/12)</f>
        <v>4000</v>
      </c>
      <c r="S1938" s="77" t="str" cm="1">
        <f t="array" ref="S1938">_xlfn.IFS(R1938&gt;5000000,"Gold",R1938&gt;=500000,"Silver",R1938&gt;30000,"Bronze",TRUE,"Transactional")</f>
        <v>Transactional</v>
      </c>
      <c r="T1938" s="24" t="s">
        <v>54</v>
      </c>
      <c r="U1938" s="101" t="s">
        <v>116</v>
      </c>
      <c r="V1938" s="101" t="s">
        <v>70</v>
      </c>
      <c r="W1938" s="77" t="str">
        <f t="shared" si="410"/>
        <v>Yes</v>
      </c>
      <c r="X1938" s="77" t="str">
        <f>IFERROR(_xlfn.XLOOKUP(J1938&amp;"||"&amp;K1938,'Mapping Ref.'!$J$2:$J$538,'Mapping Ref.'!$K$2:$K$538),"")</f>
        <v>Childrens &amp; Adults</v>
      </c>
      <c r="Y1938" s="77" t="str" cm="1">
        <f t="array" ref="Y1938">_xlfn.IFS(R1938&gt;2000000,"For Publication",R1938&gt;100000,"PID",R1938&gt;30000,"RFQ",TRUE,"Transactional")</f>
        <v>Transactional</v>
      </c>
      <c r="Z1938" s="24" t="s">
        <v>101</v>
      </c>
      <c r="AA1938" s="32">
        <v>24</v>
      </c>
      <c r="AB1938" s="24">
        <v>24</v>
      </c>
      <c r="AC1938" s="25">
        <v>45041</v>
      </c>
      <c r="AD1938" s="24" t="s">
        <v>58</v>
      </c>
      <c r="AE1938" s="24"/>
      <c r="AF1938" s="24"/>
      <c r="AG1938" s="24"/>
      <c r="AH1938" s="24" t="s">
        <v>60</v>
      </c>
      <c r="AI1938" s="24"/>
      <c r="AJ1938" s="24" t="s">
        <v>60</v>
      </c>
      <c r="AK1938" s="24"/>
      <c r="AL1938" s="24" t="s">
        <v>5003</v>
      </c>
      <c r="AM1938" s="24"/>
      <c r="AN1938" s="24"/>
      <c r="AO1938" s="24">
        <v>0</v>
      </c>
      <c r="AP1938" s="24" t="s">
        <v>60</v>
      </c>
      <c r="AQ1938" s="24"/>
      <c r="AR1938" s="24"/>
      <c r="AS1938" s="89">
        <f>DATEDIF(L1938,N1938,"m")</f>
        <v>48</v>
      </c>
      <c r="AT1938" s="24" t="s">
        <v>3925</v>
      </c>
    </row>
    <row r="1939" spans="1:46" x14ac:dyDescent="0.5">
      <c r="A1939" s="24">
        <v>2060</v>
      </c>
      <c r="B1939" s="24" t="s">
        <v>340</v>
      </c>
      <c r="C1939" s="24"/>
      <c r="D1939" s="24" t="s">
        <v>7416</v>
      </c>
      <c r="E1939" s="24" t="s">
        <v>7417</v>
      </c>
      <c r="F1939" s="77" t="str">
        <f t="shared" si="409"/>
        <v>Prime Kids Daycare Nursery</v>
      </c>
      <c r="G1939" s="24" t="s">
        <v>7418</v>
      </c>
      <c r="H1939" s="24" t="s">
        <v>3661</v>
      </c>
      <c r="I1939" s="24" t="s">
        <v>3661</v>
      </c>
      <c r="J1939" s="24" t="s">
        <v>190</v>
      </c>
      <c r="K1939" s="24" t="s">
        <v>755</v>
      </c>
      <c r="L1939" s="25">
        <v>45019</v>
      </c>
      <c r="M1939" s="25">
        <v>45291</v>
      </c>
      <c r="N1939" s="81">
        <f>EDATE(M1939,AB1939)</f>
        <v>45382</v>
      </c>
      <c r="O1939" s="77" t="str">
        <f ca="1">IF(N1939&lt;TODAY(),"Expired","Live")</f>
        <v>Expired</v>
      </c>
      <c r="P1939" s="77" t="str" cm="1">
        <f t="array" aca="1" ref="P1939" ca="1">_xlfn.IFS((N1939-TODAY())&gt;=547,"06 Expires over 18 months",(N1939-TODAY())&gt;=365,"05 Expires in 18 months",(N1939-TODAY())&gt;=183,"04 Expires in 12 months",(N1939-TODAY())&gt;=92,"03 Expires in 6 months",(N1939-TODAY())&gt;=31,"02 Expires in 3 months",(N1939-TODAY())&gt;=0,"01 Expires in 30 days",(N1939-TODAY())&gt;=-31,"01 Expired last 30 days",(N1939-TODAY())&gt;=-92,"02 Expired last 3 months",(N1939-TODAY())&gt;=-183,"03 Expired last 6 months",(N1939-TODAY())&gt;=-365,"04 Expired last 12 months",(N1939-TODAY())&gt;=-547,"05 Expired last 18 months",TRUE,"06 Expired over 18 months")</f>
        <v>06 Expired over 18 months</v>
      </c>
      <c r="Q1939" s="65">
        <v>10000</v>
      </c>
      <c r="R1939" s="84">
        <f>MAX(Q1939,Q1939*N(AS1939)/12)</f>
        <v>10000</v>
      </c>
      <c r="S1939" s="77" t="str" cm="1">
        <f t="array" ref="S1939">_xlfn.IFS(R1939&gt;5000000,"Gold",R1939&gt;=500000,"Silver",R1939&gt;30000,"Bronze",TRUE,"Transactional")</f>
        <v>Transactional</v>
      </c>
      <c r="T1939" s="24" t="s">
        <v>54</v>
      </c>
      <c r="U1939" s="101" t="s">
        <v>190</v>
      </c>
      <c r="V1939" s="101" t="s">
        <v>596</v>
      </c>
      <c r="W1939" s="77" t="str">
        <f t="shared" si="410"/>
        <v>Yes</v>
      </c>
      <c r="X1939" s="77" t="str">
        <f>IFERROR(_xlfn.XLOOKUP(J1939&amp;"||"&amp;K1939,'Mapping Ref.'!$J$2:$J$538,'Mapping Ref.'!$K$2:$K$538),"")</f>
        <v>Childrens &amp; Adults</v>
      </c>
      <c r="Y1939" s="77" t="str" cm="1">
        <f t="array" ref="Y1939">_xlfn.IFS(R1939&gt;2000000,"For Publication",R1939&gt;100000,"PID",R1939&gt;30000,"RFQ",TRUE,"Transactional")</f>
        <v>Transactional</v>
      </c>
      <c r="Z1939" s="24" t="s">
        <v>101</v>
      </c>
      <c r="AA1939" s="32">
        <v>8</v>
      </c>
      <c r="AB1939" s="24">
        <v>3</v>
      </c>
      <c r="AC1939" s="25">
        <v>45042</v>
      </c>
      <c r="AD1939" s="24" t="s">
        <v>58</v>
      </c>
      <c r="AE1939" s="24"/>
      <c r="AF1939" s="24"/>
      <c r="AG1939" s="24"/>
      <c r="AH1939" s="24" t="s">
        <v>59</v>
      </c>
      <c r="AI1939" s="24"/>
      <c r="AJ1939" s="24" t="s">
        <v>59</v>
      </c>
      <c r="AK1939" s="24"/>
      <c r="AL1939" s="24" t="s">
        <v>5003</v>
      </c>
      <c r="AM1939" s="24"/>
      <c r="AN1939" s="24"/>
      <c r="AO1939" s="24"/>
      <c r="AP1939" s="24" t="s">
        <v>60</v>
      </c>
      <c r="AQ1939" s="24"/>
      <c r="AR1939" s="24"/>
      <c r="AS1939" s="89">
        <f>DATEDIF(L1939,N1939,"m")</f>
        <v>11</v>
      </c>
      <c r="AT1939" s="24"/>
    </row>
    <row r="1940" spans="1:46" x14ac:dyDescent="0.5">
      <c r="A1940" s="24">
        <v>2061</v>
      </c>
      <c r="B1940" s="24" t="s">
        <v>340</v>
      </c>
      <c r="C1940" s="24"/>
      <c r="D1940" s="24" t="s">
        <v>7419</v>
      </c>
      <c r="E1940" s="24" t="s">
        <v>7420</v>
      </c>
      <c r="F1940" s="77" t="str">
        <f t="shared" si="409"/>
        <v>PATRICIA BARRY-RELPH T/A CO-PARENTING MATTERS</v>
      </c>
      <c r="G1940" s="24" t="s">
        <v>7421</v>
      </c>
      <c r="H1940" s="24" t="s">
        <v>1420</v>
      </c>
      <c r="I1940" s="24" t="s">
        <v>1420</v>
      </c>
      <c r="J1940" s="24" t="s">
        <v>52</v>
      </c>
      <c r="K1940" s="24" t="s">
        <v>822</v>
      </c>
      <c r="L1940" s="25">
        <v>45042</v>
      </c>
      <c r="M1940" s="25"/>
      <c r="N1940" s="81"/>
      <c r="O1940" s="77" t="s">
        <v>712</v>
      </c>
      <c r="P1940" s="77"/>
      <c r="Q1940" s="104"/>
      <c r="R1940" s="84">
        <v>0</v>
      </c>
      <c r="S1940" s="77" t="str" cm="1">
        <f t="array" ref="S1940">_xlfn.IFS(R1940&gt;5000000,"Gold",R1940&gt;=500000,"Silver",R1940&gt;30000,"Bronze",TRUE,"Transactional")</f>
        <v>Transactional</v>
      </c>
      <c r="T1940" s="24" t="s">
        <v>54</v>
      </c>
      <c r="U1940" s="101" t="s">
        <v>455</v>
      </c>
      <c r="V1940" s="101" t="s">
        <v>822</v>
      </c>
      <c r="W1940" s="77" t="str">
        <f t="shared" si="410"/>
        <v>Yes</v>
      </c>
      <c r="X1940" s="77" t="str">
        <f>IFERROR(_xlfn.XLOOKUP(J1940&amp;"||"&amp;K1940,'Mapping Ref.'!$J$2:$J$538,'Mapping Ref.'!$K$2:$K$538),"")</f>
        <v>Corporate</v>
      </c>
      <c r="Y1940" s="77" t="str" cm="1">
        <f t="array" ref="Y1940">_xlfn.IFS(R1940&gt;2000000,"For Publication",R1940&gt;100000,"PID",R1940&gt;30000,"RFQ",TRUE,"Transactional")</f>
        <v>Transactional</v>
      </c>
      <c r="Z1940" s="24" t="s">
        <v>57</v>
      </c>
      <c r="AA1940" s="32">
        <v>80</v>
      </c>
      <c r="AB1940" s="24">
        <v>80</v>
      </c>
      <c r="AC1940" s="25">
        <v>45042</v>
      </c>
      <c r="AD1940" s="24" t="s">
        <v>102</v>
      </c>
      <c r="AE1940" s="24">
        <v>0</v>
      </c>
      <c r="AF1940" s="24"/>
      <c r="AG1940" s="24"/>
      <c r="AH1940" s="24" t="s">
        <v>59</v>
      </c>
      <c r="AI1940" s="24"/>
      <c r="AJ1940" s="24" t="s">
        <v>60</v>
      </c>
      <c r="AK1940" s="24"/>
      <c r="AL1940" s="24" t="s">
        <v>5003</v>
      </c>
      <c r="AM1940" s="24"/>
      <c r="AN1940" s="24"/>
      <c r="AO1940" s="24">
        <v>0</v>
      </c>
      <c r="AP1940" s="24" t="s">
        <v>60</v>
      </c>
      <c r="AQ1940" s="24"/>
      <c r="AR1940" s="24"/>
      <c r="AS1940" s="89">
        <v>0</v>
      </c>
      <c r="AT1940" s="24" t="s">
        <v>7422</v>
      </c>
    </row>
    <row r="1941" spans="1:46" x14ac:dyDescent="0.5">
      <c r="A1941" s="24">
        <v>2062</v>
      </c>
      <c r="B1941" s="24" t="s">
        <v>340</v>
      </c>
      <c r="C1941" s="24" t="s">
        <v>77</v>
      </c>
      <c r="D1941" s="24" t="s">
        <v>7355</v>
      </c>
      <c r="E1941" s="24" t="s">
        <v>7356</v>
      </c>
      <c r="F1941" s="77" t="str">
        <f t="shared" si="409"/>
        <v>INMOOV LIMITED</v>
      </c>
      <c r="G1941" s="24" t="s">
        <v>7357</v>
      </c>
      <c r="H1941" s="24" t="s">
        <v>4857</v>
      </c>
      <c r="I1941" s="24" t="s">
        <v>4857</v>
      </c>
      <c r="J1941" s="24" t="s">
        <v>107</v>
      </c>
      <c r="K1941" s="24" t="s">
        <v>3033</v>
      </c>
      <c r="L1941" s="25">
        <v>45043</v>
      </c>
      <c r="M1941" s="25">
        <v>45409</v>
      </c>
      <c r="N1941" s="81">
        <f>EDATE(M1941,AB1941)</f>
        <v>45409</v>
      </c>
      <c r="O1941" s="77" t="str">
        <f ca="1">IF(N1941&lt;TODAY(),"Expired","Live")</f>
        <v>Expired</v>
      </c>
      <c r="P1941" s="77" t="str" cm="1">
        <f t="array" aca="1" ref="P1941" ca="1">_xlfn.IFS((N1941-TODAY())&gt;=547,"06 Expires over 18 months",(N1941-TODAY())&gt;=365,"05 Expires in 18 months",(N1941-TODAY())&gt;=183,"04 Expires in 12 months",(N1941-TODAY())&gt;=92,"03 Expires in 6 months",(N1941-TODAY())&gt;=31,"02 Expires in 3 months",(N1941-TODAY())&gt;=0,"01 Expires in 30 days",(N1941-TODAY())&gt;=-31,"01 Expired last 30 days",(N1941-TODAY())&gt;=-92,"02 Expired last 3 months",(N1941-TODAY())&gt;=-183,"03 Expired last 6 months",(N1941-TODAY())&gt;=-365,"04 Expired last 12 months",(N1941-TODAY())&gt;=-547,"05 Expired last 18 months",TRUE,"06 Expired over 18 months")</f>
        <v>06 Expired over 18 months</v>
      </c>
      <c r="Q1941" s="65">
        <v>1100</v>
      </c>
      <c r="R1941" s="84">
        <f>MAX(Q1941,Q1941*N(AS1941)/12)</f>
        <v>1100</v>
      </c>
      <c r="S1941" s="77" t="str" cm="1">
        <f t="array" ref="S1941">_xlfn.IFS(R1941&gt;5000000,"Gold",R1941&gt;=500000,"Silver",R1941&gt;30000,"Bronze",TRUE,"Transactional")</f>
        <v>Transactional</v>
      </c>
      <c r="T1941" s="24" t="s">
        <v>54</v>
      </c>
      <c r="U1941" s="101" t="s">
        <v>366</v>
      </c>
      <c r="V1941" s="101" t="s">
        <v>1337</v>
      </c>
      <c r="W1941" s="77" t="str">
        <f t="shared" si="410"/>
        <v>No</v>
      </c>
      <c r="X1941" s="77" t="str">
        <f>IFERROR(_xlfn.XLOOKUP(J1941&amp;"||"&amp;K1941,'Mapping Ref.'!$J$2:$J$538,'Mapping Ref.'!$K$2:$K$538),"")</f>
        <v>Construction &amp; Estates</v>
      </c>
      <c r="Y1941" s="77" t="str" cm="1">
        <f t="array" ref="Y1941">_xlfn.IFS(R1941&gt;2000000,"For Publication",R1941&gt;100000,"PID",R1941&gt;30000,"RFQ",TRUE,"Transactional")</f>
        <v>Transactional</v>
      </c>
      <c r="Z1941" s="24" t="s">
        <v>86</v>
      </c>
      <c r="AA1941" s="32">
        <v>12</v>
      </c>
      <c r="AB1941" s="24">
        <v>0</v>
      </c>
      <c r="AC1941" s="25">
        <v>45043</v>
      </c>
      <c r="AD1941" s="24" t="s">
        <v>58</v>
      </c>
      <c r="AE1941" s="24">
        <v>0</v>
      </c>
      <c r="AF1941" s="24" t="s">
        <v>59</v>
      </c>
      <c r="AG1941" s="24"/>
      <c r="AH1941" s="24" t="s">
        <v>59</v>
      </c>
      <c r="AI1941" s="24"/>
      <c r="AJ1941" s="24" t="s">
        <v>60</v>
      </c>
      <c r="AK1941" s="24"/>
      <c r="AL1941" s="24" t="s">
        <v>5003</v>
      </c>
      <c r="AM1941" s="24"/>
      <c r="AN1941" s="24"/>
      <c r="AO1941" s="24">
        <v>0</v>
      </c>
      <c r="AP1941" s="24" t="s">
        <v>60</v>
      </c>
      <c r="AQ1941" s="24"/>
      <c r="AR1941" s="24"/>
      <c r="AS1941" s="89">
        <f>DATEDIF(L1941,N1941,"m")</f>
        <v>12</v>
      </c>
      <c r="AT1941" s="24" t="s">
        <v>7358</v>
      </c>
    </row>
    <row r="1942" spans="1:46" x14ac:dyDescent="0.5">
      <c r="A1942" s="24">
        <v>2063</v>
      </c>
      <c r="B1942" s="24" t="s">
        <v>340</v>
      </c>
      <c r="C1942" s="24"/>
      <c r="D1942" s="24" t="s">
        <v>7423</v>
      </c>
      <c r="E1942" s="24" t="s">
        <v>7424</v>
      </c>
      <c r="F1942" s="77" t="str">
        <f t="shared" si="409"/>
        <v>Capital Builders Contractors Ltd</v>
      </c>
      <c r="G1942" s="24" t="s">
        <v>7425</v>
      </c>
      <c r="H1942" s="24" t="s">
        <v>7426</v>
      </c>
      <c r="I1942" s="24" t="s">
        <v>7427</v>
      </c>
      <c r="J1942" s="24" t="s">
        <v>107</v>
      </c>
      <c r="K1942" s="24" t="s">
        <v>7428</v>
      </c>
      <c r="L1942" s="25">
        <v>45078</v>
      </c>
      <c r="M1942" s="25">
        <v>45838</v>
      </c>
      <c r="N1942" s="81">
        <f>EDATE(M1942,AB1942)</f>
        <v>46568</v>
      </c>
      <c r="O1942" s="77" t="str">
        <f ca="1">IF(N1942&lt;TODAY(),"Expired","Live")</f>
        <v>Live</v>
      </c>
      <c r="P1942" s="77" t="str" cm="1">
        <f t="array" aca="1" ref="P1942" ca="1">_xlfn.IFS((N1942-TODAY())&gt;=547,"06 Expires over 18 months",(N1942-TODAY())&gt;=365,"05 Expires in 18 months",(N1942-TODAY())&gt;=183,"04 Expires in 12 months",(N1942-TODAY())&gt;=92,"03 Expires in 6 months",(N1942-TODAY())&gt;=31,"02 Expires in 3 months",(N1942-TODAY())&gt;=0,"01 Expires in 30 days",(N1942-TODAY())&gt;=-31,"01 Expired last 30 days",(N1942-TODAY())&gt;=-92,"02 Expired last 3 months",(N1942-TODAY())&gt;=-183,"03 Expired last 6 months",(N1942-TODAY())&gt;=-365,"04 Expired last 12 months",(N1942-TODAY())&gt;=-547,"05 Expired last 18 months",TRUE,"06 Expired over 18 months")</f>
        <v>04 Expires in 12 months</v>
      </c>
      <c r="Q1942" s="65">
        <v>150000</v>
      </c>
      <c r="R1942" s="84">
        <f>MAX(Q1942,Q1942*N(AS1942)/12)</f>
        <v>600000</v>
      </c>
      <c r="S1942" s="77" t="str" cm="1">
        <f t="array" ref="S1942">_xlfn.IFS(R1942&gt;5000000,"Gold",R1942&gt;=500000,"Silver",R1942&gt;30000,"Bronze",TRUE,"Transactional")</f>
        <v>Silver</v>
      </c>
      <c r="T1942" s="24" t="s">
        <v>54</v>
      </c>
      <c r="U1942" s="101" t="s">
        <v>123</v>
      </c>
      <c r="V1942" s="101" t="s">
        <v>338</v>
      </c>
      <c r="W1942" s="77" t="str">
        <f t="shared" si="410"/>
        <v>Yes</v>
      </c>
      <c r="X1942" s="77" t="str">
        <f>IFERROR(_xlfn.XLOOKUP(J1942&amp;"||"&amp;K1942,'Mapping Ref.'!$J$2:$J$538,'Mapping Ref.'!$K$2:$K$538),"")</f>
        <v>Construction &amp; Estates</v>
      </c>
      <c r="Y1942" s="77" t="str" cm="1">
        <f t="array" ref="Y1942">_xlfn.IFS(R1942&gt;2000000,"For Publication",R1942&gt;100000,"PID",R1942&gt;30000,"RFQ",TRUE,"Transactional")</f>
        <v>PID</v>
      </c>
      <c r="Z1942" s="24" t="s">
        <v>86</v>
      </c>
      <c r="AA1942" s="32">
        <v>24</v>
      </c>
      <c r="AB1942" s="24">
        <v>24</v>
      </c>
      <c r="AC1942" s="25">
        <v>45043</v>
      </c>
      <c r="AD1942" s="24" t="s">
        <v>1066</v>
      </c>
      <c r="AE1942" s="24"/>
      <c r="AF1942" s="24"/>
      <c r="AG1942" s="24"/>
      <c r="AH1942" s="24" t="s">
        <v>59</v>
      </c>
      <c r="AI1942" s="24"/>
      <c r="AJ1942" s="24" t="s">
        <v>60</v>
      </c>
      <c r="AK1942" s="24"/>
      <c r="AL1942" s="24" t="s">
        <v>1333</v>
      </c>
      <c r="AM1942" s="24"/>
      <c r="AN1942" s="24"/>
      <c r="AO1942" s="24">
        <v>20000</v>
      </c>
      <c r="AP1942" s="24" t="s">
        <v>60</v>
      </c>
      <c r="AQ1942" s="24"/>
      <c r="AR1942" s="24"/>
      <c r="AS1942" s="89">
        <f>DATEDIF(L1942,N1942,"m")</f>
        <v>48</v>
      </c>
      <c r="AT1942" s="24"/>
    </row>
    <row r="1943" spans="1:46" x14ac:dyDescent="0.5">
      <c r="A1943" s="24">
        <v>2064</v>
      </c>
      <c r="B1943" s="24" t="s">
        <v>340</v>
      </c>
      <c r="C1943" s="24"/>
      <c r="D1943" s="24" t="s">
        <v>7429</v>
      </c>
      <c r="E1943" s="24" t="s">
        <v>7430</v>
      </c>
      <c r="F1943" s="77" t="str">
        <f t="shared" si="409"/>
        <v>Ls Creatives Ltd</v>
      </c>
      <c r="G1943" s="24" t="s">
        <v>7431</v>
      </c>
      <c r="H1943" s="24" t="s">
        <v>7432</v>
      </c>
      <c r="I1943" s="24" t="s">
        <v>5550</v>
      </c>
      <c r="J1943" s="24" t="s">
        <v>107</v>
      </c>
      <c r="K1943" s="24" t="s">
        <v>7433</v>
      </c>
      <c r="L1943" s="25">
        <v>44958</v>
      </c>
      <c r="M1943" s="25">
        <v>45107</v>
      </c>
      <c r="N1943" s="81">
        <f>EDATE(M1943,AB1943)</f>
        <v>45107</v>
      </c>
      <c r="O1943" s="77" t="str">
        <f ca="1">IF(N1943&lt;TODAY(),"Expired","Live")</f>
        <v>Expired</v>
      </c>
      <c r="P1943" s="77" t="str" cm="1">
        <f t="array" aca="1" ref="P1943" ca="1">_xlfn.IFS((N1943-TODAY())&gt;=547,"06 Expires over 18 months",(N1943-TODAY())&gt;=365,"05 Expires in 18 months",(N1943-TODAY())&gt;=183,"04 Expires in 12 months",(N1943-TODAY())&gt;=92,"03 Expires in 6 months",(N1943-TODAY())&gt;=31,"02 Expires in 3 months",(N1943-TODAY())&gt;=0,"01 Expires in 30 days",(N1943-TODAY())&gt;=-31,"01 Expired last 30 days",(N1943-TODAY())&gt;=-92,"02 Expired last 3 months",(N1943-TODAY())&gt;=-183,"03 Expired last 6 months",(N1943-TODAY())&gt;=-365,"04 Expired last 12 months",(N1943-TODAY())&gt;=-547,"05 Expired last 18 months",TRUE,"06 Expired over 18 months")</f>
        <v>06 Expired over 18 months</v>
      </c>
      <c r="Q1943" s="65">
        <v>40000</v>
      </c>
      <c r="R1943" s="84">
        <f>MAX(Q1943,Q1943*N(AS1943)/12)</f>
        <v>40000</v>
      </c>
      <c r="S1943" s="77" t="str" cm="1">
        <f t="array" ref="S1943">_xlfn.IFS(R1943&gt;5000000,"Gold",R1943&gt;=500000,"Silver",R1943&gt;30000,"Bronze",TRUE,"Transactional")</f>
        <v>Bronze</v>
      </c>
      <c r="T1943" s="24" t="s">
        <v>54</v>
      </c>
      <c r="U1943" s="101" t="s">
        <v>109</v>
      </c>
      <c r="V1943" s="101" t="s">
        <v>148</v>
      </c>
      <c r="W1943" s="77" t="str">
        <f t="shared" si="410"/>
        <v>No</v>
      </c>
      <c r="X1943" s="77" t="str">
        <f>IFERROR(_xlfn.XLOOKUP(J1943&amp;"||"&amp;K1943,'Mapping Ref.'!$J$2:$J$538,'Mapping Ref.'!$K$2:$K$538),"")</f>
        <v>Construction &amp; Estates</v>
      </c>
      <c r="Y1943" s="77" t="str" cm="1">
        <f t="array" ref="Y1943">_xlfn.IFS(R1943&gt;2000000,"For Publication",R1943&gt;100000,"PID",R1943&gt;30000,"RFQ",TRUE,"Transactional")</f>
        <v>RFQ</v>
      </c>
      <c r="Z1943" s="24" t="s">
        <v>86</v>
      </c>
      <c r="AA1943" s="32">
        <v>6</v>
      </c>
      <c r="AB1943" s="24">
        <v>0</v>
      </c>
      <c r="AC1943" s="25">
        <v>45044</v>
      </c>
      <c r="AD1943" s="24" t="s">
        <v>1066</v>
      </c>
      <c r="AE1943" s="24">
        <v>0</v>
      </c>
      <c r="AF1943" s="24"/>
      <c r="AG1943" s="24"/>
      <c r="AH1943" s="24" t="s">
        <v>60</v>
      </c>
      <c r="AI1943" s="24"/>
      <c r="AJ1943" s="24" t="s">
        <v>60</v>
      </c>
      <c r="AK1943" s="24"/>
      <c r="AL1943" s="24" t="s">
        <v>5003</v>
      </c>
      <c r="AM1943" s="24"/>
      <c r="AN1943" s="24"/>
      <c r="AO1943" s="24">
        <v>0</v>
      </c>
      <c r="AP1943" s="24" t="s">
        <v>60</v>
      </c>
      <c r="AQ1943" s="24"/>
      <c r="AR1943" s="24"/>
      <c r="AS1943" s="89">
        <f>DATEDIF(L1943,N1943,"m")</f>
        <v>4</v>
      </c>
      <c r="AT1943" s="24"/>
    </row>
    <row r="1944" spans="1:46" x14ac:dyDescent="0.5">
      <c r="A1944" s="24">
        <v>2065</v>
      </c>
      <c r="B1944" s="24" t="s">
        <v>340</v>
      </c>
      <c r="C1944" s="24"/>
      <c r="D1944" s="24" t="s">
        <v>7434</v>
      </c>
      <c r="E1944" s="24" t="s">
        <v>7435</v>
      </c>
      <c r="F1944" s="77" t="str">
        <f t="shared" si="409"/>
        <v>OSBORNE THOMAS LIMITED</v>
      </c>
      <c r="G1944" s="24" t="s">
        <v>7434</v>
      </c>
      <c r="H1944" s="24" t="s">
        <v>5719</v>
      </c>
      <c r="I1944" s="24" t="s">
        <v>5719</v>
      </c>
      <c r="J1944" s="24" t="s">
        <v>52</v>
      </c>
      <c r="K1944" s="24" t="s">
        <v>822</v>
      </c>
      <c r="L1944" s="25">
        <v>45048</v>
      </c>
      <c r="M1944" s="25"/>
      <c r="N1944" s="81"/>
      <c r="O1944" s="77" t="s">
        <v>712</v>
      </c>
      <c r="P1944" s="77"/>
      <c r="Q1944" s="104"/>
      <c r="R1944" s="84">
        <v>0</v>
      </c>
      <c r="S1944" s="77" t="str" cm="1">
        <f t="array" ref="S1944">_xlfn.IFS(R1944&gt;5000000,"Gold",R1944&gt;=500000,"Silver",R1944&gt;30000,"Bronze",TRUE,"Transactional")</f>
        <v>Transactional</v>
      </c>
      <c r="T1944" s="24" t="s">
        <v>54</v>
      </c>
      <c r="U1944" s="101" t="s">
        <v>109</v>
      </c>
      <c r="V1944" s="101" t="s">
        <v>148</v>
      </c>
      <c r="W1944" s="77" t="str">
        <f t="shared" si="410"/>
        <v>Yes</v>
      </c>
      <c r="X1944" s="77" t="str">
        <f>IFERROR(_xlfn.XLOOKUP(J1944&amp;"||"&amp;K1944,'Mapping Ref.'!$J$2:$J$538,'Mapping Ref.'!$K$2:$K$538),"")</f>
        <v>Corporate</v>
      </c>
      <c r="Y1944" s="77" t="str" cm="1">
        <f t="array" ref="Y1944">_xlfn.IFS(R1944&gt;2000000,"For Publication",R1944&gt;100000,"PID",R1944&gt;30000,"RFQ",TRUE,"Transactional")</f>
        <v>Transactional</v>
      </c>
      <c r="Z1944" s="24" t="s">
        <v>57</v>
      </c>
      <c r="AA1944" s="32">
        <v>80</v>
      </c>
      <c r="AB1944" s="24">
        <v>80</v>
      </c>
      <c r="AC1944" s="25">
        <v>45048</v>
      </c>
      <c r="AD1944" s="24" t="s">
        <v>102</v>
      </c>
      <c r="AE1944" s="24">
        <v>0</v>
      </c>
      <c r="AF1944" s="24"/>
      <c r="AG1944" s="24"/>
      <c r="AH1944" s="24" t="s">
        <v>60</v>
      </c>
      <c r="AI1944" s="24"/>
      <c r="AJ1944" s="24" t="s">
        <v>60</v>
      </c>
      <c r="AK1944" s="24"/>
      <c r="AL1944" s="24" t="s">
        <v>5003</v>
      </c>
      <c r="AM1944" s="24"/>
      <c r="AN1944" s="24"/>
      <c r="AO1944" s="24">
        <v>0</v>
      </c>
      <c r="AP1944" s="24" t="s">
        <v>60</v>
      </c>
      <c r="AQ1944" s="24"/>
      <c r="AR1944" s="24"/>
      <c r="AS1944" s="89">
        <v>0</v>
      </c>
      <c r="AT1944" s="24" t="s">
        <v>7436</v>
      </c>
    </row>
    <row r="1945" spans="1:46" x14ac:dyDescent="0.5">
      <c r="A1945" s="24">
        <v>2066</v>
      </c>
      <c r="B1945" s="24" t="s">
        <v>506</v>
      </c>
      <c r="C1945" s="24" t="s">
        <v>77</v>
      </c>
      <c r="D1945" s="24" t="s">
        <v>7437</v>
      </c>
      <c r="E1945" s="24" t="s">
        <v>7438</v>
      </c>
      <c r="F1945" s="77" t="str">
        <f t="shared" si="409"/>
        <v>BOSCO CATHOLIC EDUCATION TRUST T/A ST PHILIP HOWARD SCHOOL</v>
      </c>
      <c r="G1945" s="24" t="s">
        <v>7439</v>
      </c>
      <c r="H1945" s="24" t="s">
        <v>5010</v>
      </c>
      <c r="I1945" s="24" t="s">
        <v>5010</v>
      </c>
      <c r="J1945" s="24" t="s">
        <v>190</v>
      </c>
      <c r="K1945" s="24" t="s">
        <v>6369</v>
      </c>
      <c r="L1945" s="25">
        <v>45049</v>
      </c>
      <c r="M1945" s="25">
        <v>45422</v>
      </c>
      <c r="N1945" s="81">
        <f>EDATE(M1945,AB1945)</f>
        <v>46517</v>
      </c>
      <c r="O1945" s="77" t="str">
        <f ca="1">IF(N1945&lt;TODAY(),"Expired","Live")</f>
        <v>Live</v>
      </c>
      <c r="P1945" s="77" t="str" cm="1">
        <f t="array" aca="1" ref="P1945" ca="1">_xlfn.IFS((N1945-TODAY())&gt;=547,"06 Expires over 18 months",(N1945-TODAY())&gt;=365,"05 Expires in 18 months",(N1945-TODAY())&gt;=183,"04 Expires in 12 months",(N1945-TODAY())&gt;=92,"03 Expires in 6 months",(N1945-TODAY())&gt;=31,"02 Expires in 3 months",(N1945-TODAY())&gt;=0,"01 Expires in 30 days",(N1945-TODAY())&gt;=-31,"01 Expired last 30 days",(N1945-TODAY())&gt;=-92,"02 Expired last 3 months",(N1945-TODAY())&gt;=-183,"03 Expired last 6 months",(N1945-TODAY())&gt;=-365,"04 Expired last 12 months",(N1945-TODAY())&gt;=-547,"05 Expired last 18 months",TRUE,"06 Expired over 18 months")</f>
        <v>04 Expires in 12 months</v>
      </c>
      <c r="Q1945" s="65">
        <v>3000</v>
      </c>
      <c r="R1945" s="84">
        <f>MAX(Q1945,Q1945*N(AS1945)/12)</f>
        <v>12000</v>
      </c>
      <c r="S1945" s="77" t="str" cm="1">
        <f t="array" ref="S1945">_xlfn.IFS(R1945&gt;5000000,"Gold",R1945&gt;=500000,"Silver",R1945&gt;30000,"Bronze",TRUE,"Transactional")</f>
        <v>Transactional</v>
      </c>
      <c r="T1945" s="24" t="s">
        <v>54</v>
      </c>
      <c r="U1945" s="101" t="s">
        <v>366</v>
      </c>
      <c r="V1945" s="101" t="s">
        <v>789</v>
      </c>
      <c r="W1945" s="77" t="str">
        <f t="shared" si="410"/>
        <v>Yes</v>
      </c>
      <c r="X1945" s="77" t="str">
        <f>IFERROR(_xlfn.XLOOKUP(J1945&amp;"||"&amp;K1945,'Mapping Ref.'!$J$2:$J$538,'Mapping Ref.'!$K$2:$K$538),"")</f>
        <v>Childrens &amp; Adults</v>
      </c>
      <c r="Y1945" s="77" t="str" cm="1">
        <f t="array" ref="Y1945">_xlfn.IFS(R1945&gt;2000000,"For Publication",R1945&gt;100000,"PID",R1945&gt;30000,"RFQ",TRUE,"Transactional")</f>
        <v>Transactional</v>
      </c>
      <c r="Z1945" s="24" t="s">
        <v>101</v>
      </c>
      <c r="AA1945" s="32">
        <v>24</v>
      </c>
      <c r="AB1945" s="24">
        <v>36</v>
      </c>
      <c r="AC1945" s="25">
        <v>45049</v>
      </c>
      <c r="AD1945" s="24" t="s">
        <v>58</v>
      </c>
      <c r="AE1945" s="24"/>
      <c r="AF1945" s="24"/>
      <c r="AG1945" s="24"/>
      <c r="AH1945" s="24" t="s">
        <v>60</v>
      </c>
      <c r="AI1945" s="24"/>
      <c r="AJ1945" s="24" t="s">
        <v>60</v>
      </c>
      <c r="AK1945" s="24"/>
      <c r="AL1945" s="24" t="s">
        <v>1333</v>
      </c>
      <c r="AM1945" s="24"/>
      <c r="AN1945" s="24"/>
      <c r="AO1945" s="24">
        <v>0</v>
      </c>
      <c r="AP1945" s="24" t="s">
        <v>60</v>
      </c>
      <c r="AQ1945" s="24"/>
      <c r="AR1945" s="24"/>
      <c r="AS1945" s="89">
        <f>DATEDIF(L1945,N1945,"m")</f>
        <v>48</v>
      </c>
      <c r="AT1945" s="24" t="s">
        <v>7440</v>
      </c>
    </row>
    <row r="1946" spans="1:46" x14ac:dyDescent="0.5">
      <c r="A1946" s="24">
        <v>2067</v>
      </c>
      <c r="B1946" s="24" t="s">
        <v>340</v>
      </c>
      <c r="C1946" s="24"/>
      <c r="D1946" s="24" t="s">
        <v>7441</v>
      </c>
      <c r="E1946" s="24"/>
      <c r="F1946" s="77" t="str">
        <f t="shared" si="409"/>
        <v>AZMI RANA SOLICITORS LIMITED</v>
      </c>
      <c r="G1946" s="24" t="s">
        <v>7441</v>
      </c>
      <c r="H1946" s="24" t="s">
        <v>5719</v>
      </c>
      <c r="I1946" s="24" t="s">
        <v>5719</v>
      </c>
      <c r="J1946" s="24" t="s">
        <v>52</v>
      </c>
      <c r="K1946" s="24" t="s">
        <v>822</v>
      </c>
      <c r="L1946" s="25">
        <v>45049</v>
      </c>
      <c r="M1946" s="25"/>
      <c r="N1946" s="81"/>
      <c r="O1946" s="77" t="s">
        <v>712</v>
      </c>
      <c r="P1946" s="77"/>
      <c r="Q1946" s="104"/>
      <c r="R1946" s="84">
        <v>0</v>
      </c>
      <c r="S1946" s="77" t="str" cm="1">
        <f t="array" ref="S1946">_xlfn.IFS(R1946&gt;5000000,"Gold",R1946&gt;=500000,"Silver",R1946&gt;30000,"Bronze",TRUE,"Transactional")</f>
        <v>Transactional</v>
      </c>
      <c r="T1946" s="24" t="s">
        <v>54</v>
      </c>
      <c r="U1946" s="101" t="s">
        <v>99</v>
      </c>
      <c r="V1946" s="101" t="s">
        <v>472</v>
      </c>
      <c r="W1946" s="77" t="str">
        <f t="shared" si="410"/>
        <v>Yes</v>
      </c>
      <c r="X1946" s="77" t="str">
        <f>IFERROR(_xlfn.XLOOKUP(J1946&amp;"||"&amp;K1946,'Mapping Ref.'!$J$2:$J$538,'Mapping Ref.'!$K$2:$K$538),"")</f>
        <v>Corporate</v>
      </c>
      <c r="Y1946" s="77" t="str" cm="1">
        <f t="array" ref="Y1946">_xlfn.IFS(R1946&gt;2000000,"For Publication",R1946&gt;100000,"PID",R1946&gt;30000,"RFQ",TRUE,"Transactional")</f>
        <v>Transactional</v>
      </c>
      <c r="Z1946" s="24" t="s">
        <v>57</v>
      </c>
      <c r="AA1946" s="32">
        <v>80</v>
      </c>
      <c r="AB1946" s="24">
        <v>80</v>
      </c>
      <c r="AC1946" s="25">
        <v>45049</v>
      </c>
      <c r="AD1946" s="24" t="s">
        <v>102</v>
      </c>
      <c r="AE1946" s="24">
        <v>0</v>
      </c>
      <c r="AF1946" s="24"/>
      <c r="AG1946" s="24"/>
      <c r="AH1946" s="24" t="s">
        <v>60</v>
      </c>
      <c r="AI1946" s="24"/>
      <c r="AJ1946" s="24" t="s">
        <v>60</v>
      </c>
      <c r="AK1946" s="24"/>
      <c r="AL1946" s="24" t="s">
        <v>5003</v>
      </c>
      <c r="AM1946" s="24"/>
      <c r="AN1946" s="24"/>
      <c r="AO1946" s="24">
        <v>0</v>
      </c>
      <c r="AP1946" s="24" t="s">
        <v>60</v>
      </c>
      <c r="AQ1946" s="24"/>
      <c r="AR1946" s="24"/>
      <c r="AS1946" s="89">
        <v>0</v>
      </c>
      <c r="AT1946" s="24" t="s">
        <v>7442</v>
      </c>
    </row>
    <row r="1947" spans="1:46" x14ac:dyDescent="0.5">
      <c r="A1947" s="24">
        <v>2068</v>
      </c>
      <c r="B1947" s="24" t="s">
        <v>340</v>
      </c>
      <c r="C1947" s="24"/>
      <c r="D1947" s="24" t="s">
        <v>7443</v>
      </c>
      <c r="E1947" s="24" t="s">
        <v>7444</v>
      </c>
      <c r="F1947" s="77" t="str">
        <f t="shared" si="409"/>
        <v>MDJ ARBORICULTURAL CONSULTANCY LIMITED</v>
      </c>
      <c r="G1947" s="24" t="s">
        <v>7445</v>
      </c>
      <c r="H1947" s="24" t="s">
        <v>963</v>
      </c>
      <c r="I1947" s="24" t="s">
        <v>1128</v>
      </c>
      <c r="J1947" s="24" t="s">
        <v>107</v>
      </c>
      <c r="K1947" s="24" t="s">
        <v>3201</v>
      </c>
      <c r="L1947" s="25">
        <v>45049</v>
      </c>
      <c r="M1947" s="25">
        <v>45779</v>
      </c>
      <c r="N1947" s="81">
        <f t="shared" ref="N1947:N1982" si="411">EDATE(M1947,AB1947)</f>
        <v>46144</v>
      </c>
      <c r="O1947" s="77" t="str">
        <f t="shared" ref="O1947:O1977" ca="1" si="412">IF(N1947&lt;TODAY(),"Expired","Live")</f>
        <v>Expired</v>
      </c>
      <c r="P1947" s="77" t="str" cm="1">
        <f t="array" aca="1" ref="P1947" ca="1">_xlfn.IFS((N1947-TODAY())&gt;=547,"06 Expires over 18 months",(N1947-TODAY())&gt;=365,"05 Expires in 18 months",(N1947-TODAY())&gt;=183,"04 Expires in 12 months",(N1947-TODAY())&gt;=92,"03 Expires in 6 months",(N1947-TODAY())&gt;=31,"02 Expires in 3 months",(N1947-TODAY())&gt;=0,"01 Expires in 30 days",(N1947-TODAY())&gt;=-31,"01 Expired last 30 days",(N1947-TODAY())&gt;=-92,"02 Expired last 3 months",(N1947-TODAY())&gt;=-183,"03 Expired last 6 months",(N1947-TODAY())&gt;=-365,"04 Expired last 12 months",(N1947-TODAY())&gt;=-547,"05 Expired last 18 months",TRUE,"06 Expired over 18 months")</f>
        <v>03 Expired last 6 months</v>
      </c>
      <c r="Q1947" s="65">
        <v>20000</v>
      </c>
      <c r="R1947" s="84">
        <f t="shared" ref="R1947:R1982" si="413">MAX(Q1947,Q1947*N(AS1947)/12)</f>
        <v>58333.333333333336</v>
      </c>
      <c r="S1947" s="77" t="str" cm="1">
        <f t="array" ref="S1947">_xlfn.IFS(R1947&gt;5000000,"Gold",R1947&gt;=500000,"Silver",R1947&gt;30000,"Bronze",TRUE,"Transactional")</f>
        <v>Bronze</v>
      </c>
      <c r="T1947" s="24" t="s">
        <v>122</v>
      </c>
      <c r="U1947" s="101" t="s">
        <v>116</v>
      </c>
      <c r="V1947" s="101" t="s">
        <v>70</v>
      </c>
      <c r="W1947" s="77" t="str">
        <f t="shared" si="410"/>
        <v>Yes</v>
      </c>
      <c r="X1947" s="77" t="str">
        <f>IFERROR(_xlfn.XLOOKUP(J1947&amp;"||"&amp;K1947,'Mapping Ref.'!$J$2:$J$538,'Mapping Ref.'!$K$2:$K$538),"")</f>
        <v>Construction &amp; Estates</v>
      </c>
      <c r="Y1947" s="77" t="str" cm="1">
        <f t="array" ref="Y1947">_xlfn.IFS(R1947&gt;2000000,"For Publication",R1947&gt;100000,"PID",R1947&gt;30000,"RFQ",TRUE,"Transactional")</f>
        <v>RFQ</v>
      </c>
      <c r="Z1947" s="24" t="s">
        <v>101</v>
      </c>
      <c r="AA1947" s="32">
        <v>12</v>
      </c>
      <c r="AB1947" s="24">
        <v>12</v>
      </c>
      <c r="AC1947" s="25">
        <v>45049</v>
      </c>
      <c r="AD1947" s="24" t="s">
        <v>58</v>
      </c>
      <c r="AE1947" s="24"/>
      <c r="AF1947" s="24"/>
      <c r="AG1947" s="24"/>
      <c r="AH1947" s="24" t="s">
        <v>59</v>
      </c>
      <c r="AI1947" s="24"/>
      <c r="AJ1947" s="24" t="s">
        <v>60</v>
      </c>
      <c r="AK1947" s="24"/>
      <c r="AL1947" s="24" t="s">
        <v>5003</v>
      </c>
      <c r="AM1947" s="24"/>
      <c r="AN1947" s="24"/>
      <c r="AO1947" s="24">
        <v>0</v>
      </c>
      <c r="AP1947" s="24" t="s">
        <v>60</v>
      </c>
      <c r="AQ1947" s="24"/>
      <c r="AR1947" s="24"/>
      <c r="AS1947" s="89">
        <f t="shared" ref="AS1947:AS1982" si="414">DATEDIF(L1947,N1947,"m")</f>
        <v>35</v>
      </c>
      <c r="AT1947" s="24" t="s">
        <v>7446</v>
      </c>
    </row>
    <row r="1948" spans="1:46" x14ac:dyDescent="0.5">
      <c r="A1948" s="24">
        <v>2069</v>
      </c>
      <c r="B1948" s="24"/>
      <c r="C1948" s="24"/>
      <c r="D1948" s="24" t="s">
        <v>7447</v>
      </c>
      <c r="E1948" s="24" t="s">
        <v>7447</v>
      </c>
      <c r="F1948" s="77" t="str">
        <f t="shared" si="409"/>
        <v>MENTAL HEALTH FIRST AID ENGLAND</v>
      </c>
      <c r="G1948" s="24" t="s">
        <v>7448</v>
      </c>
      <c r="H1948" s="24" t="s">
        <v>3282</v>
      </c>
      <c r="I1948" s="24" t="s">
        <v>4253</v>
      </c>
      <c r="J1948" s="24" t="s">
        <v>2962</v>
      </c>
      <c r="K1948" s="24" t="s">
        <v>3283</v>
      </c>
      <c r="L1948" s="25">
        <v>45054</v>
      </c>
      <c r="M1948" s="25">
        <v>45782</v>
      </c>
      <c r="N1948" s="81">
        <f t="shared" si="411"/>
        <v>45782</v>
      </c>
      <c r="O1948" s="77" t="str">
        <f t="shared" ca="1" si="412"/>
        <v>Expired</v>
      </c>
      <c r="P1948" s="77" t="str" cm="1">
        <f t="array" aca="1" ref="P1948" ca="1">_xlfn.IFS((N1948-TODAY())&gt;=547,"06 Expires over 18 months",(N1948-TODAY())&gt;=365,"05 Expires in 18 months",(N1948-TODAY())&gt;=183,"04 Expires in 12 months",(N1948-TODAY())&gt;=92,"03 Expires in 6 months",(N1948-TODAY())&gt;=31,"02 Expires in 3 months",(N1948-TODAY())&gt;=0,"01 Expires in 30 days",(N1948-TODAY())&gt;=-31,"01 Expired last 30 days",(N1948-TODAY())&gt;=-92,"02 Expired last 3 months",(N1948-TODAY())&gt;=-183,"03 Expired last 6 months",(N1948-TODAY())&gt;=-365,"04 Expired last 12 months",(N1948-TODAY())&gt;=-547,"05 Expired last 18 months",TRUE,"06 Expired over 18 months")</f>
        <v>05 Expired last 18 months</v>
      </c>
      <c r="Q1948" s="65">
        <v>25000</v>
      </c>
      <c r="R1948" s="84">
        <f t="shared" si="413"/>
        <v>47916.666666666664</v>
      </c>
      <c r="S1948" s="77" t="str" cm="1">
        <f t="array" ref="S1948">_xlfn.IFS(R1948&gt;5000000,"Gold",R1948&gt;=500000,"Silver",R1948&gt;30000,"Bronze",TRUE,"Transactional")</f>
        <v>Bronze</v>
      </c>
      <c r="T1948" s="24" t="s">
        <v>54</v>
      </c>
      <c r="U1948" s="101" t="s">
        <v>162</v>
      </c>
      <c r="V1948" s="101" t="s">
        <v>163</v>
      </c>
      <c r="W1948" s="77" t="str">
        <f t="shared" si="410"/>
        <v>No</v>
      </c>
      <c r="X1948" s="77" t="str">
        <f>IFERROR(_xlfn.XLOOKUP(J1948&amp;"||"&amp;K1948,'Mapping Ref.'!$J$2:$J$538,'Mapping Ref.'!$K$2:$K$538),"")</f>
        <v>Construction &amp; Estates</v>
      </c>
      <c r="Y1948" s="77" t="str" cm="1">
        <f t="array" ref="Y1948">_xlfn.IFS(R1948&gt;2000000,"For Publication",R1948&gt;100000,"PID",R1948&gt;30000,"RFQ",TRUE,"Transactional")</f>
        <v>RFQ</v>
      </c>
      <c r="Z1948" s="24" t="s">
        <v>101</v>
      </c>
      <c r="AA1948" s="32">
        <v>24</v>
      </c>
      <c r="AB1948" s="24">
        <v>0</v>
      </c>
      <c r="AC1948" s="25">
        <v>45050</v>
      </c>
      <c r="AD1948" s="24" t="s">
        <v>58</v>
      </c>
      <c r="AE1948" s="24">
        <v>232251</v>
      </c>
      <c r="AF1948" s="24"/>
      <c r="AG1948" s="24"/>
      <c r="AH1948" s="24" t="s">
        <v>59</v>
      </c>
      <c r="AI1948" s="24"/>
      <c r="AJ1948" s="24" t="s">
        <v>60</v>
      </c>
      <c r="AK1948" s="24"/>
      <c r="AL1948" s="24" t="s">
        <v>1333</v>
      </c>
      <c r="AM1948" s="24"/>
      <c r="AN1948" s="24"/>
      <c r="AO1948" s="24">
        <v>0</v>
      </c>
      <c r="AP1948" s="24" t="s">
        <v>60</v>
      </c>
      <c r="AQ1948" s="24" t="s">
        <v>7449</v>
      </c>
      <c r="AR1948" s="24" t="s">
        <v>7450</v>
      </c>
      <c r="AS1948" s="89">
        <f t="shared" si="414"/>
        <v>23</v>
      </c>
      <c r="AT1948" s="24" t="s">
        <v>7451</v>
      </c>
    </row>
    <row r="1949" spans="1:46" x14ac:dyDescent="0.5">
      <c r="A1949" s="24">
        <v>2070</v>
      </c>
      <c r="B1949" s="24"/>
      <c r="C1949" s="24" t="s">
        <v>77</v>
      </c>
      <c r="D1949" s="24" t="s">
        <v>7452</v>
      </c>
      <c r="E1949" s="24" t="s">
        <v>7452</v>
      </c>
      <c r="F1949" s="77" t="str">
        <f t="shared" si="409"/>
        <v>PAPERSTONE LIMITED</v>
      </c>
      <c r="G1949" s="24" t="s">
        <v>4341</v>
      </c>
      <c r="H1949" s="24" t="s">
        <v>3282</v>
      </c>
      <c r="I1949" s="24" t="s">
        <v>4253</v>
      </c>
      <c r="J1949" s="24" t="s">
        <v>2962</v>
      </c>
      <c r="K1949" s="24" t="s">
        <v>3283</v>
      </c>
      <c r="L1949" s="25">
        <v>45054</v>
      </c>
      <c r="M1949" s="25">
        <v>45782</v>
      </c>
      <c r="N1949" s="81">
        <f t="shared" si="411"/>
        <v>45782</v>
      </c>
      <c r="O1949" s="77" t="str">
        <f t="shared" ca="1" si="412"/>
        <v>Expired</v>
      </c>
      <c r="P1949" s="77" t="str" cm="1">
        <f t="array" aca="1" ref="P1949" ca="1">_xlfn.IFS((N1949-TODAY())&gt;=547,"06 Expires over 18 months",(N1949-TODAY())&gt;=365,"05 Expires in 18 months",(N1949-TODAY())&gt;=183,"04 Expires in 12 months",(N1949-TODAY())&gt;=92,"03 Expires in 6 months",(N1949-TODAY())&gt;=31,"02 Expires in 3 months",(N1949-TODAY())&gt;=0,"01 Expires in 30 days",(N1949-TODAY())&gt;=-31,"01 Expired last 30 days",(N1949-TODAY())&gt;=-92,"02 Expired last 3 months",(N1949-TODAY())&gt;=-183,"03 Expired last 6 months",(N1949-TODAY())&gt;=-365,"04 Expired last 12 months",(N1949-TODAY())&gt;=-547,"05 Expired last 18 months",TRUE,"06 Expired over 18 months")</f>
        <v>05 Expired last 18 months</v>
      </c>
      <c r="Q1949" s="65">
        <v>50000</v>
      </c>
      <c r="R1949" s="84">
        <f t="shared" si="413"/>
        <v>95833.333333333328</v>
      </c>
      <c r="S1949" s="77" t="str" cm="1">
        <f t="array" ref="S1949">_xlfn.IFS(R1949&gt;5000000,"Gold",R1949&gt;=500000,"Silver",R1949&gt;30000,"Bronze",TRUE,"Transactional")</f>
        <v>Bronze</v>
      </c>
      <c r="T1949" s="24" t="s">
        <v>54</v>
      </c>
      <c r="U1949" s="101"/>
      <c r="V1949" s="101" t="s">
        <v>7453</v>
      </c>
      <c r="W1949" s="77" t="str">
        <f t="shared" si="410"/>
        <v>No</v>
      </c>
      <c r="X1949" s="77" t="str">
        <f>IFERROR(_xlfn.XLOOKUP(J1949&amp;"||"&amp;K1949,'Mapping Ref.'!$J$2:$J$538,'Mapping Ref.'!$K$2:$K$538),"")</f>
        <v>Construction &amp; Estates</v>
      </c>
      <c r="Y1949" s="77" t="str" cm="1">
        <f t="array" ref="Y1949">_xlfn.IFS(R1949&gt;2000000,"For Publication",R1949&gt;100000,"PID",R1949&gt;30000,"RFQ",TRUE,"Transactional")</f>
        <v>RFQ</v>
      </c>
      <c r="Z1949" s="24" t="s">
        <v>101</v>
      </c>
      <c r="AA1949" s="32">
        <v>24</v>
      </c>
      <c r="AB1949" s="24">
        <v>0</v>
      </c>
      <c r="AC1949" s="25">
        <v>45050</v>
      </c>
      <c r="AD1949" s="24" t="s">
        <v>58</v>
      </c>
      <c r="AE1949" s="24">
        <v>232251</v>
      </c>
      <c r="AF1949" s="24"/>
      <c r="AG1949" s="24"/>
      <c r="AH1949" s="24" t="s">
        <v>59</v>
      </c>
      <c r="AI1949" s="24"/>
      <c r="AJ1949" s="24" t="s">
        <v>60</v>
      </c>
      <c r="AK1949" s="24"/>
      <c r="AL1949" s="24" t="s">
        <v>1333</v>
      </c>
      <c r="AM1949" s="24"/>
      <c r="AN1949" s="24"/>
      <c r="AO1949" s="24">
        <v>0</v>
      </c>
      <c r="AP1949" s="24" t="s">
        <v>60</v>
      </c>
      <c r="AQ1949" s="24" t="s">
        <v>7454</v>
      </c>
      <c r="AR1949" s="24" t="s">
        <v>7455</v>
      </c>
      <c r="AS1949" s="89">
        <f t="shared" si="414"/>
        <v>23</v>
      </c>
      <c r="AT1949" s="24" t="s">
        <v>4339</v>
      </c>
    </row>
    <row r="1950" spans="1:46" x14ac:dyDescent="0.5">
      <c r="A1950" s="24">
        <v>2071</v>
      </c>
      <c r="B1950" s="24"/>
      <c r="C1950" s="24" t="s">
        <v>77</v>
      </c>
      <c r="D1950" s="24" t="s">
        <v>7456</v>
      </c>
      <c r="E1950" s="24" t="s">
        <v>7457</v>
      </c>
      <c r="F1950" s="77" t="str">
        <f t="shared" si="409"/>
        <v>SUPER SMASHING LIMITED T/A BLINK</v>
      </c>
      <c r="G1950" s="24" t="s">
        <v>4118</v>
      </c>
      <c r="H1950" s="24" t="s">
        <v>3282</v>
      </c>
      <c r="I1950" s="24" t="s">
        <v>4253</v>
      </c>
      <c r="J1950" s="24" t="s">
        <v>2962</v>
      </c>
      <c r="K1950" s="24" t="s">
        <v>3283</v>
      </c>
      <c r="L1950" s="25">
        <v>45054</v>
      </c>
      <c r="M1950" s="25">
        <v>45417</v>
      </c>
      <c r="N1950" s="81">
        <f t="shared" si="411"/>
        <v>45417</v>
      </c>
      <c r="O1950" s="77" t="str">
        <f t="shared" ca="1" si="412"/>
        <v>Expired</v>
      </c>
      <c r="P1950" s="77" t="str" cm="1">
        <f t="array" aca="1" ref="P1950" ca="1">_xlfn.IFS((N1950-TODAY())&gt;=547,"06 Expires over 18 months",(N1950-TODAY())&gt;=365,"05 Expires in 18 months",(N1950-TODAY())&gt;=183,"04 Expires in 12 months",(N1950-TODAY())&gt;=92,"03 Expires in 6 months",(N1950-TODAY())&gt;=31,"02 Expires in 3 months",(N1950-TODAY())&gt;=0,"01 Expires in 30 days",(N1950-TODAY())&gt;=-31,"01 Expired last 30 days",(N1950-TODAY())&gt;=-92,"02 Expired last 3 months",(N1950-TODAY())&gt;=-183,"03 Expired last 6 months",(N1950-TODAY())&gt;=-365,"04 Expired last 12 months",(N1950-TODAY())&gt;=-547,"05 Expired last 18 months",TRUE,"06 Expired over 18 months")</f>
        <v>06 Expired over 18 months</v>
      </c>
      <c r="Q1950" s="65">
        <v>30000</v>
      </c>
      <c r="R1950" s="84">
        <f t="shared" si="413"/>
        <v>30000</v>
      </c>
      <c r="S1950" s="77" t="str" cm="1">
        <f t="array" ref="S1950">_xlfn.IFS(R1950&gt;5000000,"Gold",R1950&gt;=500000,"Silver",R1950&gt;30000,"Bronze",TRUE,"Transactional")</f>
        <v>Transactional</v>
      </c>
      <c r="T1950" s="24" t="s">
        <v>54</v>
      </c>
      <c r="U1950" s="101" t="s">
        <v>237</v>
      </c>
      <c r="V1950" s="101" t="s">
        <v>566</v>
      </c>
      <c r="W1950" s="77" t="str">
        <f t="shared" si="410"/>
        <v>No</v>
      </c>
      <c r="X1950" s="77" t="str">
        <f>IFERROR(_xlfn.XLOOKUP(J1950&amp;"||"&amp;K1950,'Mapping Ref.'!$J$2:$J$538,'Mapping Ref.'!$K$2:$K$538),"")</f>
        <v>Construction &amp; Estates</v>
      </c>
      <c r="Y1950" s="77" t="str" cm="1">
        <f t="array" ref="Y1950">_xlfn.IFS(R1950&gt;2000000,"For Publication",R1950&gt;100000,"PID",R1950&gt;30000,"RFQ",TRUE,"Transactional")</f>
        <v>Transactional</v>
      </c>
      <c r="Z1950" s="24" t="s">
        <v>101</v>
      </c>
      <c r="AA1950" s="32">
        <v>24</v>
      </c>
      <c r="AB1950" s="24">
        <v>0</v>
      </c>
      <c r="AC1950" s="25">
        <v>45050</v>
      </c>
      <c r="AD1950" s="24" t="s">
        <v>661</v>
      </c>
      <c r="AE1950" s="24">
        <v>232251</v>
      </c>
      <c r="AF1950" s="24"/>
      <c r="AG1950" s="24"/>
      <c r="AH1950" s="24" t="s">
        <v>59</v>
      </c>
      <c r="AI1950" s="24"/>
      <c r="AJ1950" s="24" t="s">
        <v>60</v>
      </c>
      <c r="AK1950" s="24"/>
      <c r="AL1950" s="24" t="s">
        <v>1333</v>
      </c>
      <c r="AM1950" s="24"/>
      <c r="AN1950" s="24"/>
      <c r="AO1950" s="24">
        <v>0</v>
      </c>
      <c r="AP1950" s="24" t="s">
        <v>60</v>
      </c>
      <c r="AQ1950" s="24" t="s">
        <v>7458</v>
      </c>
      <c r="AR1950" s="24" t="s">
        <v>7459</v>
      </c>
      <c r="AS1950" s="89">
        <f t="shared" si="414"/>
        <v>11</v>
      </c>
      <c r="AT1950" s="24" t="s">
        <v>4119</v>
      </c>
    </row>
    <row r="1951" spans="1:46" x14ac:dyDescent="0.5">
      <c r="A1951" s="24">
        <v>2072</v>
      </c>
      <c r="B1951" s="24" t="s">
        <v>340</v>
      </c>
      <c r="C1951" s="24"/>
      <c r="D1951" s="24" t="s">
        <v>7460</v>
      </c>
      <c r="E1951" s="24" t="s">
        <v>7461</v>
      </c>
      <c r="F1951" s="77" t="str">
        <f t="shared" si="409"/>
        <v>HOWARD SANDCLIFFE INVESTMENTS 3 LTD T/A ADEX INTERIORS FOR INDUSTRY LTD</v>
      </c>
      <c r="G1951" s="24" t="s">
        <v>7462</v>
      </c>
      <c r="H1951" s="24" t="s">
        <v>963</v>
      </c>
      <c r="I1951" s="24" t="s">
        <v>1128</v>
      </c>
      <c r="J1951" s="24" t="s">
        <v>107</v>
      </c>
      <c r="K1951" s="24" t="s">
        <v>3201</v>
      </c>
      <c r="L1951" s="25">
        <v>45050</v>
      </c>
      <c r="M1951" s="25">
        <v>45782</v>
      </c>
      <c r="N1951" s="81">
        <f t="shared" si="411"/>
        <v>46147</v>
      </c>
      <c r="O1951" s="77" t="str">
        <f t="shared" ca="1" si="412"/>
        <v>Expired</v>
      </c>
      <c r="P1951" s="77" t="str" cm="1">
        <f t="array" aca="1" ref="P1951" ca="1">_xlfn.IFS((N1951-TODAY())&gt;=547,"06 Expires over 18 months",(N1951-TODAY())&gt;=365,"05 Expires in 18 months",(N1951-TODAY())&gt;=183,"04 Expires in 12 months",(N1951-TODAY())&gt;=92,"03 Expires in 6 months",(N1951-TODAY())&gt;=31,"02 Expires in 3 months",(N1951-TODAY())&gt;=0,"01 Expires in 30 days",(N1951-TODAY())&gt;=-31,"01 Expired last 30 days",(N1951-TODAY())&gt;=-92,"02 Expired last 3 months",(N1951-TODAY())&gt;=-183,"03 Expired last 6 months",(N1951-TODAY())&gt;=-365,"04 Expired last 12 months",(N1951-TODAY())&gt;=-547,"05 Expired last 18 months",TRUE,"06 Expired over 18 months")</f>
        <v>03 Expired last 6 months</v>
      </c>
      <c r="Q1951" s="65">
        <v>20000</v>
      </c>
      <c r="R1951" s="84">
        <f t="shared" si="413"/>
        <v>60000</v>
      </c>
      <c r="S1951" s="77" t="str" cm="1">
        <f t="array" ref="S1951">_xlfn.IFS(R1951&gt;5000000,"Gold",R1951&gt;=500000,"Silver",R1951&gt;30000,"Bronze",TRUE,"Transactional")</f>
        <v>Bronze</v>
      </c>
      <c r="T1951" s="24" t="s">
        <v>54</v>
      </c>
      <c r="U1951" s="101" t="s">
        <v>123</v>
      </c>
      <c r="V1951" s="101" t="s">
        <v>124</v>
      </c>
      <c r="W1951" s="77" t="str">
        <f t="shared" si="410"/>
        <v>Yes</v>
      </c>
      <c r="X1951" s="77" t="str">
        <f>IFERROR(_xlfn.XLOOKUP(J1951&amp;"||"&amp;K1951,'Mapping Ref.'!$J$2:$J$538,'Mapping Ref.'!$K$2:$K$538),"")</f>
        <v>Construction &amp; Estates</v>
      </c>
      <c r="Y1951" s="77" t="str" cm="1">
        <f t="array" ref="Y1951">_xlfn.IFS(R1951&gt;2000000,"For Publication",R1951&gt;100000,"PID",R1951&gt;30000,"RFQ",TRUE,"Transactional")</f>
        <v>RFQ</v>
      </c>
      <c r="Z1951" s="24" t="s">
        <v>101</v>
      </c>
      <c r="AA1951" s="32">
        <v>12</v>
      </c>
      <c r="AB1951" s="24">
        <v>12</v>
      </c>
      <c r="AC1951" s="25">
        <v>45050</v>
      </c>
      <c r="AD1951" s="24" t="s">
        <v>58</v>
      </c>
      <c r="AE1951" s="24"/>
      <c r="AF1951" s="24"/>
      <c r="AG1951" s="24"/>
      <c r="AH1951" s="24" t="s">
        <v>59</v>
      </c>
      <c r="AI1951" s="24"/>
      <c r="AJ1951" s="24" t="s">
        <v>60</v>
      </c>
      <c r="AK1951" s="24"/>
      <c r="AL1951" s="24" t="s">
        <v>5003</v>
      </c>
      <c r="AM1951" s="24"/>
      <c r="AN1951" s="24"/>
      <c r="AO1951" s="24">
        <v>0</v>
      </c>
      <c r="AP1951" s="24" t="s">
        <v>60</v>
      </c>
      <c r="AQ1951" s="24"/>
      <c r="AR1951" s="24"/>
      <c r="AS1951" s="89">
        <f t="shared" si="414"/>
        <v>36</v>
      </c>
      <c r="AT1951" s="24" t="s">
        <v>7463</v>
      </c>
    </row>
    <row r="1952" spans="1:46" x14ac:dyDescent="0.5">
      <c r="A1952" s="24">
        <v>2073</v>
      </c>
      <c r="B1952" s="24" t="s">
        <v>340</v>
      </c>
      <c r="C1952" s="24"/>
      <c r="D1952" s="24" t="s">
        <v>7464</v>
      </c>
      <c r="E1952" s="24" t="s">
        <v>7465</v>
      </c>
      <c r="F1952" s="77" t="str">
        <f t="shared" si="409"/>
        <v>SKILLS TRAINING CENTRE LTD</v>
      </c>
      <c r="G1952" s="24" t="s">
        <v>7466</v>
      </c>
      <c r="H1952" s="24" t="s">
        <v>1691</v>
      </c>
      <c r="I1952" s="24" t="s">
        <v>1691</v>
      </c>
      <c r="J1952" s="24" t="s">
        <v>107</v>
      </c>
      <c r="K1952" s="24" t="s">
        <v>1692</v>
      </c>
      <c r="L1952" s="25">
        <v>45051</v>
      </c>
      <c r="M1952" s="25">
        <v>46112</v>
      </c>
      <c r="N1952" s="81">
        <f t="shared" si="411"/>
        <v>46843</v>
      </c>
      <c r="O1952" s="77" t="str">
        <f t="shared" ca="1" si="412"/>
        <v>Live</v>
      </c>
      <c r="P1952" s="77" t="str" cm="1">
        <f t="array" aca="1" ref="P1952" ca="1">_xlfn.IFS((N1952-TODAY())&gt;=547,"06 Expires over 18 months",(N1952-TODAY())&gt;=365,"05 Expires in 18 months",(N1952-TODAY())&gt;=183,"04 Expires in 12 months",(N1952-TODAY())&gt;=92,"03 Expires in 6 months",(N1952-TODAY())&gt;=31,"02 Expires in 3 months",(N1952-TODAY())&gt;=0,"01 Expires in 30 days",(N1952-TODAY())&gt;=-31,"01 Expired last 30 days",(N1952-TODAY())&gt;=-92,"02 Expired last 3 months",(N1952-TODAY())&gt;=-183,"03 Expired last 6 months",(N1952-TODAY())&gt;=-365,"04 Expired last 12 months",(N1952-TODAY())&gt;=-547,"05 Expired last 18 months",TRUE,"06 Expired over 18 months")</f>
        <v>06 Expires over 18 months</v>
      </c>
      <c r="Q1952" s="65">
        <v>10000</v>
      </c>
      <c r="R1952" s="84">
        <f t="shared" si="413"/>
        <v>48333.333333333336</v>
      </c>
      <c r="S1952" s="77" t="str" cm="1">
        <f t="array" ref="S1952">_xlfn.IFS(R1952&gt;5000000,"Gold",R1952&gt;=500000,"Silver",R1952&gt;30000,"Bronze",TRUE,"Transactional")</f>
        <v>Bronze</v>
      </c>
      <c r="T1952" s="24" t="s">
        <v>54</v>
      </c>
      <c r="U1952" s="101" t="s">
        <v>190</v>
      </c>
      <c r="V1952" s="101" t="s">
        <v>192</v>
      </c>
      <c r="W1952" s="77" t="str">
        <f t="shared" si="410"/>
        <v>Yes</v>
      </c>
      <c r="X1952" s="77" t="str">
        <f>IFERROR(_xlfn.XLOOKUP(J1952&amp;"||"&amp;K1952,'Mapping Ref.'!$J$2:$J$538,'Mapping Ref.'!$K$2:$K$538),"")</f>
        <v>Construction &amp; Estates</v>
      </c>
      <c r="Y1952" s="77" t="str" cm="1">
        <f t="array" ref="Y1952">_xlfn.IFS(R1952&gt;2000000,"For Publication",R1952&gt;100000,"PID",R1952&gt;30000,"RFQ",TRUE,"Transactional")</f>
        <v>RFQ</v>
      </c>
      <c r="Z1952" s="24" t="s">
        <v>86</v>
      </c>
      <c r="AA1952" s="32">
        <v>36</v>
      </c>
      <c r="AB1952" s="24">
        <v>24</v>
      </c>
      <c r="AC1952" s="25">
        <v>45051</v>
      </c>
      <c r="AD1952" s="24" t="s">
        <v>58</v>
      </c>
      <c r="AE1952" s="24">
        <v>1</v>
      </c>
      <c r="AF1952" s="24"/>
      <c r="AG1952" s="24"/>
      <c r="AH1952" s="24" t="s">
        <v>59</v>
      </c>
      <c r="AI1952" s="24"/>
      <c r="AJ1952" s="24" t="s">
        <v>60</v>
      </c>
      <c r="AK1952" s="24"/>
      <c r="AL1952" s="24" t="s">
        <v>5003</v>
      </c>
      <c r="AM1952" s="24"/>
      <c r="AN1952" s="24"/>
      <c r="AO1952" s="24">
        <v>0</v>
      </c>
      <c r="AP1952" s="24" t="s">
        <v>60</v>
      </c>
      <c r="AQ1952" s="24"/>
      <c r="AR1952" s="24"/>
      <c r="AS1952" s="89">
        <f t="shared" si="414"/>
        <v>58</v>
      </c>
      <c r="AT1952" s="24" t="s">
        <v>7467</v>
      </c>
    </row>
    <row r="1953" spans="1:46" x14ac:dyDescent="0.5">
      <c r="A1953" s="24">
        <v>2074</v>
      </c>
      <c r="B1953" s="24" t="s">
        <v>506</v>
      </c>
      <c r="C1953" s="24" t="s">
        <v>77</v>
      </c>
      <c r="D1953" s="24" t="s">
        <v>7468</v>
      </c>
      <c r="E1953" s="24" t="s">
        <v>7469</v>
      </c>
      <c r="F1953" s="77" t="str">
        <f t="shared" si="409"/>
        <v>XCO2 ENERGY LTD</v>
      </c>
      <c r="G1953" s="24" t="s">
        <v>7470</v>
      </c>
      <c r="H1953" s="24" t="s">
        <v>5275</v>
      </c>
      <c r="I1953" s="24" t="s">
        <v>5275</v>
      </c>
      <c r="J1953" s="24" t="s">
        <v>321</v>
      </c>
      <c r="K1953" s="24" t="s">
        <v>337</v>
      </c>
      <c r="L1953" s="25">
        <v>45050</v>
      </c>
      <c r="M1953" s="25">
        <v>46058</v>
      </c>
      <c r="N1953" s="81">
        <f t="shared" si="411"/>
        <v>46058</v>
      </c>
      <c r="O1953" s="77" t="str">
        <f t="shared" ca="1" si="412"/>
        <v>Expired</v>
      </c>
      <c r="P1953" s="77" t="str" cm="1">
        <f t="array" aca="1" ref="P1953" ca="1">_xlfn.IFS((N1953-TODAY())&gt;=547,"06 Expires over 18 months",(N1953-TODAY())&gt;=365,"05 Expires in 18 months",(N1953-TODAY())&gt;=183,"04 Expires in 12 months",(N1953-TODAY())&gt;=92,"03 Expires in 6 months",(N1953-TODAY())&gt;=31,"02 Expires in 3 months",(N1953-TODAY())&gt;=0,"01 Expires in 30 days",(N1953-TODAY())&gt;=-31,"01 Expired last 30 days",(N1953-TODAY())&gt;=-92,"02 Expired last 3 months",(N1953-TODAY())&gt;=-183,"03 Expired last 6 months",(N1953-TODAY())&gt;=-365,"04 Expired last 12 months",(N1953-TODAY())&gt;=-547,"05 Expired last 18 months",TRUE,"06 Expired over 18 months")</f>
        <v>04 Expired last 12 months</v>
      </c>
      <c r="Q1953" s="65">
        <v>127440</v>
      </c>
      <c r="R1953" s="84">
        <f t="shared" si="413"/>
        <v>350460</v>
      </c>
      <c r="S1953" s="77" t="str" cm="1">
        <f t="array" ref="S1953">_xlfn.IFS(R1953&gt;5000000,"Gold",R1953&gt;=500000,"Silver",R1953&gt;30000,"Bronze",TRUE,"Transactional")</f>
        <v>Bronze</v>
      </c>
      <c r="T1953" s="24" t="s">
        <v>122</v>
      </c>
      <c r="U1953" s="101" t="s">
        <v>84</v>
      </c>
      <c r="V1953" s="101" t="s">
        <v>157</v>
      </c>
      <c r="W1953" s="77" t="str">
        <f t="shared" si="410"/>
        <v>No</v>
      </c>
      <c r="X1953" s="77" t="str">
        <f>IFERROR(_xlfn.XLOOKUP(J1953&amp;"||"&amp;K1953,'Mapping Ref.'!$J$2:$J$538,'Mapping Ref.'!$K$2:$K$538),"")</f>
        <v>Corporate</v>
      </c>
      <c r="Y1953" s="77" t="str" cm="1">
        <f t="array" ref="Y1953">_xlfn.IFS(R1953&gt;2000000,"For Publication",R1953&gt;100000,"PID",R1953&gt;30000,"RFQ",TRUE,"Transactional")</f>
        <v>PID</v>
      </c>
      <c r="Z1953" s="24" t="s">
        <v>86</v>
      </c>
      <c r="AA1953" s="32">
        <v>38</v>
      </c>
      <c r="AB1953" s="24">
        <v>0</v>
      </c>
      <c r="AC1953" s="25">
        <v>45054</v>
      </c>
      <c r="AD1953" s="24" t="s">
        <v>58</v>
      </c>
      <c r="AE1953" s="24">
        <v>212286</v>
      </c>
      <c r="AF1953" s="24"/>
      <c r="AG1953" s="24"/>
      <c r="AH1953" s="24" t="s">
        <v>60</v>
      </c>
      <c r="AI1953" s="24"/>
      <c r="AJ1953" s="24" t="s">
        <v>60</v>
      </c>
      <c r="AK1953" s="24"/>
      <c r="AL1953" s="24" t="s">
        <v>1333</v>
      </c>
      <c r="AM1953" s="24"/>
      <c r="AN1953" s="24"/>
      <c r="AO1953" s="24"/>
      <c r="AP1953" s="24" t="s">
        <v>60</v>
      </c>
      <c r="AQ1953" s="24" t="s">
        <v>7471</v>
      </c>
      <c r="AR1953" s="24" t="s">
        <v>7472</v>
      </c>
      <c r="AS1953" s="89">
        <f t="shared" si="414"/>
        <v>33</v>
      </c>
      <c r="AT1953" s="24" t="s">
        <v>7473</v>
      </c>
    </row>
    <row r="1954" spans="1:46" x14ac:dyDescent="0.5">
      <c r="A1954" s="24">
        <v>2075</v>
      </c>
      <c r="B1954" s="24" t="s">
        <v>506</v>
      </c>
      <c r="C1954" s="24"/>
      <c r="D1954" s="24" t="s">
        <v>7474</v>
      </c>
      <c r="E1954" s="24" t="s">
        <v>7475</v>
      </c>
      <c r="F1954" s="77" t="str">
        <f t="shared" si="409"/>
        <v>HUNTERS JOY LTD</v>
      </c>
      <c r="G1954" s="24" t="s">
        <v>7476</v>
      </c>
      <c r="H1954" s="24" t="s">
        <v>5275</v>
      </c>
      <c r="I1954" s="24" t="s">
        <v>5275</v>
      </c>
      <c r="J1954" s="24" t="s">
        <v>321</v>
      </c>
      <c r="K1954" s="24" t="s">
        <v>337</v>
      </c>
      <c r="L1954" s="25">
        <v>45051</v>
      </c>
      <c r="M1954" s="25">
        <v>46086</v>
      </c>
      <c r="N1954" s="81">
        <f t="shared" si="411"/>
        <v>46086</v>
      </c>
      <c r="O1954" s="77" t="str">
        <f t="shared" ca="1" si="412"/>
        <v>Expired</v>
      </c>
      <c r="P1954" s="77" t="str" cm="1">
        <f t="array" aca="1" ref="P1954" ca="1">_xlfn.IFS((N1954-TODAY())&gt;=547,"06 Expires over 18 months",(N1954-TODAY())&gt;=365,"05 Expires in 18 months",(N1954-TODAY())&gt;=183,"04 Expires in 12 months",(N1954-TODAY())&gt;=92,"03 Expires in 6 months",(N1954-TODAY())&gt;=31,"02 Expires in 3 months",(N1954-TODAY())&gt;=0,"01 Expires in 30 days",(N1954-TODAY())&gt;=-31,"01 Expired last 30 days",(N1954-TODAY())&gt;=-92,"02 Expired last 3 months",(N1954-TODAY())&gt;=-183,"03 Expired last 6 months",(N1954-TODAY())&gt;=-365,"04 Expired last 12 months",(N1954-TODAY())&gt;=-547,"05 Expired last 18 months",TRUE,"06 Expired over 18 months")</f>
        <v>03 Expired last 6 months</v>
      </c>
      <c r="Q1954" s="65">
        <v>175450</v>
      </c>
      <c r="R1954" s="84">
        <f t="shared" si="413"/>
        <v>497108.33333333331</v>
      </c>
      <c r="S1954" s="77" t="str" cm="1">
        <f t="array" ref="S1954">_xlfn.IFS(R1954&gt;5000000,"Gold",R1954&gt;=500000,"Silver",R1954&gt;30000,"Bronze",TRUE,"Transactional")</f>
        <v>Bronze</v>
      </c>
      <c r="T1954" s="24" t="s">
        <v>54</v>
      </c>
      <c r="U1954" s="101" t="s">
        <v>116</v>
      </c>
      <c r="V1954" s="101" t="s">
        <v>70</v>
      </c>
      <c r="W1954" s="77" t="str">
        <f t="shared" si="410"/>
        <v>No</v>
      </c>
      <c r="X1954" s="77" t="str">
        <f>IFERROR(_xlfn.XLOOKUP(J1954&amp;"||"&amp;K1954,'Mapping Ref.'!$J$2:$J$538,'Mapping Ref.'!$K$2:$K$538),"")</f>
        <v>Corporate</v>
      </c>
      <c r="Y1954" s="77" t="str" cm="1">
        <f t="array" ref="Y1954">_xlfn.IFS(R1954&gt;2000000,"For Publication",R1954&gt;100000,"PID",R1954&gt;30000,"RFQ",TRUE,"Transactional")</f>
        <v>PID</v>
      </c>
      <c r="Z1954" s="24" t="s">
        <v>57</v>
      </c>
      <c r="AA1954" s="32">
        <v>38</v>
      </c>
      <c r="AB1954" s="24">
        <v>0</v>
      </c>
      <c r="AC1954" s="25">
        <v>45054</v>
      </c>
      <c r="AD1954" s="24" t="s">
        <v>58</v>
      </c>
      <c r="AE1954" s="24">
        <v>212286</v>
      </c>
      <c r="AF1954" s="24"/>
      <c r="AG1954" s="24"/>
      <c r="AH1954" s="24" t="s">
        <v>60</v>
      </c>
      <c r="AI1954" s="24"/>
      <c r="AJ1954" s="24" t="s">
        <v>60</v>
      </c>
      <c r="AK1954" s="24"/>
      <c r="AL1954" s="24" t="s">
        <v>1333</v>
      </c>
      <c r="AM1954" s="24"/>
      <c r="AN1954" s="24"/>
      <c r="AO1954" s="24">
        <v>0</v>
      </c>
      <c r="AP1954" s="24" t="s">
        <v>60</v>
      </c>
      <c r="AQ1954" s="24" t="s">
        <v>7477</v>
      </c>
      <c r="AR1954" s="24" t="s">
        <v>7478</v>
      </c>
      <c r="AS1954" s="89">
        <f t="shared" si="414"/>
        <v>34</v>
      </c>
      <c r="AT1954" s="24" t="s">
        <v>7479</v>
      </c>
    </row>
    <row r="1955" spans="1:46" x14ac:dyDescent="0.5">
      <c r="A1955" s="24">
        <v>2076</v>
      </c>
      <c r="B1955" s="24"/>
      <c r="C1955" s="24"/>
      <c r="D1955" s="24" t="s">
        <v>7480</v>
      </c>
      <c r="E1955" s="24" t="s">
        <v>7481</v>
      </c>
      <c r="F1955" s="77" t="str">
        <f t="shared" si="409"/>
        <v>LIGHTHOUSE SURVEYORS LTD</v>
      </c>
      <c r="G1955" s="24" t="s">
        <v>7482</v>
      </c>
      <c r="H1955" s="24" t="s">
        <v>5275</v>
      </c>
      <c r="I1955" s="24" t="s">
        <v>5275</v>
      </c>
      <c r="J1955" s="24" t="s">
        <v>107</v>
      </c>
      <c r="K1955" s="24" t="s">
        <v>337</v>
      </c>
      <c r="L1955" s="25">
        <v>44931</v>
      </c>
      <c r="M1955" s="25">
        <v>45295</v>
      </c>
      <c r="N1955" s="81">
        <f t="shared" si="411"/>
        <v>45295</v>
      </c>
      <c r="O1955" s="77" t="str">
        <f t="shared" ca="1" si="412"/>
        <v>Expired</v>
      </c>
      <c r="P1955" s="77" t="str" cm="1">
        <f t="array" aca="1" ref="P1955" ca="1">_xlfn.IFS((N1955-TODAY())&gt;=547,"06 Expires over 18 months",(N1955-TODAY())&gt;=365,"05 Expires in 18 months",(N1955-TODAY())&gt;=183,"04 Expires in 12 months",(N1955-TODAY())&gt;=92,"03 Expires in 6 months",(N1955-TODAY())&gt;=31,"02 Expires in 3 months",(N1955-TODAY())&gt;=0,"01 Expires in 30 days",(N1955-TODAY())&gt;=-31,"01 Expired last 30 days",(N1955-TODAY())&gt;=-92,"02 Expired last 3 months",(N1955-TODAY())&gt;=-183,"03 Expired last 6 months",(N1955-TODAY())&gt;=-365,"04 Expired last 12 months",(N1955-TODAY())&gt;=-547,"05 Expired last 18 months",TRUE,"06 Expired over 18 months")</f>
        <v>06 Expired over 18 months</v>
      </c>
      <c r="Q1955" s="65">
        <v>47850</v>
      </c>
      <c r="R1955" s="84">
        <f t="shared" si="413"/>
        <v>47850</v>
      </c>
      <c r="S1955" s="77" t="str" cm="1">
        <f t="array" ref="S1955">_xlfn.IFS(R1955&gt;5000000,"Gold",R1955&gt;=500000,"Silver",R1955&gt;30000,"Bronze",TRUE,"Transactional")</f>
        <v>Bronze</v>
      </c>
      <c r="T1955" s="24" t="s">
        <v>122</v>
      </c>
      <c r="U1955" s="101" t="s">
        <v>116</v>
      </c>
      <c r="V1955" s="101" t="s">
        <v>70</v>
      </c>
      <c r="W1955" s="77" t="str">
        <f t="shared" si="410"/>
        <v>No</v>
      </c>
      <c r="X1955" s="77" t="str">
        <f>IFERROR(_xlfn.XLOOKUP(J1955&amp;"||"&amp;K1955,'Mapping Ref.'!$J$2:$J$538,'Mapping Ref.'!$K$2:$K$538),"")</f>
        <v>Construction &amp; Estates</v>
      </c>
      <c r="Y1955" s="77" t="str" cm="1">
        <f t="array" ref="Y1955">_xlfn.IFS(R1955&gt;2000000,"For Publication",R1955&gt;100000,"PID",R1955&gt;30000,"RFQ",TRUE,"Transactional")</f>
        <v>RFQ</v>
      </c>
      <c r="Z1955" s="24" t="s">
        <v>101</v>
      </c>
      <c r="AA1955" s="32">
        <v>12</v>
      </c>
      <c r="AB1955" s="24">
        <v>0</v>
      </c>
      <c r="AC1955" s="25">
        <v>45055</v>
      </c>
      <c r="AD1955" s="24" t="s">
        <v>58</v>
      </c>
      <c r="AE1955" s="24">
        <v>212286</v>
      </c>
      <c r="AF1955" s="24"/>
      <c r="AG1955" s="24"/>
      <c r="AH1955" s="24" t="s">
        <v>60</v>
      </c>
      <c r="AI1955" s="24"/>
      <c r="AJ1955" s="24" t="s">
        <v>60</v>
      </c>
      <c r="AK1955" s="24"/>
      <c r="AL1955" s="24" t="s">
        <v>1333</v>
      </c>
      <c r="AM1955" s="24"/>
      <c r="AN1955" s="24"/>
      <c r="AO1955" s="24"/>
      <c r="AP1955" s="24" t="s">
        <v>60</v>
      </c>
      <c r="AQ1955" s="24"/>
      <c r="AR1955" s="24"/>
      <c r="AS1955" s="89">
        <f t="shared" si="414"/>
        <v>11</v>
      </c>
      <c r="AT1955" s="24" t="s">
        <v>7483</v>
      </c>
    </row>
    <row r="1956" spans="1:46" x14ac:dyDescent="0.5">
      <c r="A1956" s="24">
        <v>2077</v>
      </c>
      <c r="B1956" s="24"/>
      <c r="C1956" s="24"/>
      <c r="D1956" s="24" t="s">
        <v>7484</v>
      </c>
      <c r="E1956" s="24" t="s">
        <v>7485</v>
      </c>
      <c r="F1956" s="77" t="str">
        <f t="shared" si="409"/>
        <v>DAVID KESTER AND ASSOCIATES LTD T/A DESIGN THINKERS ACADEMY</v>
      </c>
      <c r="G1956" s="24" t="s">
        <v>7486</v>
      </c>
      <c r="H1956" s="24" t="s">
        <v>7291</v>
      </c>
      <c r="I1956" s="24" t="s">
        <v>7291</v>
      </c>
      <c r="J1956" s="24" t="s">
        <v>52</v>
      </c>
      <c r="K1956" s="24" t="s">
        <v>7487</v>
      </c>
      <c r="L1956" s="25">
        <v>45039</v>
      </c>
      <c r="M1956" s="25">
        <v>45138</v>
      </c>
      <c r="N1956" s="81">
        <f t="shared" si="411"/>
        <v>45138</v>
      </c>
      <c r="O1956" s="77" t="str">
        <f t="shared" ca="1" si="412"/>
        <v>Expired</v>
      </c>
      <c r="P1956" s="77" t="str" cm="1">
        <f t="array" aca="1" ref="P1956" ca="1">_xlfn.IFS((N1956-TODAY())&gt;=547,"06 Expires over 18 months",(N1956-TODAY())&gt;=365,"05 Expires in 18 months",(N1956-TODAY())&gt;=183,"04 Expires in 12 months",(N1956-TODAY())&gt;=92,"03 Expires in 6 months",(N1956-TODAY())&gt;=31,"02 Expires in 3 months",(N1956-TODAY())&gt;=0,"01 Expires in 30 days",(N1956-TODAY())&gt;=-31,"01 Expired last 30 days",(N1956-TODAY())&gt;=-92,"02 Expired last 3 months",(N1956-TODAY())&gt;=-183,"03 Expired last 6 months",(N1956-TODAY())&gt;=-365,"04 Expired last 12 months",(N1956-TODAY())&gt;=-547,"05 Expired last 18 months",TRUE,"06 Expired over 18 months")</f>
        <v>06 Expired over 18 months</v>
      </c>
      <c r="Q1956" s="65">
        <v>29950</v>
      </c>
      <c r="R1956" s="84">
        <f t="shared" si="413"/>
        <v>29950</v>
      </c>
      <c r="S1956" s="77" t="str" cm="1">
        <f t="array" ref="S1956">_xlfn.IFS(R1956&gt;5000000,"Gold",R1956&gt;=500000,"Silver",R1956&gt;30000,"Bronze",TRUE,"Transactional")</f>
        <v>Transactional</v>
      </c>
      <c r="T1956" s="24" t="s">
        <v>54</v>
      </c>
      <c r="U1956" s="101" t="s">
        <v>208</v>
      </c>
      <c r="V1956" s="101" t="s">
        <v>209</v>
      </c>
      <c r="W1956" s="77" t="str">
        <f t="shared" si="410"/>
        <v>No</v>
      </c>
      <c r="X1956" s="77" t="str">
        <f>IFERROR(_xlfn.XLOOKUP(J1956&amp;"||"&amp;K1956,'Mapping Ref.'!$J$2:$J$538,'Mapping Ref.'!$K$2:$K$538),"")</f>
        <v>Corporate</v>
      </c>
      <c r="Y1956" s="77" t="str" cm="1">
        <f t="array" ref="Y1956">_xlfn.IFS(R1956&gt;2000000,"For Publication",R1956&gt;100000,"PID",R1956&gt;30000,"RFQ",TRUE,"Transactional")</f>
        <v>Transactional</v>
      </c>
      <c r="Z1956" s="24" t="s">
        <v>101</v>
      </c>
      <c r="AA1956" s="32">
        <v>4</v>
      </c>
      <c r="AB1956" s="24">
        <v>0</v>
      </c>
      <c r="AC1956" s="25">
        <v>45055</v>
      </c>
      <c r="AD1956" s="24" t="s">
        <v>58</v>
      </c>
      <c r="AE1956" s="24">
        <v>1</v>
      </c>
      <c r="AF1956" s="24"/>
      <c r="AG1956" s="24"/>
      <c r="AH1956" s="24" t="s">
        <v>59</v>
      </c>
      <c r="AI1956" s="24"/>
      <c r="AJ1956" s="24" t="s">
        <v>60</v>
      </c>
      <c r="AK1956" s="24"/>
      <c r="AL1956" s="24" t="s">
        <v>1333</v>
      </c>
      <c r="AM1956" s="24"/>
      <c r="AN1956" s="24"/>
      <c r="AO1956" s="24">
        <v>0</v>
      </c>
      <c r="AP1956" s="24" t="s">
        <v>59</v>
      </c>
      <c r="AQ1956" s="24"/>
      <c r="AR1956" s="24"/>
      <c r="AS1956" s="89">
        <f t="shared" si="414"/>
        <v>3</v>
      </c>
      <c r="AT1956" s="24" t="s">
        <v>7488</v>
      </c>
    </row>
    <row r="1957" spans="1:46" x14ac:dyDescent="0.5">
      <c r="A1957" s="24">
        <v>2078</v>
      </c>
      <c r="B1957" s="24"/>
      <c r="C1957" s="24" t="s">
        <v>77</v>
      </c>
      <c r="D1957" s="24" t="s">
        <v>7324</v>
      </c>
      <c r="E1957" s="24" t="s">
        <v>5924</v>
      </c>
      <c r="F1957" s="77" t="str">
        <f t="shared" si="409"/>
        <v>REBECCA J TANNER (Think NVR)</v>
      </c>
      <c r="G1957" s="24" t="s">
        <v>7324</v>
      </c>
      <c r="H1957" s="24" t="s">
        <v>3816</v>
      </c>
      <c r="I1957" s="24" t="s">
        <v>3816</v>
      </c>
      <c r="J1957" s="24" t="s">
        <v>190</v>
      </c>
      <c r="K1957" s="24" t="s">
        <v>2234</v>
      </c>
      <c r="L1957" s="25">
        <v>45055</v>
      </c>
      <c r="M1957" s="25">
        <v>45420</v>
      </c>
      <c r="N1957" s="81">
        <f t="shared" si="411"/>
        <v>45785</v>
      </c>
      <c r="O1957" s="77" t="str">
        <f t="shared" ca="1" si="412"/>
        <v>Expired</v>
      </c>
      <c r="P1957" s="77" t="str" cm="1">
        <f t="array" aca="1" ref="P1957" ca="1">_xlfn.IFS((N1957-TODAY())&gt;=547,"06 Expires over 18 months",(N1957-TODAY())&gt;=365,"05 Expires in 18 months",(N1957-TODAY())&gt;=183,"04 Expires in 12 months",(N1957-TODAY())&gt;=92,"03 Expires in 6 months",(N1957-TODAY())&gt;=31,"02 Expires in 3 months",(N1957-TODAY())&gt;=0,"01 Expires in 30 days",(N1957-TODAY())&gt;=-31,"01 Expired last 30 days",(N1957-TODAY())&gt;=-92,"02 Expired last 3 months",(N1957-TODAY())&gt;=-183,"03 Expired last 6 months",(N1957-TODAY())&gt;=-365,"04 Expired last 12 months",(N1957-TODAY())&gt;=-547,"05 Expired last 18 months",TRUE,"06 Expired over 18 months")</f>
        <v>05 Expired last 18 months</v>
      </c>
      <c r="Q1957" s="65">
        <v>5000</v>
      </c>
      <c r="R1957" s="84">
        <f t="shared" si="413"/>
        <v>9583.3333333333339</v>
      </c>
      <c r="S1957" s="77" t="str" cm="1">
        <f t="array" ref="S1957">_xlfn.IFS(R1957&gt;5000000,"Gold",R1957&gt;=500000,"Silver",R1957&gt;30000,"Bronze",TRUE,"Transactional")</f>
        <v>Transactional</v>
      </c>
      <c r="T1957" s="24" t="s">
        <v>54</v>
      </c>
      <c r="U1957" s="101" t="s">
        <v>190</v>
      </c>
      <c r="V1957" s="101" t="s">
        <v>1742</v>
      </c>
      <c r="W1957" s="77" t="str">
        <f t="shared" si="410"/>
        <v>Yes</v>
      </c>
      <c r="X1957" s="77" t="str">
        <f>IFERROR(_xlfn.XLOOKUP(J1957&amp;"||"&amp;K1957,'Mapping Ref.'!$J$2:$J$538,'Mapping Ref.'!$K$2:$K$538),"")</f>
        <v>Childrens &amp; Adults</v>
      </c>
      <c r="Y1957" s="77" t="str" cm="1">
        <f t="array" ref="Y1957">_xlfn.IFS(R1957&gt;2000000,"For Publication",R1957&gt;100000,"PID",R1957&gt;30000,"RFQ",TRUE,"Transactional")</f>
        <v>Transactional</v>
      </c>
      <c r="Z1957" s="24" t="s">
        <v>101</v>
      </c>
      <c r="AA1957" s="32">
        <v>12</v>
      </c>
      <c r="AB1957" s="24">
        <v>12</v>
      </c>
      <c r="AC1957" s="25">
        <v>45055</v>
      </c>
      <c r="AD1957" s="24" t="s">
        <v>58</v>
      </c>
      <c r="AE1957" s="24"/>
      <c r="AF1957" s="24"/>
      <c r="AG1957" s="24"/>
      <c r="AH1957" s="24" t="s">
        <v>59</v>
      </c>
      <c r="AI1957" s="24"/>
      <c r="AJ1957" s="24" t="s">
        <v>59</v>
      </c>
      <c r="AK1957" s="24"/>
      <c r="AL1957" s="24" t="s">
        <v>1333</v>
      </c>
      <c r="AM1957" s="24"/>
      <c r="AN1957" s="24"/>
      <c r="AO1957" s="24">
        <v>0</v>
      </c>
      <c r="AP1957" s="24" t="s">
        <v>60</v>
      </c>
      <c r="AQ1957" s="24"/>
      <c r="AR1957" s="24"/>
      <c r="AS1957" s="89">
        <f t="shared" si="414"/>
        <v>23</v>
      </c>
      <c r="AT1957" s="24" t="s">
        <v>7325</v>
      </c>
    </row>
    <row r="1958" spans="1:46" x14ac:dyDescent="0.5">
      <c r="A1958" s="24">
        <v>2079</v>
      </c>
      <c r="B1958" s="24" t="s">
        <v>340</v>
      </c>
      <c r="C1958" s="24"/>
      <c r="D1958" s="24" t="s">
        <v>7489</v>
      </c>
      <c r="E1958" s="24" t="s">
        <v>7490</v>
      </c>
      <c r="F1958" s="77" t="str">
        <f t="shared" si="409"/>
        <v>FURNCARE LTD</v>
      </c>
      <c r="G1958" s="24" t="s">
        <v>7491</v>
      </c>
      <c r="H1958" s="24" t="s">
        <v>7492</v>
      </c>
      <c r="I1958" s="24" t="s">
        <v>7492</v>
      </c>
      <c r="J1958" s="24" t="s">
        <v>107</v>
      </c>
      <c r="K1958" s="24" t="s">
        <v>6953</v>
      </c>
      <c r="L1958" s="25">
        <v>45056</v>
      </c>
      <c r="M1958" s="25">
        <v>45412</v>
      </c>
      <c r="N1958" s="81">
        <f t="shared" si="411"/>
        <v>45412</v>
      </c>
      <c r="O1958" s="77" t="str">
        <f t="shared" ca="1" si="412"/>
        <v>Expired</v>
      </c>
      <c r="P1958" s="77" t="str" cm="1">
        <f t="array" aca="1" ref="P1958" ca="1">_xlfn.IFS((N1958-TODAY())&gt;=547,"06 Expires over 18 months",(N1958-TODAY())&gt;=365,"05 Expires in 18 months",(N1958-TODAY())&gt;=183,"04 Expires in 12 months",(N1958-TODAY())&gt;=92,"03 Expires in 6 months",(N1958-TODAY())&gt;=31,"02 Expires in 3 months",(N1958-TODAY())&gt;=0,"01 Expires in 30 days",(N1958-TODAY())&gt;=-31,"01 Expired last 30 days",(N1958-TODAY())&gt;=-92,"02 Expired last 3 months",(N1958-TODAY())&gt;=-183,"03 Expired last 6 months",(N1958-TODAY())&gt;=-365,"04 Expired last 12 months",(N1958-TODAY())&gt;=-547,"05 Expired last 18 months",TRUE,"06 Expired over 18 months")</f>
        <v>06 Expired over 18 months</v>
      </c>
      <c r="Q1958" s="65">
        <v>9426.33</v>
      </c>
      <c r="R1958" s="84">
        <f t="shared" si="413"/>
        <v>9426.33</v>
      </c>
      <c r="S1958" s="77" t="str" cm="1">
        <f t="array" ref="S1958">_xlfn.IFS(R1958&gt;5000000,"Gold",R1958&gt;=500000,"Silver",R1958&gt;30000,"Bronze",TRUE,"Transactional")</f>
        <v>Transactional</v>
      </c>
      <c r="T1958" s="24" t="s">
        <v>122</v>
      </c>
      <c r="U1958" s="101" t="s">
        <v>84</v>
      </c>
      <c r="V1958" s="101" t="s">
        <v>727</v>
      </c>
      <c r="W1958" s="77" t="str">
        <f t="shared" si="410"/>
        <v>No</v>
      </c>
      <c r="X1958" s="77" t="str">
        <f>IFERROR(_xlfn.XLOOKUP(J1958&amp;"||"&amp;K1958,'Mapping Ref.'!$J$2:$J$538,'Mapping Ref.'!$K$2:$K$538),"")</f>
        <v>Construction &amp; Estates</v>
      </c>
      <c r="Y1958" s="77" t="str" cm="1">
        <f t="array" ref="Y1958">_xlfn.IFS(R1958&gt;2000000,"For Publication",R1958&gt;100000,"PID",R1958&gt;30000,"RFQ",TRUE,"Transactional")</f>
        <v>Transactional</v>
      </c>
      <c r="Z1958" s="24" t="s">
        <v>86</v>
      </c>
      <c r="AA1958" s="32">
        <v>12</v>
      </c>
      <c r="AB1958" s="24">
        <v>0</v>
      </c>
      <c r="AC1958" s="25">
        <v>45056</v>
      </c>
      <c r="AD1958" s="24" t="s">
        <v>58</v>
      </c>
      <c r="AE1958" s="24"/>
      <c r="AF1958" s="24"/>
      <c r="AG1958" s="24"/>
      <c r="AH1958" s="24" t="s">
        <v>60</v>
      </c>
      <c r="AI1958" s="24"/>
      <c r="AJ1958" s="24" t="s">
        <v>60</v>
      </c>
      <c r="AK1958" s="24"/>
      <c r="AL1958" s="24" t="s">
        <v>5003</v>
      </c>
      <c r="AM1958" s="24"/>
      <c r="AN1958" s="24"/>
      <c r="AO1958" s="24"/>
      <c r="AP1958" s="24" t="s">
        <v>60</v>
      </c>
      <c r="AQ1958" s="24"/>
      <c r="AR1958" s="24"/>
      <c r="AS1958" s="89">
        <f t="shared" si="414"/>
        <v>11</v>
      </c>
      <c r="AT1958" s="24" t="s">
        <v>7493</v>
      </c>
    </row>
    <row r="1959" spans="1:46" x14ac:dyDescent="0.5">
      <c r="A1959" s="24">
        <v>2080</v>
      </c>
      <c r="B1959" s="24" t="s">
        <v>340</v>
      </c>
      <c r="C1959" s="24" t="s">
        <v>77</v>
      </c>
      <c r="D1959" s="24" t="s">
        <v>7494</v>
      </c>
      <c r="E1959" s="24" t="s">
        <v>7495</v>
      </c>
      <c r="F1959" s="77" t="str">
        <f t="shared" si="409"/>
        <v>MEL PRODUCTIONS (MUSIC EDUCATION LANGUAGE PRODUCTIONS) CIC</v>
      </c>
      <c r="G1959" s="24" t="s">
        <v>7150</v>
      </c>
      <c r="H1959" s="24" t="s">
        <v>7146</v>
      </c>
      <c r="I1959" s="24" t="s">
        <v>6491</v>
      </c>
      <c r="J1959" s="24" t="s">
        <v>97</v>
      </c>
      <c r="K1959" s="24" t="s">
        <v>97</v>
      </c>
      <c r="L1959" s="25">
        <v>45017</v>
      </c>
      <c r="M1959" s="25">
        <v>45230</v>
      </c>
      <c r="N1959" s="81">
        <f t="shared" si="411"/>
        <v>45596</v>
      </c>
      <c r="O1959" s="77" t="str">
        <f t="shared" ca="1" si="412"/>
        <v>Expired</v>
      </c>
      <c r="P1959" s="77" t="str" cm="1">
        <f t="array" aca="1" ref="P1959" ca="1">_xlfn.IFS((N1959-TODAY())&gt;=547,"06 Expires over 18 months",(N1959-TODAY())&gt;=365,"05 Expires in 18 months",(N1959-TODAY())&gt;=183,"04 Expires in 12 months",(N1959-TODAY())&gt;=92,"03 Expires in 6 months",(N1959-TODAY())&gt;=31,"02 Expires in 3 months",(N1959-TODAY())&gt;=0,"01 Expires in 30 days",(N1959-TODAY())&gt;=-31,"01 Expired last 30 days",(N1959-TODAY())&gt;=-92,"02 Expired last 3 months",(N1959-TODAY())&gt;=-183,"03 Expired last 6 months",(N1959-TODAY())&gt;=-365,"04 Expired last 12 months",(N1959-TODAY())&gt;=-547,"05 Expired last 18 months",TRUE,"06 Expired over 18 months")</f>
        <v>06 Expired over 18 months</v>
      </c>
      <c r="Q1959" s="65">
        <v>9000</v>
      </c>
      <c r="R1959" s="84">
        <f t="shared" si="413"/>
        <v>13500</v>
      </c>
      <c r="S1959" s="77" t="str" cm="1">
        <f t="array" ref="S1959">_xlfn.IFS(R1959&gt;5000000,"Gold",R1959&gt;=500000,"Silver",R1959&gt;30000,"Bronze",TRUE,"Transactional")</f>
        <v>Transactional</v>
      </c>
      <c r="T1959" s="24" t="s">
        <v>54</v>
      </c>
      <c r="U1959" s="101" t="s">
        <v>116</v>
      </c>
      <c r="V1959" s="101" t="s">
        <v>70</v>
      </c>
      <c r="W1959" s="77" t="str">
        <f t="shared" si="410"/>
        <v>Yes</v>
      </c>
      <c r="X1959" s="77" t="str">
        <f>IFERROR(_xlfn.XLOOKUP(J1959&amp;"||"&amp;K1959,'Mapping Ref.'!$J$2:$J$538,'Mapping Ref.'!$K$2:$K$538),"")</f>
        <v>Corporate</v>
      </c>
      <c r="Y1959" s="77" t="str" cm="1">
        <f t="array" ref="Y1959">_xlfn.IFS(R1959&gt;2000000,"For Publication",R1959&gt;100000,"PID",R1959&gt;30000,"RFQ",TRUE,"Transactional")</f>
        <v>Transactional</v>
      </c>
      <c r="Z1959" s="24" t="s">
        <v>57</v>
      </c>
      <c r="AA1959" s="32">
        <v>7</v>
      </c>
      <c r="AB1959" s="24">
        <v>12</v>
      </c>
      <c r="AC1959" s="25">
        <v>45056</v>
      </c>
      <c r="AD1959" s="24" t="s">
        <v>58</v>
      </c>
      <c r="AE1959" s="24"/>
      <c r="AF1959" s="24"/>
      <c r="AG1959" s="24"/>
      <c r="AH1959" s="24" t="s">
        <v>59</v>
      </c>
      <c r="AI1959" s="24"/>
      <c r="AJ1959" s="24" t="s">
        <v>59</v>
      </c>
      <c r="AK1959" s="24"/>
      <c r="AL1959" s="24" t="s">
        <v>5003</v>
      </c>
      <c r="AM1959" s="24"/>
      <c r="AN1959" s="24"/>
      <c r="AO1959" s="24">
        <v>0</v>
      </c>
      <c r="AP1959" s="24" t="s">
        <v>60</v>
      </c>
      <c r="AQ1959" s="24"/>
      <c r="AR1959" s="24"/>
      <c r="AS1959" s="89">
        <f t="shared" si="414"/>
        <v>18</v>
      </c>
      <c r="AT1959" s="24" t="s">
        <v>7151</v>
      </c>
    </row>
    <row r="1960" spans="1:46" x14ac:dyDescent="0.5">
      <c r="A1960" s="24">
        <v>2081</v>
      </c>
      <c r="B1960" s="24" t="s">
        <v>506</v>
      </c>
      <c r="C1960" s="24"/>
      <c r="D1960" s="24" t="s">
        <v>7496</v>
      </c>
      <c r="E1960" s="24" t="s">
        <v>7497</v>
      </c>
      <c r="F1960" s="77" t="str">
        <f t="shared" si="409"/>
        <v>UK MEDICAL CONSULTANCY LIMITED T/A MAPLE HOUSE</v>
      </c>
      <c r="G1960" s="24" t="s">
        <v>7498</v>
      </c>
      <c r="H1960" s="24" t="s">
        <v>6311</v>
      </c>
      <c r="I1960" s="24" t="s">
        <v>6312</v>
      </c>
      <c r="J1960" s="24" t="s">
        <v>66</v>
      </c>
      <c r="K1960" s="24" t="s">
        <v>6318</v>
      </c>
      <c r="L1960" s="25">
        <v>44986</v>
      </c>
      <c r="M1960" s="25">
        <v>45748</v>
      </c>
      <c r="N1960" s="81">
        <f t="shared" si="411"/>
        <v>46113</v>
      </c>
      <c r="O1960" s="77" t="str">
        <f t="shared" ca="1" si="412"/>
        <v>Expired</v>
      </c>
      <c r="P1960" s="77" t="str" cm="1">
        <f t="array" aca="1" ref="P1960" ca="1">_xlfn.IFS((N1960-TODAY())&gt;=547,"06 Expires over 18 months",(N1960-TODAY())&gt;=365,"05 Expires in 18 months",(N1960-TODAY())&gt;=183,"04 Expires in 12 months",(N1960-TODAY())&gt;=92,"03 Expires in 6 months",(N1960-TODAY())&gt;=31,"02 Expires in 3 months",(N1960-TODAY())&gt;=0,"01 Expires in 30 days",(N1960-TODAY())&gt;=-31,"01 Expired last 30 days",(N1960-TODAY())&gt;=-92,"02 Expired last 3 months",(N1960-TODAY())&gt;=-183,"03 Expired last 6 months",(N1960-TODAY())&gt;=-365,"04 Expired last 12 months",(N1960-TODAY())&gt;=-547,"05 Expired last 18 months",TRUE,"06 Expired over 18 months")</f>
        <v>03 Expired last 6 months</v>
      </c>
      <c r="Q1960" s="65">
        <v>25000</v>
      </c>
      <c r="R1960" s="84">
        <f t="shared" si="413"/>
        <v>77083.333333333328</v>
      </c>
      <c r="S1960" s="77" t="str" cm="1">
        <f t="array" ref="S1960">_xlfn.IFS(R1960&gt;5000000,"Gold",R1960&gt;=500000,"Silver",R1960&gt;30000,"Bronze",TRUE,"Transactional")</f>
        <v>Bronze</v>
      </c>
      <c r="T1960" s="24" t="s">
        <v>54</v>
      </c>
      <c r="U1960" s="101" t="s">
        <v>84</v>
      </c>
      <c r="V1960" s="101" t="s">
        <v>214</v>
      </c>
      <c r="W1960" s="77" t="str">
        <f t="shared" si="410"/>
        <v>Yes</v>
      </c>
      <c r="X1960" s="77" t="str">
        <f>IFERROR(_xlfn.XLOOKUP(J1960&amp;"||"&amp;K1960,'Mapping Ref.'!$J$2:$J$538,'Mapping Ref.'!$K$2:$K$538),"")</f>
        <v>Childrens &amp; Adults</v>
      </c>
      <c r="Y1960" s="77" t="str" cm="1">
        <f t="array" ref="Y1960">_xlfn.IFS(R1960&gt;2000000,"For Publication",R1960&gt;100000,"PID",R1960&gt;30000,"RFQ",TRUE,"Transactional")</f>
        <v>RFQ</v>
      </c>
      <c r="Z1960" s="24" t="s">
        <v>101</v>
      </c>
      <c r="AA1960" s="32">
        <v>24</v>
      </c>
      <c r="AB1960" s="24">
        <v>12</v>
      </c>
      <c r="AC1960" s="25">
        <v>45058</v>
      </c>
      <c r="AD1960" s="24" t="s">
        <v>58</v>
      </c>
      <c r="AE1960" s="24"/>
      <c r="AF1960" s="24"/>
      <c r="AG1960" s="24"/>
      <c r="AH1960" s="24" t="s">
        <v>59</v>
      </c>
      <c r="AI1960" s="24"/>
      <c r="AJ1960" s="24" t="s">
        <v>60</v>
      </c>
      <c r="AK1960" s="24"/>
      <c r="AL1960" s="24" t="s">
        <v>1333</v>
      </c>
      <c r="AM1960" s="24"/>
      <c r="AN1960" s="24"/>
      <c r="AO1960" s="24">
        <v>0</v>
      </c>
      <c r="AP1960" s="24" t="s">
        <v>60</v>
      </c>
      <c r="AQ1960" s="24"/>
      <c r="AR1960" s="24"/>
      <c r="AS1960" s="89">
        <f t="shared" si="414"/>
        <v>37</v>
      </c>
      <c r="AT1960" s="24" t="s">
        <v>7499</v>
      </c>
    </row>
    <row r="1961" spans="1:46" x14ac:dyDescent="0.5">
      <c r="A1961" s="24">
        <v>2082</v>
      </c>
      <c r="B1961" s="24"/>
      <c r="C1961" s="24"/>
      <c r="D1961" s="24" t="s">
        <v>7500</v>
      </c>
      <c r="E1961" s="24" t="s">
        <v>7501</v>
      </c>
      <c r="F1961" s="77" t="str">
        <f t="shared" si="409"/>
        <v>AD CONSTRUCTION GROUP/ARCHITECTURAL DECORATORS LIMITED</v>
      </c>
      <c r="G1961" s="24" t="s">
        <v>7502</v>
      </c>
      <c r="H1961" s="24" t="s">
        <v>7503</v>
      </c>
      <c r="I1961" s="24" t="s">
        <v>7504</v>
      </c>
      <c r="J1961" s="24" t="s">
        <v>107</v>
      </c>
      <c r="K1961" s="24" t="s">
        <v>7505</v>
      </c>
      <c r="L1961" s="25">
        <v>45047</v>
      </c>
      <c r="M1961" s="25">
        <v>45199</v>
      </c>
      <c r="N1961" s="81">
        <f t="shared" si="411"/>
        <v>45229</v>
      </c>
      <c r="O1961" s="77" t="str">
        <f t="shared" ca="1" si="412"/>
        <v>Expired</v>
      </c>
      <c r="P1961" s="77" t="str" cm="1">
        <f t="array" aca="1" ref="P1961" ca="1">_xlfn.IFS((N1961-TODAY())&gt;=547,"06 Expires over 18 months",(N1961-TODAY())&gt;=365,"05 Expires in 18 months",(N1961-TODAY())&gt;=183,"04 Expires in 12 months",(N1961-TODAY())&gt;=92,"03 Expires in 6 months",(N1961-TODAY())&gt;=31,"02 Expires in 3 months",(N1961-TODAY())&gt;=0,"01 Expires in 30 days",(N1961-TODAY())&gt;=-31,"01 Expired last 30 days",(N1961-TODAY())&gt;=-92,"02 Expired last 3 months",(N1961-TODAY())&gt;=-183,"03 Expired last 6 months",(N1961-TODAY())&gt;=-365,"04 Expired last 12 months",(N1961-TODAY())&gt;=-547,"05 Expired last 18 months",TRUE,"06 Expired over 18 months")</f>
        <v>06 Expired over 18 months</v>
      </c>
      <c r="Q1961" s="65">
        <v>490000</v>
      </c>
      <c r="R1961" s="84">
        <f t="shared" si="413"/>
        <v>490000</v>
      </c>
      <c r="S1961" s="77" t="str" cm="1">
        <f t="array" ref="S1961">_xlfn.IFS(R1961&gt;5000000,"Gold",R1961&gt;=500000,"Silver",R1961&gt;30000,"Bronze",TRUE,"Transactional")</f>
        <v>Bronze</v>
      </c>
      <c r="T1961" s="24" t="s">
        <v>122</v>
      </c>
      <c r="U1961" s="101" t="s">
        <v>69</v>
      </c>
      <c r="V1961" s="101" t="s">
        <v>581</v>
      </c>
      <c r="W1961" s="77" t="str">
        <f t="shared" si="410"/>
        <v>Yes</v>
      </c>
      <c r="X1961" s="77" t="str">
        <f>IFERROR(_xlfn.XLOOKUP(J1961&amp;"||"&amp;K1961,'Mapping Ref.'!$J$2:$J$538,'Mapping Ref.'!$K$2:$K$538),"")</f>
        <v>Construction &amp; Estates</v>
      </c>
      <c r="Y1961" s="77" t="str" cm="1">
        <f t="array" ref="Y1961">_xlfn.IFS(R1961&gt;2000000,"For Publication",R1961&gt;100000,"PID",R1961&gt;30000,"RFQ",TRUE,"Transactional")</f>
        <v>PID</v>
      </c>
      <c r="Z1961" s="24" t="s">
        <v>86</v>
      </c>
      <c r="AA1961" s="32">
        <v>5</v>
      </c>
      <c r="AB1961" s="24">
        <v>1</v>
      </c>
      <c r="AC1961" s="25">
        <v>45061</v>
      </c>
      <c r="AD1961" s="24" t="s">
        <v>58</v>
      </c>
      <c r="AE1961" s="24"/>
      <c r="AF1961" s="24"/>
      <c r="AG1961" s="24"/>
      <c r="AH1961" s="24" t="s">
        <v>60</v>
      </c>
      <c r="AI1961" s="24"/>
      <c r="AJ1961" s="24" t="s">
        <v>60</v>
      </c>
      <c r="AK1961" s="24"/>
      <c r="AL1961" s="24" t="s">
        <v>1333</v>
      </c>
      <c r="AM1961" s="24"/>
      <c r="AN1961" s="24"/>
      <c r="AO1961" s="24"/>
      <c r="AP1961" s="24" t="s">
        <v>60</v>
      </c>
      <c r="AQ1961" s="24"/>
      <c r="AR1961" s="24"/>
      <c r="AS1961" s="89">
        <f t="shared" si="414"/>
        <v>5</v>
      </c>
      <c r="AT1961" s="24" t="s">
        <v>7506</v>
      </c>
    </row>
    <row r="1962" spans="1:46" x14ac:dyDescent="0.5">
      <c r="A1962" s="24">
        <v>2083</v>
      </c>
      <c r="B1962" s="24"/>
      <c r="C1962" s="24"/>
      <c r="D1962" s="24" t="s">
        <v>7507</v>
      </c>
      <c r="E1962" s="24" t="s">
        <v>7508</v>
      </c>
      <c r="F1962" s="77" t="str">
        <f t="shared" si="409"/>
        <v>FUS3 ELECTRICAL LTD</v>
      </c>
      <c r="G1962" s="24" t="s">
        <v>7509</v>
      </c>
      <c r="H1962" s="24" t="s">
        <v>7503</v>
      </c>
      <c r="I1962" s="24" t="s">
        <v>7504</v>
      </c>
      <c r="J1962" s="24" t="s">
        <v>107</v>
      </c>
      <c r="K1962" s="24" t="s">
        <v>7505</v>
      </c>
      <c r="L1962" s="25">
        <v>45047</v>
      </c>
      <c r="M1962" s="25">
        <v>45199</v>
      </c>
      <c r="N1962" s="81">
        <f t="shared" si="411"/>
        <v>45229</v>
      </c>
      <c r="O1962" s="77" t="str">
        <f t="shared" ca="1" si="412"/>
        <v>Expired</v>
      </c>
      <c r="P1962" s="77" t="str" cm="1">
        <f t="array" aca="1" ref="P1962" ca="1">_xlfn.IFS((N1962-TODAY())&gt;=547,"06 Expires over 18 months",(N1962-TODAY())&gt;=365,"05 Expires in 18 months",(N1962-TODAY())&gt;=183,"04 Expires in 12 months",(N1962-TODAY())&gt;=92,"03 Expires in 6 months",(N1962-TODAY())&gt;=31,"02 Expires in 3 months",(N1962-TODAY())&gt;=0,"01 Expires in 30 days",(N1962-TODAY())&gt;=-31,"01 Expired last 30 days",(N1962-TODAY())&gt;=-92,"02 Expired last 3 months",(N1962-TODAY())&gt;=-183,"03 Expired last 6 months",(N1962-TODAY())&gt;=-365,"04 Expired last 12 months",(N1962-TODAY())&gt;=-547,"05 Expired last 18 months",TRUE,"06 Expired over 18 months")</f>
        <v>06 Expired over 18 months</v>
      </c>
      <c r="Q1962" s="65">
        <v>545000</v>
      </c>
      <c r="R1962" s="84">
        <f t="shared" si="413"/>
        <v>545000</v>
      </c>
      <c r="S1962" s="77" t="str" cm="1">
        <f t="array" ref="S1962">_xlfn.IFS(R1962&gt;5000000,"Gold",R1962&gt;=500000,"Silver",R1962&gt;30000,"Bronze",TRUE,"Transactional")</f>
        <v>Silver</v>
      </c>
      <c r="T1962" s="24" t="s">
        <v>122</v>
      </c>
      <c r="U1962" s="101" t="s">
        <v>69</v>
      </c>
      <c r="V1962" s="101" t="s">
        <v>581</v>
      </c>
      <c r="W1962" s="77" t="str">
        <f t="shared" si="410"/>
        <v>Yes</v>
      </c>
      <c r="X1962" s="77" t="str">
        <f>IFERROR(_xlfn.XLOOKUP(J1962&amp;"||"&amp;K1962,'Mapping Ref.'!$J$2:$J$538,'Mapping Ref.'!$K$2:$K$538),"")</f>
        <v>Construction &amp; Estates</v>
      </c>
      <c r="Y1962" s="77" t="str" cm="1">
        <f t="array" ref="Y1962">_xlfn.IFS(R1962&gt;2000000,"For Publication",R1962&gt;100000,"PID",R1962&gt;30000,"RFQ",TRUE,"Transactional")</f>
        <v>PID</v>
      </c>
      <c r="Z1962" s="24" t="s">
        <v>86</v>
      </c>
      <c r="AA1962" s="32">
        <v>5</v>
      </c>
      <c r="AB1962" s="24">
        <v>1</v>
      </c>
      <c r="AC1962" s="25">
        <v>45061</v>
      </c>
      <c r="AD1962" s="24" t="s">
        <v>58</v>
      </c>
      <c r="AE1962" s="24"/>
      <c r="AF1962" s="24"/>
      <c r="AG1962" s="24"/>
      <c r="AH1962" s="24" t="s">
        <v>60</v>
      </c>
      <c r="AI1962" s="24"/>
      <c r="AJ1962" s="24" t="s">
        <v>60</v>
      </c>
      <c r="AK1962" s="24"/>
      <c r="AL1962" s="24" t="s">
        <v>1333</v>
      </c>
      <c r="AM1962" s="24"/>
      <c r="AN1962" s="24"/>
      <c r="AO1962" s="24"/>
      <c r="AP1962" s="24" t="s">
        <v>60</v>
      </c>
      <c r="AQ1962" s="24"/>
      <c r="AR1962" s="24"/>
      <c r="AS1962" s="89">
        <f t="shared" si="414"/>
        <v>5</v>
      </c>
      <c r="AT1962" s="24" t="s">
        <v>7510</v>
      </c>
    </row>
    <row r="1963" spans="1:46" x14ac:dyDescent="0.5">
      <c r="A1963" s="24">
        <v>2084</v>
      </c>
      <c r="B1963" s="24" t="s">
        <v>340</v>
      </c>
      <c r="C1963" s="24"/>
      <c r="D1963" s="24" t="s">
        <v>7511</v>
      </c>
      <c r="E1963" s="24" t="s">
        <v>7512</v>
      </c>
      <c r="F1963" s="77" t="str">
        <f t="shared" si="409"/>
        <v>TURNER AND TOWNSEND COST MANAGEMENT LTD</v>
      </c>
      <c r="G1963" s="24" t="s">
        <v>7513</v>
      </c>
      <c r="H1963" s="24" t="s">
        <v>963</v>
      </c>
      <c r="I1963" s="24" t="s">
        <v>1128</v>
      </c>
      <c r="J1963" s="24" t="s">
        <v>107</v>
      </c>
      <c r="K1963" s="24" t="s">
        <v>3201</v>
      </c>
      <c r="L1963" s="25">
        <v>45062</v>
      </c>
      <c r="M1963" s="25">
        <v>45793</v>
      </c>
      <c r="N1963" s="81">
        <f t="shared" si="411"/>
        <v>46158</v>
      </c>
      <c r="O1963" s="77" t="str">
        <f t="shared" ca="1" si="412"/>
        <v>Expired</v>
      </c>
      <c r="P1963" s="77" t="str" cm="1">
        <f t="array" aca="1" ref="P1963" ca="1">_xlfn.IFS((N1963-TODAY())&gt;=547,"06 Expires over 18 months",(N1963-TODAY())&gt;=365,"05 Expires in 18 months",(N1963-TODAY())&gt;=183,"04 Expires in 12 months",(N1963-TODAY())&gt;=92,"03 Expires in 6 months",(N1963-TODAY())&gt;=31,"02 Expires in 3 months",(N1963-TODAY())&gt;=0,"01 Expires in 30 days",(N1963-TODAY())&gt;=-31,"01 Expired last 30 days",(N1963-TODAY())&gt;=-92,"02 Expired last 3 months",(N1963-TODAY())&gt;=-183,"03 Expired last 6 months",(N1963-TODAY())&gt;=-365,"04 Expired last 12 months",(N1963-TODAY())&gt;=-547,"05 Expired last 18 months",TRUE,"06 Expired over 18 months")</f>
        <v>03 Expired last 6 months</v>
      </c>
      <c r="Q1963" s="65">
        <v>25000</v>
      </c>
      <c r="R1963" s="84">
        <f t="shared" si="413"/>
        <v>75000</v>
      </c>
      <c r="S1963" s="77" t="str" cm="1">
        <f t="array" ref="S1963">_xlfn.IFS(R1963&gt;5000000,"Gold",R1963&gt;=500000,"Silver",R1963&gt;30000,"Bronze",TRUE,"Transactional")</f>
        <v>Bronze</v>
      </c>
      <c r="T1963" s="24" t="s">
        <v>54</v>
      </c>
      <c r="U1963" s="101" t="s">
        <v>109</v>
      </c>
      <c r="V1963" s="101" t="s">
        <v>148</v>
      </c>
      <c r="W1963" s="77" t="str">
        <f t="shared" si="410"/>
        <v>Yes</v>
      </c>
      <c r="X1963" s="77" t="str">
        <f>IFERROR(_xlfn.XLOOKUP(J1963&amp;"||"&amp;K1963,'Mapping Ref.'!$J$2:$J$538,'Mapping Ref.'!$K$2:$K$538),"")</f>
        <v>Construction &amp; Estates</v>
      </c>
      <c r="Y1963" s="77" t="str" cm="1">
        <f t="array" ref="Y1963">_xlfn.IFS(R1963&gt;2000000,"For Publication",R1963&gt;100000,"PID",R1963&gt;30000,"RFQ",TRUE,"Transactional")</f>
        <v>RFQ</v>
      </c>
      <c r="Z1963" s="24" t="s">
        <v>101</v>
      </c>
      <c r="AA1963" s="32">
        <v>12</v>
      </c>
      <c r="AB1963" s="24">
        <v>12</v>
      </c>
      <c r="AC1963" s="25">
        <v>45062</v>
      </c>
      <c r="AD1963" s="24" t="s">
        <v>58</v>
      </c>
      <c r="AE1963" s="24"/>
      <c r="AF1963" s="24"/>
      <c r="AG1963" s="24"/>
      <c r="AH1963" s="24" t="s">
        <v>59</v>
      </c>
      <c r="AI1963" s="24"/>
      <c r="AJ1963" s="24" t="s">
        <v>60</v>
      </c>
      <c r="AK1963" s="24"/>
      <c r="AL1963" s="24" t="s">
        <v>5003</v>
      </c>
      <c r="AM1963" s="24"/>
      <c r="AN1963" s="24"/>
      <c r="AO1963" s="24">
        <v>0</v>
      </c>
      <c r="AP1963" s="24" t="s">
        <v>60</v>
      </c>
      <c r="AQ1963" s="24"/>
      <c r="AR1963" s="24"/>
      <c r="AS1963" s="89">
        <f t="shared" si="414"/>
        <v>36</v>
      </c>
      <c r="AT1963" s="24" t="s">
        <v>7511</v>
      </c>
    </row>
    <row r="1964" spans="1:46" x14ac:dyDescent="0.5">
      <c r="A1964" s="24">
        <v>2085</v>
      </c>
      <c r="B1964" s="24"/>
      <c r="C1964" s="24" t="s">
        <v>77</v>
      </c>
      <c r="D1964" s="24" t="s">
        <v>7514</v>
      </c>
      <c r="E1964" s="24" t="s">
        <v>7515</v>
      </c>
      <c r="F1964" s="77" t="str">
        <f t="shared" si="409"/>
        <v>EVANS AND BROOKS FIRE LTD</v>
      </c>
      <c r="G1964" s="24" t="s">
        <v>398</v>
      </c>
      <c r="H1964" s="24" t="s">
        <v>7503</v>
      </c>
      <c r="I1964" s="24" t="s">
        <v>7504</v>
      </c>
      <c r="J1964" s="24" t="s">
        <v>107</v>
      </c>
      <c r="K1964" s="24" t="s">
        <v>7505</v>
      </c>
      <c r="L1964" s="25">
        <v>45047</v>
      </c>
      <c r="M1964" s="25">
        <v>45199</v>
      </c>
      <c r="N1964" s="81">
        <f t="shared" si="411"/>
        <v>45199</v>
      </c>
      <c r="O1964" s="77" t="str">
        <f t="shared" ca="1" si="412"/>
        <v>Expired</v>
      </c>
      <c r="P1964" s="77" t="str" cm="1">
        <f t="array" aca="1" ref="P1964" ca="1">_xlfn.IFS((N1964-TODAY())&gt;=547,"06 Expires over 18 months",(N1964-TODAY())&gt;=365,"05 Expires in 18 months",(N1964-TODAY())&gt;=183,"04 Expires in 12 months",(N1964-TODAY())&gt;=92,"03 Expires in 6 months",(N1964-TODAY())&gt;=31,"02 Expires in 3 months",(N1964-TODAY())&gt;=0,"01 Expires in 30 days",(N1964-TODAY())&gt;=-31,"01 Expired last 30 days",(N1964-TODAY())&gt;=-92,"02 Expired last 3 months",(N1964-TODAY())&gt;=-183,"03 Expired last 6 months",(N1964-TODAY())&gt;=-365,"04 Expired last 12 months",(N1964-TODAY())&gt;=-547,"05 Expired last 18 months",TRUE,"06 Expired over 18 months")</f>
        <v>06 Expired over 18 months</v>
      </c>
      <c r="Q1964" s="65">
        <v>315000</v>
      </c>
      <c r="R1964" s="84">
        <f t="shared" si="413"/>
        <v>315000</v>
      </c>
      <c r="S1964" s="77" t="str" cm="1">
        <f t="array" ref="S1964">_xlfn.IFS(R1964&gt;5000000,"Gold",R1964&gt;=500000,"Silver",R1964&gt;30000,"Bronze",TRUE,"Transactional")</f>
        <v>Bronze</v>
      </c>
      <c r="T1964" s="24" t="s">
        <v>122</v>
      </c>
      <c r="U1964" s="101" t="s">
        <v>69</v>
      </c>
      <c r="V1964" s="101" t="s">
        <v>581</v>
      </c>
      <c r="W1964" s="77" t="str">
        <f t="shared" si="410"/>
        <v>No</v>
      </c>
      <c r="X1964" s="77" t="str">
        <f>IFERROR(_xlfn.XLOOKUP(J1964&amp;"||"&amp;K1964,'Mapping Ref.'!$J$2:$J$538,'Mapping Ref.'!$K$2:$K$538),"")</f>
        <v>Construction &amp; Estates</v>
      </c>
      <c r="Y1964" s="77" t="str" cm="1">
        <f t="array" ref="Y1964">_xlfn.IFS(R1964&gt;2000000,"For Publication",R1964&gt;100000,"PID",R1964&gt;30000,"RFQ",TRUE,"Transactional")</f>
        <v>PID</v>
      </c>
      <c r="Z1964" s="24" t="s">
        <v>86</v>
      </c>
      <c r="AA1964" s="32">
        <v>5</v>
      </c>
      <c r="AB1964" s="24">
        <v>0</v>
      </c>
      <c r="AC1964" s="25">
        <v>45064</v>
      </c>
      <c r="AD1964" s="24" t="s">
        <v>58</v>
      </c>
      <c r="AE1964" s="24"/>
      <c r="AF1964" s="24"/>
      <c r="AG1964" s="24"/>
      <c r="AH1964" s="24" t="s">
        <v>60</v>
      </c>
      <c r="AI1964" s="24"/>
      <c r="AJ1964" s="24" t="s">
        <v>60</v>
      </c>
      <c r="AK1964" s="24"/>
      <c r="AL1964" s="24" t="s">
        <v>1333</v>
      </c>
      <c r="AM1964" s="24"/>
      <c r="AN1964" s="24"/>
      <c r="AO1964" s="24">
        <v>0</v>
      </c>
      <c r="AP1964" s="24" t="s">
        <v>60</v>
      </c>
      <c r="AQ1964" s="24"/>
      <c r="AR1964" s="24"/>
      <c r="AS1964" s="89">
        <f t="shared" si="414"/>
        <v>4</v>
      </c>
      <c r="AT1964" s="24" t="s">
        <v>400</v>
      </c>
    </row>
    <row r="1965" spans="1:46" x14ac:dyDescent="0.5">
      <c r="A1965" s="24">
        <v>2086</v>
      </c>
      <c r="B1965" s="24"/>
      <c r="C1965" s="24"/>
      <c r="D1965" s="24" t="s">
        <v>7516</v>
      </c>
      <c r="E1965" s="24" t="s">
        <v>7517</v>
      </c>
      <c r="F1965" s="77" t="str">
        <f t="shared" si="409"/>
        <v>MANESTREAM LTD</v>
      </c>
      <c r="G1965" s="24" t="s">
        <v>7518</v>
      </c>
      <c r="H1965" s="24" t="s">
        <v>7503</v>
      </c>
      <c r="I1965" s="24" t="s">
        <v>7504</v>
      </c>
      <c r="J1965" s="24" t="s">
        <v>107</v>
      </c>
      <c r="K1965" s="24" t="s">
        <v>7505</v>
      </c>
      <c r="L1965" s="25">
        <v>45047</v>
      </c>
      <c r="M1965" s="25">
        <v>45199</v>
      </c>
      <c r="N1965" s="81">
        <f t="shared" si="411"/>
        <v>45199</v>
      </c>
      <c r="O1965" s="77" t="str">
        <f t="shared" ca="1" si="412"/>
        <v>Expired</v>
      </c>
      <c r="P1965" s="77" t="str" cm="1">
        <f t="array" aca="1" ref="P1965" ca="1">_xlfn.IFS((N1965-TODAY())&gt;=547,"06 Expires over 18 months",(N1965-TODAY())&gt;=365,"05 Expires in 18 months",(N1965-TODAY())&gt;=183,"04 Expires in 12 months",(N1965-TODAY())&gt;=92,"03 Expires in 6 months",(N1965-TODAY())&gt;=31,"02 Expires in 3 months",(N1965-TODAY())&gt;=0,"01 Expires in 30 days",(N1965-TODAY())&gt;=-31,"01 Expired last 30 days",(N1965-TODAY())&gt;=-92,"02 Expired last 3 months",(N1965-TODAY())&gt;=-183,"03 Expired last 6 months",(N1965-TODAY())&gt;=-365,"04 Expired last 12 months",(N1965-TODAY())&gt;=-547,"05 Expired last 18 months",TRUE,"06 Expired over 18 months")</f>
        <v>06 Expired over 18 months</v>
      </c>
      <c r="Q1965" s="65">
        <v>257000</v>
      </c>
      <c r="R1965" s="84">
        <f t="shared" si="413"/>
        <v>257000</v>
      </c>
      <c r="S1965" s="77" t="str" cm="1">
        <f t="array" ref="S1965">_xlfn.IFS(R1965&gt;5000000,"Gold",R1965&gt;=500000,"Silver",R1965&gt;30000,"Bronze",TRUE,"Transactional")</f>
        <v>Bronze</v>
      </c>
      <c r="T1965" s="24" t="s">
        <v>54</v>
      </c>
      <c r="U1965" s="101" t="s">
        <v>99</v>
      </c>
      <c r="V1965" s="101" t="s">
        <v>100</v>
      </c>
      <c r="W1965" s="77" t="str">
        <f t="shared" si="410"/>
        <v>No</v>
      </c>
      <c r="X1965" s="77" t="str">
        <f>IFERROR(_xlfn.XLOOKUP(J1965&amp;"||"&amp;K1965,'Mapping Ref.'!$J$2:$J$538,'Mapping Ref.'!$K$2:$K$538),"")</f>
        <v>Construction &amp; Estates</v>
      </c>
      <c r="Y1965" s="77" t="str" cm="1">
        <f t="array" ref="Y1965">_xlfn.IFS(R1965&gt;2000000,"For Publication",R1965&gt;100000,"PID",R1965&gt;30000,"RFQ",TRUE,"Transactional")</f>
        <v>PID</v>
      </c>
      <c r="Z1965" s="24" t="s">
        <v>86</v>
      </c>
      <c r="AA1965" s="32">
        <v>5</v>
      </c>
      <c r="AB1965" s="24">
        <v>0</v>
      </c>
      <c r="AC1965" s="25">
        <v>45064</v>
      </c>
      <c r="AD1965" s="24" t="s">
        <v>58</v>
      </c>
      <c r="AE1965" s="24"/>
      <c r="AF1965" s="24"/>
      <c r="AG1965" s="24"/>
      <c r="AH1965" s="24" t="s">
        <v>60</v>
      </c>
      <c r="AI1965" s="24"/>
      <c r="AJ1965" s="24" t="s">
        <v>60</v>
      </c>
      <c r="AK1965" s="24"/>
      <c r="AL1965" s="24" t="s">
        <v>1333</v>
      </c>
      <c r="AM1965" s="24"/>
      <c r="AN1965" s="24"/>
      <c r="AO1965" s="24">
        <v>0</v>
      </c>
      <c r="AP1965" s="24" t="s">
        <v>60</v>
      </c>
      <c r="AQ1965" s="24"/>
      <c r="AR1965" s="24"/>
      <c r="AS1965" s="89">
        <f t="shared" si="414"/>
        <v>4</v>
      </c>
      <c r="AT1965" s="24" t="s">
        <v>7519</v>
      </c>
    </row>
    <row r="1966" spans="1:46" x14ac:dyDescent="0.5">
      <c r="A1966" s="24">
        <v>2087</v>
      </c>
      <c r="B1966" s="24"/>
      <c r="C1966" s="24" t="s">
        <v>77</v>
      </c>
      <c r="D1966" s="24" t="s">
        <v>7520</v>
      </c>
      <c r="E1966" s="24" t="s">
        <v>7521</v>
      </c>
      <c r="F1966" s="77" t="str">
        <f t="shared" si="409"/>
        <v>EPATON LIMITED</v>
      </c>
      <c r="G1966" s="24" t="s">
        <v>7520</v>
      </c>
      <c r="H1966" s="24" t="s">
        <v>7522</v>
      </c>
      <c r="I1966" s="24" t="s">
        <v>4563</v>
      </c>
      <c r="J1966" s="24" t="s">
        <v>52</v>
      </c>
      <c r="K1966" s="24" t="s">
        <v>116</v>
      </c>
      <c r="L1966" s="25">
        <v>45082</v>
      </c>
      <c r="M1966" s="25">
        <v>45447</v>
      </c>
      <c r="N1966" s="81">
        <f t="shared" si="411"/>
        <v>45812</v>
      </c>
      <c r="O1966" s="77" t="str">
        <f t="shared" ca="1" si="412"/>
        <v>Expired</v>
      </c>
      <c r="P1966" s="77" t="str" cm="1">
        <f t="array" aca="1" ref="P1966" ca="1">_xlfn.IFS((N1966-TODAY())&gt;=547,"06 Expires over 18 months",(N1966-TODAY())&gt;=365,"05 Expires in 18 months",(N1966-TODAY())&gt;=183,"04 Expires in 12 months",(N1966-TODAY())&gt;=92,"03 Expires in 6 months",(N1966-TODAY())&gt;=31,"02 Expires in 3 months",(N1966-TODAY())&gt;=0,"01 Expires in 30 days",(N1966-TODAY())&gt;=-31,"01 Expired last 30 days",(N1966-TODAY())&gt;=-92,"02 Expired last 3 months",(N1966-TODAY())&gt;=-183,"03 Expired last 6 months",(N1966-TODAY())&gt;=-365,"04 Expired last 12 months",(N1966-TODAY())&gt;=-547,"05 Expired last 18 months",TRUE,"06 Expired over 18 months")</f>
        <v>05 Expired last 18 months</v>
      </c>
      <c r="Q1966" s="65">
        <v>1520</v>
      </c>
      <c r="R1966" s="84">
        <f t="shared" si="413"/>
        <v>2913.3333333333335</v>
      </c>
      <c r="S1966" s="77" t="str" cm="1">
        <f t="array" ref="S1966">_xlfn.IFS(R1966&gt;5000000,"Gold",R1966&gt;=500000,"Silver",R1966&gt;30000,"Bronze",TRUE,"Transactional")</f>
        <v>Transactional</v>
      </c>
      <c r="T1966" s="24" t="s">
        <v>54</v>
      </c>
      <c r="U1966" s="101" t="s">
        <v>116</v>
      </c>
      <c r="V1966" s="101" t="s">
        <v>569</v>
      </c>
      <c r="W1966" s="77" t="str">
        <f t="shared" si="410"/>
        <v>Yes</v>
      </c>
      <c r="X1966" s="77" t="str">
        <f>IFERROR(_xlfn.XLOOKUP(J1966&amp;"||"&amp;K1966,'Mapping Ref.'!$J$2:$J$538,'Mapping Ref.'!$K$2:$K$538),"")</f>
        <v>ICT</v>
      </c>
      <c r="Y1966" s="77" t="str" cm="1">
        <f t="array" ref="Y1966">_xlfn.IFS(R1966&gt;2000000,"For Publication",R1966&gt;100000,"PID",R1966&gt;30000,"RFQ",TRUE,"Transactional")</f>
        <v>Transactional</v>
      </c>
      <c r="Z1966" s="24" t="s">
        <v>101</v>
      </c>
      <c r="AA1966" s="32">
        <v>12</v>
      </c>
      <c r="AB1966" s="24">
        <v>12</v>
      </c>
      <c r="AC1966" s="25">
        <v>45064</v>
      </c>
      <c r="AD1966" s="24" t="s">
        <v>58</v>
      </c>
      <c r="AE1966" s="24"/>
      <c r="AF1966" s="24"/>
      <c r="AG1966" s="24"/>
      <c r="AH1966" s="24" t="s">
        <v>60</v>
      </c>
      <c r="AI1966" s="24"/>
      <c r="AJ1966" s="24" t="s">
        <v>60</v>
      </c>
      <c r="AK1966" s="24"/>
      <c r="AL1966" s="24" t="s">
        <v>1333</v>
      </c>
      <c r="AM1966" s="24"/>
      <c r="AN1966" s="24"/>
      <c r="AO1966" s="24">
        <v>0</v>
      </c>
      <c r="AP1966" s="24" t="s">
        <v>59</v>
      </c>
      <c r="AQ1966" s="24"/>
      <c r="AR1966" s="24"/>
      <c r="AS1966" s="89">
        <f t="shared" si="414"/>
        <v>23</v>
      </c>
      <c r="AT1966" s="24" t="s">
        <v>7523</v>
      </c>
    </row>
    <row r="1967" spans="1:46" x14ac:dyDescent="0.5">
      <c r="A1967" s="24">
        <v>2088</v>
      </c>
      <c r="B1967" s="24" t="s">
        <v>340</v>
      </c>
      <c r="C1967" s="24"/>
      <c r="D1967" s="24" t="s">
        <v>7524</v>
      </c>
      <c r="E1967" s="24" t="s">
        <v>7525</v>
      </c>
      <c r="F1967" s="77" t="str">
        <f t="shared" si="409"/>
        <v>IKEA FURNISHING STORES</v>
      </c>
      <c r="G1967" s="24" t="s">
        <v>7526</v>
      </c>
      <c r="H1967" s="24" t="s">
        <v>1156</v>
      </c>
      <c r="I1967" s="24" t="s">
        <v>1156</v>
      </c>
      <c r="J1967" s="24" t="s">
        <v>190</v>
      </c>
      <c r="K1967" s="24" t="s">
        <v>1157</v>
      </c>
      <c r="L1967" s="25">
        <v>45064</v>
      </c>
      <c r="M1967" s="25">
        <v>45429</v>
      </c>
      <c r="N1967" s="81">
        <f t="shared" si="411"/>
        <v>45794</v>
      </c>
      <c r="O1967" s="77" t="str">
        <f t="shared" ca="1" si="412"/>
        <v>Expired</v>
      </c>
      <c r="P1967" s="77" t="str" cm="1">
        <f t="array" aca="1" ref="P1967" ca="1">_xlfn.IFS((N1967-TODAY())&gt;=547,"06 Expires over 18 months",(N1967-TODAY())&gt;=365,"05 Expires in 18 months",(N1967-TODAY())&gt;=183,"04 Expires in 12 months",(N1967-TODAY())&gt;=92,"03 Expires in 6 months",(N1967-TODAY())&gt;=31,"02 Expires in 3 months",(N1967-TODAY())&gt;=0,"01 Expires in 30 days",(N1967-TODAY())&gt;=-31,"01 Expired last 30 days",(N1967-TODAY())&gt;=-92,"02 Expired last 3 months",(N1967-TODAY())&gt;=-183,"03 Expired last 6 months",(N1967-TODAY())&gt;=-365,"04 Expired last 12 months",(N1967-TODAY())&gt;=-547,"05 Expired last 18 months",TRUE,"06 Expired over 18 months")</f>
        <v>05 Expired last 18 months</v>
      </c>
      <c r="Q1967" s="65">
        <v>3000</v>
      </c>
      <c r="R1967" s="84">
        <f t="shared" si="413"/>
        <v>5750</v>
      </c>
      <c r="S1967" s="77" t="str" cm="1">
        <f t="array" ref="S1967">_xlfn.IFS(R1967&gt;5000000,"Gold",R1967&gt;=500000,"Silver",R1967&gt;30000,"Bronze",TRUE,"Transactional")</f>
        <v>Transactional</v>
      </c>
      <c r="T1967" s="24" t="s">
        <v>54</v>
      </c>
      <c r="U1967" s="101" t="s">
        <v>366</v>
      </c>
      <c r="V1967" s="101" t="s">
        <v>1058</v>
      </c>
      <c r="W1967" s="77" t="str">
        <f t="shared" si="410"/>
        <v>Yes</v>
      </c>
      <c r="X1967" s="77" t="str">
        <f>IFERROR(_xlfn.XLOOKUP(J1967&amp;"||"&amp;K1967,'Mapping Ref.'!$J$2:$J$538,'Mapping Ref.'!$K$2:$K$538),"")</f>
        <v>Childrens &amp; Adults</v>
      </c>
      <c r="Y1967" s="77" t="str" cm="1">
        <f t="array" ref="Y1967">_xlfn.IFS(R1967&gt;2000000,"For Publication",R1967&gt;100000,"PID",R1967&gt;30000,"RFQ",TRUE,"Transactional")</f>
        <v>Transactional</v>
      </c>
      <c r="Z1967" s="24" t="s">
        <v>101</v>
      </c>
      <c r="AA1967" s="32">
        <v>12</v>
      </c>
      <c r="AB1967" s="24">
        <v>12</v>
      </c>
      <c r="AC1967" s="25">
        <v>45064</v>
      </c>
      <c r="AD1967" s="24" t="s">
        <v>58</v>
      </c>
      <c r="AE1967" s="24"/>
      <c r="AF1967" s="24"/>
      <c r="AG1967" s="24"/>
      <c r="AH1967" s="24" t="s">
        <v>59</v>
      </c>
      <c r="AI1967" s="24"/>
      <c r="AJ1967" s="24" t="s">
        <v>60</v>
      </c>
      <c r="AK1967" s="24"/>
      <c r="AL1967" s="24" t="s">
        <v>5003</v>
      </c>
      <c r="AM1967" s="24"/>
      <c r="AN1967" s="24"/>
      <c r="AO1967" s="24">
        <v>0</v>
      </c>
      <c r="AP1967" s="24" t="s">
        <v>60</v>
      </c>
      <c r="AQ1967" s="24"/>
      <c r="AR1967" s="24"/>
      <c r="AS1967" s="89">
        <f t="shared" si="414"/>
        <v>23</v>
      </c>
      <c r="AT1967" s="24" t="s">
        <v>7527</v>
      </c>
    </row>
    <row r="1968" spans="1:46" x14ac:dyDescent="0.5">
      <c r="A1968" s="24">
        <v>2089</v>
      </c>
      <c r="B1968" s="24" t="s">
        <v>340</v>
      </c>
      <c r="C1968" s="24"/>
      <c r="D1968" s="24" t="s">
        <v>7528</v>
      </c>
      <c r="E1968" s="24" t="s">
        <v>7529</v>
      </c>
      <c r="F1968" s="77" t="str">
        <f t="shared" si="409"/>
        <v>ECO REMOVAL SYSTEMS LIMITED</v>
      </c>
      <c r="G1968" s="24" t="s">
        <v>7530</v>
      </c>
      <c r="H1968" s="24" t="s">
        <v>1504</v>
      </c>
      <c r="I1968" s="24" t="s">
        <v>1504</v>
      </c>
      <c r="J1968" s="24" t="s">
        <v>107</v>
      </c>
      <c r="K1968" s="24" t="s">
        <v>137</v>
      </c>
      <c r="L1968" s="25">
        <v>45065</v>
      </c>
      <c r="M1968" s="25">
        <v>46161</v>
      </c>
      <c r="N1968" s="81">
        <f t="shared" si="411"/>
        <v>46526</v>
      </c>
      <c r="O1968" s="77" t="str">
        <f t="shared" ca="1" si="412"/>
        <v>Live</v>
      </c>
      <c r="P1968" s="77" t="str" cm="1">
        <f t="array" aca="1" ref="P1968" ca="1">_xlfn.IFS((N1968-TODAY())&gt;=547,"06 Expires over 18 months",(N1968-TODAY())&gt;=365,"05 Expires in 18 months",(N1968-TODAY())&gt;=183,"04 Expires in 12 months",(N1968-TODAY())&gt;=92,"03 Expires in 6 months",(N1968-TODAY())&gt;=31,"02 Expires in 3 months",(N1968-TODAY())&gt;=0,"01 Expires in 30 days",(N1968-TODAY())&gt;=-31,"01 Expired last 30 days",(N1968-TODAY())&gt;=-92,"02 Expired last 3 months",(N1968-TODAY())&gt;=-183,"03 Expired last 6 months",(N1968-TODAY())&gt;=-365,"04 Expired last 12 months",(N1968-TODAY())&gt;=-547,"05 Expired last 18 months",TRUE,"06 Expired over 18 months")</f>
        <v>04 Expires in 12 months</v>
      </c>
      <c r="Q1968" s="65">
        <v>10000</v>
      </c>
      <c r="R1968" s="84">
        <f t="shared" si="413"/>
        <v>40000</v>
      </c>
      <c r="S1968" s="77" t="str" cm="1">
        <f t="array" ref="S1968">_xlfn.IFS(R1968&gt;5000000,"Gold",R1968&gt;=500000,"Silver",R1968&gt;30000,"Bronze",TRUE,"Transactional")</f>
        <v>Bronze</v>
      </c>
      <c r="T1968" s="24" t="s">
        <v>54</v>
      </c>
      <c r="U1968" s="101" t="s">
        <v>69</v>
      </c>
      <c r="V1968" s="101" t="s">
        <v>983</v>
      </c>
      <c r="W1968" s="77" t="str">
        <f t="shared" si="410"/>
        <v>Yes</v>
      </c>
      <c r="X1968" s="77" t="str">
        <f>IFERROR(_xlfn.XLOOKUP(J1968&amp;"||"&amp;K1968,'Mapping Ref.'!$J$2:$J$538,'Mapping Ref.'!$K$2:$K$538),"")</f>
        <v>Construction &amp; Estates</v>
      </c>
      <c r="Y1968" s="77" t="str" cm="1">
        <f t="array" ref="Y1968">_xlfn.IFS(R1968&gt;2000000,"For Publication",R1968&gt;100000,"PID",R1968&gt;30000,"RFQ",TRUE,"Transactional")</f>
        <v>RFQ</v>
      </c>
      <c r="Z1968" s="24" t="s">
        <v>101</v>
      </c>
      <c r="AA1968" s="32">
        <v>36</v>
      </c>
      <c r="AB1968" s="24">
        <v>12</v>
      </c>
      <c r="AC1968" s="25">
        <v>45065</v>
      </c>
      <c r="AD1968" s="24" t="s">
        <v>58</v>
      </c>
      <c r="AE1968" s="24"/>
      <c r="AF1968" s="24"/>
      <c r="AG1968" s="24"/>
      <c r="AH1968" s="24" t="s">
        <v>60</v>
      </c>
      <c r="AI1968" s="24"/>
      <c r="AJ1968" s="24" t="s">
        <v>60</v>
      </c>
      <c r="AK1968" s="24"/>
      <c r="AL1968" s="24" t="s">
        <v>5003</v>
      </c>
      <c r="AM1968" s="24"/>
      <c r="AN1968" s="24"/>
      <c r="AO1968" s="24">
        <v>0</v>
      </c>
      <c r="AP1968" s="24" t="s">
        <v>60</v>
      </c>
      <c r="AQ1968" s="24"/>
      <c r="AR1968" s="24"/>
      <c r="AS1968" s="89">
        <f t="shared" si="414"/>
        <v>48</v>
      </c>
      <c r="AT1968" s="24" t="s">
        <v>7531</v>
      </c>
    </row>
    <row r="1969" spans="1:46" x14ac:dyDescent="0.5">
      <c r="A1969" s="24">
        <v>2090</v>
      </c>
      <c r="B1969" s="24"/>
      <c r="C1969" s="24"/>
      <c r="D1969" s="24" t="s">
        <v>7532</v>
      </c>
      <c r="E1969" s="24" t="s">
        <v>7096</v>
      </c>
      <c r="F1969" s="77" t="str">
        <f t="shared" si="409"/>
        <v>GENDERED INTELLIGENCE</v>
      </c>
      <c r="G1969" s="24" t="s">
        <v>7533</v>
      </c>
      <c r="H1969" s="24" t="s">
        <v>1297</v>
      </c>
      <c r="I1969" s="24" t="s">
        <v>1297</v>
      </c>
      <c r="J1969" s="24" t="s">
        <v>190</v>
      </c>
      <c r="K1969" s="24" t="s">
        <v>755</v>
      </c>
      <c r="L1969" s="25">
        <v>45068</v>
      </c>
      <c r="M1969" s="25">
        <v>45434</v>
      </c>
      <c r="N1969" s="81">
        <f t="shared" si="411"/>
        <v>45434</v>
      </c>
      <c r="O1969" s="77" t="str">
        <f t="shared" ca="1" si="412"/>
        <v>Expired</v>
      </c>
      <c r="P1969" s="77" t="str" cm="1">
        <f t="array" aca="1" ref="P1969" ca="1">_xlfn.IFS((N1969-TODAY())&gt;=547,"06 Expires over 18 months",(N1969-TODAY())&gt;=365,"05 Expires in 18 months",(N1969-TODAY())&gt;=183,"04 Expires in 12 months",(N1969-TODAY())&gt;=92,"03 Expires in 6 months",(N1969-TODAY())&gt;=31,"02 Expires in 3 months",(N1969-TODAY())&gt;=0,"01 Expires in 30 days",(N1969-TODAY())&gt;=-31,"01 Expired last 30 days",(N1969-TODAY())&gt;=-92,"02 Expired last 3 months",(N1969-TODAY())&gt;=-183,"03 Expired last 6 months",(N1969-TODAY())&gt;=-365,"04 Expired last 12 months",(N1969-TODAY())&gt;=-547,"05 Expired last 18 months",TRUE,"06 Expired over 18 months")</f>
        <v>06 Expired over 18 months</v>
      </c>
      <c r="Q1969" s="65">
        <v>990</v>
      </c>
      <c r="R1969" s="84">
        <f t="shared" si="413"/>
        <v>990</v>
      </c>
      <c r="S1969" s="77" t="str" cm="1">
        <f t="array" ref="S1969">_xlfn.IFS(R1969&gt;5000000,"Gold",R1969&gt;=500000,"Silver",R1969&gt;30000,"Bronze",TRUE,"Transactional")</f>
        <v>Transactional</v>
      </c>
      <c r="T1969" s="24" t="s">
        <v>54</v>
      </c>
      <c r="U1969" s="101" t="s">
        <v>116</v>
      </c>
      <c r="V1969" s="101" t="s">
        <v>70</v>
      </c>
      <c r="W1969" s="77" t="str">
        <f t="shared" si="410"/>
        <v>No</v>
      </c>
      <c r="X1969" s="77" t="str">
        <f>IFERROR(_xlfn.XLOOKUP(J1969&amp;"||"&amp;K1969,'Mapping Ref.'!$J$2:$J$538,'Mapping Ref.'!$K$2:$K$538),"")</f>
        <v>Childrens &amp; Adults</v>
      </c>
      <c r="Y1969" s="77" t="str" cm="1">
        <f t="array" ref="Y1969">_xlfn.IFS(R1969&gt;2000000,"For Publication",R1969&gt;100000,"PID",R1969&gt;30000,"RFQ",TRUE,"Transactional")</f>
        <v>Transactional</v>
      </c>
      <c r="Z1969" s="24" t="s">
        <v>101</v>
      </c>
      <c r="AA1969" s="32">
        <v>12</v>
      </c>
      <c r="AB1969" s="24">
        <v>0</v>
      </c>
      <c r="AC1969" s="25">
        <v>45068</v>
      </c>
      <c r="AD1969" s="24" t="s">
        <v>58</v>
      </c>
      <c r="AE1969" s="24">
        <v>0</v>
      </c>
      <c r="AF1969" s="24"/>
      <c r="AG1969" s="24"/>
      <c r="AH1969" s="24" t="s">
        <v>60</v>
      </c>
      <c r="AI1969" s="24"/>
      <c r="AJ1969" s="24" t="s">
        <v>59</v>
      </c>
      <c r="AK1969" s="24"/>
      <c r="AL1969" s="24" t="s">
        <v>1333</v>
      </c>
      <c r="AM1969" s="24"/>
      <c r="AN1969" s="24"/>
      <c r="AO1969" s="24">
        <v>0</v>
      </c>
      <c r="AP1969" s="24" t="s">
        <v>60</v>
      </c>
      <c r="AQ1969" s="24"/>
      <c r="AR1969" s="24"/>
      <c r="AS1969" s="89">
        <f t="shared" si="414"/>
        <v>12</v>
      </c>
      <c r="AT1969" s="24" t="s">
        <v>7534</v>
      </c>
    </row>
    <row r="1970" spans="1:46" x14ac:dyDescent="0.5">
      <c r="A1970" s="24">
        <v>2091</v>
      </c>
      <c r="B1970" s="24" t="s">
        <v>340</v>
      </c>
      <c r="C1970" s="24"/>
      <c r="D1970" s="24" t="s">
        <v>7535</v>
      </c>
      <c r="E1970" s="24" t="s">
        <v>7536</v>
      </c>
      <c r="F1970" s="77" t="str">
        <f t="shared" si="409"/>
        <v>CULLIGAN (UK) LIMITED</v>
      </c>
      <c r="G1970" s="24" t="s">
        <v>7537</v>
      </c>
      <c r="H1970" s="24" t="s">
        <v>3282</v>
      </c>
      <c r="I1970" s="24" t="s">
        <v>4253</v>
      </c>
      <c r="J1970" s="24" t="s">
        <v>2962</v>
      </c>
      <c r="K1970" s="24" t="s">
        <v>3283</v>
      </c>
      <c r="L1970" s="25">
        <v>45075</v>
      </c>
      <c r="M1970" s="25">
        <v>45803</v>
      </c>
      <c r="N1970" s="81">
        <f t="shared" si="411"/>
        <v>45803</v>
      </c>
      <c r="O1970" s="77" t="str">
        <f t="shared" ca="1" si="412"/>
        <v>Expired</v>
      </c>
      <c r="P1970" s="77" t="str" cm="1">
        <f t="array" aca="1" ref="P1970" ca="1">_xlfn.IFS((N1970-TODAY())&gt;=547,"06 Expires over 18 months",(N1970-TODAY())&gt;=365,"05 Expires in 18 months",(N1970-TODAY())&gt;=183,"04 Expires in 12 months",(N1970-TODAY())&gt;=92,"03 Expires in 6 months",(N1970-TODAY())&gt;=31,"02 Expires in 3 months",(N1970-TODAY())&gt;=0,"01 Expires in 30 days",(N1970-TODAY())&gt;=-31,"01 Expired last 30 days",(N1970-TODAY())&gt;=-92,"02 Expired last 3 months",(N1970-TODAY())&gt;=-183,"03 Expired last 6 months",(N1970-TODAY())&gt;=-365,"04 Expired last 12 months",(N1970-TODAY())&gt;=-547,"05 Expired last 18 months",TRUE,"06 Expired over 18 months")</f>
        <v>05 Expired last 18 months</v>
      </c>
      <c r="Q1970" s="65">
        <v>25000</v>
      </c>
      <c r="R1970" s="84">
        <f t="shared" si="413"/>
        <v>47916.666666666664</v>
      </c>
      <c r="S1970" s="77" t="str" cm="1">
        <f t="array" ref="S1970">_xlfn.IFS(R1970&gt;5000000,"Gold",R1970&gt;=500000,"Silver",R1970&gt;30000,"Bronze",TRUE,"Transactional")</f>
        <v>Bronze</v>
      </c>
      <c r="T1970" s="24" t="s">
        <v>54</v>
      </c>
      <c r="U1970" s="101" t="s">
        <v>55</v>
      </c>
      <c r="V1970" s="101" t="s">
        <v>378</v>
      </c>
      <c r="W1970" s="77" t="str">
        <f t="shared" si="410"/>
        <v>No</v>
      </c>
      <c r="X1970" s="77" t="str">
        <f>IFERROR(_xlfn.XLOOKUP(J1970&amp;"||"&amp;K1970,'Mapping Ref.'!$J$2:$J$538,'Mapping Ref.'!$K$2:$K$538),"")</f>
        <v>Construction &amp; Estates</v>
      </c>
      <c r="Y1970" s="77" t="str" cm="1">
        <f t="array" ref="Y1970">_xlfn.IFS(R1970&gt;2000000,"For Publication",R1970&gt;100000,"PID",R1970&gt;30000,"RFQ",TRUE,"Transactional")</f>
        <v>RFQ</v>
      </c>
      <c r="Z1970" s="24" t="s">
        <v>86</v>
      </c>
      <c r="AA1970" s="32">
        <v>24</v>
      </c>
      <c r="AB1970" s="24">
        <v>0</v>
      </c>
      <c r="AC1970" s="25">
        <v>45069</v>
      </c>
      <c r="AD1970" s="24" t="s">
        <v>58</v>
      </c>
      <c r="AE1970" s="24"/>
      <c r="AF1970" s="24"/>
      <c r="AG1970" s="24"/>
      <c r="AH1970" s="24" t="s">
        <v>59</v>
      </c>
      <c r="AI1970" s="24"/>
      <c r="AJ1970" s="24" t="s">
        <v>60</v>
      </c>
      <c r="AK1970" s="24"/>
      <c r="AL1970" s="24" t="s">
        <v>5003</v>
      </c>
      <c r="AM1970" s="24"/>
      <c r="AN1970" s="24"/>
      <c r="AO1970" s="24">
        <v>0</v>
      </c>
      <c r="AP1970" s="24" t="s">
        <v>60</v>
      </c>
      <c r="AQ1970" s="24" t="s">
        <v>7538</v>
      </c>
      <c r="AR1970" s="24" t="s">
        <v>7539</v>
      </c>
      <c r="AS1970" s="89">
        <f t="shared" si="414"/>
        <v>23</v>
      </c>
      <c r="AT1970" s="24" t="s">
        <v>7535</v>
      </c>
    </row>
    <row r="1971" spans="1:46" x14ac:dyDescent="0.5">
      <c r="A1971" s="24">
        <v>2092</v>
      </c>
      <c r="B1971" s="24" t="s">
        <v>340</v>
      </c>
      <c r="C1971" s="24"/>
      <c r="D1971" s="24" t="s">
        <v>7540</v>
      </c>
      <c r="E1971" s="24" t="s">
        <v>7541</v>
      </c>
      <c r="F1971" s="77" t="str">
        <f t="shared" si="409"/>
        <v>ENABLING ENTERPRISE CIC T/A SKILLS BUILDERS PARTNERSHIP</v>
      </c>
      <c r="G1971" s="24" t="s">
        <v>7542</v>
      </c>
      <c r="H1971" s="24" t="s">
        <v>6119</v>
      </c>
      <c r="I1971" s="24" t="s">
        <v>6570</v>
      </c>
      <c r="J1971" s="24" t="s">
        <v>1312</v>
      </c>
      <c r="K1971" s="24" t="s">
        <v>1109</v>
      </c>
      <c r="L1971" s="25">
        <v>45170</v>
      </c>
      <c r="M1971" s="25">
        <v>45291</v>
      </c>
      <c r="N1971" s="81">
        <f t="shared" si="411"/>
        <v>45291</v>
      </c>
      <c r="O1971" s="77" t="str">
        <f t="shared" ca="1" si="412"/>
        <v>Expired</v>
      </c>
      <c r="P1971" s="77" t="str" cm="1">
        <f t="array" aca="1" ref="P1971" ca="1">_xlfn.IFS((N1971-TODAY())&gt;=547,"06 Expires over 18 months",(N1971-TODAY())&gt;=365,"05 Expires in 18 months",(N1971-TODAY())&gt;=183,"04 Expires in 12 months",(N1971-TODAY())&gt;=92,"03 Expires in 6 months",(N1971-TODAY())&gt;=31,"02 Expires in 3 months",(N1971-TODAY())&gt;=0,"01 Expires in 30 days",(N1971-TODAY())&gt;=-31,"01 Expired last 30 days",(N1971-TODAY())&gt;=-92,"02 Expired last 3 months",(N1971-TODAY())&gt;=-183,"03 Expired last 6 months",(N1971-TODAY())&gt;=-365,"04 Expired last 12 months",(N1971-TODAY())&gt;=-547,"05 Expired last 18 months",TRUE,"06 Expired over 18 months")</f>
        <v>06 Expired over 18 months</v>
      </c>
      <c r="Q1971" s="65">
        <v>2700</v>
      </c>
      <c r="R1971" s="84">
        <f t="shared" si="413"/>
        <v>2700</v>
      </c>
      <c r="S1971" s="77" t="str" cm="1">
        <f t="array" ref="S1971">_xlfn.IFS(R1971&gt;5000000,"Gold",R1971&gt;=500000,"Silver",R1971&gt;30000,"Bronze",TRUE,"Transactional")</f>
        <v>Transactional</v>
      </c>
      <c r="T1971" s="24" t="s">
        <v>54</v>
      </c>
      <c r="U1971" s="101" t="s">
        <v>237</v>
      </c>
      <c r="V1971" s="101" t="s">
        <v>566</v>
      </c>
      <c r="W1971" s="77" t="str">
        <f t="shared" si="410"/>
        <v>No</v>
      </c>
      <c r="X1971" s="77" t="str">
        <f>IFERROR(_xlfn.XLOOKUP(J1971&amp;"||"&amp;K1971,'Mapping Ref.'!$J$2:$J$538,'Mapping Ref.'!$K$2:$K$538),"")</f>
        <v>Corporate</v>
      </c>
      <c r="Y1971" s="77" t="str" cm="1">
        <f t="array" ref="Y1971">_xlfn.IFS(R1971&gt;2000000,"For Publication",R1971&gt;100000,"PID",R1971&gt;30000,"RFQ",TRUE,"Transactional")</f>
        <v>Transactional</v>
      </c>
      <c r="Z1971" s="24" t="s">
        <v>101</v>
      </c>
      <c r="AA1971" s="32">
        <v>4</v>
      </c>
      <c r="AB1971" s="24">
        <v>0</v>
      </c>
      <c r="AC1971" s="25">
        <v>45069</v>
      </c>
      <c r="AD1971" s="24" t="s">
        <v>58</v>
      </c>
      <c r="AE1971" s="24"/>
      <c r="AF1971" s="24"/>
      <c r="AG1971" s="24"/>
      <c r="AH1971" s="24" t="s">
        <v>59</v>
      </c>
      <c r="AI1971" s="24"/>
      <c r="AJ1971" s="24" t="s">
        <v>59</v>
      </c>
      <c r="AK1971" s="24"/>
      <c r="AL1971" s="24" t="s">
        <v>5003</v>
      </c>
      <c r="AM1971" s="24"/>
      <c r="AN1971" s="24"/>
      <c r="AO1971" s="24">
        <v>0</v>
      </c>
      <c r="AP1971" s="24" t="s">
        <v>60</v>
      </c>
      <c r="AQ1971" s="24"/>
      <c r="AR1971" s="24"/>
      <c r="AS1971" s="89">
        <f t="shared" si="414"/>
        <v>3</v>
      </c>
      <c r="AT1971" s="24" t="s">
        <v>7543</v>
      </c>
    </row>
    <row r="1972" spans="1:46" x14ac:dyDescent="0.5">
      <c r="A1972" s="24">
        <v>2094</v>
      </c>
      <c r="B1972" s="24"/>
      <c r="C1972" s="24"/>
      <c r="D1972" s="24" t="s">
        <v>7544</v>
      </c>
      <c r="E1972" s="24" t="s">
        <v>7545</v>
      </c>
      <c r="F1972" s="77" t="str">
        <f t="shared" si="409"/>
        <v>HAWORTH TOMPKINS LIMITED</v>
      </c>
      <c r="G1972" s="24" t="s">
        <v>7546</v>
      </c>
      <c r="H1972" s="24" t="s">
        <v>972</v>
      </c>
      <c r="I1972" s="24" t="s">
        <v>972</v>
      </c>
      <c r="J1972" s="24" t="s">
        <v>107</v>
      </c>
      <c r="K1972" s="24" t="s">
        <v>1681</v>
      </c>
      <c r="L1972" s="25">
        <v>45040</v>
      </c>
      <c r="M1972" s="25">
        <v>45315</v>
      </c>
      <c r="N1972" s="81">
        <f t="shared" si="411"/>
        <v>45315</v>
      </c>
      <c r="O1972" s="77" t="str">
        <f t="shared" ca="1" si="412"/>
        <v>Expired</v>
      </c>
      <c r="P1972" s="77" t="str" cm="1">
        <f t="array" aca="1" ref="P1972" ca="1">_xlfn.IFS((N1972-TODAY())&gt;=547,"06 Expires over 18 months",(N1972-TODAY())&gt;=365,"05 Expires in 18 months",(N1972-TODAY())&gt;=183,"04 Expires in 12 months",(N1972-TODAY())&gt;=92,"03 Expires in 6 months",(N1972-TODAY())&gt;=31,"02 Expires in 3 months",(N1972-TODAY())&gt;=0,"01 Expires in 30 days",(N1972-TODAY())&gt;=-31,"01 Expired last 30 days",(N1972-TODAY())&gt;=-92,"02 Expired last 3 months",(N1972-TODAY())&gt;=-183,"03 Expired last 6 months",(N1972-TODAY())&gt;=-365,"04 Expired last 12 months",(N1972-TODAY())&gt;=-547,"05 Expired last 18 months",TRUE,"06 Expired over 18 months")</f>
        <v>06 Expired over 18 months</v>
      </c>
      <c r="Q1972" s="65">
        <v>65315</v>
      </c>
      <c r="R1972" s="84">
        <f t="shared" si="413"/>
        <v>65315</v>
      </c>
      <c r="S1972" s="77" t="str" cm="1">
        <f t="array" ref="S1972">_xlfn.IFS(R1972&gt;5000000,"Gold",R1972&gt;=500000,"Silver",R1972&gt;30000,"Bronze",TRUE,"Transactional")</f>
        <v>Bronze</v>
      </c>
      <c r="T1972" s="24" t="s">
        <v>54</v>
      </c>
      <c r="U1972" s="101" t="s">
        <v>162</v>
      </c>
      <c r="V1972" s="101" t="s">
        <v>163</v>
      </c>
      <c r="W1972" s="77" t="str">
        <f t="shared" si="410"/>
        <v>No</v>
      </c>
      <c r="X1972" s="77" t="str">
        <f>IFERROR(_xlfn.XLOOKUP(J1972&amp;"||"&amp;K1972,'Mapping Ref.'!$J$2:$J$538,'Mapping Ref.'!$K$2:$K$538),"")</f>
        <v>Construction &amp; Estates</v>
      </c>
      <c r="Y1972" s="77" t="str" cm="1">
        <f t="array" ref="Y1972">_xlfn.IFS(R1972&gt;2000000,"For Publication",R1972&gt;100000,"PID",R1972&gt;30000,"RFQ",TRUE,"Transactional")</f>
        <v>RFQ</v>
      </c>
      <c r="Z1972" s="24" t="s">
        <v>76</v>
      </c>
      <c r="AA1972" s="32">
        <v>9</v>
      </c>
      <c r="AB1972" s="24">
        <v>0</v>
      </c>
      <c r="AC1972" s="25">
        <v>45069</v>
      </c>
      <c r="AD1972" s="24" t="s">
        <v>58</v>
      </c>
      <c r="AE1972" s="24">
        <v>0</v>
      </c>
      <c r="AF1972" s="24"/>
      <c r="AG1972" s="24"/>
      <c r="AH1972" s="24" t="s">
        <v>60</v>
      </c>
      <c r="AI1972" s="24"/>
      <c r="AJ1972" s="24" t="s">
        <v>60</v>
      </c>
      <c r="AK1972" s="24"/>
      <c r="AL1972" s="24" t="s">
        <v>1333</v>
      </c>
      <c r="AM1972" s="24"/>
      <c r="AN1972" s="24"/>
      <c r="AO1972" s="24">
        <v>0</v>
      </c>
      <c r="AP1972" s="24" t="s">
        <v>60</v>
      </c>
      <c r="AQ1972" s="24"/>
      <c r="AR1972" s="24"/>
      <c r="AS1972" s="89">
        <f t="shared" si="414"/>
        <v>9</v>
      </c>
      <c r="AT1972" s="24" t="s">
        <v>7544</v>
      </c>
    </row>
    <row r="1973" spans="1:46" x14ac:dyDescent="0.5">
      <c r="A1973" s="24">
        <v>2095</v>
      </c>
      <c r="B1973" s="24" t="s">
        <v>340</v>
      </c>
      <c r="C1973" s="24"/>
      <c r="D1973" s="24" t="s">
        <v>7547</v>
      </c>
      <c r="E1973" s="24" t="s">
        <v>7548</v>
      </c>
      <c r="F1973" s="77" t="str">
        <f t="shared" si="409"/>
        <v>DR LUCKY PSYCHOLOGY LIMITED</v>
      </c>
      <c r="G1973" s="24" t="s">
        <v>7547</v>
      </c>
      <c r="H1973" s="24" t="s">
        <v>7549</v>
      </c>
      <c r="I1973" s="24" t="s">
        <v>7549</v>
      </c>
      <c r="J1973" s="24" t="s">
        <v>190</v>
      </c>
      <c r="K1973" s="24" t="s">
        <v>755</v>
      </c>
      <c r="L1973" s="25">
        <v>45069</v>
      </c>
      <c r="M1973" s="25">
        <v>45382</v>
      </c>
      <c r="N1973" s="81">
        <f t="shared" si="411"/>
        <v>45382</v>
      </c>
      <c r="O1973" s="77" t="str">
        <f t="shared" ca="1" si="412"/>
        <v>Expired</v>
      </c>
      <c r="P1973" s="77" t="str" cm="1">
        <f t="array" aca="1" ref="P1973" ca="1">_xlfn.IFS((N1973-TODAY())&gt;=547,"06 Expires over 18 months",(N1973-TODAY())&gt;=365,"05 Expires in 18 months",(N1973-TODAY())&gt;=183,"04 Expires in 12 months",(N1973-TODAY())&gt;=92,"03 Expires in 6 months",(N1973-TODAY())&gt;=31,"02 Expires in 3 months",(N1973-TODAY())&gt;=0,"01 Expires in 30 days",(N1973-TODAY())&gt;=-31,"01 Expired last 30 days",(N1973-TODAY())&gt;=-92,"02 Expired last 3 months",(N1973-TODAY())&gt;=-183,"03 Expired last 6 months",(N1973-TODAY())&gt;=-365,"04 Expired last 12 months",(N1973-TODAY())&gt;=-547,"05 Expired last 18 months",TRUE,"06 Expired over 18 months")</f>
        <v>06 Expired over 18 months</v>
      </c>
      <c r="Q1973" s="65">
        <v>3000</v>
      </c>
      <c r="R1973" s="84">
        <f t="shared" si="413"/>
        <v>3000</v>
      </c>
      <c r="S1973" s="77" t="str" cm="1">
        <f t="array" ref="S1973">_xlfn.IFS(R1973&gt;5000000,"Gold",R1973&gt;=500000,"Silver",R1973&gt;30000,"Bronze",TRUE,"Transactional")</f>
        <v>Transactional</v>
      </c>
      <c r="T1973" s="24" t="s">
        <v>54</v>
      </c>
      <c r="U1973" s="101" t="s">
        <v>116</v>
      </c>
      <c r="V1973" s="101" t="s">
        <v>70</v>
      </c>
      <c r="W1973" s="77" t="str">
        <f t="shared" si="410"/>
        <v>No</v>
      </c>
      <c r="X1973" s="77" t="str">
        <f>IFERROR(_xlfn.XLOOKUP(J1973&amp;"||"&amp;K1973,'Mapping Ref.'!$J$2:$J$538,'Mapping Ref.'!$K$2:$K$538),"")</f>
        <v>Childrens &amp; Adults</v>
      </c>
      <c r="Y1973" s="77" t="str" cm="1">
        <f t="array" ref="Y1973">_xlfn.IFS(R1973&gt;2000000,"For Publication",R1973&gt;100000,"PID",R1973&gt;30000,"RFQ",TRUE,"Transactional")</f>
        <v>Transactional</v>
      </c>
      <c r="Z1973" s="24" t="s">
        <v>101</v>
      </c>
      <c r="AA1973" s="32">
        <v>12</v>
      </c>
      <c r="AB1973" s="24">
        <v>0</v>
      </c>
      <c r="AC1973" s="25">
        <v>45069</v>
      </c>
      <c r="AD1973" s="24" t="s">
        <v>58</v>
      </c>
      <c r="AE1973" s="24"/>
      <c r="AF1973" s="24"/>
      <c r="AG1973" s="24"/>
      <c r="AH1973" s="24" t="s">
        <v>60</v>
      </c>
      <c r="AI1973" s="24"/>
      <c r="AJ1973" s="24" t="s">
        <v>60</v>
      </c>
      <c r="AK1973" s="24"/>
      <c r="AL1973" s="24" t="s">
        <v>5003</v>
      </c>
      <c r="AM1973" s="24"/>
      <c r="AN1973" s="24"/>
      <c r="AO1973" s="24">
        <v>0</v>
      </c>
      <c r="AP1973" s="24" t="s">
        <v>60</v>
      </c>
      <c r="AQ1973" s="24"/>
      <c r="AR1973" s="24"/>
      <c r="AS1973" s="89">
        <f t="shared" si="414"/>
        <v>10</v>
      </c>
      <c r="AT1973" s="24" t="s">
        <v>7550</v>
      </c>
    </row>
    <row r="1974" spans="1:46" x14ac:dyDescent="0.5">
      <c r="A1974" s="24">
        <v>2096</v>
      </c>
      <c r="B1974" s="24" t="s">
        <v>340</v>
      </c>
      <c r="C1974" s="24"/>
      <c r="D1974" s="24" t="s">
        <v>7551</v>
      </c>
      <c r="E1974" s="24" t="s">
        <v>7552</v>
      </c>
      <c r="F1974" s="77" t="str">
        <f t="shared" si="409"/>
        <v>Hear 4U Counselling Service Ltd</v>
      </c>
      <c r="G1974" s="24" t="s">
        <v>7553</v>
      </c>
      <c r="H1974" s="24" t="s">
        <v>7549</v>
      </c>
      <c r="I1974" s="24" t="s">
        <v>7549</v>
      </c>
      <c r="J1974" s="24" t="s">
        <v>190</v>
      </c>
      <c r="K1974" s="24" t="s">
        <v>755</v>
      </c>
      <c r="L1974" s="25">
        <v>45069</v>
      </c>
      <c r="M1974" s="25">
        <v>45382</v>
      </c>
      <c r="N1974" s="81">
        <f t="shared" si="411"/>
        <v>45382</v>
      </c>
      <c r="O1974" s="77" t="str">
        <f t="shared" ca="1" si="412"/>
        <v>Expired</v>
      </c>
      <c r="P1974" s="77" t="str" cm="1">
        <f t="array" aca="1" ref="P1974" ca="1">_xlfn.IFS((N1974-TODAY())&gt;=547,"06 Expires over 18 months",(N1974-TODAY())&gt;=365,"05 Expires in 18 months",(N1974-TODAY())&gt;=183,"04 Expires in 12 months",(N1974-TODAY())&gt;=92,"03 Expires in 6 months",(N1974-TODAY())&gt;=31,"02 Expires in 3 months",(N1974-TODAY())&gt;=0,"01 Expires in 30 days",(N1974-TODAY())&gt;=-31,"01 Expired last 30 days",(N1974-TODAY())&gt;=-92,"02 Expired last 3 months",(N1974-TODAY())&gt;=-183,"03 Expired last 6 months",(N1974-TODAY())&gt;=-365,"04 Expired last 12 months",(N1974-TODAY())&gt;=-547,"05 Expired last 18 months",TRUE,"06 Expired over 18 months")</f>
        <v>06 Expired over 18 months</v>
      </c>
      <c r="Q1974" s="65">
        <v>3000</v>
      </c>
      <c r="R1974" s="84">
        <f t="shared" si="413"/>
        <v>3000</v>
      </c>
      <c r="S1974" s="77" t="str" cm="1">
        <f t="array" ref="S1974">_xlfn.IFS(R1974&gt;5000000,"Gold",R1974&gt;=500000,"Silver",R1974&gt;30000,"Bronze",TRUE,"Transactional")</f>
        <v>Transactional</v>
      </c>
      <c r="T1974" s="24" t="s">
        <v>54</v>
      </c>
      <c r="U1974" s="101" t="s">
        <v>116</v>
      </c>
      <c r="V1974" s="101" t="s">
        <v>70</v>
      </c>
      <c r="W1974" s="77" t="str">
        <f t="shared" si="410"/>
        <v>No</v>
      </c>
      <c r="X1974" s="77" t="str">
        <f>IFERROR(_xlfn.XLOOKUP(J1974&amp;"||"&amp;K1974,'Mapping Ref.'!$J$2:$J$538,'Mapping Ref.'!$K$2:$K$538),"")</f>
        <v>Childrens &amp; Adults</v>
      </c>
      <c r="Y1974" s="77" t="str" cm="1">
        <f t="array" ref="Y1974">_xlfn.IFS(R1974&gt;2000000,"For Publication",R1974&gt;100000,"PID",R1974&gt;30000,"RFQ",TRUE,"Transactional")</f>
        <v>Transactional</v>
      </c>
      <c r="Z1974" s="24" t="s">
        <v>101</v>
      </c>
      <c r="AA1974" s="32">
        <v>12</v>
      </c>
      <c r="AB1974" s="24">
        <v>0</v>
      </c>
      <c r="AC1974" s="25">
        <v>45069</v>
      </c>
      <c r="AD1974" s="24" t="s">
        <v>58</v>
      </c>
      <c r="AE1974" s="24"/>
      <c r="AF1974" s="24"/>
      <c r="AG1974" s="24"/>
      <c r="AH1974" s="24" t="s">
        <v>60</v>
      </c>
      <c r="AI1974" s="24"/>
      <c r="AJ1974" s="24" t="s">
        <v>60</v>
      </c>
      <c r="AK1974" s="24"/>
      <c r="AL1974" s="24" t="s">
        <v>5003</v>
      </c>
      <c r="AM1974" s="24"/>
      <c r="AN1974" s="24"/>
      <c r="AO1974" s="24">
        <v>0</v>
      </c>
      <c r="AP1974" s="24" t="s">
        <v>60</v>
      </c>
      <c r="AQ1974" s="24"/>
      <c r="AR1974" s="24"/>
      <c r="AS1974" s="89">
        <f t="shared" si="414"/>
        <v>10</v>
      </c>
      <c r="AT1974" s="24"/>
    </row>
    <row r="1975" spans="1:46" x14ac:dyDescent="0.5">
      <c r="A1975" s="24">
        <v>2097</v>
      </c>
      <c r="B1975" s="24" t="s">
        <v>340</v>
      </c>
      <c r="C1975" s="24"/>
      <c r="D1975" s="24" t="s">
        <v>7554</v>
      </c>
      <c r="E1975" s="24" t="s">
        <v>7555</v>
      </c>
      <c r="F1975" s="77" t="str">
        <f t="shared" si="409"/>
        <v>ECOONLINE SYPOL LTD</v>
      </c>
      <c r="G1975" s="24" t="s">
        <v>7556</v>
      </c>
      <c r="H1975" s="24" t="s">
        <v>3282</v>
      </c>
      <c r="I1975" s="24" t="s">
        <v>4253</v>
      </c>
      <c r="J1975" s="24" t="s">
        <v>2962</v>
      </c>
      <c r="K1975" s="24" t="s">
        <v>3283</v>
      </c>
      <c r="L1975" s="25">
        <v>45075</v>
      </c>
      <c r="M1975" s="25">
        <v>45803</v>
      </c>
      <c r="N1975" s="81">
        <f t="shared" si="411"/>
        <v>45803</v>
      </c>
      <c r="O1975" s="77" t="str">
        <f t="shared" ca="1" si="412"/>
        <v>Expired</v>
      </c>
      <c r="P1975" s="77" t="str" cm="1">
        <f t="array" aca="1" ref="P1975" ca="1">_xlfn.IFS((N1975-TODAY())&gt;=547,"06 Expires over 18 months",(N1975-TODAY())&gt;=365,"05 Expires in 18 months",(N1975-TODAY())&gt;=183,"04 Expires in 12 months",(N1975-TODAY())&gt;=92,"03 Expires in 6 months",(N1975-TODAY())&gt;=31,"02 Expires in 3 months",(N1975-TODAY())&gt;=0,"01 Expires in 30 days",(N1975-TODAY())&gt;=-31,"01 Expired last 30 days",(N1975-TODAY())&gt;=-92,"02 Expired last 3 months",(N1975-TODAY())&gt;=-183,"03 Expired last 6 months",(N1975-TODAY())&gt;=-365,"04 Expired last 12 months",(N1975-TODAY())&gt;=-547,"05 Expired last 18 months",TRUE,"06 Expired over 18 months")</f>
        <v>05 Expired last 18 months</v>
      </c>
      <c r="Q1975" s="65">
        <v>52000</v>
      </c>
      <c r="R1975" s="84">
        <f t="shared" si="413"/>
        <v>99666.666666666672</v>
      </c>
      <c r="S1975" s="77" t="str" cm="1">
        <f t="array" ref="S1975">_xlfn.IFS(R1975&gt;5000000,"Gold",R1975&gt;=500000,"Silver",R1975&gt;30000,"Bronze",TRUE,"Transactional")</f>
        <v>Bronze</v>
      </c>
      <c r="T1975" s="24" t="s">
        <v>54</v>
      </c>
      <c r="U1975" s="101" t="s">
        <v>116</v>
      </c>
      <c r="V1975" s="101" t="s">
        <v>569</v>
      </c>
      <c r="W1975" s="77" t="str">
        <f t="shared" si="410"/>
        <v>No</v>
      </c>
      <c r="X1975" s="77" t="str">
        <f>IFERROR(_xlfn.XLOOKUP(J1975&amp;"||"&amp;K1975,'Mapping Ref.'!$J$2:$J$538,'Mapping Ref.'!$K$2:$K$538),"")</f>
        <v>Construction &amp; Estates</v>
      </c>
      <c r="Y1975" s="77" t="str" cm="1">
        <f t="array" ref="Y1975">_xlfn.IFS(R1975&gt;2000000,"For Publication",R1975&gt;100000,"PID",R1975&gt;30000,"RFQ",TRUE,"Transactional")</f>
        <v>RFQ</v>
      </c>
      <c r="Z1975" s="24" t="s">
        <v>86</v>
      </c>
      <c r="AA1975" s="32">
        <v>24</v>
      </c>
      <c r="AB1975" s="24">
        <v>0</v>
      </c>
      <c r="AC1975" s="25">
        <v>45070</v>
      </c>
      <c r="AD1975" s="24" t="s">
        <v>58</v>
      </c>
      <c r="AE1975" s="24"/>
      <c r="AF1975" s="24"/>
      <c r="AG1975" s="24"/>
      <c r="AH1975" s="24" t="s">
        <v>59</v>
      </c>
      <c r="AI1975" s="24"/>
      <c r="AJ1975" s="24" t="s">
        <v>60</v>
      </c>
      <c r="AK1975" s="24"/>
      <c r="AL1975" s="24" t="s">
        <v>5003</v>
      </c>
      <c r="AM1975" s="24"/>
      <c r="AN1975" s="24"/>
      <c r="AO1975" s="24">
        <v>0</v>
      </c>
      <c r="AP1975" s="24" t="s">
        <v>60</v>
      </c>
      <c r="AQ1975" s="24"/>
      <c r="AR1975" s="24"/>
      <c r="AS1975" s="89">
        <f t="shared" si="414"/>
        <v>23</v>
      </c>
      <c r="AT1975" s="24" t="s">
        <v>7557</v>
      </c>
    </row>
    <row r="1976" spans="1:46" x14ac:dyDescent="0.5">
      <c r="A1976" s="24">
        <v>2098</v>
      </c>
      <c r="B1976" s="24" t="s">
        <v>506</v>
      </c>
      <c r="C1976" s="24"/>
      <c r="D1976" s="24" t="s">
        <v>7558</v>
      </c>
      <c r="E1976" s="24" t="s">
        <v>7559</v>
      </c>
      <c r="F1976" s="77" t="str">
        <f t="shared" si="409"/>
        <v>BOURNEMOUTH CHRISTCHURCH AND POOLE COUNCIL</v>
      </c>
      <c r="G1976" s="24" t="s">
        <v>7560</v>
      </c>
      <c r="H1976" s="24" t="s">
        <v>4535</v>
      </c>
      <c r="I1976" s="24" t="s">
        <v>4535</v>
      </c>
      <c r="J1976" s="24" t="s">
        <v>190</v>
      </c>
      <c r="K1976" s="27" t="s">
        <v>393</v>
      </c>
      <c r="L1976" s="25">
        <v>45072</v>
      </c>
      <c r="M1976" s="25">
        <v>46168</v>
      </c>
      <c r="N1976" s="81">
        <f t="shared" si="411"/>
        <v>46899</v>
      </c>
      <c r="O1976" s="77" t="str">
        <f t="shared" ca="1" si="412"/>
        <v>Live</v>
      </c>
      <c r="P1976" s="77" t="str" cm="1">
        <f t="array" aca="1" ref="P1976" ca="1">_xlfn.IFS((N1976-TODAY())&gt;=547,"06 Expires over 18 months",(N1976-TODAY())&gt;=365,"05 Expires in 18 months",(N1976-TODAY())&gt;=183,"04 Expires in 12 months",(N1976-TODAY())&gt;=92,"03 Expires in 6 months",(N1976-TODAY())&gt;=31,"02 Expires in 3 months",(N1976-TODAY())&gt;=0,"01 Expires in 30 days",(N1976-TODAY())&gt;=-31,"01 Expired last 30 days",(N1976-TODAY())&gt;=-92,"02 Expired last 3 months",(N1976-TODAY())&gt;=-183,"03 Expired last 6 months",(N1976-TODAY())&gt;=-365,"04 Expired last 12 months",(N1976-TODAY())&gt;=-547,"05 Expired last 18 months",TRUE,"06 Expired over 18 months")</f>
        <v>06 Expires over 18 months</v>
      </c>
      <c r="Q1976" s="65">
        <v>9999</v>
      </c>
      <c r="R1976" s="84">
        <f t="shared" si="413"/>
        <v>49995</v>
      </c>
      <c r="S1976" s="77" t="str" cm="1">
        <f t="array" ref="S1976">_xlfn.IFS(R1976&gt;5000000,"Gold",R1976&gt;=500000,"Silver",R1976&gt;30000,"Bronze",TRUE,"Transactional")</f>
        <v>Bronze</v>
      </c>
      <c r="T1976" s="24" t="s">
        <v>54</v>
      </c>
      <c r="U1976" s="101" t="s">
        <v>393</v>
      </c>
      <c r="V1976" s="101" t="s">
        <v>1151</v>
      </c>
      <c r="W1976" s="77" t="str">
        <f t="shared" si="410"/>
        <v>Yes</v>
      </c>
      <c r="X1976" s="77" t="str">
        <f>IFERROR(_xlfn.XLOOKUP(J1976&amp;"||"&amp;K1976,'Mapping Ref.'!$J$2:$J$538,'Mapping Ref.'!$K$2:$K$538),"")</f>
        <v>Childrens &amp; Adults</v>
      </c>
      <c r="Y1976" s="77" t="str" cm="1">
        <f t="array" ref="Y1976">_xlfn.IFS(R1976&gt;2000000,"For Publication",R1976&gt;100000,"PID",R1976&gt;30000,"RFQ",TRUE,"Transactional")</f>
        <v>RFQ</v>
      </c>
      <c r="Z1976" s="24" t="s">
        <v>101</v>
      </c>
      <c r="AA1976" s="32">
        <v>24</v>
      </c>
      <c r="AB1976" s="24">
        <v>24</v>
      </c>
      <c r="AC1976" s="25">
        <v>45072</v>
      </c>
      <c r="AD1976" s="24" t="s">
        <v>58</v>
      </c>
      <c r="AE1976" s="24"/>
      <c r="AF1976" s="24"/>
      <c r="AG1976" s="24"/>
      <c r="AH1976" s="24" t="s">
        <v>60</v>
      </c>
      <c r="AI1976" s="24"/>
      <c r="AJ1976" s="24" t="s">
        <v>59</v>
      </c>
      <c r="AK1976" s="24"/>
      <c r="AL1976" s="24" t="s">
        <v>1333</v>
      </c>
      <c r="AM1976" s="24"/>
      <c r="AN1976" s="24"/>
      <c r="AO1976" s="24"/>
      <c r="AP1976" s="24" t="s">
        <v>60</v>
      </c>
      <c r="AQ1976" s="24"/>
      <c r="AR1976" s="24"/>
      <c r="AS1976" s="89">
        <f t="shared" si="414"/>
        <v>60</v>
      </c>
      <c r="AT1976" s="24" t="s">
        <v>7561</v>
      </c>
    </row>
    <row r="1977" spans="1:46" x14ac:dyDescent="0.5">
      <c r="A1977" s="24">
        <v>2099</v>
      </c>
      <c r="B1977" s="24" t="s">
        <v>506</v>
      </c>
      <c r="C1977" s="24"/>
      <c r="D1977" s="24" t="s">
        <v>7562</v>
      </c>
      <c r="E1977" s="24" t="s">
        <v>7563</v>
      </c>
      <c r="F1977" s="77" t="str">
        <f t="shared" si="409"/>
        <v>GREENHALGH KERR SOLICITORS</v>
      </c>
      <c r="G1977" s="24" t="s">
        <v>7564</v>
      </c>
      <c r="H1977" s="24" t="s">
        <v>702</v>
      </c>
      <c r="I1977" s="24" t="s">
        <v>1829</v>
      </c>
      <c r="J1977" s="24" t="s">
        <v>52</v>
      </c>
      <c r="K1977" s="24" t="s">
        <v>873</v>
      </c>
      <c r="L1977" s="25">
        <v>45077</v>
      </c>
      <c r="M1977" s="25">
        <v>46172</v>
      </c>
      <c r="N1977" s="81">
        <f t="shared" si="411"/>
        <v>46172</v>
      </c>
      <c r="O1977" s="77" t="str">
        <f t="shared" ca="1" si="412"/>
        <v>Expired</v>
      </c>
      <c r="P1977" s="77" t="str" cm="1">
        <f t="array" aca="1" ref="P1977" ca="1">_xlfn.IFS((N1977-TODAY())&gt;=547,"06 Expires over 18 months",(N1977-TODAY())&gt;=365,"05 Expires in 18 months",(N1977-TODAY())&gt;=183,"04 Expires in 12 months",(N1977-TODAY())&gt;=92,"03 Expires in 6 months",(N1977-TODAY())&gt;=31,"02 Expires in 3 months",(N1977-TODAY())&gt;=0,"01 Expires in 30 days",(N1977-TODAY())&gt;=-31,"01 Expired last 30 days",(N1977-TODAY())&gt;=-92,"02 Expired last 3 months",(N1977-TODAY())&gt;=-183,"03 Expired last 6 months",(N1977-TODAY())&gt;=-365,"04 Expired last 12 months",(N1977-TODAY())&gt;=-547,"05 Expired last 18 months",TRUE,"06 Expired over 18 months")</f>
        <v>02 Expired last 3 months</v>
      </c>
      <c r="Q1977" s="65">
        <v>24000</v>
      </c>
      <c r="R1977" s="84">
        <f t="shared" si="413"/>
        <v>70000</v>
      </c>
      <c r="S1977" s="77" t="str" cm="1">
        <f t="array" ref="S1977">_xlfn.IFS(R1977&gt;5000000,"Gold",R1977&gt;=500000,"Silver",R1977&gt;30000,"Bronze",TRUE,"Transactional")</f>
        <v>Bronze</v>
      </c>
      <c r="T1977" s="24" t="s">
        <v>54</v>
      </c>
      <c r="U1977" s="101" t="s">
        <v>455</v>
      </c>
      <c r="V1977" s="101" t="s">
        <v>822</v>
      </c>
      <c r="W1977" s="77" t="str">
        <f t="shared" si="410"/>
        <v>No</v>
      </c>
      <c r="X1977" s="77" t="str">
        <f>IFERROR(_xlfn.XLOOKUP(J1977&amp;"||"&amp;K1977,'Mapping Ref.'!$J$2:$J$538,'Mapping Ref.'!$K$2:$K$538),"")</f>
        <v>Corporate</v>
      </c>
      <c r="Y1977" s="77" t="str" cm="1">
        <f t="array" ref="Y1977">_xlfn.IFS(R1977&gt;2000000,"For Publication",R1977&gt;100000,"PID",R1977&gt;30000,"RFQ",TRUE,"Transactional")</f>
        <v>RFQ</v>
      </c>
      <c r="Z1977" s="24" t="s">
        <v>101</v>
      </c>
      <c r="AA1977" s="32">
        <v>36</v>
      </c>
      <c r="AB1977" s="24">
        <v>0</v>
      </c>
      <c r="AC1977" s="25">
        <v>45077</v>
      </c>
      <c r="AD1977" s="24" t="s">
        <v>58</v>
      </c>
      <c r="AE1977" s="24"/>
      <c r="AF1977" s="24"/>
      <c r="AG1977" s="24"/>
      <c r="AH1977" s="24" t="s">
        <v>60</v>
      </c>
      <c r="AI1977" s="24"/>
      <c r="AJ1977" s="24" t="s">
        <v>60</v>
      </c>
      <c r="AK1977" s="24"/>
      <c r="AL1977" s="24" t="s">
        <v>1333</v>
      </c>
      <c r="AM1977" s="24"/>
      <c r="AN1977" s="24"/>
      <c r="AO1977" s="24">
        <v>0</v>
      </c>
      <c r="AP1977" s="24" t="s">
        <v>60</v>
      </c>
      <c r="AQ1977" s="24" t="s">
        <v>7565</v>
      </c>
      <c r="AR1977" s="24" t="s">
        <v>7566</v>
      </c>
      <c r="AS1977" s="89">
        <f t="shared" si="414"/>
        <v>35</v>
      </c>
      <c r="AT1977" s="24" t="s">
        <v>7562</v>
      </c>
    </row>
    <row r="1978" spans="1:46" x14ac:dyDescent="0.5">
      <c r="A1978" s="24">
        <v>2100</v>
      </c>
      <c r="B1978" s="24"/>
      <c r="C1978" s="24"/>
      <c r="D1978" s="24" t="s">
        <v>7567</v>
      </c>
      <c r="E1978" s="24" t="s">
        <v>7568</v>
      </c>
      <c r="F1978" s="77" t="str">
        <f t="shared" si="409"/>
        <v>BRETT NORRIS FIRE TRAINING LTD</v>
      </c>
      <c r="G1978" s="24" t="s">
        <v>7567</v>
      </c>
      <c r="H1978" s="24" t="s">
        <v>7086</v>
      </c>
      <c r="I1978" s="24" t="s">
        <v>2200</v>
      </c>
      <c r="J1978" s="24" t="s">
        <v>190</v>
      </c>
      <c r="K1978" s="31" t="s">
        <v>3534</v>
      </c>
      <c r="L1978" s="25">
        <v>45078</v>
      </c>
      <c r="M1978" s="25">
        <v>45657</v>
      </c>
      <c r="N1978" s="81">
        <f t="shared" si="411"/>
        <v>45838</v>
      </c>
      <c r="O1978" s="77" t="s">
        <v>712</v>
      </c>
      <c r="P1978" s="77" t="str" cm="1">
        <f t="array" aca="1" ref="P1978" ca="1">_xlfn.IFS((N1978-TODAY())&gt;=547,"06 Expires over 18 months",(N1978-TODAY())&gt;=365,"05 Expires in 18 months",(N1978-TODAY())&gt;=183,"04 Expires in 12 months",(N1978-TODAY())&gt;=92,"03 Expires in 6 months",(N1978-TODAY())&gt;=31,"02 Expires in 3 months",(N1978-TODAY())&gt;=0,"01 Expires in 30 days",(N1978-TODAY())&gt;=-31,"01 Expired last 30 days",(N1978-TODAY())&gt;=-92,"02 Expired last 3 months",(N1978-TODAY())&gt;=-183,"03 Expired last 6 months",(N1978-TODAY())&gt;=-365,"04 Expired last 12 months",(N1978-TODAY())&gt;=-547,"05 Expired last 18 months",TRUE,"06 Expired over 18 months")</f>
        <v>05 Expired last 18 months</v>
      </c>
      <c r="Q1978" s="65">
        <v>650</v>
      </c>
      <c r="R1978" s="84">
        <f t="shared" si="413"/>
        <v>1300</v>
      </c>
      <c r="S1978" s="77" t="str" cm="1">
        <f t="array" ref="S1978">_xlfn.IFS(R1978&gt;5000000,"Gold",R1978&gt;=500000,"Silver",R1978&gt;30000,"Bronze",TRUE,"Transactional")</f>
        <v>Transactional</v>
      </c>
      <c r="T1978" s="24" t="s">
        <v>54</v>
      </c>
      <c r="U1978" s="101" t="s">
        <v>237</v>
      </c>
      <c r="V1978" s="101" t="s">
        <v>566</v>
      </c>
      <c r="W1978" s="77" t="str">
        <f t="shared" si="410"/>
        <v>Yes</v>
      </c>
      <c r="X1978" s="77" t="str">
        <f>IFERROR(_xlfn.XLOOKUP(J1978&amp;"||"&amp;K1978,'Mapping Ref.'!$J$2:$J$538,'Mapping Ref.'!$K$2:$K$538),"")</f>
        <v>Childrens &amp; Adults</v>
      </c>
      <c r="Y1978" s="77" t="str" cm="1">
        <f t="array" ref="Y1978">_xlfn.IFS(R1978&gt;2000000,"For Publication",R1978&gt;100000,"PID",R1978&gt;30000,"RFQ",TRUE,"Transactional")</f>
        <v>Transactional</v>
      </c>
      <c r="Z1978" s="24" t="s">
        <v>101</v>
      </c>
      <c r="AA1978" s="32">
        <v>12</v>
      </c>
      <c r="AB1978" s="24">
        <v>6</v>
      </c>
      <c r="AC1978" s="25">
        <v>45078</v>
      </c>
      <c r="AD1978" s="24" t="s">
        <v>58</v>
      </c>
      <c r="AE1978" s="24">
        <v>10000362</v>
      </c>
      <c r="AF1978" s="24"/>
      <c r="AG1978" s="24"/>
      <c r="AH1978" s="24" t="s">
        <v>59</v>
      </c>
      <c r="AI1978" s="24"/>
      <c r="AJ1978" s="24" t="s">
        <v>60</v>
      </c>
      <c r="AK1978" s="24"/>
      <c r="AL1978" s="24" t="s">
        <v>1333</v>
      </c>
      <c r="AM1978" s="24"/>
      <c r="AN1978" s="24"/>
      <c r="AO1978" s="24">
        <v>0</v>
      </c>
      <c r="AP1978" s="24" t="s">
        <v>60</v>
      </c>
      <c r="AQ1978" s="24"/>
      <c r="AR1978" s="24"/>
      <c r="AS1978" s="89">
        <f t="shared" si="414"/>
        <v>24</v>
      </c>
      <c r="AT1978" s="24" t="s">
        <v>7569</v>
      </c>
    </row>
    <row r="1979" spans="1:46" x14ac:dyDescent="0.5">
      <c r="A1979" s="24">
        <v>2101</v>
      </c>
      <c r="B1979" s="24"/>
      <c r="C1979" s="24"/>
      <c r="D1979" s="24" t="s">
        <v>7570</v>
      </c>
      <c r="E1979" s="24" t="s">
        <v>7571</v>
      </c>
      <c r="F1979" s="77" t="str">
        <f t="shared" si="409"/>
        <v>HOK INTERNATIONAL LTD</v>
      </c>
      <c r="G1979" s="24" t="s">
        <v>7572</v>
      </c>
      <c r="H1979" s="24" t="s">
        <v>5266</v>
      </c>
      <c r="I1979" s="24" t="s">
        <v>5266</v>
      </c>
      <c r="J1979" s="24" t="s">
        <v>107</v>
      </c>
      <c r="K1979" s="24" t="s">
        <v>1677</v>
      </c>
      <c r="L1979" s="25">
        <v>45078</v>
      </c>
      <c r="M1979" s="25">
        <v>45504</v>
      </c>
      <c r="N1979" s="81">
        <f t="shared" si="411"/>
        <v>45504</v>
      </c>
      <c r="O1979" s="77" t="str">
        <f ca="1">IF(N1979&lt;TODAY(),"Expired","Live")</f>
        <v>Expired</v>
      </c>
      <c r="P1979" s="77" t="str" cm="1">
        <f t="array" aca="1" ref="P1979" ca="1">_xlfn.IFS((N1979-TODAY())&gt;=547,"06 Expires over 18 months",(N1979-TODAY())&gt;=365,"05 Expires in 18 months",(N1979-TODAY())&gt;=183,"04 Expires in 12 months",(N1979-TODAY())&gt;=92,"03 Expires in 6 months",(N1979-TODAY())&gt;=31,"02 Expires in 3 months",(N1979-TODAY())&gt;=0,"01 Expires in 30 days",(N1979-TODAY())&gt;=-31,"01 Expired last 30 days",(N1979-TODAY())&gt;=-92,"02 Expired last 3 months",(N1979-TODAY())&gt;=-183,"03 Expired last 6 months",(N1979-TODAY())&gt;=-365,"04 Expired last 12 months",(N1979-TODAY())&gt;=-547,"05 Expired last 18 months",TRUE,"06 Expired over 18 months")</f>
        <v>06 Expired over 18 months</v>
      </c>
      <c r="Q1979" s="65">
        <v>4000</v>
      </c>
      <c r="R1979" s="84">
        <f t="shared" si="413"/>
        <v>4333.333333333333</v>
      </c>
      <c r="S1979" s="77" t="str" cm="1">
        <f t="array" ref="S1979">_xlfn.IFS(R1979&gt;5000000,"Gold",R1979&gt;=500000,"Silver",R1979&gt;30000,"Bronze",TRUE,"Transactional")</f>
        <v>Transactional</v>
      </c>
      <c r="T1979" s="24" t="s">
        <v>122</v>
      </c>
      <c r="U1979" s="101" t="s">
        <v>366</v>
      </c>
      <c r="V1979" s="101" t="s">
        <v>770</v>
      </c>
      <c r="W1979" s="77" t="str">
        <f t="shared" si="410"/>
        <v>No</v>
      </c>
      <c r="X1979" s="77" t="str">
        <f>IFERROR(_xlfn.XLOOKUP(J1979&amp;"||"&amp;K1979,'Mapping Ref.'!$J$2:$J$538,'Mapping Ref.'!$K$2:$K$538),"")</f>
        <v>Construction &amp; Estates</v>
      </c>
      <c r="Y1979" s="77" t="str" cm="1">
        <f t="array" ref="Y1979">_xlfn.IFS(R1979&gt;2000000,"For Publication",R1979&gt;100000,"PID",R1979&gt;30000,"RFQ",TRUE,"Transactional")</f>
        <v>Transactional</v>
      </c>
      <c r="Z1979" s="24" t="s">
        <v>101</v>
      </c>
      <c r="AA1979" s="32">
        <v>12</v>
      </c>
      <c r="AB1979" s="24">
        <v>0</v>
      </c>
      <c r="AC1979" s="25">
        <v>45078</v>
      </c>
      <c r="AD1979" s="24" t="s">
        <v>58</v>
      </c>
      <c r="AE1979" s="24">
        <v>10000370</v>
      </c>
      <c r="AF1979" s="24"/>
      <c r="AG1979" s="24"/>
      <c r="AH1979" s="24" t="s">
        <v>60</v>
      </c>
      <c r="AI1979" s="24"/>
      <c r="AJ1979" s="24" t="s">
        <v>60</v>
      </c>
      <c r="AK1979" s="24"/>
      <c r="AL1979" s="24" t="s">
        <v>1333</v>
      </c>
      <c r="AM1979" s="24"/>
      <c r="AN1979" s="24"/>
      <c r="AO1979" s="24">
        <v>0</v>
      </c>
      <c r="AP1979" s="24" t="s">
        <v>60</v>
      </c>
      <c r="AQ1979" s="24"/>
      <c r="AR1979" s="24"/>
      <c r="AS1979" s="89">
        <f t="shared" si="414"/>
        <v>13</v>
      </c>
      <c r="AT1979" s="24" t="s">
        <v>7573</v>
      </c>
    </row>
    <row r="1980" spans="1:46" x14ac:dyDescent="0.5">
      <c r="A1980" s="24">
        <v>2102</v>
      </c>
      <c r="B1980" s="24"/>
      <c r="C1980" s="24"/>
      <c r="D1980" s="24" t="s">
        <v>7574</v>
      </c>
      <c r="E1980" s="24" t="s">
        <v>7575</v>
      </c>
      <c r="F1980" s="77" t="str">
        <f t="shared" si="409"/>
        <v>SPF PRIVATE CLIENTS LTD</v>
      </c>
      <c r="G1980" s="24" t="s">
        <v>7576</v>
      </c>
      <c r="H1980" s="24" t="s">
        <v>5275</v>
      </c>
      <c r="I1980" s="24" t="s">
        <v>5275</v>
      </c>
      <c r="J1980" s="24" t="s">
        <v>321</v>
      </c>
      <c r="K1980" s="24" t="s">
        <v>337</v>
      </c>
      <c r="L1980" s="25">
        <v>45078</v>
      </c>
      <c r="M1980" s="25">
        <v>46009</v>
      </c>
      <c r="N1980" s="81">
        <f t="shared" si="411"/>
        <v>46009</v>
      </c>
      <c r="O1980" s="77" t="str">
        <f ca="1">IF(N1980&lt;TODAY(),"Expired","Live")</f>
        <v>Expired</v>
      </c>
      <c r="P1980" s="77" t="str" cm="1">
        <f t="array" aca="1" ref="P1980" ca="1">_xlfn.IFS((N1980-TODAY())&gt;=547,"06 Expires over 18 months",(N1980-TODAY())&gt;=365,"05 Expires in 18 months",(N1980-TODAY())&gt;=183,"04 Expires in 12 months",(N1980-TODAY())&gt;=92,"03 Expires in 6 months",(N1980-TODAY())&gt;=31,"02 Expires in 3 months",(N1980-TODAY())&gt;=0,"01 Expires in 30 days",(N1980-TODAY())&gt;=-31,"01 Expired last 30 days",(N1980-TODAY())&gt;=-92,"02 Expired last 3 months",(N1980-TODAY())&gt;=-183,"03 Expired last 6 months",(N1980-TODAY())&gt;=-365,"04 Expired last 12 months",(N1980-TODAY())&gt;=-547,"05 Expired last 18 months",TRUE,"06 Expired over 18 months")</f>
        <v>04 Expired last 12 months</v>
      </c>
      <c r="Q1980" s="65">
        <v>68800</v>
      </c>
      <c r="R1980" s="84">
        <f t="shared" si="413"/>
        <v>172000</v>
      </c>
      <c r="S1980" s="77" t="str" cm="1">
        <f t="array" ref="S1980">_xlfn.IFS(R1980&gt;5000000,"Gold",R1980&gt;=500000,"Silver",R1980&gt;30000,"Bronze",TRUE,"Transactional")</f>
        <v>Bronze</v>
      </c>
      <c r="T1980" s="24" t="s">
        <v>122</v>
      </c>
      <c r="U1980" s="101" t="s">
        <v>455</v>
      </c>
      <c r="V1980" s="101" t="s">
        <v>1801</v>
      </c>
      <c r="W1980" s="77" t="str">
        <f t="shared" si="410"/>
        <v>No</v>
      </c>
      <c r="X1980" s="77" t="str">
        <f>IFERROR(_xlfn.XLOOKUP(J1980&amp;"||"&amp;K1980,'Mapping Ref.'!$J$2:$J$538,'Mapping Ref.'!$K$2:$K$538),"")</f>
        <v>Corporate</v>
      </c>
      <c r="Y1980" s="77" t="str" cm="1">
        <f t="array" ref="Y1980">_xlfn.IFS(R1980&gt;2000000,"For Publication",R1980&gt;100000,"PID",R1980&gt;30000,"RFQ",TRUE,"Transactional")</f>
        <v>PID</v>
      </c>
      <c r="Z1980" s="24" t="s">
        <v>303</v>
      </c>
      <c r="AA1980" s="32">
        <v>30</v>
      </c>
      <c r="AB1980" s="24">
        <v>0</v>
      </c>
      <c r="AC1980" s="25">
        <v>45078</v>
      </c>
      <c r="AD1980" s="24" t="s">
        <v>58</v>
      </c>
      <c r="AE1980" s="24">
        <v>212286</v>
      </c>
      <c r="AF1980" s="24"/>
      <c r="AG1980" s="24"/>
      <c r="AH1980" s="24" t="s">
        <v>60</v>
      </c>
      <c r="AI1980" s="24"/>
      <c r="AJ1980" s="24" t="s">
        <v>60</v>
      </c>
      <c r="AK1980" s="24"/>
      <c r="AL1980" s="24" t="s">
        <v>1333</v>
      </c>
      <c r="AM1980" s="24"/>
      <c r="AN1980" s="24"/>
      <c r="AO1980" s="24"/>
      <c r="AP1980" s="24" t="s">
        <v>60</v>
      </c>
      <c r="AQ1980" s="24" t="s">
        <v>7577</v>
      </c>
      <c r="AR1980" s="24" t="s">
        <v>7578</v>
      </c>
      <c r="AS1980" s="89">
        <f t="shared" si="414"/>
        <v>30</v>
      </c>
      <c r="AT1980" s="24" t="s">
        <v>7579</v>
      </c>
    </row>
    <row r="1981" spans="1:46" x14ac:dyDescent="0.5">
      <c r="A1981" s="24">
        <v>2103</v>
      </c>
      <c r="B1981" s="24"/>
      <c r="C1981" s="24"/>
      <c r="D1981" s="24" t="s">
        <v>7580</v>
      </c>
      <c r="E1981" s="24" t="s">
        <v>7581</v>
      </c>
      <c r="F1981" s="77" t="str">
        <f t="shared" si="409"/>
        <v>JUSTIN PURSAIL</v>
      </c>
      <c r="G1981" s="24" t="s">
        <v>7582</v>
      </c>
      <c r="H1981" s="24" t="s">
        <v>7235</v>
      </c>
      <c r="I1981" s="24" t="s">
        <v>7235</v>
      </c>
      <c r="J1981" s="24" t="s">
        <v>52</v>
      </c>
      <c r="K1981" s="24" t="s">
        <v>2521</v>
      </c>
      <c r="L1981" s="25">
        <v>45100</v>
      </c>
      <c r="M1981" s="25">
        <v>45127</v>
      </c>
      <c r="N1981" s="81">
        <f t="shared" si="411"/>
        <v>45158</v>
      </c>
      <c r="O1981" s="77" t="str">
        <f ca="1">IF(N1981&lt;TODAY(),"Expired","Live")</f>
        <v>Expired</v>
      </c>
      <c r="P1981" s="77" t="str" cm="1">
        <f t="array" aca="1" ref="P1981" ca="1">_xlfn.IFS((N1981-TODAY())&gt;=547,"06 Expires over 18 months",(N1981-TODAY())&gt;=365,"05 Expires in 18 months",(N1981-TODAY())&gt;=183,"04 Expires in 12 months",(N1981-TODAY())&gt;=92,"03 Expires in 6 months",(N1981-TODAY())&gt;=31,"02 Expires in 3 months",(N1981-TODAY())&gt;=0,"01 Expires in 30 days",(N1981-TODAY())&gt;=-31,"01 Expired last 30 days",(N1981-TODAY())&gt;=-92,"02 Expired last 3 months",(N1981-TODAY())&gt;=-183,"03 Expired last 6 months",(N1981-TODAY())&gt;=-365,"04 Expired last 12 months",(N1981-TODAY())&gt;=-547,"05 Expired last 18 months",TRUE,"06 Expired over 18 months")</f>
        <v>06 Expired over 18 months</v>
      </c>
      <c r="Q1981" s="65">
        <v>4800</v>
      </c>
      <c r="R1981" s="84">
        <f t="shared" si="413"/>
        <v>4800</v>
      </c>
      <c r="S1981" s="77" t="str" cm="1">
        <f t="array" ref="S1981">_xlfn.IFS(R1981&gt;5000000,"Gold",R1981&gt;=500000,"Silver",R1981&gt;30000,"Bronze",TRUE,"Transactional")</f>
        <v>Transactional</v>
      </c>
      <c r="T1981" s="24" t="s">
        <v>54</v>
      </c>
      <c r="U1981" s="101" t="s">
        <v>891</v>
      </c>
      <c r="V1981" s="101" t="s">
        <v>2521</v>
      </c>
      <c r="W1981" s="77" t="str">
        <f t="shared" si="410"/>
        <v>Yes</v>
      </c>
      <c r="X1981" s="77" t="str">
        <f>IFERROR(_xlfn.XLOOKUP(J1981&amp;"||"&amp;K1981,'Mapping Ref.'!$J$2:$J$538,'Mapping Ref.'!$K$2:$K$538),"")</f>
        <v>Corporate</v>
      </c>
      <c r="Y1981" s="77" t="str" cm="1">
        <f t="array" ref="Y1981">_xlfn.IFS(R1981&gt;2000000,"For Publication",R1981&gt;100000,"PID",R1981&gt;30000,"RFQ",TRUE,"Transactional")</f>
        <v>Transactional</v>
      </c>
      <c r="Z1981" s="24" t="s">
        <v>101</v>
      </c>
      <c r="AA1981" s="32">
        <v>1</v>
      </c>
      <c r="AB1981" s="24">
        <v>1</v>
      </c>
      <c r="AC1981" s="25">
        <v>45079</v>
      </c>
      <c r="AD1981" s="24" t="s">
        <v>58</v>
      </c>
      <c r="AE1981" s="24"/>
      <c r="AF1981" s="24"/>
      <c r="AG1981" s="24"/>
      <c r="AH1981" s="24" t="s">
        <v>60</v>
      </c>
      <c r="AI1981" s="24"/>
      <c r="AJ1981" s="24" t="s">
        <v>60</v>
      </c>
      <c r="AK1981" s="24" t="s">
        <v>7583</v>
      </c>
      <c r="AL1981" s="24" t="s">
        <v>1333</v>
      </c>
      <c r="AM1981" s="24"/>
      <c r="AN1981" s="24"/>
      <c r="AO1981" s="24"/>
      <c r="AP1981" s="24" t="s">
        <v>60</v>
      </c>
      <c r="AQ1981" s="24"/>
      <c r="AR1981" s="24"/>
      <c r="AS1981" s="89">
        <f t="shared" si="414"/>
        <v>1</v>
      </c>
      <c r="AT1981" s="24" t="s">
        <v>7584</v>
      </c>
    </row>
    <row r="1982" spans="1:46" x14ac:dyDescent="0.5">
      <c r="A1982" s="24">
        <v>2104</v>
      </c>
      <c r="B1982" s="24"/>
      <c r="C1982" s="24"/>
      <c r="D1982" s="24" t="s">
        <v>7585</v>
      </c>
      <c r="E1982" s="24" t="s">
        <v>7586</v>
      </c>
      <c r="F1982" s="77" t="str">
        <f t="shared" si="409"/>
        <v>HAMMOND CLARKE LTD</v>
      </c>
      <c r="G1982" s="24" t="s">
        <v>7587</v>
      </c>
      <c r="H1982" s="24" t="s">
        <v>2695</v>
      </c>
      <c r="I1982" s="24" t="s">
        <v>2695</v>
      </c>
      <c r="J1982" s="24" t="s">
        <v>52</v>
      </c>
      <c r="K1982" s="24" t="s">
        <v>827</v>
      </c>
      <c r="L1982" s="25">
        <v>45083</v>
      </c>
      <c r="M1982" s="25">
        <v>45265</v>
      </c>
      <c r="N1982" s="81">
        <f t="shared" si="411"/>
        <v>45448</v>
      </c>
      <c r="O1982" s="77" t="str">
        <f ca="1">IF(N1982&lt;TODAY(),"Expired","Live")</f>
        <v>Expired</v>
      </c>
      <c r="P1982" s="77" t="str" cm="1">
        <f t="array" aca="1" ref="P1982" ca="1">_xlfn.IFS((N1982-TODAY())&gt;=547,"06 Expires over 18 months",(N1982-TODAY())&gt;=365,"05 Expires in 18 months",(N1982-TODAY())&gt;=183,"04 Expires in 12 months",(N1982-TODAY())&gt;=92,"03 Expires in 6 months",(N1982-TODAY())&gt;=31,"02 Expires in 3 months",(N1982-TODAY())&gt;=0,"01 Expires in 30 days",(N1982-TODAY())&gt;=-31,"01 Expired last 30 days",(N1982-TODAY())&gt;=-92,"02 Expired last 3 months",(N1982-TODAY())&gt;=-183,"03 Expired last 6 months",(N1982-TODAY())&gt;=-365,"04 Expired last 12 months",(N1982-TODAY())&gt;=-547,"05 Expired last 18 months",TRUE,"06 Expired over 18 months")</f>
        <v>06 Expired over 18 months</v>
      </c>
      <c r="Q1982" s="65">
        <v>60000</v>
      </c>
      <c r="R1982" s="84">
        <f t="shared" si="413"/>
        <v>60000</v>
      </c>
      <c r="S1982" s="77" t="str" cm="1">
        <f t="array" ref="S1982">_xlfn.IFS(R1982&gt;5000000,"Gold",R1982&gt;=500000,"Silver",R1982&gt;30000,"Bronze",TRUE,"Transactional")</f>
        <v>Bronze</v>
      </c>
      <c r="T1982" s="24" t="s">
        <v>54</v>
      </c>
      <c r="U1982" s="101" t="s">
        <v>237</v>
      </c>
      <c r="V1982" s="101" t="s">
        <v>350</v>
      </c>
      <c r="W1982" s="77" t="str">
        <f t="shared" si="410"/>
        <v>Yes</v>
      </c>
      <c r="X1982" s="77" t="str">
        <f>IFERROR(_xlfn.XLOOKUP(J1982&amp;"||"&amp;K1982,'Mapping Ref.'!$J$2:$J$538,'Mapping Ref.'!$K$2:$K$538),"")</f>
        <v>Corporate</v>
      </c>
      <c r="Y1982" s="77" t="str" cm="1">
        <f t="array" ref="Y1982">_xlfn.IFS(R1982&gt;2000000,"For Publication",R1982&gt;100000,"PID",R1982&gt;30000,"RFQ",TRUE,"Transactional")</f>
        <v>RFQ</v>
      </c>
      <c r="Z1982" s="24" t="s">
        <v>101</v>
      </c>
      <c r="AA1982" s="32">
        <v>6</v>
      </c>
      <c r="AB1982" s="24">
        <v>6</v>
      </c>
      <c r="AC1982" s="25">
        <v>45083</v>
      </c>
      <c r="AD1982" s="24" t="s">
        <v>58</v>
      </c>
      <c r="AE1982" s="24"/>
      <c r="AF1982" s="24"/>
      <c r="AG1982" s="24"/>
      <c r="AH1982" s="24" t="s">
        <v>60</v>
      </c>
      <c r="AI1982" s="24"/>
      <c r="AJ1982" s="24" t="s">
        <v>60</v>
      </c>
      <c r="AK1982" s="24"/>
      <c r="AL1982" s="24" t="s">
        <v>1333</v>
      </c>
      <c r="AM1982" s="24"/>
      <c r="AN1982" s="24"/>
      <c r="AO1982" s="24">
        <v>0</v>
      </c>
      <c r="AP1982" s="24" t="s">
        <v>60</v>
      </c>
      <c r="AQ1982" s="24"/>
      <c r="AR1982" s="24"/>
      <c r="AS1982" s="89">
        <f t="shared" si="414"/>
        <v>11</v>
      </c>
      <c r="AT1982" s="24" t="s">
        <v>7588</v>
      </c>
    </row>
    <row r="1983" spans="1:46" x14ac:dyDescent="0.5">
      <c r="A1983" s="24">
        <v>2105</v>
      </c>
      <c r="B1983" s="24"/>
      <c r="C1983" s="24"/>
      <c r="D1983" s="24" t="s">
        <v>7589</v>
      </c>
      <c r="E1983" s="24" t="s">
        <v>6776</v>
      </c>
      <c r="F1983" s="77" t="str">
        <f t="shared" si="409"/>
        <v>STEFAN PEART PSYCHOLOGY LTD</v>
      </c>
      <c r="G1983" s="24" t="s">
        <v>7589</v>
      </c>
      <c r="H1983" s="24" t="s">
        <v>1420</v>
      </c>
      <c r="I1983" s="24" t="s">
        <v>1420</v>
      </c>
      <c r="J1983" s="24" t="s">
        <v>52</v>
      </c>
      <c r="K1983" s="24" t="s">
        <v>822</v>
      </c>
      <c r="L1983" s="25">
        <v>45083</v>
      </c>
      <c r="M1983" s="25"/>
      <c r="N1983" s="81"/>
      <c r="O1983" s="77" t="s">
        <v>712</v>
      </c>
      <c r="P1983" s="77"/>
      <c r="Q1983" s="104"/>
      <c r="R1983" s="84">
        <v>0</v>
      </c>
      <c r="S1983" s="77" t="str" cm="1">
        <f t="array" ref="S1983">_xlfn.IFS(R1983&gt;5000000,"Gold",R1983&gt;=500000,"Silver",R1983&gt;30000,"Bronze",TRUE,"Transactional")</f>
        <v>Transactional</v>
      </c>
      <c r="T1983" s="24" t="s">
        <v>54</v>
      </c>
      <c r="U1983" s="101" t="s">
        <v>455</v>
      </c>
      <c r="V1983" s="101" t="s">
        <v>822</v>
      </c>
      <c r="W1983" s="77" t="str">
        <f t="shared" si="410"/>
        <v>Yes</v>
      </c>
      <c r="X1983" s="77" t="str">
        <f>IFERROR(_xlfn.XLOOKUP(J1983&amp;"||"&amp;K1983,'Mapping Ref.'!$J$2:$J$538,'Mapping Ref.'!$K$2:$K$538),"")</f>
        <v>Corporate</v>
      </c>
      <c r="Y1983" s="77" t="str" cm="1">
        <f t="array" ref="Y1983">_xlfn.IFS(R1983&gt;2000000,"For Publication",R1983&gt;100000,"PID",R1983&gt;30000,"RFQ",TRUE,"Transactional")</f>
        <v>Transactional</v>
      </c>
      <c r="Z1983" s="24" t="s">
        <v>101</v>
      </c>
      <c r="AA1983" s="32">
        <v>80</v>
      </c>
      <c r="AB1983" s="24">
        <v>80</v>
      </c>
      <c r="AC1983" s="25">
        <v>45083</v>
      </c>
      <c r="AD1983" s="24" t="s">
        <v>102</v>
      </c>
      <c r="AE1983" s="24">
        <v>0</v>
      </c>
      <c r="AF1983" s="24"/>
      <c r="AG1983" s="24"/>
      <c r="AH1983" s="24" t="s">
        <v>60</v>
      </c>
      <c r="AI1983" s="24"/>
      <c r="AJ1983" s="24" t="s">
        <v>60</v>
      </c>
      <c r="AK1983" s="24"/>
      <c r="AL1983" s="24" t="s">
        <v>1333</v>
      </c>
      <c r="AM1983" s="24"/>
      <c r="AN1983" s="24"/>
      <c r="AO1983" s="24">
        <v>0</v>
      </c>
      <c r="AP1983" s="24" t="s">
        <v>59</v>
      </c>
      <c r="AQ1983" s="24"/>
      <c r="AR1983" s="24"/>
      <c r="AS1983" s="89">
        <v>0</v>
      </c>
      <c r="AT1983" s="24" t="s">
        <v>7590</v>
      </c>
    </row>
    <row r="1984" spans="1:46" x14ac:dyDescent="0.5">
      <c r="A1984" s="24">
        <v>2106</v>
      </c>
      <c r="B1984" s="24" t="s">
        <v>340</v>
      </c>
      <c r="C1984" s="24"/>
      <c r="D1984" s="24" t="s">
        <v>7591</v>
      </c>
      <c r="E1984" s="24" t="s">
        <v>6473</v>
      </c>
      <c r="F1984" s="77" t="str">
        <f t="shared" si="409"/>
        <v>PSYCHOLOGY CONSULTANCY SERVICES LIMITED</v>
      </c>
      <c r="G1984" s="24" t="s">
        <v>7591</v>
      </c>
      <c r="H1984" s="24" t="s">
        <v>1420</v>
      </c>
      <c r="I1984" s="24" t="s">
        <v>1420</v>
      </c>
      <c r="J1984" s="24" t="s">
        <v>52</v>
      </c>
      <c r="K1984" s="24" t="s">
        <v>822</v>
      </c>
      <c r="L1984" s="25">
        <v>45083</v>
      </c>
      <c r="M1984" s="25"/>
      <c r="N1984" s="81"/>
      <c r="O1984" s="77" t="s">
        <v>712</v>
      </c>
      <c r="P1984" s="77"/>
      <c r="Q1984" s="104"/>
      <c r="R1984" s="84">
        <v>0</v>
      </c>
      <c r="S1984" s="77" t="str" cm="1">
        <f t="array" ref="S1984">_xlfn.IFS(R1984&gt;5000000,"Gold",R1984&gt;=500000,"Silver",R1984&gt;30000,"Bronze",TRUE,"Transactional")</f>
        <v>Transactional</v>
      </c>
      <c r="T1984" s="24" t="s">
        <v>54</v>
      </c>
      <c r="U1984" s="101" t="s">
        <v>116</v>
      </c>
      <c r="V1984" s="101" t="s">
        <v>70</v>
      </c>
      <c r="W1984" s="77" t="str">
        <f t="shared" si="410"/>
        <v>Yes</v>
      </c>
      <c r="X1984" s="77" t="str">
        <f>IFERROR(_xlfn.XLOOKUP(J1984&amp;"||"&amp;K1984,'Mapping Ref.'!$J$2:$J$538,'Mapping Ref.'!$K$2:$K$538),"")</f>
        <v>Corporate</v>
      </c>
      <c r="Y1984" s="77" t="str" cm="1">
        <f t="array" ref="Y1984">_xlfn.IFS(R1984&gt;2000000,"For Publication",R1984&gt;100000,"PID",R1984&gt;30000,"RFQ",TRUE,"Transactional")</f>
        <v>Transactional</v>
      </c>
      <c r="Z1984" s="24" t="s">
        <v>101</v>
      </c>
      <c r="AA1984" s="32">
        <v>80</v>
      </c>
      <c r="AB1984" s="24">
        <v>80</v>
      </c>
      <c r="AC1984" s="25">
        <v>45083</v>
      </c>
      <c r="AD1984" s="24" t="s">
        <v>102</v>
      </c>
      <c r="AE1984" s="24">
        <v>0</v>
      </c>
      <c r="AF1984" s="24"/>
      <c r="AG1984" s="24"/>
      <c r="AH1984" s="24" t="s">
        <v>59</v>
      </c>
      <c r="AI1984" s="24"/>
      <c r="AJ1984" s="24" t="s">
        <v>60</v>
      </c>
      <c r="AK1984" s="24"/>
      <c r="AL1984" s="24" t="s">
        <v>5003</v>
      </c>
      <c r="AM1984" s="24"/>
      <c r="AN1984" s="24"/>
      <c r="AO1984" s="24">
        <v>0</v>
      </c>
      <c r="AP1984" s="24" t="s">
        <v>60</v>
      </c>
      <c r="AQ1984" s="24"/>
      <c r="AR1984" s="24"/>
      <c r="AS1984" s="89">
        <v>0</v>
      </c>
      <c r="AT1984" s="24" t="s">
        <v>7592</v>
      </c>
    </row>
    <row r="1985" spans="1:46" x14ac:dyDescent="0.5">
      <c r="A1985" s="24">
        <v>2107</v>
      </c>
      <c r="B1985" s="24" t="s">
        <v>340</v>
      </c>
      <c r="C1985" s="24"/>
      <c r="D1985" s="24" t="s">
        <v>7593</v>
      </c>
      <c r="E1985" s="24" t="s">
        <v>4636</v>
      </c>
      <c r="F1985" s="77" t="str">
        <f t="shared" si="409"/>
        <v>TRUE SOLICITORS LLP CLIENT ACCOUNT</v>
      </c>
      <c r="G1985" s="24" t="s">
        <v>7594</v>
      </c>
      <c r="H1985" s="24" t="s">
        <v>1420</v>
      </c>
      <c r="I1985" s="24" t="s">
        <v>1420</v>
      </c>
      <c r="J1985" s="24" t="s">
        <v>52</v>
      </c>
      <c r="K1985" s="24" t="s">
        <v>822</v>
      </c>
      <c r="L1985" s="25">
        <v>45083</v>
      </c>
      <c r="M1985" s="25"/>
      <c r="N1985" s="81"/>
      <c r="O1985" s="77" t="s">
        <v>712</v>
      </c>
      <c r="P1985" s="77"/>
      <c r="Q1985" s="104"/>
      <c r="R1985" s="84">
        <v>0</v>
      </c>
      <c r="S1985" s="77" t="str" cm="1">
        <f t="array" ref="S1985">_xlfn.IFS(R1985&gt;5000000,"Gold",R1985&gt;=500000,"Silver",R1985&gt;30000,"Bronze",TRUE,"Transactional")</f>
        <v>Transactional</v>
      </c>
      <c r="T1985" s="24" t="s">
        <v>54</v>
      </c>
      <c r="U1985" s="101" t="s">
        <v>131</v>
      </c>
      <c r="V1985" s="101" t="s">
        <v>361</v>
      </c>
      <c r="W1985" s="77" t="str">
        <f t="shared" si="410"/>
        <v>Yes</v>
      </c>
      <c r="X1985" s="77" t="str">
        <f>IFERROR(_xlfn.XLOOKUP(J1985&amp;"||"&amp;K1985,'Mapping Ref.'!$J$2:$J$538,'Mapping Ref.'!$K$2:$K$538),"")</f>
        <v>Corporate</v>
      </c>
      <c r="Y1985" s="77" t="str" cm="1">
        <f t="array" ref="Y1985">_xlfn.IFS(R1985&gt;2000000,"For Publication",R1985&gt;100000,"PID",R1985&gt;30000,"RFQ",TRUE,"Transactional")</f>
        <v>Transactional</v>
      </c>
      <c r="Z1985" s="24" t="s">
        <v>57</v>
      </c>
      <c r="AA1985" s="32">
        <v>80</v>
      </c>
      <c r="AB1985" s="24">
        <v>80</v>
      </c>
      <c r="AC1985" s="25">
        <v>45083</v>
      </c>
      <c r="AD1985" s="24" t="s">
        <v>102</v>
      </c>
      <c r="AE1985" s="24">
        <v>0</v>
      </c>
      <c r="AF1985" s="24"/>
      <c r="AG1985" s="24"/>
      <c r="AH1985" s="24" t="s">
        <v>60</v>
      </c>
      <c r="AI1985" s="24"/>
      <c r="AJ1985" s="24" t="s">
        <v>60</v>
      </c>
      <c r="AK1985" s="24"/>
      <c r="AL1985" s="24" t="s">
        <v>5003</v>
      </c>
      <c r="AM1985" s="24"/>
      <c r="AN1985" s="24"/>
      <c r="AO1985" s="24">
        <v>0</v>
      </c>
      <c r="AP1985" s="24" t="s">
        <v>60</v>
      </c>
      <c r="AQ1985" s="24"/>
      <c r="AR1985" s="24"/>
      <c r="AS1985" s="89">
        <v>0</v>
      </c>
      <c r="AT1985" s="24" t="s">
        <v>7595</v>
      </c>
    </row>
    <row r="1986" spans="1:46" x14ac:dyDescent="0.5">
      <c r="A1986" s="24">
        <v>2108</v>
      </c>
      <c r="B1986" s="24" t="s">
        <v>340</v>
      </c>
      <c r="C1986" s="24"/>
      <c r="D1986" s="24" t="s">
        <v>7596</v>
      </c>
      <c r="E1986" s="24" t="s">
        <v>4636</v>
      </c>
      <c r="F1986" s="77" t="str">
        <f t="shared" ref="F1986:F2049" si="415">IF(AT1986&lt;&gt;"",AT1986,G1986)</f>
        <v>VERSUS LAW LTD T/A VERSUS LAW SOLICITORS</v>
      </c>
      <c r="G1986" s="24" t="s">
        <v>7596</v>
      </c>
      <c r="H1986" s="24" t="s">
        <v>1420</v>
      </c>
      <c r="I1986" s="24" t="s">
        <v>1420</v>
      </c>
      <c r="J1986" s="24" t="s">
        <v>52</v>
      </c>
      <c r="K1986" s="24" t="s">
        <v>822</v>
      </c>
      <c r="L1986" s="25">
        <v>45083</v>
      </c>
      <c r="M1986" s="25"/>
      <c r="N1986" s="81"/>
      <c r="O1986" s="77" t="s">
        <v>712</v>
      </c>
      <c r="P1986" s="77"/>
      <c r="Q1986" s="104"/>
      <c r="R1986" s="84">
        <v>0</v>
      </c>
      <c r="S1986" s="77" t="str" cm="1">
        <f t="array" ref="S1986">_xlfn.IFS(R1986&gt;5000000,"Gold",R1986&gt;=500000,"Silver",R1986&gt;30000,"Bronze",TRUE,"Transactional")</f>
        <v>Transactional</v>
      </c>
      <c r="T1986" s="24" t="s">
        <v>54</v>
      </c>
      <c r="U1986" s="101" t="s">
        <v>445</v>
      </c>
      <c r="V1986" s="101" t="s">
        <v>810</v>
      </c>
      <c r="W1986" s="77" t="str">
        <f t="shared" ref="W1986:W2049" si="416">IF(AB1986&gt;0,"Yes","No")</f>
        <v>No</v>
      </c>
      <c r="X1986" s="77" t="str">
        <f>IFERROR(_xlfn.XLOOKUP(J1986&amp;"||"&amp;K1986,'Mapping Ref.'!$J$2:$J$538,'Mapping Ref.'!$K$2:$K$538),"")</f>
        <v>Corporate</v>
      </c>
      <c r="Y1986" s="77" t="str" cm="1">
        <f t="array" ref="Y1986">_xlfn.IFS(R1986&gt;2000000,"For Publication",R1986&gt;100000,"PID",R1986&gt;30000,"RFQ",TRUE,"Transactional")</f>
        <v>Transactional</v>
      </c>
      <c r="Z1986" s="24" t="s">
        <v>101</v>
      </c>
      <c r="AA1986" s="32">
        <v>0</v>
      </c>
      <c r="AB1986" s="24">
        <v>0</v>
      </c>
      <c r="AC1986" s="25">
        <v>45083</v>
      </c>
      <c r="AD1986" s="24" t="s">
        <v>102</v>
      </c>
      <c r="AE1986" s="24">
        <v>0</v>
      </c>
      <c r="AF1986" s="24"/>
      <c r="AG1986" s="24"/>
      <c r="AH1986" s="24" t="s">
        <v>60</v>
      </c>
      <c r="AI1986" s="24"/>
      <c r="AJ1986" s="24" t="s">
        <v>60</v>
      </c>
      <c r="AK1986" s="24"/>
      <c r="AL1986" s="24" t="s">
        <v>5003</v>
      </c>
      <c r="AM1986" s="24"/>
      <c r="AN1986" s="24"/>
      <c r="AO1986" s="24">
        <v>0</v>
      </c>
      <c r="AP1986" s="24" t="s">
        <v>60</v>
      </c>
      <c r="AQ1986" s="24"/>
      <c r="AR1986" s="24"/>
      <c r="AS1986" s="89">
        <v>0</v>
      </c>
      <c r="AT1986" s="24" t="s">
        <v>7597</v>
      </c>
    </row>
    <row r="1987" spans="1:46" x14ac:dyDescent="0.5">
      <c r="A1987" s="24">
        <v>2109</v>
      </c>
      <c r="B1987" s="24"/>
      <c r="C1987" s="24" t="s">
        <v>77</v>
      </c>
      <c r="D1987" s="24" t="s">
        <v>6995</v>
      </c>
      <c r="E1987" s="24" t="s">
        <v>7598</v>
      </c>
      <c r="F1987" s="77" t="str">
        <f t="shared" si="415"/>
        <v>SUPPORT SERVICE LEADERS LIMITED</v>
      </c>
      <c r="G1987" s="24" t="s">
        <v>6994</v>
      </c>
      <c r="H1987" s="24" t="s">
        <v>972</v>
      </c>
      <c r="I1987" s="24" t="s">
        <v>972</v>
      </c>
      <c r="J1987" s="24" t="s">
        <v>107</v>
      </c>
      <c r="K1987" s="24" t="s">
        <v>3843</v>
      </c>
      <c r="L1987" s="25">
        <v>45078</v>
      </c>
      <c r="M1987" s="25">
        <v>45808</v>
      </c>
      <c r="N1987" s="81">
        <f>EDATE(M1987,AB1987)</f>
        <v>45808</v>
      </c>
      <c r="O1987" s="77" t="str">
        <f ca="1">IF(N1987&lt;TODAY(),"Expired","Live")</f>
        <v>Expired</v>
      </c>
      <c r="P1987" s="77" t="str" cm="1">
        <f t="array" aca="1" ref="P1987" ca="1">_xlfn.IFS((N1987-TODAY())&gt;=547,"06 Expires over 18 months",(N1987-TODAY())&gt;=365,"05 Expires in 18 months",(N1987-TODAY())&gt;=183,"04 Expires in 12 months",(N1987-TODAY())&gt;=92,"03 Expires in 6 months",(N1987-TODAY())&gt;=31,"02 Expires in 3 months",(N1987-TODAY())&gt;=0,"01 Expires in 30 days",(N1987-TODAY())&gt;=-31,"01 Expired last 30 days",(N1987-TODAY())&gt;=-92,"02 Expired last 3 months",(N1987-TODAY())&gt;=-183,"03 Expired last 6 months",(N1987-TODAY())&gt;=-365,"04 Expired last 12 months",(N1987-TODAY())&gt;=-547,"05 Expired last 18 months",TRUE,"06 Expired over 18 months")</f>
        <v>05 Expired last 18 months</v>
      </c>
      <c r="Q1987" s="65">
        <v>5000</v>
      </c>
      <c r="R1987" s="84">
        <f>MAX(Q1987,Q1987*N(AS1987)/12)</f>
        <v>9583.3333333333339</v>
      </c>
      <c r="S1987" s="77" t="str" cm="1">
        <f t="array" ref="S1987">_xlfn.IFS(R1987&gt;5000000,"Gold",R1987&gt;=500000,"Silver",R1987&gt;30000,"Bronze",TRUE,"Transactional")</f>
        <v>Transactional</v>
      </c>
      <c r="T1987" s="24" t="s">
        <v>54</v>
      </c>
      <c r="U1987" s="101" t="s">
        <v>208</v>
      </c>
      <c r="V1987" s="101" t="s">
        <v>209</v>
      </c>
      <c r="W1987" s="77" t="str">
        <f t="shared" si="416"/>
        <v>No</v>
      </c>
      <c r="X1987" s="77" t="str">
        <f>IFERROR(_xlfn.XLOOKUP(J1987&amp;"||"&amp;K1987,'Mapping Ref.'!$J$2:$J$538,'Mapping Ref.'!$K$2:$K$538),"")</f>
        <v>Construction &amp; Estates</v>
      </c>
      <c r="Y1987" s="77" t="str" cm="1">
        <f t="array" ref="Y1987">_xlfn.IFS(R1987&gt;2000000,"For Publication",R1987&gt;100000,"PID",R1987&gt;30000,"RFQ",TRUE,"Transactional")</f>
        <v>Transactional</v>
      </c>
      <c r="Z1987" s="24" t="s">
        <v>86</v>
      </c>
      <c r="AA1987" s="32">
        <v>24</v>
      </c>
      <c r="AB1987" s="24">
        <v>0</v>
      </c>
      <c r="AC1987" s="25">
        <v>45083</v>
      </c>
      <c r="AD1987" s="24" t="s">
        <v>58</v>
      </c>
      <c r="AE1987" s="24">
        <v>10000196</v>
      </c>
      <c r="AF1987" s="24"/>
      <c r="AG1987" s="24"/>
      <c r="AH1987" s="24" t="s">
        <v>60</v>
      </c>
      <c r="AI1987" s="24"/>
      <c r="AJ1987" s="24" t="s">
        <v>60</v>
      </c>
      <c r="AK1987" s="24"/>
      <c r="AL1987" s="24" t="s">
        <v>1333</v>
      </c>
      <c r="AM1987" s="24"/>
      <c r="AN1987" s="24"/>
      <c r="AO1987" s="24">
        <v>0</v>
      </c>
      <c r="AP1987" s="24" t="s">
        <v>60</v>
      </c>
      <c r="AQ1987" s="24"/>
      <c r="AR1987" s="24"/>
      <c r="AS1987" s="89">
        <f>DATEDIF(L1987,N1987,"m")</f>
        <v>23</v>
      </c>
      <c r="AT1987" s="24" t="s">
        <v>6995</v>
      </c>
    </row>
    <row r="1988" spans="1:46" x14ac:dyDescent="0.5">
      <c r="A1988" s="24">
        <v>2110</v>
      </c>
      <c r="B1988" s="24"/>
      <c r="C1988" s="24" t="s">
        <v>77</v>
      </c>
      <c r="D1988" s="24" t="s">
        <v>7599</v>
      </c>
      <c r="E1988" s="24" t="s">
        <v>7600</v>
      </c>
      <c r="F1988" s="77" t="str">
        <f t="shared" si="415"/>
        <v>PELLINGS LLP</v>
      </c>
      <c r="G1988" s="24" t="s">
        <v>5295</v>
      </c>
      <c r="H1988" s="24" t="s">
        <v>7297</v>
      </c>
      <c r="I1988" s="24" t="s">
        <v>5266</v>
      </c>
      <c r="J1988" s="24" t="s">
        <v>107</v>
      </c>
      <c r="K1988" s="24" t="s">
        <v>7298</v>
      </c>
      <c r="L1988" s="25">
        <v>42928</v>
      </c>
      <c r="M1988" s="25">
        <v>45688</v>
      </c>
      <c r="N1988" s="81">
        <f>EDATE(M1988,AB1988)</f>
        <v>45688</v>
      </c>
      <c r="O1988" s="77" t="str">
        <f ca="1">IF(N1988&lt;TODAY(),"Expired","Live")</f>
        <v>Expired</v>
      </c>
      <c r="P1988" s="77" t="str" cm="1">
        <f t="array" aca="1" ref="P1988" ca="1">_xlfn.IFS((N1988-TODAY())&gt;=547,"06 Expires over 18 months",(N1988-TODAY())&gt;=365,"05 Expires in 18 months",(N1988-TODAY())&gt;=183,"04 Expires in 12 months",(N1988-TODAY())&gt;=92,"03 Expires in 6 months",(N1988-TODAY())&gt;=31,"02 Expires in 3 months",(N1988-TODAY())&gt;=0,"01 Expires in 30 days",(N1988-TODAY())&gt;=-31,"01 Expired last 30 days",(N1988-TODAY())&gt;=-92,"02 Expired last 3 months",(N1988-TODAY())&gt;=-183,"03 Expired last 6 months",(N1988-TODAY())&gt;=-365,"04 Expired last 12 months",(N1988-TODAY())&gt;=-547,"05 Expired last 18 months",TRUE,"06 Expired over 18 months")</f>
        <v>06 Expired over 18 months</v>
      </c>
      <c r="Q1988" s="65">
        <v>74000</v>
      </c>
      <c r="R1988" s="84">
        <f>MAX(Q1988,Q1988*N(AS1988)/12)</f>
        <v>555000</v>
      </c>
      <c r="S1988" s="77" t="str" cm="1">
        <f t="array" ref="S1988">_xlfn.IFS(R1988&gt;5000000,"Gold",R1988&gt;=500000,"Silver",R1988&gt;30000,"Bronze",TRUE,"Transactional")</f>
        <v>Silver</v>
      </c>
      <c r="T1988" s="24" t="s">
        <v>122</v>
      </c>
      <c r="U1988" s="101" t="s">
        <v>123</v>
      </c>
      <c r="V1988" s="101" t="s">
        <v>124</v>
      </c>
      <c r="W1988" s="77" t="str">
        <f t="shared" si="416"/>
        <v>No</v>
      </c>
      <c r="X1988" s="77" t="str">
        <f>IFERROR(_xlfn.XLOOKUP(J1988&amp;"||"&amp;K1988,'Mapping Ref.'!$J$2:$J$538,'Mapping Ref.'!$K$2:$K$538),"")</f>
        <v>Construction &amp; Estates</v>
      </c>
      <c r="Y1988" s="77" t="str" cm="1">
        <f t="array" ref="Y1988">_xlfn.IFS(R1988&gt;2000000,"For Publication",R1988&gt;100000,"PID",R1988&gt;30000,"RFQ",TRUE,"Transactional")</f>
        <v>PID</v>
      </c>
      <c r="Z1988" s="24" t="s">
        <v>57</v>
      </c>
      <c r="AA1988" s="32">
        <v>13</v>
      </c>
      <c r="AB1988" s="24">
        <v>0</v>
      </c>
      <c r="AC1988" s="25">
        <v>45084</v>
      </c>
      <c r="AD1988" s="24" t="s">
        <v>58</v>
      </c>
      <c r="AE1988" s="24">
        <v>100037</v>
      </c>
      <c r="AF1988" s="24"/>
      <c r="AG1988" s="24"/>
      <c r="AH1988" s="24" t="s">
        <v>60</v>
      </c>
      <c r="AI1988" s="24"/>
      <c r="AJ1988" s="24" t="s">
        <v>60</v>
      </c>
      <c r="AK1988" s="24" t="s">
        <v>7601</v>
      </c>
      <c r="AL1988" s="24" t="s">
        <v>1333</v>
      </c>
      <c r="AM1988" s="24"/>
      <c r="AN1988" s="24"/>
      <c r="AO1988" s="24">
        <v>0</v>
      </c>
      <c r="AP1988" s="24" t="s">
        <v>60</v>
      </c>
      <c r="AQ1988" s="24"/>
      <c r="AR1988" s="24"/>
      <c r="AS1988" s="89">
        <f>DATEDIF(L1988,N1988,"m")</f>
        <v>90</v>
      </c>
      <c r="AT1988" s="24" t="s">
        <v>5298</v>
      </c>
    </row>
    <row r="1989" spans="1:46" x14ac:dyDescent="0.5">
      <c r="A1989" s="24">
        <v>2111</v>
      </c>
      <c r="B1989" s="24"/>
      <c r="C1989" s="24" t="s">
        <v>77</v>
      </c>
      <c r="D1989" s="24" t="s">
        <v>7602</v>
      </c>
      <c r="E1989" s="24" t="s">
        <v>7603</v>
      </c>
      <c r="F1989" s="77" t="str">
        <f t="shared" si="415"/>
        <v>XCO2 ENERGY LTD</v>
      </c>
      <c r="G1989" s="24" t="s">
        <v>7470</v>
      </c>
      <c r="H1989" s="24" t="s">
        <v>7297</v>
      </c>
      <c r="I1989" s="24" t="s">
        <v>5266</v>
      </c>
      <c r="J1989" s="24" t="s">
        <v>321</v>
      </c>
      <c r="K1989" s="24" t="s">
        <v>7298</v>
      </c>
      <c r="L1989" s="25">
        <v>45084</v>
      </c>
      <c r="M1989" s="25">
        <v>45473</v>
      </c>
      <c r="N1989" s="81">
        <f>EDATE(M1989,AB1989)</f>
        <v>45473</v>
      </c>
      <c r="O1989" s="77" t="str">
        <f ca="1">IF(N1989&lt;TODAY(),"Expired","Live")</f>
        <v>Expired</v>
      </c>
      <c r="P1989" s="77" t="str" cm="1">
        <f t="array" aca="1" ref="P1989" ca="1">_xlfn.IFS((N1989-TODAY())&gt;=547,"06 Expires over 18 months",(N1989-TODAY())&gt;=365,"05 Expires in 18 months",(N1989-TODAY())&gt;=183,"04 Expires in 12 months",(N1989-TODAY())&gt;=92,"03 Expires in 6 months",(N1989-TODAY())&gt;=31,"02 Expires in 3 months",(N1989-TODAY())&gt;=0,"01 Expires in 30 days",(N1989-TODAY())&gt;=-31,"01 Expired last 30 days",(N1989-TODAY())&gt;=-92,"02 Expired last 3 months",(N1989-TODAY())&gt;=-183,"03 Expired last 6 months",(N1989-TODAY())&gt;=-365,"04 Expired last 12 months",(N1989-TODAY())&gt;=-547,"05 Expired last 18 months",TRUE,"06 Expired over 18 months")</f>
        <v>06 Expired over 18 months</v>
      </c>
      <c r="Q1989" s="65">
        <v>95900</v>
      </c>
      <c r="R1989" s="84">
        <f>MAX(Q1989,Q1989*N(AS1989)/12)</f>
        <v>95900</v>
      </c>
      <c r="S1989" s="77" t="str" cm="1">
        <f t="array" ref="S1989">_xlfn.IFS(R1989&gt;5000000,"Gold",R1989&gt;=500000,"Silver",R1989&gt;30000,"Bronze",TRUE,"Transactional")</f>
        <v>Bronze</v>
      </c>
      <c r="T1989" s="24" t="s">
        <v>122</v>
      </c>
      <c r="U1989" s="101" t="s">
        <v>116</v>
      </c>
      <c r="V1989" s="101" t="s">
        <v>70</v>
      </c>
      <c r="W1989" s="77" t="str">
        <f t="shared" si="416"/>
        <v>No</v>
      </c>
      <c r="X1989" s="77" t="str">
        <f>IFERROR(_xlfn.XLOOKUP(J1989&amp;"||"&amp;K1989,'Mapping Ref.'!$J$2:$J$538,'Mapping Ref.'!$K$2:$K$538),"")</f>
        <v>Corporate</v>
      </c>
      <c r="Y1989" s="77" t="str" cm="1">
        <f t="array" ref="Y1989">_xlfn.IFS(R1989&gt;2000000,"For Publication",R1989&gt;100000,"PID",R1989&gt;30000,"RFQ",TRUE,"Transactional")</f>
        <v>RFQ</v>
      </c>
      <c r="Z1989" s="24" t="s">
        <v>101</v>
      </c>
      <c r="AA1989" s="32">
        <v>12</v>
      </c>
      <c r="AB1989" s="24">
        <v>0</v>
      </c>
      <c r="AC1989" s="25">
        <v>45084</v>
      </c>
      <c r="AD1989" s="24" t="s">
        <v>58</v>
      </c>
      <c r="AE1989" s="24">
        <v>0</v>
      </c>
      <c r="AF1989" s="24"/>
      <c r="AG1989" s="24"/>
      <c r="AH1989" s="24" t="s">
        <v>59</v>
      </c>
      <c r="AI1989" s="24"/>
      <c r="AJ1989" s="24" t="s">
        <v>60</v>
      </c>
      <c r="AK1989" s="24"/>
      <c r="AL1989" s="24" t="s">
        <v>1333</v>
      </c>
      <c r="AM1989" s="24"/>
      <c r="AN1989" s="24"/>
      <c r="AO1989" s="24">
        <v>0</v>
      </c>
      <c r="AP1989" s="24" t="s">
        <v>60</v>
      </c>
      <c r="AQ1989" s="24"/>
      <c r="AR1989" s="24"/>
      <c r="AS1989" s="89">
        <f>DATEDIF(L1989,N1989,"m")</f>
        <v>12</v>
      </c>
      <c r="AT1989" s="24" t="s">
        <v>7473</v>
      </c>
    </row>
    <row r="1990" spans="1:46" x14ac:dyDescent="0.5">
      <c r="A1990" s="24">
        <v>2112</v>
      </c>
      <c r="B1990" s="24" t="s">
        <v>506</v>
      </c>
      <c r="C1990" s="24" t="s">
        <v>77</v>
      </c>
      <c r="D1990" s="24" t="s">
        <v>7604</v>
      </c>
      <c r="E1990" s="24" t="s">
        <v>7605</v>
      </c>
      <c r="F1990" s="77" t="str">
        <f t="shared" si="415"/>
        <v>FOCUS DGI LTD</v>
      </c>
      <c r="G1990" s="24" t="s">
        <v>7606</v>
      </c>
      <c r="H1990" s="24" t="s">
        <v>963</v>
      </c>
      <c r="I1990" s="24" t="s">
        <v>1128</v>
      </c>
      <c r="J1990" s="24" t="s">
        <v>190</v>
      </c>
      <c r="K1990" s="24" t="s">
        <v>3201</v>
      </c>
      <c r="L1990" s="25">
        <v>45085</v>
      </c>
      <c r="M1990" s="25">
        <v>45814</v>
      </c>
      <c r="N1990" s="81">
        <f>EDATE(M1990,AB1990)</f>
        <v>46179</v>
      </c>
      <c r="O1990" s="77" t="str">
        <f ca="1">IF(N1990&lt;TODAY(),"Expired","Live")</f>
        <v>Expired</v>
      </c>
      <c r="P1990" s="77" t="str" cm="1">
        <f t="array" aca="1" ref="P1990" ca="1">_xlfn.IFS((N1990-TODAY())&gt;=547,"06 Expires over 18 months",(N1990-TODAY())&gt;=365,"05 Expires in 18 months",(N1990-TODAY())&gt;=183,"04 Expires in 12 months",(N1990-TODAY())&gt;=92,"03 Expires in 6 months",(N1990-TODAY())&gt;=31,"02 Expires in 3 months",(N1990-TODAY())&gt;=0,"01 Expires in 30 days",(N1990-TODAY())&gt;=-31,"01 Expired last 30 days",(N1990-TODAY())&gt;=-92,"02 Expired last 3 months",(N1990-TODAY())&gt;=-183,"03 Expired last 6 months",(N1990-TODAY())&gt;=-365,"04 Expired last 12 months",(N1990-TODAY())&gt;=-547,"05 Expired last 18 months",TRUE,"06 Expired over 18 months")</f>
        <v>02 Expired last 3 months</v>
      </c>
      <c r="Q1990" s="65">
        <v>65086</v>
      </c>
      <c r="R1990" s="84">
        <f>MAX(Q1990,Q1990*N(AS1990)/12)</f>
        <v>189834.16666666666</v>
      </c>
      <c r="S1990" s="77" t="str" cm="1">
        <f t="array" ref="S1990">_xlfn.IFS(R1990&gt;5000000,"Gold",R1990&gt;=500000,"Silver",R1990&gt;30000,"Bronze",TRUE,"Transactional")</f>
        <v>Bronze</v>
      </c>
      <c r="T1990" s="24" t="s">
        <v>122</v>
      </c>
      <c r="U1990" s="101" t="s">
        <v>123</v>
      </c>
      <c r="V1990" s="101" t="s">
        <v>124</v>
      </c>
      <c r="W1990" s="77" t="str">
        <f t="shared" si="416"/>
        <v>Yes</v>
      </c>
      <c r="X1990" s="77" t="str">
        <f>IFERROR(_xlfn.XLOOKUP(J1990&amp;"||"&amp;K1990,'Mapping Ref.'!$J$2:$J$538,'Mapping Ref.'!$K$2:$K$538),"")</f>
        <v>Childrens &amp; Adults</v>
      </c>
      <c r="Y1990" s="77" t="str" cm="1">
        <f t="array" ref="Y1990">_xlfn.IFS(R1990&gt;2000000,"For Publication",R1990&gt;100000,"PID",R1990&gt;30000,"RFQ",TRUE,"Transactional")</f>
        <v>PID</v>
      </c>
      <c r="Z1990" s="24" t="s">
        <v>71</v>
      </c>
      <c r="AA1990" s="32">
        <v>12</v>
      </c>
      <c r="AB1990" s="24">
        <v>12</v>
      </c>
      <c r="AC1990" s="25">
        <v>45085</v>
      </c>
      <c r="AD1990" s="24" t="s">
        <v>58</v>
      </c>
      <c r="AE1990" s="24"/>
      <c r="AF1990" s="24"/>
      <c r="AG1990" s="24"/>
      <c r="AH1990" s="24" t="s">
        <v>59</v>
      </c>
      <c r="AI1990" s="24"/>
      <c r="AJ1990" s="24" t="s">
        <v>60</v>
      </c>
      <c r="AK1990" s="24"/>
      <c r="AL1990" s="24" t="s">
        <v>1333</v>
      </c>
      <c r="AM1990" s="24"/>
      <c r="AN1990" s="24"/>
      <c r="AO1990" s="24">
        <v>0</v>
      </c>
      <c r="AP1990" s="24" t="s">
        <v>60</v>
      </c>
      <c r="AQ1990" s="24"/>
      <c r="AR1990" s="24"/>
      <c r="AS1990" s="89">
        <f>DATEDIF(L1990,N1990,"m")</f>
        <v>35</v>
      </c>
      <c r="AT1990" s="24" t="s">
        <v>7607</v>
      </c>
    </row>
    <row r="1991" spans="1:46" x14ac:dyDescent="0.5">
      <c r="A1991" s="24">
        <v>2113</v>
      </c>
      <c r="B1991" s="24"/>
      <c r="C1991" s="24"/>
      <c r="D1991" s="24" t="s">
        <v>7608</v>
      </c>
      <c r="E1991" s="24" t="s">
        <v>3266</v>
      </c>
      <c r="F1991" s="77" t="str">
        <f t="shared" si="415"/>
        <v>BUSY BEES DAY NURSERIES LIMITED (SUDBURY HILL)</v>
      </c>
      <c r="G1991" s="24" t="s">
        <v>7609</v>
      </c>
      <c r="H1991" s="24" t="s">
        <v>3268</v>
      </c>
      <c r="I1991" s="24" t="s">
        <v>3269</v>
      </c>
      <c r="J1991" s="24" t="s">
        <v>190</v>
      </c>
      <c r="K1991" s="24" t="s">
        <v>3270</v>
      </c>
      <c r="L1991" s="25">
        <v>45085</v>
      </c>
      <c r="M1991" s="25">
        <v>45085</v>
      </c>
      <c r="N1991" s="81">
        <f>EDATE(M1991,AB1991)</f>
        <v>45085</v>
      </c>
      <c r="O1991" s="77" t="str">
        <f ca="1">IF(N1991&lt;TODAY(),"Expired","Live")</f>
        <v>Expired</v>
      </c>
      <c r="P1991" s="77" t="str" cm="1">
        <f t="array" aca="1" ref="P1991" ca="1">_xlfn.IFS((N1991-TODAY())&gt;=547,"06 Expires over 18 months",(N1991-TODAY())&gt;=365,"05 Expires in 18 months",(N1991-TODAY())&gt;=183,"04 Expires in 12 months",(N1991-TODAY())&gt;=92,"03 Expires in 6 months",(N1991-TODAY())&gt;=31,"02 Expires in 3 months",(N1991-TODAY())&gt;=0,"01 Expires in 30 days",(N1991-TODAY())&gt;=-31,"01 Expired last 30 days",(N1991-TODAY())&gt;=-92,"02 Expired last 3 months",(N1991-TODAY())&gt;=-183,"03 Expired last 6 months",(N1991-TODAY())&gt;=-365,"04 Expired last 12 months",(N1991-TODAY())&gt;=-547,"05 Expired last 18 months",TRUE,"06 Expired over 18 months")</f>
        <v>06 Expired over 18 months</v>
      </c>
      <c r="Q1991" s="65">
        <v>15000</v>
      </c>
      <c r="R1991" s="84">
        <f>MAX(Q1991,Q1991*N(AS1991)/12)</f>
        <v>15000</v>
      </c>
      <c r="S1991" s="77" t="str" cm="1">
        <f t="array" ref="S1991">_xlfn.IFS(R1991&gt;5000000,"Gold",R1991&gt;=500000,"Silver",R1991&gt;30000,"Bronze",TRUE,"Transactional")</f>
        <v>Transactional</v>
      </c>
      <c r="T1991" s="24" t="s">
        <v>54</v>
      </c>
      <c r="U1991" s="101" t="s">
        <v>455</v>
      </c>
      <c r="V1991" s="101" t="s">
        <v>1801</v>
      </c>
      <c r="W1991" s="77" t="str">
        <f t="shared" si="416"/>
        <v>No</v>
      </c>
      <c r="X1991" s="77" t="str">
        <f>IFERROR(_xlfn.XLOOKUP(J1991&amp;"||"&amp;K1991,'Mapping Ref.'!$J$2:$J$538,'Mapping Ref.'!$K$2:$K$538),"")</f>
        <v>Childrens &amp; Adults</v>
      </c>
      <c r="Y1991" s="77" t="str" cm="1">
        <f t="array" ref="Y1991">_xlfn.IFS(R1991&gt;2000000,"For Publication",R1991&gt;100000,"PID",R1991&gt;30000,"RFQ",TRUE,"Transactional")</f>
        <v>Transactional</v>
      </c>
      <c r="Z1991" s="24" t="s">
        <v>101</v>
      </c>
      <c r="AA1991" s="32">
        <v>12</v>
      </c>
      <c r="AB1991" s="24">
        <v>0</v>
      </c>
      <c r="AC1991" s="25">
        <v>45085</v>
      </c>
      <c r="AD1991" s="24" t="s">
        <v>58</v>
      </c>
      <c r="AE1991" s="24"/>
      <c r="AF1991" s="24"/>
      <c r="AG1991" s="24"/>
      <c r="AH1991" s="24" t="s">
        <v>60</v>
      </c>
      <c r="AI1991" s="24"/>
      <c r="AJ1991" s="24" t="s">
        <v>60</v>
      </c>
      <c r="AK1991" s="24"/>
      <c r="AL1991" s="24" t="s">
        <v>1333</v>
      </c>
      <c r="AM1991" s="24"/>
      <c r="AN1991" s="24"/>
      <c r="AO1991" s="24">
        <v>0</v>
      </c>
      <c r="AP1991" s="24" t="s">
        <v>60</v>
      </c>
      <c r="AQ1991" s="24"/>
      <c r="AR1991" s="24"/>
      <c r="AS1991" s="89">
        <v>0</v>
      </c>
      <c r="AT1991" s="24" t="s">
        <v>7610</v>
      </c>
    </row>
    <row r="1992" spans="1:46" x14ac:dyDescent="0.5">
      <c r="A1992" s="24">
        <v>2114</v>
      </c>
      <c r="B1992" s="24" t="s">
        <v>340</v>
      </c>
      <c r="C1992" s="24"/>
      <c r="D1992" s="24" t="s">
        <v>7611</v>
      </c>
      <c r="E1992" s="24" t="s">
        <v>7612</v>
      </c>
      <c r="F1992" s="77" t="str">
        <f t="shared" si="415"/>
        <v>TORQUE LAW LLP</v>
      </c>
      <c r="G1992" s="24" t="s">
        <v>7613</v>
      </c>
      <c r="H1992" s="24" t="s">
        <v>1420</v>
      </c>
      <c r="I1992" s="24" t="s">
        <v>1420</v>
      </c>
      <c r="J1992" s="24" t="s">
        <v>52</v>
      </c>
      <c r="K1992" s="24" t="s">
        <v>822</v>
      </c>
      <c r="L1992" s="25">
        <v>45086</v>
      </c>
      <c r="M1992" s="25"/>
      <c r="N1992" s="81"/>
      <c r="O1992" s="77" t="s">
        <v>712</v>
      </c>
      <c r="P1992" s="77"/>
      <c r="Q1992" s="104"/>
      <c r="R1992" s="84">
        <v>0</v>
      </c>
      <c r="S1992" s="77" t="str" cm="1">
        <f t="array" ref="S1992">_xlfn.IFS(R1992&gt;5000000,"Gold",R1992&gt;=500000,"Silver",R1992&gt;30000,"Bronze",TRUE,"Transactional")</f>
        <v>Transactional</v>
      </c>
      <c r="T1992" s="24" t="s">
        <v>54</v>
      </c>
      <c r="U1992" s="101" t="s">
        <v>455</v>
      </c>
      <c r="V1992" s="101" t="s">
        <v>822</v>
      </c>
      <c r="W1992" s="77" t="str">
        <f t="shared" si="416"/>
        <v>No</v>
      </c>
      <c r="X1992" s="77" t="str">
        <f>IFERROR(_xlfn.XLOOKUP(J1992&amp;"||"&amp;K1992,'Mapping Ref.'!$J$2:$J$538,'Mapping Ref.'!$K$2:$K$538),"")</f>
        <v>Corporate</v>
      </c>
      <c r="Y1992" s="77" t="str" cm="1">
        <f t="array" ref="Y1992">_xlfn.IFS(R1992&gt;2000000,"For Publication",R1992&gt;100000,"PID",R1992&gt;30000,"RFQ",TRUE,"Transactional")</f>
        <v>Transactional</v>
      </c>
      <c r="Z1992" s="24" t="s">
        <v>57</v>
      </c>
      <c r="AA1992" s="32">
        <v>0</v>
      </c>
      <c r="AB1992" s="24">
        <v>0</v>
      </c>
      <c r="AC1992" s="25">
        <v>45086</v>
      </c>
      <c r="AD1992" s="24" t="s">
        <v>102</v>
      </c>
      <c r="AE1992" s="24">
        <v>0</v>
      </c>
      <c r="AF1992" s="24"/>
      <c r="AG1992" s="24"/>
      <c r="AH1992" s="24" t="s">
        <v>60</v>
      </c>
      <c r="AI1992" s="24"/>
      <c r="AJ1992" s="24" t="s">
        <v>60</v>
      </c>
      <c r="AK1992" s="24" t="s">
        <v>7614</v>
      </c>
      <c r="AL1992" s="24" t="s">
        <v>5003</v>
      </c>
      <c r="AM1992" s="24"/>
      <c r="AN1992" s="24"/>
      <c r="AO1992" s="24">
        <v>0</v>
      </c>
      <c r="AP1992" s="24" t="s">
        <v>60</v>
      </c>
      <c r="AQ1992" s="24"/>
      <c r="AR1992" s="24"/>
      <c r="AS1992" s="89">
        <v>0</v>
      </c>
      <c r="AT1992" s="24" t="s">
        <v>7611</v>
      </c>
    </row>
    <row r="1993" spans="1:46" x14ac:dyDescent="0.5">
      <c r="A1993" s="24">
        <v>2115</v>
      </c>
      <c r="B1993" s="24" t="s">
        <v>340</v>
      </c>
      <c r="C1993" s="24"/>
      <c r="D1993" s="24" t="s">
        <v>7615</v>
      </c>
      <c r="E1993" s="24" t="s">
        <v>7616</v>
      </c>
      <c r="F1993" s="77" t="str">
        <f t="shared" si="415"/>
        <v>M.P.M. SPECIALIST SOLUTIONS LIMITED</v>
      </c>
      <c r="G1993" s="24" t="s">
        <v>7617</v>
      </c>
      <c r="H1993" s="24" t="s">
        <v>3282</v>
      </c>
      <c r="I1993" s="24" t="s">
        <v>4253</v>
      </c>
      <c r="J1993" s="24" t="s">
        <v>2962</v>
      </c>
      <c r="K1993" s="24" t="s">
        <v>3283</v>
      </c>
      <c r="L1993" s="25">
        <v>45089</v>
      </c>
      <c r="M1993" s="25">
        <v>45817</v>
      </c>
      <c r="N1993" s="81">
        <f t="shared" ref="N1993:N2022" si="417">EDATE(M1993,AB1993)</f>
        <v>45817</v>
      </c>
      <c r="O1993" s="77" t="str">
        <f t="shared" ref="O1993:O2014" ca="1" si="418">IF(N1993&lt;TODAY(),"Expired","Live")</f>
        <v>Expired</v>
      </c>
      <c r="P1993" s="77" t="str" cm="1">
        <f t="array" aca="1" ref="P1993" ca="1">_xlfn.IFS((N1993-TODAY())&gt;=547,"06 Expires over 18 months",(N1993-TODAY())&gt;=365,"05 Expires in 18 months",(N1993-TODAY())&gt;=183,"04 Expires in 12 months",(N1993-TODAY())&gt;=92,"03 Expires in 6 months",(N1993-TODAY())&gt;=31,"02 Expires in 3 months",(N1993-TODAY())&gt;=0,"01 Expires in 30 days",(N1993-TODAY())&gt;=-31,"01 Expired last 30 days",(N1993-TODAY())&gt;=-92,"02 Expired last 3 months",(N1993-TODAY())&gt;=-183,"03 Expired last 6 months",(N1993-TODAY())&gt;=-365,"04 Expired last 12 months",(N1993-TODAY())&gt;=-547,"05 Expired last 18 months",TRUE,"06 Expired over 18 months")</f>
        <v>05 Expired last 18 months</v>
      </c>
      <c r="Q1993" s="65">
        <v>25000</v>
      </c>
      <c r="R1993" s="84">
        <f t="shared" ref="R1993:R2024" si="419">MAX(Q1993,Q1993*N(AS1993)/12)</f>
        <v>47916.666666666664</v>
      </c>
      <c r="S1993" s="77" t="str" cm="1">
        <f t="array" ref="S1993">_xlfn.IFS(R1993&gt;5000000,"Gold",R1993&gt;=500000,"Silver",R1993&gt;30000,"Bronze",TRUE,"Transactional")</f>
        <v>Bronze</v>
      </c>
      <c r="T1993" s="24" t="s">
        <v>54</v>
      </c>
      <c r="U1993" s="101" t="s">
        <v>208</v>
      </c>
      <c r="V1993" s="101" t="s">
        <v>209</v>
      </c>
      <c r="W1993" s="77" t="str">
        <f t="shared" si="416"/>
        <v>No</v>
      </c>
      <c r="X1993" s="77" t="str">
        <f>IFERROR(_xlfn.XLOOKUP(J1993&amp;"||"&amp;K1993,'Mapping Ref.'!$J$2:$J$538,'Mapping Ref.'!$K$2:$K$538),"")</f>
        <v>Construction &amp; Estates</v>
      </c>
      <c r="Y1993" s="77" t="str" cm="1">
        <f t="array" ref="Y1993">_xlfn.IFS(R1993&gt;2000000,"For Publication",R1993&gt;100000,"PID",R1993&gt;30000,"RFQ",TRUE,"Transactional")</f>
        <v>RFQ</v>
      </c>
      <c r="Z1993" s="24" t="s">
        <v>86</v>
      </c>
      <c r="AA1993" s="32">
        <v>24</v>
      </c>
      <c r="AB1993" s="24">
        <v>0</v>
      </c>
      <c r="AC1993" s="25">
        <v>45089</v>
      </c>
      <c r="AD1993" s="24" t="s">
        <v>58</v>
      </c>
      <c r="AE1993" s="24"/>
      <c r="AF1993" s="24"/>
      <c r="AG1993" s="24"/>
      <c r="AH1993" s="24" t="s">
        <v>59</v>
      </c>
      <c r="AI1993" s="24"/>
      <c r="AJ1993" s="24" t="s">
        <v>60</v>
      </c>
      <c r="AK1993" s="24"/>
      <c r="AL1993" s="24" t="s">
        <v>5003</v>
      </c>
      <c r="AM1993" s="24"/>
      <c r="AN1993" s="24"/>
      <c r="AO1993" s="24">
        <v>0</v>
      </c>
      <c r="AP1993" s="24" t="s">
        <v>60</v>
      </c>
      <c r="AQ1993" s="24"/>
      <c r="AR1993" s="24"/>
      <c r="AS1993" s="89">
        <f t="shared" ref="AS1993:AS2022" si="420">DATEDIF(L1993,N1993,"m")</f>
        <v>23</v>
      </c>
      <c r="AT1993" s="24" t="s">
        <v>7615</v>
      </c>
    </row>
    <row r="1994" spans="1:46" x14ac:dyDescent="0.5">
      <c r="A1994" s="24">
        <v>2116</v>
      </c>
      <c r="B1994" s="24" t="s">
        <v>340</v>
      </c>
      <c r="C1994" s="24" t="s">
        <v>77</v>
      </c>
      <c r="D1994" s="24" t="s">
        <v>3451</v>
      </c>
      <c r="E1994" s="24" t="s">
        <v>7618</v>
      </c>
      <c r="F1994" s="77" t="str">
        <f t="shared" si="415"/>
        <v>MBE PROPERTY SERVICES LIMITED</v>
      </c>
      <c r="G1994" s="24" t="s">
        <v>3453</v>
      </c>
      <c r="H1994" s="24" t="s">
        <v>7426</v>
      </c>
      <c r="I1994" s="24" t="s">
        <v>7619</v>
      </c>
      <c r="J1994" s="24" t="s">
        <v>107</v>
      </c>
      <c r="K1994" s="24" t="s">
        <v>1397</v>
      </c>
      <c r="L1994" s="25">
        <v>44774</v>
      </c>
      <c r="M1994" s="25">
        <v>45870</v>
      </c>
      <c r="N1994" s="81">
        <f t="shared" si="417"/>
        <v>46235</v>
      </c>
      <c r="O1994" s="77" t="str">
        <f t="shared" ca="1" si="418"/>
        <v>Expired</v>
      </c>
      <c r="P1994" s="77" t="str" cm="1">
        <f t="array" aca="1" ref="P1994" ca="1">_xlfn.IFS((N1994-TODAY())&gt;=547,"06 Expires over 18 months",(N1994-TODAY())&gt;=365,"05 Expires in 18 months",(N1994-TODAY())&gt;=183,"04 Expires in 12 months",(N1994-TODAY())&gt;=92,"03 Expires in 6 months",(N1994-TODAY())&gt;=31,"02 Expires in 3 months",(N1994-TODAY())&gt;=0,"01 Expires in 30 days",(N1994-TODAY())&gt;=-31,"01 Expired last 30 days",(N1994-TODAY())&gt;=-92,"02 Expired last 3 months",(N1994-TODAY())&gt;=-183,"03 Expired last 6 months",(N1994-TODAY())&gt;=-365,"04 Expired last 12 months",(N1994-TODAY())&gt;=-547,"05 Expired last 18 months",TRUE,"06 Expired over 18 months")</f>
        <v>01 Expired last 30 days</v>
      </c>
      <c r="Q1994" s="65">
        <v>150000</v>
      </c>
      <c r="R1994" s="84">
        <f t="shared" si="419"/>
        <v>600000</v>
      </c>
      <c r="S1994" s="77" t="str" cm="1">
        <f t="array" ref="S1994">_xlfn.IFS(R1994&gt;5000000,"Gold",R1994&gt;=500000,"Silver",R1994&gt;30000,"Bronze",TRUE,"Transactional")</f>
        <v>Silver</v>
      </c>
      <c r="T1994" s="24" t="s">
        <v>54</v>
      </c>
      <c r="U1994" s="101" t="s">
        <v>123</v>
      </c>
      <c r="V1994" s="101" t="s">
        <v>338</v>
      </c>
      <c r="W1994" s="77" t="str">
        <f t="shared" si="416"/>
        <v>Yes</v>
      </c>
      <c r="X1994" s="77" t="str">
        <f>IFERROR(_xlfn.XLOOKUP(J1994&amp;"||"&amp;K1994,'Mapping Ref.'!$J$2:$J$538,'Mapping Ref.'!$K$2:$K$538),"")</f>
        <v>Construction &amp; Estates</v>
      </c>
      <c r="Y1994" s="77" t="str" cm="1">
        <f t="array" ref="Y1994">_xlfn.IFS(R1994&gt;2000000,"For Publication",R1994&gt;100000,"PID",R1994&gt;30000,"RFQ",TRUE,"Transactional")</f>
        <v>PID</v>
      </c>
      <c r="Z1994" s="24" t="s">
        <v>86</v>
      </c>
      <c r="AA1994" s="32">
        <v>24</v>
      </c>
      <c r="AB1994" s="24">
        <v>12</v>
      </c>
      <c r="AC1994" s="25">
        <v>45089</v>
      </c>
      <c r="AD1994" s="24" t="s">
        <v>1066</v>
      </c>
      <c r="AE1994" s="24"/>
      <c r="AF1994" s="24"/>
      <c r="AG1994" s="24"/>
      <c r="AH1994" s="24" t="s">
        <v>59</v>
      </c>
      <c r="AI1994" s="24"/>
      <c r="AJ1994" s="24" t="s">
        <v>60</v>
      </c>
      <c r="AK1994" s="24"/>
      <c r="AL1994" s="24" t="s">
        <v>5003</v>
      </c>
      <c r="AM1994" s="24"/>
      <c r="AN1994" s="24"/>
      <c r="AO1994" s="24">
        <v>0</v>
      </c>
      <c r="AP1994" s="24" t="s">
        <v>60</v>
      </c>
      <c r="AQ1994" s="24"/>
      <c r="AR1994" s="24"/>
      <c r="AS1994" s="89">
        <f t="shared" si="420"/>
        <v>48</v>
      </c>
      <c r="AT1994" s="24" t="s">
        <v>3454</v>
      </c>
    </row>
    <row r="1995" spans="1:46" x14ac:dyDescent="0.5">
      <c r="A1995" s="24">
        <v>2117</v>
      </c>
      <c r="B1995" s="24"/>
      <c r="C1995" s="24"/>
      <c r="D1995" s="24" t="s">
        <v>7620</v>
      </c>
      <c r="E1995" s="24" t="s">
        <v>7621</v>
      </c>
      <c r="F1995" s="77" t="str">
        <f t="shared" si="415"/>
        <v>Westgate House Development LTD</v>
      </c>
      <c r="G1995" s="24" t="s">
        <v>7622</v>
      </c>
      <c r="H1995" s="24" t="s">
        <v>5266</v>
      </c>
      <c r="I1995" s="24" t="s">
        <v>5266</v>
      </c>
      <c r="J1995" s="24" t="s">
        <v>107</v>
      </c>
      <c r="K1995" s="24" t="s">
        <v>1677</v>
      </c>
      <c r="L1995" s="25">
        <v>45091</v>
      </c>
      <c r="M1995" s="25">
        <v>45289</v>
      </c>
      <c r="N1995" s="81">
        <f t="shared" si="417"/>
        <v>45289</v>
      </c>
      <c r="O1995" s="77" t="str">
        <f t="shared" ca="1" si="418"/>
        <v>Expired</v>
      </c>
      <c r="P1995" s="77" t="str" cm="1">
        <f t="array" aca="1" ref="P1995" ca="1">_xlfn.IFS((N1995-TODAY())&gt;=547,"06 Expires over 18 months",(N1995-TODAY())&gt;=365,"05 Expires in 18 months",(N1995-TODAY())&gt;=183,"04 Expires in 12 months",(N1995-TODAY())&gt;=92,"03 Expires in 6 months",(N1995-TODAY())&gt;=31,"02 Expires in 3 months",(N1995-TODAY())&gt;=0,"01 Expires in 30 days",(N1995-TODAY())&gt;=-31,"01 Expired last 30 days",(N1995-TODAY())&gt;=-92,"02 Expired last 3 months",(N1995-TODAY())&gt;=-183,"03 Expired last 6 months",(N1995-TODAY())&gt;=-365,"04 Expired last 12 months",(N1995-TODAY())&gt;=-547,"05 Expired last 18 months",TRUE,"06 Expired over 18 months")</f>
        <v>06 Expired over 18 months</v>
      </c>
      <c r="Q1995" s="65">
        <v>75750</v>
      </c>
      <c r="R1995" s="84">
        <f t="shared" si="419"/>
        <v>75750</v>
      </c>
      <c r="S1995" s="77" t="str" cm="1">
        <f t="array" ref="S1995">_xlfn.IFS(R1995&gt;5000000,"Gold",R1995&gt;=500000,"Silver",R1995&gt;30000,"Bronze",TRUE,"Transactional")</f>
        <v>Bronze</v>
      </c>
      <c r="T1995" s="24" t="s">
        <v>54</v>
      </c>
      <c r="U1995" s="101" t="s">
        <v>190</v>
      </c>
      <c r="V1995" s="101" t="s">
        <v>157</v>
      </c>
      <c r="W1995" s="77" t="str">
        <f t="shared" si="416"/>
        <v>No</v>
      </c>
      <c r="X1995" s="77" t="str">
        <f>IFERROR(_xlfn.XLOOKUP(J1995&amp;"||"&amp;K1995,'Mapping Ref.'!$J$2:$J$538,'Mapping Ref.'!$K$2:$K$538),"")</f>
        <v>Construction &amp; Estates</v>
      </c>
      <c r="Y1995" s="77" t="str" cm="1">
        <f t="array" ref="Y1995">_xlfn.IFS(R1995&gt;2000000,"For Publication",R1995&gt;100000,"PID",R1995&gt;30000,"RFQ",TRUE,"Transactional")</f>
        <v>RFQ</v>
      </c>
      <c r="Z1995" s="24" t="s">
        <v>303</v>
      </c>
      <c r="AA1995" s="32">
        <v>18</v>
      </c>
      <c r="AB1995" s="24">
        <v>0</v>
      </c>
      <c r="AC1995" s="25">
        <v>45091</v>
      </c>
      <c r="AD1995" s="24" t="s">
        <v>58</v>
      </c>
      <c r="AE1995" s="24">
        <v>0</v>
      </c>
      <c r="AF1995" s="24"/>
      <c r="AG1995" s="24"/>
      <c r="AH1995" s="24" t="s">
        <v>60</v>
      </c>
      <c r="AI1995" s="24"/>
      <c r="AJ1995" s="24" t="s">
        <v>60</v>
      </c>
      <c r="AK1995" s="24"/>
      <c r="AL1995" s="24" t="s">
        <v>1333</v>
      </c>
      <c r="AM1995" s="24"/>
      <c r="AN1995" s="24"/>
      <c r="AO1995" s="24">
        <v>0</v>
      </c>
      <c r="AP1995" s="24" t="s">
        <v>59</v>
      </c>
      <c r="AQ1995" s="24"/>
      <c r="AR1995" s="24"/>
      <c r="AS1995" s="89">
        <f t="shared" si="420"/>
        <v>6</v>
      </c>
      <c r="AT1995" s="24" t="s">
        <v>7623</v>
      </c>
    </row>
    <row r="1996" spans="1:46" x14ac:dyDescent="0.5">
      <c r="A1996" s="24">
        <v>2118</v>
      </c>
      <c r="B1996" s="24" t="s">
        <v>506</v>
      </c>
      <c r="C1996" s="24"/>
      <c r="D1996" s="24" t="s">
        <v>7624</v>
      </c>
      <c r="E1996" s="24" t="s">
        <v>7625</v>
      </c>
      <c r="F1996" s="77" t="str">
        <f t="shared" si="415"/>
        <v>MRS DH ATTWOOD T/A ALLEN AUTOS LLP</v>
      </c>
      <c r="G1996" s="24" t="s">
        <v>7626</v>
      </c>
      <c r="H1996" s="24" t="s">
        <v>3157</v>
      </c>
      <c r="I1996" s="24" t="s">
        <v>7627</v>
      </c>
      <c r="J1996" s="24" t="s">
        <v>52</v>
      </c>
      <c r="K1996" s="24" t="s">
        <v>116</v>
      </c>
      <c r="L1996" s="25">
        <v>45061</v>
      </c>
      <c r="M1996" s="25">
        <v>46188</v>
      </c>
      <c r="N1996" s="81">
        <f t="shared" si="417"/>
        <v>46553</v>
      </c>
      <c r="O1996" s="77" t="str">
        <f t="shared" ca="1" si="418"/>
        <v>Live</v>
      </c>
      <c r="P1996" s="77" t="str" cm="1">
        <f t="array" aca="1" ref="P1996" ca="1">_xlfn.IFS((N1996-TODAY())&gt;=547,"06 Expires over 18 months",(N1996-TODAY())&gt;=365,"05 Expires in 18 months",(N1996-TODAY())&gt;=183,"04 Expires in 12 months",(N1996-TODAY())&gt;=92,"03 Expires in 6 months",(N1996-TODAY())&gt;=31,"02 Expires in 3 months",(N1996-TODAY())&gt;=0,"01 Expires in 30 days",(N1996-TODAY())&gt;=-31,"01 Expired last 30 days",(N1996-TODAY())&gt;=-92,"02 Expired last 3 months",(N1996-TODAY())&gt;=-183,"03 Expired last 6 months",(N1996-TODAY())&gt;=-365,"04 Expired last 12 months",(N1996-TODAY())&gt;=-547,"05 Expired last 18 months",TRUE,"06 Expired over 18 months")</f>
        <v>04 Expires in 12 months</v>
      </c>
      <c r="Q1996" s="65">
        <v>15000</v>
      </c>
      <c r="R1996" s="84">
        <f t="shared" si="419"/>
        <v>61250</v>
      </c>
      <c r="S1996" s="77" t="str" cm="1">
        <f t="array" ref="S1996">_xlfn.IFS(R1996&gt;5000000,"Gold",R1996&gt;=500000,"Silver",R1996&gt;30000,"Bronze",TRUE,"Transactional")</f>
        <v>Bronze</v>
      </c>
      <c r="T1996" s="24" t="s">
        <v>54</v>
      </c>
      <c r="U1996" s="101" t="s">
        <v>393</v>
      </c>
      <c r="V1996" s="101" t="s">
        <v>394</v>
      </c>
      <c r="W1996" s="77" t="str">
        <f t="shared" si="416"/>
        <v>Yes</v>
      </c>
      <c r="X1996" s="77" t="str">
        <f>IFERROR(_xlfn.XLOOKUP(J1996&amp;"||"&amp;K1996,'Mapping Ref.'!$J$2:$J$538,'Mapping Ref.'!$K$2:$K$538),"")</f>
        <v>ICT</v>
      </c>
      <c r="Y1996" s="77" t="str" cm="1">
        <f t="array" ref="Y1996">_xlfn.IFS(R1996&gt;2000000,"For Publication",R1996&gt;100000,"PID",R1996&gt;30000,"RFQ",TRUE,"Transactional")</f>
        <v>RFQ</v>
      </c>
      <c r="Z1996" s="24" t="s">
        <v>86</v>
      </c>
      <c r="AA1996" s="32">
        <v>36</v>
      </c>
      <c r="AB1996" s="24">
        <v>12</v>
      </c>
      <c r="AC1996" s="25">
        <v>45091</v>
      </c>
      <c r="AD1996" s="24" t="s">
        <v>58</v>
      </c>
      <c r="AE1996" s="24"/>
      <c r="AF1996" s="24"/>
      <c r="AG1996" s="24"/>
      <c r="AH1996" s="24" t="s">
        <v>59</v>
      </c>
      <c r="AI1996" s="24"/>
      <c r="AJ1996" s="24" t="s">
        <v>60</v>
      </c>
      <c r="AK1996" s="24" t="s">
        <v>7628</v>
      </c>
      <c r="AL1996" s="24" t="s">
        <v>1333</v>
      </c>
      <c r="AM1996" s="24"/>
      <c r="AN1996" s="24"/>
      <c r="AO1996" s="24">
        <v>1000</v>
      </c>
      <c r="AP1996" s="24" t="s">
        <v>60</v>
      </c>
      <c r="AQ1996" s="24"/>
      <c r="AR1996" s="24"/>
      <c r="AS1996" s="89">
        <f t="shared" si="420"/>
        <v>49</v>
      </c>
      <c r="AT1996" s="24" t="s">
        <v>7629</v>
      </c>
    </row>
    <row r="1997" spans="1:46" x14ac:dyDescent="0.5">
      <c r="A1997" s="24">
        <v>2119</v>
      </c>
      <c r="B1997" s="24"/>
      <c r="C1997" s="24"/>
      <c r="D1997" s="24" t="s">
        <v>7630</v>
      </c>
      <c r="E1997" s="24" t="s">
        <v>5924</v>
      </c>
      <c r="F1997" s="77" t="str">
        <f t="shared" si="415"/>
        <v>DR JONATHAN GIBBINS</v>
      </c>
      <c r="G1997" s="24" t="s">
        <v>7630</v>
      </c>
      <c r="H1997" s="24" t="s">
        <v>3816</v>
      </c>
      <c r="I1997" s="24" t="s">
        <v>3816</v>
      </c>
      <c r="J1997" s="24" t="s">
        <v>190</v>
      </c>
      <c r="K1997" s="24" t="s">
        <v>2234</v>
      </c>
      <c r="L1997" s="25">
        <v>45092</v>
      </c>
      <c r="M1997" s="25">
        <v>45457</v>
      </c>
      <c r="N1997" s="81">
        <f t="shared" si="417"/>
        <v>45822</v>
      </c>
      <c r="O1997" s="77" t="str">
        <f t="shared" ca="1" si="418"/>
        <v>Expired</v>
      </c>
      <c r="P1997" s="77" t="str" cm="1">
        <f t="array" aca="1" ref="P1997" ca="1">_xlfn.IFS((N1997-TODAY())&gt;=547,"06 Expires over 18 months",(N1997-TODAY())&gt;=365,"05 Expires in 18 months",(N1997-TODAY())&gt;=183,"04 Expires in 12 months",(N1997-TODAY())&gt;=92,"03 Expires in 6 months",(N1997-TODAY())&gt;=31,"02 Expires in 3 months",(N1997-TODAY())&gt;=0,"01 Expires in 30 days",(N1997-TODAY())&gt;=-31,"01 Expired last 30 days",(N1997-TODAY())&gt;=-92,"02 Expired last 3 months",(N1997-TODAY())&gt;=-183,"03 Expired last 6 months",(N1997-TODAY())&gt;=-365,"04 Expired last 12 months",(N1997-TODAY())&gt;=-547,"05 Expired last 18 months",TRUE,"06 Expired over 18 months")</f>
        <v>05 Expired last 18 months</v>
      </c>
      <c r="Q1997" s="65">
        <v>5000</v>
      </c>
      <c r="R1997" s="84">
        <f t="shared" si="419"/>
        <v>9583.3333333333339</v>
      </c>
      <c r="S1997" s="77" t="str" cm="1">
        <f t="array" ref="S1997">_xlfn.IFS(R1997&gt;5000000,"Gold",R1997&gt;=500000,"Silver",R1997&gt;30000,"Bronze",TRUE,"Transactional")</f>
        <v>Transactional</v>
      </c>
      <c r="T1997" s="24" t="s">
        <v>54</v>
      </c>
      <c r="U1997" s="101" t="s">
        <v>190</v>
      </c>
      <c r="V1997" s="101" t="s">
        <v>1742</v>
      </c>
      <c r="W1997" s="77" t="str">
        <f t="shared" si="416"/>
        <v>Yes</v>
      </c>
      <c r="X1997" s="77" t="str">
        <f>IFERROR(_xlfn.XLOOKUP(J1997&amp;"||"&amp;K1997,'Mapping Ref.'!$J$2:$J$538,'Mapping Ref.'!$K$2:$K$538),"")</f>
        <v>Childrens &amp; Adults</v>
      </c>
      <c r="Y1997" s="77" t="str" cm="1">
        <f t="array" ref="Y1997">_xlfn.IFS(R1997&gt;2000000,"For Publication",R1997&gt;100000,"PID",R1997&gt;30000,"RFQ",TRUE,"Transactional")</f>
        <v>Transactional</v>
      </c>
      <c r="Z1997" s="24" t="s">
        <v>101</v>
      </c>
      <c r="AA1997" s="32">
        <v>12</v>
      </c>
      <c r="AB1997" s="24">
        <v>12</v>
      </c>
      <c r="AC1997" s="25">
        <v>45092</v>
      </c>
      <c r="AD1997" s="24" t="s">
        <v>58</v>
      </c>
      <c r="AE1997" s="24"/>
      <c r="AF1997" s="24"/>
      <c r="AG1997" s="24"/>
      <c r="AH1997" s="24" t="s">
        <v>59</v>
      </c>
      <c r="AI1997" s="24"/>
      <c r="AJ1997" s="24" t="s">
        <v>60</v>
      </c>
      <c r="AK1997" s="24"/>
      <c r="AL1997" s="24" t="s">
        <v>1333</v>
      </c>
      <c r="AM1997" s="24"/>
      <c r="AN1997" s="24"/>
      <c r="AO1997" s="24">
        <v>0</v>
      </c>
      <c r="AP1997" s="24" t="s">
        <v>60</v>
      </c>
      <c r="AQ1997" s="24"/>
      <c r="AR1997" s="24"/>
      <c r="AS1997" s="89">
        <f t="shared" si="420"/>
        <v>23</v>
      </c>
      <c r="AT1997" s="24" t="s">
        <v>7631</v>
      </c>
    </row>
    <row r="1998" spans="1:46" x14ac:dyDescent="0.5">
      <c r="A1998" s="24">
        <v>2120</v>
      </c>
      <c r="B1998" s="24"/>
      <c r="C1998" s="24"/>
      <c r="D1998" s="24" t="s">
        <v>7632</v>
      </c>
      <c r="E1998" s="24" t="s">
        <v>5924</v>
      </c>
      <c r="F1998" s="77" t="str">
        <f t="shared" si="415"/>
        <v>ANA SPOLADORE</v>
      </c>
      <c r="G1998" s="24" t="s">
        <v>7632</v>
      </c>
      <c r="H1998" s="24" t="s">
        <v>3816</v>
      </c>
      <c r="I1998" s="24" t="s">
        <v>3816</v>
      </c>
      <c r="J1998" s="24" t="s">
        <v>190</v>
      </c>
      <c r="K1998" s="24" t="s">
        <v>2234</v>
      </c>
      <c r="L1998" s="25">
        <v>45092</v>
      </c>
      <c r="M1998" s="25">
        <v>45457</v>
      </c>
      <c r="N1998" s="81">
        <f t="shared" si="417"/>
        <v>45822</v>
      </c>
      <c r="O1998" s="77" t="str">
        <f t="shared" ca="1" si="418"/>
        <v>Expired</v>
      </c>
      <c r="P1998" s="77" t="str" cm="1">
        <f t="array" aca="1" ref="P1998" ca="1">_xlfn.IFS((N1998-TODAY())&gt;=547,"06 Expires over 18 months",(N1998-TODAY())&gt;=365,"05 Expires in 18 months",(N1998-TODAY())&gt;=183,"04 Expires in 12 months",(N1998-TODAY())&gt;=92,"03 Expires in 6 months",(N1998-TODAY())&gt;=31,"02 Expires in 3 months",(N1998-TODAY())&gt;=0,"01 Expires in 30 days",(N1998-TODAY())&gt;=-31,"01 Expired last 30 days",(N1998-TODAY())&gt;=-92,"02 Expired last 3 months",(N1998-TODAY())&gt;=-183,"03 Expired last 6 months",(N1998-TODAY())&gt;=-365,"04 Expired last 12 months",(N1998-TODAY())&gt;=-547,"05 Expired last 18 months",TRUE,"06 Expired over 18 months")</f>
        <v>05 Expired last 18 months</v>
      </c>
      <c r="Q1998" s="65">
        <v>5000</v>
      </c>
      <c r="R1998" s="84">
        <f t="shared" si="419"/>
        <v>9583.3333333333339</v>
      </c>
      <c r="S1998" s="77" t="str" cm="1">
        <f t="array" ref="S1998">_xlfn.IFS(R1998&gt;5000000,"Gold",R1998&gt;=500000,"Silver",R1998&gt;30000,"Bronze",TRUE,"Transactional")</f>
        <v>Transactional</v>
      </c>
      <c r="T1998" s="24" t="s">
        <v>54</v>
      </c>
      <c r="U1998" s="101" t="s">
        <v>190</v>
      </c>
      <c r="V1998" s="101" t="s">
        <v>1742</v>
      </c>
      <c r="W1998" s="77" t="str">
        <f t="shared" si="416"/>
        <v>Yes</v>
      </c>
      <c r="X1998" s="77" t="str">
        <f>IFERROR(_xlfn.XLOOKUP(J1998&amp;"||"&amp;K1998,'Mapping Ref.'!$J$2:$J$538,'Mapping Ref.'!$K$2:$K$538),"")</f>
        <v>Childrens &amp; Adults</v>
      </c>
      <c r="Y1998" s="77" t="str" cm="1">
        <f t="array" ref="Y1998">_xlfn.IFS(R1998&gt;2000000,"For Publication",R1998&gt;100000,"PID",R1998&gt;30000,"RFQ",TRUE,"Transactional")</f>
        <v>Transactional</v>
      </c>
      <c r="Z1998" s="24" t="s">
        <v>101</v>
      </c>
      <c r="AA1998" s="32">
        <v>12</v>
      </c>
      <c r="AB1998" s="24">
        <v>12</v>
      </c>
      <c r="AC1998" s="25">
        <v>45092</v>
      </c>
      <c r="AD1998" s="24" t="s">
        <v>58</v>
      </c>
      <c r="AE1998" s="24"/>
      <c r="AF1998" s="24"/>
      <c r="AG1998" s="24"/>
      <c r="AH1998" s="24" t="s">
        <v>59</v>
      </c>
      <c r="AI1998" s="24"/>
      <c r="AJ1998" s="24" t="s">
        <v>60</v>
      </c>
      <c r="AK1998" s="24"/>
      <c r="AL1998" s="24" t="s">
        <v>1333</v>
      </c>
      <c r="AM1998" s="24"/>
      <c r="AN1998" s="24"/>
      <c r="AO1998" s="24">
        <v>0</v>
      </c>
      <c r="AP1998" s="24" t="s">
        <v>60</v>
      </c>
      <c r="AQ1998" s="24"/>
      <c r="AR1998" s="24"/>
      <c r="AS1998" s="89">
        <f t="shared" si="420"/>
        <v>23</v>
      </c>
      <c r="AT1998" s="24" t="s">
        <v>7633</v>
      </c>
    </row>
    <row r="1999" spans="1:46" x14ac:dyDescent="0.5">
      <c r="A1999" s="24">
        <v>2121</v>
      </c>
      <c r="B1999" s="24"/>
      <c r="C1999" s="24"/>
      <c r="D1999" s="24" t="s">
        <v>7634</v>
      </c>
      <c r="E1999" s="24" t="s">
        <v>5924</v>
      </c>
      <c r="F1999" s="77" t="str">
        <f t="shared" si="415"/>
        <v>HELEN L SELF T/A TOGETHER TREE</v>
      </c>
      <c r="G1999" s="24" t="s">
        <v>7634</v>
      </c>
      <c r="H1999" s="24" t="s">
        <v>3816</v>
      </c>
      <c r="I1999" s="24" t="s">
        <v>3816</v>
      </c>
      <c r="J1999" s="24" t="s">
        <v>190</v>
      </c>
      <c r="K1999" s="24" t="s">
        <v>2234</v>
      </c>
      <c r="L1999" s="25">
        <v>45092</v>
      </c>
      <c r="M1999" s="25">
        <v>45457</v>
      </c>
      <c r="N1999" s="81">
        <f t="shared" si="417"/>
        <v>45822</v>
      </c>
      <c r="O1999" s="77" t="str">
        <f t="shared" ca="1" si="418"/>
        <v>Expired</v>
      </c>
      <c r="P1999" s="77" t="str" cm="1">
        <f t="array" aca="1" ref="P1999" ca="1">_xlfn.IFS((N1999-TODAY())&gt;=547,"06 Expires over 18 months",(N1999-TODAY())&gt;=365,"05 Expires in 18 months",(N1999-TODAY())&gt;=183,"04 Expires in 12 months",(N1999-TODAY())&gt;=92,"03 Expires in 6 months",(N1999-TODAY())&gt;=31,"02 Expires in 3 months",(N1999-TODAY())&gt;=0,"01 Expires in 30 days",(N1999-TODAY())&gt;=-31,"01 Expired last 30 days",(N1999-TODAY())&gt;=-92,"02 Expired last 3 months",(N1999-TODAY())&gt;=-183,"03 Expired last 6 months",(N1999-TODAY())&gt;=-365,"04 Expired last 12 months",(N1999-TODAY())&gt;=-547,"05 Expired last 18 months",TRUE,"06 Expired over 18 months")</f>
        <v>05 Expired last 18 months</v>
      </c>
      <c r="Q1999" s="65">
        <v>5000</v>
      </c>
      <c r="R1999" s="84">
        <f t="shared" si="419"/>
        <v>9583.3333333333339</v>
      </c>
      <c r="S1999" s="77" t="str" cm="1">
        <f t="array" ref="S1999">_xlfn.IFS(R1999&gt;5000000,"Gold",R1999&gt;=500000,"Silver",R1999&gt;30000,"Bronze",TRUE,"Transactional")</f>
        <v>Transactional</v>
      </c>
      <c r="T1999" s="24" t="s">
        <v>54</v>
      </c>
      <c r="U1999" s="101" t="s">
        <v>190</v>
      </c>
      <c r="V1999" s="101" t="s">
        <v>1742</v>
      </c>
      <c r="W1999" s="77" t="str">
        <f t="shared" si="416"/>
        <v>Yes</v>
      </c>
      <c r="X1999" s="77" t="str">
        <f>IFERROR(_xlfn.XLOOKUP(J1999&amp;"||"&amp;K1999,'Mapping Ref.'!$J$2:$J$538,'Mapping Ref.'!$K$2:$K$538),"")</f>
        <v>Childrens &amp; Adults</v>
      </c>
      <c r="Y1999" s="77" t="str" cm="1">
        <f t="array" ref="Y1999">_xlfn.IFS(R1999&gt;2000000,"For Publication",R1999&gt;100000,"PID",R1999&gt;30000,"RFQ",TRUE,"Transactional")</f>
        <v>Transactional</v>
      </c>
      <c r="Z1999" s="24" t="s">
        <v>101</v>
      </c>
      <c r="AA1999" s="32">
        <v>12</v>
      </c>
      <c r="AB1999" s="24">
        <v>12</v>
      </c>
      <c r="AC1999" s="25">
        <v>45092</v>
      </c>
      <c r="AD1999" s="24" t="s">
        <v>58</v>
      </c>
      <c r="AE1999" s="24"/>
      <c r="AF1999" s="24"/>
      <c r="AG1999" s="24"/>
      <c r="AH1999" s="24" t="s">
        <v>59</v>
      </c>
      <c r="AI1999" s="24"/>
      <c r="AJ1999" s="24" t="s">
        <v>60</v>
      </c>
      <c r="AK1999" s="24"/>
      <c r="AL1999" s="24" t="s">
        <v>1333</v>
      </c>
      <c r="AM1999" s="24"/>
      <c r="AN1999" s="24"/>
      <c r="AO1999" s="24">
        <v>0</v>
      </c>
      <c r="AP1999" s="24" t="s">
        <v>60</v>
      </c>
      <c r="AQ1999" s="24"/>
      <c r="AR1999" s="24"/>
      <c r="AS1999" s="89">
        <f t="shared" si="420"/>
        <v>23</v>
      </c>
      <c r="AT1999" s="24" t="s">
        <v>7635</v>
      </c>
    </row>
    <row r="2000" spans="1:46" x14ac:dyDescent="0.5">
      <c r="A2000" s="24">
        <v>2122</v>
      </c>
      <c r="B2000" s="24"/>
      <c r="C2000" s="24"/>
      <c r="D2000" s="24" t="s">
        <v>7636</v>
      </c>
      <c r="E2000" s="24" t="s">
        <v>5924</v>
      </c>
      <c r="F2000" s="77" t="str">
        <f t="shared" si="415"/>
        <v>LUX PRACTICE LTD</v>
      </c>
      <c r="G2000" s="24" t="s">
        <v>7636</v>
      </c>
      <c r="H2000" s="24" t="s">
        <v>3816</v>
      </c>
      <c r="I2000" s="24" t="s">
        <v>3816</v>
      </c>
      <c r="J2000" s="24" t="s">
        <v>190</v>
      </c>
      <c r="K2000" s="24" t="s">
        <v>2234</v>
      </c>
      <c r="L2000" s="25">
        <v>45092</v>
      </c>
      <c r="M2000" s="25">
        <v>45457</v>
      </c>
      <c r="N2000" s="81">
        <f t="shared" si="417"/>
        <v>45822</v>
      </c>
      <c r="O2000" s="77" t="str">
        <f t="shared" ca="1" si="418"/>
        <v>Expired</v>
      </c>
      <c r="P2000" s="77" t="str" cm="1">
        <f t="array" aca="1" ref="P2000" ca="1">_xlfn.IFS((N2000-TODAY())&gt;=547,"06 Expires over 18 months",(N2000-TODAY())&gt;=365,"05 Expires in 18 months",(N2000-TODAY())&gt;=183,"04 Expires in 12 months",(N2000-TODAY())&gt;=92,"03 Expires in 6 months",(N2000-TODAY())&gt;=31,"02 Expires in 3 months",(N2000-TODAY())&gt;=0,"01 Expires in 30 days",(N2000-TODAY())&gt;=-31,"01 Expired last 30 days",(N2000-TODAY())&gt;=-92,"02 Expired last 3 months",(N2000-TODAY())&gt;=-183,"03 Expired last 6 months",(N2000-TODAY())&gt;=-365,"04 Expired last 12 months",(N2000-TODAY())&gt;=-547,"05 Expired last 18 months",TRUE,"06 Expired over 18 months")</f>
        <v>05 Expired last 18 months</v>
      </c>
      <c r="Q2000" s="65">
        <v>5000</v>
      </c>
      <c r="R2000" s="84">
        <f t="shared" si="419"/>
        <v>9583.3333333333339</v>
      </c>
      <c r="S2000" s="77" t="str" cm="1">
        <f t="array" ref="S2000">_xlfn.IFS(R2000&gt;5000000,"Gold",R2000&gt;=500000,"Silver",R2000&gt;30000,"Bronze",TRUE,"Transactional")</f>
        <v>Transactional</v>
      </c>
      <c r="T2000" s="24" t="s">
        <v>54</v>
      </c>
      <c r="U2000" s="101" t="s">
        <v>190</v>
      </c>
      <c r="V2000" s="101" t="s">
        <v>1742</v>
      </c>
      <c r="W2000" s="77" t="str">
        <f t="shared" si="416"/>
        <v>Yes</v>
      </c>
      <c r="X2000" s="77" t="str">
        <f>IFERROR(_xlfn.XLOOKUP(J2000&amp;"||"&amp;K2000,'Mapping Ref.'!$J$2:$J$538,'Mapping Ref.'!$K$2:$K$538),"")</f>
        <v>Childrens &amp; Adults</v>
      </c>
      <c r="Y2000" s="77" t="str" cm="1">
        <f t="array" ref="Y2000">_xlfn.IFS(R2000&gt;2000000,"For Publication",R2000&gt;100000,"PID",R2000&gt;30000,"RFQ",TRUE,"Transactional")</f>
        <v>Transactional</v>
      </c>
      <c r="Z2000" s="24" t="s">
        <v>101</v>
      </c>
      <c r="AA2000" s="32">
        <v>12</v>
      </c>
      <c r="AB2000" s="24">
        <v>12</v>
      </c>
      <c r="AC2000" s="25">
        <v>45092</v>
      </c>
      <c r="AD2000" s="24" t="s">
        <v>58</v>
      </c>
      <c r="AE2000" s="24"/>
      <c r="AF2000" s="24"/>
      <c r="AG2000" s="24"/>
      <c r="AH2000" s="24" t="s">
        <v>59</v>
      </c>
      <c r="AI2000" s="24"/>
      <c r="AJ2000" s="24" t="s">
        <v>60</v>
      </c>
      <c r="AK2000" s="24"/>
      <c r="AL2000" s="24" t="s">
        <v>1333</v>
      </c>
      <c r="AM2000" s="24"/>
      <c r="AN2000" s="24"/>
      <c r="AO2000" s="24">
        <v>0</v>
      </c>
      <c r="AP2000" s="24" t="s">
        <v>60</v>
      </c>
      <c r="AQ2000" s="24"/>
      <c r="AR2000" s="24"/>
      <c r="AS2000" s="89">
        <f t="shared" si="420"/>
        <v>23</v>
      </c>
      <c r="AT2000" s="24" t="s">
        <v>7637</v>
      </c>
    </row>
    <row r="2001" spans="1:46" x14ac:dyDescent="0.5">
      <c r="A2001" s="24">
        <v>2123</v>
      </c>
      <c r="B2001" s="24" t="s">
        <v>340</v>
      </c>
      <c r="C2001" s="24"/>
      <c r="D2001" s="24" t="s">
        <v>7638</v>
      </c>
      <c r="E2001" s="24" t="s">
        <v>7639</v>
      </c>
      <c r="F2001" s="77" t="str">
        <f t="shared" si="415"/>
        <v>GALLAGHER BASSETT INTERNATIONAL LIMITED</v>
      </c>
      <c r="G2001" s="24" t="s">
        <v>7638</v>
      </c>
      <c r="H2001" s="24" t="s">
        <v>1800</v>
      </c>
      <c r="I2001" s="24" t="s">
        <v>1800</v>
      </c>
      <c r="J2001" s="24" t="s">
        <v>52</v>
      </c>
      <c r="K2001" s="24" t="s">
        <v>1801</v>
      </c>
      <c r="L2001" s="25">
        <v>44105</v>
      </c>
      <c r="M2001" s="25">
        <v>45930</v>
      </c>
      <c r="N2001" s="81">
        <f t="shared" si="417"/>
        <v>46660</v>
      </c>
      <c r="O2001" s="77" t="str">
        <f t="shared" ca="1" si="418"/>
        <v>Live</v>
      </c>
      <c r="P2001" s="77" t="str" cm="1">
        <f t="array" aca="1" ref="P2001" ca="1">_xlfn.IFS((N2001-TODAY())&gt;=547,"06 Expires over 18 months",(N2001-TODAY())&gt;=365,"05 Expires in 18 months",(N2001-TODAY())&gt;=183,"04 Expires in 12 months",(N2001-TODAY())&gt;=92,"03 Expires in 6 months",(N2001-TODAY())&gt;=31,"02 Expires in 3 months",(N2001-TODAY())&gt;=0,"01 Expires in 30 days",(N2001-TODAY())&gt;=-31,"01 Expired last 30 days",(N2001-TODAY())&gt;=-92,"02 Expired last 3 months",(N2001-TODAY())&gt;=-183,"03 Expired last 6 months",(N2001-TODAY())&gt;=-365,"04 Expired last 12 months",(N2001-TODAY())&gt;=-547,"05 Expired last 18 months",TRUE,"06 Expired over 18 months")</f>
        <v>05 Expires in 18 months</v>
      </c>
      <c r="Q2001" s="65">
        <v>30000</v>
      </c>
      <c r="R2001" s="84">
        <f t="shared" si="419"/>
        <v>207500</v>
      </c>
      <c r="S2001" s="77" t="str" cm="1">
        <f t="array" ref="S2001">_xlfn.IFS(R2001&gt;5000000,"Gold",R2001&gt;=500000,"Silver",R2001&gt;30000,"Bronze",TRUE,"Transactional")</f>
        <v>Bronze</v>
      </c>
      <c r="T2001" s="24" t="s">
        <v>54</v>
      </c>
      <c r="U2001" s="101" t="s">
        <v>455</v>
      </c>
      <c r="V2001" s="101" t="s">
        <v>1801</v>
      </c>
      <c r="W2001" s="77" t="str">
        <f t="shared" si="416"/>
        <v>Yes</v>
      </c>
      <c r="X2001" s="77" t="str">
        <f>IFERROR(_xlfn.XLOOKUP(J2001&amp;"||"&amp;K2001,'Mapping Ref.'!$J$2:$J$538,'Mapping Ref.'!$K$2:$K$538),"")</f>
        <v>Corporate</v>
      </c>
      <c r="Y2001" s="77" t="str" cm="1">
        <f t="array" ref="Y2001">_xlfn.IFS(R2001&gt;2000000,"For Publication",R2001&gt;100000,"PID",R2001&gt;30000,"RFQ",TRUE,"Transactional")</f>
        <v>PID</v>
      </c>
      <c r="Z2001" s="24" t="s">
        <v>71</v>
      </c>
      <c r="AA2001" s="32">
        <v>48</v>
      </c>
      <c r="AB2001" s="24">
        <v>24</v>
      </c>
      <c r="AC2001" s="25">
        <v>45093</v>
      </c>
      <c r="AD2001" s="24" t="s">
        <v>102</v>
      </c>
      <c r="AE2001" s="24">
        <v>0</v>
      </c>
      <c r="AF2001" s="24"/>
      <c r="AG2001" s="24"/>
      <c r="AH2001" s="24" t="s">
        <v>60</v>
      </c>
      <c r="AI2001" s="24"/>
      <c r="AJ2001" s="24" t="s">
        <v>60</v>
      </c>
      <c r="AK2001" s="24"/>
      <c r="AL2001" s="24" t="s">
        <v>5003</v>
      </c>
      <c r="AM2001" s="24"/>
      <c r="AN2001" s="24"/>
      <c r="AO2001" s="24"/>
      <c r="AP2001" s="24" t="s">
        <v>59</v>
      </c>
      <c r="AQ2001" s="24"/>
      <c r="AR2001" s="24"/>
      <c r="AS2001" s="89">
        <f t="shared" si="420"/>
        <v>83</v>
      </c>
      <c r="AT2001" s="24" t="s">
        <v>7640</v>
      </c>
    </row>
    <row r="2002" spans="1:46" x14ac:dyDescent="0.5">
      <c r="A2002" s="24">
        <v>2124</v>
      </c>
      <c r="B2002" s="24"/>
      <c r="C2002" s="24" t="s">
        <v>77</v>
      </c>
      <c r="D2002" s="24" t="s">
        <v>7641</v>
      </c>
      <c r="E2002" s="24" t="s">
        <v>7642</v>
      </c>
      <c r="F2002" s="77" t="str">
        <f t="shared" si="415"/>
        <v>ABA (CONSTRUCTION) LTD - T/A ARD PLAYGROUNDS</v>
      </c>
      <c r="G2002" s="24" t="s">
        <v>4299</v>
      </c>
      <c r="H2002" s="24" t="s">
        <v>3282</v>
      </c>
      <c r="I2002" s="24" t="s">
        <v>4253</v>
      </c>
      <c r="J2002" s="24" t="s">
        <v>2962</v>
      </c>
      <c r="K2002" s="24" t="s">
        <v>3283</v>
      </c>
      <c r="L2002" s="25">
        <v>45096</v>
      </c>
      <c r="M2002" s="25">
        <v>45824</v>
      </c>
      <c r="N2002" s="81">
        <f t="shared" si="417"/>
        <v>45824</v>
      </c>
      <c r="O2002" s="77" t="str">
        <f t="shared" ca="1" si="418"/>
        <v>Expired</v>
      </c>
      <c r="P2002" s="77" t="str" cm="1">
        <f t="array" aca="1" ref="P2002" ca="1">_xlfn.IFS((N2002-TODAY())&gt;=547,"06 Expires over 18 months",(N2002-TODAY())&gt;=365,"05 Expires in 18 months",(N2002-TODAY())&gt;=183,"04 Expires in 12 months",(N2002-TODAY())&gt;=92,"03 Expires in 6 months",(N2002-TODAY())&gt;=31,"02 Expires in 3 months",(N2002-TODAY())&gt;=0,"01 Expires in 30 days",(N2002-TODAY())&gt;=-31,"01 Expired last 30 days",(N2002-TODAY())&gt;=-92,"02 Expired last 3 months",(N2002-TODAY())&gt;=-183,"03 Expired last 6 months",(N2002-TODAY())&gt;=-365,"04 Expired last 12 months",(N2002-TODAY())&gt;=-547,"05 Expired last 18 months",TRUE,"06 Expired over 18 months")</f>
        <v>05 Expired last 18 months</v>
      </c>
      <c r="Q2002" s="65">
        <v>50000</v>
      </c>
      <c r="R2002" s="84">
        <f t="shared" si="419"/>
        <v>95833.333333333328</v>
      </c>
      <c r="S2002" s="77" t="str" cm="1">
        <f t="array" ref="S2002">_xlfn.IFS(R2002&gt;5000000,"Gold",R2002&gt;=500000,"Silver",R2002&gt;30000,"Bronze",TRUE,"Transactional")</f>
        <v>Bronze</v>
      </c>
      <c r="T2002" s="24" t="s">
        <v>54</v>
      </c>
      <c r="U2002" s="101" t="s">
        <v>123</v>
      </c>
      <c r="V2002" s="101" t="s">
        <v>1357</v>
      </c>
      <c r="W2002" s="77" t="str">
        <f t="shared" si="416"/>
        <v>No</v>
      </c>
      <c r="X2002" s="77" t="str">
        <f>IFERROR(_xlfn.XLOOKUP(J2002&amp;"||"&amp;K2002,'Mapping Ref.'!$J$2:$J$538,'Mapping Ref.'!$K$2:$K$538),"")</f>
        <v>Construction &amp; Estates</v>
      </c>
      <c r="Y2002" s="77" t="str" cm="1">
        <f t="array" ref="Y2002">_xlfn.IFS(R2002&gt;2000000,"For Publication",R2002&gt;100000,"PID",R2002&gt;30000,"RFQ",TRUE,"Transactional")</f>
        <v>RFQ</v>
      </c>
      <c r="Z2002" s="24" t="s">
        <v>101</v>
      </c>
      <c r="AA2002" s="32">
        <v>24</v>
      </c>
      <c r="AB2002" s="24">
        <v>0</v>
      </c>
      <c r="AC2002" s="25">
        <v>45093</v>
      </c>
      <c r="AD2002" s="24" t="s">
        <v>58</v>
      </c>
      <c r="AE2002" s="24">
        <v>232251</v>
      </c>
      <c r="AF2002" s="24"/>
      <c r="AG2002" s="24"/>
      <c r="AH2002" s="24" t="s">
        <v>59</v>
      </c>
      <c r="AI2002" s="24"/>
      <c r="AJ2002" s="24" t="s">
        <v>60</v>
      </c>
      <c r="AK2002" s="24"/>
      <c r="AL2002" s="24" t="s">
        <v>1333</v>
      </c>
      <c r="AM2002" s="24"/>
      <c r="AN2002" s="24"/>
      <c r="AO2002" s="24">
        <v>0</v>
      </c>
      <c r="AP2002" s="24" t="s">
        <v>60</v>
      </c>
      <c r="AQ2002" s="24" t="s">
        <v>4300</v>
      </c>
      <c r="AR2002" s="24" t="s">
        <v>4301</v>
      </c>
      <c r="AS2002" s="89">
        <f t="shared" si="420"/>
        <v>23</v>
      </c>
      <c r="AT2002" s="24" t="s">
        <v>4302</v>
      </c>
    </row>
    <row r="2003" spans="1:46" x14ac:dyDescent="0.5">
      <c r="A2003" s="24">
        <v>2125</v>
      </c>
      <c r="B2003" s="24"/>
      <c r="C2003" s="24" t="s">
        <v>77</v>
      </c>
      <c r="D2003" s="24" t="s">
        <v>7643</v>
      </c>
      <c r="E2003" s="24" t="s">
        <v>7644</v>
      </c>
      <c r="F2003" s="77" t="str">
        <f t="shared" si="415"/>
        <v>CENTURIAN SURFACING LTD - T/A CENTURIAN SERVICES</v>
      </c>
      <c r="G2003" s="24" t="s">
        <v>4370</v>
      </c>
      <c r="H2003" s="24" t="s">
        <v>3282</v>
      </c>
      <c r="I2003" s="24" t="s">
        <v>4253</v>
      </c>
      <c r="J2003" s="24" t="s">
        <v>2962</v>
      </c>
      <c r="K2003" s="24" t="s">
        <v>3283</v>
      </c>
      <c r="L2003" s="25">
        <v>45096</v>
      </c>
      <c r="M2003" s="25">
        <v>45824</v>
      </c>
      <c r="N2003" s="81">
        <f t="shared" si="417"/>
        <v>45824</v>
      </c>
      <c r="O2003" s="77" t="str">
        <f t="shared" ca="1" si="418"/>
        <v>Expired</v>
      </c>
      <c r="P2003" s="77" t="str" cm="1">
        <f t="array" aca="1" ref="P2003" ca="1">_xlfn.IFS((N2003-TODAY())&gt;=547,"06 Expires over 18 months",(N2003-TODAY())&gt;=365,"05 Expires in 18 months",(N2003-TODAY())&gt;=183,"04 Expires in 12 months",(N2003-TODAY())&gt;=92,"03 Expires in 6 months",(N2003-TODAY())&gt;=31,"02 Expires in 3 months",(N2003-TODAY())&gt;=0,"01 Expires in 30 days",(N2003-TODAY())&gt;=-31,"01 Expired last 30 days",(N2003-TODAY())&gt;=-92,"02 Expired last 3 months",(N2003-TODAY())&gt;=-183,"03 Expired last 6 months",(N2003-TODAY())&gt;=-365,"04 Expired last 12 months",(N2003-TODAY())&gt;=-547,"05 Expired last 18 months",TRUE,"06 Expired over 18 months")</f>
        <v>05 Expired last 18 months</v>
      </c>
      <c r="Q2003" s="65">
        <v>50000</v>
      </c>
      <c r="R2003" s="84">
        <f t="shared" si="419"/>
        <v>95833.333333333328</v>
      </c>
      <c r="S2003" s="77" t="str" cm="1">
        <f t="array" ref="S2003">_xlfn.IFS(R2003&gt;5000000,"Gold",R2003&gt;=500000,"Silver",R2003&gt;30000,"Bronze",TRUE,"Transactional")</f>
        <v>Bronze</v>
      </c>
      <c r="T2003" s="24" t="s">
        <v>122</v>
      </c>
      <c r="U2003" s="101" t="s">
        <v>109</v>
      </c>
      <c r="V2003" s="101" t="s">
        <v>1146</v>
      </c>
      <c r="W2003" s="77" t="str">
        <f t="shared" si="416"/>
        <v>No</v>
      </c>
      <c r="X2003" s="77" t="str">
        <f>IFERROR(_xlfn.XLOOKUP(J2003&amp;"||"&amp;K2003,'Mapping Ref.'!$J$2:$J$538,'Mapping Ref.'!$K$2:$K$538),"")</f>
        <v>Construction &amp; Estates</v>
      </c>
      <c r="Y2003" s="77" t="str" cm="1">
        <f t="array" ref="Y2003">_xlfn.IFS(R2003&gt;2000000,"For Publication",R2003&gt;100000,"PID",R2003&gt;30000,"RFQ",TRUE,"Transactional")</f>
        <v>RFQ</v>
      </c>
      <c r="Z2003" s="24" t="s">
        <v>101</v>
      </c>
      <c r="AA2003" s="32">
        <v>24</v>
      </c>
      <c r="AB2003" s="24">
        <v>0</v>
      </c>
      <c r="AC2003" s="25">
        <v>45093</v>
      </c>
      <c r="AD2003" s="24" t="s">
        <v>58</v>
      </c>
      <c r="AE2003" s="24">
        <v>232251</v>
      </c>
      <c r="AF2003" s="24"/>
      <c r="AG2003" s="24"/>
      <c r="AH2003" s="24" t="s">
        <v>59</v>
      </c>
      <c r="AI2003" s="24"/>
      <c r="AJ2003" s="24" t="s">
        <v>60</v>
      </c>
      <c r="AK2003" s="24"/>
      <c r="AL2003" s="24" t="s">
        <v>1333</v>
      </c>
      <c r="AM2003" s="24"/>
      <c r="AN2003" s="24"/>
      <c r="AO2003" s="24">
        <v>0</v>
      </c>
      <c r="AP2003" s="24" t="s">
        <v>60</v>
      </c>
      <c r="AQ2003" s="24" t="s">
        <v>7645</v>
      </c>
      <c r="AR2003" s="24" t="s">
        <v>7646</v>
      </c>
      <c r="AS2003" s="89">
        <f t="shared" si="420"/>
        <v>23</v>
      </c>
      <c r="AT2003" s="24" t="s">
        <v>4371</v>
      </c>
    </row>
    <row r="2004" spans="1:46" x14ac:dyDescent="0.5">
      <c r="A2004" s="24">
        <v>2126</v>
      </c>
      <c r="B2004" s="24" t="s">
        <v>506</v>
      </c>
      <c r="C2004" s="24" t="s">
        <v>77</v>
      </c>
      <c r="D2004" s="24" t="s">
        <v>7647</v>
      </c>
      <c r="E2004" s="24" t="s">
        <v>7648</v>
      </c>
      <c r="F2004" s="77" t="str">
        <f t="shared" si="415"/>
        <v>BARBOUR EHS LIMITED</v>
      </c>
      <c r="G2004" s="24" t="s">
        <v>7174</v>
      </c>
      <c r="H2004" s="24" t="s">
        <v>3282</v>
      </c>
      <c r="I2004" s="24" t="s">
        <v>4253</v>
      </c>
      <c r="J2004" s="24" t="s">
        <v>2962</v>
      </c>
      <c r="K2004" s="24" t="s">
        <v>3283</v>
      </c>
      <c r="L2004" s="25">
        <v>45096</v>
      </c>
      <c r="M2004" s="25">
        <v>46418</v>
      </c>
      <c r="N2004" s="81">
        <f t="shared" si="417"/>
        <v>46418</v>
      </c>
      <c r="O2004" s="77" t="str">
        <f t="shared" ca="1" si="418"/>
        <v>Live</v>
      </c>
      <c r="P2004" s="77" t="str" cm="1">
        <f t="array" aca="1" ref="P2004" ca="1">_xlfn.IFS((N2004-TODAY())&gt;=547,"06 Expires over 18 months",(N2004-TODAY())&gt;=365,"05 Expires in 18 months",(N2004-TODAY())&gt;=183,"04 Expires in 12 months",(N2004-TODAY())&gt;=92,"03 Expires in 6 months",(N2004-TODAY())&gt;=31,"02 Expires in 3 months",(N2004-TODAY())&gt;=0,"01 Expires in 30 days",(N2004-TODAY())&gt;=-31,"01 Expired last 30 days",(N2004-TODAY())&gt;=-92,"02 Expired last 3 months",(N2004-TODAY())&gt;=-183,"03 Expired last 6 months",(N2004-TODAY())&gt;=-365,"04 Expired last 12 months",(N2004-TODAY())&gt;=-547,"05 Expired last 18 months",TRUE,"06 Expired over 18 months")</f>
        <v>03 Expires in 6 months</v>
      </c>
      <c r="Q2004" s="65">
        <v>20000</v>
      </c>
      <c r="R2004" s="84">
        <f t="shared" si="419"/>
        <v>71666.666666666672</v>
      </c>
      <c r="S2004" s="77" t="str" cm="1">
        <f t="array" ref="S2004">_xlfn.IFS(R2004&gt;5000000,"Gold",R2004&gt;=500000,"Silver",R2004&gt;30000,"Bronze",TRUE,"Transactional")</f>
        <v>Bronze</v>
      </c>
      <c r="T2004" s="24" t="s">
        <v>54</v>
      </c>
      <c r="U2004" s="101" t="s">
        <v>69</v>
      </c>
      <c r="V2004" s="101" t="s">
        <v>67</v>
      </c>
      <c r="W2004" s="77" t="str">
        <f t="shared" si="416"/>
        <v>No</v>
      </c>
      <c r="X2004" s="77" t="str">
        <f>IFERROR(_xlfn.XLOOKUP(J2004&amp;"||"&amp;K2004,'Mapping Ref.'!$J$2:$J$538,'Mapping Ref.'!$K$2:$K$538),"")</f>
        <v>Construction &amp; Estates</v>
      </c>
      <c r="Y2004" s="77" t="str" cm="1">
        <f t="array" ref="Y2004">_xlfn.IFS(R2004&gt;2000000,"For Publication",R2004&gt;100000,"PID",R2004&gt;30000,"RFQ",TRUE,"Transactional")</f>
        <v>RFQ</v>
      </c>
      <c r="Z2004" s="24" t="s">
        <v>101</v>
      </c>
      <c r="AA2004" s="32">
        <v>48</v>
      </c>
      <c r="AB2004" s="24">
        <v>0</v>
      </c>
      <c r="AC2004" s="25">
        <v>45093</v>
      </c>
      <c r="AD2004" s="24" t="s">
        <v>58</v>
      </c>
      <c r="AE2004" s="24">
        <v>232251</v>
      </c>
      <c r="AF2004" s="24"/>
      <c r="AG2004" s="24"/>
      <c r="AH2004" s="24" t="s">
        <v>59</v>
      </c>
      <c r="AI2004" s="24"/>
      <c r="AJ2004" s="24" t="s">
        <v>60</v>
      </c>
      <c r="AK2004" s="24"/>
      <c r="AL2004" s="24" t="s">
        <v>1333</v>
      </c>
      <c r="AM2004" s="24"/>
      <c r="AN2004" s="24"/>
      <c r="AO2004" s="24">
        <v>0</v>
      </c>
      <c r="AP2004" s="24" t="s">
        <v>60</v>
      </c>
      <c r="AQ2004" s="24" t="s">
        <v>7175</v>
      </c>
      <c r="AR2004" s="24" t="s">
        <v>7176</v>
      </c>
      <c r="AS2004" s="89">
        <f t="shared" si="420"/>
        <v>43</v>
      </c>
      <c r="AT2004" s="24" t="s">
        <v>7172</v>
      </c>
    </row>
    <row r="2005" spans="1:46" x14ac:dyDescent="0.5">
      <c r="A2005" s="24">
        <v>2127</v>
      </c>
      <c r="B2005" s="24"/>
      <c r="C2005" s="24" t="s">
        <v>77</v>
      </c>
      <c r="D2005" s="24" t="s">
        <v>7649</v>
      </c>
      <c r="E2005" s="24" t="s">
        <v>7650</v>
      </c>
      <c r="F2005" s="77" t="str">
        <f t="shared" si="415"/>
        <v>AC ENVIRONMENTAL CONSULTING LIMITED</v>
      </c>
      <c r="G2005" s="24" t="s">
        <v>4252</v>
      </c>
      <c r="H2005" s="24" t="s">
        <v>3282</v>
      </c>
      <c r="I2005" s="24" t="s">
        <v>4253</v>
      </c>
      <c r="J2005" s="24" t="s">
        <v>2962</v>
      </c>
      <c r="K2005" s="24" t="s">
        <v>3283</v>
      </c>
      <c r="L2005" s="25">
        <v>45096</v>
      </c>
      <c r="M2005" s="25">
        <v>45824</v>
      </c>
      <c r="N2005" s="81">
        <f t="shared" si="417"/>
        <v>45824</v>
      </c>
      <c r="O2005" s="77" t="str">
        <f t="shared" ca="1" si="418"/>
        <v>Expired</v>
      </c>
      <c r="P2005" s="77" t="str" cm="1">
        <f t="array" aca="1" ref="P2005" ca="1">_xlfn.IFS((N2005-TODAY())&gt;=547,"06 Expires over 18 months",(N2005-TODAY())&gt;=365,"05 Expires in 18 months",(N2005-TODAY())&gt;=183,"04 Expires in 12 months",(N2005-TODAY())&gt;=92,"03 Expires in 6 months",(N2005-TODAY())&gt;=31,"02 Expires in 3 months",(N2005-TODAY())&gt;=0,"01 Expires in 30 days",(N2005-TODAY())&gt;=-31,"01 Expired last 30 days",(N2005-TODAY())&gt;=-92,"02 Expired last 3 months",(N2005-TODAY())&gt;=-183,"03 Expired last 6 months",(N2005-TODAY())&gt;=-365,"04 Expired last 12 months",(N2005-TODAY())&gt;=-547,"05 Expired last 18 months",TRUE,"06 Expired over 18 months")</f>
        <v>05 Expired last 18 months</v>
      </c>
      <c r="Q2005" s="65">
        <v>4000</v>
      </c>
      <c r="R2005" s="84">
        <f t="shared" si="419"/>
        <v>7666.666666666667</v>
      </c>
      <c r="S2005" s="77" t="str" cm="1">
        <f t="array" ref="S2005">_xlfn.IFS(R2005&gt;5000000,"Gold",R2005&gt;=500000,"Silver",R2005&gt;30000,"Bronze",TRUE,"Transactional")</f>
        <v>Transactional</v>
      </c>
      <c r="T2005" s="24" t="s">
        <v>54</v>
      </c>
      <c r="U2005" s="101" t="s">
        <v>131</v>
      </c>
      <c r="V2005" s="101" t="s">
        <v>132</v>
      </c>
      <c r="W2005" s="77" t="str">
        <f t="shared" si="416"/>
        <v>No</v>
      </c>
      <c r="X2005" s="77" t="str">
        <f>IFERROR(_xlfn.XLOOKUP(J2005&amp;"||"&amp;K2005,'Mapping Ref.'!$J$2:$J$538,'Mapping Ref.'!$K$2:$K$538),"")</f>
        <v>Construction &amp; Estates</v>
      </c>
      <c r="Y2005" s="77" t="str" cm="1">
        <f t="array" ref="Y2005">_xlfn.IFS(R2005&gt;2000000,"For Publication",R2005&gt;100000,"PID",R2005&gt;30000,"RFQ",TRUE,"Transactional")</f>
        <v>Transactional</v>
      </c>
      <c r="Z2005" s="24" t="s">
        <v>101</v>
      </c>
      <c r="AA2005" s="32">
        <v>24</v>
      </c>
      <c r="AB2005" s="24">
        <v>0</v>
      </c>
      <c r="AC2005" s="25">
        <v>45093</v>
      </c>
      <c r="AD2005" s="24" t="s">
        <v>58</v>
      </c>
      <c r="AE2005" s="24">
        <v>232251</v>
      </c>
      <c r="AF2005" s="24"/>
      <c r="AG2005" s="24"/>
      <c r="AH2005" s="24" t="s">
        <v>59</v>
      </c>
      <c r="AI2005" s="24"/>
      <c r="AJ2005" s="24" t="s">
        <v>60</v>
      </c>
      <c r="AK2005" s="24"/>
      <c r="AL2005" s="24" t="s">
        <v>1333</v>
      </c>
      <c r="AM2005" s="24"/>
      <c r="AN2005" s="24"/>
      <c r="AO2005" s="24">
        <v>0</v>
      </c>
      <c r="AP2005" s="24" t="s">
        <v>60</v>
      </c>
      <c r="AQ2005" s="24" t="s">
        <v>7651</v>
      </c>
      <c r="AR2005" s="24" t="s">
        <v>7652</v>
      </c>
      <c r="AS2005" s="89">
        <f t="shared" si="420"/>
        <v>23</v>
      </c>
      <c r="AT2005" s="24" t="s">
        <v>4250</v>
      </c>
    </row>
    <row r="2006" spans="1:46" x14ac:dyDescent="0.5">
      <c r="A2006" s="24">
        <v>2128</v>
      </c>
      <c r="B2006" s="24"/>
      <c r="C2006" s="24" t="s">
        <v>77</v>
      </c>
      <c r="D2006" s="24" t="s">
        <v>7653</v>
      </c>
      <c r="E2006" s="24" t="s">
        <v>7654</v>
      </c>
      <c r="F2006" s="77" t="str">
        <f t="shared" si="415"/>
        <v>NOMIX ENVIRO LIMITED</v>
      </c>
      <c r="G2006" s="24" t="s">
        <v>3986</v>
      </c>
      <c r="H2006" s="24" t="s">
        <v>3282</v>
      </c>
      <c r="I2006" s="24" t="s">
        <v>4253</v>
      </c>
      <c r="J2006" s="24" t="s">
        <v>2962</v>
      </c>
      <c r="K2006" s="24" t="s">
        <v>3283</v>
      </c>
      <c r="L2006" s="25">
        <v>45096</v>
      </c>
      <c r="M2006" s="25">
        <v>45824</v>
      </c>
      <c r="N2006" s="81">
        <f t="shared" si="417"/>
        <v>45824</v>
      </c>
      <c r="O2006" s="77" t="str">
        <f t="shared" ca="1" si="418"/>
        <v>Expired</v>
      </c>
      <c r="P2006" s="77" t="str" cm="1">
        <f t="array" aca="1" ref="P2006" ca="1">_xlfn.IFS((N2006-TODAY())&gt;=547,"06 Expires over 18 months",(N2006-TODAY())&gt;=365,"05 Expires in 18 months",(N2006-TODAY())&gt;=183,"04 Expires in 12 months",(N2006-TODAY())&gt;=92,"03 Expires in 6 months",(N2006-TODAY())&gt;=31,"02 Expires in 3 months",(N2006-TODAY())&gt;=0,"01 Expires in 30 days",(N2006-TODAY())&gt;=-31,"01 Expired last 30 days",(N2006-TODAY())&gt;=-92,"02 Expired last 3 months",(N2006-TODAY())&gt;=-183,"03 Expired last 6 months",(N2006-TODAY())&gt;=-365,"04 Expired last 12 months",(N2006-TODAY())&gt;=-547,"05 Expired last 18 months",TRUE,"06 Expired over 18 months")</f>
        <v>05 Expired last 18 months</v>
      </c>
      <c r="Q2006" s="65">
        <v>40000</v>
      </c>
      <c r="R2006" s="84">
        <f t="shared" si="419"/>
        <v>76666.666666666672</v>
      </c>
      <c r="S2006" s="77" t="str" cm="1">
        <f t="array" ref="S2006">_xlfn.IFS(R2006&gt;5000000,"Gold",R2006&gt;=500000,"Silver",R2006&gt;30000,"Bronze",TRUE,"Transactional")</f>
        <v>Bronze</v>
      </c>
      <c r="T2006" s="24" t="s">
        <v>54</v>
      </c>
      <c r="U2006" s="101" t="s">
        <v>69</v>
      </c>
      <c r="V2006" s="101" t="s">
        <v>1208</v>
      </c>
      <c r="W2006" s="77" t="str">
        <f t="shared" si="416"/>
        <v>No</v>
      </c>
      <c r="X2006" s="77" t="str">
        <f>IFERROR(_xlfn.XLOOKUP(J2006&amp;"||"&amp;K2006,'Mapping Ref.'!$J$2:$J$538,'Mapping Ref.'!$K$2:$K$538),"")</f>
        <v>Construction &amp; Estates</v>
      </c>
      <c r="Y2006" s="77" t="str" cm="1">
        <f t="array" ref="Y2006">_xlfn.IFS(R2006&gt;2000000,"For Publication",R2006&gt;100000,"PID",R2006&gt;30000,"RFQ",TRUE,"Transactional")</f>
        <v>RFQ</v>
      </c>
      <c r="Z2006" s="24" t="s">
        <v>101</v>
      </c>
      <c r="AA2006" s="32">
        <v>24</v>
      </c>
      <c r="AB2006" s="24">
        <v>0</v>
      </c>
      <c r="AC2006" s="25">
        <v>45093</v>
      </c>
      <c r="AD2006" s="24" t="s">
        <v>58</v>
      </c>
      <c r="AE2006" s="24">
        <v>232251</v>
      </c>
      <c r="AF2006" s="24"/>
      <c r="AG2006" s="24"/>
      <c r="AH2006" s="24" t="s">
        <v>59</v>
      </c>
      <c r="AI2006" s="24"/>
      <c r="AJ2006" s="24" t="s">
        <v>60</v>
      </c>
      <c r="AK2006" s="24"/>
      <c r="AL2006" s="24" t="s">
        <v>1333</v>
      </c>
      <c r="AM2006" s="24"/>
      <c r="AN2006" s="24"/>
      <c r="AO2006" s="24">
        <v>0</v>
      </c>
      <c r="AP2006" s="24" t="s">
        <v>60</v>
      </c>
      <c r="AQ2006" s="24" t="s">
        <v>7655</v>
      </c>
      <c r="AR2006" s="24" t="s">
        <v>7656</v>
      </c>
      <c r="AS2006" s="89">
        <f t="shared" si="420"/>
        <v>23</v>
      </c>
      <c r="AT2006" s="24" t="s">
        <v>3984</v>
      </c>
    </row>
    <row r="2007" spans="1:46" x14ac:dyDescent="0.5">
      <c r="A2007" s="24">
        <v>2129</v>
      </c>
      <c r="B2007" s="24" t="s">
        <v>340</v>
      </c>
      <c r="C2007" s="24"/>
      <c r="D2007" s="24" t="s">
        <v>7657</v>
      </c>
      <c r="E2007" s="24" t="s">
        <v>7658</v>
      </c>
      <c r="F2007" s="77" t="str">
        <f t="shared" si="415"/>
        <v>GDM INTERNATIONAL LTD T/A BROADWAY INN</v>
      </c>
      <c r="G2007" s="24" t="s">
        <v>7659</v>
      </c>
      <c r="H2007" s="24" t="s">
        <v>972</v>
      </c>
      <c r="I2007" s="24" t="s">
        <v>972</v>
      </c>
      <c r="J2007" s="24" t="s">
        <v>107</v>
      </c>
      <c r="K2007" s="24" t="s">
        <v>7660</v>
      </c>
      <c r="L2007" s="25">
        <v>45078</v>
      </c>
      <c r="M2007" s="25">
        <v>45443</v>
      </c>
      <c r="N2007" s="81">
        <f t="shared" si="417"/>
        <v>45808</v>
      </c>
      <c r="O2007" s="77" t="str">
        <f t="shared" ca="1" si="418"/>
        <v>Expired</v>
      </c>
      <c r="P2007" s="77" t="str" cm="1">
        <f t="array" aca="1" ref="P2007" ca="1">_xlfn.IFS((N2007-TODAY())&gt;=547,"06 Expires over 18 months",(N2007-TODAY())&gt;=365,"05 Expires in 18 months",(N2007-TODAY())&gt;=183,"04 Expires in 12 months",(N2007-TODAY())&gt;=92,"03 Expires in 6 months",(N2007-TODAY())&gt;=31,"02 Expires in 3 months",(N2007-TODAY())&gt;=0,"01 Expires in 30 days",(N2007-TODAY())&gt;=-31,"01 Expired last 30 days",(N2007-TODAY())&gt;=-92,"02 Expired last 3 months",(N2007-TODAY())&gt;=-183,"03 Expired last 6 months",(N2007-TODAY())&gt;=-365,"04 Expired last 12 months",(N2007-TODAY())&gt;=-547,"05 Expired last 18 months",TRUE,"06 Expired over 18 months")</f>
        <v>05 Expired last 18 months</v>
      </c>
      <c r="Q2007" s="65">
        <v>26400</v>
      </c>
      <c r="R2007" s="84">
        <f t="shared" si="419"/>
        <v>50600</v>
      </c>
      <c r="S2007" s="77" t="str" cm="1">
        <f t="array" ref="S2007">_xlfn.IFS(R2007&gt;5000000,"Gold",R2007&gt;=500000,"Silver",R2007&gt;30000,"Bronze",TRUE,"Transactional")</f>
        <v>Bronze</v>
      </c>
      <c r="T2007" s="24" t="s">
        <v>54</v>
      </c>
      <c r="U2007" s="101" t="s">
        <v>84</v>
      </c>
      <c r="V2007" s="101" t="s">
        <v>157</v>
      </c>
      <c r="W2007" s="77" t="str">
        <f t="shared" si="416"/>
        <v>Yes</v>
      </c>
      <c r="X2007" s="77" t="str">
        <f>IFERROR(_xlfn.XLOOKUP(J2007&amp;"||"&amp;K2007,'Mapping Ref.'!$J$2:$J$538,'Mapping Ref.'!$K$2:$K$538),"")</f>
        <v>Construction &amp; Estates</v>
      </c>
      <c r="Y2007" s="77" t="str" cm="1">
        <f t="array" ref="Y2007">_xlfn.IFS(R2007&gt;2000000,"For Publication",R2007&gt;100000,"PID",R2007&gt;30000,"RFQ",TRUE,"Transactional")</f>
        <v>RFQ</v>
      </c>
      <c r="Z2007" s="24" t="s">
        <v>86</v>
      </c>
      <c r="AA2007" s="32">
        <v>12</v>
      </c>
      <c r="AB2007" s="24">
        <v>12</v>
      </c>
      <c r="AC2007" s="25">
        <v>45097</v>
      </c>
      <c r="AD2007" s="24" t="s">
        <v>58</v>
      </c>
      <c r="AE2007" s="24">
        <v>10000403</v>
      </c>
      <c r="AF2007" s="24"/>
      <c r="AG2007" s="24"/>
      <c r="AH2007" s="24" t="s">
        <v>59</v>
      </c>
      <c r="AI2007" s="24"/>
      <c r="AJ2007" s="24" t="s">
        <v>60</v>
      </c>
      <c r="AK2007" s="24"/>
      <c r="AL2007" s="24" t="s">
        <v>5003</v>
      </c>
      <c r="AM2007" s="24"/>
      <c r="AN2007" s="24"/>
      <c r="AO2007" s="24">
        <v>0</v>
      </c>
      <c r="AP2007" s="24" t="s">
        <v>60</v>
      </c>
      <c r="AQ2007" s="24"/>
      <c r="AR2007" s="24"/>
      <c r="AS2007" s="89">
        <f t="shared" si="420"/>
        <v>23</v>
      </c>
      <c r="AT2007" s="24" t="s">
        <v>7661</v>
      </c>
    </row>
    <row r="2008" spans="1:46" x14ac:dyDescent="0.5">
      <c r="A2008" s="24">
        <v>2130</v>
      </c>
      <c r="B2008" s="24"/>
      <c r="C2008" s="24"/>
      <c r="D2008" s="24" t="s">
        <v>7662</v>
      </c>
      <c r="E2008" s="24" t="s">
        <v>7663</v>
      </c>
      <c r="F2008" s="77" t="str">
        <f t="shared" si="415"/>
        <v>JACKSON`S ART SUPPLIES LTD</v>
      </c>
      <c r="G2008" s="24" t="s">
        <v>7664</v>
      </c>
      <c r="H2008" s="24" t="s">
        <v>7503</v>
      </c>
      <c r="I2008" s="24" t="s">
        <v>7504</v>
      </c>
      <c r="J2008" s="24" t="s">
        <v>107</v>
      </c>
      <c r="K2008" s="24" t="s">
        <v>6046</v>
      </c>
      <c r="L2008" s="25">
        <v>45078</v>
      </c>
      <c r="M2008" s="25">
        <v>45443</v>
      </c>
      <c r="N2008" s="81">
        <f t="shared" si="417"/>
        <v>45808</v>
      </c>
      <c r="O2008" s="77" t="str">
        <f t="shared" ca="1" si="418"/>
        <v>Expired</v>
      </c>
      <c r="P2008" s="77" t="str" cm="1">
        <f t="array" aca="1" ref="P2008" ca="1">_xlfn.IFS((N2008-TODAY())&gt;=547,"06 Expires over 18 months",(N2008-TODAY())&gt;=365,"05 Expires in 18 months",(N2008-TODAY())&gt;=183,"04 Expires in 12 months",(N2008-TODAY())&gt;=92,"03 Expires in 6 months",(N2008-TODAY())&gt;=31,"02 Expires in 3 months",(N2008-TODAY())&gt;=0,"01 Expires in 30 days",(N2008-TODAY())&gt;=-31,"01 Expired last 30 days",(N2008-TODAY())&gt;=-92,"02 Expired last 3 months",(N2008-TODAY())&gt;=-183,"03 Expired last 6 months",(N2008-TODAY())&gt;=-365,"04 Expired last 12 months",(N2008-TODAY())&gt;=-547,"05 Expired last 18 months",TRUE,"06 Expired over 18 months")</f>
        <v>05 Expired last 18 months</v>
      </c>
      <c r="Q2008" s="65">
        <v>350000</v>
      </c>
      <c r="R2008" s="84">
        <f t="shared" si="419"/>
        <v>670833.33333333337</v>
      </c>
      <c r="S2008" s="77" t="str" cm="1">
        <f t="array" ref="S2008">_xlfn.IFS(R2008&gt;5000000,"Gold",R2008&gt;=500000,"Silver",R2008&gt;30000,"Bronze",TRUE,"Transactional")</f>
        <v>Silver</v>
      </c>
      <c r="T2008" s="24" t="s">
        <v>54</v>
      </c>
      <c r="U2008" s="101" t="s">
        <v>393</v>
      </c>
      <c r="V2008" s="101" t="s">
        <v>1151</v>
      </c>
      <c r="W2008" s="77" t="str">
        <f t="shared" si="416"/>
        <v>Yes</v>
      </c>
      <c r="X2008" s="77" t="str">
        <f>IFERROR(_xlfn.XLOOKUP(J2008&amp;"||"&amp;K2008,'Mapping Ref.'!$J$2:$J$538,'Mapping Ref.'!$K$2:$K$538),"")</f>
        <v>Construction &amp; Estates</v>
      </c>
      <c r="Y2008" s="77" t="str" cm="1">
        <f t="array" ref="Y2008">_xlfn.IFS(R2008&gt;2000000,"For Publication",R2008&gt;100000,"PID",R2008&gt;30000,"RFQ",TRUE,"Transactional")</f>
        <v>PID</v>
      </c>
      <c r="Z2008" s="24" t="s">
        <v>86</v>
      </c>
      <c r="AA2008" s="32">
        <v>12</v>
      </c>
      <c r="AB2008" s="24">
        <v>12</v>
      </c>
      <c r="AC2008" s="25">
        <v>45098</v>
      </c>
      <c r="AD2008" s="24" t="s">
        <v>58</v>
      </c>
      <c r="AE2008" s="24"/>
      <c r="AF2008" s="24"/>
      <c r="AG2008" s="24"/>
      <c r="AH2008" s="24" t="s">
        <v>60</v>
      </c>
      <c r="AI2008" s="24"/>
      <c r="AJ2008" s="24" t="s">
        <v>60</v>
      </c>
      <c r="AK2008" s="24"/>
      <c r="AL2008" s="24" t="s">
        <v>1333</v>
      </c>
      <c r="AM2008" s="24"/>
      <c r="AN2008" s="24"/>
      <c r="AO2008" s="24">
        <v>0</v>
      </c>
      <c r="AP2008" s="24" t="s">
        <v>59</v>
      </c>
      <c r="AQ2008" s="24"/>
      <c r="AR2008" s="24"/>
      <c r="AS2008" s="89">
        <f t="shared" si="420"/>
        <v>23</v>
      </c>
      <c r="AT2008" s="24" t="s">
        <v>7665</v>
      </c>
    </row>
    <row r="2009" spans="1:46" x14ac:dyDescent="0.5">
      <c r="A2009" s="24">
        <v>2131</v>
      </c>
      <c r="B2009" s="24" t="s">
        <v>340</v>
      </c>
      <c r="C2009" s="24"/>
      <c r="D2009" s="24" t="s">
        <v>7666</v>
      </c>
      <c r="E2009" s="24" t="s">
        <v>7667</v>
      </c>
      <c r="F2009" s="77" t="str">
        <f t="shared" si="415"/>
        <v>PRIME KIDS LTD</v>
      </c>
      <c r="G2009" s="24" t="s">
        <v>7668</v>
      </c>
      <c r="H2009" s="24" t="s">
        <v>7415</v>
      </c>
      <c r="I2009" s="24" t="s">
        <v>7415</v>
      </c>
      <c r="J2009" s="24" t="s">
        <v>190</v>
      </c>
      <c r="K2009" s="24" t="s">
        <v>755</v>
      </c>
      <c r="L2009" s="25">
        <v>45098</v>
      </c>
      <c r="M2009" s="25">
        <v>45829</v>
      </c>
      <c r="N2009" s="81">
        <f t="shared" si="417"/>
        <v>46559</v>
      </c>
      <c r="O2009" s="77" t="str">
        <f t="shared" ca="1" si="418"/>
        <v>Live</v>
      </c>
      <c r="P2009" s="77" t="str" cm="1">
        <f t="array" aca="1" ref="P2009" ca="1">_xlfn.IFS((N2009-TODAY())&gt;=547,"06 Expires over 18 months",(N2009-TODAY())&gt;=365,"05 Expires in 18 months",(N2009-TODAY())&gt;=183,"04 Expires in 12 months",(N2009-TODAY())&gt;=92,"03 Expires in 6 months",(N2009-TODAY())&gt;=31,"02 Expires in 3 months",(N2009-TODAY())&gt;=0,"01 Expires in 30 days",(N2009-TODAY())&gt;=-31,"01 Expired last 30 days",(N2009-TODAY())&gt;=-92,"02 Expired last 3 months",(N2009-TODAY())&gt;=-183,"03 Expired last 6 months",(N2009-TODAY())&gt;=-365,"04 Expired last 12 months",(N2009-TODAY())&gt;=-547,"05 Expired last 18 months",TRUE,"06 Expired over 18 months")</f>
        <v>04 Expires in 12 months</v>
      </c>
      <c r="Q2009" s="65">
        <v>1000</v>
      </c>
      <c r="R2009" s="84">
        <f t="shared" si="419"/>
        <v>4000</v>
      </c>
      <c r="S2009" s="77" t="str" cm="1">
        <f t="array" ref="S2009">_xlfn.IFS(R2009&gt;5000000,"Gold",R2009&gt;=500000,"Silver",R2009&gt;30000,"Bronze",TRUE,"Transactional")</f>
        <v>Transactional</v>
      </c>
      <c r="T2009" s="24" t="s">
        <v>54</v>
      </c>
      <c r="U2009" s="101" t="s">
        <v>366</v>
      </c>
      <c r="V2009" s="101" t="s">
        <v>789</v>
      </c>
      <c r="W2009" s="77" t="str">
        <f t="shared" si="416"/>
        <v>Yes</v>
      </c>
      <c r="X2009" s="77" t="str">
        <f>IFERROR(_xlfn.XLOOKUP(J2009&amp;"||"&amp;K2009,'Mapping Ref.'!$J$2:$J$538,'Mapping Ref.'!$K$2:$K$538),"")</f>
        <v>Childrens &amp; Adults</v>
      </c>
      <c r="Y2009" s="77" t="str" cm="1">
        <f t="array" ref="Y2009">_xlfn.IFS(R2009&gt;2000000,"For Publication",R2009&gt;100000,"PID",R2009&gt;30000,"RFQ",TRUE,"Transactional")</f>
        <v>Transactional</v>
      </c>
      <c r="Z2009" s="24" t="s">
        <v>101</v>
      </c>
      <c r="AA2009" s="32">
        <v>24</v>
      </c>
      <c r="AB2009" s="24">
        <v>24</v>
      </c>
      <c r="AC2009" s="25">
        <v>45098</v>
      </c>
      <c r="AD2009" s="24" t="s">
        <v>58</v>
      </c>
      <c r="AE2009" s="24"/>
      <c r="AF2009" s="24"/>
      <c r="AG2009" s="24"/>
      <c r="AH2009" s="24" t="s">
        <v>60</v>
      </c>
      <c r="AI2009" s="24"/>
      <c r="AJ2009" s="24" t="s">
        <v>60</v>
      </c>
      <c r="AK2009" s="24"/>
      <c r="AL2009" s="24" t="s">
        <v>5003</v>
      </c>
      <c r="AM2009" s="24"/>
      <c r="AN2009" s="24"/>
      <c r="AO2009" s="24">
        <v>0</v>
      </c>
      <c r="AP2009" s="24" t="s">
        <v>60</v>
      </c>
      <c r="AQ2009" s="24"/>
      <c r="AR2009" s="24"/>
      <c r="AS2009" s="89">
        <f t="shared" si="420"/>
        <v>48</v>
      </c>
      <c r="AT2009" s="24" t="s">
        <v>7669</v>
      </c>
    </row>
    <row r="2010" spans="1:46" x14ac:dyDescent="0.5">
      <c r="A2010" s="24">
        <v>2132</v>
      </c>
      <c r="B2010" s="24"/>
      <c r="C2010" s="24"/>
      <c r="D2010" s="24" t="s">
        <v>7670</v>
      </c>
      <c r="E2010" s="24" t="s">
        <v>7671</v>
      </c>
      <c r="F2010" s="77" t="str">
        <f t="shared" si="415"/>
        <v>CHAPLIN MULTIMEDIA LTD</v>
      </c>
      <c r="G2010" s="24" t="s">
        <v>7672</v>
      </c>
      <c r="H2010" s="24" t="s">
        <v>7235</v>
      </c>
      <c r="I2010" s="24" t="s">
        <v>7235</v>
      </c>
      <c r="J2010" s="24" t="s">
        <v>52</v>
      </c>
      <c r="K2010" s="24" t="s">
        <v>2521</v>
      </c>
      <c r="L2010" s="25">
        <v>45139</v>
      </c>
      <c r="M2010" s="25">
        <v>45504</v>
      </c>
      <c r="N2010" s="81">
        <f t="shared" si="417"/>
        <v>45504</v>
      </c>
      <c r="O2010" s="77" t="str">
        <f t="shared" ca="1" si="418"/>
        <v>Expired</v>
      </c>
      <c r="P2010" s="77" t="str" cm="1">
        <f t="array" aca="1" ref="P2010" ca="1">_xlfn.IFS((N2010-TODAY())&gt;=547,"06 Expires over 18 months",(N2010-TODAY())&gt;=365,"05 Expires in 18 months",(N2010-TODAY())&gt;=183,"04 Expires in 12 months",(N2010-TODAY())&gt;=92,"03 Expires in 6 months",(N2010-TODAY())&gt;=31,"02 Expires in 3 months",(N2010-TODAY())&gt;=0,"01 Expires in 30 days",(N2010-TODAY())&gt;=-31,"01 Expired last 30 days",(N2010-TODAY())&gt;=-92,"02 Expired last 3 months",(N2010-TODAY())&gt;=-183,"03 Expired last 6 months",(N2010-TODAY())&gt;=-365,"04 Expired last 12 months",(N2010-TODAY())&gt;=-547,"05 Expired last 18 months",TRUE,"06 Expired over 18 months")</f>
        <v>06 Expired over 18 months</v>
      </c>
      <c r="Q2010" s="65">
        <v>7905</v>
      </c>
      <c r="R2010" s="84">
        <f t="shared" si="419"/>
        <v>7905</v>
      </c>
      <c r="S2010" s="77" t="str" cm="1">
        <f t="array" ref="S2010">_xlfn.IFS(R2010&gt;5000000,"Gold",R2010&gt;=500000,"Silver",R2010&gt;30000,"Bronze",TRUE,"Transactional")</f>
        <v>Transactional</v>
      </c>
      <c r="T2010" s="24" t="s">
        <v>54</v>
      </c>
      <c r="U2010" s="101" t="s">
        <v>891</v>
      </c>
      <c r="V2010" s="101" t="s">
        <v>2521</v>
      </c>
      <c r="W2010" s="77" t="str">
        <f t="shared" si="416"/>
        <v>No</v>
      </c>
      <c r="X2010" s="77" t="str">
        <f>IFERROR(_xlfn.XLOOKUP(J2010&amp;"||"&amp;K2010,'Mapping Ref.'!$J$2:$J$538,'Mapping Ref.'!$K$2:$K$538),"")</f>
        <v>Corporate</v>
      </c>
      <c r="Y2010" s="77" t="str" cm="1">
        <f t="array" ref="Y2010">_xlfn.IFS(R2010&gt;2000000,"For Publication",R2010&gt;100000,"PID",R2010&gt;30000,"RFQ",TRUE,"Transactional")</f>
        <v>Transactional</v>
      </c>
      <c r="Z2010" s="24" t="s">
        <v>101</v>
      </c>
      <c r="AA2010" s="32">
        <v>12</v>
      </c>
      <c r="AB2010" s="24">
        <v>0</v>
      </c>
      <c r="AC2010" s="25">
        <v>45098</v>
      </c>
      <c r="AD2010" s="24" t="s">
        <v>58</v>
      </c>
      <c r="AE2010" s="24"/>
      <c r="AF2010" s="24"/>
      <c r="AG2010" s="24"/>
      <c r="AH2010" s="24" t="s">
        <v>60</v>
      </c>
      <c r="AI2010" s="24"/>
      <c r="AJ2010" s="24" t="s">
        <v>60</v>
      </c>
      <c r="AK2010" s="24"/>
      <c r="AL2010" s="24" t="s">
        <v>1333</v>
      </c>
      <c r="AM2010" s="24"/>
      <c r="AN2010" s="24"/>
      <c r="AO2010" s="24">
        <v>0</v>
      </c>
      <c r="AP2010" s="24" t="s">
        <v>60</v>
      </c>
      <c r="AQ2010" s="24"/>
      <c r="AR2010" s="24"/>
      <c r="AS2010" s="89">
        <f t="shared" si="420"/>
        <v>11</v>
      </c>
      <c r="AT2010" s="24" t="s">
        <v>7673</v>
      </c>
    </row>
    <row r="2011" spans="1:46" x14ac:dyDescent="0.5">
      <c r="A2011" s="24">
        <v>2133</v>
      </c>
      <c r="B2011" s="24"/>
      <c r="C2011" s="24" t="s">
        <v>77</v>
      </c>
      <c r="D2011" s="24" t="s">
        <v>7674</v>
      </c>
      <c r="E2011" s="24" t="s">
        <v>7675</v>
      </c>
      <c r="F2011" s="77" t="str">
        <f t="shared" si="415"/>
        <v>POTTER RAPER PARTNERSHIP</v>
      </c>
      <c r="G2011" s="24" t="s">
        <v>1939</v>
      </c>
      <c r="H2011" s="24" t="s">
        <v>7503</v>
      </c>
      <c r="I2011" s="24" t="s">
        <v>7504</v>
      </c>
      <c r="J2011" s="24" t="s">
        <v>107</v>
      </c>
      <c r="K2011" s="24" t="s">
        <v>6046</v>
      </c>
      <c r="L2011" s="25">
        <v>44866</v>
      </c>
      <c r="M2011" s="25">
        <v>45230</v>
      </c>
      <c r="N2011" s="81">
        <f t="shared" si="417"/>
        <v>45230</v>
      </c>
      <c r="O2011" s="77" t="str">
        <f t="shared" ca="1" si="418"/>
        <v>Expired</v>
      </c>
      <c r="P2011" s="77" t="str" cm="1">
        <f t="array" aca="1" ref="P2011" ca="1">_xlfn.IFS((N2011-TODAY())&gt;=547,"06 Expires over 18 months",(N2011-TODAY())&gt;=365,"05 Expires in 18 months",(N2011-TODAY())&gt;=183,"04 Expires in 12 months",(N2011-TODAY())&gt;=92,"03 Expires in 6 months",(N2011-TODAY())&gt;=31,"02 Expires in 3 months",(N2011-TODAY())&gt;=0,"01 Expires in 30 days",(N2011-TODAY())&gt;=-31,"01 Expired last 30 days",(N2011-TODAY())&gt;=-92,"02 Expired last 3 months",(N2011-TODAY())&gt;=-183,"03 Expired last 6 months",(N2011-TODAY())&gt;=-365,"04 Expired last 12 months",(N2011-TODAY())&gt;=-547,"05 Expired last 18 months",TRUE,"06 Expired over 18 months")</f>
        <v>06 Expired over 18 months</v>
      </c>
      <c r="Q2011" s="65">
        <v>479291</v>
      </c>
      <c r="R2011" s="84">
        <f t="shared" si="419"/>
        <v>479291</v>
      </c>
      <c r="S2011" s="77" t="str" cm="1">
        <f t="array" ref="S2011">_xlfn.IFS(R2011&gt;5000000,"Gold",R2011&gt;=500000,"Silver",R2011&gt;30000,"Bronze",TRUE,"Transactional")</f>
        <v>Bronze</v>
      </c>
      <c r="T2011" s="24" t="s">
        <v>122</v>
      </c>
      <c r="U2011" s="101" t="s">
        <v>109</v>
      </c>
      <c r="V2011" s="101" t="s">
        <v>1022</v>
      </c>
      <c r="W2011" s="77" t="str">
        <f t="shared" si="416"/>
        <v>No</v>
      </c>
      <c r="X2011" s="77" t="str">
        <f>IFERROR(_xlfn.XLOOKUP(J2011&amp;"||"&amp;K2011,'Mapping Ref.'!$J$2:$J$538,'Mapping Ref.'!$K$2:$K$538),"")</f>
        <v>Construction &amp; Estates</v>
      </c>
      <c r="Y2011" s="77" t="str" cm="1">
        <f t="array" ref="Y2011">_xlfn.IFS(R2011&gt;2000000,"For Publication",R2011&gt;100000,"PID",R2011&gt;30000,"RFQ",TRUE,"Transactional")</f>
        <v>PID</v>
      </c>
      <c r="Z2011" s="24" t="s">
        <v>86</v>
      </c>
      <c r="AA2011" s="32">
        <v>12</v>
      </c>
      <c r="AB2011" s="24">
        <v>0</v>
      </c>
      <c r="AC2011" s="25">
        <v>45098</v>
      </c>
      <c r="AD2011" s="24" t="s">
        <v>58</v>
      </c>
      <c r="AE2011" s="24"/>
      <c r="AF2011" s="24"/>
      <c r="AG2011" s="24"/>
      <c r="AH2011" s="24" t="s">
        <v>60</v>
      </c>
      <c r="AI2011" s="24"/>
      <c r="AJ2011" s="24" t="s">
        <v>60</v>
      </c>
      <c r="AK2011" s="24"/>
      <c r="AL2011" s="24" t="s">
        <v>1333</v>
      </c>
      <c r="AM2011" s="24"/>
      <c r="AN2011" s="24"/>
      <c r="AO2011" s="24">
        <v>0</v>
      </c>
      <c r="AP2011" s="24" t="s">
        <v>60</v>
      </c>
      <c r="AQ2011" s="24"/>
      <c r="AR2011" s="24"/>
      <c r="AS2011" s="89">
        <f t="shared" si="420"/>
        <v>11</v>
      </c>
      <c r="AT2011" s="24" t="s">
        <v>1943</v>
      </c>
    </row>
    <row r="2012" spans="1:46" x14ac:dyDescent="0.5">
      <c r="A2012" s="24">
        <v>2134</v>
      </c>
      <c r="B2012" s="24"/>
      <c r="C2012" s="24"/>
      <c r="D2012" s="24" t="s">
        <v>7676</v>
      </c>
      <c r="E2012" s="24" t="s">
        <v>7677</v>
      </c>
      <c r="F2012" s="77" t="str">
        <f t="shared" si="415"/>
        <v>INFO INSIGHT LTD</v>
      </c>
      <c r="G2012" s="24" t="s">
        <v>7676</v>
      </c>
      <c r="H2012" s="24" t="s">
        <v>7070</v>
      </c>
      <c r="I2012" s="24" t="s">
        <v>4563</v>
      </c>
      <c r="J2012" s="24" t="s">
        <v>52</v>
      </c>
      <c r="K2012" s="24" t="s">
        <v>116</v>
      </c>
      <c r="L2012" s="25">
        <v>45091</v>
      </c>
      <c r="M2012" s="25">
        <v>45291</v>
      </c>
      <c r="N2012" s="81">
        <f t="shared" si="417"/>
        <v>45382</v>
      </c>
      <c r="O2012" s="77" t="str">
        <f t="shared" ca="1" si="418"/>
        <v>Expired</v>
      </c>
      <c r="P2012" s="77" t="str" cm="1">
        <f t="array" aca="1" ref="P2012" ca="1">_xlfn.IFS((N2012-TODAY())&gt;=547,"06 Expires over 18 months",(N2012-TODAY())&gt;=365,"05 Expires in 18 months",(N2012-TODAY())&gt;=183,"04 Expires in 12 months",(N2012-TODAY())&gt;=92,"03 Expires in 6 months",(N2012-TODAY())&gt;=31,"02 Expires in 3 months",(N2012-TODAY())&gt;=0,"01 Expires in 30 days",(N2012-TODAY())&gt;=-31,"01 Expired last 30 days",(N2012-TODAY())&gt;=-92,"02 Expired last 3 months",(N2012-TODAY())&gt;=-183,"03 Expired last 6 months",(N2012-TODAY())&gt;=-365,"04 Expired last 12 months",(N2012-TODAY())&gt;=-547,"05 Expired last 18 months",TRUE,"06 Expired over 18 months")</f>
        <v>06 Expired over 18 months</v>
      </c>
      <c r="Q2012" s="65">
        <v>10000</v>
      </c>
      <c r="R2012" s="84">
        <f t="shared" si="419"/>
        <v>10000</v>
      </c>
      <c r="S2012" s="77" t="str" cm="1">
        <f t="array" ref="S2012">_xlfn.IFS(R2012&gt;5000000,"Gold",R2012&gt;=500000,"Silver",R2012&gt;30000,"Bronze",TRUE,"Transactional")</f>
        <v>Transactional</v>
      </c>
      <c r="T2012" s="24" t="s">
        <v>54</v>
      </c>
      <c r="U2012" s="101" t="s">
        <v>162</v>
      </c>
      <c r="V2012" s="101" t="s">
        <v>1601</v>
      </c>
      <c r="W2012" s="77" t="str">
        <f t="shared" si="416"/>
        <v>Yes</v>
      </c>
      <c r="X2012" s="77" t="str">
        <f>IFERROR(_xlfn.XLOOKUP(J2012&amp;"||"&amp;K2012,'Mapping Ref.'!$J$2:$J$538,'Mapping Ref.'!$K$2:$K$538),"")</f>
        <v>ICT</v>
      </c>
      <c r="Y2012" s="77" t="str" cm="1">
        <f t="array" ref="Y2012">_xlfn.IFS(R2012&gt;2000000,"For Publication",R2012&gt;100000,"PID",R2012&gt;30000,"RFQ",TRUE,"Transactional")</f>
        <v>Transactional</v>
      </c>
      <c r="Z2012" s="24" t="s">
        <v>101</v>
      </c>
      <c r="AA2012" s="32">
        <v>3</v>
      </c>
      <c r="AB2012" s="24">
        <v>3</v>
      </c>
      <c r="AC2012" s="25">
        <v>45099</v>
      </c>
      <c r="AD2012" s="24" t="s">
        <v>58</v>
      </c>
      <c r="AE2012" s="24"/>
      <c r="AF2012" s="24"/>
      <c r="AG2012" s="24"/>
      <c r="AH2012" s="24" t="s">
        <v>60</v>
      </c>
      <c r="AI2012" s="24"/>
      <c r="AJ2012" s="24" t="s">
        <v>60</v>
      </c>
      <c r="AK2012" s="24"/>
      <c r="AL2012" s="24" t="s">
        <v>1333</v>
      </c>
      <c r="AM2012" s="24"/>
      <c r="AN2012" s="24"/>
      <c r="AO2012" s="24">
        <v>0</v>
      </c>
      <c r="AP2012" s="24" t="s">
        <v>60</v>
      </c>
      <c r="AQ2012" s="24"/>
      <c r="AR2012" s="24"/>
      <c r="AS2012" s="89">
        <f t="shared" si="420"/>
        <v>9</v>
      </c>
      <c r="AT2012" s="24" t="s">
        <v>7678</v>
      </c>
    </row>
    <row r="2013" spans="1:46" x14ac:dyDescent="0.5">
      <c r="A2013" s="24">
        <v>2135</v>
      </c>
      <c r="B2013" s="24" t="s">
        <v>506</v>
      </c>
      <c r="C2013" s="24"/>
      <c r="D2013" s="24" t="s">
        <v>7679</v>
      </c>
      <c r="E2013" s="24" t="s">
        <v>7680</v>
      </c>
      <c r="F2013" s="77" t="str">
        <f t="shared" si="415"/>
        <v>ENTERPRISE RENT-A-CAR UK LIMITED T/A ENTERPRISE FLEX E RENT</v>
      </c>
      <c r="G2013" s="24" t="s">
        <v>7681</v>
      </c>
      <c r="H2013" s="24" t="s">
        <v>3157</v>
      </c>
      <c r="I2013" s="24" t="s">
        <v>972</v>
      </c>
      <c r="J2013" s="24" t="s">
        <v>107</v>
      </c>
      <c r="K2013" s="24" t="s">
        <v>7682</v>
      </c>
      <c r="L2013" s="25">
        <v>45001</v>
      </c>
      <c r="M2013" s="25">
        <v>45732</v>
      </c>
      <c r="N2013" s="81">
        <f t="shared" si="417"/>
        <v>46462</v>
      </c>
      <c r="O2013" s="77" t="str">
        <f t="shared" ca="1" si="418"/>
        <v>Live</v>
      </c>
      <c r="P2013" s="77" t="str" cm="1">
        <f t="array" aca="1" ref="P2013" ca="1">_xlfn.IFS((N2013-TODAY())&gt;=547,"06 Expires over 18 months",(N2013-TODAY())&gt;=365,"05 Expires in 18 months",(N2013-TODAY())&gt;=183,"04 Expires in 12 months",(N2013-TODAY())&gt;=92,"03 Expires in 6 months",(N2013-TODAY())&gt;=31,"02 Expires in 3 months",(N2013-TODAY())&gt;=0,"01 Expires in 30 days",(N2013-TODAY())&gt;=-31,"01 Expired last 30 days",(N2013-TODAY())&gt;=-92,"02 Expired last 3 months",(N2013-TODAY())&gt;=-183,"03 Expired last 6 months",(N2013-TODAY())&gt;=-365,"04 Expired last 12 months",(N2013-TODAY())&gt;=-547,"05 Expired last 18 months",TRUE,"06 Expired over 18 months")</f>
        <v>04 Expires in 12 months</v>
      </c>
      <c r="Q2013" s="65">
        <v>70000</v>
      </c>
      <c r="R2013" s="84">
        <f t="shared" si="419"/>
        <v>280000</v>
      </c>
      <c r="S2013" s="77" t="str" cm="1">
        <f t="array" ref="S2013">_xlfn.IFS(R2013&gt;5000000,"Gold",R2013&gt;=500000,"Silver",R2013&gt;30000,"Bronze",TRUE,"Transactional")</f>
        <v>Bronze</v>
      </c>
      <c r="T2013" s="24" t="s">
        <v>54</v>
      </c>
      <c r="U2013" s="101" t="s">
        <v>445</v>
      </c>
      <c r="V2013" s="101" t="s">
        <v>874</v>
      </c>
      <c r="W2013" s="77" t="str">
        <f t="shared" si="416"/>
        <v>Yes</v>
      </c>
      <c r="X2013" s="77" t="str">
        <f>IFERROR(_xlfn.XLOOKUP(J2013&amp;"||"&amp;K2013,'Mapping Ref.'!$J$2:$J$538,'Mapping Ref.'!$K$2:$K$538),"")</f>
        <v>Construction &amp; Estates</v>
      </c>
      <c r="Y2013" s="77" t="str" cm="1">
        <f t="array" ref="Y2013">_xlfn.IFS(R2013&gt;2000000,"For Publication",R2013&gt;100000,"PID",R2013&gt;30000,"RFQ",TRUE,"Transactional")</f>
        <v>PID</v>
      </c>
      <c r="Z2013" s="24" t="s">
        <v>86</v>
      </c>
      <c r="AA2013" s="32">
        <v>24</v>
      </c>
      <c r="AB2013" s="24">
        <v>24</v>
      </c>
      <c r="AC2013" s="25">
        <v>45104</v>
      </c>
      <c r="AD2013" s="24" t="s">
        <v>58</v>
      </c>
      <c r="AE2013" s="24">
        <v>0</v>
      </c>
      <c r="AF2013" s="24"/>
      <c r="AG2013" s="24"/>
      <c r="AH2013" s="24" t="s">
        <v>59</v>
      </c>
      <c r="AI2013" s="24"/>
      <c r="AJ2013" s="24" t="s">
        <v>60</v>
      </c>
      <c r="AK2013" s="24"/>
      <c r="AL2013" s="24" t="s">
        <v>1333</v>
      </c>
      <c r="AM2013" s="24"/>
      <c r="AN2013" s="24"/>
      <c r="AO2013" s="24">
        <v>0</v>
      </c>
      <c r="AP2013" s="24" t="s">
        <v>60</v>
      </c>
      <c r="AQ2013" s="24"/>
      <c r="AR2013" s="24"/>
      <c r="AS2013" s="89">
        <f t="shared" si="420"/>
        <v>48</v>
      </c>
      <c r="AT2013" s="24" t="s">
        <v>7683</v>
      </c>
    </row>
    <row r="2014" spans="1:46" x14ac:dyDescent="0.5">
      <c r="A2014" s="24">
        <v>2136</v>
      </c>
      <c r="B2014" s="24"/>
      <c r="C2014" s="24" t="s">
        <v>77</v>
      </c>
      <c r="D2014" s="24" t="s">
        <v>7684</v>
      </c>
      <c r="E2014" s="24" t="s">
        <v>7685</v>
      </c>
      <c r="F2014" s="77" t="str">
        <f t="shared" si="415"/>
        <v>ST MUNGOS HOUSING ASSOCIATION</v>
      </c>
      <c r="G2014" s="24" t="s">
        <v>270</v>
      </c>
      <c r="H2014" s="24" t="s">
        <v>271</v>
      </c>
      <c r="I2014" s="24" t="s">
        <v>271</v>
      </c>
      <c r="J2014" s="24" t="s">
        <v>107</v>
      </c>
      <c r="K2014" s="24" t="s">
        <v>1638</v>
      </c>
      <c r="L2014" s="25">
        <v>44105</v>
      </c>
      <c r="M2014" s="25">
        <v>45199</v>
      </c>
      <c r="N2014" s="81">
        <f t="shared" si="417"/>
        <v>45930</v>
      </c>
      <c r="O2014" s="77" t="str">
        <f t="shared" ca="1" si="418"/>
        <v>Expired</v>
      </c>
      <c r="P2014" s="77" t="str" cm="1">
        <f t="array" aca="1" ref="P2014" ca="1">_xlfn.IFS((N2014-TODAY())&gt;=547,"06 Expires over 18 months",(N2014-TODAY())&gt;=365,"05 Expires in 18 months",(N2014-TODAY())&gt;=183,"04 Expires in 12 months",(N2014-TODAY())&gt;=92,"03 Expires in 6 months",(N2014-TODAY())&gt;=31,"02 Expires in 3 months",(N2014-TODAY())&gt;=0,"01 Expires in 30 days",(N2014-TODAY())&gt;=-31,"01 Expired last 30 days",(N2014-TODAY())&gt;=-92,"02 Expired last 3 months",(N2014-TODAY())&gt;=-183,"03 Expired last 6 months",(N2014-TODAY())&gt;=-365,"04 Expired last 12 months",(N2014-TODAY())&gt;=-547,"05 Expired last 18 months",TRUE,"06 Expired over 18 months")</f>
        <v>04 Expired last 12 months</v>
      </c>
      <c r="Q2014" s="65">
        <v>600</v>
      </c>
      <c r="R2014" s="84">
        <f t="shared" si="419"/>
        <v>2950</v>
      </c>
      <c r="S2014" s="77" t="str" cm="1">
        <f t="array" ref="S2014">_xlfn.IFS(R2014&gt;5000000,"Gold",R2014&gt;=500000,"Silver",R2014&gt;30000,"Bronze",TRUE,"Transactional")</f>
        <v>Transactional</v>
      </c>
      <c r="T2014" s="24" t="s">
        <v>54</v>
      </c>
      <c r="U2014" s="101" t="s">
        <v>84</v>
      </c>
      <c r="V2014" s="101" t="s">
        <v>214</v>
      </c>
      <c r="W2014" s="77" t="str">
        <f t="shared" si="416"/>
        <v>Yes</v>
      </c>
      <c r="X2014" s="77" t="str">
        <f>IFERROR(_xlfn.XLOOKUP(J2014&amp;"||"&amp;K2014,'Mapping Ref.'!$J$2:$J$538,'Mapping Ref.'!$K$2:$K$538),"")</f>
        <v>Construction &amp; Estates</v>
      </c>
      <c r="Y2014" s="77" t="str" cm="1">
        <f t="array" ref="Y2014">_xlfn.IFS(R2014&gt;2000000,"For Publication",R2014&gt;100000,"PID",R2014&gt;30000,"RFQ",TRUE,"Transactional")</f>
        <v>Transactional</v>
      </c>
      <c r="Z2014" s="24" t="s">
        <v>71</v>
      </c>
      <c r="AA2014" s="32">
        <v>36</v>
      </c>
      <c r="AB2014" s="24">
        <v>24</v>
      </c>
      <c r="AC2014" s="25">
        <v>45106</v>
      </c>
      <c r="AD2014" s="24" t="s">
        <v>58</v>
      </c>
      <c r="AE2014" s="24"/>
      <c r="AF2014" s="24"/>
      <c r="AG2014" s="24"/>
      <c r="AH2014" s="24" t="s">
        <v>59</v>
      </c>
      <c r="AI2014" s="24"/>
      <c r="AJ2014" s="24" t="s">
        <v>59</v>
      </c>
      <c r="AK2014" s="24"/>
      <c r="AL2014" s="24" t="s">
        <v>1333</v>
      </c>
      <c r="AM2014" s="24"/>
      <c r="AN2014" s="24"/>
      <c r="AO2014" s="24"/>
      <c r="AP2014" s="24" t="s">
        <v>60</v>
      </c>
      <c r="AQ2014" s="24"/>
      <c r="AR2014" s="24"/>
      <c r="AS2014" s="89">
        <f t="shared" si="420"/>
        <v>59</v>
      </c>
      <c r="AT2014" s="24" t="s">
        <v>272</v>
      </c>
    </row>
    <row r="2015" spans="1:46" x14ac:dyDescent="0.5">
      <c r="A2015" s="24">
        <v>2137</v>
      </c>
      <c r="B2015" s="24"/>
      <c r="C2015" s="24"/>
      <c r="D2015" s="24" t="s">
        <v>7686</v>
      </c>
      <c r="E2015" s="24" t="s">
        <v>5924</v>
      </c>
      <c r="F2015" s="77" t="str">
        <f t="shared" si="415"/>
        <v>CHARLOTTE BURTON</v>
      </c>
      <c r="G2015" s="24" t="s">
        <v>7686</v>
      </c>
      <c r="H2015" s="24" t="s">
        <v>3816</v>
      </c>
      <c r="I2015" s="24" t="s">
        <v>3816</v>
      </c>
      <c r="J2015" s="24" t="s">
        <v>190</v>
      </c>
      <c r="K2015" s="24" t="s">
        <v>2234</v>
      </c>
      <c r="L2015" s="25">
        <v>45106</v>
      </c>
      <c r="M2015" s="25">
        <v>45471</v>
      </c>
      <c r="N2015" s="81">
        <f t="shared" si="417"/>
        <v>45836</v>
      </c>
      <c r="O2015" s="77" t="s">
        <v>712</v>
      </c>
      <c r="P2015" s="77" t="str" cm="1">
        <f t="array" aca="1" ref="P2015" ca="1">_xlfn.IFS((N2015-TODAY())&gt;=547,"06 Expires over 18 months",(N2015-TODAY())&gt;=365,"05 Expires in 18 months",(N2015-TODAY())&gt;=183,"04 Expires in 12 months",(N2015-TODAY())&gt;=92,"03 Expires in 6 months",(N2015-TODAY())&gt;=31,"02 Expires in 3 months",(N2015-TODAY())&gt;=0,"01 Expires in 30 days",(N2015-TODAY())&gt;=-31,"01 Expired last 30 days",(N2015-TODAY())&gt;=-92,"02 Expired last 3 months",(N2015-TODAY())&gt;=-183,"03 Expired last 6 months",(N2015-TODAY())&gt;=-365,"04 Expired last 12 months",(N2015-TODAY())&gt;=-547,"05 Expired last 18 months",TRUE,"06 Expired over 18 months")</f>
        <v>05 Expired last 18 months</v>
      </c>
      <c r="Q2015" s="65">
        <v>5000</v>
      </c>
      <c r="R2015" s="84">
        <f t="shared" si="419"/>
        <v>9583.3333333333339</v>
      </c>
      <c r="S2015" s="77" t="str" cm="1">
        <f t="array" ref="S2015">_xlfn.IFS(R2015&gt;5000000,"Gold",R2015&gt;=500000,"Silver",R2015&gt;30000,"Bronze",TRUE,"Transactional")</f>
        <v>Transactional</v>
      </c>
      <c r="T2015" s="24" t="s">
        <v>54</v>
      </c>
      <c r="U2015" s="101" t="s">
        <v>190</v>
      </c>
      <c r="V2015" s="101" t="s">
        <v>1742</v>
      </c>
      <c r="W2015" s="77" t="str">
        <f t="shared" si="416"/>
        <v>Yes</v>
      </c>
      <c r="X2015" s="77" t="str">
        <f>IFERROR(_xlfn.XLOOKUP(J2015&amp;"||"&amp;K2015,'Mapping Ref.'!$J$2:$J$538,'Mapping Ref.'!$K$2:$K$538),"")</f>
        <v>Childrens &amp; Adults</v>
      </c>
      <c r="Y2015" s="77" t="str" cm="1">
        <f t="array" ref="Y2015">_xlfn.IFS(R2015&gt;2000000,"For Publication",R2015&gt;100000,"PID",R2015&gt;30000,"RFQ",TRUE,"Transactional")</f>
        <v>Transactional</v>
      </c>
      <c r="Z2015" s="24" t="s">
        <v>101</v>
      </c>
      <c r="AA2015" s="32">
        <v>12</v>
      </c>
      <c r="AB2015" s="24">
        <v>12</v>
      </c>
      <c r="AC2015" s="25">
        <v>45106</v>
      </c>
      <c r="AD2015" s="24" t="s">
        <v>58</v>
      </c>
      <c r="AE2015" s="24"/>
      <c r="AF2015" s="24"/>
      <c r="AG2015" s="24"/>
      <c r="AH2015" s="24" t="s">
        <v>59</v>
      </c>
      <c r="AI2015" s="24"/>
      <c r="AJ2015" s="24" t="s">
        <v>60</v>
      </c>
      <c r="AK2015" s="24"/>
      <c r="AL2015" s="24" t="s">
        <v>1333</v>
      </c>
      <c r="AM2015" s="24"/>
      <c r="AN2015" s="24"/>
      <c r="AO2015" s="24">
        <v>0</v>
      </c>
      <c r="AP2015" s="24" t="s">
        <v>60</v>
      </c>
      <c r="AQ2015" s="24"/>
      <c r="AR2015" s="24"/>
      <c r="AS2015" s="89">
        <f t="shared" si="420"/>
        <v>23</v>
      </c>
      <c r="AT2015" s="24" t="s">
        <v>7687</v>
      </c>
    </row>
    <row r="2016" spans="1:46" x14ac:dyDescent="0.5">
      <c r="A2016" s="24">
        <v>2138</v>
      </c>
      <c r="B2016" s="24"/>
      <c r="C2016" s="24"/>
      <c r="D2016" s="24" t="s">
        <v>7688</v>
      </c>
      <c r="E2016" s="24" t="s">
        <v>5924</v>
      </c>
      <c r="F2016" s="77" t="str">
        <f t="shared" si="415"/>
        <v>JENNIFER CHIGWENDE T/A JC THERAPY</v>
      </c>
      <c r="G2016" s="24" t="s">
        <v>7688</v>
      </c>
      <c r="H2016" s="24" t="s">
        <v>3816</v>
      </c>
      <c r="I2016" s="24" t="s">
        <v>3816</v>
      </c>
      <c r="J2016" s="24" t="s">
        <v>190</v>
      </c>
      <c r="K2016" s="24" t="s">
        <v>2234</v>
      </c>
      <c r="L2016" s="25">
        <v>45106</v>
      </c>
      <c r="M2016" s="25">
        <v>45471</v>
      </c>
      <c r="N2016" s="81">
        <f t="shared" si="417"/>
        <v>45836</v>
      </c>
      <c r="O2016" s="77" t="s">
        <v>712</v>
      </c>
      <c r="P2016" s="77" t="str" cm="1">
        <f t="array" aca="1" ref="P2016" ca="1">_xlfn.IFS((N2016-TODAY())&gt;=547,"06 Expires over 18 months",(N2016-TODAY())&gt;=365,"05 Expires in 18 months",(N2016-TODAY())&gt;=183,"04 Expires in 12 months",(N2016-TODAY())&gt;=92,"03 Expires in 6 months",(N2016-TODAY())&gt;=31,"02 Expires in 3 months",(N2016-TODAY())&gt;=0,"01 Expires in 30 days",(N2016-TODAY())&gt;=-31,"01 Expired last 30 days",(N2016-TODAY())&gt;=-92,"02 Expired last 3 months",(N2016-TODAY())&gt;=-183,"03 Expired last 6 months",(N2016-TODAY())&gt;=-365,"04 Expired last 12 months",(N2016-TODAY())&gt;=-547,"05 Expired last 18 months",TRUE,"06 Expired over 18 months")</f>
        <v>05 Expired last 18 months</v>
      </c>
      <c r="Q2016" s="65">
        <v>5000</v>
      </c>
      <c r="R2016" s="84">
        <f t="shared" si="419"/>
        <v>9583.3333333333339</v>
      </c>
      <c r="S2016" s="77" t="str" cm="1">
        <f t="array" ref="S2016">_xlfn.IFS(R2016&gt;5000000,"Gold",R2016&gt;=500000,"Silver",R2016&gt;30000,"Bronze",TRUE,"Transactional")</f>
        <v>Transactional</v>
      </c>
      <c r="T2016" s="24" t="s">
        <v>54</v>
      </c>
      <c r="U2016" s="101" t="s">
        <v>190</v>
      </c>
      <c r="V2016" s="101" t="s">
        <v>1742</v>
      </c>
      <c r="W2016" s="77" t="str">
        <f t="shared" si="416"/>
        <v>Yes</v>
      </c>
      <c r="X2016" s="77" t="str">
        <f>IFERROR(_xlfn.XLOOKUP(J2016&amp;"||"&amp;K2016,'Mapping Ref.'!$J$2:$J$538,'Mapping Ref.'!$K$2:$K$538),"")</f>
        <v>Childrens &amp; Adults</v>
      </c>
      <c r="Y2016" s="77" t="str" cm="1">
        <f t="array" ref="Y2016">_xlfn.IFS(R2016&gt;2000000,"For Publication",R2016&gt;100000,"PID",R2016&gt;30000,"RFQ",TRUE,"Transactional")</f>
        <v>Transactional</v>
      </c>
      <c r="Z2016" s="24" t="s">
        <v>101</v>
      </c>
      <c r="AA2016" s="32">
        <v>12</v>
      </c>
      <c r="AB2016" s="24">
        <v>12</v>
      </c>
      <c r="AC2016" s="25">
        <v>45106</v>
      </c>
      <c r="AD2016" s="24" t="s">
        <v>58</v>
      </c>
      <c r="AE2016" s="24"/>
      <c r="AF2016" s="24"/>
      <c r="AG2016" s="24"/>
      <c r="AH2016" s="24" t="s">
        <v>59</v>
      </c>
      <c r="AI2016" s="24"/>
      <c r="AJ2016" s="24" t="s">
        <v>60</v>
      </c>
      <c r="AK2016" s="24"/>
      <c r="AL2016" s="24" t="s">
        <v>1333</v>
      </c>
      <c r="AM2016" s="24"/>
      <c r="AN2016" s="24"/>
      <c r="AO2016" s="24">
        <v>0</v>
      </c>
      <c r="AP2016" s="24" t="s">
        <v>60</v>
      </c>
      <c r="AQ2016" s="24"/>
      <c r="AR2016" s="24"/>
      <c r="AS2016" s="89">
        <f t="shared" si="420"/>
        <v>23</v>
      </c>
      <c r="AT2016" s="24" t="s">
        <v>7689</v>
      </c>
    </row>
    <row r="2017" spans="1:46" x14ac:dyDescent="0.5">
      <c r="A2017" s="24">
        <v>2139</v>
      </c>
      <c r="B2017" s="24"/>
      <c r="C2017" s="24"/>
      <c r="D2017" s="24" t="s">
        <v>7690</v>
      </c>
      <c r="E2017" s="24" t="s">
        <v>5924</v>
      </c>
      <c r="F2017" s="77" t="str">
        <f t="shared" si="415"/>
        <v>DARRYL DBT SERVICES LTD</v>
      </c>
      <c r="G2017" s="24" t="s">
        <v>7691</v>
      </c>
      <c r="H2017" s="24" t="s">
        <v>3816</v>
      </c>
      <c r="I2017" s="24" t="s">
        <v>3816</v>
      </c>
      <c r="J2017" s="24" t="s">
        <v>190</v>
      </c>
      <c r="K2017" s="24" t="s">
        <v>2234</v>
      </c>
      <c r="L2017" s="25">
        <v>45106</v>
      </c>
      <c r="M2017" s="25">
        <v>45471</v>
      </c>
      <c r="N2017" s="81">
        <f t="shared" si="417"/>
        <v>45836</v>
      </c>
      <c r="O2017" s="77" t="s">
        <v>712</v>
      </c>
      <c r="P2017" s="77" t="str" cm="1">
        <f t="array" aca="1" ref="P2017" ca="1">_xlfn.IFS((N2017-TODAY())&gt;=547,"06 Expires over 18 months",(N2017-TODAY())&gt;=365,"05 Expires in 18 months",(N2017-TODAY())&gt;=183,"04 Expires in 12 months",(N2017-TODAY())&gt;=92,"03 Expires in 6 months",(N2017-TODAY())&gt;=31,"02 Expires in 3 months",(N2017-TODAY())&gt;=0,"01 Expires in 30 days",(N2017-TODAY())&gt;=-31,"01 Expired last 30 days",(N2017-TODAY())&gt;=-92,"02 Expired last 3 months",(N2017-TODAY())&gt;=-183,"03 Expired last 6 months",(N2017-TODAY())&gt;=-365,"04 Expired last 12 months",(N2017-TODAY())&gt;=-547,"05 Expired last 18 months",TRUE,"06 Expired over 18 months")</f>
        <v>05 Expired last 18 months</v>
      </c>
      <c r="Q2017" s="65">
        <v>5000</v>
      </c>
      <c r="R2017" s="84">
        <f t="shared" si="419"/>
        <v>9583.3333333333339</v>
      </c>
      <c r="S2017" s="77" t="str" cm="1">
        <f t="array" ref="S2017">_xlfn.IFS(R2017&gt;5000000,"Gold",R2017&gt;=500000,"Silver",R2017&gt;30000,"Bronze",TRUE,"Transactional")</f>
        <v>Transactional</v>
      </c>
      <c r="T2017" s="24" t="s">
        <v>54</v>
      </c>
      <c r="U2017" s="101" t="s">
        <v>116</v>
      </c>
      <c r="V2017" s="101" t="s">
        <v>70</v>
      </c>
      <c r="W2017" s="77" t="str">
        <f t="shared" si="416"/>
        <v>Yes</v>
      </c>
      <c r="X2017" s="77" t="str">
        <f>IFERROR(_xlfn.XLOOKUP(J2017&amp;"||"&amp;K2017,'Mapping Ref.'!$J$2:$J$538,'Mapping Ref.'!$K$2:$K$538),"")</f>
        <v>Childrens &amp; Adults</v>
      </c>
      <c r="Y2017" s="77" t="str" cm="1">
        <f t="array" ref="Y2017">_xlfn.IFS(R2017&gt;2000000,"For Publication",R2017&gt;100000,"PID",R2017&gt;30000,"RFQ",TRUE,"Transactional")</f>
        <v>Transactional</v>
      </c>
      <c r="Z2017" s="24" t="s">
        <v>101</v>
      </c>
      <c r="AA2017" s="32">
        <v>12</v>
      </c>
      <c r="AB2017" s="24">
        <v>12</v>
      </c>
      <c r="AC2017" s="25">
        <v>45106</v>
      </c>
      <c r="AD2017" s="24" t="s">
        <v>58</v>
      </c>
      <c r="AE2017" s="24"/>
      <c r="AF2017" s="24"/>
      <c r="AG2017" s="24"/>
      <c r="AH2017" s="24" t="s">
        <v>59</v>
      </c>
      <c r="AI2017" s="24"/>
      <c r="AJ2017" s="24" t="s">
        <v>60</v>
      </c>
      <c r="AK2017" s="24"/>
      <c r="AL2017" s="24" t="s">
        <v>1333</v>
      </c>
      <c r="AM2017" s="24"/>
      <c r="AN2017" s="24"/>
      <c r="AO2017" s="24">
        <v>0</v>
      </c>
      <c r="AP2017" s="24" t="s">
        <v>60</v>
      </c>
      <c r="AQ2017" s="24"/>
      <c r="AR2017" s="24"/>
      <c r="AS2017" s="89">
        <f t="shared" si="420"/>
        <v>23</v>
      </c>
      <c r="AT2017" s="24" t="s">
        <v>7692</v>
      </c>
    </row>
    <row r="2018" spans="1:46" x14ac:dyDescent="0.5">
      <c r="A2018" s="24">
        <v>2140</v>
      </c>
      <c r="B2018" s="24"/>
      <c r="C2018" s="24" t="s">
        <v>77</v>
      </c>
      <c r="D2018" s="24" t="s">
        <v>7693</v>
      </c>
      <c r="E2018" s="24" t="s">
        <v>7694</v>
      </c>
      <c r="F2018" s="77" t="str">
        <f t="shared" si="415"/>
        <v>MOMENTUM CONSULTING ENGINEERS LIMITED</v>
      </c>
      <c r="G2018" s="24" t="s">
        <v>7695</v>
      </c>
      <c r="H2018" s="24" t="s">
        <v>6787</v>
      </c>
      <c r="I2018" s="24" t="s">
        <v>5266</v>
      </c>
      <c r="J2018" s="24" t="s">
        <v>107</v>
      </c>
      <c r="K2018" s="24" t="s">
        <v>1677</v>
      </c>
      <c r="L2018" s="25">
        <v>45112</v>
      </c>
      <c r="M2018" s="25">
        <v>45288</v>
      </c>
      <c r="N2018" s="81">
        <f t="shared" si="417"/>
        <v>45288</v>
      </c>
      <c r="O2018" s="77" t="str">
        <f ca="1">IF(N2018&lt;TODAY(),"Expired","Live")</f>
        <v>Expired</v>
      </c>
      <c r="P2018" s="77" t="str" cm="1">
        <f t="array" aca="1" ref="P2018" ca="1">_xlfn.IFS((N2018-TODAY())&gt;=547,"06 Expires over 18 months",(N2018-TODAY())&gt;=365,"05 Expires in 18 months",(N2018-TODAY())&gt;=183,"04 Expires in 12 months",(N2018-TODAY())&gt;=92,"03 Expires in 6 months",(N2018-TODAY())&gt;=31,"02 Expires in 3 months",(N2018-TODAY())&gt;=0,"01 Expires in 30 days",(N2018-TODAY())&gt;=-31,"01 Expired last 30 days",(N2018-TODAY())&gt;=-92,"02 Expired last 3 months",(N2018-TODAY())&gt;=-183,"03 Expired last 6 months",(N2018-TODAY())&gt;=-365,"04 Expired last 12 months",(N2018-TODAY())&gt;=-547,"05 Expired last 18 months",TRUE,"06 Expired over 18 months")</f>
        <v>06 Expired over 18 months</v>
      </c>
      <c r="Q2018" s="65">
        <v>900</v>
      </c>
      <c r="R2018" s="84">
        <f t="shared" si="419"/>
        <v>900</v>
      </c>
      <c r="S2018" s="77" t="str" cm="1">
        <f t="array" ref="S2018">_xlfn.IFS(R2018&gt;5000000,"Gold",R2018&gt;=500000,"Silver",R2018&gt;30000,"Bronze",TRUE,"Transactional")</f>
        <v>Transactional</v>
      </c>
      <c r="T2018" s="24" t="s">
        <v>54</v>
      </c>
      <c r="U2018" s="101" t="s">
        <v>109</v>
      </c>
      <c r="V2018" s="101" t="s">
        <v>1011</v>
      </c>
      <c r="W2018" s="77" t="str">
        <f t="shared" si="416"/>
        <v>No</v>
      </c>
      <c r="X2018" s="77" t="str">
        <f>IFERROR(_xlfn.XLOOKUP(J2018&amp;"||"&amp;K2018,'Mapping Ref.'!$J$2:$J$538,'Mapping Ref.'!$K$2:$K$538),"")</f>
        <v>Construction &amp; Estates</v>
      </c>
      <c r="Y2018" s="77" t="str" cm="1">
        <f t="array" ref="Y2018">_xlfn.IFS(R2018&gt;2000000,"For Publication",R2018&gt;100000,"PID",R2018&gt;30000,"RFQ",TRUE,"Transactional")</f>
        <v>Transactional</v>
      </c>
      <c r="Z2018" s="24" t="s">
        <v>101</v>
      </c>
      <c r="AA2018" s="32">
        <v>3</v>
      </c>
      <c r="AB2018" s="24">
        <v>0</v>
      </c>
      <c r="AC2018" s="25">
        <v>45112</v>
      </c>
      <c r="AD2018" s="24" t="s">
        <v>58</v>
      </c>
      <c r="AE2018" s="24">
        <v>0</v>
      </c>
      <c r="AF2018" s="24"/>
      <c r="AG2018" s="24"/>
      <c r="AH2018" s="24" t="s">
        <v>60</v>
      </c>
      <c r="AI2018" s="24"/>
      <c r="AJ2018" s="24" t="s">
        <v>60</v>
      </c>
      <c r="AK2018" s="24"/>
      <c r="AL2018" s="24" t="s">
        <v>1333</v>
      </c>
      <c r="AM2018" s="24"/>
      <c r="AN2018" s="24"/>
      <c r="AO2018" s="24">
        <v>0</v>
      </c>
      <c r="AP2018" s="24" t="s">
        <v>60</v>
      </c>
      <c r="AQ2018" s="24"/>
      <c r="AR2018" s="24"/>
      <c r="AS2018" s="89">
        <f t="shared" si="420"/>
        <v>5</v>
      </c>
      <c r="AT2018" s="24" t="s">
        <v>7696</v>
      </c>
    </row>
    <row r="2019" spans="1:46" x14ac:dyDescent="0.5">
      <c r="A2019" s="24">
        <v>2141</v>
      </c>
      <c r="B2019" s="24"/>
      <c r="C2019" s="24" t="s">
        <v>77</v>
      </c>
      <c r="D2019" s="24" t="s">
        <v>7697</v>
      </c>
      <c r="E2019" s="24" t="s">
        <v>7698</v>
      </c>
      <c r="F2019" s="77" t="str">
        <f t="shared" si="415"/>
        <v>MOTT MACDONALD LIMITED</v>
      </c>
      <c r="G2019" s="24" t="s">
        <v>4435</v>
      </c>
      <c r="H2019" s="24" t="s">
        <v>3853</v>
      </c>
      <c r="I2019" s="24" t="s">
        <v>3853</v>
      </c>
      <c r="J2019" s="24" t="s">
        <v>107</v>
      </c>
      <c r="K2019" s="24" t="s">
        <v>5714</v>
      </c>
      <c r="L2019" s="25">
        <v>44743</v>
      </c>
      <c r="M2019" s="25">
        <v>45169</v>
      </c>
      <c r="N2019" s="81">
        <f t="shared" si="417"/>
        <v>45351</v>
      </c>
      <c r="O2019" s="77" t="str">
        <f ca="1">IF(N2019&lt;TODAY(),"Expired","Live")</f>
        <v>Expired</v>
      </c>
      <c r="P2019" s="77" t="str" cm="1">
        <f t="array" aca="1" ref="P2019" ca="1">_xlfn.IFS((N2019-TODAY())&gt;=547,"06 Expires over 18 months",(N2019-TODAY())&gt;=365,"05 Expires in 18 months",(N2019-TODAY())&gt;=183,"04 Expires in 12 months",(N2019-TODAY())&gt;=92,"03 Expires in 6 months",(N2019-TODAY())&gt;=31,"02 Expires in 3 months",(N2019-TODAY())&gt;=0,"01 Expires in 30 days",(N2019-TODAY())&gt;=-31,"01 Expired last 30 days",(N2019-TODAY())&gt;=-92,"02 Expired last 3 months",(N2019-TODAY())&gt;=-183,"03 Expired last 6 months",(N2019-TODAY())&gt;=-365,"04 Expired last 12 months",(N2019-TODAY())&gt;=-547,"05 Expired last 18 months",TRUE,"06 Expired over 18 months")</f>
        <v>06 Expired over 18 months</v>
      </c>
      <c r="Q2019" s="65">
        <v>24980</v>
      </c>
      <c r="R2019" s="84">
        <f t="shared" si="419"/>
        <v>39551.666666666664</v>
      </c>
      <c r="S2019" s="77" t="str" cm="1">
        <f t="array" ref="S2019">_xlfn.IFS(R2019&gt;5000000,"Gold",R2019&gt;=500000,"Silver",R2019&gt;30000,"Bronze",TRUE,"Transactional")</f>
        <v>Bronze</v>
      </c>
      <c r="T2019" s="24" t="s">
        <v>122</v>
      </c>
      <c r="U2019" s="101" t="s">
        <v>109</v>
      </c>
      <c r="V2019" s="101" t="s">
        <v>1011</v>
      </c>
      <c r="W2019" s="77" t="str">
        <f t="shared" si="416"/>
        <v>Yes</v>
      </c>
      <c r="X2019" s="77" t="str">
        <f>IFERROR(_xlfn.XLOOKUP(J2019&amp;"||"&amp;K2019,'Mapping Ref.'!$J$2:$J$538,'Mapping Ref.'!$K$2:$K$538),"")</f>
        <v>Construction &amp; Estates</v>
      </c>
      <c r="Y2019" s="77" t="str" cm="1">
        <f t="array" ref="Y2019">_xlfn.IFS(R2019&gt;2000000,"For Publication",R2019&gt;100000,"PID",R2019&gt;30000,"RFQ",TRUE,"Transactional")</f>
        <v>RFQ</v>
      </c>
      <c r="Z2019" s="24" t="s">
        <v>57</v>
      </c>
      <c r="AA2019" s="32">
        <v>8</v>
      </c>
      <c r="AB2019" s="24">
        <v>6</v>
      </c>
      <c r="AC2019" s="25">
        <v>45113</v>
      </c>
      <c r="AD2019" s="24" t="s">
        <v>58</v>
      </c>
      <c r="AE2019" s="24"/>
      <c r="AF2019" s="24"/>
      <c r="AG2019" s="24"/>
      <c r="AH2019" s="24" t="s">
        <v>60</v>
      </c>
      <c r="AI2019" s="24"/>
      <c r="AJ2019" s="24" t="s">
        <v>60</v>
      </c>
      <c r="AK2019" s="24"/>
      <c r="AL2019" s="24" t="s">
        <v>1333</v>
      </c>
      <c r="AM2019" s="24"/>
      <c r="AN2019" s="24"/>
      <c r="AO2019" s="24">
        <v>0</v>
      </c>
      <c r="AP2019" s="24" t="s">
        <v>60</v>
      </c>
      <c r="AQ2019" s="24"/>
      <c r="AR2019" s="24"/>
      <c r="AS2019" s="89">
        <f t="shared" si="420"/>
        <v>19</v>
      </c>
      <c r="AT2019" s="24" t="s">
        <v>4438</v>
      </c>
    </row>
    <row r="2020" spans="1:46" x14ac:dyDescent="0.5">
      <c r="A2020" s="24">
        <v>2142</v>
      </c>
      <c r="B2020" s="24" t="s">
        <v>340</v>
      </c>
      <c r="C2020" s="24"/>
      <c r="D2020" s="24" t="s">
        <v>7699</v>
      </c>
      <c r="E2020" s="24" t="s">
        <v>7700</v>
      </c>
      <c r="F2020" s="77" t="str">
        <f t="shared" si="415"/>
        <v>BOSTON HALE LIMITED</v>
      </c>
      <c r="G2020" s="24" t="s">
        <v>7701</v>
      </c>
      <c r="H2020" s="24" t="s">
        <v>3282</v>
      </c>
      <c r="I2020" s="24" t="s">
        <v>4253</v>
      </c>
      <c r="J2020" s="24" t="s">
        <v>2962</v>
      </c>
      <c r="K2020" s="24" t="s">
        <v>3283</v>
      </c>
      <c r="L2020" s="25">
        <v>45117</v>
      </c>
      <c r="M2020" s="25">
        <v>45845</v>
      </c>
      <c r="N2020" s="81">
        <f t="shared" si="417"/>
        <v>45845</v>
      </c>
      <c r="O2020" s="77" t="str">
        <f ca="1">IF(N2020&lt;TODAY(),"Expired","Live")</f>
        <v>Expired</v>
      </c>
      <c r="P2020" s="77" t="str" cm="1">
        <f t="array" aca="1" ref="P2020" ca="1">_xlfn.IFS((N2020-TODAY())&gt;=547,"06 Expires over 18 months",(N2020-TODAY())&gt;=365,"05 Expires in 18 months",(N2020-TODAY())&gt;=183,"04 Expires in 12 months",(N2020-TODAY())&gt;=92,"03 Expires in 6 months",(N2020-TODAY())&gt;=31,"02 Expires in 3 months",(N2020-TODAY())&gt;=0,"01 Expires in 30 days",(N2020-TODAY())&gt;=-31,"01 Expired last 30 days",(N2020-TODAY())&gt;=-92,"02 Expired last 3 months",(N2020-TODAY())&gt;=-183,"03 Expired last 6 months",(N2020-TODAY())&gt;=-365,"04 Expired last 12 months",(N2020-TODAY())&gt;=-547,"05 Expired last 18 months",TRUE,"06 Expired over 18 months")</f>
        <v>05 Expired last 18 months</v>
      </c>
      <c r="Q2020" s="65">
        <v>25000</v>
      </c>
      <c r="R2020" s="84">
        <f t="shared" si="419"/>
        <v>47916.666666666664</v>
      </c>
      <c r="S2020" s="77" t="str" cm="1">
        <f t="array" ref="S2020">_xlfn.IFS(R2020&gt;5000000,"Gold",R2020&gt;=500000,"Silver",R2020&gt;30000,"Bronze",TRUE,"Transactional")</f>
        <v>Bronze</v>
      </c>
      <c r="T2020" s="24" t="s">
        <v>54</v>
      </c>
      <c r="U2020" s="101" t="s">
        <v>237</v>
      </c>
      <c r="V2020" s="101" t="s">
        <v>350</v>
      </c>
      <c r="W2020" s="77" t="str">
        <f t="shared" si="416"/>
        <v>No</v>
      </c>
      <c r="X2020" s="77" t="str">
        <f>IFERROR(_xlfn.XLOOKUP(J2020&amp;"||"&amp;K2020,'Mapping Ref.'!$J$2:$J$538,'Mapping Ref.'!$K$2:$K$538),"")</f>
        <v>Construction &amp; Estates</v>
      </c>
      <c r="Y2020" s="77" t="str" cm="1">
        <f t="array" ref="Y2020">_xlfn.IFS(R2020&gt;2000000,"For Publication",R2020&gt;100000,"PID",R2020&gt;30000,"RFQ",TRUE,"Transactional")</f>
        <v>RFQ</v>
      </c>
      <c r="Z2020" s="24" t="s">
        <v>86</v>
      </c>
      <c r="AA2020" s="32">
        <v>24</v>
      </c>
      <c r="AB2020" s="24">
        <v>0</v>
      </c>
      <c r="AC2020" s="25">
        <v>45114</v>
      </c>
      <c r="AD2020" s="24" t="s">
        <v>58</v>
      </c>
      <c r="AE2020" s="24"/>
      <c r="AF2020" s="24"/>
      <c r="AG2020" s="24"/>
      <c r="AH2020" s="24" t="s">
        <v>59</v>
      </c>
      <c r="AI2020" s="24"/>
      <c r="AJ2020" s="24" t="s">
        <v>60</v>
      </c>
      <c r="AK2020" s="24"/>
      <c r="AL2020" s="24" t="s">
        <v>5003</v>
      </c>
      <c r="AM2020" s="24"/>
      <c r="AN2020" s="24"/>
      <c r="AO2020" s="24">
        <v>0</v>
      </c>
      <c r="AP2020" s="24" t="s">
        <v>60</v>
      </c>
      <c r="AQ2020" s="24"/>
      <c r="AR2020" s="24"/>
      <c r="AS2020" s="89">
        <f t="shared" si="420"/>
        <v>23</v>
      </c>
      <c r="AT2020" s="24" t="s">
        <v>7699</v>
      </c>
    </row>
    <row r="2021" spans="1:46" x14ac:dyDescent="0.5">
      <c r="A2021" s="24">
        <v>2143</v>
      </c>
      <c r="B2021" s="24" t="s">
        <v>340</v>
      </c>
      <c r="C2021" s="24"/>
      <c r="D2021" s="24" t="s">
        <v>7702</v>
      </c>
      <c r="E2021" s="24" t="s">
        <v>7703</v>
      </c>
      <c r="F2021" s="77" t="str">
        <f t="shared" si="415"/>
        <v>TUDOR (UK) LTD T/A TUDOR ENVIRONMENTAL</v>
      </c>
      <c r="G2021" s="24" t="s">
        <v>7704</v>
      </c>
      <c r="H2021" s="24" t="s">
        <v>3282</v>
      </c>
      <c r="I2021" s="24" t="s">
        <v>4253</v>
      </c>
      <c r="J2021" s="24" t="s">
        <v>2962</v>
      </c>
      <c r="K2021" s="24" t="s">
        <v>3283</v>
      </c>
      <c r="L2021" s="25">
        <v>45117</v>
      </c>
      <c r="M2021" s="25">
        <v>45845</v>
      </c>
      <c r="N2021" s="81">
        <f t="shared" si="417"/>
        <v>45845</v>
      </c>
      <c r="O2021" s="77" t="str">
        <f ca="1">IF(N2021&lt;TODAY(),"Expired","Live")</f>
        <v>Expired</v>
      </c>
      <c r="P2021" s="77" t="str" cm="1">
        <f t="array" aca="1" ref="P2021" ca="1">_xlfn.IFS((N2021-TODAY())&gt;=547,"06 Expires over 18 months",(N2021-TODAY())&gt;=365,"05 Expires in 18 months",(N2021-TODAY())&gt;=183,"04 Expires in 12 months",(N2021-TODAY())&gt;=92,"03 Expires in 6 months",(N2021-TODAY())&gt;=31,"02 Expires in 3 months",(N2021-TODAY())&gt;=0,"01 Expires in 30 days",(N2021-TODAY())&gt;=-31,"01 Expired last 30 days",(N2021-TODAY())&gt;=-92,"02 Expired last 3 months",(N2021-TODAY())&gt;=-183,"03 Expired last 6 months",(N2021-TODAY())&gt;=-365,"04 Expired last 12 months",(N2021-TODAY())&gt;=-547,"05 Expired last 18 months",TRUE,"06 Expired over 18 months")</f>
        <v>05 Expired last 18 months</v>
      </c>
      <c r="Q2021" s="65">
        <v>25000</v>
      </c>
      <c r="R2021" s="84">
        <f t="shared" si="419"/>
        <v>47916.666666666664</v>
      </c>
      <c r="S2021" s="77" t="str" cm="1">
        <f t="array" ref="S2021">_xlfn.IFS(R2021&gt;5000000,"Gold",R2021&gt;=500000,"Silver",R2021&gt;30000,"Bronze",TRUE,"Transactional")</f>
        <v>Bronze</v>
      </c>
      <c r="T2021" s="24" t="s">
        <v>54</v>
      </c>
      <c r="U2021" s="101" t="s">
        <v>69</v>
      </c>
      <c r="V2021" s="101" t="s">
        <v>983</v>
      </c>
      <c r="W2021" s="77" t="str">
        <f t="shared" si="416"/>
        <v>No</v>
      </c>
      <c r="X2021" s="77" t="str">
        <f>IFERROR(_xlfn.XLOOKUP(J2021&amp;"||"&amp;K2021,'Mapping Ref.'!$J$2:$J$538,'Mapping Ref.'!$K$2:$K$538),"")</f>
        <v>Construction &amp; Estates</v>
      </c>
      <c r="Y2021" s="77" t="str" cm="1">
        <f t="array" ref="Y2021">_xlfn.IFS(R2021&gt;2000000,"For Publication",R2021&gt;100000,"PID",R2021&gt;30000,"RFQ",TRUE,"Transactional")</f>
        <v>RFQ</v>
      </c>
      <c r="Z2021" s="24" t="s">
        <v>86</v>
      </c>
      <c r="AA2021" s="32">
        <v>24</v>
      </c>
      <c r="AB2021" s="24">
        <v>0</v>
      </c>
      <c r="AC2021" s="25">
        <v>45114</v>
      </c>
      <c r="AD2021" s="24" t="s">
        <v>58</v>
      </c>
      <c r="AE2021" s="24"/>
      <c r="AF2021" s="24"/>
      <c r="AG2021" s="24"/>
      <c r="AH2021" s="24" t="s">
        <v>59</v>
      </c>
      <c r="AI2021" s="24"/>
      <c r="AJ2021" s="24" t="s">
        <v>60</v>
      </c>
      <c r="AK2021" s="24"/>
      <c r="AL2021" s="24" t="s">
        <v>5003</v>
      </c>
      <c r="AM2021" s="24"/>
      <c r="AN2021" s="24"/>
      <c r="AO2021" s="24">
        <v>0</v>
      </c>
      <c r="AP2021" s="24" t="s">
        <v>60</v>
      </c>
      <c r="AQ2021" s="24"/>
      <c r="AR2021" s="24"/>
      <c r="AS2021" s="89">
        <f t="shared" si="420"/>
        <v>23</v>
      </c>
      <c r="AT2021" s="24" t="s">
        <v>7705</v>
      </c>
    </row>
    <row r="2022" spans="1:46" x14ac:dyDescent="0.5">
      <c r="A2022" s="24">
        <v>2144</v>
      </c>
      <c r="B2022" s="24" t="s">
        <v>340</v>
      </c>
      <c r="C2022" s="24"/>
      <c r="D2022" s="24" t="s">
        <v>7706</v>
      </c>
      <c r="E2022" s="24" t="s">
        <v>7707</v>
      </c>
      <c r="F2022" s="77" t="str">
        <f t="shared" si="415"/>
        <v>PARKING ASSOCIATES LIMITED</v>
      </c>
      <c r="G2022" s="24" t="s">
        <v>7708</v>
      </c>
      <c r="H2022" s="24" t="s">
        <v>3282</v>
      </c>
      <c r="I2022" s="24" t="s">
        <v>4253</v>
      </c>
      <c r="J2022" s="24" t="s">
        <v>2962</v>
      </c>
      <c r="K2022" s="24" t="s">
        <v>3283</v>
      </c>
      <c r="L2022" s="25">
        <v>45117</v>
      </c>
      <c r="M2022" s="25">
        <v>45845</v>
      </c>
      <c r="N2022" s="81">
        <f t="shared" si="417"/>
        <v>45845</v>
      </c>
      <c r="O2022" s="77" t="str">
        <f ca="1">IF(N2022&lt;TODAY(),"Expired","Live")</f>
        <v>Expired</v>
      </c>
      <c r="P2022" s="77" t="str" cm="1">
        <f t="array" aca="1" ref="P2022" ca="1">_xlfn.IFS((N2022-TODAY())&gt;=547,"06 Expires over 18 months",(N2022-TODAY())&gt;=365,"05 Expires in 18 months",(N2022-TODAY())&gt;=183,"04 Expires in 12 months",(N2022-TODAY())&gt;=92,"03 Expires in 6 months",(N2022-TODAY())&gt;=31,"02 Expires in 3 months",(N2022-TODAY())&gt;=0,"01 Expires in 30 days",(N2022-TODAY())&gt;=-31,"01 Expired last 30 days",(N2022-TODAY())&gt;=-92,"02 Expired last 3 months",(N2022-TODAY())&gt;=-183,"03 Expired last 6 months",(N2022-TODAY())&gt;=-365,"04 Expired last 12 months",(N2022-TODAY())&gt;=-547,"05 Expired last 18 months",TRUE,"06 Expired over 18 months")</f>
        <v>05 Expired last 18 months</v>
      </c>
      <c r="Q2022" s="65">
        <v>20000</v>
      </c>
      <c r="R2022" s="84">
        <f t="shared" si="419"/>
        <v>38333.333333333336</v>
      </c>
      <c r="S2022" s="77" t="str" cm="1">
        <f t="array" ref="S2022">_xlfn.IFS(R2022&gt;5000000,"Gold",R2022&gt;=500000,"Silver",R2022&gt;30000,"Bronze",TRUE,"Transactional")</f>
        <v>Bronze</v>
      </c>
      <c r="T2022" s="24" t="s">
        <v>54</v>
      </c>
      <c r="U2022" s="101" t="s">
        <v>116</v>
      </c>
      <c r="V2022" s="101" t="s">
        <v>70</v>
      </c>
      <c r="W2022" s="77" t="str">
        <f t="shared" si="416"/>
        <v>No</v>
      </c>
      <c r="X2022" s="77" t="str">
        <f>IFERROR(_xlfn.XLOOKUP(J2022&amp;"||"&amp;K2022,'Mapping Ref.'!$J$2:$J$538,'Mapping Ref.'!$K$2:$K$538),"")</f>
        <v>Construction &amp; Estates</v>
      </c>
      <c r="Y2022" s="77" t="str" cm="1">
        <f t="array" ref="Y2022">_xlfn.IFS(R2022&gt;2000000,"For Publication",R2022&gt;100000,"PID",R2022&gt;30000,"RFQ",TRUE,"Transactional")</f>
        <v>RFQ</v>
      </c>
      <c r="Z2022" s="24" t="s">
        <v>86</v>
      </c>
      <c r="AA2022" s="32">
        <v>24</v>
      </c>
      <c r="AB2022" s="24">
        <v>0</v>
      </c>
      <c r="AC2022" s="25">
        <v>45114</v>
      </c>
      <c r="AD2022" s="24" t="s">
        <v>58</v>
      </c>
      <c r="AE2022" s="24"/>
      <c r="AF2022" s="24"/>
      <c r="AG2022" s="24"/>
      <c r="AH2022" s="24" t="s">
        <v>59</v>
      </c>
      <c r="AI2022" s="24"/>
      <c r="AJ2022" s="24" t="s">
        <v>60</v>
      </c>
      <c r="AK2022" s="24"/>
      <c r="AL2022" s="24" t="s">
        <v>5003</v>
      </c>
      <c r="AM2022" s="24"/>
      <c r="AN2022" s="24"/>
      <c r="AO2022" s="24">
        <v>0</v>
      </c>
      <c r="AP2022" s="24" t="s">
        <v>60</v>
      </c>
      <c r="AQ2022" s="24"/>
      <c r="AR2022" s="24"/>
      <c r="AS2022" s="89">
        <f t="shared" si="420"/>
        <v>23</v>
      </c>
      <c r="AT2022" s="24" t="s">
        <v>7706</v>
      </c>
    </row>
    <row r="2023" spans="1:46" x14ac:dyDescent="0.5">
      <c r="A2023" s="24">
        <v>2145</v>
      </c>
      <c r="B2023" s="24" t="s">
        <v>340</v>
      </c>
      <c r="C2023" s="24"/>
      <c r="D2023" s="24" t="s">
        <v>7709</v>
      </c>
      <c r="E2023" s="24" t="s">
        <v>5890</v>
      </c>
      <c r="F2023" s="77" t="str">
        <f t="shared" si="415"/>
        <v>SOOR DESIGNS</v>
      </c>
      <c r="G2023" s="24" t="s">
        <v>7710</v>
      </c>
      <c r="H2023" s="24" t="s">
        <v>3729</v>
      </c>
      <c r="I2023" s="24" t="s">
        <v>3730</v>
      </c>
      <c r="J2023" s="24" t="s">
        <v>107</v>
      </c>
      <c r="K2023" s="24" t="s">
        <v>360</v>
      </c>
      <c r="L2023" s="25">
        <v>45114</v>
      </c>
      <c r="M2023" s="25"/>
      <c r="N2023" s="81"/>
      <c r="O2023" s="77" t="s">
        <v>712</v>
      </c>
      <c r="P2023" s="77"/>
      <c r="Q2023" s="65">
        <v>5000</v>
      </c>
      <c r="R2023" s="84">
        <f t="shared" si="419"/>
        <v>5000</v>
      </c>
      <c r="S2023" s="77" t="str" cm="1">
        <f t="array" ref="S2023">_xlfn.IFS(R2023&gt;5000000,"Gold",R2023&gt;=500000,"Silver",R2023&gt;30000,"Bronze",TRUE,"Transactional")</f>
        <v>Transactional</v>
      </c>
      <c r="T2023" s="24" t="s">
        <v>54</v>
      </c>
      <c r="U2023" s="101" t="s">
        <v>99</v>
      </c>
      <c r="V2023" s="101" t="s">
        <v>184</v>
      </c>
      <c r="W2023" s="77" t="str">
        <f t="shared" si="416"/>
        <v>No</v>
      </c>
      <c r="X2023" s="77" t="str">
        <f>IFERROR(_xlfn.XLOOKUP(J2023&amp;"||"&amp;K2023,'Mapping Ref.'!$J$2:$J$538,'Mapping Ref.'!$K$2:$K$538),"")</f>
        <v>Construction &amp; Estates</v>
      </c>
      <c r="Y2023" s="77" t="str" cm="1">
        <f t="array" ref="Y2023">_xlfn.IFS(R2023&gt;2000000,"For Publication",R2023&gt;100000,"PID",R2023&gt;30000,"RFQ",TRUE,"Transactional")</f>
        <v>Transactional</v>
      </c>
      <c r="Z2023" s="24" t="s">
        <v>86</v>
      </c>
      <c r="AA2023" s="32">
        <v>24</v>
      </c>
      <c r="AB2023" s="24">
        <v>0</v>
      </c>
      <c r="AC2023" s="25">
        <v>45114</v>
      </c>
      <c r="AD2023" s="24" t="s">
        <v>58</v>
      </c>
      <c r="AE2023" s="24"/>
      <c r="AF2023" s="24"/>
      <c r="AG2023" s="24"/>
      <c r="AH2023" s="24" t="s">
        <v>59</v>
      </c>
      <c r="AI2023" s="24"/>
      <c r="AJ2023" s="24" t="s">
        <v>60</v>
      </c>
      <c r="AK2023" s="24"/>
      <c r="AL2023" s="24" t="s">
        <v>5003</v>
      </c>
      <c r="AM2023" s="24"/>
      <c r="AN2023" s="24"/>
      <c r="AO2023" s="24"/>
      <c r="AP2023" s="24" t="s">
        <v>60</v>
      </c>
      <c r="AQ2023" s="24"/>
      <c r="AR2023" s="24"/>
      <c r="AS2023" s="89">
        <v>0</v>
      </c>
      <c r="AT2023" s="24" t="s">
        <v>7711</v>
      </c>
    </row>
    <row r="2024" spans="1:46" x14ac:dyDescent="0.5">
      <c r="A2024" s="24">
        <v>2150</v>
      </c>
      <c r="B2024" s="24" t="s">
        <v>506</v>
      </c>
      <c r="C2024" s="24"/>
      <c r="D2024" s="24" t="s">
        <v>7712</v>
      </c>
      <c r="E2024" s="24" t="s">
        <v>7713</v>
      </c>
      <c r="F2024" s="77" t="str">
        <f t="shared" si="415"/>
        <v>RAANAA JAVAID</v>
      </c>
      <c r="G2024" s="24" t="s">
        <v>7714</v>
      </c>
      <c r="H2024" s="24" t="s">
        <v>7715</v>
      </c>
      <c r="I2024" s="24" t="s">
        <v>7715</v>
      </c>
      <c r="J2024" s="24" t="s">
        <v>190</v>
      </c>
      <c r="K2024" s="24" t="s">
        <v>755</v>
      </c>
      <c r="L2024" s="25">
        <v>45124</v>
      </c>
      <c r="M2024" s="25">
        <v>46477</v>
      </c>
      <c r="N2024" s="81">
        <f t="shared" ref="N2024:N2061" si="421">EDATE(M2024,AB2024)</f>
        <v>46843</v>
      </c>
      <c r="O2024" s="77" t="str">
        <f t="shared" ref="O2024:O2061" ca="1" si="422">IF(N2024&lt;TODAY(),"Expired","Live")</f>
        <v>Live</v>
      </c>
      <c r="P2024" s="77" t="str" cm="1">
        <f t="array" aca="1" ref="P2024" ca="1">_xlfn.IFS((N2024-TODAY())&gt;=547,"06 Expires over 18 months",(N2024-TODAY())&gt;=365,"05 Expires in 18 months",(N2024-TODAY())&gt;=183,"04 Expires in 12 months",(N2024-TODAY())&gt;=92,"03 Expires in 6 months",(N2024-TODAY())&gt;=31,"02 Expires in 3 months",(N2024-TODAY())&gt;=0,"01 Expires in 30 days",(N2024-TODAY())&gt;=-31,"01 Expired last 30 days",(N2024-TODAY())&gt;=-92,"02 Expired last 3 months",(N2024-TODAY())&gt;=-183,"03 Expired last 6 months",(N2024-TODAY())&gt;=-365,"04 Expired last 12 months",(N2024-TODAY())&gt;=-547,"05 Expired last 18 months",TRUE,"06 Expired over 18 months")</f>
        <v>06 Expires over 18 months</v>
      </c>
      <c r="Q2024" s="65">
        <v>5000</v>
      </c>
      <c r="R2024" s="84">
        <f t="shared" si="419"/>
        <v>23333.333333333332</v>
      </c>
      <c r="S2024" s="77" t="str" cm="1">
        <f t="array" ref="S2024">_xlfn.IFS(R2024&gt;5000000,"Gold",R2024&gt;=500000,"Silver",R2024&gt;30000,"Bronze",TRUE,"Transactional")</f>
        <v>Transactional</v>
      </c>
      <c r="T2024" s="24" t="s">
        <v>54</v>
      </c>
      <c r="U2024" s="101" t="s">
        <v>190</v>
      </c>
      <c r="V2024" s="101" t="s">
        <v>192</v>
      </c>
      <c r="W2024" s="77" t="str">
        <f t="shared" si="416"/>
        <v>Yes</v>
      </c>
      <c r="X2024" s="77" t="str">
        <f>IFERROR(_xlfn.XLOOKUP(J2024&amp;"||"&amp;K2024,'Mapping Ref.'!$J$2:$J$538,'Mapping Ref.'!$K$2:$K$538),"")</f>
        <v>Childrens &amp; Adults</v>
      </c>
      <c r="Y2024" s="77" t="str" cm="1">
        <f t="array" ref="Y2024">_xlfn.IFS(R2024&gt;2000000,"For Publication",R2024&gt;100000,"PID",R2024&gt;30000,"RFQ",TRUE,"Transactional")</f>
        <v>Transactional</v>
      </c>
      <c r="Z2024" s="24" t="s">
        <v>101</v>
      </c>
      <c r="AA2024" s="32">
        <v>24</v>
      </c>
      <c r="AB2024" s="24">
        <v>12</v>
      </c>
      <c r="AC2024" s="25">
        <v>45118</v>
      </c>
      <c r="AD2024" s="24" t="s">
        <v>58</v>
      </c>
      <c r="AE2024" s="24"/>
      <c r="AF2024" s="24"/>
      <c r="AG2024" s="24"/>
      <c r="AH2024" s="24" t="s">
        <v>59</v>
      </c>
      <c r="AI2024" s="24"/>
      <c r="AJ2024" s="24" t="s">
        <v>60</v>
      </c>
      <c r="AK2024" s="24" t="s">
        <v>7716</v>
      </c>
      <c r="AL2024" s="24" t="s">
        <v>1333</v>
      </c>
      <c r="AM2024" s="24"/>
      <c r="AN2024" s="24"/>
      <c r="AO2024" s="24"/>
      <c r="AP2024" s="24" t="s">
        <v>59</v>
      </c>
      <c r="AQ2024" s="24"/>
      <c r="AR2024" s="24"/>
      <c r="AS2024" s="89">
        <f t="shared" ref="AS2024:AS2054" si="423">DATEDIF(L2024,N2024,"m")</f>
        <v>56</v>
      </c>
      <c r="AT2024" s="24" t="s">
        <v>7717</v>
      </c>
    </row>
    <row r="2025" spans="1:46" x14ac:dyDescent="0.5">
      <c r="A2025" s="24">
        <v>2151</v>
      </c>
      <c r="B2025" s="24" t="s">
        <v>506</v>
      </c>
      <c r="C2025" s="24"/>
      <c r="D2025" s="24" t="s">
        <v>7718</v>
      </c>
      <c r="E2025" s="24" t="s">
        <v>7719</v>
      </c>
      <c r="F2025" s="77" t="str">
        <f t="shared" si="415"/>
        <v>RECONSTRUCT (CHILDREN AND ADULT SERVICES) LIMITED</v>
      </c>
      <c r="G2025" s="24" t="s">
        <v>7720</v>
      </c>
      <c r="H2025" s="24" t="s">
        <v>7715</v>
      </c>
      <c r="I2025" s="24" t="s">
        <v>7715</v>
      </c>
      <c r="J2025" s="24" t="s">
        <v>190</v>
      </c>
      <c r="K2025" s="24" t="s">
        <v>755</v>
      </c>
      <c r="L2025" s="25">
        <v>45124</v>
      </c>
      <c r="M2025" s="25">
        <v>46477</v>
      </c>
      <c r="N2025" s="81">
        <f t="shared" si="421"/>
        <v>46843</v>
      </c>
      <c r="O2025" s="77" t="str">
        <f t="shared" ca="1" si="422"/>
        <v>Live</v>
      </c>
      <c r="P2025" s="77" t="str" cm="1">
        <f t="array" aca="1" ref="P2025" ca="1">_xlfn.IFS((N2025-TODAY())&gt;=547,"06 Expires over 18 months",(N2025-TODAY())&gt;=365,"05 Expires in 18 months",(N2025-TODAY())&gt;=183,"04 Expires in 12 months",(N2025-TODAY())&gt;=92,"03 Expires in 6 months",(N2025-TODAY())&gt;=31,"02 Expires in 3 months",(N2025-TODAY())&gt;=0,"01 Expires in 30 days",(N2025-TODAY())&gt;=-31,"01 Expired last 30 days",(N2025-TODAY())&gt;=-92,"02 Expired last 3 months",(N2025-TODAY())&gt;=-183,"03 Expired last 6 months",(N2025-TODAY())&gt;=-365,"04 Expired last 12 months",(N2025-TODAY())&gt;=-547,"05 Expired last 18 months",TRUE,"06 Expired over 18 months")</f>
        <v>06 Expires over 18 months</v>
      </c>
      <c r="Q2025" s="65">
        <v>7000</v>
      </c>
      <c r="R2025" s="84">
        <f t="shared" ref="R2025:R2056" si="424">MAX(Q2025,Q2025*N(AS2025)/12)</f>
        <v>32666.666666666668</v>
      </c>
      <c r="S2025" s="77" t="str" cm="1">
        <f t="array" ref="S2025">_xlfn.IFS(R2025&gt;5000000,"Gold",R2025&gt;=500000,"Silver",R2025&gt;30000,"Bronze",TRUE,"Transactional")</f>
        <v>Bronze</v>
      </c>
      <c r="T2025" s="24" t="s">
        <v>54</v>
      </c>
      <c r="U2025" s="101" t="s">
        <v>190</v>
      </c>
      <c r="V2025" s="101" t="s">
        <v>192</v>
      </c>
      <c r="W2025" s="77" t="str">
        <f t="shared" si="416"/>
        <v>Yes</v>
      </c>
      <c r="X2025" s="77" t="str">
        <f>IFERROR(_xlfn.XLOOKUP(J2025&amp;"||"&amp;K2025,'Mapping Ref.'!$J$2:$J$538,'Mapping Ref.'!$K$2:$K$538),"")</f>
        <v>Childrens &amp; Adults</v>
      </c>
      <c r="Y2025" s="77" t="str" cm="1">
        <f t="array" ref="Y2025">_xlfn.IFS(R2025&gt;2000000,"For Publication",R2025&gt;100000,"PID",R2025&gt;30000,"RFQ",TRUE,"Transactional")</f>
        <v>RFQ</v>
      </c>
      <c r="Z2025" s="24" t="s">
        <v>101</v>
      </c>
      <c r="AA2025" s="32">
        <v>24</v>
      </c>
      <c r="AB2025" s="24">
        <v>12</v>
      </c>
      <c r="AC2025" s="25">
        <v>45118</v>
      </c>
      <c r="AD2025" s="24" t="s">
        <v>58</v>
      </c>
      <c r="AE2025" s="24"/>
      <c r="AF2025" s="24"/>
      <c r="AG2025" s="24"/>
      <c r="AH2025" s="24" t="s">
        <v>59</v>
      </c>
      <c r="AI2025" s="24"/>
      <c r="AJ2025" s="24" t="s">
        <v>60</v>
      </c>
      <c r="AK2025" s="24"/>
      <c r="AL2025" s="24" t="s">
        <v>1333</v>
      </c>
      <c r="AM2025" s="24"/>
      <c r="AN2025" s="24"/>
      <c r="AO2025" s="24"/>
      <c r="AP2025" s="24" t="s">
        <v>60</v>
      </c>
      <c r="AQ2025" s="24"/>
      <c r="AR2025" s="24"/>
      <c r="AS2025" s="89">
        <f t="shared" si="423"/>
        <v>56</v>
      </c>
      <c r="AT2025" s="24" t="s">
        <v>7721</v>
      </c>
    </row>
    <row r="2026" spans="1:46" x14ac:dyDescent="0.5">
      <c r="A2026" s="24">
        <v>2152</v>
      </c>
      <c r="B2026" s="24" t="s">
        <v>340</v>
      </c>
      <c r="C2026" s="24" t="s">
        <v>77</v>
      </c>
      <c r="D2026" s="24" t="s">
        <v>7404</v>
      </c>
      <c r="E2026" s="24" t="s">
        <v>7405</v>
      </c>
      <c r="F2026" s="77" t="str">
        <f t="shared" si="415"/>
        <v>AGGREGATE INDUSTRIES UK LTD T/A SPADEOAK</v>
      </c>
      <c r="G2026" s="24" t="s">
        <v>7406</v>
      </c>
      <c r="H2026" s="24" t="s">
        <v>1619</v>
      </c>
      <c r="I2026" s="24" t="s">
        <v>1619</v>
      </c>
      <c r="J2026" s="24" t="s">
        <v>107</v>
      </c>
      <c r="K2026" s="24" t="s">
        <v>1253</v>
      </c>
      <c r="L2026" s="25">
        <v>45029</v>
      </c>
      <c r="M2026" s="25">
        <v>45395</v>
      </c>
      <c r="N2026" s="81">
        <f t="shared" si="421"/>
        <v>45395</v>
      </c>
      <c r="O2026" s="77" t="str">
        <f t="shared" ca="1" si="422"/>
        <v>Expired</v>
      </c>
      <c r="P2026" s="77" t="str" cm="1">
        <f t="array" aca="1" ref="P2026" ca="1">_xlfn.IFS((N2026-TODAY())&gt;=547,"06 Expires over 18 months",(N2026-TODAY())&gt;=365,"05 Expires in 18 months",(N2026-TODAY())&gt;=183,"04 Expires in 12 months",(N2026-TODAY())&gt;=92,"03 Expires in 6 months",(N2026-TODAY())&gt;=31,"02 Expires in 3 months",(N2026-TODAY())&gt;=0,"01 Expires in 30 days",(N2026-TODAY())&gt;=-31,"01 Expired last 30 days",(N2026-TODAY())&gt;=-92,"02 Expired last 3 months",(N2026-TODAY())&gt;=-183,"03 Expired last 6 months",(N2026-TODAY())&gt;=-365,"04 Expired last 12 months",(N2026-TODAY())&gt;=-547,"05 Expired last 18 months",TRUE,"06 Expired over 18 months")</f>
        <v>06 Expired over 18 months</v>
      </c>
      <c r="Q2026" s="65">
        <v>304872.82</v>
      </c>
      <c r="R2026" s="84">
        <f t="shared" si="424"/>
        <v>304872.82</v>
      </c>
      <c r="S2026" s="77" t="str" cm="1">
        <f t="array" ref="S2026">_xlfn.IFS(R2026&gt;5000000,"Gold",R2026&gt;=500000,"Silver",R2026&gt;30000,"Bronze",TRUE,"Transactional")</f>
        <v>Bronze</v>
      </c>
      <c r="T2026" s="24" t="s">
        <v>122</v>
      </c>
      <c r="U2026" s="101" t="s">
        <v>190</v>
      </c>
      <c r="V2026" s="101" t="s">
        <v>192</v>
      </c>
      <c r="W2026" s="77" t="str">
        <f t="shared" si="416"/>
        <v>No</v>
      </c>
      <c r="X2026" s="77" t="str">
        <f>IFERROR(_xlfn.XLOOKUP(J2026&amp;"||"&amp;K2026,'Mapping Ref.'!$J$2:$J$538,'Mapping Ref.'!$K$2:$K$538),"")</f>
        <v>Construction &amp; Estates</v>
      </c>
      <c r="Y2026" s="77" t="str" cm="1">
        <f t="array" ref="Y2026">_xlfn.IFS(R2026&gt;2000000,"For Publication",R2026&gt;100000,"PID",R2026&gt;30000,"RFQ",TRUE,"Transactional")</f>
        <v>PID</v>
      </c>
      <c r="Z2026" s="24" t="s">
        <v>101</v>
      </c>
      <c r="AA2026" s="32">
        <v>12</v>
      </c>
      <c r="AB2026" s="24">
        <v>0</v>
      </c>
      <c r="AC2026" s="25">
        <v>45118</v>
      </c>
      <c r="AD2026" s="24" t="s">
        <v>58</v>
      </c>
      <c r="AE2026" s="24"/>
      <c r="AF2026" s="24"/>
      <c r="AG2026" s="24"/>
      <c r="AH2026" s="24" t="s">
        <v>60</v>
      </c>
      <c r="AI2026" s="24"/>
      <c r="AJ2026" s="24" t="s">
        <v>60</v>
      </c>
      <c r="AK2026" s="24"/>
      <c r="AL2026" s="24" t="s">
        <v>5003</v>
      </c>
      <c r="AM2026" s="24"/>
      <c r="AN2026" s="24"/>
      <c r="AO2026" s="24">
        <v>0</v>
      </c>
      <c r="AP2026" s="24" t="s">
        <v>60</v>
      </c>
      <c r="AQ2026" s="24"/>
      <c r="AR2026" s="24"/>
      <c r="AS2026" s="89">
        <f t="shared" si="423"/>
        <v>12</v>
      </c>
      <c r="AT2026" s="24" t="s">
        <v>7407</v>
      </c>
    </row>
    <row r="2027" spans="1:46" x14ac:dyDescent="0.5">
      <c r="A2027" s="24">
        <v>2153</v>
      </c>
      <c r="B2027" s="24"/>
      <c r="C2027" s="24"/>
      <c r="D2027" s="24" t="s">
        <v>7532</v>
      </c>
      <c r="E2027" s="24" t="s">
        <v>7096</v>
      </c>
      <c r="F2027" s="77" t="str">
        <f t="shared" si="415"/>
        <v>SARAH WIGLEY ASSOCIATES LTD.</v>
      </c>
      <c r="G2027" s="24" t="s">
        <v>7722</v>
      </c>
      <c r="H2027" s="24" t="s">
        <v>1297</v>
      </c>
      <c r="I2027" s="24" t="s">
        <v>1297</v>
      </c>
      <c r="J2027" s="24" t="s">
        <v>190</v>
      </c>
      <c r="K2027" s="24" t="s">
        <v>755</v>
      </c>
      <c r="L2027" s="25">
        <v>45119</v>
      </c>
      <c r="M2027" s="25">
        <v>45485</v>
      </c>
      <c r="N2027" s="81">
        <f t="shared" si="421"/>
        <v>45485</v>
      </c>
      <c r="O2027" s="77" t="str">
        <f t="shared" ca="1" si="422"/>
        <v>Expired</v>
      </c>
      <c r="P2027" s="77" t="str" cm="1">
        <f t="array" aca="1" ref="P2027" ca="1">_xlfn.IFS((N2027-TODAY())&gt;=547,"06 Expires over 18 months",(N2027-TODAY())&gt;=365,"05 Expires in 18 months",(N2027-TODAY())&gt;=183,"04 Expires in 12 months",(N2027-TODAY())&gt;=92,"03 Expires in 6 months",(N2027-TODAY())&gt;=31,"02 Expires in 3 months",(N2027-TODAY())&gt;=0,"01 Expires in 30 days",(N2027-TODAY())&gt;=-31,"01 Expired last 30 days",(N2027-TODAY())&gt;=-92,"02 Expired last 3 months",(N2027-TODAY())&gt;=-183,"03 Expired last 6 months",(N2027-TODAY())&gt;=-365,"04 Expired last 12 months",(N2027-TODAY())&gt;=-547,"05 Expired last 18 months",TRUE,"06 Expired over 18 months")</f>
        <v>06 Expired over 18 months</v>
      </c>
      <c r="Q2027" s="65">
        <v>3900</v>
      </c>
      <c r="R2027" s="84">
        <f t="shared" si="424"/>
        <v>3900</v>
      </c>
      <c r="S2027" s="77" t="str" cm="1">
        <f t="array" ref="S2027">_xlfn.IFS(R2027&gt;5000000,"Gold",R2027&gt;=500000,"Silver",R2027&gt;30000,"Bronze",TRUE,"Transactional")</f>
        <v>Transactional</v>
      </c>
      <c r="T2027" s="24" t="s">
        <v>54</v>
      </c>
      <c r="U2027" s="101" t="s">
        <v>116</v>
      </c>
      <c r="V2027" s="101" t="s">
        <v>70</v>
      </c>
      <c r="W2027" s="77" t="str">
        <f t="shared" si="416"/>
        <v>No</v>
      </c>
      <c r="X2027" s="77" t="str">
        <f>IFERROR(_xlfn.XLOOKUP(J2027&amp;"||"&amp;K2027,'Mapping Ref.'!$J$2:$J$538,'Mapping Ref.'!$K$2:$K$538),"")</f>
        <v>Childrens &amp; Adults</v>
      </c>
      <c r="Y2027" s="77" t="str" cm="1">
        <f t="array" ref="Y2027">_xlfn.IFS(R2027&gt;2000000,"For Publication",R2027&gt;100000,"PID",R2027&gt;30000,"RFQ",TRUE,"Transactional")</f>
        <v>Transactional</v>
      </c>
      <c r="Z2027" s="24" t="s">
        <v>101</v>
      </c>
      <c r="AA2027" s="32">
        <v>12</v>
      </c>
      <c r="AB2027" s="24">
        <v>0</v>
      </c>
      <c r="AC2027" s="25">
        <v>45119</v>
      </c>
      <c r="AD2027" s="24" t="s">
        <v>58</v>
      </c>
      <c r="AE2027" s="24">
        <v>0</v>
      </c>
      <c r="AF2027" s="24"/>
      <c r="AG2027" s="24"/>
      <c r="AH2027" s="24" t="s">
        <v>60</v>
      </c>
      <c r="AI2027" s="24"/>
      <c r="AJ2027" s="24" t="s">
        <v>60</v>
      </c>
      <c r="AK2027" s="24"/>
      <c r="AL2027" s="24" t="s">
        <v>1333</v>
      </c>
      <c r="AM2027" s="24"/>
      <c r="AN2027" s="24"/>
      <c r="AO2027" s="24">
        <v>0</v>
      </c>
      <c r="AP2027" s="24" t="s">
        <v>60</v>
      </c>
      <c r="AQ2027" s="24"/>
      <c r="AR2027" s="24"/>
      <c r="AS2027" s="89">
        <f t="shared" si="423"/>
        <v>12</v>
      </c>
      <c r="AT2027" s="24" t="s">
        <v>7723</v>
      </c>
    </row>
    <row r="2028" spans="1:46" x14ac:dyDescent="0.5">
      <c r="A2028" s="24">
        <v>2154</v>
      </c>
      <c r="B2028" s="24" t="s">
        <v>340</v>
      </c>
      <c r="C2028" s="24"/>
      <c r="D2028" s="24" t="s">
        <v>7724</v>
      </c>
      <c r="E2028" s="24" t="s">
        <v>7725</v>
      </c>
      <c r="F2028" s="77" t="str">
        <f t="shared" si="415"/>
        <v>Stark Building Materials Uk Limited</v>
      </c>
      <c r="G2028" s="24" t="s">
        <v>7726</v>
      </c>
      <c r="H2028" s="24" t="s">
        <v>3282</v>
      </c>
      <c r="I2028" s="24" t="s">
        <v>4253</v>
      </c>
      <c r="J2028" s="24" t="s">
        <v>2962</v>
      </c>
      <c r="K2028" s="24" t="s">
        <v>3283</v>
      </c>
      <c r="L2028" s="25">
        <v>45124</v>
      </c>
      <c r="M2028" s="25">
        <v>45852</v>
      </c>
      <c r="N2028" s="81">
        <f t="shared" si="421"/>
        <v>45852</v>
      </c>
      <c r="O2028" s="77" t="str">
        <f t="shared" ca="1" si="422"/>
        <v>Expired</v>
      </c>
      <c r="P2028" s="77" t="str" cm="1">
        <f t="array" aca="1" ref="P2028" ca="1">_xlfn.IFS((N2028-TODAY())&gt;=547,"06 Expires over 18 months",(N2028-TODAY())&gt;=365,"05 Expires in 18 months",(N2028-TODAY())&gt;=183,"04 Expires in 12 months",(N2028-TODAY())&gt;=92,"03 Expires in 6 months",(N2028-TODAY())&gt;=31,"02 Expires in 3 months",(N2028-TODAY())&gt;=0,"01 Expires in 30 days",(N2028-TODAY())&gt;=-31,"01 Expired last 30 days",(N2028-TODAY())&gt;=-92,"02 Expired last 3 months",(N2028-TODAY())&gt;=-183,"03 Expired last 6 months",(N2028-TODAY())&gt;=-365,"04 Expired last 12 months",(N2028-TODAY())&gt;=-547,"05 Expired last 18 months",TRUE,"06 Expired over 18 months")</f>
        <v>05 Expired last 18 months</v>
      </c>
      <c r="Q2028" s="65">
        <v>20000</v>
      </c>
      <c r="R2028" s="84">
        <f t="shared" si="424"/>
        <v>38333.333333333336</v>
      </c>
      <c r="S2028" s="77" t="str" cm="1">
        <f t="array" ref="S2028">_xlfn.IFS(R2028&gt;5000000,"Gold",R2028&gt;=500000,"Silver",R2028&gt;30000,"Bronze",TRUE,"Transactional")</f>
        <v>Bronze</v>
      </c>
      <c r="T2028" s="24" t="s">
        <v>54</v>
      </c>
      <c r="U2028" s="101" t="s">
        <v>123</v>
      </c>
      <c r="V2028" s="101" t="s">
        <v>1686</v>
      </c>
      <c r="W2028" s="77" t="str">
        <f t="shared" si="416"/>
        <v>No</v>
      </c>
      <c r="X2028" s="77" t="str">
        <f>IFERROR(_xlfn.XLOOKUP(J2028&amp;"||"&amp;K2028,'Mapping Ref.'!$J$2:$J$538,'Mapping Ref.'!$K$2:$K$538),"")</f>
        <v>Construction &amp; Estates</v>
      </c>
      <c r="Y2028" s="77" t="str" cm="1">
        <f t="array" ref="Y2028">_xlfn.IFS(R2028&gt;2000000,"For Publication",R2028&gt;100000,"PID",R2028&gt;30000,"RFQ",TRUE,"Transactional")</f>
        <v>RFQ</v>
      </c>
      <c r="Z2028" s="24" t="s">
        <v>86</v>
      </c>
      <c r="AA2028" s="32">
        <v>24</v>
      </c>
      <c r="AB2028" s="24">
        <v>0</v>
      </c>
      <c r="AC2028" s="25">
        <v>45119</v>
      </c>
      <c r="AD2028" s="24" t="s">
        <v>58</v>
      </c>
      <c r="AE2028" s="24"/>
      <c r="AF2028" s="24"/>
      <c r="AG2028" s="24"/>
      <c r="AH2028" s="24" t="s">
        <v>59</v>
      </c>
      <c r="AI2028" s="24"/>
      <c r="AJ2028" s="24" t="s">
        <v>60</v>
      </c>
      <c r="AK2028" s="24"/>
      <c r="AL2028" s="24" t="s">
        <v>5003</v>
      </c>
      <c r="AM2028" s="24"/>
      <c r="AN2028" s="24"/>
      <c r="AO2028" s="24">
        <v>0</v>
      </c>
      <c r="AP2028" s="24" t="s">
        <v>60</v>
      </c>
      <c r="AQ2028" s="24"/>
      <c r="AR2028" s="24"/>
      <c r="AS2028" s="89">
        <f t="shared" si="423"/>
        <v>23</v>
      </c>
      <c r="AT2028" s="24"/>
    </row>
    <row r="2029" spans="1:46" x14ac:dyDescent="0.5">
      <c r="A2029" s="24">
        <v>2155</v>
      </c>
      <c r="B2029" s="24"/>
      <c r="C2029" s="24"/>
      <c r="D2029" s="24" t="s">
        <v>7727</v>
      </c>
      <c r="E2029" s="24" t="s">
        <v>7728</v>
      </c>
      <c r="F2029" s="77" t="str">
        <f t="shared" si="415"/>
        <v>EALING &amp; NORTHFIELDS HONG KONG CLUB T/A ENHK</v>
      </c>
      <c r="G2029" s="24" t="s">
        <v>7729</v>
      </c>
      <c r="H2029" s="24" t="s">
        <v>1592</v>
      </c>
      <c r="I2029" s="24" t="s">
        <v>972</v>
      </c>
      <c r="J2029" s="24" t="s">
        <v>107</v>
      </c>
      <c r="K2029" s="24" t="s">
        <v>7730</v>
      </c>
      <c r="L2029" s="25">
        <v>45118</v>
      </c>
      <c r="M2029" s="25">
        <v>45302</v>
      </c>
      <c r="N2029" s="81">
        <f t="shared" si="421"/>
        <v>45302</v>
      </c>
      <c r="O2029" s="77" t="str">
        <f t="shared" ca="1" si="422"/>
        <v>Expired</v>
      </c>
      <c r="P2029" s="77" t="str" cm="1">
        <f t="array" aca="1" ref="P2029" ca="1">_xlfn.IFS((N2029-TODAY())&gt;=547,"06 Expires over 18 months",(N2029-TODAY())&gt;=365,"05 Expires in 18 months",(N2029-TODAY())&gt;=183,"04 Expires in 12 months",(N2029-TODAY())&gt;=92,"03 Expires in 6 months",(N2029-TODAY())&gt;=31,"02 Expires in 3 months",(N2029-TODAY())&gt;=0,"01 Expires in 30 days",(N2029-TODAY())&gt;=-31,"01 Expired last 30 days",(N2029-TODAY())&gt;=-92,"02 Expired last 3 months",(N2029-TODAY())&gt;=-183,"03 Expired last 6 months",(N2029-TODAY())&gt;=-365,"04 Expired last 12 months",(N2029-TODAY())&gt;=-547,"05 Expired last 18 months",TRUE,"06 Expired over 18 months")</f>
        <v>06 Expired over 18 months</v>
      </c>
      <c r="Q2029" s="65">
        <v>12760</v>
      </c>
      <c r="R2029" s="84">
        <f t="shared" si="424"/>
        <v>12760</v>
      </c>
      <c r="S2029" s="77" t="str" cm="1">
        <f t="array" ref="S2029">_xlfn.IFS(R2029&gt;5000000,"Gold",R2029&gt;=500000,"Silver",R2029&gt;30000,"Bronze",TRUE,"Transactional")</f>
        <v>Transactional</v>
      </c>
      <c r="T2029" s="24" t="s">
        <v>54</v>
      </c>
      <c r="U2029" s="101" t="s">
        <v>99</v>
      </c>
      <c r="V2029" s="101" t="s">
        <v>100</v>
      </c>
      <c r="W2029" s="77" t="str">
        <f t="shared" si="416"/>
        <v>No</v>
      </c>
      <c r="X2029" s="77" t="str">
        <f>IFERROR(_xlfn.XLOOKUP(J2029&amp;"||"&amp;K2029,'Mapping Ref.'!$J$2:$J$538,'Mapping Ref.'!$K$2:$K$538),"")</f>
        <v>Construction &amp; Estates</v>
      </c>
      <c r="Y2029" s="77" t="str" cm="1">
        <f t="array" ref="Y2029">_xlfn.IFS(R2029&gt;2000000,"For Publication",R2029&gt;100000,"PID",R2029&gt;30000,"RFQ",TRUE,"Transactional")</f>
        <v>Transactional</v>
      </c>
      <c r="Z2029" s="24" t="s">
        <v>86</v>
      </c>
      <c r="AA2029" s="32">
        <v>6</v>
      </c>
      <c r="AB2029" s="24">
        <v>0</v>
      </c>
      <c r="AC2029" s="25">
        <v>45120</v>
      </c>
      <c r="AD2029" s="24" t="s">
        <v>58</v>
      </c>
      <c r="AE2029" s="24">
        <v>10000435</v>
      </c>
      <c r="AF2029" s="24" t="s">
        <v>59</v>
      </c>
      <c r="AG2029" s="24"/>
      <c r="AH2029" s="24" t="s">
        <v>59</v>
      </c>
      <c r="AI2029" s="24"/>
      <c r="AJ2029" s="24" t="s">
        <v>59</v>
      </c>
      <c r="AK2029" s="24"/>
      <c r="AL2029" s="24" t="s">
        <v>1333</v>
      </c>
      <c r="AM2029" s="24"/>
      <c r="AN2029" s="24"/>
      <c r="AO2029" s="24">
        <v>0</v>
      </c>
      <c r="AP2029" s="24" t="s">
        <v>60</v>
      </c>
      <c r="AQ2029" s="24"/>
      <c r="AR2029" s="24"/>
      <c r="AS2029" s="89">
        <f t="shared" si="423"/>
        <v>6</v>
      </c>
      <c r="AT2029" s="24" t="s">
        <v>7727</v>
      </c>
    </row>
    <row r="2030" spans="1:46" x14ac:dyDescent="0.5">
      <c r="A2030" s="24">
        <v>2156</v>
      </c>
      <c r="B2030" s="24" t="s">
        <v>340</v>
      </c>
      <c r="C2030" s="24"/>
      <c r="D2030" s="24" t="s">
        <v>7731</v>
      </c>
      <c r="E2030" s="24" t="s">
        <v>7732</v>
      </c>
      <c r="F2030" s="77" t="str">
        <f t="shared" si="415"/>
        <v>BEfriend</v>
      </c>
      <c r="G2030" s="24" t="s">
        <v>7733</v>
      </c>
      <c r="H2030" s="24" t="s">
        <v>7146</v>
      </c>
      <c r="I2030" s="24" t="s">
        <v>6491</v>
      </c>
      <c r="J2030" s="24" t="s">
        <v>97</v>
      </c>
      <c r="K2030" s="24" t="s">
        <v>6607</v>
      </c>
      <c r="L2030" s="25">
        <v>45200</v>
      </c>
      <c r="M2030" s="25">
        <v>46660</v>
      </c>
      <c r="N2030" s="81">
        <f t="shared" si="421"/>
        <v>46660</v>
      </c>
      <c r="O2030" s="77" t="str">
        <f t="shared" ca="1" si="422"/>
        <v>Live</v>
      </c>
      <c r="P2030" s="77" t="str" cm="1">
        <f t="array" aca="1" ref="P2030" ca="1">_xlfn.IFS((N2030-TODAY())&gt;=547,"06 Expires over 18 months",(N2030-TODAY())&gt;=365,"05 Expires in 18 months",(N2030-TODAY())&gt;=183,"04 Expires in 12 months",(N2030-TODAY())&gt;=92,"03 Expires in 6 months",(N2030-TODAY())&gt;=31,"02 Expires in 3 months",(N2030-TODAY())&gt;=0,"01 Expires in 30 days",(N2030-TODAY())&gt;=-31,"01 Expired last 30 days",(N2030-TODAY())&gt;=-92,"02 Expired last 3 months",(N2030-TODAY())&gt;=-183,"03 Expired last 6 months",(N2030-TODAY())&gt;=-365,"04 Expired last 12 months",(N2030-TODAY())&gt;=-547,"05 Expired last 18 months",TRUE,"06 Expired over 18 months")</f>
        <v>05 Expires in 18 months</v>
      </c>
      <c r="Q2030" s="65">
        <v>440000</v>
      </c>
      <c r="R2030" s="84">
        <f t="shared" si="424"/>
        <v>1723333.3333333333</v>
      </c>
      <c r="S2030" s="77" t="str" cm="1">
        <f t="array" ref="S2030">_xlfn.IFS(R2030&gt;5000000,"Gold",R2030&gt;=500000,"Silver",R2030&gt;30000,"Bronze",TRUE,"Transactional")</f>
        <v>Silver</v>
      </c>
      <c r="T2030" s="24" t="s">
        <v>54</v>
      </c>
      <c r="U2030" s="101" t="s">
        <v>455</v>
      </c>
      <c r="V2030" s="101" t="s">
        <v>2188</v>
      </c>
      <c r="W2030" s="77" t="str">
        <f t="shared" si="416"/>
        <v>No</v>
      </c>
      <c r="X2030" s="77" t="str">
        <f>IFERROR(_xlfn.XLOOKUP(J2030&amp;"||"&amp;K2030,'Mapping Ref.'!$J$2:$J$538,'Mapping Ref.'!$K$2:$K$538),"")</f>
        <v>Corporate</v>
      </c>
      <c r="Y2030" s="77" t="str" cm="1">
        <f t="array" ref="Y2030">_xlfn.IFS(R2030&gt;2000000,"For Publication",R2030&gt;100000,"PID",R2030&gt;30000,"RFQ",TRUE,"Transactional")</f>
        <v>PID</v>
      </c>
      <c r="Z2030" s="24" t="s">
        <v>57</v>
      </c>
      <c r="AA2030" s="32">
        <v>48</v>
      </c>
      <c r="AB2030" s="24">
        <v>0</v>
      </c>
      <c r="AC2030" s="25">
        <v>45125</v>
      </c>
      <c r="AD2030" s="24" t="s">
        <v>58</v>
      </c>
      <c r="AE2030" s="24"/>
      <c r="AF2030" s="24"/>
      <c r="AG2030" s="24"/>
      <c r="AH2030" s="24" t="s">
        <v>59</v>
      </c>
      <c r="AI2030" s="24"/>
      <c r="AJ2030" s="24" t="s">
        <v>59</v>
      </c>
      <c r="AK2030" s="24"/>
      <c r="AL2030" s="24" t="s">
        <v>5003</v>
      </c>
      <c r="AM2030" s="24"/>
      <c r="AN2030" s="24"/>
      <c r="AO2030" s="24">
        <v>0</v>
      </c>
      <c r="AP2030" s="24" t="s">
        <v>60</v>
      </c>
      <c r="AQ2030" s="24"/>
      <c r="AR2030" s="24"/>
      <c r="AS2030" s="89">
        <f t="shared" si="423"/>
        <v>47</v>
      </c>
      <c r="AT2030" s="24" t="s">
        <v>7734</v>
      </c>
    </row>
    <row r="2031" spans="1:46" x14ac:dyDescent="0.5">
      <c r="A2031" s="24">
        <v>2157</v>
      </c>
      <c r="B2031" s="24" t="s">
        <v>340</v>
      </c>
      <c r="C2031" s="24"/>
      <c r="D2031" s="24" t="s">
        <v>7735</v>
      </c>
      <c r="E2031" s="24" t="s">
        <v>7736</v>
      </c>
      <c r="F2031" s="77" t="str">
        <f t="shared" si="415"/>
        <v>JOHN MCARDLE CONSULTING LTD</v>
      </c>
      <c r="G2031" s="24" t="s">
        <v>7737</v>
      </c>
      <c r="H2031" s="24" t="s">
        <v>3282</v>
      </c>
      <c r="I2031" s="24" t="s">
        <v>4253</v>
      </c>
      <c r="J2031" s="24" t="s">
        <v>2962</v>
      </c>
      <c r="K2031" s="24" t="s">
        <v>3283</v>
      </c>
      <c r="L2031" s="25">
        <v>45131</v>
      </c>
      <c r="M2031" s="25">
        <v>45859</v>
      </c>
      <c r="N2031" s="81">
        <f t="shared" si="421"/>
        <v>45859</v>
      </c>
      <c r="O2031" s="77" t="str">
        <f t="shared" ca="1" si="422"/>
        <v>Expired</v>
      </c>
      <c r="P2031" s="77" t="str" cm="1">
        <f t="array" aca="1" ref="P2031" ca="1">_xlfn.IFS((N2031-TODAY())&gt;=547,"06 Expires over 18 months",(N2031-TODAY())&gt;=365,"05 Expires in 18 months",(N2031-TODAY())&gt;=183,"04 Expires in 12 months",(N2031-TODAY())&gt;=92,"03 Expires in 6 months",(N2031-TODAY())&gt;=31,"02 Expires in 3 months",(N2031-TODAY())&gt;=0,"01 Expires in 30 days",(N2031-TODAY())&gt;=-31,"01 Expired last 30 days",(N2031-TODAY())&gt;=-92,"02 Expired last 3 months",(N2031-TODAY())&gt;=-183,"03 Expired last 6 months",(N2031-TODAY())&gt;=-365,"04 Expired last 12 months",(N2031-TODAY())&gt;=-547,"05 Expired last 18 months",TRUE,"06 Expired over 18 months")</f>
        <v>05 Expired last 18 months</v>
      </c>
      <c r="Q2031" s="65">
        <v>24999</v>
      </c>
      <c r="R2031" s="84">
        <f t="shared" si="424"/>
        <v>47914.75</v>
      </c>
      <c r="S2031" s="77" t="str" cm="1">
        <f t="array" ref="S2031">_xlfn.IFS(R2031&gt;5000000,"Gold",R2031&gt;=500000,"Silver",R2031&gt;30000,"Bronze",TRUE,"Transactional")</f>
        <v>Bronze</v>
      </c>
      <c r="T2031" s="24" t="s">
        <v>54</v>
      </c>
      <c r="U2031" s="101" t="s">
        <v>109</v>
      </c>
      <c r="V2031" s="101" t="s">
        <v>1011</v>
      </c>
      <c r="W2031" s="77" t="str">
        <f t="shared" si="416"/>
        <v>No</v>
      </c>
      <c r="X2031" s="77" t="str">
        <f>IFERROR(_xlfn.XLOOKUP(J2031&amp;"||"&amp;K2031,'Mapping Ref.'!$J$2:$J$538,'Mapping Ref.'!$K$2:$K$538),"")</f>
        <v>Construction &amp; Estates</v>
      </c>
      <c r="Y2031" s="77" t="str" cm="1">
        <f t="array" ref="Y2031">_xlfn.IFS(R2031&gt;2000000,"For Publication",R2031&gt;100000,"PID",R2031&gt;30000,"RFQ",TRUE,"Transactional")</f>
        <v>RFQ</v>
      </c>
      <c r="Z2031" s="24" t="s">
        <v>86</v>
      </c>
      <c r="AA2031" s="32">
        <v>24</v>
      </c>
      <c r="AB2031" s="24">
        <v>0</v>
      </c>
      <c r="AC2031" s="25">
        <v>45125</v>
      </c>
      <c r="AD2031" s="24" t="s">
        <v>58</v>
      </c>
      <c r="AE2031" s="24"/>
      <c r="AF2031" s="24"/>
      <c r="AG2031" s="24"/>
      <c r="AH2031" s="24" t="s">
        <v>59</v>
      </c>
      <c r="AI2031" s="24"/>
      <c r="AJ2031" s="24" t="s">
        <v>60</v>
      </c>
      <c r="AK2031" s="24"/>
      <c r="AL2031" s="24" t="s">
        <v>5003</v>
      </c>
      <c r="AM2031" s="24"/>
      <c r="AN2031" s="24"/>
      <c r="AO2031" s="24">
        <v>0</v>
      </c>
      <c r="AP2031" s="24" t="s">
        <v>60</v>
      </c>
      <c r="AQ2031" s="24"/>
      <c r="AR2031" s="24"/>
      <c r="AS2031" s="89">
        <f t="shared" si="423"/>
        <v>23</v>
      </c>
      <c r="AT2031" s="24" t="s">
        <v>7735</v>
      </c>
    </row>
    <row r="2032" spans="1:46" x14ac:dyDescent="0.5">
      <c r="A2032" s="24">
        <v>2158</v>
      </c>
      <c r="B2032" s="24" t="s">
        <v>340</v>
      </c>
      <c r="C2032" s="24"/>
      <c r="D2032" s="24" t="s">
        <v>7738</v>
      </c>
      <c r="E2032" s="24" t="s">
        <v>7739</v>
      </c>
      <c r="F2032" s="77" t="str">
        <f t="shared" si="415"/>
        <v>SMI INT GROUP LIMITED</v>
      </c>
      <c r="G2032" s="24" t="s">
        <v>7740</v>
      </c>
      <c r="H2032" s="24" t="s">
        <v>3282</v>
      </c>
      <c r="I2032" s="24" t="s">
        <v>4253</v>
      </c>
      <c r="J2032" s="24" t="s">
        <v>2962</v>
      </c>
      <c r="K2032" s="24" t="s">
        <v>3283</v>
      </c>
      <c r="L2032" s="25">
        <v>45131</v>
      </c>
      <c r="M2032" s="25">
        <v>45859</v>
      </c>
      <c r="N2032" s="81">
        <f t="shared" si="421"/>
        <v>45859</v>
      </c>
      <c r="O2032" s="77" t="str">
        <f t="shared" ca="1" si="422"/>
        <v>Expired</v>
      </c>
      <c r="P2032" s="77" t="str" cm="1">
        <f t="array" aca="1" ref="P2032" ca="1">_xlfn.IFS((N2032-TODAY())&gt;=547,"06 Expires over 18 months",(N2032-TODAY())&gt;=365,"05 Expires in 18 months",(N2032-TODAY())&gt;=183,"04 Expires in 12 months",(N2032-TODAY())&gt;=92,"03 Expires in 6 months",(N2032-TODAY())&gt;=31,"02 Expires in 3 months",(N2032-TODAY())&gt;=0,"01 Expires in 30 days",(N2032-TODAY())&gt;=-31,"01 Expired last 30 days",(N2032-TODAY())&gt;=-92,"02 Expired last 3 months",(N2032-TODAY())&gt;=-183,"03 Expired last 6 months",(N2032-TODAY())&gt;=-365,"04 Expired last 12 months",(N2032-TODAY())&gt;=-547,"05 Expired last 18 months",TRUE,"06 Expired over 18 months")</f>
        <v>05 Expired last 18 months</v>
      </c>
      <c r="Q2032" s="65">
        <v>74000</v>
      </c>
      <c r="R2032" s="84">
        <f t="shared" si="424"/>
        <v>141833.33333333334</v>
      </c>
      <c r="S2032" s="77" t="str" cm="1">
        <f t="array" ref="S2032">_xlfn.IFS(R2032&gt;5000000,"Gold",R2032&gt;=500000,"Silver",R2032&gt;30000,"Bronze",TRUE,"Transactional")</f>
        <v>Bronze</v>
      </c>
      <c r="T2032" s="24" t="s">
        <v>54</v>
      </c>
      <c r="U2032" s="101" t="s">
        <v>208</v>
      </c>
      <c r="V2032" s="101" t="s">
        <v>209</v>
      </c>
      <c r="W2032" s="77" t="str">
        <f t="shared" si="416"/>
        <v>No</v>
      </c>
      <c r="X2032" s="77" t="str">
        <f>IFERROR(_xlfn.XLOOKUP(J2032&amp;"||"&amp;K2032,'Mapping Ref.'!$J$2:$J$538,'Mapping Ref.'!$K$2:$K$538),"")</f>
        <v>Construction &amp; Estates</v>
      </c>
      <c r="Y2032" s="77" t="str" cm="1">
        <f t="array" ref="Y2032">_xlfn.IFS(R2032&gt;2000000,"For Publication",R2032&gt;100000,"PID",R2032&gt;30000,"RFQ",TRUE,"Transactional")</f>
        <v>PID</v>
      </c>
      <c r="Z2032" s="24" t="s">
        <v>86</v>
      </c>
      <c r="AA2032" s="32">
        <v>24</v>
      </c>
      <c r="AB2032" s="24">
        <v>0</v>
      </c>
      <c r="AC2032" s="25">
        <v>45125</v>
      </c>
      <c r="AD2032" s="24" t="s">
        <v>58</v>
      </c>
      <c r="AE2032" s="24"/>
      <c r="AF2032" s="24"/>
      <c r="AG2032" s="24"/>
      <c r="AH2032" s="24" t="s">
        <v>59</v>
      </c>
      <c r="AI2032" s="24"/>
      <c r="AJ2032" s="24" t="s">
        <v>60</v>
      </c>
      <c r="AK2032" s="24"/>
      <c r="AL2032" s="24" t="s">
        <v>5003</v>
      </c>
      <c r="AM2032" s="24"/>
      <c r="AN2032" s="24"/>
      <c r="AO2032" s="24">
        <v>0</v>
      </c>
      <c r="AP2032" s="24" t="s">
        <v>60</v>
      </c>
      <c r="AQ2032" s="24"/>
      <c r="AR2032" s="24"/>
      <c r="AS2032" s="89">
        <f t="shared" si="423"/>
        <v>23</v>
      </c>
      <c r="AT2032" s="24" t="s">
        <v>7738</v>
      </c>
    </row>
    <row r="2033" spans="1:46" x14ac:dyDescent="0.5">
      <c r="A2033" s="24">
        <v>2159</v>
      </c>
      <c r="B2033" s="24" t="s">
        <v>340</v>
      </c>
      <c r="C2033" s="24"/>
      <c r="D2033" s="24" t="s">
        <v>7741</v>
      </c>
      <c r="E2033" s="24" t="s">
        <v>7742</v>
      </c>
      <c r="F2033" s="77" t="str">
        <f t="shared" si="415"/>
        <v>HOUSING LMS LTD</v>
      </c>
      <c r="G2033" s="24" t="s">
        <v>7743</v>
      </c>
      <c r="H2033" s="24" t="s">
        <v>7503</v>
      </c>
      <c r="I2033" s="24" t="s">
        <v>591</v>
      </c>
      <c r="J2033" s="24" t="s">
        <v>107</v>
      </c>
      <c r="K2033" s="24" t="s">
        <v>977</v>
      </c>
      <c r="L2033" s="25">
        <v>45078</v>
      </c>
      <c r="M2033" s="25">
        <v>46538</v>
      </c>
      <c r="N2033" s="81">
        <f t="shared" si="421"/>
        <v>47269</v>
      </c>
      <c r="O2033" s="77" t="str">
        <f t="shared" ca="1" si="422"/>
        <v>Live</v>
      </c>
      <c r="P2033" s="77" t="str" cm="1">
        <f t="array" aca="1" ref="P2033" ca="1">_xlfn.IFS((N2033-TODAY())&gt;=547,"06 Expires over 18 months",(N2033-TODAY())&gt;=365,"05 Expires in 18 months",(N2033-TODAY())&gt;=183,"04 Expires in 12 months",(N2033-TODAY())&gt;=92,"03 Expires in 6 months",(N2033-TODAY())&gt;=31,"02 Expires in 3 months",(N2033-TODAY())&gt;=0,"01 Expires in 30 days",(N2033-TODAY())&gt;=-31,"01 Expired last 30 days",(N2033-TODAY())&gt;=-92,"02 Expired last 3 months",(N2033-TODAY())&gt;=-183,"03 Expired last 6 months",(N2033-TODAY())&gt;=-365,"04 Expired last 12 months",(N2033-TODAY())&gt;=-547,"05 Expired last 18 months",TRUE,"06 Expired over 18 months")</f>
        <v>06 Expires over 18 months</v>
      </c>
      <c r="Q2033" s="65">
        <v>17500</v>
      </c>
      <c r="R2033" s="84">
        <f t="shared" si="424"/>
        <v>103541.66666666667</v>
      </c>
      <c r="S2033" s="77" t="str" cm="1">
        <f t="array" ref="S2033">_xlfn.IFS(R2033&gt;5000000,"Gold",R2033&gt;=500000,"Silver",R2033&gt;30000,"Bronze",TRUE,"Transactional")</f>
        <v>Bronze</v>
      </c>
      <c r="T2033" s="24" t="s">
        <v>54</v>
      </c>
      <c r="U2033" s="101" t="s">
        <v>109</v>
      </c>
      <c r="V2033" s="101" t="s">
        <v>148</v>
      </c>
      <c r="W2033" s="77" t="str">
        <f t="shared" si="416"/>
        <v>Yes</v>
      </c>
      <c r="X2033" s="77" t="str">
        <f>IFERROR(_xlfn.XLOOKUP(J2033&amp;"||"&amp;K2033,'Mapping Ref.'!$J$2:$J$538,'Mapping Ref.'!$K$2:$K$538),"")</f>
        <v>Construction &amp; Estates</v>
      </c>
      <c r="Y2033" s="77" t="str" cm="1">
        <f t="array" ref="Y2033">_xlfn.IFS(R2033&gt;2000000,"For Publication",R2033&gt;100000,"PID",R2033&gt;30000,"RFQ",TRUE,"Transactional")</f>
        <v>PID</v>
      </c>
      <c r="Z2033" s="24" t="s">
        <v>101</v>
      </c>
      <c r="AA2033" s="32">
        <v>48</v>
      </c>
      <c r="AB2033" s="24">
        <v>24</v>
      </c>
      <c r="AC2033" s="25">
        <v>45126</v>
      </c>
      <c r="AD2033" s="24" t="s">
        <v>58</v>
      </c>
      <c r="AE2033" s="24"/>
      <c r="AF2033" s="24"/>
      <c r="AG2033" s="24"/>
      <c r="AH2033" s="24" t="s">
        <v>60</v>
      </c>
      <c r="AI2033" s="24"/>
      <c r="AJ2033" s="24" t="s">
        <v>60</v>
      </c>
      <c r="AK2033" s="24" t="s">
        <v>7744</v>
      </c>
      <c r="AL2033" s="24" t="s">
        <v>5003</v>
      </c>
      <c r="AM2033" s="24"/>
      <c r="AN2033" s="24"/>
      <c r="AO2033" s="24"/>
      <c r="AP2033" s="24" t="s">
        <v>60</v>
      </c>
      <c r="AQ2033" s="24"/>
      <c r="AR2033" s="24"/>
      <c r="AS2033" s="89">
        <f t="shared" si="423"/>
        <v>71</v>
      </c>
      <c r="AT2033" s="24" t="s">
        <v>7745</v>
      </c>
    </row>
    <row r="2034" spans="1:46" x14ac:dyDescent="0.5">
      <c r="A2034" s="24">
        <v>2160</v>
      </c>
      <c r="B2034" s="24" t="s">
        <v>506</v>
      </c>
      <c r="C2034" s="24" t="s">
        <v>77</v>
      </c>
      <c r="D2034" s="24" t="s">
        <v>7746</v>
      </c>
      <c r="E2034" s="24" t="s">
        <v>7747</v>
      </c>
      <c r="F2034" s="77" t="str">
        <f t="shared" si="415"/>
        <v>GSH FACILITIES MANAGEMENT LTD T/A GSH INTEGRATED FACILITIES MANAGEMENT</v>
      </c>
      <c r="G2034" s="24" t="s">
        <v>7748</v>
      </c>
      <c r="H2034" s="24" t="s">
        <v>376</v>
      </c>
      <c r="I2034" s="24" t="s">
        <v>4852</v>
      </c>
      <c r="J2034" s="24" t="s">
        <v>52</v>
      </c>
      <c r="K2034" s="24" t="s">
        <v>1281</v>
      </c>
      <c r="L2034" s="25">
        <v>45200</v>
      </c>
      <c r="M2034" s="25">
        <v>45930</v>
      </c>
      <c r="N2034" s="81">
        <f t="shared" si="421"/>
        <v>46660</v>
      </c>
      <c r="O2034" s="77" t="str">
        <f t="shared" ca="1" si="422"/>
        <v>Live</v>
      </c>
      <c r="P2034" s="77" t="str" cm="1">
        <f t="array" aca="1" ref="P2034" ca="1">_xlfn.IFS((N2034-TODAY())&gt;=547,"06 Expires over 18 months",(N2034-TODAY())&gt;=365,"05 Expires in 18 months",(N2034-TODAY())&gt;=183,"04 Expires in 12 months",(N2034-TODAY())&gt;=92,"03 Expires in 6 months",(N2034-TODAY())&gt;=31,"02 Expires in 3 months",(N2034-TODAY())&gt;=0,"01 Expires in 30 days",(N2034-TODAY())&gt;=-31,"01 Expired last 30 days",(N2034-TODAY())&gt;=-92,"02 Expired last 3 months",(N2034-TODAY())&gt;=-183,"03 Expired last 6 months",(N2034-TODAY())&gt;=-365,"04 Expired last 12 months",(N2034-TODAY())&gt;=-547,"05 Expired last 18 months",TRUE,"06 Expired over 18 months")</f>
        <v>05 Expires in 18 months</v>
      </c>
      <c r="Q2034" s="65">
        <v>253746.49</v>
      </c>
      <c r="R2034" s="84">
        <f t="shared" si="424"/>
        <v>993840.41916666657</v>
      </c>
      <c r="S2034" s="77" t="str" cm="1">
        <f t="array" ref="S2034">_xlfn.IFS(R2034&gt;5000000,"Gold",R2034&gt;=500000,"Silver",R2034&gt;30000,"Bronze",TRUE,"Transactional")</f>
        <v>Silver</v>
      </c>
      <c r="T2034" s="24" t="s">
        <v>54</v>
      </c>
      <c r="U2034" s="101" t="s">
        <v>99</v>
      </c>
      <c r="V2034" s="101" t="s">
        <v>472</v>
      </c>
      <c r="W2034" s="77" t="str">
        <f t="shared" si="416"/>
        <v>Yes</v>
      </c>
      <c r="X2034" s="77" t="str">
        <f>IFERROR(_xlfn.XLOOKUP(J2034&amp;"||"&amp;K2034,'Mapping Ref.'!$J$2:$J$538,'Mapping Ref.'!$K$2:$K$538),"")</f>
        <v>ICT</v>
      </c>
      <c r="Y2034" s="77" t="str" cm="1">
        <f t="array" ref="Y2034">_xlfn.IFS(R2034&gt;2000000,"For Publication",R2034&gt;100000,"PID",R2034&gt;30000,"RFQ",TRUE,"Transactional")</f>
        <v>PID</v>
      </c>
      <c r="Z2034" s="24" t="s">
        <v>303</v>
      </c>
      <c r="AA2034" s="32">
        <v>24</v>
      </c>
      <c r="AB2034" s="24">
        <v>24</v>
      </c>
      <c r="AC2034" s="25">
        <v>45128</v>
      </c>
      <c r="AD2034" s="24" t="s">
        <v>58</v>
      </c>
      <c r="AE2034" s="24">
        <v>222420</v>
      </c>
      <c r="AF2034" s="24"/>
      <c r="AG2034" s="24"/>
      <c r="AH2034" s="24" t="s">
        <v>60</v>
      </c>
      <c r="AI2034" s="24"/>
      <c r="AJ2034" s="24" t="s">
        <v>60</v>
      </c>
      <c r="AK2034" s="24"/>
      <c r="AL2034" s="24" t="s">
        <v>1333</v>
      </c>
      <c r="AM2034" s="24"/>
      <c r="AN2034" s="24"/>
      <c r="AO2034" s="24">
        <v>0</v>
      </c>
      <c r="AP2034" s="24" t="s">
        <v>59</v>
      </c>
      <c r="AQ2034" s="24"/>
      <c r="AR2034" s="24"/>
      <c r="AS2034" s="89">
        <f t="shared" si="423"/>
        <v>47</v>
      </c>
      <c r="AT2034" s="24" t="s">
        <v>7749</v>
      </c>
    </row>
    <row r="2035" spans="1:46" x14ac:dyDescent="0.5">
      <c r="A2035" s="24">
        <v>2161</v>
      </c>
      <c r="B2035" s="24" t="s">
        <v>506</v>
      </c>
      <c r="C2035" s="24" t="s">
        <v>77</v>
      </c>
      <c r="D2035" s="24" t="s">
        <v>7750</v>
      </c>
      <c r="E2035" s="24" t="s">
        <v>7751</v>
      </c>
      <c r="F2035" s="77" t="str">
        <f t="shared" si="415"/>
        <v>GSH FACILITIES MANAGEMENT LTD T/A GSH INTEGRATED FACILITIES MANAGEMENT</v>
      </c>
      <c r="G2035" s="24" t="s">
        <v>7748</v>
      </c>
      <c r="H2035" s="24" t="s">
        <v>376</v>
      </c>
      <c r="I2035" s="24" t="s">
        <v>4852</v>
      </c>
      <c r="J2035" s="24" t="s">
        <v>52</v>
      </c>
      <c r="K2035" s="24" t="s">
        <v>1281</v>
      </c>
      <c r="L2035" s="25">
        <v>45200</v>
      </c>
      <c r="M2035" s="25">
        <v>45930</v>
      </c>
      <c r="N2035" s="81">
        <f t="shared" si="421"/>
        <v>46660</v>
      </c>
      <c r="O2035" s="77" t="str">
        <f t="shared" ca="1" si="422"/>
        <v>Live</v>
      </c>
      <c r="P2035" s="77" t="str" cm="1">
        <f t="array" aca="1" ref="P2035" ca="1">_xlfn.IFS((N2035-TODAY())&gt;=547,"06 Expires over 18 months",(N2035-TODAY())&gt;=365,"05 Expires in 18 months",(N2035-TODAY())&gt;=183,"04 Expires in 12 months",(N2035-TODAY())&gt;=92,"03 Expires in 6 months",(N2035-TODAY())&gt;=31,"02 Expires in 3 months",(N2035-TODAY())&gt;=0,"01 Expires in 30 days",(N2035-TODAY())&gt;=-31,"01 Expired last 30 days",(N2035-TODAY())&gt;=-92,"02 Expired last 3 months",(N2035-TODAY())&gt;=-183,"03 Expired last 6 months",(N2035-TODAY())&gt;=-365,"04 Expired last 12 months",(N2035-TODAY())&gt;=-547,"05 Expired last 18 months",TRUE,"06 Expired over 18 months")</f>
        <v>05 Expires in 18 months</v>
      </c>
      <c r="Q2035" s="65">
        <v>256434.66</v>
      </c>
      <c r="R2035" s="84">
        <f t="shared" si="424"/>
        <v>1004369.085</v>
      </c>
      <c r="S2035" s="77" t="str" cm="1">
        <f t="array" ref="S2035">_xlfn.IFS(R2035&gt;5000000,"Gold",R2035&gt;=500000,"Silver",R2035&gt;30000,"Bronze",TRUE,"Transactional")</f>
        <v>Silver</v>
      </c>
      <c r="T2035" s="24" t="s">
        <v>54</v>
      </c>
      <c r="U2035" s="101" t="s">
        <v>99</v>
      </c>
      <c r="V2035" s="101" t="s">
        <v>472</v>
      </c>
      <c r="W2035" s="77" t="str">
        <f t="shared" si="416"/>
        <v>Yes</v>
      </c>
      <c r="X2035" s="77" t="str">
        <f>IFERROR(_xlfn.XLOOKUP(J2035&amp;"||"&amp;K2035,'Mapping Ref.'!$J$2:$J$538,'Mapping Ref.'!$K$2:$K$538),"")</f>
        <v>ICT</v>
      </c>
      <c r="Y2035" s="77" t="str" cm="1">
        <f t="array" ref="Y2035">_xlfn.IFS(R2035&gt;2000000,"For Publication",R2035&gt;100000,"PID",R2035&gt;30000,"RFQ",TRUE,"Transactional")</f>
        <v>PID</v>
      </c>
      <c r="Z2035" s="24" t="s">
        <v>303</v>
      </c>
      <c r="AA2035" s="32">
        <v>24</v>
      </c>
      <c r="AB2035" s="24">
        <v>24</v>
      </c>
      <c r="AC2035" s="25">
        <v>45128</v>
      </c>
      <c r="AD2035" s="24" t="s">
        <v>58</v>
      </c>
      <c r="AE2035" s="24">
        <v>222420</v>
      </c>
      <c r="AF2035" s="24"/>
      <c r="AG2035" s="24"/>
      <c r="AH2035" s="24" t="s">
        <v>60</v>
      </c>
      <c r="AI2035" s="24"/>
      <c r="AJ2035" s="24" t="s">
        <v>60</v>
      </c>
      <c r="AK2035" s="24"/>
      <c r="AL2035" s="24" t="s">
        <v>1333</v>
      </c>
      <c r="AM2035" s="24"/>
      <c r="AN2035" s="24"/>
      <c r="AO2035" s="24">
        <v>0</v>
      </c>
      <c r="AP2035" s="24" t="s">
        <v>59</v>
      </c>
      <c r="AQ2035" s="24"/>
      <c r="AR2035" s="24"/>
      <c r="AS2035" s="89">
        <f t="shared" si="423"/>
        <v>47</v>
      </c>
      <c r="AT2035" s="24" t="s">
        <v>7749</v>
      </c>
    </row>
    <row r="2036" spans="1:46" x14ac:dyDescent="0.5">
      <c r="A2036" s="24">
        <v>2162</v>
      </c>
      <c r="B2036" s="24" t="s">
        <v>340</v>
      </c>
      <c r="C2036" s="24" t="s">
        <v>77</v>
      </c>
      <c r="D2036" s="24" t="s">
        <v>7752</v>
      </c>
      <c r="E2036" s="24" t="s">
        <v>7753</v>
      </c>
      <c r="F2036" s="77" t="str">
        <f t="shared" si="415"/>
        <v>T BROWN GROUP LIMITED</v>
      </c>
      <c r="G2036" s="24" t="s">
        <v>590</v>
      </c>
      <c r="H2036" s="24" t="s">
        <v>376</v>
      </c>
      <c r="I2036" s="24" t="s">
        <v>4852</v>
      </c>
      <c r="J2036" s="24" t="s">
        <v>52</v>
      </c>
      <c r="K2036" s="24" t="s">
        <v>1281</v>
      </c>
      <c r="L2036" s="25">
        <v>45200</v>
      </c>
      <c r="M2036" s="25">
        <v>45930</v>
      </c>
      <c r="N2036" s="81">
        <f t="shared" si="421"/>
        <v>46660</v>
      </c>
      <c r="O2036" s="77" t="str">
        <f t="shared" ca="1" si="422"/>
        <v>Live</v>
      </c>
      <c r="P2036" s="77" t="str" cm="1">
        <f t="array" aca="1" ref="P2036" ca="1">_xlfn.IFS((N2036-TODAY())&gt;=547,"06 Expires over 18 months",(N2036-TODAY())&gt;=365,"05 Expires in 18 months",(N2036-TODAY())&gt;=183,"04 Expires in 12 months",(N2036-TODAY())&gt;=92,"03 Expires in 6 months",(N2036-TODAY())&gt;=31,"02 Expires in 3 months",(N2036-TODAY())&gt;=0,"01 Expires in 30 days",(N2036-TODAY())&gt;=-31,"01 Expired last 30 days",(N2036-TODAY())&gt;=-92,"02 Expired last 3 months",(N2036-TODAY())&gt;=-183,"03 Expired last 6 months",(N2036-TODAY())&gt;=-365,"04 Expired last 12 months",(N2036-TODAY())&gt;=-547,"05 Expired last 18 months",TRUE,"06 Expired over 18 months")</f>
        <v>05 Expires in 18 months</v>
      </c>
      <c r="Q2036" s="65">
        <v>111403.12</v>
      </c>
      <c r="R2036" s="84">
        <f t="shared" si="424"/>
        <v>436328.88666666666</v>
      </c>
      <c r="S2036" s="77" t="str" cm="1">
        <f t="array" ref="S2036">_xlfn.IFS(R2036&gt;5000000,"Gold",R2036&gt;=500000,"Silver",R2036&gt;30000,"Bronze",TRUE,"Transactional")</f>
        <v>Bronze</v>
      </c>
      <c r="T2036" s="24" t="s">
        <v>122</v>
      </c>
      <c r="U2036" s="101" t="s">
        <v>99</v>
      </c>
      <c r="V2036" s="101" t="s">
        <v>472</v>
      </c>
      <c r="W2036" s="77" t="str">
        <f t="shared" si="416"/>
        <v>Yes</v>
      </c>
      <c r="X2036" s="77" t="str">
        <f>IFERROR(_xlfn.XLOOKUP(J2036&amp;"||"&amp;K2036,'Mapping Ref.'!$J$2:$J$538,'Mapping Ref.'!$K$2:$K$538),"")</f>
        <v>ICT</v>
      </c>
      <c r="Y2036" s="77" t="str" cm="1">
        <f t="array" ref="Y2036">_xlfn.IFS(R2036&gt;2000000,"For Publication",R2036&gt;100000,"PID",R2036&gt;30000,"RFQ",TRUE,"Transactional")</f>
        <v>PID</v>
      </c>
      <c r="Z2036" s="24" t="s">
        <v>303</v>
      </c>
      <c r="AA2036" s="32">
        <v>24</v>
      </c>
      <c r="AB2036" s="24">
        <v>24</v>
      </c>
      <c r="AC2036" s="25">
        <v>45128</v>
      </c>
      <c r="AD2036" s="24" t="s">
        <v>1066</v>
      </c>
      <c r="AE2036" s="24">
        <v>222420</v>
      </c>
      <c r="AF2036" s="24"/>
      <c r="AG2036" s="24"/>
      <c r="AH2036" s="24" t="s">
        <v>60</v>
      </c>
      <c r="AI2036" s="24"/>
      <c r="AJ2036" s="24" t="s">
        <v>60</v>
      </c>
      <c r="AK2036" s="24"/>
      <c r="AL2036" s="24" t="s">
        <v>1333</v>
      </c>
      <c r="AM2036" s="24"/>
      <c r="AN2036" s="24"/>
      <c r="AO2036" s="24">
        <v>0</v>
      </c>
      <c r="AP2036" s="24" t="s">
        <v>59</v>
      </c>
      <c r="AQ2036" s="24"/>
      <c r="AR2036" s="24"/>
      <c r="AS2036" s="89">
        <f t="shared" si="423"/>
        <v>47</v>
      </c>
      <c r="AT2036" s="24" t="s">
        <v>592</v>
      </c>
    </row>
    <row r="2037" spans="1:46" x14ac:dyDescent="0.5">
      <c r="A2037" s="24">
        <v>2163</v>
      </c>
      <c r="B2037" s="24" t="s">
        <v>506</v>
      </c>
      <c r="C2037" s="24" t="s">
        <v>77</v>
      </c>
      <c r="D2037" s="24" t="s">
        <v>7754</v>
      </c>
      <c r="E2037" s="24" t="s">
        <v>7755</v>
      </c>
      <c r="F2037" s="77" t="str">
        <f t="shared" si="415"/>
        <v>H2O NATIONWIDE LIMITED</v>
      </c>
      <c r="G2037" s="24" t="s">
        <v>375</v>
      </c>
      <c r="H2037" s="24" t="s">
        <v>376</v>
      </c>
      <c r="I2037" s="24" t="s">
        <v>4852</v>
      </c>
      <c r="J2037" s="24" t="s">
        <v>52</v>
      </c>
      <c r="K2037" s="24" t="s">
        <v>1281</v>
      </c>
      <c r="L2037" s="25">
        <v>45200</v>
      </c>
      <c r="M2037" s="25">
        <v>45930</v>
      </c>
      <c r="N2037" s="81">
        <f t="shared" si="421"/>
        <v>46660</v>
      </c>
      <c r="O2037" s="77" t="str">
        <f t="shared" ca="1" si="422"/>
        <v>Live</v>
      </c>
      <c r="P2037" s="77" t="str" cm="1">
        <f t="array" aca="1" ref="P2037" ca="1">_xlfn.IFS((N2037-TODAY())&gt;=547,"06 Expires over 18 months",(N2037-TODAY())&gt;=365,"05 Expires in 18 months",(N2037-TODAY())&gt;=183,"04 Expires in 12 months",(N2037-TODAY())&gt;=92,"03 Expires in 6 months",(N2037-TODAY())&gt;=31,"02 Expires in 3 months",(N2037-TODAY())&gt;=0,"01 Expires in 30 days",(N2037-TODAY())&gt;=-31,"01 Expired last 30 days",(N2037-TODAY())&gt;=-92,"02 Expired last 3 months",(N2037-TODAY())&gt;=-183,"03 Expired last 6 months",(N2037-TODAY())&gt;=-365,"04 Expired last 12 months",(N2037-TODAY())&gt;=-547,"05 Expired last 18 months",TRUE,"06 Expired over 18 months")</f>
        <v>05 Expires in 18 months</v>
      </c>
      <c r="Q2037" s="65">
        <v>111084.71</v>
      </c>
      <c r="R2037" s="84">
        <f t="shared" si="424"/>
        <v>435081.78083333332</v>
      </c>
      <c r="S2037" s="77" t="str" cm="1">
        <f t="array" ref="S2037">_xlfn.IFS(R2037&gt;5000000,"Gold",R2037&gt;=500000,"Silver",R2037&gt;30000,"Bronze",TRUE,"Transactional")</f>
        <v>Bronze</v>
      </c>
      <c r="T2037" s="24" t="s">
        <v>54</v>
      </c>
      <c r="U2037" s="101" t="s">
        <v>99</v>
      </c>
      <c r="V2037" s="101" t="s">
        <v>472</v>
      </c>
      <c r="W2037" s="77" t="str">
        <f t="shared" si="416"/>
        <v>Yes</v>
      </c>
      <c r="X2037" s="77" t="str">
        <f>IFERROR(_xlfn.XLOOKUP(J2037&amp;"||"&amp;K2037,'Mapping Ref.'!$J$2:$J$538,'Mapping Ref.'!$K$2:$K$538),"")</f>
        <v>ICT</v>
      </c>
      <c r="Y2037" s="77" t="str" cm="1">
        <f t="array" ref="Y2037">_xlfn.IFS(R2037&gt;2000000,"For Publication",R2037&gt;100000,"PID",R2037&gt;30000,"RFQ",TRUE,"Transactional")</f>
        <v>PID</v>
      </c>
      <c r="Z2037" s="24" t="s">
        <v>303</v>
      </c>
      <c r="AA2037" s="32">
        <v>24</v>
      </c>
      <c r="AB2037" s="24">
        <v>24</v>
      </c>
      <c r="AC2037" s="25">
        <v>45128</v>
      </c>
      <c r="AD2037" s="24" t="s">
        <v>58</v>
      </c>
      <c r="AE2037" s="24">
        <v>222420</v>
      </c>
      <c r="AF2037" s="24"/>
      <c r="AG2037" s="24"/>
      <c r="AH2037" s="24" t="s">
        <v>60</v>
      </c>
      <c r="AI2037" s="24"/>
      <c r="AJ2037" s="24" t="s">
        <v>60</v>
      </c>
      <c r="AK2037" s="24"/>
      <c r="AL2037" s="24" t="s">
        <v>1333</v>
      </c>
      <c r="AM2037" s="24"/>
      <c r="AN2037" s="24"/>
      <c r="AO2037" s="24">
        <v>0</v>
      </c>
      <c r="AP2037" s="24" t="s">
        <v>59</v>
      </c>
      <c r="AQ2037" s="24"/>
      <c r="AR2037" s="24"/>
      <c r="AS2037" s="89">
        <f t="shared" si="423"/>
        <v>47</v>
      </c>
      <c r="AT2037" s="24" t="s">
        <v>379</v>
      </c>
    </row>
    <row r="2038" spans="1:46" x14ac:dyDescent="0.5">
      <c r="A2038" s="24">
        <v>2164</v>
      </c>
      <c r="B2038" s="24"/>
      <c r="C2038" s="24" t="s">
        <v>77</v>
      </c>
      <c r="D2038" s="24" t="s">
        <v>7756</v>
      </c>
      <c r="E2038" s="24" t="s">
        <v>7757</v>
      </c>
      <c r="F2038" s="77" t="str">
        <f t="shared" si="415"/>
        <v>HAGS-SMP LTD</v>
      </c>
      <c r="G2038" s="24" t="s">
        <v>4316</v>
      </c>
      <c r="H2038" s="24" t="s">
        <v>3282</v>
      </c>
      <c r="I2038" s="24" t="s">
        <v>4253</v>
      </c>
      <c r="J2038" s="24" t="s">
        <v>2962</v>
      </c>
      <c r="K2038" s="24" t="s">
        <v>3283</v>
      </c>
      <c r="L2038" s="25">
        <v>45131</v>
      </c>
      <c r="M2038" s="25">
        <v>45859</v>
      </c>
      <c r="N2038" s="81">
        <f t="shared" si="421"/>
        <v>45859</v>
      </c>
      <c r="O2038" s="77" t="str">
        <f t="shared" ca="1" si="422"/>
        <v>Expired</v>
      </c>
      <c r="P2038" s="77" t="str" cm="1">
        <f t="array" aca="1" ref="P2038" ca="1">_xlfn.IFS((N2038-TODAY())&gt;=547,"06 Expires over 18 months",(N2038-TODAY())&gt;=365,"05 Expires in 18 months",(N2038-TODAY())&gt;=183,"04 Expires in 12 months",(N2038-TODAY())&gt;=92,"03 Expires in 6 months",(N2038-TODAY())&gt;=31,"02 Expires in 3 months",(N2038-TODAY())&gt;=0,"01 Expires in 30 days",(N2038-TODAY())&gt;=-31,"01 Expired last 30 days",(N2038-TODAY())&gt;=-92,"02 Expired last 3 months",(N2038-TODAY())&gt;=-183,"03 Expired last 6 months",(N2038-TODAY())&gt;=-365,"04 Expired last 12 months",(N2038-TODAY())&gt;=-547,"05 Expired last 18 months",TRUE,"06 Expired over 18 months")</f>
        <v>05 Expired last 18 months</v>
      </c>
      <c r="Q2038" s="65">
        <v>150000</v>
      </c>
      <c r="R2038" s="84">
        <f t="shared" si="424"/>
        <v>287500</v>
      </c>
      <c r="S2038" s="77" t="str" cm="1">
        <f t="array" ref="S2038">_xlfn.IFS(R2038&gt;5000000,"Gold",R2038&gt;=500000,"Silver",R2038&gt;30000,"Bronze",TRUE,"Transactional")</f>
        <v>Bronze</v>
      </c>
      <c r="T2038" s="24" t="s">
        <v>122</v>
      </c>
      <c r="U2038" s="101" t="s">
        <v>123</v>
      </c>
      <c r="V2038" s="101" t="s">
        <v>1357</v>
      </c>
      <c r="W2038" s="77" t="str">
        <f t="shared" si="416"/>
        <v>No</v>
      </c>
      <c r="X2038" s="77" t="str">
        <f>IFERROR(_xlfn.XLOOKUP(J2038&amp;"||"&amp;K2038,'Mapping Ref.'!$J$2:$J$538,'Mapping Ref.'!$K$2:$K$538),"")</f>
        <v>Construction &amp; Estates</v>
      </c>
      <c r="Y2038" s="77" t="str" cm="1">
        <f t="array" ref="Y2038">_xlfn.IFS(R2038&gt;2000000,"For Publication",R2038&gt;100000,"PID",R2038&gt;30000,"RFQ",TRUE,"Transactional")</f>
        <v>PID</v>
      </c>
      <c r="Z2038" s="24" t="s">
        <v>101</v>
      </c>
      <c r="AA2038" s="32">
        <v>24</v>
      </c>
      <c r="AB2038" s="24">
        <v>0</v>
      </c>
      <c r="AC2038" s="25">
        <v>45128</v>
      </c>
      <c r="AD2038" s="24" t="s">
        <v>58</v>
      </c>
      <c r="AE2038" s="24">
        <v>232251</v>
      </c>
      <c r="AF2038" s="24"/>
      <c r="AG2038" s="24"/>
      <c r="AH2038" s="24" t="s">
        <v>59</v>
      </c>
      <c r="AI2038" s="24"/>
      <c r="AJ2038" s="24" t="s">
        <v>60</v>
      </c>
      <c r="AK2038" s="24"/>
      <c r="AL2038" s="24" t="s">
        <v>1333</v>
      </c>
      <c r="AM2038" s="24"/>
      <c r="AN2038" s="24"/>
      <c r="AO2038" s="24">
        <v>0</v>
      </c>
      <c r="AP2038" s="24" t="s">
        <v>60</v>
      </c>
      <c r="AQ2038" s="24" t="s">
        <v>7758</v>
      </c>
      <c r="AR2038" s="24" t="s">
        <v>7759</v>
      </c>
      <c r="AS2038" s="89">
        <f t="shared" si="423"/>
        <v>23</v>
      </c>
      <c r="AT2038" s="24" t="s">
        <v>4317</v>
      </c>
    </row>
    <row r="2039" spans="1:46" x14ac:dyDescent="0.5">
      <c r="A2039" s="24">
        <v>2165</v>
      </c>
      <c r="B2039" s="24"/>
      <c r="C2039" s="24" t="s">
        <v>77</v>
      </c>
      <c r="D2039" s="24" t="s">
        <v>7760</v>
      </c>
      <c r="E2039" s="24" t="s">
        <v>7761</v>
      </c>
      <c r="F2039" s="77" t="str">
        <f t="shared" si="415"/>
        <v>UK CONTAINER MAINTENANCE LIMITED</v>
      </c>
      <c r="G2039" s="24" t="s">
        <v>4268</v>
      </c>
      <c r="H2039" s="24" t="s">
        <v>3282</v>
      </c>
      <c r="I2039" s="24" t="s">
        <v>4253</v>
      </c>
      <c r="J2039" s="24" t="s">
        <v>2962</v>
      </c>
      <c r="K2039" s="24" t="s">
        <v>3283</v>
      </c>
      <c r="L2039" s="25">
        <v>45131</v>
      </c>
      <c r="M2039" s="25">
        <v>45859</v>
      </c>
      <c r="N2039" s="81">
        <f t="shared" si="421"/>
        <v>45859</v>
      </c>
      <c r="O2039" s="77" t="str">
        <f t="shared" ca="1" si="422"/>
        <v>Expired</v>
      </c>
      <c r="P2039" s="77" t="str" cm="1">
        <f t="array" aca="1" ref="P2039" ca="1">_xlfn.IFS((N2039-TODAY())&gt;=547,"06 Expires over 18 months",(N2039-TODAY())&gt;=365,"05 Expires in 18 months",(N2039-TODAY())&gt;=183,"04 Expires in 12 months",(N2039-TODAY())&gt;=92,"03 Expires in 6 months",(N2039-TODAY())&gt;=31,"02 Expires in 3 months",(N2039-TODAY())&gt;=0,"01 Expires in 30 days",(N2039-TODAY())&gt;=-31,"01 Expired last 30 days",(N2039-TODAY())&gt;=-92,"02 Expired last 3 months",(N2039-TODAY())&gt;=-183,"03 Expired last 6 months",(N2039-TODAY())&gt;=-365,"04 Expired last 12 months",(N2039-TODAY())&gt;=-547,"05 Expired last 18 months",TRUE,"06 Expired over 18 months")</f>
        <v>05 Expired last 18 months</v>
      </c>
      <c r="Q2039" s="65">
        <v>1921</v>
      </c>
      <c r="R2039" s="84">
        <f t="shared" si="424"/>
        <v>3681.9166666666665</v>
      </c>
      <c r="S2039" s="77" t="str" cm="1">
        <f t="array" ref="S2039">_xlfn.IFS(R2039&gt;5000000,"Gold",R2039&gt;=500000,"Silver",R2039&gt;30000,"Bronze",TRUE,"Transactional")</f>
        <v>Transactional</v>
      </c>
      <c r="T2039" s="24" t="s">
        <v>54</v>
      </c>
      <c r="U2039" s="101" t="s">
        <v>131</v>
      </c>
      <c r="V2039" s="101" t="s">
        <v>132</v>
      </c>
      <c r="W2039" s="77" t="str">
        <f t="shared" si="416"/>
        <v>No</v>
      </c>
      <c r="X2039" s="77" t="str">
        <f>IFERROR(_xlfn.XLOOKUP(J2039&amp;"||"&amp;K2039,'Mapping Ref.'!$J$2:$J$538,'Mapping Ref.'!$K$2:$K$538),"")</f>
        <v>Construction &amp; Estates</v>
      </c>
      <c r="Y2039" s="77" t="str" cm="1">
        <f t="array" ref="Y2039">_xlfn.IFS(R2039&gt;2000000,"For Publication",R2039&gt;100000,"PID",R2039&gt;30000,"RFQ",TRUE,"Transactional")</f>
        <v>Transactional</v>
      </c>
      <c r="Z2039" s="24" t="s">
        <v>101</v>
      </c>
      <c r="AA2039" s="32">
        <v>24</v>
      </c>
      <c r="AB2039" s="24">
        <v>0</v>
      </c>
      <c r="AC2039" s="25">
        <v>45128</v>
      </c>
      <c r="AD2039" s="24" t="s">
        <v>661</v>
      </c>
      <c r="AE2039" s="24">
        <v>232251</v>
      </c>
      <c r="AF2039" s="24"/>
      <c r="AG2039" s="24"/>
      <c r="AH2039" s="24" t="s">
        <v>59</v>
      </c>
      <c r="AI2039" s="24"/>
      <c r="AJ2039" s="24" t="s">
        <v>60</v>
      </c>
      <c r="AK2039" s="24"/>
      <c r="AL2039" s="24" t="s">
        <v>1333</v>
      </c>
      <c r="AM2039" s="24"/>
      <c r="AN2039" s="24"/>
      <c r="AO2039" s="24">
        <v>0</v>
      </c>
      <c r="AP2039" s="24" t="s">
        <v>60</v>
      </c>
      <c r="AQ2039" s="24" t="s">
        <v>7762</v>
      </c>
      <c r="AR2039" s="24" t="s">
        <v>7763</v>
      </c>
      <c r="AS2039" s="89">
        <f t="shared" si="423"/>
        <v>23</v>
      </c>
      <c r="AT2039" s="24" t="s">
        <v>4266</v>
      </c>
    </row>
    <row r="2040" spans="1:46" x14ac:dyDescent="0.5">
      <c r="A2040" s="24">
        <v>2166</v>
      </c>
      <c r="B2040" s="24" t="s">
        <v>506</v>
      </c>
      <c r="C2040" s="24"/>
      <c r="D2040" s="24" t="s">
        <v>7764</v>
      </c>
      <c r="E2040" s="24" t="s">
        <v>7765</v>
      </c>
      <c r="F2040" s="77" t="str">
        <f t="shared" si="415"/>
        <v>SOCIALSIGNIN LTD T/A ORLO</v>
      </c>
      <c r="G2040" s="24" t="s">
        <v>7766</v>
      </c>
      <c r="H2040" s="24" t="s">
        <v>182</v>
      </c>
      <c r="I2040" s="24" t="s">
        <v>4563</v>
      </c>
      <c r="J2040" s="24" t="s">
        <v>52</v>
      </c>
      <c r="K2040" s="24" t="s">
        <v>116</v>
      </c>
      <c r="L2040" s="25">
        <v>45198</v>
      </c>
      <c r="M2040" s="25">
        <v>47024</v>
      </c>
      <c r="N2040" s="81">
        <f t="shared" si="421"/>
        <v>47024</v>
      </c>
      <c r="O2040" s="77" t="str">
        <f t="shared" ca="1" si="422"/>
        <v>Live</v>
      </c>
      <c r="P2040" s="77" t="str" cm="1">
        <f t="array" aca="1" ref="P2040" ca="1">_xlfn.IFS((N2040-TODAY())&gt;=547,"06 Expires over 18 months",(N2040-TODAY())&gt;=365,"05 Expires in 18 months",(N2040-TODAY())&gt;=183,"04 Expires in 12 months",(N2040-TODAY())&gt;=92,"03 Expires in 6 months",(N2040-TODAY())&gt;=31,"02 Expires in 3 months",(N2040-TODAY())&gt;=0,"01 Expires in 30 days",(N2040-TODAY())&gt;=-31,"01 Expired last 30 days",(N2040-TODAY())&gt;=-92,"02 Expired last 3 months",(N2040-TODAY())&gt;=-183,"03 Expired last 6 months",(N2040-TODAY())&gt;=-365,"04 Expired last 12 months",(N2040-TODAY())&gt;=-547,"05 Expired last 18 months",TRUE,"06 Expired over 18 months")</f>
        <v>06 Expires over 18 months</v>
      </c>
      <c r="Q2040" s="65">
        <v>14975</v>
      </c>
      <c r="R2040" s="84">
        <f t="shared" si="424"/>
        <v>73627.083333333328</v>
      </c>
      <c r="S2040" s="77" t="str" cm="1">
        <f t="array" ref="S2040">_xlfn.IFS(R2040&gt;5000000,"Gold",R2040&gt;=500000,"Silver",R2040&gt;30000,"Bronze",TRUE,"Transactional")</f>
        <v>Bronze</v>
      </c>
      <c r="T2040" s="24" t="s">
        <v>54</v>
      </c>
      <c r="U2040" s="101" t="s">
        <v>116</v>
      </c>
      <c r="V2040" s="101" t="s">
        <v>569</v>
      </c>
      <c r="W2040" s="77" t="str">
        <f t="shared" si="416"/>
        <v>No</v>
      </c>
      <c r="X2040" s="77" t="str">
        <f>IFERROR(_xlfn.XLOOKUP(J2040&amp;"||"&amp;K2040,'Mapping Ref.'!$J$2:$J$538,'Mapping Ref.'!$K$2:$K$538),"")</f>
        <v>ICT</v>
      </c>
      <c r="Y2040" s="77" t="str" cm="1">
        <f t="array" ref="Y2040">_xlfn.IFS(R2040&gt;2000000,"For Publication",R2040&gt;100000,"PID",R2040&gt;30000,"RFQ",TRUE,"Transactional")</f>
        <v>RFQ</v>
      </c>
      <c r="Z2040" s="24" t="s">
        <v>101</v>
      </c>
      <c r="AA2040" s="32">
        <v>60</v>
      </c>
      <c r="AB2040" s="24">
        <v>0</v>
      </c>
      <c r="AC2040" s="25">
        <v>45128</v>
      </c>
      <c r="AD2040" s="24" t="s">
        <v>58</v>
      </c>
      <c r="AE2040" s="24"/>
      <c r="AF2040" s="24"/>
      <c r="AG2040" s="24"/>
      <c r="AH2040" s="24" t="s">
        <v>60</v>
      </c>
      <c r="AI2040" s="24"/>
      <c r="AJ2040" s="24" t="s">
        <v>60</v>
      </c>
      <c r="AK2040" s="24" t="s">
        <v>7767</v>
      </c>
      <c r="AL2040" s="24" t="s">
        <v>1333</v>
      </c>
      <c r="AM2040" s="24"/>
      <c r="AN2040" s="24"/>
      <c r="AO2040" s="24">
        <v>0</v>
      </c>
      <c r="AP2040" s="24" t="s">
        <v>60</v>
      </c>
      <c r="AQ2040" s="24"/>
      <c r="AR2040" s="24"/>
      <c r="AS2040" s="89">
        <f t="shared" si="423"/>
        <v>59</v>
      </c>
      <c r="AT2040" s="24" t="s">
        <v>7768</v>
      </c>
    </row>
    <row r="2041" spans="1:46" x14ac:dyDescent="0.5">
      <c r="A2041" s="24">
        <v>2167</v>
      </c>
      <c r="B2041" s="24"/>
      <c r="C2041" s="24" t="s">
        <v>77</v>
      </c>
      <c r="D2041" s="24" t="s">
        <v>7769</v>
      </c>
      <c r="E2041" s="24" t="s">
        <v>7770</v>
      </c>
      <c r="F2041" s="77" t="str">
        <f t="shared" si="415"/>
        <v>FLEET (LINE MARKERS) LIMITED</v>
      </c>
      <c r="G2041" s="24" t="s">
        <v>4105</v>
      </c>
      <c r="H2041" s="24" t="s">
        <v>3282</v>
      </c>
      <c r="I2041" s="24" t="s">
        <v>4253</v>
      </c>
      <c r="J2041" s="24" t="s">
        <v>2962</v>
      </c>
      <c r="K2041" s="24" t="s">
        <v>3283</v>
      </c>
      <c r="L2041" s="25">
        <v>45138</v>
      </c>
      <c r="M2041" s="25">
        <v>45859</v>
      </c>
      <c r="N2041" s="81">
        <f t="shared" si="421"/>
        <v>45859</v>
      </c>
      <c r="O2041" s="77" t="str">
        <f t="shared" ca="1" si="422"/>
        <v>Expired</v>
      </c>
      <c r="P2041" s="77" t="str" cm="1">
        <f t="array" aca="1" ref="P2041" ca="1">_xlfn.IFS((N2041-TODAY())&gt;=547,"06 Expires over 18 months",(N2041-TODAY())&gt;=365,"05 Expires in 18 months",(N2041-TODAY())&gt;=183,"04 Expires in 12 months",(N2041-TODAY())&gt;=92,"03 Expires in 6 months",(N2041-TODAY())&gt;=31,"02 Expires in 3 months",(N2041-TODAY())&gt;=0,"01 Expires in 30 days",(N2041-TODAY())&gt;=-31,"01 Expired last 30 days",(N2041-TODAY())&gt;=-92,"02 Expired last 3 months",(N2041-TODAY())&gt;=-183,"03 Expired last 6 months",(N2041-TODAY())&gt;=-365,"04 Expired last 12 months",(N2041-TODAY())&gt;=-547,"05 Expired last 18 months",TRUE,"06 Expired over 18 months")</f>
        <v>05 Expired last 18 months</v>
      </c>
      <c r="Q2041" s="65">
        <v>10000</v>
      </c>
      <c r="R2041" s="84">
        <f t="shared" si="424"/>
        <v>19166.666666666668</v>
      </c>
      <c r="S2041" s="77" t="str" cm="1">
        <f t="array" ref="S2041">_xlfn.IFS(R2041&gt;5000000,"Gold",R2041&gt;=500000,"Silver",R2041&gt;30000,"Bronze",TRUE,"Transactional")</f>
        <v>Transactional</v>
      </c>
      <c r="T2041" s="24" t="s">
        <v>54</v>
      </c>
      <c r="U2041" s="101" t="s">
        <v>123</v>
      </c>
      <c r="V2041" s="101" t="s">
        <v>1686</v>
      </c>
      <c r="W2041" s="77" t="str">
        <f t="shared" si="416"/>
        <v>No</v>
      </c>
      <c r="X2041" s="77" t="str">
        <f>IFERROR(_xlfn.XLOOKUP(J2041&amp;"||"&amp;K2041,'Mapping Ref.'!$J$2:$J$538,'Mapping Ref.'!$K$2:$K$538),"")</f>
        <v>Construction &amp; Estates</v>
      </c>
      <c r="Y2041" s="77" t="str" cm="1">
        <f t="array" ref="Y2041">_xlfn.IFS(R2041&gt;2000000,"For Publication",R2041&gt;100000,"PID",R2041&gt;30000,"RFQ",TRUE,"Transactional")</f>
        <v>Transactional</v>
      </c>
      <c r="Z2041" s="24" t="s">
        <v>101</v>
      </c>
      <c r="AA2041" s="32">
        <v>24</v>
      </c>
      <c r="AB2041" s="24">
        <v>0</v>
      </c>
      <c r="AC2041" s="25">
        <v>45133</v>
      </c>
      <c r="AD2041" s="24" t="s">
        <v>661</v>
      </c>
      <c r="AE2041" s="24">
        <v>232251</v>
      </c>
      <c r="AF2041" s="24"/>
      <c r="AG2041" s="24"/>
      <c r="AH2041" s="24" t="s">
        <v>59</v>
      </c>
      <c r="AI2041" s="24"/>
      <c r="AJ2041" s="24" t="s">
        <v>60</v>
      </c>
      <c r="AK2041" s="24"/>
      <c r="AL2041" s="24" t="s">
        <v>1333</v>
      </c>
      <c r="AM2041" s="24"/>
      <c r="AN2041" s="24"/>
      <c r="AO2041" s="24">
        <v>0</v>
      </c>
      <c r="AP2041" s="24" t="s">
        <v>60</v>
      </c>
      <c r="AQ2041" s="24" t="s">
        <v>7771</v>
      </c>
      <c r="AR2041" s="24" t="s">
        <v>7772</v>
      </c>
      <c r="AS2041" s="89">
        <f t="shared" si="423"/>
        <v>23</v>
      </c>
      <c r="AT2041" s="24" t="s">
        <v>4103</v>
      </c>
    </row>
    <row r="2042" spans="1:46" x14ac:dyDescent="0.5">
      <c r="A2042" s="24">
        <v>2168</v>
      </c>
      <c r="B2042" s="24"/>
      <c r="C2042" s="24" t="s">
        <v>77</v>
      </c>
      <c r="D2042" s="24" t="s">
        <v>7773</v>
      </c>
      <c r="E2042" s="24" t="s">
        <v>7774</v>
      </c>
      <c r="F2042" s="77" t="str">
        <f t="shared" si="415"/>
        <v>TELESHORE UK LTD T/A TELESHORE GROUP OF COMPANIES</v>
      </c>
      <c r="G2042" s="24" t="s">
        <v>4287</v>
      </c>
      <c r="H2042" s="24" t="s">
        <v>3282</v>
      </c>
      <c r="I2042" s="24" t="s">
        <v>4253</v>
      </c>
      <c r="J2042" s="24" t="s">
        <v>2962</v>
      </c>
      <c r="K2042" s="24" t="s">
        <v>3167</v>
      </c>
      <c r="L2042" s="25">
        <v>45138</v>
      </c>
      <c r="M2042" s="25">
        <v>45873</v>
      </c>
      <c r="N2042" s="81">
        <f t="shared" si="421"/>
        <v>45873</v>
      </c>
      <c r="O2042" s="77" t="str">
        <f t="shared" ca="1" si="422"/>
        <v>Expired</v>
      </c>
      <c r="P2042" s="77" t="str" cm="1">
        <f t="array" aca="1" ref="P2042" ca="1">_xlfn.IFS((N2042-TODAY())&gt;=547,"06 Expires over 18 months",(N2042-TODAY())&gt;=365,"05 Expires in 18 months",(N2042-TODAY())&gt;=183,"04 Expires in 12 months",(N2042-TODAY())&gt;=92,"03 Expires in 6 months",(N2042-TODAY())&gt;=31,"02 Expires in 3 months",(N2042-TODAY())&gt;=0,"01 Expires in 30 days",(N2042-TODAY())&gt;=-31,"01 Expired last 30 days",(N2042-TODAY())&gt;=-92,"02 Expired last 3 months",(N2042-TODAY())&gt;=-183,"03 Expired last 6 months",(N2042-TODAY())&gt;=-365,"04 Expired last 12 months",(N2042-TODAY())&gt;=-547,"05 Expired last 18 months",TRUE,"06 Expired over 18 months")</f>
        <v>05 Expired last 18 months</v>
      </c>
      <c r="Q2042" s="65">
        <v>50000</v>
      </c>
      <c r="R2042" s="84">
        <f t="shared" si="424"/>
        <v>100000</v>
      </c>
      <c r="S2042" s="77" t="str" cm="1">
        <f t="array" ref="S2042">_xlfn.IFS(R2042&gt;5000000,"Gold",R2042&gt;=500000,"Silver",R2042&gt;30000,"Bronze",TRUE,"Transactional")</f>
        <v>Bronze</v>
      </c>
      <c r="T2042" s="24" t="s">
        <v>54</v>
      </c>
      <c r="U2042" s="101" t="s">
        <v>393</v>
      </c>
      <c r="V2042" s="101" t="s">
        <v>394</v>
      </c>
      <c r="W2042" s="77" t="str">
        <f t="shared" si="416"/>
        <v>No</v>
      </c>
      <c r="X2042" s="77" t="str">
        <f>IFERROR(_xlfn.XLOOKUP(J2042&amp;"||"&amp;K2042,'Mapping Ref.'!$J$2:$J$538,'Mapping Ref.'!$K$2:$K$538),"")</f>
        <v>Construction &amp; Estates</v>
      </c>
      <c r="Y2042" s="77" t="str" cm="1">
        <f t="array" ref="Y2042">_xlfn.IFS(R2042&gt;2000000,"For Publication",R2042&gt;100000,"PID",R2042&gt;30000,"RFQ",TRUE,"Transactional")</f>
        <v>RFQ</v>
      </c>
      <c r="Z2042" s="24" t="s">
        <v>101</v>
      </c>
      <c r="AA2042" s="32">
        <v>24</v>
      </c>
      <c r="AB2042" s="24">
        <v>0</v>
      </c>
      <c r="AC2042" s="25">
        <v>45133</v>
      </c>
      <c r="AD2042" s="24" t="s">
        <v>661</v>
      </c>
      <c r="AE2042" s="24">
        <v>232251</v>
      </c>
      <c r="AF2042" s="24"/>
      <c r="AG2042" s="24"/>
      <c r="AH2042" s="24" t="s">
        <v>59</v>
      </c>
      <c r="AI2042" s="24"/>
      <c r="AJ2042" s="24" t="s">
        <v>60</v>
      </c>
      <c r="AK2042" s="24"/>
      <c r="AL2042" s="24" t="s">
        <v>1333</v>
      </c>
      <c r="AM2042" s="24"/>
      <c r="AN2042" s="24"/>
      <c r="AO2042" s="24">
        <v>0</v>
      </c>
      <c r="AP2042" s="24" t="s">
        <v>60</v>
      </c>
      <c r="AQ2042" s="24"/>
      <c r="AR2042" s="24"/>
      <c r="AS2042" s="89">
        <f t="shared" si="423"/>
        <v>24</v>
      </c>
      <c r="AT2042" s="24" t="s">
        <v>4288</v>
      </c>
    </row>
    <row r="2043" spans="1:46" x14ac:dyDescent="0.5">
      <c r="A2043" s="24">
        <v>2169</v>
      </c>
      <c r="B2043" s="24"/>
      <c r="C2043" s="24" t="s">
        <v>77</v>
      </c>
      <c r="D2043" s="24" t="s">
        <v>4471</v>
      </c>
      <c r="E2043" s="24" t="s">
        <v>4471</v>
      </c>
      <c r="F2043" s="77" t="str">
        <f t="shared" si="415"/>
        <v>KWEST RESEARCH LIMITED</v>
      </c>
      <c r="G2043" s="24" t="s">
        <v>4472</v>
      </c>
      <c r="H2043" s="24" t="s">
        <v>3282</v>
      </c>
      <c r="I2043" s="24" t="s">
        <v>4253</v>
      </c>
      <c r="J2043" s="24" t="s">
        <v>2962</v>
      </c>
      <c r="K2043" s="24" t="s">
        <v>3283</v>
      </c>
      <c r="L2043" s="25">
        <v>45138</v>
      </c>
      <c r="M2043" s="25">
        <v>45866</v>
      </c>
      <c r="N2043" s="81">
        <f t="shared" si="421"/>
        <v>45866</v>
      </c>
      <c r="O2043" s="77" t="str">
        <f t="shared" ca="1" si="422"/>
        <v>Expired</v>
      </c>
      <c r="P2043" s="77" t="str" cm="1">
        <f t="array" aca="1" ref="P2043" ca="1">_xlfn.IFS((N2043-TODAY())&gt;=547,"06 Expires over 18 months",(N2043-TODAY())&gt;=365,"05 Expires in 18 months",(N2043-TODAY())&gt;=183,"04 Expires in 12 months",(N2043-TODAY())&gt;=92,"03 Expires in 6 months",(N2043-TODAY())&gt;=31,"02 Expires in 3 months",(N2043-TODAY())&gt;=0,"01 Expires in 30 days",(N2043-TODAY())&gt;=-31,"01 Expired last 30 days",(N2043-TODAY())&gt;=-92,"02 Expired last 3 months",(N2043-TODAY())&gt;=-183,"03 Expired last 6 months",(N2043-TODAY())&gt;=-365,"04 Expired last 12 months",(N2043-TODAY())&gt;=-547,"05 Expired last 18 months",TRUE,"06 Expired over 18 months")</f>
        <v>05 Expired last 18 months</v>
      </c>
      <c r="Q2043" s="65">
        <v>20000</v>
      </c>
      <c r="R2043" s="84">
        <f t="shared" si="424"/>
        <v>38333.333333333336</v>
      </c>
      <c r="S2043" s="77" t="str" cm="1">
        <f t="array" ref="S2043">_xlfn.IFS(R2043&gt;5000000,"Gold",R2043&gt;=500000,"Silver",R2043&gt;30000,"Bronze",TRUE,"Transactional")</f>
        <v>Bronze</v>
      </c>
      <c r="T2043" s="24" t="s">
        <v>54</v>
      </c>
      <c r="U2043" s="101" t="s">
        <v>109</v>
      </c>
      <c r="V2043" s="101" t="s">
        <v>148</v>
      </c>
      <c r="W2043" s="77" t="str">
        <f t="shared" si="416"/>
        <v>No</v>
      </c>
      <c r="X2043" s="77" t="str">
        <f>IFERROR(_xlfn.XLOOKUP(J2043&amp;"||"&amp;K2043,'Mapping Ref.'!$J$2:$J$538,'Mapping Ref.'!$K$2:$K$538),"")</f>
        <v>Construction &amp; Estates</v>
      </c>
      <c r="Y2043" s="77" t="str" cm="1">
        <f t="array" ref="Y2043">_xlfn.IFS(R2043&gt;2000000,"For Publication",R2043&gt;100000,"PID",R2043&gt;30000,"RFQ",TRUE,"Transactional")</f>
        <v>RFQ</v>
      </c>
      <c r="Z2043" s="24" t="s">
        <v>101</v>
      </c>
      <c r="AA2043" s="32">
        <v>24</v>
      </c>
      <c r="AB2043" s="24">
        <v>0</v>
      </c>
      <c r="AC2043" s="25">
        <v>45133</v>
      </c>
      <c r="AD2043" s="24" t="s">
        <v>661</v>
      </c>
      <c r="AE2043" s="24">
        <v>232251</v>
      </c>
      <c r="AF2043" s="24"/>
      <c r="AG2043" s="24"/>
      <c r="AH2043" s="24" t="s">
        <v>59</v>
      </c>
      <c r="AI2043" s="24"/>
      <c r="AJ2043" s="24" t="s">
        <v>60</v>
      </c>
      <c r="AK2043" s="24"/>
      <c r="AL2043" s="24" t="s">
        <v>1333</v>
      </c>
      <c r="AM2043" s="24"/>
      <c r="AN2043" s="24"/>
      <c r="AO2043" s="24">
        <v>0</v>
      </c>
      <c r="AP2043" s="24" t="s">
        <v>60</v>
      </c>
      <c r="AQ2043" s="24"/>
      <c r="AR2043" s="24"/>
      <c r="AS2043" s="89">
        <f t="shared" si="423"/>
        <v>23</v>
      </c>
      <c r="AT2043" s="24" t="s">
        <v>4470</v>
      </c>
    </row>
    <row r="2044" spans="1:46" x14ac:dyDescent="0.5">
      <c r="A2044" s="24">
        <v>2170</v>
      </c>
      <c r="B2044" s="24"/>
      <c r="C2044" s="24" t="s">
        <v>77</v>
      </c>
      <c r="D2044" s="24" t="s">
        <v>7775</v>
      </c>
      <c r="E2044" s="24" t="s">
        <v>7776</v>
      </c>
      <c r="F2044" s="77" t="str">
        <f t="shared" si="415"/>
        <v>AFD SOFTWARE LIMITED</v>
      </c>
      <c r="G2044" s="24" t="s">
        <v>4483</v>
      </c>
      <c r="H2044" s="24" t="s">
        <v>3282</v>
      </c>
      <c r="I2044" s="24" t="s">
        <v>4253</v>
      </c>
      <c r="J2044" s="24" t="s">
        <v>2962</v>
      </c>
      <c r="K2044" s="24" t="s">
        <v>3283</v>
      </c>
      <c r="L2044" s="25">
        <v>45138</v>
      </c>
      <c r="M2044" s="25">
        <v>45502</v>
      </c>
      <c r="N2044" s="81">
        <f t="shared" si="421"/>
        <v>45502</v>
      </c>
      <c r="O2044" s="77" t="str">
        <f t="shared" ca="1" si="422"/>
        <v>Expired</v>
      </c>
      <c r="P2044" s="77" t="str" cm="1">
        <f t="array" aca="1" ref="P2044" ca="1">_xlfn.IFS((N2044-TODAY())&gt;=547,"06 Expires over 18 months",(N2044-TODAY())&gt;=365,"05 Expires in 18 months",(N2044-TODAY())&gt;=183,"04 Expires in 12 months",(N2044-TODAY())&gt;=92,"03 Expires in 6 months",(N2044-TODAY())&gt;=31,"02 Expires in 3 months",(N2044-TODAY())&gt;=0,"01 Expires in 30 days",(N2044-TODAY())&gt;=-31,"01 Expired last 30 days",(N2044-TODAY())&gt;=-92,"02 Expired last 3 months",(N2044-TODAY())&gt;=-183,"03 Expired last 6 months",(N2044-TODAY())&gt;=-365,"04 Expired last 12 months",(N2044-TODAY())&gt;=-547,"05 Expired last 18 months",TRUE,"06 Expired over 18 months")</f>
        <v>06 Expired over 18 months</v>
      </c>
      <c r="Q2044" s="65">
        <v>170000</v>
      </c>
      <c r="R2044" s="84">
        <f t="shared" si="424"/>
        <v>170000</v>
      </c>
      <c r="S2044" s="77" t="str" cm="1">
        <f t="array" ref="S2044">_xlfn.IFS(R2044&gt;5000000,"Gold",R2044&gt;=500000,"Silver",R2044&gt;30000,"Bronze",TRUE,"Transactional")</f>
        <v>Bronze</v>
      </c>
      <c r="T2044" s="24" t="s">
        <v>54</v>
      </c>
      <c r="U2044" s="101" t="s">
        <v>116</v>
      </c>
      <c r="V2044" s="101" t="s">
        <v>569</v>
      </c>
      <c r="W2044" s="77" t="str">
        <f t="shared" si="416"/>
        <v>No</v>
      </c>
      <c r="X2044" s="77" t="str">
        <f>IFERROR(_xlfn.XLOOKUP(J2044&amp;"||"&amp;K2044,'Mapping Ref.'!$J$2:$J$538,'Mapping Ref.'!$K$2:$K$538),"")</f>
        <v>Construction &amp; Estates</v>
      </c>
      <c r="Y2044" s="77" t="str" cm="1">
        <f t="array" ref="Y2044">_xlfn.IFS(R2044&gt;2000000,"For Publication",R2044&gt;100000,"PID",R2044&gt;30000,"RFQ",TRUE,"Transactional")</f>
        <v>PID</v>
      </c>
      <c r="Z2044" s="24" t="s">
        <v>101</v>
      </c>
      <c r="AA2044" s="32">
        <v>24</v>
      </c>
      <c r="AB2044" s="24">
        <v>0</v>
      </c>
      <c r="AC2044" s="25">
        <v>45133</v>
      </c>
      <c r="AD2044" s="24" t="s">
        <v>661</v>
      </c>
      <c r="AE2044" s="24">
        <v>232251</v>
      </c>
      <c r="AF2044" s="24"/>
      <c r="AG2044" s="24"/>
      <c r="AH2044" s="24" t="s">
        <v>59</v>
      </c>
      <c r="AI2044" s="24"/>
      <c r="AJ2044" s="24" t="s">
        <v>60</v>
      </c>
      <c r="AK2044" s="24"/>
      <c r="AL2044" s="24" t="s">
        <v>1333</v>
      </c>
      <c r="AM2044" s="24"/>
      <c r="AN2044" s="24"/>
      <c r="AO2044" s="24">
        <v>0</v>
      </c>
      <c r="AP2044" s="24" t="s">
        <v>60</v>
      </c>
      <c r="AQ2044" s="24"/>
      <c r="AR2044" s="24"/>
      <c r="AS2044" s="89">
        <f t="shared" si="423"/>
        <v>11</v>
      </c>
      <c r="AT2044" s="24" t="s">
        <v>4481</v>
      </c>
    </row>
    <row r="2045" spans="1:46" x14ac:dyDescent="0.5">
      <c r="A2045" s="24">
        <v>2171</v>
      </c>
      <c r="B2045" s="24"/>
      <c r="C2045" s="24"/>
      <c r="D2045" s="24" t="s">
        <v>7777</v>
      </c>
      <c r="E2045" s="24" t="s">
        <v>7778</v>
      </c>
      <c r="F2045" s="77" t="str">
        <f t="shared" si="415"/>
        <v>BRIDGER BELL COMMERCIAL LLP</v>
      </c>
      <c r="G2045" s="24" t="s">
        <v>7779</v>
      </c>
      <c r="H2045" s="24" t="s">
        <v>7028</v>
      </c>
      <c r="I2045" s="24" t="s">
        <v>3993</v>
      </c>
      <c r="J2045" s="24" t="s">
        <v>52</v>
      </c>
      <c r="K2045" s="24" t="s">
        <v>3994</v>
      </c>
      <c r="L2045" s="25">
        <v>45121</v>
      </c>
      <c r="M2045" s="25">
        <v>45640</v>
      </c>
      <c r="N2045" s="81">
        <f t="shared" si="421"/>
        <v>45640</v>
      </c>
      <c r="O2045" s="77" t="str">
        <f t="shared" ca="1" si="422"/>
        <v>Expired</v>
      </c>
      <c r="P2045" s="77" t="str" cm="1">
        <f t="array" aca="1" ref="P2045" ca="1">_xlfn.IFS((N2045-TODAY())&gt;=547,"06 Expires over 18 months",(N2045-TODAY())&gt;=365,"05 Expires in 18 months",(N2045-TODAY())&gt;=183,"04 Expires in 12 months",(N2045-TODAY())&gt;=92,"03 Expires in 6 months",(N2045-TODAY())&gt;=31,"02 Expires in 3 months",(N2045-TODAY())&gt;=0,"01 Expires in 30 days",(N2045-TODAY())&gt;=-31,"01 Expired last 30 days",(N2045-TODAY())&gt;=-92,"02 Expired last 3 months",(N2045-TODAY())&gt;=-183,"03 Expired last 6 months",(N2045-TODAY())&gt;=-365,"04 Expired last 12 months",(N2045-TODAY())&gt;=-547,"05 Expired last 18 months",TRUE,"06 Expired over 18 months")</f>
        <v>06 Expired over 18 months</v>
      </c>
      <c r="Q2045" s="65">
        <v>2000</v>
      </c>
      <c r="R2045" s="84">
        <f t="shared" si="424"/>
        <v>2833.3333333333335</v>
      </c>
      <c r="S2045" s="77" t="str" cm="1">
        <f t="array" ref="S2045">_xlfn.IFS(R2045&gt;5000000,"Gold",R2045&gt;=500000,"Silver",R2045&gt;30000,"Bronze",TRUE,"Transactional")</f>
        <v>Transactional</v>
      </c>
      <c r="T2045" s="24" t="s">
        <v>54</v>
      </c>
      <c r="U2045" s="101" t="s">
        <v>116</v>
      </c>
      <c r="V2045" s="101" t="s">
        <v>70</v>
      </c>
      <c r="W2045" s="77" t="str">
        <f t="shared" si="416"/>
        <v>No</v>
      </c>
      <c r="X2045" s="77" t="str">
        <f>IFERROR(_xlfn.XLOOKUP(J2045&amp;"||"&amp;K2045,'Mapping Ref.'!$J$2:$J$538,'Mapping Ref.'!$K$2:$K$538),"")</f>
        <v>Construction &amp; Estates</v>
      </c>
      <c r="Y2045" s="77" t="str" cm="1">
        <f t="array" ref="Y2045">_xlfn.IFS(R2045&gt;2000000,"For Publication",R2045&gt;100000,"PID",R2045&gt;30000,"RFQ",TRUE,"Transactional")</f>
        <v>Transactional</v>
      </c>
      <c r="Z2045" s="24" t="s">
        <v>86</v>
      </c>
      <c r="AA2045" s="32">
        <v>18</v>
      </c>
      <c r="AB2045" s="24">
        <v>0</v>
      </c>
      <c r="AC2045" s="25">
        <v>45134</v>
      </c>
      <c r="AD2045" s="24" t="s">
        <v>58</v>
      </c>
      <c r="AE2045" s="24"/>
      <c r="AF2045" s="24"/>
      <c r="AG2045" s="24"/>
      <c r="AH2045" s="24" t="s">
        <v>60</v>
      </c>
      <c r="AI2045" s="24"/>
      <c r="AJ2045" s="24" t="s">
        <v>60</v>
      </c>
      <c r="AK2045" s="24" t="s">
        <v>7780</v>
      </c>
      <c r="AL2045" s="24" t="s">
        <v>1333</v>
      </c>
      <c r="AM2045" s="24"/>
      <c r="AN2045" s="24"/>
      <c r="AO2045" s="24"/>
      <c r="AP2045" s="24" t="s">
        <v>60</v>
      </c>
      <c r="AQ2045" s="24"/>
      <c r="AR2045" s="24"/>
      <c r="AS2045" s="89">
        <f t="shared" si="423"/>
        <v>17</v>
      </c>
      <c r="AT2045" s="24" t="s">
        <v>7781</v>
      </c>
    </row>
    <row r="2046" spans="1:46" x14ac:dyDescent="0.5">
      <c r="A2046" s="24">
        <v>2172</v>
      </c>
      <c r="B2046" s="24" t="s">
        <v>506</v>
      </c>
      <c r="C2046" s="24"/>
      <c r="D2046" s="24" t="s">
        <v>7782</v>
      </c>
      <c r="E2046" s="24" t="s">
        <v>7783</v>
      </c>
      <c r="F2046" s="77" t="str">
        <f t="shared" si="415"/>
        <v>IN TECHNOLOGY GROUP LIMITED</v>
      </c>
      <c r="G2046" s="24" t="s">
        <v>7782</v>
      </c>
      <c r="H2046" s="24" t="s">
        <v>7784</v>
      </c>
      <c r="I2046" s="24" t="s">
        <v>4563</v>
      </c>
      <c r="J2046" s="24" t="s">
        <v>52</v>
      </c>
      <c r="K2046" s="27" t="s">
        <v>237</v>
      </c>
      <c r="L2046" s="25">
        <v>45108</v>
      </c>
      <c r="M2046" s="25">
        <v>46204</v>
      </c>
      <c r="N2046" s="81">
        <f t="shared" si="421"/>
        <v>46204</v>
      </c>
      <c r="O2046" s="77" t="str">
        <f t="shared" ca="1" si="422"/>
        <v>Expired</v>
      </c>
      <c r="P2046" s="77" t="str" cm="1">
        <f t="array" aca="1" ref="P2046" ca="1">_xlfn.IFS((N2046-TODAY())&gt;=547,"06 Expires over 18 months",(N2046-TODAY())&gt;=365,"05 Expires in 18 months",(N2046-TODAY())&gt;=183,"04 Expires in 12 months",(N2046-TODAY())&gt;=92,"03 Expires in 6 months",(N2046-TODAY())&gt;=31,"02 Expires in 3 months",(N2046-TODAY())&gt;=0,"01 Expires in 30 days",(N2046-TODAY())&gt;=-31,"01 Expired last 30 days",(N2046-TODAY())&gt;=-92,"02 Expired last 3 months",(N2046-TODAY())&gt;=-183,"03 Expired last 6 months",(N2046-TODAY())&gt;=-365,"04 Expired last 12 months",(N2046-TODAY())&gt;=-547,"05 Expired last 18 months",TRUE,"06 Expired over 18 months")</f>
        <v>02 Expired last 3 months</v>
      </c>
      <c r="Q2046" s="65">
        <v>15000</v>
      </c>
      <c r="R2046" s="84">
        <f t="shared" si="424"/>
        <v>45000</v>
      </c>
      <c r="S2046" s="77" t="str" cm="1">
        <f t="array" ref="S2046">_xlfn.IFS(R2046&gt;5000000,"Gold",R2046&gt;=500000,"Silver",R2046&gt;30000,"Bronze",TRUE,"Transactional")</f>
        <v>Bronze</v>
      </c>
      <c r="T2046" s="24" t="s">
        <v>54</v>
      </c>
      <c r="U2046" s="101" t="s">
        <v>237</v>
      </c>
      <c r="V2046" s="101" t="s">
        <v>350</v>
      </c>
      <c r="W2046" s="77" t="str">
        <f t="shared" si="416"/>
        <v>No</v>
      </c>
      <c r="X2046" s="77" t="str">
        <f>IFERROR(_xlfn.XLOOKUP(J2046&amp;"||"&amp;K2046,'Mapping Ref.'!$J$2:$J$538,'Mapping Ref.'!$K$2:$K$538),"")</f>
        <v>Corporate</v>
      </c>
      <c r="Y2046" s="77" t="str" cm="1">
        <f t="array" ref="Y2046">_xlfn.IFS(R2046&gt;2000000,"For Publication",R2046&gt;100000,"PID",R2046&gt;30000,"RFQ",TRUE,"Transactional")</f>
        <v>RFQ</v>
      </c>
      <c r="Z2046" s="24" t="s">
        <v>101</v>
      </c>
      <c r="AA2046" s="32">
        <v>36</v>
      </c>
      <c r="AB2046" s="24">
        <v>0</v>
      </c>
      <c r="AC2046" s="25">
        <v>45134</v>
      </c>
      <c r="AD2046" s="24" t="s">
        <v>102</v>
      </c>
      <c r="AE2046" s="24"/>
      <c r="AF2046" s="24"/>
      <c r="AG2046" s="24"/>
      <c r="AH2046" s="24" t="s">
        <v>60</v>
      </c>
      <c r="AI2046" s="24" t="s">
        <v>59</v>
      </c>
      <c r="AJ2046" s="24" t="s">
        <v>60</v>
      </c>
      <c r="AK2046" s="24"/>
      <c r="AL2046" s="24" t="s">
        <v>1333</v>
      </c>
      <c r="AM2046" s="24"/>
      <c r="AN2046" s="24"/>
      <c r="AO2046" s="24">
        <v>0</v>
      </c>
      <c r="AP2046" s="24" t="s">
        <v>60</v>
      </c>
      <c r="AQ2046" s="24"/>
      <c r="AR2046" s="24"/>
      <c r="AS2046" s="89">
        <f t="shared" si="423"/>
        <v>36</v>
      </c>
      <c r="AT2046" s="24" t="s">
        <v>7785</v>
      </c>
    </row>
    <row r="2047" spans="1:46" x14ac:dyDescent="0.5">
      <c r="A2047" s="24">
        <v>2174</v>
      </c>
      <c r="B2047" s="24" t="s">
        <v>340</v>
      </c>
      <c r="C2047" s="24"/>
      <c r="D2047" s="24" t="s">
        <v>7786</v>
      </c>
      <c r="E2047" s="97" t="s">
        <v>7787</v>
      </c>
      <c r="F2047" s="77" t="str">
        <f t="shared" si="415"/>
        <v>VISION TECHNIQUES (UK) LIMITED</v>
      </c>
      <c r="G2047" s="24" t="s">
        <v>7788</v>
      </c>
      <c r="H2047" s="24" t="s">
        <v>3282</v>
      </c>
      <c r="I2047" s="24" t="s">
        <v>4253</v>
      </c>
      <c r="J2047" s="24" t="s">
        <v>2962</v>
      </c>
      <c r="K2047" s="24" t="s">
        <v>3283</v>
      </c>
      <c r="L2047" s="25">
        <v>45138</v>
      </c>
      <c r="M2047" s="25">
        <v>45866</v>
      </c>
      <c r="N2047" s="81">
        <f t="shared" si="421"/>
        <v>45866</v>
      </c>
      <c r="O2047" s="77" t="str">
        <f t="shared" ca="1" si="422"/>
        <v>Expired</v>
      </c>
      <c r="P2047" s="77" t="str" cm="1">
        <f t="array" aca="1" ref="P2047" ca="1">_xlfn.IFS((N2047-TODAY())&gt;=547,"06 Expires over 18 months",(N2047-TODAY())&gt;=365,"05 Expires in 18 months",(N2047-TODAY())&gt;=183,"04 Expires in 12 months",(N2047-TODAY())&gt;=92,"03 Expires in 6 months",(N2047-TODAY())&gt;=31,"02 Expires in 3 months",(N2047-TODAY())&gt;=0,"01 Expires in 30 days",(N2047-TODAY())&gt;=-31,"01 Expired last 30 days",(N2047-TODAY())&gt;=-92,"02 Expired last 3 months",(N2047-TODAY())&gt;=-183,"03 Expired last 6 months",(N2047-TODAY())&gt;=-365,"04 Expired last 12 months",(N2047-TODAY())&gt;=-547,"05 Expired last 18 months",TRUE,"06 Expired over 18 months")</f>
        <v>05 Expired last 18 months</v>
      </c>
      <c r="Q2047" s="65">
        <v>50000</v>
      </c>
      <c r="R2047" s="84">
        <f t="shared" si="424"/>
        <v>95833.333333333328</v>
      </c>
      <c r="S2047" s="77" t="str" cm="1">
        <f t="array" ref="S2047">_xlfn.IFS(R2047&gt;5000000,"Gold",R2047&gt;=500000,"Silver",R2047&gt;30000,"Bronze",TRUE,"Transactional")</f>
        <v>Bronze</v>
      </c>
      <c r="T2047" s="24" t="s">
        <v>54</v>
      </c>
      <c r="U2047" s="101" t="s">
        <v>393</v>
      </c>
      <c r="V2047" s="101" t="s">
        <v>432</v>
      </c>
      <c r="W2047" s="77" t="str">
        <f t="shared" si="416"/>
        <v>No</v>
      </c>
      <c r="X2047" s="77" t="str">
        <f>IFERROR(_xlfn.XLOOKUP(J2047&amp;"||"&amp;K2047,'Mapping Ref.'!$J$2:$J$538,'Mapping Ref.'!$K$2:$K$538),"")</f>
        <v>Construction &amp; Estates</v>
      </c>
      <c r="Y2047" s="77" t="str" cm="1">
        <f t="array" ref="Y2047">_xlfn.IFS(R2047&gt;2000000,"For Publication",R2047&gt;100000,"PID",R2047&gt;30000,"RFQ",TRUE,"Transactional")</f>
        <v>RFQ</v>
      </c>
      <c r="Z2047" s="24" t="s">
        <v>86</v>
      </c>
      <c r="AA2047" s="32">
        <v>24</v>
      </c>
      <c r="AB2047" s="24">
        <v>0</v>
      </c>
      <c r="AC2047" s="25">
        <v>45134</v>
      </c>
      <c r="AD2047" s="24" t="s">
        <v>58</v>
      </c>
      <c r="AE2047" s="24"/>
      <c r="AF2047" s="24"/>
      <c r="AG2047" s="24"/>
      <c r="AH2047" s="24" t="s">
        <v>59</v>
      </c>
      <c r="AI2047" s="24"/>
      <c r="AJ2047" s="24" t="s">
        <v>60</v>
      </c>
      <c r="AK2047" s="24"/>
      <c r="AL2047" s="24" t="s">
        <v>5003</v>
      </c>
      <c r="AM2047" s="24"/>
      <c r="AN2047" s="24"/>
      <c r="AO2047" s="24">
        <v>0</v>
      </c>
      <c r="AP2047" s="24" t="s">
        <v>60</v>
      </c>
      <c r="AQ2047" s="24"/>
      <c r="AR2047" s="24"/>
      <c r="AS2047" s="89">
        <f t="shared" si="423"/>
        <v>23</v>
      </c>
      <c r="AT2047" s="24" t="s">
        <v>7786</v>
      </c>
    </row>
    <row r="2048" spans="1:46" x14ac:dyDescent="0.5">
      <c r="A2048" s="24">
        <v>2175</v>
      </c>
      <c r="B2048" s="24" t="s">
        <v>506</v>
      </c>
      <c r="C2048" s="24"/>
      <c r="D2048" s="24" t="s">
        <v>7789</v>
      </c>
      <c r="E2048" s="24" t="s">
        <v>7790</v>
      </c>
      <c r="F2048" s="77" t="str">
        <f t="shared" si="415"/>
        <v>JOHN O'CONNOR (GROUNDS MAINTENANCE) LTD</v>
      </c>
      <c r="G2048" s="24" t="s">
        <v>7791</v>
      </c>
      <c r="H2048" s="24" t="s">
        <v>359</v>
      </c>
      <c r="I2048" s="24" t="s">
        <v>359</v>
      </c>
      <c r="J2048" s="24" t="s">
        <v>321</v>
      </c>
      <c r="K2048" s="24" t="s">
        <v>6268</v>
      </c>
      <c r="L2048" s="25">
        <v>44956</v>
      </c>
      <c r="M2048" s="25">
        <v>46051</v>
      </c>
      <c r="N2048" s="81">
        <f t="shared" si="421"/>
        <v>48242</v>
      </c>
      <c r="O2048" s="77" t="str">
        <f t="shared" ca="1" si="422"/>
        <v>Live</v>
      </c>
      <c r="P2048" s="77" t="str" cm="1">
        <f t="array" aca="1" ref="P2048" ca="1">_xlfn.IFS((N2048-TODAY())&gt;=547,"06 Expires over 18 months",(N2048-TODAY())&gt;=365,"05 Expires in 18 months",(N2048-TODAY())&gt;=183,"04 Expires in 12 months",(N2048-TODAY())&gt;=92,"03 Expires in 6 months",(N2048-TODAY())&gt;=31,"02 Expires in 3 months",(N2048-TODAY())&gt;=0,"01 Expires in 30 days",(N2048-TODAY())&gt;=-31,"01 Expired last 30 days",(N2048-TODAY())&gt;=-92,"02 Expired last 3 months",(N2048-TODAY())&gt;=-183,"03 Expired last 6 months",(N2048-TODAY())&gt;=-365,"04 Expired last 12 months",(N2048-TODAY())&gt;=-547,"05 Expired last 18 months",TRUE,"06 Expired over 18 months")</f>
        <v>06 Expires over 18 months</v>
      </c>
      <c r="Q2048" s="65">
        <v>390000</v>
      </c>
      <c r="R2048" s="84">
        <f t="shared" si="424"/>
        <v>3477500</v>
      </c>
      <c r="S2048" s="77" t="str" cm="1">
        <f t="array" ref="S2048">_xlfn.IFS(R2048&gt;5000000,"Gold",R2048&gt;=500000,"Silver",R2048&gt;30000,"Bronze",TRUE,"Transactional")</f>
        <v>Silver</v>
      </c>
      <c r="T2048" s="24" t="s">
        <v>54</v>
      </c>
      <c r="U2048" s="101" t="s">
        <v>131</v>
      </c>
      <c r="V2048" s="101" t="s">
        <v>361</v>
      </c>
      <c r="W2048" s="77" t="str">
        <f t="shared" si="416"/>
        <v>Yes</v>
      </c>
      <c r="X2048" s="77" t="str">
        <f>IFERROR(_xlfn.XLOOKUP(J2048&amp;"||"&amp;K2048,'Mapping Ref.'!$J$2:$J$538,'Mapping Ref.'!$K$2:$K$538),"")</f>
        <v>Corporate</v>
      </c>
      <c r="Y2048" s="77" t="str" cm="1">
        <f t="array" ref="Y2048">_xlfn.IFS(R2048&gt;2000000,"For Publication",R2048&gt;100000,"PID",R2048&gt;30000,"RFQ",TRUE,"Transactional")</f>
        <v>For Publication</v>
      </c>
      <c r="Z2048" s="24" t="s">
        <v>71</v>
      </c>
      <c r="AA2048" s="32">
        <v>36</v>
      </c>
      <c r="AB2048" s="24">
        <v>72</v>
      </c>
      <c r="AC2048" s="25">
        <v>45138</v>
      </c>
      <c r="AD2048" s="24" t="s">
        <v>58</v>
      </c>
      <c r="AE2048" s="24">
        <v>2022330</v>
      </c>
      <c r="AF2048" s="24"/>
      <c r="AG2048" s="24"/>
      <c r="AH2048" s="24" t="s">
        <v>59</v>
      </c>
      <c r="AI2048" s="24"/>
      <c r="AJ2048" s="24" t="s">
        <v>60</v>
      </c>
      <c r="AK2048" s="24"/>
      <c r="AL2048" s="24" t="s">
        <v>1333</v>
      </c>
      <c r="AM2048" s="24"/>
      <c r="AN2048" s="24"/>
      <c r="AO2048" s="24">
        <v>0</v>
      </c>
      <c r="AP2048" s="24" t="s">
        <v>59</v>
      </c>
      <c r="AQ2048" s="24"/>
      <c r="AR2048" s="24"/>
      <c r="AS2048" s="89">
        <f t="shared" si="423"/>
        <v>107</v>
      </c>
      <c r="AT2048" s="24" t="s">
        <v>7792</v>
      </c>
    </row>
    <row r="2049" spans="1:46" x14ac:dyDescent="0.5">
      <c r="A2049" s="24">
        <v>2176</v>
      </c>
      <c r="B2049" s="24" t="s">
        <v>340</v>
      </c>
      <c r="C2049" s="24" t="s">
        <v>77</v>
      </c>
      <c r="D2049" s="24" t="s">
        <v>7793</v>
      </c>
      <c r="E2049" s="24" t="s">
        <v>7794</v>
      </c>
      <c r="F2049" s="77" t="str">
        <f t="shared" si="415"/>
        <v>NCCTC LIMITED</v>
      </c>
      <c r="G2049" s="24" t="s">
        <v>6050</v>
      </c>
      <c r="H2049" s="24" t="s">
        <v>7303</v>
      </c>
      <c r="I2049" s="24" t="s">
        <v>6518</v>
      </c>
      <c r="J2049" s="24" t="s">
        <v>1312</v>
      </c>
      <c r="K2049" s="24" t="s">
        <v>1109</v>
      </c>
      <c r="L2049" s="25">
        <v>45170</v>
      </c>
      <c r="M2049" s="25">
        <v>45443</v>
      </c>
      <c r="N2049" s="81">
        <f t="shared" si="421"/>
        <v>45443</v>
      </c>
      <c r="O2049" s="77" t="str">
        <f t="shared" ca="1" si="422"/>
        <v>Expired</v>
      </c>
      <c r="P2049" s="77" t="str" cm="1">
        <f t="array" aca="1" ref="P2049" ca="1">_xlfn.IFS((N2049-TODAY())&gt;=547,"06 Expires over 18 months",(N2049-TODAY())&gt;=365,"05 Expires in 18 months",(N2049-TODAY())&gt;=183,"04 Expires in 12 months",(N2049-TODAY())&gt;=92,"03 Expires in 6 months",(N2049-TODAY())&gt;=31,"02 Expires in 3 months",(N2049-TODAY())&gt;=0,"01 Expires in 30 days",(N2049-TODAY())&gt;=-31,"01 Expired last 30 days",(N2049-TODAY())&gt;=-92,"02 Expired last 3 months",(N2049-TODAY())&gt;=-183,"03 Expired last 6 months",(N2049-TODAY())&gt;=-365,"04 Expired last 12 months",(N2049-TODAY())&gt;=-547,"05 Expired last 18 months",TRUE,"06 Expired over 18 months")</f>
        <v>06 Expired over 18 months</v>
      </c>
      <c r="Q2049" s="65">
        <v>20000</v>
      </c>
      <c r="R2049" s="84">
        <f t="shared" si="424"/>
        <v>20000</v>
      </c>
      <c r="S2049" s="77" t="str" cm="1">
        <f t="array" ref="S2049">_xlfn.IFS(R2049&gt;5000000,"Gold",R2049&gt;=500000,"Silver",R2049&gt;30000,"Bronze",TRUE,"Transactional")</f>
        <v>Transactional</v>
      </c>
      <c r="T2049" s="24" t="s">
        <v>54</v>
      </c>
      <c r="U2049" s="101" t="s">
        <v>109</v>
      </c>
      <c r="V2049" s="101" t="s">
        <v>1011</v>
      </c>
      <c r="W2049" s="77" t="str">
        <f t="shared" si="416"/>
        <v>No</v>
      </c>
      <c r="X2049" s="77" t="str">
        <f>IFERROR(_xlfn.XLOOKUP(J2049&amp;"||"&amp;K2049,'Mapping Ref.'!$J$2:$J$538,'Mapping Ref.'!$K$2:$K$538),"")</f>
        <v>Corporate</v>
      </c>
      <c r="Y2049" s="77" t="str" cm="1">
        <f t="array" ref="Y2049">_xlfn.IFS(R2049&gt;2000000,"For Publication",R2049&gt;100000,"PID",R2049&gt;30000,"RFQ",TRUE,"Transactional")</f>
        <v>Transactional</v>
      </c>
      <c r="Z2049" s="24" t="s">
        <v>101</v>
      </c>
      <c r="AA2049" s="32">
        <v>9</v>
      </c>
      <c r="AB2049" s="24">
        <v>0</v>
      </c>
      <c r="AC2049" s="25">
        <v>45140</v>
      </c>
      <c r="AD2049" s="24" t="s">
        <v>58</v>
      </c>
      <c r="AE2049" s="24"/>
      <c r="AF2049" s="24" t="s">
        <v>59</v>
      </c>
      <c r="AG2049" s="24"/>
      <c r="AH2049" s="24" t="s">
        <v>60</v>
      </c>
      <c r="AI2049" s="24"/>
      <c r="AJ2049" s="24" t="s">
        <v>60</v>
      </c>
      <c r="AK2049" s="24"/>
      <c r="AL2049" s="24" t="s">
        <v>5003</v>
      </c>
      <c r="AM2049" s="24"/>
      <c r="AN2049" s="24"/>
      <c r="AO2049" s="24"/>
      <c r="AP2049" s="24" t="s">
        <v>59</v>
      </c>
      <c r="AQ2049" s="24"/>
      <c r="AR2049" s="24"/>
      <c r="AS2049" s="89">
        <f t="shared" si="423"/>
        <v>8</v>
      </c>
      <c r="AT2049" s="24" t="s">
        <v>6051</v>
      </c>
    </row>
    <row r="2050" spans="1:46" x14ac:dyDescent="0.5">
      <c r="A2050" s="24">
        <v>2177</v>
      </c>
      <c r="B2050" s="24" t="s">
        <v>340</v>
      </c>
      <c r="C2050" s="24"/>
      <c r="D2050" s="24" t="s">
        <v>7795</v>
      </c>
      <c r="E2050" s="24" t="s">
        <v>7796</v>
      </c>
      <c r="F2050" s="77" t="str">
        <f t="shared" ref="F2050:F2113" si="425">IF(AT2050&lt;&gt;"",AT2050,G2050)</f>
        <v>COMPASS CAREER OPPORTUNITIES LTD</v>
      </c>
      <c r="G2050" s="24" t="s">
        <v>7795</v>
      </c>
      <c r="H2050" s="24" t="s">
        <v>7797</v>
      </c>
      <c r="I2050" s="24" t="s">
        <v>6242</v>
      </c>
      <c r="J2050" s="24" t="s">
        <v>190</v>
      </c>
      <c r="K2050" s="24" t="s">
        <v>5369</v>
      </c>
      <c r="L2050" s="25">
        <v>45140</v>
      </c>
      <c r="M2050" s="25">
        <v>46966</v>
      </c>
      <c r="N2050" s="81">
        <f t="shared" si="421"/>
        <v>47331</v>
      </c>
      <c r="O2050" s="77" t="str">
        <f t="shared" ca="1" si="422"/>
        <v>Live</v>
      </c>
      <c r="P2050" s="77" t="str" cm="1">
        <f t="array" aca="1" ref="P2050" ca="1">_xlfn.IFS((N2050-TODAY())&gt;=547,"06 Expires over 18 months",(N2050-TODAY())&gt;=365,"05 Expires in 18 months",(N2050-TODAY())&gt;=183,"04 Expires in 12 months",(N2050-TODAY())&gt;=92,"03 Expires in 6 months",(N2050-TODAY())&gt;=31,"02 Expires in 3 months",(N2050-TODAY())&gt;=0,"01 Expires in 30 days",(N2050-TODAY())&gt;=-31,"01 Expired last 30 days",(N2050-TODAY())&gt;=-92,"02 Expired last 3 months",(N2050-TODAY())&gt;=-183,"03 Expired last 6 months",(N2050-TODAY())&gt;=-365,"04 Expired last 12 months",(N2050-TODAY())&gt;=-547,"05 Expired last 18 months",TRUE,"06 Expired over 18 months")</f>
        <v>06 Expires over 18 months</v>
      </c>
      <c r="Q2050" s="65">
        <v>5000</v>
      </c>
      <c r="R2050" s="84">
        <f t="shared" si="424"/>
        <v>29583.333333333332</v>
      </c>
      <c r="S2050" s="77" t="str" cm="1">
        <f t="array" ref="S2050">_xlfn.IFS(R2050&gt;5000000,"Gold",R2050&gt;=500000,"Silver",R2050&gt;30000,"Bronze",TRUE,"Transactional")</f>
        <v>Transactional</v>
      </c>
      <c r="T2050" s="24" t="s">
        <v>54</v>
      </c>
      <c r="U2050" s="101" t="s">
        <v>162</v>
      </c>
      <c r="V2050" s="101" t="s">
        <v>1601</v>
      </c>
      <c r="W2050" s="77" t="str">
        <f t="shared" ref="W2050:W2113" si="426">IF(AB2050&gt;0,"Yes","No")</f>
        <v>Yes</v>
      </c>
      <c r="X2050" s="77" t="str">
        <f>IFERROR(_xlfn.XLOOKUP(J2050&amp;"||"&amp;K2050,'Mapping Ref.'!$J$2:$J$538,'Mapping Ref.'!$K$2:$K$538),"")</f>
        <v>Childrens &amp; Adults</v>
      </c>
      <c r="Y2050" s="77" t="str" cm="1">
        <f t="array" ref="Y2050">_xlfn.IFS(R2050&gt;2000000,"For Publication",R2050&gt;100000,"PID",R2050&gt;30000,"RFQ",TRUE,"Transactional")</f>
        <v>Transactional</v>
      </c>
      <c r="Z2050" s="24" t="s">
        <v>101</v>
      </c>
      <c r="AA2050" s="32">
        <v>60</v>
      </c>
      <c r="AB2050" s="24">
        <v>12</v>
      </c>
      <c r="AC2050" s="25">
        <v>45140</v>
      </c>
      <c r="AD2050" s="24" t="s">
        <v>58</v>
      </c>
      <c r="AE2050" s="24"/>
      <c r="AF2050" s="24"/>
      <c r="AG2050" s="24"/>
      <c r="AH2050" s="24" t="s">
        <v>59</v>
      </c>
      <c r="AI2050" s="24"/>
      <c r="AJ2050" s="24" t="s">
        <v>60</v>
      </c>
      <c r="AK2050" s="24"/>
      <c r="AL2050" s="24" t="s">
        <v>5003</v>
      </c>
      <c r="AM2050" s="24"/>
      <c r="AN2050" s="24"/>
      <c r="AO2050" s="24">
        <v>0</v>
      </c>
      <c r="AP2050" s="24" t="s">
        <v>60</v>
      </c>
      <c r="AQ2050" s="24"/>
      <c r="AR2050" s="24"/>
      <c r="AS2050" s="89">
        <f t="shared" si="423"/>
        <v>71</v>
      </c>
      <c r="AT2050" s="24" t="s">
        <v>7798</v>
      </c>
    </row>
    <row r="2051" spans="1:46" x14ac:dyDescent="0.5">
      <c r="A2051" s="24">
        <v>2179</v>
      </c>
      <c r="B2051" s="24" t="s">
        <v>340</v>
      </c>
      <c r="C2051" s="24" t="s">
        <v>77</v>
      </c>
      <c r="D2051" s="24" t="s">
        <v>7799</v>
      </c>
      <c r="E2051" s="24" t="s">
        <v>7800</v>
      </c>
      <c r="F2051" s="77" t="str">
        <f t="shared" si="425"/>
        <v>CONTENUR (UK) LIMITED</v>
      </c>
      <c r="G2051" s="24" t="s">
        <v>7801</v>
      </c>
      <c r="H2051" s="24" t="s">
        <v>3282</v>
      </c>
      <c r="I2051" s="24" t="s">
        <v>3341</v>
      </c>
      <c r="J2051" s="24" t="s">
        <v>2962</v>
      </c>
      <c r="K2051" s="24" t="s">
        <v>3283</v>
      </c>
      <c r="L2051" s="25">
        <v>45141</v>
      </c>
      <c r="M2051" s="25">
        <v>45871</v>
      </c>
      <c r="N2051" s="81">
        <f t="shared" si="421"/>
        <v>45871</v>
      </c>
      <c r="O2051" s="77" t="str">
        <f t="shared" ca="1" si="422"/>
        <v>Expired</v>
      </c>
      <c r="P2051" s="77" t="str" cm="1">
        <f t="array" aca="1" ref="P2051" ca="1">_xlfn.IFS((N2051-TODAY())&gt;=547,"06 Expires over 18 months",(N2051-TODAY())&gt;=365,"05 Expires in 18 months",(N2051-TODAY())&gt;=183,"04 Expires in 12 months",(N2051-TODAY())&gt;=92,"03 Expires in 6 months",(N2051-TODAY())&gt;=31,"02 Expires in 3 months",(N2051-TODAY())&gt;=0,"01 Expires in 30 days",(N2051-TODAY())&gt;=-31,"01 Expired last 30 days",(N2051-TODAY())&gt;=-92,"02 Expired last 3 months",(N2051-TODAY())&gt;=-183,"03 Expired last 6 months",(N2051-TODAY())&gt;=-365,"04 Expired last 12 months",(N2051-TODAY())&gt;=-547,"05 Expired last 18 months",TRUE,"06 Expired over 18 months")</f>
        <v>05 Expired last 18 months</v>
      </c>
      <c r="Q2051" s="65">
        <v>25000</v>
      </c>
      <c r="R2051" s="84">
        <f t="shared" si="424"/>
        <v>47916.666666666664</v>
      </c>
      <c r="S2051" s="77" t="str" cm="1">
        <f t="array" ref="S2051">_xlfn.IFS(R2051&gt;5000000,"Gold",R2051&gt;=500000,"Silver",R2051&gt;30000,"Bronze",TRUE,"Transactional")</f>
        <v>Bronze</v>
      </c>
      <c r="T2051" s="24" t="s">
        <v>54</v>
      </c>
      <c r="U2051" s="101" t="s">
        <v>131</v>
      </c>
      <c r="V2051" s="101" t="s">
        <v>132</v>
      </c>
      <c r="W2051" s="77" t="str">
        <f t="shared" si="426"/>
        <v>No</v>
      </c>
      <c r="X2051" s="77" t="str">
        <f>IFERROR(_xlfn.XLOOKUP(J2051&amp;"||"&amp;K2051,'Mapping Ref.'!$J$2:$J$538,'Mapping Ref.'!$K$2:$K$538),"")</f>
        <v>Construction &amp; Estates</v>
      </c>
      <c r="Y2051" s="77" t="str" cm="1">
        <f t="array" ref="Y2051">_xlfn.IFS(R2051&gt;2000000,"For Publication",R2051&gt;100000,"PID",R2051&gt;30000,"RFQ",TRUE,"Transactional")</f>
        <v>RFQ</v>
      </c>
      <c r="Z2051" s="24" t="s">
        <v>86</v>
      </c>
      <c r="AA2051" s="32">
        <v>24</v>
      </c>
      <c r="AB2051" s="24">
        <v>0</v>
      </c>
      <c r="AC2051" s="25">
        <v>45141</v>
      </c>
      <c r="AD2051" s="24" t="s">
        <v>150</v>
      </c>
      <c r="AE2051" s="24"/>
      <c r="AF2051" s="24"/>
      <c r="AG2051" s="24"/>
      <c r="AH2051" s="24" t="s">
        <v>60</v>
      </c>
      <c r="AI2051" s="24"/>
      <c r="AJ2051" s="24" t="s">
        <v>60</v>
      </c>
      <c r="AK2051" s="24"/>
      <c r="AL2051" s="24" t="s">
        <v>5003</v>
      </c>
      <c r="AM2051" s="24"/>
      <c r="AN2051" s="24"/>
      <c r="AO2051" s="24"/>
      <c r="AP2051" s="24" t="s">
        <v>60</v>
      </c>
      <c r="AQ2051" s="24"/>
      <c r="AR2051" s="24"/>
      <c r="AS2051" s="89">
        <f t="shared" si="423"/>
        <v>23</v>
      </c>
      <c r="AT2051" s="24" t="s">
        <v>7799</v>
      </c>
    </row>
    <row r="2052" spans="1:46" x14ac:dyDescent="0.5">
      <c r="A2052" s="24">
        <v>2180</v>
      </c>
      <c r="B2052" s="24" t="s">
        <v>340</v>
      </c>
      <c r="C2052" s="24"/>
      <c r="D2052" s="24" t="s">
        <v>7802</v>
      </c>
      <c r="E2052" s="24" t="s">
        <v>7803</v>
      </c>
      <c r="F2052" s="77" t="str">
        <f t="shared" si="425"/>
        <v>MICROSOFT IRELAND OPERATIONS LTD</v>
      </c>
      <c r="G2052" s="24" t="s">
        <v>7804</v>
      </c>
      <c r="H2052" s="24" t="s">
        <v>1330</v>
      </c>
      <c r="I2052" s="24" t="s">
        <v>1330</v>
      </c>
      <c r="J2052" s="24" t="s">
        <v>52</v>
      </c>
      <c r="K2052" s="24" t="s">
        <v>116</v>
      </c>
      <c r="L2052" s="25">
        <v>45146</v>
      </c>
      <c r="M2052" s="25">
        <v>45877</v>
      </c>
      <c r="N2052" s="81">
        <f t="shared" si="421"/>
        <v>46061</v>
      </c>
      <c r="O2052" s="77" t="str">
        <f t="shared" ca="1" si="422"/>
        <v>Expired</v>
      </c>
      <c r="P2052" s="77" t="str" cm="1">
        <f t="array" aca="1" ref="P2052" ca="1">_xlfn.IFS((N2052-TODAY())&gt;=547,"06 Expires over 18 months",(N2052-TODAY())&gt;=365,"05 Expires in 18 months",(N2052-TODAY())&gt;=183,"04 Expires in 12 months",(N2052-TODAY())&gt;=92,"03 Expires in 6 months",(N2052-TODAY())&gt;=31,"02 Expires in 3 months",(N2052-TODAY())&gt;=0,"01 Expires in 30 days",(N2052-TODAY())&gt;=-31,"01 Expired last 30 days",(N2052-TODAY())&gt;=-92,"02 Expired last 3 months",(N2052-TODAY())&gt;=-183,"03 Expired last 6 months",(N2052-TODAY())&gt;=-365,"04 Expired last 12 months",(N2052-TODAY())&gt;=-547,"05 Expired last 18 months",TRUE,"06 Expired over 18 months")</f>
        <v>04 Expired last 12 months</v>
      </c>
      <c r="Q2052" s="65">
        <v>19000</v>
      </c>
      <c r="R2052" s="84">
        <f t="shared" si="424"/>
        <v>47500</v>
      </c>
      <c r="S2052" s="77" t="str" cm="1">
        <f t="array" ref="S2052">_xlfn.IFS(R2052&gt;5000000,"Gold",R2052&gt;=500000,"Silver",R2052&gt;30000,"Bronze",TRUE,"Transactional")</f>
        <v>Bronze</v>
      </c>
      <c r="T2052" s="24" t="s">
        <v>54</v>
      </c>
      <c r="U2052" s="101" t="s">
        <v>445</v>
      </c>
      <c r="V2052" s="101" t="s">
        <v>810</v>
      </c>
      <c r="W2052" s="77" t="str">
        <f t="shared" si="426"/>
        <v>Yes</v>
      </c>
      <c r="X2052" s="77" t="str">
        <f>IFERROR(_xlfn.XLOOKUP(J2052&amp;"||"&amp;K2052,'Mapping Ref.'!$J$2:$J$538,'Mapping Ref.'!$K$2:$K$538),"")</f>
        <v>ICT</v>
      </c>
      <c r="Y2052" s="77" t="str" cm="1">
        <f t="array" ref="Y2052">_xlfn.IFS(R2052&gt;2000000,"For Publication",R2052&gt;100000,"PID",R2052&gt;30000,"RFQ",TRUE,"Transactional")</f>
        <v>RFQ</v>
      </c>
      <c r="Z2052" s="24" t="s">
        <v>101</v>
      </c>
      <c r="AA2052" s="32">
        <v>24</v>
      </c>
      <c r="AB2052" s="24">
        <v>6</v>
      </c>
      <c r="AC2052" s="25">
        <v>45146</v>
      </c>
      <c r="AD2052" s="24" t="s">
        <v>58</v>
      </c>
      <c r="AE2052" s="24"/>
      <c r="AF2052" s="24"/>
      <c r="AG2052" s="24"/>
      <c r="AH2052" s="24" t="s">
        <v>60</v>
      </c>
      <c r="AI2052" s="24"/>
      <c r="AJ2052" s="24" t="s">
        <v>60</v>
      </c>
      <c r="AK2052" s="24"/>
      <c r="AL2052" s="24" t="s">
        <v>5003</v>
      </c>
      <c r="AM2052" s="24"/>
      <c r="AN2052" s="24"/>
      <c r="AO2052" s="24">
        <v>0</v>
      </c>
      <c r="AP2052" s="24" t="s">
        <v>59</v>
      </c>
      <c r="AQ2052" s="24"/>
      <c r="AR2052" s="24"/>
      <c r="AS2052" s="89">
        <f t="shared" si="423"/>
        <v>30</v>
      </c>
      <c r="AT2052" s="24" t="s">
        <v>7805</v>
      </c>
    </row>
    <row r="2053" spans="1:46" x14ac:dyDescent="0.5">
      <c r="A2053" s="24">
        <v>2181</v>
      </c>
      <c r="B2053" s="24" t="s">
        <v>506</v>
      </c>
      <c r="C2053" s="24" t="s">
        <v>77</v>
      </c>
      <c r="D2053" s="24" t="s">
        <v>7806</v>
      </c>
      <c r="E2053" s="24" t="s">
        <v>7807</v>
      </c>
      <c r="F2053" s="77" t="str">
        <f t="shared" si="425"/>
        <v>AUGARDE RUSSELL MCCARTHY AND PARTNERS LTD</v>
      </c>
      <c r="G2053" s="24" t="s">
        <v>7808</v>
      </c>
      <c r="H2053" s="24" t="s">
        <v>7809</v>
      </c>
      <c r="I2053" s="24" t="s">
        <v>4857</v>
      </c>
      <c r="J2053" s="24" t="s">
        <v>107</v>
      </c>
      <c r="K2053" s="24" t="s">
        <v>3033</v>
      </c>
      <c r="L2053" s="25">
        <v>45146</v>
      </c>
      <c r="M2053" s="25">
        <v>45877</v>
      </c>
      <c r="N2053" s="81">
        <f t="shared" si="421"/>
        <v>46973</v>
      </c>
      <c r="O2053" s="77" t="str">
        <f t="shared" ca="1" si="422"/>
        <v>Live</v>
      </c>
      <c r="P2053" s="77" t="str" cm="1">
        <f t="array" aca="1" ref="P2053" ca="1">_xlfn.IFS((N2053-TODAY())&gt;=547,"06 Expires over 18 months",(N2053-TODAY())&gt;=365,"05 Expires in 18 months",(N2053-TODAY())&gt;=183,"04 Expires in 12 months",(N2053-TODAY())&gt;=92,"03 Expires in 6 months",(N2053-TODAY())&gt;=31,"02 Expires in 3 months",(N2053-TODAY())&gt;=0,"01 Expires in 30 days",(N2053-TODAY())&gt;=-31,"01 Expired last 30 days",(N2053-TODAY())&gt;=-92,"02 Expired last 3 months",(N2053-TODAY())&gt;=-183,"03 Expired last 6 months",(N2053-TODAY())&gt;=-365,"04 Expired last 12 months",(N2053-TODAY())&gt;=-547,"05 Expired last 18 months",TRUE,"06 Expired over 18 months")</f>
        <v>06 Expires over 18 months</v>
      </c>
      <c r="Q2053" s="65">
        <v>24500</v>
      </c>
      <c r="R2053" s="84">
        <f t="shared" si="424"/>
        <v>122500</v>
      </c>
      <c r="S2053" s="77" t="str" cm="1">
        <f t="array" ref="S2053">_xlfn.IFS(R2053&gt;5000000,"Gold",R2053&gt;=500000,"Silver",R2053&gt;30000,"Bronze",TRUE,"Transactional")</f>
        <v>Bronze</v>
      </c>
      <c r="T2053" s="24" t="s">
        <v>54</v>
      </c>
      <c r="U2053" s="101" t="s">
        <v>366</v>
      </c>
      <c r="V2053" s="101" t="s">
        <v>367</v>
      </c>
      <c r="W2053" s="77" t="str">
        <f t="shared" si="426"/>
        <v>Yes</v>
      </c>
      <c r="X2053" s="77" t="str">
        <f>IFERROR(_xlfn.XLOOKUP(J2053&amp;"||"&amp;K2053,'Mapping Ref.'!$J$2:$J$538,'Mapping Ref.'!$K$2:$K$538),"")</f>
        <v>Construction &amp; Estates</v>
      </c>
      <c r="Y2053" s="77" t="str" cm="1">
        <f t="array" ref="Y2053">_xlfn.IFS(R2053&gt;2000000,"For Publication",R2053&gt;100000,"PID",R2053&gt;30000,"RFQ",TRUE,"Transactional")</f>
        <v>PID</v>
      </c>
      <c r="Z2053" s="24" t="s">
        <v>86</v>
      </c>
      <c r="AA2053" s="32">
        <v>24</v>
      </c>
      <c r="AB2053" s="24">
        <v>36</v>
      </c>
      <c r="AC2053" s="25">
        <v>45146</v>
      </c>
      <c r="AD2053" s="24" t="s">
        <v>58</v>
      </c>
      <c r="AE2053" s="24">
        <v>0</v>
      </c>
      <c r="AF2053" s="24"/>
      <c r="AG2053" s="24"/>
      <c r="AH2053" s="24" t="s">
        <v>60</v>
      </c>
      <c r="AI2053" s="24"/>
      <c r="AJ2053" s="24" t="s">
        <v>60</v>
      </c>
      <c r="AK2053" s="24"/>
      <c r="AL2053" s="24" t="s">
        <v>1333</v>
      </c>
      <c r="AM2053" s="24"/>
      <c r="AN2053" s="24"/>
      <c r="AO2053" s="24">
        <v>0</v>
      </c>
      <c r="AP2053" s="24" t="s">
        <v>60</v>
      </c>
      <c r="AQ2053" s="24"/>
      <c r="AR2053" s="24"/>
      <c r="AS2053" s="89">
        <f t="shared" si="423"/>
        <v>60</v>
      </c>
      <c r="AT2053" s="24" t="s">
        <v>7810</v>
      </c>
    </row>
    <row r="2054" spans="1:46" x14ac:dyDescent="0.5">
      <c r="A2054" s="24">
        <v>2182</v>
      </c>
      <c r="B2054" s="24"/>
      <c r="C2054" s="24"/>
      <c r="D2054" s="24" t="s">
        <v>7811</v>
      </c>
      <c r="E2054" s="24" t="s">
        <v>7812</v>
      </c>
      <c r="F2054" s="77" t="str">
        <f t="shared" si="425"/>
        <v>NO ISOLATION LIMITED</v>
      </c>
      <c r="G2054" s="24" t="s">
        <v>7813</v>
      </c>
      <c r="H2054" s="24" t="s">
        <v>7814</v>
      </c>
      <c r="I2054" s="24" t="s">
        <v>5589</v>
      </c>
      <c r="J2054" s="24" t="s">
        <v>190</v>
      </c>
      <c r="K2054" s="24" t="s">
        <v>1090</v>
      </c>
      <c r="L2054" s="25">
        <v>45134</v>
      </c>
      <c r="M2054" s="25">
        <v>45504</v>
      </c>
      <c r="N2054" s="81">
        <f t="shared" si="421"/>
        <v>45504</v>
      </c>
      <c r="O2054" s="77" t="str">
        <f t="shared" ca="1" si="422"/>
        <v>Expired</v>
      </c>
      <c r="P2054" s="77" t="str" cm="1">
        <f t="array" aca="1" ref="P2054" ca="1">_xlfn.IFS((N2054-TODAY())&gt;=547,"06 Expires over 18 months",(N2054-TODAY())&gt;=365,"05 Expires in 18 months",(N2054-TODAY())&gt;=183,"04 Expires in 12 months",(N2054-TODAY())&gt;=92,"03 Expires in 6 months",(N2054-TODAY())&gt;=31,"02 Expires in 3 months",(N2054-TODAY())&gt;=0,"01 Expires in 30 days",(N2054-TODAY())&gt;=-31,"01 Expired last 30 days",(N2054-TODAY())&gt;=-92,"02 Expired last 3 months",(N2054-TODAY())&gt;=-183,"03 Expired last 6 months",(N2054-TODAY())&gt;=-365,"04 Expired last 12 months",(N2054-TODAY())&gt;=-547,"05 Expired last 18 months",TRUE,"06 Expired over 18 months")</f>
        <v>06 Expired over 18 months</v>
      </c>
      <c r="Q2054" s="65">
        <v>12960</v>
      </c>
      <c r="R2054" s="84">
        <f t="shared" si="424"/>
        <v>12960</v>
      </c>
      <c r="S2054" s="77" t="str" cm="1">
        <f t="array" ref="S2054">_xlfn.IFS(R2054&gt;5000000,"Gold",R2054&gt;=500000,"Silver",R2054&gt;30000,"Bronze",TRUE,"Transactional")</f>
        <v>Transactional</v>
      </c>
      <c r="T2054" s="24" t="s">
        <v>54</v>
      </c>
      <c r="U2054" s="101" t="s">
        <v>190</v>
      </c>
      <c r="V2054" s="101" t="s">
        <v>1742</v>
      </c>
      <c r="W2054" s="77" t="str">
        <f t="shared" si="426"/>
        <v>No</v>
      </c>
      <c r="X2054" s="77" t="str">
        <f>IFERROR(_xlfn.XLOOKUP(J2054&amp;"||"&amp;K2054,'Mapping Ref.'!$J$2:$J$538,'Mapping Ref.'!$K$2:$K$538),"")</f>
        <v>Childrens &amp; Adults</v>
      </c>
      <c r="Y2054" s="77" t="str" cm="1">
        <f t="array" ref="Y2054">_xlfn.IFS(R2054&gt;2000000,"For Publication",R2054&gt;100000,"PID",R2054&gt;30000,"RFQ",TRUE,"Transactional")</f>
        <v>Transactional</v>
      </c>
      <c r="Z2054" s="24" t="s">
        <v>101</v>
      </c>
      <c r="AA2054" s="32">
        <v>12</v>
      </c>
      <c r="AB2054" s="24">
        <v>0</v>
      </c>
      <c r="AC2054" s="25">
        <v>45153</v>
      </c>
      <c r="AD2054" s="24" t="s">
        <v>58</v>
      </c>
      <c r="AE2054" s="24"/>
      <c r="AF2054" s="24"/>
      <c r="AG2054" s="24"/>
      <c r="AH2054" s="24" t="s">
        <v>60</v>
      </c>
      <c r="AI2054" s="24"/>
      <c r="AJ2054" s="24" t="s">
        <v>60</v>
      </c>
      <c r="AK2054" s="24"/>
      <c r="AL2054" s="24" t="s">
        <v>1333</v>
      </c>
      <c r="AM2054" s="24"/>
      <c r="AN2054" s="24"/>
      <c r="AO2054" s="24"/>
      <c r="AP2054" s="24" t="s">
        <v>60</v>
      </c>
      <c r="AQ2054" s="24"/>
      <c r="AR2054" s="24"/>
      <c r="AS2054" s="89">
        <f t="shared" si="423"/>
        <v>12</v>
      </c>
      <c r="AT2054" s="24" t="s">
        <v>7815</v>
      </c>
    </row>
    <row r="2055" spans="1:46" x14ac:dyDescent="0.5">
      <c r="A2055" s="24">
        <v>2183</v>
      </c>
      <c r="B2055" s="24" t="s">
        <v>340</v>
      </c>
      <c r="C2055" s="24"/>
      <c r="D2055" s="24" t="s">
        <v>7816</v>
      </c>
      <c r="E2055" s="24" t="s">
        <v>7817</v>
      </c>
      <c r="F2055" s="77" t="str">
        <f t="shared" si="425"/>
        <v>PRIMARY COLOURS CONSULTANCY LTD</v>
      </c>
      <c r="G2055" s="24" t="s">
        <v>7818</v>
      </c>
      <c r="H2055" s="24" t="s">
        <v>7317</v>
      </c>
      <c r="I2055" s="24" t="s">
        <v>5589</v>
      </c>
      <c r="J2055" s="24" t="s">
        <v>190</v>
      </c>
      <c r="K2055" s="24" t="s">
        <v>1090</v>
      </c>
      <c r="L2055" s="25">
        <v>45107</v>
      </c>
      <c r="M2055" s="25">
        <v>45107</v>
      </c>
      <c r="N2055" s="81">
        <f t="shared" si="421"/>
        <v>45107</v>
      </c>
      <c r="O2055" s="77" t="str">
        <f t="shared" ca="1" si="422"/>
        <v>Expired</v>
      </c>
      <c r="P2055" s="77" t="str" cm="1">
        <f t="array" aca="1" ref="P2055" ca="1">_xlfn.IFS((N2055-TODAY())&gt;=547,"06 Expires over 18 months",(N2055-TODAY())&gt;=365,"05 Expires in 18 months",(N2055-TODAY())&gt;=183,"04 Expires in 12 months",(N2055-TODAY())&gt;=92,"03 Expires in 6 months",(N2055-TODAY())&gt;=31,"02 Expires in 3 months",(N2055-TODAY())&gt;=0,"01 Expires in 30 days",(N2055-TODAY())&gt;=-31,"01 Expired last 30 days",(N2055-TODAY())&gt;=-92,"02 Expired last 3 months",(N2055-TODAY())&gt;=-183,"03 Expired last 6 months",(N2055-TODAY())&gt;=-365,"04 Expired last 12 months",(N2055-TODAY())&gt;=-547,"05 Expired last 18 months",TRUE,"06 Expired over 18 months")</f>
        <v>06 Expired over 18 months</v>
      </c>
      <c r="Q2055" s="65">
        <v>975</v>
      </c>
      <c r="R2055" s="84">
        <f t="shared" si="424"/>
        <v>975</v>
      </c>
      <c r="S2055" s="77" t="str" cm="1">
        <f t="array" ref="S2055">_xlfn.IFS(R2055&gt;5000000,"Gold",R2055&gt;=500000,"Silver",R2055&gt;30000,"Bronze",TRUE,"Transactional")</f>
        <v>Transactional</v>
      </c>
      <c r="T2055" s="24" t="s">
        <v>54</v>
      </c>
      <c r="U2055" s="101" t="s">
        <v>455</v>
      </c>
      <c r="V2055" s="101" t="s">
        <v>1457</v>
      </c>
      <c r="W2055" s="77" t="str">
        <f t="shared" si="426"/>
        <v>No</v>
      </c>
      <c r="X2055" s="77" t="str">
        <f>IFERROR(_xlfn.XLOOKUP(J2055&amp;"||"&amp;K2055,'Mapping Ref.'!$J$2:$J$538,'Mapping Ref.'!$K$2:$K$538),"")</f>
        <v>Childrens &amp; Adults</v>
      </c>
      <c r="Y2055" s="77" t="str" cm="1">
        <f t="array" ref="Y2055">_xlfn.IFS(R2055&gt;2000000,"For Publication",R2055&gt;100000,"PID",R2055&gt;30000,"RFQ",TRUE,"Transactional")</f>
        <v>Transactional</v>
      </c>
      <c r="Z2055" s="24" t="s">
        <v>86</v>
      </c>
      <c r="AA2055" s="32">
        <v>1</v>
      </c>
      <c r="AB2055" s="24">
        <v>0</v>
      </c>
      <c r="AC2055" s="25">
        <v>45153</v>
      </c>
      <c r="AD2055" s="24" t="s">
        <v>58</v>
      </c>
      <c r="AE2055" s="24"/>
      <c r="AF2055" s="24"/>
      <c r="AG2055" s="24"/>
      <c r="AH2055" s="24" t="s">
        <v>60</v>
      </c>
      <c r="AI2055" s="24"/>
      <c r="AJ2055" s="24" t="s">
        <v>60</v>
      </c>
      <c r="AK2055" s="24"/>
      <c r="AL2055" s="24" t="s">
        <v>5003</v>
      </c>
      <c r="AM2055" s="24"/>
      <c r="AN2055" s="24"/>
      <c r="AO2055" s="24">
        <v>0</v>
      </c>
      <c r="AP2055" s="24" t="s">
        <v>60</v>
      </c>
      <c r="AQ2055" s="24"/>
      <c r="AR2055" s="24"/>
      <c r="AS2055" s="89">
        <v>0</v>
      </c>
      <c r="AT2055" s="24" t="s">
        <v>7819</v>
      </c>
    </row>
    <row r="2056" spans="1:46" x14ac:dyDescent="0.5">
      <c r="A2056" s="24">
        <v>2184</v>
      </c>
      <c r="B2056" s="24" t="s">
        <v>340</v>
      </c>
      <c r="C2056" s="24"/>
      <c r="D2056" s="24" t="s">
        <v>7820</v>
      </c>
      <c r="E2056" s="24" t="s">
        <v>7821</v>
      </c>
      <c r="F2056" s="77" t="str">
        <f t="shared" si="425"/>
        <v>PEABODY COMMUNITY FOUNDATION</v>
      </c>
      <c r="G2056" s="24" t="s">
        <v>7822</v>
      </c>
      <c r="H2056" s="24" t="s">
        <v>7823</v>
      </c>
      <c r="I2056" s="24" t="s">
        <v>972</v>
      </c>
      <c r="J2056" s="24" t="s">
        <v>107</v>
      </c>
      <c r="K2056" s="24" t="s">
        <v>1681</v>
      </c>
      <c r="L2056" s="25">
        <v>45139</v>
      </c>
      <c r="M2056" s="25">
        <v>45382</v>
      </c>
      <c r="N2056" s="81">
        <f t="shared" si="421"/>
        <v>45382</v>
      </c>
      <c r="O2056" s="77" t="str">
        <f t="shared" ca="1" si="422"/>
        <v>Expired</v>
      </c>
      <c r="P2056" s="77" t="str" cm="1">
        <f t="array" aca="1" ref="P2056" ca="1">_xlfn.IFS((N2056-TODAY())&gt;=547,"06 Expires over 18 months",(N2056-TODAY())&gt;=365,"05 Expires in 18 months",(N2056-TODAY())&gt;=183,"04 Expires in 12 months",(N2056-TODAY())&gt;=92,"03 Expires in 6 months",(N2056-TODAY())&gt;=31,"02 Expires in 3 months",(N2056-TODAY())&gt;=0,"01 Expires in 30 days",(N2056-TODAY())&gt;=-31,"01 Expired last 30 days",(N2056-TODAY())&gt;=-92,"02 Expired last 3 months",(N2056-TODAY())&gt;=-183,"03 Expired last 6 months",(N2056-TODAY())&gt;=-365,"04 Expired last 12 months",(N2056-TODAY())&gt;=-547,"05 Expired last 18 months",TRUE,"06 Expired over 18 months")</f>
        <v>06 Expired over 18 months</v>
      </c>
      <c r="Q2056" s="65">
        <v>70650</v>
      </c>
      <c r="R2056" s="84">
        <f t="shared" si="424"/>
        <v>70650</v>
      </c>
      <c r="S2056" s="77" t="str" cm="1">
        <f t="array" ref="S2056">_xlfn.IFS(R2056&gt;5000000,"Gold",R2056&gt;=500000,"Silver",R2056&gt;30000,"Bronze",TRUE,"Transactional")</f>
        <v>Bronze</v>
      </c>
      <c r="T2056" s="24" t="s">
        <v>54</v>
      </c>
      <c r="U2056" s="101" t="s">
        <v>109</v>
      </c>
      <c r="V2056" s="101" t="s">
        <v>1011</v>
      </c>
      <c r="W2056" s="77" t="str">
        <f t="shared" si="426"/>
        <v>No</v>
      </c>
      <c r="X2056" s="77" t="str">
        <f>IFERROR(_xlfn.XLOOKUP(J2056&amp;"||"&amp;K2056,'Mapping Ref.'!$J$2:$J$538,'Mapping Ref.'!$K$2:$K$538),"")</f>
        <v>Construction &amp; Estates</v>
      </c>
      <c r="Y2056" s="77" t="str" cm="1">
        <f t="array" ref="Y2056">_xlfn.IFS(R2056&gt;2000000,"For Publication",R2056&gt;100000,"PID",R2056&gt;30000,"RFQ",TRUE,"Transactional")</f>
        <v>RFQ</v>
      </c>
      <c r="Z2056" s="24" t="s">
        <v>86</v>
      </c>
      <c r="AA2056" s="32">
        <v>8</v>
      </c>
      <c r="AB2056" s="24">
        <v>0</v>
      </c>
      <c r="AC2056" s="25">
        <v>45153</v>
      </c>
      <c r="AD2056" s="24" t="s">
        <v>58</v>
      </c>
      <c r="AE2056" s="24">
        <v>10000470</v>
      </c>
      <c r="AF2056" s="24" t="s">
        <v>59</v>
      </c>
      <c r="AG2056" s="24"/>
      <c r="AH2056" s="24" t="s">
        <v>59</v>
      </c>
      <c r="AI2056" s="24"/>
      <c r="AJ2056" s="24" t="s">
        <v>59</v>
      </c>
      <c r="AK2056" s="24"/>
      <c r="AL2056" s="24" t="s">
        <v>5003</v>
      </c>
      <c r="AM2056" s="24"/>
      <c r="AN2056" s="24"/>
      <c r="AO2056" s="24">
        <v>0</v>
      </c>
      <c r="AP2056" s="24" t="s">
        <v>60</v>
      </c>
      <c r="AQ2056" s="24"/>
      <c r="AR2056" s="24"/>
      <c r="AS2056" s="89">
        <f>DATEDIF(L2056,N2056,"m")</f>
        <v>7</v>
      </c>
      <c r="AT2056" s="24" t="s">
        <v>7820</v>
      </c>
    </row>
    <row r="2057" spans="1:46" x14ac:dyDescent="0.5">
      <c r="A2057" s="24">
        <v>2185</v>
      </c>
      <c r="B2057" s="24"/>
      <c r="C2057" s="24"/>
      <c r="D2057" s="24" t="s">
        <v>7824</v>
      </c>
      <c r="E2057" s="24" t="s">
        <v>7825</v>
      </c>
      <c r="F2057" s="77" t="str">
        <f t="shared" si="425"/>
        <v>SOCIO LOGICAL LIMITED</v>
      </c>
      <c r="G2057" s="24" t="s">
        <v>7826</v>
      </c>
      <c r="H2057" s="24" t="s">
        <v>7827</v>
      </c>
      <c r="I2057" s="24" t="s">
        <v>972</v>
      </c>
      <c r="J2057" s="24" t="s">
        <v>107</v>
      </c>
      <c r="K2057" s="24" t="s">
        <v>7828</v>
      </c>
      <c r="L2057" s="25">
        <v>45139</v>
      </c>
      <c r="M2057" s="25">
        <v>45382</v>
      </c>
      <c r="N2057" s="81">
        <f t="shared" si="421"/>
        <v>45382</v>
      </c>
      <c r="O2057" s="77" t="str">
        <f t="shared" ca="1" si="422"/>
        <v>Expired</v>
      </c>
      <c r="P2057" s="77" t="str" cm="1">
        <f t="array" aca="1" ref="P2057" ca="1">_xlfn.IFS((N2057-TODAY())&gt;=547,"06 Expires over 18 months",(N2057-TODAY())&gt;=365,"05 Expires in 18 months",(N2057-TODAY())&gt;=183,"04 Expires in 12 months",(N2057-TODAY())&gt;=92,"03 Expires in 6 months",(N2057-TODAY())&gt;=31,"02 Expires in 3 months",(N2057-TODAY())&gt;=0,"01 Expires in 30 days",(N2057-TODAY())&gt;=-31,"01 Expired last 30 days",(N2057-TODAY())&gt;=-92,"02 Expired last 3 months",(N2057-TODAY())&gt;=-183,"03 Expired last 6 months",(N2057-TODAY())&gt;=-365,"04 Expired last 12 months",(N2057-TODAY())&gt;=-547,"05 Expired last 18 months",TRUE,"06 Expired over 18 months")</f>
        <v>06 Expired over 18 months</v>
      </c>
      <c r="Q2057" s="65">
        <v>5000</v>
      </c>
      <c r="R2057" s="84">
        <f t="shared" ref="R2057:R2088" si="427">MAX(Q2057,Q2057*N(AS2057)/12)</f>
        <v>5000</v>
      </c>
      <c r="S2057" s="77" t="str" cm="1">
        <f t="array" ref="S2057">_xlfn.IFS(R2057&gt;5000000,"Gold",R2057&gt;=500000,"Silver",R2057&gt;30000,"Bronze",TRUE,"Transactional")</f>
        <v>Transactional</v>
      </c>
      <c r="T2057" s="24" t="s">
        <v>54</v>
      </c>
      <c r="U2057" s="101" t="s">
        <v>162</v>
      </c>
      <c r="V2057" s="101" t="s">
        <v>163</v>
      </c>
      <c r="W2057" s="77" t="str">
        <f t="shared" si="426"/>
        <v>No</v>
      </c>
      <c r="X2057" s="77" t="str">
        <f>IFERROR(_xlfn.XLOOKUP(J2057&amp;"||"&amp;K2057,'Mapping Ref.'!$J$2:$J$538,'Mapping Ref.'!$K$2:$K$538),"")</f>
        <v>Construction &amp; Estates</v>
      </c>
      <c r="Y2057" s="77" t="str" cm="1">
        <f t="array" ref="Y2057">_xlfn.IFS(R2057&gt;2000000,"For Publication",R2057&gt;100000,"PID",R2057&gt;30000,"RFQ",TRUE,"Transactional")</f>
        <v>Transactional</v>
      </c>
      <c r="Z2057" s="24" t="s">
        <v>76</v>
      </c>
      <c r="AA2057" s="32">
        <v>12</v>
      </c>
      <c r="AB2057" s="24">
        <v>0</v>
      </c>
      <c r="AC2057" s="25">
        <v>45153</v>
      </c>
      <c r="AD2057" s="24" t="s">
        <v>58</v>
      </c>
      <c r="AE2057" s="24">
        <v>0</v>
      </c>
      <c r="AF2057" s="24"/>
      <c r="AG2057" s="24"/>
      <c r="AH2057" s="24" t="s">
        <v>59</v>
      </c>
      <c r="AI2057" s="24"/>
      <c r="AJ2057" s="24" t="s">
        <v>59</v>
      </c>
      <c r="AK2057" s="24"/>
      <c r="AL2057" s="24" t="s">
        <v>1333</v>
      </c>
      <c r="AM2057" s="24"/>
      <c r="AN2057" s="24"/>
      <c r="AO2057" s="24">
        <v>0</v>
      </c>
      <c r="AP2057" s="24" t="s">
        <v>60</v>
      </c>
      <c r="AQ2057" s="24"/>
      <c r="AR2057" s="24"/>
      <c r="AS2057" s="89">
        <f>DATEDIF(L2057,N2057,"m")</f>
        <v>7</v>
      </c>
      <c r="AT2057" s="24" t="s">
        <v>7824</v>
      </c>
    </row>
    <row r="2058" spans="1:46" x14ac:dyDescent="0.5">
      <c r="A2058" s="24">
        <v>2186</v>
      </c>
      <c r="B2058" s="24" t="s">
        <v>340</v>
      </c>
      <c r="C2058" s="24"/>
      <c r="D2058" s="24" t="s">
        <v>7829</v>
      </c>
      <c r="E2058" s="24" t="s">
        <v>7830</v>
      </c>
      <c r="F2058" s="77" t="str">
        <f t="shared" si="425"/>
        <v>PROPERTYMARK LIMITED</v>
      </c>
      <c r="G2058" s="24" t="s">
        <v>7831</v>
      </c>
      <c r="H2058" s="24" t="s">
        <v>7832</v>
      </c>
      <c r="I2058" s="24" t="s">
        <v>972</v>
      </c>
      <c r="J2058" s="24" t="s">
        <v>107</v>
      </c>
      <c r="K2058" s="24" t="s">
        <v>3843</v>
      </c>
      <c r="L2058" s="25">
        <v>45139</v>
      </c>
      <c r="M2058" s="25">
        <v>45747</v>
      </c>
      <c r="N2058" s="81">
        <f t="shared" si="421"/>
        <v>46843</v>
      </c>
      <c r="O2058" s="77" t="str">
        <f t="shared" ca="1" si="422"/>
        <v>Live</v>
      </c>
      <c r="P2058" s="77" t="str" cm="1">
        <f t="array" aca="1" ref="P2058" ca="1">_xlfn.IFS((N2058-TODAY())&gt;=547,"06 Expires over 18 months",(N2058-TODAY())&gt;=365,"05 Expires in 18 months",(N2058-TODAY())&gt;=183,"04 Expires in 12 months",(N2058-TODAY())&gt;=92,"03 Expires in 6 months",(N2058-TODAY())&gt;=31,"02 Expires in 3 months",(N2058-TODAY())&gt;=0,"01 Expires in 30 days",(N2058-TODAY())&gt;=-31,"01 Expired last 30 days",(N2058-TODAY())&gt;=-92,"02 Expired last 3 months",(N2058-TODAY())&gt;=-183,"03 Expired last 6 months",(N2058-TODAY())&gt;=-365,"04 Expired last 12 months",(N2058-TODAY())&gt;=-547,"05 Expired last 18 months",TRUE,"06 Expired over 18 months")</f>
        <v>06 Expires over 18 months</v>
      </c>
      <c r="Q2058" s="65">
        <v>265</v>
      </c>
      <c r="R2058" s="84">
        <f t="shared" si="427"/>
        <v>1214.5833333333333</v>
      </c>
      <c r="S2058" s="77" t="str" cm="1">
        <f t="array" ref="S2058">_xlfn.IFS(R2058&gt;5000000,"Gold",R2058&gt;=500000,"Silver",R2058&gt;30000,"Bronze",TRUE,"Transactional")</f>
        <v>Transactional</v>
      </c>
      <c r="T2058" s="24" t="s">
        <v>54</v>
      </c>
      <c r="U2058" s="105" t="s">
        <v>84</v>
      </c>
      <c r="V2058" s="105" t="s">
        <v>157</v>
      </c>
      <c r="W2058" s="77" t="str">
        <f t="shared" si="426"/>
        <v>Yes</v>
      </c>
      <c r="X2058" s="77" t="str">
        <f>IFERROR(_xlfn.XLOOKUP(J2058&amp;"||"&amp;K2058,'Mapping Ref.'!$J$2:$J$538,'Mapping Ref.'!$K$2:$K$538),"")</f>
        <v>Construction &amp; Estates</v>
      </c>
      <c r="Y2058" s="77" t="str" cm="1">
        <f t="array" ref="Y2058">_xlfn.IFS(R2058&gt;2000000,"For Publication",R2058&gt;100000,"PID",R2058&gt;30000,"RFQ",TRUE,"Transactional")</f>
        <v>Transactional</v>
      </c>
      <c r="Z2058" s="24" t="s">
        <v>86</v>
      </c>
      <c r="AA2058" s="32">
        <v>36</v>
      </c>
      <c r="AB2058" s="24">
        <v>36</v>
      </c>
      <c r="AC2058" s="25">
        <v>45154</v>
      </c>
      <c r="AD2058" s="24" t="s">
        <v>58</v>
      </c>
      <c r="AE2058" s="24">
        <v>10000471</v>
      </c>
      <c r="AF2058" s="24"/>
      <c r="AG2058" s="24"/>
      <c r="AH2058" s="24" t="s">
        <v>60</v>
      </c>
      <c r="AI2058" s="24"/>
      <c r="AJ2058" s="24" t="s">
        <v>60</v>
      </c>
      <c r="AK2058" s="24"/>
      <c r="AL2058" s="24" t="s">
        <v>5003</v>
      </c>
      <c r="AM2058" s="24"/>
      <c r="AN2058" s="24"/>
      <c r="AO2058" s="24">
        <v>0</v>
      </c>
      <c r="AP2058" s="24" t="s">
        <v>60</v>
      </c>
      <c r="AQ2058" s="24"/>
      <c r="AR2058" s="24"/>
      <c r="AS2058" s="89">
        <f>DATEDIF(L2058,N2058,"m")</f>
        <v>55</v>
      </c>
      <c r="AT2058" s="24" t="s">
        <v>7829</v>
      </c>
    </row>
    <row r="2059" spans="1:46" x14ac:dyDescent="0.5">
      <c r="A2059" s="24">
        <v>2187</v>
      </c>
      <c r="B2059" s="24" t="s">
        <v>340</v>
      </c>
      <c r="C2059" s="24" t="s">
        <v>77</v>
      </c>
      <c r="D2059" s="24" t="s">
        <v>7833</v>
      </c>
      <c r="E2059" s="24" t="s">
        <v>7834</v>
      </c>
      <c r="F2059" s="77" t="str">
        <f t="shared" si="425"/>
        <v>HANDD BUSINESS SLUTIONS LIMITED</v>
      </c>
      <c r="G2059" s="24" t="s">
        <v>7835</v>
      </c>
      <c r="H2059" s="24" t="s">
        <v>1330</v>
      </c>
      <c r="I2059" s="24" t="s">
        <v>1330</v>
      </c>
      <c r="J2059" s="24" t="s">
        <v>52</v>
      </c>
      <c r="K2059" s="24" t="s">
        <v>116</v>
      </c>
      <c r="L2059" s="25">
        <v>45160</v>
      </c>
      <c r="M2059" s="25">
        <v>45898</v>
      </c>
      <c r="N2059" s="81">
        <f t="shared" si="421"/>
        <v>46263</v>
      </c>
      <c r="O2059" s="77" t="str">
        <f t="shared" ca="1" si="422"/>
        <v>Live</v>
      </c>
      <c r="P2059" s="77" t="str" cm="1">
        <f t="array" aca="1" ref="P2059" ca="1">_xlfn.IFS((N2059-TODAY())&gt;=547,"06 Expires over 18 months",(N2059-TODAY())&gt;=365,"05 Expires in 18 months",(N2059-TODAY())&gt;=183,"04 Expires in 12 months",(N2059-TODAY())&gt;=92,"03 Expires in 6 months",(N2059-TODAY())&gt;=31,"02 Expires in 3 months",(N2059-TODAY())&gt;=0,"01 Expires in 30 days",(N2059-TODAY())&gt;=-31,"01 Expired last 30 days",(N2059-TODAY())&gt;=-92,"02 Expired last 3 months",(N2059-TODAY())&gt;=-183,"03 Expired last 6 months",(N2059-TODAY())&gt;=-365,"04 Expired last 12 months",(N2059-TODAY())&gt;=-547,"05 Expired last 18 months",TRUE,"06 Expired over 18 months")</f>
        <v>01 Expires in 30 days</v>
      </c>
      <c r="Q2059" s="65">
        <v>23490</v>
      </c>
      <c r="R2059" s="84">
        <f t="shared" si="427"/>
        <v>70470</v>
      </c>
      <c r="S2059" s="77" t="str" cm="1">
        <f t="array" ref="S2059">_xlfn.IFS(R2059&gt;5000000,"Gold",R2059&gt;=500000,"Silver",R2059&gt;30000,"Bronze",TRUE,"Transactional")</f>
        <v>Bronze</v>
      </c>
      <c r="T2059" s="24" t="s">
        <v>54</v>
      </c>
      <c r="U2059" s="101" t="s">
        <v>455</v>
      </c>
      <c r="V2059" s="101" t="s">
        <v>456</v>
      </c>
      <c r="W2059" s="77" t="str">
        <f t="shared" si="426"/>
        <v>Yes</v>
      </c>
      <c r="X2059" s="77" t="str">
        <f>IFERROR(_xlfn.XLOOKUP(J2059&amp;"||"&amp;K2059,'Mapping Ref.'!$J$2:$J$538,'Mapping Ref.'!$K$2:$K$538),"")</f>
        <v>ICT</v>
      </c>
      <c r="Y2059" s="77" t="str" cm="1">
        <f t="array" ref="Y2059">_xlfn.IFS(R2059&gt;2000000,"For Publication",R2059&gt;100000,"PID",R2059&gt;30000,"RFQ",TRUE,"Transactional")</f>
        <v>RFQ</v>
      </c>
      <c r="Z2059" s="24" t="s">
        <v>101</v>
      </c>
      <c r="AA2059" s="32">
        <v>24</v>
      </c>
      <c r="AB2059" s="24">
        <v>12</v>
      </c>
      <c r="AC2059" s="25">
        <v>45160</v>
      </c>
      <c r="AD2059" s="24" t="s">
        <v>58</v>
      </c>
      <c r="AE2059" s="24"/>
      <c r="AF2059" s="24"/>
      <c r="AG2059" s="24"/>
      <c r="AH2059" s="24" t="s">
        <v>60</v>
      </c>
      <c r="AI2059" s="24"/>
      <c r="AJ2059" s="24" t="s">
        <v>60</v>
      </c>
      <c r="AK2059" s="24"/>
      <c r="AL2059" s="24" t="s">
        <v>5003</v>
      </c>
      <c r="AM2059" s="24"/>
      <c r="AN2059" s="24"/>
      <c r="AO2059" s="24">
        <v>1000</v>
      </c>
      <c r="AP2059" s="24" t="s">
        <v>60</v>
      </c>
      <c r="AQ2059" s="24"/>
      <c r="AR2059" s="24"/>
      <c r="AS2059" s="89">
        <f>DATEDIF(L2059,N2059,"m")</f>
        <v>36</v>
      </c>
      <c r="AT2059" s="24" t="s">
        <v>7836</v>
      </c>
    </row>
    <row r="2060" spans="1:46" x14ac:dyDescent="0.5">
      <c r="A2060" s="24">
        <v>2188</v>
      </c>
      <c r="B2060" s="24"/>
      <c r="C2060" s="24"/>
      <c r="D2060" s="24" t="s">
        <v>7837</v>
      </c>
      <c r="E2060" s="24" t="s">
        <v>7838</v>
      </c>
      <c r="F2060" s="77" t="str">
        <f t="shared" si="425"/>
        <v>CHILD CENTRED THERAPY</v>
      </c>
      <c r="G2060" s="24" t="s">
        <v>7839</v>
      </c>
      <c r="H2060" s="24" t="s">
        <v>7840</v>
      </c>
      <c r="I2060" s="24" t="s">
        <v>7841</v>
      </c>
      <c r="J2060" s="24" t="s">
        <v>190</v>
      </c>
      <c r="K2060" s="24" t="s">
        <v>3270</v>
      </c>
      <c r="L2060" s="25">
        <v>45161</v>
      </c>
      <c r="M2060" s="25">
        <v>45161</v>
      </c>
      <c r="N2060" s="81">
        <f t="shared" si="421"/>
        <v>45161</v>
      </c>
      <c r="O2060" s="77" t="str">
        <f t="shared" ca="1" si="422"/>
        <v>Expired</v>
      </c>
      <c r="P2060" s="77" t="str" cm="1">
        <f t="array" aca="1" ref="P2060" ca="1">_xlfn.IFS((N2060-TODAY())&gt;=547,"06 Expires over 18 months",(N2060-TODAY())&gt;=365,"05 Expires in 18 months",(N2060-TODAY())&gt;=183,"04 Expires in 12 months",(N2060-TODAY())&gt;=92,"03 Expires in 6 months",(N2060-TODAY())&gt;=31,"02 Expires in 3 months",(N2060-TODAY())&gt;=0,"01 Expires in 30 days",(N2060-TODAY())&gt;=-31,"01 Expired last 30 days",(N2060-TODAY())&gt;=-92,"02 Expired last 3 months",(N2060-TODAY())&gt;=-183,"03 Expired last 6 months",(N2060-TODAY())&gt;=-365,"04 Expired last 12 months",(N2060-TODAY())&gt;=-547,"05 Expired last 18 months",TRUE,"06 Expired over 18 months")</f>
        <v>06 Expired over 18 months</v>
      </c>
      <c r="Q2060" s="65">
        <v>15000</v>
      </c>
      <c r="R2060" s="84">
        <f t="shared" si="427"/>
        <v>15000</v>
      </c>
      <c r="S2060" s="77" t="str" cm="1">
        <f t="array" ref="S2060">_xlfn.IFS(R2060&gt;5000000,"Gold",R2060&gt;=500000,"Silver",R2060&gt;30000,"Bronze",TRUE,"Transactional")</f>
        <v>Transactional</v>
      </c>
      <c r="T2060" s="24" t="s">
        <v>54</v>
      </c>
      <c r="U2060" s="101" t="s">
        <v>69</v>
      </c>
      <c r="V2060" s="101" t="s">
        <v>1208</v>
      </c>
      <c r="W2060" s="77" t="str">
        <f t="shared" si="426"/>
        <v>No</v>
      </c>
      <c r="X2060" s="77" t="str">
        <f>IFERROR(_xlfn.XLOOKUP(J2060&amp;"||"&amp;K2060,'Mapping Ref.'!$J$2:$J$538,'Mapping Ref.'!$K$2:$K$538),"")</f>
        <v>Childrens &amp; Adults</v>
      </c>
      <c r="Y2060" s="77" t="str" cm="1">
        <f t="array" ref="Y2060">_xlfn.IFS(R2060&gt;2000000,"For Publication",R2060&gt;100000,"PID",R2060&gt;30000,"RFQ",TRUE,"Transactional")</f>
        <v>Transactional</v>
      </c>
      <c r="Z2060" s="24" t="s">
        <v>101</v>
      </c>
      <c r="AA2060" s="32">
        <v>12</v>
      </c>
      <c r="AB2060" s="24">
        <v>0</v>
      </c>
      <c r="AC2060" s="25">
        <v>45161</v>
      </c>
      <c r="AD2060" s="24" t="s">
        <v>58</v>
      </c>
      <c r="AE2060" s="24">
        <v>0</v>
      </c>
      <c r="AF2060" s="24"/>
      <c r="AG2060" s="24"/>
      <c r="AH2060" s="24" t="s">
        <v>60</v>
      </c>
      <c r="AI2060" s="24"/>
      <c r="AJ2060" s="24" t="s">
        <v>60</v>
      </c>
      <c r="AK2060" s="24"/>
      <c r="AL2060" s="24" t="s">
        <v>1333</v>
      </c>
      <c r="AM2060" s="24"/>
      <c r="AN2060" s="24"/>
      <c r="AO2060" s="24">
        <v>0</v>
      </c>
      <c r="AP2060" s="24" t="s">
        <v>60</v>
      </c>
      <c r="AQ2060" s="24"/>
      <c r="AR2060" s="24"/>
      <c r="AS2060" s="89">
        <v>0</v>
      </c>
      <c r="AT2060" s="24" t="s">
        <v>7842</v>
      </c>
    </row>
    <row r="2061" spans="1:46" x14ac:dyDescent="0.5">
      <c r="A2061" s="24">
        <v>2189</v>
      </c>
      <c r="B2061" s="24"/>
      <c r="C2061" s="24" t="s">
        <v>77</v>
      </c>
      <c r="D2061" s="24" t="s">
        <v>7843</v>
      </c>
      <c r="E2061" s="24" t="s">
        <v>7844</v>
      </c>
      <c r="F2061" s="77" t="str">
        <f t="shared" si="425"/>
        <v>PWLC PROJECTS LLP</v>
      </c>
      <c r="G2061" s="24" t="s">
        <v>6210</v>
      </c>
      <c r="H2061" s="24" t="s">
        <v>639</v>
      </c>
      <c r="I2061" s="24" t="s">
        <v>3514</v>
      </c>
      <c r="J2061" s="24" t="s">
        <v>66</v>
      </c>
      <c r="K2061" s="27" t="s">
        <v>67</v>
      </c>
      <c r="L2061" s="25">
        <v>45117</v>
      </c>
      <c r="M2061" s="25">
        <v>45478</v>
      </c>
      <c r="N2061" s="81">
        <f t="shared" si="421"/>
        <v>45478</v>
      </c>
      <c r="O2061" s="77" t="str">
        <f t="shared" ca="1" si="422"/>
        <v>Expired</v>
      </c>
      <c r="P2061" s="77" t="str" cm="1">
        <f t="array" aca="1" ref="P2061" ca="1">_xlfn.IFS((N2061-TODAY())&gt;=547,"06 Expires over 18 months",(N2061-TODAY())&gt;=365,"05 Expires in 18 months",(N2061-TODAY())&gt;=183,"04 Expires in 12 months",(N2061-TODAY())&gt;=92,"03 Expires in 6 months",(N2061-TODAY())&gt;=31,"02 Expires in 3 months",(N2061-TODAY())&gt;=0,"01 Expires in 30 days",(N2061-TODAY())&gt;=-31,"01 Expired last 30 days",(N2061-TODAY())&gt;=-92,"02 Expired last 3 months",(N2061-TODAY())&gt;=-183,"03 Expired last 6 months",(N2061-TODAY())&gt;=-365,"04 Expired last 12 months",(N2061-TODAY())&gt;=-547,"05 Expired last 18 months",TRUE,"06 Expired over 18 months")</f>
        <v>06 Expired over 18 months</v>
      </c>
      <c r="Q2061" s="65">
        <v>30000</v>
      </c>
      <c r="R2061" s="84">
        <f t="shared" si="427"/>
        <v>30000</v>
      </c>
      <c r="S2061" s="77" t="str" cm="1">
        <f t="array" ref="S2061">_xlfn.IFS(R2061&gt;5000000,"Gold",R2061&gt;=500000,"Silver",R2061&gt;30000,"Bronze",TRUE,"Transactional")</f>
        <v>Transactional</v>
      </c>
      <c r="T2061" s="24" t="s">
        <v>122</v>
      </c>
      <c r="U2061" s="101" t="s">
        <v>109</v>
      </c>
      <c r="V2061" s="101" t="s">
        <v>2428</v>
      </c>
      <c r="W2061" s="77" t="str">
        <f t="shared" si="426"/>
        <v>No</v>
      </c>
      <c r="X2061" s="77" t="str">
        <f>IFERROR(_xlfn.XLOOKUP(J2061&amp;"||"&amp;K2061,'Mapping Ref.'!$J$2:$J$538,'Mapping Ref.'!$K$2:$K$538),"")</f>
        <v>Childrens &amp; Adults</v>
      </c>
      <c r="Y2061" s="77" t="str" cm="1">
        <f t="array" ref="Y2061">_xlfn.IFS(R2061&gt;2000000,"For Publication",R2061&gt;100000,"PID",R2061&gt;30000,"RFQ",TRUE,"Transactional")</f>
        <v>Transactional</v>
      </c>
      <c r="Z2061" s="24" t="s">
        <v>86</v>
      </c>
      <c r="AA2061" s="32">
        <v>12</v>
      </c>
      <c r="AB2061" s="24">
        <v>0</v>
      </c>
      <c r="AC2061" s="25">
        <v>45161</v>
      </c>
      <c r="AD2061" s="24" t="s">
        <v>58</v>
      </c>
      <c r="AE2061" s="24"/>
      <c r="AF2061" s="24" t="s">
        <v>59</v>
      </c>
      <c r="AG2061" s="24"/>
      <c r="AH2061" s="24" t="s">
        <v>59</v>
      </c>
      <c r="AI2061" s="24"/>
      <c r="AJ2061" s="24" t="s">
        <v>60</v>
      </c>
      <c r="AK2061" s="24" t="s">
        <v>6211</v>
      </c>
      <c r="AL2061" s="24" t="s">
        <v>1333</v>
      </c>
      <c r="AM2061" s="24"/>
      <c r="AN2061" s="24"/>
      <c r="AO2061" s="24">
        <v>0</v>
      </c>
      <c r="AP2061" s="24" t="s">
        <v>60</v>
      </c>
      <c r="AQ2061" s="24"/>
      <c r="AR2061" s="24"/>
      <c r="AS2061" s="89">
        <f>DATEDIF(L2061,N2061,"m")</f>
        <v>11</v>
      </c>
      <c r="AT2061" s="24" t="s">
        <v>6212</v>
      </c>
    </row>
    <row r="2062" spans="1:46" x14ac:dyDescent="0.5">
      <c r="A2062" s="24">
        <v>2190</v>
      </c>
      <c r="B2062" s="24"/>
      <c r="C2062" s="24"/>
      <c r="D2062" s="24" t="s">
        <v>7845</v>
      </c>
      <c r="E2062" s="24" t="s">
        <v>7846</v>
      </c>
      <c r="F2062" s="77" t="str">
        <f t="shared" si="425"/>
        <v>INVISION SERVICES LIMITED</v>
      </c>
      <c r="G2062" s="24" t="s">
        <v>7847</v>
      </c>
      <c r="H2062" s="24" t="s">
        <v>7814</v>
      </c>
      <c r="I2062" s="24" t="s">
        <v>7848</v>
      </c>
      <c r="J2062" s="24" t="s">
        <v>190</v>
      </c>
      <c r="K2062" s="24" t="s">
        <v>191</v>
      </c>
      <c r="L2062" s="25">
        <v>45222</v>
      </c>
      <c r="M2062" s="25"/>
      <c r="N2062" s="81"/>
      <c r="O2062" s="77" t="s">
        <v>712</v>
      </c>
      <c r="P2062" s="77"/>
      <c r="Q2062" s="65">
        <v>24000</v>
      </c>
      <c r="R2062" s="84">
        <f t="shared" si="427"/>
        <v>24000</v>
      </c>
      <c r="S2062" s="77" t="str" cm="1">
        <f t="array" ref="S2062">_xlfn.IFS(R2062&gt;5000000,"Gold",R2062&gt;=500000,"Silver",R2062&gt;30000,"Bronze",TRUE,"Transactional")</f>
        <v>Transactional</v>
      </c>
      <c r="T2062" s="24" t="s">
        <v>54</v>
      </c>
      <c r="U2062" s="101" t="s">
        <v>116</v>
      </c>
      <c r="V2062" s="101"/>
      <c r="W2062" s="77" t="str">
        <f t="shared" si="426"/>
        <v>No</v>
      </c>
      <c r="X2062" s="77" t="str">
        <f>IFERROR(_xlfn.XLOOKUP(J2062&amp;"||"&amp;K2062,'Mapping Ref.'!$J$2:$J$538,'Mapping Ref.'!$K$2:$K$538),"")</f>
        <v>Childrens &amp; Adults</v>
      </c>
      <c r="Y2062" s="77" t="str" cm="1">
        <f t="array" ref="Y2062">_xlfn.IFS(R2062&gt;2000000,"For Publication",R2062&gt;100000,"PID",R2062&gt;30000,"RFQ",TRUE,"Transactional")</f>
        <v>Transactional</v>
      </c>
      <c r="Z2062" s="24" t="s">
        <v>101</v>
      </c>
      <c r="AA2062" s="32">
        <v>24</v>
      </c>
      <c r="AB2062" s="24">
        <v>0</v>
      </c>
      <c r="AC2062" s="25">
        <v>45161</v>
      </c>
      <c r="AD2062" s="24" t="s">
        <v>58</v>
      </c>
      <c r="AE2062" s="24"/>
      <c r="AF2062" s="24"/>
      <c r="AG2062" s="24"/>
      <c r="AH2062" s="24" t="s">
        <v>60</v>
      </c>
      <c r="AI2062" s="24"/>
      <c r="AJ2062" s="24" t="s">
        <v>60</v>
      </c>
      <c r="AK2062" s="24"/>
      <c r="AL2062" s="24" t="s">
        <v>1333</v>
      </c>
      <c r="AM2062" s="24"/>
      <c r="AN2062" s="24"/>
      <c r="AO2062" s="24"/>
      <c r="AP2062" s="24" t="s">
        <v>60</v>
      </c>
      <c r="AQ2062" s="24"/>
      <c r="AR2062" s="24"/>
      <c r="AS2062" s="89">
        <v>0</v>
      </c>
      <c r="AT2062" s="24" t="s">
        <v>7849</v>
      </c>
    </row>
    <row r="2063" spans="1:46" x14ac:dyDescent="0.5">
      <c r="A2063" s="24">
        <v>2191</v>
      </c>
      <c r="B2063" s="24" t="s">
        <v>506</v>
      </c>
      <c r="C2063" s="24"/>
      <c r="D2063" s="24" t="s">
        <v>7850</v>
      </c>
      <c r="E2063" s="24" t="s">
        <v>7851</v>
      </c>
      <c r="F2063" s="77" t="str">
        <f t="shared" si="425"/>
        <v>OPEN AGE</v>
      </c>
      <c r="G2063" s="24" t="s">
        <v>7852</v>
      </c>
      <c r="H2063" s="24" t="s">
        <v>1311</v>
      </c>
      <c r="I2063" s="24" t="s">
        <v>1923</v>
      </c>
      <c r="J2063" s="24" t="s">
        <v>1312</v>
      </c>
      <c r="K2063" s="24" t="s">
        <v>1109</v>
      </c>
      <c r="L2063" s="25">
        <v>45201</v>
      </c>
      <c r="M2063" s="25">
        <v>45930</v>
      </c>
      <c r="N2063" s="81">
        <f t="shared" ref="N2063:N2101" si="428">EDATE(M2063,AB2063)</f>
        <v>46295</v>
      </c>
      <c r="O2063" s="77" t="str">
        <f ca="1">IF(N2063&lt;TODAY(),"Expired","Live")</f>
        <v>Live</v>
      </c>
      <c r="P2063" s="77" t="str" cm="1">
        <f t="array" aca="1" ref="P2063" ca="1">_xlfn.IFS((N2063-TODAY())&gt;=547,"06 Expires over 18 months",(N2063-TODAY())&gt;=365,"05 Expires in 18 months",(N2063-TODAY())&gt;=183,"04 Expires in 12 months",(N2063-TODAY())&gt;=92,"03 Expires in 6 months",(N2063-TODAY())&gt;=31,"02 Expires in 3 months",(N2063-TODAY())&gt;=0,"01 Expires in 30 days",(N2063-TODAY())&gt;=-31,"01 Expired last 30 days",(N2063-TODAY())&gt;=-92,"02 Expired last 3 months",(N2063-TODAY())&gt;=-183,"03 Expired last 6 months",(N2063-TODAY())&gt;=-365,"04 Expired last 12 months",(N2063-TODAY())&gt;=-547,"05 Expired last 18 months",TRUE,"06 Expired over 18 months")</f>
        <v>02 Expires in 3 months</v>
      </c>
      <c r="Q2063" s="65">
        <v>80000</v>
      </c>
      <c r="R2063" s="84">
        <f t="shared" si="427"/>
        <v>233333.33333333334</v>
      </c>
      <c r="S2063" s="77" t="str" cm="1">
        <f t="array" ref="S2063">_xlfn.IFS(R2063&gt;5000000,"Gold",R2063&gt;=500000,"Silver",R2063&gt;30000,"Bronze",TRUE,"Transactional")</f>
        <v>Bronze</v>
      </c>
      <c r="T2063" s="24" t="s">
        <v>54</v>
      </c>
      <c r="U2063" s="101" t="s">
        <v>116</v>
      </c>
      <c r="V2063" s="101" t="s">
        <v>70</v>
      </c>
      <c r="W2063" s="77" t="str">
        <f t="shared" si="426"/>
        <v>Yes</v>
      </c>
      <c r="X2063" s="77" t="str">
        <f>IFERROR(_xlfn.XLOOKUP(J2063&amp;"||"&amp;K2063,'Mapping Ref.'!$J$2:$J$538,'Mapping Ref.'!$K$2:$K$538),"")</f>
        <v>Corporate</v>
      </c>
      <c r="Y2063" s="77" t="str" cm="1">
        <f t="array" ref="Y2063">_xlfn.IFS(R2063&gt;2000000,"For Publication",R2063&gt;100000,"PID",R2063&gt;30000,"RFQ",TRUE,"Transactional")</f>
        <v>PID</v>
      </c>
      <c r="Z2063" s="24" t="s">
        <v>86</v>
      </c>
      <c r="AA2063" s="32">
        <v>12</v>
      </c>
      <c r="AB2063" s="24">
        <v>12</v>
      </c>
      <c r="AC2063" s="25">
        <v>45167</v>
      </c>
      <c r="AD2063" s="24" t="s">
        <v>58</v>
      </c>
      <c r="AE2063" s="24"/>
      <c r="AF2063" s="24"/>
      <c r="AG2063" s="24"/>
      <c r="AH2063" s="24" t="s">
        <v>59</v>
      </c>
      <c r="AI2063" s="24"/>
      <c r="AJ2063" s="24" t="s">
        <v>59</v>
      </c>
      <c r="AK2063" s="24"/>
      <c r="AL2063" s="24" t="s">
        <v>1333</v>
      </c>
      <c r="AM2063" s="24"/>
      <c r="AN2063" s="24"/>
      <c r="AO2063" s="24">
        <v>0</v>
      </c>
      <c r="AP2063" s="24" t="s">
        <v>60</v>
      </c>
      <c r="AQ2063" s="24"/>
      <c r="AR2063" s="24"/>
      <c r="AS2063" s="89">
        <f t="shared" ref="AS2063:AS2101" si="429">DATEDIF(L2063,N2063,"m")</f>
        <v>35</v>
      </c>
      <c r="AT2063" s="24" t="s">
        <v>7850</v>
      </c>
    </row>
    <row r="2064" spans="1:46" x14ac:dyDescent="0.5">
      <c r="A2064" s="24">
        <v>2192</v>
      </c>
      <c r="B2064" s="24" t="s">
        <v>506</v>
      </c>
      <c r="C2064" s="24"/>
      <c r="D2064" s="24" t="s">
        <v>7853</v>
      </c>
      <c r="E2064" s="24" t="s">
        <v>7854</v>
      </c>
      <c r="F2064" s="77" t="str">
        <f t="shared" si="425"/>
        <v>THE LEADERSHIP FACTOR LIMITED</v>
      </c>
      <c r="G2064" s="24" t="s">
        <v>7855</v>
      </c>
      <c r="H2064" s="24" t="s">
        <v>7503</v>
      </c>
      <c r="I2064" s="24" t="s">
        <v>7856</v>
      </c>
      <c r="J2064" s="24" t="s">
        <v>107</v>
      </c>
      <c r="K2064" s="24" t="s">
        <v>1519</v>
      </c>
      <c r="L2064" s="25">
        <v>45170</v>
      </c>
      <c r="M2064" s="25">
        <v>46265</v>
      </c>
      <c r="N2064" s="81">
        <f t="shared" si="428"/>
        <v>46996</v>
      </c>
      <c r="O2064" s="77" t="str">
        <f ca="1">IF(N2064&lt;TODAY(),"Expired","Live")</f>
        <v>Live</v>
      </c>
      <c r="P2064" s="77" t="str" cm="1">
        <f t="array" aca="1" ref="P2064" ca="1">_xlfn.IFS((N2064-TODAY())&gt;=547,"06 Expires over 18 months",(N2064-TODAY())&gt;=365,"05 Expires in 18 months",(N2064-TODAY())&gt;=183,"04 Expires in 12 months",(N2064-TODAY())&gt;=92,"03 Expires in 6 months",(N2064-TODAY())&gt;=31,"02 Expires in 3 months",(N2064-TODAY())&gt;=0,"01 Expires in 30 days",(N2064-TODAY())&gt;=-31,"01 Expired last 30 days",(N2064-TODAY())&gt;=-92,"02 Expired last 3 months",(N2064-TODAY())&gt;=-183,"03 Expired last 6 months",(N2064-TODAY())&gt;=-365,"04 Expired last 12 months",(N2064-TODAY())&gt;=-547,"05 Expired last 18 months",TRUE,"06 Expired over 18 months")</f>
        <v>06 Expires over 18 months</v>
      </c>
      <c r="Q2064" s="65">
        <v>205725</v>
      </c>
      <c r="R2064" s="84">
        <f t="shared" si="427"/>
        <v>1011481.25</v>
      </c>
      <c r="S2064" s="77" t="str" cm="1">
        <f t="array" ref="S2064">_xlfn.IFS(R2064&gt;5000000,"Gold",R2064&gt;=500000,"Silver",R2064&gt;30000,"Bronze",TRUE,"Transactional")</f>
        <v>Silver</v>
      </c>
      <c r="T2064" s="24" t="s">
        <v>54</v>
      </c>
      <c r="U2064" s="101" t="s">
        <v>109</v>
      </c>
      <c r="V2064" s="101" t="s">
        <v>148</v>
      </c>
      <c r="W2064" s="77" t="str">
        <f t="shared" si="426"/>
        <v>Yes</v>
      </c>
      <c r="X2064" s="77" t="str">
        <f>IFERROR(_xlfn.XLOOKUP(J2064&amp;"||"&amp;K2064,'Mapping Ref.'!$J$2:$J$538,'Mapping Ref.'!$K$2:$K$538),"")</f>
        <v>Construction &amp; Estates</v>
      </c>
      <c r="Y2064" s="77" t="str" cm="1">
        <f t="array" ref="Y2064">_xlfn.IFS(R2064&gt;2000000,"For Publication",R2064&gt;100000,"PID",R2064&gt;30000,"RFQ",TRUE,"Transactional")</f>
        <v>PID</v>
      </c>
      <c r="Z2064" s="24" t="s">
        <v>57</v>
      </c>
      <c r="AA2064" s="32">
        <v>36</v>
      </c>
      <c r="AB2064" s="24">
        <v>24</v>
      </c>
      <c r="AC2064" s="25">
        <v>45168</v>
      </c>
      <c r="AD2064" s="24" t="s">
        <v>58</v>
      </c>
      <c r="AE2064" s="24">
        <v>232474</v>
      </c>
      <c r="AF2064" s="24"/>
      <c r="AG2064" s="24"/>
      <c r="AH2064" s="24" t="s">
        <v>60</v>
      </c>
      <c r="AI2064" s="24"/>
      <c r="AJ2064" s="24" t="s">
        <v>60</v>
      </c>
      <c r="AK2064" s="24"/>
      <c r="AL2064" s="24" t="s">
        <v>1333</v>
      </c>
      <c r="AM2064" s="24"/>
      <c r="AN2064" s="24"/>
      <c r="AO2064" s="24">
        <v>0</v>
      </c>
      <c r="AP2064" s="24" t="s">
        <v>60</v>
      </c>
      <c r="AQ2064" s="24"/>
      <c r="AR2064" s="24"/>
      <c r="AS2064" s="89">
        <f t="shared" si="429"/>
        <v>59</v>
      </c>
      <c r="AT2064" s="24" t="s">
        <v>7857</v>
      </c>
    </row>
    <row r="2065" spans="1:46" x14ac:dyDescent="0.5">
      <c r="A2065" s="24">
        <v>2193</v>
      </c>
      <c r="B2065" s="24"/>
      <c r="C2065" s="24"/>
      <c r="D2065" s="24" t="s">
        <v>7858</v>
      </c>
      <c r="E2065" s="24" t="s">
        <v>7859</v>
      </c>
      <c r="F2065" s="77" t="str">
        <f t="shared" si="425"/>
        <v>INNER CIRCLE CONSULTING LTD</v>
      </c>
      <c r="G2065" s="24" t="s">
        <v>7860</v>
      </c>
      <c r="H2065" s="24" t="s">
        <v>3780</v>
      </c>
      <c r="I2065" s="24" t="s">
        <v>5275</v>
      </c>
      <c r="J2065" s="24" t="s">
        <v>107</v>
      </c>
      <c r="K2065" s="24" t="s">
        <v>337</v>
      </c>
      <c r="L2065" s="25">
        <v>45120</v>
      </c>
      <c r="M2065" s="25">
        <v>45260</v>
      </c>
      <c r="N2065" s="81">
        <f t="shared" si="428"/>
        <v>45260</v>
      </c>
      <c r="O2065" s="77" t="str">
        <f ca="1">IF(N2065&lt;TODAY(),"Expired","Live")</f>
        <v>Expired</v>
      </c>
      <c r="P2065" s="77" t="str" cm="1">
        <f t="array" aca="1" ref="P2065" ca="1">_xlfn.IFS((N2065-TODAY())&gt;=547,"06 Expires over 18 months",(N2065-TODAY())&gt;=365,"05 Expires in 18 months",(N2065-TODAY())&gt;=183,"04 Expires in 12 months",(N2065-TODAY())&gt;=92,"03 Expires in 6 months",(N2065-TODAY())&gt;=31,"02 Expires in 3 months",(N2065-TODAY())&gt;=0,"01 Expires in 30 days",(N2065-TODAY())&gt;=-31,"01 Expired last 30 days",(N2065-TODAY())&gt;=-92,"02 Expired last 3 months",(N2065-TODAY())&gt;=-183,"03 Expired last 6 months",(N2065-TODAY())&gt;=-365,"04 Expired last 12 months",(N2065-TODAY())&gt;=-547,"05 Expired last 18 months",TRUE,"06 Expired over 18 months")</f>
        <v>06 Expired over 18 months</v>
      </c>
      <c r="Q2065" s="65">
        <v>98700</v>
      </c>
      <c r="R2065" s="84">
        <f t="shared" si="427"/>
        <v>98700</v>
      </c>
      <c r="S2065" s="77" t="str" cm="1">
        <f t="array" ref="S2065">_xlfn.IFS(R2065&gt;5000000,"Gold",R2065&gt;=500000,"Silver",R2065&gt;30000,"Bronze",TRUE,"Transactional")</f>
        <v>Bronze</v>
      </c>
      <c r="T2065" s="24" t="s">
        <v>122</v>
      </c>
      <c r="U2065" s="101" t="s">
        <v>116</v>
      </c>
      <c r="V2065" s="101" t="s">
        <v>70</v>
      </c>
      <c r="W2065" s="77" t="str">
        <f t="shared" si="426"/>
        <v>No</v>
      </c>
      <c r="X2065" s="77" t="str">
        <f>IFERROR(_xlfn.XLOOKUP(J2065&amp;"||"&amp;K2065,'Mapping Ref.'!$J$2:$J$538,'Mapping Ref.'!$K$2:$K$538),"")</f>
        <v>Construction &amp; Estates</v>
      </c>
      <c r="Y2065" s="77" t="str" cm="1">
        <f t="array" ref="Y2065">_xlfn.IFS(R2065&gt;2000000,"For Publication",R2065&gt;100000,"PID",R2065&gt;30000,"RFQ",TRUE,"Transactional")</f>
        <v>RFQ</v>
      </c>
      <c r="Z2065" s="24" t="s">
        <v>750</v>
      </c>
      <c r="AA2065" s="32">
        <v>6</v>
      </c>
      <c r="AB2065" s="24">
        <v>0</v>
      </c>
      <c r="AC2065" s="25">
        <v>45168</v>
      </c>
      <c r="AD2065" s="24" t="s">
        <v>58</v>
      </c>
      <c r="AE2065" s="24">
        <v>0</v>
      </c>
      <c r="AF2065" s="24"/>
      <c r="AG2065" s="24"/>
      <c r="AH2065" s="24" t="s">
        <v>60</v>
      </c>
      <c r="AI2065" s="24"/>
      <c r="AJ2065" s="24" t="s">
        <v>60</v>
      </c>
      <c r="AK2065" s="24"/>
      <c r="AL2065" s="24" t="s">
        <v>1333</v>
      </c>
      <c r="AM2065" s="24"/>
      <c r="AN2065" s="24"/>
      <c r="AO2065" s="24">
        <v>0</v>
      </c>
      <c r="AP2065" s="24" t="s">
        <v>60</v>
      </c>
      <c r="AQ2065" s="24"/>
      <c r="AR2065" s="24"/>
      <c r="AS2065" s="89">
        <f t="shared" si="429"/>
        <v>4</v>
      </c>
      <c r="AT2065" s="24" t="s">
        <v>7861</v>
      </c>
    </row>
    <row r="2066" spans="1:46" x14ac:dyDescent="0.5">
      <c r="A2066" s="24">
        <v>2194</v>
      </c>
      <c r="B2066" s="24" t="s">
        <v>340</v>
      </c>
      <c r="C2066" s="24"/>
      <c r="D2066" s="24" t="s">
        <v>7862</v>
      </c>
      <c r="E2066" s="24" t="s">
        <v>7863</v>
      </c>
      <c r="F2066" s="77" t="str">
        <f t="shared" si="425"/>
        <v>INSTITUTE OF HEALTH VISITING (IHV)</v>
      </c>
      <c r="G2066" s="24" t="s">
        <v>7864</v>
      </c>
      <c r="H2066" s="24" t="s">
        <v>634</v>
      </c>
      <c r="I2066" s="24" t="s">
        <v>634</v>
      </c>
      <c r="J2066" s="24" t="s">
        <v>190</v>
      </c>
      <c r="K2066" s="24" t="s">
        <v>1741</v>
      </c>
      <c r="L2066" s="25">
        <v>45170</v>
      </c>
      <c r="M2066" s="25">
        <v>45535</v>
      </c>
      <c r="N2066" s="81">
        <f t="shared" si="428"/>
        <v>45535</v>
      </c>
      <c r="O2066" s="77" t="str">
        <f ca="1">IF(N2066&lt;TODAY(),"Expired","Live")</f>
        <v>Expired</v>
      </c>
      <c r="P2066" s="77" t="str" cm="1">
        <f t="array" aca="1" ref="P2066" ca="1">_xlfn.IFS((N2066-TODAY())&gt;=547,"06 Expires over 18 months",(N2066-TODAY())&gt;=365,"05 Expires in 18 months",(N2066-TODAY())&gt;=183,"04 Expires in 12 months",(N2066-TODAY())&gt;=92,"03 Expires in 6 months",(N2066-TODAY())&gt;=31,"02 Expires in 3 months",(N2066-TODAY())&gt;=0,"01 Expires in 30 days",(N2066-TODAY())&gt;=-31,"01 Expired last 30 days",(N2066-TODAY())&gt;=-92,"02 Expired last 3 months",(N2066-TODAY())&gt;=-183,"03 Expired last 6 months",(N2066-TODAY())&gt;=-365,"04 Expired last 12 months",(N2066-TODAY())&gt;=-547,"05 Expired last 18 months",TRUE,"06 Expired over 18 months")</f>
        <v>06 Expired over 18 months</v>
      </c>
      <c r="Q2066" s="65">
        <v>25000</v>
      </c>
      <c r="R2066" s="84">
        <f t="shared" si="427"/>
        <v>25000</v>
      </c>
      <c r="S2066" s="77" t="str" cm="1">
        <f t="array" ref="S2066">_xlfn.IFS(R2066&gt;5000000,"Gold",R2066&gt;=500000,"Silver",R2066&gt;30000,"Bronze",TRUE,"Transactional")</f>
        <v>Transactional</v>
      </c>
      <c r="T2066" s="24" t="s">
        <v>54</v>
      </c>
      <c r="U2066" s="101" t="s">
        <v>208</v>
      </c>
      <c r="V2066" s="101" t="s">
        <v>209</v>
      </c>
      <c r="W2066" s="77" t="str">
        <f t="shared" si="426"/>
        <v>No</v>
      </c>
      <c r="X2066" s="77" t="str">
        <f>IFERROR(_xlfn.XLOOKUP(J2066&amp;"||"&amp;K2066,'Mapping Ref.'!$J$2:$J$538,'Mapping Ref.'!$K$2:$K$538),"")</f>
        <v>Childrens &amp; Adults</v>
      </c>
      <c r="Y2066" s="77" t="str" cm="1">
        <f t="array" ref="Y2066">_xlfn.IFS(R2066&gt;2000000,"For Publication",R2066&gt;100000,"PID",R2066&gt;30000,"RFQ",TRUE,"Transactional")</f>
        <v>Transactional</v>
      </c>
      <c r="Z2066" s="24" t="s">
        <v>1244</v>
      </c>
      <c r="AA2066" s="32">
        <v>12</v>
      </c>
      <c r="AB2066" s="24">
        <v>0</v>
      </c>
      <c r="AC2066" s="25">
        <v>45169</v>
      </c>
      <c r="AD2066" s="24" t="s">
        <v>58</v>
      </c>
      <c r="AE2066" s="24">
        <v>0</v>
      </c>
      <c r="AF2066" s="24"/>
      <c r="AG2066" s="24"/>
      <c r="AH2066" s="24" t="s">
        <v>60</v>
      </c>
      <c r="AI2066" s="24"/>
      <c r="AJ2066" s="24" t="s">
        <v>59</v>
      </c>
      <c r="AK2066" s="24"/>
      <c r="AL2066" s="24" t="s">
        <v>5003</v>
      </c>
      <c r="AM2066" s="24"/>
      <c r="AN2066" s="24"/>
      <c r="AO2066" s="24">
        <v>0</v>
      </c>
      <c r="AP2066" s="24" t="s">
        <v>60</v>
      </c>
      <c r="AQ2066" s="24"/>
      <c r="AR2066" s="24"/>
      <c r="AS2066" s="89">
        <f t="shared" si="429"/>
        <v>11</v>
      </c>
      <c r="AT2066" s="24" t="s">
        <v>7865</v>
      </c>
    </row>
    <row r="2067" spans="1:46" x14ac:dyDescent="0.5">
      <c r="A2067" s="24">
        <v>2195</v>
      </c>
      <c r="B2067" s="24" t="s">
        <v>506</v>
      </c>
      <c r="C2067" s="24" t="s">
        <v>77</v>
      </c>
      <c r="D2067" s="24" t="s">
        <v>7866</v>
      </c>
      <c r="E2067" s="24" t="s">
        <v>7867</v>
      </c>
      <c r="F2067" s="77" t="str">
        <f t="shared" si="425"/>
        <v>PERFECT CIRCLE JV LTD</v>
      </c>
      <c r="G2067" s="24" t="s">
        <v>2525</v>
      </c>
      <c r="H2067" s="24" t="s">
        <v>784</v>
      </c>
      <c r="I2067" s="24" t="s">
        <v>1128</v>
      </c>
      <c r="J2067" s="24" t="s">
        <v>321</v>
      </c>
      <c r="K2067" s="24" t="s">
        <v>3201</v>
      </c>
      <c r="L2067" s="25">
        <v>45090</v>
      </c>
      <c r="M2067" s="25">
        <v>45821</v>
      </c>
      <c r="N2067" s="81">
        <f t="shared" si="428"/>
        <v>46186</v>
      </c>
      <c r="O2067" s="77" t="str">
        <f ca="1">IF(N2067&lt;TODAY(),"Expired","Live")</f>
        <v>Expired</v>
      </c>
      <c r="P2067" s="77" t="str" cm="1">
        <f t="array" aca="1" ref="P2067" ca="1">_xlfn.IFS((N2067-TODAY())&gt;=547,"06 Expires over 18 months",(N2067-TODAY())&gt;=365,"05 Expires in 18 months",(N2067-TODAY())&gt;=183,"04 Expires in 12 months",(N2067-TODAY())&gt;=92,"03 Expires in 6 months",(N2067-TODAY())&gt;=31,"02 Expires in 3 months",(N2067-TODAY())&gt;=0,"01 Expires in 30 days",(N2067-TODAY())&gt;=-31,"01 Expired last 30 days",(N2067-TODAY())&gt;=-92,"02 Expired last 3 months",(N2067-TODAY())&gt;=-183,"03 Expired last 6 months",(N2067-TODAY())&gt;=-365,"04 Expired last 12 months",(N2067-TODAY())&gt;=-547,"05 Expired last 18 months",TRUE,"06 Expired over 18 months")</f>
        <v>02 Expired last 3 months</v>
      </c>
      <c r="Q2067" s="65">
        <v>1074771.3</v>
      </c>
      <c r="R2067" s="84">
        <f t="shared" si="427"/>
        <v>3224313.9000000004</v>
      </c>
      <c r="S2067" s="77" t="str" cm="1">
        <f t="array" ref="S2067">_xlfn.IFS(R2067&gt;5000000,"Gold",R2067&gt;=500000,"Silver",R2067&gt;30000,"Bronze",TRUE,"Transactional")</f>
        <v>Silver</v>
      </c>
      <c r="T2067" s="24" t="s">
        <v>122</v>
      </c>
      <c r="U2067" s="101" t="s">
        <v>109</v>
      </c>
      <c r="V2067" s="101" t="s">
        <v>110</v>
      </c>
      <c r="W2067" s="77" t="str">
        <f t="shared" si="426"/>
        <v>Yes</v>
      </c>
      <c r="X2067" s="77" t="str">
        <f>IFERROR(_xlfn.XLOOKUP(J2067&amp;"||"&amp;K2067,'Mapping Ref.'!$J$2:$J$538,'Mapping Ref.'!$K$2:$K$538),"")</f>
        <v>Corporate</v>
      </c>
      <c r="Y2067" s="77" t="str" cm="1">
        <f t="array" ref="Y2067">_xlfn.IFS(R2067&gt;2000000,"For Publication",R2067&gt;100000,"PID",R2067&gt;30000,"RFQ",TRUE,"Transactional")</f>
        <v>For Publication</v>
      </c>
      <c r="Z2067" s="24" t="s">
        <v>86</v>
      </c>
      <c r="AA2067" s="32">
        <v>12</v>
      </c>
      <c r="AB2067" s="24">
        <v>12</v>
      </c>
      <c r="AC2067" s="25">
        <v>45170</v>
      </c>
      <c r="AD2067" s="24" t="s">
        <v>58</v>
      </c>
      <c r="AE2067" s="24"/>
      <c r="AF2067" s="24"/>
      <c r="AG2067" s="24"/>
      <c r="AH2067" s="24" t="s">
        <v>59</v>
      </c>
      <c r="AI2067" s="24"/>
      <c r="AJ2067" s="24" t="s">
        <v>60</v>
      </c>
      <c r="AK2067" s="24"/>
      <c r="AL2067" s="24" t="s">
        <v>1333</v>
      </c>
      <c r="AM2067" s="24"/>
      <c r="AN2067" s="24"/>
      <c r="AO2067" s="24">
        <v>0</v>
      </c>
      <c r="AP2067" s="24" t="s">
        <v>60</v>
      </c>
      <c r="AQ2067" s="24"/>
      <c r="AR2067" s="24"/>
      <c r="AS2067" s="89">
        <f t="shared" si="429"/>
        <v>36</v>
      </c>
      <c r="AT2067" s="24" t="s">
        <v>2528</v>
      </c>
    </row>
    <row r="2068" spans="1:46" x14ac:dyDescent="0.5">
      <c r="A2068" s="24">
        <v>2196</v>
      </c>
      <c r="B2068" s="24" t="s">
        <v>506</v>
      </c>
      <c r="C2068" s="24"/>
      <c r="D2068" s="24" t="s">
        <v>5445</v>
      </c>
      <c r="E2068" s="24" t="s">
        <v>7868</v>
      </c>
      <c r="F2068" s="77" t="str">
        <f t="shared" si="425"/>
        <v>MILLIONVOICES LTD T/A MV FAMILY CENTRE</v>
      </c>
      <c r="G2068" s="24" t="s">
        <v>7869</v>
      </c>
      <c r="H2068" s="24" t="s">
        <v>5010</v>
      </c>
      <c r="I2068" s="24" t="s">
        <v>5010</v>
      </c>
      <c r="J2068" s="24" t="s">
        <v>190</v>
      </c>
      <c r="K2068" s="24" t="s">
        <v>6369</v>
      </c>
      <c r="L2068" s="25">
        <v>45173</v>
      </c>
      <c r="M2068" s="25">
        <v>45541</v>
      </c>
      <c r="N2068" s="81">
        <f t="shared" si="428"/>
        <v>46087</v>
      </c>
      <c r="O2068" s="77" t="s">
        <v>712</v>
      </c>
      <c r="P2068" s="77" t="str" cm="1">
        <f t="array" aca="1" ref="P2068" ca="1">_xlfn.IFS((N2068-TODAY())&gt;=547,"06 Expires over 18 months",(N2068-TODAY())&gt;=365,"05 Expires in 18 months",(N2068-TODAY())&gt;=183,"04 Expires in 12 months",(N2068-TODAY())&gt;=92,"03 Expires in 6 months",(N2068-TODAY())&gt;=31,"02 Expires in 3 months",(N2068-TODAY())&gt;=0,"01 Expires in 30 days",(N2068-TODAY())&gt;=-31,"01 Expired last 30 days",(N2068-TODAY())&gt;=-92,"02 Expired last 3 months",(N2068-TODAY())&gt;=-183,"03 Expired last 6 months",(N2068-TODAY())&gt;=-365,"04 Expired last 12 months",(N2068-TODAY())&gt;=-547,"05 Expired last 18 months",TRUE,"06 Expired over 18 months")</f>
        <v>03 Expired last 6 months</v>
      </c>
      <c r="Q2068" s="65">
        <v>2000</v>
      </c>
      <c r="R2068" s="84">
        <f t="shared" si="427"/>
        <v>5000</v>
      </c>
      <c r="S2068" s="77" t="str" cm="1">
        <f t="array" ref="S2068">_xlfn.IFS(R2068&gt;5000000,"Gold",R2068&gt;=500000,"Silver",R2068&gt;30000,"Bronze",TRUE,"Transactional")</f>
        <v>Transactional</v>
      </c>
      <c r="T2068" s="24" t="s">
        <v>54</v>
      </c>
      <c r="U2068" s="101" t="s">
        <v>190</v>
      </c>
      <c r="V2068" s="101"/>
      <c r="W2068" s="77" t="str">
        <f t="shared" si="426"/>
        <v>Yes</v>
      </c>
      <c r="X2068" s="77" t="str">
        <f>IFERROR(_xlfn.XLOOKUP(J2068&amp;"||"&amp;K2068,'Mapping Ref.'!$J$2:$J$538,'Mapping Ref.'!$K$2:$K$538),"")</f>
        <v>Childrens &amp; Adults</v>
      </c>
      <c r="Y2068" s="77" t="str" cm="1">
        <f t="array" ref="Y2068">_xlfn.IFS(R2068&gt;2000000,"For Publication",R2068&gt;100000,"PID",R2068&gt;30000,"RFQ",TRUE,"Transactional")</f>
        <v>Transactional</v>
      </c>
      <c r="Z2068" s="24" t="s">
        <v>101</v>
      </c>
      <c r="AA2068" s="32">
        <v>12</v>
      </c>
      <c r="AB2068" s="24">
        <v>18</v>
      </c>
      <c r="AC2068" s="25">
        <v>45173</v>
      </c>
      <c r="AD2068" s="24" t="s">
        <v>58</v>
      </c>
      <c r="AE2068" s="24"/>
      <c r="AF2068" s="24"/>
      <c r="AG2068" s="24"/>
      <c r="AH2068" s="24" t="s">
        <v>60</v>
      </c>
      <c r="AI2068" s="24"/>
      <c r="AJ2068" s="24" t="s">
        <v>60</v>
      </c>
      <c r="AK2068" s="24"/>
      <c r="AL2068" s="24" t="s">
        <v>1333</v>
      </c>
      <c r="AM2068" s="24"/>
      <c r="AN2068" s="24"/>
      <c r="AO2068" s="24">
        <v>0</v>
      </c>
      <c r="AP2068" s="24" t="s">
        <v>60</v>
      </c>
      <c r="AQ2068" s="24"/>
      <c r="AR2068" s="24"/>
      <c r="AS2068" s="89">
        <f t="shared" si="429"/>
        <v>30</v>
      </c>
      <c r="AT2068" s="24" t="s">
        <v>7870</v>
      </c>
    </row>
    <row r="2069" spans="1:46" x14ac:dyDescent="0.5">
      <c r="A2069" s="24">
        <v>2197</v>
      </c>
      <c r="B2069" s="24"/>
      <c r="C2069" s="24"/>
      <c r="D2069" s="24" t="s">
        <v>7871</v>
      </c>
      <c r="E2069" s="24" t="s">
        <v>7872</v>
      </c>
      <c r="F2069" s="77" t="str">
        <f t="shared" si="425"/>
        <v>JAERAE LIMITED</v>
      </c>
      <c r="G2069" s="24" t="s">
        <v>7873</v>
      </c>
      <c r="H2069" s="24" t="s">
        <v>1297</v>
      </c>
      <c r="I2069" s="24" t="s">
        <v>1297</v>
      </c>
      <c r="J2069" s="24" t="s">
        <v>190</v>
      </c>
      <c r="K2069" s="24" t="s">
        <v>755</v>
      </c>
      <c r="L2069" s="25">
        <v>45174</v>
      </c>
      <c r="M2069" s="25">
        <v>45540</v>
      </c>
      <c r="N2069" s="81">
        <f t="shared" si="428"/>
        <v>45905</v>
      </c>
      <c r="O2069" s="77" t="s">
        <v>712</v>
      </c>
      <c r="P2069" s="77" t="str" cm="1">
        <f t="array" aca="1" ref="P2069" ca="1">_xlfn.IFS((N2069-TODAY())&gt;=547,"06 Expires over 18 months",(N2069-TODAY())&gt;=365,"05 Expires in 18 months",(N2069-TODAY())&gt;=183,"04 Expires in 12 months",(N2069-TODAY())&gt;=92,"03 Expires in 6 months",(N2069-TODAY())&gt;=31,"02 Expires in 3 months",(N2069-TODAY())&gt;=0,"01 Expires in 30 days",(N2069-TODAY())&gt;=-31,"01 Expired last 30 days",(N2069-TODAY())&gt;=-92,"02 Expired last 3 months",(N2069-TODAY())&gt;=-183,"03 Expired last 6 months",(N2069-TODAY())&gt;=-365,"04 Expired last 12 months",(N2069-TODAY())&gt;=-547,"05 Expired last 18 months",TRUE,"06 Expired over 18 months")</f>
        <v>04 Expired last 12 months</v>
      </c>
      <c r="Q2069" s="65">
        <v>3400</v>
      </c>
      <c r="R2069" s="84">
        <f t="shared" si="427"/>
        <v>6800</v>
      </c>
      <c r="S2069" s="77" t="str" cm="1">
        <f t="array" ref="S2069">_xlfn.IFS(R2069&gt;5000000,"Gold",R2069&gt;=500000,"Silver",R2069&gt;30000,"Bronze",TRUE,"Transactional")</f>
        <v>Transactional</v>
      </c>
      <c r="T2069" s="24" t="s">
        <v>54</v>
      </c>
      <c r="U2069" s="101" t="s">
        <v>190</v>
      </c>
      <c r="V2069" s="101"/>
      <c r="W2069" s="77" t="str">
        <f t="shared" si="426"/>
        <v>Yes</v>
      </c>
      <c r="X2069" s="77" t="str">
        <f>IFERROR(_xlfn.XLOOKUP(J2069&amp;"||"&amp;K2069,'Mapping Ref.'!$J$2:$J$538,'Mapping Ref.'!$K$2:$K$538),"")</f>
        <v>Childrens &amp; Adults</v>
      </c>
      <c r="Y2069" s="77" t="str" cm="1">
        <f t="array" ref="Y2069">_xlfn.IFS(R2069&gt;2000000,"For Publication",R2069&gt;100000,"PID",R2069&gt;30000,"RFQ",TRUE,"Transactional")</f>
        <v>Transactional</v>
      </c>
      <c r="Z2069" s="24" t="s">
        <v>101</v>
      </c>
      <c r="AA2069" s="32">
        <v>12</v>
      </c>
      <c r="AB2069" s="24">
        <v>12</v>
      </c>
      <c r="AC2069" s="25">
        <v>45174</v>
      </c>
      <c r="AD2069" s="24" t="s">
        <v>58</v>
      </c>
      <c r="AE2069" s="24">
        <v>0</v>
      </c>
      <c r="AF2069" s="24"/>
      <c r="AG2069" s="24"/>
      <c r="AH2069" s="24" t="s">
        <v>60</v>
      </c>
      <c r="AI2069" s="24"/>
      <c r="AJ2069" s="24" t="s">
        <v>60</v>
      </c>
      <c r="AK2069" s="24"/>
      <c r="AL2069" s="24" t="s">
        <v>1333</v>
      </c>
      <c r="AM2069" s="24"/>
      <c r="AN2069" s="24"/>
      <c r="AO2069" s="24">
        <v>0</v>
      </c>
      <c r="AP2069" s="24" t="s">
        <v>60</v>
      </c>
      <c r="AQ2069" s="24"/>
      <c r="AR2069" s="24"/>
      <c r="AS2069" s="89">
        <f t="shared" si="429"/>
        <v>24</v>
      </c>
      <c r="AT2069" s="24" t="s">
        <v>7874</v>
      </c>
    </row>
    <row r="2070" spans="1:46" x14ac:dyDescent="0.5">
      <c r="A2070" s="24">
        <v>2200</v>
      </c>
      <c r="B2070" s="24"/>
      <c r="C2070" s="24"/>
      <c r="D2070" s="24" t="s">
        <v>7875</v>
      </c>
      <c r="E2070" s="24" t="s">
        <v>7876</v>
      </c>
      <c r="F2070" s="77" t="str">
        <f t="shared" si="425"/>
        <v>ECOLUTION GROUP LIMITED T/A ECOLUTION</v>
      </c>
      <c r="G2070" s="24" t="s">
        <v>7877</v>
      </c>
      <c r="H2070" s="24" t="s">
        <v>591</v>
      </c>
      <c r="I2070" s="24" t="s">
        <v>7878</v>
      </c>
      <c r="J2070" s="24" t="s">
        <v>107</v>
      </c>
      <c r="K2070" s="24" t="s">
        <v>7879</v>
      </c>
      <c r="L2070" s="25">
        <v>45181</v>
      </c>
      <c r="M2070" s="25">
        <v>45271</v>
      </c>
      <c r="N2070" s="81">
        <f t="shared" si="428"/>
        <v>45271</v>
      </c>
      <c r="O2070" s="77" t="str">
        <f ca="1">IF(N2070&lt;TODAY(),"Expired","Live")</f>
        <v>Expired</v>
      </c>
      <c r="P2070" s="77" t="str" cm="1">
        <f t="array" aca="1" ref="P2070" ca="1">_xlfn.IFS((N2070-TODAY())&gt;=547,"06 Expires over 18 months",(N2070-TODAY())&gt;=365,"05 Expires in 18 months",(N2070-TODAY())&gt;=183,"04 Expires in 12 months",(N2070-TODAY())&gt;=92,"03 Expires in 6 months",(N2070-TODAY())&gt;=31,"02 Expires in 3 months",(N2070-TODAY())&gt;=0,"01 Expires in 30 days",(N2070-TODAY())&gt;=-31,"01 Expired last 30 days",(N2070-TODAY())&gt;=-92,"02 Expired last 3 months",(N2070-TODAY())&gt;=-183,"03 Expired last 6 months",(N2070-TODAY())&gt;=-365,"04 Expired last 12 months",(N2070-TODAY())&gt;=-547,"05 Expired last 18 months",TRUE,"06 Expired over 18 months")</f>
        <v>06 Expired over 18 months</v>
      </c>
      <c r="Q2070" s="65">
        <v>74999</v>
      </c>
      <c r="R2070" s="84">
        <f t="shared" si="427"/>
        <v>74999</v>
      </c>
      <c r="S2070" s="77" t="str" cm="1">
        <f t="array" ref="S2070">_xlfn.IFS(R2070&gt;5000000,"Gold",R2070&gt;=500000,"Silver",R2070&gt;30000,"Bronze",TRUE,"Transactional")</f>
        <v>Bronze</v>
      </c>
      <c r="T2070" s="24" t="s">
        <v>54</v>
      </c>
      <c r="U2070" s="101" t="s">
        <v>237</v>
      </c>
      <c r="V2070" s="101" t="s">
        <v>940</v>
      </c>
      <c r="W2070" s="77" t="str">
        <f t="shared" si="426"/>
        <v>No</v>
      </c>
      <c r="X2070" s="77" t="str">
        <f>IFERROR(_xlfn.XLOOKUP(J2070&amp;"||"&amp;K2070,'Mapping Ref.'!$J$2:$J$538,'Mapping Ref.'!$K$2:$K$538),"")</f>
        <v>Construction &amp; Estates</v>
      </c>
      <c r="Y2070" s="77" t="str" cm="1">
        <f t="array" ref="Y2070">_xlfn.IFS(R2070&gt;2000000,"For Publication",R2070&gt;100000,"PID",R2070&gt;30000,"RFQ",TRUE,"Transactional")</f>
        <v>RFQ</v>
      </c>
      <c r="Z2070" s="24" t="s">
        <v>101</v>
      </c>
      <c r="AA2070" s="32">
        <v>3</v>
      </c>
      <c r="AB2070" s="24">
        <v>0</v>
      </c>
      <c r="AC2070" s="25">
        <v>45181</v>
      </c>
      <c r="AD2070" s="24" t="s">
        <v>58</v>
      </c>
      <c r="AE2070" s="24"/>
      <c r="AF2070" s="24"/>
      <c r="AG2070" s="24"/>
      <c r="AH2070" s="24" t="s">
        <v>60</v>
      </c>
      <c r="AI2070" s="24"/>
      <c r="AJ2070" s="24" t="s">
        <v>60</v>
      </c>
      <c r="AK2070" s="24"/>
      <c r="AL2070" s="24" t="s">
        <v>1333</v>
      </c>
      <c r="AM2070" s="24"/>
      <c r="AN2070" s="24"/>
      <c r="AO2070" s="24">
        <v>0</v>
      </c>
      <c r="AP2070" s="24" t="s">
        <v>60</v>
      </c>
      <c r="AQ2070" s="24"/>
      <c r="AR2070" s="24"/>
      <c r="AS2070" s="89">
        <f t="shared" si="429"/>
        <v>2</v>
      </c>
      <c r="AT2070" s="24" t="s">
        <v>7880</v>
      </c>
    </row>
    <row r="2071" spans="1:46" x14ac:dyDescent="0.5">
      <c r="A2071" s="24">
        <v>2201</v>
      </c>
      <c r="B2071" s="24" t="s">
        <v>506</v>
      </c>
      <c r="C2071" s="24" t="s">
        <v>77</v>
      </c>
      <c r="D2071" s="24" t="s">
        <v>7881</v>
      </c>
      <c r="E2071" s="24" t="s">
        <v>7882</v>
      </c>
      <c r="F2071" s="77" t="str">
        <f t="shared" si="425"/>
        <v>HALO SERVICE SOLUTIONS LTD</v>
      </c>
      <c r="G2071" s="24" t="s">
        <v>7883</v>
      </c>
      <c r="H2071" s="24" t="s">
        <v>2931</v>
      </c>
      <c r="I2071" s="24" t="s">
        <v>1330</v>
      </c>
      <c r="J2071" s="24" t="s">
        <v>52</v>
      </c>
      <c r="K2071" s="24" t="s">
        <v>1281</v>
      </c>
      <c r="L2071" s="25">
        <v>45174</v>
      </c>
      <c r="M2071" s="25">
        <v>46634</v>
      </c>
      <c r="N2071" s="81">
        <f t="shared" si="428"/>
        <v>47000</v>
      </c>
      <c r="O2071" s="77" t="str">
        <f ca="1">IF(N2071&lt;TODAY(),"Expired","Live")</f>
        <v>Live</v>
      </c>
      <c r="P2071" s="77" t="str" cm="1">
        <f t="array" aca="1" ref="P2071" ca="1">_xlfn.IFS((N2071-TODAY())&gt;=547,"06 Expires over 18 months",(N2071-TODAY())&gt;=365,"05 Expires in 18 months",(N2071-TODAY())&gt;=183,"04 Expires in 12 months",(N2071-TODAY())&gt;=92,"03 Expires in 6 months",(N2071-TODAY())&gt;=31,"02 Expires in 3 months",(N2071-TODAY())&gt;=0,"01 Expires in 30 days",(N2071-TODAY())&gt;=-31,"01 Expired last 30 days",(N2071-TODAY())&gt;=-92,"02 Expired last 3 months",(N2071-TODAY())&gt;=-183,"03 Expired last 6 months",(N2071-TODAY())&gt;=-365,"04 Expired last 12 months",(N2071-TODAY())&gt;=-547,"05 Expired last 18 months",TRUE,"06 Expired over 18 months")</f>
        <v>06 Expires over 18 months</v>
      </c>
      <c r="Q2071" s="65">
        <v>297080</v>
      </c>
      <c r="R2071" s="84">
        <f t="shared" si="427"/>
        <v>1460643.3333333333</v>
      </c>
      <c r="S2071" s="77" t="str" cm="1">
        <f t="array" ref="S2071">_xlfn.IFS(R2071&gt;5000000,"Gold",R2071&gt;=500000,"Silver",R2071&gt;30000,"Bronze",TRUE,"Transactional")</f>
        <v>Silver</v>
      </c>
      <c r="T2071" s="24" t="s">
        <v>122</v>
      </c>
      <c r="U2071" s="101" t="s">
        <v>116</v>
      </c>
      <c r="V2071" s="101" t="s">
        <v>569</v>
      </c>
      <c r="W2071" s="77" t="str">
        <f t="shared" si="426"/>
        <v>Yes</v>
      </c>
      <c r="X2071" s="77" t="str">
        <f>IFERROR(_xlfn.XLOOKUP(J2071&amp;"||"&amp;K2071,'Mapping Ref.'!$J$2:$J$538,'Mapping Ref.'!$K$2:$K$538),"")</f>
        <v>ICT</v>
      </c>
      <c r="Y2071" s="77" t="str" cm="1">
        <f t="array" ref="Y2071">_xlfn.IFS(R2071&gt;2000000,"For Publication",R2071&gt;100000,"PID",R2071&gt;30000,"RFQ",TRUE,"Transactional")</f>
        <v>PID</v>
      </c>
      <c r="Z2071" s="24" t="s">
        <v>57</v>
      </c>
      <c r="AA2071" s="32">
        <v>36</v>
      </c>
      <c r="AB2071" s="24">
        <v>12</v>
      </c>
      <c r="AC2071" s="25">
        <v>45182</v>
      </c>
      <c r="AD2071" s="24" t="s">
        <v>58</v>
      </c>
      <c r="AE2071" s="24">
        <v>23016</v>
      </c>
      <c r="AF2071" s="24"/>
      <c r="AG2071" s="24"/>
      <c r="AH2071" s="24" t="s">
        <v>60</v>
      </c>
      <c r="AI2071" s="24"/>
      <c r="AJ2071" s="24" t="s">
        <v>60</v>
      </c>
      <c r="AK2071" s="24" t="s">
        <v>7884</v>
      </c>
      <c r="AL2071" s="24" t="s">
        <v>1333</v>
      </c>
      <c r="AM2071" s="24"/>
      <c r="AN2071" s="24"/>
      <c r="AO2071" s="24">
        <v>0</v>
      </c>
      <c r="AP2071" s="24" t="s">
        <v>60</v>
      </c>
      <c r="AQ2071" s="24"/>
      <c r="AR2071" s="24"/>
      <c r="AS2071" s="89">
        <f t="shared" si="429"/>
        <v>59</v>
      </c>
      <c r="AT2071" s="24" t="s">
        <v>7885</v>
      </c>
    </row>
    <row r="2072" spans="1:46" x14ac:dyDescent="0.5">
      <c r="A2072" s="24">
        <v>2202</v>
      </c>
      <c r="B2072" s="24" t="s">
        <v>340</v>
      </c>
      <c r="C2072" s="24"/>
      <c r="D2072" s="24" t="s">
        <v>7886</v>
      </c>
      <c r="E2072" s="24" t="s">
        <v>6377</v>
      </c>
      <c r="F2072" s="77" t="str">
        <f t="shared" si="425"/>
        <v>UK POINT OF SALE GROUP LIMITED</v>
      </c>
      <c r="G2072" s="24" t="s">
        <v>7887</v>
      </c>
      <c r="H2072" s="24" t="s">
        <v>1879</v>
      </c>
      <c r="I2072" s="24" t="s">
        <v>1879</v>
      </c>
      <c r="J2072" s="24" t="s">
        <v>107</v>
      </c>
      <c r="K2072" s="24" t="s">
        <v>5665</v>
      </c>
      <c r="L2072" s="25">
        <v>45434</v>
      </c>
      <c r="M2072" s="25">
        <v>46529</v>
      </c>
      <c r="N2072" s="81">
        <f t="shared" si="428"/>
        <v>47260</v>
      </c>
      <c r="O2072" s="77" t="str">
        <f ca="1">IF(N2072&lt;TODAY(),"Expired","Live")</f>
        <v>Live</v>
      </c>
      <c r="P2072" s="77" t="str" cm="1">
        <f t="array" aca="1" ref="P2072" ca="1">_xlfn.IFS((N2072-TODAY())&gt;=547,"06 Expires over 18 months",(N2072-TODAY())&gt;=365,"05 Expires in 18 months",(N2072-TODAY())&gt;=183,"04 Expires in 12 months",(N2072-TODAY())&gt;=92,"03 Expires in 6 months",(N2072-TODAY())&gt;=31,"02 Expires in 3 months",(N2072-TODAY())&gt;=0,"01 Expires in 30 days",(N2072-TODAY())&gt;=-31,"01 Expired last 30 days",(N2072-TODAY())&gt;=-92,"02 Expired last 3 months",(N2072-TODAY())&gt;=-183,"03 Expired last 6 months",(N2072-TODAY())&gt;=-365,"04 Expired last 12 months",(N2072-TODAY())&gt;=-547,"05 Expired last 18 months",TRUE,"06 Expired over 18 months")</f>
        <v>06 Expires over 18 months</v>
      </c>
      <c r="Q2072" s="65">
        <v>5000</v>
      </c>
      <c r="R2072" s="84">
        <f t="shared" si="427"/>
        <v>25000</v>
      </c>
      <c r="S2072" s="77" t="str" cm="1">
        <f t="array" ref="S2072">_xlfn.IFS(R2072&gt;5000000,"Gold",R2072&gt;=500000,"Silver",R2072&gt;30000,"Bronze",TRUE,"Transactional")</f>
        <v>Transactional</v>
      </c>
      <c r="T2072" s="24" t="s">
        <v>54</v>
      </c>
      <c r="U2072" s="101" t="s">
        <v>445</v>
      </c>
      <c r="V2072" s="101" t="s">
        <v>446</v>
      </c>
      <c r="W2072" s="77" t="str">
        <f t="shared" si="426"/>
        <v>Yes</v>
      </c>
      <c r="X2072" s="77" t="str">
        <f>IFERROR(_xlfn.XLOOKUP(J2072&amp;"||"&amp;K2072,'Mapping Ref.'!$J$2:$J$538,'Mapping Ref.'!$K$2:$K$538),"")</f>
        <v>Construction &amp; Estates</v>
      </c>
      <c r="Y2072" s="77" t="str" cm="1">
        <f t="array" ref="Y2072">_xlfn.IFS(R2072&gt;2000000,"For Publication",R2072&gt;100000,"PID",R2072&gt;30000,"RFQ",TRUE,"Transactional")</f>
        <v>Transactional</v>
      </c>
      <c r="Z2072" s="24" t="s">
        <v>86</v>
      </c>
      <c r="AA2072" s="32">
        <v>36</v>
      </c>
      <c r="AB2072" s="24">
        <v>24</v>
      </c>
      <c r="AC2072" s="25">
        <v>45182</v>
      </c>
      <c r="AD2072" s="24" t="s">
        <v>1066</v>
      </c>
      <c r="AE2072" s="24">
        <v>0</v>
      </c>
      <c r="AF2072" s="24"/>
      <c r="AG2072" s="24"/>
      <c r="AH2072" s="24" t="s">
        <v>60</v>
      </c>
      <c r="AI2072" s="24"/>
      <c r="AJ2072" s="24" t="s">
        <v>60</v>
      </c>
      <c r="AK2072" s="24"/>
      <c r="AL2072" s="24" t="s">
        <v>5003</v>
      </c>
      <c r="AM2072" s="24"/>
      <c r="AN2072" s="24"/>
      <c r="AO2072" s="24">
        <v>0</v>
      </c>
      <c r="AP2072" s="24" t="s">
        <v>60</v>
      </c>
      <c r="AQ2072" s="24"/>
      <c r="AR2072" s="24"/>
      <c r="AS2072" s="89">
        <f t="shared" si="429"/>
        <v>60</v>
      </c>
      <c r="AT2072" s="24" t="s">
        <v>7888</v>
      </c>
    </row>
    <row r="2073" spans="1:46" x14ac:dyDescent="0.5">
      <c r="A2073" s="24">
        <v>2203</v>
      </c>
      <c r="B2073" s="24"/>
      <c r="C2073" s="24"/>
      <c r="D2073" s="24" t="s">
        <v>7889</v>
      </c>
      <c r="E2073" s="24" t="s">
        <v>7890</v>
      </c>
      <c r="F2073" s="77" t="str">
        <f t="shared" si="425"/>
        <v>TES GLOBAL LIMITED</v>
      </c>
      <c r="G2073" s="24" t="s">
        <v>7891</v>
      </c>
      <c r="H2073" s="24" t="s">
        <v>7892</v>
      </c>
      <c r="I2073" s="24" t="s">
        <v>7892</v>
      </c>
      <c r="J2073" s="24" t="s">
        <v>190</v>
      </c>
      <c r="K2073" s="24" t="s">
        <v>7893</v>
      </c>
      <c r="L2073" s="25">
        <v>45201</v>
      </c>
      <c r="M2073" s="25">
        <v>45566</v>
      </c>
      <c r="N2073" s="81">
        <f t="shared" si="428"/>
        <v>45931</v>
      </c>
      <c r="O2073" s="77" t="s">
        <v>712</v>
      </c>
      <c r="P2073" s="77" t="str" cm="1">
        <f t="array" aca="1" ref="P2073" ca="1">_xlfn.IFS((N2073-TODAY())&gt;=547,"06 Expires over 18 months",(N2073-TODAY())&gt;=365,"05 Expires in 18 months",(N2073-TODAY())&gt;=183,"04 Expires in 12 months",(N2073-TODAY())&gt;=92,"03 Expires in 6 months",(N2073-TODAY())&gt;=31,"02 Expires in 3 months",(N2073-TODAY())&gt;=0,"01 Expires in 30 days",(N2073-TODAY())&gt;=-31,"01 Expired last 30 days",(N2073-TODAY())&gt;=-92,"02 Expired last 3 months",(N2073-TODAY())&gt;=-183,"03 Expired last 6 months",(N2073-TODAY())&gt;=-365,"04 Expired last 12 months",(N2073-TODAY())&gt;=-547,"05 Expired last 18 months",TRUE,"06 Expired over 18 months")</f>
        <v>04 Expired last 12 months</v>
      </c>
      <c r="Q2073" s="65">
        <v>700</v>
      </c>
      <c r="R2073" s="84">
        <f t="shared" si="427"/>
        <v>1341.6666666666667</v>
      </c>
      <c r="S2073" s="77" t="str" cm="1">
        <f t="array" ref="S2073">_xlfn.IFS(R2073&gt;5000000,"Gold",R2073&gt;=500000,"Silver",R2073&gt;30000,"Bronze",TRUE,"Transactional")</f>
        <v>Transactional</v>
      </c>
      <c r="T2073" s="24" t="s">
        <v>54</v>
      </c>
      <c r="U2073" s="101" t="s">
        <v>99</v>
      </c>
      <c r="V2073" s="101"/>
      <c r="W2073" s="77" t="str">
        <f t="shared" si="426"/>
        <v>Yes</v>
      </c>
      <c r="X2073" s="77" t="str">
        <f>IFERROR(_xlfn.XLOOKUP(J2073&amp;"||"&amp;K2073,'Mapping Ref.'!$J$2:$J$538,'Mapping Ref.'!$K$2:$K$538),"")</f>
        <v>Childrens &amp; Adults</v>
      </c>
      <c r="Y2073" s="77" t="str" cm="1">
        <f t="array" ref="Y2073">_xlfn.IFS(R2073&gt;2000000,"For Publication",R2073&gt;100000,"PID",R2073&gt;30000,"RFQ",TRUE,"Transactional")</f>
        <v>Transactional</v>
      </c>
      <c r="Z2073" s="24" t="s">
        <v>101</v>
      </c>
      <c r="AA2073" s="32">
        <v>12</v>
      </c>
      <c r="AB2073" s="24">
        <v>12</v>
      </c>
      <c r="AC2073" s="25">
        <v>45182</v>
      </c>
      <c r="AD2073" s="24" t="s">
        <v>58</v>
      </c>
      <c r="AE2073" s="24"/>
      <c r="AF2073" s="24"/>
      <c r="AG2073" s="24"/>
      <c r="AH2073" s="24" t="s">
        <v>60</v>
      </c>
      <c r="AI2073" s="24"/>
      <c r="AJ2073" s="24" t="s">
        <v>60</v>
      </c>
      <c r="AK2073" s="24"/>
      <c r="AL2073" s="24" t="s">
        <v>1333</v>
      </c>
      <c r="AM2073" s="24"/>
      <c r="AN2073" s="24"/>
      <c r="AO2073" s="24"/>
      <c r="AP2073" s="24" t="s">
        <v>60</v>
      </c>
      <c r="AQ2073" s="24"/>
      <c r="AR2073" s="24"/>
      <c r="AS2073" s="89">
        <f t="shared" si="429"/>
        <v>23</v>
      </c>
      <c r="AT2073" s="24" t="s">
        <v>7894</v>
      </c>
    </row>
    <row r="2074" spans="1:46" x14ac:dyDescent="0.5">
      <c r="A2074" s="24">
        <v>2204</v>
      </c>
      <c r="B2074" s="24" t="s">
        <v>340</v>
      </c>
      <c r="C2074" s="24" t="s">
        <v>77</v>
      </c>
      <c r="D2074" s="24" t="s">
        <v>7895</v>
      </c>
      <c r="E2074" s="24" t="s">
        <v>7896</v>
      </c>
      <c r="F2074" s="77" t="str">
        <f t="shared" si="425"/>
        <v>DEVONSHIRES SOLICITORS LLP</v>
      </c>
      <c r="G2074" s="24" t="s">
        <v>5280</v>
      </c>
      <c r="H2074" s="24" t="s">
        <v>6787</v>
      </c>
      <c r="I2074" s="24" t="s">
        <v>6787</v>
      </c>
      <c r="J2074" s="24" t="s">
        <v>107</v>
      </c>
      <c r="K2074" s="24" t="s">
        <v>7897</v>
      </c>
      <c r="L2074" s="25">
        <v>45009</v>
      </c>
      <c r="M2074" s="25">
        <v>45534</v>
      </c>
      <c r="N2074" s="81">
        <f t="shared" si="428"/>
        <v>46081</v>
      </c>
      <c r="O2074" s="77" t="str">
        <f t="shared" ref="O2074:O2085" ca="1" si="430">IF(N2074&lt;TODAY(),"Expired","Live")</f>
        <v>Expired</v>
      </c>
      <c r="P2074" s="77" t="str" cm="1">
        <f t="array" aca="1" ref="P2074" ca="1">_xlfn.IFS((N2074-TODAY())&gt;=547,"06 Expires over 18 months",(N2074-TODAY())&gt;=365,"05 Expires in 18 months",(N2074-TODAY())&gt;=183,"04 Expires in 12 months",(N2074-TODAY())&gt;=92,"03 Expires in 6 months",(N2074-TODAY())&gt;=31,"02 Expires in 3 months",(N2074-TODAY())&gt;=0,"01 Expires in 30 days",(N2074-TODAY())&gt;=-31,"01 Expired last 30 days",(N2074-TODAY())&gt;=-92,"02 Expired last 3 months",(N2074-TODAY())&gt;=-183,"03 Expired last 6 months",(N2074-TODAY())&gt;=-365,"04 Expired last 12 months",(N2074-TODAY())&gt;=-547,"05 Expired last 18 months",TRUE,"06 Expired over 18 months")</f>
        <v>03 Expired last 6 months</v>
      </c>
      <c r="Q2074" s="65">
        <v>20000</v>
      </c>
      <c r="R2074" s="84">
        <f t="shared" si="427"/>
        <v>58333.333333333336</v>
      </c>
      <c r="S2074" s="77" t="str" cm="1">
        <f t="array" ref="S2074">_xlfn.IFS(R2074&gt;5000000,"Gold",R2074&gt;=500000,"Silver",R2074&gt;30000,"Bronze",TRUE,"Transactional")</f>
        <v>Bronze</v>
      </c>
      <c r="T2074" s="24" t="s">
        <v>54</v>
      </c>
      <c r="U2074" s="101" t="s">
        <v>455</v>
      </c>
      <c r="V2074" s="101" t="s">
        <v>822</v>
      </c>
      <c r="W2074" s="77" t="str">
        <f t="shared" si="426"/>
        <v>Yes</v>
      </c>
      <c r="X2074" s="77" t="str">
        <f>IFERROR(_xlfn.XLOOKUP(J2074&amp;"||"&amp;K2074,'Mapping Ref.'!$J$2:$J$538,'Mapping Ref.'!$K$2:$K$538),"")</f>
        <v>Construction &amp; Estates</v>
      </c>
      <c r="Y2074" s="77" t="str" cm="1">
        <f t="array" ref="Y2074">_xlfn.IFS(R2074&gt;2000000,"For Publication",R2074&gt;100000,"PID",R2074&gt;30000,"RFQ",TRUE,"Transactional")</f>
        <v>RFQ</v>
      </c>
      <c r="Z2074" s="24" t="s">
        <v>101</v>
      </c>
      <c r="AA2074" s="32">
        <v>18</v>
      </c>
      <c r="AB2074" s="24">
        <v>18</v>
      </c>
      <c r="AC2074" s="25">
        <v>45182</v>
      </c>
      <c r="AD2074" s="24" t="s">
        <v>58</v>
      </c>
      <c r="AE2074" s="24"/>
      <c r="AF2074" s="24"/>
      <c r="AG2074" s="24"/>
      <c r="AH2074" s="24" t="s">
        <v>60</v>
      </c>
      <c r="AI2074" s="24"/>
      <c r="AJ2074" s="24" t="s">
        <v>60</v>
      </c>
      <c r="AK2074" s="24" t="s">
        <v>7898</v>
      </c>
      <c r="AL2074" s="24" t="s">
        <v>5003</v>
      </c>
      <c r="AM2074" s="24"/>
      <c r="AN2074" s="24"/>
      <c r="AO2074" s="24">
        <v>0</v>
      </c>
      <c r="AP2074" s="24" t="s">
        <v>60</v>
      </c>
      <c r="AQ2074" s="24"/>
      <c r="AR2074" s="24"/>
      <c r="AS2074" s="89">
        <f t="shared" si="429"/>
        <v>35</v>
      </c>
      <c r="AT2074" s="24" t="s">
        <v>5282</v>
      </c>
    </row>
    <row r="2075" spans="1:46" x14ac:dyDescent="0.5">
      <c r="A2075" s="24">
        <v>2206</v>
      </c>
      <c r="B2075" s="24" t="s">
        <v>340</v>
      </c>
      <c r="C2075" s="24"/>
      <c r="D2075" s="24" t="s">
        <v>7899</v>
      </c>
      <c r="E2075" s="24" t="s">
        <v>7900</v>
      </c>
      <c r="F2075" s="77" t="str">
        <f t="shared" si="425"/>
        <v>CAVEAT SOLICITORS LTD</v>
      </c>
      <c r="G2075" s="24" t="s">
        <v>7901</v>
      </c>
      <c r="H2075" s="24" t="s">
        <v>2207</v>
      </c>
      <c r="I2075" s="24" t="s">
        <v>2207</v>
      </c>
      <c r="J2075" s="24" t="s">
        <v>190</v>
      </c>
      <c r="K2075" s="24" t="s">
        <v>7902</v>
      </c>
      <c r="L2075" s="25">
        <v>45184</v>
      </c>
      <c r="M2075" s="25">
        <v>45551</v>
      </c>
      <c r="N2075" s="81">
        <f t="shared" si="428"/>
        <v>46281</v>
      </c>
      <c r="O2075" s="77" t="str">
        <f t="shared" ca="1" si="430"/>
        <v>Live</v>
      </c>
      <c r="P2075" s="77" t="str" cm="1">
        <f t="array" aca="1" ref="P2075" ca="1">_xlfn.IFS((N2075-TODAY())&gt;=547,"06 Expires over 18 months",(N2075-TODAY())&gt;=365,"05 Expires in 18 months",(N2075-TODAY())&gt;=183,"04 Expires in 12 months",(N2075-TODAY())&gt;=92,"03 Expires in 6 months",(N2075-TODAY())&gt;=31,"02 Expires in 3 months",(N2075-TODAY())&gt;=0,"01 Expires in 30 days",(N2075-TODAY())&gt;=-31,"01 Expired last 30 days",(N2075-TODAY())&gt;=-92,"02 Expired last 3 months",(N2075-TODAY())&gt;=-183,"03 Expired last 6 months",(N2075-TODAY())&gt;=-365,"04 Expired last 12 months",(N2075-TODAY())&gt;=-547,"05 Expired last 18 months",TRUE,"06 Expired over 18 months")</f>
        <v>01 Expires in 30 days</v>
      </c>
      <c r="Q2075" s="65">
        <v>15000</v>
      </c>
      <c r="R2075" s="84">
        <f t="shared" si="427"/>
        <v>45000</v>
      </c>
      <c r="S2075" s="77" t="str" cm="1">
        <f t="array" ref="S2075">_xlfn.IFS(R2075&gt;5000000,"Gold",R2075&gt;=500000,"Silver",R2075&gt;30000,"Bronze",TRUE,"Transactional")</f>
        <v>Bronze</v>
      </c>
      <c r="T2075" s="24" t="s">
        <v>54</v>
      </c>
      <c r="U2075" s="101" t="s">
        <v>455</v>
      </c>
      <c r="V2075" s="101" t="s">
        <v>822</v>
      </c>
      <c r="W2075" s="77" t="str">
        <f t="shared" si="426"/>
        <v>Yes</v>
      </c>
      <c r="X2075" s="77" t="str">
        <f>IFERROR(_xlfn.XLOOKUP(J2075&amp;"||"&amp;K2075,'Mapping Ref.'!$J$2:$J$538,'Mapping Ref.'!$K$2:$K$538),"")</f>
        <v>Childrens &amp; Adults</v>
      </c>
      <c r="Y2075" s="77" t="str" cm="1">
        <f t="array" ref="Y2075">_xlfn.IFS(R2075&gt;2000000,"For Publication",R2075&gt;100000,"PID",R2075&gt;30000,"RFQ",TRUE,"Transactional")</f>
        <v>RFQ</v>
      </c>
      <c r="Z2075" s="24" t="s">
        <v>71</v>
      </c>
      <c r="AA2075" s="32">
        <v>12</v>
      </c>
      <c r="AB2075" s="24">
        <v>24</v>
      </c>
      <c r="AC2075" s="25">
        <v>45184</v>
      </c>
      <c r="AD2075" s="24" t="s">
        <v>58</v>
      </c>
      <c r="AE2075" s="24"/>
      <c r="AF2075" s="24"/>
      <c r="AG2075" s="24"/>
      <c r="AH2075" s="24" t="s">
        <v>59</v>
      </c>
      <c r="AI2075" s="24"/>
      <c r="AJ2075" s="24" t="s">
        <v>60</v>
      </c>
      <c r="AK2075" s="24"/>
      <c r="AL2075" s="24" t="s">
        <v>5003</v>
      </c>
      <c r="AM2075" s="24"/>
      <c r="AN2075" s="24"/>
      <c r="AO2075" s="24">
        <v>0</v>
      </c>
      <c r="AP2075" s="24" t="s">
        <v>60</v>
      </c>
      <c r="AQ2075" s="24"/>
      <c r="AR2075" s="24"/>
      <c r="AS2075" s="89">
        <f t="shared" si="429"/>
        <v>36</v>
      </c>
      <c r="AT2075" s="24" t="s">
        <v>7903</v>
      </c>
    </row>
    <row r="2076" spans="1:46" x14ac:dyDescent="0.5">
      <c r="A2076" s="24">
        <v>2207</v>
      </c>
      <c r="B2076" s="24" t="s">
        <v>340</v>
      </c>
      <c r="C2076" s="24"/>
      <c r="D2076" s="24" t="s">
        <v>7904</v>
      </c>
      <c r="E2076" s="24" t="s">
        <v>7905</v>
      </c>
      <c r="F2076" s="77" t="str">
        <f t="shared" si="425"/>
        <v>THOUGHT TV LIMITED</v>
      </c>
      <c r="G2076" s="24" t="s">
        <v>7906</v>
      </c>
      <c r="H2076" s="24" t="s">
        <v>1189</v>
      </c>
      <c r="I2076" s="24" t="s">
        <v>1189</v>
      </c>
      <c r="J2076" s="24" t="s">
        <v>52</v>
      </c>
      <c r="K2076" s="24" t="s">
        <v>3613</v>
      </c>
      <c r="L2076" s="25">
        <v>45184</v>
      </c>
      <c r="M2076" s="25">
        <v>45550</v>
      </c>
      <c r="N2076" s="81">
        <f t="shared" si="428"/>
        <v>45915</v>
      </c>
      <c r="O2076" s="77" t="str">
        <f t="shared" ca="1" si="430"/>
        <v>Expired</v>
      </c>
      <c r="P2076" s="77" t="str" cm="1">
        <f t="array" aca="1" ref="P2076" ca="1">_xlfn.IFS((N2076-TODAY())&gt;=547,"06 Expires over 18 months",(N2076-TODAY())&gt;=365,"05 Expires in 18 months",(N2076-TODAY())&gt;=183,"04 Expires in 12 months",(N2076-TODAY())&gt;=92,"03 Expires in 6 months",(N2076-TODAY())&gt;=31,"02 Expires in 3 months",(N2076-TODAY())&gt;=0,"01 Expires in 30 days",(N2076-TODAY())&gt;=-31,"01 Expired last 30 days",(N2076-TODAY())&gt;=-92,"02 Expired last 3 months",(N2076-TODAY())&gt;=-183,"03 Expired last 6 months",(N2076-TODAY())&gt;=-365,"04 Expired last 12 months",(N2076-TODAY())&gt;=-547,"05 Expired last 18 months",TRUE,"06 Expired over 18 months")</f>
        <v>04 Expired last 12 months</v>
      </c>
      <c r="Q2076" s="65">
        <v>10000</v>
      </c>
      <c r="R2076" s="84">
        <f t="shared" si="427"/>
        <v>20000</v>
      </c>
      <c r="S2076" s="77" t="str" cm="1">
        <f t="array" ref="S2076">_xlfn.IFS(R2076&gt;5000000,"Gold",R2076&gt;=500000,"Silver",R2076&gt;30000,"Bronze",TRUE,"Transactional")</f>
        <v>Transactional</v>
      </c>
      <c r="T2076" s="24" t="s">
        <v>54</v>
      </c>
      <c r="U2076" s="101" t="s">
        <v>116</v>
      </c>
      <c r="V2076" s="101" t="s">
        <v>70</v>
      </c>
      <c r="W2076" s="77" t="str">
        <f t="shared" si="426"/>
        <v>Yes</v>
      </c>
      <c r="X2076" s="77" t="str">
        <f>IFERROR(_xlfn.XLOOKUP(J2076&amp;"||"&amp;K2076,'Mapping Ref.'!$J$2:$J$538,'Mapping Ref.'!$K$2:$K$538),"")</f>
        <v>Corporate</v>
      </c>
      <c r="Y2076" s="77" t="str" cm="1">
        <f t="array" ref="Y2076">_xlfn.IFS(R2076&gt;2000000,"For Publication",R2076&gt;100000,"PID",R2076&gt;30000,"RFQ",TRUE,"Transactional")</f>
        <v>Transactional</v>
      </c>
      <c r="Z2076" s="24" t="s">
        <v>101</v>
      </c>
      <c r="AA2076" s="32">
        <v>12</v>
      </c>
      <c r="AB2076" s="24">
        <v>12</v>
      </c>
      <c r="AC2076" s="25">
        <v>45184</v>
      </c>
      <c r="AD2076" s="24" t="s">
        <v>58</v>
      </c>
      <c r="AE2076" s="24">
        <v>10000460</v>
      </c>
      <c r="AF2076" s="24"/>
      <c r="AG2076" s="24"/>
      <c r="AH2076" s="24" t="s">
        <v>60</v>
      </c>
      <c r="AI2076" s="24"/>
      <c r="AJ2076" s="24" t="s">
        <v>60</v>
      </c>
      <c r="AK2076" s="24"/>
      <c r="AL2076" s="24" t="s">
        <v>5003</v>
      </c>
      <c r="AM2076" s="24"/>
      <c r="AN2076" s="24"/>
      <c r="AO2076" s="24">
        <v>0</v>
      </c>
      <c r="AP2076" s="24" t="s">
        <v>60</v>
      </c>
      <c r="AQ2076" s="24"/>
      <c r="AR2076" s="24"/>
      <c r="AS2076" s="89">
        <f t="shared" si="429"/>
        <v>24</v>
      </c>
      <c r="AT2076" s="24" t="s">
        <v>7907</v>
      </c>
    </row>
    <row r="2077" spans="1:46" x14ac:dyDescent="0.5">
      <c r="A2077" s="24">
        <v>2208</v>
      </c>
      <c r="B2077" s="24" t="s">
        <v>340</v>
      </c>
      <c r="C2077" s="24" t="s">
        <v>77</v>
      </c>
      <c r="D2077" s="24" t="s">
        <v>7908</v>
      </c>
      <c r="E2077" s="24" t="s">
        <v>7909</v>
      </c>
      <c r="F2077" s="77" t="str">
        <f t="shared" si="425"/>
        <v>FALCON TOWER CRANE SERVICES LTD</v>
      </c>
      <c r="G2077" s="24" t="s">
        <v>7910</v>
      </c>
      <c r="H2077" s="24" t="s">
        <v>7911</v>
      </c>
      <c r="I2077" s="24" t="s">
        <v>6787</v>
      </c>
      <c r="J2077" s="24" t="s">
        <v>107</v>
      </c>
      <c r="K2077" s="24" t="s">
        <v>7897</v>
      </c>
      <c r="L2077" s="25">
        <v>45187</v>
      </c>
      <c r="M2077" s="25">
        <v>45504</v>
      </c>
      <c r="N2077" s="81">
        <f t="shared" si="428"/>
        <v>45688</v>
      </c>
      <c r="O2077" s="77" t="str">
        <f t="shared" ca="1" si="430"/>
        <v>Expired</v>
      </c>
      <c r="P2077" s="77" t="str" cm="1">
        <f t="array" aca="1" ref="P2077" ca="1">_xlfn.IFS((N2077-TODAY())&gt;=547,"06 Expires over 18 months",(N2077-TODAY())&gt;=365,"05 Expires in 18 months",(N2077-TODAY())&gt;=183,"04 Expires in 12 months",(N2077-TODAY())&gt;=92,"03 Expires in 6 months",(N2077-TODAY())&gt;=31,"02 Expires in 3 months",(N2077-TODAY())&gt;=0,"01 Expires in 30 days",(N2077-TODAY())&gt;=-31,"01 Expired last 30 days",(N2077-TODAY())&gt;=-92,"02 Expired last 3 months",(N2077-TODAY())&gt;=-183,"03 Expired last 6 months",(N2077-TODAY())&gt;=-365,"04 Expired last 12 months",(N2077-TODAY())&gt;=-547,"05 Expired last 18 months",TRUE,"06 Expired over 18 months")</f>
        <v>06 Expired over 18 months</v>
      </c>
      <c r="Q2077" s="65">
        <v>6000</v>
      </c>
      <c r="R2077" s="84">
        <f t="shared" si="427"/>
        <v>8000</v>
      </c>
      <c r="S2077" s="77" t="str" cm="1">
        <f t="array" ref="S2077">_xlfn.IFS(R2077&gt;5000000,"Gold",R2077&gt;=500000,"Silver",R2077&gt;30000,"Bronze",TRUE,"Transactional")</f>
        <v>Transactional</v>
      </c>
      <c r="T2077" s="24" t="s">
        <v>122</v>
      </c>
      <c r="U2077" s="101" t="s">
        <v>116</v>
      </c>
      <c r="V2077" s="101" t="s">
        <v>70</v>
      </c>
      <c r="W2077" s="77" t="str">
        <f t="shared" si="426"/>
        <v>Yes</v>
      </c>
      <c r="X2077" s="77" t="str">
        <f>IFERROR(_xlfn.XLOOKUP(J2077&amp;"||"&amp;K2077,'Mapping Ref.'!$J$2:$J$538,'Mapping Ref.'!$K$2:$K$538),"")</f>
        <v>Construction &amp; Estates</v>
      </c>
      <c r="Y2077" s="77" t="str" cm="1">
        <f t="array" ref="Y2077">_xlfn.IFS(R2077&gt;2000000,"For Publication",R2077&gt;100000,"PID",R2077&gt;30000,"RFQ",TRUE,"Transactional")</f>
        <v>Transactional</v>
      </c>
      <c r="Z2077" s="24" t="s">
        <v>101</v>
      </c>
      <c r="AA2077" s="32">
        <v>6</v>
      </c>
      <c r="AB2077" s="24">
        <v>6</v>
      </c>
      <c r="AC2077" s="25">
        <v>45184</v>
      </c>
      <c r="AD2077" s="24" t="s">
        <v>58</v>
      </c>
      <c r="AE2077" s="24"/>
      <c r="AF2077" s="24"/>
      <c r="AG2077" s="24"/>
      <c r="AH2077" s="24" t="s">
        <v>60</v>
      </c>
      <c r="AI2077" s="24"/>
      <c r="AJ2077" s="24" t="s">
        <v>60</v>
      </c>
      <c r="AK2077" s="24"/>
      <c r="AL2077" s="24" t="s">
        <v>5003</v>
      </c>
      <c r="AM2077" s="24"/>
      <c r="AN2077" s="24"/>
      <c r="AO2077" s="24">
        <v>0</v>
      </c>
      <c r="AP2077" s="24" t="s">
        <v>60</v>
      </c>
      <c r="AQ2077" s="24"/>
      <c r="AR2077" s="24"/>
      <c r="AS2077" s="89">
        <f t="shared" si="429"/>
        <v>16</v>
      </c>
      <c r="AT2077" s="24" t="s">
        <v>7912</v>
      </c>
    </row>
    <row r="2078" spans="1:46" x14ac:dyDescent="0.5">
      <c r="A2078" s="24">
        <v>2209</v>
      </c>
      <c r="B2078" s="24" t="s">
        <v>506</v>
      </c>
      <c r="C2078" s="24"/>
      <c r="D2078" s="24" t="s">
        <v>7913</v>
      </c>
      <c r="E2078" s="24" t="s">
        <v>7914</v>
      </c>
      <c r="F2078" s="77" t="str">
        <f t="shared" si="425"/>
        <v>CITY &amp; DOCKLANDS CONSTRUCTION LTD</v>
      </c>
      <c r="G2078" s="24" t="s">
        <v>7915</v>
      </c>
      <c r="H2078" s="24" t="s">
        <v>7916</v>
      </c>
      <c r="I2078" s="24" t="s">
        <v>7916</v>
      </c>
      <c r="J2078" s="24" t="s">
        <v>321</v>
      </c>
      <c r="K2078" s="24" t="s">
        <v>7917</v>
      </c>
      <c r="L2078" s="25">
        <v>44974</v>
      </c>
      <c r="M2078" s="25">
        <v>46800</v>
      </c>
      <c r="N2078" s="81">
        <f t="shared" si="428"/>
        <v>411312</v>
      </c>
      <c r="O2078" s="77" t="str">
        <f t="shared" ca="1" si="430"/>
        <v>Live</v>
      </c>
      <c r="P2078" s="77" t="str" cm="1">
        <f t="array" aca="1" ref="P2078" ca="1">_xlfn.IFS((N2078-TODAY())&gt;=547,"06 Expires over 18 months",(N2078-TODAY())&gt;=365,"05 Expires in 18 months",(N2078-TODAY())&gt;=183,"04 Expires in 12 months",(N2078-TODAY())&gt;=92,"03 Expires in 6 months",(N2078-TODAY())&gt;=31,"02 Expires in 3 months",(N2078-TODAY())&gt;=0,"01 Expires in 30 days",(N2078-TODAY())&gt;=-31,"01 Expired last 30 days",(N2078-TODAY())&gt;=-92,"02 Expired last 3 months",(N2078-TODAY())&gt;=-183,"03 Expired last 6 months",(N2078-TODAY())&gt;=-365,"04 Expired last 12 months",(N2078-TODAY())&gt;=-547,"05 Expired last 18 months",TRUE,"06 Expired over 18 months")</f>
        <v>06 Expires over 18 months</v>
      </c>
      <c r="Q2078" s="65">
        <v>45000</v>
      </c>
      <c r="R2078" s="84">
        <f t="shared" si="427"/>
        <v>45135000</v>
      </c>
      <c r="S2078" s="77" t="str" cm="1">
        <f t="array" ref="S2078">_xlfn.IFS(R2078&gt;5000000,"Gold",R2078&gt;=500000,"Silver",R2078&gt;30000,"Bronze",TRUE,"Transactional")</f>
        <v>Gold</v>
      </c>
      <c r="T2078" s="24" t="s">
        <v>54</v>
      </c>
      <c r="U2078" s="101" t="s">
        <v>208</v>
      </c>
      <c r="V2078" s="101" t="s">
        <v>209</v>
      </c>
      <c r="W2078" s="77" t="str">
        <f t="shared" si="426"/>
        <v>Yes</v>
      </c>
      <c r="X2078" s="77" t="str">
        <f>IFERROR(_xlfn.XLOOKUP(J2078&amp;"||"&amp;K2078,'Mapping Ref.'!$J$2:$J$538,'Mapping Ref.'!$K$2:$K$538),"")</f>
        <v>Corporate</v>
      </c>
      <c r="Y2078" s="77" t="str" cm="1">
        <f t="array" ref="Y2078">_xlfn.IFS(R2078&gt;2000000,"For Publication",R2078&gt;100000,"PID",R2078&gt;30000,"RFQ",TRUE,"Transactional")</f>
        <v>For Publication</v>
      </c>
      <c r="Z2078" s="24" t="s">
        <v>101</v>
      </c>
      <c r="AA2078" s="32">
        <v>12</v>
      </c>
      <c r="AB2078" s="24">
        <v>11976</v>
      </c>
      <c r="AC2078" s="25">
        <v>45184</v>
      </c>
      <c r="AD2078" s="24" t="s">
        <v>58</v>
      </c>
      <c r="AE2078" s="24"/>
      <c r="AF2078" s="24"/>
      <c r="AG2078" s="24"/>
      <c r="AH2078" s="24" t="s">
        <v>59</v>
      </c>
      <c r="AI2078" s="24"/>
      <c r="AJ2078" s="24" t="s">
        <v>60</v>
      </c>
      <c r="AK2078" s="24"/>
      <c r="AL2078" s="24" t="s">
        <v>1333</v>
      </c>
      <c r="AM2078" s="24"/>
      <c r="AN2078" s="24"/>
      <c r="AO2078" s="24"/>
      <c r="AP2078" s="24" t="s">
        <v>59</v>
      </c>
      <c r="AQ2078" s="24"/>
      <c r="AR2078" s="24"/>
      <c r="AS2078" s="89">
        <f t="shared" si="429"/>
        <v>12036</v>
      </c>
      <c r="AT2078" s="24" t="s">
        <v>7918</v>
      </c>
    </row>
    <row r="2079" spans="1:46" x14ac:dyDescent="0.5">
      <c r="A2079" s="24">
        <v>2210</v>
      </c>
      <c r="B2079" s="24" t="s">
        <v>340</v>
      </c>
      <c r="C2079" s="24" t="s">
        <v>77</v>
      </c>
      <c r="D2079" s="24" t="s">
        <v>7919</v>
      </c>
      <c r="E2079" s="24" t="s">
        <v>7920</v>
      </c>
      <c r="F2079" s="77" t="str">
        <f t="shared" si="425"/>
        <v>FALCON TOWER CRANE SERVICES LTD</v>
      </c>
      <c r="G2079" s="24" t="s">
        <v>7910</v>
      </c>
      <c r="H2079" s="24" t="s">
        <v>7911</v>
      </c>
      <c r="I2079" s="24" t="s">
        <v>7911</v>
      </c>
      <c r="J2079" s="24" t="s">
        <v>107</v>
      </c>
      <c r="K2079" s="24" t="s">
        <v>337</v>
      </c>
      <c r="L2079" s="25">
        <v>45187</v>
      </c>
      <c r="M2079" s="25">
        <v>45504</v>
      </c>
      <c r="N2079" s="81">
        <f t="shared" si="428"/>
        <v>45688</v>
      </c>
      <c r="O2079" s="77" t="str">
        <f t="shared" ca="1" si="430"/>
        <v>Expired</v>
      </c>
      <c r="P2079" s="77" t="str" cm="1">
        <f t="array" aca="1" ref="P2079" ca="1">_xlfn.IFS((N2079-TODAY())&gt;=547,"06 Expires over 18 months",(N2079-TODAY())&gt;=365,"05 Expires in 18 months",(N2079-TODAY())&gt;=183,"04 Expires in 12 months",(N2079-TODAY())&gt;=92,"03 Expires in 6 months",(N2079-TODAY())&gt;=31,"02 Expires in 3 months",(N2079-TODAY())&gt;=0,"01 Expires in 30 days",(N2079-TODAY())&gt;=-31,"01 Expired last 30 days",(N2079-TODAY())&gt;=-92,"02 Expired last 3 months",(N2079-TODAY())&gt;=-183,"03 Expired last 6 months",(N2079-TODAY())&gt;=-365,"04 Expired last 12 months",(N2079-TODAY())&gt;=-547,"05 Expired last 18 months",TRUE,"06 Expired over 18 months")</f>
        <v>06 Expired over 18 months</v>
      </c>
      <c r="Q2079" s="65">
        <v>6000</v>
      </c>
      <c r="R2079" s="84">
        <f t="shared" si="427"/>
        <v>8000</v>
      </c>
      <c r="S2079" s="77" t="str" cm="1">
        <f t="array" ref="S2079">_xlfn.IFS(R2079&gt;5000000,"Gold",R2079&gt;=500000,"Silver",R2079&gt;30000,"Bronze",TRUE,"Transactional")</f>
        <v>Transactional</v>
      </c>
      <c r="T2079" s="24" t="s">
        <v>122</v>
      </c>
      <c r="U2079" s="101" t="s">
        <v>116</v>
      </c>
      <c r="V2079" s="101" t="s">
        <v>70</v>
      </c>
      <c r="W2079" s="77" t="str">
        <f t="shared" si="426"/>
        <v>Yes</v>
      </c>
      <c r="X2079" s="77" t="str">
        <f>IFERROR(_xlfn.XLOOKUP(J2079&amp;"||"&amp;K2079,'Mapping Ref.'!$J$2:$J$538,'Mapping Ref.'!$K$2:$K$538),"")</f>
        <v>Construction &amp; Estates</v>
      </c>
      <c r="Y2079" s="77" t="str" cm="1">
        <f t="array" ref="Y2079">_xlfn.IFS(R2079&gt;2000000,"For Publication",R2079&gt;100000,"PID",R2079&gt;30000,"RFQ",TRUE,"Transactional")</f>
        <v>Transactional</v>
      </c>
      <c r="Z2079" s="24" t="s">
        <v>101</v>
      </c>
      <c r="AA2079" s="32">
        <v>6</v>
      </c>
      <c r="AB2079" s="24">
        <v>6</v>
      </c>
      <c r="AC2079" s="25">
        <v>45184</v>
      </c>
      <c r="AD2079" s="24" t="s">
        <v>102</v>
      </c>
      <c r="AE2079" s="24"/>
      <c r="AF2079" s="24"/>
      <c r="AG2079" s="24"/>
      <c r="AH2079" s="24" t="s">
        <v>60</v>
      </c>
      <c r="AI2079" s="24"/>
      <c r="AJ2079" s="24" t="s">
        <v>60</v>
      </c>
      <c r="AK2079" s="24"/>
      <c r="AL2079" s="24" t="s">
        <v>5003</v>
      </c>
      <c r="AM2079" s="24"/>
      <c r="AN2079" s="24"/>
      <c r="AO2079" s="24">
        <v>0</v>
      </c>
      <c r="AP2079" s="24" t="s">
        <v>60</v>
      </c>
      <c r="AQ2079" s="24"/>
      <c r="AR2079" s="24"/>
      <c r="AS2079" s="89">
        <f t="shared" si="429"/>
        <v>16</v>
      </c>
      <c r="AT2079" s="24" t="s">
        <v>7912</v>
      </c>
    </row>
    <row r="2080" spans="1:46" x14ac:dyDescent="0.5">
      <c r="A2080" s="24">
        <v>2211</v>
      </c>
      <c r="B2080" s="24" t="s">
        <v>340</v>
      </c>
      <c r="C2080" s="24"/>
      <c r="D2080" s="24" t="s">
        <v>7921</v>
      </c>
      <c r="E2080" s="24" t="s">
        <v>7922</v>
      </c>
      <c r="F2080" s="77" t="str">
        <f t="shared" si="425"/>
        <v>PARKGUARD LTD</v>
      </c>
      <c r="G2080" s="24" t="s">
        <v>7923</v>
      </c>
      <c r="H2080" s="24" t="s">
        <v>7911</v>
      </c>
      <c r="I2080" s="24" t="s">
        <v>7911</v>
      </c>
      <c r="J2080" s="24" t="s">
        <v>107</v>
      </c>
      <c r="K2080" s="24" t="s">
        <v>7897</v>
      </c>
      <c r="L2080" s="25">
        <v>45073</v>
      </c>
      <c r="M2080" s="25">
        <v>45257</v>
      </c>
      <c r="N2080" s="81">
        <f t="shared" si="428"/>
        <v>45439</v>
      </c>
      <c r="O2080" s="77" t="str">
        <f t="shared" ca="1" si="430"/>
        <v>Expired</v>
      </c>
      <c r="P2080" s="77" t="str" cm="1">
        <f t="array" aca="1" ref="P2080" ca="1">_xlfn.IFS((N2080-TODAY())&gt;=547,"06 Expires over 18 months",(N2080-TODAY())&gt;=365,"05 Expires in 18 months",(N2080-TODAY())&gt;=183,"04 Expires in 12 months",(N2080-TODAY())&gt;=92,"03 Expires in 6 months",(N2080-TODAY())&gt;=31,"02 Expires in 3 months",(N2080-TODAY())&gt;=0,"01 Expires in 30 days",(N2080-TODAY())&gt;=-31,"01 Expired last 30 days",(N2080-TODAY())&gt;=-92,"02 Expired last 3 months",(N2080-TODAY())&gt;=-183,"03 Expired last 6 months",(N2080-TODAY())&gt;=-365,"04 Expired last 12 months",(N2080-TODAY())&gt;=-547,"05 Expired last 18 months",TRUE,"06 Expired over 18 months")</f>
        <v>06 Expired over 18 months</v>
      </c>
      <c r="Q2080" s="65">
        <v>20000</v>
      </c>
      <c r="R2080" s="84">
        <f t="shared" si="427"/>
        <v>20000</v>
      </c>
      <c r="S2080" s="77" t="str" cm="1">
        <f t="array" ref="S2080">_xlfn.IFS(R2080&gt;5000000,"Gold",R2080&gt;=500000,"Silver",R2080&gt;30000,"Bronze",TRUE,"Transactional")</f>
        <v>Transactional</v>
      </c>
      <c r="T2080" s="24" t="s">
        <v>122</v>
      </c>
      <c r="U2080" s="101" t="s">
        <v>116</v>
      </c>
      <c r="V2080" s="101" t="s">
        <v>70</v>
      </c>
      <c r="W2080" s="77" t="str">
        <f t="shared" si="426"/>
        <v>Yes</v>
      </c>
      <c r="X2080" s="77" t="str">
        <f>IFERROR(_xlfn.XLOOKUP(J2080&amp;"||"&amp;K2080,'Mapping Ref.'!$J$2:$J$538,'Mapping Ref.'!$K$2:$K$538),"")</f>
        <v>Construction &amp; Estates</v>
      </c>
      <c r="Y2080" s="77" t="str" cm="1">
        <f t="array" ref="Y2080">_xlfn.IFS(R2080&gt;2000000,"For Publication",R2080&gt;100000,"PID",R2080&gt;30000,"RFQ",TRUE,"Transactional")</f>
        <v>Transactional</v>
      </c>
      <c r="Z2080" s="24" t="s">
        <v>101</v>
      </c>
      <c r="AA2080" s="32">
        <v>6</v>
      </c>
      <c r="AB2080" s="24">
        <v>6</v>
      </c>
      <c r="AC2080" s="25">
        <v>45184</v>
      </c>
      <c r="AD2080" s="24" t="s">
        <v>102</v>
      </c>
      <c r="AE2080" s="24"/>
      <c r="AF2080" s="24"/>
      <c r="AG2080" s="24"/>
      <c r="AH2080" s="24" t="s">
        <v>60</v>
      </c>
      <c r="AI2080" s="24"/>
      <c r="AJ2080" s="24" t="s">
        <v>60</v>
      </c>
      <c r="AK2080" s="24"/>
      <c r="AL2080" s="24" t="s">
        <v>5003</v>
      </c>
      <c r="AM2080" s="24"/>
      <c r="AN2080" s="24"/>
      <c r="AO2080" s="24">
        <v>0</v>
      </c>
      <c r="AP2080" s="24" t="s">
        <v>60</v>
      </c>
      <c r="AQ2080" s="24"/>
      <c r="AR2080" s="24"/>
      <c r="AS2080" s="89">
        <f t="shared" si="429"/>
        <v>12</v>
      </c>
      <c r="AT2080" s="24" t="s">
        <v>7924</v>
      </c>
    </row>
    <row r="2081" spans="1:46" x14ac:dyDescent="0.5">
      <c r="A2081" s="24">
        <v>2212</v>
      </c>
      <c r="B2081" s="24" t="s">
        <v>506</v>
      </c>
      <c r="C2081" s="24"/>
      <c r="D2081" s="24" t="s">
        <v>7925</v>
      </c>
      <c r="E2081" s="24" t="s">
        <v>7926</v>
      </c>
      <c r="F2081" s="77" t="str">
        <f t="shared" si="425"/>
        <v>TARANTO SYSTEMS LIMITED</v>
      </c>
      <c r="G2081" s="24" t="s">
        <v>7927</v>
      </c>
      <c r="H2081" s="24" t="s">
        <v>3282</v>
      </c>
      <c r="I2081" s="24" t="s">
        <v>3341</v>
      </c>
      <c r="J2081" s="24" t="s">
        <v>2962</v>
      </c>
      <c r="K2081" s="24" t="s">
        <v>3283</v>
      </c>
      <c r="L2081" s="25">
        <v>45187</v>
      </c>
      <c r="M2081" s="25">
        <v>46647</v>
      </c>
      <c r="N2081" s="81">
        <f t="shared" si="428"/>
        <v>47013</v>
      </c>
      <c r="O2081" s="77" t="str">
        <f t="shared" ca="1" si="430"/>
        <v>Live</v>
      </c>
      <c r="P2081" s="77" t="str" cm="1">
        <f t="array" aca="1" ref="P2081" ca="1">_xlfn.IFS((N2081-TODAY())&gt;=547,"06 Expires over 18 months",(N2081-TODAY())&gt;=365,"05 Expires in 18 months",(N2081-TODAY())&gt;=183,"04 Expires in 12 months",(N2081-TODAY())&gt;=92,"03 Expires in 6 months",(N2081-TODAY())&gt;=31,"02 Expires in 3 months",(N2081-TODAY())&gt;=0,"01 Expires in 30 days",(N2081-TODAY())&gt;=-31,"01 Expired last 30 days",(N2081-TODAY())&gt;=-92,"02 Expired last 3 months",(N2081-TODAY())&gt;=-183,"03 Expired last 6 months",(N2081-TODAY())&gt;=-365,"04 Expired last 12 months",(N2081-TODAY())&gt;=-547,"05 Expired last 18 months",TRUE,"06 Expired over 18 months")</f>
        <v>06 Expires over 18 months</v>
      </c>
      <c r="Q2081" s="65">
        <v>300000</v>
      </c>
      <c r="R2081" s="84">
        <f t="shared" si="427"/>
        <v>1475000</v>
      </c>
      <c r="S2081" s="77" t="str" cm="1">
        <f t="array" ref="S2081">_xlfn.IFS(R2081&gt;5000000,"Gold",R2081&gt;=500000,"Silver",R2081&gt;30000,"Bronze",TRUE,"Transactional")</f>
        <v>Silver</v>
      </c>
      <c r="T2081" s="24" t="s">
        <v>54</v>
      </c>
      <c r="U2081" s="101" t="s">
        <v>116</v>
      </c>
      <c r="V2081" s="101" t="s">
        <v>569</v>
      </c>
      <c r="W2081" s="77" t="str">
        <f t="shared" si="426"/>
        <v>Yes</v>
      </c>
      <c r="X2081" s="77" t="str">
        <f>IFERROR(_xlfn.XLOOKUP(J2081&amp;"||"&amp;K2081,'Mapping Ref.'!$J$2:$J$538,'Mapping Ref.'!$K$2:$K$538),"")</f>
        <v>Construction &amp; Estates</v>
      </c>
      <c r="Y2081" s="77" t="str" cm="1">
        <f t="array" ref="Y2081">_xlfn.IFS(R2081&gt;2000000,"For Publication",R2081&gt;100000,"PID",R2081&gt;30000,"RFQ",TRUE,"Transactional")</f>
        <v>PID</v>
      </c>
      <c r="Z2081" s="24" t="s">
        <v>86</v>
      </c>
      <c r="AA2081" s="32">
        <v>36</v>
      </c>
      <c r="AB2081" s="24">
        <v>12</v>
      </c>
      <c r="AC2081" s="25">
        <v>45187</v>
      </c>
      <c r="AD2081" s="24" t="s">
        <v>58</v>
      </c>
      <c r="AE2081" s="24"/>
      <c r="AF2081" s="24"/>
      <c r="AG2081" s="24"/>
      <c r="AH2081" s="24" t="s">
        <v>60</v>
      </c>
      <c r="AI2081" s="24"/>
      <c r="AJ2081" s="24" t="s">
        <v>60</v>
      </c>
      <c r="AK2081" s="24"/>
      <c r="AL2081" s="24" t="s">
        <v>1333</v>
      </c>
      <c r="AM2081" s="24"/>
      <c r="AN2081" s="24"/>
      <c r="AO2081" s="24"/>
      <c r="AP2081" s="24" t="s">
        <v>60</v>
      </c>
      <c r="AQ2081" s="24" t="s">
        <v>7928</v>
      </c>
      <c r="AR2081" s="24" t="s">
        <v>7929</v>
      </c>
      <c r="AS2081" s="89">
        <f t="shared" si="429"/>
        <v>59</v>
      </c>
      <c r="AT2081" s="24" t="s">
        <v>7925</v>
      </c>
    </row>
    <row r="2082" spans="1:46" x14ac:dyDescent="0.5">
      <c r="A2082" s="24">
        <v>2213</v>
      </c>
      <c r="B2082" s="24" t="s">
        <v>340</v>
      </c>
      <c r="C2082" s="24"/>
      <c r="D2082" s="24" t="s">
        <v>7930</v>
      </c>
      <c r="E2082" s="24" t="s">
        <v>7931</v>
      </c>
      <c r="F2082" s="77" t="str">
        <f t="shared" si="425"/>
        <v>VYTA SECURE LTD</v>
      </c>
      <c r="G2082" s="24" t="s">
        <v>7932</v>
      </c>
      <c r="H2082" s="24" t="s">
        <v>1330</v>
      </c>
      <c r="I2082" s="24" t="s">
        <v>1330</v>
      </c>
      <c r="J2082" s="24" t="s">
        <v>52</v>
      </c>
      <c r="K2082" s="24" t="s">
        <v>1281</v>
      </c>
      <c r="L2082" s="25">
        <v>45193</v>
      </c>
      <c r="M2082" s="25">
        <v>45761</v>
      </c>
      <c r="N2082" s="81">
        <f t="shared" si="428"/>
        <v>45761</v>
      </c>
      <c r="O2082" s="77" t="str">
        <f t="shared" ca="1" si="430"/>
        <v>Expired</v>
      </c>
      <c r="P2082" s="77" t="str" cm="1">
        <f t="array" aca="1" ref="P2082" ca="1">_xlfn.IFS((N2082-TODAY())&gt;=547,"06 Expires over 18 months",(N2082-TODAY())&gt;=365,"05 Expires in 18 months",(N2082-TODAY())&gt;=183,"04 Expires in 12 months",(N2082-TODAY())&gt;=92,"03 Expires in 6 months",(N2082-TODAY())&gt;=31,"02 Expires in 3 months",(N2082-TODAY())&gt;=0,"01 Expires in 30 days",(N2082-TODAY())&gt;=-31,"01 Expired last 30 days",(N2082-TODAY())&gt;=-92,"02 Expired last 3 months",(N2082-TODAY())&gt;=-183,"03 Expired last 6 months",(N2082-TODAY())&gt;=-365,"04 Expired last 12 months",(N2082-TODAY())&gt;=-547,"05 Expired last 18 months",TRUE,"06 Expired over 18 months")</f>
        <v>05 Expired last 18 months</v>
      </c>
      <c r="Q2082" s="65">
        <v>2625</v>
      </c>
      <c r="R2082" s="84">
        <f t="shared" si="427"/>
        <v>3937.5</v>
      </c>
      <c r="S2082" s="77" t="str" cm="1">
        <f t="array" ref="S2082">_xlfn.IFS(R2082&gt;5000000,"Gold",R2082&gt;=500000,"Silver",R2082&gt;30000,"Bronze",TRUE,"Transactional")</f>
        <v>Transactional</v>
      </c>
      <c r="T2082" s="24" t="s">
        <v>54</v>
      </c>
      <c r="U2082" s="101" t="s">
        <v>366</v>
      </c>
      <c r="V2082" s="101" t="s">
        <v>7933</v>
      </c>
      <c r="W2082" s="77" t="str">
        <f t="shared" si="426"/>
        <v>No</v>
      </c>
      <c r="X2082" s="77" t="str">
        <f>IFERROR(_xlfn.XLOOKUP(J2082&amp;"||"&amp;K2082,'Mapping Ref.'!$J$2:$J$538,'Mapping Ref.'!$K$2:$K$538),"")</f>
        <v>ICT</v>
      </c>
      <c r="Y2082" s="77" t="str" cm="1">
        <f t="array" ref="Y2082">_xlfn.IFS(R2082&gt;2000000,"For Publication",R2082&gt;100000,"PID",R2082&gt;30000,"RFQ",TRUE,"Transactional")</f>
        <v>Transactional</v>
      </c>
      <c r="Z2082" s="24" t="s">
        <v>101</v>
      </c>
      <c r="AA2082" s="32">
        <v>18</v>
      </c>
      <c r="AB2082" s="24">
        <v>0</v>
      </c>
      <c r="AC2082" s="25">
        <v>45188</v>
      </c>
      <c r="AD2082" s="24" t="s">
        <v>58</v>
      </c>
      <c r="AE2082" s="24"/>
      <c r="AF2082" s="24"/>
      <c r="AG2082" s="24"/>
      <c r="AH2082" s="24" t="s">
        <v>60</v>
      </c>
      <c r="AI2082" s="24"/>
      <c r="AJ2082" s="24" t="s">
        <v>60</v>
      </c>
      <c r="AK2082" s="24" t="s">
        <v>7934</v>
      </c>
      <c r="AL2082" s="24" t="s">
        <v>5003</v>
      </c>
      <c r="AM2082" s="24"/>
      <c r="AN2082" s="24"/>
      <c r="AO2082" s="24">
        <v>0</v>
      </c>
      <c r="AP2082" s="24" t="s">
        <v>60</v>
      </c>
      <c r="AQ2082" s="24"/>
      <c r="AR2082" s="24"/>
      <c r="AS2082" s="89">
        <f t="shared" si="429"/>
        <v>18</v>
      </c>
      <c r="AT2082" s="24" t="s">
        <v>7935</v>
      </c>
    </row>
    <row r="2083" spans="1:46" x14ac:dyDescent="0.5">
      <c r="A2083" s="24">
        <v>2214</v>
      </c>
      <c r="B2083" s="24"/>
      <c r="C2083" s="24"/>
      <c r="D2083" s="24" t="s">
        <v>7936</v>
      </c>
      <c r="E2083" s="24" t="s">
        <v>7937</v>
      </c>
      <c r="F2083" s="77" t="str">
        <f t="shared" si="425"/>
        <v>ECT MANAGER LTD</v>
      </c>
      <c r="G2083" s="24" t="s">
        <v>7938</v>
      </c>
      <c r="H2083" s="24"/>
      <c r="I2083" s="24" t="s">
        <v>2200</v>
      </c>
      <c r="J2083" s="24" t="s">
        <v>190</v>
      </c>
      <c r="K2083" s="24" t="s">
        <v>2202</v>
      </c>
      <c r="L2083" s="25">
        <v>45188</v>
      </c>
      <c r="M2083" s="25">
        <v>45554</v>
      </c>
      <c r="N2083" s="81">
        <f t="shared" si="428"/>
        <v>45735</v>
      </c>
      <c r="O2083" s="77" t="str">
        <f t="shared" ca="1" si="430"/>
        <v>Expired</v>
      </c>
      <c r="P2083" s="77" t="str" cm="1">
        <f t="array" aca="1" ref="P2083" ca="1">_xlfn.IFS((N2083-TODAY())&gt;=547,"06 Expires over 18 months",(N2083-TODAY())&gt;=365,"05 Expires in 18 months",(N2083-TODAY())&gt;=183,"04 Expires in 12 months",(N2083-TODAY())&gt;=92,"03 Expires in 6 months",(N2083-TODAY())&gt;=31,"02 Expires in 3 months",(N2083-TODAY())&gt;=0,"01 Expires in 30 days",(N2083-TODAY())&gt;=-31,"01 Expired last 30 days",(N2083-TODAY())&gt;=-92,"02 Expired last 3 months",(N2083-TODAY())&gt;=-183,"03 Expired last 6 months",(N2083-TODAY())&gt;=-365,"04 Expired last 12 months",(N2083-TODAY())&gt;=-547,"05 Expired last 18 months",TRUE,"06 Expired over 18 months")</f>
        <v>05 Expired last 18 months</v>
      </c>
      <c r="Q2083" s="65">
        <v>7000</v>
      </c>
      <c r="R2083" s="84">
        <f t="shared" si="427"/>
        <v>10500</v>
      </c>
      <c r="S2083" s="77" t="str" cm="1">
        <f t="array" ref="S2083">_xlfn.IFS(R2083&gt;5000000,"Gold",R2083&gt;=500000,"Silver",R2083&gt;30000,"Bronze",TRUE,"Transactional")</f>
        <v>Transactional</v>
      </c>
      <c r="T2083" s="24" t="s">
        <v>54</v>
      </c>
      <c r="U2083" s="101" t="s">
        <v>116</v>
      </c>
      <c r="V2083" s="101" t="s">
        <v>70</v>
      </c>
      <c r="W2083" s="77" t="str">
        <f t="shared" si="426"/>
        <v>Yes</v>
      </c>
      <c r="X2083" s="77" t="str">
        <f>IFERROR(_xlfn.XLOOKUP(J2083&amp;"||"&amp;K2083,'Mapping Ref.'!$J$2:$J$538,'Mapping Ref.'!$K$2:$K$538),"")</f>
        <v>Childrens &amp; Adults</v>
      </c>
      <c r="Y2083" s="77" t="str" cm="1">
        <f t="array" ref="Y2083">_xlfn.IFS(R2083&gt;2000000,"For Publication",R2083&gt;100000,"PID",R2083&gt;30000,"RFQ",TRUE,"Transactional")</f>
        <v>Transactional</v>
      </c>
      <c r="Z2083" s="24" t="s">
        <v>101</v>
      </c>
      <c r="AA2083" s="32">
        <v>12</v>
      </c>
      <c r="AB2083" s="24">
        <v>6</v>
      </c>
      <c r="AC2083" s="25">
        <v>45188</v>
      </c>
      <c r="AD2083" s="24" t="s">
        <v>58</v>
      </c>
      <c r="AE2083" s="24">
        <v>10000509</v>
      </c>
      <c r="AF2083" s="24"/>
      <c r="AG2083" s="24"/>
      <c r="AH2083" s="24" t="s">
        <v>59</v>
      </c>
      <c r="AI2083" s="24"/>
      <c r="AJ2083" s="24" t="s">
        <v>60</v>
      </c>
      <c r="AK2083" s="24"/>
      <c r="AL2083" s="24" t="s">
        <v>1333</v>
      </c>
      <c r="AM2083" s="24"/>
      <c r="AN2083" s="24"/>
      <c r="AO2083" s="24">
        <v>0</v>
      </c>
      <c r="AP2083" s="24" t="s">
        <v>60</v>
      </c>
      <c r="AQ2083" s="24"/>
      <c r="AR2083" s="24"/>
      <c r="AS2083" s="89">
        <f t="shared" si="429"/>
        <v>18</v>
      </c>
      <c r="AT2083" s="24" t="s">
        <v>7939</v>
      </c>
    </row>
    <row r="2084" spans="1:46" x14ac:dyDescent="0.5">
      <c r="A2084" s="24">
        <v>2215</v>
      </c>
      <c r="B2084" s="24" t="s">
        <v>340</v>
      </c>
      <c r="C2084" s="24" t="s">
        <v>77</v>
      </c>
      <c r="D2084" s="24" t="s">
        <v>7799</v>
      </c>
      <c r="E2084" s="24" t="s">
        <v>7940</v>
      </c>
      <c r="F2084" s="77" t="str">
        <f t="shared" si="425"/>
        <v>CONTENUR (UK) LIMITED</v>
      </c>
      <c r="G2084" s="24" t="s">
        <v>7801</v>
      </c>
      <c r="H2084" s="24" t="s">
        <v>3282</v>
      </c>
      <c r="I2084" s="24" t="s">
        <v>3341</v>
      </c>
      <c r="J2084" s="24" t="s">
        <v>2962</v>
      </c>
      <c r="K2084" s="24" t="s">
        <v>3283</v>
      </c>
      <c r="L2084" s="25">
        <v>45189</v>
      </c>
      <c r="M2084" s="25">
        <v>45919</v>
      </c>
      <c r="N2084" s="81">
        <f t="shared" si="428"/>
        <v>45919</v>
      </c>
      <c r="O2084" s="77" t="str">
        <f t="shared" ca="1" si="430"/>
        <v>Expired</v>
      </c>
      <c r="P2084" s="77" t="str" cm="1">
        <f t="array" aca="1" ref="P2084" ca="1">_xlfn.IFS((N2084-TODAY())&gt;=547,"06 Expires over 18 months",(N2084-TODAY())&gt;=365,"05 Expires in 18 months",(N2084-TODAY())&gt;=183,"04 Expires in 12 months",(N2084-TODAY())&gt;=92,"03 Expires in 6 months",(N2084-TODAY())&gt;=31,"02 Expires in 3 months",(N2084-TODAY())&gt;=0,"01 Expires in 30 days",(N2084-TODAY())&gt;=-31,"01 Expired last 30 days",(N2084-TODAY())&gt;=-92,"02 Expired last 3 months",(N2084-TODAY())&gt;=-183,"03 Expired last 6 months",(N2084-TODAY())&gt;=-365,"04 Expired last 12 months",(N2084-TODAY())&gt;=-547,"05 Expired last 18 months",TRUE,"06 Expired over 18 months")</f>
        <v>04 Expired last 12 months</v>
      </c>
      <c r="Q2084" s="65">
        <v>840000</v>
      </c>
      <c r="R2084" s="84">
        <f t="shared" si="427"/>
        <v>1610000</v>
      </c>
      <c r="S2084" s="77" t="str" cm="1">
        <f t="array" ref="S2084">_xlfn.IFS(R2084&gt;5000000,"Gold",R2084&gt;=500000,"Silver",R2084&gt;30000,"Bronze",TRUE,"Transactional")</f>
        <v>Silver</v>
      </c>
      <c r="T2084" s="24" t="s">
        <v>54</v>
      </c>
      <c r="U2084" s="101" t="s">
        <v>99</v>
      </c>
      <c r="V2084" s="101" t="s">
        <v>100</v>
      </c>
      <c r="W2084" s="77" t="str">
        <f t="shared" si="426"/>
        <v>No</v>
      </c>
      <c r="X2084" s="77" t="str">
        <f>IFERROR(_xlfn.XLOOKUP(J2084&amp;"||"&amp;K2084,'Mapping Ref.'!$J$2:$J$538,'Mapping Ref.'!$K$2:$K$538),"")</f>
        <v>Construction &amp; Estates</v>
      </c>
      <c r="Y2084" s="77" t="str" cm="1">
        <f t="array" ref="Y2084">_xlfn.IFS(R2084&gt;2000000,"For Publication",R2084&gt;100000,"PID",R2084&gt;30000,"RFQ",TRUE,"Transactional")</f>
        <v>PID</v>
      </c>
      <c r="Z2084" s="24" t="s">
        <v>86</v>
      </c>
      <c r="AA2084" s="32">
        <v>24</v>
      </c>
      <c r="AB2084" s="24">
        <v>0</v>
      </c>
      <c r="AC2084" s="25">
        <v>45189</v>
      </c>
      <c r="AD2084" s="24" t="s">
        <v>58</v>
      </c>
      <c r="AE2084" s="24"/>
      <c r="AF2084" s="24"/>
      <c r="AG2084" s="24"/>
      <c r="AH2084" s="24" t="s">
        <v>60</v>
      </c>
      <c r="AI2084" s="24"/>
      <c r="AJ2084" s="24" t="s">
        <v>60</v>
      </c>
      <c r="AK2084" s="24"/>
      <c r="AL2084" s="24" t="s">
        <v>5003</v>
      </c>
      <c r="AM2084" s="24"/>
      <c r="AN2084" s="24"/>
      <c r="AO2084" s="24">
        <v>0</v>
      </c>
      <c r="AP2084" s="24" t="s">
        <v>60</v>
      </c>
      <c r="AQ2084" s="24" t="s">
        <v>7941</v>
      </c>
      <c r="AR2084" s="24" t="s">
        <v>7942</v>
      </c>
      <c r="AS2084" s="89">
        <f t="shared" si="429"/>
        <v>23</v>
      </c>
      <c r="AT2084" s="24" t="s">
        <v>7799</v>
      </c>
    </row>
    <row r="2085" spans="1:46" x14ac:dyDescent="0.5">
      <c r="A2085" s="24">
        <v>2216</v>
      </c>
      <c r="B2085" s="24" t="s">
        <v>340</v>
      </c>
      <c r="C2085" s="24"/>
      <c r="D2085" s="24" t="s">
        <v>7943</v>
      </c>
      <c r="E2085" s="24" t="s">
        <v>7944</v>
      </c>
      <c r="F2085" s="77" t="str">
        <f t="shared" si="425"/>
        <v>ALPHA PARKING LIMITED</v>
      </c>
      <c r="G2085" s="24" t="s">
        <v>7945</v>
      </c>
      <c r="H2085" s="24" t="s">
        <v>3282</v>
      </c>
      <c r="I2085" s="24" t="s">
        <v>3341</v>
      </c>
      <c r="J2085" s="24" t="s">
        <v>2962</v>
      </c>
      <c r="K2085" s="24" t="s">
        <v>3283</v>
      </c>
      <c r="L2085" s="25">
        <v>45189</v>
      </c>
      <c r="M2085" s="25">
        <v>45919</v>
      </c>
      <c r="N2085" s="81">
        <f t="shared" si="428"/>
        <v>45919</v>
      </c>
      <c r="O2085" s="77" t="str">
        <f t="shared" ca="1" si="430"/>
        <v>Expired</v>
      </c>
      <c r="P2085" s="77" t="str" cm="1">
        <f t="array" aca="1" ref="P2085" ca="1">_xlfn.IFS((N2085-TODAY())&gt;=547,"06 Expires over 18 months",(N2085-TODAY())&gt;=365,"05 Expires in 18 months",(N2085-TODAY())&gt;=183,"04 Expires in 12 months",(N2085-TODAY())&gt;=92,"03 Expires in 6 months",(N2085-TODAY())&gt;=31,"02 Expires in 3 months",(N2085-TODAY())&gt;=0,"01 Expires in 30 days",(N2085-TODAY())&gt;=-31,"01 Expired last 30 days",(N2085-TODAY())&gt;=-92,"02 Expired last 3 months",(N2085-TODAY())&gt;=-183,"03 Expired last 6 months",(N2085-TODAY())&gt;=-365,"04 Expired last 12 months",(N2085-TODAY())&gt;=-547,"05 Expired last 18 months",TRUE,"06 Expired over 18 months")</f>
        <v>04 Expired last 12 months</v>
      </c>
      <c r="Q2085" s="65">
        <v>24000</v>
      </c>
      <c r="R2085" s="84">
        <f t="shared" si="427"/>
        <v>46000</v>
      </c>
      <c r="S2085" s="77" t="str" cm="1">
        <f t="array" ref="S2085">_xlfn.IFS(R2085&gt;5000000,"Gold",R2085&gt;=500000,"Silver",R2085&gt;30000,"Bronze",TRUE,"Transactional")</f>
        <v>Bronze</v>
      </c>
      <c r="T2085" s="24" t="s">
        <v>54</v>
      </c>
      <c r="U2085" s="101" t="s">
        <v>116</v>
      </c>
      <c r="V2085" s="101" t="s">
        <v>70</v>
      </c>
      <c r="W2085" s="77" t="str">
        <f t="shared" si="426"/>
        <v>No</v>
      </c>
      <c r="X2085" s="77" t="str">
        <f>IFERROR(_xlfn.XLOOKUP(J2085&amp;"||"&amp;K2085,'Mapping Ref.'!$J$2:$J$538,'Mapping Ref.'!$K$2:$K$538),"")</f>
        <v>Construction &amp; Estates</v>
      </c>
      <c r="Y2085" s="77" t="str" cm="1">
        <f t="array" ref="Y2085">_xlfn.IFS(R2085&gt;2000000,"For Publication",R2085&gt;100000,"PID",R2085&gt;30000,"RFQ",TRUE,"Transactional")</f>
        <v>RFQ</v>
      </c>
      <c r="Z2085" s="24" t="s">
        <v>86</v>
      </c>
      <c r="AA2085" s="32">
        <v>24</v>
      </c>
      <c r="AB2085" s="24">
        <v>0</v>
      </c>
      <c r="AC2085" s="25">
        <v>45189</v>
      </c>
      <c r="AD2085" s="24" t="s">
        <v>58</v>
      </c>
      <c r="AE2085" s="24"/>
      <c r="AF2085" s="24"/>
      <c r="AG2085" s="24"/>
      <c r="AH2085" s="24" t="s">
        <v>59</v>
      </c>
      <c r="AI2085" s="24"/>
      <c r="AJ2085" s="24" t="s">
        <v>60</v>
      </c>
      <c r="AK2085" s="24"/>
      <c r="AL2085" s="24" t="s">
        <v>5003</v>
      </c>
      <c r="AM2085" s="24"/>
      <c r="AN2085" s="24"/>
      <c r="AO2085" s="24">
        <v>0</v>
      </c>
      <c r="AP2085" s="24" t="s">
        <v>60</v>
      </c>
      <c r="AQ2085" s="24"/>
      <c r="AR2085" s="24"/>
      <c r="AS2085" s="89">
        <f t="shared" si="429"/>
        <v>23</v>
      </c>
      <c r="AT2085" s="24" t="s">
        <v>7943</v>
      </c>
    </row>
    <row r="2086" spans="1:46" x14ac:dyDescent="0.5">
      <c r="A2086" s="24">
        <v>2217</v>
      </c>
      <c r="B2086" s="24"/>
      <c r="C2086" s="24"/>
      <c r="D2086" s="24" t="s">
        <v>7946</v>
      </c>
      <c r="E2086" s="24" t="s">
        <v>5924</v>
      </c>
      <c r="F2086" s="77" t="str">
        <f t="shared" si="425"/>
        <v>MW CARE TRAINING AND CONSULTANCY LTD</v>
      </c>
      <c r="G2086" s="24" t="s">
        <v>7947</v>
      </c>
      <c r="H2086" s="24" t="s">
        <v>3816</v>
      </c>
      <c r="I2086" s="24" t="s">
        <v>3816</v>
      </c>
      <c r="J2086" s="24" t="s">
        <v>190</v>
      </c>
      <c r="K2086" s="24" t="s">
        <v>2234</v>
      </c>
      <c r="L2086" s="25">
        <v>45191</v>
      </c>
      <c r="M2086" s="25">
        <v>45556</v>
      </c>
      <c r="N2086" s="81">
        <f t="shared" si="428"/>
        <v>45921</v>
      </c>
      <c r="O2086" s="77" t="s">
        <v>712</v>
      </c>
      <c r="P2086" s="77" t="str" cm="1">
        <f t="array" aca="1" ref="P2086" ca="1">_xlfn.IFS((N2086-TODAY())&gt;=547,"06 Expires over 18 months",(N2086-TODAY())&gt;=365,"05 Expires in 18 months",(N2086-TODAY())&gt;=183,"04 Expires in 12 months",(N2086-TODAY())&gt;=92,"03 Expires in 6 months",(N2086-TODAY())&gt;=31,"02 Expires in 3 months",(N2086-TODAY())&gt;=0,"01 Expires in 30 days",(N2086-TODAY())&gt;=-31,"01 Expired last 30 days",(N2086-TODAY())&gt;=-92,"02 Expired last 3 months",(N2086-TODAY())&gt;=-183,"03 Expired last 6 months",(N2086-TODAY())&gt;=-365,"04 Expired last 12 months",(N2086-TODAY())&gt;=-547,"05 Expired last 18 months",TRUE,"06 Expired over 18 months")</f>
        <v>04 Expired last 12 months</v>
      </c>
      <c r="Q2086" s="65">
        <v>5000</v>
      </c>
      <c r="R2086" s="84">
        <f t="shared" si="427"/>
        <v>9583.3333333333339</v>
      </c>
      <c r="S2086" s="77" t="str" cm="1">
        <f t="array" ref="S2086">_xlfn.IFS(R2086&gt;5000000,"Gold",R2086&gt;=500000,"Silver",R2086&gt;30000,"Bronze",TRUE,"Transactional")</f>
        <v>Transactional</v>
      </c>
      <c r="T2086" s="24" t="s">
        <v>54</v>
      </c>
      <c r="U2086" s="101" t="s">
        <v>190</v>
      </c>
      <c r="V2086" s="101"/>
      <c r="W2086" s="77" t="str">
        <f t="shared" si="426"/>
        <v>Yes</v>
      </c>
      <c r="X2086" s="77" t="str">
        <f>IFERROR(_xlfn.XLOOKUP(J2086&amp;"||"&amp;K2086,'Mapping Ref.'!$J$2:$J$538,'Mapping Ref.'!$K$2:$K$538),"")</f>
        <v>Childrens &amp; Adults</v>
      </c>
      <c r="Y2086" s="77" t="str" cm="1">
        <f t="array" ref="Y2086">_xlfn.IFS(R2086&gt;2000000,"For Publication",R2086&gt;100000,"PID",R2086&gt;30000,"RFQ",TRUE,"Transactional")</f>
        <v>Transactional</v>
      </c>
      <c r="Z2086" s="24" t="s">
        <v>101</v>
      </c>
      <c r="AA2086" s="32">
        <v>12</v>
      </c>
      <c r="AB2086" s="24">
        <v>12</v>
      </c>
      <c r="AC2086" s="25">
        <v>45191</v>
      </c>
      <c r="AD2086" s="24" t="s">
        <v>58</v>
      </c>
      <c r="AE2086" s="24"/>
      <c r="AF2086" s="24"/>
      <c r="AG2086" s="24"/>
      <c r="AH2086" s="24" t="s">
        <v>59</v>
      </c>
      <c r="AI2086" s="24"/>
      <c r="AJ2086" s="24" t="s">
        <v>60</v>
      </c>
      <c r="AK2086" s="24"/>
      <c r="AL2086" s="24" t="s">
        <v>1333</v>
      </c>
      <c r="AM2086" s="24"/>
      <c r="AN2086" s="24"/>
      <c r="AO2086" s="24">
        <v>0</v>
      </c>
      <c r="AP2086" s="24" t="s">
        <v>60</v>
      </c>
      <c r="AQ2086" s="24"/>
      <c r="AR2086" s="24"/>
      <c r="AS2086" s="89">
        <f t="shared" si="429"/>
        <v>23</v>
      </c>
      <c r="AT2086" s="24" t="s">
        <v>7948</v>
      </c>
    </row>
    <row r="2087" spans="1:46" x14ac:dyDescent="0.5">
      <c r="A2087" s="24">
        <v>2218</v>
      </c>
      <c r="B2087" s="24" t="s">
        <v>340</v>
      </c>
      <c r="C2087" s="24"/>
      <c r="D2087" s="24" t="s">
        <v>7949</v>
      </c>
      <c r="E2087" s="24" t="s">
        <v>7950</v>
      </c>
      <c r="F2087" s="77" t="str">
        <f t="shared" si="425"/>
        <v>THE LETTERBOX CONSULTANCY LTD</v>
      </c>
      <c r="G2087" s="24" t="s">
        <v>7951</v>
      </c>
      <c r="H2087" s="24" t="s">
        <v>7235</v>
      </c>
      <c r="I2087" s="24" t="s">
        <v>7235</v>
      </c>
      <c r="J2087" s="24" t="s">
        <v>97</v>
      </c>
      <c r="K2087" s="24" t="s">
        <v>2521</v>
      </c>
      <c r="L2087" s="25">
        <v>45261</v>
      </c>
      <c r="M2087" s="25">
        <v>46418</v>
      </c>
      <c r="N2087" s="81">
        <f t="shared" si="428"/>
        <v>46660</v>
      </c>
      <c r="O2087" s="77" t="str">
        <f t="shared" ref="O2087:O2093" ca="1" si="431">IF(N2087&lt;TODAY(),"Expired","Live")</f>
        <v>Live</v>
      </c>
      <c r="P2087" s="77" t="str" cm="1">
        <f t="array" aca="1" ref="P2087" ca="1">_xlfn.IFS((N2087-TODAY())&gt;=547,"06 Expires over 18 months",(N2087-TODAY())&gt;=365,"05 Expires in 18 months",(N2087-TODAY())&gt;=183,"04 Expires in 12 months",(N2087-TODAY())&gt;=92,"03 Expires in 6 months",(N2087-TODAY())&gt;=31,"02 Expires in 3 months",(N2087-TODAY())&gt;=0,"01 Expires in 30 days",(N2087-TODAY())&gt;=-31,"01 Expired last 30 days",(N2087-TODAY())&gt;=-92,"02 Expired last 3 months",(N2087-TODAY())&gt;=-183,"03 Expired last 6 months",(N2087-TODAY())&gt;=-365,"04 Expired last 12 months",(N2087-TODAY())&gt;=-547,"05 Expired last 18 months",TRUE,"06 Expired over 18 months")</f>
        <v>05 Expires in 18 months</v>
      </c>
      <c r="Q2087" s="65">
        <v>4357.8100000000004</v>
      </c>
      <c r="R2087" s="84">
        <f t="shared" si="427"/>
        <v>16341.7875</v>
      </c>
      <c r="S2087" s="77" t="str" cm="1">
        <f t="array" ref="S2087">_xlfn.IFS(R2087&gt;5000000,"Gold",R2087&gt;=500000,"Silver",R2087&gt;30000,"Bronze",TRUE,"Transactional")</f>
        <v>Transactional</v>
      </c>
      <c r="T2087" s="24" t="s">
        <v>54</v>
      </c>
      <c r="U2087" s="101" t="s">
        <v>891</v>
      </c>
      <c r="V2087" s="101" t="s">
        <v>2521</v>
      </c>
      <c r="W2087" s="77" t="str">
        <f t="shared" si="426"/>
        <v>Yes</v>
      </c>
      <c r="X2087" s="77" t="str">
        <f>IFERROR(_xlfn.XLOOKUP(J2087&amp;"||"&amp;K2087,'Mapping Ref.'!$J$2:$J$538,'Mapping Ref.'!$K$2:$K$538),"")</f>
        <v>Corporate</v>
      </c>
      <c r="Y2087" s="77" t="str" cm="1">
        <f t="array" ref="Y2087">_xlfn.IFS(R2087&gt;2000000,"For Publication",R2087&gt;100000,"PID",R2087&gt;30000,"RFQ",TRUE,"Transactional")</f>
        <v>Transactional</v>
      </c>
      <c r="Z2087" s="24" t="s">
        <v>101</v>
      </c>
      <c r="AA2087" s="32">
        <v>4</v>
      </c>
      <c r="AB2087" s="24">
        <v>8</v>
      </c>
      <c r="AC2087" s="25">
        <v>45191</v>
      </c>
      <c r="AD2087" s="24" t="s">
        <v>58</v>
      </c>
      <c r="AE2087" s="24"/>
      <c r="AF2087" s="24"/>
      <c r="AG2087" s="24"/>
      <c r="AH2087" s="24" t="s">
        <v>60</v>
      </c>
      <c r="AI2087" s="24"/>
      <c r="AJ2087" s="24" t="s">
        <v>60</v>
      </c>
      <c r="AK2087" s="24"/>
      <c r="AL2087" s="24" t="s">
        <v>5003</v>
      </c>
      <c r="AM2087" s="24"/>
      <c r="AN2087" s="24"/>
      <c r="AO2087" s="24"/>
      <c r="AP2087" s="24" t="s">
        <v>60</v>
      </c>
      <c r="AQ2087" s="24"/>
      <c r="AR2087" s="24"/>
      <c r="AS2087" s="89">
        <f t="shared" si="429"/>
        <v>45</v>
      </c>
      <c r="AT2087" s="24" t="s">
        <v>7952</v>
      </c>
    </row>
    <row r="2088" spans="1:46" x14ac:dyDescent="0.5">
      <c r="A2088" s="24">
        <v>2219</v>
      </c>
      <c r="B2088" s="24" t="s">
        <v>506</v>
      </c>
      <c r="C2088" s="24"/>
      <c r="D2088" s="24" t="s">
        <v>7558</v>
      </c>
      <c r="E2088" s="24" t="s">
        <v>7953</v>
      </c>
      <c r="F2088" s="77" t="str">
        <f t="shared" si="425"/>
        <v>DSA CARE &amp; SUPPORT SERVICES LTD</v>
      </c>
      <c r="G2088" s="24" t="s">
        <v>7954</v>
      </c>
      <c r="H2088" s="24" t="s">
        <v>4535</v>
      </c>
      <c r="I2088" s="24" t="s">
        <v>4535</v>
      </c>
      <c r="J2088" s="24" t="s">
        <v>190</v>
      </c>
      <c r="K2088" s="27" t="s">
        <v>393</v>
      </c>
      <c r="L2088" s="25">
        <v>44805</v>
      </c>
      <c r="M2088" s="25">
        <v>45900</v>
      </c>
      <c r="N2088" s="81">
        <f t="shared" si="428"/>
        <v>46630</v>
      </c>
      <c r="O2088" s="77" t="str">
        <f t="shared" ca="1" si="431"/>
        <v>Live</v>
      </c>
      <c r="P2088" s="77" t="str" cm="1">
        <f t="array" aca="1" ref="P2088" ca="1">_xlfn.IFS((N2088-TODAY())&gt;=547,"06 Expires over 18 months",(N2088-TODAY())&gt;=365,"05 Expires in 18 months",(N2088-TODAY())&gt;=183,"04 Expires in 12 months",(N2088-TODAY())&gt;=92,"03 Expires in 6 months",(N2088-TODAY())&gt;=31,"02 Expires in 3 months",(N2088-TODAY())&gt;=0,"01 Expires in 30 days",(N2088-TODAY())&gt;=-31,"01 Expired last 30 days",(N2088-TODAY())&gt;=-92,"02 Expired last 3 months",(N2088-TODAY())&gt;=-183,"03 Expired last 6 months",(N2088-TODAY())&gt;=-365,"04 Expired last 12 months",(N2088-TODAY())&gt;=-547,"05 Expired last 18 months",TRUE,"06 Expired over 18 months")</f>
        <v>05 Expires in 18 months</v>
      </c>
      <c r="Q2088" s="65">
        <v>9999</v>
      </c>
      <c r="R2088" s="84">
        <f t="shared" si="427"/>
        <v>49161.75</v>
      </c>
      <c r="S2088" s="77" t="str" cm="1">
        <f t="array" ref="S2088">_xlfn.IFS(R2088&gt;5000000,"Gold",R2088&gt;=500000,"Silver",R2088&gt;30000,"Bronze",TRUE,"Transactional")</f>
        <v>Bronze</v>
      </c>
      <c r="T2088" s="24" t="s">
        <v>54</v>
      </c>
      <c r="U2088" s="101" t="s">
        <v>393</v>
      </c>
      <c r="V2088" s="101" t="s">
        <v>1151</v>
      </c>
      <c r="W2088" s="77" t="str">
        <f t="shared" si="426"/>
        <v>Yes</v>
      </c>
      <c r="X2088" s="77" t="str">
        <f>IFERROR(_xlfn.XLOOKUP(J2088&amp;"||"&amp;K2088,'Mapping Ref.'!$J$2:$J$538,'Mapping Ref.'!$K$2:$K$538),"")</f>
        <v>Childrens &amp; Adults</v>
      </c>
      <c r="Y2088" s="77" t="str" cm="1">
        <f t="array" ref="Y2088">_xlfn.IFS(R2088&gt;2000000,"For Publication",R2088&gt;100000,"PID",R2088&gt;30000,"RFQ",TRUE,"Transactional")</f>
        <v>RFQ</v>
      </c>
      <c r="Z2088" s="24" t="s">
        <v>101</v>
      </c>
      <c r="AA2088" s="32">
        <v>24</v>
      </c>
      <c r="AB2088" s="24">
        <v>24</v>
      </c>
      <c r="AC2088" s="25">
        <v>45194</v>
      </c>
      <c r="AD2088" s="24" t="s">
        <v>58</v>
      </c>
      <c r="AE2088" s="24"/>
      <c r="AF2088" s="24"/>
      <c r="AG2088" s="24"/>
      <c r="AH2088" s="24" t="s">
        <v>60</v>
      </c>
      <c r="AI2088" s="24"/>
      <c r="AJ2088" s="24" t="s">
        <v>59</v>
      </c>
      <c r="AK2088" s="24"/>
      <c r="AL2088" s="24" t="s">
        <v>1333</v>
      </c>
      <c r="AM2088" s="24"/>
      <c r="AN2088" s="24"/>
      <c r="AO2088" s="24"/>
      <c r="AP2088" s="24" t="s">
        <v>60</v>
      </c>
      <c r="AQ2088" s="24"/>
      <c r="AR2088" s="24"/>
      <c r="AS2088" s="89">
        <f t="shared" si="429"/>
        <v>59</v>
      </c>
      <c r="AT2088" s="24" t="s">
        <v>7955</v>
      </c>
    </row>
    <row r="2089" spans="1:46" x14ac:dyDescent="0.5">
      <c r="A2089" s="24">
        <v>2220</v>
      </c>
      <c r="B2089" s="24" t="s">
        <v>340</v>
      </c>
      <c r="C2089" s="24"/>
      <c r="D2089" s="24" t="s">
        <v>7956</v>
      </c>
      <c r="E2089" s="24" t="s">
        <v>7957</v>
      </c>
      <c r="F2089" s="77" t="str">
        <f t="shared" si="425"/>
        <v>QUARTIX LIMITED</v>
      </c>
      <c r="G2089" s="24" t="s">
        <v>7958</v>
      </c>
      <c r="H2089" s="24" t="s">
        <v>3282</v>
      </c>
      <c r="I2089" s="24" t="s">
        <v>3341</v>
      </c>
      <c r="J2089" s="24" t="s">
        <v>2962</v>
      </c>
      <c r="K2089" s="24" t="s">
        <v>3283</v>
      </c>
      <c r="L2089" s="25">
        <v>45195</v>
      </c>
      <c r="M2089" s="25">
        <v>45925</v>
      </c>
      <c r="N2089" s="81">
        <f t="shared" si="428"/>
        <v>45925</v>
      </c>
      <c r="O2089" s="77" t="str">
        <f t="shared" ca="1" si="431"/>
        <v>Expired</v>
      </c>
      <c r="P2089" s="77" t="str" cm="1">
        <f t="array" aca="1" ref="P2089" ca="1">_xlfn.IFS((N2089-TODAY())&gt;=547,"06 Expires over 18 months",(N2089-TODAY())&gt;=365,"05 Expires in 18 months",(N2089-TODAY())&gt;=183,"04 Expires in 12 months",(N2089-TODAY())&gt;=92,"03 Expires in 6 months",(N2089-TODAY())&gt;=31,"02 Expires in 3 months",(N2089-TODAY())&gt;=0,"01 Expires in 30 days",(N2089-TODAY())&gt;=-31,"01 Expired last 30 days",(N2089-TODAY())&gt;=-92,"02 Expired last 3 months",(N2089-TODAY())&gt;=-183,"03 Expired last 6 months",(N2089-TODAY())&gt;=-365,"04 Expired last 12 months",(N2089-TODAY())&gt;=-547,"05 Expired last 18 months",TRUE,"06 Expired over 18 months")</f>
        <v>04 Expired last 12 months</v>
      </c>
      <c r="Q2089" s="65">
        <v>25000</v>
      </c>
      <c r="R2089" s="84">
        <f t="shared" ref="R2089:R2101" si="432">MAX(Q2089,Q2089*N(AS2089)/12)</f>
        <v>47916.666666666664</v>
      </c>
      <c r="S2089" s="77" t="str" cm="1">
        <f t="array" ref="S2089">_xlfn.IFS(R2089&gt;5000000,"Gold",R2089&gt;=500000,"Silver",R2089&gt;30000,"Bronze",TRUE,"Transactional")</f>
        <v>Bronze</v>
      </c>
      <c r="T2089" s="24" t="s">
        <v>54</v>
      </c>
      <c r="U2089" s="101" t="s">
        <v>366</v>
      </c>
      <c r="V2089" s="101" t="s">
        <v>367</v>
      </c>
      <c r="W2089" s="77" t="str">
        <f t="shared" si="426"/>
        <v>No</v>
      </c>
      <c r="X2089" s="77" t="str">
        <f>IFERROR(_xlfn.XLOOKUP(J2089&amp;"||"&amp;K2089,'Mapping Ref.'!$J$2:$J$538,'Mapping Ref.'!$K$2:$K$538),"")</f>
        <v>Construction &amp; Estates</v>
      </c>
      <c r="Y2089" s="77" t="str" cm="1">
        <f t="array" ref="Y2089">_xlfn.IFS(R2089&gt;2000000,"For Publication",R2089&gt;100000,"PID",R2089&gt;30000,"RFQ",TRUE,"Transactional")</f>
        <v>RFQ</v>
      </c>
      <c r="Z2089" s="24" t="s">
        <v>86</v>
      </c>
      <c r="AA2089" s="32">
        <v>24</v>
      </c>
      <c r="AB2089" s="24">
        <v>0</v>
      </c>
      <c r="AC2089" s="25">
        <v>45195</v>
      </c>
      <c r="AD2089" s="24" t="s">
        <v>58</v>
      </c>
      <c r="AE2089" s="24"/>
      <c r="AF2089" s="24"/>
      <c r="AG2089" s="24"/>
      <c r="AH2089" s="24" t="s">
        <v>60</v>
      </c>
      <c r="AI2089" s="24"/>
      <c r="AJ2089" s="24" t="s">
        <v>60</v>
      </c>
      <c r="AK2089" s="24"/>
      <c r="AL2089" s="24" t="s">
        <v>5003</v>
      </c>
      <c r="AM2089" s="24"/>
      <c r="AN2089" s="24"/>
      <c r="AO2089" s="24">
        <v>0</v>
      </c>
      <c r="AP2089" s="24" t="s">
        <v>60</v>
      </c>
      <c r="AQ2089" s="24"/>
      <c r="AR2089" s="24"/>
      <c r="AS2089" s="89">
        <f t="shared" si="429"/>
        <v>23</v>
      </c>
      <c r="AT2089" s="24" t="s">
        <v>7956</v>
      </c>
    </row>
    <row r="2090" spans="1:46" x14ac:dyDescent="0.5">
      <c r="A2090" s="24">
        <v>2221</v>
      </c>
      <c r="B2090" s="24" t="s">
        <v>340</v>
      </c>
      <c r="C2090" s="24"/>
      <c r="D2090" s="24" t="s">
        <v>7959</v>
      </c>
      <c r="E2090" s="24" t="s">
        <v>7960</v>
      </c>
      <c r="F2090" s="77" t="str">
        <f t="shared" si="425"/>
        <v>LUQMANI THOMPSON &amp; PARTNERS</v>
      </c>
      <c r="G2090" s="24" t="s">
        <v>7959</v>
      </c>
      <c r="H2090" s="24" t="s">
        <v>2207</v>
      </c>
      <c r="I2090" s="24" t="s">
        <v>2207</v>
      </c>
      <c r="J2090" s="24" t="s">
        <v>190</v>
      </c>
      <c r="K2090" s="24" t="s">
        <v>7902</v>
      </c>
      <c r="L2090" s="25">
        <v>45195</v>
      </c>
      <c r="M2090" s="25">
        <v>45562</v>
      </c>
      <c r="N2090" s="81">
        <f t="shared" si="428"/>
        <v>46292</v>
      </c>
      <c r="O2090" s="77" t="str">
        <f t="shared" ca="1" si="431"/>
        <v>Live</v>
      </c>
      <c r="P2090" s="77" t="str" cm="1">
        <f t="array" aca="1" ref="P2090" ca="1">_xlfn.IFS((N2090-TODAY())&gt;=547,"06 Expires over 18 months",(N2090-TODAY())&gt;=365,"05 Expires in 18 months",(N2090-TODAY())&gt;=183,"04 Expires in 12 months",(N2090-TODAY())&gt;=92,"03 Expires in 6 months",(N2090-TODAY())&gt;=31,"02 Expires in 3 months",(N2090-TODAY())&gt;=0,"01 Expires in 30 days",(N2090-TODAY())&gt;=-31,"01 Expired last 30 days",(N2090-TODAY())&gt;=-92,"02 Expired last 3 months",(N2090-TODAY())&gt;=-183,"03 Expired last 6 months",(N2090-TODAY())&gt;=-365,"04 Expired last 12 months",(N2090-TODAY())&gt;=-547,"05 Expired last 18 months",TRUE,"06 Expired over 18 months")</f>
        <v>02 Expires in 3 months</v>
      </c>
      <c r="Q2090" s="65">
        <v>15000</v>
      </c>
      <c r="R2090" s="84">
        <f t="shared" si="432"/>
        <v>45000</v>
      </c>
      <c r="S2090" s="77" t="str" cm="1">
        <f t="array" ref="S2090">_xlfn.IFS(R2090&gt;5000000,"Gold",R2090&gt;=500000,"Silver",R2090&gt;30000,"Bronze",TRUE,"Transactional")</f>
        <v>Bronze</v>
      </c>
      <c r="T2090" s="24" t="s">
        <v>54</v>
      </c>
      <c r="U2090" s="101" t="s">
        <v>455</v>
      </c>
      <c r="V2090" s="101" t="s">
        <v>822</v>
      </c>
      <c r="W2090" s="77" t="str">
        <f t="shared" si="426"/>
        <v>Yes</v>
      </c>
      <c r="X2090" s="77" t="str">
        <f>IFERROR(_xlfn.XLOOKUP(J2090&amp;"||"&amp;K2090,'Mapping Ref.'!$J$2:$J$538,'Mapping Ref.'!$K$2:$K$538),"")</f>
        <v>Childrens &amp; Adults</v>
      </c>
      <c r="Y2090" s="77" t="str" cm="1">
        <f t="array" ref="Y2090">_xlfn.IFS(R2090&gt;2000000,"For Publication",R2090&gt;100000,"PID",R2090&gt;30000,"RFQ",TRUE,"Transactional")</f>
        <v>RFQ</v>
      </c>
      <c r="Z2090" s="24" t="s">
        <v>101</v>
      </c>
      <c r="AA2090" s="32">
        <v>12</v>
      </c>
      <c r="AB2090" s="24">
        <v>24</v>
      </c>
      <c r="AC2090" s="25">
        <v>45195</v>
      </c>
      <c r="AD2090" s="24" t="s">
        <v>58</v>
      </c>
      <c r="AE2090" s="24"/>
      <c r="AF2090" s="24"/>
      <c r="AG2090" s="24"/>
      <c r="AH2090" s="24" t="s">
        <v>60</v>
      </c>
      <c r="AI2090" s="24"/>
      <c r="AJ2090" s="24" t="s">
        <v>60</v>
      </c>
      <c r="AK2090" s="24"/>
      <c r="AL2090" s="24" t="s">
        <v>5003</v>
      </c>
      <c r="AM2090" s="24"/>
      <c r="AN2090" s="24"/>
      <c r="AO2090" s="24">
        <v>0</v>
      </c>
      <c r="AP2090" s="24" t="s">
        <v>60</v>
      </c>
      <c r="AQ2090" s="24"/>
      <c r="AR2090" s="24"/>
      <c r="AS2090" s="89">
        <f t="shared" si="429"/>
        <v>36</v>
      </c>
      <c r="AT2090" s="24" t="s">
        <v>7961</v>
      </c>
    </row>
    <row r="2091" spans="1:46" x14ac:dyDescent="0.5">
      <c r="A2091" s="24">
        <v>2222</v>
      </c>
      <c r="B2091" s="24"/>
      <c r="C2091" s="24"/>
      <c r="D2091" s="24" t="s">
        <v>7962</v>
      </c>
      <c r="E2091" s="24" t="s">
        <v>7963</v>
      </c>
      <c r="F2091" s="77" t="str">
        <f t="shared" si="425"/>
        <v>AVV SOLUTIONS LTD</v>
      </c>
      <c r="G2091" s="24" t="s">
        <v>7964</v>
      </c>
      <c r="H2091" s="24" t="s">
        <v>1362</v>
      </c>
      <c r="I2091" s="24" t="s">
        <v>1362</v>
      </c>
      <c r="J2091" s="24" t="s">
        <v>321</v>
      </c>
      <c r="K2091" s="24" t="s">
        <v>1253</v>
      </c>
      <c r="L2091" s="25">
        <v>45139</v>
      </c>
      <c r="M2091" s="25">
        <v>45505</v>
      </c>
      <c r="N2091" s="81">
        <f t="shared" si="428"/>
        <v>45870</v>
      </c>
      <c r="O2091" s="77" t="str">
        <f t="shared" ca="1" si="431"/>
        <v>Expired</v>
      </c>
      <c r="P2091" s="77" t="str" cm="1">
        <f t="array" aca="1" ref="P2091" ca="1">_xlfn.IFS((N2091-TODAY())&gt;=547,"06 Expires over 18 months",(N2091-TODAY())&gt;=365,"05 Expires in 18 months",(N2091-TODAY())&gt;=183,"04 Expires in 12 months",(N2091-TODAY())&gt;=92,"03 Expires in 6 months",(N2091-TODAY())&gt;=31,"02 Expires in 3 months",(N2091-TODAY())&gt;=0,"01 Expires in 30 days",(N2091-TODAY())&gt;=-31,"01 Expired last 30 days",(N2091-TODAY())&gt;=-92,"02 Expired last 3 months",(N2091-TODAY())&gt;=-183,"03 Expired last 6 months",(N2091-TODAY())&gt;=-365,"04 Expired last 12 months",(N2091-TODAY())&gt;=-547,"05 Expired last 18 months",TRUE,"06 Expired over 18 months")</f>
        <v>05 Expired last 18 months</v>
      </c>
      <c r="Q2091" s="65">
        <v>36023.629999999997</v>
      </c>
      <c r="R2091" s="84">
        <f t="shared" si="432"/>
        <v>72047.259999999995</v>
      </c>
      <c r="S2091" s="77" t="str" cm="1">
        <f t="array" ref="S2091">_xlfn.IFS(R2091&gt;5000000,"Gold",R2091&gt;=500000,"Silver",R2091&gt;30000,"Bronze",TRUE,"Transactional")</f>
        <v>Bronze</v>
      </c>
      <c r="T2091" s="24" t="s">
        <v>122</v>
      </c>
      <c r="U2091" s="101" t="s">
        <v>162</v>
      </c>
      <c r="V2091" s="101" t="s">
        <v>163</v>
      </c>
      <c r="W2091" s="77" t="str">
        <f t="shared" si="426"/>
        <v>Yes</v>
      </c>
      <c r="X2091" s="77" t="str">
        <f>IFERROR(_xlfn.XLOOKUP(J2091&amp;"||"&amp;K2091,'Mapping Ref.'!$J$2:$J$538,'Mapping Ref.'!$K$2:$K$538),"")</f>
        <v>Corporate</v>
      </c>
      <c r="Y2091" s="77" t="str" cm="1">
        <f t="array" ref="Y2091">_xlfn.IFS(R2091&gt;2000000,"For Publication",R2091&gt;100000,"PID",R2091&gt;30000,"RFQ",TRUE,"Transactional")</f>
        <v>RFQ</v>
      </c>
      <c r="Z2091" s="24" t="s">
        <v>101</v>
      </c>
      <c r="AA2091" s="32">
        <v>12</v>
      </c>
      <c r="AB2091" s="24">
        <v>12</v>
      </c>
      <c r="AC2091" s="25">
        <v>45196</v>
      </c>
      <c r="AD2091" s="24" t="s">
        <v>58</v>
      </c>
      <c r="AE2091" s="24">
        <v>0</v>
      </c>
      <c r="AF2091" s="24"/>
      <c r="AG2091" s="24"/>
      <c r="AH2091" s="24" t="s">
        <v>60</v>
      </c>
      <c r="AI2091" s="24"/>
      <c r="AJ2091" s="24" t="s">
        <v>60</v>
      </c>
      <c r="AK2091" s="24"/>
      <c r="AL2091" s="24" t="s">
        <v>1333</v>
      </c>
      <c r="AM2091" s="24"/>
      <c r="AN2091" s="24"/>
      <c r="AO2091" s="24">
        <v>0</v>
      </c>
      <c r="AP2091" s="24" t="s">
        <v>60</v>
      </c>
      <c r="AQ2091" s="24"/>
      <c r="AR2091" s="24"/>
      <c r="AS2091" s="89">
        <f t="shared" si="429"/>
        <v>24</v>
      </c>
      <c r="AT2091" s="24" t="s">
        <v>7965</v>
      </c>
    </row>
    <row r="2092" spans="1:46" x14ac:dyDescent="0.5">
      <c r="A2092" s="24">
        <v>2224</v>
      </c>
      <c r="B2092" s="24"/>
      <c r="C2092" s="24"/>
      <c r="D2092" s="24" t="s">
        <v>7966</v>
      </c>
      <c r="E2092" s="24" t="s">
        <v>7967</v>
      </c>
      <c r="F2092" s="77" t="str">
        <f t="shared" si="425"/>
        <v>AQUANEO LIMITED</v>
      </c>
      <c r="G2092" s="24" t="s">
        <v>7968</v>
      </c>
      <c r="H2092" s="24" t="s">
        <v>1362</v>
      </c>
      <c r="I2092" s="24" t="s">
        <v>1362</v>
      </c>
      <c r="J2092" s="24" t="s">
        <v>321</v>
      </c>
      <c r="K2092" s="24" t="s">
        <v>1253</v>
      </c>
      <c r="L2092" s="25">
        <v>45196</v>
      </c>
      <c r="M2092" s="25">
        <v>45562</v>
      </c>
      <c r="N2092" s="81">
        <f t="shared" si="428"/>
        <v>45927</v>
      </c>
      <c r="O2092" s="77" t="str">
        <f t="shared" ca="1" si="431"/>
        <v>Expired</v>
      </c>
      <c r="P2092" s="77" t="str" cm="1">
        <f t="array" aca="1" ref="P2092" ca="1">_xlfn.IFS((N2092-TODAY())&gt;=547,"06 Expires over 18 months",(N2092-TODAY())&gt;=365,"05 Expires in 18 months",(N2092-TODAY())&gt;=183,"04 Expires in 12 months",(N2092-TODAY())&gt;=92,"03 Expires in 6 months",(N2092-TODAY())&gt;=31,"02 Expires in 3 months",(N2092-TODAY())&gt;=0,"01 Expires in 30 days",(N2092-TODAY())&gt;=-31,"01 Expired last 30 days",(N2092-TODAY())&gt;=-92,"02 Expired last 3 months",(N2092-TODAY())&gt;=-183,"03 Expired last 6 months",(N2092-TODAY())&gt;=-365,"04 Expired last 12 months",(N2092-TODAY())&gt;=-547,"05 Expired last 18 months",TRUE,"06 Expired over 18 months")</f>
        <v>04 Expired last 12 months</v>
      </c>
      <c r="Q2092" s="65">
        <v>12689</v>
      </c>
      <c r="R2092" s="84">
        <f t="shared" si="432"/>
        <v>25378</v>
      </c>
      <c r="S2092" s="77" t="str" cm="1">
        <f t="array" ref="S2092">_xlfn.IFS(R2092&gt;5000000,"Gold",R2092&gt;=500000,"Silver",R2092&gt;30000,"Bronze",TRUE,"Transactional")</f>
        <v>Transactional</v>
      </c>
      <c r="T2092" s="24" t="s">
        <v>122</v>
      </c>
      <c r="U2092" s="101" t="s">
        <v>55</v>
      </c>
      <c r="V2092" s="101" t="s">
        <v>378</v>
      </c>
      <c r="W2092" s="77" t="str">
        <f t="shared" si="426"/>
        <v>Yes</v>
      </c>
      <c r="X2092" s="77" t="str">
        <f>IFERROR(_xlfn.XLOOKUP(J2092&amp;"||"&amp;K2092,'Mapping Ref.'!$J$2:$J$538,'Mapping Ref.'!$K$2:$K$538),"")</f>
        <v>Corporate</v>
      </c>
      <c r="Y2092" s="77" t="str" cm="1">
        <f t="array" ref="Y2092">_xlfn.IFS(R2092&gt;2000000,"For Publication",R2092&gt;100000,"PID",R2092&gt;30000,"RFQ",TRUE,"Transactional")</f>
        <v>Transactional</v>
      </c>
      <c r="Z2092" s="24" t="s">
        <v>101</v>
      </c>
      <c r="AA2092" s="32">
        <v>12</v>
      </c>
      <c r="AB2092" s="24">
        <v>12</v>
      </c>
      <c r="AC2092" s="25">
        <v>45196</v>
      </c>
      <c r="AD2092" s="24" t="s">
        <v>58</v>
      </c>
      <c r="AE2092" s="24">
        <v>0</v>
      </c>
      <c r="AF2092" s="24"/>
      <c r="AG2092" s="24"/>
      <c r="AH2092" s="24" t="s">
        <v>60</v>
      </c>
      <c r="AI2092" s="24"/>
      <c r="AJ2092" s="24" t="s">
        <v>60</v>
      </c>
      <c r="AK2092" s="24"/>
      <c r="AL2092" s="24" t="s">
        <v>1333</v>
      </c>
      <c r="AM2092" s="24"/>
      <c r="AN2092" s="24"/>
      <c r="AO2092" s="24">
        <v>0</v>
      </c>
      <c r="AP2092" s="24" t="s">
        <v>60</v>
      </c>
      <c r="AQ2092" s="24"/>
      <c r="AR2092" s="24"/>
      <c r="AS2092" s="89">
        <f t="shared" si="429"/>
        <v>24</v>
      </c>
      <c r="AT2092" s="24" t="s">
        <v>7969</v>
      </c>
    </row>
    <row r="2093" spans="1:46" x14ac:dyDescent="0.5">
      <c r="A2093" s="24">
        <v>2225</v>
      </c>
      <c r="B2093" s="24"/>
      <c r="C2093" s="24"/>
      <c r="D2093" s="24" t="s">
        <v>7970</v>
      </c>
      <c r="E2093" s="24" t="s">
        <v>7971</v>
      </c>
      <c r="F2093" s="77" t="str">
        <f t="shared" si="425"/>
        <v>Ip Surfaces Ltd</v>
      </c>
      <c r="G2093" s="24" t="s">
        <v>7972</v>
      </c>
      <c r="H2093" s="24" t="s">
        <v>1362</v>
      </c>
      <c r="I2093" s="24" t="s">
        <v>1362</v>
      </c>
      <c r="J2093" s="24" t="s">
        <v>321</v>
      </c>
      <c r="K2093" s="24" t="s">
        <v>1253</v>
      </c>
      <c r="L2093" s="25">
        <v>45196</v>
      </c>
      <c r="M2093" s="25">
        <v>45562</v>
      </c>
      <c r="N2093" s="81">
        <f t="shared" si="428"/>
        <v>45927</v>
      </c>
      <c r="O2093" s="77" t="str">
        <f t="shared" ca="1" si="431"/>
        <v>Expired</v>
      </c>
      <c r="P2093" s="77" t="str" cm="1">
        <f t="array" aca="1" ref="P2093" ca="1">_xlfn.IFS((N2093-TODAY())&gt;=547,"06 Expires over 18 months",(N2093-TODAY())&gt;=365,"05 Expires in 18 months",(N2093-TODAY())&gt;=183,"04 Expires in 12 months",(N2093-TODAY())&gt;=92,"03 Expires in 6 months",(N2093-TODAY())&gt;=31,"02 Expires in 3 months",(N2093-TODAY())&gt;=0,"01 Expires in 30 days",(N2093-TODAY())&gt;=-31,"01 Expired last 30 days",(N2093-TODAY())&gt;=-92,"02 Expired last 3 months",(N2093-TODAY())&gt;=-183,"03 Expired last 6 months",(N2093-TODAY())&gt;=-365,"04 Expired last 12 months",(N2093-TODAY())&gt;=-547,"05 Expired last 18 months",TRUE,"06 Expired over 18 months")</f>
        <v>04 Expired last 12 months</v>
      </c>
      <c r="Q2093" s="65">
        <v>3233.2</v>
      </c>
      <c r="R2093" s="84">
        <f t="shared" si="432"/>
        <v>6466.3999999999987</v>
      </c>
      <c r="S2093" s="77" t="str" cm="1">
        <f t="array" ref="S2093">_xlfn.IFS(R2093&gt;5000000,"Gold",R2093&gt;=500000,"Silver",R2093&gt;30000,"Bronze",TRUE,"Transactional")</f>
        <v>Transactional</v>
      </c>
      <c r="T2093" s="24" t="s">
        <v>54</v>
      </c>
      <c r="U2093" s="101" t="s">
        <v>445</v>
      </c>
      <c r="V2093" s="101" t="s">
        <v>810</v>
      </c>
      <c r="W2093" s="77" t="str">
        <f t="shared" si="426"/>
        <v>Yes</v>
      </c>
      <c r="X2093" s="77" t="str">
        <f>IFERROR(_xlfn.XLOOKUP(J2093&amp;"||"&amp;K2093,'Mapping Ref.'!$J$2:$J$538,'Mapping Ref.'!$K$2:$K$538),"")</f>
        <v>Corporate</v>
      </c>
      <c r="Y2093" s="77" t="str" cm="1">
        <f t="array" ref="Y2093">_xlfn.IFS(R2093&gt;2000000,"For Publication",R2093&gt;100000,"PID",R2093&gt;30000,"RFQ",TRUE,"Transactional")</f>
        <v>Transactional</v>
      </c>
      <c r="Z2093" s="24" t="s">
        <v>101</v>
      </c>
      <c r="AA2093" s="32">
        <v>12</v>
      </c>
      <c r="AB2093" s="24">
        <v>12</v>
      </c>
      <c r="AC2093" s="25">
        <v>45196</v>
      </c>
      <c r="AD2093" s="24" t="s">
        <v>58</v>
      </c>
      <c r="AE2093" s="24">
        <v>0</v>
      </c>
      <c r="AF2093" s="24"/>
      <c r="AG2093" s="24"/>
      <c r="AH2093" s="24" t="s">
        <v>60</v>
      </c>
      <c r="AI2093" s="24"/>
      <c r="AJ2093" s="24" t="s">
        <v>60</v>
      </c>
      <c r="AK2093" s="24"/>
      <c r="AL2093" s="24" t="s">
        <v>1333</v>
      </c>
      <c r="AM2093" s="24"/>
      <c r="AN2093" s="24"/>
      <c r="AO2093" s="24">
        <v>0</v>
      </c>
      <c r="AP2093" s="24" t="s">
        <v>60</v>
      </c>
      <c r="AQ2093" s="24"/>
      <c r="AR2093" s="24"/>
      <c r="AS2093" s="89">
        <f t="shared" si="429"/>
        <v>24</v>
      </c>
      <c r="AT2093" s="24"/>
    </row>
    <row r="2094" spans="1:46" x14ac:dyDescent="0.5">
      <c r="A2094" s="24">
        <v>2226</v>
      </c>
      <c r="B2094" s="24"/>
      <c r="C2094" s="24"/>
      <c r="D2094" s="24" t="s">
        <v>7973</v>
      </c>
      <c r="E2094" s="24" t="s">
        <v>5924</v>
      </c>
      <c r="F2094" s="77" t="str">
        <f t="shared" si="425"/>
        <v>MADELINE MAGISTRADO T/A MADELINE MAGISTRADO ART PSYCHOTHERAPIST</v>
      </c>
      <c r="G2094" s="24" t="s">
        <v>7973</v>
      </c>
      <c r="H2094" s="24" t="s">
        <v>3816</v>
      </c>
      <c r="I2094" s="24" t="s">
        <v>3816</v>
      </c>
      <c r="J2094" s="24" t="s">
        <v>190</v>
      </c>
      <c r="K2094" s="24" t="s">
        <v>2234</v>
      </c>
      <c r="L2094" s="25">
        <v>45196</v>
      </c>
      <c r="M2094" s="25">
        <v>45561</v>
      </c>
      <c r="N2094" s="81">
        <f t="shared" si="428"/>
        <v>45926</v>
      </c>
      <c r="O2094" s="77" t="s">
        <v>712</v>
      </c>
      <c r="P2094" s="77" t="str" cm="1">
        <f t="array" aca="1" ref="P2094" ca="1">_xlfn.IFS((N2094-TODAY())&gt;=547,"06 Expires over 18 months",(N2094-TODAY())&gt;=365,"05 Expires in 18 months",(N2094-TODAY())&gt;=183,"04 Expires in 12 months",(N2094-TODAY())&gt;=92,"03 Expires in 6 months",(N2094-TODAY())&gt;=31,"02 Expires in 3 months",(N2094-TODAY())&gt;=0,"01 Expires in 30 days",(N2094-TODAY())&gt;=-31,"01 Expired last 30 days",(N2094-TODAY())&gt;=-92,"02 Expired last 3 months",(N2094-TODAY())&gt;=-183,"03 Expired last 6 months",(N2094-TODAY())&gt;=-365,"04 Expired last 12 months",(N2094-TODAY())&gt;=-547,"05 Expired last 18 months",TRUE,"06 Expired over 18 months")</f>
        <v>04 Expired last 12 months</v>
      </c>
      <c r="Q2094" s="65">
        <v>5000</v>
      </c>
      <c r="R2094" s="84">
        <f t="shared" si="432"/>
        <v>9583.3333333333339</v>
      </c>
      <c r="S2094" s="77" t="str" cm="1">
        <f t="array" ref="S2094">_xlfn.IFS(R2094&gt;5000000,"Gold",R2094&gt;=500000,"Silver",R2094&gt;30000,"Bronze",TRUE,"Transactional")</f>
        <v>Transactional</v>
      </c>
      <c r="T2094" s="24" t="s">
        <v>54</v>
      </c>
      <c r="U2094" s="101" t="s">
        <v>190</v>
      </c>
      <c r="V2094" s="101" t="s">
        <v>1742</v>
      </c>
      <c r="W2094" s="77" t="str">
        <f t="shared" si="426"/>
        <v>Yes</v>
      </c>
      <c r="X2094" s="77" t="str">
        <f>IFERROR(_xlfn.XLOOKUP(J2094&amp;"||"&amp;K2094,'Mapping Ref.'!$J$2:$J$538,'Mapping Ref.'!$K$2:$K$538),"")</f>
        <v>Childrens &amp; Adults</v>
      </c>
      <c r="Y2094" s="77" t="str" cm="1">
        <f t="array" ref="Y2094">_xlfn.IFS(R2094&gt;2000000,"For Publication",R2094&gt;100000,"PID",R2094&gt;30000,"RFQ",TRUE,"Transactional")</f>
        <v>Transactional</v>
      </c>
      <c r="Z2094" s="24" t="s">
        <v>101</v>
      </c>
      <c r="AA2094" s="32">
        <v>12</v>
      </c>
      <c r="AB2094" s="24">
        <v>12</v>
      </c>
      <c r="AC2094" s="25">
        <v>45196</v>
      </c>
      <c r="AD2094" s="24" t="s">
        <v>58</v>
      </c>
      <c r="AE2094" s="24"/>
      <c r="AF2094" s="24"/>
      <c r="AG2094" s="24"/>
      <c r="AH2094" s="24" t="s">
        <v>59</v>
      </c>
      <c r="AI2094" s="24"/>
      <c r="AJ2094" s="24" t="s">
        <v>60</v>
      </c>
      <c r="AK2094" s="24"/>
      <c r="AL2094" s="24" t="s">
        <v>1333</v>
      </c>
      <c r="AM2094" s="24"/>
      <c r="AN2094" s="24"/>
      <c r="AO2094" s="24">
        <v>0</v>
      </c>
      <c r="AP2094" s="24" t="s">
        <v>60</v>
      </c>
      <c r="AQ2094" s="24"/>
      <c r="AR2094" s="24"/>
      <c r="AS2094" s="89">
        <f t="shared" si="429"/>
        <v>23</v>
      </c>
      <c r="AT2094" s="24" t="s">
        <v>7974</v>
      </c>
    </row>
    <row r="2095" spans="1:46" x14ac:dyDescent="0.5">
      <c r="A2095" s="24">
        <v>2227</v>
      </c>
      <c r="B2095" s="24"/>
      <c r="C2095" s="24" t="s">
        <v>77</v>
      </c>
      <c r="D2095" s="24" t="s">
        <v>7975</v>
      </c>
      <c r="E2095" s="24" t="s">
        <v>7976</v>
      </c>
      <c r="F2095" s="77" t="str">
        <f t="shared" si="425"/>
        <v>ORIGIN AMENITY SOLUTIONS LTD</v>
      </c>
      <c r="G2095" s="24" t="s">
        <v>7977</v>
      </c>
      <c r="H2095" s="24" t="s">
        <v>1362</v>
      </c>
      <c r="I2095" s="24" t="s">
        <v>1362</v>
      </c>
      <c r="J2095" s="24" t="s">
        <v>321</v>
      </c>
      <c r="K2095" s="24" t="s">
        <v>1253</v>
      </c>
      <c r="L2095" s="25">
        <v>45197</v>
      </c>
      <c r="M2095" s="25">
        <v>45380</v>
      </c>
      <c r="N2095" s="81">
        <f t="shared" si="428"/>
        <v>45745</v>
      </c>
      <c r="O2095" s="77" t="str">
        <f t="shared" ref="O2095:O2101" ca="1" si="433">IF(N2095&lt;TODAY(),"Expired","Live")</f>
        <v>Expired</v>
      </c>
      <c r="P2095" s="77" t="str" cm="1">
        <f t="array" aca="1" ref="P2095" ca="1">_xlfn.IFS((N2095-TODAY())&gt;=547,"06 Expires over 18 months",(N2095-TODAY())&gt;=365,"05 Expires in 18 months",(N2095-TODAY())&gt;=183,"04 Expires in 12 months",(N2095-TODAY())&gt;=92,"03 Expires in 6 months",(N2095-TODAY())&gt;=31,"02 Expires in 3 months",(N2095-TODAY())&gt;=0,"01 Expires in 30 days",(N2095-TODAY())&gt;=-31,"01 Expired last 30 days",(N2095-TODAY())&gt;=-92,"02 Expired last 3 months",(N2095-TODAY())&gt;=-183,"03 Expired last 6 months",(N2095-TODAY())&gt;=-365,"04 Expired last 12 months",(N2095-TODAY())&gt;=-547,"05 Expired last 18 months",TRUE,"06 Expired over 18 months")</f>
        <v>05 Expired last 18 months</v>
      </c>
      <c r="Q2095" s="65">
        <v>500</v>
      </c>
      <c r="R2095" s="84">
        <f t="shared" si="432"/>
        <v>750</v>
      </c>
      <c r="S2095" s="77" t="str" cm="1">
        <f t="array" ref="S2095">_xlfn.IFS(R2095&gt;5000000,"Gold",R2095&gt;=500000,"Silver",R2095&gt;30000,"Bronze",TRUE,"Transactional")</f>
        <v>Transactional</v>
      </c>
      <c r="T2095" s="24" t="s">
        <v>54</v>
      </c>
      <c r="U2095" s="101" t="s">
        <v>84</v>
      </c>
      <c r="V2095" s="101" t="s">
        <v>204</v>
      </c>
      <c r="W2095" s="77" t="str">
        <f t="shared" si="426"/>
        <v>Yes</v>
      </c>
      <c r="X2095" s="77" t="str">
        <f>IFERROR(_xlfn.XLOOKUP(J2095&amp;"||"&amp;K2095,'Mapping Ref.'!$J$2:$J$538,'Mapping Ref.'!$K$2:$K$538),"")</f>
        <v>Corporate</v>
      </c>
      <c r="Y2095" s="77" t="str" cm="1">
        <f t="array" ref="Y2095">_xlfn.IFS(R2095&gt;2000000,"For Publication",R2095&gt;100000,"PID",R2095&gt;30000,"RFQ",TRUE,"Transactional")</f>
        <v>Transactional</v>
      </c>
      <c r="Z2095" s="24" t="s">
        <v>101</v>
      </c>
      <c r="AA2095" s="32">
        <v>6</v>
      </c>
      <c r="AB2095" s="24">
        <v>12</v>
      </c>
      <c r="AC2095" s="25">
        <v>45197</v>
      </c>
      <c r="AD2095" s="24" t="s">
        <v>58</v>
      </c>
      <c r="AE2095" s="24">
        <v>0</v>
      </c>
      <c r="AF2095" s="24"/>
      <c r="AG2095" s="24"/>
      <c r="AH2095" s="24" t="s">
        <v>60</v>
      </c>
      <c r="AI2095" s="24"/>
      <c r="AJ2095" s="24" t="s">
        <v>60</v>
      </c>
      <c r="AK2095" s="24"/>
      <c r="AL2095" s="24" t="s">
        <v>1333</v>
      </c>
      <c r="AM2095" s="24"/>
      <c r="AN2095" s="24"/>
      <c r="AO2095" s="24">
        <v>0</v>
      </c>
      <c r="AP2095" s="24" t="s">
        <v>60</v>
      </c>
      <c r="AQ2095" s="24"/>
      <c r="AR2095" s="24"/>
      <c r="AS2095" s="89">
        <f t="shared" si="429"/>
        <v>18</v>
      </c>
      <c r="AT2095" s="24" t="s">
        <v>7978</v>
      </c>
    </row>
    <row r="2096" spans="1:46" x14ac:dyDescent="0.5">
      <c r="A2096" s="24">
        <v>2228</v>
      </c>
      <c r="B2096" s="24"/>
      <c r="C2096" s="24" t="s">
        <v>77</v>
      </c>
      <c r="D2096" s="24" t="s">
        <v>7979</v>
      </c>
      <c r="E2096" s="24" t="s">
        <v>7980</v>
      </c>
      <c r="F2096" s="77" t="str">
        <f t="shared" si="425"/>
        <v>ALPHATRACK SYSTEMS LTD</v>
      </c>
      <c r="G2096" s="24" t="s">
        <v>7981</v>
      </c>
      <c r="H2096" s="24" t="s">
        <v>591</v>
      </c>
      <c r="I2096" s="24" t="s">
        <v>591</v>
      </c>
      <c r="J2096" s="24" t="s">
        <v>107</v>
      </c>
      <c r="K2096" s="24" t="s">
        <v>7982</v>
      </c>
      <c r="L2096" s="25">
        <v>45200</v>
      </c>
      <c r="M2096" s="25">
        <v>45322</v>
      </c>
      <c r="N2096" s="81">
        <f t="shared" si="428"/>
        <v>45322</v>
      </c>
      <c r="O2096" s="77" t="str">
        <f t="shared" ca="1" si="433"/>
        <v>Expired</v>
      </c>
      <c r="P2096" s="77" t="str" cm="1">
        <f t="array" aca="1" ref="P2096" ca="1">_xlfn.IFS((N2096-TODAY())&gt;=547,"06 Expires over 18 months",(N2096-TODAY())&gt;=365,"05 Expires in 18 months",(N2096-TODAY())&gt;=183,"04 Expires in 12 months",(N2096-TODAY())&gt;=92,"03 Expires in 6 months",(N2096-TODAY())&gt;=31,"02 Expires in 3 months",(N2096-TODAY())&gt;=0,"01 Expires in 30 days",(N2096-TODAY())&gt;=-31,"01 Expired last 30 days",(N2096-TODAY())&gt;=-92,"02 Expired last 3 months",(N2096-TODAY())&gt;=-183,"03 Expired last 6 months",(N2096-TODAY())&gt;=-365,"04 Expired last 12 months",(N2096-TODAY())&gt;=-547,"05 Expired last 18 months",TRUE,"06 Expired over 18 months")</f>
        <v>06 Expired over 18 months</v>
      </c>
      <c r="Q2096" s="65">
        <v>74999</v>
      </c>
      <c r="R2096" s="84">
        <f t="shared" si="432"/>
        <v>74999</v>
      </c>
      <c r="S2096" s="77" t="str" cm="1">
        <f t="array" ref="S2096">_xlfn.IFS(R2096&gt;5000000,"Gold",R2096&gt;=500000,"Silver",R2096&gt;30000,"Bronze",TRUE,"Transactional")</f>
        <v>Bronze</v>
      </c>
      <c r="T2096" s="24" t="s">
        <v>122</v>
      </c>
      <c r="U2096" s="101" t="s">
        <v>123</v>
      </c>
      <c r="V2096" s="101" t="s">
        <v>124</v>
      </c>
      <c r="W2096" s="77" t="str">
        <f t="shared" si="426"/>
        <v>No</v>
      </c>
      <c r="X2096" s="77" t="str">
        <f>IFERROR(_xlfn.XLOOKUP(J2096&amp;"||"&amp;K2096,'Mapping Ref.'!$J$2:$J$538,'Mapping Ref.'!$K$2:$K$538),"")</f>
        <v>Construction &amp; Estates</v>
      </c>
      <c r="Y2096" s="77" t="str" cm="1">
        <f t="array" ref="Y2096">_xlfn.IFS(R2096&gt;2000000,"For Publication",R2096&gt;100000,"PID",R2096&gt;30000,"RFQ",TRUE,"Transactional")</f>
        <v>RFQ</v>
      </c>
      <c r="Z2096" s="24" t="s">
        <v>101</v>
      </c>
      <c r="AA2096" s="32">
        <v>4</v>
      </c>
      <c r="AB2096" s="24">
        <v>0</v>
      </c>
      <c r="AC2096" s="25">
        <v>45197</v>
      </c>
      <c r="AD2096" s="24" t="s">
        <v>58</v>
      </c>
      <c r="AE2096" s="24"/>
      <c r="AF2096" s="24"/>
      <c r="AG2096" s="24"/>
      <c r="AH2096" s="24" t="s">
        <v>59</v>
      </c>
      <c r="AI2096" s="24"/>
      <c r="AJ2096" s="24" t="s">
        <v>60</v>
      </c>
      <c r="AK2096" s="24"/>
      <c r="AL2096" s="24" t="s">
        <v>1333</v>
      </c>
      <c r="AM2096" s="24"/>
      <c r="AN2096" s="24"/>
      <c r="AO2096" s="24"/>
      <c r="AP2096" s="24" t="s">
        <v>60</v>
      </c>
      <c r="AQ2096" s="24"/>
      <c r="AR2096" s="24"/>
      <c r="AS2096" s="89">
        <f t="shared" si="429"/>
        <v>3</v>
      </c>
      <c r="AT2096" s="24" t="s">
        <v>7983</v>
      </c>
    </row>
    <row r="2097" spans="1:46" x14ac:dyDescent="0.5">
      <c r="A2097" s="24">
        <v>2229</v>
      </c>
      <c r="B2097" s="24"/>
      <c r="C2097" s="24" t="s">
        <v>77</v>
      </c>
      <c r="D2097" s="24" t="s">
        <v>7984</v>
      </c>
      <c r="E2097" s="24" t="s">
        <v>7985</v>
      </c>
      <c r="F2097" s="77" t="str">
        <f t="shared" si="425"/>
        <v>J REDPATH BUCHANAN &amp; CO LTD</v>
      </c>
      <c r="G2097" s="24" t="s">
        <v>3693</v>
      </c>
      <c r="H2097" s="24" t="s">
        <v>591</v>
      </c>
      <c r="I2097" s="24" t="s">
        <v>591</v>
      </c>
      <c r="J2097" s="24" t="s">
        <v>107</v>
      </c>
      <c r="K2097" s="24" t="s">
        <v>7982</v>
      </c>
      <c r="L2097" s="25">
        <v>45200</v>
      </c>
      <c r="M2097" s="25">
        <v>45565</v>
      </c>
      <c r="N2097" s="81">
        <f t="shared" si="428"/>
        <v>45565</v>
      </c>
      <c r="O2097" s="77" t="str">
        <f t="shared" ca="1" si="433"/>
        <v>Expired</v>
      </c>
      <c r="P2097" s="77" t="str" cm="1">
        <f t="array" aca="1" ref="P2097" ca="1">_xlfn.IFS((N2097-TODAY())&gt;=547,"06 Expires over 18 months",(N2097-TODAY())&gt;=365,"05 Expires in 18 months",(N2097-TODAY())&gt;=183,"04 Expires in 12 months",(N2097-TODAY())&gt;=92,"03 Expires in 6 months",(N2097-TODAY())&gt;=31,"02 Expires in 3 months",(N2097-TODAY())&gt;=0,"01 Expires in 30 days",(N2097-TODAY())&gt;=-31,"01 Expired last 30 days",(N2097-TODAY())&gt;=-92,"02 Expired last 3 months",(N2097-TODAY())&gt;=-183,"03 Expired last 6 months",(N2097-TODAY())&gt;=-365,"04 Expired last 12 months",(N2097-TODAY())&gt;=-547,"05 Expired last 18 months",TRUE,"06 Expired over 18 months")</f>
        <v>06 Expired over 18 months</v>
      </c>
      <c r="Q2097" s="65">
        <v>55000</v>
      </c>
      <c r="R2097" s="84">
        <f t="shared" si="432"/>
        <v>55000</v>
      </c>
      <c r="S2097" s="77" t="str" cm="1">
        <f t="array" ref="S2097">_xlfn.IFS(R2097&gt;5000000,"Gold",R2097&gt;=500000,"Silver",R2097&gt;30000,"Bronze",TRUE,"Transactional")</f>
        <v>Bronze</v>
      </c>
      <c r="T2097" s="24" t="s">
        <v>122</v>
      </c>
      <c r="U2097" s="101" t="s">
        <v>445</v>
      </c>
      <c r="V2097" s="101" t="s">
        <v>810</v>
      </c>
      <c r="W2097" s="77" t="str">
        <f t="shared" si="426"/>
        <v>No</v>
      </c>
      <c r="X2097" s="77" t="str">
        <f>IFERROR(_xlfn.XLOOKUP(J2097&amp;"||"&amp;K2097,'Mapping Ref.'!$J$2:$J$538,'Mapping Ref.'!$K$2:$K$538),"")</f>
        <v>Construction &amp; Estates</v>
      </c>
      <c r="Y2097" s="77" t="str" cm="1">
        <f t="array" ref="Y2097">_xlfn.IFS(R2097&gt;2000000,"For Publication",R2097&gt;100000,"PID",R2097&gt;30000,"RFQ",TRUE,"Transactional")</f>
        <v>RFQ</v>
      </c>
      <c r="Z2097" s="24" t="s">
        <v>101</v>
      </c>
      <c r="AA2097" s="32">
        <v>12</v>
      </c>
      <c r="AB2097" s="24">
        <v>0</v>
      </c>
      <c r="AC2097" s="25">
        <v>45198</v>
      </c>
      <c r="AD2097" s="24" t="s">
        <v>58</v>
      </c>
      <c r="AE2097" s="24"/>
      <c r="AF2097" s="24"/>
      <c r="AG2097" s="24"/>
      <c r="AH2097" s="24" t="s">
        <v>59</v>
      </c>
      <c r="AI2097" s="24"/>
      <c r="AJ2097" s="24" t="s">
        <v>60</v>
      </c>
      <c r="AK2097" s="24"/>
      <c r="AL2097" s="24" t="s">
        <v>1333</v>
      </c>
      <c r="AM2097" s="24"/>
      <c r="AN2097" s="24"/>
      <c r="AO2097" s="24">
        <v>0</v>
      </c>
      <c r="AP2097" s="24" t="s">
        <v>59</v>
      </c>
      <c r="AQ2097" s="24"/>
      <c r="AR2097" s="24"/>
      <c r="AS2097" s="89">
        <f t="shared" si="429"/>
        <v>11</v>
      </c>
      <c r="AT2097" s="24" t="s">
        <v>3694</v>
      </c>
    </row>
    <row r="2098" spans="1:46" x14ac:dyDescent="0.5">
      <c r="A2098" s="24">
        <v>2230</v>
      </c>
      <c r="B2098" s="24" t="s">
        <v>340</v>
      </c>
      <c r="C2098" s="24" t="s">
        <v>77</v>
      </c>
      <c r="D2098" s="24" t="s">
        <v>7986</v>
      </c>
      <c r="E2098" s="24" t="s">
        <v>7987</v>
      </c>
      <c r="F2098" s="77" t="str">
        <f t="shared" si="425"/>
        <v>LIVING OPTIONS DEVON</v>
      </c>
      <c r="G2098" s="24" t="s">
        <v>7986</v>
      </c>
      <c r="H2098" s="24" t="s">
        <v>7988</v>
      </c>
      <c r="I2098" s="24" t="s">
        <v>1426</v>
      </c>
      <c r="J2098" s="24" t="s">
        <v>66</v>
      </c>
      <c r="K2098" s="24" t="s">
        <v>7989</v>
      </c>
      <c r="L2098" s="25">
        <v>45200</v>
      </c>
      <c r="M2098" s="25">
        <v>45565</v>
      </c>
      <c r="N2098" s="81">
        <f t="shared" si="428"/>
        <v>45930</v>
      </c>
      <c r="O2098" s="77" t="str">
        <f t="shared" ca="1" si="433"/>
        <v>Expired</v>
      </c>
      <c r="P2098" s="77" t="str" cm="1">
        <f t="array" aca="1" ref="P2098" ca="1">_xlfn.IFS((N2098-TODAY())&gt;=547,"06 Expires over 18 months",(N2098-TODAY())&gt;=365,"05 Expires in 18 months",(N2098-TODAY())&gt;=183,"04 Expires in 12 months",(N2098-TODAY())&gt;=92,"03 Expires in 6 months",(N2098-TODAY())&gt;=31,"02 Expires in 3 months",(N2098-TODAY())&gt;=0,"01 Expires in 30 days",(N2098-TODAY())&gt;=-31,"01 Expired last 30 days",(N2098-TODAY())&gt;=-92,"02 Expired last 3 months",(N2098-TODAY())&gt;=-183,"03 Expired last 6 months",(N2098-TODAY())&gt;=-365,"04 Expired last 12 months",(N2098-TODAY())&gt;=-547,"05 Expired last 18 months",TRUE,"06 Expired over 18 months")</f>
        <v>04 Expired last 12 months</v>
      </c>
      <c r="Q2098" s="65">
        <v>10000</v>
      </c>
      <c r="R2098" s="84">
        <f t="shared" si="432"/>
        <v>19166.666666666668</v>
      </c>
      <c r="S2098" s="77" t="str" cm="1">
        <f t="array" ref="S2098">_xlfn.IFS(R2098&gt;5000000,"Gold",R2098&gt;=500000,"Silver",R2098&gt;30000,"Bronze",TRUE,"Transactional")</f>
        <v>Transactional</v>
      </c>
      <c r="T2098" s="24" t="s">
        <v>54</v>
      </c>
      <c r="U2098" s="101" t="s">
        <v>190</v>
      </c>
      <c r="V2098" s="101" t="s">
        <v>192</v>
      </c>
      <c r="W2098" s="77" t="str">
        <f t="shared" si="426"/>
        <v>Yes</v>
      </c>
      <c r="X2098" s="77" t="str">
        <f>IFERROR(_xlfn.XLOOKUP(J2098&amp;"||"&amp;K2098,'Mapping Ref.'!$J$2:$J$538,'Mapping Ref.'!$K$2:$K$538),"")</f>
        <v>Childrens &amp; Adults</v>
      </c>
      <c r="Y2098" s="77" t="str" cm="1">
        <f t="array" ref="Y2098">_xlfn.IFS(R2098&gt;2000000,"For Publication",R2098&gt;100000,"PID",R2098&gt;30000,"RFQ",TRUE,"Transactional")</f>
        <v>Transactional</v>
      </c>
      <c r="Z2098" s="24" t="s">
        <v>101</v>
      </c>
      <c r="AA2098" s="32">
        <v>12</v>
      </c>
      <c r="AB2098" s="24">
        <v>12</v>
      </c>
      <c r="AC2098" s="25">
        <v>45198</v>
      </c>
      <c r="AD2098" s="24" t="s">
        <v>58</v>
      </c>
      <c r="AE2098" s="24"/>
      <c r="AF2098" s="24"/>
      <c r="AG2098" s="24"/>
      <c r="AH2098" s="24" t="s">
        <v>60</v>
      </c>
      <c r="AI2098" s="24"/>
      <c r="AJ2098" s="24" t="s">
        <v>59</v>
      </c>
      <c r="AK2098" s="24"/>
      <c r="AL2098" s="24" t="s">
        <v>5003</v>
      </c>
      <c r="AM2098" s="24"/>
      <c r="AN2098" s="24"/>
      <c r="AO2098" s="24">
        <v>0</v>
      </c>
      <c r="AP2098" s="24" t="s">
        <v>60</v>
      </c>
      <c r="AQ2098" s="24"/>
      <c r="AR2098" s="24"/>
      <c r="AS2098" s="89">
        <f t="shared" si="429"/>
        <v>23</v>
      </c>
      <c r="AT2098" s="24" t="s">
        <v>7990</v>
      </c>
    </row>
    <row r="2099" spans="1:46" x14ac:dyDescent="0.5">
      <c r="A2099" s="24">
        <v>2231</v>
      </c>
      <c r="B2099" s="24"/>
      <c r="C2099" s="24"/>
      <c r="D2099" s="24" t="s">
        <v>7991</v>
      </c>
      <c r="E2099" s="24" t="s">
        <v>7992</v>
      </c>
      <c r="F2099" s="77" t="str">
        <f t="shared" si="425"/>
        <v>THERAPEUTIC THINKING LTD</v>
      </c>
      <c r="G2099" s="24" t="s">
        <v>7991</v>
      </c>
      <c r="H2099" s="24" t="s">
        <v>2200</v>
      </c>
      <c r="I2099" s="24" t="s">
        <v>2200</v>
      </c>
      <c r="J2099" s="24" t="s">
        <v>190</v>
      </c>
      <c r="K2099" s="31" t="s">
        <v>2202</v>
      </c>
      <c r="L2099" s="25">
        <v>45201</v>
      </c>
      <c r="M2099" s="25">
        <v>45567</v>
      </c>
      <c r="N2099" s="81">
        <f t="shared" si="428"/>
        <v>45749</v>
      </c>
      <c r="O2099" s="77" t="str">
        <f t="shared" ca="1" si="433"/>
        <v>Expired</v>
      </c>
      <c r="P2099" s="77" t="str" cm="1">
        <f t="array" aca="1" ref="P2099" ca="1">_xlfn.IFS((N2099-TODAY())&gt;=547,"06 Expires over 18 months",(N2099-TODAY())&gt;=365,"05 Expires in 18 months",(N2099-TODAY())&gt;=183,"04 Expires in 12 months",(N2099-TODAY())&gt;=92,"03 Expires in 6 months",(N2099-TODAY())&gt;=31,"02 Expires in 3 months",(N2099-TODAY())&gt;=0,"01 Expires in 30 days",(N2099-TODAY())&gt;=-31,"01 Expired last 30 days",(N2099-TODAY())&gt;=-92,"02 Expired last 3 months",(N2099-TODAY())&gt;=-183,"03 Expired last 6 months",(N2099-TODAY())&gt;=-365,"04 Expired last 12 months",(N2099-TODAY())&gt;=-547,"05 Expired last 18 months",TRUE,"06 Expired over 18 months")</f>
        <v>05 Expired last 18 months</v>
      </c>
      <c r="Q2099" s="65">
        <v>10000</v>
      </c>
      <c r="R2099" s="84">
        <f t="shared" si="432"/>
        <v>15000</v>
      </c>
      <c r="S2099" s="77" t="str" cm="1">
        <f t="array" ref="S2099">_xlfn.IFS(R2099&gt;5000000,"Gold",R2099&gt;=500000,"Silver",R2099&gt;30000,"Bronze",TRUE,"Transactional")</f>
        <v>Transactional</v>
      </c>
      <c r="T2099" s="24" t="s">
        <v>54</v>
      </c>
      <c r="U2099" s="101" t="s">
        <v>237</v>
      </c>
      <c r="V2099" s="101" t="s">
        <v>566</v>
      </c>
      <c r="W2099" s="77" t="str">
        <f t="shared" si="426"/>
        <v>Yes</v>
      </c>
      <c r="X2099" s="77" t="str">
        <f>IFERROR(_xlfn.XLOOKUP(J2099&amp;"||"&amp;K2099,'Mapping Ref.'!$J$2:$J$538,'Mapping Ref.'!$K$2:$K$538),"")</f>
        <v>Childrens &amp; Adults</v>
      </c>
      <c r="Y2099" s="77" t="str" cm="1">
        <f t="array" ref="Y2099">_xlfn.IFS(R2099&gt;2000000,"For Publication",R2099&gt;100000,"PID",R2099&gt;30000,"RFQ",TRUE,"Transactional")</f>
        <v>Transactional</v>
      </c>
      <c r="Z2099" s="24" t="s">
        <v>101</v>
      </c>
      <c r="AA2099" s="32">
        <v>12</v>
      </c>
      <c r="AB2099" s="24">
        <v>6</v>
      </c>
      <c r="AC2099" s="25">
        <v>45201</v>
      </c>
      <c r="AD2099" s="24" t="s">
        <v>58</v>
      </c>
      <c r="AE2099" s="24">
        <v>10000529</v>
      </c>
      <c r="AF2099" s="24"/>
      <c r="AG2099" s="24"/>
      <c r="AH2099" s="24" t="s">
        <v>59</v>
      </c>
      <c r="AI2099" s="24"/>
      <c r="AJ2099" s="24" t="s">
        <v>60</v>
      </c>
      <c r="AK2099" s="24"/>
      <c r="AL2099" s="24" t="s">
        <v>1333</v>
      </c>
      <c r="AM2099" s="24"/>
      <c r="AN2099" s="24"/>
      <c r="AO2099" s="24">
        <v>0</v>
      </c>
      <c r="AP2099" s="24" t="s">
        <v>60</v>
      </c>
      <c r="AQ2099" s="24"/>
      <c r="AR2099" s="24"/>
      <c r="AS2099" s="89">
        <f t="shared" si="429"/>
        <v>18</v>
      </c>
      <c r="AT2099" s="24" t="s">
        <v>7993</v>
      </c>
    </row>
    <row r="2100" spans="1:46" x14ac:dyDescent="0.5">
      <c r="A2100" s="24">
        <v>2232</v>
      </c>
      <c r="B2100" s="24" t="s">
        <v>340</v>
      </c>
      <c r="C2100" s="24"/>
      <c r="D2100" s="24" t="s">
        <v>7994</v>
      </c>
      <c r="E2100" s="24" t="s">
        <v>7995</v>
      </c>
      <c r="F2100" s="77" t="str">
        <f t="shared" si="425"/>
        <v>WEST CENTRAL LONDON FIXERS COMMUNITY INTEREST COMPANY</v>
      </c>
      <c r="G2100" s="24" t="s">
        <v>7994</v>
      </c>
      <c r="H2100" s="24" t="s">
        <v>6526</v>
      </c>
      <c r="I2100" s="24" t="s">
        <v>6526</v>
      </c>
      <c r="J2100" s="24" t="s">
        <v>107</v>
      </c>
      <c r="K2100" s="24" t="s">
        <v>137</v>
      </c>
      <c r="L2100" s="25">
        <v>45170</v>
      </c>
      <c r="M2100" s="25">
        <v>45535</v>
      </c>
      <c r="N2100" s="81">
        <f t="shared" si="428"/>
        <v>45535</v>
      </c>
      <c r="O2100" s="77" t="str">
        <f t="shared" ca="1" si="433"/>
        <v>Expired</v>
      </c>
      <c r="P2100" s="77" t="str" cm="1">
        <f t="array" aca="1" ref="P2100" ca="1">_xlfn.IFS((N2100-TODAY())&gt;=547,"06 Expires over 18 months",(N2100-TODAY())&gt;=365,"05 Expires in 18 months",(N2100-TODAY())&gt;=183,"04 Expires in 12 months",(N2100-TODAY())&gt;=92,"03 Expires in 6 months",(N2100-TODAY())&gt;=31,"02 Expires in 3 months",(N2100-TODAY())&gt;=0,"01 Expires in 30 days",(N2100-TODAY())&gt;=-31,"01 Expired last 30 days",(N2100-TODAY())&gt;=-92,"02 Expired last 3 months",(N2100-TODAY())&gt;=-183,"03 Expired last 6 months",(N2100-TODAY())&gt;=-365,"04 Expired last 12 months",(N2100-TODAY())&gt;=-547,"05 Expired last 18 months",TRUE,"06 Expired over 18 months")</f>
        <v>06 Expired over 18 months</v>
      </c>
      <c r="Q2100" s="65">
        <v>15000</v>
      </c>
      <c r="R2100" s="84">
        <f t="shared" si="432"/>
        <v>15000</v>
      </c>
      <c r="S2100" s="77" t="str" cm="1">
        <f t="array" ref="S2100">_xlfn.IFS(R2100&gt;5000000,"Gold",R2100&gt;=500000,"Silver",R2100&gt;30000,"Bronze",TRUE,"Transactional")</f>
        <v>Transactional</v>
      </c>
      <c r="T2100" s="24" t="s">
        <v>54</v>
      </c>
      <c r="U2100" s="101" t="s">
        <v>190</v>
      </c>
      <c r="V2100" s="101" t="s">
        <v>596</v>
      </c>
      <c r="W2100" s="77" t="str">
        <f t="shared" si="426"/>
        <v>No</v>
      </c>
      <c r="X2100" s="77" t="str">
        <f>IFERROR(_xlfn.XLOOKUP(J2100&amp;"||"&amp;K2100,'Mapping Ref.'!$J$2:$J$538,'Mapping Ref.'!$K$2:$K$538),"")</f>
        <v>Construction &amp; Estates</v>
      </c>
      <c r="Y2100" s="77" t="str" cm="1">
        <f t="array" ref="Y2100">_xlfn.IFS(R2100&gt;2000000,"For Publication",R2100&gt;100000,"PID",R2100&gt;30000,"RFQ",TRUE,"Transactional")</f>
        <v>Transactional</v>
      </c>
      <c r="Z2100" s="24" t="s">
        <v>101</v>
      </c>
      <c r="AA2100" s="32">
        <v>12</v>
      </c>
      <c r="AB2100" s="24">
        <v>0</v>
      </c>
      <c r="AC2100" s="25">
        <v>45201</v>
      </c>
      <c r="AD2100" s="24" t="s">
        <v>58</v>
      </c>
      <c r="AE2100" s="24"/>
      <c r="AF2100" s="24"/>
      <c r="AG2100" s="24"/>
      <c r="AH2100" s="24" t="s">
        <v>59</v>
      </c>
      <c r="AI2100" s="24"/>
      <c r="AJ2100" s="24" t="s">
        <v>59</v>
      </c>
      <c r="AK2100" s="24"/>
      <c r="AL2100" s="24" t="s">
        <v>5003</v>
      </c>
      <c r="AM2100" s="24"/>
      <c r="AN2100" s="24"/>
      <c r="AO2100" s="24"/>
      <c r="AP2100" s="24" t="s">
        <v>60</v>
      </c>
      <c r="AQ2100" s="24"/>
      <c r="AR2100" s="24"/>
      <c r="AS2100" s="89">
        <f t="shared" si="429"/>
        <v>11</v>
      </c>
      <c r="AT2100" s="24" t="s">
        <v>7996</v>
      </c>
    </row>
    <row r="2101" spans="1:46" x14ac:dyDescent="0.5">
      <c r="A2101" s="24">
        <v>2233</v>
      </c>
      <c r="B2101" s="24"/>
      <c r="C2101" s="24"/>
      <c r="D2101" s="24" t="s">
        <v>7997</v>
      </c>
      <c r="E2101" s="24" t="s">
        <v>7998</v>
      </c>
      <c r="F2101" s="77" t="str">
        <f t="shared" si="425"/>
        <v>PRINTING BOX LTD</v>
      </c>
      <c r="G2101" s="24" t="s">
        <v>7999</v>
      </c>
      <c r="H2101" s="24" t="s">
        <v>7087</v>
      </c>
      <c r="I2101" s="24" t="s">
        <v>7087</v>
      </c>
      <c r="J2101" s="24" t="s">
        <v>190</v>
      </c>
      <c r="K2101" s="31" t="s">
        <v>2202</v>
      </c>
      <c r="L2101" s="25">
        <v>45202</v>
      </c>
      <c r="M2101" s="25">
        <v>45568</v>
      </c>
      <c r="N2101" s="81">
        <f t="shared" si="428"/>
        <v>45750</v>
      </c>
      <c r="O2101" s="77" t="str">
        <f t="shared" ca="1" si="433"/>
        <v>Expired</v>
      </c>
      <c r="P2101" s="77" t="str" cm="1">
        <f t="array" aca="1" ref="P2101" ca="1">_xlfn.IFS((N2101-TODAY())&gt;=547,"06 Expires over 18 months",(N2101-TODAY())&gt;=365,"05 Expires in 18 months",(N2101-TODAY())&gt;=183,"04 Expires in 12 months",(N2101-TODAY())&gt;=92,"03 Expires in 6 months",(N2101-TODAY())&gt;=31,"02 Expires in 3 months",(N2101-TODAY())&gt;=0,"01 Expires in 30 days",(N2101-TODAY())&gt;=-31,"01 Expired last 30 days",(N2101-TODAY())&gt;=-92,"02 Expired last 3 months",(N2101-TODAY())&gt;=-183,"03 Expired last 6 months",(N2101-TODAY())&gt;=-365,"04 Expired last 12 months",(N2101-TODAY())&gt;=-547,"05 Expired last 18 months",TRUE,"06 Expired over 18 months")</f>
        <v>05 Expired last 18 months</v>
      </c>
      <c r="Q2101" s="65">
        <v>1000</v>
      </c>
      <c r="R2101" s="84">
        <f t="shared" si="432"/>
        <v>1500</v>
      </c>
      <c r="S2101" s="77" t="str" cm="1">
        <f t="array" ref="S2101">_xlfn.IFS(R2101&gt;5000000,"Gold",R2101&gt;=500000,"Silver",R2101&gt;30000,"Bronze",TRUE,"Transactional")</f>
        <v>Transactional</v>
      </c>
      <c r="T2101" s="24" t="s">
        <v>54</v>
      </c>
      <c r="U2101" s="101" t="s">
        <v>99</v>
      </c>
      <c r="V2101" s="101" t="s">
        <v>886</v>
      </c>
      <c r="W2101" s="77" t="str">
        <f t="shared" si="426"/>
        <v>Yes</v>
      </c>
      <c r="X2101" s="77" t="str">
        <f>IFERROR(_xlfn.XLOOKUP(J2101&amp;"||"&amp;K2101,'Mapping Ref.'!$J$2:$J$538,'Mapping Ref.'!$K$2:$K$538),"")</f>
        <v>Childrens &amp; Adults</v>
      </c>
      <c r="Y2101" s="77" t="str" cm="1">
        <f t="array" ref="Y2101">_xlfn.IFS(R2101&gt;2000000,"For Publication",R2101&gt;100000,"PID",R2101&gt;30000,"RFQ",TRUE,"Transactional")</f>
        <v>Transactional</v>
      </c>
      <c r="Z2101" s="24" t="s">
        <v>101</v>
      </c>
      <c r="AA2101" s="32">
        <v>12</v>
      </c>
      <c r="AB2101" s="24">
        <v>6</v>
      </c>
      <c r="AC2101" s="25">
        <v>45202</v>
      </c>
      <c r="AD2101" s="24" t="s">
        <v>58</v>
      </c>
      <c r="AE2101" s="24">
        <v>10000538</v>
      </c>
      <c r="AF2101" s="24"/>
      <c r="AG2101" s="24"/>
      <c r="AH2101" s="24" t="s">
        <v>59</v>
      </c>
      <c r="AI2101" s="24"/>
      <c r="AJ2101" s="24" t="s">
        <v>60</v>
      </c>
      <c r="AK2101" s="24"/>
      <c r="AL2101" s="24" t="s">
        <v>1333</v>
      </c>
      <c r="AM2101" s="24"/>
      <c r="AN2101" s="24"/>
      <c r="AO2101" s="24">
        <v>0</v>
      </c>
      <c r="AP2101" s="24" t="s">
        <v>60</v>
      </c>
      <c r="AQ2101" s="24"/>
      <c r="AR2101" s="24"/>
      <c r="AS2101" s="89">
        <f t="shared" si="429"/>
        <v>18</v>
      </c>
      <c r="AT2101" s="24" t="s">
        <v>8000</v>
      </c>
    </row>
    <row r="2102" spans="1:46" x14ac:dyDescent="0.5">
      <c r="A2102" s="24">
        <v>2234</v>
      </c>
      <c r="B2102" s="24" t="s">
        <v>340</v>
      </c>
      <c r="C2102" s="24"/>
      <c r="D2102" s="24" t="s">
        <v>8001</v>
      </c>
      <c r="E2102" s="24" t="s">
        <v>6473</v>
      </c>
      <c r="F2102" s="77" t="str">
        <f t="shared" si="425"/>
        <v>UK LINGUISTIC SERVICES LTD</v>
      </c>
      <c r="G2102" s="24" t="s">
        <v>8002</v>
      </c>
      <c r="H2102" s="24" t="s">
        <v>1420</v>
      </c>
      <c r="I2102" s="24" t="s">
        <v>1420</v>
      </c>
      <c r="J2102" s="24" t="s">
        <v>52</v>
      </c>
      <c r="K2102" s="24" t="s">
        <v>1133</v>
      </c>
      <c r="L2102" s="25">
        <v>45202</v>
      </c>
      <c r="M2102" s="25"/>
      <c r="N2102" s="81"/>
      <c r="O2102" s="77" t="s">
        <v>712</v>
      </c>
      <c r="P2102" s="77"/>
      <c r="Q2102" s="104"/>
      <c r="R2102" s="84">
        <v>0</v>
      </c>
      <c r="S2102" s="77" t="str" cm="1">
        <f t="array" ref="S2102">_xlfn.IFS(R2102&gt;5000000,"Gold",R2102&gt;=500000,"Silver",R2102&gt;30000,"Bronze",TRUE,"Transactional")</f>
        <v>Transactional</v>
      </c>
      <c r="T2102" s="24" t="s">
        <v>54</v>
      </c>
      <c r="U2102" s="101" t="s">
        <v>116</v>
      </c>
      <c r="V2102" s="101" t="s">
        <v>70</v>
      </c>
      <c r="W2102" s="77" t="str">
        <f t="shared" si="426"/>
        <v>Yes</v>
      </c>
      <c r="X2102" s="77" t="str">
        <f>IFERROR(_xlfn.XLOOKUP(J2102&amp;"||"&amp;K2102,'Mapping Ref.'!$J$2:$J$538,'Mapping Ref.'!$K$2:$K$538),"")</f>
        <v>Corporate</v>
      </c>
      <c r="Y2102" s="77" t="str" cm="1">
        <f t="array" ref="Y2102">_xlfn.IFS(R2102&gt;2000000,"For Publication",R2102&gt;100000,"PID",R2102&gt;30000,"RFQ",TRUE,"Transactional")</f>
        <v>Transactional</v>
      </c>
      <c r="Z2102" s="24" t="s">
        <v>101</v>
      </c>
      <c r="AA2102" s="32">
        <v>80</v>
      </c>
      <c r="AB2102" s="24">
        <v>80</v>
      </c>
      <c r="AC2102" s="25">
        <v>45202</v>
      </c>
      <c r="AD2102" s="24" t="s">
        <v>102</v>
      </c>
      <c r="AE2102" s="24">
        <v>0</v>
      </c>
      <c r="AF2102" s="24"/>
      <c r="AG2102" s="24"/>
      <c r="AH2102" s="24" t="s">
        <v>60</v>
      </c>
      <c r="AI2102" s="24"/>
      <c r="AJ2102" s="24" t="s">
        <v>60</v>
      </c>
      <c r="AK2102" s="24"/>
      <c r="AL2102" s="24" t="s">
        <v>5003</v>
      </c>
      <c r="AM2102" s="24"/>
      <c r="AN2102" s="24"/>
      <c r="AO2102" s="24">
        <v>0</v>
      </c>
      <c r="AP2102" s="24" t="s">
        <v>60</v>
      </c>
      <c r="AQ2102" s="24"/>
      <c r="AR2102" s="24"/>
      <c r="AS2102" s="89">
        <v>0</v>
      </c>
      <c r="AT2102" s="24" t="s">
        <v>8001</v>
      </c>
    </row>
    <row r="2103" spans="1:46" x14ac:dyDescent="0.5">
      <c r="A2103" s="24">
        <v>2235</v>
      </c>
      <c r="B2103" s="24"/>
      <c r="C2103" s="24"/>
      <c r="D2103" s="24" t="s">
        <v>8003</v>
      </c>
      <c r="E2103" s="24" t="s">
        <v>8004</v>
      </c>
      <c r="F2103" s="77" t="str">
        <f t="shared" si="425"/>
        <v>PROFESSIONAL DEVELOPMENT GROUP LTD T/A GOVERNMENT EVENTS</v>
      </c>
      <c r="G2103" s="24" t="s">
        <v>8003</v>
      </c>
      <c r="H2103" s="24" t="s">
        <v>7303</v>
      </c>
      <c r="I2103" s="24" t="s">
        <v>6518</v>
      </c>
      <c r="J2103" s="24" t="s">
        <v>1312</v>
      </c>
      <c r="K2103" s="24" t="s">
        <v>1109</v>
      </c>
      <c r="L2103" s="25">
        <v>45204</v>
      </c>
      <c r="M2103" s="25">
        <v>45570</v>
      </c>
      <c r="N2103" s="81">
        <f t="shared" ref="N2103:N2119" si="434">EDATE(M2103,AB2103)</f>
        <v>45570</v>
      </c>
      <c r="O2103" s="77" t="str">
        <f t="shared" ref="O2103:O2118" ca="1" si="435">IF(N2103&lt;TODAY(),"Expired","Live")</f>
        <v>Expired</v>
      </c>
      <c r="P2103" s="77" t="str" cm="1">
        <f t="array" aca="1" ref="P2103" ca="1">_xlfn.IFS((N2103-TODAY())&gt;=547,"06 Expires over 18 months",(N2103-TODAY())&gt;=365,"05 Expires in 18 months",(N2103-TODAY())&gt;=183,"04 Expires in 12 months",(N2103-TODAY())&gt;=92,"03 Expires in 6 months",(N2103-TODAY())&gt;=31,"02 Expires in 3 months",(N2103-TODAY())&gt;=0,"01 Expires in 30 days",(N2103-TODAY())&gt;=-31,"01 Expired last 30 days",(N2103-TODAY())&gt;=-92,"02 Expired last 3 months",(N2103-TODAY())&gt;=-183,"03 Expired last 6 months",(N2103-TODAY())&gt;=-365,"04 Expired last 12 months",(N2103-TODAY())&gt;=-547,"05 Expired last 18 months",TRUE,"06 Expired over 18 months")</f>
        <v>06 Expired over 18 months</v>
      </c>
      <c r="Q2103" s="65">
        <v>1000</v>
      </c>
      <c r="R2103" s="84">
        <f t="shared" ref="R2103:R2140" si="436">MAX(Q2103,Q2103*N(AS2103)/12)</f>
        <v>1000</v>
      </c>
      <c r="S2103" s="77" t="str" cm="1">
        <f t="array" ref="S2103">_xlfn.IFS(R2103&gt;5000000,"Gold",R2103&gt;=500000,"Silver",R2103&gt;30000,"Bronze",TRUE,"Transactional")</f>
        <v>Transactional</v>
      </c>
      <c r="T2103" s="24" t="s">
        <v>54</v>
      </c>
      <c r="U2103" s="101" t="s">
        <v>237</v>
      </c>
      <c r="V2103" s="101" t="s">
        <v>566</v>
      </c>
      <c r="W2103" s="77" t="str">
        <f t="shared" si="426"/>
        <v>No</v>
      </c>
      <c r="X2103" s="77" t="str">
        <f>IFERROR(_xlfn.XLOOKUP(J2103&amp;"||"&amp;K2103,'Mapping Ref.'!$J$2:$J$538,'Mapping Ref.'!$K$2:$K$538),"")</f>
        <v>Corporate</v>
      </c>
      <c r="Y2103" s="77" t="str" cm="1">
        <f t="array" ref="Y2103">_xlfn.IFS(R2103&gt;2000000,"For Publication",R2103&gt;100000,"PID",R2103&gt;30000,"RFQ",TRUE,"Transactional")</f>
        <v>Transactional</v>
      </c>
      <c r="Z2103" s="24" t="s">
        <v>101</v>
      </c>
      <c r="AA2103" s="32">
        <v>12</v>
      </c>
      <c r="AB2103" s="24">
        <v>0</v>
      </c>
      <c r="AC2103" s="25">
        <v>45204</v>
      </c>
      <c r="AD2103" s="24" t="s">
        <v>58</v>
      </c>
      <c r="AE2103" s="24"/>
      <c r="AF2103" s="24"/>
      <c r="AG2103" s="24"/>
      <c r="AH2103" s="24" t="s">
        <v>60</v>
      </c>
      <c r="AI2103" s="24"/>
      <c r="AJ2103" s="24" t="s">
        <v>60</v>
      </c>
      <c r="AK2103" s="24"/>
      <c r="AL2103" s="24" t="s">
        <v>1333</v>
      </c>
      <c r="AM2103" s="24"/>
      <c r="AN2103" s="24"/>
      <c r="AO2103" s="24">
        <v>0</v>
      </c>
      <c r="AP2103" s="24" t="s">
        <v>60</v>
      </c>
      <c r="AQ2103" s="24"/>
      <c r="AR2103" s="24"/>
      <c r="AS2103" s="89">
        <f t="shared" ref="AS2103:AS2119" si="437">DATEDIF(L2103,N2103,"m")</f>
        <v>12</v>
      </c>
      <c r="AT2103" s="24" t="s">
        <v>8005</v>
      </c>
    </row>
    <row r="2104" spans="1:46" x14ac:dyDescent="0.5">
      <c r="A2104" s="24">
        <v>2236</v>
      </c>
      <c r="B2104" s="24" t="s">
        <v>340</v>
      </c>
      <c r="C2104" s="24"/>
      <c r="D2104" s="24" t="s">
        <v>8006</v>
      </c>
      <c r="E2104" s="24" t="s">
        <v>8007</v>
      </c>
      <c r="F2104" s="77" t="str">
        <f t="shared" si="425"/>
        <v>E LONDON BUILDERS LTD</v>
      </c>
      <c r="G2104" s="24" t="s">
        <v>8008</v>
      </c>
      <c r="H2104" s="24" t="s">
        <v>8009</v>
      </c>
      <c r="I2104" s="24" t="s">
        <v>1156</v>
      </c>
      <c r="J2104" s="24" t="s">
        <v>190</v>
      </c>
      <c r="K2104" s="24" t="s">
        <v>1157</v>
      </c>
      <c r="L2104" s="25">
        <v>45204</v>
      </c>
      <c r="M2104" s="25">
        <v>45382</v>
      </c>
      <c r="N2104" s="81">
        <f t="shared" si="434"/>
        <v>45747</v>
      </c>
      <c r="O2104" s="77" t="str">
        <f t="shared" ca="1" si="435"/>
        <v>Expired</v>
      </c>
      <c r="P2104" s="77" t="str" cm="1">
        <f t="array" aca="1" ref="P2104" ca="1">_xlfn.IFS((N2104-TODAY())&gt;=547,"06 Expires over 18 months",(N2104-TODAY())&gt;=365,"05 Expires in 18 months",(N2104-TODAY())&gt;=183,"04 Expires in 12 months",(N2104-TODAY())&gt;=92,"03 Expires in 6 months",(N2104-TODAY())&gt;=31,"02 Expires in 3 months",(N2104-TODAY())&gt;=0,"01 Expires in 30 days",(N2104-TODAY())&gt;=-31,"01 Expired last 30 days",(N2104-TODAY())&gt;=-92,"02 Expired last 3 months",(N2104-TODAY())&gt;=-183,"03 Expired last 6 months",(N2104-TODAY())&gt;=-365,"04 Expired last 12 months",(N2104-TODAY())&gt;=-547,"05 Expired last 18 months",TRUE,"06 Expired over 18 months")</f>
        <v>05 Expired last 18 months</v>
      </c>
      <c r="Q2104" s="65">
        <v>11000</v>
      </c>
      <c r="R2104" s="84">
        <f t="shared" si="436"/>
        <v>15583.333333333334</v>
      </c>
      <c r="S2104" s="77" t="str" cm="1">
        <f t="array" ref="S2104">_xlfn.IFS(R2104&gt;5000000,"Gold",R2104&gt;=500000,"Silver",R2104&gt;30000,"Bronze",TRUE,"Transactional")</f>
        <v>Transactional</v>
      </c>
      <c r="T2104" s="24" t="s">
        <v>54</v>
      </c>
      <c r="U2104" s="101" t="s">
        <v>445</v>
      </c>
      <c r="V2104" s="101" t="s">
        <v>874</v>
      </c>
      <c r="W2104" s="77" t="str">
        <f t="shared" si="426"/>
        <v>Yes</v>
      </c>
      <c r="X2104" s="77" t="str">
        <f>IFERROR(_xlfn.XLOOKUP(J2104&amp;"||"&amp;K2104,'Mapping Ref.'!$J$2:$J$538,'Mapping Ref.'!$K$2:$K$538),"")</f>
        <v>Childrens &amp; Adults</v>
      </c>
      <c r="Y2104" s="77" t="str" cm="1">
        <f t="array" ref="Y2104">_xlfn.IFS(R2104&gt;2000000,"For Publication",R2104&gt;100000,"PID",R2104&gt;30000,"RFQ",TRUE,"Transactional")</f>
        <v>Transactional</v>
      </c>
      <c r="Z2104" s="24" t="s">
        <v>101</v>
      </c>
      <c r="AA2104" s="32">
        <v>12</v>
      </c>
      <c r="AB2104" s="24">
        <v>12</v>
      </c>
      <c r="AC2104" s="25">
        <v>45204</v>
      </c>
      <c r="AD2104" s="24" t="s">
        <v>58</v>
      </c>
      <c r="AE2104" s="24"/>
      <c r="AF2104" s="24"/>
      <c r="AG2104" s="24"/>
      <c r="AH2104" s="24" t="s">
        <v>59</v>
      </c>
      <c r="AI2104" s="24"/>
      <c r="AJ2104" s="24" t="s">
        <v>60</v>
      </c>
      <c r="AK2104" s="24"/>
      <c r="AL2104" s="24" t="s">
        <v>5003</v>
      </c>
      <c r="AM2104" s="24"/>
      <c r="AN2104" s="24"/>
      <c r="AO2104" s="24">
        <v>0</v>
      </c>
      <c r="AP2104" s="24" t="s">
        <v>60</v>
      </c>
      <c r="AQ2104" s="24"/>
      <c r="AR2104" s="24"/>
      <c r="AS2104" s="89">
        <f t="shared" si="437"/>
        <v>17</v>
      </c>
      <c r="AT2104" s="24" t="s">
        <v>8006</v>
      </c>
    </row>
    <row r="2105" spans="1:46" x14ac:dyDescent="0.5">
      <c r="A2105" s="24">
        <v>2237</v>
      </c>
      <c r="B2105" s="24"/>
      <c r="C2105" s="24" t="s">
        <v>77</v>
      </c>
      <c r="D2105" s="24" t="s">
        <v>8010</v>
      </c>
      <c r="E2105" s="24" t="s">
        <v>8011</v>
      </c>
      <c r="F2105" s="77" t="str">
        <f t="shared" si="425"/>
        <v>PRP ARCHITECTURE LLP</v>
      </c>
      <c r="G2105" s="24" t="s">
        <v>8012</v>
      </c>
      <c r="H2105" s="24" t="s">
        <v>591</v>
      </c>
      <c r="I2105" s="24" t="s">
        <v>591</v>
      </c>
      <c r="J2105" s="24" t="s">
        <v>107</v>
      </c>
      <c r="K2105" s="24" t="s">
        <v>7982</v>
      </c>
      <c r="L2105" s="25">
        <v>45204</v>
      </c>
      <c r="M2105" s="25">
        <v>45291</v>
      </c>
      <c r="N2105" s="81">
        <f t="shared" si="434"/>
        <v>45291</v>
      </c>
      <c r="O2105" s="77" t="str">
        <f t="shared" ca="1" si="435"/>
        <v>Expired</v>
      </c>
      <c r="P2105" s="77" t="str" cm="1">
        <f t="array" aca="1" ref="P2105" ca="1">_xlfn.IFS((N2105-TODAY())&gt;=547,"06 Expires over 18 months",(N2105-TODAY())&gt;=365,"05 Expires in 18 months",(N2105-TODAY())&gt;=183,"04 Expires in 12 months",(N2105-TODAY())&gt;=92,"03 Expires in 6 months",(N2105-TODAY())&gt;=31,"02 Expires in 3 months",(N2105-TODAY())&gt;=0,"01 Expires in 30 days",(N2105-TODAY())&gt;=-31,"01 Expired last 30 days",(N2105-TODAY())&gt;=-92,"02 Expired last 3 months",(N2105-TODAY())&gt;=-183,"03 Expired last 6 months",(N2105-TODAY())&gt;=-365,"04 Expired last 12 months",(N2105-TODAY())&gt;=-547,"05 Expired last 18 months",TRUE,"06 Expired over 18 months")</f>
        <v>06 Expired over 18 months</v>
      </c>
      <c r="Q2105" s="65">
        <v>479291</v>
      </c>
      <c r="R2105" s="84">
        <f t="shared" si="436"/>
        <v>479291</v>
      </c>
      <c r="S2105" s="77" t="str" cm="1">
        <f t="array" ref="S2105">_xlfn.IFS(R2105&gt;5000000,"Gold",R2105&gt;=500000,"Silver",R2105&gt;30000,"Bronze",TRUE,"Transactional")</f>
        <v>Bronze</v>
      </c>
      <c r="T2105" s="24" t="s">
        <v>122</v>
      </c>
      <c r="U2105" s="101" t="s">
        <v>123</v>
      </c>
      <c r="V2105" s="101" t="s">
        <v>338</v>
      </c>
      <c r="W2105" s="77" t="str">
        <f t="shared" si="426"/>
        <v>No</v>
      </c>
      <c r="X2105" s="77" t="str">
        <f>IFERROR(_xlfn.XLOOKUP(J2105&amp;"||"&amp;K2105,'Mapping Ref.'!$J$2:$J$538,'Mapping Ref.'!$K$2:$K$538),"")</f>
        <v>Construction &amp; Estates</v>
      </c>
      <c r="Y2105" s="77" t="str" cm="1">
        <f t="array" ref="Y2105">_xlfn.IFS(R2105&gt;2000000,"For Publication",R2105&gt;100000,"PID",R2105&gt;30000,"RFQ",TRUE,"Transactional")</f>
        <v>PID</v>
      </c>
      <c r="Z2105" s="24" t="s">
        <v>86</v>
      </c>
      <c r="AA2105" s="32">
        <v>12</v>
      </c>
      <c r="AB2105" s="24">
        <v>0</v>
      </c>
      <c r="AC2105" s="25">
        <v>45204</v>
      </c>
      <c r="AD2105" s="24" t="s">
        <v>58</v>
      </c>
      <c r="AE2105" s="24"/>
      <c r="AF2105" s="24"/>
      <c r="AG2105" s="24"/>
      <c r="AH2105" s="24" t="s">
        <v>59</v>
      </c>
      <c r="AI2105" s="24"/>
      <c r="AJ2105" s="24" t="s">
        <v>60</v>
      </c>
      <c r="AK2105" s="24" t="s">
        <v>8013</v>
      </c>
      <c r="AL2105" s="24" t="s">
        <v>1333</v>
      </c>
      <c r="AM2105" s="24"/>
      <c r="AN2105" s="24"/>
      <c r="AO2105" s="24"/>
      <c r="AP2105" s="24" t="s">
        <v>60</v>
      </c>
      <c r="AQ2105" s="24"/>
      <c r="AR2105" s="24"/>
      <c r="AS2105" s="89">
        <f t="shared" si="437"/>
        <v>2</v>
      </c>
      <c r="AT2105" s="24" t="s">
        <v>8014</v>
      </c>
    </row>
    <row r="2106" spans="1:46" x14ac:dyDescent="0.5">
      <c r="A2106" s="24">
        <v>2238</v>
      </c>
      <c r="B2106" s="24"/>
      <c r="C2106" s="24"/>
      <c r="D2106" s="24" t="s">
        <v>8015</v>
      </c>
      <c r="E2106" s="24" t="s">
        <v>8016</v>
      </c>
      <c r="F2106" s="77" t="str">
        <f t="shared" si="425"/>
        <v>THE VAVENGERS</v>
      </c>
      <c r="G2106" s="24" t="s">
        <v>8015</v>
      </c>
      <c r="H2106" s="24" t="s">
        <v>2200</v>
      </c>
      <c r="I2106" s="24" t="s">
        <v>2200</v>
      </c>
      <c r="J2106" s="24" t="s">
        <v>190</v>
      </c>
      <c r="K2106" s="24" t="s">
        <v>2202</v>
      </c>
      <c r="L2106" s="25">
        <v>45204</v>
      </c>
      <c r="M2106" s="25">
        <v>45570</v>
      </c>
      <c r="N2106" s="81">
        <f t="shared" si="434"/>
        <v>45752</v>
      </c>
      <c r="O2106" s="77" t="str">
        <f t="shared" ca="1" si="435"/>
        <v>Expired</v>
      </c>
      <c r="P2106" s="77" t="str" cm="1">
        <f t="array" aca="1" ref="P2106" ca="1">_xlfn.IFS((N2106-TODAY())&gt;=547,"06 Expires over 18 months",(N2106-TODAY())&gt;=365,"05 Expires in 18 months",(N2106-TODAY())&gt;=183,"04 Expires in 12 months",(N2106-TODAY())&gt;=92,"03 Expires in 6 months",(N2106-TODAY())&gt;=31,"02 Expires in 3 months",(N2106-TODAY())&gt;=0,"01 Expires in 30 days",(N2106-TODAY())&gt;=-31,"01 Expired last 30 days",(N2106-TODAY())&gt;=-92,"02 Expired last 3 months",(N2106-TODAY())&gt;=-183,"03 Expired last 6 months",(N2106-TODAY())&gt;=-365,"04 Expired last 12 months",(N2106-TODAY())&gt;=-547,"05 Expired last 18 months",TRUE,"06 Expired over 18 months")</f>
        <v>05 Expired last 18 months</v>
      </c>
      <c r="Q2106" s="65">
        <v>56500</v>
      </c>
      <c r="R2106" s="84">
        <f t="shared" si="436"/>
        <v>84750</v>
      </c>
      <c r="S2106" s="77" t="str" cm="1">
        <f t="array" ref="S2106">_xlfn.IFS(R2106&gt;5000000,"Gold",R2106&gt;=500000,"Silver",R2106&gt;30000,"Bronze",TRUE,"Transactional")</f>
        <v>Bronze</v>
      </c>
      <c r="T2106" s="24" t="s">
        <v>54</v>
      </c>
      <c r="U2106" s="101" t="s">
        <v>190</v>
      </c>
      <c r="V2106" s="101" t="s">
        <v>596</v>
      </c>
      <c r="W2106" s="77" t="str">
        <f t="shared" si="426"/>
        <v>Yes</v>
      </c>
      <c r="X2106" s="77" t="str">
        <f>IFERROR(_xlfn.XLOOKUP(J2106&amp;"||"&amp;K2106,'Mapping Ref.'!$J$2:$J$538,'Mapping Ref.'!$K$2:$K$538),"")</f>
        <v>Childrens &amp; Adults</v>
      </c>
      <c r="Y2106" s="77" t="str" cm="1">
        <f t="array" ref="Y2106">_xlfn.IFS(R2106&gt;2000000,"For Publication",R2106&gt;100000,"PID",R2106&gt;30000,"RFQ",TRUE,"Transactional")</f>
        <v>RFQ</v>
      </c>
      <c r="Z2106" s="24" t="s">
        <v>101</v>
      </c>
      <c r="AA2106" s="32">
        <v>12</v>
      </c>
      <c r="AB2106" s="24">
        <v>6</v>
      </c>
      <c r="AC2106" s="25">
        <v>45204</v>
      </c>
      <c r="AD2106" s="24" t="s">
        <v>58</v>
      </c>
      <c r="AE2106" s="24">
        <v>10000544</v>
      </c>
      <c r="AF2106" s="24"/>
      <c r="AG2106" s="24"/>
      <c r="AH2106" s="24" t="s">
        <v>59</v>
      </c>
      <c r="AI2106" s="24"/>
      <c r="AJ2106" s="24" t="s">
        <v>60</v>
      </c>
      <c r="AK2106" s="24" t="s">
        <v>8017</v>
      </c>
      <c r="AL2106" s="24" t="s">
        <v>1333</v>
      </c>
      <c r="AM2106" s="24"/>
      <c r="AN2106" s="24"/>
      <c r="AO2106" s="24">
        <v>0</v>
      </c>
      <c r="AP2106" s="24" t="s">
        <v>60</v>
      </c>
      <c r="AQ2106" s="24"/>
      <c r="AR2106" s="24"/>
      <c r="AS2106" s="89">
        <f t="shared" si="437"/>
        <v>18</v>
      </c>
      <c r="AT2106" s="24" t="s">
        <v>8018</v>
      </c>
    </row>
    <row r="2107" spans="1:46" x14ac:dyDescent="0.5">
      <c r="A2107" s="24">
        <v>2239</v>
      </c>
      <c r="B2107" s="24"/>
      <c r="C2107" s="24"/>
      <c r="D2107" s="24" t="s">
        <v>8019</v>
      </c>
      <c r="E2107" s="24" t="s">
        <v>8020</v>
      </c>
      <c r="F2107" s="77" t="str">
        <f t="shared" si="425"/>
        <v>LAURENCE KEEL EDUCATION</v>
      </c>
      <c r="G2107" s="24" t="s">
        <v>8019</v>
      </c>
      <c r="H2107" s="24" t="s">
        <v>2200</v>
      </c>
      <c r="I2107" s="24" t="s">
        <v>2200</v>
      </c>
      <c r="J2107" s="24" t="s">
        <v>190</v>
      </c>
      <c r="K2107" s="24" t="s">
        <v>2202</v>
      </c>
      <c r="L2107" s="25">
        <v>45204</v>
      </c>
      <c r="M2107" s="25">
        <v>45570</v>
      </c>
      <c r="N2107" s="81">
        <f t="shared" si="434"/>
        <v>45752</v>
      </c>
      <c r="O2107" s="77" t="str">
        <f t="shared" ca="1" si="435"/>
        <v>Expired</v>
      </c>
      <c r="P2107" s="77" t="str" cm="1">
        <f t="array" aca="1" ref="P2107" ca="1">_xlfn.IFS((N2107-TODAY())&gt;=547,"06 Expires over 18 months",(N2107-TODAY())&gt;=365,"05 Expires in 18 months",(N2107-TODAY())&gt;=183,"04 Expires in 12 months",(N2107-TODAY())&gt;=92,"03 Expires in 6 months",(N2107-TODAY())&gt;=31,"02 Expires in 3 months",(N2107-TODAY())&gt;=0,"01 Expires in 30 days",(N2107-TODAY())&gt;=-31,"01 Expired last 30 days",(N2107-TODAY())&gt;=-92,"02 Expired last 3 months",(N2107-TODAY())&gt;=-183,"03 Expired last 6 months",(N2107-TODAY())&gt;=-365,"04 Expired last 12 months",(N2107-TODAY())&gt;=-547,"05 Expired last 18 months",TRUE,"06 Expired over 18 months")</f>
        <v>05 Expired last 18 months</v>
      </c>
      <c r="Q2107" s="65">
        <v>2000</v>
      </c>
      <c r="R2107" s="84">
        <f t="shared" si="436"/>
        <v>3000</v>
      </c>
      <c r="S2107" s="77" t="str" cm="1">
        <f t="array" ref="S2107">_xlfn.IFS(R2107&gt;5000000,"Gold",R2107&gt;=500000,"Silver",R2107&gt;30000,"Bronze",TRUE,"Transactional")</f>
        <v>Transactional</v>
      </c>
      <c r="T2107" s="24" t="s">
        <v>54</v>
      </c>
      <c r="U2107" s="101" t="s">
        <v>366</v>
      </c>
      <c r="V2107" s="101" t="s">
        <v>853</v>
      </c>
      <c r="W2107" s="77" t="str">
        <f t="shared" si="426"/>
        <v>Yes</v>
      </c>
      <c r="X2107" s="77" t="str">
        <f>IFERROR(_xlfn.XLOOKUP(J2107&amp;"||"&amp;K2107,'Mapping Ref.'!$J$2:$J$538,'Mapping Ref.'!$K$2:$K$538),"")</f>
        <v>Childrens &amp; Adults</v>
      </c>
      <c r="Y2107" s="77" t="str" cm="1">
        <f t="array" ref="Y2107">_xlfn.IFS(R2107&gt;2000000,"For Publication",R2107&gt;100000,"PID",R2107&gt;30000,"RFQ",TRUE,"Transactional")</f>
        <v>Transactional</v>
      </c>
      <c r="Z2107" s="24" t="s">
        <v>101</v>
      </c>
      <c r="AA2107" s="32">
        <v>12</v>
      </c>
      <c r="AB2107" s="24">
        <v>6</v>
      </c>
      <c r="AC2107" s="25">
        <v>45204</v>
      </c>
      <c r="AD2107" s="24" t="s">
        <v>58</v>
      </c>
      <c r="AE2107" s="24">
        <v>10000545</v>
      </c>
      <c r="AF2107" s="24"/>
      <c r="AG2107" s="24"/>
      <c r="AH2107" s="24" t="s">
        <v>59</v>
      </c>
      <c r="AI2107" s="24"/>
      <c r="AJ2107" s="24" t="s">
        <v>60</v>
      </c>
      <c r="AK2107" s="24" t="s">
        <v>8021</v>
      </c>
      <c r="AL2107" s="24" t="s">
        <v>1333</v>
      </c>
      <c r="AM2107" s="24"/>
      <c r="AN2107" s="24"/>
      <c r="AO2107" s="24">
        <v>0</v>
      </c>
      <c r="AP2107" s="24" t="s">
        <v>60</v>
      </c>
      <c r="AQ2107" s="24"/>
      <c r="AR2107" s="24"/>
      <c r="AS2107" s="89">
        <f t="shared" si="437"/>
        <v>18</v>
      </c>
      <c r="AT2107" s="24" t="s">
        <v>8022</v>
      </c>
    </row>
    <row r="2108" spans="1:46" x14ac:dyDescent="0.5">
      <c r="A2108" s="24">
        <v>2240</v>
      </c>
      <c r="B2108" s="24"/>
      <c r="C2108" s="24"/>
      <c r="D2108" s="24" t="s">
        <v>8023</v>
      </c>
      <c r="E2108" s="24" t="s">
        <v>8024</v>
      </c>
      <c r="F2108" s="77" t="str">
        <f t="shared" si="425"/>
        <v>MISS LUCY INGLEBY KIELY T/A HEART PRINTS</v>
      </c>
      <c r="G2108" s="24" t="s">
        <v>8025</v>
      </c>
      <c r="H2108" s="24" t="s">
        <v>7054</v>
      </c>
      <c r="I2108" s="24" t="s">
        <v>1156</v>
      </c>
      <c r="J2108" s="24" t="s">
        <v>190</v>
      </c>
      <c r="K2108" s="24" t="s">
        <v>1157</v>
      </c>
      <c r="L2108" s="25">
        <v>45205</v>
      </c>
      <c r="M2108" s="25">
        <v>45412</v>
      </c>
      <c r="N2108" s="81">
        <f t="shared" si="434"/>
        <v>45777</v>
      </c>
      <c r="O2108" s="77" t="str">
        <f t="shared" ca="1" si="435"/>
        <v>Expired</v>
      </c>
      <c r="P2108" s="77" t="str" cm="1">
        <f t="array" aca="1" ref="P2108" ca="1">_xlfn.IFS((N2108-TODAY())&gt;=547,"06 Expires over 18 months",(N2108-TODAY())&gt;=365,"05 Expires in 18 months",(N2108-TODAY())&gt;=183,"04 Expires in 12 months",(N2108-TODAY())&gt;=92,"03 Expires in 6 months",(N2108-TODAY())&gt;=31,"02 Expires in 3 months",(N2108-TODAY())&gt;=0,"01 Expires in 30 days",(N2108-TODAY())&gt;=-31,"01 Expired last 30 days",(N2108-TODAY())&gt;=-92,"02 Expired last 3 months",(N2108-TODAY())&gt;=-183,"03 Expired last 6 months",(N2108-TODAY())&gt;=-365,"04 Expired last 12 months",(N2108-TODAY())&gt;=-547,"05 Expired last 18 months",TRUE,"06 Expired over 18 months")</f>
        <v>05 Expired last 18 months</v>
      </c>
      <c r="Q2108" s="65">
        <v>11600</v>
      </c>
      <c r="R2108" s="84">
        <f t="shared" si="436"/>
        <v>17400</v>
      </c>
      <c r="S2108" s="77" t="str" cm="1">
        <f t="array" ref="S2108">_xlfn.IFS(R2108&gt;5000000,"Gold",R2108&gt;=500000,"Silver",R2108&gt;30000,"Bronze",TRUE,"Transactional")</f>
        <v>Transactional</v>
      </c>
      <c r="T2108" s="24" t="s">
        <v>54</v>
      </c>
      <c r="U2108" s="101" t="s">
        <v>237</v>
      </c>
      <c r="V2108" s="101" t="s">
        <v>566</v>
      </c>
      <c r="W2108" s="77" t="str">
        <f t="shared" si="426"/>
        <v>Yes</v>
      </c>
      <c r="X2108" s="77" t="str">
        <f>IFERROR(_xlfn.XLOOKUP(J2108&amp;"||"&amp;K2108,'Mapping Ref.'!$J$2:$J$538,'Mapping Ref.'!$K$2:$K$538),"")</f>
        <v>Childrens &amp; Adults</v>
      </c>
      <c r="Y2108" s="77" t="str" cm="1">
        <f t="array" ref="Y2108">_xlfn.IFS(R2108&gt;2000000,"For Publication",R2108&gt;100000,"PID",R2108&gt;30000,"RFQ",TRUE,"Transactional")</f>
        <v>Transactional</v>
      </c>
      <c r="Z2108" s="24" t="s">
        <v>101</v>
      </c>
      <c r="AA2108" s="32">
        <v>12</v>
      </c>
      <c r="AB2108" s="24">
        <v>12</v>
      </c>
      <c r="AC2108" s="25">
        <v>45205</v>
      </c>
      <c r="AD2108" s="24" t="s">
        <v>58</v>
      </c>
      <c r="AE2108" s="24"/>
      <c r="AF2108" s="24"/>
      <c r="AG2108" s="24"/>
      <c r="AH2108" s="24" t="s">
        <v>59</v>
      </c>
      <c r="AI2108" s="24"/>
      <c r="AJ2108" s="24" t="s">
        <v>60</v>
      </c>
      <c r="AK2108" s="24"/>
      <c r="AL2108" s="24" t="s">
        <v>1333</v>
      </c>
      <c r="AM2108" s="24"/>
      <c r="AN2108" s="24"/>
      <c r="AO2108" s="24">
        <v>0</v>
      </c>
      <c r="AP2108" s="24" t="s">
        <v>60</v>
      </c>
      <c r="AQ2108" s="24"/>
      <c r="AR2108" s="24"/>
      <c r="AS2108" s="89">
        <f t="shared" si="437"/>
        <v>18</v>
      </c>
      <c r="AT2108" s="24" t="s">
        <v>8026</v>
      </c>
    </row>
    <row r="2109" spans="1:46" x14ac:dyDescent="0.5">
      <c r="A2109" s="24">
        <v>2241</v>
      </c>
      <c r="B2109" s="24"/>
      <c r="C2109" s="24"/>
      <c r="D2109" s="24" t="s">
        <v>8027</v>
      </c>
      <c r="E2109" s="24" t="s">
        <v>8024</v>
      </c>
      <c r="F2109" s="77" t="str">
        <f t="shared" si="425"/>
        <v>Mrs Morgan</v>
      </c>
      <c r="G2109" s="24" t="s">
        <v>8028</v>
      </c>
      <c r="H2109" s="24" t="s">
        <v>7054</v>
      </c>
      <c r="I2109" s="24" t="s">
        <v>1156</v>
      </c>
      <c r="J2109" s="24" t="s">
        <v>190</v>
      </c>
      <c r="K2109" s="24" t="s">
        <v>1157</v>
      </c>
      <c r="L2109" s="25">
        <v>45205</v>
      </c>
      <c r="M2109" s="25">
        <v>45383</v>
      </c>
      <c r="N2109" s="81">
        <f t="shared" si="434"/>
        <v>45748</v>
      </c>
      <c r="O2109" s="77" t="str">
        <f t="shared" ca="1" si="435"/>
        <v>Expired</v>
      </c>
      <c r="P2109" s="77" t="str" cm="1">
        <f t="array" aca="1" ref="P2109" ca="1">_xlfn.IFS((N2109-TODAY())&gt;=547,"06 Expires over 18 months",(N2109-TODAY())&gt;=365,"05 Expires in 18 months",(N2109-TODAY())&gt;=183,"04 Expires in 12 months",(N2109-TODAY())&gt;=92,"03 Expires in 6 months",(N2109-TODAY())&gt;=31,"02 Expires in 3 months",(N2109-TODAY())&gt;=0,"01 Expires in 30 days",(N2109-TODAY())&gt;=-31,"01 Expired last 30 days",(N2109-TODAY())&gt;=-92,"02 Expired last 3 months",(N2109-TODAY())&gt;=-183,"03 Expired last 6 months",(N2109-TODAY())&gt;=-365,"04 Expired last 12 months",(N2109-TODAY())&gt;=-547,"05 Expired last 18 months",TRUE,"06 Expired over 18 months")</f>
        <v>05 Expired last 18 months</v>
      </c>
      <c r="Q2109" s="65">
        <v>9300</v>
      </c>
      <c r="R2109" s="84">
        <f t="shared" si="436"/>
        <v>13175</v>
      </c>
      <c r="S2109" s="77" t="str" cm="1">
        <f t="array" ref="S2109">_xlfn.IFS(R2109&gt;5000000,"Gold",R2109&gt;=500000,"Silver",R2109&gt;30000,"Bronze",TRUE,"Transactional")</f>
        <v>Transactional</v>
      </c>
      <c r="T2109" s="24" t="s">
        <v>54</v>
      </c>
      <c r="U2109" s="101" t="s">
        <v>237</v>
      </c>
      <c r="V2109" s="101" t="s">
        <v>566</v>
      </c>
      <c r="W2109" s="77" t="str">
        <f t="shared" si="426"/>
        <v>Yes</v>
      </c>
      <c r="X2109" s="77" t="str">
        <f>IFERROR(_xlfn.XLOOKUP(J2109&amp;"||"&amp;K2109,'Mapping Ref.'!$J$2:$J$538,'Mapping Ref.'!$K$2:$K$538),"")</f>
        <v>Childrens &amp; Adults</v>
      </c>
      <c r="Y2109" s="77" t="str" cm="1">
        <f t="array" ref="Y2109">_xlfn.IFS(R2109&gt;2000000,"For Publication",R2109&gt;100000,"PID",R2109&gt;30000,"RFQ",TRUE,"Transactional")</f>
        <v>Transactional</v>
      </c>
      <c r="Z2109" s="24" t="s">
        <v>101</v>
      </c>
      <c r="AA2109" s="32">
        <v>6</v>
      </c>
      <c r="AB2109" s="24">
        <v>12</v>
      </c>
      <c r="AC2109" s="25">
        <v>45205</v>
      </c>
      <c r="AD2109" s="24" t="s">
        <v>58</v>
      </c>
      <c r="AE2109" s="24"/>
      <c r="AF2109" s="24"/>
      <c r="AG2109" s="24"/>
      <c r="AH2109" s="24" t="s">
        <v>59</v>
      </c>
      <c r="AI2109" s="24"/>
      <c r="AJ2109" s="24" t="s">
        <v>60</v>
      </c>
      <c r="AK2109" s="24"/>
      <c r="AL2109" s="24" t="s">
        <v>1333</v>
      </c>
      <c r="AM2109" s="24"/>
      <c r="AN2109" s="24"/>
      <c r="AO2109" s="24">
        <v>0</v>
      </c>
      <c r="AP2109" s="24" t="s">
        <v>60</v>
      </c>
      <c r="AQ2109" s="24"/>
      <c r="AR2109" s="24"/>
      <c r="AS2109" s="89">
        <f t="shared" si="437"/>
        <v>17</v>
      </c>
      <c r="AT2109" s="24" t="s">
        <v>8029</v>
      </c>
    </row>
    <row r="2110" spans="1:46" x14ac:dyDescent="0.5">
      <c r="A2110" s="24">
        <v>2242</v>
      </c>
      <c r="B2110" s="24"/>
      <c r="C2110" s="24" t="s">
        <v>77</v>
      </c>
      <c r="D2110" s="24" t="s">
        <v>8030</v>
      </c>
      <c r="E2110" s="24" t="s">
        <v>8031</v>
      </c>
      <c r="F2110" s="77" t="str">
        <f t="shared" si="425"/>
        <v>JOHN CAMPION CONSULTING LIMITED</v>
      </c>
      <c r="G2110" s="24" t="s">
        <v>8032</v>
      </c>
      <c r="H2110" s="24" t="s">
        <v>5478</v>
      </c>
      <c r="I2110" s="24" t="s">
        <v>6787</v>
      </c>
      <c r="J2110" s="24" t="s">
        <v>321</v>
      </c>
      <c r="K2110" s="24" t="s">
        <v>337</v>
      </c>
      <c r="L2110" s="25">
        <v>45160</v>
      </c>
      <c r="M2110" s="25">
        <v>45534</v>
      </c>
      <c r="N2110" s="81">
        <f t="shared" si="434"/>
        <v>45899</v>
      </c>
      <c r="O2110" s="77" t="str">
        <f t="shared" ca="1" si="435"/>
        <v>Expired</v>
      </c>
      <c r="P2110" s="77" t="str" cm="1">
        <f t="array" aca="1" ref="P2110" ca="1">_xlfn.IFS((N2110-TODAY())&gt;=547,"06 Expires over 18 months",(N2110-TODAY())&gt;=365,"05 Expires in 18 months",(N2110-TODAY())&gt;=183,"04 Expires in 12 months",(N2110-TODAY())&gt;=92,"03 Expires in 6 months",(N2110-TODAY())&gt;=31,"02 Expires in 3 months",(N2110-TODAY())&gt;=0,"01 Expires in 30 days",(N2110-TODAY())&gt;=-31,"01 Expired last 30 days",(N2110-TODAY())&gt;=-92,"02 Expired last 3 months",(N2110-TODAY())&gt;=-183,"03 Expired last 6 months",(N2110-TODAY())&gt;=-365,"04 Expired last 12 months",(N2110-TODAY())&gt;=-547,"05 Expired last 18 months",TRUE,"06 Expired over 18 months")</f>
        <v>04 Expired last 12 months</v>
      </c>
      <c r="Q2110" s="65">
        <v>60000</v>
      </c>
      <c r="R2110" s="84">
        <f t="shared" si="436"/>
        <v>120000</v>
      </c>
      <c r="S2110" s="77" t="str" cm="1">
        <f t="array" ref="S2110">_xlfn.IFS(R2110&gt;5000000,"Gold",R2110&gt;=500000,"Silver",R2110&gt;30000,"Bronze",TRUE,"Transactional")</f>
        <v>Bronze</v>
      </c>
      <c r="T2110" s="24" t="s">
        <v>122</v>
      </c>
      <c r="U2110" s="101" t="s">
        <v>109</v>
      </c>
      <c r="V2110" s="101" t="s">
        <v>1011</v>
      </c>
      <c r="W2110" s="77" t="str">
        <f t="shared" si="426"/>
        <v>Yes</v>
      </c>
      <c r="X2110" s="77" t="str">
        <f>IFERROR(_xlfn.XLOOKUP(J2110&amp;"||"&amp;K2110,'Mapping Ref.'!$J$2:$J$538,'Mapping Ref.'!$K$2:$K$538),"")</f>
        <v>Corporate</v>
      </c>
      <c r="Y2110" s="77" t="str" cm="1">
        <f t="array" ref="Y2110">_xlfn.IFS(R2110&gt;2000000,"For Publication",R2110&gt;100000,"PID",R2110&gt;30000,"RFQ",TRUE,"Transactional")</f>
        <v>PID</v>
      </c>
      <c r="Z2110" s="24" t="s">
        <v>101</v>
      </c>
      <c r="AA2110" s="32">
        <v>12</v>
      </c>
      <c r="AB2110" s="24">
        <v>12</v>
      </c>
      <c r="AC2110" s="25">
        <v>45208</v>
      </c>
      <c r="AD2110" s="24" t="s">
        <v>58</v>
      </c>
      <c r="AE2110" s="24"/>
      <c r="AF2110" s="24"/>
      <c r="AG2110" s="24"/>
      <c r="AH2110" s="24" t="s">
        <v>60</v>
      </c>
      <c r="AI2110" s="24"/>
      <c r="AJ2110" s="24" t="s">
        <v>60</v>
      </c>
      <c r="AK2110" s="24"/>
      <c r="AL2110" s="24" t="s">
        <v>1333</v>
      </c>
      <c r="AM2110" s="24"/>
      <c r="AN2110" s="24"/>
      <c r="AO2110" s="24">
        <v>0</v>
      </c>
      <c r="AP2110" s="24" t="s">
        <v>60</v>
      </c>
      <c r="AQ2110" s="24"/>
      <c r="AR2110" s="24"/>
      <c r="AS2110" s="89">
        <f t="shared" si="437"/>
        <v>24</v>
      </c>
      <c r="AT2110" s="24" t="s">
        <v>8033</v>
      </c>
    </row>
    <row r="2111" spans="1:46" x14ac:dyDescent="0.5">
      <c r="A2111" s="24">
        <v>2243</v>
      </c>
      <c r="B2111" s="24"/>
      <c r="C2111" s="24"/>
      <c r="D2111" s="24" t="s">
        <v>8034</v>
      </c>
      <c r="E2111" s="24" t="s">
        <v>8035</v>
      </c>
      <c r="F2111" s="77" t="str">
        <f t="shared" si="425"/>
        <v>VIOLETA CAMARERO MARTINEZ</v>
      </c>
      <c r="G2111" s="24" t="s">
        <v>8036</v>
      </c>
      <c r="H2111" s="24" t="s">
        <v>7054</v>
      </c>
      <c r="I2111" s="24" t="s">
        <v>1156</v>
      </c>
      <c r="J2111" s="24" t="s">
        <v>190</v>
      </c>
      <c r="K2111" s="24" t="s">
        <v>1157</v>
      </c>
      <c r="L2111" s="25">
        <v>45208</v>
      </c>
      <c r="M2111" s="25">
        <v>45382</v>
      </c>
      <c r="N2111" s="81">
        <f t="shared" si="434"/>
        <v>45747</v>
      </c>
      <c r="O2111" s="77" t="str">
        <f t="shared" ca="1" si="435"/>
        <v>Expired</v>
      </c>
      <c r="P2111" s="77" t="str" cm="1">
        <f t="array" aca="1" ref="P2111" ca="1">_xlfn.IFS((N2111-TODAY())&gt;=547,"06 Expires over 18 months",(N2111-TODAY())&gt;=365,"05 Expires in 18 months",(N2111-TODAY())&gt;=183,"04 Expires in 12 months",(N2111-TODAY())&gt;=92,"03 Expires in 6 months",(N2111-TODAY())&gt;=31,"02 Expires in 3 months",(N2111-TODAY())&gt;=0,"01 Expires in 30 days",(N2111-TODAY())&gt;=-31,"01 Expired last 30 days",(N2111-TODAY())&gt;=-92,"02 Expired last 3 months",(N2111-TODAY())&gt;=-183,"03 Expired last 6 months",(N2111-TODAY())&gt;=-365,"04 Expired last 12 months",(N2111-TODAY())&gt;=-547,"05 Expired last 18 months",TRUE,"06 Expired over 18 months")</f>
        <v>05 Expired last 18 months</v>
      </c>
      <c r="Q2111" s="65">
        <v>9700</v>
      </c>
      <c r="R2111" s="84">
        <f t="shared" si="436"/>
        <v>13741.666666666666</v>
      </c>
      <c r="S2111" s="77" t="str" cm="1">
        <f t="array" ref="S2111">_xlfn.IFS(R2111&gt;5000000,"Gold",R2111&gt;=500000,"Silver",R2111&gt;30000,"Bronze",TRUE,"Transactional")</f>
        <v>Transactional</v>
      </c>
      <c r="T2111" s="24" t="s">
        <v>54</v>
      </c>
      <c r="U2111" s="101" t="s">
        <v>237</v>
      </c>
      <c r="V2111" s="101" t="s">
        <v>566</v>
      </c>
      <c r="W2111" s="77" t="str">
        <f t="shared" si="426"/>
        <v>Yes</v>
      </c>
      <c r="X2111" s="77" t="str">
        <f>IFERROR(_xlfn.XLOOKUP(J2111&amp;"||"&amp;K2111,'Mapping Ref.'!$J$2:$J$538,'Mapping Ref.'!$K$2:$K$538),"")</f>
        <v>Childrens &amp; Adults</v>
      </c>
      <c r="Y2111" s="77" t="str" cm="1">
        <f t="array" ref="Y2111">_xlfn.IFS(R2111&gt;2000000,"For Publication",R2111&gt;100000,"PID",R2111&gt;30000,"RFQ",TRUE,"Transactional")</f>
        <v>Transactional</v>
      </c>
      <c r="Z2111" s="24" t="s">
        <v>101</v>
      </c>
      <c r="AA2111" s="32">
        <v>12</v>
      </c>
      <c r="AB2111" s="24">
        <v>12</v>
      </c>
      <c r="AC2111" s="25">
        <v>45208</v>
      </c>
      <c r="AD2111" s="24" t="s">
        <v>58</v>
      </c>
      <c r="AE2111" s="24"/>
      <c r="AF2111" s="24"/>
      <c r="AG2111" s="24"/>
      <c r="AH2111" s="24" t="s">
        <v>59</v>
      </c>
      <c r="AI2111" s="24"/>
      <c r="AJ2111" s="24" t="s">
        <v>60</v>
      </c>
      <c r="AK2111" s="24"/>
      <c r="AL2111" s="24" t="s">
        <v>1333</v>
      </c>
      <c r="AM2111" s="24"/>
      <c r="AN2111" s="24"/>
      <c r="AO2111" s="24">
        <v>0</v>
      </c>
      <c r="AP2111" s="24" t="s">
        <v>60</v>
      </c>
      <c r="AQ2111" s="24"/>
      <c r="AR2111" s="24"/>
      <c r="AS2111" s="89">
        <f t="shared" si="437"/>
        <v>17</v>
      </c>
      <c r="AT2111" s="24" t="s">
        <v>8034</v>
      </c>
    </row>
    <row r="2112" spans="1:46" x14ac:dyDescent="0.5">
      <c r="A2112" s="24">
        <v>2244</v>
      </c>
      <c r="B2112" s="24" t="s">
        <v>340</v>
      </c>
      <c r="C2112" s="24"/>
      <c r="D2112" s="24" t="s">
        <v>8037</v>
      </c>
      <c r="E2112" s="24" t="s">
        <v>8038</v>
      </c>
      <c r="F2112" s="77" t="str">
        <f t="shared" si="425"/>
        <v>HILLINGDON AUTISTIC CARE AND SUPPORT LTD</v>
      </c>
      <c r="G2112" s="24" t="s">
        <v>8039</v>
      </c>
      <c r="H2112" s="24" t="s">
        <v>7146</v>
      </c>
      <c r="I2112" s="24" t="s">
        <v>6491</v>
      </c>
      <c r="J2112" s="24" t="s">
        <v>97</v>
      </c>
      <c r="K2112" s="24" t="s">
        <v>8040</v>
      </c>
      <c r="L2112" s="25">
        <v>45200</v>
      </c>
      <c r="M2112" s="25">
        <v>46660</v>
      </c>
      <c r="N2112" s="81">
        <f t="shared" si="434"/>
        <v>46660</v>
      </c>
      <c r="O2112" s="77" t="str">
        <f t="shared" ca="1" si="435"/>
        <v>Live</v>
      </c>
      <c r="P2112" s="77" t="str" cm="1">
        <f t="array" aca="1" ref="P2112" ca="1">_xlfn.IFS((N2112-TODAY())&gt;=547,"06 Expires over 18 months",(N2112-TODAY())&gt;=365,"05 Expires in 18 months",(N2112-TODAY())&gt;=183,"04 Expires in 12 months",(N2112-TODAY())&gt;=92,"03 Expires in 6 months",(N2112-TODAY())&gt;=31,"02 Expires in 3 months",(N2112-TODAY())&gt;=0,"01 Expires in 30 days",(N2112-TODAY())&gt;=-31,"01 Expired last 30 days",(N2112-TODAY())&gt;=-92,"02 Expired last 3 months",(N2112-TODAY())&gt;=-183,"03 Expired last 6 months",(N2112-TODAY())&gt;=-365,"04 Expired last 12 months",(N2112-TODAY())&gt;=-547,"05 Expired last 18 months",TRUE,"06 Expired over 18 months")</f>
        <v>05 Expires in 18 months</v>
      </c>
      <c r="Q2112" s="65">
        <v>67000</v>
      </c>
      <c r="R2112" s="84">
        <f t="shared" si="436"/>
        <v>262416.66666666669</v>
      </c>
      <c r="S2112" s="77" t="str" cm="1">
        <f t="array" ref="S2112">_xlfn.IFS(R2112&gt;5000000,"Gold",R2112&gt;=500000,"Silver",R2112&gt;30000,"Bronze",TRUE,"Transactional")</f>
        <v>Bronze</v>
      </c>
      <c r="T2112" s="24" t="s">
        <v>54</v>
      </c>
      <c r="U2112" s="101" t="s">
        <v>455</v>
      </c>
      <c r="V2112" s="101" t="s">
        <v>2188</v>
      </c>
      <c r="W2112" s="77" t="str">
        <f t="shared" si="426"/>
        <v>No</v>
      </c>
      <c r="X2112" s="77" t="str">
        <f>IFERROR(_xlfn.XLOOKUP(J2112&amp;"||"&amp;K2112,'Mapping Ref.'!$J$2:$J$538,'Mapping Ref.'!$K$2:$K$538),"")</f>
        <v>Corporate</v>
      </c>
      <c r="Y2112" s="77" t="str" cm="1">
        <f t="array" ref="Y2112">_xlfn.IFS(R2112&gt;2000000,"For Publication",R2112&gt;100000,"PID",R2112&gt;30000,"RFQ",TRUE,"Transactional")</f>
        <v>PID</v>
      </c>
      <c r="Z2112" s="24" t="s">
        <v>57</v>
      </c>
      <c r="AA2112" s="32">
        <v>48</v>
      </c>
      <c r="AB2112" s="24">
        <v>0</v>
      </c>
      <c r="AC2112" s="25">
        <v>45208</v>
      </c>
      <c r="AD2112" s="24" t="s">
        <v>58</v>
      </c>
      <c r="AE2112" s="24"/>
      <c r="AF2112" s="24"/>
      <c r="AG2112" s="24"/>
      <c r="AH2112" s="24" t="s">
        <v>59</v>
      </c>
      <c r="AI2112" s="24"/>
      <c r="AJ2112" s="24" t="s">
        <v>59</v>
      </c>
      <c r="AK2112" s="24"/>
      <c r="AL2112" s="24" t="s">
        <v>5003</v>
      </c>
      <c r="AM2112" s="24"/>
      <c r="AN2112" s="24"/>
      <c r="AO2112" s="24">
        <v>0</v>
      </c>
      <c r="AP2112" s="24" t="s">
        <v>60</v>
      </c>
      <c r="AQ2112" s="24"/>
      <c r="AR2112" s="24"/>
      <c r="AS2112" s="89">
        <f t="shared" si="437"/>
        <v>47</v>
      </c>
      <c r="AT2112" s="24" t="s">
        <v>8041</v>
      </c>
    </row>
    <row r="2113" spans="1:46" x14ac:dyDescent="0.5">
      <c r="A2113" s="24">
        <v>2245</v>
      </c>
      <c r="B2113" s="24"/>
      <c r="C2113" s="24" t="s">
        <v>77</v>
      </c>
      <c r="D2113" s="24" t="s">
        <v>8042</v>
      </c>
      <c r="E2113" s="24" t="s">
        <v>8043</v>
      </c>
      <c r="F2113" s="77" t="str">
        <f t="shared" si="425"/>
        <v>JOHN CAMPION CONSULTING LIMITED</v>
      </c>
      <c r="G2113" s="24" t="s">
        <v>8032</v>
      </c>
      <c r="H2113" s="24" t="s">
        <v>5478</v>
      </c>
      <c r="I2113" s="24" t="s">
        <v>6787</v>
      </c>
      <c r="J2113" s="24" t="s">
        <v>321</v>
      </c>
      <c r="K2113" s="24" t="s">
        <v>7897</v>
      </c>
      <c r="L2113" s="25">
        <v>45160</v>
      </c>
      <c r="M2113" s="25">
        <v>45534</v>
      </c>
      <c r="N2113" s="81">
        <f t="shared" si="434"/>
        <v>45899</v>
      </c>
      <c r="O2113" s="77" t="str">
        <f t="shared" ca="1" si="435"/>
        <v>Expired</v>
      </c>
      <c r="P2113" s="77" t="str" cm="1">
        <f t="array" aca="1" ref="P2113" ca="1">_xlfn.IFS((N2113-TODAY())&gt;=547,"06 Expires over 18 months",(N2113-TODAY())&gt;=365,"05 Expires in 18 months",(N2113-TODAY())&gt;=183,"04 Expires in 12 months",(N2113-TODAY())&gt;=92,"03 Expires in 6 months",(N2113-TODAY())&gt;=31,"02 Expires in 3 months",(N2113-TODAY())&gt;=0,"01 Expires in 30 days",(N2113-TODAY())&gt;=-31,"01 Expired last 30 days",(N2113-TODAY())&gt;=-92,"02 Expired last 3 months",(N2113-TODAY())&gt;=-183,"03 Expired last 6 months",(N2113-TODAY())&gt;=-365,"04 Expired last 12 months",(N2113-TODAY())&gt;=-547,"05 Expired last 18 months",TRUE,"06 Expired over 18 months")</f>
        <v>04 Expired last 12 months</v>
      </c>
      <c r="Q2113" s="65">
        <v>60000</v>
      </c>
      <c r="R2113" s="84">
        <f t="shared" si="436"/>
        <v>120000</v>
      </c>
      <c r="S2113" s="77" t="str" cm="1">
        <f t="array" ref="S2113">_xlfn.IFS(R2113&gt;5000000,"Gold",R2113&gt;=500000,"Silver",R2113&gt;30000,"Bronze",TRUE,"Transactional")</f>
        <v>Bronze</v>
      </c>
      <c r="T2113" s="24" t="s">
        <v>122</v>
      </c>
      <c r="U2113" s="101" t="s">
        <v>109</v>
      </c>
      <c r="V2113" s="101" t="s">
        <v>1011</v>
      </c>
      <c r="W2113" s="77" t="str">
        <f t="shared" si="426"/>
        <v>Yes</v>
      </c>
      <c r="X2113" s="77" t="str">
        <f>IFERROR(_xlfn.XLOOKUP(J2113&amp;"||"&amp;K2113,'Mapping Ref.'!$J$2:$J$538,'Mapping Ref.'!$K$2:$K$538),"")</f>
        <v>Corporate</v>
      </c>
      <c r="Y2113" s="77" t="str" cm="1">
        <f t="array" ref="Y2113">_xlfn.IFS(R2113&gt;2000000,"For Publication",R2113&gt;100000,"PID",R2113&gt;30000,"RFQ",TRUE,"Transactional")</f>
        <v>PID</v>
      </c>
      <c r="Z2113" s="24" t="s">
        <v>101</v>
      </c>
      <c r="AA2113" s="32">
        <v>12</v>
      </c>
      <c r="AB2113" s="24">
        <v>12</v>
      </c>
      <c r="AC2113" s="25">
        <v>45208</v>
      </c>
      <c r="AD2113" s="24" t="s">
        <v>58</v>
      </c>
      <c r="AE2113" s="24"/>
      <c r="AF2113" s="24"/>
      <c r="AG2113" s="24"/>
      <c r="AH2113" s="24" t="s">
        <v>60</v>
      </c>
      <c r="AI2113" s="24"/>
      <c r="AJ2113" s="24" t="s">
        <v>60</v>
      </c>
      <c r="AK2113" s="24"/>
      <c r="AL2113" s="24" t="s">
        <v>1333</v>
      </c>
      <c r="AM2113" s="24"/>
      <c r="AN2113" s="24"/>
      <c r="AO2113" s="24">
        <v>0</v>
      </c>
      <c r="AP2113" s="24" t="s">
        <v>60</v>
      </c>
      <c r="AQ2113" s="24"/>
      <c r="AR2113" s="24"/>
      <c r="AS2113" s="89">
        <f t="shared" si="437"/>
        <v>24</v>
      </c>
      <c r="AT2113" s="24" t="s">
        <v>8033</v>
      </c>
    </row>
    <row r="2114" spans="1:46" x14ac:dyDescent="0.5">
      <c r="A2114" s="24">
        <v>2246</v>
      </c>
      <c r="B2114" s="24"/>
      <c r="C2114" s="24"/>
      <c r="D2114" s="24" t="s">
        <v>8044</v>
      </c>
      <c r="E2114" s="24" t="s">
        <v>8045</v>
      </c>
      <c r="F2114" s="77" t="str">
        <f t="shared" ref="F2114:F2177" si="438">IF(AT2114&lt;&gt;"",AT2114,G2114)</f>
        <v>CABINET OFFICE - SSCL ACCOUNTS RECEIVABLE TEAM</v>
      </c>
      <c r="G2114" s="24" t="s">
        <v>8046</v>
      </c>
      <c r="H2114" s="24" t="s">
        <v>50</v>
      </c>
      <c r="I2114" s="24" t="s">
        <v>754</v>
      </c>
      <c r="J2114" s="24" t="s">
        <v>52</v>
      </c>
      <c r="K2114" s="24" t="s">
        <v>53</v>
      </c>
      <c r="L2114" s="25">
        <v>45208</v>
      </c>
      <c r="M2114" s="25">
        <v>45566</v>
      </c>
      <c r="N2114" s="81">
        <f t="shared" si="434"/>
        <v>45566</v>
      </c>
      <c r="O2114" s="77" t="str">
        <f t="shared" ca="1" si="435"/>
        <v>Expired</v>
      </c>
      <c r="P2114" s="77" t="str" cm="1">
        <f t="array" aca="1" ref="P2114" ca="1">_xlfn.IFS((N2114-TODAY())&gt;=547,"06 Expires over 18 months",(N2114-TODAY())&gt;=365,"05 Expires in 18 months",(N2114-TODAY())&gt;=183,"04 Expires in 12 months",(N2114-TODAY())&gt;=92,"03 Expires in 6 months",(N2114-TODAY())&gt;=31,"02 Expires in 3 months",(N2114-TODAY())&gt;=0,"01 Expires in 30 days",(N2114-TODAY())&gt;=-31,"01 Expired last 30 days",(N2114-TODAY())&gt;=-92,"02 Expired last 3 months",(N2114-TODAY())&gt;=-183,"03 Expired last 6 months",(N2114-TODAY())&gt;=-365,"04 Expired last 12 months",(N2114-TODAY())&gt;=-547,"05 Expired last 18 months",TRUE,"06 Expired over 18 months")</f>
        <v>06 Expired over 18 months</v>
      </c>
      <c r="Q2114" s="65">
        <v>6100</v>
      </c>
      <c r="R2114" s="84">
        <f t="shared" si="436"/>
        <v>6100</v>
      </c>
      <c r="S2114" s="77" t="str" cm="1">
        <f t="array" ref="S2114">_xlfn.IFS(R2114&gt;5000000,"Gold",R2114&gt;=500000,"Silver",R2114&gt;30000,"Bronze",TRUE,"Transactional")</f>
        <v>Transactional</v>
      </c>
      <c r="T2114" s="24" t="s">
        <v>54</v>
      </c>
      <c r="U2114" s="101" t="s">
        <v>109</v>
      </c>
      <c r="V2114" s="101" t="s">
        <v>148</v>
      </c>
      <c r="W2114" s="77" t="str">
        <f t="shared" ref="W2114:W2177" si="439">IF(AB2114&gt;0,"Yes","No")</f>
        <v>No</v>
      </c>
      <c r="X2114" s="77" t="str">
        <f>IFERROR(_xlfn.XLOOKUP(J2114&amp;"||"&amp;K2114,'Mapping Ref.'!$J$2:$J$538,'Mapping Ref.'!$K$2:$K$538),"")</f>
        <v>Corporate</v>
      </c>
      <c r="Y2114" s="77" t="str" cm="1">
        <f t="array" ref="Y2114">_xlfn.IFS(R2114&gt;2000000,"For Publication",R2114&gt;100000,"PID",R2114&gt;30000,"RFQ",TRUE,"Transactional")</f>
        <v>Transactional</v>
      </c>
      <c r="Z2114" s="24" t="s">
        <v>101</v>
      </c>
      <c r="AA2114" s="32">
        <v>12</v>
      </c>
      <c r="AB2114" s="24">
        <v>0</v>
      </c>
      <c r="AC2114" s="25">
        <v>45208</v>
      </c>
      <c r="AD2114" s="24" t="s">
        <v>102</v>
      </c>
      <c r="AE2114" s="24"/>
      <c r="AF2114" s="24"/>
      <c r="AG2114" s="24"/>
      <c r="AH2114" s="24" t="s">
        <v>60</v>
      </c>
      <c r="AI2114" s="24"/>
      <c r="AJ2114" s="24" t="s">
        <v>60</v>
      </c>
      <c r="AK2114" s="24"/>
      <c r="AL2114" s="24" t="s">
        <v>1333</v>
      </c>
      <c r="AM2114" s="24"/>
      <c r="AN2114" s="24"/>
      <c r="AO2114" s="24"/>
      <c r="AP2114" s="24" t="s">
        <v>60</v>
      </c>
      <c r="AQ2114" s="24"/>
      <c r="AR2114" s="24"/>
      <c r="AS2114" s="89">
        <f t="shared" si="437"/>
        <v>11</v>
      </c>
      <c r="AT2114" s="24" t="s">
        <v>8047</v>
      </c>
    </row>
    <row r="2115" spans="1:46" x14ac:dyDescent="0.5">
      <c r="A2115" s="24">
        <v>2247</v>
      </c>
      <c r="B2115" s="24" t="s">
        <v>506</v>
      </c>
      <c r="C2115" s="24" t="s">
        <v>77</v>
      </c>
      <c r="D2115" s="24" t="s">
        <v>8048</v>
      </c>
      <c r="E2115" s="24" t="s">
        <v>8049</v>
      </c>
      <c r="F2115" s="77" t="str">
        <f t="shared" si="438"/>
        <v>CROWN HOSTING DATA CENTRES LIMITED</v>
      </c>
      <c r="G2115" s="24" t="s">
        <v>1248</v>
      </c>
      <c r="H2115" s="24" t="s">
        <v>6846</v>
      </c>
      <c r="I2115" s="24" t="s">
        <v>2931</v>
      </c>
      <c r="J2115" s="24" t="s">
        <v>52</v>
      </c>
      <c r="K2115" s="24" t="s">
        <v>1281</v>
      </c>
      <c r="L2115" s="25">
        <v>45292</v>
      </c>
      <c r="M2115" s="25">
        <v>47483</v>
      </c>
      <c r="N2115" s="81">
        <f t="shared" si="434"/>
        <v>47483</v>
      </c>
      <c r="O2115" s="77" t="str">
        <f t="shared" ca="1" si="435"/>
        <v>Live</v>
      </c>
      <c r="P2115" s="77" t="str" cm="1">
        <f t="array" aca="1" ref="P2115" ca="1">_xlfn.IFS((N2115-TODAY())&gt;=547,"06 Expires over 18 months",(N2115-TODAY())&gt;=365,"05 Expires in 18 months",(N2115-TODAY())&gt;=183,"04 Expires in 12 months",(N2115-TODAY())&gt;=92,"03 Expires in 6 months",(N2115-TODAY())&gt;=31,"02 Expires in 3 months",(N2115-TODAY())&gt;=0,"01 Expires in 30 days",(N2115-TODAY())&gt;=-31,"01 Expired last 30 days",(N2115-TODAY())&gt;=-92,"02 Expired last 3 months",(N2115-TODAY())&gt;=-183,"03 Expired last 6 months",(N2115-TODAY())&gt;=-365,"04 Expired last 12 months",(N2115-TODAY())&gt;=-547,"05 Expired last 18 months",TRUE,"06 Expired over 18 months")</f>
        <v>06 Expires over 18 months</v>
      </c>
      <c r="Q2115" s="65">
        <v>308950.56</v>
      </c>
      <c r="R2115" s="84">
        <f t="shared" si="436"/>
        <v>1827957.4800000002</v>
      </c>
      <c r="S2115" s="77" t="str" cm="1">
        <f t="array" ref="S2115">_xlfn.IFS(R2115&gt;5000000,"Gold",R2115&gt;=500000,"Silver",R2115&gt;30000,"Bronze",TRUE,"Transactional")</f>
        <v>Silver</v>
      </c>
      <c r="T2115" s="24" t="s">
        <v>54</v>
      </c>
      <c r="U2115" s="101" t="s">
        <v>116</v>
      </c>
      <c r="V2115" s="101" t="s">
        <v>70</v>
      </c>
      <c r="W2115" s="77" t="str">
        <f t="shared" si="439"/>
        <v>No</v>
      </c>
      <c r="X2115" s="77" t="str">
        <f>IFERROR(_xlfn.XLOOKUP(J2115&amp;"||"&amp;K2115,'Mapping Ref.'!$J$2:$J$538,'Mapping Ref.'!$K$2:$K$538),"")</f>
        <v>ICT</v>
      </c>
      <c r="Y2115" s="77" t="str" cm="1">
        <f t="array" ref="Y2115">_xlfn.IFS(R2115&gt;2000000,"For Publication",R2115&gt;100000,"PID",R2115&gt;30000,"RFQ",TRUE,"Transactional")</f>
        <v>PID</v>
      </c>
      <c r="Z2115" s="24" t="s">
        <v>86</v>
      </c>
      <c r="AA2115" s="32">
        <v>60</v>
      </c>
      <c r="AB2115" s="24">
        <v>0</v>
      </c>
      <c r="AC2115" s="25">
        <v>45208</v>
      </c>
      <c r="AD2115" s="24" t="s">
        <v>58</v>
      </c>
      <c r="AE2115" s="24"/>
      <c r="AF2115" s="24"/>
      <c r="AG2115" s="24"/>
      <c r="AH2115" s="24" t="s">
        <v>60</v>
      </c>
      <c r="AI2115" s="24"/>
      <c r="AJ2115" s="24" t="s">
        <v>60</v>
      </c>
      <c r="AK2115" s="24"/>
      <c r="AL2115" s="24" t="s">
        <v>1333</v>
      </c>
      <c r="AM2115" s="24"/>
      <c r="AN2115" s="24"/>
      <c r="AO2115" s="24"/>
      <c r="AP2115" s="24" t="s">
        <v>60</v>
      </c>
      <c r="AQ2115" s="24"/>
      <c r="AR2115" s="24"/>
      <c r="AS2115" s="89">
        <f t="shared" si="437"/>
        <v>71</v>
      </c>
      <c r="AT2115" s="24" t="s">
        <v>1249</v>
      </c>
    </row>
    <row r="2116" spans="1:46" x14ac:dyDescent="0.5">
      <c r="A2116" s="24">
        <v>2248</v>
      </c>
      <c r="B2116" s="24"/>
      <c r="C2116" s="24"/>
      <c r="D2116" s="24" t="s">
        <v>8050</v>
      </c>
      <c r="E2116" s="24" t="s">
        <v>8051</v>
      </c>
      <c r="F2116" s="77" t="str">
        <f t="shared" si="438"/>
        <v>COUNTY HOTELS LTD T/A CORUS HOTELS LTD - THE BURNHAM BEECHES HOTEL</v>
      </c>
      <c r="G2116" s="24" t="s">
        <v>8050</v>
      </c>
      <c r="H2116" s="24" t="s">
        <v>7087</v>
      </c>
      <c r="I2116" s="24" t="s">
        <v>7087</v>
      </c>
      <c r="J2116" s="24" t="s">
        <v>190</v>
      </c>
      <c r="K2116" s="31" t="s">
        <v>2202</v>
      </c>
      <c r="L2116" s="25">
        <v>45209</v>
      </c>
      <c r="M2116" s="25">
        <v>45575</v>
      </c>
      <c r="N2116" s="81">
        <f t="shared" si="434"/>
        <v>45757</v>
      </c>
      <c r="O2116" s="77" t="str">
        <f t="shared" ca="1" si="435"/>
        <v>Expired</v>
      </c>
      <c r="P2116" s="77" t="str" cm="1">
        <f t="array" aca="1" ref="P2116" ca="1">_xlfn.IFS((N2116-TODAY())&gt;=547,"06 Expires over 18 months",(N2116-TODAY())&gt;=365,"05 Expires in 18 months",(N2116-TODAY())&gt;=183,"04 Expires in 12 months",(N2116-TODAY())&gt;=92,"03 Expires in 6 months",(N2116-TODAY())&gt;=31,"02 Expires in 3 months",(N2116-TODAY())&gt;=0,"01 Expires in 30 days",(N2116-TODAY())&gt;=-31,"01 Expired last 30 days",(N2116-TODAY())&gt;=-92,"02 Expired last 3 months",(N2116-TODAY())&gt;=-183,"03 Expired last 6 months",(N2116-TODAY())&gt;=-365,"04 Expired last 12 months",(N2116-TODAY())&gt;=-547,"05 Expired last 18 months",TRUE,"06 Expired over 18 months")</f>
        <v>05 Expired last 18 months</v>
      </c>
      <c r="Q2116" s="65">
        <v>3000</v>
      </c>
      <c r="R2116" s="84">
        <f t="shared" si="436"/>
        <v>4500</v>
      </c>
      <c r="S2116" s="77" t="str" cm="1">
        <f t="array" ref="S2116">_xlfn.IFS(R2116&gt;5000000,"Gold",R2116&gt;=500000,"Silver",R2116&gt;30000,"Bronze",TRUE,"Transactional")</f>
        <v>Transactional</v>
      </c>
      <c r="T2116" s="24" t="s">
        <v>54</v>
      </c>
      <c r="U2116" s="101" t="s">
        <v>445</v>
      </c>
      <c r="V2116" s="101" t="s">
        <v>2500</v>
      </c>
      <c r="W2116" s="77" t="str">
        <f t="shared" si="439"/>
        <v>Yes</v>
      </c>
      <c r="X2116" s="77" t="str">
        <f>IFERROR(_xlfn.XLOOKUP(J2116&amp;"||"&amp;K2116,'Mapping Ref.'!$J$2:$J$538,'Mapping Ref.'!$K$2:$K$538),"")</f>
        <v>Childrens &amp; Adults</v>
      </c>
      <c r="Y2116" s="77" t="str" cm="1">
        <f t="array" ref="Y2116">_xlfn.IFS(R2116&gt;2000000,"For Publication",R2116&gt;100000,"PID",R2116&gt;30000,"RFQ",TRUE,"Transactional")</f>
        <v>Transactional</v>
      </c>
      <c r="Z2116" s="24" t="s">
        <v>101</v>
      </c>
      <c r="AA2116" s="32">
        <v>12</v>
      </c>
      <c r="AB2116" s="24">
        <v>6</v>
      </c>
      <c r="AC2116" s="25">
        <v>45209</v>
      </c>
      <c r="AD2116" s="24" t="s">
        <v>58</v>
      </c>
      <c r="AE2116" s="24">
        <v>10000538</v>
      </c>
      <c r="AF2116" s="24"/>
      <c r="AG2116" s="24"/>
      <c r="AH2116" s="24" t="s">
        <v>59</v>
      </c>
      <c r="AI2116" s="24"/>
      <c r="AJ2116" s="24" t="s">
        <v>60</v>
      </c>
      <c r="AK2116" s="24"/>
      <c r="AL2116" s="24" t="s">
        <v>1333</v>
      </c>
      <c r="AM2116" s="24"/>
      <c r="AN2116" s="24"/>
      <c r="AO2116" s="24"/>
      <c r="AP2116" s="24" t="s">
        <v>60</v>
      </c>
      <c r="AQ2116" s="24"/>
      <c r="AR2116" s="24"/>
      <c r="AS2116" s="89">
        <f t="shared" si="437"/>
        <v>18</v>
      </c>
      <c r="AT2116" s="24" t="s">
        <v>8052</v>
      </c>
    </row>
    <row r="2117" spans="1:46" x14ac:dyDescent="0.5">
      <c r="A2117" s="24">
        <v>2249</v>
      </c>
      <c r="B2117" s="24" t="s">
        <v>340</v>
      </c>
      <c r="C2117" s="24"/>
      <c r="D2117" s="24" t="s">
        <v>8053</v>
      </c>
      <c r="E2117" s="24" t="s">
        <v>8054</v>
      </c>
      <c r="F2117" s="77" t="str">
        <f t="shared" si="438"/>
        <v>Moody'S Risk Management Services Limited</v>
      </c>
      <c r="G2117" s="24" t="s">
        <v>8055</v>
      </c>
      <c r="H2117" s="24" t="s">
        <v>1866</v>
      </c>
      <c r="I2117" s="24" t="s">
        <v>1867</v>
      </c>
      <c r="J2117" s="24" t="s">
        <v>52</v>
      </c>
      <c r="K2117" s="24" t="s">
        <v>8056</v>
      </c>
      <c r="L2117" s="25">
        <v>45209</v>
      </c>
      <c r="M2117" s="25">
        <v>45575</v>
      </c>
      <c r="N2117" s="81">
        <f t="shared" si="434"/>
        <v>45940</v>
      </c>
      <c r="O2117" s="77" t="str">
        <f t="shared" ca="1" si="435"/>
        <v>Expired</v>
      </c>
      <c r="P2117" s="77" t="str" cm="1">
        <f t="array" aca="1" ref="P2117" ca="1">_xlfn.IFS((N2117-TODAY())&gt;=547,"06 Expires over 18 months",(N2117-TODAY())&gt;=365,"05 Expires in 18 months",(N2117-TODAY())&gt;=183,"04 Expires in 12 months",(N2117-TODAY())&gt;=92,"03 Expires in 6 months",(N2117-TODAY())&gt;=31,"02 Expires in 3 months",(N2117-TODAY())&gt;=0,"01 Expires in 30 days",(N2117-TODAY())&gt;=-31,"01 Expired last 30 days",(N2117-TODAY())&gt;=-92,"02 Expired last 3 months",(N2117-TODAY())&gt;=-183,"03 Expired last 6 months",(N2117-TODAY())&gt;=-365,"04 Expired last 12 months",(N2117-TODAY())&gt;=-547,"05 Expired last 18 months",TRUE,"06 Expired over 18 months")</f>
        <v>04 Expired last 12 months</v>
      </c>
      <c r="Q2117" s="65">
        <v>6000</v>
      </c>
      <c r="R2117" s="84">
        <f t="shared" si="436"/>
        <v>12000</v>
      </c>
      <c r="S2117" s="77" t="str" cm="1">
        <f t="array" ref="S2117">_xlfn.IFS(R2117&gt;5000000,"Gold",R2117&gt;=500000,"Silver",R2117&gt;30000,"Bronze",TRUE,"Transactional")</f>
        <v>Transactional</v>
      </c>
      <c r="T2117" s="24" t="s">
        <v>54</v>
      </c>
      <c r="U2117" s="101" t="s">
        <v>109</v>
      </c>
      <c r="V2117" s="101" t="s">
        <v>148</v>
      </c>
      <c r="W2117" s="77" t="str">
        <f t="shared" si="439"/>
        <v>Yes</v>
      </c>
      <c r="X2117" s="77" t="str">
        <f>IFERROR(_xlfn.XLOOKUP(J2117&amp;"||"&amp;K2117,'Mapping Ref.'!$J$2:$J$538,'Mapping Ref.'!$K$2:$K$538),"")</f>
        <v>Corporate</v>
      </c>
      <c r="Y2117" s="77" t="str" cm="1">
        <f t="array" ref="Y2117">_xlfn.IFS(R2117&gt;2000000,"For Publication",R2117&gt;100000,"PID",R2117&gt;30000,"RFQ",TRUE,"Transactional")</f>
        <v>Transactional</v>
      </c>
      <c r="Z2117" s="24" t="s">
        <v>101</v>
      </c>
      <c r="AA2117" s="32">
        <v>12</v>
      </c>
      <c r="AB2117" s="24">
        <v>12</v>
      </c>
      <c r="AC2117" s="25">
        <v>45209</v>
      </c>
      <c r="AD2117" s="24" t="s">
        <v>326</v>
      </c>
      <c r="AE2117" s="24">
        <v>0</v>
      </c>
      <c r="AF2117" s="24"/>
      <c r="AG2117" s="24"/>
      <c r="AH2117" s="24" t="s">
        <v>60</v>
      </c>
      <c r="AI2117" s="24"/>
      <c r="AJ2117" s="24" t="s">
        <v>60</v>
      </c>
      <c r="AK2117" s="24"/>
      <c r="AL2117" s="24" t="s">
        <v>5003</v>
      </c>
      <c r="AM2117" s="24"/>
      <c r="AN2117" s="24"/>
      <c r="AO2117" s="24">
        <v>0</v>
      </c>
      <c r="AP2117" s="24" t="s">
        <v>60</v>
      </c>
      <c r="AQ2117" s="24"/>
      <c r="AR2117" s="24"/>
      <c r="AS2117" s="89">
        <f t="shared" si="437"/>
        <v>24</v>
      </c>
      <c r="AT2117" s="24"/>
    </row>
    <row r="2118" spans="1:46" x14ac:dyDescent="0.5">
      <c r="A2118" s="24">
        <v>2250</v>
      </c>
      <c r="B2118" s="24"/>
      <c r="C2118" s="24"/>
      <c r="D2118" s="24" t="s">
        <v>8057</v>
      </c>
      <c r="E2118" s="24" t="s">
        <v>8058</v>
      </c>
      <c r="F2118" s="77" t="str">
        <f t="shared" si="438"/>
        <v>CLIMATE GUIDE LIMITED</v>
      </c>
      <c r="G2118" s="24" t="s">
        <v>8059</v>
      </c>
      <c r="H2118" s="24" t="s">
        <v>8060</v>
      </c>
      <c r="I2118" s="24" t="s">
        <v>972</v>
      </c>
      <c r="J2118" s="24" t="s">
        <v>107</v>
      </c>
      <c r="K2118" s="24" t="s">
        <v>5351</v>
      </c>
      <c r="L2118" s="25">
        <v>45200</v>
      </c>
      <c r="M2118" s="25">
        <v>45565</v>
      </c>
      <c r="N2118" s="81">
        <f t="shared" si="434"/>
        <v>45565</v>
      </c>
      <c r="O2118" s="77" t="str">
        <f t="shared" ca="1" si="435"/>
        <v>Expired</v>
      </c>
      <c r="P2118" s="77" t="str" cm="1">
        <f t="array" aca="1" ref="P2118" ca="1">_xlfn.IFS((N2118-TODAY())&gt;=547,"06 Expires over 18 months",(N2118-TODAY())&gt;=365,"05 Expires in 18 months",(N2118-TODAY())&gt;=183,"04 Expires in 12 months",(N2118-TODAY())&gt;=92,"03 Expires in 6 months",(N2118-TODAY())&gt;=31,"02 Expires in 3 months",(N2118-TODAY())&gt;=0,"01 Expires in 30 days",(N2118-TODAY())&gt;=-31,"01 Expired last 30 days",(N2118-TODAY())&gt;=-92,"02 Expired last 3 months",(N2118-TODAY())&gt;=-183,"03 Expired last 6 months",(N2118-TODAY())&gt;=-365,"04 Expired last 12 months",(N2118-TODAY())&gt;=-547,"05 Expired last 18 months",TRUE,"06 Expired over 18 months")</f>
        <v>06 Expired over 18 months</v>
      </c>
      <c r="Q2118" s="65">
        <v>1400</v>
      </c>
      <c r="R2118" s="84">
        <f t="shared" si="436"/>
        <v>1400</v>
      </c>
      <c r="S2118" s="77" t="str" cm="1">
        <f t="array" ref="S2118">_xlfn.IFS(R2118&gt;5000000,"Gold",R2118&gt;=500000,"Silver",R2118&gt;30000,"Bronze",TRUE,"Transactional")</f>
        <v>Transactional</v>
      </c>
      <c r="T2118" s="24" t="s">
        <v>54</v>
      </c>
      <c r="U2118" s="101" t="s">
        <v>237</v>
      </c>
      <c r="V2118" s="101" t="s">
        <v>566</v>
      </c>
      <c r="W2118" s="77" t="str">
        <f t="shared" si="439"/>
        <v>No</v>
      </c>
      <c r="X2118" s="77" t="str">
        <f>IFERROR(_xlfn.XLOOKUP(J2118&amp;"||"&amp;K2118,'Mapping Ref.'!$J$2:$J$538,'Mapping Ref.'!$K$2:$K$538),"")</f>
        <v>Construction &amp; Estates</v>
      </c>
      <c r="Y2118" s="77" t="str" cm="1">
        <f t="array" ref="Y2118">_xlfn.IFS(R2118&gt;2000000,"For Publication",R2118&gt;100000,"PID",R2118&gt;30000,"RFQ",TRUE,"Transactional")</f>
        <v>Transactional</v>
      </c>
      <c r="Z2118" s="24" t="s">
        <v>86</v>
      </c>
      <c r="AA2118" s="32">
        <v>12</v>
      </c>
      <c r="AB2118" s="24">
        <v>0</v>
      </c>
      <c r="AC2118" s="25">
        <v>45210</v>
      </c>
      <c r="AD2118" s="24" t="s">
        <v>58</v>
      </c>
      <c r="AE2118" s="24">
        <v>0</v>
      </c>
      <c r="AF2118" s="24"/>
      <c r="AG2118" s="24"/>
      <c r="AH2118" s="24" t="s">
        <v>60</v>
      </c>
      <c r="AI2118" s="24"/>
      <c r="AJ2118" s="24" t="s">
        <v>59</v>
      </c>
      <c r="AK2118" s="24"/>
      <c r="AL2118" s="24" t="s">
        <v>1333</v>
      </c>
      <c r="AM2118" s="24"/>
      <c r="AN2118" s="24"/>
      <c r="AO2118" s="24">
        <v>0</v>
      </c>
      <c r="AP2118" s="24" t="s">
        <v>60</v>
      </c>
      <c r="AQ2118" s="24"/>
      <c r="AR2118" s="24"/>
      <c r="AS2118" s="89">
        <f t="shared" si="437"/>
        <v>11</v>
      </c>
      <c r="AT2118" s="24" t="s">
        <v>8057</v>
      </c>
    </row>
    <row r="2119" spans="1:46" x14ac:dyDescent="0.5">
      <c r="A2119" s="24">
        <v>2251</v>
      </c>
      <c r="B2119" s="24" t="s">
        <v>506</v>
      </c>
      <c r="C2119" s="24" t="s">
        <v>77</v>
      </c>
      <c r="D2119" s="24" t="s">
        <v>6878</v>
      </c>
      <c r="E2119" s="24" t="s">
        <v>8061</v>
      </c>
      <c r="F2119" s="77" t="str">
        <f t="shared" si="438"/>
        <v>BOSCO CATHOLIC EDUCATION TRUST T/A ST PHILIP HOWARD SCHOOL</v>
      </c>
      <c r="G2119" s="24" t="s">
        <v>7439</v>
      </c>
      <c r="H2119" s="24" t="s">
        <v>5010</v>
      </c>
      <c r="I2119" s="24" t="s">
        <v>5010</v>
      </c>
      <c r="J2119" s="24" t="s">
        <v>190</v>
      </c>
      <c r="K2119" s="24" t="s">
        <v>6369</v>
      </c>
      <c r="L2119" s="25">
        <v>45212</v>
      </c>
      <c r="M2119" s="25">
        <v>45578</v>
      </c>
      <c r="N2119" s="81">
        <f t="shared" si="434"/>
        <v>46125</v>
      </c>
      <c r="O2119" s="77" t="s">
        <v>712</v>
      </c>
      <c r="P2119" s="77" t="str" cm="1">
        <f t="array" aca="1" ref="P2119" ca="1">_xlfn.IFS((N2119-TODAY())&gt;=547,"06 Expires over 18 months",(N2119-TODAY())&gt;=365,"05 Expires in 18 months",(N2119-TODAY())&gt;=183,"04 Expires in 12 months",(N2119-TODAY())&gt;=92,"03 Expires in 6 months",(N2119-TODAY())&gt;=31,"02 Expires in 3 months",(N2119-TODAY())&gt;=0,"01 Expires in 30 days",(N2119-TODAY())&gt;=-31,"01 Expired last 30 days",(N2119-TODAY())&gt;=-92,"02 Expired last 3 months",(N2119-TODAY())&gt;=-183,"03 Expired last 6 months",(N2119-TODAY())&gt;=-365,"04 Expired last 12 months",(N2119-TODAY())&gt;=-547,"05 Expired last 18 months",TRUE,"06 Expired over 18 months")</f>
        <v>03 Expired last 6 months</v>
      </c>
      <c r="Q2119" s="65">
        <v>2000</v>
      </c>
      <c r="R2119" s="84">
        <f t="shared" si="436"/>
        <v>5000</v>
      </c>
      <c r="S2119" s="77" t="str" cm="1">
        <f t="array" ref="S2119">_xlfn.IFS(R2119&gt;5000000,"Gold",R2119&gt;=500000,"Silver",R2119&gt;30000,"Bronze",TRUE,"Transactional")</f>
        <v>Transactional</v>
      </c>
      <c r="T2119" s="24" t="s">
        <v>54</v>
      </c>
      <c r="U2119" s="101" t="s">
        <v>366</v>
      </c>
      <c r="V2119" s="101" t="s">
        <v>1058</v>
      </c>
      <c r="W2119" s="77" t="str">
        <f t="shared" si="439"/>
        <v>Yes</v>
      </c>
      <c r="X2119" s="77" t="str">
        <f>IFERROR(_xlfn.XLOOKUP(J2119&amp;"||"&amp;K2119,'Mapping Ref.'!$J$2:$J$538,'Mapping Ref.'!$K$2:$K$538),"")</f>
        <v>Childrens &amp; Adults</v>
      </c>
      <c r="Y2119" s="77" t="str" cm="1">
        <f t="array" ref="Y2119">_xlfn.IFS(R2119&gt;2000000,"For Publication",R2119&gt;100000,"PID",R2119&gt;30000,"RFQ",TRUE,"Transactional")</f>
        <v>Transactional</v>
      </c>
      <c r="Z2119" s="24" t="s">
        <v>101</v>
      </c>
      <c r="AA2119" s="32">
        <v>12</v>
      </c>
      <c r="AB2119" s="24">
        <v>18</v>
      </c>
      <c r="AC2119" s="25">
        <v>45212</v>
      </c>
      <c r="AD2119" s="24" t="s">
        <v>58</v>
      </c>
      <c r="AE2119" s="24"/>
      <c r="AF2119" s="24"/>
      <c r="AG2119" s="24"/>
      <c r="AH2119" s="24" t="s">
        <v>60</v>
      </c>
      <c r="AI2119" s="24"/>
      <c r="AJ2119" s="24" t="s">
        <v>60</v>
      </c>
      <c r="AK2119" s="24"/>
      <c r="AL2119" s="24" t="s">
        <v>1333</v>
      </c>
      <c r="AM2119" s="24"/>
      <c r="AN2119" s="24"/>
      <c r="AO2119" s="24">
        <v>0</v>
      </c>
      <c r="AP2119" s="24" t="s">
        <v>60</v>
      </c>
      <c r="AQ2119" s="24"/>
      <c r="AR2119" s="24"/>
      <c r="AS2119" s="89">
        <f t="shared" si="437"/>
        <v>30</v>
      </c>
      <c r="AT2119" s="24" t="s">
        <v>7440</v>
      </c>
    </row>
    <row r="2120" spans="1:46" x14ac:dyDescent="0.5">
      <c r="A2120" s="24">
        <v>2252</v>
      </c>
      <c r="B2120" s="24" t="s">
        <v>340</v>
      </c>
      <c r="C2120" s="24"/>
      <c r="D2120" s="24" t="s">
        <v>8062</v>
      </c>
      <c r="E2120" s="24" t="s">
        <v>8063</v>
      </c>
      <c r="F2120" s="77" t="str">
        <f t="shared" si="438"/>
        <v>TAYLOR ALEXANDER LTD</v>
      </c>
      <c r="G2120" s="24" t="s">
        <v>8064</v>
      </c>
      <c r="H2120" s="24" t="s">
        <v>3441</v>
      </c>
      <c r="I2120" s="24" t="s">
        <v>3441</v>
      </c>
      <c r="J2120" s="24" t="s">
        <v>190</v>
      </c>
      <c r="K2120" s="24" t="s">
        <v>755</v>
      </c>
      <c r="L2120" s="25">
        <v>45212</v>
      </c>
      <c r="M2120" s="25"/>
      <c r="N2120" s="81"/>
      <c r="O2120" s="77" t="s">
        <v>712</v>
      </c>
      <c r="P2120" s="77"/>
      <c r="Q2120" s="65">
        <v>5000</v>
      </c>
      <c r="R2120" s="84">
        <f t="shared" si="436"/>
        <v>5000</v>
      </c>
      <c r="S2120" s="77" t="str" cm="1">
        <f t="array" ref="S2120">_xlfn.IFS(R2120&gt;5000000,"Gold",R2120&gt;=500000,"Silver",R2120&gt;30000,"Bronze",TRUE,"Transactional")</f>
        <v>Transactional</v>
      </c>
      <c r="T2120" s="24" t="s">
        <v>54</v>
      </c>
      <c r="U2120" s="101" t="s">
        <v>84</v>
      </c>
      <c r="V2120" s="101" t="s">
        <v>157</v>
      </c>
      <c r="W2120" s="77" t="str">
        <f t="shared" si="439"/>
        <v>Yes</v>
      </c>
      <c r="X2120" s="77" t="str">
        <f>IFERROR(_xlfn.XLOOKUP(J2120&amp;"||"&amp;K2120,'Mapping Ref.'!$J$2:$J$538,'Mapping Ref.'!$K$2:$K$538),"")</f>
        <v>Childrens &amp; Adults</v>
      </c>
      <c r="Y2120" s="77" t="str" cm="1">
        <f t="array" ref="Y2120">_xlfn.IFS(R2120&gt;2000000,"For Publication",R2120&gt;100000,"PID",R2120&gt;30000,"RFQ",TRUE,"Transactional")</f>
        <v>Transactional</v>
      </c>
      <c r="Z2120" s="24" t="s">
        <v>101</v>
      </c>
      <c r="AA2120" s="32">
        <v>12</v>
      </c>
      <c r="AB2120" s="24">
        <v>12</v>
      </c>
      <c r="AC2120" s="25">
        <v>45212</v>
      </c>
      <c r="AD2120" s="24" t="s">
        <v>58</v>
      </c>
      <c r="AE2120" s="24"/>
      <c r="AF2120" s="24"/>
      <c r="AG2120" s="24"/>
      <c r="AH2120" s="24" t="s">
        <v>59</v>
      </c>
      <c r="AI2120" s="24"/>
      <c r="AJ2120" s="24" t="s">
        <v>60</v>
      </c>
      <c r="AK2120" s="24"/>
      <c r="AL2120" s="24" t="s">
        <v>5003</v>
      </c>
      <c r="AM2120" s="24"/>
      <c r="AN2120" s="24"/>
      <c r="AO2120" s="24">
        <v>0</v>
      </c>
      <c r="AP2120" s="24" t="s">
        <v>60</v>
      </c>
      <c r="AQ2120" s="24"/>
      <c r="AR2120" s="24"/>
      <c r="AS2120" s="89">
        <v>0</v>
      </c>
      <c r="AT2120" s="24" t="s">
        <v>8065</v>
      </c>
    </row>
    <row r="2121" spans="1:46" x14ac:dyDescent="0.5">
      <c r="A2121" s="24">
        <v>2253</v>
      </c>
      <c r="B2121" s="24" t="s">
        <v>340</v>
      </c>
      <c r="C2121" s="24"/>
      <c r="D2121" s="24" t="s">
        <v>8066</v>
      </c>
      <c r="E2121" s="24" t="s">
        <v>8067</v>
      </c>
      <c r="F2121" s="77" t="str">
        <f t="shared" si="438"/>
        <v>ISWP ASSESSMENT SERVICES LTD</v>
      </c>
      <c r="G2121" s="24" t="s">
        <v>8068</v>
      </c>
      <c r="H2121" s="24" t="s">
        <v>4937</v>
      </c>
      <c r="I2121" s="24" t="s">
        <v>4937</v>
      </c>
      <c r="J2121" s="24" t="s">
        <v>190</v>
      </c>
      <c r="K2121" s="24" t="s">
        <v>755</v>
      </c>
      <c r="L2121" s="25">
        <v>45216</v>
      </c>
      <c r="M2121" s="25">
        <v>45380</v>
      </c>
      <c r="N2121" s="81">
        <f t="shared" ref="N2121:N2138" si="440">EDATE(M2121,AB2121)</f>
        <v>45745</v>
      </c>
      <c r="O2121" s="77" t="str">
        <f ca="1">IF(N2121&lt;TODAY(),"Expired","Live")</f>
        <v>Expired</v>
      </c>
      <c r="P2121" s="77" t="str" cm="1">
        <f t="array" aca="1" ref="P2121" ca="1">_xlfn.IFS((N2121-TODAY())&gt;=547,"06 Expires over 18 months",(N2121-TODAY())&gt;=365,"05 Expires in 18 months",(N2121-TODAY())&gt;=183,"04 Expires in 12 months",(N2121-TODAY())&gt;=92,"03 Expires in 6 months",(N2121-TODAY())&gt;=31,"02 Expires in 3 months",(N2121-TODAY())&gt;=0,"01 Expires in 30 days",(N2121-TODAY())&gt;=-31,"01 Expired last 30 days",(N2121-TODAY())&gt;=-92,"02 Expired last 3 months",(N2121-TODAY())&gt;=-183,"03 Expired last 6 months",(N2121-TODAY())&gt;=-365,"04 Expired last 12 months",(N2121-TODAY())&gt;=-547,"05 Expired last 18 months",TRUE,"06 Expired over 18 months")</f>
        <v>05 Expired last 18 months</v>
      </c>
      <c r="Q2121" s="65">
        <v>108000</v>
      </c>
      <c r="R2121" s="84">
        <f t="shared" si="436"/>
        <v>153000</v>
      </c>
      <c r="S2121" s="77" t="str" cm="1">
        <f t="array" ref="S2121">_xlfn.IFS(R2121&gt;5000000,"Gold",R2121&gt;=500000,"Silver",R2121&gt;30000,"Bronze",TRUE,"Transactional")</f>
        <v>Bronze</v>
      </c>
      <c r="T2121" s="24" t="s">
        <v>54</v>
      </c>
      <c r="U2121" s="101" t="s">
        <v>84</v>
      </c>
      <c r="V2121" s="101" t="s">
        <v>214</v>
      </c>
      <c r="W2121" s="77" t="str">
        <f t="shared" si="439"/>
        <v>Yes</v>
      </c>
      <c r="X2121" s="77" t="str">
        <f>IFERROR(_xlfn.XLOOKUP(J2121&amp;"||"&amp;K2121,'Mapping Ref.'!$J$2:$J$538,'Mapping Ref.'!$K$2:$K$538),"")</f>
        <v>Childrens &amp; Adults</v>
      </c>
      <c r="Y2121" s="77" t="str" cm="1">
        <f t="array" ref="Y2121">_xlfn.IFS(R2121&gt;2000000,"For Publication",R2121&gt;100000,"PID",R2121&gt;30000,"RFQ",TRUE,"Transactional")</f>
        <v>PID</v>
      </c>
      <c r="Z2121" s="24" t="s">
        <v>101</v>
      </c>
      <c r="AA2121" s="32">
        <v>12</v>
      </c>
      <c r="AB2121" s="24">
        <v>12</v>
      </c>
      <c r="AC2121" s="25">
        <v>45212</v>
      </c>
      <c r="AD2121" s="24" t="s">
        <v>58</v>
      </c>
      <c r="AE2121" s="24"/>
      <c r="AF2121" s="24"/>
      <c r="AG2121" s="24"/>
      <c r="AH2121" s="24" t="s">
        <v>60</v>
      </c>
      <c r="AI2121" s="24"/>
      <c r="AJ2121" s="24" t="s">
        <v>60</v>
      </c>
      <c r="AK2121" s="24"/>
      <c r="AL2121" s="24" t="s">
        <v>5003</v>
      </c>
      <c r="AM2121" s="24"/>
      <c r="AN2121" s="24"/>
      <c r="AO2121" s="24"/>
      <c r="AP2121" s="24" t="s">
        <v>60</v>
      </c>
      <c r="AQ2121" s="24"/>
      <c r="AR2121" s="24"/>
      <c r="AS2121" s="89">
        <f t="shared" ref="AS2121:AS2138" si="441">DATEDIF(L2121,N2121,"m")</f>
        <v>17</v>
      </c>
      <c r="AT2121" s="24" t="s">
        <v>8069</v>
      </c>
    </row>
    <row r="2122" spans="1:46" x14ac:dyDescent="0.5">
      <c r="A2122" s="24">
        <v>2254</v>
      </c>
      <c r="B2122" s="24"/>
      <c r="C2122" s="24"/>
      <c r="D2122" s="24" t="s">
        <v>8070</v>
      </c>
      <c r="E2122" s="24" t="s">
        <v>5924</v>
      </c>
      <c r="F2122" s="77" t="str">
        <f t="shared" si="438"/>
        <v>FOCUS MENTAL HEALTH SOLUTIONS</v>
      </c>
      <c r="G2122" s="24" t="s">
        <v>8071</v>
      </c>
      <c r="H2122" s="24" t="s">
        <v>3816</v>
      </c>
      <c r="I2122" s="24" t="s">
        <v>3816</v>
      </c>
      <c r="J2122" s="24" t="s">
        <v>190</v>
      </c>
      <c r="K2122" s="24" t="s">
        <v>2234</v>
      </c>
      <c r="L2122" s="25">
        <v>45216</v>
      </c>
      <c r="M2122" s="25">
        <v>45581</v>
      </c>
      <c r="N2122" s="81">
        <f t="shared" si="440"/>
        <v>45946</v>
      </c>
      <c r="O2122" s="77" t="s">
        <v>712</v>
      </c>
      <c r="P2122" s="77" t="str" cm="1">
        <f t="array" aca="1" ref="P2122" ca="1">_xlfn.IFS((N2122-TODAY())&gt;=547,"06 Expires over 18 months",(N2122-TODAY())&gt;=365,"05 Expires in 18 months",(N2122-TODAY())&gt;=183,"04 Expires in 12 months",(N2122-TODAY())&gt;=92,"03 Expires in 6 months",(N2122-TODAY())&gt;=31,"02 Expires in 3 months",(N2122-TODAY())&gt;=0,"01 Expires in 30 days",(N2122-TODAY())&gt;=-31,"01 Expired last 30 days",(N2122-TODAY())&gt;=-92,"02 Expired last 3 months",(N2122-TODAY())&gt;=-183,"03 Expired last 6 months",(N2122-TODAY())&gt;=-365,"04 Expired last 12 months",(N2122-TODAY())&gt;=-547,"05 Expired last 18 months",TRUE,"06 Expired over 18 months")</f>
        <v>04 Expired last 12 months</v>
      </c>
      <c r="Q2122" s="65">
        <v>5000</v>
      </c>
      <c r="R2122" s="84">
        <f t="shared" si="436"/>
        <v>9583.3333333333339</v>
      </c>
      <c r="S2122" s="77" t="str" cm="1">
        <f t="array" ref="S2122">_xlfn.IFS(R2122&gt;5000000,"Gold",R2122&gt;=500000,"Silver",R2122&gt;30000,"Bronze",TRUE,"Transactional")</f>
        <v>Transactional</v>
      </c>
      <c r="T2122" s="24" t="s">
        <v>54</v>
      </c>
      <c r="U2122" s="101" t="s">
        <v>190</v>
      </c>
      <c r="V2122" s="101" t="s">
        <v>1742</v>
      </c>
      <c r="W2122" s="77" t="str">
        <f t="shared" si="439"/>
        <v>Yes</v>
      </c>
      <c r="X2122" s="77" t="str">
        <f>IFERROR(_xlfn.XLOOKUP(J2122&amp;"||"&amp;K2122,'Mapping Ref.'!$J$2:$J$538,'Mapping Ref.'!$K$2:$K$538),"")</f>
        <v>Childrens &amp; Adults</v>
      </c>
      <c r="Y2122" s="77" t="str" cm="1">
        <f t="array" ref="Y2122">_xlfn.IFS(R2122&gt;2000000,"For Publication",R2122&gt;100000,"PID",R2122&gt;30000,"RFQ",TRUE,"Transactional")</f>
        <v>Transactional</v>
      </c>
      <c r="Z2122" s="24" t="s">
        <v>101</v>
      </c>
      <c r="AA2122" s="32">
        <v>12</v>
      </c>
      <c r="AB2122" s="24">
        <v>12</v>
      </c>
      <c r="AC2122" s="25">
        <v>45216</v>
      </c>
      <c r="AD2122" s="24" t="s">
        <v>58</v>
      </c>
      <c r="AE2122" s="24"/>
      <c r="AF2122" s="24"/>
      <c r="AG2122" s="24"/>
      <c r="AH2122" s="24" t="s">
        <v>59</v>
      </c>
      <c r="AI2122" s="24"/>
      <c r="AJ2122" s="24" t="s">
        <v>60</v>
      </c>
      <c r="AK2122" s="24"/>
      <c r="AL2122" s="24" t="s">
        <v>1333</v>
      </c>
      <c r="AM2122" s="24"/>
      <c r="AN2122" s="24"/>
      <c r="AO2122" s="24">
        <v>0</v>
      </c>
      <c r="AP2122" s="24" t="s">
        <v>60</v>
      </c>
      <c r="AQ2122" s="24"/>
      <c r="AR2122" s="24"/>
      <c r="AS2122" s="89">
        <f t="shared" si="441"/>
        <v>23</v>
      </c>
      <c r="AT2122" s="24" t="s">
        <v>8072</v>
      </c>
    </row>
    <row r="2123" spans="1:46" x14ac:dyDescent="0.5">
      <c r="A2123" s="24">
        <v>2255</v>
      </c>
      <c r="B2123" s="24" t="s">
        <v>506</v>
      </c>
      <c r="C2123" s="24" t="s">
        <v>77</v>
      </c>
      <c r="D2123" s="24" t="s">
        <v>8073</v>
      </c>
      <c r="E2123" s="24" t="s">
        <v>8074</v>
      </c>
      <c r="F2123" s="77" t="str">
        <f t="shared" si="438"/>
        <v>TRUE COMPLIANCE LIMITED</v>
      </c>
      <c r="G2123" s="24" t="s">
        <v>8073</v>
      </c>
      <c r="H2123" s="24" t="s">
        <v>7503</v>
      </c>
      <c r="I2123" s="24" t="s">
        <v>8075</v>
      </c>
      <c r="J2123" s="24" t="s">
        <v>107</v>
      </c>
      <c r="K2123" s="24" t="s">
        <v>1397</v>
      </c>
      <c r="L2123" s="25">
        <v>44980</v>
      </c>
      <c r="M2123" s="25">
        <v>46075</v>
      </c>
      <c r="N2123" s="81">
        <f t="shared" si="440"/>
        <v>46440</v>
      </c>
      <c r="O2123" s="77" t="str">
        <f ca="1">IF(N2123&lt;TODAY(),"Expired","Live")</f>
        <v>Live</v>
      </c>
      <c r="P2123" s="77" t="str" cm="1">
        <f t="array" aca="1" ref="P2123" ca="1">_xlfn.IFS((N2123-TODAY())&gt;=547,"06 Expires over 18 months",(N2123-TODAY())&gt;=365,"05 Expires in 18 months",(N2123-TODAY())&gt;=183,"04 Expires in 12 months",(N2123-TODAY())&gt;=92,"03 Expires in 6 months",(N2123-TODAY())&gt;=31,"02 Expires in 3 months",(N2123-TODAY())&gt;=0,"01 Expires in 30 days",(N2123-TODAY())&gt;=-31,"01 Expired last 30 days",(N2123-TODAY())&gt;=-92,"02 Expired last 3 months",(N2123-TODAY())&gt;=-183,"03 Expired last 6 months",(N2123-TODAY())&gt;=-365,"04 Expired last 12 months",(N2123-TODAY())&gt;=-547,"05 Expired last 18 months",TRUE,"06 Expired over 18 months")</f>
        <v>03 Expires in 6 months</v>
      </c>
      <c r="Q2123" s="65">
        <v>90000</v>
      </c>
      <c r="R2123" s="84">
        <f t="shared" si="436"/>
        <v>352500</v>
      </c>
      <c r="S2123" s="77" t="str" cm="1">
        <f t="array" ref="S2123">_xlfn.IFS(R2123&gt;5000000,"Gold",R2123&gt;=500000,"Silver",R2123&gt;30000,"Bronze",TRUE,"Transactional")</f>
        <v>Bronze</v>
      </c>
      <c r="T2123" s="24" t="s">
        <v>54</v>
      </c>
      <c r="U2123" s="101" t="s">
        <v>116</v>
      </c>
      <c r="V2123" s="101" t="s">
        <v>569</v>
      </c>
      <c r="W2123" s="77" t="str">
        <f t="shared" si="439"/>
        <v>Yes</v>
      </c>
      <c r="X2123" s="77" t="str">
        <f>IFERROR(_xlfn.XLOOKUP(J2123&amp;"||"&amp;K2123,'Mapping Ref.'!$J$2:$J$538,'Mapping Ref.'!$K$2:$K$538),"")</f>
        <v>Construction &amp; Estates</v>
      </c>
      <c r="Y2123" s="77" t="str" cm="1">
        <f t="array" ref="Y2123">_xlfn.IFS(R2123&gt;2000000,"For Publication",R2123&gt;100000,"PID",R2123&gt;30000,"RFQ",TRUE,"Transactional")</f>
        <v>PID</v>
      </c>
      <c r="Z2123" s="24" t="s">
        <v>86</v>
      </c>
      <c r="AA2123" s="32">
        <v>36</v>
      </c>
      <c r="AB2123" s="24">
        <v>12</v>
      </c>
      <c r="AC2123" s="25">
        <v>45218</v>
      </c>
      <c r="AD2123" s="24" t="s">
        <v>58</v>
      </c>
      <c r="AE2123" s="24">
        <v>23019</v>
      </c>
      <c r="AF2123" s="24"/>
      <c r="AG2123" s="24"/>
      <c r="AH2123" s="24" t="s">
        <v>59</v>
      </c>
      <c r="AI2123" s="24"/>
      <c r="AJ2123" s="24" t="s">
        <v>60</v>
      </c>
      <c r="AK2123" s="24"/>
      <c r="AL2123" s="24" t="s">
        <v>1333</v>
      </c>
      <c r="AM2123" s="24"/>
      <c r="AN2123" s="24"/>
      <c r="AO2123" s="24">
        <v>0</v>
      </c>
      <c r="AP2123" s="24" t="s">
        <v>60</v>
      </c>
      <c r="AQ2123" s="24"/>
      <c r="AR2123" s="24"/>
      <c r="AS2123" s="89">
        <f t="shared" si="441"/>
        <v>47</v>
      </c>
      <c r="AT2123" s="24" t="s">
        <v>8076</v>
      </c>
    </row>
    <row r="2124" spans="1:46" x14ac:dyDescent="0.5">
      <c r="A2124" s="24">
        <v>2256</v>
      </c>
      <c r="B2124" s="24"/>
      <c r="C2124" s="24"/>
      <c r="D2124" s="24" t="s">
        <v>8077</v>
      </c>
      <c r="E2124" s="24" t="s">
        <v>8078</v>
      </c>
      <c r="F2124" s="77" t="str">
        <f t="shared" si="438"/>
        <v>SALIX RIVER AND WETLAND SERVICES LTD</v>
      </c>
      <c r="G2124" s="24" t="s">
        <v>8079</v>
      </c>
      <c r="H2124" s="24" t="s">
        <v>1362</v>
      </c>
      <c r="I2124" s="24" t="s">
        <v>1362</v>
      </c>
      <c r="J2124" s="24" t="s">
        <v>321</v>
      </c>
      <c r="K2124" s="24" t="s">
        <v>8080</v>
      </c>
      <c r="L2124" s="25">
        <v>45218</v>
      </c>
      <c r="M2124" s="25">
        <v>45380</v>
      </c>
      <c r="N2124" s="81">
        <f t="shared" si="440"/>
        <v>45564</v>
      </c>
      <c r="O2124" s="77" t="str">
        <f ca="1">IF(N2124&lt;TODAY(),"Expired","Live")</f>
        <v>Expired</v>
      </c>
      <c r="P2124" s="77" t="str" cm="1">
        <f t="array" aca="1" ref="P2124" ca="1">_xlfn.IFS((N2124-TODAY())&gt;=547,"06 Expires over 18 months",(N2124-TODAY())&gt;=365,"05 Expires in 18 months",(N2124-TODAY())&gt;=183,"04 Expires in 12 months",(N2124-TODAY())&gt;=92,"03 Expires in 6 months",(N2124-TODAY())&gt;=31,"02 Expires in 3 months",(N2124-TODAY())&gt;=0,"01 Expires in 30 days",(N2124-TODAY())&gt;=-31,"01 Expired last 30 days",(N2124-TODAY())&gt;=-92,"02 Expired last 3 months",(N2124-TODAY())&gt;=-183,"03 Expired last 6 months",(N2124-TODAY())&gt;=-365,"04 Expired last 12 months",(N2124-TODAY())&gt;=-547,"05 Expired last 18 months",TRUE,"06 Expired over 18 months")</f>
        <v>06 Expired over 18 months</v>
      </c>
      <c r="Q2124" s="65">
        <v>510.72</v>
      </c>
      <c r="R2124" s="84">
        <f t="shared" si="436"/>
        <v>510.72</v>
      </c>
      <c r="S2124" s="77" t="str" cm="1">
        <f t="array" ref="S2124">_xlfn.IFS(R2124&gt;5000000,"Gold",R2124&gt;=500000,"Silver",R2124&gt;30000,"Bronze",TRUE,"Transactional")</f>
        <v>Transactional</v>
      </c>
      <c r="T2124" s="24" t="s">
        <v>122</v>
      </c>
      <c r="U2124" s="101" t="s">
        <v>190</v>
      </c>
      <c r="V2124" s="101" t="s">
        <v>596</v>
      </c>
      <c r="W2124" s="77" t="str">
        <f t="shared" si="439"/>
        <v>Yes</v>
      </c>
      <c r="X2124" s="77" t="str">
        <f>IFERROR(_xlfn.XLOOKUP(J2124&amp;"||"&amp;K2124,'Mapping Ref.'!$J$2:$J$538,'Mapping Ref.'!$K$2:$K$538),"")</f>
        <v>Corporate</v>
      </c>
      <c r="Y2124" s="77" t="str" cm="1">
        <f t="array" ref="Y2124">_xlfn.IFS(R2124&gt;2000000,"For Publication",R2124&gt;100000,"PID",R2124&gt;30000,"RFQ",TRUE,"Transactional")</f>
        <v>Transactional</v>
      </c>
      <c r="Z2124" s="24" t="s">
        <v>101</v>
      </c>
      <c r="AA2124" s="32">
        <v>6</v>
      </c>
      <c r="AB2124" s="24">
        <v>6</v>
      </c>
      <c r="AC2124" s="25">
        <v>45218</v>
      </c>
      <c r="AD2124" s="24" t="s">
        <v>58</v>
      </c>
      <c r="AE2124" s="24">
        <v>0</v>
      </c>
      <c r="AF2124" s="24"/>
      <c r="AG2124" s="24"/>
      <c r="AH2124" s="24" t="s">
        <v>60</v>
      </c>
      <c r="AI2124" s="24"/>
      <c r="AJ2124" s="24" t="s">
        <v>60</v>
      </c>
      <c r="AK2124" s="24"/>
      <c r="AL2124" s="24" t="s">
        <v>1333</v>
      </c>
      <c r="AM2124" s="24"/>
      <c r="AN2124" s="24"/>
      <c r="AO2124" s="24">
        <v>0</v>
      </c>
      <c r="AP2124" s="24" t="s">
        <v>60</v>
      </c>
      <c r="AQ2124" s="24"/>
      <c r="AR2124" s="24"/>
      <c r="AS2124" s="89">
        <f t="shared" si="441"/>
        <v>11</v>
      </c>
      <c r="AT2124" s="24" t="s">
        <v>8081</v>
      </c>
    </row>
    <row r="2125" spans="1:46" x14ac:dyDescent="0.5">
      <c r="A2125" s="24">
        <v>2257</v>
      </c>
      <c r="B2125" s="24" t="s">
        <v>340</v>
      </c>
      <c r="C2125" s="24"/>
      <c r="D2125" s="24" t="s">
        <v>8082</v>
      </c>
      <c r="E2125" s="24" t="s">
        <v>8083</v>
      </c>
      <c r="F2125" s="77" t="str">
        <f t="shared" si="438"/>
        <v>Miss CN Dennis T/A Chantz Dee</v>
      </c>
      <c r="G2125" s="24" t="s">
        <v>8084</v>
      </c>
      <c r="H2125" s="24" t="s">
        <v>6001</v>
      </c>
      <c r="I2125" s="24" t="s">
        <v>6001</v>
      </c>
      <c r="J2125" s="24" t="s">
        <v>107</v>
      </c>
      <c r="K2125" s="24" t="s">
        <v>3033</v>
      </c>
      <c r="L2125" s="25">
        <v>45222</v>
      </c>
      <c r="M2125" s="25">
        <v>45961</v>
      </c>
      <c r="N2125" s="81">
        <f t="shared" si="440"/>
        <v>46053</v>
      </c>
      <c r="O2125" s="77" t="str">
        <f ca="1">IF(N2125&lt;TODAY(),"Expired","Live")</f>
        <v>Expired</v>
      </c>
      <c r="P2125" s="77" t="str" cm="1">
        <f t="array" aca="1" ref="P2125" ca="1">_xlfn.IFS((N2125-TODAY())&gt;=547,"06 Expires over 18 months",(N2125-TODAY())&gt;=365,"05 Expires in 18 months",(N2125-TODAY())&gt;=183,"04 Expires in 12 months",(N2125-TODAY())&gt;=92,"03 Expires in 6 months",(N2125-TODAY())&gt;=31,"02 Expires in 3 months",(N2125-TODAY())&gt;=0,"01 Expires in 30 days",(N2125-TODAY())&gt;=-31,"01 Expired last 30 days",(N2125-TODAY())&gt;=-92,"02 Expired last 3 months",(N2125-TODAY())&gt;=-183,"03 Expired last 6 months",(N2125-TODAY())&gt;=-365,"04 Expired last 12 months",(N2125-TODAY())&gt;=-547,"05 Expired last 18 months",TRUE,"06 Expired over 18 months")</f>
        <v>04 Expired last 12 months</v>
      </c>
      <c r="Q2125" s="65">
        <v>1000</v>
      </c>
      <c r="R2125" s="84">
        <f t="shared" si="436"/>
        <v>2250</v>
      </c>
      <c r="S2125" s="77" t="str" cm="1">
        <f t="array" ref="S2125">_xlfn.IFS(R2125&gt;5000000,"Gold",R2125&gt;=500000,"Silver",R2125&gt;30000,"Bronze",TRUE,"Transactional")</f>
        <v>Transactional</v>
      </c>
      <c r="T2125" s="24" t="s">
        <v>54</v>
      </c>
      <c r="U2125" s="101" t="s">
        <v>237</v>
      </c>
      <c r="V2125" s="101" t="s">
        <v>566</v>
      </c>
      <c r="W2125" s="77" t="str">
        <f t="shared" si="439"/>
        <v>Yes</v>
      </c>
      <c r="X2125" s="77" t="str">
        <f>IFERROR(_xlfn.XLOOKUP(J2125&amp;"||"&amp;K2125,'Mapping Ref.'!$J$2:$J$538,'Mapping Ref.'!$K$2:$K$538),"")</f>
        <v>Construction &amp; Estates</v>
      </c>
      <c r="Y2125" s="77" t="str" cm="1">
        <f t="array" ref="Y2125">_xlfn.IFS(R2125&gt;2000000,"For Publication",R2125&gt;100000,"PID",R2125&gt;30000,"RFQ",TRUE,"Transactional")</f>
        <v>Transactional</v>
      </c>
      <c r="Z2125" s="24" t="s">
        <v>101</v>
      </c>
      <c r="AA2125" s="32">
        <v>3</v>
      </c>
      <c r="AB2125" s="24">
        <v>3</v>
      </c>
      <c r="AC2125" s="25">
        <v>45219</v>
      </c>
      <c r="AD2125" s="24" t="s">
        <v>58</v>
      </c>
      <c r="AE2125" s="24"/>
      <c r="AF2125" s="24"/>
      <c r="AG2125" s="24"/>
      <c r="AH2125" s="24" t="s">
        <v>59</v>
      </c>
      <c r="AI2125" s="24"/>
      <c r="AJ2125" s="24" t="s">
        <v>59</v>
      </c>
      <c r="AK2125" s="24" t="s">
        <v>8085</v>
      </c>
      <c r="AL2125" s="24" t="s">
        <v>5003</v>
      </c>
      <c r="AM2125" s="24"/>
      <c r="AN2125" s="24"/>
      <c r="AO2125" s="24"/>
      <c r="AP2125" s="24" t="s">
        <v>60</v>
      </c>
      <c r="AQ2125" s="24"/>
      <c r="AR2125" s="24"/>
      <c r="AS2125" s="89">
        <f t="shared" si="441"/>
        <v>27</v>
      </c>
      <c r="AT2125" s="24" t="s">
        <v>8082</v>
      </c>
    </row>
    <row r="2126" spans="1:46" x14ac:dyDescent="0.5">
      <c r="A2126" s="24">
        <v>2258</v>
      </c>
      <c r="B2126" s="24"/>
      <c r="C2126" s="24" t="s">
        <v>77</v>
      </c>
      <c r="D2126" s="24" t="s">
        <v>8086</v>
      </c>
      <c r="E2126" s="24" t="s">
        <v>8087</v>
      </c>
      <c r="F2126" s="77" t="str">
        <f t="shared" si="438"/>
        <v>CATAPULT SERVICES LTD</v>
      </c>
      <c r="G2126" s="24" t="s">
        <v>8088</v>
      </c>
      <c r="H2126" s="24" t="s">
        <v>8089</v>
      </c>
      <c r="I2126" s="24" t="s">
        <v>8089</v>
      </c>
      <c r="J2126" s="24" t="s">
        <v>190</v>
      </c>
      <c r="K2126" s="24" t="s">
        <v>2202</v>
      </c>
      <c r="L2126" s="25">
        <v>45219</v>
      </c>
      <c r="M2126" s="25">
        <v>45575</v>
      </c>
      <c r="N2126" s="81">
        <f t="shared" si="440"/>
        <v>45940</v>
      </c>
      <c r="O2126" s="77" t="s">
        <v>712</v>
      </c>
      <c r="P2126" s="77" t="str" cm="1">
        <f t="array" aca="1" ref="P2126" ca="1">_xlfn.IFS((N2126-TODAY())&gt;=547,"06 Expires over 18 months",(N2126-TODAY())&gt;=365,"05 Expires in 18 months",(N2126-TODAY())&gt;=183,"04 Expires in 12 months",(N2126-TODAY())&gt;=92,"03 Expires in 6 months",(N2126-TODAY())&gt;=31,"02 Expires in 3 months",(N2126-TODAY())&gt;=0,"01 Expires in 30 days",(N2126-TODAY())&gt;=-31,"01 Expired last 30 days",(N2126-TODAY())&gt;=-92,"02 Expired last 3 months",(N2126-TODAY())&gt;=-183,"03 Expired last 6 months",(N2126-TODAY())&gt;=-365,"04 Expired last 12 months",(N2126-TODAY())&gt;=-547,"05 Expired last 18 months",TRUE,"06 Expired over 18 months")</f>
        <v>04 Expired last 12 months</v>
      </c>
      <c r="Q2126" s="65">
        <v>4000</v>
      </c>
      <c r="R2126" s="84">
        <f t="shared" si="436"/>
        <v>7666.666666666667</v>
      </c>
      <c r="S2126" s="77" t="str" cm="1">
        <f t="array" ref="S2126">_xlfn.IFS(R2126&gt;5000000,"Gold",R2126&gt;=500000,"Silver",R2126&gt;30000,"Bronze",TRUE,"Transactional")</f>
        <v>Transactional</v>
      </c>
      <c r="T2126" s="24" t="s">
        <v>54</v>
      </c>
      <c r="U2126" s="101" t="s">
        <v>69</v>
      </c>
      <c r="V2126" s="101"/>
      <c r="W2126" s="77" t="str">
        <f t="shared" si="439"/>
        <v>Yes</v>
      </c>
      <c r="X2126" s="77" t="str">
        <f>IFERROR(_xlfn.XLOOKUP(J2126&amp;"||"&amp;K2126,'Mapping Ref.'!$J$2:$J$538,'Mapping Ref.'!$K$2:$K$538),"")</f>
        <v>Childrens &amp; Adults</v>
      </c>
      <c r="Y2126" s="77" t="str" cm="1">
        <f t="array" ref="Y2126">_xlfn.IFS(R2126&gt;2000000,"For Publication",R2126&gt;100000,"PID",R2126&gt;30000,"RFQ",TRUE,"Transactional")</f>
        <v>Transactional</v>
      </c>
      <c r="Z2126" s="24" t="s">
        <v>101</v>
      </c>
      <c r="AA2126" s="32">
        <v>12</v>
      </c>
      <c r="AB2126" s="24">
        <v>12</v>
      </c>
      <c r="AC2126" s="25">
        <v>45219</v>
      </c>
      <c r="AD2126" s="24" t="s">
        <v>58</v>
      </c>
      <c r="AE2126" s="24">
        <v>10000567</v>
      </c>
      <c r="AF2126" s="24"/>
      <c r="AG2126" s="24"/>
      <c r="AH2126" s="24" t="s">
        <v>59</v>
      </c>
      <c r="AI2126" s="24"/>
      <c r="AJ2126" s="24" t="s">
        <v>60</v>
      </c>
      <c r="AK2126" s="24"/>
      <c r="AL2126" s="24" t="s">
        <v>1333</v>
      </c>
      <c r="AM2126" s="24"/>
      <c r="AN2126" s="24"/>
      <c r="AO2126" s="24">
        <v>0</v>
      </c>
      <c r="AP2126" s="24" t="s">
        <v>60</v>
      </c>
      <c r="AQ2126" s="24"/>
      <c r="AR2126" s="24"/>
      <c r="AS2126" s="89">
        <f t="shared" si="441"/>
        <v>23</v>
      </c>
      <c r="AT2126" s="24" t="s">
        <v>8090</v>
      </c>
    </row>
    <row r="2127" spans="1:46" x14ac:dyDescent="0.5">
      <c r="A2127" s="24">
        <v>2259</v>
      </c>
      <c r="B2127" s="24"/>
      <c r="C2127" s="24"/>
      <c r="D2127" s="24" t="s">
        <v>8091</v>
      </c>
      <c r="E2127" s="24" t="s">
        <v>8092</v>
      </c>
      <c r="F2127" s="77" t="str">
        <f t="shared" si="438"/>
        <v>10G CONSULTING LIMITED</v>
      </c>
      <c r="G2127" s="24" t="s">
        <v>8093</v>
      </c>
      <c r="H2127" s="24" t="s">
        <v>3780</v>
      </c>
      <c r="I2127" s="24" t="s">
        <v>5275</v>
      </c>
      <c r="J2127" s="24" t="s">
        <v>321</v>
      </c>
      <c r="K2127" s="24" t="s">
        <v>337</v>
      </c>
      <c r="L2127" s="25">
        <v>45198</v>
      </c>
      <c r="M2127" s="25">
        <v>45342</v>
      </c>
      <c r="N2127" s="81">
        <f t="shared" si="440"/>
        <v>45463</v>
      </c>
      <c r="O2127" s="77" t="str">
        <f t="shared" ref="O2127:O2138" ca="1" si="442">IF(N2127&lt;TODAY(),"Expired","Live")</f>
        <v>Expired</v>
      </c>
      <c r="P2127" s="77" t="str" cm="1">
        <f t="array" aca="1" ref="P2127" ca="1">_xlfn.IFS((N2127-TODAY())&gt;=547,"06 Expires over 18 months",(N2127-TODAY())&gt;=365,"05 Expires in 18 months",(N2127-TODAY())&gt;=183,"04 Expires in 12 months",(N2127-TODAY())&gt;=92,"03 Expires in 6 months",(N2127-TODAY())&gt;=31,"02 Expires in 3 months",(N2127-TODAY())&gt;=0,"01 Expires in 30 days",(N2127-TODAY())&gt;=-31,"01 Expired last 30 days",(N2127-TODAY())&gt;=-92,"02 Expired last 3 months",(N2127-TODAY())&gt;=-183,"03 Expired last 6 months",(N2127-TODAY())&gt;=-365,"04 Expired last 12 months",(N2127-TODAY())&gt;=-547,"05 Expired last 18 months",TRUE,"06 Expired over 18 months")</f>
        <v>06 Expired over 18 months</v>
      </c>
      <c r="Q2127" s="65">
        <v>24999</v>
      </c>
      <c r="R2127" s="84">
        <f t="shared" si="436"/>
        <v>24999</v>
      </c>
      <c r="S2127" s="77" t="str" cm="1">
        <f t="array" ref="S2127">_xlfn.IFS(R2127&gt;5000000,"Gold",R2127&gt;=500000,"Silver",R2127&gt;30000,"Bronze",TRUE,"Transactional")</f>
        <v>Transactional</v>
      </c>
      <c r="T2127" s="24" t="s">
        <v>54</v>
      </c>
      <c r="U2127" s="101" t="s">
        <v>116</v>
      </c>
      <c r="V2127" s="101" t="s">
        <v>70</v>
      </c>
      <c r="W2127" s="77" t="str">
        <f t="shared" si="439"/>
        <v>Yes</v>
      </c>
      <c r="X2127" s="77" t="str">
        <f>IFERROR(_xlfn.XLOOKUP(J2127&amp;"||"&amp;K2127,'Mapping Ref.'!$J$2:$J$538,'Mapping Ref.'!$K$2:$K$538),"")</f>
        <v>Corporate</v>
      </c>
      <c r="Y2127" s="77" t="str" cm="1">
        <f t="array" ref="Y2127">_xlfn.IFS(R2127&gt;2000000,"For Publication",R2127&gt;100000,"PID",R2127&gt;30000,"RFQ",TRUE,"Transactional")</f>
        <v>Transactional</v>
      </c>
      <c r="Z2127" s="24" t="s">
        <v>101</v>
      </c>
      <c r="AA2127" s="32">
        <v>4</v>
      </c>
      <c r="AB2127" s="24">
        <v>4</v>
      </c>
      <c r="AC2127" s="25">
        <v>45223</v>
      </c>
      <c r="AD2127" s="24" t="s">
        <v>58</v>
      </c>
      <c r="AE2127" s="24"/>
      <c r="AF2127" s="24"/>
      <c r="AG2127" s="24"/>
      <c r="AH2127" s="24" t="s">
        <v>60</v>
      </c>
      <c r="AI2127" s="24"/>
      <c r="AJ2127" s="24" t="s">
        <v>60</v>
      </c>
      <c r="AK2127" s="24"/>
      <c r="AL2127" s="24" t="s">
        <v>1333</v>
      </c>
      <c r="AM2127" s="24"/>
      <c r="AN2127" s="24"/>
      <c r="AO2127" s="24">
        <v>0</v>
      </c>
      <c r="AP2127" s="24" t="s">
        <v>60</v>
      </c>
      <c r="AQ2127" s="24"/>
      <c r="AR2127" s="24"/>
      <c r="AS2127" s="89">
        <f t="shared" si="441"/>
        <v>8</v>
      </c>
      <c r="AT2127" s="24" t="s">
        <v>8094</v>
      </c>
    </row>
    <row r="2128" spans="1:46" x14ac:dyDescent="0.5">
      <c r="A2128" s="24">
        <v>2260</v>
      </c>
      <c r="B2128" s="24" t="s">
        <v>340</v>
      </c>
      <c r="C2128" s="24" t="s">
        <v>77</v>
      </c>
      <c r="D2128" s="24" t="s">
        <v>125</v>
      </c>
      <c r="E2128" s="24" t="s">
        <v>8095</v>
      </c>
      <c r="F2128" s="77" t="str">
        <f t="shared" si="438"/>
        <v>MURRILL CONSTRUCTION LIMITED</v>
      </c>
      <c r="G2128" s="24" t="s">
        <v>119</v>
      </c>
      <c r="H2128" s="24" t="s">
        <v>3282</v>
      </c>
      <c r="I2128" s="24" t="s">
        <v>3341</v>
      </c>
      <c r="J2128" s="24" t="s">
        <v>2962</v>
      </c>
      <c r="K2128" s="24" t="s">
        <v>3283</v>
      </c>
      <c r="L2128" s="25">
        <v>45223</v>
      </c>
      <c r="M2128" s="25">
        <v>46318</v>
      </c>
      <c r="N2128" s="81">
        <f t="shared" si="440"/>
        <v>46318</v>
      </c>
      <c r="O2128" s="77" t="str">
        <f t="shared" ca="1" si="442"/>
        <v>Live</v>
      </c>
      <c r="P2128" s="77" t="str" cm="1">
        <f t="array" aca="1" ref="P2128" ca="1">_xlfn.IFS((N2128-TODAY())&gt;=547,"06 Expires over 18 months",(N2128-TODAY())&gt;=365,"05 Expires in 18 months",(N2128-TODAY())&gt;=183,"04 Expires in 12 months",(N2128-TODAY())&gt;=92,"03 Expires in 6 months",(N2128-TODAY())&gt;=31,"02 Expires in 3 months",(N2128-TODAY())&gt;=0,"01 Expires in 30 days",(N2128-TODAY())&gt;=-31,"01 Expired last 30 days",(N2128-TODAY())&gt;=-92,"02 Expired last 3 months",(N2128-TODAY())&gt;=-183,"03 Expired last 6 months",(N2128-TODAY())&gt;=-365,"04 Expired last 12 months",(N2128-TODAY())&gt;=-547,"05 Expired last 18 months",TRUE,"06 Expired over 18 months")</f>
        <v>02 Expires in 3 months</v>
      </c>
      <c r="Q2128" s="65">
        <v>150000</v>
      </c>
      <c r="R2128" s="84">
        <f t="shared" si="436"/>
        <v>437500</v>
      </c>
      <c r="S2128" s="77" t="str" cm="1">
        <f t="array" ref="S2128">_xlfn.IFS(R2128&gt;5000000,"Gold",R2128&gt;=500000,"Silver",R2128&gt;30000,"Bronze",TRUE,"Transactional")</f>
        <v>Bronze</v>
      </c>
      <c r="T2128" s="24" t="s">
        <v>122</v>
      </c>
      <c r="U2128" s="101" t="s">
        <v>123</v>
      </c>
      <c r="V2128" s="101" t="s">
        <v>124</v>
      </c>
      <c r="W2128" s="77" t="str">
        <f t="shared" si="439"/>
        <v>No</v>
      </c>
      <c r="X2128" s="77" t="str">
        <f>IFERROR(_xlfn.XLOOKUP(J2128&amp;"||"&amp;K2128,'Mapping Ref.'!$J$2:$J$538,'Mapping Ref.'!$K$2:$K$538),"")</f>
        <v>Construction &amp; Estates</v>
      </c>
      <c r="Y2128" s="77" t="str" cm="1">
        <f t="array" ref="Y2128">_xlfn.IFS(R2128&gt;2000000,"For Publication",R2128&gt;100000,"PID",R2128&gt;30000,"RFQ",TRUE,"Transactional")</f>
        <v>PID</v>
      </c>
      <c r="Z2128" s="24" t="s">
        <v>149</v>
      </c>
      <c r="AA2128" s="32">
        <v>36</v>
      </c>
      <c r="AB2128" s="24">
        <v>0</v>
      </c>
      <c r="AC2128" s="25">
        <v>45223</v>
      </c>
      <c r="AD2128" s="24" t="s">
        <v>58</v>
      </c>
      <c r="AE2128" s="24"/>
      <c r="AF2128" s="24"/>
      <c r="AG2128" s="24"/>
      <c r="AH2128" s="24" t="s">
        <v>59</v>
      </c>
      <c r="AI2128" s="24"/>
      <c r="AJ2128" s="24" t="s">
        <v>60</v>
      </c>
      <c r="AK2128" s="24"/>
      <c r="AL2128" s="24" t="s">
        <v>5003</v>
      </c>
      <c r="AM2128" s="24"/>
      <c r="AN2128" s="24"/>
      <c r="AO2128" s="24">
        <v>0</v>
      </c>
      <c r="AP2128" s="24" t="s">
        <v>60</v>
      </c>
      <c r="AQ2128" s="24"/>
      <c r="AR2128" s="24"/>
      <c r="AS2128" s="89">
        <f t="shared" si="441"/>
        <v>35</v>
      </c>
      <c r="AT2128" s="24" t="s">
        <v>125</v>
      </c>
    </row>
    <row r="2129" spans="1:46" x14ac:dyDescent="0.5">
      <c r="A2129" s="24">
        <v>2261</v>
      </c>
      <c r="B2129" s="24" t="s">
        <v>506</v>
      </c>
      <c r="C2129" s="24"/>
      <c r="D2129" s="24" t="s">
        <v>8096</v>
      </c>
      <c r="E2129" s="24" t="s">
        <v>8097</v>
      </c>
      <c r="F2129" s="77" t="str">
        <f t="shared" si="438"/>
        <v>MOBYSOFT LIMITED</v>
      </c>
      <c r="G2129" s="24" t="s">
        <v>8096</v>
      </c>
      <c r="H2129" s="24" t="s">
        <v>8098</v>
      </c>
      <c r="I2129" s="24" t="s">
        <v>8098</v>
      </c>
      <c r="J2129" s="24" t="s">
        <v>107</v>
      </c>
      <c r="K2129" s="24" t="s">
        <v>8099</v>
      </c>
      <c r="L2129" s="25">
        <v>45201</v>
      </c>
      <c r="M2129" s="25">
        <v>45931</v>
      </c>
      <c r="N2129" s="81">
        <f t="shared" si="440"/>
        <v>46296</v>
      </c>
      <c r="O2129" s="77" t="str">
        <f t="shared" ca="1" si="442"/>
        <v>Live</v>
      </c>
      <c r="P2129" s="77" t="str" cm="1">
        <f t="array" aca="1" ref="P2129" ca="1">_xlfn.IFS((N2129-TODAY())&gt;=547,"06 Expires over 18 months",(N2129-TODAY())&gt;=365,"05 Expires in 18 months",(N2129-TODAY())&gt;=183,"04 Expires in 12 months",(N2129-TODAY())&gt;=92,"03 Expires in 6 months",(N2129-TODAY())&gt;=31,"02 Expires in 3 months",(N2129-TODAY())&gt;=0,"01 Expires in 30 days",(N2129-TODAY())&gt;=-31,"01 Expired last 30 days",(N2129-TODAY())&gt;=-92,"02 Expired last 3 months",(N2129-TODAY())&gt;=-183,"03 Expired last 6 months",(N2129-TODAY())&gt;=-365,"04 Expired last 12 months",(N2129-TODAY())&gt;=-547,"05 Expired last 18 months",TRUE,"06 Expired over 18 months")</f>
        <v>02 Expires in 3 months</v>
      </c>
      <c r="Q2129" s="65">
        <v>328047</v>
      </c>
      <c r="R2129" s="84">
        <f t="shared" si="436"/>
        <v>956803.75</v>
      </c>
      <c r="S2129" s="77" t="str" cm="1">
        <f t="array" ref="S2129">_xlfn.IFS(R2129&gt;5000000,"Gold",R2129&gt;=500000,"Silver",R2129&gt;30000,"Bronze",TRUE,"Transactional")</f>
        <v>Silver</v>
      </c>
      <c r="T2129" s="24" t="s">
        <v>54</v>
      </c>
      <c r="U2129" s="101" t="s">
        <v>116</v>
      </c>
      <c r="V2129" s="101" t="s">
        <v>569</v>
      </c>
      <c r="W2129" s="77" t="str">
        <f t="shared" si="439"/>
        <v>Yes</v>
      </c>
      <c r="X2129" s="77" t="str">
        <f>IFERROR(_xlfn.XLOOKUP(J2129&amp;"||"&amp;K2129,'Mapping Ref.'!$J$2:$J$538,'Mapping Ref.'!$K$2:$K$538),"")</f>
        <v>Construction &amp; Estates</v>
      </c>
      <c r="Y2129" s="77" t="str" cm="1">
        <f t="array" ref="Y2129">_xlfn.IFS(R2129&gt;2000000,"For Publication",R2129&gt;100000,"PID",R2129&gt;30000,"RFQ",TRUE,"Transactional")</f>
        <v>PID</v>
      </c>
      <c r="Z2129" s="24" t="s">
        <v>149</v>
      </c>
      <c r="AA2129" s="32">
        <v>24</v>
      </c>
      <c r="AB2129" s="24">
        <v>12</v>
      </c>
      <c r="AC2129" s="25">
        <v>45223</v>
      </c>
      <c r="AD2129" s="24" t="s">
        <v>58</v>
      </c>
      <c r="AE2129" s="24"/>
      <c r="AF2129" s="24"/>
      <c r="AG2129" s="24"/>
      <c r="AH2129" s="24" t="s">
        <v>60</v>
      </c>
      <c r="AI2129" s="24"/>
      <c r="AJ2129" s="24" t="s">
        <v>60</v>
      </c>
      <c r="AK2129" s="24"/>
      <c r="AL2129" s="24" t="s">
        <v>1333</v>
      </c>
      <c r="AM2129" s="24"/>
      <c r="AN2129" s="24"/>
      <c r="AO2129" s="24"/>
      <c r="AP2129" s="24" t="s">
        <v>60</v>
      </c>
      <c r="AQ2129" s="24"/>
      <c r="AR2129" s="24"/>
      <c r="AS2129" s="89">
        <f t="shared" si="441"/>
        <v>35</v>
      </c>
      <c r="AT2129" s="24" t="s">
        <v>8100</v>
      </c>
    </row>
    <row r="2130" spans="1:46" x14ac:dyDescent="0.5">
      <c r="A2130" s="24">
        <v>2262</v>
      </c>
      <c r="B2130" s="24" t="s">
        <v>340</v>
      </c>
      <c r="C2130" s="24" t="s">
        <v>77</v>
      </c>
      <c r="D2130" s="24" t="s">
        <v>8101</v>
      </c>
      <c r="E2130" s="24" t="s">
        <v>8102</v>
      </c>
      <c r="F2130" s="77" t="str">
        <f t="shared" si="438"/>
        <v>CIRCLE UK GROUP LTD</v>
      </c>
      <c r="G2130" s="24" t="s">
        <v>8103</v>
      </c>
      <c r="H2130" s="24" t="s">
        <v>7911</v>
      </c>
      <c r="I2130" s="24" t="s">
        <v>7911</v>
      </c>
      <c r="J2130" s="24" t="s">
        <v>321</v>
      </c>
      <c r="K2130" s="24" t="s">
        <v>7897</v>
      </c>
      <c r="L2130" s="25">
        <v>45132</v>
      </c>
      <c r="M2130" s="25">
        <v>45534</v>
      </c>
      <c r="N2130" s="81">
        <f t="shared" si="440"/>
        <v>45716</v>
      </c>
      <c r="O2130" s="77" t="str">
        <f t="shared" ca="1" si="442"/>
        <v>Expired</v>
      </c>
      <c r="P2130" s="77" t="str" cm="1">
        <f t="array" aca="1" ref="P2130" ca="1">_xlfn.IFS((N2130-TODAY())&gt;=547,"06 Expires over 18 months",(N2130-TODAY())&gt;=365,"05 Expires in 18 months",(N2130-TODAY())&gt;=183,"04 Expires in 12 months",(N2130-TODAY())&gt;=92,"03 Expires in 6 months",(N2130-TODAY())&gt;=31,"02 Expires in 3 months",(N2130-TODAY())&gt;=0,"01 Expires in 30 days",(N2130-TODAY())&gt;=-31,"01 Expired last 30 days",(N2130-TODAY())&gt;=-92,"02 Expired last 3 months",(N2130-TODAY())&gt;=-183,"03 Expired last 6 months",(N2130-TODAY())&gt;=-365,"04 Expired last 12 months",(N2130-TODAY())&gt;=-547,"05 Expired last 18 months",TRUE,"06 Expired over 18 months")</f>
        <v>05 Expired last 18 months</v>
      </c>
      <c r="Q2130" s="65">
        <v>100000</v>
      </c>
      <c r="R2130" s="84">
        <f t="shared" si="436"/>
        <v>158333.33333333334</v>
      </c>
      <c r="S2130" s="77" t="str" cm="1">
        <f t="array" ref="S2130">_xlfn.IFS(R2130&gt;5000000,"Gold",R2130&gt;=500000,"Silver",R2130&gt;30000,"Bronze",TRUE,"Transactional")</f>
        <v>Bronze</v>
      </c>
      <c r="T2130" s="24" t="s">
        <v>122</v>
      </c>
      <c r="U2130" s="101" t="s">
        <v>116</v>
      </c>
      <c r="V2130" s="101" t="s">
        <v>70</v>
      </c>
      <c r="W2130" s="77" t="str">
        <f t="shared" si="439"/>
        <v>Yes</v>
      </c>
      <c r="X2130" s="77" t="str">
        <f>IFERROR(_xlfn.XLOOKUP(J2130&amp;"||"&amp;K2130,'Mapping Ref.'!$J$2:$J$538,'Mapping Ref.'!$K$2:$K$538),"")</f>
        <v>Corporate</v>
      </c>
      <c r="Y2130" s="77" t="str" cm="1">
        <f t="array" ref="Y2130">_xlfn.IFS(R2130&gt;2000000,"For Publication",R2130&gt;100000,"PID",R2130&gt;30000,"RFQ",TRUE,"Transactional")</f>
        <v>PID</v>
      </c>
      <c r="Z2130" s="24" t="s">
        <v>101</v>
      </c>
      <c r="AA2130" s="32">
        <v>12</v>
      </c>
      <c r="AB2130" s="24">
        <v>6</v>
      </c>
      <c r="AC2130" s="25">
        <v>45223</v>
      </c>
      <c r="AD2130" s="24" t="s">
        <v>58</v>
      </c>
      <c r="AE2130" s="24"/>
      <c r="AF2130" s="24"/>
      <c r="AG2130" s="24"/>
      <c r="AH2130" s="24" t="s">
        <v>60</v>
      </c>
      <c r="AI2130" s="24"/>
      <c r="AJ2130" s="24" t="s">
        <v>60</v>
      </c>
      <c r="AK2130" s="24"/>
      <c r="AL2130" s="24" t="s">
        <v>5003</v>
      </c>
      <c r="AM2130" s="24"/>
      <c r="AN2130" s="24"/>
      <c r="AO2130" s="24">
        <v>0</v>
      </c>
      <c r="AP2130" s="24" t="s">
        <v>60</v>
      </c>
      <c r="AQ2130" s="24"/>
      <c r="AR2130" s="24"/>
      <c r="AS2130" s="89">
        <f t="shared" si="441"/>
        <v>19</v>
      </c>
      <c r="AT2130" s="24" t="s">
        <v>8104</v>
      </c>
    </row>
    <row r="2131" spans="1:46" x14ac:dyDescent="0.5">
      <c r="A2131" s="24">
        <v>2263</v>
      </c>
      <c r="B2131" s="24" t="s">
        <v>340</v>
      </c>
      <c r="C2131" s="24" t="s">
        <v>77</v>
      </c>
      <c r="D2131" s="24" t="s">
        <v>8105</v>
      </c>
      <c r="E2131" s="24" t="s">
        <v>8106</v>
      </c>
      <c r="F2131" s="77" t="str">
        <f t="shared" si="438"/>
        <v>CIRCLE UK GROUP LTD</v>
      </c>
      <c r="G2131" s="24" t="s">
        <v>8103</v>
      </c>
      <c r="H2131" s="24" t="s">
        <v>7911</v>
      </c>
      <c r="I2131" s="24" t="s">
        <v>7911</v>
      </c>
      <c r="J2131" s="24" t="s">
        <v>321</v>
      </c>
      <c r="K2131" s="24" t="s">
        <v>8107</v>
      </c>
      <c r="L2131" s="25">
        <v>45132</v>
      </c>
      <c r="M2131" s="25">
        <v>45534</v>
      </c>
      <c r="N2131" s="81">
        <f t="shared" si="440"/>
        <v>45716</v>
      </c>
      <c r="O2131" s="77" t="str">
        <f t="shared" ca="1" si="442"/>
        <v>Expired</v>
      </c>
      <c r="P2131" s="77" t="str" cm="1">
        <f t="array" aca="1" ref="P2131" ca="1">_xlfn.IFS((N2131-TODAY())&gt;=547,"06 Expires over 18 months",(N2131-TODAY())&gt;=365,"05 Expires in 18 months",(N2131-TODAY())&gt;=183,"04 Expires in 12 months",(N2131-TODAY())&gt;=92,"03 Expires in 6 months",(N2131-TODAY())&gt;=31,"02 Expires in 3 months",(N2131-TODAY())&gt;=0,"01 Expires in 30 days",(N2131-TODAY())&gt;=-31,"01 Expired last 30 days",(N2131-TODAY())&gt;=-92,"02 Expired last 3 months",(N2131-TODAY())&gt;=-183,"03 Expired last 6 months",(N2131-TODAY())&gt;=-365,"04 Expired last 12 months",(N2131-TODAY())&gt;=-547,"05 Expired last 18 months",TRUE,"06 Expired over 18 months")</f>
        <v>05 Expired last 18 months</v>
      </c>
      <c r="Q2131" s="65">
        <v>40000</v>
      </c>
      <c r="R2131" s="84">
        <f t="shared" si="436"/>
        <v>63333.333333333336</v>
      </c>
      <c r="S2131" s="77" t="str" cm="1">
        <f t="array" ref="S2131">_xlfn.IFS(R2131&gt;5000000,"Gold",R2131&gt;=500000,"Silver",R2131&gt;30000,"Bronze",TRUE,"Transactional")</f>
        <v>Bronze</v>
      </c>
      <c r="T2131" s="24" t="s">
        <v>122</v>
      </c>
      <c r="U2131" s="101" t="s">
        <v>116</v>
      </c>
      <c r="V2131" s="101" t="s">
        <v>70</v>
      </c>
      <c r="W2131" s="77" t="str">
        <f t="shared" si="439"/>
        <v>Yes</v>
      </c>
      <c r="X2131" s="77" t="str">
        <f>IFERROR(_xlfn.XLOOKUP(J2131&amp;"||"&amp;K2131,'Mapping Ref.'!$J$2:$J$538,'Mapping Ref.'!$K$2:$K$538),"")</f>
        <v>Corporate</v>
      </c>
      <c r="Y2131" s="77" t="str" cm="1">
        <f t="array" ref="Y2131">_xlfn.IFS(R2131&gt;2000000,"For Publication",R2131&gt;100000,"PID",R2131&gt;30000,"RFQ",TRUE,"Transactional")</f>
        <v>RFQ</v>
      </c>
      <c r="Z2131" s="24" t="s">
        <v>101</v>
      </c>
      <c r="AA2131" s="32">
        <v>12</v>
      </c>
      <c r="AB2131" s="24">
        <v>6</v>
      </c>
      <c r="AC2131" s="25">
        <v>45223</v>
      </c>
      <c r="AD2131" s="24" t="s">
        <v>58</v>
      </c>
      <c r="AE2131" s="24"/>
      <c r="AF2131" s="24"/>
      <c r="AG2131" s="24"/>
      <c r="AH2131" s="24" t="s">
        <v>60</v>
      </c>
      <c r="AI2131" s="24"/>
      <c r="AJ2131" s="24" t="s">
        <v>60</v>
      </c>
      <c r="AK2131" s="24"/>
      <c r="AL2131" s="24" t="s">
        <v>5003</v>
      </c>
      <c r="AM2131" s="24"/>
      <c r="AN2131" s="24"/>
      <c r="AO2131" s="24">
        <v>0</v>
      </c>
      <c r="AP2131" s="24" t="s">
        <v>60</v>
      </c>
      <c r="AQ2131" s="24"/>
      <c r="AR2131" s="24"/>
      <c r="AS2131" s="89">
        <f t="shared" si="441"/>
        <v>19</v>
      </c>
      <c r="AT2131" s="24" t="s">
        <v>8104</v>
      </c>
    </row>
    <row r="2132" spans="1:46" x14ac:dyDescent="0.5">
      <c r="A2132" s="24">
        <v>2264</v>
      </c>
      <c r="B2132" s="24" t="s">
        <v>340</v>
      </c>
      <c r="C2132" s="24"/>
      <c r="D2132" s="24" t="s">
        <v>8108</v>
      </c>
      <c r="E2132" s="24" t="s">
        <v>8109</v>
      </c>
      <c r="F2132" s="77" t="str">
        <f t="shared" si="438"/>
        <v>MPP (MURPHY PRICE PARTNERSHIP)</v>
      </c>
      <c r="G2132" s="24" t="s">
        <v>8110</v>
      </c>
      <c r="H2132" s="24" t="s">
        <v>7911</v>
      </c>
      <c r="I2132" s="24" t="s">
        <v>7911</v>
      </c>
      <c r="J2132" s="24" t="s">
        <v>321</v>
      </c>
      <c r="K2132" s="24" t="s">
        <v>7897</v>
      </c>
      <c r="L2132" s="25">
        <v>45061</v>
      </c>
      <c r="M2132" s="25">
        <v>45260</v>
      </c>
      <c r="N2132" s="81">
        <f t="shared" si="440"/>
        <v>45626</v>
      </c>
      <c r="O2132" s="77" t="str">
        <f t="shared" ca="1" si="442"/>
        <v>Expired</v>
      </c>
      <c r="P2132" s="77" t="str" cm="1">
        <f t="array" aca="1" ref="P2132" ca="1">_xlfn.IFS((N2132-TODAY())&gt;=547,"06 Expires over 18 months",(N2132-TODAY())&gt;=365,"05 Expires in 18 months",(N2132-TODAY())&gt;=183,"04 Expires in 12 months",(N2132-TODAY())&gt;=92,"03 Expires in 6 months",(N2132-TODAY())&gt;=31,"02 Expires in 3 months",(N2132-TODAY())&gt;=0,"01 Expires in 30 days",(N2132-TODAY())&gt;=-31,"01 Expired last 30 days",(N2132-TODAY())&gt;=-92,"02 Expired last 3 months",(N2132-TODAY())&gt;=-183,"03 Expired last 6 months",(N2132-TODAY())&gt;=-365,"04 Expired last 12 months",(N2132-TODAY())&gt;=-547,"05 Expired last 18 months",TRUE,"06 Expired over 18 months")</f>
        <v>06 Expired over 18 months</v>
      </c>
      <c r="Q2132" s="65">
        <v>170000</v>
      </c>
      <c r="R2132" s="84">
        <f t="shared" si="436"/>
        <v>255000</v>
      </c>
      <c r="S2132" s="77" t="str" cm="1">
        <f t="array" ref="S2132">_xlfn.IFS(R2132&gt;5000000,"Gold",R2132&gt;=500000,"Silver",R2132&gt;30000,"Bronze",TRUE,"Transactional")</f>
        <v>Bronze</v>
      </c>
      <c r="T2132" s="24" t="s">
        <v>122</v>
      </c>
      <c r="U2132" s="101" t="s">
        <v>116</v>
      </c>
      <c r="V2132" s="101" t="s">
        <v>70</v>
      </c>
      <c r="W2132" s="77" t="str">
        <f t="shared" si="439"/>
        <v>Yes</v>
      </c>
      <c r="X2132" s="77" t="str">
        <f>IFERROR(_xlfn.XLOOKUP(J2132&amp;"||"&amp;K2132,'Mapping Ref.'!$J$2:$J$538,'Mapping Ref.'!$K$2:$K$538),"")</f>
        <v>Corporate</v>
      </c>
      <c r="Y2132" s="77" t="str" cm="1">
        <f t="array" ref="Y2132">_xlfn.IFS(R2132&gt;2000000,"For Publication",R2132&gt;100000,"PID",R2132&gt;30000,"RFQ",TRUE,"Transactional")</f>
        <v>PID</v>
      </c>
      <c r="Z2132" s="24" t="s">
        <v>101</v>
      </c>
      <c r="AA2132" s="32">
        <v>7</v>
      </c>
      <c r="AB2132" s="24">
        <v>12</v>
      </c>
      <c r="AC2132" s="25">
        <v>45223</v>
      </c>
      <c r="AD2132" s="24" t="s">
        <v>58</v>
      </c>
      <c r="AE2132" s="24"/>
      <c r="AF2132" s="24"/>
      <c r="AG2132" s="24"/>
      <c r="AH2132" s="24" t="s">
        <v>60</v>
      </c>
      <c r="AI2132" s="24"/>
      <c r="AJ2132" s="24" t="s">
        <v>60</v>
      </c>
      <c r="AK2132" s="24" t="s">
        <v>8111</v>
      </c>
      <c r="AL2132" s="24" t="s">
        <v>5003</v>
      </c>
      <c r="AM2132" s="24"/>
      <c r="AN2132" s="24"/>
      <c r="AO2132" s="24">
        <v>0</v>
      </c>
      <c r="AP2132" s="24" t="s">
        <v>60</v>
      </c>
      <c r="AQ2132" s="24"/>
      <c r="AR2132" s="24"/>
      <c r="AS2132" s="89">
        <f t="shared" si="441"/>
        <v>18</v>
      </c>
      <c r="AT2132" s="24" t="s">
        <v>8112</v>
      </c>
    </row>
    <row r="2133" spans="1:46" x14ac:dyDescent="0.5">
      <c r="A2133" s="24">
        <v>2265</v>
      </c>
      <c r="B2133" s="24" t="s">
        <v>340</v>
      </c>
      <c r="C2133" s="24"/>
      <c r="D2133" s="24" t="s">
        <v>8113</v>
      </c>
      <c r="E2133" s="24" t="s">
        <v>8114</v>
      </c>
      <c r="F2133" s="77" t="str">
        <f t="shared" si="438"/>
        <v>CARERS TRUST HILLINGDON</v>
      </c>
      <c r="G2133" s="24" t="s">
        <v>8115</v>
      </c>
      <c r="H2133" s="24" t="s">
        <v>7146</v>
      </c>
      <c r="I2133" s="24" t="s">
        <v>6491</v>
      </c>
      <c r="J2133" s="24" t="s">
        <v>97</v>
      </c>
      <c r="K2133" s="24" t="s">
        <v>8040</v>
      </c>
      <c r="L2133" s="25">
        <v>45200</v>
      </c>
      <c r="M2133" s="25">
        <v>46660</v>
      </c>
      <c r="N2133" s="81">
        <f t="shared" si="440"/>
        <v>46660</v>
      </c>
      <c r="O2133" s="77" t="str">
        <f t="shared" ca="1" si="442"/>
        <v>Live</v>
      </c>
      <c r="P2133" s="77" t="str" cm="1">
        <f t="array" aca="1" ref="P2133" ca="1">_xlfn.IFS((N2133-TODAY())&gt;=547,"06 Expires over 18 months",(N2133-TODAY())&gt;=365,"05 Expires in 18 months",(N2133-TODAY())&gt;=183,"04 Expires in 12 months",(N2133-TODAY())&gt;=92,"03 Expires in 6 months",(N2133-TODAY())&gt;=31,"02 Expires in 3 months",(N2133-TODAY())&gt;=0,"01 Expires in 30 days",(N2133-TODAY())&gt;=-31,"01 Expired last 30 days",(N2133-TODAY())&gt;=-92,"02 Expired last 3 months",(N2133-TODAY())&gt;=-183,"03 Expired last 6 months",(N2133-TODAY())&gt;=-365,"04 Expired last 12 months",(N2133-TODAY())&gt;=-547,"05 Expired last 18 months",TRUE,"06 Expired over 18 months")</f>
        <v>05 Expires in 18 months</v>
      </c>
      <c r="Q2133" s="65">
        <v>1280000</v>
      </c>
      <c r="R2133" s="84">
        <f t="shared" si="436"/>
        <v>5013333.333333333</v>
      </c>
      <c r="S2133" s="77" t="str" cm="1">
        <f t="array" ref="S2133">_xlfn.IFS(R2133&gt;5000000,"Gold",R2133&gt;=500000,"Silver",R2133&gt;30000,"Bronze",TRUE,"Transactional")</f>
        <v>Gold</v>
      </c>
      <c r="T2133" s="24" t="s">
        <v>54</v>
      </c>
      <c r="U2133" s="101" t="s">
        <v>84</v>
      </c>
      <c r="V2133" s="101" t="s">
        <v>1742</v>
      </c>
      <c r="W2133" s="77" t="str">
        <f t="shared" si="439"/>
        <v>No</v>
      </c>
      <c r="X2133" s="77" t="str">
        <f>IFERROR(_xlfn.XLOOKUP(J2133&amp;"||"&amp;K2133,'Mapping Ref.'!$J$2:$J$538,'Mapping Ref.'!$K$2:$K$538),"")</f>
        <v>Corporate</v>
      </c>
      <c r="Y2133" s="77" t="str" cm="1">
        <f t="array" ref="Y2133">_xlfn.IFS(R2133&gt;2000000,"For Publication",R2133&gt;100000,"PID",R2133&gt;30000,"RFQ",TRUE,"Transactional")</f>
        <v>For Publication</v>
      </c>
      <c r="Z2133" s="24" t="s">
        <v>57</v>
      </c>
      <c r="AA2133" s="32">
        <v>48</v>
      </c>
      <c r="AB2133" s="24">
        <v>0</v>
      </c>
      <c r="AC2133" s="25">
        <v>45224</v>
      </c>
      <c r="AD2133" s="24" t="s">
        <v>58</v>
      </c>
      <c r="AE2133" s="24"/>
      <c r="AF2133" s="24"/>
      <c r="AG2133" s="24"/>
      <c r="AH2133" s="24" t="s">
        <v>59</v>
      </c>
      <c r="AI2133" s="24"/>
      <c r="AJ2133" s="24" t="s">
        <v>59</v>
      </c>
      <c r="AK2133" s="24"/>
      <c r="AL2133" s="24" t="s">
        <v>5003</v>
      </c>
      <c r="AM2133" s="24"/>
      <c r="AN2133" s="24"/>
      <c r="AO2133" s="24">
        <v>0</v>
      </c>
      <c r="AP2133" s="24" t="s">
        <v>60</v>
      </c>
      <c r="AQ2133" s="24"/>
      <c r="AR2133" s="24"/>
      <c r="AS2133" s="89">
        <f t="shared" si="441"/>
        <v>47</v>
      </c>
      <c r="AT2133" s="24" t="s">
        <v>8116</v>
      </c>
    </row>
    <row r="2134" spans="1:46" x14ac:dyDescent="0.5">
      <c r="A2134" s="24">
        <v>2266</v>
      </c>
      <c r="B2134" s="24" t="s">
        <v>506</v>
      </c>
      <c r="C2134" s="24"/>
      <c r="D2134" s="24" t="s">
        <v>8117</v>
      </c>
      <c r="E2134" s="24" t="s">
        <v>8118</v>
      </c>
      <c r="F2134" s="77" t="str">
        <f t="shared" si="438"/>
        <v>FRONTLINE DATA LTD</v>
      </c>
      <c r="G2134" s="24" t="s">
        <v>8119</v>
      </c>
      <c r="H2134" s="24" t="s">
        <v>7892</v>
      </c>
      <c r="I2134" s="24" t="s">
        <v>7892</v>
      </c>
      <c r="J2134" s="24" t="s">
        <v>190</v>
      </c>
      <c r="K2134" s="27" t="s">
        <v>8120</v>
      </c>
      <c r="L2134" s="25">
        <v>45173</v>
      </c>
      <c r="M2134" s="25">
        <v>46269</v>
      </c>
      <c r="N2134" s="81">
        <f t="shared" si="440"/>
        <v>47000</v>
      </c>
      <c r="O2134" s="77" t="str">
        <f t="shared" ca="1" si="442"/>
        <v>Live</v>
      </c>
      <c r="P2134" s="77" t="str" cm="1">
        <f t="array" aca="1" ref="P2134" ca="1">_xlfn.IFS((N2134-TODAY())&gt;=547,"06 Expires over 18 months",(N2134-TODAY())&gt;=365,"05 Expires in 18 months",(N2134-TODAY())&gt;=183,"04 Expires in 12 months",(N2134-TODAY())&gt;=92,"03 Expires in 6 months",(N2134-TODAY())&gt;=31,"02 Expires in 3 months",(N2134-TODAY())&gt;=0,"01 Expires in 30 days",(N2134-TODAY())&gt;=-31,"01 Expired last 30 days",(N2134-TODAY())&gt;=-92,"02 Expired last 3 months",(N2134-TODAY())&gt;=-183,"03 Expired last 6 months",(N2134-TODAY())&gt;=-365,"04 Expired last 12 months",(N2134-TODAY())&gt;=-547,"05 Expired last 18 months",TRUE,"06 Expired over 18 months")</f>
        <v>06 Expires over 18 months</v>
      </c>
      <c r="Q2134" s="65">
        <v>27689</v>
      </c>
      <c r="R2134" s="84">
        <f t="shared" si="436"/>
        <v>138445</v>
      </c>
      <c r="S2134" s="77" t="str" cm="1">
        <f t="array" ref="S2134">_xlfn.IFS(R2134&gt;5000000,"Gold",R2134&gt;=500000,"Silver",R2134&gt;30000,"Bronze",TRUE,"Transactional")</f>
        <v>Bronze</v>
      </c>
      <c r="T2134" s="24" t="s">
        <v>54</v>
      </c>
      <c r="U2134" s="101" t="s">
        <v>116</v>
      </c>
      <c r="V2134" s="101" t="s">
        <v>70</v>
      </c>
      <c r="W2134" s="77" t="str">
        <f t="shared" si="439"/>
        <v>Yes</v>
      </c>
      <c r="X2134" s="77" t="str">
        <f>IFERROR(_xlfn.XLOOKUP(J2134&amp;"||"&amp;K2134,'Mapping Ref.'!$J$2:$J$538,'Mapping Ref.'!$K$2:$K$538),"")</f>
        <v>Childrens &amp; Adults</v>
      </c>
      <c r="Y2134" s="77" t="str" cm="1">
        <f t="array" ref="Y2134">_xlfn.IFS(R2134&gt;2000000,"For Publication",R2134&gt;100000,"PID",R2134&gt;30000,"RFQ",TRUE,"Transactional")</f>
        <v>PID</v>
      </c>
      <c r="Z2134" s="24" t="s">
        <v>101</v>
      </c>
      <c r="AA2134" s="32">
        <v>36</v>
      </c>
      <c r="AB2134" s="24">
        <v>24</v>
      </c>
      <c r="AC2134" s="25">
        <v>45225</v>
      </c>
      <c r="AD2134" s="24" t="s">
        <v>58</v>
      </c>
      <c r="AE2134" s="24"/>
      <c r="AF2134" s="24"/>
      <c r="AG2134" s="24"/>
      <c r="AH2134" s="24" t="s">
        <v>60</v>
      </c>
      <c r="AI2134" s="24"/>
      <c r="AJ2134" s="24" t="s">
        <v>60</v>
      </c>
      <c r="AK2134" s="24"/>
      <c r="AL2134" s="24" t="s">
        <v>1333</v>
      </c>
      <c r="AM2134" s="24"/>
      <c r="AN2134" s="24"/>
      <c r="AO2134" s="24"/>
      <c r="AP2134" s="24" t="s">
        <v>60</v>
      </c>
      <c r="AQ2134" s="24"/>
      <c r="AR2134" s="24"/>
      <c r="AS2134" s="89">
        <f t="shared" si="441"/>
        <v>60</v>
      </c>
      <c r="AT2134" s="24" t="s">
        <v>8121</v>
      </c>
    </row>
    <row r="2135" spans="1:46" x14ac:dyDescent="0.5">
      <c r="A2135" s="24">
        <v>2267</v>
      </c>
      <c r="B2135" s="24" t="s">
        <v>340</v>
      </c>
      <c r="C2135" s="24"/>
      <c r="D2135" s="24" t="s">
        <v>8122</v>
      </c>
      <c r="E2135" s="24" t="s">
        <v>8123</v>
      </c>
      <c r="F2135" s="77" t="str">
        <f t="shared" si="438"/>
        <v>Squire Energy T/A Stark Works</v>
      </c>
      <c r="G2135" s="24" t="s">
        <v>8124</v>
      </c>
      <c r="H2135" s="24" t="s">
        <v>8125</v>
      </c>
      <c r="I2135" s="24" t="s">
        <v>8125</v>
      </c>
      <c r="J2135" s="24" t="s">
        <v>107</v>
      </c>
      <c r="K2135" s="24" t="s">
        <v>121</v>
      </c>
      <c r="L2135" s="25">
        <v>45200</v>
      </c>
      <c r="M2135" s="25">
        <v>45566</v>
      </c>
      <c r="N2135" s="81">
        <f t="shared" si="440"/>
        <v>45931</v>
      </c>
      <c r="O2135" s="77" t="str">
        <f t="shared" ca="1" si="442"/>
        <v>Expired</v>
      </c>
      <c r="P2135" s="77" t="str" cm="1">
        <f t="array" aca="1" ref="P2135" ca="1">_xlfn.IFS((N2135-TODAY())&gt;=547,"06 Expires over 18 months",(N2135-TODAY())&gt;=365,"05 Expires in 18 months",(N2135-TODAY())&gt;=183,"04 Expires in 12 months",(N2135-TODAY())&gt;=92,"03 Expires in 6 months",(N2135-TODAY())&gt;=31,"02 Expires in 3 months",(N2135-TODAY())&gt;=0,"01 Expires in 30 days",(N2135-TODAY())&gt;=-31,"01 Expired last 30 days",(N2135-TODAY())&gt;=-92,"02 Expired last 3 months",(N2135-TODAY())&gt;=-183,"03 Expired last 6 months",(N2135-TODAY())&gt;=-365,"04 Expired last 12 months",(N2135-TODAY())&gt;=-547,"05 Expired last 18 months",TRUE,"06 Expired over 18 months")</f>
        <v>04 Expired last 12 months</v>
      </c>
      <c r="Q2135" s="65">
        <v>1000</v>
      </c>
      <c r="R2135" s="84">
        <f t="shared" si="436"/>
        <v>2000</v>
      </c>
      <c r="S2135" s="77" t="str" cm="1">
        <f t="array" ref="S2135">_xlfn.IFS(R2135&gt;5000000,"Gold",R2135&gt;=500000,"Silver",R2135&gt;30000,"Bronze",TRUE,"Transactional")</f>
        <v>Transactional</v>
      </c>
      <c r="T2135" s="24" t="s">
        <v>54</v>
      </c>
      <c r="U2135" s="101" t="s">
        <v>123</v>
      </c>
      <c r="V2135" s="101" t="s">
        <v>124</v>
      </c>
      <c r="W2135" s="77" t="str">
        <f t="shared" si="439"/>
        <v>Yes</v>
      </c>
      <c r="X2135" s="77" t="str">
        <f>IFERROR(_xlfn.XLOOKUP(J2135&amp;"||"&amp;K2135,'Mapping Ref.'!$J$2:$J$538,'Mapping Ref.'!$K$2:$K$538),"")</f>
        <v>Construction &amp; Estates</v>
      </c>
      <c r="Y2135" s="77" t="str" cm="1">
        <f t="array" ref="Y2135">_xlfn.IFS(R2135&gt;2000000,"For Publication",R2135&gt;100000,"PID",R2135&gt;30000,"RFQ",TRUE,"Transactional")</f>
        <v>Transactional</v>
      </c>
      <c r="Z2135" s="24" t="s">
        <v>101</v>
      </c>
      <c r="AA2135" s="32">
        <v>12</v>
      </c>
      <c r="AB2135" s="24">
        <v>12</v>
      </c>
      <c r="AC2135" s="25">
        <v>45225</v>
      </c>
      <c r="AD2135" s="24" t="s">
        <v>58</v>
      </c>
      <c r="AE2135" s="24"/>
      <c r="AF2135" s="24"/>
      <c r="AG2135" s="24"/>
      <c r="AH2135" s="24" t="s">
        <v>60</v>
      </c>
      <c r="AI2135" s="24"/>
      <c r="AJ2135" s="24" t="s">
        <v>60</v>
      </c>
      <c r="AK2135" s="24"/>
      <c r="AL2135" s="24" t="s">
        <v>5003</v>
      </c>
      <c r="AM2135" s="24"/>
      <c r="AN2135" s="24"/>
      <c r="AO2135" s="24">
        <v>0</v>
      </c>
      <c r="AP2135" s="24" t="s">
        <v>60</v>
      </c>
      <c r="AQ2135" s="24"/>
      <c r="AR2135" s="24"/>
      <c r="AS2135" s="89">
        <f t="shared" si="441"/>
        <v>24</v>
      </c>
      <c r="AT2135" s="24" t="s">
        <v>8126</v>
      </c>
    </row>
    <row r="2136" spans="1:46" x14ac:dyDescent="0.5">
      <c r="A2136" s="24">
        <v>2269</v>
      </c>
      <c r="B2136" s="24" t="s">
        <v>340</v>
      </c>
      <c r="C2136" s="24"/>
      <c r="D2136" s="24" t="s">
        <v>8127</v>
      </c>
      <c r="E2136" s="24" t="s">
        <v>8128</v>
      </c>
      <c r="F2136" s="77" t="str">
        <f t="shared" si="438"/>
        <v>TRADE UNION LEGAL LLP T/A UNIONLINE</v>
      </c>
      <c r="G2136" s="24" t="s">
        <v>8129</v>
      </c>
      <c r="H2136" s="24" t="s">
        <v>3282</v>
      </c>
      <c r="I2136" s="24" t="s">
        <v>3341</v>
      </c>
      <c r="J2136" s="24" t="s">
        <v>2962</v>
      </c>
      <c r="K2136" s="24" t="s">
        <v>3283</v>
      </c>
      <c r="L2136" s="25">
        <v>45229</v>
      </c>
      <c r="M2136" s="25">
        <v>45959</v>
      </c>
      <c r="N2136" s="81">
        <f t="shared" si="440"/>
        <v>45959</v>
      </c>
      <c r="O2136" s="77" t="str">
        <f t="shared" ca="1" si="442"/>
        <v>Expired</v>
      </c>
      <c r="P2136" s="77" t="str" cm="1">
        <f t="array" aca="1" ref="P2136" ca="1">_xlfn.IFS((N2136-TODAY())&gt;=547,"06 Expires over 18 months",(N2136-TODAY())&gt;=365,"05 Expires in 18 months",(N2136-TODAY())&gt;=183,"04 Expires in 12 months",(N2136-TODAY())&gt;=92,"03 Expires in 6 months",(N2136-TODAY())&gt;=31,"02 Expires in 3 months",(N2136-TODAY())&gt;=0,"01 Expires in 30 days",(N2136-TODAY())&gt;=-31,"01 Expired last 30 days",(N2136-TODAY())&gt;=-92,"02 Expired last 3 months",(N2136-TODAY())&gt;=-183,"03 Expired last 6 months",(N2136-TODAY())&gt;=-365,"04 Expired last 12 months",(N2136-TODAY())&gt;=-547,"05 Expired last 18 months",TRUE,"06 Expired over 18 months")</f>
        <v>04 Expired last 12 months</v>
      </c>
      <c r="Q2136" s="65">
        <v>25000</v>
      </c>
      <c r="R2136" s="84">
        <f t="shared" si="436"/>
        <v>47916.666666666664</v>
      </c>
      <c r="S2136" s="77" t="str" cm="1">
        <f t="array" ref="S2136">_xlfn.IFS(R2136&gt;5000000,"Gold",R2136&gt;=500000,"Silver",R2136&gt;30000,"Bronze",TRUE,"Transactional")</f>
        <v>Bronze</v>
      </c>
      <c r="T2136" s="24" t="s">
        <v>54</v>
      </c>
      <c r="U2136" s="101" t="s">
        <v>455</v>
      </c>
      <c r="V2136" s="101" t="s">
        <v>822</v>
      </c>
      <c r="W2136" s="77" t="str">
        <f t="shared" si="439"/>
        <v>No</v>
      </c>
      <c r="X2136" s="77" t="str">
        <f>IFERROR(_xlfn.XLOOKUP(J2136&amp;"||"&amp;K2136,'Mapping Ref.'!$J$2:$J$538,'Mapping Ref.'!$K$2:$K$538),"")</f>
        <v>Construction &amp; Estates</v>
      </c>
      <c r="Y2136" s="77" t="str" cm="1">
        <f t="array" ref="Y2136">_xlfn.IFS(R2136&gt;2000000,"For Publication",R2136&gt;100000,"PID",R2136&gt;30000,"RFQ",TRUE,"Transactional")</f>
        <v>RFQ</v>
      </c>
      <c r="Z2136" s="24" t="s">
        <v>86</v>
      </c>
      <c r="AA2136" s="32">
        <v>24</v>
      </c>
      <c r="AB2136" s="24">
        <v>0</v>
      </c>
      <c r="AC2136" s="25">
        <v>45229</v>
      </c>
      <c r="AD2136" s="24" t="s">
        <v>58</v>
      </c>
      <c r="AE2136" s="24"/>
      <c r="AF2136" s="24"/>
      <c r="AG2136" s="24"/>
      <c r="AH2136" s="24" t="s">
        <v>60</v>
      </c>
      <c r="AI2136" s="24"/>
      <c r="AJ2136" s="24" t="s">
        <v>60</v>
      </c>
      <c r="AK2136" s="24" t="s">
        <v>8130</v>
      </c>
      <c r="AL2136" s="24" t="s">
        <v>5003</v>
      </c>
      <c r="AM2136" s="24"/>
      <c r="AN2136" s="24"/>
      <c r="AO2136" s="24">
        <v>0</v>
      </c>
      <c r="AP2136" s="24" t="s">
        <v>60</v>
      </c>
      <c r="AQ2136" s="24"/>
      <c r="AR2136" s="24"/>
      <c r="AS2136" s="89">
        <f t="shared" si="441"/>
        <v>23</v>
      </c>
      <c r="AT2136" s="24" t="s">
        <v>8131</v>
      </c>
    </row>
    <row r="2137" spans="1:46" x14ac:dyDescent="0.5">
      <c r="A2137" s="24">
        <v>2271</v>
      </c>
      <c r="B2137" s="24" t="s">
        <v>506</v>
      </c>
      <c r="C2137" s="24" t="s">
        <v>77</v>
      </c>
      <c r="D2137" s="24" t="s">
        <v>8132</v>
      </c>
      <c r="E2137" s="24" t="s">
        <v>8133</v>
      </c>
      <c r="F2137" s="77" t="str">
        <f t="shared" si="438"/>
        <v>LOOKERS LEASING LIMITED</v>
      </c>
      <c r="G2137" s="24" t="s">
        <v>8134</v>
      </c>
      <c r="H2137" s="24" t="s">
        <v>3282</v>
      </c>
      <c r="I2137" s="24" t="s">
        <v>3341</v>
      </c>
      <c r="J2137" s="24" t="s">
        <v>2962</v>
      </c>
      <c r="K2137" s="24" t="s">
        <v>3283</v>
      </c>
      <c r="L2137" s="25">
        <v>45230</v>
      </c>
      <c r="M2137" s="25">
        <v>46690</v>
      </c>
      <c r="N2137" s="81">
        <f t="shared" si="440"/>
        <v>46690</v>
      </c>
      <c r="O2137" s="77" t="str">
        <f t="shared" ca="1" si="442"/>
        <v>Live</v>
      </c>
      <c r="P2137" s="77" t="str" cm="1">
        <f t="array" aca="1" ref="P2137" ca="1">_xlfn.IFS((N2137-TODAY())&gt;=547,"06 Expires over 18 months",(N2137-TODAY())&gt;=365,"05 Expires in 18 months",(N2137-TODAY())&gt;=183,"04 Expires in 12 months",(N2137-TODAY())&gt;=92,"03 Expires in 6 months",(N2137-TODAY())&gt;=31,"02 Expires in 3 months",(N2137-TODAY())&gt;=0,"01 Expires in 30 days",(N2137-TODAY())&gt;=-31,"01 Expired last 30 days",(N2137-TODAY())&gt;=-92,"02 Expired last 3 months",(N2137-TODAY())&gt;=-183,"03 Expired last 6 months",(N2137-TODAY())&gt;=-365,"04 Expired last 12 months",(N2137-TODAY())&gt;=-547,"05 Expired last 18 months",TRUE,"06 Expired over 18 months")</f>
        <v>05 Expires in 18 months</v>
      </c>
      <c r="Q2137" s="65">
        <v>220000</v>
      </c>
      <c r="R2137" s="84">
        <f t="shared" si="436"/>
        <v>861666.66666666663</v>
      </c>
      <c r="S2137" s="77" t="str" cm="1">
        <f t="array" ref="S2137">_xlfn.IFS(R2137&gt;5000000,"Gold",R2137&gt;=500000,"Silver",R2137&gt;30000,"Bronze",TRUE,"Transactional")</f>
        <v>Silver</v>
      </c>
      <c r="T2137" s="24" t="s">
        <v>54</v>
      </c>
      <c r="U2137" s="101" t="s">
        <v>393</v>
      </c>
      <c r="V2137" s="101" t="s">
        <v>394</v>
      </c>
      <c r="W2137" s="77" t="str">
        <f t="shared" si="439"/>
        <v>No</v>
      </c>
      <c r="X2137" s="77" t="str">
        <f>IFERROR(_xlfn.XLOOKUP(J2137&amp;"||"&amp;K2137,'Mapping Ref.'!$J$2:$J$538,'Mapping Ref.'!$K$2:$K$538),"")</f>
        <v>Construction &amp; Estates</v>
      </c>
      <c r="Y2137" s="77" t="str" cm="1">
        <f t="array" ref="Y2137">_xlfn.IFS(R2137&gt;2000000,"For Publication",R2137&gt;100000,"PID",R2137&gt;30000,"RFQ",TRUE,"Transactional")</f>
        <v>PID</v>
      </c>
      <c r="Z2137" s="24" t="s">
        <v>86</v>
      </c>
      <c r="AA2137" s="32">
        <v>48</v>
      </c>
      <c r="AB2137" s="24">
        <v>0</v>
      </c>
      <c r="AC2137" s="25">
        <v>45230</v>
      </c>
      <c r="AD2137" s="24" t="s">
        <v>58</v>
      </c>
      <c r="AE2137" s="24">
        <v>232522</v>
      </c>
      <c r="AF2137" s="24"/>
      <c r="AG2137" s="24"/>
      <c r="AH2137" s="24" t="s">
        <v>59</v>
      </c>
      <c r="AI2137" s="24"/>
      <c r="AJ2137" s="24" t="s">
        <v>60</v>
      </c>
      <c r="AK2137" s="24"/>
      <c r="AL2137" s="24" t="s">
        <v>1333</v>
      </c>
      <c r="AM2137" s="24"/>
      <c r="AN2137" s="24"/>
      <c r="AO2137" s="24">
        <v>0</v>
      </c>
      <c r="AP2137" s="24" t="s">
        <v>60</v>
      </c>
      <c r="AQ2137" s="24" t="s">
        <v>8135</v>
      </c>
      <c r="AR2137" s="24" t="s">
        <v>8136</v>
      </c>
      <c r="AS2137" s="89">
        <f t="shared" si="441"/>
        <v>47</v>
      </c>
      <c r="AT2137" s="24" t="s">
        <v>8132</v>
      </c>
    </row>
    <row r="2138" spans="1:46" x14ac:dyDescent="0.5">
      <c r="A2138" s="24">
        <v>2272</v>
      </c>
      <c r="B2138" s="24" t="s">
        <v>340</v>
      </c>
      <c r="C2138" s="24"/>
      <c r="D2138" s="24" t="s">
        <v>8137</v>
      </c>
      <c r="E2138" s="24" t="s">
        <v>8138</v>
      </c>
      <c r="F2138" s="77" t="str">
        <f t="shared" si="438"/>
        <v>ADRIAN JAMES ACOUSTICS LTD</v>
      </c>
      <c r="G2138" s="24" t="s">
        <v>8139</v>
      </c>
      <c r="H2138" s="24" t="s">
        <v>784</v>
      </c>
      <c r="I2138" s="24" t="s">
        <v>1128</v>
      </c>
      <c r="J2138" s="24" t="s">
        <v>321</v>
      </c>
      <c r="K2138" s="24" t="s">
        <v>3201</v>
      </c>
      <c r="L2138" s="25">
        <v>45230</v>
      </c>
      <c r="M2138" s="25">
        <v>45961</v>
      </c>
      <c r="N2138" s="81">
        <f t="shared" si="440"/>
        <v>45961</v>
      </c>
      <c r="O2138" s="77" t="str">
        <f t="shared" ca="1" si="442"/>
        <v>Expired</v>
      </c>
      <c r="P2138" s="77" t="str" cm="1">
        <f t="array" aca="1" ref="P2138" ca="1">_xlfn.IFS((N2138-TODAY())&gt;=547,"06 Expires over 18 months",(N2138-TODAY())&gt;=365,"05 Expires in 18 months",(N2138-TODAY())&gt;=183,"04 Expires in 12 months",(N2138-TODAY())&gt;=92,"03 Expires in 6 months",(N2138-TODAY())&gt;=31,"02 Expires in 3 months",(N2138-TODAY())&gt;=0,"01 Expires in 30 days",(N2138-TODAY())&gt;=-31,"01 Expired last 30 days",(N2138-TODAY())&gt;=-92,"02 Expired last 3 months",(N2138-TODAY())&gt;=-183,"03 Expired last 6 months",(N2138-TODAY())&gt;=-365,"04 Expired last 12 months",(N2138-TODAY())&gt;=-547,"05 Expired last 18 months",TRUE,"06 Expired over 18 months")</f>
        <v>04 Expired last 12 months</v>
      </c>
      <c r="Q2138" s="65">
        <v>20000</v>
      </c>
      <c r="R2138" s="84">
        <f t="shared" si="436"/>
        <v>40000</v>
      </c>
      <c r="S2138" s="77" t="str" cm="1">
        <f t="array" ref="S2138">_xlfn.IFS(R2138&gt;5000000,"Gold",R2138&gt;=500000,"Silver",R2138&gt;30000,"Bronze",TRUE,"Transactional")</f>
        <v>Bronze</v>
      </c>
      <c r="T2138" s="24" t="s">
        <v>122</v>
      </c>
      <c r="U2138" s="101" t="s">
        <v>123</v>
      </c>
      <c r="V2138" s="101" t="s">
        <v>124</v>
      </c>
      <c r="W2138" s="77" t="str">
        <f t="shared" si="439"/>
        <v>No</v>
      </c>
      <c r="X2138" s="77" t="str">
        <f>IFERROR(_xlfn.XLOOKUP(J2138&amp;"||"&amp;K2138,'Mapping Ref.'!$J$2:$J$538,'Mapping Ref.'!$K$2:$K$538),"")</f>
        <v>Corporate</v>
      </c>
      <c r="Y2138" s="77" t="str" cm="1">
        <f t="array" ref="Y2138">_xlfn.IFS(R2138&gt;2000000,"For Publication",R2138&gt;100000,"PID",R2138&gt;30000,"RFQ",TRUE,"Transactional")</f>
        <v>RFQ</v>
      </c>
      <c r="Z2138" s="24" t="s">
        <v>101</v>
      </c>
      <c r="AA2138" s="32">
        <v>24</v>
      </c>
      <c r="AB2138" s="24">
        <v>0</v>
      </c>
      <c r="AC2138" s="25">
        <v>45230</v>
      </c>
      <c r="AD2138" s="24" t="s">
        <v>58</v>
      </c>
      <c r="AE2138" s="24"/>
      <c r="AF2138" s="24"/>
      <c r="AG2138" s="24"/>
      <c r="AH2138" s="24" t="s">
        <v>59</v>
      </c>
      <c r="AI2138" s="24"/>
      <c r="AJ2138" s="24" t="s">
        <v>60</v>
      </c>
      <c r="AK2138" s="24"/>
      <c r="AL2138" s="24" t="s">
        <v>5003</v>
      </c>
      <c r="AM2138" s="24"/>
      <c r="AN2138" s="24"/>
      <c r="AO2138" s="24">
        <v>0</v>
      </c>
      <c r="AP2138" s="24" t="s">
        <v>60</v>
      </c>
      <c r="AQ2138" s="24"/>
      <c r="AR2138" s="24"/>
      <c r="AS2138" s="89">
        <f t="shared" si="441"/>
        <v>24</v>
      </c>
      <c r="AT2138" s="24" t="s">
        <v>8140</v>
      </c>
    </row>
    <row r="2139" spans="1:46" x14ac:dyDescent="0.5">
      <c r="A2139" s="24">
        <v>2273</v>
      </c>
      <c r="B2139" s="24" t="s">
        <v>340</v>
      </c>
      <c r="C2139" s="24"/>
      <c r="D2139" s="24" t="s">
        <v>8141</v>
      </c>
      <c r="E2139" s="24" t="s">
        <v>8142</v>
      </c>
      <c r="F2139" s="77" t="str">
        <f t="shared" si="438"/>
        <v>TIGERLILY TRAINING LTD</v>
      </c>
      <c r="G2139" s="24" t="s">
        <v>8143</v>
      </c>
      <c r="H2139" s="24" t="s">
        <v>8144</v>
      </c>
      <c r="I2139" s="24" t="s">
        <v>8144</v>
      </c>
      <c r="J2139" s="24" t="s">
        <v>190</v>
      </c>
      <c r="K2139" s="24" t="s">
        <v>8145</v>
      </c>
      <c r="L2139" s="25">
        <v>45230</v>
      </c>
      <c r="M2139" s="25"/>
      <c r="N2139" s="81"/>
      <c r="O2139" s="77" t="s">
        <v>712</v>
      </c>
      <c r="P2139" s="77"/>
      <c r="Q2139" s="65">
        <v>1000</v>
      </c>
      <c r="R2139" s="84">
        <f t="shared" si="436"/>
        <v>1000</v>
      </c>
      <c r="S2139" s="77" t="str" cm="1">
        <f t="array" ref="S2139">_xlfn.IFS(R2139&gt;5000000,"Gold",R2139&gt;=500000,"Silver",R2139&gt;30000,"Bronze",TRUE,"Transactional")</f>
        <v>Transactional</v>
      </c>
      <c r="T2139" s="24" t="s">
        <v>54</v>
      </c>
      <c r="U2139" s="101" t="s">
        <v>237</v>
      </c>
      <c r="V2139" s="101" t="s">
        <v>566</v>
      </c>
      <c r="W2139" s="77" t="str">
        <f t="shared" si="439"/>
        <v>Yes</v>
      </c>
      <c r="X2139" s="77" t="str">
        <f>IFERROR(_xlfn.XLOOKUP(J2139&amp;"||"&amp;K2139,'Mapping Ref.'!$J$2:$J$538,'Mapping Ref.'!$K$2:$K$538),"")</f>
        <v>Childrens &amp; Adults</v>
      </c>
      <c r="Y2139" s="77" t="str" cm="1">
        <f t="array" ref="Y2139">_xlfn.IFS(R2139&gt;2000000,"For Publication",R2139&gt;100000,"PID",R2139&gt;30000,"RFQ",TRUE,"Transactional")</f>
        <v>Transactional</v>
      </c>
      <c r="Z2139" s="24" t="s">
        <v>101</v>
      </c>
      <c r="AA2139" s="32">
        <v>60</v>
      </c>
      <c r="AB2139" s="24">
        <v>120</v>
      </c>
      <c r="AC2139" s="25">
        <v>45230</v>
      </c>
      <c r="AD2139" s="24" t="s">
        <v>58</v>
      </c>
      <c r="AE2139" s="24"/>
      <c r="AF2139" s="24"/>
      <c r="AG2139" s="24"/>
      <c r="AH2139" s="24" t="s">
        <v>60</v>
      </c>
      <c r="AI2139" s="24"/>
      <c r="AJ2139" s="24" t="s">
        <v>60</v>
      </c>
      <c r="AK2139" s="24"/>
      <c r="AL2139" s="24" t="s">
        <v>5003</v>
      </c>
      <c r="AM2139" s="24"/>
      <c r="AN2139" s="24"/>
      <c r="AO2139" s="24"/>
      <c r="AP2139" s="24" t="s">
        <v>60</v>
      </c>
      <c r="AQ2139" s="24"/>
      <c r="AR2139" s="24"/>
      <c r="AS2139" s="89">
        <v>0</v>
      </c>
      <c r="AT2139" s="24" t="s">
        <v>8146</v>
      </c>
    </row>
    <row r="2140" spans="1:46" x14ac:dyDescent="0.5">
      <c r="A2140" s="24">
        <v>2274</v>
      </c>
      <c r="B2140" s="24" t="s">
        <v>340</v>
      </c>
      <c r="C2140" s="24"/>
      <c r="D2140" s="24" t="s">
        <v>8147</v>
      </c>
      <c r="E2140" s="24" t="s">
        <v>8148</v>
      </c>
      <c r="F2140" s="77" t="str">
        <f t="shared" si="438"/>
        <v>FONEMEDIA LTD</v>
      </c>
      <c r="G2140" s="24" t="s">
        <v>8149</v>
      </c>
      <c r="H2140" s="24" t="s">
        <v>784</v>
      </c>
      <c r="I2140" s="24" t="s">
        <v>1128</v>
      </c>
      <c r="J2140" s="24" t="s">
        <v>321</v>
      </c>
      <c r="K2140" s="24" t="s">
        <v>3201</v>
      </c>
      <c r="L2140" s="25">
        <v>45230</v>
      </c>
      <c r="M2140" s="25">
        <v>45961</v>
      </c>
      <c r="N2140" s="81">
        <f>EDATE(M2140,AB2140)</f>
        <v>45961</v>
      </c>
      <c r="O2140" s="77" t="str">
        <f ca="1">IF(N2140&lt;TODAY(),"Expired","Live")</f>
        <v>Expired</v>
      </c>
      <c r="P2140" s="77" t="str" cm="1">
        <f t="array" aca="1" ref="P2140" ca="1">_xlfn.IFS((N2140-TODAY())&gt;=547,"06 Expires over 18 months",(N2140-TODAY())&gt;=365,"05 Expires in 18 months",(N2140-TODAY())&gt;=183,"04 Expires in 12 months",(N2140-TODAY())&gt;=92,"03 Expires in 6 months",(N2140-TODAY())&gt;=31,"02 Expires in 3 months",(N2140-TODAY())&gt;=0,"01 Expires in 30 days",(N2140-TODAY())&gt;=-31,"01 Expired last 30 days",(N2140-TODAY())&gt;=-92,"02 Expired last 3 months",(N2140-TODAY())&gt;=-183,"03 Expired last 6 months",(N2140-TODAY())&gt;=-365,"04 Expired last 12 months",(N2140-TODAY())&gt;=-547,"05 Expired last 18 months",TRUE,"06 Expired over 18 months")</f>
        <v>04 Expired last 12 months</v>
      </c>
      <c r="Q2140" s="65">
        <v>15000</v>
      </c>
      <c r="R2140" s="84">
        <f t="shared" si="436"/>
        <v>30000</v>
      </c>
      <c r="S2140" s="77" t="str" cm="1">
        <f t="array" ref="S2140">_xlfn.IFS(R2140&gt;5000000,"Gold",R2140&gt;=500000,"Silver",R2140&gt;30000,"Bronze",TRUE,"Transactional")</f>
        <v>Transactional</v>
      </c>
      <c r="T2140" s="24" t="s">
        <v>54</v>
      </c>
      <c r="U2140" s="101" t="s">
        <v>99</v>
      </c>
      <c r="V2140" s="101" t="s">
        <v>184</v>
      </c>
      <c r="W2140" s="77" t="str">
        <f t="shared" si="439"/>
        <v>No</v>
      </c>
      <c r="X2140" s="77" t="str">
        <f>IFERROR(_xlfn.XLOOKUP(J2140&amp;"||"&amp;K2140,'Mapping Ref.'!$J$2:$J$538,'Mapping Ref.'!$K$2:$K$538),"")</f>
        <v>Corporate</v>
      </c>
      <c r="Y2140" s="77" t="str" cm="1">
        <f t="array" ref="Y2140">_xlfn.IFS(R2140&gt;2000000,"For Publication",R2140&gt;100000,"PID",R2140&gt;30000,"RFQ",TRUE,"Transactional")</f>
        <v>Transactional</v>
      </c>
      <c r="Z2140" s="24" t="s">
        <v>101</v>
      </c>
      <c r="AA2140" s="32">
        <v>0</v>
      </c>
      <c r="AB2140" s="24">
        <v>0</v>
      </c>
      <c r="AC2140" s="25">
        <v>45230</v>
      </c>
      <c r="AD2140" s="24" t="s">
        <v>58</v>
      </c>
      <c r="AE2140" s="24"/>
      <c r="AF2140" s="24"/>
      <c r="AG2140" s="24"/>
      <c r="AH2140" s="24" t="s">
        <v>59</v>
      </c>
      <c r="AI2140" s="24"/>
      <c r="AJ2140" s="24" t="s">
        <v>60</v>
      </c>
      <c r="AK2140" s="24"/>
      <c r="AL2140" s="24" t="s">
        <v>5003</v>
      </c>
      <c r="AM2140" s="24"/>
      <c r="AN2140" s="24"/>
      <c r="AO2140" s="24">
        <v>0</v>
      </c>
      <c r="AP2140" s="24" t="s">
        <v>60</v>
      </c>
      <c r="AQ2140" s="24"/>
      <c r="AR2140" s="24"/>
      <c r="AS2140" s="89">
        <f>DATEDIF(L2140,N2140,"m")</f>
        <v>24</v>
      </c>
      <c r="AT2140" s="24" t="s">
        <v>8150</v>
      </c>
    </row>
    <row r="2141" spans="1:46" x14ac:dyDescent="0.5">
      <c r="A2141" s="24">
        <v>2275</v>
      </c>
      <c r="B2141" s="24" t="s">
        <v>340</v>
      </c>
      <c r="C2141" s="24"/>
      <c r="D2141" s="24" t="s">
        <v>8151</v>
      </c>
      <c r="E2141" s="24" t="s">
        <v>7420</v>
      </c>
      <c r="F2141" s="77" t="str">
        <f t="shared" si="438"/>
        <v>CY4OR LEGAL LIMITED</v>
      </c>
      <c r="G2141" s="24" t="s">
        <v>8152</v>
      </c>
      <c r="H2141" s="24" t="s">
        <v>1420</v>
      </c>
      <c r="I2141" s="24" t="s">
        <v>1420</v>
      </c>
      <c r="J2141" s="24" t="s">
        <v>52</v>
      </c>
      <c r="K2141" s="24" t="s">
        <v>822</v>
      </c>
      <c r="L2141" s="25">
        <v>45230</v>
      </c>
      <c r="M2141" s="25"/>
      <c r="N2141" s="81"/>
      <c r="O2141" s="77" t="s">
        <v>712</v>
      </c>
      <c r="P2141" s="77"/>
      <c r="Q2141" s="104"/>
      <c r="R2141" s="84">
        <v>0</v>
      </c>
      <c r="S2141" s="77" t="str" cm="1">
        <f t="array" ref="S2141">_xlfn.IFS(R2141&gt;5000000,"Gold",R2141&gt;=500000,"Silver",R2141&gt;30000,"Bronze",TRUE,"Transactional")</f>
        <v>Transactional</v>
      </c>
      <c r="T2141" s="24" t="s">
        <v>54</v>
      </c>
      <c r="U2141" s="101" t="s">
        <v>455</v>
      </c>
      <c r="V2141" s="101" t="s">
        <v>822</v>
      </c>
      <c r="W2141" s="77" t="str">
        <f t="shared" si="439"/>
        <v>Yes</v>
      </c>
      <c r="X2141" s="77" t="str">
        <f>IFERROR(_xlfn.XLOOKUP(J2141&amp;"||"&amp;K2141,'Mapping Ref.'!$J$2:$J$538,'Mapping Ref.'!$K$2:$K$538),"")</f>
        <v>Corporate</v>
      </c>
      <c r="Y2141" s="77" t="str" cm="1">
        <f t="array" ref="Y2141">_xlfn.IFS(R2141&gt;2000000,"For Publication",R2141&gt;100000,"PID",R2141&gt;30000,"RFQ",TRUE,"Transactional")</f>
        <v>Transactional</v>
      </c>
      <c r="Z2141" s="24" t="s">
        <v>101</v>
      </c>
      <c r="AA2141" s="32">
        <v>80</v>
      </c>
      <c r="AB2141" s="24">
        <v>80</v>
      </c>
      <c r="AC2141" s="25">
        <v>45230</v>
      </c>
      <c r="AD2141" s="24" t="s">
        <v>102</v>
      </c>
      <c r="AE2141" s="24">
        <v>0</v>
      </c>
      <c r="AF2141" s="24"/>
      <c r="AG2141" s="24"/>
      <c r="AH2141" s="24" t="s">
        <v>60</v>
      </c>
      <c r="AI2141" s="24"/>
      <c r="AJ2141" s="24" t="s">
        <v>60</v>
      </c>
      <c r="AK2141" s="24"/>
      <c r="AL2141" s="24" t="s">
        <v>5003</v>
      </c>
      <c r="AM2141" s="24"/>
      <c r="AN2141" s="24"/>
      <c r="AO2141" s="24">
        <v>0</v>
      </c>
      <c r="AP2141" s="24" t="s">
        <v>60</v>
      </c>
      <c r="AQ2141" s="24"/>
      <c r="AR2141" s="24"/>
      <c r="AS2141" s="89">
        <v>0</v>
      </c>
      <c r="AT2141" s="24" t="s">
        <v>8153</v>
      </c>
    </row>
    <row r="2142" spans="1:46" x14ac:dyDescent="0.5">
      <c r="A2142" s="24">
        <v>2276</v>
      </c>
      <c r="B2142" s="24" t="s">
        <v>340</v>
      </c>
      <c r="C2142" s="24"/>
      <c r="D2142" s="24" t="s">
        <v>8154</v>
      </c>
      <c r="E2142" s="24" t="s">
        <v>7420</v>
      </c>
      <c r="F2142" s="77" t="str">
        <f t="shared" si="438"/>
        <v>ECAPITAL COMERCIAL FINANCE (NORTH) T/A APPLE TRANSCRIPTION LTD</v>
      </c>
      <c r="G2142" s="24" t="s">
        <v>8155</v>
      </c>
      <c r="H2142" s="24" t="s">
        <v>1420</v>
      </c>
      <c r="I2142" s="24" t="s">
        <v>1420</v>
      </c>
      <c r="J2142" s="24" t="s">
        <v>52</v>
      </c>
      <c r="K2142" s="24" t="s">
        <v>822</v>
      </c>
      <c r="L2142" s="25">
        <v>45230</v>
      </c>
      <c r="M2142" s="25"/>
      <c r="N2142" s="81"/>
      <c r="O2142" s="77" t="s">
        <v>712</v>
      </c>
      <c r="P2142" s="77"/>
      <c r="Q2142" s="104"/>
      <c r="R2142" s="84">
        <v>0</v>
      </c>
      <c r="S2142" s="77" t="str" cm="1">
        <f t="array" ref="S2142">_xlfn.IFS(R2142&gt;5000000,"Gold",R2142&gt;=500000,"Silver",R2142&gt;30000,"Bronze",TRUE,"Transactional")</f>
        <v>Transactional</v>
      </c>
      <c r="T2142" s="24" t="s">
        <v>54</v>
      </c>
      <c r="U2142" s="101" t="s">
        <v>455</v>
      </c>
      <c r="V2142" s="101" t="s">
        <v>822</v>
      </c>
      <c r="W2142" s="77" t="str">
        <f t="shared" si="439"/>
        <v>Yes</v>
      </c>
      <c r="X2142" s="77" t="str">
        <f>IFERROR(_xlfn.XLOOKUP(J2142&amp;"||"&amp;K2142,'Mapping Ref.'!$J$2:$J$538,'Mapping Ref.'!$K$2:$K$538),"")</f>
        <v>Corporate</v>
      </c>
      <c r="Y2142" s="77" t="str" cm="1">
        <f t="array" ref="Y2142">_xlfn.IFS(R2142&gt;2000000,"For Publication",R2142&gt;100000,"PID",R2142&gt;30000,"RFQ",TRUE,"Transactional")</f>
        <v>Transactional</v>
      </c>
      <c r="Z2142" s="24" t="s">
        <v>101</v>
      </c>
      <c r="AA2142" s="32">
        <v>80</v>
      </c>
      <c r="AB2142" s="24">
        <v>80</v>
      </c>
      <c r="AC2142" s="25">
        <v>45230</v>
      </c>
      <c r="AD2142" s="24" t="s">
        <v>102</v>
      </c>
      <c r="AE2142" s="24">
        <v>0</v>
      </c>
      <c r="AF2142" s="24"/>
      <c r="AG2142" s="24"/>
      <c r="AH2142" s="24" t="s">
        <v>60</v>
      </c>
      <c r="AI2142" s="24"/>
      <c r="AJ2142" s="24" t="s">
        <v>60</v>
      </c>
      <c r="AK2142" s="24"/>
      <c r="AL2142" s="24" t="s">
        <v>5003</v>
      </c>
      <c r="AM2142" s="24"/>
      <c r="AN2142" s="24"/>
      <c r="AO2142" s="24">
        <v>0</v>
      </c>
      <c r="AP2142" s="24" t="s">
        <v>60</v>
      </c>
      <c r="AQ2142" s="24"/>
      <c r="AR2142" s="24"/>
      <c r="AS2142" s="89">
        <v>0</v>
      </c>
      <c r="AT2142" s="24" t="s">
        <v>8156</v>
      </c>
    </row>
    <row r="2143" spans="1:46" x14ac:dyDescent="0.5">
      <c r="A2143" s="24">
        <v>2277</v>
      </c>
      <c r="B2143" s="24" t="s">
        <v>340</v>
      </c>
      <c r="C2143" s="24"/>
      <c r="D2143" s="24" t="s">
        <v>8157</v>
      </c>
      <c r="E2143" s="24" t="s">
        <v>8158</v>
      </c>
      <c r="F2143" s="77" t="str">
        <f t="shared" si="438"/>
        <v>EMMA MAGUIRE PSYCHOLOGY LTD</v>
      </c>
      <c r="G2143" s="24" t="s">
        <v>8157</v>
      </c>
      <c r="H2143" s="24" t="s">
        <v>1420</v>
      </c>
      <c r="I2143" s="24" t="s">
        <v>1420</v>
      </c>
      <c r="J2143" s="24" t="s">
        <v>52</v>
      </c>
      <c r="K2143" s="24" t="s">
        <v>822</v>
      </c>
      <c r="L2143" s="25">
        <v>45230</v>
      </c>
      <c r="M2143" s="25"/>
      <c r="N2143" s="81"/>
      <c r="O2143" s="77" t="s">
        <v>712</v>
      </c>
      <c r="P2143" s="77"/>
      <c r="Q2143" s="104"/>
      <c r="R2143" s="84">
        <v>0</v>
      </c>
      <c r="S2143" s="77" t="str" cm="1">
        <f t="array" ref="S2143">_xlfn.IFS(R2143&gt;5000000,"Gold",R2143&gt;=500000,"Silver",R2143&gt;30000,"Bronze",TRUE,"Transactional")</f>
        <v>Transactional</v>
      </c>
      <c r="T2143" s="24" t="s">
        <v>54</v>
      </c>
      <c r="U2143" s="101" t="s">
        <v>455</v>
      </c>
      <c r="V2143" s="101" t="s">
        <v>822</v>
      </c>
      <c r="W2143" s="77" t="str">
        <f t="shared" si="439"/>
        <v>No</v>
      </c>
      <c r="X2143" s="77" t="str">
        <f>IFERROR(_xlfn.XLOOKUP(J2143&amp;"||"&amp;K2143,'Mapping Ref.'!$J$2:$J$538,'Mapping Ref.'!$K$2:$K$538),"")</f>
        <v>Corporate</v>
      </c>
      <c r="Y2143" s="77" t="str" cm="1">
        <f t="array" ref="Y2143">_xlfn.IFS(R2143&gt;2000000,"For Publication",R2143&gt;100000,"PID",R2143&gt;30000,"RFQ",TRUE,"Transactional")</f>
        <v>Transactional</v>
      </c>
      <c r="Z2143" s="24" t="s">
        <v>101</v>
      </c>
      <c r="AA2143" s="32">
        <v>0</v>
      </c>
      <c r="AB2143" s="24">
        <v>0</v>
      </c>
      <c r="AC2143" s="25">
        <v>45230</v>
      </c>
      <c r="AD2143" s="24" t="s">
        <v>102</v>
      </c>
      <c r="AE2143" s="24">
        <v>0</v>
      </c>
      <c r="AF2143" s="24"/>
      <c r="AG2143" s="24"/>
      <c r="AH2143" s="24" t="s">
        <v>60</v>
      </c>
      <c r="AI2143" s="24"/>
      <c r="AJ2143" s="24" t="s">
        <v>60</v>
      </c>
      <c r="AK2143" s="24"/>
      <c r="AL2143" s="24" t="s">
        <v>5003</v>
      </c>
      <c r="AM2143" s="24"/>
      <c r="AN2143" s="24"/>
      <c r="AO2143" s="24">
        <v>0</v>
      </c>
      <c r="AP2143" s="24" t="s">
        <v>60</v>
      </c>
      <c r="AQ2143" s="24"/>
      <c r="AR2143" s="24"/>
      <c r="AS2143" s="89">
        <v>0</v>
      </c>
      <c r="AT2143" s="24" t="s">
        <v>8159</v>
      </c>
    </row>
    <row r="2144" spans="1:46" x14ac:dyDescent="0.5">
      <c r="A2144" s="24">
        <v>2278</v>
      </c>
      <c r="B2144" s="24" t="s">
        <v>340</v>
      </c>
      <c r="C2144" s="24"/>
      <c r="D2144" s="24" t="s">
        <v>8160</v>
      </c>
      <c r="E2144" s="24" t="s">
        <v>7612</v>
      </c>
      <c r="F2144" s="77" t="str">
        <f t="shared" si="438"/>
        <v>THE INTERNATIONAL SOCIAL WORK AGENCY LTD</v>
      </c>
      <c r="G2144" s="24" t="s">
        <v>8161</v>
      </c>
      <c r="H2144" s="24" t="s">
        <v>1420</v>
      </c>
      <c r="I2144" s="24" t="s">
        <v>1420</v>
      </c>
      <c r="J2144" s="24" t="s">
        <v>52</v>
      </c>
      <c r="K2144" s="24" t="s">
        <v>822</v>
      </c>
      <c r="L2144" s="25">
        <v>45230</v>
      </c>
      <c r="M2144" s="25"/>
      <c r="N2144" s="81"/>
      <c r="O2144" s="77" t="s">
        <v>712</v>
      </c>
      <c r="P2144" s="77"/>
      <c r="Q2144" s="104"/>
      <c r="R2144" s="84">
        <v>0</v>
      </c>
      <c r="S2144" s="77" t="str" cm="1">
        <f t="array" ref="S2144">_xlfn.IFS(R2144&gt;5000000,"Gold",R2144&gt;=500000,"Silver",R2144&gt;30000,"Bronze",TRUE,"Transactional")</f>
        <v>Transactional</v>
      </c>
      <c r="T2144" s="24" t="s">
        <v>54</v>
      </c>
      <c r="U2144" s="101" t="s">
        <v>455</v>
      </c>
      <c r="V2144" s="101" t="s">
        <v>822</v>
      </c>
      <c r="W2144" s="77" t="str">
        <f t="shared" si="439"/>
        <v>Yes</v>
      </c>
      <c r="X2144" s="77" t="str">
        <f>IFERROR(_xlfn.XLOOKUP(J2144&amp;"||"&amp;K2144,'Mapping Ref.'!$J$2:$J$538,'Mapping Ref.'!$K$2:$K$538),"")</f>
        <v>Corporate</v>
      </c>
      <c r="Y2144" s="77" t="str" cm="1">
        <f t="array" ref="Y2144">_xlfn.IFS(R2144&gt;2000000,"For Publication",R2144&gt;100000,"PID",R2144&gt;30000,"RFQ",TRUE,"Transactional")</f>
        <v>Transactional</v>
      </c>
      <c r="Z2144" s="24" t="s">
        <v>101</v>
      </c>
      <c r="AA2144" s="32">
        <v>80</v>
      </c>
      <c r="AB2144" s="24">
        <v>80</v>
      </c>
      <c r="AC2144" s="25">
        <v>45230</v>
      </c>
      <c r="AD2144" s="24" t="s">
        <v>102</v>
      </c>
      <c r="AE2144" s="24">
        <v>0</v>
      </c>
      <c r="AF2144" s="24"/>
      <c r="AG2144" s="24"/>
      <c r="AH2144" s="24" t="s">
        <v>60</v>
      </c>
      <c r="AI2144" s="24"/>
      <c r="AJ2144" s="24" t="s">
        <v>60</v>
      </c>
      <c r="AK2144" s="24"/>
      <c r="AL2144" s="24" t="s">
        <v>5003</v>
      </c>
      <c r="AM2144" s="24"/>
      <c r="AN2144" s="24"/>
      <c r="AO2144" s="24">
        <v>0</v>
      </c>
      <c r="AP2144" s="24" t="s">
        <v>60</v>
      </c>
      <c r="AQ2144" s="24"/>
      <c r="AR2144" s="24"/>
      <c r="AS2144" s="89">
        <v>0</v>
      </c>
      <c r="AT2144" s="24" t="s">
        <v>8162</v>
      </c>
    </row>
    <row r="2145" spans="1:46" x14ac:dyDescent="0.5">
      <c r="A2145" s="24">
        <v>2279</v>
      </c>
      <c r="B2145" s="24" t="s">
        <v>506</v>
      </c>
      <c r="C2145" s="24"/>
      <c r="D2145" s="24" t="s">
        <v>8163</v>
      </c>
      <c r="E2145" s="24" t="s">
        <v>8164</v>
      </c>
      <c r="F2145" s="77" t="str">
        <f t="shared" si="438"/>
        <v>GROUNDWORK LONDON</v>
      </c>
      <c r="G2145" s="24" t="s">
        <v>8165</v>
      </c>
      <c r="H2145" s="24" t="s">
        <v>8166</v>
      </c>
      <c r="I2145" s="24" t="s">
        <v>8060</v>
      </c>
      <c r="J2145" s="24" t="s">
        <v>321</v>
      </c>
      <c r="K2145" s="24" t="s">
        <v>8167</v>
      </c>
      <c r="L2145" s="25">
        <v>45170</v>
      </c>
      <c r="M2145" s="25">
        <v>45900</v>
      </c>
      <c r="N2145" s="81">
        <f t="shared" ref="N2145:N2163" si="443">EDATE(M2145,AB2145)</f>
        <v>46265</v>
      </c>
      <c r="O2145" s="77" t="str">
        <f t="shared" ref="O2145:O2163" ca="1" si="444">IF(N2145&lt;TODAY(),"Expired","Live")</f>
        <v>Live</v>
      </c>
      <c r="P2145" s="77" t="str" cm="1">
        <f t="array" aca="1" ref="P2145" ca="1">_xlfn.IFS((N2145-TODAY())&gt;=547,"06 Expires over 18 months",(N2145-TODAY())&gt;=365,"05 Expires in 18 months",(N2145-TODAY())&gt;=183,"04 Expires in 12 months",(N2145-TODAY())&gt;=92,"03 Expires in 6 months",(N2145-TODAY())&gt;=31,"02 Expires in 3 months",(N2145-TODAY())&gt;=0,"01 Expires in 30 days",(N2145-TODAY())&gt;=-31,"01 Expired last 30 days",(N2145-TODAY())&gt;=-92,"02 Expired last 3 months",(N2145-TODAY())&gt;=-183,"03 Expired last 6 months",(N2145-TODAY())&gt;=-365,"04 Expired last 12 months",(N2145-TODAY())&gt;=-547,"05 Expired last 18 months",TRUE,"06 Expired over 18 months")</f>
        <v>01 Expires in 30 days</v>
      </c>
      <c r="Q2145" s="65">
        <v>302291.40000000002</v>
      </c>
      <c r="R2145" s="84">
        <f t="shared" ref="R2145:R2176" si="445">MAX(Q2145,Q2145*N(AS2145)/12)</f>
        <v>881683.25</v>
      </c>
      <c r="S2145" s="77" t="str" cm="1">
        <f t="array" ref="S2145">_xlfn.IFS(R2145&gt;5000000,"Gold",R2145&gt;=500000,"Silver",R2145&gt;30000,"Bronze",TRUE,"Transactional")</f>
        <v>Silver</v>
      </c>
      <c r="T2145" s="24" t="s">
        <v>122</v>
      </c>
      <c r="U2145" s="101" t="s">
        <v>109</v>
      </c>
      <c r="V2145" s="101" t="s">
        <v>1022</v>
      </c>
      <c r="W2145" s="77" t="str">
        <f t="shared" si="439"/>
        <v>Yes</v>
      </c>
      <c r="X2145" s="77" t="str">
        <f>IFERROR(_xlfn.XLOOKUP(J2145&amp;"||"&amp;K2145,'Mapping Ref.'!$J$2:$J$538,'Mapping Ref.'!$K$2:$K$538),"")</f>
        <v>Corporate</v>
      </c>
      <c r="Y2145" s="77" t="str" cm="1">
        <f t="array" ref="Y2145">_xlfn.IFS(R2145&gt;2000000,"For Publication",R2145&gt;100000,"PID",R2145&gt;30000,"RFQ",TRUE,"Transactional")</f>
        <v>PID</v>
      </c>
      <c r="Z2145" s="24" t="s">
        <v>71</v>
      </c>
      <c r="AA2145" s="32">
        <v>24</v>
      </c>
      <c r="AB2145" s="24">
        <v>12</v>
      </c>
      <c r="AC2145" s="25">
        <v>45231</v>
      </c>
      <c r="AD2145" s="24" t="s">
        <v>58</v>
      </c>
      <c r="AE2145" s="24">
        <v>232455</v>
      </c>
      <c r="AF2145" s="24"/>
      <c r="AG2145" s="24"/>
      <c r="AH2145" s="24" t="s">
        <v>59</v>
      </c>
      <c r="AI2145" s="24"/>
      <c r="AJ2145" s="24" t="s">
        <v>59</v>
      </c>
      <c r="AK2145" s="24"/>
      <c r="AL2145" s="24" t="s">
        <v>1333</v>
      </c>
      <c r="AM2145" s="24"/>
      <c r="AN2145" s="24"/>
      <c r="AO2145" s="24"/>
      <c r="AP2145" s="24" t="s">
        <v>59</v>
      </c>
      <c r="AQ2145" s="24"/>
      <c r="AR2145" s="24"/>
      <c r="AS2145" s="89">
        <f t="shared" ref="AS2145:AS2155" si="446">DATEDIF(L2145,N2145,"m")</f>
        <v>35</v>
      </c>
      <c r="AT2145" s="24" t="s">
        <v>8168</v>
      </c>
    </row>
    <row r="2146" spans="1:46" x14ac:dyDescent="0.5">
      <c r="A2146" s="24">
        <v>2280</v>
      </c>
      <c r="B2146" s="24" t="s">
        <v>506</v>
      </c>
      <c r="C2146" s="24"/>
      <c r="D2146" s="24" t="s">
        <v>8169</v>
      </c>
      <c r="E2146" s="24" t="s">
        <v>8170</v>
      </c>
      <c r="F2146" s="77" t="str">
        <f t="shared" si="438"/>
        <v>TRAFFIC ENVIRONMENT SYSTEMS LIMITED</v>
      </c>
      <c r="G2146" s="24" t="s">
        <v>8171</v>
      </c>
      <c r="H2146" s="24" t="s">
        <v>3282</v>
      </c>
      <c r="I2146" s="24" t="s">
        <v>3341</v>
      </c>
      <c r="J2146" s="24" t="s">
        <v>2962</v>
      </c>
      <c r="K2146" s="24" t="s">
        <v>3283</v>
      </c>
      <c r="L2146" s="25">
        <v>45233</v>
      </c>
      <c r="M2146" s="25">
        <v>47058</v>
      </c>
      <c r="N2146" s="81">
        <f t="shared" si="443"/>
        <v>47058</v>
      </c>
      <c r="O2146" s="77" t="str">
        <f t="shared" ca="1" si="444"/>
        <v>Live</v>
      </c>
      <c r="P2146" s="77" t="str" cm="1">
        <f t="array" aca="1" ref="P2146" ca="1">_xlfn.IFS((N2146-TODAY())&gt;=547,"06 Expires over 18 months",(N2146-TODAY())&gt;=365,"05 Expires in 18 months",(N2146-TODAY())&gt;=183,"04 Expires in 12 months",(N2146-TODAY())&gt;=92,"03 Expires in 6 months",(N2146-TODAY())&gt;=31,"02 Expires in 3 months",(N2146-TODAY())&gt;=0,"01 Expires in 30 days",(N2146-TODAY())&gt;=-31,"01 Expired last 30 days",(N2146-TODAY())&gt;=-92,"02 Expired last 3 months",(N2146-TODAY())&gt;=-183,"03 Expired last 6 months",(N2146-TODAY())&gt;=-365,"04 Expired last 12 months",(N2146-TODAY())&gt;=-547,"05 Expired last 18 months",TRUE,"06 Expired over 18 months")</f>
        <v>06 Expires over 18 months</v>
      </c>
      <c r="Q2146" s="65">
        <v>300000</v>
      </c>
      <c r="R2146" s="84">
        <f t="shared" si="445"/>
        <v>1475000</v>
      </c>
      <c r="S2146" s="77" t="str" cm="1">
        <f t="array" ref="S2146">_xlfn.IFS(R2146&gt;5000000,"Gold",R2146&gt;=500000,"Silver",R2146&gt;30000,"Bronze",TRUE,"Transactional")</f>
        <v>Silver</v>
      </c>
      <c r="T2146" s="24" t="s">
        <v>54</v>
      </c>
      <c r="U2146" s="101" t="s">
        <v>116</v>
      </c>
      <c r="V2146" s="101" t="s">
        <v>2268</v>
      </c>
      <c r="W2146" s="77" t="str">
        <f t="shared" si="439"/>
        <v>No</v>
      </c>
      <c r="X2146" s="77" t="str">
        <f>IFERROR(_xlfn.XLOOKUP(J2146&amp;"||"&amp;K2146,'Mapping Ref.'!$J$2:$J$538,'Mapping Ref.'!$K$2:$K$538),"")</f>
        <v>Construction &amp; Estates</v>
      </c>
      <c r="Y2146" s="77" t="str" cm="1">
        <f t="array" ref="Y2146">_xlfn.IFS(R2146&gt;2000000,"For Publication",R2146&gt;100000,"PID",R2146&gt;30000,"RFQ",TRUE,"Transactional")</f>
        <v>PID</v>
      </c>
      <c r="Z2146" s="24" t="s">
        <v>86</v>
      </c>
      <c r="AA2146" s="32">
        <v>60</v>
      </c>
      <c r="AB2146" s="24">
        <v>0</v>
      </c>
      <c r="AC2146" s="25">
        <v>45233</v>
      </c>
      <c r="AD2146" s="24" t="s">
        <v>58</v>
      </c>
      <c r="AE2146" s="24">
        <v>23032</v>
      </c>
      <c r="AF2146" s="24"/>
      <c r="AG2146" s="24"/>
      <c r="AH2146" s="24" t="s">
        <v>60</v>
      </c>
      <c r="AI2146" s="24"/>
      <c r="AJ2146" s="24" t="s">
        <v>60</v>
      </c>
      <c r="AK2146" s="24"/>
      <c r="AL2146" s="24" t="s">
        <v>1333</v>
      </c>
      <c r="AM2146" s="24"/>
      <c r="AN2146" s="24"/>
      <c r="AO2146" s="24">
        <v>0</v>
      </c>
      <c r="AP2146" s="24" t="s">
        <v>60</v>
      </c>
      <c r="AQ2146" s="24" t="s">
        <v>8172</v>
      </c>
      <c r="AR2146" s="24" t="s">
        <v>8173</v>
      </c>
      <c r="AS2146" s="89">
        <f t="shared" si="446"/>
        <v>59</v>
      </c>
      <c r="AT2146" s="24" t="s">
        <v>8169</v>
      </c>
    </row>
    <row r="2147" spans="1:46" x14ac:dyDescent="0.5">
      <c r="A2147" s="24">
        <v>2281</v>
      </c>
      <c r="B2147" s="24" t="s">
        <v>506</v>
      </c>
      <c r="C2147" s="24"/>
      <c r="D2147" s="24" t="s">
        <v>8174</v>
      </c>
      <c r="E2147" s="24" t="s">
        <v>8175</v>
      </c>
      <c r="F2147" s="77" t="str">
        <f t="shared" si="438"/>
        <v>INTEGRITY PRINT LIMITED</v>
      </c>
      <c r="G2147" s="24" t="s">
        <v>8176</v>
      </c>
      <c r="H2147" s="24" t="s">
        <v>3282</v>
      </c>
      <c r="I2147" s="24" t="s">
        <v>3341</v>
      </c>
      <c r="J2147" s="24" t="s">
        <v>2962</v>
      </c>
      <c r="K2147" s="24" t="s">
        <v>3283</v>
      </c>
      <c r="L2147" s="25">
        <v>45233</v>
      </c>
      <c r="M2147" s="25">
        <v>45963</v>
      </c>
      <c r="N2147" s="81">
        <f t="shared" si="443"/>
        <v>46328</v>
      </c>
      <c r="O2147" s="77" t="str">
        <f t="shared" ca="1" si="444"/>
        <v>Live</v>
      </c>
      <c r="P2147" s="77" t="str" cm="1">
        <f t="array" aca="1" ref="P2147" ca="1">_xlfn.IFS((N2147-TODAY())&gt;=547,"06 Expires over 18 months",(N2147-TODAY())&gt;=365,"05 Expires in 18 months",(N2147-TODAY())&gt;=183,"04 Expires in 12 months",(N2147-TODAY())&gt;=92,"03 Expires in 6 months",(N2147-TODAY())&gt;=31,"02 Expires in 3 months",(N2147-TODAY())&gt;=0,"01 Expires in 30 days",(N2147-TODAY())&gt;=-31,"01 Expired last 30 days",(N2147-TODAY())&gt;=-92,"02 Expired last 3 months",(N2147-TODAY())&gt;=-183,"03 Expired last 6 months",(N2147-TODAY())&gt;=-365,"04 Expired last 12 months",(N2147-TODAY())&gt;=-547,"05 Expired last 18 months",TRUE,"06 Expired over 18 months")</f>
        <v>02 Expires in 3 months</v>
      </c>
      <c r="Q2147" s="65">
        <v>180000</v>
      </c>
      <c r="R2147" s="84">
        <f t="shared" si="445"/>
        <v>525000</v>
      </c>
      <c r="S2147" s="77" t="str" cm="1">
        <f t="array" ref="S2147">_xlfn.IFS(R2147&gt;5000000,"Gold",R2147&gt;=500000,"Silver",R2147&gt;30000,"Bronze",TRUE,"Transactional")</f>
        <v>Silver</v>
      </c>
      <c r="T2147" s="24" t="s">
        <v>54</v>
      </c>
      <c r="U2147" s="101" t="s">
        <v>99</v>
      </c>
      <c r="V2147" s="101" t="s">
        <v>1813</v>
      </c>
      <c r="W2147" s="77" t="str">
        <f t="shared" si="439"/>
        <v>Yes</v>
      </c>
      <c r="X2147" s="77" t="str">
        <f>IFERROR(_xlfn.XLOOKUP(J2147&amp;"||"&amp;K2147,'Mapping Ref.'!$J$2:$J$538,'Mapping Ref.'!$K$2:$K$538),"")</f>
        <v>Construction &amp; Estates</v>
      </c>
      <c r="Y2147" s="77" t="str" cm="1">
        <f t="array" ref="Y2147">_xlfn.IFS(R2147&gt;2000000,"For Publication",R2147&gt;100000,"PID",R2147&gt;30000,"RFQ",TRUE,"Transactional")</f>
        <v>PID</v>
      </c>
      <c r="Z2147" s="24" t="s">
        <v>86</v>
      </c>
      <c r="AA2147" s="32">
        <v>24</v>
      </c>
      <c r="AB2147" s="24">
        <v>12</v>
      </c>
      <c r="AC2147" s="25">
        <v>45233</v>
      </c>
      <c r="AD2147" s="24" t="s">
        <v>58</v>
      </c>
      <c r="AE2147" s="24">
        <v>23027</v>
      </c>
      <c r="AF2147" s="24"/>
      <c r="AG2147" s="24"/>
      <c r="AH2147" s="24" t="s">
        <v>60</v>
      </c>
      <c r="AI2147" s="24"/>
      <c r="AJ2147" s="24" t="s">
        <v>60</v>
      </c>
      <c r="AK2147" s="24"/>
      <c r="AL2147" s="24" t="s">
        <v>1333</v>
      </c>
      <c r="AM2147" s="24"/>
      <c r="AN2147" s="24"/>
      <c r="AO2147" s="24">
        <v>0</v>
      </c>
      <c r="AP2147" s="24" t="s">
        <v>60</v>
      </c>
      <c r="AQ2147" s="24" t="s">
        <v>8177</v>
      </c>
      <c r="AR2147" s="24" t="s">
        <v>8178</v>
      </c>
      <c r="AS2147" s="89">
        <f t="shared" si="446"/>
        <v>35</v>
      </c>
      <c r="AT2147" s="24" t="s">
        <v>8174</v>
      </c>
    </row>
    <row r="2148" spans="1:46" x14ac:dyDescent="0.5">
      <c r="A2148" s="24">
        <v>2282</v>
      </c>
      <c r="B2148" s="24" t="s">
        <v>506</v>
      </c>
      <c r="C2148" s="24" t="s">
        <v>77</v>
      </c>
      <c r="D2148" s="24" t="s">
        <v>1873</v>
      </c>
      <c r="E2148" s="24" t="s">
        <v>8179</v>
      </c>
      <c r="F2148" s="77" t="str">
        <f t="shared" si="438"/>
        <v>BBFI CIC</v>
      </c>
      <c r="G2148" s="24" t="s">
        <v>1872</v>
      </c>
      <c r="H2148" s="24" t="s">
        <v>3282</v>
      </c>
      <c r="I2148" s="24" t="s">
        <v>3341</v>
      </c>
      <c r="J2148" s="24" t="s">
        <v>2962</v>
      </c>
      <c r="K2148" s="24" t="s">
        <v>3283</v>
      </c>
      <c r="L2148" s="25">
        <v>45383</v>
      </c>
      <c r="M2148" s="25">
        <v>46477</v>
      </c>
      <c r="N2148" s="81">
        <f t="shared" si="443"/>
        <v>46477</v>
      </c>
      <c r="O2148" s="77" t="str">
        <f t="shared" ca="1" si="444"/>
        <v>Live</v>
      </c>
      <c r="P2148" s="77" t="str" cm="1">
        <f t="array" aca="1" ref="P2148" ca="1">_xlfn.IFS((N2148-TODAY())&gt;=547,"06 Expires over 18 months",(N2148-TODAY())&gt;=365,"05 Expires in 18 months",(N2148-TODAY())&gt;=183,"04 Expires in 12 months",(N2148-TODAY())&gt;=92,"03 Expires in 6 months",(N2148-TODAY())&gt;=31,"02 Expires in 3 months",(N2148-TODAY())&gt;=0,"01 Expires in 30 days",(N2148-TODAY())&gt;=-31,"01 Expired last 30 days",(N2148-TODAY())&gt;=-92,"02 Expired last 3 months",(N2148-TODAY())&gt;=-183,"03 Expired last 6 months",(N2148-TODAY())&gt;=-365,"04 Expired last 12 months",(N2148-TODAY())&gt;=-547,"05 Expired last 18 months",TRUE,"06 Expired over 18 months")</f>
        <v>04 Expires in 12 months</v>
      </c>
      <c r="Q2148" s="65">
        <v>210000</v>
      </c>
      <c r="R2148" s="84">
        <f t="shared" si="445"/>
        <v>612500</v>
      </c>
      <c r="S2148" s="77" t="str" cm="1">
        <f t="array" ref="S2148">_xlfn.IFS(R2148&gt;5000000,"Gold",R2148&gt;=500000,"Silver",R2148&gt;30000,"Bronze",TRUE,"Transactional")</f>
        <v>Silver</v>
      </c>
      <c r="T2148" s="24" t="s">
        <v>54</v>
      </c>
      <c r="U2148" s="101" t="s">
        <v>393</v>
      </c>
      <c r="V2148" s="101" t="s">
        <v>432</v>
      </c>
      <c r="W2148" s="77" t="str">
        <f t="shared" si="439"/>
        <v>No</v>
      </c>
      <c r="X2148" s="77" t="str">
        <f>IFERROR(_xlfn.XLOOKUP(J2148&amp;"||"&amp;K2148,'Mapping Ref.'!$J$2:$J$538,'Mapping Ref.'!$K$2:$K$538),"")</f>
        <v>Construction &amp; Estates</v>
      </c>
      <c r="Y2148" s="77" t="str" cm="1">
        <f t="array" ref="Y2148">_xlfn.IFS(R2148&gt;2000000,"For Publication",R2148&gt;100000,"PID",R2148&gt;30000,"RFQ",TRUE,"Transactional")</f>
        <v>PID</v>
      </c>
      <c r="Z2148" s="24" t="s">
        <v>86</v>
      </c>
      <c r="AA2148" s="32">
        <v>36</v>
      </c>
      <c r="AB2148" s="24">
        <v>0</v>
      </c>
      <c r="AC2148" s="25">
        <v>45236</v>
      </c>
      <c r="AD2148" s="24" t="s">
        <v>58</v>
      </c>
      <c r="AE2148" s="24">
        <v>23028</v>
      </c>
      <c r="AF2148" s="24"/>
      <c r="AG2148" s="24"/>
      <c r="AH2148" s="24" t="s">
        <v>60</v>
      </c>
      <c r="AI2148" s="24"/>
      <c r="AJ2148" s="24" t="s">
        <v>60</v>
      </c>
      <c r="AK2148" s="24"/>
      <c r="AL2148" s="24" t="s">
        <v>1333</v>
      </c>
      <c r="AM2148" s="24"/>
      <c r="AN2148" s="24"/>
      <c r="AO2148" s="24">
        <v>0</v>
      </c>
      <c r="AP2148" s="24" t="s">
        <v>60</v>
      </c>
      <c r="AQ2148" s="24" t="s">
        <v>8180</v>
      </c>
      <c r="AR2148" s="24" t="s">
        <v>8181</v>
      </c>
      <c r="AS2148" s="89">
        <f t="shared" si="446"/>
        <v>35</v>
      </c>
      <c r="AT2148" s="24" t="s">
        <v>1873</v>
      </c>
    </row>
    <row r="2149" spans="1:46" x14ac:dyDescent="0.5">
      <c r="A2149" s="24">
        <v>2283</v>
      </c>
      <c r="B2149" s="24" t="s">
        <v>340</v>
      </c>
      <c r="C2149" s="24"/>
      <c r="D2149" s="24" t="s">
        <v>8182</v>
      </c>
      <c r="E2149" s="24" t="s">
        <v>8183</v>
      </c>
      <c r="F2149" s="77" t="str">
        <f t="shared" si="438"/>
        <v>GRAHAM LANGLEY LTD</v>
      </c>
      <c r="G2149" s="24" t="s">
        <v>8184</v>
      </c>
      <c r="H2149" s="24" t="s">
        <v>4868</v>
      </c>
      <c r="I2149" s="24" t="s">
        <v>8185</v>
      </c>
      <c r="J2149" s="24" t="s">
        <v>107</v>
      </c>
      <c r="K2149" s="24" t="s">
        <v>8186</v>
      </c>
      <c r="L2149" s="25">
        <v>45231</v>
      </c>
      <c r="M2149" s="25">
        <v>46691</v>
      </c>
      <c r="N2149" s="81">
        <f t="shared" si="443"/>
        <v>47422</v>
      </c>
      <c r="O2149" s="77" t="str">
        <f t="shared" ca="1" si="444"/>
        <v>Live</v>
      </c>
      <c r="P2149" s="77" t="str" cm="1">
        <f t="array" aca="1" ref="P2149" ca="1">_xlfn.IFS((N2149-TODAY())&gt;=547,"06 Expires over 18 months",(N2149-TODAY())&gt;=365,"05 Expires in 18 months",(N2149-TODAY())&gt;=183,"04 Expires in 12 months",(N2149-TODAY())&gt;=92,"03 Expires in 6 months",(N2149-TODAY())&gt;=31,"02 Expires in 3 months",(N2149-TODAY())&gt;=0,"01 Expires in 30 days",(N2149-TODAY())&gt;=-31,"01 Expired last 30 days",(N2149-TODAY())&gt;=-92,"02 Expired last 3 months",(N2149-TODAY())&gt;=-183,"03 Expired last 6 months",(N2149-TODAY())&gt;=-365,"04 Expired last 12 months",(N2149-TODAY())&gt;=-547,"05 Expired last 18 months",TRUE,"06 Expired over 18 months")</f>
        <v>06 Expires over 18 months</v>
      </c>
      <c r="Q2149" s="65">
        <v>10000</v>
      </c>
      <c r="R2149" s="84">
        <f t="shared" si="445"/>
        <v>59166.666666666664</v>
      </c>
      <c r="S2149" s="77" t="str" cm="1">
        <f t="array" ref="S2149">_xlfn.IFS(R2149&gt;5000000,"Gold",R2149&gt;=500000,"Silver",R2149&gt;30000,"Bronze",TRUE,"Transactional")</f>
        <v>Bronze</v>
      </c>
      <c r="T2149" s="24" t="s">
        <v>122</v>
      </c>
      <c r="U2149" s="101" t="s">
        <v>366</v>
      </c>
      <c r="V2149" s="101" t="s">
        <v>367</v>
      </c>
      <c r="W2149" s="77" t="str">
        <f t="shared" si="439"/>
        <v>Yes</v>
      </c>
      <c r="X2149" s="77" t="str">
        <f>IFERROR(_xlfn.XLOOKUP(J2149&amp;"||"&amp;K2149,'Mapping Ref.'!$J$2:$J$538,'Mapping Ref.'!$K$2:$K$538),"")</f>
        <v>Construction &amp; Estates</v>
      </c>
      <c r="Y2149" s="77" t="str" cm="1">
        <f t="array" ref="Y2149">_xlfn.IFS(R2149&gt;2000000,"For Publication",R2149&gt;100000,"PID",R2149&gt;30000,"RFQ",TRUE,"Transactional")</f>
        <v>RFQ</v>
      </c>
      <c r="Z2149" s="24" t="s">
        <v>86</v>
      </c>
      <c r="AA2149" s="32">
        <v>60</v>
      </c>
      <c r="AB2149" s="24">
        <v>24</v>
      </c>
      <c r="AC2149" s="25">
        <v>45236</v>
      </c>
      <c r="AD2149" s="24" t="s">
        <v>58</v>
      </c>
      <c r="AE2149" s="24"/>
      <c r="AF2149" s="24"/>
      <c r="AG2149" s="24"/>
      <c r="AH2149" s="24" t="s">
        <v>60</v>
      </c>
      <c r="AI2149" s="24"/>
      <c r="AJ2149" s="24" t="s">
        <v>60</v>
      </c>
      <c r="AK2149" s="24"/>
      <c r="AL2149" s="24" t="s">
        <v>5003</v>
      </c>
      <c r="AM2149" s="24"/>
      <c r="AN2149" s="24"/>
      <c r="AO2149" s="24">
        <v>0</v>
      </c>
      <c r="AP2149" s="24" t="s">
        <v>60</v>
      </c>
      <c r="AQ2149" s="24"/>
      <c r="AR2149" s="24"/>
      <c r="AS2149" s="89">
        <f t="shared" si="446"/>
        <v>71</v>
      </c>
      <c r="AT2149" s="24" t="s">
        <v>8187</v>
      </c>
    </row>
    <row r="2150" spans="1:46" x14ac:dyDescent="0.5">
      <c r="A2150" s="24">
        <v>2284</v>
      </c>
      <c r="B2150" s="24"/>
      <c r="C2150" s="24"/>
      <c r="D2150" s="24" t="s">
        <v>8188</v>
      </c>
      <c r="E2150" s="24" t="s">
        <v>8189</v>
      </c>
      <c r="F2150" s="77" t="str">
        <f t="shared" si="438"/>
        <v>Essential Safeguarding Ltd</v>
      </c>
      <c r="G2150" s="24" t="s">
        <v>8188</v>
      </c>
      <c r="H2150" s="24" t="s">
        <v>8190</v>
      </c>
      <c r="I2150" s="24" t="s">
        <v>8190</v>
      </c>
      <c r="J2150" s="24" t="s">
        <v>190</v>
      </c>
      <c r="K2150" s="24" t="s">
        <v>3672</v>
      </c>
      <c r="L2150" s="25">
        <v>45236</v>
      </c>
      <c r="M2150" s="25">
        <v>45418</v>
      </c>
      <c r="N2150" s="81">
        <f t="shared" si="443"/>
        <v>45602</v>
      </c>
      <c r="O2150" s="77" t="str">
        <f t="shared" ca="1" si="444"/>
        <v>Expired</v>
      </c>
      <c r="P2150" s="77" t="str" cm="1">
        <f t="array" aca="1" ref="P2150" ca="1">_xlfn.IFS((N2150-TODAY())&gt;=547,"06 Expires over 18 months",(N2150-TODAY())&gt;=365,"05 Expires in 18 months",(N2150-TODAY())&gt;=183,"04 Expires in 12 months",(N2150-TODAY())&gt;=92,"03 Expires in 6 months",(N2150-TODAY())&gt;=31,"02 Expires in 3 months",(N2150-TODAY())&gt;=0,"01 Expires in 30 days",(N2150-TODAY())&gt;=-31,"01 Expired last 30 days",(N2150-TODAY())&gt;=-92,"02 Expired last 3 months",(N2150-TODAY())&gt;=-183,"03 Expired last 6 months",(N2150-TODAY())&gt;=-365,"04 Expired last 12 months",(N2150-TODAY())&gt;=-547,"05 Expired last 18 months",TRUE,"06 Expired over 18 months")</f>
        <v>06 Expired over 18 months</v>
      </c>
      <c r="Q2150" s="65">
        <v>27000</v>
      </c>
      <c r="R2150" s="84">
        <f t="shared" si="445"/>
        <v>27000</v>
      </c>
      <c r="S2150" s="77" t="str" cm="1">
        <f t="array" ref="S2150">_xlfn.IFS(R2150&gt;5000000,"Gold",R2150&gt;=500000,"Silver",R2150&gt;30000,"Bronze",TRUE,"Transactional")</f>
        <v>Transactional</v>
      </c>
      <c r="T2150" s="24" t="s">
        <v>54</v>
      </c>
      <c r="U2150" s="101" t="s">
        <v>131</v>
      </c>
      <c r="V2150" s="101" t="s">
        <v>613</v>
      </c>
      <c r="W2150" s="77" t="str">
        <f t="shared" si="439"/>
        <v>Yes</v>
      </c>
      <c r="X2150" s="77" t="str">
        <f>IFERROR(_xlfn.XLOOKUP(J2150&amp;"||"&amp;K2150,'Mapping Ref.'!$J$2:$J$538,'Mapping Ref.'!$K$2:$K$538),"")</f>
        <v>Childrens &amp; Adults</v>
      </c>
      <c r="Y2150" s="77" t="str" cm="1">
        <f t="array" ref="Y2150">_xlfn.IFS(R2150&gt;2000000,"For Publication",R2150&gt;100000,"PID",R2150&gt;30000,"RFQ",TRUE,"Transactional")</f>
        <v>Transactional</v>
      </c>
      <c r="Z2150" s="24" t="s">
        <v>101</v>
      </c>
      <c r="AA2150" s="32">
        <v>6</v>
      </c>
      <c r="AB2150" s="24">
        <v>6</v>
      </c>
      <c r="AC2150" s="25">
        <v>45236</v>
      </c>
      <c r="AD2150" s="24" t="s">
        <v>58</v>
      </c>
      <c r="AE2150" s="24"/>
      <c r="AF2150" s="24"/>
      <c r="AG2150" s="24"/>
      <c r="AH2150" s="24" t="s">
        <v>59</v>
      </c>
      <c r="AI2150" s="24"/>
      <c r="AJ2150" s="24" t="s">
        <v>60</v>
      </c>
      <c r="AK2150" s="24"/>
      <c r="AL2150" s="24" t="s">
        <v>1333</v>
      </c>
      <c r="AM2150" s="24"/>
      <c r="AN2150" s="24"/>
      <c r="AO2150" s="24">
        <v>0</v>
      </c>
      <c r="AP2150" s="24" t="s">
        <v>60</v>
      </c>
      <c r="AQ2150" s="24"/>
      <c r="AR2150" s="24"/>
      <c r="AS2150" s="89">
        <f t="shared" si="446"/>
        <v>12</v>
      </c>
      <c r="AT2150" s="24" t="s">
        <v>8188</v>
      </c>
    </row>
    <row r="2151" spans="1:46" x14ac:dyDescent="0.5">
      <c r="A2151" s="24">
        <v>2285</v>
      </c>
      <c r="B2151" s="24" t="s">
        <v>340</v>
      </c>
      <c r="C2151" s="24" t="s">
        <v>77</v>
      </c>
      <c r="D2151" s="24" t="s">
        <v>6284</v>
      </c>
      <c r="E2151" s="24" t="s">
        <v>8191</v>
      </c>
      <c r="F2151" s="77" t="str">
        <f t="shared" si="438"/>
        <v>BICSC TRAINING &amp; SERVICES LIMITED</v>
      </c>
      <c r="G2151" s="24" t="s">
        <v>6283</v>
      </c>
      <c r="H2151" s="24" t="s">
        <v>3282</v>
      </c>
      <c r="I2151" s="24" t="s">
        <v>8192</v>
      </c>
      <c r="J2151" s="24" t="s">
        <v>2962</v>
      </c>
      <c r="K2151" s="24" t="s">
        <v>3283</v>
      </c>
      <c r="L2151" s="25">
        <v>45245</v>
      </c>
      <c r="M2151" s="25">
        <v>45975</v>
      </c>
      <c r="N2151" s="81">
        <f t="shared" si="443"/>
        <v>45975</v>
      </c>
      <c r="O2151" s="77" t="str">
        <f t="shared" ca="1" si="444"/>
        <v>Expired</v>
      </c>
      <c r="P2151" s="77" t="str" cm="1">
        <f t="array" aca="1" ref="P2151" ca="1">_xlfn.IFS((N2151-TODAY())&gt;=547,"06 Expires over 18 months",(N2151-TODAY())&gt;=365,"05 Expires in 18 months",(N2151-TODAY())&gt;=183,"04 Expires in 12 months",(N2151-TODAY())&gt;=92,"03 Expires in 6 months",(N2151-TODAY())&gt;=31,"02 Expires in 3 months",(N2151-TODAY())&gt;=0,"01 Expires in 30 days",(N2151-TODAY())&gt;=-31,"01 Expired last 30 days",(N2151-TODAY())&gt;=-92,"02 Expired last 3 months",(N2151-TODAY())&gt;=-183,"03 Expired last 6 months",(N2151-TODAY())&gt;=-365,"04 Expired last 12 months",(N2151-TODAY())&gt;=-547,"05 Expired last 18 months",TRUE,"06 Expired over 18 months")</f>
        <v>04 Expired last 12 months</v>
      </c>
      <c r="Q2151" s="65">
        <v>25000</v>
      </c>
      <c r="R2151" s="84">
        <f t="shared" si="445"/>
        <v>47916.666666666664</v>
      </c>
      <c r="S2151" s="77" t="str" cm="1">
        <f t="array" ref="S2151">_xlfn.IFS(R2151&gt;5000000,"Gold",R2151&gt;=500000,"Silver",R2151&gt;30000,"Bronze",TRUE,"Transactional")</f>
        <v>Bronze</v>
      </c>
      <c r="T2151" s="24" t="s">
        <v>54</v>
      </c>
      <c r="U2151" s="101" t="s">
        <v>116</v>
      </c>
      <c r="V2151" s="101" t="s">
        <v>70</v>
      </c>
      <c r="W2151" s="77" t="str">
        <f t="shared" si="439"/>
        <v>No</v>
      </c>
      <c r="X2151" s="77" t="str">
        <f>IFERROR(_xlfn.XLOOKUP(J2151&amp;"||"&amp;K2151,'Mapping Ref.'!$J$2:$J$538,'Mapping Ref.'!$K$2:$K$538),"")</f>
        <v>Construction &amp; Estates</v>
      </c>
      <c r="Y2151" s="77" t="str" cm="1">
        <f t="array" ref="Y2151">_xlfn.IFS(R2151&gt;2000000,"For Publication",R2151&gt;100000,"PID",R2151&gt;30000,"RFQ",TRUE,"Transactional")</f>
        <v>RFQ</v>
      </c>
      <c r="Z2151" s="24" t="s">
        <v>86</v>
      </c>
      <c r="AA2151" s="32">
        <v>24</v>
      </c>
      <c r="AB2151" s="24">
        <v>0</v>
      </c>
      <c r="AC2151" s="25">
        <v>45243</v>
      </c>
      <c r="AD2151" s="24" t="s">
        <v>58</v>
      </c>
      <c r="AE2151" s="24"/>
      <c r="AF2151" s="24"/>
      <c r="AG2151" s="24"/>
      <c r="AH2151" s="24" t="s">
        <v>60</v>
      </c>
      <c r="AI2151" s="24"/>
      <c r="AJ2151" s="24" t="s">
        <v>60</v>
      </c>
      <c r="AK2151" s="24"/>
      <c r="AL2151" s="24" t="s">
        <v>5003</v>
      </c>
      <c r="AM2151" s="24"/>
      <c r="AN2151" s="24"/>
      <c r="AO2151" s="24">
        <v>0</v>
      </c>
      <c r="AP2151" s="24" t="s">
        <v>60</v>
      </c>
      <c r="AQ2151" s="24"/>
      <c r="AR2151" s="24"/>
      <c r="AS2151" s="89">
        <f t="shared" si="446"/>
        <v>23</v>
      </c>
      <c r="AT2151" s="24" t="s">
        <v>6284</v>
      </c>
    </row>
    <row r="2152" spans="1:46" x14ac:dyDescent="0.5">
      <c r="A2152" s="24">
        <v>2286</v>
      </c>
      <c r="B2152" s="24" t="s">
        <v>340</v>
      </c>
      <c r="C2152" s="24" t="s">
        <v>77</v>
      </c>
      <c r="D2152" s="24" t="s">
        <v>8193</v>
      </c>
      <c r="E2152" s="24" t="s">
        <v>8194</v>
      </c>
      <c r="F2152" s="77" t="str">
        <f t="shared" si="438"/>
        <v>KANDA COMMUNICATIONS LLP</v>
      </c>
      <c r="G2152" s="24" t="s">
        <v>8195</v>
      </c>
      <c r="H2152" s="24" t="s">
        <v>784</v>
      </c>
      <c r="I2152" s="24" t="s">
        <v>1128</v>
      </c>
      <c r="J2152" s="24" t="s">
        <v>321</v>
      </c>
      <c r="K2152" s="24" t="s">
        <v>3201</v>
      </c>
      <c r="L2152" s="25">
        <v>45243</v>
      </c>
      <c r="M2152" s="25">
        <v>45974</v>
      </c>
      <c r="N2152" s="81">
        <f t="shared" si="443"/>
        <v>45974</v>
      </c>
      <c r="O2152" s="77" t="str">
        <f t="shared" ca="1" si="444"/>
        <v>Expired</v>
      </c>
      <c r="P2152" s="77" t="str" cm="1">
        <f t="array" aca="1" ref="P2152" ca="1">_xlfn.IFS((N2152-TODAY())&gt;=547,"06 Expires over 18 months",(N2152-TODAY())&gt;=365,"05 Expires in 18 months",(N2152-TODAY())&gt;=183,"04 Expires in 12 months",(N2152-TODAY())&gt;=92,"03 Expires in 6 months",(N2152-TODAY())&gt;=31,"02 Expires in 3 months",(N2152-TODAY())&gt;=0,"01 Expires in 30 days",(N2152-TODAY())&gt;=-31,"01 Expired last 30 days",(N2152-TODAY())&gt;=-92,"02 Expired last 3 months",(N2152-TODAY())&gt;=-183,"03 Expired last 6 months",(N2152-TODAY())&gt;=-365,"04 Expired last 12 months",(N2152-TODAY())&gt;=-547,"05 Expired last 18 months",TRUE,"06 Expired over 18 months")</f>
        <v>04 Expired last 12 months</v>
      </c>
      <c r="Q2152" s="65">
        <v>24925</v>
      </c>
      <c r="R2152" s="84">
        <f t="shared" si="445"/>
        <v>49850</v>
      </c>
      <c r="S2152" s="77" t="str" cm="1">
        <f t="array" ref="S2152">_xlfn.IFS(R2152&gt;5000000,"Gold",R2152&gt;=500000,"Silver",R2152&gt;30000,"Bronze",TRUE,"Transactional")</f>
        <v>Bronze</v>
      </c>
      <c r="T2152" s="24" t="s">
        <v>122</v>
      </c>
      <c r="U2152" s="101" t="s">
        <v>891</v>
      </c>
      <c r="V2152" s="101" t="s">
        <v>2521</v>
      </c>
      <c r="W2152" s="77" t="str">
        <f t="shared" si="439"/>
        <v>No</v>
      </c>
      <c r="X2152" s="77" t="str">
        <f>IFERROR(_xlfn.XLOOKUP(J2152&amp;"||"&amp;K2152,'Mapping Ref.'!$J$2:$J$538,'Mapping Ref.'!$K$2:$K$538),"")</f>
        <v>Corporate</v>
      </c>
      <c r="Y2152" s="77" t="str" cm="1">
        <f t="array" ref="Y2152">_xlfn.IFS(R2152&gt;2000000,"For Publication",R2152&gt;100000,"PID",R2152&gt;30000,"RFQ",TRUE,"Transactional")</f>
        <v>RFQ</v>
      </c>
      <c r="Z2152" s="24" t="s">
        <v>101</v>
      </c>
      <c r="AA2152" s="32">
        <v>0</v>
      </c>
      <c r="AB2152" s="24">
        <v>0</v>
      </c>
      <c r="AC2152" s="25">
        <v>45243</v>
      </c>
      <c r="AD2152" s="24" t="s">
        <v>58</v>
      </c>
      <c r="AE2152" s="24"/>
      <c r="AF2152" s="24"/>
      <c r="AG2152" s="24"/>
      <c r="AH2152" s="24" t="s">
        <v>59</v>
      </c>
      <c r="AI2152" s="24"/>
      <c r="AJ2152" s="24" t="s">
        <v>60</v>
      </c>
      <c r="AK2152" s="24" t="s">
        <v>8196</v>
      </c>
      <c r="AL2152" s="24" t="s">
        <v>5003</v>
      </c>
      <c r="AM2152" s="24"/>
      <c r="AN2152" s="24"/>
      <c r="AO2152" s="24">
        <v>0</v>
      </c>
      <c r="AP2152" s="24" t="s">
        <v>59</v>
      </c>
      <c r="AQ2152" s="24"/>
      <c r="AR2152" s="24"/>
      <c r="AS2152" s="89">
        <f t="shared" si="446"/>
        <v>24</v>
      </c>
      <c r="AT2152" s="24" t="s">
        <v>8193</v>
      </c>
    </row>
    <row r="2153" spans="1:46" x14ac:dyDescent="0.5">
      <c r="A2153" s="24">
        <v>2287</v>
      </c>
      <c r="B2153" s="24" t="s">
        <v>506</v>
      </c>
      <c r="C2153" s="24"/>
      <c r="D2153" s="24" t="s">
        <v>8197</v>
      </c>
      <c r="E2153" s="24" t="s">
        <v>8198</v>
      </c>
      <c r="F2153" s="77" t="str">
        <f t="shared" si="438"/>
        <v>KWIK-FIT (GB) LIMITED T/A KWIK FIT FLEET</v>
      </c>
      <c r="G2153" s="24" t="s">
        <v>8199</v>
      </c>
      <c r="H2153" s="24" t="s">
        <v>3157</v>
      </c>
      <c r="I2153" s="24" t="s">
        <v>7627</v>
      </c>
      <c r="J2153" s="24" t="s">
        <v>52</v>
      </c>
      <c r="K2153" s="24" t="s">
        <v>394</v>
      </c>
      <c r="L2153" s="25">
        <v>44996</v>
      </c>
      <c r="M2153" s="25">
        <v>46457</v>
      </c>
      <c r="N2153" s="81">
        <f t="shared" si="443"/>
        <v>46457</v>
      </c>
      <c r="O2153" s="77" t="str">
        <f t="shared" ca="1" si="444"/>
        <v>Live</v>
      </c>
      <c r="P2153" s="77" t="str" cm="1">
        <f t="array" aca="1" ref="P2153" ca="1">_xlfn.IFS((N2153-TODAY())&gt;=547,"06 Expires over 18 months",(N2153-TODAY())&gt;=365,"05 Expires in 18 months",(N2153-TODAY())&gt;=183,"04 Expires in 12 months",(N2153-TODAY())&gt;=92,"03 Expires in 6 months",(N2153-TODAY())&gt;=31,"02 Expires in 3 months",(N2153-TODAY())&gt;=0,"01 Expires in 30 days",(N2153-TODAY())&gt;=-31,"01 Expired last 30 days",(N2153-TODAY())&gt;=-92,"02 Expired last 3 months",(N2153-TODAY())&gt;=-183,"03 Expired last 6 months",(N2153-TODAY())&gt;=-365,"04 Expired last 12 months",(N2153-TODAY())&gt;=-547,"05 Expired last 18 months",TRUE,"06 Expired over 18 months")</f>
        <v>04 Expires in 12 months</v>
      </c>
      <c r="Q2153" s="65">
        <v>2000</v>
      </c>
      <c r="R2153" s="84">
        <f t="shared" si="445"/>
        <v>8000</v>
      </c>
      <c r="S2153" s="77" t="str" cm="1">
        <f t="array" ref="S2153">_xlfn.IFS(R2153&gt;5000000,"Gold",R2153&gt;=500000,"Silver",R2153&gt;30000,"Bronze",TRUE,"Transactional")</f>
        <v>Transactional</v>
      </c>
      <c r="T2153" s="24" t="s">
        <v>54</v>
      </c>
      <c r="U2153" s="101" t="s">
        <v>393</v>
      </c>
      <c r="V2153" s="101" t="s">
        <v>394</v>
      </c>
      <c r="W2153" s="77" t="str">
        <f t="shared" si="439"/>
        <v>No</v>
      </c>
      <c r="X2153" s="77" t="str">
        <f>IFERROR(_xlfn.XLOOKUP(J2153&amp;"||"&amp;K2153,'Mapping Ref.'!$J$2:$J$538,'Mapping Ref.'!$K$2:$K$538),"")</f>
        <v>Corporate</v>
      </c>
      <c r="Y2153" s="77" t="str" cm="1">
        <f t="array" ref="Y2153">_xlfn.IFS(R2153&gt;2000000,"For Publication",R2153&gt;100000,"PID",R2153&gt;30000,"RFQ",TRUE,"Transactional")</f>
        <v>Transactional</v>
      </c>
      <c r="Z2153" s="24" t="s">
        <v>86</v>
      </c>
      <c r="AA2153" s="32">
        <v>36</v>
      </c>
      <c r="AB2153" s="24">
        <v>0</v>
      </c>
      <c r="AC2153" s="25">
        <v>45244</v>
      </c>
      <c r="AD2153" s="24" t="s">
        <v>58</v>
      </c>
      <c r="AE2153" s="24"/>
      <c r="AF2153" s="24"/>
      <c r="AG2153" s="24"/>
      <c r="AH2153" s="24" t="s">
        <v>60</v>
      </c>
      <c r="AI2153" s="24"/>
      <c r="AJ2153" s="24" t="s">
        <v>60</v>
      </c>
      <c r="AK2153" s="24"/>
      <c r="AL2153" s="24" t="s">
        <v>1333</v>
      </c>
      <c r="AM2153" s="24"/>
      <c r="AN2153" s="24"/>
      <c r="AO2153" s="24">
        <v>0</v>
      </c>
      <c r="AP2153" s="24" t="s">
        <v>60</v>
      </c>
      <c r="AQ2153" s="24"/>
      <c r="AR2153" s="24"/>
      <c r="AS2153" s="89">
        <f t="shared" si="446"/>
        <v>48</v>
      </c>
      <c r="AT2153" s="24" t="s">
        <v>8200</v>
      </c>
    </row>
    <row r="2154" spans="1:46" x14ac:dyDescent="0.5">
      <c r="A2154" s="24">
        <v>2288</v>
      </c>
      <c r="B2154" s="24" t="s">
        <v>340</v>
      </c>
      <c r="C2154" s="24"/>
      <c r="D2154" s="24" t="s">
        <v>8201</v>
      </c>
      <c r="E2154" s="24" t="s">
        <v>8202</v>
      </c>
      <c r="F2154" s="77" t="str">
        <f t="shared" si="438"/>
        <v>FLOMAR LIMITED T/AS ENERSOL</v>
      </c>
      <c r="G2154" s="24" t="s">
        <v>8203</v>
      </c>
      <c r="H2154" s="24" t="s">
        <v>6506</v>
      </c>
      <c r="I2154" s="24" t="s">
        <v>7627</v>
      </c>
      <c r="J2154" s="24" t="s">
        <v>52</v>
      </c>
      <c r="K2154" s="24" t="s">
        <v>920</v>
      </c>
      <c r="L2154" s="25">
        <v>45257</v>
      </c>
      <c r="M2154" s="25">
        <v>45260</v>
      </c>
      <c r="N2154" s="81">
        <f t="shared" si="443"/>
        <v>45260</v>
      </c>
      <c r="O2154" s="77" t="str">
        <f t="shared" ca="1" si="444"/>
        <v>Expired</v>
      </c>
      <c r="P2154" s="77" t="str" cm="1">
        <f t="array" aca="1" ref="P2154" ca="1">_xlfn.IFS((N2154-TODAY())&gt;=547,"06 Expires over 18 months",(N2154-TODAY())&gt;=365,"05 Expires in 18 months",(N2154-TODAY())&gt;=183,"04 Expires in 12 months",(N2154-TODAY())&gt;=92,"03 Expires in 6 months",(N2154-TODAY())&gt;=31,"02 Expires in 3 months",(N2154-TODAY())&gt;=0,"01 Expires in 30 days",(N2154-TODAY())&gt;=-31,"01 Expired last 30 days",(N2154-TODAY())&gt;=-92,"02 Expired last 3 months",(N2154-TODAY())&gt;=-183,"03 Expired last 6 months",(N2154-TODAY())&gt;=-365,"04 Expired last 12 months",(N2154-TODAY())&gt;=-547,"05 Expired last 18 months",TRUE,"06 Expired over 18 months")</f>
        <v>06 Expired over 18 months</v>
      </c>
      <c r="Q2154" s="65">
        <v>49000</v>
      </c>
      <c r="R2154" s="84">
        <f t="shared" si="445"/>
        <v>49000</v>
      </c>
      <c r="S2154" s="77" t="str" cm="1">
        <f t="array" ref="S2154">_xlfn.IFS(R2154&gt;5000000,"Gold",R2154&gt;=500000,"Silver",R2154&gt;30000,"Bronze",TRUE,"Transactional")</f>
        <v>Bronze</v>
      </c>
      <c r="T2154" s="24" t="s">
        <v>54</v>
      </c>
      <c r="U2154" s="101" t="s">
        <v>116</v>
      </c>
      <c r="V2154" s="101" t="s">
        <v>70</v>
      </c>
      <c r="W2154" s="77" t="str">
        <f t="shared" si="439"/>
        <v>No</v>
      </c>
      <c r="X2154" s="77" t="str">
        <f>IFERROR(_xlfn.XLOOKUP(J2154&amp;"||"&amp;K2154,'Mapping Ref.'!$J$2:$J$538,'Mapping Ref.'!$K$2:$K$538),"")</f>
        <v>Construction &amp; Estates</v>
      </c>
      <c r="Y2154" s="77" t="str" cm="1">
        <f t="array" ref="Y2154">_xlfn.IFS(R2154&gt;2000000,"For Publication",R2154&gt;100000,"PID",R2154&gt;30000,"RFQ",TRUE,"Transactional")</f>
        <v>RFQ</v>
      </c>
      <c r="Z2154" s="24" t="s">
        <v>101</v>
      </c>
      <c r="AA2154" s="32">
        <v>1</v>
      </c>
      <c r="AB2154" s="24">
        <v>0</v>
      </c>
      <c r="AC2154" s="25">
        <v>45244</v>
      </c>
      <c r="AD2154" s="24" t="s">
        <v>58</v>
      </c>
      <c r="AE2154" s="24"/>
      <c r="AF2154" s="24"/>
      <c r="AG2154" s="24"/>
      <c r="AH2154" s="24" t="s">
        <v>60</v>
      </c>
      <c r="AI2154" s="24"/>
      <c r="AJ2154" s="24" t="s">
        <v>60</v>
      </c>
      <c r="AK2154" s="24"/>
      <c r="AL2154" s="24" t="s">
        <v>5003</v>
      </c>
      <c r="AM2154" s="24"/>
      <c r="AN2154" s="24"/>
      <c r="AO2154" s="24"/>
      <c r="AP2154" s="24" t="s">
        <v>60</v>
      </c>
      <c r="AQ2154" s="24"/>
      <c r="AR2154" s="24"/>
      <c r="AS2154" s="89">
        <f t="shared" si="446"/>
        <v>0</v>
      </c>
      <c r="AT2154" s="24" t="s">
        <v>8204</v>
      </c>
    </row>
    <row r="2155" spans="1:46" x14ac:dyDescent="0.5">
      <c r="A2155" s="24">
        <v>2289</v>
      </c>
      <c r="B2155" s="24"/>
      <c r="C2155" s="24" t="s">
        <v>77</v>
      </c>
      <c r="D2155" s="24" t="s">
        <v>8205</v>
      </c>
      <c r="E2155" s="24" t="s">
        <v>8206</v>
      </c>
      <c r="F2155" s="77" t="str">
        <f t="shared" si="438"/>
        <v>EVANS AND BROOKS FIRE LTD</v>
      </c>
      <c r="G2155" s="24" t="s">
        <v>398</v>
      </c>
      <c r="H2155" s="24" t="s">
        <v>8207</v>
      </c>
      <c r="I2155" s="24" t="s">
        <v>8207</v>
      </c>
      <c r="J2155" s="24" t="s">
        <v>107</v>
      </c>
      <c r="K2155" s="24" t="s">
        <v>6891</v>
      </c>
      <c r="L2155" s="25">
        <v>45229</v>
      </c>
      <c r="M2155" s="25">
        <v>45319</v>
      </c>
      <c r="N2155" s="81">
        <f t="shared" si="443"/>
        <v>45319</v>
      </c>
      <c r="O2155" s="77" t="str">
        <f t="shared" ca="1" si="444"/>
        <v>Expired</v>
      </c>
      <c r="P2155" s="77" t="str" cm="1">
        <f t="array" aca="1" ref="P2155" ca="1">_xlfn.IFS((N2155-TODAY())&gt;=547,"06 Expires over 18 months",(N2155-TODAY())&gt;=365,"05 Expires in 18 months",(N2155-TODAY())&gt;=183,"04 Expires in 12 months",(N2155-TODAY())&gt;=92,"03 Expires in 6 months",(N2155-TODAY())&gt;=31,"02 Expires in 3 months",(N2155-TODAY())&gt;=0,"01 Expires in 30 days",(N2155-TODAY())&gt;=-31,"01 Expired last 30 days",(N2155-TODAY())&gt;=-92,"02 Expired last 3 months",(N2155-TODAY())&gt;=-183,"03 Expired last 6 months",(N2155-TODAY())&gt;=-365,"04 Expired last 12 months",(N2155-TODAY())&gt;=-547,"05 Expired last 18 months",TRUE,"06 Expired over 18 months")</f>
        <v>06 Expired over 18 months</v>
      </c>
      <c r="Q2155" s="65">
        <v>74999</v>
      </c>
      <c r="R2155" s="84">
        <f t="shared" si="445"/>
        <v>74999</v>
      </c>
      <c r="S2155" s="77" t="str" cm="1">
        <f t="array" ref="S2155">_xlfn.IFS(R2155&gt;5000000,"Gold",R2155&gt;=500000,"Silver",R2155&gt;30000,"Bronze",TRUE,"Transactional")</f>
        <v>Bronze</v>
      </c>
      <c r="T2155" s="24" t="s">
        <v>122</v>
      </c>
      <c r="U2155" s="101" t="s">
        <v>116</v>
      </c>
      <c r="V2155" s="101" t="s">
        <v>70</v>
      </c>
      <c r="W2155" s="77" t="str">
        <f t="shared" si="439"/>
        <v>No</v>
      </c>
      <c r="X2155" s="77" t="str">
        <f>IFERROR(_xlfn.XLOOKUP(J2155&amp;"||"&amp;K2155,'Mapping Ref.'!$J$2:$J$538,'Mapping Ref.'!$K$2:$K$538),"")</f>
        <v>Construction &amp; Estates</v>
      </c>
      <c r="Y2155" s="77" t="str" cm="1">
        <f t="array" ref="Y2155">_xlfn.IFS(R2155&gt;2000000,"For Publication",R2155&gt;100000,"PID",R2155&gt;30000,"RFQ",TRUE,"Transactional")</f>
        <v>RFQ</v>
      </c>
      <c r="Z2155" s="24" t="s">
        <v>86</v>
      </c>
      <c r="AA2155" s="32">
        <v>3</v>
      </c>
      <c r="AB2155" s="24">
        <v>0</v>
      </c>
      <c r="AC2155" s="25">
        <v>45244</v>
      </c>
      <c r="AD2155" s="24" t="s">
        <v>102</v>
      </c>
      <c r="AE2155" s="24"/>
      <c r="AF2155" s="24"/>
      <c r="AG2155" s="24"/>
      <c r="AH2155" s="24" t="s">
        <v>59</v>
      </c>
      <c r="AI2155" s="24"/>
      <c r="AJ2155" s="24" t="s">
        <v>60</v>
      </c>
      <c r="AK2155" s="24"/>
      <c r="AL2155" s="24" t="s">
        <v>1333</v>
      </c>
      <c r="AM2155" s="24"/>
      <c r="AN2155" s="24"/>
      <c r="AO2155" s="24">
        <v>0</v>
      </c>
      <c r="AP2155" s="24" t="s">
        <v>60</v>
      </c>
      <c r="AQ2155" s="24"/>
      <c r="AR2155" s="24"/>
      <c r="AS2155" s="89">
        <f t="shared" si="446"/>
        <v>2</v>
      </c>
      <c r="AT2155" s="24" t="s">
        <v>400</v>
      </c>
    </row>
    <row r="2156" spans="1:46" x14ac:dyDescent="0.5">
      <c r="A2156" s="24">
        <v>2290</v>
      </c>
      <c r="B2156" s="24" t="s">
        <v>340</v>
      </c>
      <c r="C2156" s="24"/>
      <c r="D2156" s="24" t="s">
        <v>8208</v>
      </c>
      <c r="E2156" s="24" t="s">
        <v>8208</v>
      </c>
      <c r="F2156" s="77" t="str">
        <f t="shared" si="438"/>
        <v>CERTSURE LLP T/A NICEIC</v>
      </c>
      <c r="G2156" s="24" t="s">
        <v>8209</v>
      </c>
      <c r="H2156" s="24" t="s">
        <v>6506</v>
      </c>
      <c r="I2156" s="24" t="s">
        <v>7627</v>
      </c>
      <c r="J2156" s="24" t="s">
        <v>52</v>
      </c>
      <c r="K2156" s="24" t="s">
        <v>1281</v>
      </c>
      <c r="L2156" s="25">
        <v>45153</v>
      </c>
      <c r="M2156" s="25">
        <v>45153</v>
      </c>
      <c r="N2156" s="81">
        <f t="shared" si="443"/>
        <v>45153</v>
      </c>
      <c r="O2156" s="77" t="str">
        <f t="shared" ca="1" si="444"/>
        <v>Expired</v>
      </c>
      <c r="P2156" s="77" t="str" cm="1">
        <f t="array" aca="1" ref="P2156" ca="1">_xlfn.IFS((N2156-TODAY())&gt;=547,"06 Expires over 18 months",(N2156-TODAY())&gt;=365,"05 Expires in 18 months",(N2156-TODAY())&gt;=183,"04 Expires in 12 months",(N2156-TODAY())&gt;=92,"03 Expires in 6 months",(N2156-TODAY())&gt;=31,"02 Expires in 3 months",(N2156-TODAY())&gt;=0,"01 Expires in 30 days",(N2156-TODAY())&gt;=-31,"01 Expired last 30 days",(N2156-TODAY())&gt;=-92,"02 Expired last 3 months",(N2156-TODAY())&gt;=-183,"03 Expired last 6 months",(N2156-TODAY())&gt;=-365,"04 Expired last 12 months",(N2156-TODAY())&gt;=-547,"05 Expired last 18 months",TRUE,"06 Expired over 18 months")</f>
        <v>06 Expired over 18 months</v>
      </c>
      <c r="Q2156" s="65">
        <v>450</v>
      </c>
      <c r="R2156" s="84">
        <f t="shared" si="445"/>
        <v>450</v>
      </c>
      <c r="S2156" s="77" t="str" cm="1">
        <f t="array" ref="S2156">_xlfn.IFS(R2156&gt;5000000,"Gold",R2156&gt;=500000,"Silver",R2156&gt;30000,"Bronze",TRUE,"Transactional")</f>
        <v>Transactional</v>
      </c>
      <c r="T2156" s="24" t="s">
        <v>54</v>
      </c>
      <c r="U2156" s="101" t="s">
        <v>366</v>
      </c>
      <c r="V2156" s="101" t="s">
        <v>4264</v>
      </c>
      <c r="W2156" s="77" t="str">
        <f t="shared" si="439"/>
        <v>No</v>
      </c>
      <c r="X2156" s="77" t="str">
        <f>IFERROR(_xlfn.XLOOKUP(J2156&amp;"||"&amp;K2156,'Mapping Ref.'!$J$2:$J$538,'Mapping Ref.'!$K$2:$K$538),"")</f>
        <v>ICT</v>
      </c>
      <c r="Y2156" s="77" t="str" cm="1">
        <f t="array" ref="Y2156">_xlfn.IFS(R2156&gt;2000000,"For Publication",R2156&gt;100000,"PID",R2156&gt;30000,"RFQ",TRUE,"Transactional")</f>
        <v>Transactional</v>
      </c>
      <c r="Z2156" s="24" t="s">
        <v>101</v>
      </c>
      <c r="AA2156" s="32">
        <v>12</v>
      </c>
      <c r="AB2156" s="24">
        <v>0</v>
      </c>
      <c r="AC2156" s="25">
        <v>45245</v>
      </c>
      <c r="AD2156" s="24" t="s">
        <v>58</v>
      </c>
      <c r="AE2156" s="24"/>
      <c r="AF2156" s="24"/>
      <c r="AG2156" s="24"/>
      <c r="AH2156" s="24" t="s">
        <v>60</v>
      </c>
      <c r="AI2156" s="24"/>
      <c r="AJ2156" s="24" t="s">
        <v>60</v>
      </c>
      <c r="AK2156" s="24" t="s">
        <v>8210</v>
      </c>
      <c r="AL2156" s="24" t="s">
        <v>5003</v>
      </c>
      <c r="AM2156" s="24"/>
      <c r="AN2156" s="24"/>
      <c r="AO2156" s="24">
        <v>0</v>
      </c>
      <c r="AP2156" s="24" t="s">
        <v>60</v>
      </c>
      <c r="AQ2156" s="24"/>
      <c r="AR2156" s="24"/>
      <c r="AS2156" s="89">
        <v>0</v>
      </c>
      <c r="AT2156" s="24" t="s">
        <v>8211</v>
      </c>
    </row>
    <row r="2157" spans="1:46" x14ac:dyDescent="0.5">
      <c r="A2157" s="24">
        <v>2291</v>
      </c>
      <c r="B2157" s="24"/>
      <c r="C2157" s="24"/>
      <c r="D2157" s="24" t="s">
        <v>8212</v>
      </c>
      <c r="E2157" s="24" t="s">
        <v>8213</v>
      </c>
      <c r="F2157" s="77" t="str">
        <f t="shared" si="438"/>
        <v>CHAMELEON COMMERCIAL SERVICES LTD - ADAPT AND THRIVE</v>
      </c>
      <c r="G2157" s="24" t="s">
        <v>8212</v>
      </c>
      <c r="H2157" s="24" t="s">
        <v>8214</v>
      </c>
      <c r="I2157" s="24" t="s">
        <v>5100</v>
      </c>
      <c r="J2157" s="24" t="s">
        <v>107</v>
      </c>
      <c r="K2157" s="24" t="s">
        <v>8215</v>
      </c>
      <c r="L2157" s="25">
        <v>45245</v>
      </c>
      <c r="M2157" s="25">
        <v>45382</v>
      </c>
      <c r="N2157" s="81">
        <f t="shared" si="443"/>
        <v>45565</v>
      </c>
      <c r="O2157" s="77" t="str">
        <f t="shared" ca="1" si="444"/>
        <v>Expired</v>
      </c>
      <c r="P2157" s="77" t="str" cm="1">
        <f t="array" aca="1" ref="P2157" ca="1">_xlfn.IFS((N2157-TODAY())&gt;=547,"06 Expires over 18 months",(N2157-TODAY())&gt;=365,"05 Expires in 18 months",(N2157-TODAY())&gt;=183,"04 Expires in 12 months",(N2157-TODAY())&gt;=92,"03 Expires in 6 months",(N2157-TODAY())&gt;=31,"02 Expires in 3 months",(N2157-TODAY())&gt;=0,"01 Expires in 30 days",(N2157-TODAY())&gt;=-31,"01 Expired last 30 days",(N2157-TODAY())&gt;=-92,"02 Expired last 3 months",(N2157-TODAY())&gt;=-183,"03 Expired last 6 months",(N2157-TODAY())&gt;=-365,"04 Expired last 12 months",(N2157-TODAY())&gt;=-547,"05 Expired last 18 months",TRUE,"06 Expired over 18 months")</f>
        <v>06 Expired over 18 months</v>
      </c>
      <c r="Q2157" s="65">
        <v>15000</v>
      </c>
      <c r="R2157" s="84">
        <f t="shared" si="445"/>
        <v>15000</v>
      </c>
      <c r="S2157" s="77" t="str" cm="1">
        <f t="array" ref="S2157">_xlfn.IFS(R2157&gt;5000000,"Gold",R2157&gt;=500000,"Silver",R2157&gt;30000,"Bronze",TRUE,"Transactional")</f>
        <v>Transactional</v>
      </c>
      <c r="T2157" s="24" t="s">
        <v>54</v>
      </c>
      <c r="U2157" s="101" t="s">
        <v>116</v>
      </c>
      <c r="V2157" s="101" t="s">
        <v>70</v>
      </c>
      <c r="W2157" s="77" t="str">
        <f t="shared" si="439"/>
        <v>Yes</v>
      </c>
      <c r="X2157" s="77" t="str">
        <f>IFERROR(_xlfn.XLOOKUP(J2157&amp;"||"&amp;K2157,'Mapping Ref.'!$J$2:$J$538,'Mapping Ref.'!$K$2:$K$538),"")</f>
        <v>Construction &amp; Estates</v>
      </c>
      <c r="Y2157" s="77" t="str" cm="1">
        <f t="array" ref="Y2157">_xlfn.IFS(R2157&gt;2000000,"For Publication",R2157&gt;100000,"PID",R2157&gt;30000,"RFQ",TRUE,"Transactional")</f>
        <v>Transactional</v>
      </c>
      <c r="Z2157" s="24" t="s">
        <v>101</v>
      </c>
      <c r="AA2157" s="32">
        <v>6</v>
      </c>
      <c r="AB2157" s="24">
        <v>6</v>
      </c>
      <c r="AC2157" s="25">
        <v>45245</v>
      </c>
      <c r="AD2157" s="24" t="s">
        <v>58</v>
      </c>
      <c r="AE2157" s="24"/>
      <c r="AF2157" s="24"/>
      <c r="AG2157" s="24"/>
      <c r="AH2157" s="24" t="s">
        <v>60</v>
      </c>
      <c r="AI2157" s="24"/>
      <c r="AJ2157" s="24" t="s">
        <v>60</v>
      </c>
      <c r="AK2157" s="24"/>
      <c r="AL2157" s="24" t="s">
        <v>1333</v>
      </c>
      <c r="AM2157" s="24"/>
      <c r="AN2157" s="24"/>
      <c r="AO2157" s="24">
        <v>0</v>
      </c>
      <c r="AP2157" s="24" t="s">
        <v>60</v>
      </c>
      <c r="AQ2157" s="24"/>
      <c r="AR2157" s="24"/>
      <c r="AS2157" s="89">
        <f t="shared" ref="AS2157:AS2163" si="447">DATEDIF(L2157,N2157,"m")</f>
        <v>10</v>
      </c>
      <c r="AT2157" s="24" t="s">
        <v>8216</v>
      </c>
    </row>
    <row r="2158" spans="1:46" x14ac:dyDescent="0.5">
      <c r="A2158" s="24">
        <v>2292</v>
      </c>
      <c r="B2158" s="24" t="s">
        <v>340</v>
      </c>
      <c r="C2158" s="24"/>
      <c r="D2158" s="24" t="s">
        <v>8217</v>
      </c>
      <c r="E2158" s="24" t="s">
        <v>8218</v>
      </c>
      <c r="F2158" s="77" t="str">
        <f t="shared" si="438"/>
        <v>THE WELL GROUP LIMITED</v>
      </c>
      <c r="G2158" s="24" t="s">
        <v>8219</v>
      </c>
      <c r="H2158" s="24" t="s">
        <v>963</v>
      </c>
      <c r="I2158" s="24" t="s">
        <v>1128</v>
      </c>
      <c r="J2158" s="24" t="s">
        <v>190</v>
      </c>
      <c r="K2158" s="24" t="s">
        <v>920</v>
      </c>
      <c r="L2158" s="25">
        <v>45245</v>
      </c>
      <c r="M2158" s="25">
        <v>45975</v>
      </c>
      <c r="N2158" s="81">
        <f t="shared" si="443"/>
        <v>46340</v>
      </c>
      <c r="O2158" s="77" t="str">
        <f t="shared" ca="1" si="444"/>
        <v>Live</v>
      </c>
      <c r="P2158" s="77" t="str" cm="1">
        <f t="array" aca="1" ref="P2158" ca="1">_xlfn.IFS((N2158-TODAY())&gt;=547,"06 Expires over 18 months",(N2158-TODAY())&gt;=365,"05 Expires in 18 months",(N2158-TODAY())&gt;=183,"04 Expires in 12 months",(N2158-TODAY())&gt;=92,"03 Expires in 6 months",(N2158-TODAY())&gt;=31,"02 Expires in 3 months",(N2158-TODAY())&gt;=0,"01 Expires in 30 days",(N2158-TODAY())&gt;=-31,"01 Expired last 30 days",(N2158-TODAY())&gt;=-92,"02 Expired last 3 months",(N2158-TODAY())&gt;=-183,"03 Expired last 6 months",(N2158-TODAY())&gt;=-365,"04 Expired last 12 months",(N2158-TODAY())&gt;=-547,"05 Expired last 18 months",TRUE,"06 Expired over 18 months")</f>
        <v>02 Expires in 3 months</v>
      </c>
      <c r="Q2158" s="65">
        <v>10000</v>
      </c>
      <c r="R2158" s="84">
        <f t="shared" si="445"/>
        <v>29166.666666666668</v>
      </c>
      <c r="S2158" s="77" t="str" cm="1">
        <f t="array" ref="S2158">_xlfn.IFS(R2158&gt;5000000,"Gold",R2158&gt;=500000,"Silver",R2158&gt;30000,"Bronze",TRUE,"Transactional")</f>
        <v>Transactional</v>
      </c>
      <c r="T2158" s="24" t="s">
        <v>122</v>
      </c>
      <c r="U2158" s="101" t="s">
        <v>123</v>
      </c>
      <c r="V2158" s="101" t="s">
        <v>124</v>
      </c>
      <c r="W2158" s="77" t="str">
        <f t="shared" si="439"/>
        <v>Yes</v>
      </c>
      <c r="X2158" s="77" t="str">
        <f>IFERROR(_xlfn.XLOOKUP(J2158&amp;"||"&amp;K2158,'Mapping Ref.'!$J$2:$J$538,'Mapping Ref.'!$K$2:$K$538),"")</f>
        <v>Construction &amp; Estates</v>
      </c>
      <c r="Y2158" s="77" t="str" cm="1">
        <f t="array" ref="Y2158">_xlfn.IFS(R2158&gt;2000000,"For Publication",R2158&gt;100000,"PID",R2158&gt;30000,"RFQ",TRUE,"Transactional")</f>
        <v>Transactional</v>
      </c>
      <c r="Z2158" s="24" t="s">
        <v>101</v>
      </c>
      <c r="AA2158" s="32">
        <v>12</v>
      </c>
      <c r="AB2158" s="24">
        <v>12</v>
      </c>
      <c r="AC2158" s="25">
        <v>45245</v>
      </c>
      <c r="AD2158" s="24" t="s">
        <v>58</v>
      </c>
      <c r="AE2158" s="24"/>
      <c r="AF2158" s="24"/>
      <c r="AG2158" s="24"/>
      <c r="AH2158" s="24" t="s">
        <v>59</v>
      </c>
      <c r="AI2158" s="24"/>
      <c r="AJ2158" s="24" t="s">
        <v>60</v>
      </c>
      <c r="AK2158" s="24"/>
      <c r="AL2158" s="24" t="s">
        <v>5003</v>
      </c>
      <c r="AM2158" s="24"/>
      <c r="AN2158" s="24"/>
      <c r="AO2158" s="24">
        <v>0</v>
      </c>
      <c r="AP2158" s="24" t="s">
        <v>60</v>
      </c>
      <c r="AQ2158" s="24"/>
      <c r="AR2158" s="24"/>
      <c r="AS2158" s="89">
        <f t="shared" si="447"/>
        <v>35</v>
      </c>
      <c r="AT2158" s="24" t="s">
        <v>8217</v>
      </c>
    </row>
    <row r="2159" spans="1:46" x14ac:dyDescent="0.5">
      <c r="A2159" s="24">
        <v>2293</v>
      </c>
      <c r="B2159" s="24" t="s">
        <v>340</v>
      </c>
      <c r="C2159" s="24" t="s">
        <v>77</v>
      </c>
      <c r="D2159" s="24" t="s">
        <v>8220</v>
      </c>
      <c r="E2159" s="24" t="s">
        <v>8221</v>
      </c>
      <c r="F2159" s="77" t="str">
        <f t="shared" si="438"/>
        <v>SKANSKA TECHNOLOGY LIMITED</v>
      </c>
      <c r="G2159" s="24" t="s">
        <v>8222</v>
      </c>
      <c r="H2159" s="24" t="s">
        <v>963</v>
      </c>
      <c r="I2159" s="24" t="s">
        <v>1128</v>
      </c>
      <c r="J2159" s="24" t="s">
        <v>190</v>
      </c>
      <c r="K2159" s="24" t="s">
        <v>3201</v>
      </c>
      <c r="L2159" s="25">
        <v>45245</v>
      </c>
      <c r="M2159" s="25">
        <v>45975</v>
      </c>
      <c r="N2159" s="81">
        <f t="shared" si="443"/>
        <v>46340</v>
      </c>
      <c r="O2159" s="77" t="str">
        <f t="shared" ca="1" si="444"/>
        <v>Live</v>
      </c>
      <c r="P2159" s="77" t="str" cm="1">
        <f t="array" aca="1" ref="P2159" ca="1">_xlfn.IFS((N2159-TODAY())&gt;=547,"06 Expires over 18 months",(N2159-TODAY())&gt;=365,"05 Expires in 18 months",(N2159-TODAY())&gt;=183,"04 Expires in 12 months",(N2159-TODAY())&gt;=92,"03 Expires in 6 months",(N2159-TODAY())&gt;=31,"02 Expires in 3 months",(N2159-TODAY())&gt;=0,"01 Expires in 30 days",(N2159-TODAY())&gt;=-31,"01 Expired last 30 days",(N2159-TODAY())&gt;=-92,"02 Expired last 3 months",(N2159-TODAY())&gt;=-183,"03 Expired last 6 months",(N2159-TODAY())&gt;=-365,"04 Expired last 12 months",(N2159-TODAY())&gt;=-547,"05 Expired last 18 months",TRUE,"06 Expired over 18 months")</f>
        <v>02 Expires in 3 months</v>
      </c>
      <c r="Q2159" s="65">
        <v>20000</v>
      </c>
      <c r="R2159" s="84">
        <f t="shared" si="445"/>
        <v>58333.333333333336</v>
      </c>
      <c r="S2159" s="77" t="str" cm="1">
        <f t="array" ref="S2159">_xlfn.IFS(R2159&gt;5000000,"Gold",R2159&gt;=500000,"Silver",R2159&gt;30000,"Bronze",TRUE,"Transactional")</f>
        <v>Bronze</v>
      </c>
      <c r="T2159" s="24" t="s">
        <v>122</v>
      </c>
      <c r="U2159" s="101" t="s">
        <v>366</v>
      </c>
      <c r="V2159" s="101" t="s">
        <v>770</v>
      </c>
      <c r="W2159" s="77" t="str">
        <f t="shared" si="439"/>
        <v>Yes</v>
      </c>
      <c r="X2159" s="77" t="str">
        <f>IFERROR(_xlfn.XLOOKUP(J2159&amp;"||"&amp;K2159,'Mapping Ref.'!$J$2:$J$538,'Mapping Ref.'!$K$2:$K$538),"")</f>
        <v>Childrens &amp; Adults</v>
      </c>
      <c r="Y2159" s="77" t="str" cm="1">
        <f t="array" ref="Y2159">_xlfn.IFS(R2159&gt;2000000,"For Publication",R2159&gt;100000,"PID",R2159&gt;30000,"RFQ",TRUE,"Transactional")</f>
        <v>RFQ</v>
      </c>
      <c r="Z2159" s="24" t="s">
        <v>101</v>
      </c>
      <c r="AA2159" s="32">
        <v>12</v>
      </c>
      <c r="AB2159" s="24">
        <v>12</v>
      </c>
      <c r="AC2159" s="25">
        <v>45245</v>
      </c>
      <c r="AD2159" s="24" t="s">
        <v>58</v>
      </c>
      <c r="AE2159" s="24"/>
      <c r="AF2159" s="24"/>
      <c r="AG2159" s="24"/>
      <c r="AH2159" s="24" t="s">
        <v>59</v>
      </c>
      <c r="AI2159" s="24"/>
      <c r="AJ2159" s="24" t="s">
        <v>60</v>
      </c>
      <c r="AK2159" s="24"/>
      <c r="AL2159" s="24" t="s">
        <v>5003</v>
      </c>
      <c r="AM2159" s="24"/>
      <c r="AN2159" s="24"/>
      <c r="AO2159" s="24">
        <v>0</v>
      </c>
      <c r="AP2159" s="24" t="s">
        <v>60</v>
      </c>
      <c r="AQ2159" s="24"/>
      <c r="AR2159" s="24"/>
      <c r="AS2159" s="89">
        <f t="shared" si="447"/>
        <v>35</v>
      </c>
      <c r="AT2159" s="24" t="s">
        <v>8223</v>
      </c>
    </row>
    <row r="2160" spans="1:46" x14ac:dyDescent="0.5">
      <c r="A2160" s="24">
        <v>2294</v>
      </c>
      <c r="B2160" s="24" t="s">
        <v>340</v>
      </c>
      <c r="C2160" s="24"/>
      <c r="D2160" s="24" t="s">
        <v>8224</v>
      </c>
      <c r="E2160" s="24" t="s">
        <v>8225</v>
      </c>
      <c r="F2160" s="77" t="str">
        <f t="shared" si="438"/>
        <v>JACK AMBROSE VISUALS LTD</v>
      </c>
      <c r="G2160" s="24" t="s">
        <v>8224</v>
      </c>
      <c r="H2160" s="24" t="s">
        <v>2731</v>
      </c>
      <c r="I2160" s="24" t="s">
        <v>2731</v>
      </c>
      <c r="J2160" s="24" t="s">
        <v>66</v>
      </c>
      <c r="K2160" s="27" t="s">
        <v>67</v>
      </c>
      <c r="L2160" s="25">
        <v>45246</v>
      </c>
      <c r="M2160" s="25">
        <v>45612</v>
      </c>
      <c r="N2160" s="81">
        <f t="shared" si="443"/>
        <v>45612</v>
      </c>
      <c r="O2160" s="77" t="str">
        <f t="shared" ca="1" si="444"/>
        <v>Expired</v>
      </c>
      <c r="P2160" s="77" t="str" cm="1">
        <f t="array" aca="1" ref="P2160" ca="1">_xlfn.IFS((N2160-TODAY())&gt;=547,"06 Expires over 18 months",(N2160-TODAY())&gt;=365,"05 Expires in 18 months",(N2160-TODAY())&gt;=183,"04 Expires in 12 months",(N2160-TODAY())&gt;=92,"03 Expires in 6 months",(N2160-TODAY())&gt;=31,"02 Expires in 3 months",(N2160-TODAY())&gt;=0,"01 Expires in 30 days",(N2160-TODAY())&gt;=-31,"01 Expired last 30 days",(N2160-TODAY())&gt;=-92,"02 Expired last 3 months",(N2160-TODAY())&gt;=-183,"03 Expired last 6 months",(N2160-TODAY())&gt;=-365,"04 Expired last 12 months",(N2160-TODAY())&gt;=-547,"05 Expired last 18 months",TRUE,"06 Expired over 18 months")</f>
        <v>06 Expired over 18 months</v>
      </c>
      <c r="Q2160" s="65">
        <v>1000</v>
      </c>
      <c r="R2160" s="84">
        <f t="shared" si="445"/>
        <v>1000</v>
      </c>
      <c r="S2160" s="77" t="str" cm="1">
        <f t="array" ref="S2160">_xlfn.IFS(R2160&gt;5000000,"Gold",R2160&gt;=500000,"Silver",R2160&gt;30000,"Bronze",TRUE,"Transactional")</f>
        <v>Transactional</v>
      </c>
      <c r="T2160" s="24" t="s">
        <v>54</v>
      </c>
      <c r="U2160" s="101" t="s">
        <v>366</v>
      </c>
      <c r="V2160" s="101" t="s">
        <v>7933</v>
      </c>
      <c r="W2160" s="77" t="str">
        <f t="shared" si="439"/>
        <v>No</v>
      </c>
      <c r="X2160" s="77" t="str">
        <f>IFERROR(_xlfn.XLOOKUP(J2160&amp;"||"&amp;K2160,'Mapping Ref.'!$J$2:$J$538,'Mapping Ref.'!$K$2:$K$538),"")</f>
        <v>Childrens &amp; Adults</v>
      </c>
      <c r="Y2160" s="77" t="str" cm="1">
        <f t="array" ref="Y2160">_xlfn.IFS(R2160&gt;2000000,"For Publication",R2160&gt;100000,"PID",R2160&gt;30000,"RFQ",TRUE,"Transactional")</f>
        <v>Transactional</v>
      </c>
      <c r="Z2160" s="24" t="s">
        <v>101</v>
      </c>
      <c r="AA2160" s="32">
        <v>12</v>
      </c>
      <c r="AB2160" s="24">
        <v>0</v>
      </c>
      <c r="AC2160" s="25">
        <v>45246</v>
      </c>
      <c r="AD2160" s="24" t="s">
        <v>58</v>
      </c>
      <c r="AE2160" s="24">
        <v>0</v>
      </c>
      <c r="AF2160" s="24"/>
      <c r="AG2160" s="24"/>
      <c r="AH2160" s="24" t="s">
        <v>59</v>
      </c>
      <c r="AI2160" s="24"/>
      <c r="AJ2160" s="24" t="s">
        <v>60</v>
      </c>
      <c r="AK2160" s="24"/>
      <c r="AL2160" s="24" t="s">
        <v>5003</v>
      </c>
      <c r="AM2160" s="24"/>
      <c r="AN2160" s="24"/>
      <c r="AO2160" s="24">
        <v>0</v>
      </c>
      <c r="AP2160" s="24" t="s">
        <v>60</v>
      </c>
      <c r="AQ2160" s="24"/>
      <c r="AR2160" s="24"/>
      <c r="AS2160" s="89">
        <f t="shared" si="447"/>
        <v>12</v>
      </c>
      <c r="AT2160" s="24" t="s">
        <v>8226</v>
      </c>
    </row>
    <row r="2161" spans="1:46" x14ac:dyDescent="0.5">
      <c r="A2161" s="24">
        <v>2295</v>
      </c>
      <c r="B2161" s="24" t="s">
        <v>340</v>
      </c>
      <c r="C2161" s="24"/>
      <c r="D2161" s="24" t="s">
        <v>8227</v>
      </c>
      <c r="E2161" s="24" t="s">
        <v>8228</v>
      </c>
      <c r="F2161" s="77" t="str">
        <f t="shared" si="438"/>
        <v>MR PETER MOREY T/A PETER MOREY ILLUSTRATION</v>
      </c>
      <c r="G2161" s="24" t="s">
        <v>8227</v>
      </c>
      <c r="H2161" s="24" t="s">
        <v>2731</v>
      </c>
      <c r="I2161" s="24" t="s">
        <v>2731</v>
      </c>
      <c r="J2161" s="24" t="s">
        <v>66</v>
      </c>
      <c r="K2161" s="27" t="s">
        <v>67</v>
      </c>
      <c r="L2161" s="25">
        <v>45246</v>
      </c>
      <c r="M2161" s="25">
        <v>45612</v>
      </c>
      <c r="N2161" s="81">
        <f t="shared" si="443"/>
        <v>45612</v>
      </c>
      <c r="O2161" s="77" t="str">
        <f t="shared" ca="1" si="444"/>
        <v>Expired</v>
      </c>
      <c r="P2161" s="77" t="str" cm="1">
        <f t="array" aca="1" ref="P2161" ca="1">_xlfn.IFS((N2161-TODAY())&gt;=547,"06 Expires over 18 months",(N2161-TODAY())&gt;=365,"05 Expires in 18 months",(N2161-TODAY())&gt;=183,"04 Expires in 12 months",(N2161-TODAY())&gt;=92,"03 Expires in 6 months",(N2161-TODAY())&gt;=31,"02 Expires in 3 months",(N2161-TODAY())&gt;=0,"01 Expires in 30 days",(N2161-TODAY())&gt;=-31,"01 Expired last 30 days",(N2161-TODAY())&gt;=-92,"02 Expired last 3 months",(N2161-TODAY())&gt;=-183,"03 Expired last 6 months",(N2161-TODAY())&gt;=-365,"04 Expired last 12 months",(N2161-TODAY())&gt;=-547,"05 Expired last 18 months",TRUE,"06 Expired over 18 months")</f>
        <v>06 Expired over 18 months</v>
      </c>
      <c r="Q2161" s="65">
        <v>1000</v>
      </c>
      <c r="R2161" s="84">
        <f t="shared" si="445"/>
        <v>1000</v>
      </c>
      <c r="S2161" s="77" t="str" cm="1">
        <f t="array" ref="S2161">_xlfn.IFS(R2161&gt;5000000,"Gold",R2161&gt;=500000,"Silver",R2161&gt;30000,"Bronze",TRUE,"Transactional")</f>
        <v>Transactional</v>
      </c>
      <c r="T2161" s="24" t="s">
        <v>54</v>
      </c>
      <c r="U2161" s="101" t="s">
        <v>366</v>
      </c>
      <c r="V2161" s="101" t="s">
        <v>1346</v>
      </c>
      <c r="W2161" s="77" t="str">
        <f t="shared" si="439"/>
        <v>No</v>
      </c>
      <c r="X2161" s="77" t="str">
        <f>IFERROR(_xlfn.XLOOKUP(J2161&amp;"||"&amp;K2161,'Mapping Ref.'!$J$2:$J$538,'Mapping Ref.'!$K$2:$K$538),"")</f>
        <v>Childrens &amp; Adults</v>
      </c>
      <c r="Y2161" s="77" t="str" cm="1">
        <f t="array" ref="Y2161">_xlfn.IFS(R2161&gt;2000000,"For Publication",R2161&gt;100000,"PID",R2161&gt;30000,"RFQ",TRUE,"Transactional")</f>
        <v>Transactional</v>
      </c>
      <c r="Z2161" s="24" t="s">
        <v>101</v>
      </c>
      <c r="AA2161" s="32">
        <v>12</v>
      </c>
      <c r="AB2161" s="24">
        <v>0</v>
      </c>
      <c r="AC2161" s="25">
        <v>45246</v>
      </c>
      <c r="AD2161" s="24" t="s">
        <v>58</v>
      </c>
      <c r="AE2161" s="24">
        <v>0</v>
      </c>
      <c r="AF2161" s="24"/>
      <c r="AG2161" s="24"/>
      <c r="AH2161" s="24" t="s">
        <v>59</v>
      </c>
      <c r="AI2161" s="24"/>
      <c r="AJ2161" s="24" t="s">
        <v>60</v>
      </c>
      <c r="AK2161" s="24"/>
      <c r="AL2161" s="24" t="s">
        <v>5003</v>
      </c>
      <c r="AM2161" s="24"/>
      <c r="AN2161" s="24"/>
      <c r="AO2161" s="24">
        <v>0</v>
      </c>
      <c r="AP2161" s="24" t="s">
        <v>60</v>
      </c>
      <c r="AQ2161" s="24"/>
      <c r="AR2161" s="24"/>
      <c r="AS2161" s="89">
        <f t="shared" si="447"/>
        <v>12</v>
      </c>
      <c r="AT2161" s="24" t="s">
        <v>8229</v>
      </c>
    </row>
    <row r="2162" spans="1:46" x14ac:dyDescent="0.5">
      <c r="A2162" s="24">
        <v>2296</v>
      </c>
      <c r="B2162" s="24" t="s">
        <v>340</v>
      </c>
      <c r="C2162" s="24"/>
      <c r="D2162" s="24" t="s">
        <v>8230</v>
      </c>
      <c r="E2162" s="24" t="s">
        <v>8231</v>
      </c>
      <c r="F2162" s="77" t="str">
        <f t="shared" si="438"/>
        <v>JASCOM ELECTRICAL CONTRACTORS LIMITED</v>
      </c>
      <c r="G2162" s="24" t="s">
        <v>8232</v>
      </c>
      <c r="H2162" s="24" t="s">
        <v>8233</v>
      </c>
      <c r="I2162" s="24" t="s">
        <v>972</v>
      </c>
      <c r="J2162" s="24" t="s">
        <v>107</v>
      </c>
      <c r="K2162" s="24" t="s">
        <v>8234</v>
      </c>
      <c r="L2162" s="25">
        <v>45247</v>
      </c>
      <c r="M2162" s="25">
        <v>45291</v>
      </c>
      <c r="N2162" s="81">
        <f t="shared" si="443"/>
        <v>45291</v>
      </c>
      <c r="O2162" s="77" t="str">
        <f t="shared" ca="1" si="444"/>
        <v>Expired</v>
      </c>
      <c r="P2162" s="77" t="str" cm="1">
        <f t="array" aca="1" ref="P2162" ca="1">_xlfn.IFS((N2162-TODAY())&gt;=547,"06 Expires over 18 months",(N2162-TODAY())&gt;=365,"05 Expires in 18 months",(N2162-TODAY())&gt;=183,"04 Expires in 12 months",(N2162-TODAY())&gt;=92,"03 Expires in 6 months",(N2162-TODAY())&gt;=31,"02 Expires in 3 months",(N2162-TODAY())&gt;=0,"01 Expires in 30 days",(N2162-TODAY())&gt;=-31,"01 Expired last 30 days",(N2162-TODAY())&gt;=-92,"02 Expired last 3 months",(N2162-TODAY())&gt;=-183,"03 Expired last 6 months",(N2162-TODAY())&gt;=-365,"04 Expired last 12 months",(N2162-TODAY())&gt;=-547,"05 Expired last 18 months",TRUE,"06 Expired over 18 months")</f>
        <v>06 Expired over 18 months</v>
      </c>
      <c r="Q2162" s="65">
        <v>350</v>
      </c>
      <c r="R2162" s="84">
        <f t="shared" si="445"/>
        <v>350</v>
      </c>
      <c r="S2162" s="77" t="str" cm="1">
        <f t="array" ref="S2162">_xlfn.IFS(R2162&gt;5000000,"Gold",R2162&gt;=500000,"Silver",R2162&gt;30000,"Bronze",TRUE,"Transactional")</f>
        <v>Transactional</v>
      </c>
      <c r="T2162" s="24" t="s">
        <v>54</v>
      </c>
      <c r="U2162" s="101" t="s">
        <v>445</v>
      </c>
      <c r="V2162" s="101" t="s">
        <v>874</v>
      </c>
      <c r="W2162" s="77" t="str">
        <f t="shared" si="439"/>
        <v>No</v>
      </c>
      <c r="X2162" s="77" t="str">
        <f>IFERROR(_xlfn.XLOOKUP(J2162&amp;"||"&amp;K2162,'Mapping Ref.'!$J$2:$J$538,'Mapping Ref.'!$K$2:$K$538),"")</f>
        <v>Construction &amp; Estates</v>
      </c>
      <c r="Y2162" s="77" t="str" cm="1">
        <f t="array" ref="Y2162">_xlfn.IFS(R2162&gt;2000000,"For Publication",R2162&gt;100000,"PID",R2162&gt;30000,"RFQ",TRUE,"Transactional")</f>
        <v>Transactional</v>
      </c>
      <c r="Z2162" s="24" t="s">
        <v>86</v>
      </c>
      <c r="AA2162" s="32">
        <v>2</v>
      </c>
      <c r="AB2162" s="24">
        <v>0</v>
      </c>
      <c r="AC2162" s="25">
        <v>45247</v>
      </c>
      <c r="AD2162" s="24" t="s">
        <v>58</v>
      </c>
      <c r="AE2162" s="24">
        <v>10000211</v>
      </c>
      <c r="AF2162" s="24"/>
      <c r="AG2162" s="24"/>
      <c r="AH2162" s="24" t="s">
        <v>60</v>
      </c>
      <c r="AI2162" s="24"/>
      <c r="AJ2162" s="24" t="s">
        <v>60</v>
      </c>
      <c r="AK2162" s="24"/>
      <c r="AL2162" s="24" t="s">
        <v>5003</v>
      </c>
      <c r="AM2162" s="24"/>
      <c r="AN2162" s="24"/>
      <c r="AO2162" s="24">
        <v>0</v>
      </c>
      <c r="AP2162" s="24" t="s">
        <v>60</v>
      </c>
      <c r="AQ2162" s="24"/>
      <c r="AR2162" s="24"/>
      <c r="AS2162" s="89">
        <f t="shared" si="447"/>
        <v>1</v>
      </c>
      <c r="AT2162" s="24" t="s">
        <v>8230</v>
      </c>
    </row>
    <row r="2163" spans="1:46" x14ac:dyDescent="0.5">
      <c r="A2163" s="24">
        <v>2297</v>
      </c>
      <c r="B2163" s="24" t="s">
        <v>340</v>
      </c>
      <c r="C2163" s="24" t="s">
        <v>77</v>
      </c>
      <c r="D2163" s="24" t="s">
        <v>8235</v>
      </c>
      <c r="E2163" s="24" t="s">
        <v>8236</v>
      </c>
      <c r="F2163" s="77" t="str">
        <f t="shared" si="438"/>
        <v>BEAM UP LIMITED T/A BEAM</v>
      </c>
      <c r="G2163" s="24" t="s">
        <v>3487</v>
      </c>
      <c r="H2163" s="24" t="s">
        <v>8237</v>
      </c>
      <c r="I2163" s="24" t="s">
        <v>8238</v>
      </c>
      <c r="J2163" s="24" t="s">
        <v>321</v>
      </c>
      <c r="K2163" s="24" t="s">
        <v>3395</v>
      </c>
      <c r="L2163" s="25">
        <v>45108</v>
      </c>
      <c r="M2163" s="25">
        <v>45839</v>
      </c>
      <c r="N2163" s="81">
        <f t="shared" si="443"/>
        <v>45839</v>
      </c>
      <c r="O2163" s="77" t="str">
        <f t="shared" ca="1" si="444"/>
        <v>Expired</v>
      </c>
      <c r="P2163" s="77" t="str" cm="1">
        <f t="array" aca="1" ref="P2163" ca="1">_xlfn.IFS((N2163-TODAY())&gt;=547,"06 Expires over 18 months",(N2163-TODAY())&gt;=365,"05 Expires in 18 months",(N2163-TODAY())&gt;=183,"04 Expires in 12 months",(N2163-TODAY())&gt;=92,"03 Expires in 6 months",(N2163-TODAY())&gt;=31,"02 Expires in 3 months",(N2163-TODAY())&gt;=0,"01 Expires in 30 days",(N2163-TODAY())&gt;=-31,"01 Expired last 30 days",(N2163-TODAY())&gt;=-92,"02 Expired last 3 months",(N2163-TODAY())&gt;=-183,"03 Expired last 6 months",(N2163-TODAY())&gt;=-365,"04 Expired last 12 months",(N2163-TODAY())&gt;=-547,"05 Expired last 18 months",TRUE,"06 Expired over 18 months")</f>
        <v>05 Expired last 18 months</v>
      </c>
      <c r="Q2163" s="65">
        <v>76399.199999999997</v>
      </c>
      <c r="R2163" s="84">
        <f t="shared" si="445"/>
        <v>152798.39999999999</v>
      </c>
      <c r="S2163" s="77" t="str" cm="1">
        <f t="array" ref="S2163">_xlfn.IFS(R2163&gt;5000000,"Gold",R2163&gt;=500000,"Silver",R2163&gt;30000,"Bronze",TRUE,"Transactional")</f>
        <v>Bronze</v>
      </c>
      <c r="T2163" s="24" t="s">
        <v>54</v>
      </c>
      <c r="U2163" s="101" t="s">
        <v>84</v>
      </c>
      <c r="V2163" s="101" t="s">
        <v>204</v>
      </c>
      <c r="W2163" s="77" t="str">
        <f t="shared" si="439"/>
        <v>No</v>
      </c>
      <c r="X2163" s="77" t="str">
        <f>IFERROR(_xlfn.XLOOKUP(J2163&amp;"||"&amp;K2163,'Mapping Ref.'!$J$2:$J$538,'Mapping Ref.'!$K$2:$K$538),"")</f>
        <v>Corporate</v>
      </c>
      <c r="Y2163" s="77" t="str" cm="1">
        <f t="array" ref="Y2163">_xlfn.IFS(R2163&gt;2000000,"For Publication",R2163&gt;100000,"PID",R2163&gt;30000,"RFQ",TRUE,"Transactional")</f>
        <v>PID</v>
      </c>
      <c r="Z2163" s="24" t="s">
        <v>86</v>
      </c>
      <c r="AA2163" s="32">
        <v>24</v>
      </c>
      <c r="AB2163" s="24">
        <v>0</v>
      </c>
      <c r="AC2163" s="25">
        <v>45250</v>
      </c>
      <c r="AD2163" s="24" t="s">
        <v>1066</v>
      </c>
      <c r="AE2163" s="24"/>
      <c r="AF2163" s="24"/>
      <c r="AG2163" s="24"/>
      <c r="AH2163" s="24" t="s">
        <v>60</v>
      </c>
      <c r="AI2163" s="24"/>
      <c r="AJ2163" s="24" t="s">
        <v>60</v>
      </c>
      <c r="AK2163" s="24"/>
      <c r="AL2163" s="24" t="s">
        <v>1333</v>
      </c>
      <c r="AM2163" s="24"/>
      <c r="AN2163" s="24"/>
      <c r="AO2163" s="24">
        <v>0</v>
      </c>
      <c r="AP2163" s="24" t="s">
        <v>60</v>
      </c>
      <c r="AQ2163" s="24"/>
      <c r="AR2163" s="24"/>
      <c r="AS2163" s="89">
        <f t="shared" si="447"/>
        <v>24</v>
      </c>
      <c r="AT2163" s="24" t="s">
        <v>3489</v>
      </c>
    </row>
    <row r="2164" spans="1:46" x14ac:dyDescent="0.5">
      <c r="A2164" s="24">
        <v>2298</v>
      </c>
      <c r="B2164" s="24" t="s">
        <v>340</v>
      </c>
      <c r="C2164" s="24"/>
      <c r="D2164" s="24" t="s">
        <v>8239</v>
      </c>
      <c r="E2164" s="24" t="s">
        <v>8240</v>
      </c>
      <c r="F2164" s="77" t="str">
        <f t="shared" si="438"/>
        <v>Vesta Family Support</v>
      </c>
      <c r="G2164" s="24" t="s">
        <v>8241</v>
      </c>
      <c r="H2164" s="24" t="s">
        <v>3661</v>
      </c>
      <c r="I2164" s="24" t="s">
        <v>3661</v>
      </c>
      <c r="J2164" s="24" t="s">
        <v>190</v>
      </c>
      <c r="K2164" s="24" t="s">
        <v>755</v>
      </c>
      <c r="L2164" s="25">
        <v>45252</v>
      </c>
      <c r="M2164" s="25"/>
      <c r="N2164" s="81"/>
      <c r="O2164" s="77" t="s">
        <v>712</v>
      </c>
      <c r="P2164" s="77"/>
      <c r="Q2164" s="65">
        <v>5000</v>
      </c>
      <c r="R2164" s="84">
        <f t="shared" si="445"/>
        <v>5000</v>
      </c>
      <c r="S2164" s="77" t="str" cm="1">
        <f t="array" ref="S2164">_xlfn.IFS(R2164&gt;5000000,"Gold",R2164&gt;=500000,"Silver",R2164&gt;30000,"Bronze",TRUE,"Transactional")</f>
        <v>Transactional</v>
      </c>
      <c r="T2164" s="24" t="s">
        <v>54</v>
      </c>
      <c r="U2164" s="101" t="s">
        <v>116</v>
      </c>
      <c r="V2164" s="101" t="s">
        <v>70</v>
      </c>
      <c r="W2164" s="77" t="str">
        <f t="shared" si="439"/>
        <v>Yes</v>
      </c>
      <c r="X2164" s="77" t="str">
        <f>IFERROR(_xlfn.XLOOKUP(J2164&amp;"||"&amp;K2164,'Mapping Ref.'!$J$2:$J$538,'Mapping Ref.'!$K$2:$K$538),"")</f>
        <v>Childrens &amp; Adults</v>
      </c>
      <c r="Y2164" s="77" t="str" cm="1">
        <f t="array" ref="Y2164">_xlfn.IFS(R2164&gt;2000000,"For Publication",R2164&gt;100000,"PID",R2164&gt;30000,"RFQ",TRUE,"Transactional")</f>
        <v>Transactional</v>
      </c>
      <c r="Z2164" s="24" t="s">
        <v>101</v>
      </c>
      <c r="AA2164" s="32">
        <v>12</v>
      </c>
      <c r="AB2164" s="24">
        <v>3</v>
      </c>
      <c r="AC2164" s="25">
        <v>45252</v>
      </c>
      <c r="AD2164" s="24" t="s">
        <v>58</v>
      </c>
      <c r="AE2164" s="24"/>
      <c r="AF2164" s="24"/>
      <c r="AG2164" s="24"/>
      <c r="AH2164" s="24" t="s">
        <v>60</v>
      </c>
      <c r="AI2164" s="24"/>
      <c r="AJ2164" s="24" t="s">
        <v>59</v>
      </c>
      <c r="AK2164" s="24"/>
      <c r="AL2164" s="24" t="s">
        <v>5003</v>
      </c>
      <c r="AM2164" s="24"/>
      <c r="AN2164" s="24"/>
      <c r="AO2164" s="24">
        <v>0</v>
      </c>
      <c r="AP2164" s="24" t="s">
        <v>60</v>
      </c>
      <c r="AQ2164" s="24"/>
      <c r="AR2164" s="24"/>
      <c r="AS2164" s="89">
        <v>0</v>
      </c>
      <c r="AT2164" s="24" t="s">
        <v>8242</v>
      </c>
    </row>
    <row r="2165" spans="1:46" x14ac:dyDescent="0.5">
      <c r="A2165" s="24">
        <v>2299</v>
      </c>
      <c r="B2165" s="24"/>
      <c r="C2165" s="24"/>
      <c r="D2165" s="24" t="s">
        <v>8243</v>
      </c>
      <c r="E2165" s="24" t="s">
        <v>8244</v>
      </c>
      <c r="F2165" s="77" t="str">
        <f t="shared" si="438"/>
        <v>RH ENVIRONMENTAL LIMITED TA RHE GLOBAL</v>
      </c>
      <c r="G2165" s="24" t="s">
        <v>8245</v>
      </c>
      <c r="H2165" s="24" t="s">
        <v>8246</v>
      </c>
      <c r="I2165" s="24" t="s">
        <v>972</v>
      </c>
      <c r="J2165" s="24" t="s">
        <v>107</v>
      </c>
      <c r="K2165" s="24" t="s">
        <v>4653</v>
      </c>
      <c r="L2165" s="25">
        <v>45231</v>
      </c>
      <c r="M2165" s="25">
        <v>45596</v>
      </c>
      <c r="N2165" s="81">
        <f t="shared" ref="N2165:N2196" si="448">EDATE(M2165,AB2165)</f>
        <v>45961</v>
      </c>
      <c r="O2165" s="77" t="str">
        <f ca="1">IF(N2165&lt;TODAY(),"Expired","Live")</f>
        <v>Expired</v>
      </c>
      <c r="P2165" s="77" t="str" cm="1">
        <f t="array" aca="1" ref="P2165" ca="1">_xlfn.IFS((N2165-TODAY())&gt;=547,"06 Expires over 18 months",(N2165-TODAY())&gt;=365,"05 Expires in 18 months",(N2165-TODAY())&gt;=183,"04 Expires in 12 months",(N2165-TODAY())&gt;=92,"03 Expires in 6 months",(N2165-TODAY())&gt;=31,"02 Expires in 3 months",(N2165-TODAY())&gt;=0,"01 Expires in 30 days",(N2165-TODAY())&gt;=-31,"01 Expired last 30 days",(N2165-TODAY())&gt;=-92,"02 Expired last 3 months",(N2165-TODAY())&gt;=-183,"03 Expired last 6 months",(N2165-TODAY())&gt;=-365,"04 Expired last 12 months",(N2165-TODAY())&gt;=-547,"05 Expired last 18 months",TRUE,"06 Expired over 18 months")</f>
        <v>04 Expired last 12 months</v>
      </c>
      <c r="Q2165" s="65">
        <v>4348</v>
      </c>
      <c r="R2165" s="84">
        <f t="shared" si="445"/>
        <v>8333.6666666666661</v>
      </c>
      <c r="S2165" s="77" t="str" cm="1">
        <f t="array" ref="S2165">_xlfn.IFS(R2165&gt;5000000,"Gold",R2165&gt;=500000,"Silver",R2165&gt;30000,"Bronze",TRUE,"Transactional")</f>
        <v>Transactional</v>
      </c>
      <c r="T2165" s="24" t="s">
        <v>54</v>
      </c>
      <c r="U2165" s="101" t="s">
        <v>131</v>
      </c>
      <c r="V2165" s="101" t="s">
        <v>361</v>
      </c>
      <c r="W2165" s="77" t="str">
        <f t="shared" si="439"/>
        <v>Yes</v>
      </c>
      <c r="X2165" s="77" t="str">
        <f>IFERROR(_xlfn.XLOOKUP(J2165&amp;"||"&amp;K2165,'Mapping Ref.'!$J$2:$J$538,'Mapping Ref.'!$K$2:$K$538),"")</f>
        <v>Construction &amp; Estates</v>
      </c>
      <c r="Y2165" s="77" t="str" cm="1">
        <f t="array" ref="Y2165">_xlfn.IFS(R2165&gt;2000000,"For Publication",R2165&gt;100000,"PID",R2165&gt;30000,"RFQ",TRUE,"Transactional")</f>
        <v>Transactional</v>
      </c>
      <c r="Z2165" s="24" t="s">
        <v>86</v>
      </c>
      <c r="AA2165" s="32">
        <v>36</v>
      </c>
      <c r="AB2165" s="24">
        <v>12</v>
      </c>
      <c r="AC2165" s="25">
        <v>45252</v>
      </c>
      <c r="AD2165" s="24" t="s">
        <v>58</v>
      </c>
      <c r="AE2165" s="24">
        <v>100006612</v>
      </c>
      <c r="AF2165" s="24"/>
      <c r="AG2165" s="24"/>
      <c r="AH2165" s="24" t="s">
        <v>60</v>
      </c>
      <c r="AI2165" s="24"/>
      <c r="AJ2165" s="24" t="s">
        <v>60</v>
      </c>
      <c r="AK2165" s="24"/>
      <c r="AL2165" s="24" t="s">
        <v>1333</v>
      </c>
      <c r="AM2165" s="24"/>
      <c r="AN2165" s="24"/>
      <c r="AO2165" s="24">
        <v>0</v>
      </c>
      <c r="AP2165" s="24" t="s">
        <v>60</v>
      </c>
      <c r="AQ2165" s="24"/>
      <c r="AR2165" s="24"/>
      <c r="AS2165" s="89">
        <f t="shared" ref="AS2165:AS2196" si="449">DATEDIF(L2165,N2165,"m")</f>
        <v>23</v>
      </c>
      <c r="AT2165" s="24" t="s">
        <v>8247</v>
      </c>
    </row>
    <row r="2166" spans="1:46" x14ac:dyDescent="0.5">
      <c r="A2166" s="24">
        <v>2300</v>
      </c>
      <c r="B2166" s="24" t="s">
        <v>340</v>
      </c>
      <c r="C2166" s="24" t="s">
        <v>77</v>
      </c>
      <c r="D2166" s="24" t="s">
        <v>8248</v>
      </c>
      <c r="E2166" s="24" t="s">
        <v>8249</v>
      </c>
      <c r="F2166" s="77" t="str">
        <f t="shared" si="438"/>
        <v>BEEVER AND STRUTHERS</v>
      </c>
      <c r="G2166" s="24" t="s">
        <v>5919</v>
      </c>
      <c r="H2166" s="24" t="s">
        <v>3282</v>
      </c>
      <c r="I2166" s="24" t="s">
        <v>8192</v>
      </c>
      <c r="J2166" s="24" t="s">
        <v>2962</v>
      </c>
      <c r="K2166" s="24" t="s">
        <v>3283</v>
      </c>
      <c r="L2166" s="25">
        <v>45292</v>
      </c>
      <c r="M2166" s="25">
        <v>45657</v>
      </c>
      <c r="N2166" s="81">
        <f t="shared" si="448"/>
        <v>45657</v>
      </c>
      <c r="O2166" s="77" t="str">
        <f ca="1">IF(N2166&lt;TODAY(),"Expired","Live")</f>
        <v>Expired</v>
      </c>
      <c r="P2166" s="77" t="str" cm="1">
        <f t="array" aca="1" ref="P2166" ca="1">_xlfn.IFS((N2166-TODAY())&gt;=547,"06 Expires over 18 months",(N2166-TODAY())&gt;=365,"05 Expires in 18 months",(N2166-TODAY())&gt;=183,"04 Expires in 12 months",(N2166-TODAY())&gt;=92,"03 Expires in 6 months",(N2166-TODAY())&gt;=31,"02 Expires in 3 months",(N2166-TODAY())&gt;=0,"01 Expires in 30 days",(N2166-TODAY())&gt;=-31,"01 Expired last 30 days",(N2166-TODAY())&gt;=-92,"02 Expired last 3 months",(N2166-TODAY())&gt;=-183,"03 Expired last 6 months",(N2166-TODAY())&gt;=-365,"04 Expired last 12 months",(N2166-TODAY())&gt;=-547,"05 Expired last 18 months",TRUE,"06 Expired over 18 months")</f>
        <v>06 Expired over 18 months</v>
      </c>
      <c r="Q2166" s="65">
        <v>40000</v>
      </c>
      <c r="R2166" s="84">
        <f t="shared" si="445"/>
        <v>40000</v>
      </c>
      <c r="S2166" s="77" t="str" cm="1">
        <f t="array" ref="S2166">_xlfn.IFS(R2166&gt;5000000,"Gold",R2166&gt;=500000,"Silver",R2166&gt;30000,"Bronze",TRUE,"Transactional")</f>
        <v>Bronze</v>
      </c>
      <c r="T2166" s="24" t="s">
        <v>54</v>
      </c>
      <c r="U2166" s="101" t="s">
        <v>116</v>
      </c>
      <c r="V2166" s="101" t="s">
        <v>70</v>
      </c>
      <c r="W2166" s="77" t="str">
        <f t="shared" si="439"/>
        <v>No</v>
      </c>
      <c r="X2166" s="77" t="str">
        <f>IFERROR(_xlfn.XLOOKUP(J2166&amp;"||"&amp;K2166,'Mapping Ref.'!$J$2:$J$538,'Mapping Ref.'!$K$2:$K$538),"")</f>
        <v>Construction &amp; Estates</v>
      </c>
      <c r="Y2166" s="77" t="str" cm="1">
        <f t="array" ref="Y2166">_xlfn.IFS(R2166&gt;2000000,"For Publication",R2166&gt;100000,"PID",R2166&gt;30000,"RFQ",TRUE,"Transactional")</f>
        <v>RFQ</v>
      </c>
      <c r="Z2166" s="24" t="s">
        <v>86</v>
      </c>
      <c r="AA2166" s="32">
        <v>12</v>
      </c>
      <c r="AB2166" s="24">
        <v>0</v>
      </c>
      <c r="AC2166" s="25">
        <v>45252</v>
      </c>
      <c r="AD2166" s="24" t="s">
        <v>58</v>
      </c>
      <c r="AE2166" s="24">
        <v>23033</v>
      </c>
      <c r="AF2166" s="24"/>
      <c r="AG2166" s="24"/>
      <c r="AH2166" s="24" t="s">
        <v>60</v>
      </c>
      <c r="AI2166" s="24"/>
      <c r="AJ2166" s="24" t="s">
        <v>60</v>
      </c>
      <c r="AK2166" s="24"/>
      <c r="AL2166" s="24" t="s">
        <v>5003</v>
      </c>
      <c r="AM2166" s="24"/>
      <c r="AN2166" s="24"/>
      <c r="AO2166" s="24">
        <v>0</v>
      </c>
      <c r="AP2166" s="24" t="s">
        <v>60</v>
      </c>
      <c r="AQ2166" s="24"/>
      <c r="AR2166" s="24"/>
      <c r="AS2166" s="89">
        <f t="shared" si="449"/>
        <v>11</v>
      </c>
      <c r="AT2166" s="24" t="s">
        <v>5917</v>
      </c>
    </row>
    <row r="2167" spans="1:46" x14ac:dyDescent="0.5">
      <c r="A2167" s="24">
        <v>2301</v>
      </c>
      <c r="B2167" s="24"/>
      <c r="C2167" s="24" t="s">
        <v>77</v>
      </c>
      <c r="D2167" s="24" t="s">
        <v>8086</v>
      </c>
      <c r="E2167" s="24" t="s">
        <v>8250</v>
      </c>
      <c r="F2167" s="77" t="str">
        <f t="shared" si="438"/>
        <v>CATAPULT SERVICES LTD</v>
      </c>
      <c r="G2167" s="24" t="s">
        <v>8088</v>
      </c>
      <c r="H2167" s="24" t="s">
        <v>8089</v>
      </c>
      <c r="I2167" s="24" t="s">
        <v>8089</v>
      </c>
      <c r="J2167" s="24" t="s">
        <v>190</v>
      </c>
      <c r="K2167" s="24" t="s">
        <v>2202</v>
      </c>
      <c r="L2167" s="25">
        <v>45219</v>
      </c>
      <c r="M2167" s="25">
        <v>45575</v>
      </c>
      <c r="N2167" s="81">
        <f t="shared" si="448"/>
        <v>45940</v>
      </c>
      <c r="O2167" s="77" t="s">
        <v>712</v>
      </c>
      <c r="P2167" s="77" t="str" cm="1">
        <f t="array" aca="1" ref="P2167" ca="1">_xlfn.IFS((N2167-TODAY())&gt;=547,"06 Expires over 18 months",(N2167-TODAY())&gt;=365,"05 Expires in 18 months",(N2167-TODAY())&gt;=183,"04 Expires in 12 months",(N2167-TODAY())&gt;=92,"03 Expires in 6 months",(N2167-TODAY())&gt;=31,"02 Expires in 3 months",(N2167-TODAY())&gt;=0,"01 Expires in 30 days",(N2167-TODAY())&gt;=-31,"01 Expired last 30 days",(N2167-TODAY())&gt;=-92,"02 Expired last 3 months",(N2167-TODAY())&gt;=-183,"03 Expired last 6 months",(N2167-TODAY())&gt;=-365,"04 Expired last 12 months",(N2167-TODAY())&gt;=-547,"05 Expired last 18 months",TRUE,"06 Expired over 18 months")</f>
        <v>04 Expired last 12 months</v>
      </c>
      <c r="Q2167" s="65">
        <v>4000</v>
      </c>
      <c r="R2167" s="84">
        <f t="shared" si="445"/>
        <v>7666.666666666667</v>
      </c>
      <c r="S2167" s="77" t="str" cm="1">
        <f t="array" ref="S2167">_xlfn.IFS(R2167&gt;5000000,"Gold",R2167&gt;=500000,"Silver",R2167&gt;30000,"Bronze",TRUE,"Transactional")</f>
        <v>Transactional</v>
      </c>
      <c r="T2167" s="24" t="s">
        <v>54</v>
      </c>
      <c r="U2167" s="101" t="s">
        <v>69</v>
      </c>
      <c r="V2167" s="101"/>
      <c r="W2167" s="77" t="str">
        <f t="shared" si="439"/>
        <v>Yes</v>
      </c>
      <c r="X2167" s="77" t="str">
        <f>IFERROR(_xlfn.XLOOKUP(J2167&amp;"||"&amp;K2167,'Mapping Ref.'!$J$2:$J$538,'Mapping Ref.'!$K$2:$K$538),"")</f>
        <v>Childrens &amp; Adults</v>
      </c>
      <c r="Y2167" s="77" t="str" cm="1">
        <f t="array" ref="Y2167">_xlfn.IFS(R2167&gt;2000000,"For Publication",R2167&gt;100000,"PID",R2167&gt;30000,"RFQ",TRUE,"Transactional")</f>
        <v>Transactional</v>
      </c>
      <c r="Z2167" s="24" t="s">
        <v>101</v>
      </c>
      <c r="AA2167" s="32">
        <v>12</v>
      </c>
      <c r="AB2167" s="24">
        <v>12</v>
      </c>
      <c r="AC2167" s="25">
        <v>45254</v>
      </c>
      <c r="AD2167" s="24" t="s">
        <v>58</v>
      </c>
      <c r="AE2167" s="24">
        <v>10000567</v>
      </c>
      <c r="AF2167" s="24"/>
      <c r="AG2167" s="24"/>
      <c r="AH2167" s="24" t="s">
        <v>59</v>
      </c>
      <c r="AI2167" s="24"/>
      <c r="AJ2167" s="24" t="s">
        <v>60</v>
      </c>
      <c r="AK2167" s="24"/>
      <c r="AL2167" s="24" t="s">
        <v>1333</v>
      </c>
      <c r="AM2167" s="24"/>
      <c r="AN2167" s="24"/>
      <c r="AO2167" s="24">
        <v>0</v>
      </c>
      <c r="AP2167" s="24" t="s">
        <v>60</v>
      </c>
      <c r="AQ2167" s="24"/>
      <c r="AR2167" s="24"/>
      <c r="AS2167" s="89">
        <f t="shared" si="449"/>
        <v>23</v>
      </c>
      <c r="AT2167" s="24" t="s">
        <v>8090</v>
      </c>
    </row>
    <row r="2168" spans="1:46" x14ac:dyDescent="0.5">
      <c r="A2168" s="24">
        <v>2302</v>
      </c>
      <c r="B2168" s="24" t="s">
        <v>340</v>
      </c>
      <c r="C2168" s="24"/>
      <c r="D2168" s="24" t="s">
        <v>8251</v>
      </c>
      <c r="E2168" s="24" t="s">
        <v>8251</v>
      </c>
      <c r="F2168" s="77" t="str">
        <f t="shared" si="438"/>
        <v>BIZED PROJECTS CIC</v>
      </c>
      <c r="G2168" s="24" t="s">
        <v>8252</v>
      </c>
      <c r="H2168" s="24" t="s">
        <v>6119</v>
      </c>
      <c r="I2168" s="24" t="s">
        <v>6570</v>
      </c>
      <c r="J2168" s="24" t="s">
        <v>1312</v>
      </c>
      <c r="K2168" s="24" t="s">
        <v>1109</v>
      </c>
      <c r="L2168" s="25">
        <v>45254</v>
      </c>
      <c r="M2168" s="25">
        <v>45291</v>
      </c>
      <c r="N2168" s="81">
        <f t="shared" si="448"/>
        <v>45291</v>
      </c>
      <c r="O2168" s="77" t="str">
        <f t="shared" ref="O2168:O2210" ca="1" si="450">IF(N2168&lt;TODAY(),"Expired","Live")</f>
        <v>Expired</v>
      </c>
      <c r="P2168" s="77" t="str" cm="1">
        <f t="array" aca="1" ref="P2168" ca="1">_xlfn.IFS((N2168-TODAY())&gt;=547,"06 Expires over 18 months",(N2168-TODAY())&gt;=365,"05 Expires in 18 months",(N2168-TODAY())&gt;=183,"04 Expires in 12 months",(N2168-TODAY())&gt;=92,"03 Expires in 6 months",(N2168-TODAY())&gt;=31,"02 Expires in 3 months",(N2168-TODAY())&gt;=0,"01 Expires in 30 days",(N2168-TODAY())&gt;=-31,"01 Expired last 30 days",(N2168-TODAY())&gt;=-92,"02 Expired last 3 months",(N2168-TODAY())&gt;=-183,"03 Expired last 6 months",(N2168-TODAY())&gt;=-365,"04 Expired last 12 months",(N2168-TODAY())&gt;=-547,"05 Expired last 18 months",TRUE,"06 Expired over 18 months")</f>
        <v>06 Expired over 18 months</v>
      </c>
      <c r="Q2168" s="65">
        <v>600</v>
      </c>
      <c r="R2168" s="84">
        <f t="shared" si="445"/>
        <v>600</v>
      </c>
      <c r="S2168" s="77" t="str" cm="1">
        <f t="array" ref="S2168">_xlfn.IFS(R2168&gt;5000000,"Gold",R2168&gt;=500000,"Silver",R2168&gt;30000,"Bronze",TRUE,"Transactional")</f>
        <v>Transactional</v>
      </c>
      <c r="T2168" s="24" t="s">
        <v>54</v>
      </c>
      <c r="U2168" s="101" t="s">
        <v>237</v>
      </c>
      <c r="V2168" s="101" t="s">
        <v>350</v>
      </c>
      <c r="W2168" s="77" t="str">
        <f t="shared" si="439"/>
        <v>No</v>
      </c>
      <c r="X2168" s="77" t="str">
        <f>IFERROR(_xlfn.XLOOKUP(J2168&amp;"||"&amp;K2168,'Mapping Ref.'!$J$2:$J$538,'Mapping Ref.'!$K$2:$K$538),"")</f>
        <v>Corporate</v>
      </c>
      <c r="Y2168" s="77" t="str" cm="1">
        <f t="array" ref="Y2168">_xlfn.IFS(R2168&gt;2000000,"For Publication",R2168&gt;100000,"PID",R2168&gt;30000,"RFQ",TRUE,"Transactional")</f>
        <v>Transactional</v>
      </c>
      <c r="Z2168" s="24" t="s">
        <v>101</v>
      </c>
      <c r="AA2168" s="32">
        <v>1</v>
      </c>
      <c r="AB2168" s="24">
        <v>0</v>
      </c>
      <c r="AC2168" s="25">
        <v>45254</v>
      </c>
      <c r="AD2168" s="24" t="s">
        <v>58</v>
      </c>
      <c r="AE2168" s="24"/>
      <c r="AF2168" s="24"/>
      <c r="AG2168" s="24"/>
      <c r="AH2168" s="24" t="s">
        <v>59</v>
      </c>
      <c r="AI2168" s="24"/>
      <c r="AJ2168" s="24" t="s">
        <v>59</v>
      </c>
      <c r="AK2168" s="24"/>
      <c r="AL2168" s="24" t="s">
        <v>5003</v>
      </c>
      <c r="AM2168" s="24"/>
      <c r="AN2168" s="24"/>
      <c r="AO2168" s="24">
        <v>0</v>
      </c>
      <c r="AP2168" s="24" t="s">
        <v>60</v>
      </c>
      <c r="AQ2168" s="24"/>
      <c r="AR2168" s="24"/>
      <c r="AS2168" s="89">
        <f t="shared" si="449"/>
        <v>1</v>
      </c>
      <c r="AT2168" s="24" t="s">
        <v>8253</v>
      </c>
    </row>
    <row r="2169" spans="1:46" x14ac:dyDescent="0.5">
      <c r="A2169" s="24">
        <v>2303</v>
      </c>
      <c r="B2169" s="24" t="s">
        <v>340</v>
      </c>
      <c r="C2169" s="24" t="s">
        <v>77</v>
      </c>
      <c r="D2169" s="24" t="s">
        <v>4372</v>
      </c>
      <c r="E2169" s="24" t="s">
        <v>8254</v>
      </c>
      <c r="F2169" s="77" t="str">
        <f t="shared" si="438"/>
        <v>BANNER GROUP LIMITED</v>
      </c>
      <c r="G2169" s="24" t="s">
        <v>4374</v>
      </c>
      <c r="H2169" s="24" t="s">
        <v>3282</v>
      </c>
      <c r="I2169" s="24" t="s">
        <v>8192</v>
      </c>
      <c r="J2169" s="24" t="s">
        <v>2962</v>
      </c>
      <c r="K2169" s="24" t="s">
        <v>3283</v>
      </c>
      <c r="L2169" s="25">
        <v>45261</v>
      </c>
      <c r="M2169" s="25">
        <v>45991</v>
      </c>
      <c r="N2169" s="81">
        <f t="shared" si="448"/>
        <v>45991</v>
      </c>
      <c r="O2169" s="77" t="str">
        <f t="shared" ca="1" si="450"/>
        <v>Expired</v>
      </c>
      <c r="P2169" s="77" t="str" cm="1">
        <f t="array" aca="1" ref="P2169" ca="1">_xlfn.IFS((N2169-TODAY())&gt;=547,"06 Expires over 18 months",(N2169-TODAY())&gt;=365,"05 Expires in 18 months",(N2169-TODAY())&gt;=183,"04 Expires in 12 months",(N2169-TODAY())&gt;=92,"03 Expires in 6 months",(N2169-TODAY())&gt;=31,"02 Expires in 3 months",(N2169-TODAY())&gt;=0,"01 Expires in 30 days",(N2169-TODAY())&gt;=-31,"01 Expired last 30 days",(N2169-TODAY())&gt;=-92,"02 Expired last 3 months",(N2169-TODAY())&gt;=-183,"03 Expired last 6 months",(N2169-TODAY())&gt;=-365,"04 Expired last 12 months",(N2169-TODAY())&gt;=-547,"05 Expired last 18 months",TRUE,"06 Expired over 18 months")</f>
        <v>04 Expired last 12 months</v>
      </c>
      <c r="Q2169" s="65">
        <v>25000</v>
      </c>
      <c r="R2169" s="84">
        <f t="shared" si="445"/>
        <v>47916.666666666664</v>
      </c>
      <c r="S2169" s="77" t="str" cm="1">
        <f t="array" ref="S2169">_xlfn.IFS(R2169&gt;5000000,"Gold",R2169&gt;=500000,"Silver",R2169&gt;30000,"Bronze",TRUE,"Transactional")</f>
        <v>Bronze</v>
      </c>
      <c r="T2169" s="24" t="s">
        <v>54</v>
      </c>
      <c r="U2169" s="101" t="s">
        <v>366</v>
      </c>
      <c r="V2169" s="101" t="s">
        <v>367</v>
      </c>
      <c r="W2169" s="77" t="str">
        <f t="shared" si="439"/>
        <v>No</v>
      </c>
      <c r="X2169" s="77" t="str">
        <f>IFERROR(_xlfn.XLOOKUP(J2169&amp;"||"&amp;K2169,'Mapping Ref.'!$J$2:$J$538,'Mapping Ref.'!$K$2:$K$538),"")</f>
        <v>Construction &amp; Estates</v>
      </c>
      <c r="Y2169" s="77" t="str" cm="1">
        <f t="array" ref="Y2169">_xlfn.IFS(R2169&gt;2000000,"For Publication",R2169&gt;100000,"PID",R2169&gt;30000,"RFQ",TRUE,"Transactional")</f>
        <v>RFQ</v>
      </c>
      <c r="Z2169" s="24" t="s">
        <v>86</v>
      </c>
      <c r="AA2169" s="32">
        <v>24</v>
      </c>
      <c r="AB2169" s="24">
        <v>0</v>
      </c>
      <c r="AC2169" s="25">
        <v>45258</v>
      </c>
      <c r="AD2169" s="24" t="s">
        <v>58</v>
      </c>
      <c r="AE2169" s="24"/>
      <c r="AF2169" s="24"/>
      <c r="AG2169" s="24"/>
      <c r="AH2169" s="24" t="s">
        <v>59</v>
      </c>
      <c r="AI2169" s="24"/>
      <c r="AJ2169" s="24" t="s">
        <v>60</v>
      </c>
      <c r="AK2169" s="24"/>
      <c r="AL2169" s="24" t="s">
        <v>5003</v>
      </c>
      <c r="AM2169" s="24"/>
      <c r="AN2169" s="24"/>
      <c r="AO2169" s="24">
        <v>0</v>
      </c>
      <c r="AP2169" s="24" t="s">
        <v>60</v>
      </c>
      <c r="AQ2169" s="24"/>
      <c r="AR2169" s="24"/>
      <c r="AS2169" s="89">
        <f t="shared" si="449"/>
        <v>23</v>
      </c>
      <c r="AT2169" s="24" t="s">
        <v>4372</v>
      </c>
    </row>
    <row r="2170" spans="1:46" x14ac:dyDescent="0.5">
      <c r="A2170" s="24">
        <v>2304</v>
      </c>
      <c r="B2170" s="24" t="s">
        <v>340</v>
      </c>
      <c r="C2170" s="24" t="s">
        <v>77</v>
      </c>
      <c r="D2170" s="24" t="s">
        <v>8255</v>
      </c>
      <c r="E2170" s="24" t="s">
        <v>8256</v>
      </c>
      <c r="F2170" s="77" t="str">
        <f t="shared" si="438"/>
        <v>Brent Oil Contractors Limited</v>
      </c>
      <c r="G2170" s="24" t="s">
        <v>3339</v>
      </c>
      <c r="H2170" s="24" t="s">
        <v>3282</v>
      </c>
      <c r="I2170" s="24" t="s">
        <v>8192</v>
      </c>
      <c r="J2170" s="24" t="s">
        <v>2962</v>
      </c>
      <c r="K2170" s="24" t="s">
        <v>3283</v>
      </c>
      <c r="L2170" s="25">
        <v>45261</v>
      </c>
      <c r="M2170" s="25">
        <v>45991</v>
      </c>
      <c r="N2170" s="81">
        <f t="shared" si="448"/>
        <v>45991</v>
      </c>
      <c r="O2170" s="77" t="str">
        <f t="shared" ca="1" si="450"/>
        <v>Expired</v>
      </c>
      <c r="P2170" s="77" t="str" cm="1">
        <f t="array" aca="1" ref="P2170" ca="1">_xlfn.IFS((N2170-TODAY())&gt;=547,"06 Expires over 18 months",(N2170-TODAY())&gt;=365,"05 Expires in 18 months",(N2170-TODAY())&gt;=183,"04 Expires in 12 months",(N2170-TODAY())&gt;=92,"03 Expires in 6 months",(N2170-TODAY())&gt;=31,"02 Expires in 3 months",(N2170-TODAY())&gt;=0,"01 Expires in 30 days",(N2170-TODAY())&gt;=-31,"01 Expired last 30 days",(N2170-TODAY())&gt;=-92,"02 Expired last 3 months",(N2170-TODAY())&gt;=-183,"03 Expired last 6 months",(N2170-TODAY())&gt;=-365,"04 Expired last 12 months",(N2170-TODAY())&gt;=-547,"05 Expired last 18 months",TRUE,"06 Expired over 18 months")</f>
        <v>04 Expired last 12 months</v>
      </c>
      <c r="Q2170" s="65">
        <v>20000</v>
      </c>
      <c r="R2170" s="84">
        <f t="shared" si="445"/>
        <v>38333.333333333336</v>
      </c>
      <c r="S2170" s="77" t="str" cm="1">
        <f t="array" ref="S2170">_xlfn.IFS(R2170&gt;5000000,"Gold",R2170&gt;=500000,"Silver",R2170&gt;30000,"Bronze",TRUE,"Transactional")</f>
        <v>Bronze</v>
      </c>
      <c r="T2170" s="24" t="s">
        <v>54</v>
      </c>
      <c r="U2170" s="101" t="s">
        <v>69</v>
      </c>
      <c r="V2170" s="101" t="s">
        <v>1208</v>
      </c>
      <c r="W2170" s="77" t="str">
        <f t="shared" si="439"/>
        <v>No</v>
      </c>
      <c r="X2170" s="77" t="str">
        <f>IFERROR(_xlfn.XLOOKUP(J2170&amp;"||"&amp;K2170,'Mapping Ref.'!$J$2:$J$538,'Mapping Ref.'!$K$2:$K$538),"")</f>
        <v>Construction &amp; Estates</v>
      </c>
      <c r="Y2170" s="77" t="str" cm="1">
        <f t="array" ref="Y2170">_xlfn.IFS(R2170&gt;2000000,"For Publication",R2170&gt;100000,"PID",R2170&gt;30000,"RFQ",TRUE,"Transactional")</f>
        <v>RFQ</v>
      </c>
      <c r="Z2170" s="24" t="s">
        <v>149</v>
      </c>
      <c r="AA2170" s="32">
        <v>24</v>
      </c>
      <c r="AB2170" s="24">
        <v>0</v>
      </c>
      <c r="AC2170" s="25">
        <v>45258</v>
      </c>
      <c r="AD2170" s="24" t="s">
        <v>58</v>
      </c>
      <c r="AE2170" s="24"/>
      <c r="AF2170" s="24"/>
      <c r="AG2170" s="24"/>
      <c r="AH2170" s="24" t="s">
        <v>59</v>
      </c>
      <c r="AI2170" s="24"/>
      <c r="AJ2170" s="24" t="s">
        <v>60</v>
      </c>
      <c r="AK2170" s="24"/>
      <c r="AL2170" s="24" t="s">
        <v>5003</v>
      </c>
      <c r="AM2170" s="24"/>
      <c r="AN2170" s="24"/>
      <c r="AO2170" s="24">
        <v>0</v>
      </c>
      <c r="AP2170" s="24" t="s">
        <v>60</v>
      </c>
      <c r="AQ2170" s="24"/>
      <c r="AR2170" s="24"/>
      <c r="AS2170" s="89">
        <f t="shared" si="449"/>
        <v>23</v>
      </c>
      <c r="AT2170" s="24" t="s">
        <v>3339</v>
      </c>
    </row>
    <row r="2171" spans="1:46" x14ac:dyDescent="0.5">
      <c r="A2171" s="24">
        <v>2305</v>
      </c>
      <c r="B2171" s="24" t="s">
        <v>340</v>
      </c>
      <c r="C2171" s="24" t="s">
        <v>77</v>
      </c>
      <c r="D2171" s="24" t="s">
        <v>4415</v>
      </c>
      <c r="E2171" s="24" t="s">
        <v>8257</v>
      </c>
      <c r="F2171" s="77" t="str">
        <f t="shared" si="438"/>
        <v>CENTRE FOR CIVIL SOCIETY LIMITED</v>
      </c>
      <c r="G2171" s="24" t="s">
        <v>4417</v>
      </c>
      <c r="H2171" s="24" t="s">
        <v>3282</v>
      </c>
      <c r="I2171" s="24" t="s">
        <v>8192</v>
      </c>
      <c r="J2171" s="24" t="s">
        <v>2962</v>
      </c>
      <c r="K2171" s="24" t="s">
        <v>3283</v>
      </c>
      <c r="L2171" s="25">
        <v>45261</v>
      </c>
      <c r="M2171" s="25">
        <v>45991</v>
      </c>
      <c r="N2171" s="81">
        <f t="shared" si="448"/>
        <v>45991</v>
      </c>
      <c r="O2171" s="77" t="str">
        <f t="shared" ca="1" si="450"/>
        <v>Expired</v>
      </c>
      <c r="P2171" s="77" t="str" cm="1">
        <f t="array" aca="1" ref="P2171" ca="1">_xlfn.IFS((N2171-TODAY())&gt;=547,"06 Expires over 18 months",(N2171-TODAY())&gt;=365,"05 Expires in 18 months",(N2171-TODAY())&gt;=183,"04 Expires in 12 months",(N2171-TODAY())&gt;=92,"03 Expires in 6 months",(N2171-TODAY())&gt;=31,"02 Expires in 3 months",(N2171-TODAY())&gt;=0,"01 Expires in 30 days",(N2171-TODAY())&gt;=-31,"01 Expired last 30 days",(N2171-TODAY())&gt;=-92,"02 Expired last 3 months",(N2171-TODAY())&gt;=-183,"03 Expired last 6 months",(N2171-TODAY())&gt;=-365,"04 Expired last 12 months",(N2171-TODAY())&gt;=-547,"05 Expired last 18 months",TRUE,"06 Expired over 18 months")</f>
        <v>04 Expired last 12 months</v>
      </c>
      <c r="Q2171" s="65">
        <v>25000</v>
      </c>
      <c r="R2171" s="84">
        <f t="shared" si="445"/>
        <v>47916.666666666664</v>
      </c>
      <c r="S2171" s="77" t="str" cm="1">
        <f t="array" ref="S2171">_xlfn.IFS(R2171&gt;5000000,"Gold",R2171&gt;=500000,"Silver",R2171&gt;30000,"Bronze",TRUE,"Transactional")</f>
        <v>Bronze</v>
      </c>
      <c r="T2171" s="24" t="s">
        <v>54</v>
      </c>
      <c r="U2171" s="101" t="s">
        <v>99</v>
      </c>
      <c r="V2171" s="101" t="s">
        <v>100</v>
      </c>
      <c r="W2171" s="77" t="str">
        <f t="shared" si="439"/>
        <v>No</v>
      </c>
      <c r="X2171" s="77" t="str">
        <f>IFERROR(_xlfn.XLOOKUP(J2171&amp;"||"&amp;K2171,'Mapping Ref.'!$J$2:$J$538,'Mapping Ref.'!$K$2:$K$538),"")</f>
        <v>Construction &amp; Estates</v>
      </c>
      <c r="Y2171" s="77" t="str" cm="1">
        <f t="array" ref="Y2171">_xlfn.IFS(R2171&gt;2000000,"For Publication",R2171&gt;100000,"PID",R2171&gt;30000,"RFQ",TRUE,"Transactional")</f>
        <v>RFQ</v>
      </c>
      <c r="Z2171" s="24" t="s">
        <v>86</v>
      </c>
      <c r="AA2171" s="32">
        <v>24</v>
      </c>
      <c r="AB2171" s="24">
        <v>0</v>
      </c>
      <c r="AC2171" s="25">
        <v>45258</v>
      </c>
      <c r="AD2171" s="24" t="s">
        <v>58</v>
      </c>
      <c r="AE2171" s="24"/>
      <c r="AF2171" s="24"/>
      <c r="AG2171" s="24"/>
      <c r="AH2171" s="24" t="s">
        <v>59</v>
      </c>
      <c r="AI2171" s="24"/>
      <c r="AJ2171" s="24" t="s">
        <v>60</v>
      </c>
      <c r="AK2171" s="24"/>
      <c r="AL2171" s="24" t="s">
        <v>5003</v>
      </c>
      <c r="AM2171" s="24"/>
      <c r="AN2171" s="24"/>
      <c r="AO2171" s="24">
        <v>0</v>
      </c>
      <c r="AP2171" s="24" t="s">
        <v>60</v>
      </c>
      <c r="AQ2171" s="24"/>
      <c r="AR2171" s="24"/>
      <c r="AS2171" s="89">
        <f t="shared" si="449"/>
        <v>23</v>
      </c>
      <c r="AT2171" s="24" t="s">
        <v>4415</v>
      </c>
    </row>
    <row r="2172" spans="1:46" x14ac:dyDescent="0.5">
      <c r="A2172" s="24">
        <v>2306</v>
      </c>
      <c r="B2172" s="24" t="s">
        <v>340</v>
      </c>
      <c r="C2172" s="24" t="s">
        <v>77</v>
      </c>
      <c r="D2172" s="24" t="s">
        <v>4402</v>
      </c>
      <c r="E2172" s="24" t="s">
        <v>8258</v>
      </c>
      <c r="F2172" s="77" t="str">
        <f t="shared" si="438"/>
        <v>CHARTERED INSTITUTION OF WASTES MANAGEMENT</v>
      </c>
      <c r="G2172" s="24" t="s">
        <v>4404</v>
      </c>
      <c r="H2172" s="24" t="s">
        <v>3282</v>
      </c>
      <c r="I2172" s="24" t="s">
        <v>8192</v>
      </c>
      <c r="J2172" s="24" t="s">
        <v>2962</v>
      </c>
      <c r="K2172" s="24" t="s">
        <v>3283</v>
      </c>
      <c r="L2172" s="25">
        <v>45261</v>
      </c>
      <c r="M2172" s="25">
        <v>45991</v>
      </c>
      <c r="N2172" s="81">
        <f t="shared" si="448"/>
        <v>45991</v>
      </c>
      <c r="O2172" s="77" t="str">
        <f t="shared" ca="1" si="450"/>
        <v>Expired</v>
      </c>
      <c r="P2172" s="77" t="str" cm="1">
        <f t="array" aca="1" ref="P2172" ca="1">_xlfn.IFS((N2172-TODAY())&gt;=547,"06 Expires over 18 months",(N2172-TODAY())&gt;=365,"05 Expires in 18 months",(N2172-TODAY())&gt;=183,"04 Expires in 12 months",(N2172-TODAY())&gt;=92,"03 Expires in 6 months",(N2172-TODAY())&gt;=31,"02 Expires in 3 months",(N2172-TODAY())&gt;=0,"01 Expires in 30 days",(N2172-TODAY())&gt;=-31,"01 Expired last 30 days",(N2172-TODAY())&gt;=-92,"02 Expired last 3 months",(N2172-TODAY())&gt;=-183,"03 Expired last 6 months",(N2172-TODAY())&gt;=-365,"04 Expired last 12 months",(N2172-TODAY())&gt;=-547,"05 Expired last 18 months",TRUE,"06 Expired over 18 months")</f>
        <v>04 Expired last 12 months</v>
      </c>
      <c r="Q2172" s="65">
        <v>25000</v>
      </c>
      <c r="R2172" s="84">
        <f t="shared" si="445"/>
        <v>47916.666666666664</v>
      </c>
      <c r="S2172" s="77" t="str" cm="1">
        <f t="array" ref="S2172">_xlfn.IFS(R2172&gt;5000000,"Gold",R2172&gt;=500000,"Silver",R2172&gt;30000,"Bronze",TRUE,"Transactional")</f>
        <v>Bronze</v>
      </c>
      <c r="T2172" s="24" t="s">
        <v>54</v>
      </c>
      <c r="U2172" s="101" t="s">
        <v>131</v>
      </c>
      <c r="V2172" s="101" t="s">
        <v>132</v>
      </c>
      <c r="W2172" s="77" t="str">
        <f t="shared" si="439"/>
        <v>No</v>
      </c>
      <c r="X2172" s="77" t="str">
        <f>IFERROR(_xlfn.XLOOKUP(J2172&amp;"||"&amp;K2172,'Mapping Ref.'!$J$2:$J$538,'Mapping Ref.'!$K$2:$K$538),"")</f>
        <v>Construction &amp; Estates</v>
      </c>
      <c r="Y2172" s="77" t="str" cm="1">
        <f t="array" ref="Y2172">_xlfn.IFS(R2172&gt;2000000,"For Publication",R2172&gt;100000,"PID",R2172&gt;30000,"RFQ",TRUE,"Transactional")</f>
        <v>RFQ</v>
      </c>
      <c r="Z2172" s="24" t="s">
        <v>86</v>
      </c>
      <c r="AA2172" s="32">
        <v>24</v>
      </c>
      <c r="AB2172" s="24">
        <v>0</v>
      </c>
      <c r="AC2172" s="25">
        <v>45258</v>
      </c>
      <c r="AD2172" s="24" t="s">
        <v>58</v>
      </c>
      <c r="AE2172" s="24"/>
      <c r="AF2172" s="24"/>
      <c r="AG2172" s="24"/>
      <c r="AH2172" s="24" t="s">
        <v>59</v>
      </c>
      <c r="AI2172" s="24"/>
      <c r="AJ2172" s="24" t="s">
        <v>60</v>
      </c>
      <c r="AK2172" s="24" t="s">
        <v>4405</v>
      </c>
      <c r="AL2172" s="24" t="s">
        <v>5003</v>
      </c>
      <c r="AM2172" s="24"/>
      <c r="AN2172" s="24"/>
      <c r="AO2172" s="24">
        <v>0</v>
      </c>
      <c r="AP2172" s="24" t="s">
        <v>60</v>
      </c>
      <c r="AQ2172" s="24"/>
      <c r="AR2172" s="24"/>
      <c r="AS2172" s="89">
        <f t="shared" si="449"/>
        <v>23</v>
      </c>
      <c r="AT2172" s="24" t="s">
        <v>4402</v>
      </c>
    </row>
    <row r="2173" spans="1:46" x14ac:dyDescent="0.5">
      <c r="A2173" s="24">
        <v>2307</v>
      </c>
      <c r="B2173" s="24" t="s">
        <v>340</v>
      </c>
      <c r="C2173" s="24" t="s">
        <v>77</v>
      </c>
      <c r="D2173" s="24" t="s">
        <v>4333</v>
      </c>
      <c r="E2173" s="24" t="s">
        <v>8259</v>
      </c>
      <c r="F2173" s="77" t="str">
        <f t="shared" si="438"/>
        <v>KOMPAN LIMITED</v>
      </c>
      <c r="G2173" s="24" t="s">
        <v>4335</v>
      </c>
      <c r="H2173" s="24" t="s">
        <v>3282</v>
      </c>
      <c r="I2173" s="24" t="s">
        <v>8192</v>
      </c>
      <c r="J2173" s="24" t="s">
        <v>2962</v>
      </c>
      <c r="K2173" s="24" t="s">
        <v>3283</v>
      </c>
      <c r="L2173" s="25">
        <v>45261</v>
      </c>
      <c r="M2173" s="25">
        <v>45991</v>
      </c>
      <c r="N2173" s="81">
        <f t="shared" si="448"/>
        <v>45991</v>
      </c>
      <c r="O2173" s="77" t="str">
        <f t="shared" ca="1" si="450"/>
        <v>Expired</v>
      </c>
      <c r="P2173" s="77" t="str" cm="1">
        <f t="array" aca="1" ref="P2173" ca="1">_xlfn.IFS((N2173-TODAY())&gt;=547,"06 Expires over 18 months",(N2173-TODAY())&gt;=365,"05 Expires in 18 months",(N2173-TODAY())&gt;=183,"04 Expires in 12 months",(N2173-TODAY())&gt;=92,"03 Expires in 6 months",(N2173-TODAY())&gt;=31,"02 Expires in 3 months",(N2173-TODAY())&gt;=0,"01 Expires in 30 days",(N2173-TODAY())&gt;=-31,"01 Expired last 30 days",(N2173-TODAY())&gt;=-92,"02 Expired last 3 months",(N2173-TODAY())&gt;=-183,"03 Expired last 6 months",(N2173-TODAY())&gt;=-365,"04 Expired last 12 months",(N2173-TODAY())&gt;=-547,"05 Expired last 18 months",TRUE,"06 Expired over 18 months")</f>
        <v>04 Expired last 12 months</v>
      </c>
      <c r="Q2173" s="65">
        <v>25000</v>
      </c>
      <c r="R2173" s="84">
        <f t="shared" si="445"/>
        <v>47916.666666666664</v>
      </c>
      <c r="S2173" s="77" t="str" cm="1">
        <f t="array" ref="S2173">_xlfn.IFS(R2173&gt;5000000,"Gold",R2173&gt;=500000,"Silver",R2173&gt;30000,"Bronze",TRUE,"Transactional")</f>
        <v>Bronze</v>
      </c>
      <c r="T2173" s="24" t="s">
        <v>54</v>
      </c>
      <c r="U2173" s="101" t="s">
        <v>116</v>
      </c>
      <c r="V2173" s="101" t="s">
        <v>70</v>
      </c>
      <c r="W2173" s="77" t="str">
        <f t="shared" si="439"/>
        <v>No</v>
      </c>
      <c r="X2173" s="77" t="str">
        <f>IFERROR(_xlfn.XLOOKUP(J2173&amp;"||"&amp;K2173,'Mapping Ref.'!$J$2:$J$538,'Mapping Ref.'!$K$2:$K$538),"")</f>
        <v>Construction &amp; Estates</v>
      </c>
      <c r="Y2173" s="77" t="str" cm="1">
        <f t="array" ref="Y2173">_xlfn.IFS(R2173&gt;2000000,"For Publication",R2173&gt;100000,"PID",R2173&gt;30000,"RFQ",TRUE,"Transactional")</f>
        <v>RFQ</v>
      </c>
      <c r="Z2173" s="24" t="s">
        <v>86</v>
      </c>
      <c r="AA2173" s="32">
        <v>24</v>
      </c>
      <c r="AB2173" s="24">
        <v>0</v>
      </c>
      <c r="AC2173" s="25">
        <v>45258</v>
      </c>
      <c r="AD2173" s="24" t="s">
        <v>58</v>
      </c>
      <c r="AE2173" s="24"/>
      <c r="AF2173" s="24"/>
      <c r="AG2173" s="24"/>
      <c r="AH2173" s="24" t="s">
        <v>59</v>
      </c>
      <c r="AI2173" s="24"/>
      <c r="AJ2173" s="24" t="s">
        <v>59</v>
      </c>
      <c r="AK2173" s="24"/>
      <c r="AL2173" s="24" t="s">
        <v>5003</v>
      </c>
      <c r="AM2173" s="24"/>
      <c r="AN2173" s="24"/>
      <c r="AO2173" s="24">
        <v>0</v>
      </c>
      <c r="AP2173" s="24" t="s">
        <v>60</v>
      </c>
      <c r="AQ2173" s="24"/>
      <c r="AR2173" s="24"/>
      <c r="AS2173" s="89">
        <f t="shared" si="449"/>
        <v>23</v>
      </c>
      <c r="AT2173" s="24" t="s">
        <v>4333</v>
      </c>
    </row>
    <row r="2174" spans="1:46" x14ac:dyDescent="0.5">
      <c r="A2174" s="24">
        <v>2308</v>
      </c>
      <c r="B2174" s="24" t="s">
        <v>340</v>
      </c>
      <c r="C2174" s="24" t="s">
        <v>77</v>
      </c>
      <c r="D2174" s="24" t="s">
        <v>3603</v>
      </c>
      <c r="E2174" s="24" t="s">
        <v>8260</v>
      </c>
      <c r="F2174" s="77" t="str">
        <f t="shared" si="438"/>
        <v>PRISTINE CONDITION INTERNATIONAL LTD</v>
      </c>
      <c r="G2174" s="24" t="s">
        <v>3605</v>
      </c>
      <c r="H2174" s="24" t="s">
        <v>3282</v>
      </c>
      <c r="I2174" s="24" t="s">
        <v>8192</v>
      </c>
      <c r="J2174" s="24" t="s">
        <v>2962</v>
      </c>
      <c r="K2174" s="24" t="s">
        <v>3283</v>
      </c>
      <c r="L2174" s="25">
        <v>45261</v>
      </c>
      <c r="M2174" s="25">
        <v>45991</v>
      </c>
      <c r="N2174" s="81">
        <f t="shared" si="448"/>
        <v>45991</v>
      </c>
      <c r="O2174" s="77" t="str">
        <f t="shared" ca="1" si="450"/>
        <v>Expired</v>
      </c>
      <c r="P2174" s="77" t="str" cm="1">
        <f t="array" aca="1" ref="P2174" ca="1">_xlfn.IFS((N2174-TODAY())&gt;=547,"06 Expires over 18 months",(N2174-TODAY())&gt;=365,"05 Expires in 18 months",(N2174-TODAY())&gt;=183,"04 Expires in 12 months",(N2174-TODAY())&gt;=92,"03 Expires in 6 months",(N2174-TODAY())&gt;=31,"02 Expires in 3 months",(N2174-TODAY())&gt;=0,"01 Expires in 30 days",(N2174-TODAY())&gt;=-31,"01 Expired last 30 days",(N2174-TODAY())&gt;=-92,"02 Expired last 3 months",(N2174-TODAY())&gt;=-183,"03 Expired last 6 months",(N2174-TODAY())&gt;=-365,"04 Expired last 12 months",(N2174-TODAY())&gt;=-547,"05 Expired last 18 months",TRUE,"06 Expired over 18 months")</f>
        <v>04 Expired last 12 months</v>
      </c>
      <c r="Q2174" s="65">
        <v>25000</v>
      </c>
      <c r="R2174" s="84">
        <f t="shared" si="445"/>
        <v>47916.666666666664</v>
      </c>
      <c r="S2174" s="77" t="str" cm="1">
        <f t="array" ref="S2174">_xlfn.IFS(R2174&gt;5000000,"Gold",R2174&gt;=500000,"Silver",R2174&gt;30000,"Bronze",TRUE,"Transactional")</f>
        <v>Bronze</v>
      </c>
      <c r="T2174" s="24" t="s">
        <v>54</v>
      </c>
      <c r="U2174" s="101" t="s">
        <v>69</v>
      </c>
      <c r="V2174" s="101" t="s">
        <v>581</v>
      </c>
      <c r="W2174" s="77" t="str">
        <f t="shared" si="439"/>
        <v>No</v>
      </c>
      <c r="X2174" s="77" t="str">
        <f>IFERROR(_xlfn.XLOOKUP(J2174&amp;"||"&amp;K2174,'Mapping Ref.'!$J$2:$J$538,'Mapping Ref.'!$K$2:$K$538),"")</f>
        <v>Construction &amp; Estates</v>
      </c>
      <c r="Y2174" s="77" t="str" cm="1">
        <f t="array" ref="Y2174">_xlfn.IFS(R2174&gt;2000000,"For Publication",R2174&gt;100000,"PID",R2174&gt;30000,"RFQ",TRUE,"Transactional")</f>
        <v>RFQ</v>
      </c>
      <c r="Z2174" s="24" t="s">
        <v>86</v>
      </c>
      <c r="AA2174" s="32">
        <v>24</v>
      </c>
      <c r="AB2174" s="24">
        <v>0</v>
      </c>
      <c r="AC2174" s="25">
        <v>45258</v>
      </c>
      <c r="AD2174" s="24" t="s">
        <v>58</v>
      </c>
      <c r="AE2174" s="24"/>
      <c r="AF2174" s="24"/>
      <c r="AG2174" s="24"/>
      <c r="AH2174" s="24" t="s">
        <v>59</v>
      </c>
      <c r="AI2174" s="24"/>
      <c r="AJ2174" s="24" t="s">
        <v>60</v>
      </c>
      <c r="AK2174" s="24"/>
      <c r="AL2174" s="24" t="s">
        <v>5003</v>
      </c>
      <c r="AM2174" s="24"/>
      <c r="AN2174" s="24"/>
      <c r="AO2174" s="24">
        <v>0</v>
      </c>
      <c r="AP2174" s="24" t="s">
        <v>60</v>
      </c>
      <c r="AQ2174" s="24"/>
      <c r="AR2174" s="24"/>
      <c r="AS2174" s="89">
        <f t="shared" si="449"/>
        <v>23</v>
      </c>
      <c r="AT2174" s="24" t="s">
        <v>3603</v>
      </c>
    </row>
    <row r="2175" spans="1:46" x14ac:dyDescent="0.5">
      <c r="A2175" s="24">
        <v>2309</v>
      </c>
      <c r="B2175" s="24" t="s">
        <v>340</v>
      </c>
      <c r="C2175" s="24" t="s">
        <v>77</v>
      </c>
      <c r="D2175" s="24" t="s">
        <v>8261</v>
      </c>
      <c r="E2175" s="24" t="s">
        <v>8262</v>
      </c>
      <c r="F2175" s="77" t="str">
        <f t="shared" si="438"/>
        <v>WICKSTEED LEISURE LTD</v>
      </c>
      <c r="G2175" s="24" t="s">
        <v>4322</v>
      </c>
      <c r="H2175" s="24" t="s">
        <v>3282</v>
      </c>
      <c r="I2175" s="24" t="s">
        <v>8192</v>
      </c>
      <c r="J2175" s="24" t="s">
        <v>2962</v>
      </c>
      <c r="K2175" s="24" t="s">
        <v>3283</v>
      </c>
      <c r="L2175" s="25">
        <v>45261</v>
      </c>
      <c r="M2175" s="25">
        <v>45991</v>
      </c>
      <c r="N2175" s="81">
        <f t="shared" si="448"/>
        <v>45991</v>
      </c>
      <c r="O2175" s="77" t="str">
        <f t="shared" ca="1" si="450"/>
        <v>Expired</v>
      </c>
      <c r="P2175" s="77" t="str" cm="1">
        <f t="array" aca="1" ref="P2175" ca="1">_xlfn.IFS((N2175-TODAY())&gt;=547,"06 Expires over 18 months",(N2175-TODAY())&gt;=365,"05 Expires in 18 months",(N2175-TODAY())&gt;=183,"04 Expires in 12 months",(N2175-TODAY())&gt;=92,"03 Expires in 6 months",(N2175-TODAY())&gt;=31,"02 Expires in 3 months",(N2175-TODAY())&gt;=0,"01 Expires in 30 days",(N2175-TODAY())&gt;=-31,"01 Expired last 30 days",(N2175-TODAY())&gt;=-92,"02 Expired last 3 months",(N2175-TODAY())&gt;=-183,"03 Expired last 6 months",(N2175-TODAY())&gt;=-365,"04 Expired last 12 months",(N2175-TODAY())&gt;=-547,"05 Expired last 18 months",TRUE,"06 Expired over 18 months")</f>
        <v>04 Expired last 12 months</v>
      </c>
      <c r="Q2175" s="65">
        <v>25000</v>
      </c>
      <c r="R2175" s="84">
        <f t="shared" si="445"/>
        <v>47916.666666666664</v>
      </c>
      <c r="S2175" s="77" t="str" cm="1">
        <f t="array" ref="S2175">_xlfn.IFS(R2175&gt;5000000,"Gold",R2175&gt;=500000,"Silver",R2175&gt;30000,"Bronze",TRUE,"Transactional")</f>
        <v>Bronze</v>
      </c>
      <c r="T2175" s="24" t="s">
        <v>122</v>
      </c>
      <c r="U2175" s="101" t="s">
        <v>366</v>
      </c>
      <c r="V2175" s="101" t="s">
        <v>1058</v>
      </c>
      <c r="W2175" s="77" t="str">
        <f t="shared" si="439"/>
        <v>No</v>
      </c>
      <c r="X2175" s="77" t="str">
        <f>IFERROR(_xlfn.XLOOKUP(J2175&amp;"||"&amp;K2175,'Mapping Ref.'!$J$2:$J$538,'Mapping Ref.'!$K$2:$K$538),"")</f>
        <v>Construction &amp; Estates</v>
      </c>
      <c r="Y2175" s="77" t="str" cm="1">
        <f t="array" ref="Y2175">_xlfn.IFS(R2175&gt;2000000,"For Publication",R2175&gt;100000,"PID",R2175&gt;30000,"RFQ",TRUE,"Transactional")</f>
        <v>RFQ</v>
      </c>
      <c r="Z2175" s="24" t="s">
        <v>86</v>
      </c>
      <c r="AA2175" s="32">
        <v>24</v>
      </c>
      <c r="AB2175" s="24">
        <v>0</v>
      </c>
      <c r="AC2175" s="25">
        <v>45258</v>
      </c>
      <c r="AD2175" s="24" t="s">
        <v>58</v>
      </c>
      <c r="AE2175" s="24"/>
      <c r="AF2175" s="24"/>
      <c r="AG2175" s="24"/>
      <c r="AH2175" s="24" t="s">
        <v>59</v>
      </c>
      <c r="AI2175" s="24"/>
      <c r="AJ2175" s="24" t="s">
        <v>60</v>
      </c>
      <c r="AK2175" s="24"/>
      <c r="AL2175" s="24" t="s">
        <v>5003</v>
      </c>
      <c r="AM2175" s="24"/>
      <c r="AN2175" s="24"/>
      <c r="AO2175" s="24">
        <v>0</v>
      </c>
      <c r="AP2175" s="24" t="s">
        <v>60</v>
      </c>
      <c r="AQ2175" s="24"/>
      <c r="AR2175" s="24"/>
      <c r="AS2175" s="89">
        <f t="shared" si="449"/>
        <v>23</v>
      </c>
      <c r="AT2175" s="24" t="s">
        <v>4323</v>
      </c>
    </row>
    <row r="2176" spans="1:46" x14ac:dyDescent="0.5">
      <c r="A2176" s="24">
        <v>2310</v>
      </c>
      <c r="B2176" s="24" t="s">
        <v>340</v>
      </c>
      <c r="C2176" s="24" t="s">
        <v>77</v>
      </c>
      <c r="D2176" s="24" t="s">
        <v>4336</v>
      </c>
      <c r="E2176" s="24" t="s">
        <v>8263</v>
      </c>
      <c r="F2176" s="77" t="str">
        <f t="shared" si="438"/>
        <v>LINK TREASURY SERVICES LIMITED</v>
      </c>
      <c r="G2176" s="24" t="s">
        <v>4338</v>
      </c>
      <c r="H2176" s="24" t="s">
        <v>3282</v>
      </c>
      <c r="I2176" s="24" t="s">
        <v>8192</v>
      </c>
      <c r="J2176" s="24" t="s">
        <v>2962</v>
      </c>
      <c r="K2176" s="24" t="s">
        <v>3283</v>
      </c>
      <c r="L2176" s="25">
        <v>45292</v>
      </c>
      <c r="M2176" s="25">
        <v>46022</v>
      </c>
      <c r="N2176" s="81">
        <f t="shared" si="448"/>
        <v>46022</v>
      </c>
      <c r="O2176" s="77" t="str">
        <f t="shared" ca="1" si="450"/>
        <v>Expired</v>
      </c>
      <c r="P2176" s="77" t="str" cm="1">
        <f t="array" aca="1" ref="P2176" ca="1">_xlfn.IFS((N2176-TODAY())&gt;=547,"06 Expires over 18 months",(N2176-TODAY())&gt;=365,"05 Expires in 18 months",(N2176-TODAY())&gt;=183,"04 Expires in 12 months",(N2176-TODAY())&gt;=92,"03 Expires in 6 months",(N2176-TODAY())&gt;=31,"02 Expires in 3 months",(N2176-TODAY())&gt;=0,"01 Expires in 30 days",(N2176-TODAY())&gt;=-31,"01 Expired last 30 days",(N2176-TODAY())&gt;=-92,"02 Expired last 3 months",(N2176-TODAY())&gt;=-183,"03 Expired last 6 months",(N2176-TODAY())&gt;=-365,"04 Expired last 12 months",(N2176-TODAY())&gt;=-547,"05 Expired last 18 months",TRUE,"06 Expired over 18 months")</f>
        <v>04 Expired last 12 months</v>
      </c>
      <c r="Q2176" s="65">
        <v>25000</v>
      </c>
      <c r="R2176" s="84">
        <f t="shared" si="445"/>
        <v>47916.666666666664</v>
      </c>
      <c r="S2176" s="77" t="str" cm="1">
        <f t="array" ref="S2176">_xlfn.IFS(R2176&gt;5000000,"Gold",R2176&gt;=500000,"Silver",R2176&gt;30000,"Bronze",TRUE,"Transactional")</f>
        <v>Bronze</v>
      </c>
      <c r="T2176" s="24" t="s">
        <v>54</v>
      </c>
      <c r="U2176" s="101" t="s">
        <v>116</v>
      </c>
      <c r="V2176" s="101" t="s">
        <v>70</v>
      </c>
      <c r="W2176" s="77" t="str">
        <f t="shared" si="439"/>
        <v>No</v>
      </c>
      <c r="X2176" s="77" t="str">
        <f>IFERROR(_xlfn.XLOOKUP(J2176&amp;"||"&amp;K2176,'Mapping Ref.'!$J$2:$J$538,'Mapping Ref.'!$K$2:$K$538),"")</f>
        <v>Construction &amp; Estates</v>
      </c>
      <c r="Y2176" s="77" t="str" cm="1">
        <f t="array" ref="Y2176">_xlfn.IFS(R2176&gt;2000000,"For Publication",R2176&gt;100000,"PID",R2176&gt;30000,"RFQ",TRUE,"Transactional")</f>
        <v>RFQ</v>
      </c>
      <c r="Z2176" s="24" t="s">
        <v>86</v>
      </c>
      <c r="AA2176" s="32">
        <v>24</v>
      </c>
      <c r="AB2176" s="24">
        <v>0</v>
      </c>
      <c r="AC2176" s="25">
        <v>45258</v>
      </c>
      <c r="AD2176" s="24" t="s">
        <v>58</v>
      </c>
      <c r="AE2176" s="24"/>
      <c r="AF2176" s="24"/>
      <c r="AG2176" s="24"/>
      <c r="AH2176" s="24" t="s">
        <v>59</v>
      </c>
      <c r="AI2176" s="24"/>
      <c r="AJ2176" s="24" t="s">
        <v>60</v>
      </c>
      <c r="AK2176" s="24"/>
      <c r="AL2176" s="24" t="s">
        <v>5003</v>
      </c>
      <c r="AM2176" s="24"/>
      <c r="AN2176" s="24"/>
      <c r="AO2176" s="24">
        <v>0</v>
      </c>
      <c r="AP2176" s="24" t="s">
        <v>60</v>
      </c>
      <c r="AQ2176" s="24"/>
      <c r="AR2176" s="24"/>
      <c r="AS2176" s="89">
        <f t="shared" si="449"/>
        <v>23</v>
      </c>
      <c r="AT2176" s="24" t="s">
        <v>4336</v>
      </c>
    </row>
    <row r="2177" spans="1:46" x14ac:dyDescent="0.5">
      <c r="A2177" s="24">
        <v>2311</v>
      </c>
      <c r="B2177" s="24" t="s">
        <v>340</v>
      </c>
      <c r="C2177" s="24" t="s">
        <v>77</v>
      </c>
      <c r="D2177" s="24" t="s">
        <v>3484</v>
      </c>
      <c r="E2177" s="24" t="s">
        <v>3483</v>
      </c>
      <c r="F2177" s="77" t="str">
        <f t="shared" si="438"/>
        <v>AMETHYST HORTICULTURE LIMITED</v>
      </c>
      <c r="G2177" s="24" t="s">
        <v>3482</v>
      </c>
      <c r="H2177" s="24" t="s">
        <v>3282</v>
      </c>
      <c r="I2177" s="24" t="s">
        <v>8192</v>
      </c>
      <c r="J2177" s="24" t="s">
        <v>2962</v>
      </c>
      <c r="K2177" s="24" t="s">
        <v>3283</v>
      </c>
      <c r="L2177" s="25">
        <v>45261</v>
      </c>
      <c r="M2177" s="25">
        <v>45991</v>
      </c>
      <c r="N2177" s="81">
        <f t="shared" si="448"/>
        <v>45991</v>
      </c>
      <c r="O2177" s="77" t="str">
        <f t="shared" ca="1" si="450"/>
        <v>Expired</v>
      </c>
      <c r="P2177" s="77" t="str" cm="1">
        <f t="array" aca="1" ref="P2177" ca="1">_xlfn.IFS((N2177-TODAY())&gt;=547,"06 Expires over 18 months",(N2177-TODAY())&gt;=365,"05 Expires in 18 months",(N2177-TODAY())&gt;=183,"04 Expires in 12 months",(N2177-TODAY())&gt;=92,"03 Expires in 6 months",(N2177-TODAY())&gt;=31,"02 Expires in 3 months",(N2177-TODAY())&gt;=0,"01 Expires in 30 days",(N2177-TODAY())&gt;=-31,"01 Expired last 30 days",(N2177-TODAY())&gt;=-92,"02 Expired last 3 months",(N2177-TODAY())&gt;=-183,"03 Expired last 6 months",(N2177-TODAY())&gt;=-365,"04 Expired last 12 months",(N2177-TODAY())&gt;=-547,"05 Expired last 18 months",TRUE,"06 Expired over 18 months")</f>
        <v>04 Expired last 12 months</v>
      </c>
      <c r="Q2177" s="65">
        <v>25000</v>
      </c>
      <c r="R2177" s="84">
        <f t="shared" ref="R2177:R2208" si="451">MAX(Q2177,Q2177*N(AS2177)/12)</f>
        <v>47916.666666666664</v>
      </c>
      <c r="S2177" s="77" t="str" cm="1">
        <f t="array" ref="S2177">_xlfn.IFS(R2177&gt;5000000,"Gold",R2177&gt;=500000,"Silver",R2177&gt;30000,"Bronze",TRUE,"Transactional")</f>
        <v>Bronze</v>
      </c>
      <c r="T2177" s="24" t="s">
        <v>54</v>
      </c>
      <c r="U2177" s="101" t="s">
        <v>208</v>
      </c>
      <c r="V2177" s="101" t="s">
        <v>209</v>
      </c>
      <c r="W2177" s="77" t="str">
        <f t="shared" si="439"/>
        <v>No</v>
      </c>
      <c r="X2177" s="77" t="str">
        <f>IFERROR(_xlfn.XLOOKUP(J2177&amp;"||"&amp;K2177,'Mapping Ref.'!$J$2:$J$538,'Mapping Ref.'!$K$2:$K$538),"")</f>
        <v>Construction &amp; Estates</v>
      </c>
      <c r="Y2177" s="77" t="str" cm="1">
        <f t="array" ref="Y2177">_xlfn.IFS(R2177&gt;2000000,"For Publication",R2177&gt;100000,"PID",R2177&gt;30000,"RFQ",TRUE,"Transactional")</f>
        <v>RFQ</v>
      </c>
      <c r="Z2177" s="24" t="s">
        <v>86</v>
      </c>
      <c r="AA2177" s="32">
        <v>24</v>
      </c>
      <c r="AB2177" s="24">
        <v>0</v>
      </c>
      <c r="AC2177" s="25">
        <v>45258</v>
      </c>
      <c r="AD2177" s="24" t="s">
        <v>58</v>
      </c>
      <c r="AE2177" s="24"/>
      <c r="AF2177" s="24"/>
      <c r="AG2177" s="24"/>
      <c r="AH2177" s="24" t="s">
        <v>59</v>
      </c>
      <c r="AI2177" s="24"/>
      <c r="AJ2177" s="24" t="s">
        <v>60</v>
      </c>
      <c r="AK2177" s="24"/>
      <c r="AL2177" s="24" t="s">
        <v>5003</v>
      </c>
      <c r="AM2177" s="24"/>
      <c r="AN2177" s="24"/>
      <c r="AO2177" s="24">
        <v>0</v>
      </c>
      <c r="AP2177" s="24" t="s">
        <v>60</v>
      </c>
      <c r="AQ2177" s="24"/>
      <c r="AR2177" s="24"/>
      <c r="AS2177" s="89">
        <f t="shared" si="449"/>
        <v>23</v>
      </c>
      <c r="AT2177" s="24" t="s">
        <v>3484</v>
      </c>
    </row>
    <row r="2178" spans="1:46" x14ac:dyDescent="0.5">
      <c r="A2178" s="24">
        <v>2312</v>
      </c>
      <c r="B2178" s="24" t="s">
        <v>340</v>
      </c>
      <c r="C2178" s="24" t="s">
        <v>77</v>
      </c>
      <c r="D2178" s="24" t="s">
        <v>4646</v>
      </c>
      <c r="E2178" s="24" t="s">
        <v>8264</v>
      </c>
      <c r="F2178" s="77" t="str">
        <f t="shared" ref="F2178:F2241" si="452">IF(AT2178&lt;&gt;"",AT2178,G2178)</f>
        <v>SHELL U.K. OIL PRODUCTS LIMITED C/O SHELL UK LTD</v>
      </c>
      <c r="G2178" s="24" t="s">
        <v>4648</v>
      </c>
      <c r="H2178" s="24" t="s">
        <v>3282</v>
      </c>
      <c r="I2178" s="24" t="s">
        <v>8192</v>
      </c>
      <c r="J2178" s="24" t="s">
        <v>2962</v>
      </c>
      <c r="K2178" s="24" t="s">
        <v>3283</v>
      </c>
      <c r="L2178" s="25">
        <v>45292</v>
      </c>
      <c r="M2178" s="25">
        <v>46022</v>
      </c>
      <c r="N2178" s="81">
        <f t="shared" si="448"/>
        <v>46022</v>
      </c>
      <c r="O2178" s="77" t="str">
        <f t="shared" ca="1" si="450"/>
        <v>Expired</v>
      </c>
      <c r="P2178" s="77" t="str" cm="1">
        <f t="array" aca="1" ref="P2178" ca="1">_xlfn.IFS((N2178-TODAY())&gt;=547,"06 Expires over 18 months",(N2178-TODAY())&gt;=365,"05 Expires in 18 months",(N2178-TODAY())&gt;=183,"04 Expires in 12 months",(N2178-TODAY())&gt;=92,"03 Expires in 6 months",(N2178-TODAY())&gt;=31,"02 Expires in 3 months",(N2178-TODAY())&gt;=0,"01 Expires in 30 days",(N2178-TODAY())&gt;=-31,"01 Expired last 30 days",(N2178-TODAY())&gt;=-92,"02 Expired last 3 months",(N2178-TODAY())&gt;=-183,"03 Expired last 6 months",(N2178-TODAY())&gt;=-365,"04 Expired last 12 months",(N2178-TODAY())&gt;=-547,"05 Expired last 18 months",TRUE,"06 Expired over 18 months")</f>
        <v>04 Expired last 12 months</v>
      </c>
      <c r="Q2178" s="65">
        <v>25000</v>
      </c>
      <c r="R2178" s="84">
        <f t="shared" si="451"/>
        <v>47916.666666666664</v>
      </c>
      <c r="S2178" s="77" t="str" cm="1">
        <f t="array" ref="S2178">_xlfn.IFS(R2178&gt;5000000,"Gold",R2178&gt;=500000,"Silver",R2178&gt;30000,"Bronze",TRUE,"Transactional")</f>
        <v>Bronze</v>
      </c>
      <c r="T2178" s="24" t="s">
        <v>54</v>
      </c>
      <c r="U2178" s="101" t="s">
        <v>393</v>
      </c>
      <c r="V2178" s="101" t="s">
        <v>756</v>
      </c>
      <c r="W2178" s="77" t="str">
        <f t="shared" ref="W2178:W2241" si="453">IF(AB2178&gt;0,"Yes","No")</f>
        <v>No</v>
      </c>
      <c r="X2178" s="77" t="str">
        <f>IFERROR(_xlfn.XLOOKUP(J2178&amp;"||"&amp;K2178,'Mapping Ref.'!$J$2:$J$538,'Mapping Ref.'!$K$2:$K$538),"")</f>
        <v>Construction &amp; Estates</v>
      </c>
      <c r="Y2178" s="77" t="str" cm="1">
        <f t="array" ref="Y2178">_xlfn.IFS(R2178&gt;2000000,"For Publication",R2178&gt;100000,"PID",R2178&gt;30000,"RFQ",TRUE,"Transactional")</f>
        <v>RFQ</v>
      </c>
      <c r="Z2178" s="24" t="s">
        <v>86</v>
      </c>
      <c r="AA2178" s="32">
        <v>24</v>
      </c>
      <c r="AB2178" s="24">
        <v>0</v>
      </c>
      <c r="AC2178" s="25">
        <v>45258</v>
      </c>
      <c r="AD2178" s="24" t="s">
        <v>58</v>
      </c>
      <c r="AE2178" s="24"/>
      <c r="AF2178" s="24"/>
      <c r="AG2178" s="24"/>
      <c r="AH2178" s="24" t="s">
        <v>59</v>
      </c>
      <c r="AI2178" s="24"/>
      <c r="AJ2178" s="24" t="s">
        <v>60</v>
      </c>
      <c r="AK2178" s="24"/>
      <c r="AL2178" s="24" t="s">
        <v>5003</v>
      </c>
      <c r="AM2178" s="24"/>
      <c r="AN2178" s="24"/>
      <c r="AO2178" s="24">
        <v>0</v>
      </c>
      <c r="AP2178" s="24" t="s">
        <v>60</v>
      </c>
      <c r="AQ2178" s="24"/>
      <c r="AR2178" s="24"/>
      <c r="AS2178" s="89">
        <f t="shared" si="449"/>
        <v>23</v>
      </c>
      <c r="AT2178" s="24" t="s">
        <v>4649</v>
      </c>
    </row>
    <row r="2179" spans="1:46" x14ac:dyDescent="0.5">
      <c r="A2179" s="24">
        <v>2313</v>
      </c>
      <c r="B2179" s="24" t="s">
        <v>340</v>
      </c>
      <c r="C2179" s="24" t="s">
        <v>77</v>
      </c>
      <c r="D2179" s="24" t="s">
        <v>4859</v>
      </c>
      <c r="E2179" s="24" t="s">
        <v>4860</v>
      </c>
      <c r="F2179" s="77" t="str">
        <f t="shared" si="452"/>
        <v>EGBERT H. TAYLOR &amp; COMPANY LIMITED</v>
      </c>
      <c r="G2179" s="24" t="s">
        <v>4861</v>
      </c>
      <c r="H2179" s="24" t="s">
        <v>3282</v>
      </c>
      <c r="I2179" s="24" t="s">
        <v>8192</v>
      </c>
      <c r="J2179" s="24" t="s">
        <v>2962</v>
      </c>
      <c r="K2179" s="24" t="s">
        <v>3283</v>
      </c>
      <c r="L2179" s="25">
        <v>45261</v>
      </c>
      <c r="M2179" s="25">
        <v>45991</v>
      </c>
      <c r="N2179" s="81">
        <f t="shared" si="448"/>
        <v>45991</v>
      </c>
      <c r="O2179" s="77" t="str">
        <f t="shared" ca="1" si="450"/>
        <v>Expired</v>
      </c>
      <c r="P2179" s="77" t="str" cm="1">
        <f t="array" aca="1" ref="P2179" ca="1">_xlfn.IFS((N2179-TODAY())&gt;=547,"06 Expires over 18 months",(N2179-TODAY())&gt;=365,"05 Expires in 18 months",(N2179-TODAY())&gt;=183,"04 Expires in 12 months",(N2179-TODAY())&gt;=92,"03 Expires in 6 months",(N2179-TODAY())&gt;=31,"02 Expires in 3 months",(N2179-TODAY())&gt;=0,"01 Expires in 30 days",(N2179-TODAY())&gt;=-31,"01 Expired last 30 days",(N2179-TODAY())&gt;=-92,"02 Expired last 3 months",(N2179-TODAY())&gt;=-183,"03 Expired last 6 months",(N2179-TODAY())&gt;=-365,"04 Expired last 12 months",(N2179-TODAY())&gt;=-547,"05 Expired last 18 months",TRUE,"06 Expired over 18 months")</f>
        <v>04 Expired last 12 months</v>
      </c>
      <c r="Q2179" s="65">
        <v>25000</v>
      </c>
      <c r="R2179" s="84">
        <f t="shared" si="451"/>
        <v>47916.666666666664</v>
      </c>
      <c r="S2179" s="77" t="str" cm="1">
        <f t="array" ref="S2179">_xlfn.IFS(R2179&gt;5000000,"Gold",R2179&gt;=500000,"Silver",R2179&gt;30000,"Bronze",TRUE,"Transactional")</f>
        <v>Bronze</v>
      </c>
      <c r="T2179" s="24" t="s">
        <v>54</v>
      </c>
      <c r="U2179" s="101" t="s">
        <v>131</v>
      </c>
      <c r="V2179" s="101" t="s">
        <v>132</v>
      </c>
      <c r="W2179" s="77" t="str">
        <f t="shared" si="453"/>
        <v>No</v>
      </c>
      <c r="X2179" s="77" t="str">
        <f>IFERROR(_xlfn.XLOOKUP(J2179&amp;"||"&amp;K2179,'Mapping Ref.'!$J$2:$J$538,'Mapping Ref.'!$K$2:$K$538),"")</f>
        <v>Construction &amp; Estates</v>
      </c>
      <c r="Y2179" s="77" t="str" cm="1">
        <f t="array" ref="Y2179">_xlfn.IFS(R2179&gt;2000000,"For Publication",R2179&gt;100000,"PID",R2179&gt;30000,"RFQ",TRUE,"Transactional")</f>
        <v>RFQ</v>
      </c>
      <c r="Z2179" s="24" t="s">
        <v>86</v>
      </c>
      <c r="AA2179" s="32">
        <v>24</v>
      </c>
      <c r="AB2179" s="24">
        <v>0</v>
      </c>
      <c r="AC2179" s="25">
        <v>45258</v>
      </c>
      <c r="AD2179" s="24" t="s">
        <v>58</v>
      </c>
      <c r="AE2179" s="24"/>
      <c r="AF2179" s="24"/>
      <c r="AG2179" s="24"/>
      <c r="AH2179" s="24" t="s">
        <v>59</v>
      </c>
      <c r="AI2179" s="24"/>
      <c r="AJ2179" s="24" t="s">
        <v>60</v>
      </c>
      <c r="AK2179" s="24"/>
      <c r="AL2179" s="24" t="s">
        <v>5003</v>
      </c>
      <c r="AM2179" s="24"/>
      <c r="AN2179" s="24"/>
      <c r="AO2179" s="24">
        <v>0</v>
      </c>
      <c r="AP2179" s="24" t="s">
        <v>60</v>
      </c>
      <c r="AQ2179" s="24"/>
      <c r="AR2179" s="24"/>
      <c r="AS2179" s="89">
        <f t="shared" si="449"/>
        <v>23</v>
      </c>
      <c r="AT2179" s="24" t="s">
        <v>4859</v>
      </c>
    </row>
    <row r="2180" spans="1:46" x14ac:dyDescent="0.5">
      <c r="A2180" s="24">
        <v>2314</v>
      </c>
      <c r="B2180" s="24" t="s">
        <v>340</v>
      </c>
      <c r="C2180" s="24" t="s">
        <v>77</v>
      </c>
      <c r="D2180" s="24" t="s">
        <v>4265</v>
      </c>
      <c r="E2180" s="24" t="s">
        <v>8265</v>
      </c>
      <c r="F2180" s="77" t="str">
        <f t="shared" si="452"/>
        <v>TETRA TECH ENVIRONMENT PLANNING TRANSPORT LIMITED</v>
      </c>
      <c r="G2180" s="24" t="s">
        <v>4263</v>
      </c>
      <c r="H2180" s="24" t="s">
        <v>3282</v>
      </c>
      <c r="I2180" s="24" t="s">
        <v>8192</v>
      </c>
      <c r="J2180" s="24" t="s">
        <v>2962</v>
      </c>
      <c r="K2180" s="24" t="s">
        <v>3283</v>
      </c>
      <c r="L2180" s="25">
        <v>45261</v>
      </c>
      <c r="M2180" s="25">
        <v>45991</v>
      </c>
      <c r="N2180" s="81">
        <f t="shared" si="448"/>
        <v>45991</v>
      </c>
      <c r="O2180" s="77" t="str">
        <f t="shared" ca="1" si="450"/>
        <v>Expired</v>
      </c>
      <c r="P2180" s="77" t="str" cm="1">
        <f t="array" aca="1" ref="P2180" ca="1">_xlfn.IFS((N2180-TODAY())&gt;=547,"06 Expires over 18 months",(N2180-TODAY())&gt;=365,"05 Expires in 18 months",(N2180-TODAY())&gt;=183,"04 Expires in 12 months",(N2180-TODAY())&gt;=92,"03 Expires in 6 months",(N2180-TODAY())&gt;=31,"02 Expires in 3 months",(N2180-TODAY())&gt;=0,"01 Expires in 30 days",(N2180-TODAY())&gt;=-31,"01 Expired last 30 days",(N2180-TODAY())&gt;=-92,"02 Expired last 3 months",(N2180-TODAY())&gt;=-183,"03 Expired last 6 months",(N2180-TODAY())&gt;=-365,"04 Expired last 12 months",(N2180-TODAY())&gt;=-547,"05 Expired last 18 months",TRUE,"06 Expired over 18 months")</f>
        <v>04 Expired last 12 months</v>
      </c>
      <c r="Q2180" s="65">
        <v>25000</v>
      </c>
      <c r="R2180" s="84">
        <f t="shared" si="451"/>
        <v>47916.666666666664</v>
      </c>
      <c r="S2180" s="77" t="str" cm="1">
        <f t="array" ref="S2180">_xlfn.IFS(R2180&gt;5000000,"Gold",R2180&gt;=500000,"Silver",R2180&gt;30000,"Bronze",TRUE,"Transactional")</f>
        <v>Bronze</v>
      </c>
      <c r="T2180" s="24" t="s">
        <v>54</v>
      </c>
      <c r="U2180" s="101" t="s">
        <v>393</v>
      </c>
      <c r="V2180" s="101" t="s">
        <v>756</v>
      </c>
      <c r="W2180" s="77" t="str">
        <f t="shared" si="453"/>
        <v>No</v>
      </c>
      <c r="X2180" s="77" t="str">
        <f>IFERROR(_xlfn.XLOOKUP(J2180&amp;"||"&amp;K2180,'Mapping Ref.'!$J$2:$J$538,'Mapping Ref.'!$K$2:$K$538),"")</f>
        <v>Construction &amp; Estates</v>
      </c>
      <c r="Y2180" s="77" t="str" cm="1">
        <f t="array" ref="Y2180">_xlfn.IFS(R2180&gt;2000000,"For Publication",R2180&gt;100000,"PID",R2180&gt;30000,"RFQ",TRUE,"Transactional")</f>
        <v>RFQ</v>
      </c>
      <c r="Z2180" s="24" t="s">
        <v>86</v>
      </c>
      <c r="AA2180" s="32">
        <v>24</v>
      </c>
      <c r="AB2180" s="24">
        <v>0</v>
      </c>
      <c r="AC2180" s="25">
        <v>45258</v>
      </c>
      <c r="AD2180" s="24" t="s">
        <v>58</v>
      </c>
      <c r="AE2180" s="24"/>
      <c r="AF2180" s="24"/>
      <c r="AG2180" s="24"/>
      <c r="AH2180" s="24" t="s">
        <v>59</v>
      </c>
      <c r="AI2180" s="24"/>
      <c r="AJ2180" s="24" t="s">
        <v>60</v>
      </c>
      <c r="AK2180" s="24"/>
      <c r="AL2180" s="24" t="s">
        <v>5003</v>
      </c>
      <c r="AM2180" s="24"/>
      <c r="AN2180" s="24"/>
      <c r="AO2180" s="24">
        <v>0</v>
      </c>
      <c r="AP2180" s="24" t="s">
        <v>60</v>
      </c>
      <c r="AQ2180" s="24"/>
      <c r="AR2180" s="24"/>
      <c r="AS2180" s="89">
        <f t="shared" si="449"/>
        <v>23</v>
      </c>
      <c r="AT2180" s="24" t="s">
        <v>4265</v>
      </c>
    </row>
    <row r="2181" spans="1:46" x14ac:dyDescent="0.5">
      <c r="A2181" s="24">
        <v>2315</v>
      </c>
      <c r="B2181" s="24" t="s">
        <v>340</v>
      </c>
      <c r="C2181" s="24" t="s">
        <v>77</v>
      </c>
      <c r="D2181" s="24" t="s">
        <v>8266</v>
      </c>
      <c r="E2181" s="24" t="s">
        <v>4273</v>
      </c>
      <c r="F2181" s="77" t="str">
        <f t="shared" si="452"/>
        <v>STREETMASTER PRODUCTS (SOUTH WALES) LTD</v>
      </c>
      <c r="G2181" s="24" t="s">
        <v>4275</v>
      </c>
      <c r="H2181" s="24" t="s">
        <v>3282</v>
      </c>
      <c r="I2181" s="24" t="s">
        <v>8192</v>
      </c>
      <c r="J2181" s="24" t="s">
        <v>2962</v>
      </c>
      <c r="K2181" s="24" t="s">
        <v>3283</v>
      </c>
      <c r="L2181" s="25">
        <v>45261</v>
      </c>
      <c r="M2181" s="25">
        <v>45991</v>
      </c>
      <c r="N2181" s="81">
        <f t="shared" si="448"/>
        <v>45991</v>
      </c>
      <c r="O2181" s="77" t="str">
        <f t="shared" ca="1" si="450"/>
        <v>Expired</v>
      </c>
      <c r="P2181" s="77" t="str" cm="1">
        <f t="array" aca="1" ref="P2181" ca="1">_xlfn.IFS((N2181-TODAY())&gt;=547,"06 Expires over 18 months",(N2181-TODAY())&gt;=365,"05 Expires in 18 months",(N2181-TODAY())&gt;=183,"04 Expires in 12 months",(N2181-TODAY())&gt;=92,"03 Expires in 6 months",(N2181-TODAY())&gt;=31,"02 Expires in 3 months",(N2181-TODAY())&gt;=0,"01 Expires in 30 days",(N2181-TODAY())&gt;=-31,"01 Expired last 30 days",(N2181-TODAY())&gt;=-92,"02 Expired last 3 months",(N2181-TODAY())&gt;=-183,"03 Expired last 6 months",(N2181-TODAY())&gt;=-365,"04 Expired last 12 months",(N2181-TODAY())&gt;=-547,"05 Expired last 18 months",TRUE,"06 Expired over 18 months")</f>
        <v>04 Expired last 12 months</v>
      </c>
      <c r="Q2181" s="65">
        <v>25000</v>
      </c>
      <c r="R2181" s="84">
        <f t="shared" si="451"/>
        <v>47916.666666666664</v>
      </c>
      <c r="S2181" s="77" t="str" cm="1">
        <f t="array" ref="S2181">_xlfn.IFS(R2181&gt;5000000,"Gold",R2181&gt;=500000,"Silver",R2181&gt;30000,"Bronze",TRUE,"Transactional")</f>
        <v>Bronze</v>
      </c>
      <c r="T2181" s="24" t="s">
        <v>122</v>
      </c>
      <c r="U2181" s="101" t="s">
        <v>99</v>
      </c>
      <c r="V2181" s="101" t="s">
        <v>100</v>
      </c>
      <c r="W2181" s="77" t="str">
        <f t="shared" si="453"/>
        <v>No</v>
      </c>
      <c r="X2181" s="77" t="str">
        <f>IFERROR(_xlfn.XLOOKUP(J2181&amp;"||"&amp;K2181,'Mapping Ref.'!$J$2:$J$538,'Mapping Ref.'!$K$2:$K$538),"")</f>
        <v>Construction &amp; Estates</v>
      </c>
      <c r="Y2181" s="77" t="str" cm="1">
        <f t="array" ref="Y2181">_xlfn.IFS(R2181&gt;2000000,"For Publication",R2181&gt;100000,"PID",R2181&gt;30000,"RFQ",TRUE,"Transactional")</f>
        <v>RFQ</v>
      </c>
      <c r="Z2181" s="24" t="s">
        <v>86</v>
      </c>
      <c r="AA2181" s="32">
        <v>24</v>
      </c>
      <c r="AB2181" s="24">
        <v>0</v>
      </c>
      <c r="AC2181" s="25">
        <v>45258</v>
      </c>
      <c r="AD2181" s="24" t="s">
        <v>58</v>
      </c>
      <c r="AE2181" s="24"/>
      <c r="AF2181" s="24"/>
      <c r="AG2181" s="24"/>
      <c r="AH2181" s="24" t="s">
        <v>59</v>
      </c>
      <c r="AI2181" s="24"/>
      <c r="AJ2181" s="24" t="s">
        <v>60</v>
      </c>
      <c r="AK2181" s="24"/>
      <c r="AL2181" s="24" t="s">
        <v>5003</v>
      </c>
      <c r="AM2181" s="24"/>
      <c r="AN2181" s="24"/>
      <c r="AO2181" s="24">
        <v>0</v>
      </c>
      <c r="AP2181" s="24" t="s">
        <v>60</v>
      </c>
      <c r="AQ2181" s="24"/>
      <c r="AR2181" s="24"/>
      <c r="AS2181" s="89">
        <f t="shared" si="449"/>
        <v>23</v>
      </c>
      <c r="AT2181" s="24" t="s">
        <v>4276</v>
      </c>
    </row>
    <row r="2182" spans="1:46" x14ac:dyDescent="0.5">
      <c r="A2182" s="24">
        <v>2316</v>
      </c>
      <c r="B2182" s="24" t="s">
        <v>340</v>
      </c>
      <c r="C2182" s="24"/>
      <c r="D2182" s="24" t="s">
        <v>8267</v>
      </c>
      <c r="E2182" s="24" t="s">
        <v>8268</v>
      </c>
      <c r="F2182" s="77" t="str">
        <f t="shared" si="452"/>
        <v>Threeday Group Ltd</v>
      </c>
      <c r="G2182" s="24" t="s">
        <v>8269</v>
      </c>
      <c r="H2182" s="24" t="s">
        <v>4852</v>
      </c>
      <c r="I2182" s="24" t="s">
        <v>4852</v>
      </c>
      <c r="J2182" s="24" t="s">
        <v>52</v>
      </c>
      <c r="K2182" s="24" t="s">
        <v>1281</v>
      </c>
      <c r="L2182" s="25">
        <v>45264</v>
      </c>
      <c r="M2182" s="25">
        <v>45382</v>
      </c>
      <c r="N2182" s="81">
        <f t="shared" si="448"/>
        <v>45382</v>
      </c>
      <c r="O2182" s="77" t="str">
        <f t="shared" ca="1" si="450"/>
        <v>Expired</v>
      </c>
      <c r="P2182" s="77" t="str" cm="1">
        <f t="array" aca="1" ref="P2182" ca="1">_xlfn.IFS((N2182-TODAY())&gt;=547,"06 Expires over 18 months",(N2182-TODAY())&gt;=365,"05 Expires in 18 months",(N2182-TODAY())&gt;=183,"04 Expires in 12 months",(N2182-TODAY())&gt;=92,"03 Expires in 6 months",(N2182-TODAY())&gt;=31,"02 Expires in 3 months",(N2182-TODAY())&gt;=0,"01 Expires in 30 days",(N2182-TODAY())&gt;=-31,"01 Expired last 30 days",(N2182-TODAY())&gt;=-92,"02 Expired last 3 months",(N2182-TODAY())&gt;=-183,"03 Expired last 6 months",(N2182-TODAY())&gt;=-365,"04 Expired last 12 months",(N2182-TODAY())&gt;=-547,"05 Expired last 18 months",TRUE,"06 Expired over 18 months")</f>
        <v>06 Expired over 18 months</v>
      </c>
      <c r="Q2182" s="65">
        <v>19500</v>
      </c>
      <c r="R2182" s="84">
        <f t="shared" si="451"/>
        <v>19500</v>
      </c>
      <c r="S2182" s="77" t="str" cm="1">
        <f t="array" ref="S2182">_xlfn.IFS(R2182&gt;5000000,"Gold",R2182&gt;=500000,"Silver",R2182&gt;30000,"Bronze",TRUE,"Transactional")</f>
        <v>Transactional</v>
      </c>
      <c r="T2182" s="24" t="s">
        <v>54</v>
      </c>
      <c r="U2182" s="101" t="s">
        <v>116</v>
      </c>
      <c r="V2182" s="101" t="s">
        <v>70</v>
      </c>
      <c r="W2182" s="77" t="str">
        <f t="shared" si="453"/>
        <v>No</v>
      </c>
      <c r="X2182" s="77" t="str">
        <f>IFERROR(_xlfn.XLOOKUP(J2182&amp;"||"&amp;K2182,'Mapping Ref.'!$J$2:$J$538,'Mapping Ref.'!$K$2:$K$538),"")</f>
        <v>ICT</v>
      </c>
      <c r="Y2182" s="77" t="str" cm="1">
        <f t="array" ref="Y2182">_xlfn.IFS(R2182&gt;2000000,"For Publication",R2182&gt;100000,"PID",R2182&gt;30000,"RFQ",TRUE,"Transactional")</f>
        <v>Transactional</v>
      </c>
      <c r="Z2182" s="24" t="s">
        <v>101</v>
      </c>
      <c r="AA2182" s="32">
        <v>4</v>
      </c>
      <c r="AB2182" s="24">
        <v>0</v>
      </c>
      <c r="AC2182" s="25">
        <v>45258</v>
      </c>
      <c r="AD2182" s="24" t="s">
        <v>326</v>
      </c>
      <c r="AE2182" s="24"/>
      <c r="AF2182" s="24"/>
      <c r="AG2182" s="24"/>
      <c r="AH2182" s="24" t="s">
        <v>59</v>
      </c>
      <c r="AI2182" s="24"/>
      <c r="AJ2182" s="24" t="s">
        <v>60</v>
      </c>
      <c r="AK2182" s="24"/>
      <c r="AL2182" s="24" t="s">
        <v>5003</v>
      </c>
      <c r="AM2182" s="24"/>
      <c r="AN2182" s="24"/>
      <c r="AO2182" s="24">
        <v>0</v>
      </c>
      <c r="AP2182" s="24" t="s">
        <v>60</v>
      </c>
      <c r="AQ2182" s="24"/>
      <c r="AR2182" s="24"/>
      <c r="AS2182" s="89">
        <f t="shared" si="449"/>
        <v>3</v>
      </c>
      <c r="AT2182" s="24"/>
    </row>
    <row r="2183" spans="1:46" x14ac:dyDescent="0.5">
      <c r="A2183" s="24">
        <v>2317</v>
      </c>
      <c r="B2183" s="24" t="s">
        <v>340</v>
      </c>
      <c r="C2183" s="24" t="s">
        <v>77</v>
      </c>
      <c r="D2183" s="24" t="s">
        <v>8270</v>
      </c>
      <c r="E2183" s="24" t="s">
        <v>8271</v>
      </c>
      <c r="F2183" s="77" t="str">
        <f t="shared" si="452"/>
        <v>BRIDGEHOUSE COMPANY SECRETARIES LTD</v>
      </c>
      <c r="G2183" s="24" t="s">
        <v>2636</v>
      </c>
      <c r="H2183" s="24" t="s">
        <v>3282</v>
      </c>
      <c r="I2183" s="24" t="s">
        <v>8192</v>
      </c>
      <c r="J2183" s="24" t="s">
        <v>2962</v>
      </c>
      <c r="K2183" s="24" t="s">
        <v>3283</v>
      </c>
      <c r="L2183" s="25">
        <v>45292</v>
      </c>
      <c r="M2183" s="25">
        <v>46022</v>
      </c>
      <c r="N2183" s="81">
        <f t="shared" si="448"/>
        <v>46022</v>
      </c>
      <c r="O2183" s="77" t="str">
        <f t="shared" ca="1" si="450"/>
        <v>Expired</v>
      </c>
      <c r="P2183" s="77" t="str" cm="1">
        <f t="array" aca="1" ref="P2183" ca="1">_xlfn.IFS((N2183-TODAY())&gt;=547,"06 Expires over 18 months",(N2183-TODAY())&gt;=365,"05 Expires in 18 months",(N2183-TODAY())&gt;=183,"04 Expires in 12 months",(N2183-TODAY())&gt;=92,"03 Expires in 6 months",(N2183-TODAY())&gt;=31,"02 Expires in 3 months",(N2183-TODAY())&gt;=0,"01 Expires in 30 days",(N2183-TODAY())&gt;=-31,"01 Expired last 30 days",(N2183-TODAY())&gt;=-92,"02 Expired last 3 months",(N2183-TODAY())&gt;=-183,"03 Expired last 6 months",(N2183-TODAY())&gt;=-365,"04 Expired last 12 months",(N2183-TODAY())&gt;=-547,"05 Expired last 18 months",TRUE,"06 Expired over 18 months")</f>
        <v>04 Expired last 12 months</v>
      </c>
      <c r="Q2183" s="65">
        <v>25000</v>
      </c>
      <c r="R2183" s="84">
        <f t="shared" si="451"/>
        <v>47916.666666666664</v>
      </c>
      <c r="S2183" s="77" t="str" cm="1">
        <f t="array" ref="S2183">_xlfn.IFS(R2183&gt;5000000,"Gold",R2183&gt;=500000,"Silver",R2183&gt;30000,"Bronze",TRUE,"Transactional")</f>
        <v>Bronze</v>
      </c>
      <c r="T2183" s="24" t="s">
        <v>54</v>
      </c>
      <c r="U2183" s="101" t="s">
        <v>109</v>
      </c>
      <c r="V2183" s="101" t="s">
        <v>2428</v>
      </c>
      <c r="W2183" s="77" t="str">
        <f t="shared" si="453"/>
        <v>No</v>
      </c>
      <c r="X2183" s="77" t="str">
        <f>IFERROR(_xlfn.XLOOKUP(J2183&amp;"||"&amp;K2183,'Mapping Ref.'!$J$2:$J$538,'Mapping Ref.'!$K$2:$K$538),"")</f>
        <v>Construction &amp; Estates</v>
      </c>
      <c r="Y2183" s="77" t="str" cm="1">
        <f t="array" ref="Y2183">_xlfn.IFS(R2183&gt;2000000,"For Publication",R2183&gt;100000,"PID",R2183&gt;30000,"RFQ",TRUE,"Transactional")</f>
        <v>RFQ</v>
      </c>
      <c r="Z2183" s="24" t="s">
        <v>101</v>
      </c>
      <c r="AA2183" s="32">
        <v>24</v>
      </c>
      <c r="AB2183" s="24">
        <v>0</v>
      </c>
      <c r="AC2183" s="25">
        <v>45258</v>
      </c>
      <c r="AD2183" s="24" t="s">
        <v>58</v>
      </c>
      <c r="AE2183" s="24"/>
      <c r="AF2183" s="24"/>
      <c r="AG2183" s="24"/>
      <c r="AH2183" s="24" t="s">
        <v>59</v>
      </c>
      <c r="AI2183" s="24"/>
      <c r="AJ2183" s="24" t="s">
        <v>60</v>
      </c>
      <c r="AK2183" s="24"/>
      <c r="AL2183" s="24" t="s">
        <v>5003</v>
      </c>
      <c r="AM2183" s="24"/>
      <c r="AN2183" s="24"/>
      <c r="AO2183" s="24">
        <v>0</v>
      </c>
      <c r="AP2183" s="24" t="s">
        <v>60</v>
      </c>
      <c r="AQ2183" s="24"/>
      <c r="AR2183" s="24"/>
      <c r="AS2183" s="89">
        <f t="shared" si="449"/>
        <v>23</v>
      </c>
      <c r="AT2183" s="24" t="s">
        <v>2639</v>
      </c>
    </row>
    <row r="2184" spans="1:46" x14ac:dyDescent="0.5">
      <c r="A2184" s="24">
        <v>2318</v>
      </c>
      <c r="B2184" s="24" t="s">
        <v>340</v>
      </c>
      <c r="C2184" s="24"/>
      <c r="D2184" s="24" t="s">
        <v>4246</v>
      </c>
      <c r="E2184" s="24" t="s">
        <v>8272</v>
      </c>
      <c r="F2184" s="77" t="str">
        <f t="shared" si="452"/>
        <v>PRICEWATERHOUSECOOPERS</v>
      </c>
      <c r="G2184" s="24" t="s">
        <v>4248</v>
      </c>
      <c r="H2184" s="24" t="s">
        <v>3282</v>
      </c>
      <c r="I2184" s="24" t="s">
        <v>8192</v>
      </c>
      <c r="J2184" s="24" t="s">
        <v>2962</v>
      </c>
      <c r="K2184" s="24" t="s">
        <v>3283</v>
      </c>
      <c r="L2184" s="25">
        <v>45264</v>
      </c>
      <c r="M2184" s="25">
        <v>45994</v>
      </c>
      <c r="N2184" s="81">
        <f t="shared" si="448"/>
        <v>45994</v>
      </c>
      <c r="O2184" s="77" t="str">
        <f t="shared" ca="1" si="450"/>
        <v>Expired</v>
      </c>
      <c r="P2184" s="77" t="str" cm="1">
        <f t="array" aca="1" ref="P2184" ca="1">_xlfn.IFS((N2184-TODAY())&gt;=547,"06 Expires over 18 months",(N2184-TODAY())&gt;=365,"05 Expires in 18 months",(N2184-TODAY())&gt;=183,"04 Expires in 12 months",(N2184-TODAY())&gt;=92,"03 Expires in 6 months",(N2184-TODAY())&gt;=31,"02 Expires in 3 months",(N2184-TODAY())&gt;=0,"01 Expires in 30 days",(N2184-TODAY())&gt;=-31,"01 Expired last 30 days",(N2184-TODAY())&gt;=-92,"02 Expired last 3 months",(N2184-TODAY())&gt;=-183,"03 Expired last 6 months",(N2184-TODAY())&gt;=-365,"04 Expired last 12 months",(N2184-TODAY())&gt;=-547,"05 Expired last 18 months",TRUE,"06 Expired over 18 months")</f>
        <v>04 Expired last 12 months</v>
      </c>
      <c r="Q2184" s="65">
        <v>25000</v>
      </c>
      <c r="R2184" s="84">
        <f t="shared" si="451"/>
        <v>47916.666666666664</v>
      </c>
      <c r="S2184" s="77" t="str" cm="1">
        <f t="array" ref="S2184">_xlfn.IFS(R2184&gt;5000000,"Gold",R2184&gt;=500000,"Silver",R2184&gt;30000,"Bronze",TRUE,"Transactional")</f>
        <v>Bronze</v>
      </c>
      <c r="T2184" s="24" t="s">
        <v>122</v>
      </c>
      <c r="U2184" s="101" t="s">
        <v>116</v>
      </c>
      <c r="V2184" s="101" t="s">
        <v>70</v>
      </c>
      <c r="W2184" s="77" t="str">
        <f t="shared" si="453"/>
        <v>No</v>
      </c>
      <c r="X2184" s="77" t="str">
        <f>IFERROR(_xlfn.XLOOKUP(J2184&amp;"||"&amp;K2184,'Mapping Ref.'!$J$2:$J$538,'Mapping Ref.'!$K$2:$K$538),"")</f>
        <v>Construction &amp; Estates</v>
      </c>
      <c r="Y2184" s="77" t="str" cm="1">
        <f t="array" ref="Y2184">_xlfn.IFS(R2184&gt;2000000,"For Publication",R2184&gt;100000,"PID",R2184&gt;30000,"RFQ",TRUE,"Transactional")</f>
        <v>RFQ</v>
      </c>
      <c r="Z2184" s="24" t="s">
        <v>101</v>
      </c>
      <c r="AA2184" s="32">
        <v>24</v>
      </c>
      <c r="AB2184" s="24">
        <v>0</v>
      </c>
      <c r="AC2184" s="25">
        <v>45258</v>
      </c>
      <c r="AD2184" s="24" t="s">
        <v>58</v>
      </c>
      <c r="AE2184" s="24"/>
      <c r="AF2184" s="24"/>
      <c r="AG2184" s="24"/>
      <c r="AH2184" s="24" t="s">
        <v>59</v>
      </c>
      <c r="AI2184" s="24"/>
      <c r="AJ2184" s="24" t="s">
        <v>60</v>
      </c>
      <c r="AK2184" s="24" t="s">
        <v>4249</v>
      </c>
      <c r="AL2184" s="24" t="s">
        <v>5003</v>
      </c>
      <c r="AM2184" s="24"/>
      <c r="AN2184" s="24"/>
      <c r="AO2184" s="24">
        <v>0</v>
      </c>
      <c r="AP2184" s="24" t="s">
        <v>60</v>
      </c>
      <c r="AQ2184" s="24"/>
      <c r="AR2184" s="24"/>
      <c r="AS2184" s="89">
        <f t="shared" si="449"/>
        <v>23</v>
      </c>
      <c r="AT2184" s="24" t="s">
        <v>8273</v>
      </c>
    </row>
    <row r="2185" spans="1:46" x14ac:dyDescent="0.5">
      <c r="A2185" s="24">
        <v>2319</v>
      </c>
      <c r="B2185" s="24" t="s">
        <v>340</v>
      </c>
      <c r="C2185" s="24" t="s">
        <v>77</v>
      </c>
      <c r="D2185" s="24" t="s">
        <v>8274</v>
      </c>
      <c r="E2185" s="24" t="s">
        <v>8275</v>
      </c>
      <c r="F2185" s="77" t="str">
        <f t="shared" si="452"/>
        <v>SPALDINGS LIMITED</v>
      </c>
      <c r="G2185" s="24" t="s">
        <v>8276</v>
      </c>
      <c r="H2185" s="24" t="s">
        <v>3282</v>
      </c>
      <c r="I2185" s="24" t="s">
        <v>8192</v>
      </c>
      <c r="J2185" s="24" t="s">
        <v>2962</v>
      </c>
      <c r="K2185" s="24" t="s">
        <v>3283</v>
      </c>
      <c r="L2185" s="25">
        <v>45264</v>
      </c>
      <c r="M2185" s="25">
        <v>45994</v>
      </c>
      <c r="N2185" s="81">
        <f t="shared" si="448"/>
        <v>45994</v>
      </c>
      <c r="O2185" s="77" t="str">
        <f t="shared" ca="1" si="450"/>
        <v>Expired</v>
      </c>
      <c r="P2185" s="77" t="str" cm="1">
        <f t="array" aca="1" ref="P2185" ca="1">_xlfn.IFS((N2185-TODAY())&gt;=547,"06 Expires over 18 months",(N2185-TODAY())&gt;=365,"05 Expires in 18 months",(N2185-TODAY())&gt;=183,"04 Expires in 12 months",(N2185-TODAY())&gt;=92,"03 Expires in 6 months",(N2185-TODAY())&gt;=31,"02 Expires in 3 months",(N2185-TODAY())&gt;=0,"01 Expires in 30 days",(N2185-TODAY())&gt;=-31,"01 Expired last 30 days",(N2185-TODAY())&gt;=-92,"02 Expired last 3 months",(N2185-TODAY())&gt;=-183,"03 Expired last 6 months",(N2185-TODAY())&gt;=-365,"04 Expired last 12 months",(N2185-TODAY())&gt;=-547,"05 Expired last 18 months",TRUE,"06 Expired over 18 months")</f>
        <v>04 Expired last 12 months</v>
      </c>
      <c r="Q2185" s="65">
        <v>25000</v>
      </c>
      <c r="R2185" s="84">
        <f t="shared" si="451"/>
        <v>47916.666666666664</v>
      </c>
      <c r="S2185" s="77" t="str" cm="1">
        <f t="array" ref="S2185">_xlfn.IFS(R2185&gt;5000000,"Gold",R2185&gt;=500000,"Silver",R2185&gt;30000,"Bronze",TRUE,"Transactional")</f>
        <v>Bronze</v>
      </c>
      <c r="T2185" s="24" t="s">
        <v>54</v>
      </c>
      <c r="U2185" s="101" t="s">
        <v>116</v>
      </c>
      <c r="V2185" s="101" t="s">
        <v>70</v>
      </c>
      <c r="W2185" s="77" t="str">
        <f t="shared" si="453"/>
        <v>No</v>
      </c>
      <c r="X2185" s="77" t="str">
        <f>IFERROR(_xlfn.XLOOKUP(J2185&amp;"||"&amp;K2185,'Mapping Ref.'!$J$2:$J$538,'Mapping Ref.'!$K$2:$K$538),"")</f>
        <v>Construction &amp; Estates</v>
      </c>
      <c r="Y2185" s="77" t="str" cm="1">
        <f t="array" ref="Y2185">_xlfn.IFS(R2185&gt;2000000,"For Publication",R2185&gt;100000,"PID",R2185&gt;30000,"RFQ",TRUE,"Transactional")</f>
        <v>RFQ</v>
      </c>
      <c r="Z2185" s="24" t="s">
        <v>149</v>
      </c>
      <c r="AA2185" s="32">
        <v>24</v>
      </c>
      <c r="AB2185" s="24">
        <v>0</v>
      </c>
      <c r="AC2185" s="25">
        <v>45259</v>
      </c>
      <c r="AD2185" s="24" t="s">
        <v>58</v>
      </c>
      <c r="AE2185" s="24"/>
      <c r="AF2185" s="24"/>
      <c r="AG2185" s="24"/>
      <c r="AH2185" s="24" t="s">
        <v>59</v>
      </c>
      <c r="AI2185" s="24"/>
      <c r="AJ2185" s="24" t="s">
        <v>60</v>
      </c>
      <c r="AK2185" s="24"/>
      <c r="AL2185" s="24" t="s">
        <v>5003</v>
      </c>
      <c r="AM2185" s="24"/>
      <c r="AN2185" s="24"/>
      <c r="AO2185" s="24">
        <v>0</v>
      </c>
      <c r="AP2185" s="24" t="s">
        <v>60</v>
      </c>
      <c r="AQ2185" s="24" t="s">
        <v>8277</v>
      </c>
      <c r="AR2185" s="24" t="s">
        <v>8278</v>
      </c>
      <c r="AS2185" s="89">
        <f t="shared" si="449"/>
        <v>23</v>
      </c>
      <c r="AT2185" s="24" t="s">
        <v>8274</v>
      </c>
    </row>
    <row r="2186" spans="1:46" x14ac:dyDescent="0.5">
      <c r="A2186" s="24">
        <v>2320</v>
      </c>
      <c r="B2186" s="24" t="s">
        <v>506</v>
      </c>
      <c r="C2186" s="24" t="s">
        <v>77</v>
      </c>
      <c r="D2186" s="24" t="s">
        <v>8279</v>
      </c>
      <c r="E2186" s="24" t="s">
        <v>8280</v>
      </c>
      <c r="F2186" s="77" t="str">
        <f t="shared" si="452"/>
        <v>PERTEMPS RECRUITMENT PARTNERSHIP LTD</v>
      </c>
      <c r="G2186" s="24" t="s">
        <v>3109</v>
      </c>
      <c r="H2186" s="24" t="s">
        <v>3282</v>
      </c>
      <c r="I2186" s="24" t="s">
        <v>8192</v>
      </c>
      <c r="J2186" s="24" t="s">
        <v>2962</v>
      </c>
      <c r="K2186" s="24" t="s">
        <v>3283</v>
      </c>
      <c r="L2186" s="25">
        <v>45110</v>
      </c>
      <c r="M2186" s="25">
        <v>46205</v>
      </c>
      <c r="N2186" s="81">
        <f t="shared" si="448"/>
        <v>46570</v>
      </c>
      <c r="O2186" s="77" t="str">
        <f t="shared" ca="1" si="450"/>
        <v>Live</v>
      </c>
      <c r="P2186" s="77" t="str" cm="1">
        <f t="array" aca="1" ref="P2186" ca="1">_xlfn.IFS((N2186-TODAY())&gt;=547,"06 Expires over 18 months",(N2186-TODAY())&gt;=365,"05 Expires in 18 months",(N2186-TODAY())&gt;=183,"04 Expires in 12 months",(N2186-TODAY())&gt;=92,"03 Expires in 6 months",(N2186-TODAY())&gt;=31,"02 Expires in 3 months",(N2186-TODAY())&gt;=0,"01 Expires in 30 days",(N2186-TODAY())&gt;=-31,"01 Expired last 30 days",(N2186-TODAY())&gt;=-92,"02 Expired last 3 months",(N2186-TODAY())&gt;=-183,"03 Expired last 6 months",(N2186-TODAY())&gt;=-365,"04 Expired last 12 months",(N2186-TODAY())&gt;=-547,"05 Expired last 18 months",TRUE,"06 Expired over 18 months")</f>
        <v>04 Expires in 12 months</v>
      </c>
      <c r="Q2186" s="65">
        <v>6000000</v>
      </c>
      <c r="R2186" s="84">
        <f t="shared" si="451"/>
        <v>23500000</v>
      </c>
      <c r="S2186" s="77" t="str" cm="1">
        <f t="array" ref="S2186">_xlfn.IFS(R2186&gt;5000000,"Gold",R2186&gt;=500000,"Silver",R2186&gt;30000,"Bronze",TRUE,"Transactional")</f>
        <v>Gold</v>
      </c>
      <c r="T2186" s="24" t="s">
        <v>54</v>
      </c>
      <c r="U2186" s="101" t="s">
        <v>237</v>
      </c>
      <c r="V2186" s="101" t="s">
        <v>238</v>
      </c>
      <c r="W2186" s="77" t="str">
        <f t="shared" si="453"/>
        <v>Yes</v>
      </c>
      <c r="X2186" s="77" t="str">
        <f>IFERROR(_xlfn.XLOOKUP(J2186&amp;"||"&amp;K2186,'Mapping Ref.'!$J$2:$J$538,'Mapping Ref.'!$K$2:$K$538),"")</f>
        <v>Construction &amp; Estates</v>
      </c>
      <c r="Y2186" s="77" t="str" cm="1">
        <f t="array" ref="Y2186">_xlfn.IFS(R2186&gt;2000000,"For Publication",R2186&gt;100000,"PID",R2186&gt;30000,"RFQ",TRUE,"Transactional")</f>
        <v>For Publication</v>
      </c>
      <c r="Z2186" s="24" t="s">
        <v>86</v>
      </c>
      <c r="AA2186" s="32">
        <v>36</v>
      </c>
      <c r="AB2186" s="24">
        <v>12</v>
      </c>
      <c r="AC2186" s="25">
        <v>45259</v>
      </c>
      <c r="AD2186" s="24" t="s">
        <v>58</v>
      </c>
      <c r="AE2186" s="24">
        <v>23011</v>
      </c>
      <c r="AF2186" s="24"/>
      <c r="AG2186" s="24"/>
      <c r="AH2186" s="24" t="s">
        <v>59</v>
      </c>
      <c r="AI2186" s="24"/>
      <c r="AJ2186" s="24" t="s">
        <v>60</v>
      </c>
      <c r="AK2186" s="24"/>
      <c r="AL2186" s="24" t="s">
        <v>1333</v>
      </c>
      <c r="AM2186" s="24"/>
      <c r="AN2186" s="24"/>
      <c r="AO2186" s="24">
        <v>0</v>
      </c>
      <c r="AP2186" s="24" t="s">
        <v>60</v>
      </c>
      <c r="AQ2186" s="24" t="s">
        <v>8281</v>
      </c>
      <c r="AR2186" s="24" t="s">
        <v>8282</v>
      </c>
      <c r="AS2186" s="89">
        <f t="shared" si="449"/>
        <v>47</v>
      </c>
      <c r="AT2186" s="24" t="s">
        <v>3107</v>
      </c>
    </row>
    <row r="2187" spans="1:46" x14ac:dyDescent="0.5">
      <c r="A2187" s="24">
        <v>2321</v>
      </c>
      <c r="B2187" s="24" t="s">
        <v>340</v>
      </c>
      <c r="C2187" s="24" t="s">
        <v>77</v>
      </c>
      <c r="D2187" s="24" t="s">
        <v>5961</v>
      </c>
      <c r="E2187" s="24" t="s">
        <v>8283</v>
      </c>
      <c r="F2187" s="77" t="str">
        <f t="shared" si="452"/>
        <v>THE PARTNERS T/A WISE BIRD MARKETING</v>
      </c>
      <c r="G2187" s="24" t="s">
        <v>5963</v>
      </c>
      <c r="H2187" s="24" t="s">
        <v>3282</v>
      </c>
      <c r="I2187" s="24" t="s">
        <v>8192</v>
      </c>
      <c r="J2187" s="24" t="s">
        <v>2962</v>
      </c>
      <c r="K2187" s="24" t="s">
        <v>3283</v>
      </c>
      <c r="L2187" s="25">
        <v>45264</v>
      </c>
      <c r="M2187" s="25">
        <v>45994</v>
      </c>
      <c r="N2187" s="81">
        <f t="shared" si="448"/>
        <v>45994</v>
      </c>
      <c r="O2187" s="77" t="str">
        <f t="shared" ca="1" si="450"/>
        <v>Expired</v>
      </c>
      <c r="P2187" s="77" t="str" cm="1">
        <f t="array" aca="1" ref="P2187" ca="1">_xlfn.IFS((N2187-TODAY())&gt;=547,"06 Expires over 18 months",(N2187-TODAY())&gt;=365,"05 Expires in 18 months",(N2187-TODAY())&gt;=183,"04 Expires in 12 months",(N2187-TODAY())&gt;=92,"03 Expires in 6 months",(N2187-TODAY())&gt;=31,"02 Expires in 3 months",(N2187-TODAY())&gt;=0,"01 Expires in 30 days",(N2187-TODAY())&gt;=-31,"01 Expired last 30 days",(N2187-TODAY())&gt;=-92,"02 Expired last 3 months",(N2187-TODAY())&gt;=-183,"03 Expired last 6 months",(N2187-TODAY())&gt;=-365,"04 Expired last 12 months",(N2187-TODAY())&gt;=-547,"05 Expired last 18 months",TRUE,"06 Expired over 18 months")</f>
        <v>04 Expired last 12 months</v>
      </c>
      <c r="Q2187" s="65">
        <v>25000</v>
      </c>
      <c r="R2187" s="84">
        <f t="shared" si="451"/>
        <v>47916.666666666664</v>
      </c>
      <c r="S2187" s="77" t="str" cm="1">
        <f t="array" ref="S2187">_xlfn.IFS(R2187&gt;5000000,"Gold",R2187&gt;=500000,"Silver",R2187&gt;30000,"Bronze",TRUE,"Transactional")</f>
        <v>Bronze</v>
      </c>
      <c r="T2187" s="24" t="s">
        <v>54</v>
      </c>
      <c r="U2187" s="101" t="s">
        <v>109</v>
      </c>
      <c r="V2187" s="101" t="s">
        <v>1011</v>
      </c>
      <c r="W2187" s="77" t="str">
        <f t="shared" si="453"/>
        <v>No</v>
      </c>
      <c r="X2187" s="77" t="str">
        <f>IFERROR(_xlfn.XLOOKUP(J2187&amp;"||"&amp;K2187,'Mapping Ref.'!$J$2:$J$538,'Mapping Ref.'!$K$2:$K$538),"")</f>
        <v>Construction &amp; Estates</v>
      </c>
      <c r="Y2187" s="77" t="str" cm="1">
        <f t="array" ref="Y2187">_xlfn.IFS(R2187&gt;2000000,"For Publication",R2187&gt;100000,"PID",R2187&gt;30000,"RFQ",TRUE,"Transactional")</f>
        <v>RFQ</v>
      </c>
      <c r="Z2187" s="24" t="s">
        <v>149</v>
      </c>
      <c r="AA2187" s="32">
        <v>24</v>
      </c>
      <c r="AB2187" s="24">
        <v>0</v>
      </c>
      <c r="AC2187" s="25">
        <v>45259</v>
      </c>
      <c r="AD2187" s="24" t="s">
        <v>58</v>
      </c>
      <c r="AE2187" s="24"/>
      <c r="AF2187" s="24"/>
      <c r="AG2187" s="24"/>
      <c r="AH2187" s="24" t="s">
        <v>59</v>
      </c>
      <c r="AI2187" s="24"/>
      <c r="AJ2187" s="24" t="s">
        <v>60</v>
      </c>
      <c r="AK2187" s="24" t="s">
        <v>8284</v>
      </c>
      <c r="AL2187" s="24" t="s">
        <v>5003</v>
      </c>
      <c r="AM2187" s="24"/>
      <c r="AN2187" s="24"/>
      <c r="AO2187" s="24">
        <v>0</v>
      </c>
      <c r="AP2187" s="24" t="s">
        <v>60</v>
      </c>
      <c r="AQ2187" s="24"/>
      <c r="AR2187" s="24"/>
      <c r="AS2187" s="89">
        <f t="shared" si="449"/>
        <v>23</v>
      </c>
      <c r="AT2187" s="24" t="s">
        <v>5964</v>
      </c>
    </row>
    <row r="2188" spans="1:46" x14ac:dyDescent="0.5">
      <c r="A2188" s="24">
        <v>2322</v>
      </c>
      <c r="B2188" s="24" t="s">
        <v>506</v>
      </c>
      <c r="C2188" s="24" t="s">
        <v>77</v>
      </c>
      <c r="D2188" s="24" t="s">
        <v>2119</v>
      </c>
      <c r="E2188" s="24" t="s">
        <v>8285</v>
      </c>
      <c r="F2188" s="77" t="str">
        <f t="shared" si="452"/>
        <v>WHITESPACE WORK SOFTWARE LIMITED</v>
      </c>
      <c r="G2188" s="24" t="s">
        <v>2118</v>
      </c>
      <c r="H2188" s="24" t="s">
        <v>3282</v>
      </c>
      <c r="I2188" s="24" t="s">
        <v>8192</v>
      </c>
      <c r="J2188" s="24" t="s">
        <v>2962</v>
      </c>
      <c r="K2188" s="24" t="s">
        <v>3283</v>
      </c>
      <c r="L2188" s="25">
        <v>45185</v>
      </c>
      <c r="M2188" s="25">
        <v>46280</v>
      </c>
      <c r="N2188" s="81">
        <f t="shared" si="448"/>
        <v>47011</v>
      </c>
      <c r="O2188" s="77" t="str">
        <f t="shared" ca="1" si="450"/>
        <v>Live</v>
      </c>
      <c r="P2188" s="77" t="str" cm="1">
        <f t="array" aca="1" ref="P2188" ca="1">_xlfn.IFS((N2188-TODAY())&gt;=547,"06 Expires over 18 months",(N2188-TODAY())&gt;=365,"05 Expires in 18 months",(N2188-TODAY())&gt;=183,"04 Expires in 12 months",(N2188-TODAY())&gt;=92,"03 Expires in 6 months",(N2188-TODAY())&gt;=31,"02 Expires in 3 months",(N2188-TODAY())&gt;=0,"01 Expires in 30 days",(N2188-TODAY())&gt;=-31,"01 Expired last 30 days",(N2188-TODAY())&gt;=-92,"02 Expired last 3 months",(N2188-TODAY())&gt;=-183,"03 Expired last 6 months",(N2188-TODAY())&gt;=-365,"04 Expired last 12 months",(N2188-TODAY())&gt;=-547,"05 Expired last 18 months",TRUE,"06 Expired over 18 months")</f>
        <v>06 Expires over 18 months</v>
      </c>
      <c r="Q2188" s="65">
        <v>400000</v>
      </c>
      <c r="R2188" s="84">
        <f t="shared" si="451"/>
        <v>1966666.6666666667</v>
      </c>
      <c r="S2188" s="77" t="str" cm="1">
        <f t="array" ref="S2188">_xlfn.IFS(R2188&gt;5000000,"Gold",R2188&gt;=500000,"Silver",R2188&gt;30000,"Bronze",TRUE,"Transactional")</f>
        <v>Silver</v>
      </c>
      <c r="T2188" s="24" t="s">
        <v>54</v>
      </c>
      <c r="U2188" s="101" t="s">
        <v>116</v>
      </c>
      <c r="V2188" s="101" t="s">
        <v>569</v>
      </c>
      <c r="W2188" s="77" t="str">
        <f t="shared" si="453"/>
        <v>Yes</v>
      </c>
      <c r="X2188" s="77" t="str">
        <f>IFERROR(_xlfn.XLOOKUP(J2188&amp;"||"&amp;K2188,'Mapping Ref.'!$J$2:$J$538,'Mapping Ref.'!$K$2:$K$538),"")</f>
        <v>Construction &amp; Estates</v>
      </c>
      <c r="Y2188" s="77" t="str" cm="1">
        <f t="array" ref="Y2188">_xlfn.IFS(R2188&gt;2000000,"For Publication",R2188&gt;100000,"PID",R2188&gt;30000,"RFQ",TRUE,"Transactional")</f>
        <v>PID</v>
      </c>
      <c r="Z2188" s="24" t="s">
        <v>86</v>
      </c>
      <c r="AA2188" s="32">
        <v>24</v>
      </c>
      <c r="AB2188" s="24">
        <v>24</v>
      </c>
      <c r="AC2188" s="25">
        <v>45259</v>
      </c>
      <c r="AD2188" s="24" t="s">
        <v>58</v>
      </c>
      <c r="AE2188" s="24"/>
      <c r="AF2188" s="24"/>
      <c r="AG2188" s="24"/>
      <c r="AH2188" s="24" t="s">
        <v>59</v>
      </c>
      <c r="AI2188" s="24"/>
      <c r="AJ2188" s="24" t="s">
        <v>60</v>
      </c>
      <c r="AK2188" s="24"/>
      <c r="AL2188" s="24" t="s">
        <v>1333</v>
      </c>
      <c r="AM2188" s="24"/>
      <c r="AN2188" s="24"/>
      <c r="AO2188" s="24">
        <v>0</v>
      </c>
      <c r="AP2188" s="24" t="s">
        <v>60</v>
      </c>
      <c r="AQ2188" s="24" t="s">
        <v>8286</v>
      </c>
      <c r="AR2188" s="24" t="s">
        <v>8287</v>
      </c>
      <c r="AS2188" s="89">
        <f t="shared" si="449"/>
        <v>59</v>
      </c>
      <c r="AT2188" s="24" t="s">
        <v>2119</v>
      </c>
    </row>
    <row r="2189" spans="1:46" x14ac:dyDescent="0.5">
      <c r="A2189" s="24">
        <v>2323</v>
      </c>
      <c r="B2189" s="24" t="s">
        <v>340</v>
      </c>
      <c r="C2189" s="24" t="s">
        <v>77</v>
      </c>
      <c r="D2189" s="24" t="s">
        <v>8288</v>
      </c>
      <c r="E2189" s="24" t="s">
        <v>8289</v>
      </c>
      <c r="F2189" s="77" t="str">
        <f t="shared" si="452"/>
        <v>PHS GROUP LTD</v>
      </c>
      <c r="G2189" s="24" t="s">
        <v>8290</v>
      </c>
      <c r="H2189" s="24" t="s">
        <v>3282</v>
      </c>
      <c r="I2189" s="24" t="s">
        <v>8192</v>
      </c>
      <c r="J2189" s="24" t="s">
        <v>2962</v>
      </c>
      <c r="K2189" s="24" t="s">
        <v>3283</v>
      </c>
      <c r="L2189" s="25">
        <v>45264</v>
      </c>
      <c r="M2189" s="25">
        <v>45994</v>
      </c>
      <c r="N2189" s="81">
        <f t="shared" si="448"/>
        <v>45994</v>
      </c>
      <c r="O2189" s="77" t="str">
        <f t="shared" ca="1" si="450"/>
        <v>Expired</v>
      </c>
      <c r="P2189" s="77" t="str" cm="1">
        <f t="array" aca="1" ref="P2189" ca="1">_xlfn.IFS((N2189-TODAY())&gt;=547,"06 Expires over 18 months",(N2189-TODAY())&gt;=365,"05 Expires in 18 months",(N2189-TODAY())&gt;=183,"04 Expires in 12 months",(N2189-TODAY())&gt;=92,"03 Expires in 6 months",(N2189-TODAY())&gt;=31,"02 Expires in 3 months",(N2189-TODAY())&gt;=0,"01 Expires in 30 days",(N2189-TODAY())&gt;=-31,"01 Expired last 30 days",(N2189-TODAY())&gt;=-92,"02 Expired last 3 months",(N2189-TODAY())&gt;=-183,"03 Expired last 6 months",(N2189-TODAY())&gt;=-365,"04 Expired last 12 months",(N2189-TODAY())&gt;=-547,"05 Expired last 18 months",TRUE,"06 Expired over 18 months")</f>
        <v>04 Expired last 12 months</v>
      </c>
      <c r="Q2189" s="65">
        <v>20000</v>
      </c>
      <c r="R2189" s="84">
        <f t="shared" si="451"/>
        <v>38333.333333333336</v>
      </c>
      <c r="S2189" s="77" t="str" cm="1">
        <f t="array" ref="S2189">_xlfn.IFS(R2189&gt;5000000,"Gold",R2189&gt;=500000,"Silver",R2189&gt;30000,"Bronze",TRUE,"Transactional")</f>
        <v>Bronze</v>
      </c>
      <c r="T2189" s="24" t="s">
        <v>54</v>
      </c>
      <c r="U2189" s="101" t="s">
        <v>162</v>
      </c>
      <c r="V2189" s="101" t="s">
        <v>163</v>
      </c>
      <c r="W2189" s="77" t="str">
        <f t="shared" si="453"/>
        <v>No</v>
      </c>
      <c r="X2189" s="77" t="str">
        <f>IFERROR(_xlfn.XLOOKUP(J2189&amp;"||"&amp;K2189,'Mapping Ref.'!$J$2:$J$538,'Mapping Ref.'!$K$2:$K$538),"")</f>
        <v>Construction &amp; Estates</v>
      </c>
      <c r="Y2189" s="77" t="str" cm="1">
        <f t="array" ref="Y2189">_xlfn.IFS(R2189&gt;2000000,"For Publication",R2189&gt;100000,"PID",R2189&gt;30000,"RFQ",TRUE,"Transactional")</f>
        <v>RFQ</v>
      </c>
      <c r="Z2189" s="24" t="s">
        <v>101</v>
      </c>
      <c r="AA2189" s="32">
        <v>24</v>
      </c>
      <c r="AB2189" s="24">
        <v>0</v>
      </c>
      <c r="AC2189" s="25">
        <v>45260</v>
      </c>
      <c r="AD2189" s="24" t="s">
        <v>58</v>
      </c>
      <c r="AE2189" s="24" t="s">
        <v>8291</v>
      </c>
      <c r="AF2189" s="24"/>
      <c r="AG2189" s="24"/>
      <c r="AH2189" s="24" t="s">
        <v>59</v>
      </c>
      <c r="AI2189" s="24"/>
      <c r="AJ2189" s="24" t="s">
        <v>60</v>
      </c>
      <c r="AK2189" s="24"/>
      <c r="AL2189" s="24" t="s">
        <v>5003</v>
      </c>
      <c r="AM2189" s="24"/>
      <c r="AN2189" s="24"/>
      <c r="AO2189" s="24">
        <v>0</v>
      </c>
      <c r="AP2189" s="24" t="s">
        <v>60</v>
      </c>
      <c r="AQ2189" s="24"/>
      <c r="AR2189" s="24"/>
      <c r="AS2189" s="89">
        <f t="shared" si="449"/>
        <v>23</v>
      </c>
      <c r="AT2189" s="24" t="s">
        <v>8292</v>
      </c>
    </row>
    <row r="2190" spans="1:46" x14ac:dyDescent="0.5">
      <c r="A2190" s="24">
        <v>2324</v>
      </c>
      <c r="B2190" s="24" t="s">
        <v>506</v>
      </c>
      <c r="C2190" s="24" t="s">
        <v>77</v>
      </c>
      <c r="D2190" s="24" t="s">
        <v>8293</v>
      </c>
      <c r="E2190" s="24" t="s">
        <v>8294</v>
      </c>
      <c r="F2190" s="77" t="str">
        <f t="shared" si="452"/>
        <v>LONDON BOROUGH OF EALING</v>
      </c>
      <c r="G2190" s="24" t="s">
        <v>213</v>
      </c>
      <c r="H2190" s="24" t="s">
        <v>3282</v>
      </c>
      <c r="I2190" s="24" t="s">
        <v>3282</v>
      </c>
      <c r="J2190" s="24" t="s">
        <v>2962</v>
      </c>
      <c r="K2190" s="24" t="s">
        <v>3283</v>
      </c>
      <c r="L2190" s="25">
        <v>44017</v>
      </c>
      <c r="M2190" s="25">
        <v>45842</v>
      </c>
      <c r="N2190" s="81">
        <f t="shared" si="448"/>
        <v>47668</v>
      </c>
      <c r="O2190" s="77" t="str">
        <f t="shared" ca="1" si="450"/>
        <v>Live</v>
      </c>
      <c r="P2190" s="77" t="str" cm="1">
        <f t="array" aca="1" ref="P2190" ca="1">_xlfn.IFS((N2190-TODAY())&gt;=547,"06 Expires over 18 months",(N2190-TODAY())&gt;=365,"05 Expires in 18 months",(N2190-TODAY())&gt;=183,"04 Expires in 12 months",(N2190-TODAY())&gt;=92,"03 Expires in 6 months",(N2190-TODAY())&gt;=31,"02 Expires in 3 months",(N2190-TODAY())&gt;=0,"01 Expires in 30 days",(N2190-TODAY())&gt;=-31,"01 Expired last 30 days",(N2190-TODAY())&gt;=-92,"02 Expired last 3 months",(N2190-TODAY())&gt;=-183,"03 Expired last 6 months",(N2190-TODAY())&gt;=-365,"04 Expired last 12 months",(N2190-TODAY())&gt;=-547,"05 Expired last 18 months",TRUE,"06 Expired over 18 months")</f>
        <v>06 Expires over 18 months</v>
      </c>
      <c r="Q2190" s="65">
        <v>100000000</v>
      </c>
      <c r="R2190" s="84">
        <f t="shared" si="451"/>
        <v>991666666.66666663</v>
      </c>
      <c r="S2190" s="77" t="str" cm="1">
        <f t="array" ref="S2190">_xlfn.IFS(R2190&gt;5000000,"Gold",R2190&gt;=500000,"Silver",R2190&gt;30000,"Bronze",TRUE,"Transactional")</f>
        <v>Gold</v>
      </c>
      <c r="T2190" s="24" t="s">
        <v>54</v>
      </c>
      <c r="U2190" s="101" t="s">
        <v>131</v>
      </c>
      <c r="V2190" s="101" t="s">
        <v>132</v>
      </c>
      <c r="W2190" s="77" t="str">
        <f t="shared" si="453"/>
        <v>Yes</v>
      </c>
      <c r="X2190" s="77" t="str">
        <f>IFERROR(_xlfn.XLOOKUP(J2190&amp;"||"&amp;K2190,'Mapping Ref.'!$J$2:$J$538,'Mapping Ref.'!$K$2:$K$538),"")</f>
        <v>Construction &amp; Estates</v>
      </c>
      <c r="Y2190" s="77" t="str" cm="1">
        <f t="array" ref="Y2190">_xlfn.IFS(R2190&gt;2000000,"For Publication",R2190&gt;100000,"PID",R2190&gt;30000,"RFQ",TRUE,"Transactional")</f>
        <v>For Publication</v>
      </c>
      <c r="Z2190" s="24" t="s">
        <v>86</v>
      </c>
      <c r="AA2190" s="32">
        <v>60</v>
      </c>
      <c r="AB2190" s="24">
        <v>60</v>
      </c>
      <c r="AC2190" s="25">
        <v>45260</v>
      </c>
      <c r="AD2190" s="24" t="s">
        <v>58</v>
      </c>
      <c r="AE2190" s="24" t="s">
        <v>1333</v>
      </c>
      <c r="AF2190" s="24"/>
      <c r="AG2190" s="24"/>
      <c r="AH2190" s="24" t="s">
        <v>59</v>
      </c>
      <c r="AI2190" s="24"/>
      <c r="AJ2190" s="24" t="s">
        <v>60</v>
      </c>
      <c r="AK2190" s="24"/>
      <c r="AL2190" s="24" t="s">
        <v>1333</v>
      </c>
      <c r="AM2190" s="24"/>
      <c r="AN2190" s="24"/>
      <c r="AO2190" s="24">
        <v>0</v>
      </c>
      <c r="AP2190" s="24" t="s">
        <v>60</v>
      </c>
      <c r="AQ2190" s="24" t="s">
        <v>1504</v>
      </c>
      <c r="AR2190" s="24" t="s">
        <v>8295</v>
      </c>
      <c r="AS2190" s="89">
        <f t="shared" si="449"/>
        <v>119</v>
      </c>
      <c r="AT2190" s="24" t="s">
        <v>216</v>
      </c>
    </row>
    <row r="2191" spans="1:46" x14ac:dyDescent="0.5">
      <c r="A2191" s="24">
        <v>2325</v>
      </c>
      <c r="B2191" s="24" t="s">
        <v>340</v>
      </c>
      <c r="C2191" s="24" t="s">
        <v>77</v>
      </c>
      <c r="D2191" s="24" t="s">
        <v>4073</v>
      </c>
      <c r="E2191" s="24" t="s">
        <v>8296</v>
      </c>
      <c r="F2191" s="77" t="str">
        <f t="shared" si="452"/>
        <v>COUNTY PUMPS LIMITED</v>
      </c>
      <c r="G2191" s="24" t="s">
        <v>4072</v>
      </c>
      <c r="H2191" s="24" t="s">
        <v>3282</v>
      </c>
      <c r="I2191" s="24" t="s">
        <v>8192</v>
      </c>
      <c r="J2191" s="24" t="s">
        <v>2962</v>
      </c>
      <c r="K2191" s="24" t="s">
        <v>3283</v>
      </c>
      <c r="L2191" s="25">
        <v>45264</v>
      </c>
      <c r="M2191" s="25">
        <v>45994</v>
      </c>
      <c r="N2191" s="81">
        <f t="shared" si="448"/>
        <v>45994</v>
      </c>
      <c r="O2191" s="77" t="str">
        <f t="shared" ca="1" si="450"/>
        <v>Expired</v>
      </c>
      <c r="P2191" s="77" t="str" cm="1">
        <f t="array" aca="1" ref="P2191" ca="1">_xlfn.IFS((N2191-TODAY())&gt;=547,"06 Expires over 18 months",(N2191-TODAY())&gt;=365,"05 Expires in 18 months",(N2191-TODAY())&gt;=183,"04 Expires in 12 months",(N2191-TODAY())&gt;=92,"03 Expires in 6 months",(N2191-TODAY())&gt;=31,"02 Expires in 3 months",(N2191-TODAY())&gt;=0,"01 Expires in 30 days",(N2191-TODAY())&gt;=-31,"01 Expired last 30 days",(N2191-TODAY())&gt;=-92,"02 Expired last 3 months",(N2191-TODAY())&gt;=-183,"03 Expired last 6 months",(N2191-TODAY())&gt;=-365,"04 Expired last 12 months",(N2191-TODAY())&gt;=-547,"05 Expired last 18 months",TRUE,"06 Expired over 18 months")</f>
        <v>04 Expired last 12 months</v>
      </c>
      <c r="Q2191" s="65">
        <v>25000</v>
      </c>
      <c r="R2191" s="84">
        <f t="shared" si="451"/>
        <v>47916.666666666664</v>
      </c>
      <c r="S2191" s="77" t="str" cm="1">
        <f t="array" ref="S2191">_xlfn.IFS(R2191&gt;5000000,"Gold",R2191&gt;=500000,"Silver",R2191&gt;30000,"Bronze",TRUE,"Transactional")</f>
        <v>Bronze</v>
      </c>
      <c r="T2191" s="24" t="s">
        <v>54</v>
      </c>
      <c r="U2191" s="101" t="s">
        <v>208</v>
      </c>
      <c r="V2191" s="101" t="s">
        <v>209</v>
      </c>
      <c r="W2191" s="77" t="str">
        <f t="shared" si="453"/>
        <v>No</v>
      </c>
      <c r="X2191" s="77" t="str">
        <f>IFERROR(_xlfn.XLOOKUP(J2191&amp;"||"&amp;K2191,'Mapping Ref.'!$J$2:$J$538,'Mapping Ref.'!$K$2:$K$538),"")</f>
        <v>Construction &amp; Estates</v>
      </c>
      <c r="Y2191" s="77" t="str" cm="1">
        <f t="array" ref="Y2191">_xlfn.IFS(R2191&gt;2000000,"For Publication",R2191&gt;100000,"PID",R2191&gt;30000,"RFQ",TRUE,"Transactional")</f>
        <v>RFQ</v>
      </c>
      <c r="Z2191" s="24" t="s">
        <v>101</v>
      </c>
      <c r="AA2191" s="32">
        <v>24</v>
      </c>
      <c r="AB2191" s="24">
        <v>0</v>
      </c>
      <c r="AC2191" s="25">
        <v>45260</v>
      </c>
      <c r="AD2191" s="24" t="s">
        <v>58</v>
      </c>
      <c r="AE2191" s="24" t="s">
        <v>8291</v>
      </c>
      <c r="AF2191" s="24"/>
      <c r="AG2191" s="24"/>
      <c r="AH2191" s="24" t="s">
        <v>59</v>
      </c>
      <c r="AI2191" s="24"/>
      <c r="AJ2191" s="24" t="s">
        <v>60</v>
      </c>
      <c r="AK2191" s="24"/>
      <c r="AL2191" s="24" t="s">
        <v>5003</v>
      </c>
      <c r="AM2191" s="24"/>
      <c r="AN2191" s="24"/>
      <c r="AO2191" s="24">
        <v>0</v>
      </c>
      <c r="AP2191" s="24" t="s">
        <v>60</v>
      </c>
      <c r="AQ2191" s="24"/>
      <c r="AR2191" s="24"/>
      <c r="AS2191" s="89">
        <f t="shared" si="449"/>
        <v>23</v>
      </c>
      <c r="AT2191" s="24" t="s">
        <v>4073</v>
      </c>
    </row>
    <row r="2192" spans="1:46" x14ac:dyDescent="0.5">
      <c r="A2192" s="24">
        <v>2326</v>
      </c>
      <c r="B2192" s="24"/>
      <c r="C2192" s="24" t="s">
        <v>77</v>
      </c>
      <c r="D2192" s="24" t="s">
        <v>331</v>
      </c>
      <c r="E2192" s="24" t="s">
        <v>5113</v>
      </c>
      <c r="F2192" s="77" t="str">
        <f t="shared" si="452"/>
        <v>RENTOKIL INITIAL UK LTD</v>
      </c>
      <c r="G2192" s="24" t="s">
        <v>330</v>
      </c>
      <c r="H2192" s="24" t="s">
        <v>3282</v>
      </c>
      <c r="I2192" s="24" t="s">
        <v>8192</v>
      </c>
      <c r="J2192" s="24" t="s">
        <v>2962</v>
      </c>
      <c r="K2192" s="24" t="s">
        <v>3283</v>
      </c>
      <c r="L2192" s="25">
        <v>45261</v>
      </c>
      <c r="M2192" s="25">
        <v>45991</v>
      </c>
      <c r="N2192" s="81">
        <f t="shared" si="448"/>
        <v>45991</v>
      </c>
      <c r="O2192" s="77" t="str">
        <f t="shared" ca="1" si="450"/>
        <v>Expired</v>
      </c>
      <c r="P2192" s="77" t="str" cm="1">
        <f t="array" aca="1" ref="P2192" ca="1">_xlfn.IFS((N2192-TODAY())&gt;=547,"06 Expires over 18 months",(N2192-TODAY())&gt;=365,"05 Expires in 18 months",(N2192-TODAY())&gt;=183,"04 Expires in 12 months",(N2192-TODAY())&gt;=92,"03 Expires in 6 months",(N2192-TODAY())&gt;=31,"02 Expires in 3 months",(N2192-TODAY())&gt;=0,"01 Expires in 30 days",(N2192-TODAY())&gt;=-31,"01 Expired last 30 days",(N2192-TODAY())&gt;=-92,"02 Expired last 3 months",(N2192-TODAY())&gt;=-183,"03 Expired last 6 months",(N2192-TODAY())&gt;=-365,"04 Expired last 12 months",(N2192-TODAY())&gt;=-547,"05 Expired last 18 months",TRUE,"06 Expired over 18 months")</f>
        <v>04 Expired last 12 months</v>
      </c>
      <c r="Q2192" s="65">
        <v>25000</v>
      </c>
      <c r="R2192" s="84">
        <f t="shared" si="451"/>
        <v>47916.666666666664</v>
      </c>
      <c r="S2192" s="77" t="str" cm="1">
        <f t="array" ref="S2192">_xlfn.IFS(R2192&gt;5000000,"Gold",R2192&gt;=500000,"Silver",R2192&gt;30000,"Bronze",TRUE,"Transactional")</f>
        <v>Bronze</v>
      </c>
      <c r="T2192" s="24" t="s">
        <v>54</v>
      </c>
      <c r="U2192" s="101" t="s">
        <v>131</v>
      </c>
      <c r="V2192" s="101" t="s">
        <v>132</v>
      </c>
      <c r="W2192" s="77" t="str">
        <f t="shared" si="453"/>
        <v>No</v>
      </c>
      <c r="X2192" s="77" t="str">
        <f>IFERROR(_xlfn.XLOOKUP(J2192&amp;"||"&amp;K2192,'Mapping Ref.'!$J$2:$J$538,'Mapping Ref.'!$K$2:$K$538),"")</f>
        <v>Construction &amp; Estates</v>
      </c>
      <c r="Y2192" s="77" t="str" cm="1">
        <f t="array" ref="Y2192">_xlfn.IFS(R2192&gt;2000000,"For Publication",R2192&gt;100000,"PID",R2192&gt;30000,"RFQ",TRUE,"Transactional")</f>
        <v>RFQ</v>
      </c>
      <c r="Z2192" s="24" t="s">
        <v>101</v>
      </c>
      <c r="AA2192" s="32">
        <v>24</v>
      </c>
      <c r="AB2192" s="24">
        <v>0</v>
      </c>
      <c r="AC2192" s="25">
        <v>45260</v>
      </c>
      <c r="AD2192" s="24" t="s">
        <v>58</v>
      </c>
      <c r="AE2192" s="24" t="s">
        <v>8291</v>
      </c>
      <c r="AF2192" s="24"/>
      <c r="AG2192" s="24"/>
      <c r="AH2192" s="24" t="s">
        <v>59</v>
      </c>
      <c r="AI2192" s="24"/>
      <c r="AJ2192" s="24" t="s">
        <v>60</v>
      </c>
      <c r="AK2192" s="24"/>
      <c r="AL2192" s="24" t="s">
        <v>1333</v>
      </c>
      <c r="AM2192" s="24"/>
      <c r="AN2192" s="24"/>
      <c r="AO2192" s="24">
        <v>0</v>
      </c>
      <c r="AP2192" s="24" t="s">
        <v>60</v>
      </c>
      <c r="AQ2192" s="24" t="s">
        <v>8297</v>
      </c>
      <c r="AR2192" s="24" t="s">
        <v>8298</v>
      </c>
      <c r="AS2192" s="89">
        <f t="shared" si="449"/>
        <v>23</v>
      </c>
      <c r="AT2192" s="24" t="s">
        <v>331</v>
      </c>
    </row>
    <row r="2193" spans="1:46" x14ac:dyDescent="0.5">
      <c r="A2193" s="24">
        <v>2327</v>
      </c>
      <c r="B2193" s="24" t="s">
        <v>340</v>
      </c>
      <c r="C2193" s="24" t="s">
        <v>77</v>
      </c>
      <c r="D2193" s="24" t="s">
        <v>8299</v>
      </c>
      <c r="E2193" s="24" t="s">
        <v>8300</v>
      </c>
      <c r="F2193" s="77" t="str">
        <f t="shared" si="452"/>
        <v>MOTUS GROUP (UK) LIMITED T/A MOTUS COMMERCIALS LTD</v>
      </c>
      <c r="G2193" s="24" t="s">
        <v>2144</v>
      </c>
      <c r="H2193" s="24" t="s">
        <v>3282</v>
      </c>
      <c r="I2193" s="24" t="s">
        <v>8192</v>
      </c>
      <c r="J2193" s="24" t="s">
        <v>2962</v>
      </c>
      <c r="K2193" s="24" t="s">
        <v>3283</v>
      </c>
      <c r="L2193" s="25">
        <v>45266</v>
      </c>
      <c r="M2193" s="25">
        <v>45996</v>
      </c>
      <c r="N2193" s="81">
        <f t="shared" si="448"/>
        <v>45996</v>
      </c>
      <c r="O2193" s="77" t="str">
        <f t="shared" ca="1" si="450"/>
        <v>Expired</v>
      </c>
      <c r="P2193" s="77" t="str" cm="1">
        <f t="array" aca="1" ref="P2193" ca="1">_xlfn.IFS((N2193-TODAY())&gt;=547,"06 Expires over 18 months",(N2193-TODAY())&gt;=365,"05 Expires in 18 months",(N2193-TODAY())&gt;=183,"04 Expires in 12 months",(N2193-TODAY())&gt;=92,"03 Expires in 6 months",(N2193-TODAY())&gt;=31,"02 Expires in 3 months",(N2193-TODAY())&gt;=0,"01 Expires in 30 days",(N2193-TODAY())&gt;=-31,"01 Expired last 30 days",(N2193-TODAY())&gt;=-92,"02 Expired last 3 months",(N2193-TODAY())&gt;=-183,"03 Expired last 6 months",(N2193-TODAY())&gt;=-365,"04 Expired last 12 months",(N2193-TODAY())&gt;=-547,"05 Expired last 18 months",TRUE,"06 Expired over 18 months")</f>
        <v>04 Expired last 12 months</v>
      </c>
      <c r="Q2193" s="65">
        <v>25000</v>
      </c>
      <c r="R2193" s="84">
        <f t="shared" si="451"/>
        <v>47916.666666666664</v>
      </c>
      <c r="S2193" s="77" t="str" cm="1">
        <f t="array" ref="S2193">_xlfn.IFS(R2193&gt;5000000,"Gold",R2193&gt;=500000,"Silver",R2193&gt;30000,"Bronze",TRUE,"Transactional")</f>
        <v>Bronze</v>
      </c>
      <c r="T2193" s="24" t="s">
        <v>54</v>
      </c>
      <c r="U2193" s="101" t="s">
        <v>445</v>
      </c>
      <c r="V2193" s="101" t="s">
        <v>810</v>
      </c>
      <c r="W2193" s="77" t="str">
        <f t="shared" si="453"/>
        <v>No</v>
      </c>
      <c r="X2193" s="77" t="str">
        <f>IFERROR(_xlfn.XLOOKUP(J2193&amp;"||"&amp;K2193,'Mapping Ref.'!$J$2:$J$538,'Mapping Ref.'!$K$2:$K$538),"")</f>
        <v>Construction &amp; Estates</v>
      </c>
      <c r="Y2193" s="77" t="str" cm="1">
        <f t="array" ref="Y2193">_xlfn.IFS(R2193&gt;2000000,"For Publication",R2193&gt;100000,"PID",R2193&gt;30000,"RFQ",TRUE,"Transactional")</f>
        <v>RFQ</v>
      </c>
      <c r="Z2193" s="24" t="s">
        <v>101</v>
      </c>
      <c r="AA2193" s="32">
        <v>24</v>
      </c>
      <c r="AB2193" s="24">
        <v>0</v>
      </c>
      <c r="AC2193" s="25">
        <v>45260</v>
      </c>
      <c r="AD2193" s="24" t="s">
        <v>58</v>
      </c>
      <c r="AE2193" s="24" t="s">
        <v>8291</v>
      </c>
      <c r="AF2193" s="24"/>
      <c r="AG2193" s="24"/>
      <c r="AH2193" s="24" t="s">
        <v>59</v>
      </c>
      <c r="AI2193" s="24"/>
      <c r="AJ2193" s="24" t="s">
        <v>60</v>
      </c>
      <c r="AK2193" s="24"/>
      <c r="AL2193" s="24" t="s">
        <v>5003</v>
      </c>
      <c r="AM2193" s="24"/>
      <c r="AN2193" s="24"/>
      <c r="AO2193" s="24">
        <v>0</v>
      </c>
      <c r="AP2193" s="24" t="s">
        <v>60</v>
      </c>
      <c r="AQ2193" s="24"/>
      <c r="AR2193" s="24"/>
      <c r="AS2193" s="89">
        <f t="shared" si="449"/>
        <v>23</v>
      </c>
      <c r="AT2193" s="24" t="s">
        <v>2145</v>
      </c>
    </row>
    <row r="2194" spans="1:46" x14ac:dyDescent="0.5">
      <c r="A2194" s="24">
        <v>2328</v>
      </c>
      <c r="B2194" s="24" t="s">
        <v>506</v>
      </c>
      <c r="C2194" s="24"/>
      <c r="D2194" s="24" t="s">
        <v>8301</v>
      </c>
      <c r="E2194" s="24" t="s">
        <v>8302</v>
      </c>
      <c r="F2194" s="77" t="str">
        <f t="shared" si="452"/>
        <v>DELTA 4 SERVICES LIMITED T/A D4S DIGISTAFF</v>
      </c>
      <c r="G2194" s="24" t="s">
        <v>8303</v>
      </c>
      <c r="H2194" s="24" t="s">
        <v>3739</v>
      </c>
      <c r="I2194" s="24" t="s">
        <v>3739</v>
      </c>
      <c r="J2194" s="24" t="s">
        <v>52</v>
      </c>
      <c r="K2194" s="24" t="s">
        <v>6383</v>
      </c>
      <c r="L2194" s="25">
        <v>45261</v>
      </c>
      <c r="M2194" s="25">
        <v>45991</v>
      </c>
      <c r="N2194" s="81">
        <f t="shared" si="448"/>
        <v>46721</v>
      </c>
      <c r="O2194" s="77" t="str">
        <f t="shared" ca="1" si="450"/>
        <v>Live</v>
      </c>
      <c r="P2194" s="77" t="str" cm="1">
        <f t="array" aca="1" ref="P2194" ca="1">_xlfn.IFS((N2194-TODAY())&gt;=547,"06 Expires over 18 months",(N2194-TODAY())&gt;=365,"05 Expires in 18 months",(N2194-TODAY())&gt;=183,"04 Expires in 12 months",(N2194-TODAY())&gt;=92,"03 Expires in 6 months",(N2194-TODAY())&gt;=31,"02 Expires in 3 months",(N2194-TODAY())&gt;=0,"01 Expires in 30 days",(N2194-TODAY())&gt;=-31,"01 Expired last 30 days",(N2194-TODAY())&gt;=-92,"02 Expired last 3 months",(N2194-TODAY())&gt;=-183,"03 Expired last 6 months",(N2194-TODAY())&gt;=-365,"04 Expired last 12 months",(N2194-TODAY())&gt;=-547,"05 Expired last 18 months",TRUE,"06 Expired over 18 months")</f>
        <v>05 Expires in 18 months</v>
      </c>
      <c r="Q2194" s="65">
        <v>111447</v>
      </c>
      <c r="R2194" s="84">
        <f t="shared" si="451"/>
        <v>436500.75</v>
      </c>
      <c r="S2194" s="77" t="str" cm="1">
        <f t="array" ref="S2194">_xlfn.IFS(R2194&gt;5000000,"Gold",R2194&gt;=500000,"Silver",R2194&gt;30000,"Bronze",TRUE,"Transactional")</f>
        <v>Bronze</v>
      </c>
      <c r="T2194" s="24" t="s">
        <v>54</v>
      </c>
      <c r="U2194" s="101" t="s">
        <v>455</v>
      </c>
      <c r="V2194" s="101" t="s">
        <v>741</v>
      </c>
      <c r="W2194" s="77" t="str">
        <f t="shared" si="453"/>
        <v>Yes</v>
      </c>
      <c r="X2194" s="77" t="str">
        <f>IFERROR(_xlfn.XLOOKUP(J2194&amp;"||"&amp;K2194,'Mapping Ref.'!$J$2:$J$538,'Mapping Ref.'!$K$2:$K$538),"")</f>
        <v>Corporate</v>
      </c>
      <c r="Y2194" s="77" t="str" cm="1">
        <f t="array" ref="Y2194">_xlfn.IFS(R2194&gt;2000000,"For Publication",R2194&gt;100000,"PID",R2194&gt;30000,"RFQ",TRUE,"Transactional")</f>
        <v>PID</v>
      </c>
      <c r="Z2194" s="24" t="s">
        <v>86</v>
      </c>
      <c r="AA2194" s="32">
        <v>24</v>
      </c>
      <c r="AB2194" s="24">
        <v>24</v>
      </c>
      <c r="AC2194" s="25">
        <v>45260</v>
      </c>
      <c r="AD2194" s="24" t="s">
        <v>58</v>
      </c>
      <c r="AE2194" s="24" t="s">
        <v>8304</v>
      </c>
      <c r="AF2194" s="24"/>
      <c r="AG2194" s="24"/>
      <c r="AH2194" s="24" t="s">
        <v>59</v>
      </c>
      <c r="AI2194" s="24"/>
      <c r="AJ2194" s="24" t="s">
        <v>60</v>
      </c>
      <c r="AK2194" s="24"/>
      <c r="AL2194" s="24" t="s">
        <v>1333</v>
      </c>
      <c r="AM2194" s="24"/>
      <c r="AN2194" s="24"/>
      <c r="AO2194" s="24"/>
      <c r="AP2194" s="24" t="s">
        <v>60</v>
      </c>
      <c r="AQ2194" s="24"/>
      <c r="AR2194" s="24"/>
      <c r="AS2194" s="89">
        <f t="shared" si="449"/>
        <v>47</v>
      </c>
      <c r="AT2194" s="24" t="s">
        <v>8305</v>
      </c>
    </row>
    <row r="2195" spans="1:46" x14ac:dyDescent="0.5">
      <c r="A2195" s="24">
        <v>2329</v>
      </c>
      <c r="B2195" s="24" t="s">
        <v>506</v>
      </c>
      <c r="C2195" s="24" t="s">
        <v>77</v>
      </c>
      <c r="D2195" s="24" t="s">
        <v>8306</v>
      </c>
      <c r="E2195" s="24" t="s">
        <v>8307</v>
      </c>
      <c r="F2195" s="77" t="str">
        <f t="shared" si="452"/>
        <v>JOHN HANLON &amp; COMPANY LTD</v>
      </c>
      <c r="G2195" s="24" t="s">
        <v>3010</v>
      </c>
      <c r="H2195" s="24" t="s">
        <v>3282</v>
      </c>
      <c r="I2195" s="24" t="s">
        <v>3282</v>
      </c>
      <c r="J2195" s="24" t="s">
        <v>2962</v>
      </c>
      <c r="K2195" s="24" t="s">
        <v>3283</v>
      </c>
      <c r="L2195" s="25">
        <v>44204</v>
      </c>
      <c r="M2195" s="25">
        <v>45869</v>
      </c>
      <c r="N2195" s="81">
        <f t="shared" si="448"/>
        <v>47330</v>
      </c>
      <c r="O2195" s="77" t="str">
        <f t="shared" ca="1" si="450"/>
        <v>Live</v>
      </c>
      <c r="P2195" s="77" t="str" cm="1">
        <f t="array" aca="1" ref="P2195" ca="1">_xlfn.IFS((N2195-TODAY())&gt;=547,"06 Expires over 18 months",(N2195-TODAY())&gt;=365,"05 Expires in 18 months",(N2195-TODAY())&gt;=183,"04 Expires in 12 months",(N2195-TODAY())&gt;=92,"03 Expires in 6 months",(N2195-TODAY())&gt;=31,"02 Expires in 3 months",(N2195-TODAY())&gt;=0,"01 Expires in 30 days",(N2195-TODAY())&gt;=-31,"01 Expired last 30 days",(N2195-TODAY())&gt;=-92,"02 Expired last 3 months",(N2195-TODAY())&gt;=-183,"03 Expired last 6 months",(N2195-TODAY())&gt;=-365,"04 Expired last 12 months",(N2195-TODAY())&gt;=-547,"05 Expired last 18 months",TRUE,"06 Expired over 18 months")</f>
        <v>06 Expires over 18 months</v>
      </c>
      <c r="Q2195" s="65">
        <v>559440</v>
      </c>
      <c r="R2195" s="84">
        <f t="shared" si="451"/>
        <v>4755240</v>
      </c>
      <c r="S2195" s="77" t="str" cm="1">
        <f t="array" ref="S2195">_xlfn.IFS(R2195&gt;5000000,"Gold",R2195&gt;=500000,"Silver",R2195&gt;30000,"Bronze",TRUE,"Transactional")</f>
        <v>Silver</v>
      </c>
      <c r="T2195" s="24" t="s">
        <v>54</v>
      </c>
      <c r="U2195" s="101" t="s">
        <v>393</v>
      </c>
      <c r="V2195" s="101" t="s">
        <v>394</v>
      </c>
      <c r="W2195" s="77" t="str">
        <f t="shared" si="453"/>
        <v>Yes</v>
      </c>
      <c r="X2195" s="77" t="str">
        <f>IFERROR(_xlfn.XLOOKUP(J2195&amp;"||"&amp;K2195,'Mapping Ref.'!$J$2:$J$538,'Mapping Ref.'!$K$2:$K$538),"")</f>
        <v>Construction &amp; Estates</v>
      </c>
      <c r="Y2195" s="77" t="str" cm="1">
        <f t="array" ref="Y2195">_xlfn.IFS(R2195&gt;2000000,"For Publication",R2195&gt;100000,"PID",R2195&gt;30000,"RFQ",TRUE,"Transactional")</f>
        <v>For Publication</v>
      </c>
      <c r="Z2195" s="24" t="s">
        <v>86</v>
      </c>
      <c r="AA2195" s="32">
        <v>48</v>
      </c>
      <c r="AB2195" s="24">
        <v>48</v>
      </c>
      <c r="AC2195" s="25">
        <v>45260</v>
      </c>
      <c r="AD2195" s="24" t="s">
        <v>58</v>
      </c>
      <c r="AE2195" s="24" t="s">
        <v>1333</v>
      </c>
      <c r="AF2195" s="24"/>
      <c r="AG2195" s="24"/>
      <c r="AH2195" s="24" t="s">
        <v>60</v>
      </c>
      <c r="AI2195" s="24"/>
      <c r="AJ2195" s="24" t="s">
        <v>60</v>
      </c>
      <c r="AK2195" s="24"/>
      <c r="AL2195" s="24" t="s">
        <v>1333</v>
      </c>
      <c r="AM2195" s="24"/>
      <c r="AN2195" s="24"/>
      <c r="AO2195" s="24">
        <v>0</v>
      </c>
      <c r="AP2195" s="24" t="s">
        <v>59</v>
      </c>
      <c r="AQ2195" s="24" t="s">
        <v>8308</v>
      </c>
      <c r="AR2195" s="24" t="s">
        <v>8309</v>
      </c>
      <c r="AS2195" s="89">
        <f t="shared" si="449"/>
        <v>102</v>
      </c>
      <c r="AT2195" s="24" t="s">
        <v>3011</v>
      </c>
    </row>
    <row r="2196" spans="1:46" x14ac:dyDescent="0.5">
      <c r="A2196" s="24">
        <v>2330</v>
      </c>
      <c r="B2196" s="24" t="s">
        <v>340</v>
      </c>
      <c r="C2196" s="24" t="s">
        <v>77</v>
      </c>
      <c r="D2196" s="24" t="s">
        <v>8310</v>
      </c>
      <c r="E2196" s="24" t="s">
        <v>8311</v>
      </c>
      <c r="F2196" s="77" t="str">
        <f t="shared" si="452"/>
        <v>ORIGIN AMENITY SOLUTIONS LTD</v>
      </c>
      <c r="G2196" s="24" t="s">
        <v>7977</v>
      </c>
      <c r="H2196" s="24" t="s">
        <v>3282</v>
      </c>
      <c r="I2196" s="24" t="s">
        <v>8192</v>
      </c>
      <c r="J2196" s="24" t="s">
        <v>2962</v>
      </c>
      <c r="K2196" s="24" t="s">
        <v>3283</v>
      </c>
      <c r="L2196" s="25">
        <v>45264</v>
      </c>
      <c r="M2196" s="25">
        <v>45994</v>
      </c>
      <c r="N2196" s="81">
        <f t="shared" si="448"/>
        <v>45994</v>
      </c>
      <c r="O2196" s="77" t="str">
        <f t="shared" ca="1" si="450"/>
        <v>Expired</v>
      </c>
      <c r="P2196" s="77" t="str" cm="1">
        <f t="array" aca="1" ref="P2196" ca="1">_xlfn.IFS((N2196-TODAY())&gt;=547,"06 Expires over 18 months",(N2196-TODAY())&gt;=365,"05 Expires in 18 months",(N2196-TODAY())&gt;=183,"04 Expires in 12 months",(N2196-TODAY())&gt;=92,"03 Expires in 6 months",(N2196-TODAY())&gt;=31,"02 Expires in 3 months",(N2196-TODAY())&gt;=0,"01 Expires in 30 days",(N2196-TODAY())&gt;=-31,"01 Expired last 30 days",(N2196-TODAY())&gt;=-92,"02 Expired last 3 months",(N2196-TODAY())&gt;=-183,"03 Expired last 6 months",(N2196-TODAY())&gt;=-365,"04 Expired last 12 months",(N2196-TODAY())&gt;=-547,"05 Expired last 18 months",TRUE,"06 Expired over 18 months")</f>
        <v>04 Expired last 12 months</v>
      </c>
      <c r="Q2196" s="65">
        <v>25000</v>
      </c>
      <c r="R2196" s="84">
        <f t="shared" si="451"/>
        <v>47916.666666666664</v>
      </c>
      <c r="S2196" s="77" t="str" cm="1">
        <f t="array" ref="S2196">_xlfn.IFS(R2196&gt;5000000,"Gold",R2196&gt;=500000,"Silver",R2196&gt;30000,"Bronze",TRUE,"Transactional")</f>
        <v>Bronze</v>
      </c>
      <c r="T2196" s="24" t="s">
        <v>54</v>
      </c>
      <c r="U2196" s="101" t="s">
        <v>123</v>
      </c>
      <c r="V2196" s="101" t="s">
        <v>1357</v>
      </c>
      <c r="W2196" s="77" t="str">
        <f t="shared" si="453"/>
        <v>No</v>
      </c>
      <c r="X2196" s="77" t="str">
        <f>IFERROR(_xlfn.XLOOKUP(J2196&amp;"||"&amp;K2196,'Mapping Ref.'!$J$2:$J$538,'Mapping Ref.'!$K$2:$K$538),"")</f>
        <v>Construction &amp; Estates</v>
      </c>
      <c r="Y2196" s="77" t="str" cm="1">
        <f t="array" ref="Y2196">_xlfn.IFS(R2196&gt;2000000,"For Publication",R2196&gt;100000,"PID",R2196&gt;30000,"RFQ",TRUE,"Transactional")</f>
        <v>RFQ</v>
      </c>
      <c r="Z2196" s="24" t="s">
        <v>101</v>
      </c>
      <c r="AA2196" s="32">
        <v>24</v>
      </c>
      <c r="AB2196" s="24">
        <v>0</v>
      </c>
      <c r="AC2196" s="25">
        <v>45261</v>
      </c>
      <c r="AD2196" s="24" t="s">
        <v>58</v>
      </c>
      <c r="AE2196" s="24" t="s">
        <v>8291</v>
      </c>
      <c r="AF2196" s="24"/>
      <c r="AG2196" s="24"/>
      <c r="AH2196" s="24" t="s">
        <v>59</v>
      </c>
      <c r="AI2196" s="24"/>
      <c r="AJ2196" s="24" t="s">
        <v>60</v>
      </c>
      <c r="AK2196" s="24"/>
      <c r="AL2196" s="24" t="s">
        <v>5003</v>
      </c>
      <c r="AM2196" s="24"/>
      <c r="AN2196" s="24"/>
      <c r="AO2196" s="24">
        <v>0</v>
      </c>
      <c r="AP2196" s="24" t="s">
        <v>60</v>
      </c>
      <c r="AQ2196" s="24"/>
      <c r="AR2196" s="24"/>
      <c r="AS2196" s="89">
        <f t="shared" si="449"/>
        <v>23</v>
      </c>
      <c r="AT2196" s="24" t="s">
        <v>7978</v>
      </c>
    </row>
    <row r="2197" spans="1:46" x14ac:dyDescent="0.5">
      <c r="A2197" s="24">
        <v>2331</v>
      </c>
      <c r="B2197" s="24" t="s">
        <v>340</v>
      </c>
      <c r="C2197" s="24" t="s">
        <v>77</v>
      </c>
      <c r="D2197" s="24" t="s">
        <v>8312</v>
      </c>
      <c r="E2197" s="24" t="s">
        <v>8313</v>
      </c>
      <c r="F2197" s="77" t="str">
        <f t="shared" si="452"/>
        <v>NATIONAL FEDERATION OF LOCAL AUTHORITY TRADING COMPANIES T/A LATCO NETWORK</v>
      </c>
      <c r="G2197" s="24" t="s">
        <v>2488</v>
      </c>
      <c r="H2197" s="24" t="s">
        <v>3282</v>
      </c>
      <c r="I2197" s="24" t="s">
        <v>8192</v>
      </c>
      <c r="J2197" s="24" t="s">
        <v>2962</v>
      </c>
      <c r="K2197" s="24" t="s">
        <v>3283</v>
      </c>
      <c r="L2197" s="25">
        <v>45292</v>
      </c>
      <c r="M2197" s="25">
        <v>46022</v>
      </c>
      <c r="N2197" s="81">
        <f t="shared" ref="N2197:N2228" si="454">EDATE(M2197,AB2197)</f>
        <v>46022</v>
      </c>
      <c r="O2197" s="77" t="str">
        <f t="shared" ca="1" si="450"/>
        <v>Expired</v>
      </c>
      <c r="P2197" s="77" t="str" cm="1">
        <f t="array" aca="1" ref="P2197" ca="1">_xlfn.IFS((N2197-TODAY())&gt;=547,"06 Expires over 18 months",(N2197-TODAY())&gt;=365,"05 Expires in 18 months",(N2197-TODAY())&gt;=183,"04 Expires in 12 months",(N2197-TODAY())&gt;=92,"03 Expires in 6 months",(N2197-TODAY())&gt;=31,"02 Expires in 3 months",(N2197-TODAY())&gt;=0,"01 Expires in 30 days",(N2197-TODAY())&gt;=-31,"01 Expired last 30 days",(N2197-TODAY())&gt;=-92,"02 Expired last 3 months",(N2197-TODAY())&gt;=-183,"03 Expired last 6 months",(N2197-TODAY())&gt;=-365,"04 Expired last 12 months",(N2197-TODAY())&gt;=-547,"05 Expired last 18 months",TRUE,"06 Expired over 18 months")</f>
        <v>04 Expired last 12 months</v>
      </c>
      <c r="Q2197" s="65">
        <v>10000</v>
      </c>
      <c r="R2197" s="84">
        <f t="shared" si="451"/>
        <v>19166.666666666668</v>
      </c>
      <c r="S2197" s="77" t="str" cm="1">
        <f t="array" ref="S2197">_xlfn.IFS(R2197&gt;5000000,"Gold",R2197&gt;=500000,"Silver",R2197&gt;30000,"Bronze",TRUE,"Transactional")</f>
        <v>Transactional</v>
      </c>
      <c r="T2197" s="24" t="s">
        <v>54</v>
      </c>
      <c r="U2197" s="101" t="s">
        <v>109</v>
      </c>
      <c r="V2197" s="101" t="s">
        <v>1011</v>
      </c>
      <c r="W2197" s="77" t="str">
        <f t="shared" si="453"/>
        <v>No</v>
      </c>
      <c r="X2197" s="77" t="str">
        <f>IFERROR(_xlfn.XLOOKUP(J2197&amp;"||"&amp;K2197,'Mapping Ref.'!$J$2:$J$538,'Mapping Ref.'!$K$2:$K$538),"")</f>
        <v>Construction &amp; Estates</v>
      </c>
      <c r="Y2197" s="77" t="str" cm="1">
        <f t="array" ref="Y2197">_xlfn.IFS(R2197&gt;2000000,"For Publication",R2197&gt;100000,"PID",R2197&gt;30000,"RFQ",TRUE,"Transactional")</f>
        <v>Transactional</v>
      </c>
      <c r="Z2197" s="24" t="s">
        <v>101</v>
      </c>
      <c r="AA2197" s="32">
        <v>24</v>
      </c>
      <c r="AB2197" s="24">
        <v>0</v>
      </c>
      <c r="AC2197" s="25">
        <v>45261</v>
      </c>
      <c r="AD2197" s="24" t="s">
        <v>58</v>
      </c>
      <c r="AE2197" s="24" t="s">
        <v>8291</v>
      </c>
      <c r="AF2197" s="24"/>
      <c r="AG2197" s="24"/>
      <c r="AH2197" s="24" t="s">
        <v>59</v>
      </c>
      <c r="AI2197" s="24"/>
      <c r="AJ2197" s="24" t="s">
        <v>60</v>
      </c>
      <c r="AK2197" s="24"/>
      <c r="AL2197" s="24" t="s">
        <v>5003</v>
      </c>
      <c r="AM2197" s="24"/>
      <c r="AN2197" s="24"/>
      <c r="AO2197" s="24">
        <v>0</v>
      </c>
      <c r="AP2197" s="24" t="s">
        <v>60</v>
      </c>
      <c r="AQ2197" s="24" t="s">
        <v>8314</v>
      </c>
      <c r="AR2197" s="24" t="s">
        <v>8315</v>
      </c>
      <c r="AS2197" s="89">
        <f t="shared" ref="AS2197:AS2228" si="455">DATEDIF(L2197,N2197,"m")</f>
        <v>23</v>
      </c>
      <c r="AT2197" s="24" t="s">
        <v>2489</v>
      </c>
    </row>
    <row r="2198" spans="1:46" x14ac:dyDescent="0.5">
      <c r="A2198" s="24">
        <v>2332</v>
      </c>
      <c r="B2198" s="24" t="s">
        <v>340</v>
      </c>
      <c r="C2198" s="24" t="s">
        <v>77</v>
      </c>
      <c r="D2198" s="24" t="s">
        <v>8316</v>
      </c>
      <c r="E2198" s="24" t="s">
        <v>8317</v>
      </c>
      <c r="F2198" s="77" t="str">
        <f t="shared" si="452"/>
        <v>PCF PRINT MANAGEMENT LTD</v>
      </c>
      <c r="G2198" s="24" t="s">
        <v>8318</v>
      </c>
      <c r="H2198" s="24" t="s">
        <v>3282</v>
      </c>
      <c r="I2198" s="24" t="s">
        <v>8192</v>
      </c>
      <c r="J2198" s="24" t="s">
        <v>2962</v>
      </c>
      <c r="K2198" s="24" t="s">
        <v>3283</v>
      </c>
      <c r="L2198" s="25">
        <v>45292</v>
      </c>
      <c r="M2198" s="25">
        <v>46022</v>
      </c>
      <c r="N2198" s="81">
        <f t="shared" si="454"/>
        <v>46022</v>
      </c>
      <c r="O2198" s="77" t="str">
        <f t="shared" ca="1" si="450"/>
        <v>Expired</v>
      </c>
      <c r="P2198" s="77" t="str" cm="1">
        <f t="array" aca="1" ref="P2198" ca="1">_xlfn.IFS((N2198-TODAY())&gt;=547,"06 Expires over 18 months",(N2198-TODAY())&gt;=365,"05 Expires in 18 months",(N2198-TODAY())&gt;=183,"04 Expires in 12 months",(N2198-TODAY())&gt;=92,"03 Expires in 6 months",(N2198-TODAY())&gt;=31,"02 Expires in 3 months",(N2198-TODAY())&gt;=0,"01 Expires in 30 days",(N2198-TODAY())&gt;=-31,"01 Expired last 30 days",(N2198-TODAY())&gt;=-92,"02 Expired last 3 months",(N2198-TODAY())&gt;=-183,"03 Expired last 6 months",(N2198-TODAY())&gt;=-365,"04 Expired last 12 months",(N2198-TODAY())&gt;=-547,"05 Expired last 18 months",TRUE,"06 Expired over 18 months")</f>
        <v>04 Expired last 12 months</v>
      </c>
      <c r="Q2198" s="65">
        <v>15000</v>
      </c>
      <c r="R2198" s="84">
        <f t="shared" si="451"/>
        <v>28750</v>
      </c>
      <c r="S2198" s="77" t="str" cm="1">
        <f t="array" ref="S2198">_xlfn.IFS(R2198&gt;5000000,"Gold",R2198&gt;=500000,"Silver",R2198&gt;30000,"Bronze",TRUE,"Transactional")</f>
        <v>Transactional</v>
      </c>
      <c r="T2198" s="24" t="s">
        <v>54</v>
      </c>
      <c r="U2198" s="101" t="s">
        <v>109</v>
      </c>
      <c r="V2198" s="101" t="s">
        <v>148</v>
      </c>
      <c r="W2198" s="77" t="str">
        <f t="shared" si="453"/>
        <v>No</v>
      </c>
      <c r="X2198" s="77" t="str">
        <f>IFERROR(_xlfn.XLOOKUP(J2198&amp;"||"&amp;K2198,'Mapping Ref.'!$J$2:$J$538,'Mapping Ref.'!$K$2:$K$538),"")</f>
        <v>Construction &amp; Estates</v>
      </c>
      <c r="Y2198" s="77" t="str" cm="1">
        <f t="array" ref="Y2198">_xlfn.IFS(R2198&gt;2000000,"For Publication",R2198&gt;100000,"PID",R2198&gt;30000,"RFQ",TRUE,"Transactional")</f>
        <v>Transactional</v>
      </c>
      <c r="Z2198" s="24" t="s">
        <v>101</v>
      </c>
      <c r="AA2198" s="32">
        <v>24</v>
      </c>
      <c r="AB2198" s="24">
        <v>0</v>
      </c>
      <c r="AC2198" s="25">
        <v>45261</v>
      </c>
      <c r="AD2198" s="24" t="s">
        <v>58</v>
      </c>
      <c r="AE2198" s="24" t="s">
        <v>8291</v>
      </c>
      <c r="AF2198" s="24"/>
      <c r="AG2198" s="24"/>
      <c r="AH2198" s="24" t="s">
        <v>59</v>
      </c>
      <c r="AI2198" s="24"/>
      <c r="AJ2198" s="24" t="s">
        <v>60</v>
      </c>
      <c r="AK2198" s="24"/>
      <c r="AL2198" s="24" t="s">
        <v>5003</v>
      </c>
      <c r="AM2198" s="24"/>
      <c r="AN2198" s="24"/>
      <c r="AO2198" s="24">
        <v>0</v>
      </c>
      <c r="AP2198" s="24" t="s">
        <v>60</v>
      </c>
      <c r="AQ2198" s="24"/>
      <c r="AR2198" s="24"/>
      <c r="AS2198" s="89">
        <f t="shared" si="455"/>
        <v>23</v>
      </c>
      <c r="AT2198" s="24" t="s">
        <v>8316</v>
      </c>
    </row>
    <row r="2199" spans="1:46" x14ac:dyDescent="0.5">
      <c r="A2199" s="24">
        <v>2333</v>
      </c>
      <c r="B2199" s="24" t="s">
        <v>340</v>
      </c>
      <c r="C2199" s="24" t="s">
        <v>77</v>
      </c>
      <c r="D2199" s="24" t="s">
        <v>2848</v>
      </c>
      <c r="E2199" s="24" t="s">
        <v>8319</v>
      </c>
      <c r="F2199" s="77" t="str">
        <f t="shared" si="452"/>
        <v>PLAN B MANAGEMENT SOLUTIONS LIMITED</v>
      </c>
      <c r="G2199" s="24" t="s">
        <v>2847</v>
      </c>
      <c r="H2199" s="24" t="s">
        <v>3282</v>
      </c>
      <c r="I2199" s="24" t="s">
        <v>8192</v>
      </c>
      <c r="J2199" s="24" t="s">
        <v>2962</v>
      </c>
      <c r="K2199" s="24" t="s">
        <v>3283</v>
      </c>
      <c r="L2199" s="25">
        <v>45264</v>
      </c>
      <c r="M2199" s="25">
        <v>45994</v>
      </c>
      <c r="N2199" s="81">
        <f t="shared" si="454"/>
        <v>45994</v>
      </c>
      <c r="O2199" s="77" t="str">
        <f t="shared" ca="1" si="450"/>
        <v>Expired</v>
      </c>
      <c r="P2199" s="77" t="str" cm="1">
        <f t="array" aca="1" ref="P2199" ca="1">_xlfn.IFS((N2199-TODAY())&gt;=547,"06 Expires over 18 months",(N2199-TODAY())&gt;=365,"05 Expires in 18 months",(N2199-TODAY())&gt;=183,"04 Expires in 12 months",(N2199-TODAY())&gt;=92,"03 Expires in 6 months",(N2199-TODAY())&gt;=31,"02 Expires in 3 months",(N2199-TODAY())&gt;=0,"01 Expires in 30 days",(N2199-TODAY())&gt;=-31,"01 Expired last 30 days",(N2199-TODAY())&gt;=-92,"02 Expired last 3 months",(N2199-TODAY())&gt;=-183,"03 Expired last 6 months",(N2199-TODAY())&gt;=-365,"04 Expired last 12 months",(N2199-TODAY())&gt;=-547,"05 Expired last 18 months",TRUE,"06 Expired over 18 months")</f>
        <v>04 Expired last 12 months</v>
      </c>
      <c r="Q2199" s="65">
        <v>75000</v>
      </c>
      <c r="R2199" s="84">
        <f t="shared" si="451"/>
        <v>143750</v>
      </c>
      <c r="S2199" s="77" t="str" cm="1">
        <f t="array" ref="S2199">_xlfn.IFS(R2199&gt;5000000,"Gold",R2199&gt;=500000,"Silver",R2199&gt;30000,"Bronze",TRUE,"Transactional")</f>
        <v>Bronze</v>
      </c>
      <c r="T2199" s="24" t="s">
        <v>54</v>
      </c>
      <c r="U2199" s="101" t="s">
        <v>109</v>
      </c>
      <c r="V2199" s="101" t="s">
        <v>148</v>
      </c>
      <c r="W2199" s="77" t="str">
        <f t="shared" si="453"/>
        <v>No</v>
      </c>
      <c r="X2199" s="77" t="str">
        <f>IFERROR(_xlfn.XLOOKUP(J2199&amp;"||"&amp;K2199,'Mapping Ref.'!$J$2:$J$538,'Mapping Ref.'!$K$2:$K$538),"")</f>
        <v>Construction &amp; Estates</v>
      </c>
      <c r="Y2199" s="77" t="str" cm="1">
        <f t="array" ref="Y2199">_xlfn.IFS(R2199&gt;2000000,"For Publication",R2199&gt;100000,"PID",R2199&gt;30000,"RFQ",TRUE,"Transactional")</f>
        <v>PID</v>
      </c>
      <c r="Z2199" s="24" t="s">
        <v>101</v>
      </c>
      <c r="AA2199" s="32">
        <v>24</v>
      </c>
      <c r="AB2199" s="24">
        <v>0</v>
      </c>
      <c r="AC2199" s="25">
        <v>45261</v>
      </c>
      <c r="AD2199" s="24" t="s">
        <v>58</v>
      </c>
      <c r="AE2199" s="24" t="s">
        <v>8291</v>
      </c>
      <c r="AF2199" s="24"/>
      <c r="AG2199" s="24"/>
      <c r="AH2199" s="24" t="s">
        <v>59</v>
      </c>
      <c r="AI2199" s="24"/>
      <c r="AJ2199" s="24" t="s">
        <v>60</v>
      </c>
      <c r="AK2199" s="24"/>
      <c r="AL2199" s="24" t="s">
        <v>5003</v>
      </c>
      <c r="AM2199" s="24"/>
      <c r="AN2199" s="24"/>
      <c r="AO2199" s="24">
        <v>0</v>
      </c>
      <c r="AP2199" s="24" t="s">
        <v>60</v>
      </c>
      <c r="AQ2199" s="24"/>
      <c r="AR2199" s="24"/>
      <c r="AS2199" s="89">
        <f t="shared" si="455"/>
        <v>23</v>
      </c>
      <c r="AT2199" s="24" t="s">
        <v>2848</v>
      </c>
    </row>
    <row r="2200" spans="1:46" x14ac:dyDescent="0.5">
      <c r="A2200" s="24">
        <v>2334</v>
      </c>
      <c r="B2200" s="24" t="s">
        <v>340</v>
      </c>
      <c r="C2200" s="24" t="s">
        <v>77</v>
      </c>
      <c r="D2200" s="24" t="s">
        <v>4398</v>
      </c>
      <c r="E2200" s="24" t="s">
        <v>4399</v>
      </c>
      <c r="F2200" s="77" t="str">
        <f t="shared" si="452"/>
        <v>BSI ASSURANCE UK LIMITED T/A BRITISH STANDARD INSTITUTION</v>
      </c>
      <c r="G2200" s="24" t="s">
        <v>4400</v>
      </c>
      <c r="H2200" s="24" t="s">
        <v>3282</v>
      </c>
      <c r="I2200" s="24" t="s">
        <v>8192</v>
      </c>
      <c r="J2200" s="24" t="s">
        <v>2962</v>
      </c>
      <c r="K2200" s="24" t="s">
        <v>3283</v>
      </c>
      <c r="L2200" s="25">
        <v>45266</v>
      </c>
      <c r="M2200" s="25">
        <v>45996</v>
      </c>
      <c r="N2200" s="81">
        <f t="shared" si="454"/>
        <v>45996</v>
      </c>
      <c r="O2200" s="77" t="str">
        <f t="shared" ca="1" si="450"/>
        <v>Expired</v>
      </c>
      <c r="P2200" s="77" t="str" cm="1">
        <f t="array" aca="1" ref="P2200" ca="1">_xlfn.IFS((N2200-TODAY())&gt;=547,"06 Expires over 18 months",(N2200-TODAY())&gt;=365,"05 Expires in 18 months",(N2200-TODAY())&gt;=183,"04 Expires in 12 months",(N2200-TODAY())&gt;=92,"03 Expires in 6 months",(N2200-TODAY())&gt;=31,"02 Expires in 3 months",(N2200-TODAY())&gt;=0,"01 Expires in 30 days",(N2200-TODAY())&gt;=-31,"01 Expired last 30 days",(N2200-TODAY())&gt;=-92,"02 Expired last 3 months",(N2200-TODAY())&gt;=-183,"03 Expired last 6 months",(N2200-TODAY())&gt;=-365,"04 Expired last 12 months",(N2200-TODAY())&gt;=-547,"05 Expired last 18 months",TRUE,"06 Expired over 18 months")</f>
        <v>04 Expired last 12 months</v>
      </c>
      <c r="Q2200" s="65">
        <v>25000</v>
      </c>
      <c r="R2200" s="84">
        <f t="shared" si="451"/>
        <v>47916.666666666664</v>
      </c>
      <c r="S2200" s="77" t="str" cm="1">
        <f t="array" ref="S2200">_xlfn.IFS(R2200&gt;5000000,"Gold",R2200&gt;=500000,"Silver",R2200&gt;30000,"Bronze",TRUE,"Transactional")</f>
        <v>Bronze</v>
      </c>
      <c r="T2200" s="24" t="s">
        <v>54</v>
      </c>
      <c r="U2200" s="101" t="s">
        <v>69</v>
      </c>
      <c r="V2200" s="101" t="s">
        <v>1208</v>
      </c>
      <c r="W2200" s="77" t="str">
        <f t="shared" si="453"/>
        <v>No</v>
      </c>
      <c r="X2200" s="77" t="str">
        <f>IFERROR(_xlfn.XLOOKUP(J2200&amp;"||"&amp;K2200,'Mapping Ref.'!$J$2:$J$538,'Mapping Ref.'!$K$2:$K$538),"")</f>
        <v>Construction &amp; Estates</v>
      </c>
      <c r="Y2200" s="77" t="str" cm="1">
        <f t="array" ref="Y2200">_xlfn.IFS(R2200&gt;2000000,"For Publication",R2200&gt;100000,"PID",R2200&gt;30000,"RFQ",TRUE,"Transactional")</f>
        <v>RFQ</v>
      </c>
      <c r="Z2200" s="24" t="s">
        <v>101</v>
      </c>
      <c r="AA2200" s="32">
        <v>24</v>
      </c>
      <c r="AB2200" s="24">
        <v>0</v>
      </c>
      <c r="AC2200" s="25">
        <v>45261</v>
      </c>
      <c r="AD2200" s="24" t="s">
        <v>58</v>
      </c>
      <c r="AE2200" s="24" t="s">
        <v>8320</v>
      </c>
      <c r="AF2200" s="24"/>
      <c r="AG2200" s="24"/>
      <c r="AH2200" s="24" t="s">
        <v>59</v>
      </c>
      <c r="AI2200" s="24"/>
      <c r="AJ2200" s="24" t="s">
        <v>60</v>
      </c>
      <c r="AK2200" s="24"/>
      <c r="AL2200" s="24" t="s">
        <v>5003</v>
      </c>
      <c r="AM2200" s="24"/>
      <c r="AN2200" s="24"/>
      <c r="AO2200" s="24">
        <v>0</v>
      </c>
      <c r="AP2200" s="24" t="s">
        <v>60</v>
      </c>
      <c r="AQ2200" s="24"/>
      <c r="AR2200" s="24"/>
      <c r="AS2200" s="89">
        <f t="shared" si="455"/>
        <v>23</v>
      </c>
      <c r="AT2200" s="24" t="s">
        <v>4401</v>
      </c>
    </row>
    <row r="2201" spans="1:46" x14ac:dyDescent="0.5">
      <c r="A2201" s="24">
        <v>2335</v>
      </c>
      <c r="B2201" s="24" t="s">
        <v>340</v>
      </c>
      <c r="C2201" s="24"/>
      <c r="D2201" s="24" t="s">
        <v>8321</v>
      </c>
      <c r="E2201" s="24" t="s">
        <v>3745</v>
      </c>
      <c r="F2201" s="77" t="str">
        <f t="shared" si="452"/>
        <v>RUBIX UK LIMITED</v>
      </c>
      <c r="G2201" s="24" t="s">
        <v>8322</v>
      </c>
      <c r="H2201" s="24" t="s">
        <v>3282</v>
      </c>
      <c r="I2201" s="24" t="s">
        <v>8192</v>
      </c>
      <c r="J2201" s="24" t="s">
        <v>2962</v>
      </c>
      <c r="K2201" s="24" t="s">
        <v>3283</v>
      </c>
      <c r="L2201" s="25">
        <v>45266</v>
      </c>
      <c r="M2201" s="25">
        <v>45996</v>
      </c>
      <c r="N2201" s="81">
        <f t="shared" si="454"/>
        <v>45996</v>
      </c>
      <c r="O2201" s="77" t="str">
        <f t="shared" ca="1" si="450"/>
        <v>Expired</v>
      </c>
      <c r="P2201" s="77" t="str" cm="1">
        <f t="array" aca="1" ref="P2201" ca="1">_xlfn.IFS((N2201-TODAY())&gt;=547,"06 Expires over 18 months",(N2201-TODAY())&gt;=365,"05 Expires in 18 months",(N2201-TODAY())&gt;=183,"04 Expires in 12 months",(N2201-TODAY())&gt;=92,"03 Expires in 6 months",(N2201-TODAY())&gt;=31,"02 Expires in 3 months",(N2201-TODAY())&gt;=0,"01 Expires in 30 days",(N2201-TODAY())&gt;=-31,"01 Expired last 30 days",(N2201-TODAY())&gt;=-92,"02 Expired last 3 months",(N2201-TODAY())&gt;=-183,"03 Expired last 6 months",(N2201-TODAY())&gt;=-365,"04 Expired last 12 months",(N2201-TODAY())&gt;=-547,"05 Expired last 18 months",TRUE,"06 Expired over 18 months")</f>
        <v>04 Expired last 12 months</v>
      </c>
      <c r="Q2201" s="65">
        <v>25000</v>
      </c>
      <c r="R2201" s="84">
        <f t="shared" si="451"/>
        <v>47916.666666666664</v>
      </c>
      <c r="S2201" s="77" t="str" cm="1">
        <f t="array" ref="S2201">_xlfn.IFS(R2201&gt;5000000,"Gold",R2201&gt;=500000,"Silver",R2201&gt;30000,"Bronze",TRUE,"Transactional")</f>
        <v>Bronze</v>
      </c>
      <c r="T2201" s="24" t="s">
        <v>54</v>
      </c>
      <c r="U2201" s="101" t="s">
        <v>69</v>
      </c>
      <c r="V2201" s="101" t="s">
        <v>3747</v>
      </c>
      <c r="W2201" s="77" t="str">
        <f t="shared" si="453"/>
        <v>No</v>
      </c>
      <c r="X2201" s="77" t="str">
        <f>IFERROR(_xlfn.XLOOKUP(J2201&amp;"||"&amp;K2201,'Mapping Ref.'!$J$2:$J$538,'Mapping Ref.'!$K$2:$K$538),"")</f>
        <v>Construction &amp; Estates</v>
      </c>
      <c r="Y2201" s="77" t="str" cm="1">
        <f t="array" ref="Y2201">_xlfn.IFS(R2201&gt;2000000,"For Publication",R2201&gt;100000,"PID",R2201&gt;30000,"RFQ",TRUE,"Transactional")</f>
        <v>RFQ</v>
      </c>
      <c r="Z2201" s="24" t="s">
        <v>101</v>
      </c>
      <c r="AA2201" s="32">
        <v>24</v>
      </c>
      <c r="AB2201" s="24">
        <v>0</v>
      </c>
      <c r="AC2201" s="25">
        <v>45261</v>
      </c>
      <c r="AD2201" s="24" t="s">
        <v>58</v>
      </c>
      <c r="AE2201" s="24" t="s">
        <v>8291</v>
      </c>
      <c r="AF2201" s="24"/>
      <c r="AG2201" s="24"/>
      <c r="AH2201" s="24" t="s">
        <v>59</v>
      </c>
      <c r="AI2201" s="24"/>
      <c r="AJ2201" s="24" t="s">
        <v>60</v>
      </c>
      <c r="AK2201" s="24"/>
      <c r="AL2201" s="24" t="s">
        <v>5003</v>
      </c>
      <c r="AM2201" s="24"/>
      <c r="AN2201" s="24"/>
      <c r="AO2201" s="24">
        <v>0</v>
      </c>
      <c r="AP2201" s="24" t="s">
        <v>60</v>
      </c>
      <c r="AQ2201" s="24"/>
      <c r="AR2201" s="24"/>
      <c r="AS2201" s="89">
        <f t="shared" si="455"/>
        <v>23</v>
      </c>
      <c r="AT2201" s="24" t="s">
        <v>8323</v>
      </c>
    </row>
    <row r="2202" spans="1:46" x14ac:dyDescent="0.5">
      <c r="A2202" s="24">
        <v>2336</v>
      </c>
      <c r="B2202" s="24" t="s">
        <v>340</v>
      </c>
      <c r="C2202" s="24"/>
      <c r="D2202" s="24" t="s">
        <v>8324</v>
      </c>
      <c r="E2202" s="24" t="s">
        <v>8325</v>
      </c>
      <c r="F2202" s="77" t="str">
        <f t="shared" si="452"/>
        <v>FREIGHT TRANSPORT ASSOCIATION LTD</v>
      </c>
      <c r="G2202" s="24" t="s">
        <v>8326</v>
      </c>
      <c r="H2202" s="24" t="s">
        <v>3282</v>
      </c>
      <c r="I2202" s="24" t="s">
        <v>8192</v>
      </c>
      <c r="J2202" s="24" t="s">
        <v>2962</v>
      </c>
      <c r="K2202" s="24" t="s">
        <v>3283</v>
      </c>
      <c r="L2202" s="25">
        <v>45264</v>
      </c>
      <c r="M2202" s="25">
        <v>45994</v>
      </c>
      <c r="N2202" s="81">
        <f t="shared" si="454"/>
        <v>45994</v>
      </c>
      <c r="O2202" s="77" t="str">
        <f t="shared" ca="1" si="450"/>
        <v>Expired</v>
      </c>
      <c r="P2202" s="77" t="str" cm="1">
        <f t="array" aca="1" ref="P2202" ca="1">_xlfn.IFS((N2202-TODAY())&gt;=547,"06 Expires over 18 months",(N2202-TODAY())&gt;=365,"05 Expires in 18 months",(N2202-TODAY())&gt;=183,"04 Expires in 12 months",(N2202-TODAY())&gt;=92,"03 Expires in 6 months",(N2202-TODAY())&gt;=31,"02 Expires in 3 months",(N2202-TODAY())&gt;=0,"01 Expires in 30 days",(N2202-TODAY())&gt;=-31,"01 Expired last 30 days",(N2202-TODAY())&gt;=-92,"02 Expired last 3 months",(N2202-TODAY())&gt;=-183,"03 Expired last 6 months",(N2202-TODAY())&gt;=-365,"04 Expired last 12 months",(N2202-TODAY())&gt;=-547,"05 Expired last 18 months",TRUE,"06 Expired over 18 months")</f>
        <v>04 Expired last 12 months</v>
      </c>
      <c r="Q2202" s="65">
        <v>25000</v>
      </c>
      <c r="R2202" s="84">
        <f t="shared" si="451"/>
        <v>47916.666666666664</v>
      </c>
      <c r="S2202" s="77" t="str" cm="1">
        <f t="array" ref="S2202">_xlfn.IFS(R2202&gt;5000000,"Gold",R2202&gt;=500000,"Silver",R2202&gt;30000,"Bronze",TRUE,"Transactional")</f>
        <v>Bronze</v>
      </c>
      <c r="T2202" s="24" t="s">
        <v>54</v>
      </c>
      <c r="U2202" s="101" t="s">
        <v>393</v>
      </c>
      <c r="V2202" s="101" t="s">
        <v>756</v>
      </c>
      <c r="W2202" s="77" t="str">
        <f t="shared" si="453"/>
        <v>No</v>
      </c>
      <c r="X2202" s="77" t="str">
        <f>IFERROR(_xlfn.XLOOKUP(J2202&amp;"||"&amp;K2202,'Mapping Ref.'!$J$2:$J$538,'Mapping Ref.'!$K$2:$K$538),"")</f>
        <v>Construction &amp; Estates</v>
      </c>
      <c r="Y2202" s="77" t="str" cm="1">
        <f t="array" ref="Y2202">_xlfn.IFS(R2202&gt;2000000,"For Publication",R2202&gt;100000,"PID",R2202&gt;30000,"RFQ",TRUE,"Transactional")</f>
        <v>RFQ</v>
      </c>
      <c r="Z2202" s="24" t="s">
        <v>101</v>
      </c>
      <c r="AA2202" s="32">
        <v>24</v>
      </c>
      <c r="AB2202" s="24">
        <v>0</v>
      </c>
      <c r="AC2202" s="25">
        <v>45261</v>
      </c>
      <c r="AD2202" s="24" t="s">
        <v>58</v>
      </c>
      <c r="AE2202" s="24" t="s">
        <v>8320</v>
      </c>
      <c r="AF2202" s="24"/>
      <c r="AG2202" s="24"/>
      <c r="AH2202" s="24" t="s">
        <v>59</v>
      </c>
      <c r="AI2202" s="24"/>
      <c r="AJ2202" s="24" t="s">
        <v>60</v>
      </c>
      <c r="AK2202" s="24"/>
      <c r="AL2202" s="24" t="s">
        <v>5003</v>
      </c>
      <c r="AM2202" s="24"/>
      <c r="AN2202" s="24"/>
      <c r="AO2202" s="24">
        <v>0</v>
      </c>
      <c r="AP2202" s="24" t="s">
        <v>60</v>
      </c>
      <c r="AQ2202" s="24"/>
      <c r="AR2202" s="24"/>
      <c r="AS2202" s="89">
        <f t="shared" si="455"/>
        <v>23</v>
      </c>
      <c r="AT2202" s="24" t="s">
        <v>8327</v>
      </c>
    </row>
    <row r="2203" spans="1:46" x14ac:dyDescent="0.5">
      <c r="A2203" s="24">
        <v>2337</v>
      </c>
      <c r="B2203" s="24" t="s">
        <v>340</v>
      </c>
      <c r="C2203" s="24" t="s">
        <v>77</v>
      </c>
      <c r="D2203" s="24" t="s">
        <v>3599</v>
      </c>
      <c r="E2203" s="24" t="s">
        <v>3600</v>
      </c>
      <c r="F2203" s="77" t="str">
        <f t="shared" si="452"/>
        <v>MR TIMOTHY JOHN KIRK AND T KIRK FORESTRY</v>
      </c>
      <c r="G2203" s="24" t="s">
        <v>3601</v>
      </c>
      <c r="H2203" s="24" t="s">
        <v>3282</v>
      </c>
      <c r="I2203" s="24" t="s">
        <v>8192</v>
      </c>
      <c r="J2203" s="24" t="s">
        <v>2962</v>
      </c>
      <c r="K2203" s="24" t="s">
        <v>3283</v>
      </c>
      <c r="L2203" s="25">
        <v>45264</v>
      </c>
      <c r="M2203" s="25">
        <v>46016</v>
      </c>
      <c r="N2203" s="81">
        <f t="shared" si="454"/>
        <v>46016</v>
      </c>
      <c r="O2203" s="77" t="str">
        <f t="shared" ca="1" si="450"/>
        <v>Expired</v>
      </c>
      <c r="P2203" s="77" t="str" cm="1">
        <f t="array" aca="1" ref="P2203" ca="1">_xlfn.IFS((N2203-TODAY())&gt;=547,"06 Expires over 18 months",(N2203-TODAY())&gt;=365,"05 Expires in 18 months",(N2203-TODAY())&gt;=183,"04 Expires in 12 months",(N2203-TODAY())&gt;=92,"03 Expires in 6 months",(N2203-TODAY())&gt;=31,"02 Expires in 3 months",(N2203-TODAY())&gt;=0,"01 Expires in 30 days",(N2203-TODAY())&gt;=-31,"01 Expired last 30 days",(N2203-TODAY())&gt;=-92,"02 Expired last 3 months",(N2203-TODAY())&gt;=-183,"03 Expired last 6 months",(N2203-TODAY())&gt;=-365,"04 Expired last 12 months",(N2203-TODAY())&gt;=-547,"05 Expired last 18 months",TRUE,"06 Expired over 18 months")</f>
        <v>04 Expired last 12 months</v>
      </c>
      <c r="Q2203" s="65">
        <v>25000</v>
      </c>
      <c r="R2203" s="84">
        <f t="shared" si="451"/>
        <v>50000</v>
      </c>
      <c r="S2203" s="77" t="str" cm="1">
        <f t="array" ref="S2203">_xlfn.IFS(R2203&gt;5000000,"Gold",R2203&gt;=500000,"Silver",R2203&gt;30000,"Bronze",TRUE,"Transactional")</f>
        <v>Bronze</v>
      </c>
      <c r="T2203" s="24" t="s">
        <v>54</v>
      </c>
      <c r="U2203" s="101" t="s">
        <v>237</v>
      </c>
      <c r="V2203" s="101" t="s">
        <v>566</v>
      </c>
      <c r="W2203" s="77" t="str">
        <f t="shared" si="453"/>
        <v>No</v>
      </c>
      <c r="X2203" s="77" t="str">
        <f>IFERROR(_xlfn.XLOOKUP(J2203&amp;"||"&amp;K2203,'Mapping Ref.'!$J$2:$J$538,'Mapping Ref.'!$K$2:$K$538),"")</f>
        <v>Construction &amp; Estates</v>
      </c>
      <c r="Y2203" s="77" t="str" cm="1">
        <f t="array" ref="Y2203">_xlfn.IFS(R2203&gt;2000000,"For Publication",R2203&gt;100000,"PID",R2203&gt;30000,"RFQ",TRUE,"Transactional")</f>
        <v>RFQ</v>
      </c>
      <c r="Z2203" s="24" t="s">
        <v>101</v>
      </c>
      <c r="AA2203" s="32">
        <v>24</v>
      </c>
      <c r="AB2203" s="24">
        <v>0</v>
      </c>
      <c r="AC2203" s="25">
        <v>45261</v>
      </c>
      <c r="AD2203" s="24" t="s">
        <v>58</v>
      </c>
      <c r="AE2203" s="24" t="s">
        <v>8320</v>
      </c>
      <c r="AF2203" s="24"/>
      <c r="AG2203" s="24"/>
      <c r="AH2203" s="24" t="s">
        <v>59</v>
      </c>
      <c r="AI2203" s="24"/>
      <c r="AJ2203" s="24" t="s">
        <v>60</v>
      </c>
      <c r="AK2203" s="24"/>
      <c r="AL2203" s="24" t="s">
        <v>5003</v>
      </c>
      <c r="AM2203" s="24"/>
      <c r="AN2203" s="24"/>
      <c r="AO2203" s="24">
        <v>0</v>
      </c>
      <c r="AP2203" s="24" t="s">
        <v>60</v>
      </c>
      <c r="AQ2203" s="24"/>
      <c r="AR2203" s="24"/>
      <c r="AS2203" s="89">
        <f t="shared" si="455"/>
        <v>24</v>
      </c>
      <c r="AT2203" s="24" t="s">
        <v>3602</v>
      </c>
    </row>
    <row r="2204" spans="1:46" x14ac:dyDescent="0.5">
      <c r="A2204" s="24">
        <v>2338</v>
      </c>
      <c r="B2204" s="24" t="s">
        <v>340</v>
      </c>
      <c r="C2204" s="24" t="s">
        <v>77</v>
      </c>
      <c r="D2204" s="24" t="s">
        <v>295</v>
      </c>
      <c r="E2204" s="24" t="s">
        <v>8328</v>
      </c>
      <c r="F2204" s="77" t="str">
        <f t="shared" si="452"/>
        <v>DRAYTON FENCING COMPANY</v>
      </c>
      <c r="G2204" s="24" t="s">
        <v>292</v>
      </c>
      <c r="H2204" s="24" t="s">
        <v>3282</v>
      </c>
      <c r="I2204" s="24" t="s">
        <v>8192</v>
      </c>
      <c r="J2204" s="24" t="s">
        <v>2962</v>
      </c>
      <c r="K2204" s="24" t="s">
        <v>3283</v>
      </c>
      <c r="L2204" s="25">
        <v>45266</v>
      </c>
      <c r="M2204" s="25">
        <v>45996</v>
      </c>
      <c r="N2204" s="81">
        <f t="shared" si="454"/>
        <v>45996</v>
      </c>
      <c r="O2204" s="77" t="str">
        <f t="shared" ca="1" si="450"/>
        <v>Expired</v>
      </c>
      <c r="P2204" s="77" t="str" cm="1">
        <f t="array" aca="1" ref="P2204" ca="1">_xlfn.IFS((N2204-TODAY())&gt;=547,"06 Expires over 18 months",(N2204-TODAY())&gt;=365,"05 Expires in 18 months",(N2204-TODAY())&gt;=183,"04 Expires in 12 months",(N2204-TODAY())&gt;=92,"03 Expires in 6 months",(N2204-TODAY())&gt;=31,"02 Expires in 3 months",(N2204-TODAY())&gt;=0,"01 Expires in 30 days",(N2204-TODAY())&gt;=-31,"01 Expired last 30 days",(N2204-TODAY())&gt;=-92,"02 Expired last 3 months",(N2204-TODAY())&gt;=-183,"03 Expired last 6 months",(N2204-TODAY())&gt;=-365,"04 Expired last 12 months",(N2204-TODAY())&gt;=-547,"05 Expired last 18 months",TRUE,"06 Expired over 18 months")</f>
        <v>04 Expired last 12 months</v>
      </c>
      <c r="Q2204" s="65">
        <v>25000</v>
      </c>
      <c r="R2204" s="84">
        <f t="shared" si="451"/>
        <v>47916.666666666664</v>
      </c>
      <c r="S2204" s="77" t="str" cm="1">
        <f t="array" ref="S2204">_xlfn.IFS(R2204&gt;5000000,"Gold",R2204&gt;=500000,"Silver",R2204&gt;30000,"Bronze",TRUE,"Transactional")</f>
        <v>Bronze</v>
      </c>
      <c r="T2204" s="24" t="s">
        <v>122</v>
      </c>
      <c r="U2204" s="101" t="s">
        <v>123</v>
      </c>
      <c r="V2204" s="101" t="s">
        <v>290</v>
      </c>
      <c r="W2204" s="77" t="str">
        <f t="shared" si="453"/>
        <v>No</v>
      </c>
      <c r="X2204" s="77" t="str">
        <f>IFERROR(_xlfn.XLOOKUP(J2204&amp;"||"&amp;K2204,'Mapping Ref.'!$J$2:$J$538,'Mapping Ref.'!$K$2:$K$538),"")</f>
        <v>Construction &amp; Estates</v>
      </c>
      <c r="Y2204" s="77" t="str" cm="1">
        <f t="array" ref="Y2204">_xlfn.IFS(R2204&gt;2000000,"For Publication",R2204&gt;100000,"PID",R2204&gt;30000,"RFQ",TRUE,"Transactional")</f>
        <v>RFQ</v>
      </c>
      <c r="Z2204" s="24" t="s">
        <v>101</v>
      </c>
      <c r="AA2204" s="32">
        <v>24</v>
      </c>
      <c r="AB2204" s="24">
        <v>0</v>
      </c>
      <c r="AC2204" s="25">
        <v>45261</v>
      </c>
      <c r="AD2204" s="24" t="s">
        <v>58</v>
      </c>
      <c r="AE2204" s="24" t="s">
        <v>8320</v>
      </c>
      <c r="AF2204" s="24"/>
      <c r="AG2204" s="24"/>
      <c r="AH2204" s="24" t="s">
        <v>59</v>
      </c>
      <c r="AI2204" s="24"/>
      <c r="AJ2204" s="24" t="s">
        <v>60</v>
      </c>
      <c r="AK2204" s="24"/>
      <c r="AL2204" s="24" t="s">
        <v>5003</v>
      </c>
      <c r="AM2204" s="24"/>
      <c r="AN2204" s="24"/>
      <c r="AO2204" s="24">
        <v>0</v>
      </c>
      <c r="AP2204" s="24" t="s">
        <v>60</v>
      </c>
      <c r="AQ2204" s="24"/>
      <c r="AR2204" s="24"/>
      <c r="AS2204" s="89">
        <f t="shared" si="455"/>
        <v>23</v>
      </c>
      <c r="AT2204" s="24" t="s">
        <v>295</v>
      </c>
    </row>
    <row r="2205" spans="1:46" x14ac:dyDescent="0.5">
      <c r="A2205" s="24">
        <v>2339</v>
      </c>
      <c r="B2205" s="24" t="s">
        <v>340</v>
      </c>
      <c r="C2205" s="24"/>
      <c r="D2205" s="24" t="s">
        <v>8329</v>
      </c>
      <c r="E2205" s="24" t="s">
        <v>8330</v>
      </c>
      <c r="F2205" s="77" t="str">
        <f t="shared" si="452"/>
        <v>JUSTIN THOMAS</v>
      </c>
      <c r="G2205" s="24" t="s">
        <v>8331</v>
      </c>
      <c r="H2205" s="24" t="s">
        <v>3282</v>
      </c>
      <c r="I2205" s="24" t="s">
        <v>8192</v>
      </c>
      <c r="J2205" s="24" t="s">
        <v>2962</v>
      </c>
      <c r="K2205" s="24" t="s">
        <v>3283</v>
      </c>
      <c r="L2205" s="25">
        <v>45292</v>
      </c>
      <c r="M2205" s="25">
        <v>46022</v>
      </c>
      <c r="N2205" s="81">
        <f t="shared" si="454"/>
        <v>46022</v>
      </c>
      <c r="O2205" s="77" t="str">
        <f t="shared" ca="1" si="450"/>
        <v>Expired</v>
      </c>
      <c r="P2205" s="77" t="str" cm="1">
        <f t="array" aca="1" ref="P2205" ca="1">_xlfn.IFS((N2205-TODAY())&gt;=547,"06 Expires over 18 months",(N2205-TODAY())&gt;=365,"05 Expires in 18 months",(N2205-TODAY())&gt;=183,"04 Expires in 12 months",(N2205-TODAY())&gt;=92,"03 Expires in 6 months",(N2205-TODAY())&gt;=31,"02 Expires in 3 months",(N2205-TODAY())&gt;=0,"01 Expires in 30 days",(N2205-TODAY())&gt;=-31,"01 Expired last 30 days",(N2205-TODAY())&gt;=-92,"02 Expired last 3 months",(N2205-TODAY())&gt;=-183,"03 Expired last 6 months",(N2205-TODAY())&gt;=-365,"04 Expired last 12 months",(N2205-TODAY())&gt;=-547,"05 Expired last 18 months",TRUE,"06 Expired over 18 months")</f>
        <v>04 Expired last 12 months</v>
      </c>
      <c r="Q2205" s="65">
        <v>25000</v>
      </c>
      <c r="R2205" s="84">
        <f t="shared" si="451"/>
        <v>47916.666666666664</v>
      </c>
      <c r="S2205" s="77" t="str" cm="1">
        <f t="array" ref="S2205">_xlfn.IFS(R2205&gt;5000000,"Gold",R2205&gt;=500000,"Silver",R2205&gt;30000,"Bronze",TRUE,"Transactional")</f>
        <v>Bronze</v>
      </c>
      <c r="T2205" s="24" t="s">
        <v>54</v>
      </c>
      <c r="U2205" s="101" t="s">
        <v>237</v>
      </c>
      <c r="V2205" s="101" t="s">
        <v>940</v>
      </c>
      <c r="W2205" s="77" t="str">
        <f t="shared" si="453"/>
        <v>No</v>
      </c>
      <c r="X2205" s="77" t="str">
        <f>IFERROR(_xlfn.XLOOKUP(J2205&amp;"||"&amp;K2205,'Mapping Ref.'!$J$2:$J$538,'Mapping Ref.'!$K$2:$K$538),"")</f>
        <v>Construction &amp; Estates</v>
      </c>
      <c r="Y2205" s="77" t="str" cm="1">
        <f t="array" ref="Y2205">_xlfn.IFS(R2205&gt;2000000,"For Publication",R2205&gt;100000,"PID",R2205&gt;30000,"RFQ",TRUE,"Transactional")</f>
        <v>RFQ</v>
      </c>
      <c r="Z2205" s="24" t="s">
        <v>101</v>
      </c>
      <c r="AA2205" s="32">
        <v>24</v>
      </c>
      <c r="AB2205" s="24">
        <v>0</v>
      </c>
      <c r="AC2205" s="25">
        <v>45261</v>
      </c>
      <c r="AD2205" s="24" t="s">
        <v>58</v>
      </c>
      <c r="AE2205" s="24" t="s">
        <v>8320</v>
      </c>
      <c r="AF2205" s="24"/>
      <c r="AG2205" s="24"/>
      <c r="AH2205" s="24" t="s">
        <v>59</v>
      </c>
      <c r="AI2205" s="24"/>
      <c r="AJ2205" s="24" t="s">
        <v>60</v>
      </c>
      <c r="AK2205" s="24"/>
      <c r="AL2205" s="24" t="s">
        <v>5003</v>
      </c>
      <c r="AM2205" s="24"/>
      <c r="AN2205" s="24"/>
      <c r="AO2205" s="24">
        <v>0</v>
      </c>
      <c r="AP2205" s="24" t="s">
        <v>60</v>
      </c>
      <c r="AQ2205" s="24"/>
      <c r="AR2205" s="24"/>
      <c r="AS2205" s="89">
        <f t="shared" si="455"/>
        <v>23</v>
      </c>
      <c r="AT2205" s="24" t="s">
        <v>8329</v>
      </c>
    </row>
    <row r="2206" spans="1:46" x14ac:dyDescent="0.5">
      <c r="A2206" s="24">
        <v>2340</v>
      </c>
      <c r="B2206" s="24" t="s">
        <v>340</v>
      </c>
      <c r="C2206" s="24" t="s">
        <v>77</v>
      </c>
      <c r="D2206" s="24" t="s">
        <v>8332</v>
      </c>
      <c r="E2206" s="24" t="s">
        <v>8333</v>
      </c>
      <c r="F2206" s="77" t="str">
        <f t="shared" si="452"/>
        <v>BLUE BAG DISTRIBUTION LIMITED</v>
      </c>
      <c r="G2206" s="24" t="s">
        <v>3152</v>
      </c>
      <c r="H2206" s="24" t="s">
        <v>3282</v>
      </c>
      <c r="I2206" s="24" t="s">
        <v>8192</v>
      </c>
      <c r="J2206" s="24" t="s">
        <v>2962</v>
      </c>
      <c r="K2206" s="24" t="s">
        <v>3283</v>
      </c>
      <c r="L2206" s="25">
        <v>45271</v>
      </c>
      <c r="M2206" s="25">
        <v>46001</v>
      </c>
      <c r="N2206" s="81">
        <f t="shared" si="454"/>
        <v>46001</v>
      </c>
      <c r="O2206" s="77" t="str">
        <f t="shared" ca="1" si="450"/>
        <v>Expired</v>
      </c>
      <c r="P2206" s="77" t="str" cm="1">
        <f t="array" aca="1" ref="P2206" ca="1">_xlfn.IFS((N2206-TODAY())&gt;=547,"06 Expires over 18 months",(N2206-TODAY())&gt;=365,"05 Expires in 18 months",(N2206-TODAY())&gt;=183,"04 Expires in 12 months",(N2206-TODAY())&gt;=92,"03 Expires in 6 months",(N2206-TODAY())&gt;=31,"02 Expires in 3 months",(N2206-TODAY())&gt;=0,"01 Expires in 30 days",(N2206-TODAY())&gt;=-31,"01 Expired last 30 days",(N2206-TODAY())&gt;=-92,"02 Expired last 3 months",(N2206-TODAY())&gt;=-183,"03 Expired last 6 months",(N2206-TODAY())&gt;=-365,"04 Expired last 12 months",(N2206-TODAY())&gt;=-547,"05 Expired last 18 months",TRUE,"06 Expired over 18 months")</f>
        <v>04 Expired last 12 months</v>
      </c>
      <c r="Q2206" s="65">
        <v>25000</v>
      </c>
      <c r="R2206" s="84">
        <f t="shared" si="451"/>
        <v>47916.666666666664</v>
      </c>
      <c r="S2206" s="77" t="str" cm="1">
        <f t="array" ref="S2206">_xlfn.IFS(R2206&gt;5000000,"Gold",R2206&gt;=500000,"Silver",R2206&gt;30000,"Bronze",TRUE,"Transactional")</f>
        <v>Bronze</v>
      </c>
      <c r="T2206" s="24" t="s">
        <v>54</v>
      </c>
      <c r="U2206" s="101" t="s">
        <v>69</v>
      </c>
      <c r="V2206" s="101" t="s">
        <v>1208</v>
      </c>
      <c r="W2206" s="77" t="str">
        <f t="shared" si="453"/>
        <v>No</v>
      </c>
      <c r="X2206" s="77" t="str">
        <f>IFERROR(_xlfn.XLOOKUP(J2206&amp;"||"&amp;K2206,'Mapping Ref.'!$J$2:$J$538,'Mapping Ref.'!$K$2:$K$538),"")</f>
        <v>Construction &amp; Estates</v>
      </c>
      <c r="Y2206" s="77" t="str" cm="1">
        <f t="array" ref="Y2206">_xlfn.IFS(R2206&gt;2000000,"For Publication",R2206&gt;100000,"PID",R2206&gt;30000,"RFQ",TRUE,"Transactional")</f>
        <v>RFQ</v>
      </c>
      <c r="Z2206" s="24" t="s">
        <v>101</v>
      </c>
      <c r="AA2206" s="32">
        <v>24</v>
      </c>
      <c r="AB2206" s="24">
        <v>0</v>
      </c>
      <c r="AC2206" s="25">
        <v>45261</v>
      </c>
      <c r="AD2206" s="24" t="s">
        <v>58</v>
      </c>
      <c r="AE2206" s="24" t="s">
        <v>8320</v>
      </c>
      <c r="AF2206" s="24"/>
      <c r="AG2206" s="24"/>
      <c r="AH2206" s="24" t="s">
        <v>59</v>
      </c>
      <c r="AI2206" s="24"/>
      <c r="AJ2206" s="24" t="s">
        <v>60</v>
      </c>
      <c r="AK2206" s="24"/>
      <c r="AL2206" s="24" t="s">
        <v>5003</v>
      </c>
      <c r="AM2206" s="24"/>
      <c r="AN2206" s="24"/>
      <c r="AO2206" s="24">
        <v>0</v>
      </c>
      <c r="AP2206" s="24" t="s">
        <v>60</v>
      </c>
      <c r="AQ2206" s="24"/>
      <c r="AR2206" s="24"/>
      <c r="AS2206" s="89">
        <f t="shared" si="455"/>
        <v>23</v>
      </c>
      <c r="AT2206" s="24" t="s">
        <v>3150</v>
      </c>
    </row>
    <row r="2207" spans="1:46" x14ac:dyDescent="0.5">
      <c r="A2207" s="24">
        <v>2341</v>
      </c>
      <c r="B2207" s="24" t="s">
        <v>340</v>
      </c>
      <c r="C2207" s="24" t="s">
        <v>77</v>
      </c>
      <c r="D2207" s="24" t="s">
        <v>4062</v>
      </c>
      <c r="E2207" s="24" t="s">
        <v>8334</v>
      </c>
      <c r="F2207" s="77" t="str">
        <f t="shared" si="452"/>
        <v>JEWSON LIMITED</v>
      </c>
      <c r="G2207" s="24" t="s">
        <v>4061</v>
      </c>
      <c r="H2207" s="24" t="s">
        <v>3282</v>
      </c>
      <c r="I2207" s="24" t="s">
        <v>8192</v>
      </c>
      <c r="J2207" s="24" t="s">
        <v>2962</v>
      </c>
      <c r="K2207" s="24" t="s">
        <v>3283</v>
      </c>
      <c r="L2207" s="25">
        <v>45271</v>
      </c>
      <c r="M2207" s="25">
        <v>46001</v>
      </c>
      <c r="N2207" s="81">
        <f t="shared" si="454"/>
        <v>46001</v>
      </c>
      <c r="O2207" s="77" t="str">
        <f t="shared" ca="1" si="450"/>
        <v>Expired</v>
      </c>
      <c r="P2207" s="77" t="str" cm="1">
        <f t="array" aca="1" ref="P2207" ca="1">_xlfn.IFS((N2207-TODAY())&gt;=547,"06 Expires over 18 months",(N2207-TODAY())&gt;=365,"05 Expires in 18 months",(N2207-TODAY())&gt;=183,"04 Expires in 12 months",(N2207-TODAY())&gt;=92,"03 Expires in 6 months",(N2207-TODAY())&gt;=31,"02 Expires in 3 months",(N2207-TODAY())&gt;=0,"01 Expires in 30 days",(N2207-TODAY())&gt;=-31,"01 Expired last 30 days",(N2207-TODAY())&gt;=-92,"02 Expired last 3 months",(N2207-TODAY())&gt;=-183,"03 Expired last 6 months",(N2207-TODAY())&gt;=-365,"04 Expired last 12 months",(N2207-TODAY())&gt;=-547,"05 Expired last 18 months",TRUE,"06 Expired over 18 months")</f>
        <v>04 Expired last 12 months</v>
      </c>
      <c r="Q2207" s="65">
        <v>25000</v>
      </c>
      <c r="R2207" s="84">
        <f t="shared" si="451"/>
        <v>47916.666666666664</v>
      </c>
      <c r="S2207" s="77" t="str" cm="1">
        <f t="array" ref="S2207">_xlfn.IFS(R2207&gt;5000000,"Gold",R2207&gt;=500000,"Silver",R2207&gt;30000,"Bronze",TRUE,"Transactional")</f>
        <v>Bronze</v>
      </c>
      <c r="T2207" s="24" t="s">
        <v>122</v>
      </c>
      <c r="U2207" s="101" t="s">
        <v>123</v>
      </c>
      <c r="V2207" s="101" t="s">
        <v>1686</v>
      </c>
      <c r="W2207" s="77" t="str">
        <f t="shared" si="453"/>
        <v>No</v>
      </c>
      <c r="X2207" s="77" t="str">
        <f>IFERROR(_xlfn.XLOOKUP(J2207&amp;"||"&amp;K2207,'Mapping Ref.'!$J$2:$J$538,'Mapping Ref.'!$K$2:$K$538),"")</f>
        <v>Construction &amp; Estates</v>
      </c>
      <c r="Y2207" s="77" t="str" cm="1">
        <f t="array" ref="Y2207">_xlfn.IFS(R2207&gt;2000000,"For Publication",R2207&gt;100000,"PID",R2207&gt;30000,"RFQ",TRUE,"Transactional")</f>
        <v>RFQ</v>
      </c>
      <c r="Z2207" s="24" t="s">
        <v>101</v>
      </c>
      <c r="AA2207" s="32">
        <v>24</v>
      </c>
      <c r="AB2207" s="24">
        <v>0</v>
      </c>
      <c r="AC2207" s="25">
        <v>45261</v>
      </c>
      <c r="AD2207" s="24" t="s">
        <v>58</v>
      </c>
      <c r="AE2207" s="24" t="s">
        <v>8320</v>
      </c>
      <c r="AF2207" s="24"/>
      <c r="AG2207" s="24"/>
      <c r="AH2207" s="24" t="s">
        <v>59</v>
      </c>
      <c r="AI2207" s="24"/>
      <c r="AJ2207" s="24" t="s">
        <v>60</v>
      </c>
      <c r="AK2207" s="24"/>
      <c r="AL2207" s="24" t="s">
        <v>5003</v>
      </c>
      <c r="AM2207" s="24"/>
      <c r="AN2207" s="24"/>
      <c r="AO2207" s="24">
        <v>0</v>
      </c>
      <c r="AP2207" s="24" t="s">
        <v>59</v>
      </c>
      <c r="AQ2207" s="24"/>
      <c r="AR2207" s="24"/>
      <c r="AS2207" s="89">
        <f t="shared" si="455"/>
        <v>23</v>
      </c>
      <c r="AT2207" s="24" t="s">
        <v>4062</v>
      </c>
    </row>
    <row r="2208" spans="1:46" x14ac:dyDescent="0.5">
      <c r="A2208" s="24">
        <v>2342</v>
      </c>
      <c r="B2208" s="24" t="s">
        <v>340</v>
      </c>
      <c r="C2208" s="24" t="s">
        <v>77</v>
      </c>
      <c r="D2208" s="24" t="s">
        <v>8335</v>
      </c>
      <c r="E2208" s="24" t="s">
        <v>8336</v>
      </c>
      <c r="F2208" s="77" t="str">
        <f t="shared" si="452"/>
        <v>COMPUTER SOLUTIONS MIDLANDS LTD T/A INFOTECH SOLUTIONS</v>
      </c>
      <c r="G2208" s="24" t="s">
        <v>8337</v>
      </c>
      <c r="H2208" s="24" t="s">
        <v>3282</v>
      </c>
      <c r="I2208" s="24" t="s">
        <v>8192</v>
      </c>
      <c r="J2208" s="24" t="s">
        <v>2962</v>
      </c>
      <c r="K2208" s="24" t="s">
        <v>3283</v>
      </c>
      <c r="L2208" s="25">
        <v>45271</v>
      </c>
      <c r="M2208" s="25">
        <v>46001</v>
      </c>
      <c r="N2208" s="81">
        <f t="shared" si="454"/>
        <v>46001</v>
      </c>
      <c r="O2208" s="77" t="str">
        <f t="shared" ca="1" si="450"/>
        <v>Expired</v>
      </c>
      <c r="P2208" s="77" t="str" cm="1">
        <f t="array" aca="1" ref="P2208" ca="1">_xlfn.IFS((N2208-TODAY())&gt;=547,"06 Expires over 18 months",(N2208-TODAY())&gt;=365,"05 Expires in 18 months",(N2208-TODAY())&gt;=183,"04 Expires in 12 months",(N2208-TODAY())&gt;=92,"03 Expires in 6 months",(N2208-TODAY())&gt;=31,"02 Expires in 3 months",(N2208-TODAY())&gt;=0,"01 Expires in 30 days",(N2208-TODAY())&gt;=-31,"01 Expired last 30 days",(N2208-TODAY())&gt;=-92,"02 Expired last 3 months",(N2208-TODAY())&gt;=-183,"03 Expired last 6 months",(N2208-TODAY())&gt;=-365,"04 Expired last 12 months",(N2208-TODAY())&gt;=-547,"05 Expired last 18 months",TRUE,"06 Expired over 18 months")</f>
        <v>04 Expired last 12 months</v>
      </c>
      <c r="Q2208" s="65">
        <v>25000</v>
      </c>
      <c r="R2208" s="84">
        <f t="shared" si="451"/>
        <v>47916.666666666664</v>
      </c>
      <c r="S2208" s="77" t="str" cm="1">
        <f t="array" ref="S2208">_xlfn.IFS(R2208&gt;5000000,"Gold",R2208&gt;=500000,"Silver",R2208&gt;30000,"Bronze",TRUE,"Transactional")</f>
        <v>Bronze</v>
      </c>
      <c r="T2208" s="24" t="s">
        <v>54</v>
      </c>
      <c r="U2208" s="101" t="s">
        <v>116</v>
      </c>
      <c r="V2208" s="101" t="s">
        <v>569</v>
      </c>
      <c r="W2208" s="77" t="str">
        <f t="shared" si="453"/>
        <v>No</v>
      </c>
      <c r="X2208" s="77" t="str">
        <f>IFERROR(_xlfn.XLOOKUP(J2208&amp;"||"&amp;K2208,'Mapping Ref.'!$J$2:$J$538,'Mapping Ref.'!$K$2:$K$538),"")</f>
        <v>Construction &amp; Estates</v>
      </c>
      <c r="Y2208" s="77" t="str" cm="1">
        <f t="array" ref="Y2208">_xlfn.IFS(R2208&gt;2000000,"For Publication",R2208&gt;100000,"PID",R2208&gt;30000,"RFQ",TRUE,"Transactional")</f>
        <v>RFQ</v>
      </c>
      <c r="Z2208" s="24" t="s">
        <v>101</v>
      </c>
      <c r="AA2208" s="32">
        <v>24</v>
      </c>
      <c r="AB2208" s="24">
        <v>0</v>
      </c>
      <c r="AC2208" s="25">
        <v>45261</v>
      </c>
      <c r="AD2208" s="24" t="s">
        <v>58</v>
      </c>
      <c r="AE2208" s="24" t="s">
        <v>8320</v>
      </c>
      <c r="AF2208" s="24"/>
      <c r="AG2208" s="24"/>
      <c r="AH2208" s="24" t="s">
        <v>59</v>
      </c>
      <c r="AI2208" s="24"/>
      <c r="AJ2208" s="24" t="s">
        <v>60</v>
      </c>
      <c r="AK2208" s="24"/>
      <c r="AL2208" s="24" t="s">
        <v>5003</v>
      </c>
      <c r="AM2208" s="24"/>
      <c r="AN2208" s="24"/>
      <c r="AO2208" s="24">
        <v>0</v>
      </c>
      <c r="AP2208" s="24" t="s">
        <v>60</v>
      </c>
      <c r="AQ2208" s="24"/>
      <c r="AR2208" s="24"/>
      <c r="AS2208" s="89">
        <f t="shared" si="455"/>
        <v>23</v>
      </c>
      <c r="AT2208" s="24" t="s">
        <v>8338</v>
      </c>
    </row>
    <row r="2209" spans="1:46" x14ac:dyDescent="0.5">
      <c r="A2209" s="24">
        <v>2344</v>
      </c>
      <c r="B2209" s="24"/>
      <c r="C2209" s="24"/>
      <c r="D2209" s="24" t="s">
        <v>8339</v>
      </c>
      <c r="E2209" s="24" t="s">
        <v>8340</v>
      </c>
      <c r="F2209" s="77" t="str">
        <f t="shared" si="452"/>
        <v>Hayes Medical Centre</v>
      </c>
      <c r="G2209" s="24" t="s">
        <v>8341</v>
      </c>
      <c r="H2209" s="24" t="s">
        <v>3268</v>
      </c>
      <c r="I2209" s="24" t="s">
        <v>3269</v>
      </c>
      <c r="J2209" s="24" t="s">
        <v>190</v>
      </c>
      <c r="K2209" s="24" t="s">
        <v>3270</v>
      </c>
      <c r="L2209" s="25">
        <v>45266</v>
      </c>
      <c r="M2209" s="25">
        <v>45266</v>
      </c>
      <c r="N2209" s="81">
        <f t="shared" si="454"/>
        <v>45632</v>
      </c>
      <c r="O2209" s="77" t="str">
        <f t="shared" ca="1" si="450"/>
        <v>Expired</v>
      </c>
      <c r="P2209" s="77" t="str" cm="1">
        <f t="array" aca="1" ref="P2209" ca="1">_xlfn.IFS((N2209-TODAY())&gt;=547,"06 Expires over 18 months",(N2209-TODAY())&gt;=365,"05 Expires in 18 months",(N2209-TODAY())&gt;=183,"04 Expires in 12 months",(N2209-TODAY())&gt;=92,"03 Expires in 6 months",(N2209-TODAY())&gt;=31,"02 Expires in 3 months",(N2209-TODAY())&gt;=0,"01 Expires in 30 days",(N2209-TODAY())&gt;=-31,"01 Expired last 30 days",(N2209-TODAY())&gt;=-92,"02 Expired last 3 months",(N2209-TODAY())&gt;=-183,"03 Expired last 6 months",(N2209-TODAY())&gt;=-365,"04 Expired last 12 months",(N2209-TODAY())&gt;=-547,"05 Expired last 18 months",TRUE,"06 Expired over 18 months")</f>
        <v>06 Expired over 18 months</v>
      </c>
      <c r="Q2209" s="65">
        <v>10000</v>
      </c>
      <c r="R2209" s="84">
        <f t="shared" ref="R2209:R2240" si="456">MAX(Q2209,Q2209*N(AS2209)/12)</f>
        <v>10000</v>
      </c>
      <c r="S2209" s="77" t="str" cm="1">
        <f t="array" ref="S2209">_xlfn.IFS(R2209&gt;5000000,"Gold",R2209&gt;=500000,"Silver",R2209&gt;30000,"Bronze",TRUE,"Transactional")</f>
        <v>Transactional</v>
      </c>
      <c r="T2209" s="24" t="s">
        <v>54</v>
      </c>
      <c r="U2209" s="101" t="s">
        <v>84</v>
      </c>
      <c r="V2209" s="101" t="s">
        <v>1742</v>
      </c>
      <c r="W2209" s="77" t="str">
        <f t="shared" si="453"/>
        <v>Yes</v>
      </c>
      <c r="X2209" s="77" t="str">
        <f>IFERROR(_xlfn.XLOOKUP(J2209&amp;"||"&amp;K2209,'Mapping Ref.'!$J$2:$J$538,'Mapping Ref.'!$K$2:$K$538),"")</f>
        <v>Childrens &amp; Adults</v>
      </c>
      <c r="Y2209" s="77" t="str" cm="1">
        <f t="array" ref="Y2209">_xlfn.IFS(R2209&gt;2000000,"For Publication",R2209&gt;100000,"PID",R2209&gt;30000,"RFQ",TRUE,"Transactional")</f>
        <v>Transactional</v>
      </c>
      <c r="Z2209" s="24" t="s">
        <v>101</v>
      </c>
      <c r="AA2209" s="32">
        <v>12</v>
      </c>
      <c r="AB2209" s="24">
        <v>12</v>
      </c>
      <c r="AC2209" s="25">
        <v>45266</v>
      </c>
      <c r="AD2209" s="24" t="s">
        <v>58</v>
      </c>
      <c r="AE2209" s="24" t="s">
        <v>60</v>
      </c>
      <c r="AF2209" s="24"/>
      <c r="AG2209" s="24"/>
      <c r="AH2209" s="24" t="s">
        <v>60</v>
      </c>
      <c r="AI2209" s="24"/>
      <c r="AJ2209" s="24" t="s">
        <v>60</v>
      </c>
      <c r="AK2209" s="24"/>
      <c r="AL2209" s="24" t="s">
        <v>1333</v>
      </c>
      <c r="AM2209" s="24"/>
      <c r="AN2209" s="24"/>
      <c r="AO2209" s="24">
        <v>0</v>
      </c>
      <c r="AP2209" s="24" t="s">
        <v>60</v>
      </c>
      <c r="AQ2209" s="24"/>
      <c r="AR2209" s="24"/>
      <c r="AS2209" s="89">
        <f t="shared" si="455"/>
        <v>12</v>
      </c>
      <c r="AT2209" s="24"/>
    </row>
    <row r="2210" spans="1:46" x14ac:dyDescent="0.5">
      <c r="A2210" s="24">
        <v>2345</v>
      </c>
      <c r="B2210" s="24"/>
      <c r="C2210" s="24"/>
      <c r="D2210" s="24" t="s">
        <v>8342</v>
      </c>
      <c r="E2210" s="24" t="s">
        <v>8343</v>
      </c>
      <c r="F2210" s="77" t="str">
        <f t="shared" si="452"/>
        <v>SAUNDERS BOSTON LTD</v>
      </c>
      <c r="G2210" s="24" t="s">
        <v>8344</v>
      </c>
      <c r="H2210" s="24" t="s">
        <v>7297</v>
      </c>
      <c r="I2210" s="24" t="s">
        <v>5266</v>
      </c>
      <c r="J2210" s="24" t="s">
        <v>107</v>
      </c>
      <c r="K2210" s="24" t="s">
        <v>6171</v>
      </c>
      <c r="L2210" s="25">
        <v>45201</v>
      </c>
      <c r="M2210" s="25">
        <v>45380</v>
      </c>
      <c r="N2210" s="81">
        <f t="shared" si="454"/>
        <v>45380</v>
      </c>
      <c r="O2210" s="77" t="str">
        <f t="shared" ca="1" si="450"/>
        <v>Expired</v>
      </c>
      <c r="P2210" s="77" t="str" cm="1">
        <f t="array" aca="1" ref="P2210" ca="1">_xlfn.IFS((N2210-TODAY())&gt;=547,"06 Expires over 18 months",(N2210-TODAY())&gt;=365,"05 Expires in 18 months",(N2210-TODAY())&gt;=183,"04 Expires in 12 months",(N2210-TODAY())&gt;=92,"03 Expires in 6 months",(N2210-TODAY())&gt;=31,"02 Expires in 3 months",(N2210-TODAY())&gt;=0,"01 Expires in 30 days",(N2210-TODAY())&gt;=-31,"01 Expired last 30 days",(N2210-TODAY())&gt;=-92,"02 Expired last 3 months",(N2210-TODAY())&gt;=-183,"03 Expired last 6 months",(N2210-TODAY())&gt;=-365,"04 Expired last 12 months",(N2210-TODAY())&gt;=-547,"05 Expired last 18 months",TRUE,"06 Expired over 18 months")</f>
        <v>06 Expired over 18 months</v>
      </c>
      <c r="Q2210" s="65">
        <v>6000</v>
      </c>
      <c r="R2210" s="84">
        <f t="shared" si="456"/>
        <v>6000</v>
      </c>
      <c r="S2210" s="77" t="str" cm="1">
        <f t="array" ref="S2210">_xlfn.IFS(R2210&gt;5000000,"Gold",R2210&gt;=500000,"Silver",R2210&gt;30000,"Bronze",TRUE,"Transactional")</f>
        <v>Transactional</v>
      </c>
      <c r="T2210" s="24" t="s">
        <v>54</v>
      </c>
      <c r="U2210" s="101" t="s">
        <v>445</v>
      </c>
      <c r="V2210" s="101" t="s">
        <v>446</v>
      </c>
      <c r="W2210" s="77" t="str">
        <f t="shared" si="453"/>
        <v>No</v>
      </c>
      <c r="X2210" s="77" t="str">
        <f>IFERROR(_xlfn.XLOOKUP(J2210&amp;"||"&amp;K2210,'Mapping Ref.'!$J$2:$J$538,'Mapping Ref.'!$K$2:$K$538),"")</f>
        <v>Construction &amp; Estates</v>
      </c>
      <c r="Y2210" s="77" t="str" cm="1">
        <f t="array" ref="Y2210">_xlfn.IFS(R2210&gt;2000000,"For Publication",R2210&gt;100000,"PID",R2210&gt;30000,"RFQ",TRUE,"Transactional")</f>
        <v>Transactional</v>
      </c>
      <c r="Z2210" s="24" t="s">
        <v>101</v>
      </c>
      <c r="AA2210" s="32">
        <v>6</v>
      </c>
      <c r="AB2210" s="24">
        <v>0</v>
      </c>
      <c r="AC2210" s="25">
        <v>45266</v>
      </c>
      <c r="AD2210" s="24" t="s">
        <v>58</v>
      </c>
      <c r="AE2210" s="24">
        <v>0</v>
      </c>
      <c r="AF2210" s="24"/>
      <c r="AG2210" s="24"/>
      <c r="AH2210" s="24" t="s">
        <v>59</v>
      </c>
      <c r="AI2210" s="24"/>
      <c r="AJ2210" s="24" t="s">
        <v>59</v>
      </c>
      <c r="AK2210" s="24"/>
      <c r="AL2210" s="24" t="s">
        <v>1333</v>
      </c>
      <c r="AM2210" s="24"/>
      <c r="AN2210" s="24"/>
      <c r="AO2210" s="24">
        <v>0</v>
      </c>
      <c r="AP2210" s="24" t="s">
        <v>60</v>
      </c>
      <c r="AQ2210" s="24"/>
      <c r="AR2210" s="24"/>
      <c r="AS2210" s="89">
        <f t="shared" si="455"/>
        <v>5</v>
      </c>
      <c r="AT2210" s="24" t="s">
        <v>8345</v>
      </c>
    </row>
    <row r="2211" spans="1:46" x14ac:dyDescent="0.5">
      <c r="A2211" s="24">
        <v>2346</v>
      </c>
      <c r="B2211" s="24"/>
      <c r="C2211" s="24"/>
      <c r="D2211" s="24" t="s">
        <v>8346</v>
      </c>
      <c r="E2211" s="24" t="s">
        <v>5924</v>
      </c>
      <c r="F2211" s="77" t="str">
        <f t="shared" si="452"/>
        <v>GEORGINA HIBBERT LIMITED</v>
      </c>
      <c r="G2211" s="24" t="s">
        <v>8346</v>
      </c>
      <c r="H2211" s="24" t="s">
        <v>3816</v>
      </c>
      <c r="I2211" s="24" t="s">
        <v>3816</v>
      </c>
      <c r="J2211" s="24" t="s">
        <v>190</v>
      </c>
      <c r="K2211" s="24" t="s">
        <v>2234</v>
      </c>
      <c r="L2211" s="25">
        <v>45267</v>
      </c>
      <c r="M2211" s="25">
        <v>45632</v>
      </c>
      <c r="N2211" s="81">
        <f t="shared" si="454"/>
        <v>45997</v>
      </c>
      <c r="O2211" s="77" t="s">
        <v>712</v>
      </c>
      <c r="P2211" s="77" t="str" cm="1">
        <f t="array" aca="1" ref="P2211" ca="1">_xlfn.IFS((N2211-TODAY())&gt;=547,"06 Expires over 18 months",(N2211-TODAY())&gt;=365,"05 Expires in 18 months",(N2211-TODAY())&gt;=183,"04 Expires in 12 months",(N2211-TODAY())&gt;=92,"03 Expires in 6 months",(N2211-TODAY())&gt;=31,"02 Expires in 3 months",(N2211-TODAY())&gt;=0,"01 Expires in 30 days",(N2211-TODAY())&gt;=-31,"01 Expired last 30 days",(N2211-TODAY())&gt;=-92,"02 Expired last 3 months",(N2211-TODAY())&gt;=-183,"03 Expired last 6 months",(N2211-TODAY())&gt;=-365,"04 Expired last 12 months",(N2211-TODAY())&gt;=-547,"05 Expired last 18 months",TRUE,"06 Expired over 18 months")</f>
        <v>04 Expired last 12 months</v>
      </c>
      <c r="Q2211" s="65">
        <v>5000</v>
      </c>
      <c r="R2211" s="84">
        <f t="shared" si="456"/>
        <v>9583.3333333333339</v>
      </c>
      <c r="S2211" s="77" t="str" cm="1">
        <f t="array" ref="S2211">_xlfn.IFS(R2211&gt;5000000,"Gold",R2211&gt;=500000,"Silver",R2211&gt;30000,"Bronze",TRUE,"Transactional")</f>
        <v>Transactional</v>
      </c>
      <c r="T2211" s="24" t="s">
        <v>54</v>
      </c>
      <c r="U2211" s="101" t="s">
        <v>190</v>
      </c>
      <c r="V2211" s="101" t="s">
        <v>1742</v>
      </c>
      <c r="W2211" s="77" t="str">
        <f t="shared" si="453"/>
        <v>Yes</v>
      </c>
      <c r="X2211" s="77" t="str">
        <f>IFERROR(_xlfn.XLOOKUP(J2211&amp;"||"&amp;K2211,'Mapping Ref.'!$J$2:$J$538,'Mapping Ref.'!$K$2:$K$538),"")</f>
        <v>Childrens &amp; Adults</v>
      </c>
      <c r="Y2211" s="77" t="str" cm="1">
        <f t="array" ref="Y2211">_xlfn.IFS(R2211&gt;2000000,"For Publication",R2211&gt;100000,"PID",R2211&gt;30000,"RFQ",TRUE,"Transactional")</f>
        <v>Transactional</v>
      </c>
      <c r="Z2211" s="24" t="s">
        <v>101</v>
      </c>
      <c r="AA2211" s="32">
        <v>12</v>
      </c>
      <c r="AB2211" s="24">
        <v>12</v>
      </c>
      <c r="AC2211" s="25">
        <v>45267</v>
      </c>
      <c r="AD2211" s="24" t="s">
        <v>58</v>
      </c>
      <c r="AE2211" s="24" t="s">
        <v>8347</v>
      </c>
      <c r="AF2211" s="24"/>
      <c r="AG2211" s="24"/>
      <c r="AH2211" s="24" t="s">
        <v>59</v>
      </c>
      <c r="AI2211" s="24"/>
      <c r="AJ2211" s="24" t="s">
        <v>60</v>
      </c>
      <c r="AK2211" s="24"/>
      <c r="AL2211" s="24" t="s">
        <v>1333</v>
      </c>
      <c r="AM2211" s="24"/>
      <c r="AN2211" s="24"/>
      <c r="AO2211" s="24">
        <v>0</v>
      </c>
      <c r="AP2211" s="24" t="s">
        <v>60</v>
      </c>
      <c r="AQ2211" s="24"/>
      <c r="AR2211" s="24"/>
      <c r="AS2211" s="89">
        <f t="shared" si="455"/>
        <v>23</v>
      </c>
      <c r="AT2211" s="24" t="s">
        <v>8348</v>
      </c>
    </row>
    <row r="2212" spans="1:46" x14ac:dyDescent="0.5">
      <c r="A2212" s="24">
        <v>2347</v>
      </c>
      <c r="B2212" s="24" t="s">
        <v>340</v>
      </c>
      <c r="C2212" s="24" t="s">
        <v>77</v>
      </c>
      <c r="D2212" s="24" t="s">
        <v>6361</v>
      </c>
      <c r="E2212" s="24" t="s">
        <v>8349</v>
      </c>
      <c r="F2212" s="77" t="str">
        <f t="shared" si="452"/>
        <v>HSS PROSERVICE LIMITED</v>
      </c>
      <c r="G2212" s="24" t="s">
        <v>6363</v>
      </c>
      <c r="H2212" s="24" t="s">
        <v>3282</v>
      </c>
      <c r="I2212" s="24" t="s">
        <v>8192</v>
      </c>
      <c r="J2212" s="24" t="s">
        <v>2962</v>
      </c>
      <c r="K2212" s="24" t="s">
        <v>3283</v>
      </c>
      <c r="L2212" s="25">
        <v>45293</v>
      </c>
      <c r="M2212" s="25">
        <v>46023</v>
      </c>
      <c r="N2212" s="81">
        <f t="shared" si="454"/>
        <v>46023</v>
      </c>
      <c r="O2212" s="77" t="str">
        <f t="shared" ref="O2212:O2234" ca="1" si="457">IF(N2212&lt;TODAY(),"Expired","Live")</f>
        <v>Expired</v>
      </c>
      <c r="P2212" s="77" t="str" cm="1">
        <f t="array" aca="1" ref="P2212" ca="1">_xlfn.IFS((N2212-TODAY())&gt;=547,"06 Expires over 18 months",(N2212-TODAY())&gt;=365,"05 Expires in 18 months",(N2212-TODAY())&gt;=183,"04 Expires in 12 months",(N2212-TODAY())&gt;=92,"03 Expires in 6 months",(N2212-TODAY())&gt;=31,"02 Expires in 3 months",(N2212-TODAY())&gt;=0,"01 Expires in 30 days",(N2212-TODAY())&gt;=-31,"01 Expired last 30 days",(N2212-TODAY())&gt;=-92,"02 Expired last 3 months",(N2212-TODAY())&gt;=-183,"03 Expired last 6 months",(N2212-TODAY())&gt;=-365,"04 Expired last 12 months",(N2212-TODAY())&gt;=-547,"05 Expired last 18 months",TRUE,"06 Expired over 18 months")</f>
        <v>04 Expired last 12 months</v>
      </c>
      <c r="Q2212" s="65">
        <v>25000</v>
      </c>
      <c r="R2212" s="84">
        <f t="shared" si="456"/>
        <v>47916.666666666664</v>
      </c>
      <c r="S2212" s="77" t="str" cm="1">
        <f t="array" ref="S2212">_xlfn.IFS(R2212&gt;5000000,"Gold",R2212&gt;=500000,"Silver",R2212&gt;30000,"Bronze",TRUE,"Transactional")</f>
        <v>Bronze</v>
      </c>
      <c r="T2212" s="24" t="s">
        <v>54</v>
      </c>
      <c r="U2212" s="101" t="s">
        <v>69</v>
      </c>
      <c r="V2212" s="101" t="s">
        <v>983</v>
      </c>
      <c r="W2212" s="77" t="str">
        <f t="shared" si="453"/>
        <v>No</v>
      </c>
      <c r="X2212" s="77" t="str">
        <f>IFERROR(_xlfn.XLOOKUP(J2212&amp;"||"&amp;K2212,'Mapping Ref.'!$J$2:$J$538,'Mapping Ref.'!$K$2:$K$538),"")</f>
        <v>Construction &amp; Estates</v>
      </c>
      <c r="Y2212" s="77" t="str" cm="1">
        <f t="array" ref="Y2212">_xlfn.IFS(R2212&gt;2000000,"For Publication",R2212&gt;100000,"PID",R2212&gt;30000,"RFQ",TRUE,"Transactional")</f>
        <v>RFQ</v>
      </c>
      <c r="Z2212" s="24" t="s">
        <v>101</v>
      </c>
      <c r="AA2212" s="32">
        <v>24</v>
      </c>
      <c r="AB2212" s="24">
        <v>0</v>
      </c>
      <c r="AC2212" s="25">
        <v>45268</v>
      </c>
      <c r="AD2212" s="24" t="s">
        <v>58</v>
      </c>
      <c r="AE2212" s="24" t="s">
        <v>8291</v>
      </c>
      <c r="AF2212" s="24"/>
      <c r="AG2212" s="24"/>
      <c r="AH2212" s="24" t="s">
        <v>59</v>
      </c>
      <c r="AI2212" s="24"/>
      <c r="AJ2212" s="24" t="s">
        <v>60</v>
      </c>
      <c r="AK2212" s="24"/>
      <c r="AL2212" s="24" t="s">
        <v>5003</v>
      </c>
      <c r="AM2212" s="24"/>
      <c r="AN2212" s="24"/>
      <c r="AO2212" s="24">
        <v>0</v>
      </c>
      <c r="AP2212" s="24" t="s">
        <v>60</v>
      </c>
      <c r="AQ2212" s="24" t="s">
        <v>8350</v>
      </c>
      <c r="AR2212" s="24" t="s">
        <v>8351</v>
      </c>
      <c r="AS2212" s="89">
        <f t="shared" si="455"/>
        <v>23</v>
      </c>
      <c r="AT2212" s="24" t="s">
        <v>6361</v>
      </c>
    </row>
    <row r="2213" spans="1:46" x14ac:dyDescent="0.5">
      <c r="A2213" s="24">
        <v>2348</v>
      </c>
      <c r="B2213" s="24" t="s">
        <v>340</v>
      </c>
      <c r="C2213" s="24" t="s">
        <v>77</v>
      </c>
      <c r="D2213" s="24" t="s">
        <v>8352</v>
      </c>
      <c r="E2213" s="24" t="s">
        <v>8353</v>
      </c>
      <c r="F2213" s="77" t="str">
        <f t="shared" si="452"/>
        <v>PARAGUS LTD (T/A CHECKEDSAFE)</v>
      </c>
      <c r="G2213" s="24" t="s">
        <v>8354</v>
      </c>
      <c r="H2213" s="24" t="s">
        <v>3282</v>
      </c>
      <c r="I2213" s="24" t="s">
        <v>8192</v>
      </c>
      <c r="J2213" s="24" t="s">
        <v>2962</v>
      </c>
      <c r="K2213" s="24" t="s">
        <v>3283</v>
      </c>
      <c r="L2213" s="25">
        <v>45293</v>
      </c>
      <c r="M2213" s="25">
        <v>46023</v>
      </c>
      <c r="N2213" s="81">
        <f t="shared" si="454"/>
        <v>46023</v>
      </c>
      <c r="O2213" s="77" t="str">
        <f t="shared" ca="1" si="457"/>
        <v>Expired</v>
      </c>
      <c r="P2213" s="77" t="str" cm="1">
        <f t="array" aca="1" ref="P2213" ca="1">_xlfn.IFS((N2213-TODAY())&gt;=547,"06 Expires over 18 months",(N2213-TODAY())&gt;=365,"05 Expires in 18 months",(N2213-TODAY())&gt;=183,"04 Expires in 12 months",(N2213-TODAY())&gt;=92,"03 Expires in 6 months",(N2213-TODAY())&gt;=31,"02 Expires in 3 months",(N2213-TODAY())&gt;=0,"01 Expires in 30 days",(N2213-TODAY())&gt;=-31,"01 Expired last 30 days",(N2213-TODAY())&gt;=-92,"02 Expired last 3 months",(N2213-TODAY())&gt;=-183,"03 Expired last 6 months",(N2213-TODAY())&gt;=-365,"04 Expired last 12 months",(N2213-TODAY())&gt;=-547,"05 Expired last 18 months",TRUE,"06 Expired over 18 months")</f>
        <v>04 Expired last 12 months</v>
      </c>
      <c r="Q2213" s="65">
        <v>25000</v>
      </c>
      <c r="R2213" s="84">
        <f t="shared" si="456"/>
        <v>47916.666666666664</v>
      </c>
      <c r="S2213" s="77" t="str" cm="1">
        <f t="array" ref="S2213">_xlfn.IFS(R2213&gt;5000000,"Gold",R2213&gt;=500000,"Silver",R2213&gt;30000,"Bronze",TRUE,"Transactional")</f>
        <v>Bronze</v>
      </c>
      <c r="T2213" s="24" t="s">
        <v>54</v>
      </c>
      <c r="U2213" s="101" t="s">
        <v>116</v>
      </c>
      <c r="V2213" s="101" t="s">
        <v>569</v>
      </c>
      <c r="W2213" s="77" t="str">
        <f t="shared" si="453"/>
        <v>No</v>
      </c>
      <c r="X2213" s="77" t="str">
        <f>IFERROR(_xlfn.XLOOKUP(J2213&amp;"||"&amp;K2213,'Mapping Ref.'!$J$2:$J$538,'Mapping Ref.'!$K$2:$K$538),"")</f>
        <v>Construction &amp; Estates</v>
      </c>
      <c r="Y2213" s="77" t="str" cm="1">
        <f t="array" ref="Y2213">_xlfn.IFS(R2213&gt;2000000,"For Publication",R2213&gt;100000,"PID",R2213&gt;30000,"RFQ",TRUE,"Transactional")</f>
        <v>RFQ</v>
      </c>
      <c r="Z2213" s="24" t="s">
        <v>101</v>
      </c>
      <c r="AA2213" s="32">
        <v>24</v>
      </c>
      <c r="AB2213" s="24">
        <v>0</v>
      </c>
      <c r="AC2213" s="25">
        <v>45268</v>
      </c>
      <c r="AD2213" s="24" t="s">
        <v>58</v>
      </c>
      <c r="AE2213" s="24" t="s">
        <v>8320</v>
      </c>
      <c r="AF2213" s="24"/>
      <c r="AG2213" s="24"/>
      <c r="AH2213" s="24" t="s">
        <v>59</v>
      </c>
      <c r="AI2213" s="24"/>
      <c r="AJ2213" s="24" t="s">
        <v>60</v>
      </c>
      <c r="AK2213" s="24"/>
      <c r="AL2213" s="24" t="s">
        <v>5003</v>
      </c>
      <c r="AM2213" s="24"/>
      <c r="AN2213" s="24"/>
      <c r="AO2213" s="24">
        <v>0</v>
      </c>
      <c r="AP2213" s="24" t="s">
        <v>60</v>
      </c>
      <c r="AQ2213" s="24" t="s">
        <v>3066</v>
      </c>
      <c r="AR2213" s="24" t="s">
        <v>3067</v>
      </c>
      <c r="AS2213" s="89">
        <f t="shared" si="455"/>
        <v>23</v>
      </c>
      <c r="AT2213" s="24" t="s">
        <v>3063</v>
      </c>
    </row>
    <row r="2214" spans="1:46" x14ac:dyDescent="0.5">
      <c r="A2214" s="24">
        <v>2349</v>
      </c>
      <c r="B2214" s="24" t="s">
        <v>340</v>
      </c>
      <c r="C2214" s="24"/>
      <c r="D2214" s="24" t="s">
        <v>8355</v>
      </c>
      <c r="E2214" s="24" t="s">
        <v>8356</v>
      </c>
      <c r="F2214" s="77" t="str">
        <f t="shared" si="452"/>
        <v>IPL PLASTICS (UK) LIMITED</v>
      </c>
      <c r="G2214" s="24" t="s">
        <v>8357</v>
      </c>
      <c r="H2214" s="24" t="s">
        <v>3282</v>
      </c>
      <c r="I2214" s="24" t="s">
        <v>8192</v>
      </c>
      <c r="J2214" s="24" t="s">
        <v>2962</v>
      </c>
      <c r="K2214" s="24" t="s">
        <v>3283</v>
      </c>
      <c r="L2214" s="25">
        <v>45293</v>
      </c>
      <c r="M2214" s="25">
        <v>46023</v>
      </c>
      <c r="N2214" s="81">
        <f t="shared" si="454"/>
        <v>46023</v>
      </c>
      <c r="O2214" s="77" t="str">
        <f t="shared" ca="1" si="457"/>
        <v>Expired</v>
      </c>
      <c r="P2214" s="77" t="str" cm="1">
        <f t="array" aca="1" ref="P2214" ca="1">_xlfn.IFS((N2214-TODAY())&gt;=547,"06 Expires over 18 months",(N2214-TODAY())&gt;=365,"05 Expires in 18 months",(N2214-TODAY())&gt;=183,"04 Expires in 12 months",(N2214-TODAY())&gt;=92,"03 Expires in 6 months",(N2214-TODAY())&gt;=31,"02 Expires in 3 months",(N2214-TODAY())&gt;=0,"01 Expires in 30 days",(N2214-TODAY())&gt;=-31,"01 Expired last 30 days",(N2214-TODAY())&gt;=-92,"02 Expired last 3 months",(N2214-TODAY())&gt;=-183,"03 Expired last 6 months",(N2214-TODAY())&gt;=-365,"04 Expired last 12 months",(N2214-TODAY())&gt;=-547,"05 Expired last 18 months",TRUE,"06 Expired over 18 months")</f>
        <v>04 Expired last 12 months</v>
      </c>
      <c r="Q2214" s="65">
        <v>25000</v>
      </c>
      <c r="R2214" s="84">
        <f t="shared" si="456"/>
        <v>47916.666666666664</v>
      </c>
      <c r="S2214" s="77" t="str" cm="1">
        <f t="array" ref="S2214">_xlfn.IFS(R2214&gt;5000000,"Gold",R2214&gt;=500000,"Silver",R2214&gt;30000,"Bronze",TRUE,"Transactional")</f>
        <v>Bronze</v>
      </c>
      <c r="T2214" s="24" t="s">
        <v>54</v>
      </c>
      <c r="U2214" s="101" t="s">
        <v>99</v>
      </c>
      <c r="V2214" s="101" t="s">
        <v>8358</v>
      </c>
      <c r="W2214" s="77" t="str">
        <f t="shared" si="453"/>
        <v>No</v>
      </c>
      <c r="X2214" s="77" t="str">
        <f>IFERROR(_xlfn.XLOOKUP(J2214&amp;"||"&amp;K2214,'Mapping Ref.'!$J$2:$J$538,'Mapping Ref.'!$K$2:$K$538),"")</f>
        <v>Construction &amp; Estates</v>
      </c>
      <c r="Y2214" s="77" t="str" cm="1">
        <f t="array" ref="Y2214">_xlfn.IFS(R2214&gt;2000000,"For Publication",R2214&gt;100000,"PID",R2214&gt;30000,"RFQ",TRUE,"Transactional")</f>
        <v>RFQ</v>
      </c>
      <c r="Z2214" s="24" t="s">
        <v>101</v>
      </c>
      <c r="AA2214" s="32">
        <v>24</v>
      </c>
      <c r="AB2214" s="24">
        <v>0</v>
      </c>
      <c r="AC2214" s="25">
        <v>45268</v>
      </c>
      <c r="AD2214" s="24" t="s">
        <v>58</v>
      </c>
      <c r="AE2214" s="24" t="s">
        <v>8291</v>
      </c>
      <c r="AF2214" s="24"/>
      <c r="AG2214" s="24"/>
      <c r="AH2214" s="24" t="s">
        <v>59</v>
      </c>
      <c r="AI2214" s="24"/>
      <c r="AJ2214" s="24" t="s">
        <v>60</v>
      </c>
      <c r="AK2214" s="24"/>
      <c r="AL2214" s="24" t="s">
        <v>5003</v>
      </c>
      <c r="AM2214" s="24"/>
      <c r="AN2214" s="24"/>
      <c r="AO2214" s="24">
        <v>0</v>
      </c>
      <c r="AP2214" s="24" t="s">
        <v>60</v>
      </c>
      <c r="AQ2214" s="24"/>
      <c r="AR2214" s="24"/>
      <c r="AS2214" s="89">
        <f t="shared" si="455"/>
        <v>23</v>
      </c>
      <c r="AT2214" s="24" t="s">
        <v>8355</v>
      </c>
    </row>
    <row r="2215" spans="1:46" x14ac:dyDescent="0.5">
      <c r="A2215" s="24">
        <v>2350</v>
      </c>
      <c r="B2215" s="24" t="s">
        <v>340</v>
      </c>
      <c r="C2215" s="24"/>
      <c r="D2215" s="24" t="s">
        <v>8359</v>
      </c>
      <c r="E2215" s="24" t="s">
        <v>8360</v>
      </c>
      <c r="F2215" s="77" t="str">
        <f t="shared" si="452"/>
        <v>WH &amp; DB DOOLE T/A THE BELL BRUSH COMPANY</v>
      </c>
      <c r="G2215" s="24" t="s">
        <v>8361</v>
      </c>
      <c r="H2215" s="24" t="s">
        <v>3282</v>
      </c>
      <c r="I2215" s="24" t="s">
        <v>8192</v>
      </c>
      <c r="J2215" s="24" t="s">
        <v>2962</v>
      </c>
      <c r="K2215" s="24" t="s">
        <v>3283</v>
      </c>
      <c r="L2215" s="25">
        <v>45293</v>
      </c>
      <c r="M2215" s="25">
        <v>46023</v>
      </c>
      <c r="N2215" s="81">
        <f t="shared" si="454"/>
        <v>46023</v>
      </c>
      <c r="O2215" s="77" t="str">
        <f t="shared" ca="1" si="457"/>
        <v>Expired</v>
      </c>
      <c r="P2215" s="77" t="str" cm="1">
        <f t="array" aca="1" ref="P2215" ca="1">_xlfn.IFS((N2215-TODAY())&gt;=547,"06 Expires over 18 months",(N2215-TODAY())&gt;=365,"05 Expires in 18 months",(N2215-TODAY())&gt;=183,"04 Expires in 12 months",(N2215-TODAY())&gt;=92,"03 Expires in 6 months",(N2215-TODAY())&gt;=31,"02 Expires in 3 months",(N2215-TODAY())&gt;=0,"01 Expires in 30 days",(N2215-TODAY())&gt;=-31,"01 Expired last 30 days",(N2215-TODAY())&gt;=-92,"02 Expired last 3 months",(N2215-TODAY())&gt;=-183,"03 Expired last 6 months",(N2215-TODAY())&gt;=-365,"04 Expired last 12 months",(N2215-TODAY())&gt;=-547,"05 Expired last 18 months",TRUE,"06 Expired over 18 months")</f>
        <v>04 Expired last 12 months</v>
      </c>
      <c r="Q2215" s="65">
        <v>25000</v>
      </c>
      <c r="R2215" s="84">
        <f t="shared" si="456"/>
        <v>47916.666666666664</v>
      </c>
      <c r="S2215" s="77" t="str" cm="1">
        <f t="array" ref="S2215">_xlfn.IFS(R2215&gt;5000000,"Gold",R2215&gt;=500000,"Silver",R2215&gt;30000,"Bronze",TRUE,"Transactional")</f>
        <v>Bronze</v>
      </c>
      <c r="T2215" s="24" t="s">
        <v>54</v>
      </c>
      <c r="U2215" s="101" t="s">
        <v>69</v>
      </c>
      <c r="V2215" s="101" t="s">
        <v>983</v>
      </c>
      <c r="W2215" s="77" t="str">
        <f t="shared" si="453"/>
        <v>No</v>
      </c>
      <c r="X2215" s="77" t="str">
        <f>IFERROR(_xlfn.XLOOKUP(J2215&amp;"||"&amp;K2215,'Mapping Ref.'!$J$2:$J$538,'Mapping Ref.'!$K$2:$K$538),"")</f>
        <v>Construction &amp; Estates</v>
      </c>
      <c r="Y2215" s="77" t="str" cm="1">
        <f t="array" ref="Y2215">_xlfn.IFS(R2215&gt;2000000,"For Publication",R2215&gt;100000,"PID",R2215&gt;30000,"RFQ",TRUE,"Transactional")</f>
        <v>RFQ</v>
      </c>
      <c r="Z2215" s="24" t="s">
        <v>101</v>
      </c>
      <c r="AA2215" s="32">
        <v>24</v>
      </c>
      <c r="AB2215" s="24">
        <v>0</v>
      </c>
      <c r="AC2215" s="25">
        <v>45268</v>
      </c>
      <c r="AD2215" s="24" t="s">
        <v>58</v>
      </c>
      <c r="AE2215" s="24" t="s">
        <v>8291</v>
      </c>
      <c r="AF2215" s="24"/>
      <c r="AG2215" s="24"/>
      <c r="AH2215" s="24" t="s">
        <v>59</v>
      </c>
      <c r="AI2215" s="24"/>
      <c r="AJ2215" s="24" t="s">
        <v>60</v>
      </c>
      <c r="AK2215" s="24"/>
      <c r="AL2215" s="24" t="s">
        <v>5003</v>
      </c>
      <c r="AM2215" s="24"/>
      <c r="AN2215" s="24"/>
      <c r="AO2215" s="24">
        <v>0</v>
      </c>
      <c r="AP2215" s="24" t="s">
        <v>60</v>
      </c>
      <c r="AQ2215" s="24" t="s">
        <v>3284</v>
      </c>
      <c r="AR2215" s="24" t="s">
        <v>3285</v>
      </c>
      <c r="AS2215" s="89">
        <f t="shared" si="455"/>
        <v>23</v>
      </c>
      <c r="AT2215" s="24" t="s">
        <v>8362</v>
      </c>
    </row>
    <row r="2216" spans="1:46" x14ac:dyDescent="0.5">
      <c r="A2216" s="24">
        <v>2351</v>
      </c>
      <c r="B2216" s="24"/>
      <c r="C2216" s="24" t="s">
        <v>77</v>
      </c>
      <c r="D2216" s="24" t="s">
        <v>8363</v>
      </c>
      <c r="E2216" s="24" t="s">
        <v>8364</v>
      </c>
      <c r="F2216" s="77" t="str">
        <f t="shared" si="452"/>
        <v>WEST LONDON NHS TRUST</v>
      </c>
      <c r="G2216" s="24" t="s">
        <v>731</v>
      </c>
      <c r="H2216" s="24" t="s">
        <v>732</v>
      </c>
      <c r="I2216" s="24" t="s">
        <v>3514</v>
      </c>
      <c r="J2216" s="24" t="s">
        <v>66</v>
      </c>
      <c r="K2216" s="27" t="s">
        <v>67</v>
      </c>
      <c r="L2216" s="25">
        <v>45383</v>
      </c>
      <c r="M2216" s="25">
        <v>45838</v>
      </c>
      <c r="N2216" s="81">
        <f t="shared" si="454"/>
        <v>46203</v>
      </c>
      <c r="O2216" s="77" t="str">
        <f t="shared" ca="1" si="457"/>
        <v>Expired</v>
      </c>
      <c r="P2216" s="77" t="str" cm="1">
        <f t="array" aca="1" ref="P2216" ca="1">_xlfn.IFS((N2216-TODAY())&gt;=547,"06 Expires over 18 months",(N2216-TODAY())&gt;=365,"05 Expires in 18 months",(N2216-TODAY())&gt;=183,"04 Expires in 12 months",(N2216-TODAY())&gt;=92,"03 Expires in 6 months",(N2216-TODAY())&gt;=31,"02 Expires in 3 months",(N2216-TODAY())&gt;=0,"01 Expires in 30 days",(N2216-TODAY())&gt;=-31,"01 Expired last 30 days",(N2216-TODAY())&gt;=-92,"02 Expired last 3 months",(N2216-TODAY())&gt;=-183,"03 Expired last 6 months",(N2216-TODAY())&gt;=-365,"04 Expired last 12 months",(N2216-TODAY())&gt;=-547,"05 Expired last 18 months",TRUE,"06 Expired over 18 months")</f>
        <v>02 Expired last 3 months</v>
      </c>
      <c r="Q2216" s="65">
        <v>493000</v>
      </c>
      <c r="R2216" s="84">
        <f t="shared" si="456"/>
        <v>1068166.6666666667</v>
      </c>
      <c r="S2216" s="77" t="str" cm="1">
        <f t="array" ref="S2216">_xlfn.IFS(R2216&gt;5000000,"Gold",R2216&gt;=500000,"Silver",R2216&gt;30000,"Bronze",TRUE,"Transactional")</f>
        <v>Silver</v>
      </c>
      <c r="T2216" s="24" t="s">
        <v>122</v>
      </c>
      <c r="U2216" s="101" t="s">
        <v>69</v>
      </c>
      <c r="V2216" s="101" t="s">
        <v>177</v>
      </c>
      <c r="W2216" s="77" t="str">
        <f t="shared" si="453"/>
        <v>Yes</v>
      </c>
      <c r="X2216" s="77" t="str">
        <f>IFERROR(_xlfn.XLOOKUP(J2216&amp;"||"&amp;K2216,'Mapping Ref.'!$J$2:$J$538,'Mapping Ref.'!$K$2:$K$538),"")</f>
        <v>Childrens &amp; Adults</v>
      </c>
      <c r="Y2216" s="77" t="str" cm="1">
        <f t="array" ref="Y2216">_xlfn.IFS(R2216&gt;2000000,"For Publication",R2216&gt;100000,"PID",R2216&gt;30000,"RFQ",TRUE,"Transactional")</f>
        <v>PID</v>
      </c>
      <c r="Z2216" s="24" t="s">
        <v>86</v>
      </c>
      <c r="AA2216" s="32">
        <v>14</v>
      </c>
      <c r="AB2216" s="24">
        <v>12</v>
      </c>
      <c r="AC2216" s="25">
        <v>45271</v>
      </c>
      <c r="AD2216" s="24" t="s">
        <v>58</v>
      </c>
      <c r="AE2216" s="24">
        <v>5975920</v>
      </c>
      <c r="AF2216" s="24" t="s">
        <v>59</v>
      </c>
      <c r="AG2216" s="24"/>
      <c r="AH2216" s="24" t="s">
        <v>59</v>
      </c>
      <c r="AI2216" s="24"/>
      <c r="AJ2216" s="24" t="s">
        <v>60</v>
      </c>
      <c r="AK2216" s="24"/>
      <c r="AL2216" s="24" t="s">
        <v>1333</v>
      </c>
      <c r="AM2216" s="24"/>
      <c r="AN2216" s="24"/>
      <c r="AO2216" s="24"/>
      <c r="AP2216" s="24" t="s">
        <v>60</v>
      </c>
      <c r="AQ2216" s="24"/>
      <c r="AR2216" s="24"/>
      <c r="AS2216" s="89">
        <f t="shared" si="455"/>
        <v>26</v>
      </c>
      <c r="AT2216" s="24" t="s">
        <v>905</v>
      </c>
    </row>
    <row r="2217" spans="1:46" x14ac:dyDescent="0.5">
      <c r="A2217" s="24">
        <v>2352</v>
      </c>
      <c r="B2217" s="24" t="s">
        <v>506</v>
      </c>
      <c r="C2217" s="24"/>
      <c r="D2217" s="24" t="s">
        <v>8365</v>
      </c>
      <c r="E2217" s="24" t="s">
        <v>8366</v>
      </c>
      <c r="F2217" s="77" t="str">
        <f t="shared" si="452"/>
        <v>Various 76 Gp Practices</v>
      </c>
      <c r="G2217" s="24" t="s">
        <v>8367</v>
      </c>
      <c r="H2217" s="24" t="s">
        <v>732</v>
      </c>
      <c r="I2217" s="24" t="s">
        <v>3514</v>
      </c>
      <c r="J2217" s="24" t="s">
        <v>66</v>
      </c>
      <c r="K2217" s="27" t="s">
        <v>67</v>
      </c>
      <c r="L2217" s="25">
        <v>45017</v>
      </c>
      <c r="M2217" s="25">
        <v>46843</v>
      </c>
      <c r="N2217" s="81">
        <f t="shared" si="454"/>
        <v>46843</v>
      </c>
      <c r="O2217" s="77" t="str">
        <f t="shared" ca="1" si="457"/>
        <v>Live</v>
      </c>
      <c r="P2217" s="77" t="str" cm="1">
        <f t="array" aca="1" ref="P2217" ca="1">_xlfn.IFS((N2217-TODAY())&gt;=547,"06 Expires over 18 months",(N2217-TODAY())&gt;=365,"05 Expires in 18 months",(N2217-TODAY())&gt;=183,"04 Expires in 12 months",(N2217-TODAY())&gt;=92,"03 Expires in 6 months",(N2217-TODAY())&gt;=31,"02 Expires in 3 months",(N2217-TODAY())&gt;=0,"01 Expires in 30 days",(N2217-TODAY())&gt;=-31,"01 Expired last 30 days",(N2217-TODAY())&gt;=-92,"02 Expired last 3 months",(N2217-TODAY())&gt;=-183,"03 Expired last 6 months",(N2217-TODAY())&gt;=-365,"04 Expired last 12 months",(N2217-TODAY())&gt;=-547,"05 Expired last 18 months",TRUE,"06 Expired over 18 months")</f>
        <v>06 Expires over 18 months</v>
      </c>
      <c r="Q2217" s="65">
        <v>355900</v>
      </c>
      <c r="R2217" s="84">
        <f t="shared" si="456"/>
        <v>1749841.6666666667</v>
      </c>
      <c r="S2217" s="77" t="str" cm="1">
        <f t="array" ref="S2217">_xlfn.IFS(R2217&gt;5000000,"Gold",R2217&gt;=500000,"Silver",R2217&gt;30000,"Bronze",TRUE,"Transactional")</f>
        <v>Silver</v>
      </c>
      <c r="T2217" s="24" t="s">
        <v>54</v>
      </c>
      <c r="U2217" s="101" t="s">
        <v>69</v>
      </c>
      <c r="V2217" s="101"/>
      <c r="W2217" s="77" t="str">
        <f t="shared" si="453"/>
        <v>No</v>
      </c>
      <c r="X2217" s="77" t="str">
        <f>IFERROR(_xlfn.XLOOKUP(J2217&amp;"||"&amp;K2217,'Mapping Ref.'!$J$2:$J$538,'Mapping Ref.'!$K$2:$K$538),"")</f>
        <v>Childrens &amp; Adults</v>
      </c>
      <c r="Y2217" s="77" t="str" cm="1">
        <f t="array" ref="Y2217">_xlfn.IFS(R2217&gt;2000000,"For Publication",R2217&gt;100000,"PID",R2217&gt;30000,"RFQ",TRUE,"Transactional")</f>
        <v>PID</v>
      </c>
      <c r="Z2217" s="24" t="s">
        <v>86</v>
      </c>
      <c r="AA2217" s="32">
        <v>60</v>
      </c>
      <c r="AB2217" s="24">
        <v>0</v>
      </c>
      <c r="AC2217" s="25">
        <v>45271</v>
      </c>
      <c r="AD2217" s="24" t="s">
        <v>58</v>
      </c>
      <c r="AE2217" s="24">
        <v>1847668</v>
      </c>
      <c r="AF2217" s="24"/>
      <c r="AG2217" s="24"/>
      <c r="AH2217" s="24" t="s">
        <v>59</v>
      </c>
      <c r="AI2217" s="24"/>
      <c r="AJ2217" s="24" t="s">
        <v>60</v>
      </c>
      <c r="AK2217" s="24"/>
      <c r="AL2217" s="24" t="s">
        <v>1333</v>
      </c>
      <c r="AM2217" s="24"/>
      <c r="AN2217" s="24"/>
      <c r="AO2217" s="24"/>
      <c r="AP2217" s="24" t="s">
        <v>60</v>
      </c>
      <c r="AQ2217" s="24"/>
      <c r="AR2217" s="24"/>
      <c r="AS2217" s="89">
        <f t="shared" si="455"/>
        <v>59</v>
      </c>
      <c r="AT2217" s="24"/>
    </row>
    <row r="2218" spans="1:46" x14ac:dyDescent="0.5">
      <c r="A2218" s="24">
        <v>2353</v>
      </c>
      <c r="B2218" s="24" t="s">
        <v>340</v>
      </c>
      <c r="C2218" s="24"/>
      <c r="D2218" s="24" t="s">
        <v>8368</v>
      </c>
      <c r="E2218" s="24" t="s">
        <v>8369</v>
      </c>
      <c r="F2218" s="77" t="str">
        <f t="shared" si="452"/>
        <v>DIGITAL UNITE LTD</v>
      </c>
      <c r="G2218" s="24" t="s">
        <v>8370</v>
      </c>
      <c r="H2218" s="24" t="s">
        <v>7186</v>
      </c>
      <c r="I2218" s="24" t="s">
        <v>6570</v>
      </c>
      <c r="J2218" s="24" t="s">
        <v>1312</v>
      </c>
      <c r="K2218" s="24" t="s">
        <v>1109</v>
      </c>
      <c r="L2218" s="25">
        <v>45271</v>
      </c>
      <c r="M2218" s="25">
        <v>45424</v>
      </c>
      <c r="N2218" s="81">
        <f t="shared" si="454"/>
        <v>45424</v>
      </c>
      <c r="O2218" s="77" t="str">
        <f t="shared" ca="1" si="457"/>
        <v>Expired</v>
      </c>
      <c r="P2218" s="77" t="str" cm="1">
        <f t="array" aca="1" ref="P2218" ca="1">_xlfn.IFS((N2218-TODAY())&gt;=547,"06 Expires over 18 months",(N2218-TODAY())&gt;=365,"05 Expires in 18 months",(N2218-TODAY())&gt;=183,"04 Expires in 12 months",(N2218-TODAY())&gt;=92,"03 Expires in 6 months",(N2218-TODAY())&gt;=31,"02 Expires in 3 months",(N2218-TODAY())&gt;=0,"01 Expires in 30 days",(N2218-TODAY())&gt;=-31,"01 Expired last 30 days",(N2218-TODAY())&gt;=-92,"02 Expired last 3 months",(N2218-TODAY())&gt;=-183,"03 Expired last 6 months",(N2218-TODAY())&gt;=-365,"04 Expired last 12 months",(N2218-TODAY())&gt;=-547,"05 Expired last 18 months",TRUE,"06 Expired over 18 months")</f>
        <v>06 Expired over 18 months</v>
      </c>
      <c r="Q2218" s="65">
        <v>14605</v>
      </c>
      <c r="R2218" s="84">
        <f t="shared" si="456"/>
        <v>14605</v>
      </c>
      <c r="S2218" s="77" t="str" cm="1">
        <f t="array" ref="S2218">_xlfn.IFS(R2218&gt;5000000,"Gold",R2218&gt;=500000,"Silver",R2218&gt;30000,"Bronze",TRUE,"Transactional")</f>
        <v>Transactional</v>
      </c>
      <c r="T2218" s="24" t="s">
        <v>54</v>
      </c>
      <c r="U2218" s="101" t="s">
        <v>162</v>
      </c>
      <c r="V2218" s="101" t="s">
        <v>1601</v>
      </c>
      <c r="W2218" s="77" t="str">
        <f t="shared" si="453"/>
        <v>No</v>
      </c>
      <c r="X2218" s="77" t="str">
        <f>IFERROR(_xlfn.XLOOKUP(J2218&amp;"||"&amp;K2218,'Mapping Ref.'!$J$2:$J$538,'Mapping Ref.'!$K$2:$K$538),"")</f>
        <v>Corporate</v>
      </c>
      <c r="Y2218" s="77" t="str" cm="1">
        <f t="array" ref="Y2218">_xlfn.IFS(R2218&gt;2000000,"For Publication",R2218&gt;100000,"PID",R2218&gt;30000,"RFQ",TRUE,"Transactional")</f>
        <v>Transactional</v>
      </c>
      <c r="Z2218" s="24" t="s">
        <v>101</v>
      </c>
      <c r="AA2218" s="32">
        <v>6</v>
      </c>
      <c r="AB2218" s="24">
        <v>0</v>
      </c>
      <c r="AC2218" s="25">
        <v>45271</v>
      </c>
      <c r="AD2218" s="24" t="s">
        <v>58</v>
      </c>
      <c r="AE2218" s="24">
        <v>0</v>
      </c>
      <c r="AF2218" s="24"/>
      <c r="AG2218" s="24"/>
      <c r="AH2218" s="24" t="s">
        <v>59</v>
      </c>
      <c r="AI2218" s="24"/>
      <c r="AJ2218" s="24" t="s">
        <v>59</v>
      </c>
      <c r="AK2218" s="24"/>
      <c r="AL2218" s="24" t="s">
        <v>5003</v>
      </c>
      <c r="AM2218" s="24"/>
      <c r="AN2218" s="24"/>
      <c r="AO2218" s="24">
        <v>0</v>
      </c>
      <c r="AP2218" s="24" t="s">
        <v>60</v>
      </c>
      <c r="AQ2218" s="24"/>
      <c r="AR2218" s="24"/>
      <c r="AS2218" s="89">
        <f t="shared" si="455"/>
        <v>5</v>
      </c>
      <c r="AT2218" s="24" t="s">
        <v>8371</v>
      </c>
    </row>
    <row r="2219" spans="1:46" x14ac:dyDescent="0.5">
      <c r="A2219" s="24">
        <v>2354</v>
      </c>
      <c r="B2219" s="24"/>
      <c r="C2219" s="24"/>
      <c r="D2219" s="24" t="s">
        <v>8372</v>
      </c>
      <c r="E2219" s="24" t="s">
        <v>8373</v>
      </c>
      <c r="F2219" s="77" t="str">
        <f t="shared" si="452"/>
        <v>Jan McGuire</v>
      </c>
      <c r="G2219" s="24" t="s">
        <v>8374</v>
      </c>
      <c r="H2219" s="24" t="s">
        <v>2201</v>
      </c>
      <c r="I2219" s="24" t="s">
        <v>7087</v>
      </c>
      <c r="J2219" s="24" t="s">
        <v>190</v>
      </c>
      <c r="K2219" s="31" t="s">
        <v>2202</v>
      </c>
      <c r="L2219" s="25">
        <v>45271</v>
      </c>
      <c r="M2219" s="25">
        <v>45637</v>
      </c>
      <c r="N2219" s="81">
        <f t="shared" si="454"/>
        <v>45819</v>
      </c>
      <c r="O2219" s="77" t="str">
        <f t="shared" ca="1" si="457"/>
        <v>Expired</v>
      </c>
      <c r="P2219" s="77" t="str" cm="1">
        <f t="array" aca="1" ref="P2219" ca="1">_xlfn.IFS((N2219-TODAY())&gt;=547,"06 Expires over 18 months",(N2219-TODAY())&gt;=365,"05 Expires in 18 months",(N2219-TODAY())&gt;=183,"04 Expires in 12 months",(N2219-TODAY())&gt;=92,"03 Expires in 6 months",(N2219-TODAY())&gt;=31,"02 Expires in 3 months",(N2219-TODAY())&gt;=0,"01 Expires in 30 days",(N2219-TODAY())&gt;=-31,"01 Expired last 30 days",(N2219-TODAY())&gt;=-92,"02 Expired last 3 months",(N2219-TODAY())&gt;=-183,"03 Expired last 6 months",(N2219-TODAY())&gt;=-365,"04 Expired last 12 months",(N2219-TODAY())&gt;=-547,"05 Expired last 18 months",TRUE,"06 Expired over 18 months")</f>
        <v>05 Expired last 18 months</v>
      </c>
      <c r="Q2219" s="65">
        <v>12000</v>
      </c>
      <c r="R2219" s="84">
        <f t="shared" si="456"/>
        <v>18000</v>
      </c>
      <c r="S2219" s="77" t="str" cm="1">
        <f t="array" ref="S2219">_xlfn.IFS(R2219&gt;5000000,"Gold",R2219&gt;=500000,"Silver",R2219&gt;30000,"Bronze",TRUE,"Transactional")</f>
        <v>Transactional</v>
      </c>
      <c r="T2219" s="24" t="s">
        <v>54</v>
      </c>
      <c r="U2219" s="101" t="s">
        <v>366</v>
      </c>
      <c r="V2219" s="101" t="s">
        <v>1058</v>
      </c>
      <c r="W2219" s="77" t="str">
        <f t="shared" si="453"/>
        <v>Yes</v>
      </c>
      <c r="X2219" s="77" t="str">
        <f>IFERROR(_xlfn.XLOOKUP(J2219&amp;"||"&amp;K2219,'Mapping Ref.'!$J$2:$J$538,'Mapping Ref.'!$K$2:$K$538),"")</f>
        <v>Childrens &amp; Adults</v>
      </c>
      <c r="Y2219" s="77" t="str" cm="1">
        <f t="array" ref="Y2219">_xlfn.IFS(R2219&gt;2000000,"For Publication",R2219&gt;100000,"PID",R2219&gt;30000,"RFQ",TRUE,"Transactional")</f>
        <v>Transactional</v>
      </c>
      <c r="Z2219" s="24" t="s">
        <v>101</v>
      </c>
      <c r="AA2219" s="32">
        <v>12</v>
      </c>
      <c r="AB2219" s="24">
        <v>6</v>
      </c>
      <c r="AC2219" s="25">
        <v>45271</v>
      </c>
      <c r="AD2219" s="24" t="s">
        <v>58</v>
      </c>
      <c r="AE2219" s="24" t="s">
        <v>8375</v>
      </c>
      <c r="AF2219" s="24"/>
      <c r="AG2219" s="24"/>
      <c r="AH2219" s="24" t="s">
        <v>59</v>
      </c>
      <c r="AI2219" s="24"/>
      <c r="AJ2219" s="24" t="s">
        <v>60</v>
      </c>
      <c r="AK2219" s="24" t="s">
        <v>8376</v>
      </c>
      <c r="AL2219" s="24" t="s">
        <v>1333</v>
      </c>
      <c r="AM2219" s="24"/>
      <c r="AN2219" s="24"/>
      <c r="AO2219" s="24"/>
      <c r="AP2219" s="24" t="s">
        <v>60</v>
      </c>
      <c r="AQ2219" s="24"/>
      <c r="AR2219" s="24"/>
      <c r="AS2219" s="89">
        <f t="shared" si="455"/>
        <v>18</v>
      </c>
      <c r="AT2219" s="24" t="s">
        <v>8377</v>
      </c>
    </row>
    <row r="2220" spans="1:46" x14ac:dyDescent="0.5">
      <c r="A2220" s="24">
        <v>2355</v>
      </c>
      <c r="B2220" s="24" t="s">
        <v>340</v>
      </c>
      <c r="C2220" s="24" t="s">
        <v>77</v>
      </c>
      <c r="D2220" s="24" t="s">
        <v>8378</v>
      </c>
      <c r="E2220" s="24" t="s">
        <v>8379</v>
      </c>
      <c r="F2220" s="77" t="str">
        <f t="shared" si="452"/>
        <v>ELITE DESIGNERS LIMITED</v>
      </c>
      <c r="G2220" s="24" t="s">
        <v>8380</v>
      </c>
      <c r="H2220" s="24" t="s">
        <v>784</v>
      </c>
      <c r="I2220" s="24" t="s">
        <v>1128</v>
      </c>
      <c r="J2220" s="24" t="s">
        <v>321</v>
      </c>
      <c r="K2220" s="24" t="s">
        <v>3201</v>
      </c>
      <c r="L2220" s="25">
        <v>45272</v>
      </c>
      <c r="M2220" s="25">
        <v>46002</v>
      </c>
      <c r="N2220" s="81">
        <f t="shared" si="454"/>
        <v>46002</v>
      </c>
      <c r="O2220" s="77" t="str">
        <f t="shared" ca="1" si="457"/>
        <v>Expired</v>
      </c>
      <c r="P2220" s="77" t="str" cm="1">
        <f t="array" aca="1" ref="P2220" ca="1">_xlfn.IFS((N2220-TODAY())&gt;=547,"06 Expires over 18 months",(N2220-TODAY())&gt;=365,"05 Expires in 18 months",(N2220-TODAY())&gt;=183,"04 Expires in 12 months",(N2220-TODAY())&gt;=92,"03 Expires in 6 months",(N2220-TODAY())&gt;=31,"02 Expires in 3 months",(N2220-TODAY())&gt;=0,"01 Expires in 30 days",(N2220-TODAY())&gt;=-31,"01 Expired last 30 days",(N2220-TODAY())&gt;=-92,"02 Expired last 3 months",(N2220-TODAY())&gt;=-183,"03 Expired last 6 months",(N2220-TODAY())&gt;=-365,"04 Expired last 12 months",(N2220-TODAY())&gt;=-547,"05 Expired last 18 months",TRUE,"06 Expired over 18 months")</f>
        <v>04 Expired last 12 months</v>
      </c>
      <c r="Q2220" s="65">
        <v>15000</v>
      </c>
      <c r="R2220" s="84">
        <f t="shared" si="456"/>
        <v>28750</v>
      </c>
      <c r="S2220" s="77" t="str" cm="1">
        <f t="array" ref="S2220">_xlfn.IFS(R2220&gt;5000000,"Gold",R2220&gt;=500000,"Silver",R2220&gt;30000,"Bronze",TRUE,"Transactional")</f>
        <v>Transactional</v>
      </c>
      <c r="T2220" s="24" t="s">
        <v>122</v>
      </c>
      <c r="U2220" s="101" t="s">
        <v>84</v>
      </c>
      <c r="V2220" s="101" t="s">
        <v>1742</v>
      </c>
      <c r="W2220" s="77" t="str">
        <f t="shared" si="453"/>
        <v>No</v>
      </c>
      <c r="X2220" s="77" t="str">
        <f>IFERROR(_xlfn.XLOOKUP(J2220&amp;"||"&amp;K2220,'Mapping Ref.'!$J$2:$J$538,'Mapping Ref.'!$K$2:$K$538),"")</f>
        <v>Corporate</v>
      </c>
      <c r="Y2220" s="77" t="str" cm="1">
        <f t="array" ref="Y2220">_xlfn.IFS(R2220&gt;2000000,"For Publication",R2220&gt;100000,"PID",R2220&gt;30000,"RFQ",TRUE,"Transactional")</f>
        <v>Transactional</v>
      </c>
      <c r="Z2220" s="24" t="s">
        <v>101</v>
      </c>
      <c r="AA2220" s="32">
        <v>24</v>
      </c>
      <c r="AB2220" s="24">
        <v>0</v>
      </c>
      <c r="AC2220" s="25">
        <v>45272</v>
      </c>
      <c r="AD2220" s="24" t="s">
        <v>58</v>
      </c>
      <c r="AE2220" s="24" t="s">
        <v>8381</v>
      </c>
      <c r="AF2220" s="24"/>
      <c r="AG2220" s="24"/>
      <c r="AH2220" s="24" t="s">
        <v>59</v>
      </c>
      <c r="AI2220" s="24"/>
      <c r="AJ2220" s="24" t="s">
        <v>60</v>
      </c>
      <c r="AK2220" s="24"/>
      <c r="AL2220" s="24" t="s">
        <v>5003</v>
      </c>
      <c r="AM2220" s="24"/>
      <c r="AN2220" s="24"/>
      <c r="AO2220" s="24">
        <v>0</v>
      </c>
      <c r="AP2220" s="24" t="s">
        <v>60</v>
      </c>
      <c r="AQ2220" s="24"/>
      <c r="AR2220" s="24"/>
      <c r="AS2220" s="89">
        <f t="shared" si="455"/>
        <v>23</v>
      </c>
      <c r="AT2220" s="24" t="s">
        <v>8382</v>
      </c>
    </row>
    <row r="2221" spans="1:46" x14ac:dyDescent="0.5">
      <c r="A2221" s="24">
        <v>2356</v>
      </c>
      <c r="B2221" s="24" t="s">
        <v>506</v>
      </c>
      <c r="C2221" s="24" t="s">
        <v>77</v>
      </c>
      <c r="D2221" s="24" t="s">
        <v>2119</v>
      </c>
      <c r="E2221" s="24" t="s">
        <v>8383</v>
      </c>
      <c r="F2221" s="77" t="str">
        <f t="shared" si="452"/>
        <v>WHITESPACE WORK SOFTWARE LIMITED</v>
      </c>
      <c r="G2221" s="24" t="s">
        <v>2118</v>
      </c>
      <c r="H2221" s="24" t="s">
        <v>3282</v>
      </c>
      <c r="I2221" s="24" t="s">
        <v>8192</v>
      </c>
      <c r="J2221" s="24" t="s">
        <v>2962</v>
      </c>
      <c r="K2221" s="24" t="s">
        <v>3283</v>
      </c>
      <c r="L2221" s="25">
        <v>45278</v>
      </c>
      <c r="M2221" s="25">
        <v>46008</v>
      </c>
      <c r="N2221" s="81">
        <f t="shared" si="454"/>
        <v>46738</v>
      </c>
      <c r="O2221" s="77" t="str">
        <f t="shared" ca="1" si="457"/>
        <v>Live</v>
      </c>
      <c r="P2221" s="77" t="str" cm="1">
        <f t="array" aca="1" ref="P2221" ca="1">_xlfn.IFS((N2221-TODAY())&gt;=547,"06 Expires over 18 months",(N2221-TODAY())&gt;=365,"05 Expires in 18 months",(N2221-TODAY())&gt;=183,"04 Expires in 12 months",(N2221-TODAY())&gt;=92,"03 Expires in 6 months",(N2221-TODAY())&gt;=31,"02 Expires in 3 months",(N2221-TODAY())&gt;=0,"01 Expires in 30 days",(N2221-TODAY())&gt;=-31,"01 Expired last 30 days",(N2221-TODAY())&gt;=-92,"02 Expired last 3 months",(N2221-TODAY())&gt;=-183,"03 Expired last 6 months",(N2221-TODAY())&gt;=-365,"04 Expired last 12 months",(N2221-TODAY())&gt;=-547,"05 Expired last 18 months",TRUE,"06 Expired over 18 months")</f>
        <v>05 Expires in 18 months</v>
      </c>
      <c r="Q2221" s="65">
        <v>77000</v>
      </c>
      <c r="R2221" s="84">
        <f t="shared" si="456"/>
        <v>301583.33333333331</v>
      </c>
      <c r="S2221" s="77" t="str" cm="1">
        <f t="array" ref="S2221">_xlfn.IFS(R2221&gt;5000000,"Gold",R2221&gt;=500000,"Silver",R2221&gt;30000,"Bronze",TRUE,"Transactional")</f>
        <v>Bronze</v>
      </c>
      <c r="T2221" s="24" t="s">
        <v>54</v>
      </c>
      <c r="U2221" s="101" t="s">
        <v>116</v>
      </c>
      <c r="V2221" s="101" t="s">
        <v>569</v>
      </c>
      <c r="W2221" s="77" t="str">
        <f t="shared" si="453"/>
        <v>Yes</v>
      </c>
      <c r="X2221" s="77" t="str">
        <f>IFERROR(_xlfn.XLOOKUP(J2221&amp;"||"&amp;K2221,'Mapping Ref.'!$J$2:$J$538,'Mapping Ref.'!$K$2:$K$538),"")</f>
        <v>Construction &amp; Estates</v>
      </c>
      <c r="Y2221" s="77" t="str" cm="1">
        <f t="array" ref="Y2221">_xlfn.IFS(R2221&gt;2000000,"For Publication",R2221&gt;100000,"PID",R2221&gt;30000,"RFQ",TRUE,"Transactional")</f>
        <v>PID</v>
      </c>
      <c r="Z2221" s="24" t="s">
        <v>86</v>
      </c>
      <c r="AA2221" s="32">
        <v>24</v>
      </c>
      <c r="AB2221" s="24">
        <v>24</v>
      </c>
      <c r="AC2221" s="25">
        <v>45272</v>
      </c>
      <c r="AD2221" s="24" t="s">
        <v>58</v>
      </c>
      <c r="AE2221" s="24" t="s">
        <v>8384</v>
      </c>
      <c r="AF2221" s="24"/>
      <c r="AG2221" s="24"/>
      <c r="AH2221" s="24" t="s">
        <v>59</v>
      </c>
      <c r="AI2221" s="24"/>
      <c r="AJ2221" s="24" t="s">
        <v>60</v>
      </c>
      <c r="AK2221" s="24"/>
      <c r="AL2221" s="24" t="s">
        <v>1333</v>
      </c>
      <c r="AM2221" s="24"/>
      <c r="AN2221" s="24"/>
      <c r="AO2221" s="24">
        <v>0</v>
      </c>
      <c r="AP2221" s="24" t="s">
        <v>60</v>
      </c>
      <c r="AQ2221" s="24" t="s">
        <v>8385</v>
      </c>
      <c r="AR2221" s="24" t="s">
        <v>8287</v>
      </c>
      <c r="AS2221" s="89">
        <f t="shared" si="455"/>
        <v>47</v>
      </c>
      <c r="AT2221" s="24" t="s">
        <v>2119</v>
      </c>
    </row>
    <row r="2222" spans="1:46" x14ac:dyDescent="0.5">
      <c r="A2222" s="24">
        <v>2357</v>
      </c>
      <c r="B2222" s="24" t="s">
        <v>506</v>
      </c>
      <c r="C2222" s="24" t="s">
        <v>77</v>
      </c>
      <c r="D2222" s="24" t="s">
        <v>8132</v>
      </c>
      <c r="E2222" s="24" t="s">
        <v>8386</v>
      </c>
      <c r="F2222" s="77" t="str">
        <f t="shared" si="452"/>
        <v>LOOKERS LEASING LIMITED</v>
      </c>
      <c r="G2222" s="24" t="s">
        <v>8134</v>
      </c>
      <c r="H2222" s="24" t="s">
        <v>3282</v>
      </c>
      <c r="I2222" s="24" t="s">
        <v>8192</v>
      </c>
      <c r="J2222" s="24" t="s">
        <v>2962</v>
      </c>
      <c r="K2222" s="24" t="s">
        <v>3283</v>
      </c>
      <c r="L2222" s="25">
        <v>45272</v>
      </c>
      <c r="M2222" s="25">
        <v>46732</v>
      </c>
      <c r="N2222" s="81">
        <f t="shared" si="454"/>
        <v>46732</v>
      </c>
      <c r="O2222" s="77" t="str">
        <f t="shared" ca="1" si="457"/>
        <v>Live</v>
      </c>
      <c r="P2222" s="77" t="str" cm="1">
        <f t="array" aca="1" ref="P2222" ca="1">_xlfn.IFS((N2222-TODAY())&gt;=547,"06 Expires over 18 months",(N2222-TODAY())&gt;=365,"05 Expires in 18 months",(N2222-TODAY())&gt;=183,"04 Expires in 12 months",(N2222-TODAY())&gt;=92,"03 Expires in 6 months",(N2222-TODAY())&gt;=31,"02 Expires in 3 months",(N2222-TODAY())&gt;=0,"01 Expires in 30 days",(N2222-TODAY())&gt;=-31,"01 Expired last 30 days",(N2222-TODAY())&gt;=-92,"02 Expired last 3 months",(N2222-TODAY())&gt;=-183,"03 Expired last 6 months",(N2222-TODAY())&gt;=-365,"04 Expired last 12 months",(N2222-TODAY())&gt;=-547,"05 Expired last 18 months",TRUE,"06 Expired over 18 months")</f>
        <v>05 Expires in 18 months</v>
      </c>
      <c r="Q2222" s="65">
        <v>88000</v>
      </c>
      <c r="R2222" s="84">
        <f t="shared" si="456"/>
        <v>344666.66666666669</v>
      </c>
      <c r="S2222" s="77" t="str" cm="1">
        <f t="array" ref="S2222">_xlfn.IFS(R2222&gt;5000000,"Gold",R2222&gt;=500000,"Silver",R2222&gt;30000,"Bronze",TRUE,"Transactional")</f>
        <v>Bronze</v>
      </c>
      <c r="T2222" s="24" t="s">
        <v>54</v>
      </c>
      <c r="U2222" s="101" t="s">
        <v>393</v>
      </c>
      <c r="V2222" s="101" t="s">
        <v>394</v>
      </c>
      <c r="W2222" s="77" t="str">
        <f t="shared" si="453"/>
        <v>No</v>
      </c>
      <c r="X2222" s="77" t="str">
        <f>IFERROR(_xlfn.XLOOKUP(J2222&amp;"||"&amp;K2222,'Mapping Ref.'!$J$2:$J$538,'Mapping Ref.'!$K$2:$K$538),"")</f>
        <v>Construction &amp; Estates</v>
      </c>
      <c r="Y2222" s="77" t="str" cm="1">
        <f t="array" ref="Y2222">_xlfn.IFS(R2222&gt;2000000,"For Publication",R2222&gt;100000,"PID",R2222&gt;30000,"RFQ",TRUE,"Transactional")</f>
        <v>PID</v>
      </c>
      <c r="Z2222" s="24" t="s">
        <v>86</v>
      </c>
      <c r="AA2222" s="32">
        <v>48</v>
      </c>
      <c r="AB2222" s="24">
        <v>0</v>
      </c>
      <c r="AC2222" s="25">
        <v>45272</v>
      </c>
      <c r="AD2222" s="24" t="s">
        <v>58</v>
      </c>
      <c r="AE2222" s="24" t="s">
        <v>8384</v>
      </c>
      <c r="AF2222" s="24"/>
      <c r="AG2222" s="24"/>
      <c r="AH2222" s="24" t="s">
        <v>59</v>
      </c>
      <c r="AI2222" s="24"/>
      <c r="AJ2222" s="24" t="s">
        <v>60</v>
      </c>
      <c r="AK2222" s="24"/>
      <c r="AL2222" s="24" t="s">
        <v>1333</v>
      </c>
      <c r="AM2222" s="24"/>
      <c r="AN2222" s="24"/>
      <c r="AO2222" s="24">
        <v>0</v>
      </c>
      <c r="AP2222" s="24" t="s">
        <v>60</v>
      </c>
      <c r="AQ2222" s="24" t="s">
        <v>8135</v>
      </c>
      <c r="AR2222" s="24" t="s">
        <v>8136</v>
      </c>
      <c r="AS2222" s="89">
        <f t="shared" si="455"/>
        <v>47</v>
      </c>
      <c r="AT2222" s="24" t="s">
        <v>8132</v>
      </c>
    </row>
    <row r="2223" spans="1:46" x14ac:dyDescent="0.5">
      <c r="A2223" s="24">
        <v>2358</v>
      </c>
      <c r="B2223" s="24" t="s">
        <v>506</v>
      </c>
      <c r="C2223" s="24" t="s">
        <v>77</v>
      </c>
      <c r="D2223" s="24" t="s">
        <v>8387</v>
      </c>
      <c r="E2223" s="24" t="s">
        <v>8388</v>
      </c>
      <c r="F2223" s="77" t="str">
        <f t="shared" si="452"/>
        <v>LONDON NORTH WEST HEALTHCARE NHS TRUST</v>
      </c>
      <c r="G2223" s="24" t="s">
        <v>482</v>
      </c>
      <c r="H2223" s="24" t="s">
        <v>618</v>
      </c>
      <c r="I2223" s="24" t="s">
        <v>3514</v>
      </c>
      <c r="J2223" s="24" t="s">
        <v>66</v>
      </c>
      <c r="K2223" s="27" t="s">
        <v>67</v>
      </c>
      <c r="L2223" s="25">
        <v>42948</v>
      </c>
      <c r="M2223" s="25">
        <v>44774</v>
      </c>
      <c r="N2223" s="81">
        <f t="shared" si="454"/>
        <v>46235</v>
      </c>
      <c r="O2223" s="77" t="str">
        <f t="shared" ca="1" si="457"/>
        <v>Expired</v>
      </c>
      <c r="P2223" s="77" t="str" cm="1">
        <f t="array" aca="1" ref="P2223" ca="1">_xlfn.IFS((N2223-TODAY())&gt;=547,"06 Expires over 18 months",(N2223-TODAY())&gt;=365,"05 Expires in 18 months",(N2223-TODAY())&gt;=183,"04 Expires in 12 months",(N2223-TODAY())&gt;=92,"03 Expires in 6 months",(N2223-TODAY())&gt;=31,"02 Expires in 3 months",(N2223-TODAY())&gt;=0,"01 Expires in 30 days",(N2223-TODAY())&gt;=-31,"01 Expired last 30 days",(N2223-TODAY())&gt;=-92,"02 Expired last 3 months",(N2223-TODAY())&gt;=-183,"03 Expired last 6 months",(N2223-TODAY())&gt;=-365,"04 Expired last 12 months",(N2223-TODAY())&gt;=-547,"05 Expired last 18 months",TRUE,"06 Expired over 18 months")</f>
        <v>01 Expired last 30 days</v>
      </c>
      <c r="Q2223" s="65">
        <v>2037125.49</v>
      </c>
      <c r="R2223" s="84">
        <f t="shared" si="456"/>
        <v>18334129.41</v>
      </c>
      <c r="S2223" s="77" t="str" cm="1">
        <f t="array" ref="S2223">_xlfn.IFS(R2223&gt;5000000,"Gold",R2223&gt;=500000,"Silver",R2223&gt;30000,"Bronze",TRUE,"Transactional")</f>
        <v>Gold</v>
      </c>
      <c r="T2223" s="24" t="s">
        <v>54</v>
      </c>
      <c r="U2223" s="101" t="s">
        <v>69</v>
      </c>
      <c r="V2223" s="101" t="s">
        <v>70</v>
      </c>
      <c r="W2223" s="77" t="str">
        <f t="shared" si="453"/>
        <v>Yes</v>
      </c>
      <c r="X2223" s="77" t="str">
        <f>IFERROR(_xlfn.XLOOKUP(J2223&amp;"||"&amp;K2223,'Mapping Ref.'!$J$2:$J$538,'Mapping Ref.'!$K$2:$K$538),"")</f>
        <v>Childrens &amp; Adults</v>
      </c>
      <c r="Y2223" s="77" t="str" cm="1">
        <f t="array" ref="Y2223">_xlfn.IFS(R2223&gt;2000000,"For Publication",R2223&gt;100000,"PID",R2223&gt;30000,"RFQ",TRUE,"Transactional")</f>
        <v>For Publication</v>
      </c>
      <c r="Z2223" s="24" t="s">
        <v>149</v>
      </c>
      <c r="AA2223" s="32">
        <v>60</v>
      </c>
      <c r="AB2223" s="24">
        <v>48</v>
      </c>
      <c r="AC2223" s="25">
        <v>45273</v>
      </c>
      <c r="AD2223" s="24" t="s">
        <v>58</v>
      </c>
      <c r="AE2223" s="24" t="s">
        <v>8389</v>
      </c>
      <c r="AF2223" s="24" t="s">
        <v>59</v>
      </c>
      <c r="AG2223" s="24"/>
      <c r="AH2223" s="24" t="s">
        <v>59</v>
      </c>
      <c r="AI2223" s="24"/>
      <c r="AJ2223" s="24" t="s">
        <v>60</v>
      </c>
      <c r="AK2223" s="24"/>
      <c r="AL2223" s="24" t="s">
        <v>1333</v>
      </c>
      <c r="AM2223" s="24"/>
      <c r="AN2223" s="24"/>
      <c r="AO2223" s="24">
        <v>0</v>
      </c>
      <c r="AP2223" s="24" t="s">
        <v>59</v>
      </c>
      <c r="AQ2223" s="24"/>
      <c r="AR2223" s="24"/>
      <c r="AS2223" s="89">
        <f t="shared" si="455"/>
        <v>108</v>
      </c>
      <c r="AT2223" s="24" t="s">
        <v>483</v>
      </c>
    </row>
    <row r="2224" spans="1:46" x14ac:dyDescent="0.5">
      <c r="A2224" s="24">
        <v>2359</v>
      </c>
      <c r="B2224" s="24" t="s">
        <v>506</v>
      </c>
      <c r="C2224" s="24" t="s">
        <v>77</v>
      </c>
      <c r="D2224" s="24" t="s">
        <v>8390</v>
      </c>
      <c r="E2224" s="24" t="s">
        <v>8391</v>
      </c>
      <c r="F2224" s="77" t="str">
        <f t="shared" si="452"/>
        <v>LIVING WELL INTERNATIONAL CIC</v>
      </c>
      <c r="G2224" s="24" t="s">
        <v>8392</v>
      </c>
      <c r="H2224" s="24" t="s">
        <v>618</v>
      </c>
      <c r="I2224" s="24" t="s">
        <v>3514</v>
      </c>
      <c r="J2224" s="24" t="s">
        <v>66</v>
      </c>
      <c r="K2224" s="27" t="s">
        <v>67</v>
      </c>
      <c r="L2224" s="25">
        <v>43556</v>
      </c>
      <c r="M2224" s="25">
        <v>45382</v>
      </c>
      <c r="N2224" s="81">
        <f t="shared" si="454"/>
        <v>46112</v>
      </c>
      <c r="O2224" s="77" t="str">
        <f t="shared" ca="1" si="457"/>
        <v>Expired</v>
      </c>
      <c r="P2224" s="77" t="str" cm="1">
        <f t="array" aca="1" ref="P2224" ca="1">_xlfn.IFS((N2224-TODAY())&gt;=547,"06 Expires over 18 months",(N2224-TODAY())&gt;=365,"05 Expires in 18 months",(N2224-TODAY())&gt;=183,"04 Expires in 12 months",(N2224-TODAY())&gt;=92,"03 Expires in 6 months",(N2224-TODAY())&gt;=31,"02 Expires in 3 months",(N2224-TODAY())&gt;=0,"01 Expires in 30 days",(N2224-TODAY())&gt;=-31,"01 Expired last 30 days",(N2224-TODAY())&gt;=-92,"02 Expired last 3 months",(N2224-TODAY())&gt;=-183,"03 Expired last 6 months",(N2224-TODAY())&gt;=-365,"04 Expired last 12 months",(N2224-TODAY())&gt;=-547,"05 Expired last 18 months",TRUE,"06 Expired over 18 months")</f>
        <v>03 Expired last 6 months</v>
      </c>
      <c r="Q2224" s="65">
        <v>63494.8</v>
      </c>
      <c r="R2224" s="84">
        <f t="shared" si="456"/>
        <v>439172.3666666667</v>
      </c>
      <c r="S2224" s="77" t="str" cm="1">
        <f t="array" ref="S2224">_xlfn.IFS(R2224&gt;5000000,"Gold",R2224&gt;=500000,"Silver",R2224&gt;30000,"Bronze",TRUE,"Transactional")</f>
        <v>Bronze</v>
      </c>
      <c r="T2224" s="24" t="s">
        <v>54</v>
      </c>
      <c r="U2224" s="101" t="s">
        <v>69</v>
      </c>
      <c r="V2224" s="101"/>
      <c r="W2224" s="77" t="str">
        <f t="shared" si="453"/>
        <v>Yes</v>
      </c>
      <c r="X2224" s="77" t="str">
        <f>IFERROR(_xlfn.XLOOKUP(J2224&amp;"||"&amp;K2224,'Mapping Ref.'!$J$2:$J$538,'Mapping Ref.'!$K$2:$K$538),"")</f>
        <v>Childrens &amp; Adults</v>
      </c>
      <c r="Y2224" s="77" t="str" cm="1">
        <f t="array" ref="Y2224">_xlfn.IFS(R2224&gt;2000000,"For Publication",R2224&gt;100000,"PID",R2224&gt;30000,"RFQ",TRUE,"Transactional")</f>
        <v>PID</v>
      </c>
      <c r="Z2224" s="24" t="s">
        <v>149</v>
      </c>
      <c r="AA2224" s="32">
        <v>36</v>
      </c>
      <c r="AB2224" s="24">
        <v>24</v>
      </c>
      <c r="AC2224" s="25">
        <v>45273</v>
      </c>
      <c r="AD2224" s="24" t="s">
        <v>58</v>
      </c>
      <c r="AE2224" s="24">
        <v>674755</v>
      </c>
      <c r="AF2224" s="24"/>
      <c r="AG2224" s="24"/>
      <c r="AH2224" s="24" t="s">
        <v>59</v>
      </c>
      <c r="AI2224" s="24"/>
      <c r="AJ2224" s="24" t="s">
        <v>59</v>
      </c>
      <c r="AK2224" s="24"/>
      <c r="AL2224" s="24" t="s">
        <v>1333</v>
      </c>
      <c r="AM2224" s="24"/>
      <c r="AN2224" s="24"/>
      <c r="AO2224" s="24">
        <v>0</v>
      </c>
      <c r="AP2224" s="24" t="s">
        <v>59</v>
      </c>
      <c r="AQ2224" s="24"/>
      <c r="AR2224" s="24"/>
      <c r="AS2224" s="89">
        <f t="shared" si="455"/>
        <v>83</v>
      </c>
      <c r="AT2224" s="24" t="s">
        <v>8393</v>
      </c>
    </row>
    <row r="2225" spans="1:46" x14ac:dyDescent="0.5">
      <c r="A2225" s="24">
        <v>2360</v>
      </c>
      <c r="B2225" s="24" t="s">
        <v>506</v>
      </c>
      <c r="C2225" s="24" t="s">
        <v>77</v>
      </c>
      <c r="D2225" s="24" t="s">
        <v>8394</v>
      </c>
      <c r="E2225" s="24" t="s">
        <v>8391</v>
      </c>
      <c r="F2225" s="77" t="str">
        <f t="shared" si="452"/>
        <v>LIVING WELL INTERNATIONAL CIC</v>
      </c>
      <c r="G2225" s="24" t="s">
        <v>8392</v>
      </c>
      <c r="H2225" s="24" t="s">
        <v>618</v>
      </c>
      <c r="I2225" s="24" t="s">
        <v>3514</v>
      </c>
      <c r="J2225" s="24" t="s">
        <v>66</v>
      </c>
      <c r="K2225" s="27" t="s">
        <v>67</v>
      </c>
      <c r="L2225" s="25">
        <v>45383</v>
      </c>
      <c r="M2225" s="25">
        <v>46477</v>
      </c>
      <c r="N2225" s="81">
        <f t="shared" si="454"/>
        <v>47208</v>
      </c>
      <c r="O2225" s="77" t="str">
        <f t="shared" ca="1" si="457"/>
        <v>Live</v>
      </c>
      <c r="P2225" s="77" t="str" cm="1">
        <f t="array" aca="1" ref="P2225" ca="1">_xlfn.IFS((N2225-TODAY())&gt;=547,"06 Expires over 18 months",(N2225-TODAY())&gt;=365,"05 Expires in 18 months",(N2225-TODAY())&gt;=183,"04 Expires in 12 months",(N2225-TODAY())&gt;=92,"03 Expires in 6 months",(N2225-TODAY())&gt;=31,"02 Expires in 3 months",(N2225-TODAY())&gt;=0,"01 Expires in 30 days",(N2225-TODAY())&gt;=-31,"01 Expired last 30 days",(N2225-TODAY())&gt;=-92,"02 Expired last 3 months",(N2225-TODAY())&gt;=-183,"03 Expired last 6 months",(N2225-TODAY())&gt;=-365,"04 Expired last 12 months",(N2225-TODAY())&gt;=-547,"05 Expired last 18 months",TRUE,"06 Expired over 18 months")</f>
        <v>06 Expires over 18 months</v>
      </c>
      <c r="Q2225" s="65">
        <v>72864.649999999994</v>
      </c>
      <c r="R2225" s="84">
        <f t="shared" si="456"/>
        <v>358251.1958333333</v>
      </c>
      <c r="S2225" s="77" t="str" cm="1">
        <f t="array" ref="S2225">_xlfn.IFS(R2225&gt;5000000,"Gold",R2225&gt;=500000,"Silver",R2225&gt;30000,"Bronze",TRUE,"Transactional")</f>
        <v>Bronze</v>
      </c>
      <c r="T2225" s="24" t="s">
        <v>54</v>
      </c>
      <c r="U2225" s="101" t="s">
        <v>69</v>
      </c>
      <c r="V2225" s="101"/>
      <c r="W2225" s="77" t="str">
        <f t="shared" si="453"/>
        <v>Yes</v>
      </c>
      <c r="X2225" s="77" t="str">
        <f>IFERROR(_xlfn.XLOOKUP(J2225&amp;"||"&amp;K2225,'Mapping Ref.'!$J$2:$J$538,'Mapping Ref.'!$K$2:$K$538),"")</f>
        <v>Childrens &amp; Adults</v>
      </c>
      <c r="Y2225" s="77" t="str" cm="1">
        <f t="array" ref="Y2225">_xlfn.IFS(R2225&gt;2000000,"For Publication",R2225&gt;100000,"PID",R2225&gt;30000,"RFQ",TRUE,"Transactional")</f>
        <v>PID</v>
      </c>
      <c r="Z2225" s="24" t="s">
        <v>71</v>
      </c>
      <c r="AA2225" s="32">
        <v>36</v>
      </c>
      <c r="AB2225" s="24">
        <v>24</v>
      </c>
      <c r="AC2225" s="25">
        <v>45273</v>
      </c>
      <c r="AD2225" s="24" t="s">
        <v>58</v>
      </c>
      <c r="AE2225" s="24">
        <v>3278920</v>
      </c>
      <c r="AF2225" s="24"/>
      <c r="AG2225" s="24"/>
      <c r="AH2225" s="24" t="s">
        <v>59</v>
      </c>
      <c r="AI2225" s="24"/>
      <c r="AJ2225" s="24" t="s">
        <v>59</v>
      </c>
      <c r="AK2225" s="24"/>
      <c r="AL2225" s="24" t="s">
        <v>1333</v>
      </c>
      <c r="AM2225" s="24"/>
      <c r="AN2225" s="24"/>
      <c r="AO2225" s="24">
        <v>0</v>
      </c>
      <c r="AP2225" s="24" t="s">
        <v>59</v>
      </c>
      <c r="AQ2225" s="24"/>
      <c r="AR2225" s="24"/>
      <c r="AS2225" s="89">
        <f t="shared" si="455"/>
        <v>59</v>
      </c>
      <c r="AT2225" s="24" t="s">
        <v>8393</v>
      </c>
    </row>
    <row r="2226" spans="1:46" x14ac:dyDescent="0.5">
      <c r="A2226" s="24">
        <v>2361</v>
      </c>
      <c r="B2226" s="24"/>
      <c r="C2226" s="24"/>
      <c r="D2226" s="24" t="s">
        <v>8395</v>
      </c>
      <c r="E2226" s="24" t="s">
        <v>8396</v>
      </c>
      <c r="F2226" s="77" t="str">
        <f t="shared" si="452"/>
        <v>Fiona Oakley</v>
      </c>
      <c r="G2226" s="24" t="s">
        <v>8397</v>
      </c>
      <c r="H2226" s="24" t="s">
        <v>2200</v>
      </c>
      <c r="I2226" s="24" t="s">
        <v>2200</v>
      </c>
      <c r="J2226" s="24" t="s">
        <v>190</v>
      </c>
      <c r="K2226" s="31" t="s">
        <v>2202</v>
      </c>
      <c r="L2226" s="25">
        <v>45273</v>
      </c>
      <c r="M2226" s="25">
        <v>45638</v>
      </c>
      <c r="N2226" s="81">
        <f t="shared" si="454"/>
        <v>45820</v>
      </c>
      <c r="O2226" s="77" t="str">
        <f t="shared" ca="1" si="457"/>
        <v>Expired</v>
      </c>
      <c r="P2226" s="77" t="str" cm="1">
        <f t="array" aca="1" ref="P2226" ca="1">_xlfn.IFS((N2226-TODAY())&gt;=547,"06 Expires over 18 months",(N2226-TODAY())&gt;=365,"05 Expires in 18 months",(N2226-TODAY())&gt;=183,"04 Expires in 12 months",(N2226-TODAY())&gt;=92,"03 Expires in 6 months",(N2226-TODAY())&gt;=31,"02 Expires in 3 months",(N2226-TODAY())&gt;=0,"01 Expires in 30 days",(N2226-TODAY())&gt;=-31,"01 Expired last 30 days",(N2226-TODAY())&gt;=-92,"02 Expired last 3 months",(N2226-TODAY())&gt;=-183,"03 Expired last 6 months",(N2226-TODAY())&gt;=-365,"04 Expired last 12 months",(N2226-TODAY())&gt;=-547,"05 Expired last 18 months",TRUE,"06 Expired over 18 months")</f>
        <v>05 Expired last 18 months</v>
      </c>
      <c r="Q2226" s="65">
        <v>6750</v>
      </c>
      <c r="R2226" s="84">
        <f t="shared" si="456"/>
        <v>9562.5</v>
      </c>
      <c r="S2226" s="77" t="str" cm="1">
        <f t="array" ref="S2226">_xlfn.IFS(R2226&gt;5000000,"Gold",R2226&gt;=500000,"Silver",R2226&gt;30000,"Bronze",TRUE,"Transactional")</f>
        <v>Transactional</v>
      </c>
      <c r="T2226" s="24" t="s">
        <v>54</v>
      </c>
      <c r="U2226" s="101" t="s">
        <v>84</v>
      </c>
      <c r="V2226" s="101" t="s">
        <v>204</v>
      </c>
      <c r="W2226" s="77" t="str">
        <f t="shared" si="453"/>
        <v>Yes</v>
      </c>
      <c r="X2226" s="77" t="str">
        <f>IFERROR(_xlfn.XLOOKUP(J2226&amp;"||"&amp;K2226,'Mapping Ref.'!$J$2:$J$538,'Mapping Ref.'!$K$2:$K$538),"")</f>
        <v>Childrens &amp; Adults</v>
      </c>
      <c r="Y2226" s="77" t="str" cm="1">
        <f t="array" ref="Y2226">_xlfn.IFS(R2226&gt;2000000,"For Publication",R2226&gt;100000,"PID",R2226&gt;30000,"RFQ",TRUE,"Transactional")</f>
        <v>Transactional</v>
      </c>
      <c r="Z2226" s="24" t="s">
        <v>101</v>
      </c>
      <c r="AA2226" s="32">
        <v>12</v>
      </c>
      <c r="AB2226" s="24">
        <v>6</v>
      </c>
      <c r="AC2226" s="25">
        <v>45273</v>
      </c>
      <c r="AD2226" s="24" t="s">
        <v>58</v>
      </c>
      <c r="AE2226" s="24">
        <v>10000643</v>
      </c>
      <c r="AF2226" s="24"/>
      <c r="AG2226" s="24"/>
      <c r="AH2226" s="24" t="s">
        <v>59</v>
      </c>
      <c r="AI2226" s="24"/>
      <c r="AJ2226" s="24" t="s">
        <v>60</v>
      </c>
      <c r="AK2226" s="24" t="s">
        <v>8398</v>
      </c>
      <c r="AL2226" s="24" t="s">
        <v>1333</v>
      </c>
      <c r="AM2226" s="24"/>
      <c r="AN2226" s="24"/>
      <c r="AO2226" s="24">
        <v>0</v>
      </c>
      <c r="AP2226" s="24" t="s">
        <v>60</v>
      </c>
      <c r="AQ2226" s="24"/>
      <c r="AR2226" s="24"/>
      <c r="AS2226" s="89">
        <f t="shared" si="455"/>
        <v>17</v>
      </c>
      <c r="AT2226" s="24"/>
    </row>
    <row r="2227" spans="1:46" x14ac:dyDescent="0.5">
      <c r="A2227" s="24">
        <v>2362</v>
      </c>
      <c r="B2227" s="24"/>
      <c r="C2227" s="24"/>
      <c r="D2227" s="24" t="s">
        <v>8399</v>
      </c>
      <c r="E2227" s="24" t="s">
        <v>8400</v>
      </c>
      <c r="F2227" s="77" t="str">
        <f t="shared" si="452"/>
        <v>Hitachi Capital (Uk) Plc</v>
      </c>
      <c r="G2227" s="24" t="s">
        <v>8401</v>
      </c>
      <c r="H2227" s="24" t="s">
        <v>3282</v>
      </c>
      <c r="I2227" s="24" t="s">
        <v>3282</v>
      </c>
      <c r="J2227" s="24" t="s">
        <v>2962</v>
      </c>
      <c r="K2227" s="24" t="s">
        <v>3283</v>
      </c>
      <c r="L2227" s="25">
        <v>44017</v>
      </c>
      <c r="M2227" s="25">
        <v>45905</v>
      </c>
      <c r="N2227" s="81">
        <f t="shared" si="454"/>
        <v>45905</v>
      </c>
      <c r="O2227" s="77" t="str">
        <f t="shared" ca="1" si="457"/>
        <v>Expired</v>
      </c>
      <c r="P2227" s="77" t="str" cm="1">
        <f t="array" aca="1" ref="P2227" ca="1">_xlfn.IFS((N2227-TODAY())&gt;=547,"06 Expires over 18 months",(N2227-TODAY())&gt;=365,"05 Expires in 18 months",(N2227-TODAY())&gt;=183,"04 Expires in 12 months",(N2227-TODAY())&gt;=92,"03 Expires in 6 months",(N2227-TODAY())&gt;=31,"02 Expires in 3 months",(N2227-TODAY())&gt;=0,"01 Expires in 30 days",(N2227-TODAY())&gt;=-31,"01 Expired last 30 days",(N2227-TODAY())&gt;=-92,"02 Expired last 3 months",(N2227-TODAY())&gt;=-183,"03 Expired last 6 months",(N2227-TODAY())&gt;=-365,"04 Expired last 12 months",(N2227-TODAY())&gt;=-547,"05 Expired last 18 months",TRUE,"06 Expired over 18 months")</f>
        <v>04 Expired last 12 months</v>
      </c>
      <c r="Q2227" s="65">
        <v>650000</v>
      </c>
      <c r="R2227" s="84">
        <f t="shared" si="456"/>
        <v>3358333.3333333335</v>
      </c>
      <c r="S2227" s="77" t="str" cm="1">
        <f t="array" ref="S2227">_xlfn.IFS(R2227&gt;5000000,"Gold",R2227&gt;=500000,"Silver",R2227&gt;30000,"Bronze",TRUE,"Transactional")</f>
        <v>Silver</v>
      </c>
      <c r="T2227" s="24" t="s">
        <v>54</v>
      </c>
      <c r="U2227" s="101" t="s">
        <v>393</v>
      </c>
      <c r="V2227" s="101" t="s">
        <v>394</v>
      </c>
      <c r="W2227" s="77" t="str">
        <f t="shared" si="453"/>
        <v>No</v>
      </c>
      <c r="X2227" s="77" t="str">
        <f>IFERROR(_xlfn.XLOOKUP(J2227&amp;"||"&amp;K2227,'Mapping Ref.'!$J$2:$J$538,'Mapping Ref.'!$K$2:$K$538),"")</f>
        <v>Construction &amp; Estates</v>
      </c>
      <c r="Y2227" s="77" t="str" cm="1">
        <f t="array" ref="Y2227">_xlfn.IFS(R2227&gt;2000000,"For Publication",R2227&gt;100000,"PID",R2227&gt;30000,"RFQ",TRUE,"Transactional")</f>
        <v>For Publication</v>
      </c>
      <c r="Z2227" s="24" t="s">
        <v>86</v>
      </c>
      <c r="AA2227" s="32">
        <v>62</v>
      </c>
      <c r="AB2227" s="24">
        <v>0</v>
      </c>
      <c r="AC2227" s="25">
        <v>45273</v>
      </c>
      <c r="AD2227" s="24" t="s">
        <v>58</v>
      </c>
      <c r="AE2227" s="24" t="s">
        <v>1333</v>
      </c>
      <c r="AF2227" s="24"/>
      <c r="AG2227" s="24"/>
      <c r="AH2227" s="24" t="s">
        <v>60</v>
      </c>
      <c r="AI2227" s="24"/>
      <c r="AJ2227" s="24" t="s">
        <v>60</v>
      </c>
      <c r="AK2227" s="24"/>
      <c r="AL2227" s="24" t="s">
        <v>1333</v>
      </c>
      <c r="AM2227" s="24"/>
      <c r="AN2227" s="24"/>
      <c r="AO2227" s="24">
        <v>0</v>
      </c>
      <c r="AP2227" s="24" t="s">
        <v>59</v>
      </c>
      <c r="AQ2227" s="24" t="s">
        <v>8402</v>
      </c>
      <c r="AR2227" s="24" t="s">
        <v>8403</v>
      </c>
      <c r="AS2227" s="89">
        <f t="shared" si="455"/>
        <v>62</v>
      </c>
      <c r="AT2227" s="24"/>
    </row>
    <row r="2228" spans="1:46" x14ac:dyDescent="0.5">
      <c r="A2228" s="24">
        <v>2363</v>
      </c>
      <c r="B2228" s="24"/>
      <c r="C2228" s="24" t="s">
        <v>77</v>
      </c>
      <c r="D2228" s="24" t="s">
        <v>8404</v>
      </c>
      <c r="E2228" s="24" t="s">
        <v>8405</v>
      </c>
      <c r="F2228" s="77" t="str">
        <f t="shared" si="452"/>
        <v>FREEHAUS DESIGN LIMITED</v>
      </c>
      <c r="G2228" s="24" t="s">
        <v>5862</v>
      </c>
      <c r="H2228" s="24" t="s">
        <v>5026</v>
      </c>
      <c r="I2228" s="24" t="s">
        <v>8406</v>
      </c>
      <c r="J2228" s="24" t="s">
        <v>321</v>
      </c>
      <c r="K2228" s="24" t="s">
        <v>8407</v>
      </c>
      <c r="L2228" s="25">
        <v>45231</v>
      </c>
      <c r="M2228" s="25">
        <v>45536</v>
      </c>
      <c r="N2228" s="81">
        <f t="shared" si="454"/>
        <v>45536</v>
      </c>
      <c r="O2228" s="77" t="str">
        <f t="shared" ca="1" si="457"/>
        <v>Expired</v>
      </c>
      <c r="P2228" s="77" t="str" cm="1">
        <f t="array" aca="1" ref="P2228" ca="1">_xlfn.IFS((N2228-TODAY())&gt;=547,"06 Expires over 18 months",(N2228-TODAY())&gt;=365,"05 Expires in 18 months",(N2228-TODAY())&gt;=183,"04 Expires in 12 months",(N2228-TODAY())&gt;=92,"03 Expires in 6 months",(N2228-TODAY())&gt;=31,"02 Expires in 3 months",(N2228-TODAY())&gt;=0,"01 Expires in 30 days",(N2228-TODAY())&gt;=-31,"01 Expired last 30 days",(N2228-TODAY())&gt;=-92,"02 Expired last 3 months",(N2228-TODAY())&gt;=-183,"03 Expired last 6 months",(N2228-TODAY())&gt;=-365,"04 Expired last 12 months",(N2228-TODAY())&gt;=-547,"05 Expired last 18 months",TRUE,"06 Expired over 18 months")</f>
        <v>06 Expired over 18 months</v>
      </c>
      <c r="Q2228" s="65">
        <v>69673.75</v>
      </c>
      <c r="R2228" s="84">
        <f t="shared" si="456"/>
        <v>69673.75</v>
      </c>
      <c r="S2228" s="77" t="str" cm="1">
        <f t="array" ref="S2228">_xlfn.IFS(R2228&gt;5000000,"Gold",R2228&gt;=500000,"Silver",R2228&gt;30000,"Bronze",TRUE,"Transactional")</f>
        <v>Bronze</v>
      </c>
      <c r="T2228" s="24" t="s">
        <v>122</v>
      </c>
      <c r="U2228" s="101" t="s">
        <v>190</v>
      </c>
      <c r="V2228" s="101" t="s">
        <v>596</v>
      </c>
      <c r="W2228" s="77" t="str">
        <f t="shared" si="453"/>
        <v>No</v>
      </c>
      <c r="X2228" s="77" t="str">
        <f>IFERROR(_xlfn.XLOOKUP(J2228&amp;"||"&amp;K2228,'Mapping Ref.'!$J$2:$J$538,'Mapping Ref.'!$K$2:$K$538),"")</f>
        <v>Corporate</v>
      </c>
      <c r="Y2228" s="77" t="str" cm="1">
        <f t="array" ref="Y2228">_xlfn.IFS(R2228&gt;2000000,"For Publication",R2228&gt;100000,"PID",R2228&gt;30000,"RFQ",TRUE,"Transactional")</f>
        <v>RFQ</v>
      </c>
      <c r="Z2228" s="24" t="s">
        <v>76</v>
      </c>
      <c r="AA2228" s="32">
        <v>6</v>
      </c>
      <c r="AB2228" s="24">
        <v>0</v>
      </c>
      <c r="AC2228" s="25">
        <v>45274</v>
      </c>
      <c r="AD2228" s="24" t="s">
        <v>58</v>
      </c>
      <c r="AE2228" s="24" t="s">
        <v>8375</v>
      </c>
      <c r="AF2228" s="24"/>
      <c r="AG2228" s="24"/>
      <c r="AH2228" s="24" t="s">
        <v>60</v>
      </c>
      <c r="AI2228" s="24"/>
      <c r="AJ2228" s="24" t="s">
        <v>60</v>
      </c>
      <c r="AK2228" s="24"/>
      <c r="AL2228" s="24" t="s">
        <v>1333</v>
      </c>
      <c r="AM2228" s="24"/>
      <c r="AN2228" s="24"/>
      <c r="AO2228" s="24">
        <v>0</v>
      </c>
      <c r="AP2228" s="24" t="s">
        <v>60</v>
      </c>
      <c r="AQ2228" s="24"/>
      <c r="AR2228" s="24"/>
      <c r="AS2228" s="89">
        <f t="shared" si="455"/>
        <v>10</v>
      </c>
      <c r="AT2228" s="24" t="s">
        <v>5865</v>
      </c>
    </row>
    <row r="2229" spans="1:46" x14ac:dyDescent="0.5">
      <c r="A2229" s="24">
        <v>2364</v>
      </c>
      <c r="B2229" s="24" t="s">
        <v>506</v>
      </c>
      <c r="C2229" s="24" t="s">
        <v>77</v>
      </c>
      <c r="D2229" s="24" t="s">
        <v>8408</v>
      </c>
      <c r="E2229" s="24" t="s">
        <v>8409</v>
      </c>
      <c r="F2229" s="77" t="str">
        <f t="shared" si="452"/>
        <v>ALISON CRAWSHAW LTD</v>
      </c>
      <c r="G2229" s="24" t="s">
        <v>1028</v>
      </c>
      <c r="H2229" s="24" t="s">
        <v>8410</v>
      </c>
      <c r="I2229" s="24" t="s">
        <v>8410</v>
      </c>
      <c r="J2229" s="24" t="s">
        <v>321</v>
      </c>
      <c r="K2229" s="24" t="s">
        <v>8407</v>
      </c>
      <c r="L2229" s="25">
        <v>45267</v>
      </c>
      <c r="M2229" s="25">
        <v>45359</v>
      </c>
      <c r="N2229" s="81">
        <f t="shared" ref="N2229:N2260" si="458">EDATE(M2229,AB2229)</f>
        <v>46089</v>
      </c>
      <c r="O2229" s="77" t="str">
        <f t="shared" ca="1" si="457"/>
        <v>Expired</v>
      </c>
      <c r="P2229" s="77" t="str" cm="1">
        <f t="array" aca="1" ref="P2229" ca="1">_xlfn.IFS((N2229-TODAY())&gt;=547,"06 Expires over 18 months",(N2229-TODAY())&gt;=365,"05 Expires in 18 months",(N2229-TODAY())&gt;=183,"04 Expires in 12 months",(N2229-TODAY())&gt;=92,"03 Expires in 6 months",(N2229-TODAY())&gt;=31,"02 Expires in 3 months",(N2229-TODAY())&gt;=0,"01 Expires in 30 days",(N2229-TODAY())&gt;=-31,"01 Expired last 30 days",(N2229-TODAY())&gt;=-92,"02 Expired last 3 months",(N2229-TODAY())&gt;=-183,"03 Expired last 6 months",(N2229-TODAY())&gt;=-365,"04 Expired last 12 months",(N2229-TODAY())&gt;=-547,"05 Expired last 18 months",TRUE,"06 Expired over 18 months")</f>
        <v>03 Expired last 6 months</v>
      </c>
      <c r="Q2229" s="65">
        <v>13500</v>
      </c>
      <c r="R2229" s="84">
        <f t="shared" si="456"/>
        <v>30375</v>
      </c>
      <c r="S2229" s="77" t="str" cm="1">
        <f t="array" ref="S2229">_xlfn.IFS(R2229&gt;5000000,"Gold",R2229&gt;=500000,"Silver",R2229&gt;30000,"Bronze",TRUE,"Transactional")</f>
        <v>Bronze</v>
      </c>
      <c r="T2229" s="24" t="s">
        <v>54</v>
      </c>
      <c r="U2229" s="101" t="s">
        <v>190</v>
      </c>
      <c r="V2229" s="101" t="s">
        <v>596</v>
      </c>
      <c r="W2229" s="77" t="str">
        <f t="shared" si="453"/>
        <v>Yes</v>
      </c>
      <c r="X2229" s="77" t="str">
        <f>IFERROR(_xlfn.XLOOKUP(J2229&amp;"||"&amp;K2229,'Mapping Ref.'!$J$2:$J$538,'Mapping Ref.'!$K$2:$K$538),"")</f>
        <v>Corporate</v>
      </c>
      <c r="Y2229" s="77" t="str" cm="1">
        <f t="array" ref="Y2229">_xlfn.IFS(R2229&gt;2000000,"For Publication",R2229&gt;100000,"PID",R2229&gt;30000,"RFQ",TRUE,"Transactional")</f>
        <v>RFQ</v>
      </c>
      <c r="Z2229" s="24" t="s">
        <v>76</v>
      </c>
      <c r="AA2229" s="32">
        <v>3</v>
      </c>
      <c r="AB2229" s="24">
        <v>24</v>
      </c>
      <c r="AC2229" s="25">
        <v>45274</v>
      </c>
      <c r="AD2229" s="24" t="s">
        <v>58</v>
      </c>
      <c r="AE2229" s="24" t="s">
        <v>8411</v>
      </c>
      <c r="AF2229" s="24"/>
      <c r="AG2229" s="24"/>
      <c r="AH2229" s="24" t="s">
        <v>59</v>
      </c>
      <c r="AI2229" s="24"/>
      <c r="AJ2229" s="24" t="s">
        <v>60</v>
      </c>
      <c r="AK2229" s="24"/>
      <c r="AL2229" s="24" t="s">
        <v>1333</v>
      </c>
      <c r="AM2229" s="24"/>
      <c r="AN2229" s="24"/>
      <c r="AO2229" s="24">
        <v>0</v>
      </c>
      <c r="AP2229" s="24" t="s">
        <v>60</v>
      </c>
      <c r="AQ2229" s="24" t="s">
        <v>8410</v>
      </c>
      <c r="AR2229" s="24" t="s">
        <v>8412</v>
      </c>
      <c r="AS2229" s="89">
        <f t="shared" ref="AS2229:AS2262" si="459">DATEDIF(L2229,N2229,"m")</f>
        <v>27</v>
      </c>
      <c r="AT2229" s="24" t="s">
        <v>1031</v>
      </c>
    </row>
    <row r="2230" spans="1:46" x14ac:dyDescent="0.5">
      <c r="A2230" s="24">
        <v>2365</v>
      </c>
      <c r="B2230" s="24" t="s">
        <v>506</v>
      </c>
      <c r="C2230" s="24" t="s">
        <v>77</v>
      </c>
      <c r="D2230" s="24" t="s">
        <v>8413</v>
      </c>
      <c r="E2230" s="24" t="s">
        <v>8414</v>
      </c>
      <c r="F2230" s="77" t="str">
        <f t="shared" si="452"/>
        <v>ROYAL MAIL GROUP LTD</v>
      </c>
      <c r="G2230" s="24" t="s">
        <v>890</v>
      </c>
      <c r="H2230" s="24" t="s">
        <v>880</v>
      </c>
      <c r="I2230" s="24" t="s">
        <v>880</v>
      </c>
      <c r="J2230" s="24" t="s">
        <v>52</v>
      </c>
      <c r="K2230" s="24" t="s">
        <v>881</v>
      </c>
      <c r="L2230" s="25">
        <v>44453</v>
      </c>
      <c r="M2230" s="25">
        <v>45548</v>
      </c>
      <c r="N2230" s="81">
        <f t="shared" si="458"/>
        <v>46278</v>
      </c>
      <c r="O2230" s="77" t="str">
        <f t="shared" ca="1" si="457"/>
        <v>Live</v>
      </c>
      <c r="P2230" s="77" t="str" cm="1">
        <f t="array" aca="1" ref="P2230" ca="1">_xlfn.IFS((N2230-TODAY())&gt;=547,"06 Expires over 18 months",(N2230-TODAY())&gt;=365,"05 Expires in 18 months",(N2230-TODAY())&gt;=183,"04 Expires in 12 months",(N2230-TODAY())&gt;=92,"03 Expires in 6 months",(N2230-TODAY())&gt;=31,"02 Expires in 3 months",(N2230-TODAY())&gt;=0,"01 Expires in 30 days",(N2230-TODAY())&gt;=-31,"01 Expired last 30 days",(N2230-TODAY())&gt;=-92,"02 Expired last 3 months",(N2230-TODAY())&gt;=-183,"03 Expired last 6 months",(N2230-TODAY())&gt;=-365,"04 Expired last 12 months",(N2230-TODAY())&gt;=-547,"05 Expired last 18 months",TRUE,"06 Expired over 18 months")</f>
        <v>01 Expires in 30 days</v>
      </c>
      <c r="Q2230" s="65">
        <v>600000</v>
      </c>
      <c r="R2230" s="84">
        <f t="shared" si="456"/>
        <v>2950000</v>
      </c>
      <c r="S2230" s="77" t="str" cm="1">
        <f t="array" ref="S2230">_xlfn.IFS(R2230&gt;5000000,"Gold",R2230&gt;=500000,"Silver",R2230&gt;30000,"Bronze",TRUE,"Transactional")</f>
        <v>Silver</v>
      </c>
      <c r="T2230" s="24" t="s">
        <v>54</v>
      </c>
      <c r="U2230" s="101" t="s">
        <v>891</v>
      </c>
      <c r="V2230" s="101" t="s">
        <v>892</v>
      </c>
      <c r="W2230" s="77" t="str">
        <f t="shared" si="453"/>
        <v>Yes</v>
      </c>
      <c r="X2230" s="77" t="str">
        <f>IFERROR(_xlfn.XLOOKUP(J2230&amp;"||"&amp;K2230,'Mapping Ref.'!$J$2:$J$538,'Mapping Ref.'!$K$2:$K$538),"")</f>
        <v>Corporate</v>
      </c>
      <c r="Y2230" s="77" t="str" cm="1">
        <f t="array" ref="Y2230">_xlfn.IFS(R2230&gt;2000000,"For Publication",R2230&gt;100000,"PID",R2230&gt;30000,"RFQ",TRUE,"Transactional")</f>
        <v>For Publication</v>
      </c>
      <c r="Z2230" s="24" t="s">
        <v>57</v>
      </c>
      <c r="AA2230" s="32">
        <v>36</v>
      </c>
      <c r="AB2230" s="24">
        <v>24</v>
      </c>
      <c r="AC2230" s="25">
        <v>45274</v>
      </c>
      <c r="AD2230" s="24" t="s">
        <v>58</v>
      </c>
      <c r="AE2230" s="24" t="s">
        <v>8415</v>
      </c>
      <c r="AF2230" s="24" t="s">
        <v>59</v>
      </c>
      <c r="AG2230" s="24"/>
      <c r="AH2230" s="24" t="s">
        <v>60</v>
      </c>
      <c r="AI2230" s="24"/>
      <c r="AJ2230" s="24" t="s">
        <v>60</v>
      </c>
      <c r="AK2230" s="24"/>
      <c r="AL2230" s="24" t="s">
        <v>1333</v>
      </c>
      <c r="AM2230" s="24"/>
      <c r="AN2230" s="24"/>
      <c r="AO2230" s="24">
        <v>0</v>
      </c>
      <c r="AP2230" s="24" t="s">
        <v>60</v>
      </c>
      <c r="AQ2230" s="24"/>
      <c r="AR2230" s="24"/>
      <c r="AS2230" s="89">
        <f t="shared" si="459"/>
        <v>59</v>
      </c>
      <c r="AT2230" s="24" t="s">
        <v>893</v>
      </c>
    </row>
    <row r="2231" spans="1:46" x14ac:dyDescent="0.5">
      <c r="A2231" s="24">
        <v>2366</v>
      </c>
      <c r="B2231" s="24"/>
      <c r="C2231" s="24"/>
      <c r="D2231" s="24" t="s">
        <v>8416</v>
      </c>
      <c r="E2231" s="24" t="s">
        <v>8417</v>
      </c>
      <c r="F2231" s="77" t="str">
        <f t="shared" si="452"/>
        <v>OVE ARUP &amp; PARTNERS INTERNATIONAL LTD</v>
      </c>
      <c r="G2231" s="24" t="s">
        <v>8418</v>
      </c>
      <c r="H2231" s="24" t="s">
        <v>8419</v>
      </c>
      <c r="I2231" s="24" t="s">
        <v>8420</v>
      </c>
      <c r="J2231" s="24" t="s">
        <v>107</v>
      </c>
      <c r="K2231" s="24" t="s">
        <v>1889</v>
      </c>
      <c r="L2231" s="25">
        <v>44652</v>
      </c>
      <c r="M2231" s="25">
        <v>45016</v>
      </c>
      <c r="N2231" s="81">
        <f t="shared" si="458"/>
        <v>45199</v>
      </c>
      <c r="O2231" s="77" t="str">
        <f t="shared" ca="1" si="457"/>
        <v>Expired</v>
      </c>
      <c r="P2231" s="77" t="str" cm="1">
        <f t="array" aca="1" ref="P2231" ca="1">_xlfn.IFS((N2231-TODAY())&gt;=547,"06 Expires over 18 months",(N2231-TODAY())&gt;=365,"05 Expires in 18 months",(N2231-TODAY())&gt;=183,"04 Expires in 12 months",(N2231-TODAY())&gt;=92,"03 Expires in 6 months",(N2231-TODAY())&gt;=31,"02 Expires in 3 months",(N2231-TODAY())&gt;=0,"01 Expires in 30 days",(N2231-TODAY())&gt;=-31,"01 Expired last 30 days",(N2231-TODAY())&gt;=-92,"02 Expired last 3 months",(N2231-TODAY())&gt;=-183,"03 Expired last 6 months",(N2231-TODAY())&gt;=-365,"04 Expired last 12 months",(N2231-TODAY())&gt;=-547,"05 Expired last 18 months",TRUE,"06 Expired over 18 months")</f>
        <v>06 Expired over 18 months</v>
      </c>
      <c r="Q2231" s="65">
        <v>369179</v>
      </c>
      <c r="R2231" s="84">
        <f t="shared" si="456"/>
        <v>523003.58333333331</v>
      </c>
      <c r="S2231" s="77" t="str" cm="1">
        <f t="array" ref="S2231">_xlfn.IFS(R2231&gt;5000000,"Gold",R2231&gt;=500000,"Silver",R2231&gt;30000,"Bronze",TRUE,"Transactional")</f>
        <v>Silver</v>
      </c>
      <c r="T2231" s="24" t="s">
        <v>54</v>
      </c>
      <c r="U2231" s="101" t="s">
        <v>109</v>
      </c>
      <c r="V2231" s="101" t="s">
        <v>148</v>
      </c>
      <c r="W2231" s="77" t="str">
        <f t="shared" si="453"/>
        <v>Yes</v>
      </c>
      <c r="X2231" s="77" t="str">
        <f>IFERROR(_xlfn.XLOOKUP(J2231&amp;"||"&amp;K2231,'Mapping Ref.'!$J$2:$J$538,'Mapping Ref.'!$K$2:$K$538),"")</f>
        <v>Construction &amp; Estates</v>
      </c>
      <c r="Y2231" s="77" t="str" cm="1">
        <f t="array" ref="Y2231">_xlfn.IFS(R2231&gt;2000000,"For Publication",R2231&gt;100000,"PID",R2231&gt;30000,"RFQ",TRUE,"Transactional")</f>
        <v>PID</v>
      </c>
      <c r="Z2231" s="24" t="s">
        <v>86</v>
      </c>
      <c r="AA2231" s="32">
        <v>12</v>
      </c>
      <c r="AB2231" s="24">
        <v>6</v>
      </c>
      <c r="AC2231" s="25">
        <v>45274</v>
      </c>
      <c r="AD2231" s="24" t="s">
        <v>58</v>
      </c>
      <c r="AE2231" s="24" t="s">
        <v>8421</v>
      </c>
      <c r="AF2231" s="24"/>
      <c r="AG2231" s="24"/>
      <c r="AH2231" s="24" t="s">
        <v>60</v>
      </c>
      <c r="AI2231" s="24"/>
      <c r="AJ2231" s="24" t="s">
        <v>60</v>
      </c>
      <c r="AK2231" s="24"/>
      <c r="AL2231" s="24" t="s">
        <v>1333</v>
      </c>
      <c r="AM2231" s="24"/>
      <c r="AN2231" s="24"/>
      <c r="AO2231" s="24">
        <v>0</v>
      </c>
      <c r="AP2231" s="24" t="s">
        <v>60</v>
      </c>
      <c r="AQ2231" s="24"/>
      <c r="AR2231" s="24"/>
      <c r="AS2231" s="89">
        <f t="shared" si="459"/>
        <v>17</v>
      </c>
      <c r="AT2231" s="24" t="s">
        <v>8422</v>
      </c>
    </row>
    <row r="2232" spans="1:46" x14ac:dyDescent="0.5">
      <c r="A2232" s="24">
        <v>2367</v>
      </c>
      <c r="B2232" s="24"/>
      <c r="C2232" s="24"/>
      <c r="D2232" s="24" t="s">
        <v>8423</v>
      </c>
      <c r="E2232" s="24" t="s">
        <v>8424</v>
      </c>
      <c r="F2232" s="77" t="str">
        <f t="shared" si="452"/>
        <v>QUADIENT UK LIMITED</v>
      </c>
      <c r="G2232" s="24" t="s">
        <v>8425</v>
      </c>
      <c r="H2232" s="24" t="s">
        <v>880</v>
      </c>
      <c r="I2232" s="24" t="s">
        <v>880</v>
      </c>
      <c r="J2232" s="24" t="s">
        <v>52</v>
      </c>
      <c r="K2232" s="24" t="s">
        <v>881</v>
      </c>
      <c r="L2232" s="25">
        <v>43781</v>
      </c>
      <c r="M2232" s="25">
        <v>45607</v>
      </c>
      <c r="N2232" s="81">
        <f t="shared" si="458"/>
        <v>45607</v>
      </c>
      <c r="O2232" s="77" t="str">
        <f t="shared" ca="1" si="457"/>
        <v>Expired</v>
      </c>
      <c r="P2232" s="77" t="str" cm="1">
        <f t="array" aca="1" ref="P2232" ca="1">_xlfn.IFS((N2232-TODAY())&gt;=547,"06 Expires over 18 months",(N2232-TODAY())&gt;=365,"05 Expires in 18 months",(N2232-TODAY())&gt;=183,"04 Expires in 12 months",(N2232-TODAY())&gt;=92,"03 Expires in 6 months",(N2232-TODAY())&gt;=31,"02 Expires in 3 months",(N2232-TODAY())&gt;=0,"01 Expires in 30 days",(N2232-TODAY())&gt;=-31,"01 Expired last 30 days",(N2232-TODAY())&gt;=-92,"02 Expired last 3 months",(N2232-TODAY())&gt;=-183,"03 Expired last 6 months",(N2232-TODAY())&gt;=-365,"04 Expired last 12 months",(N2232-TODAY())&gt;=-547,"05 Expired last 18 months",TRUE,"06 Expired over 18 months")</f>
        <v>06 Expired over 18 months</v>
      </c>
      <c r="Q2232" s="65">
        <v>30000</v>
      </c>
      <c r="R2232" s="84">
        <f t="shared" si="456"/>
        <v>147500</v>
      </c>
      <c r="S2232" s="77" t="str" cm="1">
        <f t="array" ref="S2232">_xlfn.IFS(R2232&gt;5000000,"Gold",R2232&gt;=500000,"Silver",R2232&gt;30000,"Bronze",TRUE,"Transactional")</f>
        <v>Bronze</v>
      </c>
      <c r="T2232" s="24" t="s">
        <v>54</v>
      </c>
      <c r="U2232" s="101" t="s">
        <v>69</v>
      </c>
      <c r="V2232" s="101" t="s">
        <v>983</v>
      </c>
      <c r="W2232" s="77" t="str">
        <f t="shared" si="453"/>
        <v>No</v>
      </c>
      <c r="X2232" s="77" t="str">
        <f>IFERROR(_xlfn.XLOOKUP(J2232&amp;"||"&amp;K2232,'Mapping Ref.'!$J$2:$J$538,'Mapping Ref.'!$K$2:$K$538),"")</f>
        <v>Corporate</v>
      </c>
      <c r="Y2232" s="77" t="str" cm="1">
        <f t="array" ref="Y2232">_xlfn.IFS(R2232&gt;2000000,"For Publication",R2232&gt;100000,"PID",R2232&gt;30000,"RFQ",TRUE,"Transactional")</f>
        <v>PID</v>
      </c>
      <c r="Z2232" s="24" t="s">
        <v>86</v>
      </c>
      <c r="AA2232" s="32">
        <v>60</v>
      </c>
      <c r="AB2232" s="24">
        <v>0</v>
      </c>
      <c r="AC2232" s="25">
        <v>45274</v>
      </c>
      <c r="AD2232" s="24" t="s">
        <v>58</v>
      </c>
      <c r="AE2232" s="24" t="s">
        <v>8426</v>
      </c>
      <c r="AF2232" s="24"/>
      <c r="AG2232" s="24"/>
      <c r="AH2232" s="24" t="s">
        <v>59</v>
      </c>
      <c r="AI2232" s="24"/>
      <c r="AJ2232" s="24" t="s">
        <v>60</v>
      </c>
      <c r="AK2232" s="24"/>
      <c r="AL2232" s="24" t="s">
        <v>1333</v>
      </c>
      <c r="AM2232" s="24"/>
      <c r="AN2232" s="24"/>
      <c r="AO2232" s="24">
        <v>0</v>
      </c>
      <c r="AP2232" s="24" t="s">
        <v>60</v>
      </c>
      <c r="AQ2232" s="24"/>
      <c r="AR2232" s="24"/>
      <c r="AS2232" s="89">
        <f t="shared" si="459"/>
        <v>59</v>
      </c>
      <c r="AT2232" s="24" t="s">
        <v>8427</v>
      </c>
    </row>
    <row r="2233" spans="1:46" x14ac:dyDescent="0.5">
      <c r="A2233" s="24">
        <v>2368</v>
      </c>
      <c r="B2233" s="24" t="s">
        <v>506</v>
      </c>
      <c r="C2233" s="24" t="s">
        <v>77</v>
      </c>
      <c r="D2233" s="24" t="s">
        <v>8428</v>
      </c>
      <c r="E2233" s="24" t="s">
        <v>8429</v>
      </c>
      <c r="F2233" s="77" t="str">
        <f t="shared" si="452"/>
        <v>CIVICA UK LIMITED</v>
      </c>
      <c r="G2233" s="24" t="s">
        <v>2355</v>
      </c>
      <c r="H2233" s="24" t="s">
        <v>8430</v>
      </c>
      <c r="I2233" s="24" t="s">
        <v>8430</v>
      </c>
      <c r="J2233" s="24" t="s">
        <v>52</v>
      </c>
      <c r="K2233" s="24" t="s">
        <v>1133</v>
      </c>
      <c r="L2233" s="25">
        <v>44708</v>
      </c>
      <c r="M2233" s="25">
        <v>46533</v>
      </c>
      <c r="N2233" s="81">
        <f t="shared" si="458"/>
        <v>46533</v>
      </c>
      <c r="O2233" s="77" t="str">
        <f t="shared" ca="1" si="457"/>
        <v>Live</v>
      </c>
      <c r="P2233" s="77" t="str" cm="1">
        <f t="array" aca="1" ref="P2233" ca="1">_xlfn.IFS((N2233-TODAY())&gt;=547,"06 Expires over 18 months",(N2233-TODAY())&gt;=365,"05 Expires in 18 months",(N2233-TODAY())&gt;=183,"04 Expires in 12 months",(N2233-TODAY())&gt;=92,"03 Expires in 6 months",(N2233-TODAY())&gt;=31,"02 Expires in 3 months",(N2233-TODAY())&gt;=0,"01 Expires in 30 days",(N2233-TODAY())&gt;=-31,"01 Expired last 30 days",(N2233-TODAY())&gt;=-92,"02 Expired last 3 months",(N2233-TODAY())&gt;=-183,"03 Expired last 6 months",(N2233-TODAY())&gt;=-365,"04 Expired last 12 months",(N2233-TODAY())&gt;=-547,"05 Expired last 18 months",TRUE,"06 Expired over 18 months")</f>
        <v>04 Expires in 12 months</v>
      </c>
      <c r="Q2233" s="65">
        <v>150000</v>
      </c>
      <c r="R2233" s="84">
        <f t="shared" si="456"/>
        <v>737500</v>
      </c>
      <c r="S2233" s="77" t="str" cm="1">
        <f t="array" ref="S2233">_xlfn.IFS(R2233&gt;5000000,"Gold",R2233&gt;=500000,"Silver",R2233&gt;30000,"Bronze",TRUE,"Transactional")</f>
        <v>Silver</v>
      </c>
      <c r="T2233" s="24" t="s">
        <v>122</v>
      </c>
      <c r="U2233" s="101" t="s">
        <v>116</v>
      </c>
      <c r="V2233" s="101" t="s">
        <v>569</v>
      </c>
      <c r="W2233" s="77" t="str">
        <f t="shared" si="453"/>
        <v>No</v>
      </c>
      <c r="X2233" s="77" t="str">
        <f>IFERROR(_xlfn.XLOOKUP(J2233&amp;"||"&amp;K2233,'Mapping Ref.'!$J$2:$J$538,'Mapping Ref.'!$K$2:$K$538),"")</f>
        <v>Corporate</v>
      </c>
      <c r="Y2233" s="77" t="str" cm="1">
        <f t="array" ref="Y2233">_xlfn.IFS(R2233&gt;2000000,"For Publication",R2233&gt;100000,"PID",R2233&gt;30000,"RFQ",TRUE,"Transactional")</f>
        <v>PID</v>
      </c>
      <c r="Z2233" s="24" t="s">
        <v>303</v>
      </c>
      <c r="AA2233" s="32">
        <v>60</v>
      </c>
      <c r="AB2233" s="24">
        <v>0</v>
      </c>
      <c r="AC2233" s="25">
        <v>45274</v>
      </c>
      <c r="AD2233" s="24" t="s">
        <v>326</v>
      </c>
      <c r="AE2233" s="24" t="s">
        <v>8431</v>
      </c>
      <c r="AF2233" s="24"/>
      <c r="AG2233" s="24"/>
      <c r="AH2233" s="24" t="s">
        <v>60</v>
      </c>
      <c r="AI2233" s="24"/>
      <c r="AJ2233" s="24" t="s">
        <v>60</v>
      </c>
      <c r="AK2233" s="24"/>
      <c r="AL2233" s="24" t="s">
        <v>1333</v>
      </c>
      <c r="AM2233" s="24"/>
      <c r="AN2233" s="24"/>
      <c r="AO2233" s="24">
        <v>0</v>
      </c>
      <c r="AP2233" s="24" t="s">
        <v>60</v>
      </c>
      <c r="AQ2233" s="24"/>
      <c r="AR2233" s="24"/>
      <c r="AS2233" s="89">
        <f t="shared" si="459"/>
        <v>59</v>
      </c>
      <c r="AT2233" s="24" t="s">
        <v>2360</v>
      </c>
    </row>
    <row r="2234" spans="1:46" x14ac:dyDescent="0.5">
      <c r="A2234" s="24">
        <v>2369</v>
      </c>
      <c r="B2234" s="24"/>
      <c r="C2234" s="24"/>
      <c r="D2234" s="24" t="s">
        <v>8432</v>
      </c>
      <c r="E2234" s="24" t="s">
        <v>8433</v>
      </c>
      <c r="F2234" s="77" t="str">
        <f t="shared" si="452"/>
        <v>THOMSON REUTERS(PROFESSIONAL)UK LTD T/A SWEET &amp; MAXWELL</v>
      </c>
      <c r="G2234" s="24" t="s">
        <v>8434</v>
      </c>
      <c r="H2234" s="24" t="s">
        <v>8430</v>
      </c>
      <c r="I2234" s="24" t="s">
        <v>8430</v>
      </c>
      <c r="J2234" s="24" t="s">
        <v>52</v>
      </c>
      <c r="K2234" s="24" t="s">
        <v>1133</v>
      </c>
      <c r="L2234" s="25">
        <v>44896</v>
      </c>
      <c r="M2234" s="25">
        <v>45991</v>
      </c>
      <c r="N2234" s="81">
        <f t="shared" si="458"/>
        <v>45991</v>
      </c>
      <c r="O2234" s="77" t="str">
        <f t="shared" ca="1" si="457"/>
        <v>Expired</v>
      </c>
      <c r="P2234" s="77" t="str" cm="1">
        <f t="array" aca="1" ref="P2234" ca="1">_xlfn.IFS((N2234-TODAY())&gt;=547,"06 Expires over 18 months",(N2234-TODAY())&gt;=365,"05 Expires in 18 months",(N2234-TODAY())&gt;=183,"04 Expires in 12 months",(N2234-TODAY())&gt;=92,"03 Expires in 6 months",(N2234-TODAY())&gt;=31,"02 Expires in 3 months",(N2234-TODAY())&gt;=0,"01 Expires in 30 days",(N2234-TODAY())&gt;=-31,"01 Expired last 30 days",(N2234-TODAY())&gt;=-92,"02 Expired last 3 months",(N2234-TODAY())&gt;=-183,"03 Expired last 6 months",(N2234-TODAY())&gt;=-365,"04 Expired last 12 months",(N2234-TODAY())&gt;=-547,"05 Expired last 18 months",TRUE,"06 Expired over 18 months")</f>
        <v>04 Expired last 12 months</v>
      </c>
      <c r="Q2234" s="65">
        <v>115000</v>
      </c>
      <c r="R2234" s="84">
        <f t="shared" si="456"/>
        <v>335416.66666666669</v>
      </c>
      <c r="S2234" s="77" t="str" cm="1">
        <f t="array" ref="S2234">_xlfn.IFS(R2234&gt;5000000,"Gold",R2234&gt;=500000,"Silver",R2234&gt;30000,"Bronze",TRUE,"Transactional")</f>
        <v>Bronze</v>
      </c>
      <c r="T2234" s="24" t="s">
        <v>54</v>
      </c>
      <c r="U2234" s="101" t="s">
        <v>455</v>
      </c>
      <c r="V2234" s="101" t="s">
        <v>822</v>
      </c>
      <c r="W2234" s="77" t="str">
        <f t="shared" si="453"/>
        <v>No</v>
      </c>
      <c r="X2234" s="77" t="str">
        <f>IFERROR(_xlfn.XLOOKUP(J2234&amp;"||"&amp;K2234,'Mapping Ref.'!$J$2:$J$538,'Mapping Ref.'!$K$2:$K$538),"")</f>
        <v>Corporate</v>
      </c>
      <c r="Y2234" s="77" t="str" cm="1">
        <f t="array" ref="Y2234">_xlfn.IFS(R2234&gt;2000000,"For Publication",R2234&gt;100000,"PID",R2234&gt;30000,"RFQ",TRUE,"Transactional")</f>
        <v>PID</v>
      </c>
      <c r="Z2234" s="24" t="s">
        <v>303</v>
      </c>
      <c r="AA2234" s="32">
        <v>36</v>
      </c>
      <c r="AB2234" s="24">
        <v>0</v>
      </c>
      <c r="AC2234" s="25">
        <v>45274</v>
      </c>
      <c r="AD2234" s="24" t="s">
        <v>326</v>
      </c>
      <c r="AE2234" s="24" t="s">
        <v>8431</v>
      </c>
      <c r="AF2234" s="24"/>
      <c r="AG2234" s="24"/>
      <c r="AH2234" s="24" t="s">
        <v>60</v>
      </c>
      <c r="AI2234" s="24"/>
      <c r="AJ2234" s="24" t="s">
        <v>60</v>
      </c>
      <c r="AK2234" s="24"/>
      <c r="AL2234" s="24" t="s">
        <v>1333</v>
      </c>
      <c r="AM2234" s="24"/>
      <c r="AN2234" s="24"/>
      <c r="AO2234" s="24">
        <v>0</v>
      </c>
      <c r="AP2234" s="24" t="s">
        <v>60</v>
      </c>
      <c r="AQ2234" s="24"/>
      <c r="AR2234" s="24"/>
      <c r="AS2234" s="89">
        <f t="shared" si="459"/>
        <v>35</v>
      </c>
      <c r="AT2234" s="24" t="s">
        <v>8435</v>
      </c>
    </row>
    <row r="2235" spans="1:46" x14ac:dyDescent="0.5">
      <c r="A2235" s="24">
        <v>2370</v>
      </c>
      <c r="B2235" s="24"/>
      <c r="C2235" s="24"/>
      <c r="D2235" s="24" t="s">
        <v>8436</v>
      </c>
      <c r="E2235" s="24" t="s">
        <v>8437</v>
      </c>
      <c r="F2235" s="77" t="str">
        <f t="shared" si="452"/>
        <v>MARY MYATT LEARNING LTD</v>
      </c>
      <c r="G2235" s="24" t="s">
        <v>8436</v>
      </c>
      <c r="H2235" s="24" t="s">
        <v>2200</v>
      </c>
      <c r="I2235" s="24" t="s">
        <v>2200</v>
      </c>
      <c r="J2235" s="24" t="s">
        <v>190</v>
      </c>
      <c r="K2235" s="24" t="s">
        <v>2202</v>
      </c>
      <c r="L2235" s="25">
        <v>45275</v>
      </c>
      <c r="M2235" s="25">
        <v>45657</v>
      </c>
      <c r="N2235" s="81">
        <f t="shared" si="458"/>
        <v>45838</v>
      </c>
      <c r="O2235" s="77" t="s">
        <v>712</v>
      </c>
      <c r="P2235" s="77" t="str" cm="1">
        <f t="array" aca="1" ref="P2235" ca="1">_xlfn.IFS((N2235-TODAY())&gt;=547,"06 Expires over 18 months",(N2235-TODAY())&gt;=365,"05 Expires in 18 months",(N2235-TODAY())&gt;=183,"04 Expires in 12 months",(N2235-TODAY())&gt;=92,"03 Expires in 6 months",(N2235-TODAY())&gt;=31,"02 Expires in 3 months",(N2235-TODAY())&gt;=0,"01 Expires in 30 days",(N2235-TODAY())&gt;=-31,"01 Expired last 30 days",(N2235-TODAY())&gt;=-92,"02 Expired last 3 months",(N2235-TODAY())&gt;=-183,"03 Expired last 6 months",(N2235-TODAY())&gt;=-365,"04 Expired last 12 months",(N2235-TODAY())&gt;=-547,"05 Expired last 18 months",TRUE,"06 Expired over 18 months")</f>
        <v>05 Expired last 18 months</v>
      </c>
      <c r="Q2235" s="65">
        <v>5000</v>
      </c>
      <c r="R2235" s="84">
        <f t="shared" si="456"/>
        <v>7500</v>
      </c>
      <c r="S2235" s="77" t="str" cm="1">
        <f t="array" ref="S2235">_xlfn.IFS(R2235&gt;5000000,"Gold",R2235&gt;=500000,"Silver",R2235&gt;30000,"Bronze",TRUE,"Transactional")</f>
        <v>Transactional</v>
      </c>
      <c r="T2235" s="24" t="s">
        <v>54</v>
      </c>
      <c r="U2235" s="101" t="s">
        <v>237</v>
      </c>
      <c r="V2235" s="101" t="s">
        <v>566</v>
      </c>
      <c r="W2235" s="77" t="str">
        <f t="shared" si="453"/>
        <v>Yes</v>
      </c>
      <c r="X2235" s="77" t="str">
        <f>IFERROR(_xlfn.XLOOKUP(J2235&amp;"||"&amp;K2235,'Mapping Ref.'!$J$2:$J$538,'Mapping Ref.'!$K$2:$K$538),"")</f>
        <v>Childrens &amp; Adults</v>
      </c>
      <c r="Y2235" s="77" t="str" cm="1">
        <f t="array" ref="Y2235">_xlfn.IFS(R2235&gt;2000000,"For Publication",R2235&gt;100000,"PID",R2235&gt;30000,"RFQ",TRUE,"Transactional")</f>
        <v>Transactional</v>
      </c>
      <c r="Z2235" s="24" t="s">
        <v>101</v>
      </c>
      <c r="AA2235" s="32">
        <v>12</v>
      </c>
      <c r="AB2235" s="24">
        <v>6</v>
      </c>
      <c r="AC2235" s="25">
        <v>45275</v>
      </c>
      <c r="AD2235" s="24" t="s">
        <v>58</v>
      </c>
      <c r="AE2235" s="24">
        <v>10000645</v>
      </c>
      <c r="AF2235" s="24"/>
      <c r="AG2235" s="24"/>
      <c r="AH2235" s="24" t="s">
        <v>59</v>
      </c>
      <c r="AI2235" s="24"/>
      <c r="AJ2235" s="24" t="s">
        <v>60</v>
      </c>
      <c r="AK2235" s="24"/>
      <c r="AL2235" s="24" t="s">
        <v>1333</v>
      </c>
      <c r="AM2235" s="24"/>
      <c r="AN2235" s="24"/>
      <c r="AO2235" s="24">
        <v>0</v>
      </c>
      <c r="AP2235" s="24" t="s">
        <v>60</v>
      </c>
      <c r="AQ2235" s="24"/>
      <c r="AR2235" s="24"/>
      <c r="AS2235" s="89">
        <f t="shared" si="459"/>
        <v>18</v>
      </c>
      <c r="AT2235" s="24" t="s">
        <v>8438</v>
      </c>
    </row>
    <row r="2236" spans="1:46" x14ac:dyDescent="0.5">
      <c r="A2236" s="24">
        <v>2371</v>
      </c>
      <c r="B2236" s="24" t="s">
        <v>340</v>
      </c>
      <c r="C2236" s="24"/>
      <c r="D2236" s="24" t="s">
        <v>8439</v>
      </c>
      <c r="E2236" s="24" t="s">
        <v>8440</v>
      </c>
      <c r="F2236" s="77" t="str">
        <f t="shared" si="452"/>
        <v>T20 EVENTS LTD</v>
      </c>
      <c r="G2236" s="24" t="s">
        <v>8441</v>
      </c>
      <c r="H2236" s="24" t="s">
        <v>8442</v>
      </c>
      <c r="I2236" s="24" t="s">
        <v>8442</v>
      </c>
      <c r="J2236" s="24" t="s">
        <v>52</v>
      </c>
      <c r="K2236" s="24" t="s">
        <v>1281</v>
      </c>
      <c r="L2236" s="25">
        <v>45323</v>
      </c>
      <c r="M2236" s="25">
        <v>46054</v>
      </c>
      <c r="N2236" s="81">
        <f t="shared" si="458"/>
        <v>46419</v>
      </c>
      <c r="O2236" s="77" t="str">
        <f t="shared" ref="O2236:O2260" ca="1" si="460">IF(N2236&lt;TODAY(),"Expired","Live")</f>
        <v>Live</v>
      </c>
      <c r="P2236" s="77" t="str" cm="1">
        <f t="array" aca="1" ref="P2236" ca="1">_xlfn.IFS((N2236-TODAY())&gt;=547,"06 Expires over 18 months",(N2236-TODAY())&gt;=365,"05 Expires in 18 months",(N2236-TODAY())&gt;=183,"04 Expires in 12 months",(N2236-TODAY())&gt;=92,"03 Expires in 6 months",(N2236-TODAY())&gt;=31,"02 Expires in 3 months",(N2236-TODAY())&gt;=0,"01 Expires in 30 days",(N2236-TODAY())&gt;=-31,"01 Expired last 30 days",(N2236-TODAY())&gt;=-92,"02 Expired last 3 months",(N2236-TODAY())&gt;=-183,"03 Expired last 6 months",(N2236-TODAY())&gt;=-365,"04 Expired last 12 months",(N2236-TODAY())&gt;=-547,"05 Expired last 18 months",TRUE,"06 Expired over 18 months")</f>
        <v>03 Expires in 6 months</v>
      </c>
      <c r="Q2236" s="65">
        <v>10000</v>
      </c>
      <c r="R2236" s="84">
        <f t="shared" si="456"/>
        <v>30000</v>
      </c>
      <c r="S2236" s="77" t="str" cm="1">
        <f t="array" ref="S2236">_xlfn.IFS(R2236&gt;5000000,"Gold",R2236&gt;=500000,"Silver",R2236&gt;30000,"Bronze",TRUE,"Transactional")</f>
        <v>Transactional</v>
      </c>
      <c r="T2236" s="24" t="s">
        <v>54</v>
      </c>
      <c r="U2236" s="101" t="s">
        <v>116</v>
      </c>
      <c r="V2236" s="101" t="s">
        <v>70</v>
      </c>
      <c r="W2236" s="77" t="str">
        <f t="shared" si="453"/>
        <v>Yes</v>
      </c>
      <c r="X2236" s="77" t="str">
        <f>IFERROR(_xlfn.XLOOKUP(J2236&amp;"||"&amp;K2236,'Mapping Ref.'!$J$2:$J$538,'Mapping Ref.'!$K$2:$K$538),"")</f>
        <v>ICT</v>
      </c>
      <c r="Y2236" s="77" t="str" cm="1">
        <f t="array" ref="Y2236">_xlfn.IFS(R2236&gt;2000000,"For Publication",R2236&gt;100000,"PID",R2236&gt;30000,"RFQ",TRUE,"Transactional")</f>
        <v>Transactional</v>
      </c>
      <c r="Z2236" s="24" t="s">
        <v>101</v>
      </c>
      <c r="AA2236" s="32">
        <v>24</v>
      </c>
      <c r="AB2236" s="24">
        <v>12</v>
      </c>
      <c r="AC2236" s="25">
        <v>45276</v>
      </c>
      <c r="AD2236" s="24" t="s">
        <v>58</v>
      </c>
      <c r="AE2236" s="24" t="s">
        <v>8320</v>
      </c>
      <c r="AF2236" s="24"/>
      <c r="AG2236" s="24"/>
      <c r="AH2236" s="24" t="s">
        <v>60</v>
      </c>
      <c r="AI2236" s="24"/>
      <c r="AJ2236" s="24" t="s">
        <v>60</v>
      </c>
      <c r="AK2236" s="24"/>
      <c r="AL2236" s="24" t="s">
        <v>5003</v>
      </c>
      <c r="AM2236" s="24"/>
      <c r="AN2236" s="24"/>
      <c r="AO2236" s="24">
        <v>0</v>
      </c>
      <c r="AP2236" s="24" t="s">
        <v>60</v>
      </c>
      <c r="AQ2236" s="24"/>
      <c r="AR2236" s="24"/>
      <c r="AS2236" s="89">
        <f t="shared" si="459"/>
        <v>36</v>
      </c>
      <c r="AT2236" s="24" t="s">
        <v>8443</v>
      </c>
    </row>
    <row r="2237" spans="1:46" x14ac:dyDescent="0.5">
      <c r="A2237" s="24">
        <v>2372</v>
      </c>
      <c r="B2237" s="24" t="s">
        <v>506</v>
      </c>
      <c r="C2237" s="24" t="s">
        <v>77</v>
      </c>
      <c r="D2237" s="24" t="s">
        <v>8444</v>
      </c>
      <c r="E2237" s="24" t="s">
        <v>8445</v>
      </c>
      <c r="F2237" s="77" t="str">
        <f t="shared" si="452"/>
        <v>CDW Limited</v>
      </c>
      <c r="G2237" s="24" t="s">
        <v>8446</v>
      </c>
      <c r="H2237" s="24" t="s">
        <v>6846</v>
      </c>
      <c r="I2237" s="24" t="s">
        <v>2931</v>
      </c>
      <c r="J2237" s="24" t="s">
        <v>52</v>
      </c>
      <c r="K2237" s="24" t="s">
        <v>1281</v>
      </c>
      <c r="L2237" s="25">
        <v>45056</v>
      </c>
      <c r="M2237" s="25">
        <v>46882</v>
      </c>
      <c r="N2237" s="81">
        <f t="shared" si="458"/>
        <v>46882</v>
      </c>
      <c r="O2237" s="77" t="str">
        <f t="shared" ca="1" si="460"/>
        <v>Live</v>
      </c>
      <c r="P2237" s="77" t="str" cm="1">
        <f t="array" aca="1" ref="P2237" ca="1">_xlfn.IFS((N2237-TODAY())&gt;=547,"06 Expires over 18 months",(N2237-TODAY())&gt;=365,"05 Expires in 18 months",(N2237-TODAY())&gt;=183,"04 Expires in 12 months",(N2237-TODAY())&gt;=92,"03 Expires in 6 months",(N2237-TODAY())&gt;=31,"02 Expires in 3 months",(N2237-TODAY())&gt;=0,"01 Expires in 30 days",(N2237-TODAY())&gt;=-31,"01 Expired last 30 days",(N2237-TODAY())&gt;=-92,"02 Expired last 3 months",(N2237-TODAY())&gt;=-183,"03 Expired last 6 months",(N2237-TODAY())&gt;=-365,"04 Expired last 12 months",(N2237-TODAY())&gt;=-547,"05 Expired last 18 months",TRUE,"06 Expired over 18 months")</f>
        <v>06 Expires over 18 months</v>
      </c>
      <c r="Q2237" s="65">
        <v>352315.56</v>
      </c>
      <c r="R2237" s="84">
        <f t="shared" si="456"/>
        <v>1732218.17</v>
      </c>
      <c r="S2237" s="77" t="str" cm="1">
        <f t="array" ref="S2237">_xlfn.IFS(R2237&gt;5000000,"Gold",R2237&gt;=500000,"Silver",R2237&gt;30000,"Bronze",TRUE,"Transactional")</f>
        <v>Silver</v>
      </c>
      <c r="T2237" s="24" t="s">
        <v>122</v>
      </c>
      <c r="U2237" s="101" t="s">
        <v>116</v>
      </c>
      <c r="V2237" s="101" t="s">
        <v>70</v>
      </c>
      <c r="W2237" s="77" t="str">
        <f t="shared" si="453"/>
        <v>No</v>
      </c>
      <c r="X2237" s="77" t="str">
        <f>IFERROR(_xlfn.XLOOKUP(J2237&amp;"||"&amp;K2237,'Mapping Ref.'!$J$2:$J$538,'Mapping Ref.'!$K$2:$K$538),"")</f>
        <v>ICT</v>
      </c>
      <c r="Y2237" s="77" t="str" cm="1">
        <f t="array" ref="Y2237">_xlfn.IFS(R2237&gt;2000000,"For Publication",R2237&gt;100000,"PID",R2237&gt;30000,"RFQ",TRUE,"Transactional")</f>
        <v>PID</v>
      </c>
      <c r="Z2237" s="24" t="s">
        <v>57</v>
      </c>
      <c r="AA2237" s="32">
        <v>60</v>
      </c>
      <c r="AB2237" s="24">
        <v>0</v>
      </c>
      <c r="AC2237" s="25">
        <v>45278</v>
      </c>
      <c r="AD2237" s="24" t="s">
        <v>58</v>
      </c>
      <c r="AE2237" s="24" t="s">
        <v>8447</v>
      </c>
      <c r="AF2237" s="24"/>
      <c r="AG2237" s="24"/>
      <c r="AH2237" s="24" t="s">
        <v>60</v>
      </c>
      <c r="AI2237" s="24"/>
      <c r="AJ2237" s="24" t="s">
        <v>60</v>
      </c>
      <c r="AK2237" s="24" t="s">
        <v>8448</v>
      </c>
      <c r="AL2237" s="24" t="s">
        <v>1333</v>
      </c>
      <c r="AM2237" s="24"/>
      <c r="AN2237" s="24"/>
      <c r="AO2237" s="24">
        <v>0</v>
      </c>
      <c r="AP2237" s="24" t="s">
        <v>60</v>
      </c>
      <c r="AQ2237" s="24"/>
      <c r="AR2237" s="24"/>
      <c r="AS2237" s="89">
        <f t="shared" si="459"/>
        <v>59</v>
      </c>
      <c r="AT2237" s="24" t="s">
        <v>8449</v>
      </c>
    </row>
    <row r="2238" spans="1:46" x14ac:dyDescent="0.5">
      <c r="A2238" s="24">
        <v>2373</v>
      </c>
      <c r="B2238" s="24" t="s">
        <v>340</v>
      </c>
      <c r="C2238" s="24"/>
      <c r="D2238" s="24" t="s">
        <v>8450</v>
      </c>
      <c r="E2238" s="24" t="s">
        <v>8451</v>
      </c>
      <c r="F2238" s="77" t="str">
        <f t="shared" si="452"/>
        <v>Midland Software Ltd</v>
      </c>
      <c r="G2238" s="24" t="s">
        <v>8452</v>
      </c>
      <c r="H2238" s="24" t="s">
        <v>565</v>
      </c>
      <c r="I2238" s="24" t="s">
        <v>2931</v>
      </c>
      <c r="J2238" s="24" t="s">
        <v>52</v>
      </c>
      <c r="K2238" s="27" t="s">
        <v>1281</v>
      </c>
      <c r="L2238" s="25">
        <v>44561</v>
      </c>
      <c r="M2238" s="25">
        <v>45290</v>
      </c>
      <c r="N2238" s="81">
        <f t="shared" si="458"/>
        <v>46021</v>
      </c>
      <c r="O2238" s="77" t="str">
        <f t="shared" ca="1" si="460"/>
        <v>Expired</v>
      </c>
      <c r="P2238" s="77" t="str" cm="1">
        <f t="array" aca="1" ref="P2238" ca="1">_xlfn.IFS((N2238-TODAY())&gt;=547,"06 Expires over 18 months",(N2238-TODAY())&gt;=365,"05 Expires in 18 months",(N2238-TODAY())&gt;=183,"04 Expires in 12 months",(N2238-TODAY())&gt;=92,"03 Expires in 6 months",(N2238-TODAY())&gt;=31,"02 Expires in 3 months",(N2238-TODAY())&gt;=0,"01 Expires in 30 days",(N2238-TODAY())&gt;=-31,"01 Expired last 30 days",(N2238-TODAY())&gt;=-92,"02 Expired last 3 months",(N2238-TODAY())&gt;=-183,"03 Expired last 6 months",(N2238-TODAY())&gt;=-365,"04 Expired last 12 months",(N2238-TODAY())&gt;=-547,"05 Expired last 18 months",TRUE,"06 Expired over 18 months")</f>
        <v>04 Expired last 12 months</v>
      </c>
      <c r="Q2238" s="65">
        <v>571410.93999999994</v>
      </c>
      <c r="R2238" s="84">
        <f t="shared" si="456"/>
        <v>2238026.1816666662</v>
      </c>
      <c r="S2238" s="77" t="str" cm="1">
        <f t="array" ref="S2238">_xlfn.IFS(R2238&gt;5000000,"Gold",R2238&gt;=500000,"Silver",R2238&gt;30000,"Bronze",TRUE,"Transactional")</f>
        <v>Silver</v>
      </c>
      <c r="T2238" s="24" t="s">
        <v>54</v>
      </c>
      <c r="U2238" s="101" t="s">
        <v>116</v>
      </c>
      <c r="V2238" s="101" t="s">
        <v>569</v>
      </c>
      <c r="W2238" s="77" t="str">
        <f t="shared" si="453"/>
        <v>Yes</v>
      </c>
      <c r="X2238" s="77" t="str">
        <f>IFERROR(_xlfn.XLOOKUP(J2238&amp;"||"&amp;K2238,'Mapping Ref.'!$J$2:$J$538,'Mapping Ref.'!$K$2:$K$538),"")</f>
        <v>ICT</v>
      </c>
      <c r="Y2238" s="77" t="str" cm="1">
        <f t="array" ref="Y2238">_xlfn.IFS(R2238&gt;2000000,"For Publication",R2238&gt;100000,"PID",R2238&gt;30000,"RFQ",TRUE,"Transactional")</f>
        <v>For Publication</v>
      </c>
      <c r="Z2238" s="24" t="s">
        <v>86</v>
      </c>
      <c r="AA2238" s="32">
        <v>24</v>
      </c>
      <c r="AB2238" s="24">
        <v>24</v>
      </c>
      <c r="AC2238" s="25">
        <v>45278</v>
      </c>
      <c r="AD2238" s="24" t="s">
        <v>150</v>
      </c>
      <c r="AE2238" s="24" t="s">
        <v>8453</v>
      </c>
      <c r="AF2238" s="24"/>
      <c r="AG2238" s="24"/>
      <c r="AH2238" s="24" t="s">
        <v>60</v>
      </c>
      <c r="AI2238" s="24" t="s">
        <v>60</v>
      </c>
      <c r="AJ2238" s="24" t="s">
        <v>60</v>
      </c>
      <c r="AK2238" s="24" t="s">
        <v>8454</v>
      </c>
      <c r="AL2238" s="24" t="s">
        <v>1333</v>
      </c>
      <c r="AM2238" s="24"/>
      <c r="AN2238" s="24"/>
      <c r="AO2238" s="24">
        <v>0</v>
      </c>
      <c r="AP2238" s="24" t="s">
        <v>60</v>
      </c>
      <c r="AQ2238" s="24"/>
      <c r="AR2238" s="24"/>
      <c r="AS2238" s="89">
        <f t="shared" si="459"/>
        <v>47</v>
      </c>
      <c r="AT2238" s="24"/>
    </row>
    <row r="2239" spans="1:46" x14ac:dyDescent="0.5">
      <c r="A2239" s="24">
        <v>2374</v>
      </c>
      <c r="B2239" s="24"/>
      <c r="C2239" s="24" t="s">
        <v>77</v>
      </c>
      <c r="D2239" s="24" t="s">
        <v>8455</v>
      </c>
      <c r="E2239" s="24" t="s">
        <v>8456</v>
      </c>
      <c r="F2239" s="77" t="str">
        <f t="shared" si="452"/>
        <v>PHOENIX SOFTWARE LTD</v>
      </c>
      <c r="G2239" s="24" t="s">
        <v>7379</v>
      </c>
      <c r="H2239" s="24" t="s">
        <v>6846</v>
      </c>
      <c r="I2239" s="24" t="s">
        <v>2931</v>
      </c>
      <c r="J2239" s="24" t="s">
        <v>52</v>
      </c>
      <c r="K2239" s="24" t="s">
        <v>1281</v>
      </c>
      <c r="L2239" s="25">
        <v>43739</v>
      </c>
      <c r="M2239" s="25">
        <v>45565</v>
      </c>
      <c r="N2239" s="81">
        <f t="shared" si="458"/>
        <v>45565</v>
      </c>
      <c r="O2239" s="77" t="str">
        <f t="shared" ca="1" si="460"/>
        <v>Expired</v>
      </c>
      <c r="P2239" s="77" t="str" cm="1">
        <f t="array" aca="1" ref="P2239" ca="1">_xlfn.IFS((N2239-TODAY())&gt;=547,"06 Expires over 18 months",(N2239-TODAY())&gt;=365,"05 Expires in 18 months",(N2239-TODAY())&gt;=183,"04 Expires in 12 months",(N2239-TODAY())&gt;=92,"03 Expires in 6 months",(N2239-TODAY())&gt;=31,"02 Expires in 3 months",(N2239-TODAY())&gt;=0,"01 Expires in 30 days",(N2239-TODAY())&gt;=-31,"01 Expired last 30 days",(N2239-TODAY())&gt;=-92,"02 Expired last 3 months",(N2239-TODAY())&gt;=-183,"03 Expired last 6 months",(N2239-TODAY())&gt;=-365,"04 Expired last 12 months",(N2239-TODAY())&gt;=-547,"05 Expired last 18 months",TRUE,"06 Expired over 18 months")</f>
        <v>06 Expired over 18 months</v>
      </c>
      <c r="Q2239" s="65">
        <v>887912.5</v>
      </c>
      <c r="R2239" s="84">
        <f t="shared" si="456"/>
        <v>4365569.791666667</v>
      </c>
      <c r="S2239" s="77" t="str" cm="1">
        <f t="array" ref="S2239">_xlfn.IFS(R2239&gt;5000000,"Gold",R2239&gt;=500000,"Silver",R2239&gt;30000,"Bronze",TRUE,"Transactional")</f>
        <v>Silver</v>
      </c>
      <c r="T2239" s="24" t="s">
        <v>122</v>
      </c>
      <c r="U2239" s="101" t="s">
        <v>445</v>
      </c>
      <c r="V2239" s="101" t="s">
        <v>810</v>
      </c>
      <c r="W2239" s="77" t="str">
        <f t="shared" si="453"/>
        <v>No</v>
      </c>
      <c r="X2239" s="77" t="str">
        <f>IFERROR(_xlfn.XLOOKUP(J2239&amp;"||"&amp;K2239,'Mapping Ref.'!$J$2:$J$538,'Mapping Ref.'!$K$2:$K$538),"")</f>
        <v>ICT</v>
      </c>
      <c r="Y2239" s="77" t="str" cm="1">
        <f t="array" ref="Y2239">_xlfn.IFS(R2239&gt;2000000,"For Publication",R2239&gt;100000,"PID",R2239&gt;30000,"RFQ",TRUE,"Transactional")</f>
        <v>For Publication</v>
      </c>
      <c r="Z2239" s="24" t="s">
        <v>86</v>
      </c>
      <c r="AA2239" s="32">
        <v>60</v>
      </c>
      <c r="AB2239" s="24">
        <v>0</v>
      </c>
      <c r="AC2239" s="25">
        <v>45278</v>
      </c>
      <c r="AD2239" s="24" t="s">
        <v>58</v>
      </c>
      <c r="AE2239" s="24" t="s">
        <v>8457</v>
      </c>
      <c r="AF2239" s="24"/>
      <c r="AG2239" s="24"/>
      <c r="AH2239" s="24" t="s">
        <v>60</v>
      </c>
      <c r="AI2239" s="24"/>
      <c r="AJ2239" s="24" t="s">
        <v>60</v>
      </c>
      <c r="AK2239" s="24" t="s">
        <v>8454</v>
      </c>
      <c r="AL2239" s="24" t="s">
        <v>1333</v>
      </c>
      <c r="AM2239" s="24"/>
      <c r="AN2239" s="24"/>
      <c r="AO2239" s="24">
        <v>0</v>
      </c>
      <c r="AP2239" s="24" t="s">
        <v>60</v>
      </c>
      <c r="AQ2239" s="24"/>
      <c r="AR2239" s="24"/>
      <c r="AS2239" s="89">
        <f t="shared" si="459"/>
        <v>59</v>
      </c>
      <c r="AT2239" s="24" t="s">
        <v>7380</v>
      </c>
    </row>
    <row r="2240" spans="1:46" x14ac:dyDescent="0.5">
      <c r="A2240" s="24">
        <v>2375</v>
      </c>
      <c r="B2240" s="24"/>
      <c r="C2240" s="24" t="s">
        <v>77</v>
      </c>
      <c r="D2240" s="24" t="s">
        <v>8458</v>
      </c>
      <c r="E2240" s="24" t="s">
        <v>8459</v>
      </c>
      <c r="F2240" s="77" t="str">
        <f t="shared" si="452"/>
        <v>PHOENIX SOFTWARE LTD</v>
      </c>
      <c r="G2240" s="24" t="s">
        <v>7379</v>
      </c>
      <c r="H2240" s="24" t="s">
        <v>6846</v>
      </c>
      <c r="I2240" s="24" t="s">
        <v>2931</v>
      </c>
      <c r="J2240" s="24" t="s">
        <v>52</v>
      </c>
      <c r="K2240" s="24" t="s">
        <v>1281</v>
      </c>
      <c r="L2240" s="25">
        <v>44835</v>
      </c>
      <c r="M2240" s="25">
        <v>45930</v>
      </c>
      <c r="N2240" s="81">
        <f t="shared" si="458"/>
        <v>45930</v>
      </c>
      <c r="O2240" s="77" t="str">
        <f t="shared" ca="1" si="460"/>
        <v>Expired</v>
      </c>
      <c r="P2240" s="77" t="str" cm="1">
        <f t="array" aca="1" ref="P2240" ca="1">_xlfn.IFS((N2240-TODAY())&gt;=547,"06 Expires over 18 months",(N2240-TODAY())&gt;=365,"05 Expires in 18 months",(N2240-TODAY())&gt;=183,"04 Expires in 12 months",(N2240-TODAY())&gt;=92,"03 Expires in 6 months",(N2240-TODAY())&gt;=31,"02 Expires in 3 months",(N2240-TODAY())&gt;=0,"01 Expires in 30 days",(N2240-TODAY())&gt;=-31,"01 Expired last 30 days",(N2240-TODAY())&gt;=-92,"02 Expired last 3 months",(N2240-TODAY())&gt;=-183,"03 Expired last 6 months",(N2240-TODAY())&gt;=-365,"04 Expired last 12 months",(N2240-TODAY())&gt;=-547,"05 Expired last 18 months",TRUE,"06 Expired over 18 months")</f>
        <v>04 Expired last 12 months</v>
      </c>
      <c r="Q2240" s="65">
        <v>153861.35999999999</v>
      </c>
      <c r="R2240" s="84">
        <f t="shared" si="456"/>
        <v>448762.3</v>
      </c>
      <c r="S2240" s="77" t="str" cm="1">
        <f t="array" ref="S2240">_xlfn.IFS(R2240&gt;5000000,"Gold",R2240&gt;=500000,"Silver",R2240&gt;30000,"Bronze",TRUE,"Transactional")</f>
        <v>Bronze</v>
      </c>
      <c r="T2240" s="24" t="s">
        <v>122</v>
      </c>
      <c r="U2240" s="101" t="s">
        <v>116</v>
      </c>
      <c r="V2240" s="101" t="s">
        <v>569</v>
      </c>
      <c r="W2240" s="77" t="str">
        <f t="shared" si="453"/>
        <v>No</v>
      </c>
      <c r="X2240" s="77" t="str">
        <f>IFERROR(_xlfn.XLOOKUP(J2240&amp;"||"&amp;K2240,'Mapping Ref.'!$J$2:$J$538,'Mapping Ref.'!$K$2:$K$538),"")</f>
        <v>ICT</v>
      </c>
      <c r="Y2240" s="77" t="str" cm="1">
        <f t="array" ref="Y2240">_xlfn.IFS(R2240&gt;2000000,"For Publication",R2240&gt;100000,"PID",R2240&gt;30000,"RFQ",TRUE,"Transactional")</f>
        <v>PID</v>
      </c>
      <c r="Z2240" s="24" t="s">
        <v>86</v>
      </c>
      <c r="AA2240" s="32">
        <v>36</v>
      </c>
      <c r="AB2240" s="24">
        <v>0</v>
      </c>
      <c r="AC2240" s="25">
        <v>45278</v>
      </c>
      <c r="AD2240" s="24" t="s">
        <v>58</v>
      </c>
      <c r="AE2240" s="24" t="s">
        <v>8457</v>
      </c>
      <c r="AF2240" s="24"/>
      <c r="AG2240" s="24"/>
      <c r="AH2240" s="24" t="s">
        <v>60</v>
      </c>
      <c r="AI2240" s="24"/>
      <c r="AJ2240" s="24" t="s">
        <v>60</v>
      </c>
      <c r="AK2240" s="24" t="s">
        <v>8454</v>
      </c>
      <c r="AL2240" s="24" t="s">
        <v>1333</v>
      </c>
      <c r="AM2240" s="24"/>
      <c r="AN2240" s="24"/>
      <c r="AO2240" s="24">
        <v>0</v>
      </c>
      <c r="AP2240" s="24" t="s">
        <v>60</v>
      </c>
      <c r="AQ2240" s="24"/>
      <c r="AR2240" s="24"/>
      <c r="AS2240" s="89">
        <f t="shared" si="459"/>
        <v>35</v>
      </c>
      <c r="AT2240" s="24" t="s">
        <v>7380</v>
      </c>
    </row>
    <row r="2241" spans="1:46" x14ac:dyDescent="0.5">
      <c r="A2241" s="24">
        <v>2376</v>
      </c>
      <c r="B2241" s="24" t="s">
        <v>506</v>
      </c>
      <c r="C2241" s="24"/>
      <c r="D2241" s="24" t="s">
        <v>8460</v>
      </c>
      <c r="E2241" s="24" t="s">
        <v>8461</v>
      </c>
      <c r="F2241" s="77" t="str">
        <f t="shared" si="452"/>
        <v>HARROW SCHOOL ENTERPRISES LIMITED</v>
      </c>
      <c r="G2241" s="24" t="s">
        <v>8460</v>
      </c>
      <c r="H2241" s="24" t="s">
        <v>2200</v>
      </c>
      <c r="I2241" s="24" t="s">
        <v>2200</v>
      </c>
      <c r="J2241" s="24" t="s">
        <v>190</v>
      </c>
      <c r="K2241" s="24" t="s">
        <v>2202</v>
      </c>
      <c r="L2241" s="25">
        <v>45278</v>
      </c>
      <c r="M2241" s="25">
        <v>46009</v>
      </c>
      <c r="N2241" s="81">
        <f t="shared" si="458"/>
        <v>46374</v>
      </c>
      <c r="O2241" s="77" t="str">
        <f t="shared" ca="1" si="460"/>
        <v>Live</v>
      </c>
      <c r="P2241" s="77" t="str" cm="1">
        <f t="array" aca="1" ref="P2241" ca="1">_xlfn.IFS((N2241-TODAY())&gt;=547,"06 Expires over 18 months",(N2241-TODAY())&gt;=365,"05 Expires in 18 months",(N2241-TODAY())&gt;=183,"04 Expires in 12 months",(N2241-TODAY())&gt;=92,"03 Expires in 6 months",(N2241-TODAY())&gt;=31,"02 Expires in 3 months",(N2241-TODAY())&gt;=0,"01 Expires in 30 days",(N2241-TODAY())&gt;=-31,"01 Expired last 30 days",(N2241-TODAY())&gt;=-92,"02 Expired last 3 months",(N2241-TODAY())&gt;=-183,"03 Expired last 6 months",(N2241-TODAY())&gt;=-365,"04 Expired last 12 months",(N2241-TODAY())&gt;=-547,"05 Expired last 18 months",TRUE,"06 Expired over 18 months")</f>
        <v>03 Expires in 6 months</v>
      </c>
      <c r="Q2241" s="65">
        <v>1500</v>
      </c>
      <c r="R2241" s="84">
        <f t="shared" ref="R2241:R2272" si="461">MAX(Q2241,Q2241*N(AS2241)/12)</f>
        <v>4500</v>
      </c>
      <c r="S2241" s="77" t="str" cm="1">
        <f t="array" ref="S2241">_xlfn.IFS(R2241&gt;5000000,"Gold",R2241&gt;=500000,"Silver",R2241&gt;30000,"Bronze",TRUE,"Transactional")</f>
        <v>Transactional</v>
      </c>
      <c r="T2241" s="24" t="s">
        <v>54</v>
      </c>
      <c r="U2241" s="101" t="s">
        <v>162</v>
      </c>
      <c r="V2241" s="101" t="s">
        <v>1601</v>
      </c>
      <c r="W2241" s="77" t="str">
        <f t="shared" si="453"/>
        <v>Yes</v>
      </c>
      <c r="X2241" s="77" t="str">
        <f>IFERROR(_xlfn.XLOOKUP(J2241&amp;"||"&amp;K2241,'Mapping Ref.'!$J$2:$J$538,'Mapping Ref.'!$K$2:$K$538),"")</f>
        <v>Childrens &amp; Adults</v>
      </c>
      <c r="Y2241" s="77" t="str" cm="1">
        <f t="array" ref="Y2241">_xlfn.IFS(R2241&gt;2000000,"For Publication",R2241&gt;100000,"PID",R2241&gt;30000,"RFQ",TRUE,"Transactional")</f>
        <v>Transactional</v>
      </c>
      <c r="Z2241" s="24" t="s">
        <v>101</v>
      </c>
      <c r="AA2241" s="32">
        <v>24</v>
      </c>
      <c r="AB2241" s="24">
        <v>12</v>
      </c>
      <c r="AC2241" s="25">
        <v>45278</v>
      </c>
      <c r="AD2241" s="24" t="s">
        <v>58</v>
      </c>
      <c r="AE2241" s="24">
        <v>10000646</v>
      </c>
      <c r="AF2241" s="24"/>
      <c r="AG2241" s="24"/>
      <c r="AH2241" s="24" t="s">
        <v>59</v>
      </c>
      <c r="AI2241" s="24"/>
      <c r="AJ2241" s="24" t="s">
        <v>60</v>
      </c>
      <c r="AK2241" s="24"/>
      <c r="AL2241" s="24" t="s">
        <v>1333</v>
      </c>
      <c r="AM2241" s="24"/>
      <c r="AN2241" s="24"/>
      <c r="AO2241" s="24">
        <v>0</v>
      </c>
      <c r="AP2241" s="24" t="s">
        <v>60</v>
      </c>
      <c r="AQ2241" s="24"/>
      <c r="AR2241" s="24"/>
      <c r="AS2241" s="89">
        <f t="shared" si="459"/>
        <v>36</v>
      </c>
      <c r="AT2241" s="24" t="s">
        <v>8462</v>
      </c>
    </row>
    <row r="2242" spans="1:46" x14ac:dyDescent="0.5">
      <c r="A2242" s="24">
        <v>2377</v>
      </c>
      <c r="B2242" s="24" t="s">
        <v>340</v>
      </c>
      <c r="C2242" s="24"/>
      <c r="D2242" s="24" t="s">
        <v>8463</v>
      </c>
      <c r="E2242" s="24" t="s">
        <v>8464</v>
      </c>
      <c r="F2242" s="77" t="str">
        <f t="shared" ref="F2242:F2305" si="462">IF(AT2242&lt;&gt;"",AT2242,G2242)</f>
        <v>FORM &amp; BEYOND LTD T/A BRONEK</v>
      </c>
      <c r="G2242" s="24" t="s">
        <v>8465</v>
      </c>
      <c r="H2242" s="24" t="s">
        <v>8466</v>
      </c>
      <c r="I2242" s="24" t="s">
        <v>972</v>
      </c>
      <c r="J2242" s="24" t="s">
        <v>107</v>
      </c>
      <c r="K2242" s="24" t="s">
        <v>1030</v>
      </c>
      <c r="L2242" s="25">
        <v>45261</v>
      </c>
      <c r="M2242" s="25">
        <v>45322</v>
      </c>
      <c r="N2242" s="81">
        <f t="shared" si="458"/>
        <v>45322</v>
      </c>
      <c r="O2242" s="77" t="str">
        <f t="shared" ca="1" si="460"/>
        <v>Expired</v>
      </c>
      <c r="P2242" s="77" t="str" cm="1">
        <f t="array" aca="1" ref="P2242" ca="1">_xlfn.IFS((N2242-TODAY())&gt;=547,"06 Expires over 18 months",(N2242-TODAY())&gt;=365,"05 Expires in 18 months",(N2242-TODAY())&gt;=183,"04 Expires in 12 months",(N2242-TODAY())&gt;=92,"03 Expires in 6 months",(N2242-TODAY())&gt;=31,"02 Expires in 3 months",(N2242-TODAY())&gt;=0,"01 Expires in 30 days",(N2242-TODAY())&gt;=-31,"01 Expired last 30 days",(N2242-TODAY())&gt;=-92,"02 Expired last 3 months",(N2242-TODAY())&gt;=-183,"03 Expired last 6 months",(N2242-TODAY())&gt;=-365,"04 Expired last 12 months",(N2242-TODAY())&gt;=-547,"05 Expired last 18 months",TRUE,"06 Expired over 18 months")</f>
        <v>06 Expired over 18 months</v>
      </c>
      <c r="Q2242" s="65">
        <v>6000</v>
      </c>
      <c r="R2242" s="84">
        <f t="shared" si="461"/>
        <v>6000</v>
      </c>
      <c r="S2242" s="77" t="str" cm="1">
        <f t="array" ref="S2242">_xlfn.IFS(R2242&gt;5000000,"Gold",R2242&gt;=500000,"Silver",R2242&gt;30000,"Bronze",TRUE,"Transactional")</f>
        <v>Transactional</v>
      </c>
      <c r="T2242" s="24" t="s">
        <v>54</v>
      </c>
      <c r="U2242" s="101" t="s">
        <v>84</v>
      </c>
      <c r="V2242" s="101" t="s">
        <v>157</v>
      </c>
      <c r="W2242" s="77" t="str">
        <f t="shared" ref="W2242:W2305" si="463">IF(AB2242&gt;0,"Yes","No")</f>
        <v>No</v>
      </c>
      <c r="X2242" s="77" t="str">
        <f>IFERROR(_xlfn.XLOOKUP(J2242&amp;"||"&amp;K2242,'Mapping Ref.'!$J$2:$J$538,'Mapping Ref.'!$K$2:$K$538),"")</f>
        <v>Construction &amp; Estates</v>
      </c>
      <c r="Y2242" s="77" t="str" cm="1">
        <f t="array" ref="Y2242">_xlfn.IFS(R2242&gt;2000000,"For Publication",R2242&gt;100000,"PID",R2242&gt;30000,"RFQ",TRUE,"Transactional")</f>
        <v>Transactional</v>
      </c>
      <c r="Z2242" s="24" t="s">
        <v>86</v>
      </c>
      <c r="AA2242" s="32">
        <v>2</v>
      </c>
      <c r="AB2242" s="24">
        <v>0</v>
      </c>
      <c r="AC2242" s="25">
        <v>45278</v>
      </c>
      <c r="AD2242" s="24" t="s">
        <v>58</v>
      </c>
      <c r="AE2242" s="24" t="s">
        <v>8467</v>
      </c>
      <c r="AF2242" s="24" t="s">
        <v>59</v>
      </c>
      <c r="AG2242" s="24"/>
      <c r="AH2242" s="24" t="s">
        <v>59</v>
      </c>
      <c r="AI2242" s="24"/>
      <c r="AJ2242" s="24" t="s">
        <v>59</v>
      </c>
      <c r="AK2242" s="24"/>
      <c r="AL2242" s="24" t="s">
        <v>5003</v>
      </c>
      <c r="AM2242" s="24"/>
      <c r="AN2242" s="24"/>
      <c r="AO2242" s="24">
        <v>0</v>
      </c>
      <c r="AP2242" s="24" t="s">
        <v>60</v>
      </c>
      <c r="AQ2242" s="24"/>
      <c r="AR2242" s="24"/>
      <c r="AS2242" s="89">
        <f t="shared" si="459"/>
        <v>1</v>
      </c>
      <c r="AT2242" s="24" t="s">
        <v>8463</v>
      </c>
    </row>
    <row r="2243" spans="1:46" x14ac:dyDescent="0.5">
      <c r="A2243" s="24">
        <v>2378</v>
      </c>
      <c r="B2243" s="24" t="s">
        <v>340</v>
      </c>
      <c r="C2243" s="24"/>
      <c r="D2243" s="24" t="s">
        <v>8468</v>
      </c>
      <c r="E2243" s="24" t="s">
        <v>8469</v>
      </c>
      <c r="F2243" s="77" t="str">
        <f t="shared" si="462"/>
        <v>PHOENIX HSC (UK) LTD</v>
      </c>
      <c r="G2243" s="24" t="s">
        <v>8470</v>
      </c>
      <c r="H2243" s="24" t="s">
        <v>7071</v>
      </c>
      <c r="I2243" s="24" t="s">
        <v>4563</v>
      </c>
      <c r="J2243" s="24" t="s">
        <v>52</v>
      </c>
      <c r="K2243" s="24" t="s">
        <v>116</v>
      </c>
      <c r="L2243" s="25">
        <v>45278</v>
      </c>
      <c r="M2243" s="25">
        <v>46022</v>
      </c>
      <c r="N2243" s="81">
        <f t="shared" si="458"/>
        <v>46387</v>
      </c>
      <c r="O2243" s="77" t="str">
        <f t="shared" ca="1" si="460"/>
        <v>Live</v>
      </c>
      <c r="P2243" s="77" t="str" cm="1">
        <f t="array" aca="1" ref="P2243" ca="1">_xlfn.IFS((N2243-TODAY())&gt;=547,"06 Expires over 18 months",(N2243-TODAY())&gt;=365,"05 Expires in 18 months",(N2243-TODAY())&gt;=183,"04 Expires in 12 months",(N2243-TODAY())&gt;=92,"03 Expires in 6 months",(N2243-TODAY())&gt;=31,"02 Expires in 3 months",(N2243-TODAY())&gt;=0,"01 Expires in 30 days",(N2243-TODAY())&gt;=-31,"01 Expired last 30 days",(N2243-TODAY())&gt;=-92,"02 Expired last 3 months",(N2243-TODAY())&gt;=-183,"03 Expired last 6 months",(N2243-TODAY())&gt;=-365,"04 Expired last 12 months",(N2243-TODAY())&gt;=-547,"05 Expired last 18 months",TRUE,"06 Expired over 18 months")</f>
        <v>03 Expires in 6 months</v>
      </c>
      <c r="Q2243" s="65">
        <v>9235</v>
      </c>
      <c r="R2243" s="84">
        <f t="shared" si="461"/>
        <v>27705</v>
      </c>
      <c r="S2243" s="77" t="str" cm="1">
        <f t="array" ref="S2243">_xlfn.IFS(R2243&gt;5000000,"Gold",R2243&gt;=500000,"Silver",R2243&gt;30000,"Bronze",TRUE,"Transactional")</f>
        <v>Transactional</v>
      </c>
      <c r="T2243" s="24" t="s">
        <v>54</v>
      </c>
      <c r="U2243" s="101" t="s">
        <v>116</v>
      </c>
      <c r="V2243" s="101" t="s">
        <v>569</v>
      </c>
      <c r="W2243" s="77" t="str">
        <f t="shared" si="463"/>
        <v>Yes</v>
      </c>
      <c r="X2243" s="77" t="str">
        <f>IFERROR(_xlfn.XLOOKUP(J2243&amp;"||"&amp;K2243,'Mapping Ref.'!$J$2:$J$538,'Mapping Ref.'!$K$2:$K$538),"")</f>
        <v>ICT</v>
      </c>
      <c r="Y2243" s="77" t="str" cm="1">
        <f t="array" ref="Y2243">_xlfn.IFS(R2243&gt;2000000,"For Publication",R2243&gt;100000,"PID",R2243&gt;30000,"RFQ",TRUE,"Transactional")</f>
        <v>Transactional</v>
      </c>
      <c r="Z2243" s="24" t="s">
        <v>101</v>
      </c>
      <c r="AA2243" s="32">
        <v>25</v>
      </c>
      <c r="AB2243" s="24">
        <v>12</v>
      </c>
      <c r="AC2243" s="25">
        <v>45278</v>
      </c>
      <c r="AD2243" s="24" t="s">
        <v>58</v>
      </c>
      <c r="AE2243" s="24" t="s">
        <v>8471</v>
      </c>
      <c r="AF2243" s="24"/>
      <c r="AG2243" s="24"/>
      <c r="AH2243" s="24" t="s">
        <v>60</v>
      </c>
      <c r="AI2243" s="24"/>
      <c r="AJ2243" s="24" t="s">
        <v>60</v>
      </c>
      <c r="AK2243" s="24"/>
      <c r="AL2243" s="24" t="s">
        <v>5003</v>
      </c>
      <c r="AM2243" s="24"/>
      <c r="AN2243" s="24"/>
      <c r="AO2243" s="24">
        <v>0</v>
      </c>
      <c r="AP2243" s="24" t="s">
        <v>60</v>
      </c>
      <c r="AQ2243" s="24"/>
      <c r="AR2243" s="24"/>
      <c r="AS2243" s="89">
        <f t="shared" si="459"/>
        <v>36</v>
      </c>
      <c r="AT2243" s="24" t="s">
        <v>8472</v>
      </c>
    </row>
    <row r="2244" spans="1:46" x14ac:dyDescent="0.5">
      <c r="A2244" s="24">
        <v>2379</v>
      </c>
      <c r="B2244" s="24" t="s">
        <v>506</v>
      </c>
      <c r="C2244" s="24" t="s">
        <v>77</v>
      </c>
      <c r="D2244" s="24" t="s">
        <v>8473</v>
      </c>
      <c r="E2244" s="24" t="s">
        <v>8474</v>
      </c>
      <c r="F2244" s="77" t="str">
        <f t="shared" si="462"/>
        <v>TROJAN CONSULTANTS LTD</v>
      </c>
      <c r="G2244" s="24" t="s">
        <v>8475</v>
      </c>
      <c r="H2244" s="24" t="s">
        <v>6846</v>
      </c>
      <c r="I2244" s="24" t="s">
        <v>2931</v>
      </c>
      <c r="J2244" s="24" t="s">
        <v>52</v>
      </c>
      <c r="K2244" s="24" t="s">
        <v>1281</v>
      </c>
      <c r="L2244" s="25">
        <v>44895</v>
      </c>
      <c r="M2244" s="25">
        <v>45625</v>
      </c>
      <c r="N2244" s="81">
        <f t="shared" si="458"/>
        <v>46355</v>
      </c>
      <c r="O2244" s="77" t="str">
        <f t="shared" ca="1" si="460"/>
        <v>Live</v>
      </c>
      <c r="P2244" s="77" t="str" cm="1">
        <f t="array" aca="1" ref="P2244" ca="1">_xlfn.IFS((N2244-TODAY())&gt;=547,"06 Expires over 18 months",(N2244-TODAY())&gt;=365,"05 Expires in 18 months",(N2244-TODAY())&gt;=183,"04 Expires in 12 months",(N2244-TODAY())&gt;=92,"03 Expires in 6 months",(N2244-TODAY())&gt;=31,"02 Expires in 3 months",(N2244-TODAY())&gt;=0,"01 Expires in 30 days",(N2244-TODAY())&gt;=-31,"01 Expired last 30 days",(N2244-TODAY())&gt;=-92,"02 Expired last 3 months",(N2244-TODAY())&gt;=-183,"03 Expired last 6 months",(N2244-TODAY())&gt;=-365,"04 Expired last 12 months",(N2244-TODAY())&gt;=-547,"05 Expired last 18 months",TRUE,"06 Expired over 18 months")</f>
        <v>03 Expires in 6 months</v>
      </c>
      <c r="Q2244" s="65">
        <v>30820</v>
      </c>
      <c r="R2244" s="84">
        <f t="shared" si="461"/>
        <v>120711.66666666667</v>
      </c>
      <c r="S2244" s="77" t="str" cm="1">
        <f t="array" ref="S2244">_xlfn.IFS(R2244&gt;5000000,"Gold",R2244&gt;=500000,"Silver",R2244&gt;30000,"Bronze",TRUE,"Transactional")</f>
        <v>Bronze</v>
      </c>
      <c r="T2244" s="24" t="s">
        <v>54</v>
      </c>
      <c r="U2244" s="101" t="s">
        <v>116</v>
      </c>
      <c r="V2244" s="101" t="s">
        <v>569</v>
      </c>
      <c r="W2244" s="77" t="str">
        <f t="shared" si="463"/>
        <v>Yes</v>
      </c>
      <c r="X2244" s="77" t="str">
        <f>IFERROR(_xlfn.XLOOKUP(J2244&amp;"||"&amp;K2244,'Mapping Ref.'!$J$2:$J$538,'Mapping Ref.'!$K$2:$K$538),"")</f>
        <v>ICT</v>
      </c>
      <c r="Y2244" s="77" t="str" cm="1">
        <f t="array" ref="Y2244">_xlfn.IFS(R2244&gt;2000000,"For Publication",R2244&gt;100000,"PID",R2244&gt;30000,"RFQ",TRUE,"Transactional")</f>
        <v>PID</v>
      </c>
      <c r="Z2244" s="24" t="s">
        <v>86</v>
      </c>
      <c r="AA2244" s="32">
        <v>24</v>
      </c>
      <c r="AB2244" s="24">
        <v>24</v>
      </c>
      <c r="AC2244" s="25">
        <v>45278</v>
      </c>
      <c r="AD2244" s="24" t="s">
        <v>58</v>
      </c>
      <c r="AE2244" s="24" t="s">
        <v>8375</v>
      </c>
      <c r="AF2244" s="24"/>
      <c r="AG2244" s="24"/>
      <c r="AH2244" s="24" t="s">
        <v>60</v>
      </c>
      <c r="AI2244" s="24"/>
      <c r="AJ2244" s="24" t="s">
        <v>60</v>
      </c>
      <c r="AK2244" s="24" t="s">
        <v>8454</v>
      </c>
      <c r="AL2244" s="24" t="s">
        <v>1333</v>
      </c>
      <c r="AM2244" s="24"/>
      <c r="AN2244" s="24"/>
      <c r="AO2244" s="24">
        <v>0</v>
      </c>
      <c r="AP2244" s="24" t="s">
        <v>60</v>
      </c>
      <c r="AQ2244" s="24"/>
      <c r="AR2244" s="24"/>
      <c r="AS2244" s="89">
        <f t="shared" si="459"/>
        <v>47</v>
      </c>
      <c r="AT2244" s="24" t="s">
        <v>8476</v>
      </c>
    </row>
    <row r="2245" spans="1:46" x14ac:dyDescent="0.5">
      <c r="A2245" s="24">
        <v>2380</v>
      </c>
      <c r="B2245" s="24"/>
      <c r="C2245" s="24"/>
      <c r="D2245" s="24" t="s">
        <v>8477</v>
      </c>
      <c r="E2245" s="24" t="s">
        <v>8478</v>
      </c>
      <c r="F2245" s="77" t="str">
        <f t="shared" si="462"/>
        <v>Bnpp</v>
      </c>
      <c r="G2245" s="24" t="s">
        <v>8479</v>
      </c>
      <c r="H2245" s="24" t="s">
        <v>8419</v>
      </c>
      <c r="I2245" s="24" t="s">
        <v>8420</v>
      </c>
      <c r="J2245" s="24" t="s">
        <v>321</v>
      </c>
      <c r="K2245" s="24" t="s">
        <v>1889</v>
      </c>
      <c r="L2245" s="25">
        <v>45078</v>
      </c>
      <c r="M2245" s="25">
        <v>45412</v>
      </c>
      <c r="N2245" s="81">
        <f t="shared" si="458"/>
        <v>45412</v>
      </c>
      <c r="O2245" s="77" t="str">
        <f t="shared" ca="1" si="460"/>
        <v>Expired</v>
      </c>
      <c r="P2245" s="77" t="str" cm="1">
        <f t="array" aca="1" ref="P2245" ca="1">_xlfn.IFS((N2245-TODAY())&gt;=547,"06 Expires over 18 months",(N2245-TODAY())&gt;=365,"05 Expires in 18 months",(N2245-TODAY())&gt;=183,"04 Expires in 12 months",(N2245-TODAY())&gt;=92,"03 Expires in 6 months",(N2245-TODAY())&gt;=31,"02 Expires in 3 months",(N2245-TODAY())&gt;=0,"01 Expires in 30 days",(N2245-TODAY())&gt;=-31,"01 Expired last 30 days",(N2245-TODAY())&gt;=-92,"02 Expired last 3 months",(N2245-TODAY())&gt;=-183,"03 Expired last 6 months",(N2245-TODAY())&gt;=-365,"04 Expired last 12 months",(N2245-TODAY())&gt;=-547,"05 Expired last 18 months",TRUE,"06 Expired over 18 months")</f>
        <v>06 Expired over 18 months</v>
      </c>
      <c r="Q2245" s="65">
        <v>29605</v>
      </c>
      <c r="R2245" s="84">
        <f t="shared" si="461"/>
        <v>29605</v>
      </c>
      <c r="S2245" s="77" t="str" cm="1">
        <f t="array" ref="S2245">_xlfn.IFS(R2245&gt;5000000,"Gold",R2245&gt;=500000,"Silver",R2245&gt;30000,"Bronze",TRUE,"Transactional")</f>
        <v>Transactional</v>
      </c>
      <c r="T2245" s="24" t="s">
        <v>54</v>
      </c>
      <c r="U2245" s="101" t="s">
        <v>445</v>
      </c>
      <c r="V2245" s="101" t="s">
        <v>446</v>
      </c>
      <c r="W2245" s="77" t="str">
        <f t="shared" si="463"/>
        <v>No</v>
      </c>
      <c r="X2245" s="77" t="str">
        <f>IFERROR(_xlfn.XLOOKUP(J2245&amp;"||"&amp;K2245,'Mapping Ref.'!$J$2:$J$538,'Mapping Ref.'!$K$2:$K$538),"")</f>
        <v>Corporate</v>
      </c>
      <c r="Y2245" s="77" t="str" cm="1">
        <f t="array" ref="Y2245">_xlfn.IFS(R2245&gt;2000000,"For Publication",R2245&gt;100000,"PID",R2245&gt;30000,"RFQ",TRUE,"Transactional")</f>
        <v>Transactional</v>
      </c>
      <c r="Z2245" s="24" t="s">
        <v>101</v>
      </c>
      <c r="AA2245" s="32">
        <v>11</v>
      </c>
      <c r="AB2245" s="24">
        <v>0</v>
      </c>
      <c r="AC2245" s="25">
        <v>45278</v>
      </c>
      <c r="AD2245" s="24" t="s">
        <v>661</v>
      </c>
      <c r="AE2245" s="24" t="s">
        <v>8347</v>
      </c>
      <c r="AF2245" s="24"/>
      <c r="AG2245" s="24"/>
      <c r="AH2245" s="24" t="s">
        <v>60</v>
      </c>
      <c r="AI2245" s="24"/>
      <c r="AJ2245" s="24" t="s">
        <v>60</v>
      </c>
      <c r="AK2245" s="24"/>
      <c r="AL2245" s="24" t="s">
        <v>1333</v>
      </c>
      <c r="AM2245" s="24"/>
      <c r="AN2245" s="24"/>
      <c r="AO2245" s="24">
        <v>0</v>
      </c>
      <c r="AP2245" s="24" t="s">
        <v>60</v>
      </c>
      <c r="AQ2245" s="24"/>
      <c r="AR2245" s="24"/>
      <c r="AS2245" s="89">
        <f t="shared" si="459"/>
        <v>10</v>
      </c>
      <c r="AT2245" s="24"/>
    </row>
    <row r="2246" spans="1:46" x14ac:dyDescent="0.5">
      <c r="A2246" s="24">
        <v>2381</v>
      </c>
      <c r="B2246" s="24" t="s">
        <v>506</v>
      </c>
      <c r="C2246" s="24" t="s">
        <v>77</v>
      </c>
      <c r="D2246" s="24" t="s">
        <v>8480</v>
      </c>
      <c r="E2246" s="24" t="s">
        <v>8481</v>
      </c>
      <c r="F2246" s="77" t="str">
        <f t="shared" si="462"/>
        <v>GRANGEWOOD PLASTIC PACKAGING LTD T/A GRANGEWOOD PLASTIC</v>
      </c>
      <c r="G2246" s="24" t="s">
        <v>3058</v>
      </c>
      <c r="H2246" s="24" t="s">
        <v>3282</v>
      </c>
      <c r="I2246" s="24" t="s">
        <v>8192</v>
      </c>
      <c r="J2246" s="24" t="s">
        <v>2962</v>
      </c>
      <c r="K2246" s="24" t="s">
        <v>3283</v>
      </c>
      <c r="L2246" s="25">
        <v>45299</v>
      </c>
      <c r="M2246" s="25">
        <v>46394</v>
      </c>
      <c r="N2246" s="81">
        <f t="shared" si="458"/>
        <v>46759</v>
      </c>
      <c r="O2246" s="77" t="str">
        <f t="shared" ca="1" si="460"/>
        <v>Live</v>
      </c>
      <c r="P2246" s="77" t="str" cm="1">
        <f t="array" aca="1" ref="P2246" ca="1">_xlfn.IFS((N2246-TODAY())&gt;=547,"06 Expires over 18 months",(N2246-TODAY())&gt;=365,"05 Expires in 18 months",(N2246-TODAY())&gt;=183,"04 Expires in 12 months",(N2246-TODAY())&gt;=92,"03 Expires in 6 months",(N2246-TODAY())&gt;=31,"02 Expires in 3 months",(N2246-TODAY())&gt;=0,"01 Expires in 30 days",(N2246-TODAY())&gt;=-31,"01 Expired last 30 days",(N2246-TODAY())&gt;=-92,"02 Expired last 3 months",(N2246-TODAY())&gt;=-183,"03 Expired last 6 months",(N2246-TODAY())&gt;=-365,"04 Expired last 12 months",(N2246-TODAY())&gt;=-547,"05 Expired last 18 months",TRUE,"06 Expired over 18 months")</f>
        <v>05 Expires in 18 months</v>
      </c>
      <c r="Q2246" s="65">
        <v>220000</v>
      </c>
      <c r="R2246" s="84">
        <f t="shared" si="461"/>
        <v>861666.66666666663</v>
      </c>
      <c r="S2246" s="77" t="str" cm="1">
        <f t="array" ref="S2246">_xlfn.IFS(R2246&gt;5000000,"Gold",R2246&gt;=500000,"Silver",R2246&gt;30000,"Bronze",TRUE,"Transactional")</f>
        <v>Silver</v>
      </c>
      <c r="T2246" s="24" t="s">
        <v>54</v>
      </c>
      <c r="U2246" s="101" t="s">
        <v>131</v>
      </c>
      <c r="V2246" s="101" t="s">
        <v>132</v>
      </c>
      <c r="W2246" s="77" t="str">
        <f t="shared" si="463"/>
        <v>Yes</v>
      </c>
      <c r="X2246" s="77" t="str">
        <f>IFERROR(_xlfn.XLOOKUP(J2246&amp;"||"&amp;K2246,'Mapping Ref.'!$J$2:$J$538,'Mapping Ref.'!$K$2:$K$538),"")</f>
        <v>Construction &amp; Estates</v>
      </c>
      <c r="Y2246" s="77" t="str" cm="1">
        <f t="array" ref="Y2246">_xlfn.IFS(R2246&gt;2000000,"For Publication",R2246&gt;100000,"PID",R2246&gt;30000,"RFQ",TRUE,"Transactional")</f>
        <v>PID</v>
      </c>
      <c r="Z2246" s="24" t="s">
        <v>86</v>
      </c>
      <c r="AA2246" s="32">
        <v>36</v>
      </c>
      <c r="AB2246" s="24">
        <v>12</v>
      </c>
      <c r="AC2246" s="25">
        <v>45279</v>
      </c>
      <c r="AD2246" s="24" t="s">
        <v>58</v>
      </c>
      <c r="AE2246" s="24" t="s">
        <v>8482</v>
      </c>
      <c r="AF2246" s="24"/>
      <c r="AG2246" s="24"/>
      <c r="AH2246" s="24" t="s">
        <v>60</v>
      </c>
      <c r="AI2246" s="24"/>
      <c r="AJ2246" s="24" t="s">
        <v>60</v>
      </c>
      <c r="AK2246" s="24"/>
      <c r="AL2246" s="24" t="s">
        <v>1333</v>
      </c>
      <c r="AM2246" s="24"/>
      <c r="AN2246" s="24"/>
      <c r="AO2246" s="24">
        <v>0</v>
      </c>
      <c r="AP2246" s="24" t="s">
        <v>60</v>
      </c>
      <c r="AQ2246" s="24" t="s">
        <v>8483</v>
      </c>
      <c r="AR2246" s="24" t="s">
        <v>8484</v>
      </c>
      <c r="AS2246" s="89">
        <f t="shared" si="459"/>
        <v>47</v>
      </c>
      <c r="AT2246" s="24" t="s">
        <v>3059</v>
      </c>
    </row>
    <row r="2247" spans="1:46" x14ac:dyDescent="0.5">
      <c r="A2247" s="24">
        <v>2382</v>
      </c>
      <c r="B2247" s="24"/>
      <c r="C2247" s="24" t="s">
        <v>77</v>
      </c>
      <c r="D2247" s="24" t="s">
        <v>8485</v>
      </c>
      <c r="E2247" s="24" t="s">
        <v>8486</v>
      </c>
      <c r="F2247" s="77" t="str">
        <f t="shared" si="462"/>
        <v>LUMENSOL LTD</v>
      </c>
      <c r="G2247" s="24" t="s">
        <v>8487</v>
      </c>
      <c r="H2247" s="24" t="s">
        <v>8488</v>
      </c>
      <c r="I2247" s="24" t="s">
        <v>8489</v>
      </c>
      <c r="J2247" s="24" t="s">
        <v>107</v>
      </c>
      <c r="K2247" s="24" t="s">
        <v>8490</v>
      </c>
      <c r="L2247" s="25">
        <v>45259</v>
      </c>
      <c r="M2247" s="25">
        <v>45320</v>
      </c>
      <c r="N2247" s="81">
        <f t="shared" si="458"/>
        <v>45320</v>
      </c>
      <c r="O2247" s="77" t="str">
        <f t="shared" ca="1" si="460"/>
        <v>Expired</v>
      </c>
      <c r="P2247" s="77" t="str" cm="1">
        <f t="array" aca="1" ref="P2247" ca="1">_xlfn.IFS((N2247-TODAY())&gt;=547,"06 Expires over 18 months",(N2247-TODAY())&gt;=365,"05 Expires in 18 months",(N2247-TODAY())&gt;=183,"04 Expires in 12 months",(N2247-TODAY())&gt;=92,"03 Expires in 6 months",(N2247-TODAY())&gt;=31,"02 Expires in 3 months",(N2247-TODAY())&gt;=0,"01 Expires in 30 days",(N2247-TODAY())&gt;=-31,"01 Expired last 30 days",(N2247-TODAY())&gt;=-92,"02 Expired last 3 months",(N2247-TODAY())&gt;=-183,"03 Expired last 6 months",(N2247-TODAY())&gt;=-365,"04 Expired last 12 months",(N2247-TODAY())&gt;=-547,"05 Expired last 18 months",TRUE,"06 Expired over 18 months")</f>
        <v>06 Expired over 18 months</v>
      </c>
      <c r="Q2247" s="65">
        <v>17049</v>
      </c>
      <c r="R2247" s="84">
        <f t="shared" si="461"/>
        <v>17049</v>
      </c>
      <c r="S2247" s="77" t="str" cm="1">
        <f t="array" ref="S2247">_xlfn.IFS(R2247&gt;5000000,"Gold",R2247&gt;=500000,"Silver",R2247&gt;30000,"Bronze",TRUE,"Transactional")</f>
        <v>Transactional</v>
      </c>
      <c r="T2247" s="24" t="s">
        <v>54</v>
      </c>
      <c r="U2247" s="101" t="s">
        <v>123</v>
      </c>
      <c r="V2247" s="101" t="s">
        <v>124</v>
      </c>
      <c r="W2247" s="77" t="str">
        <f t="shared" si="463"/>
        <v>No</v>
      </c>
      <c r="X2247" s="77" t="str">
        <f>IFERROR(_xlfn.XLOOKUP(J2247&amp;"||"&amp;K2247,'Mapping Ref.'!$J$2:$J$538,'Mapping Ref.'!$K$2:$K$538),"")</f>
        <v>Construction &amp; Estates</v>
      </c>
      <c r="Y2247" s="77" t="str" cm="1">
        <f t="array" ref="Y2247">_xlfn.IFS(R2247&gt;2000000,"For Publication",R2247&gt;100000,"PID",R2247&gt;30000,"RFQ",TRUE,"Transactional")</f>
        <v>Transactional</v>
      </c>
      <c r="Z2247" s="24" t="s">
        <v>101</v>
      </c>
      <c r="AA2247" s="32">
        <v>2</v>
      </c>
      <c r="AB2247" s="24">
        <v>0</v>
      </c>
      <c r="AC2247" s="25">
        <v>45280</v>
      </c>
      <c r="AD2247" s="24" t="s">
        <v>58</v>
      </c>
      <c r="AE2247" s="24" t="s">
        <v>8375</v>
      </c>
      <c r="AF2247" s="24"/>
      <c r="AG2247" s="24"/>
      <c r="AH2247" s="24" t="s">
        <v>60</v>
      </c>
      <c r="AI2247" s="24"/>
      <c r="AJ2247" s="24" t="s">
        <v>60</v>
      </c>
      <c r="AK2247" s="24"/>
      <c r="AL2247" s="24" t="s">
        <v>1333</v>
      </c>
      <c r="AM2247" s="24"/>
      <c r="AN2247" s="24"/>
      <c r="AO2247" s="24"/>
      <c r="AP2247" s="24" t="s">
        <v>60</v>
      </c>
      <c r="AQ2247" s="24"/>
      <c r="AR2247" s="24"/>
      <c r="AS2247" s="89">
        <f t="shared" si="459"/>
        <v>2</v>
      </c>
      <c r="AT2247" s="24" t="s">
        <v>8491</v>
      </c>
    </row>
    <row r="2248" spans="1:46" x14ac:dyDescent="0.5">
      <c r="A2248" s="24">
        <v>2383</v>
      </c>
      <c r="B2248" s="24"/>
      <c r="C2248" s="24" t="s">
        <v>77</v>
      </c>
      <c r="D2248" s="24" t="s">
        <v>8492</v>
      </c>
      <c r="E2248" s="24" t="s">
        <v>8493</v>
      </c>
      <c r="F2248" s="77" t="str">
        <f t="shared" si="462"/>
        <v>JACKSON LIFT SERVICES LIMITED</v>
      </c>
      <c r="G2248" s="24" t="s">
        <v>8494</v>
      </c>
      <c r="H2248" s="24" t="s">
        <v>6254</v>
      </c>
      <c r="I2248" s="24" t="s">
        <v>8489</v>
      </c>
      <c r="J2248" s="24" t="s">
        <v>107</v>
      </c>
      <c r="K2248" s="24" t="s">
        <v>8490</v>
      </c>
      <c r="L2248" s="25">
        <v>45261</v>
      </c>
      <c r="M2248" s="25">
        <v>45382</v>
      </c>
      <c r="N2248" s="81">
        <f t="shared" si="458"/>
        <v>45382</v>
      </c>
      <c r="O2248" s="77" t="str">
        <f t="shared" ca="1" si="460"/>
        <v>Expired</v>
      </c>
      <c r="P2248" s="77" t="str" cm="1">
        <f t="array" aca="1" ref="P2248" ca="1">_xlfn.IFS((N2248-TODAY())&gt;=547,"06 Expires over 18 months",(N2248-TODAY())&gt;=365,"05 Expires in 18 months",(N2248-TODAY())&gt;=183,"04 Expires in 12 months",(N2248-TODAY())&gt;=92,"03 Expires in 6 months",(N2248-TODAY())&gt;=31,"02 Expires in 3 months",(N2248-TODAY())&gt;=0,"01 Expires in 30 days",(N2248-TODAY())&gt;=-31,"01 Expired last 30 days",(N2248-TODAY())&gt;=-92,"02 Expired last 3 months",(N2248-TODAY())&gt;=-183,"03 Expired last 6 months",(N2248-TODAY())&gt;=-365,"04 Expired last 12 months",(N2248-TODAY())&gt;=-547,"05 Expired last 18 months",TRUE,"06 Expired over 18 months")</f>
        <v>06 Expired over 18 months</v>
      </c>
      <c r="Q2248" s="65">
        <v>499124</v>
      </c>
      <c r="R2248" s="84">
        <f t="shared" si="461"/>
        <v>499124</v>
      </c>
      <c r="S2248" s="77" t="str" cm="1">
        <f t="array" ref="S2248">_xlfn.IFS(R2248&gt;5000000,"Gold",R2248&gt;=500000,"Silver",R2248&gt;30000,"Bronze",TRUE,"Transactional")</f>
        <v>Bronze</v>
      </c>
      <c r="T2248" s="24" t="s">
        <v>122</v>
      </c>
      <c r="U2248" s="101" t="s">
        <v>393</v>
      </c>
      <c r="V2248" s="101" t="s">
        <v>1151</v>
      </c>
      <c r="W2248" s="77" t="str">
        <f t="shared" si="463"/>
        <v>No</v>
      </c>
      <c r="X2248" s="77" t="str">
        <f>IFERROR(_xlfn.XLOOKUP(J2248&amp;"||"&amp;K2248,'Mapping Ref.'!$J$2:$J$538,'Mapping Ref.'!$K$2:$K$538),"")</f>
        <v>Construction &amp; Estates</v>
      </c>
      <c r="Y2248" s="77" t="str" cm="1">
        <f t="array" ref="Y2248">_xlfn.IFS(R2248&gt;2000000,"For Publication",R2248&gt;100000,"PID",R2248&gt;30000,"RFQ",TRUE,"Transactional")</f>
        <v>PID</v>
      </c>
      <c r="Z2248" s="24" t="s">
        <v>86</v>
      </c>
      <c r="AA2248" s="32">
        <v>4</v>
      </c>
      <c r="AB2248" s="24">
        <v>0</v>
      </c>
      <c r="AC2248" s="25">
        <v>45280</v>
      </c>
      <c r="AD2248" s="24" t="s">
        <v>58</v>
      </c>
      <c r="AE2248" s="24" t="s">
        <v>8495</v>
      </c>
      <c r="AF2248" s="24"/>
      <c r="AG2248" s="24"/>
      <c r="AH2248" s="24" t="s">
        <v>60</v>
      </c>
      <c r="AI2248" s="24"/>
      <c r="AJ2248" s="24" t="s">
        <v>60</v>
      </c>
      <c r="AK2248" s="24"/>
      <c r="AL2248" s="24" t="s">
        <v>1333</v>
      </c>
      <c r="AM2248" s="24"/>
      <c r="AN2248" s="24"/>
      <c r="AO2248" s="24"/>
      <c r="AP2248" s="24" t="s">
        <v>60</v>
      </c>
      <c r="AQ2248" s="24"/>
      <c r="AR2248" s="24"/>
      <c r="AS2248" s="89">
        <f t="shared" si="459"/>
        <v>3</v>
      </c>
      <c r="AT2248" s="24" t="s">
        <v>8496</v>
      </c>
    </row>
    <row r="2249" spans="1:46" x14ac:dyDescent="0.5">
      <c r="A2249" s="24">
        <v>2384</v>
      </c>
      <c r="B2249" s="24"/>
      <c r="C2249" s="24" t="s">
        <v>77</v>
      </c>
      <c r="D2249" s="24" t="s">
        <v>8497</v>
      </c>
      <c r="E2249" s="24" t="s">
        <v>8498</v>
      </c>
      <c r="F2249" s="77" t="str">
        <f t="shared" si="462"/>
        <v>JACKSON LIFT SERVICES LIMITED</v>
      </c>
      <c r="G2249" s="24" t="s">
        <v>8494</v>
      </c>
      <c r="H2249" s="24" t="s">
        <v>6254</v>
      </c>
      <c r="I2249" s="24" t="s">
        <v>8489</v>
      </c>
      <c r="J2249" s="24" t="s">
        <v>107</v>
      </c>
      <c r="K2249" s="24" t="s">
        <v>8490</v>
      </c>
      <c r="L2249" s="25">
        <v>45261</v>
      </c>
      <c r="M2249" s="25">
        <v>45473</v>
      </c>
      <c r="N2249" s="81">
        <f t="shared" si="458"/>
        <v>45473</v>
      </c>
      <c r="O2249" s="77" t="str">
        <f t="shared" ca="1" si="460"/>
        <v>Expired</v>
      </c>
      <c r="P2249" s="77" t="str" cm="1">
        <f t="array" aca="1" ref="P2249" ca="1">_xlfn.IFS((N2249-TODAY())&gt;=547,"06 Expires over 18 months",(N2249-TODAY())&gt;=365,"05 Expires in 18 months",(N2249-TODAY())&gt;=183,"04 Expires in 12 months",(N2249-TODAY())&gt;=92,"03 Expires in 6 months",(N2249-TODAY())&gt;=31,"02 Expires in 3 months",(N2249-TODAY())&gt;=0,"01 Expires in 30 days",(N2249-TODAY())&gt;=-31,"01 Expired last 30 days",(N2249-TODAY())&gt;=-92,"02 Expired last 3 months",(N2249-TODAY())&gt;=-183,"03 Expired last 6 months",(N2249-TODAY())&gt;=-365,"04 Expired last 12 months",(N2249-TODAY())&gt;=-547,"05 Expired last 18 months",TRUE,"06 Expired over 18 months")</f>
        <v>06 Expired over 18 months</v>
      </c>
      <c r="Q2249" s="65">
        <v>225565</v>
      </c>
      <c r="R2249" s="84">
        <f t="shared" si="461"/>
        <v>225565</v>
      </c>
      <c r="S2249" s="77" t="str" cm="1">
        <f t="array" ref="S2249">_xlfn.IFS(R2249&gt;5000000,"Gold",R2249&gt;=500000,"Silver",R2249&gt;30000,"Bronze",TRUE,"Transactional")</f>
        <v>Bronze</v>
      </c>
      <c r="T2249" s="24" t="s">
        <v>122</v>
      </c>
      <c r="U2249" s="101" t="s">
        <v>366</v>
      </c>
      <c r="V2249" s="101" t="s">
        <v>367</v>
      </c>
      <c r="W2249" s="77" t="str">
        <f t="shared" si="463"/>
        <v>No</v>
      </c>
      <c r="X2249" s="77" t="str">
        <f>IFERROR(_xlfn.XLOOKUP(J2249&amp;"||"&amp;K2249,'Mapping Ref.'!$J$2:$J$538,'Mapping Ref.'!$K$2:$K$538),"")</f>
        <v>Construction &amp; Estates</v>
      </c>
      <c r="Y2249" s="77" t="str" cm="1">
        <f t="array" ref="Y2249">_xlfn.IFS(R2249&gt;2000000,"For Publication",R2249&gt;100000,"PID",R2249&gt;30000,"RFQ",TRUE,"Transactional")</f>
        <v>PID</v>
      </c>
      <c r="Z2249" s="24" t="s">
        <v>86</v>
      </c>
      <c r="AA2249" s="32">
        <v>7</v>
      </c>
      <c r="AB2249" s="24">
        <v>0</v>
      </c>
      <c r="AC2249" s="25">
        <v>45280</v>
      </c>
      <c r="AD2249" s="24" t="s">
        <v>58</v>
      </c>
      <c r="AE2249" s="24" t="s">
        <v>8499</v>
      </c>
      <c r="AF2249" s="24"/>
      <c r="AG2249" s="24"/>
      <c r="AH2249" s="24" t="s">
        <v>60</v>
      </c>
      <c r="AI2249" s="24"/>
      <c r="AJ2249" s="24" t="s">
        <v>60</v>
      </c>
      <c r="AK2249" s="24"/>
      <c r="AL2249" s="24" t="s">
        <v>1333</v>
      </c>
      <c r="AM2249" s="24"/>
      <c r="AN2249" s="24"/>
      <c r="AO2249" s="24"/>
      <c r="AP2249" s="24" t="s">
        <v>60</v>
      </c>
      <c r="AQ2249" s="24"/>
      <c r="AR2249" s="24"/>
      <c r="AS2249" s="89">
        <f t="shared" si="459"/>
        <v>6</v>
      </c>
      <c r="AT2249" s="24" t="s">
        <v>8496</v>
      </c>
    </row>
    <row r="2250" spans="1:46" x14ac:dyDescent="0.5">
      <c r="A2250" s="24">
        <v>2385</v>
      </c>
      <c r="B2250" s="24" t="s">
        <v>340</v>
      </c>
      <c r="C2250" s="24" t="s">
        <v>77</v>
      </c>
      <c r="D2250" s="24" t="s">
        <v>8500</v>
      </c>
      <c r="E2250" s="24" t="s">
        <v>8501</v>
      </c>
      <c r="F2250" s="77" t="str">
        <f t="shared" si="462"/>
        <v>MOMENTUM CONSULTING ENGINEERS LIMITED</v>
      </c>
      <c r="G2250" s="24" t="s">
        <v>7695</v>
      </c>
      <c r="H2250" s="24" t="s">
        <v>7911</v>
      </c>
      <c r="I2250" s="24" t="s">
        <v>7911</v>
      </c>
      <c r="J2250" s="24" t="s">
        <v>321</v>
      </c>
      <c r="K2250" s="24" t="s">
        <v>337</v>
      </c>
      <c r="L2250" s="25">
        <v>45090</v>
      </c>
      <c r="M2250" s="25">
        <v>45382</v>
      </c>
      <c r="N2250" s="81">
        <f t="shared" si="458"/>
        <v>45382</v>
      </c>
      <c r="O2250" s="77" t="str">
        <f t="shared" ca="1" si="460"/>
        <v>Expired</v>
      </c>
      <c r="P2250" s="77" t="str" cm="1">
        <f t="array" aca="1" ref="P2250" ca="1">_xlfn.IFS((N2250-TODAY())&gt;=547,"06 Expires over 18 months",(N2250-TODAY())&gt;=365,"05 Expires in 18 months",(N2250-TODAY())&gt;=183,"04 Expires in 12 months",(N2250-TODAY())&gt;=92,"03 Expires in 6 months",(N2250-TODAY())&gt;=31,"02 Expires in 3 months",(N2250-TODAY())&gt;=0,"01 Expires in 30 days",(N2250-TODAY())&gt;=-31,"01 Expired last 30 days",(N2250-TODAY())&gt;=-92,"02 Expired last 3 months",(N2250-TODAY())&gt;=-183,"03 Expired last 6 months",(N2250-TODAY())&gt;=-365,"04 Expired last 12 months",(N2250-TODAY())&gt;=-547,"05 Expired last 18 months",TRUE,"06 Expired over 18 months")</f>
        <v>06 Expired over 18 months</v>
      </c>
      <c r="Q2250" s="65">
        <v>3000</v>
      </c>
      <c r="R2250" s="84">
        <f t="shared" si="461"/>
        <v>3000</v>
      </c>
      <c r="S2250" s="77" t="str" cm="1">
        <f t="array" ref="S2250">_xlfn.IFS(R2250&gt;5000000,"Gold",R2250&gt;=500000,"Silver",R2250&gt;30000,"Bronze",TRUE,"Transactional")</f>
        <v>Transactional</v>
      </c>
      <c r="T2250" s="24" t="s">
        <v>54</v>
      </c>
      <c r="U2250" s="101" t="s">
        <v>123</v>
      </c>
      <c r="V2250" s="101" t="s">
        <v>124</v>
      </c>
      <c r="W2250" s="77" t="str">
        <f t="shared" si="463"/>
        <v>No</v>
      </c>
      <c r="X2250" s="77" t="str">
        <f>IFERROR(_xlfn.XLOOKUP(J2250&amp;"||"&amp;K2250,'Mapping Ref.'!$J$2:$J$538,'Mapping Ref.'!$K$2:$K$538),"")</f>
        <v>Corporate</v>
      </c>
      <c r="Y2250" s="77" t="str" cm="1">
        <f t="array" ref="Y2250">_xlfn.IFS(R2250&gt;2000000,"For Publication",R2250&gt;100000,"PID",R2250&gt;30000,"RFQ",TRUE,"Transactional")</f>
        <v>Transactional</v>
      </c>
      <c r="Z2250" s="24" t="s">
        <v>101</v>
      </c>
      <c r="AA2250" s="32">
        <v>12</v>
      </c>
      <c r="AB2250" s="24">
        <v>0</v>
      </c>
      <c r="AC2250" s="25">
        <v>45280</v>
      </c>
      <c r="AD2250" s="24" t="s">
        <v>58</v>
      </c>
      <c r="AE2250" s="24" t="s">
        <v>8502</v>
      </c>
      <c r="AF2250" s="24"/>
      <c r="AG2250" s="24"/>
      <c r="AH2250" s="24" t="s">
        <v>60</v>
      </c>
      <c r="AI2250" s="24"/>
      <c r="AJ2250" s="24" t="s">
        <v>60</v>
      </c>
      <c r="AK2250" s="24"/>
      <c r="AL2250" s="24" t="s">
        <v>5003</v>
      </c>
      <c r="AM2250" s="24"/>
      <c r="AN2250" s="24"/>
      <c r="AO2250" s="24"/>
      <c r="AP2250" s="24" t="s">
        <v>60</v>
      </c>
      <c r="AQ2250" s="24"/>
      <c r="AR2250" s="24"/>
      <c r="AS2250" s="89">
        <f t="shared" si="459"/>
        <v>9</v>
      </c>
      <c r="AT2250" s="24" t="s">
        <v>7696</v>
      </c>
    </row>
    <row r="2251" spans="1:46" x14ac:dyDescent="0.5">
      <c r="A2251" s="24">
        <v>2386</v>
      </c>
      <c r="B2251" s="24" t="s">
        <v>340</v>
      </c>
      <c r="C2251" s="24" t="s">
        <v>77</v>
      </c>
      <c r="D2251" s="24" t="s">
        <v>8503</v>
      </c>
      <c r="E2251" s="24" t="s">
        <v>8504</v>
      </c>
      <c r="F2251" s="77" t="str">
        <f t="shared" si="462"/>
        <v>JUBB CONSULTING ENGINEERS LTD</v>
      </c>
      <c r="G2251" s="24" t="s">
        <v>8505</v>
      </c>
      <c r="H2251" s="24" t="s">
        <v>7911</v>
      </c>
      <c r="I2251" s="24" t="s">
        <v>7911</v>
      </c>
      <c r="J2251" s="24" t="s">
        <v>321</v>
      </c>
      <c r="K2251" s="24" t="s">
        <v>337</v>
      </c>
      <c r="L2251" s="25">
        <v>45261</v>
      </c>
      <c r="M2251" s="25">
        <v>45627</v>
      </c>
      <c r="N2251" s="81">
        <f t="shared" si="458"/>
        <v>45717</v>
      </c>
      <c r="O2251" s="77" t="str">
        <f t="shared" ca="1" si="460"/>
        <v>Expired</v>
      </c>
      <c r="P2251" s="77" t="str" cm="1">
        <f t="array" aca="1" ref="P2251" ca="1">_xlfn.IFS((N2251-TODAY())&gt;=547,"06 Expires over 18 months",(N2251-TODAY())&gt;=365,"05 Expires in 18 months",(N2251-TODAY())&gt;=183,"04 Expires in 12 months",(N2251-TODAY())&gt;=92,"03 Expires in 6 months",(N2251-TODAY())&gt;=31,"02 Expires in 3 months",(N2251-TODAY())&gt;=0,"01 Expires in 30 days",(N2251-TODAY())&gt;=-31,"01 Expired last 30 days",(N2251-TODAY())&gt;=-92,"02 Expired last 3 months",(N2251-TODAY())&gt;=-183,"03 Expired last 6 months",(N2251-TODAY())&gt;=-365,"04 Expired last 12 months",(N2251-TODAY())&gt;=-547,"05 Expired last 18 months",TRUE,"06 Expired over 18 months")</f>
        <v>05 Expired last 18 months</v>
      </c>
      <c r="Q2251" s="65">
        <v>1200</v>
      </c>
      <c r="R2251" s="84">
        <f t="shared" si="461"/>
        <v>1500</v>
      </c>
      <c r="S2251" s="77" t="str" cm="1">
        <f t="array" ref="S2251">_xlfn.IFS(R2251&gt;5000000,"Gold",R2251&gt;=500000,"Silver",R2251&gt;30000,"Bronze",TRUE,"Transactional")</f>
        <v>Transactional</v>
      </c>
      <c r="T2251" s="24" t="s">
        <v>122</v>
      </c>
      <c r="U2251" s="101" t="s">
        <v>116</v>
      </c>
      <c r="V2251" s="101" t="s">
        <v>70</v>
      </c>
      <c r="W2251" s="77" t="str">
        <f t="shared" si="463"/>
        <v>Yes</v>
      </c>
      <c r="X2251" s="77" t="str">
        <f>IFERROR(_xlfn.XLOOKUP(J2251&amp;"||"&amp;K2251,'Mapping Ref.'!$J$2:$J$538,'Mapping Ref.'!$K$2:$K$538),"")</f>
        <v>Corporate</v>
      </c>
      <c r="Y2251" s="77" t="str" cm="1">
        <f t="array" ref="Y2251">_xlfn.IFS(R2251&gt;2000000,"For Publication",R2251&gt;100000,"PID",R2251&gt;30000,"RFQ",TRUE,"Transactional")</f>
        <v>Transactional</v>
      </c>
      <c r="Z2251" s="24" t="s">
        <v>101</v>
      </c>
      <c r="AA2251" s="32">
        <v>12</v>
      </c>
      <c r="AB2251" s="24">
        <v>3</v>
      </c>
      <c r="AC2251" s="25">
        <v>45280</v>
      </c>
      <c r="AD2251" s="24" t="s">
        <v>58</v>
      </c>
      <c r="AE2251" s="24" t="s">
        <v>1594</v>
      </c>
      <c r="AF2251" s="24"/>
      <c r="AG2251" s="24"/>
      <c r="AH2251" s="24" t="s">
        <v>60</v>
      </c>
      <c r="AI2251" s="24"/>
      <c r="AJ2251" s="24" t="s">
        <v>60</v>
      </c>
      <c r="AK2251" s="24"/>
      <c r="AL2251" s="24" t="s">
        <v>5003</v>
      </c>
      <c r="AM2251" s="24"/>
      <c r="AN2251" s="24"/>
      <c r="AO2251" s="24">
        <v>0</v>
      </c>
      <c r="AP2251" s="24" t="s">
        <v>60</v>
      </c>
      <c r="AQ2251" s="24"/>
      <c r="AR2251" s="24"/>
      <c r="AS2251" s="89">
        <f t="shared" si="459"/>
        <v>15</v>
      </c>
      <c r="AT2251" s="24" t="s">
        <v>8506</v>
      </c>
    </row>
    <row r="2252" spans="1:46" x14ac:dyDescent="0.5">
      <c r="A2252" s="24">
        <v>2387</v>
      </c>
      <c r="B2252" s="24" t="s">
        <v>340</v>
      </c>
      <c r="C2252" s="24" t="s">
        <v>77</v>
      </c>
      <c r="D2252" s="24" t="s">
        <v>8507</v>
      </c>
      <c r="E2252" s="24" t="s">
        <v>8508</v>
      </c>
      <c r="F2252" s="77" t="str">
        <f t="shared" si="462"/>
        <v>JUBB CONSULTING ENGINEERS LTD</v>
      </c>
      <c r="G2252" s="24" t="s">
        <v>8505</v>
      </c>
      <c r="H2252" s="24" t="s">
        <v>7911</v>
      </c>
      <c r="I2252" s="24" t="s">
        <v>7911</v>
      </c>
      <c r="J2252" s="24" t="s">
        <v>321</v>
      </c>
      <c r="K2252" s="24" t="s">
        <v>337</v>
      </c>
      <c r="L2252" s="25">
        <v>45261</v>
      </c>
      <c r="M2252" s="25">
        <v>45627</v>
      </c>
      <c r="N2252" s="81">
        <f t="shared" si="458"/>
        <v>45717</v>
      </c>
      <c r="O2252" s="77" t="str">
        <f t="shared" ca="1" si="460"/>
        <v>Expired</v>
      </c>
      <c r="P2252" s="77" t="str" cm="1">
        <f t="array" aca="1" ref="P2252" ca="1">_xlfn.IFS((N2252-TODAY())&gt;=547,"06 Expires over 18 months",(N2252-TODAY())&gt;=365,"05 Expires in 18 months",(N2252-TODAY())&gt;=183,"04 Expires in 12 months",(N2252-TODAY())&gt;=92,"03 Expires in 6 months",(N2252-TODAY())&gt;=31,"02 Expires in 3 months",(N2252-TODAY())&gt;=0,"01 Expires in 30 days",(N2252-TODAY())&gt;=-31,"01 Expired last 30 days",(N2252-TODAY())&gt;=-92,"02 Expired last 3 months",(N2252-TODAY())&gt;=-183,"03 Expired last 6 months",(N2252-TODAY())&gt;=-365,"04 Expired last 12 months",(N2252-TODAY())&gt;=-547,"05 Expired last 18 months",TRUE,"06 Expired over 18 months")</f>
        <v>05 Expired last 18 months</v>
      </c>
      <c r="Q2252" s="65">
        <v>3800</v>
      </c>
      <c r="R2252" s="84">
        <f t="shared" si="461"/>
        <v>4750</v>
      </c>
      <c r="S2252" s="77" t="str" cm="1">
        <f t="array" ref="S2252">_xlfn.IFS(R2252&gt;5000000,"Gold",R2252&gt;=500000,"Silver",R2252&gt;30000,"Bronze",TRUE,"Transactional")</f>
        <v>Transactional</v>
      </c>
      <c r="T2252" s="24" t="s">
        <v>122</v>
      </c>
      <c r="U2252" s="101" t="s">
        <v>208</v>
      </c>
      <c r="V2252" s="101" t="s">
        <v>209</v>
      </c>
      <c r="W2252" s="77" t="str">
        <f t="shared" si="463"/>
        <v>Yes</v>
      </c>
      <c r="X2252" s="77" t="str">
        <f>IFERROR(_xlfn.XLOOKUP(J2252&amp;"||"&amp;K2252,'Mapping Ref.'!$J$2:$J$538,'Mapping Ref.'!$K$2:$K$538),"")</f>
        <v>Corporate</v>
      </c>
      <c r="Y2252" s="77" t="str" cm="1">
        <f t="array" ref="Y2252">_xlfn.IFS(R2252&gt;2000000,"For Publication",R2252&gt;100000,"PID",R2252&gt;30000,"RFQ",TRUE,"Transactional")</f>
        <v>Transactional</v>
      </c>
      <c r="Z2252" s="24" t="s">
        <v>101</v>
      </c>
      <c r="AA2252" s="32">
        <v>12</v>
      </c>
      <c r="AB2252" s="24">
        <v>3</v>
      </c>
      <c r="AC2252" s="25">
        <v>45280</v>
      </c>
      <c r="AD2252" s="24" t="s">
        <v>58</v>
      </c>
      <c r="AE2252" s="24" t="s">
        <v>1594</v>
      </c>
      <c r="AF2252" s="24"/>
      <c r="AG2252" s="24"/>
      <c r="AH2252" s="24" t="s">
        <v>60</v>
      </c>
      <c r="AI2252" s="24"/>
      <c r="AJ2252" s="24" t="s">
        <v>60</v>
      </c>
      <c r="AK2252" s="24"/>
      <c r="AL2252" s="24" t="s">
        <v>5003</v>
      </c>
      <c r="AM2252" s="24"/>
      <c r="AN2252" s="24"/>
      <c r="AO2252" s="24">
        <v>0</v>
      </c>
      <c r="AP2252" s="24" t="s">
        <v>60</v>
      </c>
      <c r="AQ2252" s="24"/>
      <c r="AR2252" s="24"/>
      <c r="AS2252" s="89">
        <f t="shared" si="459"/>
        <v>15</v>
      </c>
      <c r="AT2252" s="24" t="s">
        <v>8506</v>
      </c>
    </row>
    <row r="2253" spans="1:46" x14ac:dyDescent="0.5">
      <c r="A2253" s="24">
        <v>2388</v>
      </c>
      <c r="B2253" s="24"/>
      <c r="C2253" s="24" t="s">
        <v>77</v>
      </c>
      <c r="D2253" s="24" t="s">
        <v>8509</v>
      </c>
      <c r="E2253" s="24" t="s">
        <v>8510</v>
      </c>
      <c r="F2253" s="77" t="str">
        <f t="shared" si="462"/>
        <v>LUMENSOL LTD</v>
      </c>
      <c r="G2253" s="24" t="s">
        <v>8487</v>
      </c>
      <c r="H2253" s="24" t="s">
        <v>591</v>
      </c>
      <c r="I2253" s="24" t="s">
        <v>591</v>
      </c>
      <c r="J2253" s="24" t="s">
        <v>107</v>
      </c>
      <c r="K2253" s="24" t="s">
        <v>1985</v>
      </c>
      <c r="L2253" s="25">
        <v>45280</v>
      </c>
      <c r="M2253" s="25">
        <v>45444</v>
      </c>
      <c r="N2253" s="81">
        <f t="shared" si="458"/>
        <v>45444</v>
      </c>
      <c r="O2253" s="77" t="str">
        <f t="shared" ca="1" si="460"/>
        <v>Expired</v>
      </c>
      <c r="P2253" s="77" t="str" cm="1">
        <f t="array" aca="1" ref="P2253" ca="1">_xlfn.IFS((N2253-TODAY())&gt;=547,"06 Expires over 18 months",(N2253-TODAY())&gt;=365,"05 Expires in 18 months",(N2253-TODAY())&gt;=183,"04 Expires in 12 months",(N2253-TODAY())&gt;=92,"03 Expires in 6 months",(N2253-TODAY())&gt;=31,"02 Expires in 3 months",(N2253-TODAY())&gt;=0,"01 Expires in 30 days",(N2253-TODAY())&gt;=-31,"01 Expired last 30 days",(N2253-TODAY())&gt;=-92,"02 Expired last 3 months",(N2253-TODAY())&gt;=-183,"03 Expired last 6 months",(N2253-TODAY())&gt;=-365,"04 Expired last 12 months",(N2253-TODAY())&gt;=-547,"05 Expired last 18 months",TRUE,"06 Expired over 18 months")</f>
        <v>06 Expired over 18 months</v>
      </c>
      <c r="Q2253" s="65">
        <v>498157</v>
      </c>
      <c r="R2253" s="84">
        <f t="shared" si="461"/>
        <v>498157</v>
      </c>
      <c r="S2253" s="77" t="str" cm="1">
        <f t="array" ref="S2253">_xlfn.IFS(R2253&gt;5000000,"Gold",R2253&gt;=500000,"Silver",R2253&gt;30000,"Bronze",TRUE,"Transactional")</f>
        <v>Bronze</v>
      </c>
      <c r="T2253" s="24" t="s">
        <v>54</v>
      </c>
      <c r="U2253" s="101" t="s">
        <v>109</v>
      </c>
      <c r="V2253" s="101" t="s">
        <v>2428</v>
      </c>
      <c r="W2253" s="77" t="str">
        <f t="shared" si="463"/>
        <v>No</v>
      </c>
      <c r="X2253" s="77" t="str">
        <f>IFERROR(_xlfn.XLOOKUP(J2253&amp;"||"&amp;K2253,'Mapping Ref.'!$J$2:$J$538,'Mapping Ref.'!$K$2:$K$538),"")</f>
        <v>Construction &amp; Estates</v>
      </c>
      <c r="Y2253" s="77" t="str" cm="1">
        <f t="array" ref="Y2253">_xlfn.IFS(R2253&gt;2000000,"For Publication",R2253&gt;100000,"PID",R2253&gt;30000,"RFQ",TRUE,"Transactional")</f>
        <v>PID</v>
      </c>
      <c r="Z2253" s="24" t="s">
        <v>86</v>
      </c>
      <c r="AA2253" s="32">
        <v>6</v>
      </c>
      <c r="AB2253" s="24">
        <v>0</v>
      </c>
      <c r="AC2253" s="25">
        <v>45281</v>
      </c>
      <c r="AD2253" s="24" t="s">
        <v>58</v>
      </c>
      <c r="AE2253" s="24" t="s">
        <v>8511</v>
      </c>
      <c r="AF2253" s="24"/>
      <c r="AG2253" s="24"/>
      <c r="AH2253" s="24" t="s">
        <v>59</v>
      </c>
      <c r="AI2253" s="24"/>
      <c r="AJ2253" s="24" t="s">
        <v>60</v>
      </c>
      <c r="AK2253" s="24"/>
      <c r="AL2253" s="24" t="s">
        <v>1333</v>
      </c>
      <c r="AM2253" s="24"/>
      <c r="AN2253" s="24"/>
      <c r="AO2253" s="24">
        <v>0</v>
      </c>
      <c r="AP2253" s="24" t="s">
        <v>60</v>
      </c>
      <c r="AQ2253" s="24"/>
      <c r="AR2253" s="24"/>
      <c r="AS2253" s="89">
        <f t="shared" si="459"/>
        <v>5</v>
      </c>
      <c r="AT2253" s="24" t="s">
        <v>8491</v>
      </c>
    </row>
    <row r="2254" spans="1:46" x14ac:dyDescent="0.5">
      <c r="A2254" s="24">
        <v>2389</v>
      </c>
      <c r="B2254" s="24" t="s">
        <v>506</v>
      </c>
      <c r="C2254" s="24"/>
      <c r="D2254" s="24" t="s">
        <v>8512</v>
      </c>
      <c r="E2254" s="24" t="s">
        <v>8513</v>
      </c>
      <c r="F2254" s="77" t="str">
        <f t="shared" si="462"/>
        <v>RAPLEYS LLP</v>
      </c>
      <c r="G2254" s="24" t="s">
        <v>8514</v>
      </c>
      <c r="H2254" s="24" t="s">
        <v>8075</v>
      </c>
      <c r="I2254" s="24" t="s">
        <v>8075</v>
      </c>
      <c r="J2254" s="24" t="s">
        <v>107</v>
      </c>
      <c r="K2254" s="24" t="s">
        <v>1397</v>
      </c>
      <c r="L2254" s="25">
        <v>45201</v>
      </c>
      <c r="M2254" s="25">
        <v>47027</v>
      </c>
      <c r="N2254" s="81">
        <f t="shared" si="458"/>
        <v>47027</v>
      </c>
      <c r="O2254" s="77" t="str">
        <f t="shared" ca="1" si="460"/>
        <v>Live</v>
      </c>
      <c r="P2254" s="77" t="str" cm="1">
        <f t="array" aca="1" ref="P2254" ca="1">_xlfn.IFS((N2254-TODAY())&gt;=547,"06 Expires over 18 months",(N2254-TODAY())&gt;=365,"05 Expires in 18 months",(N2254-TODAY())&gt;=183,"04 Expires in 12 months",(N2254-TODAY())&gt;=92,"03 Expires in 6 months",(N2254-TODAY())&gt;=31,"02 Expires in 3 months",(N2254-TODAY())&gt;=0,"01 Expires in 30 days",(N2254-TODAY())&gt;=-31,"01 Expired last 30 days",(N2254-TODAY())&gt;=-92,"02 Expired last 3 months",(N2254-TODAY())&gt;=-183,"03 Expired last 6 months",(N2254-TODAY())&gt;=-365,"04 Expired last 12 months",(N2254-TODAY())&gt;=-547,"05 Expired last 18 months",TRUE,"06 Expired over 18 months")</f>
        <v>06 Expires over 18 months</v>
      </c>
      <c r="Q2254" s="65">
        <v>457000</v>
      </c>
      <c r="R2254" s="84">
        <f t="shared" si="461"/>
        <v>2246916.6666666665</v>
      </c>
      <c r="S2254" s="77" t="str" cm="1">
        <f t="array" ref="S2254">_xlfn.IFS(R2254&gt;5000000,"Gold",R2254&gt;=500000,"Silver",R2254&gt;30000,"Bronze",TRUE,"Transactional")</f>
        <v>Silver</v>
      </c>
      <c r="T2254" s="24" t="s">
        <v>122</v>
      </c>
      <c r="U2254" s="101" t="s">
        <v>109</v>
      </c>
      <c r="V2254" s="101" t="s">
        <v>1022</v>
      </c>
      <c r="W2254" s="77" t="str">
        <f t="shared" si="463"/>
        <v>No</v>
      </c>
      <c r="X2254" s="77" t="str">
        <f>IFERROR(_xlfn.XLOOKUP(J2254&amp;"||"&amp;K2254,'Mapping Ref.'!$J$2:$J$538,'Mapping Ref.'!$K$2:$K$538),"")</f>
        <v>Construction &amp; Estates</v>
      </c>
      <c r="Y2254" s="77" t="str" cm="1">
        <f t="array" ref="Y2254">_xlfn.IFS(R2254&gt;2000000,"For Publication",R2254&gt;100000,"PID",R2254&gt;30000,"RFQ",TRUE,"Transactional")</f>
        <v>For Publication</v>
      </c>
      <c r="Z2254" s="24" t="s">
        <v>57</v>
      </c>
      <c r="AA2254" s="32">
        <v>60</v>
      </c>
      <c r="AB2254" s="24">
        <v>0</v>
      </c>
      <c r="AC2254" s="25">
        <v>45281</v>
      </c>
      <c r="AD2254" s="24" t="s">
        <v>58</v>
      </c>
      <c r="AE2254" s="24" t="s">
        <v>8515</v>
      </c>
      <c r="AF2254" s="24"/>
      <c r="AG2254" s="24"/>
      <c r="AH2254" s="24" t="s">
        <v>60</v>
      </c>
      <c r="AI2254" s="24"/>
      <c r="AJ2254" s="24" t="s">
        <v>60</v>
      </c>
      <c r="AK2254" s="24" t="s">
        <v>8516</v>
      </c>
      <c r="AL2254" s="24" t="s">
        <v>1333</v>
      </c>
      <c r="AM2254" s="24"/>
      <c r="AN2254" s="24"/>
      <c r="AO2254" s="24">
        <v>0</v>
      </c>
      <c r="AP2254" s="24" t="s">
        <v>60</v>
      </c>
      <c r="AQ2254" s="24"/>
      <c r="AR2254" s="24"/>
      <c r="AS2254" s="89">
        <f t="shared" si="459"/>
        <v>59</v>
      </c>
      <c r="AT2254" s="24" t="s">
        <v>8517</v>
      </c>
    </row>
    <row r="2255" spans="1:46" x14ac:dyDescent="0.5">
      <c r="A2255" s="24">
        <v>2390</v>
      </c>
      <c r="B2255" s="24" t="s">
        <v>340</v>
      </c>
      <c r="C2255" s="24" t="s">
        <v>77</v>
      </c>
      <c r="D2255" s="24" t="s">
        <v>4473</v>
      </c>
      <c r="E2255" s="24" t="s">
        <v>4474</v>
      </c>
      <c r="F2255" s="77" t="str">
        <f t="shared" si="462"/>
        <v>ITW LIMITED T/A TWTXUK - AVERY WEIGH TRONIX</v>
      </c>
      <c r="G2255" s="24" t="s">
        <v>4475</v>
      </c>
      <c r="H2255" s="24" t="s">
        <v>3282</v>
      </c>
      <c r="I2255" s="24" t="s">
        <v>8192</v>
      </c>
      <c r="J2255" s="24" t="s">
        <v>2962</v>
      </c>
      <c r="K2255" s="24" t="s">
        <v>3283</v>
      </c>
      <c r="L2255" s="25">
        <v>45352</v>
      </c>
      <c r="M2255" s="25">
        <v>46082</v>
      </c>
      <c r="N2255" s="81">
        <f t="shared" si="458"/>
        <v>46082</v>
      </c>
      <c r="O2255" s="77" t="str">
        <f t="shared" ca="1" si="460"/>
        <v>Expired</v>
      </c>
      <c r="P2255" s="77" t="str" cm="1">
        <f t="array" aca="1" ref="P2255" ca="1">_xlfn.IFS((N2255-TODAY())&gt;=547,"06 Expires over 18 months",(N2255-TODAY())&gt;=365,"05 Expires in 18 months",(N2255-TODAY())&gt;=183,"04 Expires in 12 months",(N2255-TODAY())&gt;=92,"03 Expires in 6 months",(N2255-TODAY())&gt;=31,"02 Expires in 3 months",(N2255-TODAY())&gt;=0,"01 Expires in 30 days",(N2255-TODAY())&gt;=-31,"01 Expired last 30 days",(N2255-TODAY())&gt;=-92,"02 Expired last 3 months",(N2255-TODAY())&gt;=-183,"03 Expired last 6 months",(N2255-TODAY())&gt;=-365,"04 Expired last 12 months",(N2255-TODAY())&gt;=-547,"05 Expired last 18 months",TRUE,"06 Expired over 18 months")</f>
        <v>03 Expired last 6 months</v>
      </c>
      <c r="Q2255" s="65">
        <v>25000</v>
      </c>
      <c r="R2255" s="84">
        <f t="shared" si="461"/>
        <v>50000</v>
      </c>
      <c r="S2255" s="77" t="str" cm="1">
        <f t="array" ref="S2255">_xlfn.IFS(R2255&gt;5000000,"Gold",R2255&gt;=500000,"Silver",R2255&gt;30000,"Bronze",TRUE,"Transactional")</f>
        <v>Bronze</v>
      </c>
      <c r="T2255" s="24" t="s">
        <v>54</v>
      </c>
      <c r="U2255" s="101" t="s">
        <v>891</v>
      </c>
      <c r="V2255" s="101" t="s">
        <v>892</v>
      </c>
      <c r="W2255" s="77" t="str">
        <f t="shared" si="463"/>
        <v>No</v>
      </c>
      <c r="X2255" s="77" t="str">
        <f>IFERROR(_xlfn.XLOOKUP(J2255&amp;"||"&amp;K2255,'Mapping Ref.'!$J$2:$J$538,'Mapping Ref.'!$K$2:$K$538),"")</f>
        <v>Construction &amp; Estates</v>
      </c>
      <c r="Y2255" s="77" t="str" cm="1">
        <f t="array" ref="Y2255">_xlfn.IFS(R2255&gt;2000000,"For Publication",R2255&gt;100000,"PID",R2255&gt;30000,"RFQ",TRUE,"Transactional")</f>
        <v>RFQ</v>
      </c>
      <c r="Z2255" s="24" t="s">
        <v>101</v>
      </c>
      <c r="AA2255" s="32">
        <v>24</v>
      </c>
      <c r="AB2255" s="24">
        <v>0</v>
      </c>
      <c r="AC2255" s="25">
        <v>45293</v>
      </c>
      <c r="AD2255" s="24" t="s">
        <v>58</v>
      </c>
      <c r="AE2255" s="24" t="s">
        <v>8384</v>
      </c>
      <c r="AF2255" s="24"/>
      <c r="AG2255" s="24"/>
      <c r="AH2255" s="24" t="s">
        <v>59</v>
      </c>
      <c r="AI2255" s="24"/>
      <c r="AJ2255" s="24" t="s">
        <v>60</v>
      </c>
      <c r="AK2255" s="24"/>
      <c r="AL2255" s="24" t="s">
        <v>5003</v>
      </c>
      <c r="AM2255" s="24"/>
      <c r="AN2255" s="24"/>
      <c r="AO2255" s="24">
        <v>0</v>
      </c>
      <c r="AP2255" s="24" t="s">
        <v>60</v>
      </c>
      <c r="AQ2255" s="24"/>
      <c r="AR2255" s="24"/>
      <c r="AS2255" s="89">
        <f t="shared" si="459"/>
        <v>24</v>
      </c>
      <c r="AT2255" s="24" t="s">
        <v>4476</v>
      </c>
    </row>
    <row r="2256" spans="1:46" x14ac:dyDescent="0.5">
      <c r="A2256" s="24">
        <v>2392</v>
      </c>
      <c r="B2256" s="24"/>
      <c r="C2256" s="24"/>
      <c r="D2256" s="24" t="s">
        <v>8518</v>
      </c>
      <c r="E2256" s="24" t="s">
        <v>8519</v>
      </c>
      <c r="F2256" s="77" t="str">
        <f t="shared" si="462"/>
        <v>SPOTLESS COMMERCIAL CLEANING LTD</v>
      </c>
      <c r="G2256" s="24" t="s">
        <v>8520</v>
      </c>
      <c r="H2256" s="24" t="s">
        <v>8521</v>
      </c>
      <c r="I2256" s="24" t="s">
        <v>972</v>
      </c>
      <c r="J2256" s="24" t="s">
        <v>107</v>
      </c>
      <c r="K2256" s="24" t="s">
        <v>8522</v>
      </c>
      <c r="L2256" s="25">
        <v>45292</v>
      </c>
      <c r="M2256" s="25">
        <v>46022</v>
      </c>
      <c r="N2256" s="81">
        <f t="shared" si="458"/>
        <v>46022</v>
      </c>
      <c r="O2256" s="77" t="str">
        <f t="shared" ca="1" si="460"/>
        <v>Expired</v>
      </c>
      <c r="P2256" s="77" t="str" cm="1">
        <f t="array" aca="1" ref="P2256" ca="1">_xlfn.IFS((N2256-TODAY())&gt;=547,"06 Expires over 18 months",(N2256-TODAY())&gt;=365,"05 Expires in 18 months",(N2256-TODAY())&gt;=183,"04 Expires in 12 months",(N2256-TODAY())&gt;=92,"03 Expires in 6 months",(N2256-TODAY())&gt;=31,"02 Expires in 3 months",(N2256-TODAY())&gt;=0,"01 Expires in 30 days",(N2256-TODAY())&gt;=-31,"01 Expired last 30 days",(N2256-TODAY())&gt;=-92,"02 Expired last 3 months",(N2256-TODAY())&gt;=-183,"03 Expired last 6 months",(N2256-TODAY())&gt;=-365,"04 Expired last 12 months",(N2256-TODAY())&gt;=-547,"05 Expired last 18 months",TRUE,"06 Expired over 18 months")</f>
        <v>04 Expired last 12 months</v>
      </c>
      <c r="Q2256" s="65">
        <v>10380.68</v>
      </c>
      <c r="R2256" s="84">
        <f t="shared" si="461"/>
        <v>19896.303333333333</v>
      </c>
      <c r="S2256" s="77" t="str" cm="1">
        <f t="array" ref="S2256">_xlfn.IFS(R2256&gt;5000000,"Gold",R2256&gt;=500000,"Silver",R2256&gt;30000,"Bronze",TRUE,"Transactional")</f>
        <v>Transactional</v>
      </c>
      <c r="T2256" s="24" t="s">
        <v>54</v>
      </c>
      <c r="U2256" s="101" t="s">
        <v>116</v>
      </c>
      <c r="V2256" s="101" t="s">
        <v>70</v>
      </c>
      <c r="W2256" s="77" t="str">
        <f t="shared" si="463"/>
        <v>No</v>
      </c>
      <c r="X2256" s="77" t="str">
        <f>IFERROR(_xlfn.XLOOKUP(J2256&amp;"||"&amp;K2256,'Mapping Ref.'!$J$2:$J$538,'Mapping Ref.'!$K$2:$K$538),"")</f>
        <v>Construction &amp; Estates</v>
      </c>
      <c r="Y2256" s="77" t="str" cm="1">
        <f t="array" ref="Y2256">_xlfn.IFS(R2256&gt;2000000,"For Publication",R2256&gt;100000,"PID",R2256&gt;30000,"RFQ",TRUE,"Transactional")</f>
        <v>Transactional</v>
      </c>
      <c r="Z2256" s="24" t="s">
        <v>76</v>
      </c>
      <c r="AA2256" s="32">
        <v>12</v>
      </c>
      <c r="AB2256" s="24">
        <v>0</v>
      </c>
      <c r="AC2256" s="25">
        <v>45299</v>
      </c>
      <c r="AD2256" s="24" t="s">
        <v>58</v>
      </c>
      <c r="AE2256" s="24" t="s">
        <v>8523</v>
      </c>
      <c r="AF2256" s="24"/>
      <c r="AG2256" s="24"/>
      <c r="AH2256" s="24" t="s">
        <v>60</v>
      </c>
      <c r="AI2256" s="24"/>
      <c r="AJ2256" s="24" t="s">
        <v>60</v>
      </c>
      <c r="AK2256" s="24" t="s">
        <v>8524</v>
      </c>
      <c r="AL2256" s="24" t="s">
        <v>1333</v>
      </c>
      <c r="AM2256" s="24"/>
      <c r="AN2256" s="24"/>
      <c r="AO2256" s="24">
        <v>0</v>
      </c>
      <c r="AP2256" s="24" t="s">
        <v>60</v>
      </c>
      <c r="AQ2256" s="24"/>
      <c r="AR2256" s="24"/>
      <c r="AS2256" s="89">
        <f t="shared" si="459"/>
        <v>23</v>
      </c>
      <c r="AT2256" s="24" t="s">
        <v>8525</v>
      </c>
    </row>
    <row r="2257" spans="1:46" x14ac:dyDescent="0.5">
      <c r="A2257" s="24">
        <v>2393</v>
      </c>
      <c r="B2257" s="24"/>
      <c r="C2257" s="24"/>
      <c r="D2257" s="24" t="s">
        <v>8526</v>
      </c>
      <c r="E2257" s="24" t="s">
        <v>8527</v>
      </c>
      <c r="F2257" s="77" t="str">
        <f t="shared" si="462"/>
        <v>BACKROW CONSULTING LTD</v>
      </c>
      <c r="G2257" s="24" t="s">
        <v>8526</v>
      </c>
      <c r="H2257" s="24" t="s">
        <v>7317</v>
      </c>
      <c r="I2257" s="24" t="s">
        <v>336</v>
      </c>
      <c r="J2257" s="24" t="s">
        <v>190</v>
      </c>
      <c r="K2257" s="24" t="s">
        <v>755</v>
      </c>
      <c r="L2257" s="25">
        <v>45176</v>
      </c>
      <c r="M2257" s="25">
        <v>45492</v>
      </c>
      <c r="N2257" s="81">
        <f t="shared" si="458"/>
        <v>45492</v>
      </c>
      <c r="O2257" s="77" t="str">
        <f t="shared" ca="1" si="460"/>
        <v>Expired</v>
      </c>
      <c r="P2257" s="77" t="str" cm="1">
        <f t="array" aca="1" ref="P2257" ca="1">_xlfn.IFS((N2257-TODAY())&gt;=547,"06 Expires over 18 months",(N2257-TODAY())&gt;=365,"05 Expires in 18 months",(N2257-TODAY())&gt;=183,"04 Expires in 12 months",(N2257-TODAY())&gt;=92,"03 Expires in 6 months",(N2257-TODAY())&gt;=31,"02 Expires in 3 months",(N2257-TODAY())&gt;=0,"01 Expires in 30 days",(N2257-TODAY())&gt;=-31,"01 Expired last 30 days",(N2257-TODAY())&gt;=-92,"02 Expired last 3 months",(N2257-TODAY())&gt;=-183,"03 Expired last 6 months",(N2257-TODAY())&gt;=-365,"04 Expired last 12 months",(N2257-TODAY())&gt;=-547,"05 Expired last 18 months",TRUE,"06 Expired over 18 months")</f>
        <v>06 Expired over 18 months</v>
      </c>
      <c r="Q2257" s="65">
        <v>10000</v>
      </c>
      <c r="R2257" s="84">
        <f t="shared" si="461"/>
        <v>10000</v>
      </c>
      <c r="S2257" s="77" t="str" cm="1">
        <f t="array" ref="S2257">_xlfn.IFS(R2257&gt;5000000,"Gold",R2257&gt;=500000,"Silver",R2257&gt;30000,"Bronze",TRUE,"Transactional")</f>
        <v>Transactional</v>
      </c>
      <c r="T2257" s="24" t="s">
        <v>54</v>
      </c>
      <c r="U2257" s="101" t="s">
        <v>109</v>
      </c>
      <c r="V2257" s="101" t="s">
        <v>1011</v>
      </c>
      <c r="W2257" s="77" t="str">
        <f t="shared" si="463"/>
        <v>No</v>
      </c>
      <c r="X2257" s="77" t="str">
        <f>IFERROR(_xlfn.XLOOKUP(J2257&amp;"||"&amp;K2257,'Mapping Ref.'!$J$2:$J$538,'Mapping Ref.'!$K$2:$K$538),"")</f>
        <v>Childrens &amp; Adults</v>
      </c>
      <c r="Y2257" s="77" t="str" cm="1">
        <f t="array" ref="Y2257">_xlfn.IFS(R2257&gt;2000000,"For Publication",R2257&gt;100000,"PID",R2257&gt;30000,"RFQ",TRUE,"Transactional")</f>
        <v>Transactional</v>
      </c>
      <c r="Z2257" s="24" t="s">
        <v>86</v>
      </c>
      <c r="AA2257" s="32">
        <v>12</v>
      </c>
      <c r="AB2257" s="24">
        <v>0</v>
      </c>
      <c r="AC2257" s="25">
        <v>45300</v>
      </c>
      <c r="AD2257" s="24" t="s">
        <v>58</v>
      </c>
      <c r="AE2257" s="24" t="s">
        <v>8528</v>
      </c>
      <c r="AF2257" s="24"/>
      <c r="AG2257" s="24"/>
      <c r="AH2257" s="24" t="s">
        <v>59</v>
      </c>
      <c r="AI2257" s="24"/>
      <c r="AJ2257" s="24" t="s">
        <v>60</v>
      </c>
      <c r="AK2257" s="24"/>
      <c r="AL2257" s="24" t="s">
        <v>1333</v>
      </c>
      <c r="AM2257" s="24"/>
      <c r="AN2257" s="24"/>
      <c r="AO2257" s="24">
        <v>0</v>
      </c>
      <c r="AP2257" s="24" t="s">
        <v>60</v>
      </c>
      <c r="AQ2257" s="24"/>
      <c r="AR2257" s="24"/>
      <c r="AS2257" s="89">
        <f t="shared" si="459"/>
        <v>10</v>
      </c>
      <c r="AT2257" s="24" t="s">
        <v>8529</v>
      </c>
    </row>
    <row r="2258" spans="1:46" x14ac:dyDescent="0.5">
      <c r="A2258" s="24">
        <v>2394</v>
      </c>
      <c r="B2258" s="24" t="s">
        <v>340</v>
      </c>
      <c r="C2258" s="24"/>
      <c r="D2258" s="24" t="s">
        <v>8530</v>
      </c>
      <c r="E2258" s="24" t="s">
        <v>8531</v>
      </c>
      <c r="F2258" s="77" t="str">
        <f t="shared" si="462"/>
        <v>SCHOOL SYNERGY LTD</v>
      </c>
      <c r="G2258" s="24" t="s">
        <v>8530</v>
      </c>
      <c r="H2258" s="24" t="s">
        <v>7317</v>
      </c>
      <c r="I2258" s="24" t="s">
        <v>336</v>
      </c>
      <c r="J2258" s="24" t="s">
        <v>190</v>
      </c>
      <c r="K2258" s="24" t="s">
        <v>755</v>
      </c>
      <c r="L2258" s="25">
        <v>45293</v>
      </c>
      <c r="M2258" s="25">
        <v>45657</v>
      </c>
      <c r="N2258" s="81">
        <f t="shared" si="458"/>
        <v>45657</v>
      </c>
      <c r="O2258" s="77" t="str">
        <f t="shared" ca="1" si="460"/>
        <v>Expired</v>
      </c>
      <c r="P2258" s="77" t="str" cm="1">
        <f t="array" aca="1" ref="P2258" ca="1">_xlfn.IFS((N2258-TODAY())&gt;=547,"06 Expires over 18 months",(N2258-TODAY())&gt;=365,"05 Expires in 18 months",(N2258-TODAY())&gt;=183,"04 Expires in 12 months",(N2258-TODAY())&gt;=92,"03 Expires in 6 months",(N2258-TODAY())&gt;=31,"02 Expires in 3 months",(N2258-TODAY())&gt;=0,"01 Expires in 30 days",(N2258-TODAY())&gt;=-31,"01 Expired last 30 days",(N2258-TODAY())&gt;=-92,"02 Expired last 3 months",(N2258-TODAY())&gt;=-183,"03 Expired last 6 months",(N2258-TODAY())&gt;=-365,"04 Expired last 12 months",(N2258-TODAY())&gt;=-547,"05 Expired last 18 months",TRUE,"06 Expired over 18 months")</f>
        <v>06 Expired over 18 months</v>
      </c>
      <c r="Q2258" s="65">
        <v>10000</v>
      </c>
      <c r="R2258" s="84">
        <f t="shared" si="461"/>
        <v>10000</v>
      </c>
      <c r="S2258" s="77" t="str" cm="1">
        <f t="array" ref="S2258">_xlfn.IFS(R2258&gt;5000000,"Gold",R2258&gt;=500000,"Silver",R2258&gt;30000,"Bronze",TRUE,"Transactional")</f>
        <v>Transactional</v>
      </c>
      <c r="T2258" s="24" t="s">
        <v>54</v>
      </c>
      <c r="U2258" s="101" t="s">
        <v>366</v>
      </c>
      <c r="V2258" s="101" t="s">
        <v>770</v>
      </c>
      <c r="W2258" s="77" t="str">
        <f t="shared" si="463"/>
        <v>No</v>
      </c>
      <c r="X2258" s="77" t="str">
        <f>IFERROR(_xlfn.XLOOKUP(J2258&amp;"||"&amp;K2258,'Mapping Ref.'!$J$2:$J$538,'Mapping Ref.'!$K$2:$K$538),"")</f>
        <v>Childrens &amp; Adults</v>
      </c>
      <c r="Y2258" s="77" t="str" cm="1">
        <f t="array" ref="Y2258">_xlfn.IFS(R2258&gt;2000000,"For Publication",R2258&gt;100000,"PID",R2258&gt;30000,"RFQ",TRUE,"Transactional")</f>
        <v>Transactional</v>
      </c>
      <c r="Z2258" s="24" t="s">
        <v>86</v>
      </c>
      <c r="AA2258" s="32">
        <v>12</v>
      </c>
      <c r="AB2258" s="24">
        <v>0</v>
      </c>
      <c r="AC2258" s="25">
        <v>45300</v>
      </c>
      <c r="AD2258" s="24" t="s">
        <v>58</v>
      </c>
      <c r="AE2258" s="24" t="s">
        <v>8532</v>
      </c>
      <c r="AF2258" s="24"/>
      <c r="AG2258" s="24"/>
      <c r="AH2258" s="24" t="s">
        <v>60</v>
      </c>
      <c r="AI2258" s="24"/>
      <c r="AJ2258" s="24" t="s">
        <v>60</v>
      </c>
      <c r="AK2258" s="24"/>
      <c r="AL2258" s="24" t="s">
        <v>5003</v>
      </c>
      <c r="AM2258" s="24"/>
      <c r="AN2258" s="24"/>
      <c r="AO2258" s="24">
        <v>0</v>
      </c>
      <c r="AP2258" s="24" t="s">
        <v>60</v>
      </c>
      <c r="AQ2258" s="24"/>
      <c r="AR2258" s="24"/>
      <c r="AS2258" s="89">
        <f t="shared" si="459"/>
        <v>11</v>
      </c>
      <c r="AT2258" s="24" t="s">
        <v>8533</v>
      </c>
    </row>
    <row r="2259" spans="1:46" x14ac:dyDescent="0.5">
      <c r="A2259" s="24">
        <v>2396</v>
      </c>
      <c r="B2259" s="24"/>
      <c r="C2259" s="24"/>
      <c r="D2259" s="24" t="s">
        <v>8534</v>
      </c>
      <c r="E2259" s="24" t="s">
        <v>8535</v>
      </c>
      <c r="F2259" s="77" t="str">
        <f t="shared" si="462"/>
        <v>PRIOR + PARTNERS LIMITED</v>
      </c>
      <c r="G2259" s="24" t="s">
        <v>8536</v>
      </c>
      <c r="H2259" s="24" t="s">
        <v>784</v>
      </c>
      <c r="I2259" s="24" t="s">
        <v>1128</v>
      </c>
      <c r="J2259" s="24" t="s">
        <v>321</v>
      </c>
      <c r="K2259" s="24" t="s">
        <v>3201</v>
      </c>
      <c r="L2259" s="25">
        <v>45302</v>
      </c>
      <c r="M2259" s="25">
        <v>45667</v>
      </c>
      <c r="N2259" s="81">
        <f t="shared" si="458"/>
        <v>45667</v>
      </c>
      <c r="O2259" s="77" t="str">
        <f t="shared" ca="1" si="460"/>
        <v>Expired</v>
      </c>
      <c r="P2259" s="77" t="str" cm="1">
        <f t="array" aca="1" ref="P2259" ca="1">_xlfn.IFS((N2259-TODAY())&gt;=547,"06 Expires over 18 months",(N2259-TODAY())&gt;=365,"05 Expires in 18 months",(N2259-TODAY())&gt;=183,"04 Expires in 12 months",(N2259-TODAY())&gt;=92,"03 Expires in 6 months",(N2259-TODAY())&gt;=31,"02 Expires in 3 months",(N2259-TODAY())&gt;=0,"01 Expires in 30 days",(N2259-TODAY())&gt;=-31,"01 Expired last 30 days",(N2259-TODAY())&gt;=-92,"02 Expired last 3 months",(N2259-TODAY())&gt;=-183,"03 Expired last 6 months",(N2259-TODAY())&gt;=-365,"04 Expired last 12 months",(N2259-TODAY())&gt;=-547,"05 Expired last 18 months",TRUE,"06 Expired over 18 months")</f>
        <v>06 Expired over 18 months</v>
      </c>
      <c r="Q2259" s="65">
        <v>106160</v>
      </c>
      <c r="R2259" s="84">
        <f t="shared" si="461"/>
        <v>106160</v>
      </c>
      <c r="S2259" s="77" t="str" cm="1">
        <f t="array" ref="S2259">_xlfn.IFS(R2259&gt;5000000,"Gold",R2259&gt;=500000,"Silver",R2259&gt;30000,"Bronze",TRUE,"Transactional")</f>
        <v>Bronze</v>
      </c>
      <c r="T2259" s="24" t="s">
        <v>54</v>
      </c>
      <c r="U2259" s="101" t="s">
        <v>109</v>
      </c>
      <c r="V2259" s="101" t="s">
        <v>1011</v>
      </c>
      <c r="W2259" s="77" t="str">
        <f t="shared" si="463"/>
        <v>No</v>
      </c>
      <c r="X2259" s="77" t="str">
        <f>IFERROR(_xlfn.XLOOKUP(J2259&amp;"||"&amp;K2259,'Mapping Ref.'!$J$2:$J$538,'Mapping Ref.'!$K$2:$K$538),"")</f>
        <v>Corporate</v>
      </c>
      <c r="Y2259" s="77" t="str" cm="1">
        <f t="array" ref="Y2259">_xlfn.IFS(R2259&gt;2000000,"For Publication",R2259&gt;100000,"PID",R2259&gt;30000,"RFQ",TRUE,"Transactional")</f>
        <v>PID</v>
      </c>
      <c r="Z2259" s="24" t="s">
        <v>57</v>
      </c>
      <c r="AA2259" s="32">
        <v>0</v>
      </c>
      <c r="AB2259" s="24">
        <v>0</v>
      </c>
      <c r="AC2259" s="25">
        <v>45302</v>
      </c>
      <c r="AD2259" s="24" t="s">
        <v>58</v>
      </c>
      <c r="AE2259" s="24" t="s">
        <v>8537</v>
      </c>
      <c r="AF2259" s="24"/>
      <c r="AG2259" s="24"/>
      <c r="AH2259" s="24" t="s">
        <v>59</v>
      </c>
      <c r="AI2259" s="24"/>
      <c r="AJ2259" s="24" t="s">
        <v>60</v>
      </c>
      <c r="AK2259" s="24"/>
      <c r="AL2259" s="24" t="s">
        <v>1333</v>
      </c>
      <c r="AM2259" s="24"/>
      <c r="AN2259" s="24"/>
      <c r="AO2259" s="24">
        <v>0</v>
      </c>
      <c r="AP2259" s="24" t="s">
        <v>60</v>
      </c>
      <c r="AQ2259" s="24"/>
      <c r="AR2259" s="24"/>
      <c r="AS2259" s="89">
        <f t="shared" si="459"/>
        <v>11</v>
      </c>
      <c r="AT2259" s="24" t="s">
        <v>8538</v>
      </c>
    </row>
    <row r="2260" spans="1:46" x14ac:dyDescent="0.5">
      <c r="A2260" s="24">
        <v>2397</v>
      </c>
      <c r="B2260" s="24"/>
      <c r="C2260" s="24"/>
      <c r="D2260" s="24" t="s">
        <v>8539</v>
      </c>
      <c r="E2260" s="24" t="s">
        <v>8540</v>
      </c>
      <c r="F2260" s="77" t="str">
        <f t="shared" si="462"/>
        <v>3C CONSULTANTS LTD</v>
      </c>
      <c r="G2260" s="24" t="s">
        <v>8541</v>
      </c>
      <c r="H2260" s="24" t="s">
        <v>8075</v>
      </c>
      <c r="I2260" s="24" t="s">
        <v>8075</v>
      </c>
      <c r="J2260" s="24" t="s">
        <v>107</v>
      </c>
      <c r="K2260" s="24" t="s">
        <v>1675</v>
      </c>
      <c r="L2260" s="25">
        <v>45302</v>
      </c>
      <c r="M2260" s="25">
        <v>45382</v>
      </c>
      <c r="N2260" s="81">
        <f t="shared" si="458"/>
        <v>45565</v>
      </c>
      <c r="O2260" s="77" t="str">
        <f t="shared" ca="1" si="460"/>
        <v>Expired</v>
      </c>
      <c r="P2260" s="77" t="str" cm="1">
        <f t="array" aca="1" ref="P2260" ca="1">_xlfn.IFS((N2260-TODAY())&gt;=547,"06 Expires over 18 months",(N2260-TODAY())&gt;=365,"05 Expires in 18 months",(N2260-TODAY())&gt;=183,"04 Expires in 12 months",(N2260-TODAY())&gt;=92,"03 Expires in 6 months",(N2260-TODAY())&gt;=31,"02 Expires in 3 months",(N2260-TODAY())&gt;=0,"01 Expires in 30 days",(N2260-TODAY())&gt;=-31,"01 Expired last 30 days",(N2260-TODAY())&gt;=-92,"02 Expired last 3 months",(N2260-TODAY())&gt;=-183,"03 Expired last 6 months",(N2260-TODAY())&gt;=-365,"04 Expired last 12 months",(N2260-TODAY())&gt;=-547,"05 Expired last 18 months",TRUE,"06 Expired over 18 months")</f>
        <v>06 Expired over 18 months</v>
      </c>
      <c r="Q2260" s="65">
        <v>4400</v>
      </c>
      <c r="R2260" s="84">
        <f t="shared" si="461"/>
        <v>4400</v>
      </c>
      <c r="S2260" s="77" t="str" cm="1">
        <f t="array" ref="S2260">_xlfn.IFS(R2260&gt;5000000,"Gold",R2260&gt;=500000,"Silver",R2260&gt;30000,"Bronze",TRUE,"Transactional")</f>
        <v>Transactional</v>
      </c>
      <c r="T2260" s="24" t="s">
        <v>54</v>
      </c>
      <c r="U2260" s="101" t="s">
        <v>123</v>
      </c>
      <c r="V2260" s="101" t="s">
        <v>124</v>
      </c>
      <c r="W2260" s="77" t="str">
        <f t="shared" si="463"/>
        <v>Yes</v>
      </c>
      <c r="X2260" s="77" t="str">
        <f>IFERROR(_xlfn.XLOOKUP(J2260&amp;"||"&amp;K2260,'Mapping Ref.'!$J$2:$J$538,'Mapping Ref.'!$K$2:$K$538),"")</f>
        <v>Construction &amp; Estates</v>
      </c>
      <c r="Y2260" s="77" t="str" cm="1">
        <f t="array" ref="Y2260">_xlfn.IFS(R2260&gt;2000000,"For Publication",R2260&gt;100000,"PID",R2260&gt;30000,"RFQ",TRUE,"Transactional")</f>
        <v>Transactional</v>
      </c>
      <c r="Z2260" s="24" t="s">
        <v>101</v>
      </c>
      <c r="AA2260" s="32">
        <v>3</v>
      </c>
      <c r="AB2260" s="24">
        <v>6</v>
      </c>
      <c r="AC2260" s="25">
        <v>45302</v>
      </c>
      <c r="AD2260" s="24" t="s">
        <v>58</v>
      </c>
      <c r="AE2260" s="24" t="s">
        <v>8471</v>
      </c>
      <c r="AF2260" s="24"/>
      <c r="AG2260" s="24"/>
      <c r="AH2260" s="24" t="s">
        <v>59</v>
      </c>
      <c r="AI2260" s="24"/>
      <c r="AJ2260" s="24" t="s">
        <v>60</v>
      </c>
      <c r="AK2260" s="24"/>
      <c r="AL2260" s="24" t="s">
        <v>1333</v>
      </c>
      <c r="AM2260" s="24"/>
      <c r="AN2260" s="24"/>
      <c r="AO2260" s="24">
        <v>0</v>
      </c>
      <c r="AP2260" s="24" t="s">
        <v>60</v>
      </c>
      <c r="AQ2260" s="24"/>
      <c r="AR2260" s="24"/>
      <c r="AS2260" s="89">
        <f t="shared" si="459"/>
        <v>8</v>
      </c>
      <c r="AT2260" s="24" t="s">
        <v>8542</v>
      </c>
    </row>
    <row r="2261" spans="1:46" x14ac:dyDescent="0.5">
      <c r="A2261" s="24">
        <v>2398</v>
      </c>
      <c r="B2261" s="24"/>
      <c r="C2261" s="24"/>
      <c r="D2261" s="24" t="s">
        <v>8543</v>
      </c>
      <c r="E2261" s="24" t="s">
        <v>8544</v>
      </c>
      <c r="F2261" s="77" t="str">
        <f t="shared" si="462"/>
        <v>LISA BURRAGE ASSOCIATES LTD</v>
      </c>
      <c r="G2261" s="24" t="s">
        <v>8545</v>
      </c>
      <c r="H2261" s="24" t="s">
        <v>7054</v>
      </c>
      <c r="I2261" s="24" t="s">
        <v>1156</v>
      </c>
      <c r="J2261" s="24" t="s">
        <v>190</v>
      </c>
      <c r="K2261" s="24" t="s">
        <v>1157</v>
      </c>
      <c r="L2261" s="25">
        <v>45307</v>
      </c>
      <c r="M2261" s="25">
        <v>45672</v>
      </c>
      <c r="N2261" s="81">
        <f t="shared" ref="N2261:N2262" si="464">EDATE(M2261,AB2261)</f>
        <v>46037</v>
      </c>
      <c r="O2261" s="77" t="s">
        <v>712</v>
      </c>
      <c r="P2261" s="77" t="str" cm="1">
        <f t="array" aca="1" ref="P2261" ca="1">_xlfn.IFS((N2261-TODAY())&gt;=547,"06 Expires over 18 months",(N2261-TODAY())&gt;=365,"05 Expires in 18 months",(N2261-TODAY())&gt;=183,"04 Expires in 12 months",(N2261-TODAY())&gt;=92,"03 Expires in 6 months",(N2261-TODAY())&gt;=31,"02 Expires in 3 months",(N2261-TODAY())&gt;=0,"01 Expires in 30 days",(N2261-TODAY())&gt;=-31,"01 Expired last 30 days",(N2261-TODAY())&gt;=-92,"02 Expired last 3 months",(N2261-TODAY())&gt;=-183,"03 Expired last 6 months",(N2261-TODAY())&gt;=-365,"04 Expired last 12 months",(N2261-TODAY())&gt;=-547,"05 Expired last 18 months",TRUE,"06 Expired over 18 months")</f>
        <v>04 Expired last 12 months</v>
      </c>
      <c r="Q2261" s="65">
        <v>16000</v>
      </c>
      <c r="R2261" s="84">
        <f t="shared" si="461"/>
        <v>30666.666666666668</v>
      </c>
      <c r="S2261" s="77" t="str" cm="1">
        <f t="array" ref="S2261">_xlfn.IFS(R2261&gt;5000000,"Gold",R2261&gt;=500000,"Silver",R2261&gt;30000,"Bronze",TRUE,"Transactional")</f>
        <v>Bronze</v>
      </c>
      <c r="T2261" s="24" t="s">
        <v>54</v>
      </c>
      <c r="U2261" s="101" t="s">
        <v>190</v>
      </c>
      <c r="V2261" s="101"/>
      <c r="W2261" s="77" t="str">
        <f t="shared" si="463"/>
        <v>Yes</v>
      </c>
      <c r="X2261" s="77" t="str">
        <f>IFERROR(_xlfn.XLOOKUP(J2261&amp;"||"&amp;K2261,'Mapping Ref.'!$J$2:$J$538,'Mapping Ref.'!$K$2:$K$538),"")</f>
        <v>Childrens &amp; Adults</v>
      </c>
      <c r="Y2261" s="77" t="str" cm="1">
        <f t="array" ref="Y2261">_xlfn.IFS(R2261&gt;2000000,"For Publication",R2261&gt;100000,"PID",R2261&gt;30000,"RFQ",TRUE,"Transactional")</f>
        <v>RFQ</v>
      </c>
      <c r="Z2261" s="24" t="s">
        <v>101</v>
      </c>
      <c r="AA2261" s="32">
        <v>12</v>
      </c>
      <c r="AB2261" s="24">
        <v>12</v>
      </c>
      <c r="AC2261" s="25">
        <v>45307</v>
      </c>
      <c r="AD2261" s="24" t="s">
        <v>58</v>
      </c>
      <c r="AE2261" s="24" t="s">
        <v>8546</v>
      </c>
      <c r="AF2261" s="24"/>
      <c r="AG2261" s="24"/>
      <c r="AH2261" s="24" t="s">
        <v>59</v>
      </c>
      <c r="AI2261" s="24"/>
      <c r="AJ2261" s="24" t="s">
        <v>60</v>
      </c>
      <c r="AK2261" s="24"/>
      <c r="AL2261" s="24" t="s">
        <v>1333</v>
      </c>
      <c r="AM2261" s="24"/>
      <c r="AN2261" s="24"/>
      <c r="AO2261" s="24">
        <v>0</v>
      </c>
      <c r="AP2261" s="24" t="s">
        <v>60</v>
      </c>
      <c r="AQ2261" s="24"/>
      <c r="AR2261" s="24"/>
      <c r="AS2261" s="89">
        <f t="shared" si="459"/>
        <v>23</v>
      </c>
      <c r="AT2261" s="24" t="s">
        <v>8547</v>
      </c>
    </row>
    <row r="2262" spans="1:46" x14ac:dyDescent="0.5">
      <c r="A2262" s="24">
        <v>2400</v>
      </c>
      <c r="B2262" s="24"/>
      <c r="C2262" s="24"/>
      <c r="D2262" s="24" t="s">
        <v>8548</v>
      </c>
      <c r="E2262" s="24" t="s">
        <v>8549</v>
      </c>
      <c r="F2262" s="77" t="str">
        <f t="shared" si="462"/>
        <v>Ronan Horton</v>
      </c>
      <c r="G2262" s="24" t="s">
        <v>8550</v>
      </c>
      <c r="H2262" s="24" t="s">
        <v>7503</v>
      </c>
      <c r="I2262" s="24" t="s">
        <v>8551</v>
      </c>
      <c r="J2262" s="24" t="s">
        <v>107</v>
      </c>
      <c r="K2262" s="24" t="s">
        <v>977</v>
      </c>
      <c r="L2262" s="25">
        <v>45306</v>
      </c>
      <c r="M2262" s="25">
        <v>45671</v>
      </c>
      <c r="N2262" s="81">
        <f t="shared" si="464"/>
        <v>45671</v>
      </c>
      <c r="O2262" s="77" t="str">
        <f ca="1">IF(N2262&lt;TODAY(),"Expired","Live")</f>
        <v>Expired</v>
      </c>
      <c r="P2262" s="77" t="str" cm="1">
        <f t="array" aca="1" ref="P2262" ca="1">_xlfn.IFS((N2262-TODAY())&gt;=547,"06 Expires over 18 months",(N2262-TODAY())&gt;=365,"05 Expires in 18 months",(N2262-TODAY())&gt;=183,"04 Expires in 12 months",(N2262-TODAY())&gt;=92,"03 Expires in 6 months",(N2262-TODAY())&gt;=31,"02 Expires in 3 months",(N2262-TODAY())&gt;=0,"01 Expires in 30 days",(N2262-TODAY())&gt;=-31,"01 Expired last 30 days",(N2262-TODAY())&gt;=-92,"02 Expired last 3 months",(N2262-TODAY())&gt;=-183,"03 Expired last 6 months",(N2262-TODAY())&gt;=-365,"04 Expired last 12 months",(N2262-TODAY())&gt;=-547,"05 Expired last 18 months",TRUE,"06 Expired over 18 months")</f>
        <v>06 Expired over 18 months</v>
      </c>
      <c r="Q2262" s="65">
        <v>19800</v>
      </c>
      <c r="R2262" s="84">
        <f t="shared" si="461"/>
        <v>19800</v>
      </c>
      <c r="S2262" s="77" t="str" cm="1">
        <f t="array" ref="S2262">_xlfn.IFS(R2262&gt;5000000,"Gold",R2262&gt;=500000,"Silver",R2262&gt;30000,"Bronze",TRUE,"Transactional")</f>
        <v>Transactional</v>
      </c>
      <c r="T2262" s="24" t="s">
        <v>54</v>
      </c>
      <c r="U2262" s="101" t="s">
        <v>116</v>
      </c>
      <c r="V2262" s="101" t="s">
        <v>70</v>
      </c>
      <c r="W2262" s="77" t="str">
        <f t="shared" si="463"/>
        <v>No</v>
      </c>
      <c r="X2262" s="77" t="str">
        <f>IFERROR(_xlfn.XLOOKUP(J2262&amp;"||"&amp;K2262,'Mapping Ref.'!$J$2:$J$538,'Mapping Ref.'!$K$2:$K$538),"")</f>
        <v>Construction &amp; Estates</v>
      </c>
      <c r="Y2262" s="77" t="str" cm="1">
        <f t="array" ref="Y2262">_xlfn.IFS(R2262&gt;2000000,"For Publication",R2262&gt;100000,"PID",R2262&gt;30000,"RFQ",TRUE,"Transactional")</f>
        <v>Transactional</v>
      </c>
      <c r="Z2262" s="24" t="s">
        <v>101</v>
      </c>
      <c r="AA2262" s="32">
        <v>12</v>
      </c>
      <c r="AB2262" s="24">
        <v>0</v>
      </c>
      <c r="AC2262" s="25">
        <v>45308</v>
      </c>
      <c r="AD2262" s="24" t="s">
        <v>58</v>
      </c>
      <c r="AE2262" s="24" t="s">
        <v>8552</v>
      </c>
      <c r="AF2262" s="24"/>
      <c r="AG2262" s="24"/>
      <c r="AH2262" s="24" t="s">
        <v>60</v>
      </c>
      <c r="AI2262" s="24"/>
      <c r="AJ2262" s="24" t="s">
        <v>60</v>
      </c>
      <c r="AK2262" s="24"/>
      <c r="AL2262" s="24" t="s">
        <v>1333</v>
      </c>
      <c r="AM2262" s="24"/>
      <c r="AN2262" s="24"/>
      <c r="AO2262" s="24"/>
      <c r="AP2262" s="24" t="s">
        <v>60</v>
      </c>
      <c r="AQ2262" s="24"/>
      <c r="AR2262" s="24"/>
      <c r="AS2262" s="89">
        <f t="shared" si="459"/>
        <v>11</v>
      </c>
      <c r="AT2262" s="24"/>
    </row>
    <row r="2263" spans="1:46" x14ac:dyDescent="0.5">
      <c r="A2263" s="24">
        <v>2401</v>
      </c>
      <c r="B2263" s="24" t="s">
        <v>340</v>
      </c>
      <c r="C2263" s="24"/>
      <c r="D2263" s="24" t="s">
        <v>8553</v>
      </c>
      <c r="E2263" s="24" t="s">
        <v>8554</v>
      </c>
      <c r="F2263" s="77" t="str">
        <f t="shared" si="462"/>
        <v>The Wisdom Track LTD</v>
      </c>
      <c r="G2263" s="24" t="s">
        <v>8553</v>
      </c>
      <c r="H2263" s="24" t="s">
        <v>8555</v>
      </c>
      <c r="I2263" s="24" t="s">
        <v>8555</v>
      </c>
      <c r="J2263" s="24" t="s">
        <v>190</v>
      </c>
      <c r="K2263" s="24" t="s">
        <v>755</v>
      </c>
      <c r="L2263" s="25">
        <v>45308</v>
      </c>
      <c r="M2263" s="25"/>
      <c r="N2263" s="81"/>
      <c r="O2263" s="77" t="s">
        <v>712</v>
      </c>
      <c r="P2263" s="77"/>
      <c r="Q2263" s="65">
        <v>10000</v>
      </c>
      <c r="R2263" s="84">
        <f t="shared" si="461"/>
        <v>10000</v>
      </c>
      <c r="S2263" s="77" t="str" cm="1">
        <f t="array" ref="S2263">_xlfn.IFS(R2263&gt;5000000,"Gold",R2263&gt;=500000,"Silver",R2263&gt;30000,"Bronze",TRUE,"Transactional")</f>
        <v>Transactional</v>
      </c>
      <c r="T2263" s="24" t="s">
        <v>54</v>
      </c>
      <c r="U2263" s="101" t="s">
        <v>109</v>
      </c>
      <c r="V2263" s="101" t="s">
        <v>148</v>
      </c>
      <c r="W2263" s="77" t="str">
        <f t="shared" si="463"/>
        <v>Yes</v>
      </c>
      <c r="X2263" s="77" t="str">
        <f>IFERROR(_xlfn.XLOOKUP(J2263&amp;"||"&amp;K2263,'Mapping Ref.'!$J$2:$J$538,'Mapping Ref.'!$K$2:$K$538),"")</f>
        <v>Childrens &amp; Adults</v>
      </c>
      <c r="Y2263" s="77" t="str" cm="1">
        <f t="array" ref="Y2263">_xlfn.IFS(R2263&gt;2000000,"For Publication",R2263&gt;100000,"PID",R2263&gt;30000,"RFQ",TRUE,"Transactional")</f>
        <v>Transactional</v>
      </c>
      <c r="Z2263" s="24" t="s">
        <v>101</v>
      </c>
      <c r="AA2263" s="32">
        <v>12</v>
      </c>
      <c r="AB2263" s="24">
        <v>12</v>
      </c>
      <c r="AC2263" s="25">
        <v>45308</v>
      </c>
      <c r="AD2263" s="24" t="s">
        <v>58</v>
      </c>
      <c r="AE2263" s="24">
        <v>1</v>
      </c>
      <c r="AF2263" s="24"/>
      <c r="AG2263" s="24"/>
      <c r="AH2263" s="24" t="s">
        <v>60</v>
      </c>
      <c r="AI2263" s="24"/>
      <c r="AJ2263" s="24" t="s">
        <v>59</v>
      </c>
      <c r="AK2263" s="24"/>
      <c r="AL2263" s="24" t="s">
        <v>5003</v>
      </c>
      <c r="AM2263" s="24"/>
      <c r="AN2263" s="24"/>
      <c r="AO2263" s="24">
        <v>0</v>
      </c>
      <c r="AP2263" s="24" t="s">
        <v>60</v>
      </c>
      <c r="AQ2263" s="24"/>
      <c r="AR2263" s="24"/>
      <c r="AS2263" s="89">
        <v>0</v>
      </c>
      <c r="AT2263" s="24" t="s">
        <v>8556</v>
      </c>
    </row>
    <row r="2264" spans="1:46" x14ac:dyDescent="0.5">
      <c r="A2264" s="24">
        <v>2402</v>
      </c>
      <c r="B2264" s="24" t="s">
        <v>506</v>
      </c>
      <c r="C2264" s="24"/>
      <c r="D2264" s="24" t="s">
        <v>8557</v>
      </c>
      <c r="E2264" s="24" t="s">
        <v>8558</v>
      </c>
      <c r="F2264" s="77" t="str">
        <f t="shared" si="462"/>
        <v>YAMAHA MOTOR EUROPE N.V., BRANCH UK</v>
      </c>
      <c r="G2264" s="24" t="s">
        <v>8559</v>
      </c>
      <c r="H2264" s="24" t="s">
        <v>3282</v>
      </c>
      <c r="I2264" s="24" t="s">
        <v>8192</v>
      </c>
      <c r="J2264" s="24" t="s">
        <v>2962</v>
      </c>
      <c r="K2264" s="24" t="s">
        <v>3283</v>
      </c>
      <c r="L2264" s="25">
        <v>45308</v>
      </c>
      <c r="M2264" s="25">
        <v>46357</v>
      </c>
      <c r="N2264" s="81">
        <f t="shared" ref="N2264:N2277" si="465">EDATE(M2264,AB2264)</f>
        <v>46357</v>
      </c>
      <c r="O2264" s="77" t="str">
        <f ca="1">IF(N2264&lt;TODAY(),"Expired","Live")</f>
        <v>Live</v>
      </c>
      <c r="P2264" s="77" t="str" cm="1">
        <f t="array" aca="1" ref="P2264" ca="1">_xlfn.IFS((N2264-TODAY())&gt;=547,"06 Expires over 18 months",(N2264-TODAY())&gt;=365,"05 Expires in 18 months",(N2264-TODAY())&gt;=183,"04 Expires in 12 months",(N2264-TODAY())&gt;=92,"03 Expires in 6 months",(N2264-TODAY())&gt;=31,"02 Expires in 3 months",(N2264-TODAY())&gt;=0,"01 Expires in 30 days",(N2264-TODAY())&gt;=-31,"01 Expired last 30 days",(N2264-TODAY())&gt;=-92,"02 Expired last 3 months",(N2264-TODAY())&gt;=-183,"03 Expired last 6 months",(N2264-TODAY())&gt;=-365,"04 Expired last 12 months",(N2264-TODAY())&gt;=-547,"05 Expired last 18 months",TRUE,"06 Expired over 18 months")</f>
        <v>03 Expires in 6 months</v>
      </c>
      <c r="Q2264" s="65">
        <v>70000</v>
      </c>
      <c r="R2264" s="84">
        <f t="shared" si="461"/>
        <v>198333.33333333334</v>
      </c>
      <c r="S2264" s="77" t="str" cm="1">
        <f t="array" ref="S2264">_xlfn.IFS(R2264&gt;5000000,"Gold",R2264&gt;=500000,"Silver",R2264&gt;30000,"Bronze",TRUE,"Transactional")</f>
        <v>Bronze</v>
      </c>
      <c r="T2264" s="24" t="s">
        <v>54</v>
      </c>
      <c r="U2264" s="101" t="s">
        <v>393</v>
      </c>
      <c r="V2264" s="101" t="s">
        <v>394</v>
      </c>
      <c r="W2264" s="77" t="str">
        <f t="shared" si="463"/>
        <v>No</v>
      </c>
      <c r="X2264" s="77" t="str">
        <f>IFERROR(_xlfn.XLOOKUP(J2264&amp;"||"&amp;K2264,'Mapping Ref.'!$J$2:$J$538,'Mapping Ref.'!$K$2:$K$538),"")</f>
        <v>Construction &amp; Estates</v>
      </c>
      <c r="Y2264" s="77" t="str" cm="1">
        <f t="array" ref="Y2264">_xlfn.IFS(R2264&gt;2000000,"For Publication",R2264&gt;100000,"PID",R2264&gt;30000,"RFQ",TRUE,"Transactional")</f>
        <v>PID</v>
      </c>
      <c r="Z2264" s="24" t="s">
        <v>57</v>
      </c>
      <c r="AA2264" s="32">
        <v>23</v>
      </c>
      <c r="AB2264" s="24">
        <v>0</v>
      </c>
      <c r="AC2264" s="25">
        <v>45308</v>
      </c>
      <c r="AD2264" s="24" t="s">
        <v>58</v>
      </c>
      <c r="AE2264" s="24" t="s">
        <v>8320</v>
      </c>
      <c r="AF2264" s="24"/>
      <c r="AG2264" s="24"/>
      <c r="AH2264" s="24" t="s">
        <v>60</v>
      </c>
      <c r="AI2264" s="24"/>
      <c r="AJ2264" s="24" t="s">
        <v>60</v>
      </c>
      <c r="AK2264" s="24" t="s">
        <v>8560</v>
      </c>
      <c r="AL2264" s="24" t="s">
        <v>1333</v>
      </c>
      <c r="AM2264" s="24"/>
      <c r="AN2264" s="24"/>
      <c r="AO2264" s="24">
        <v>0</v>
      </c>
      <c r="AP2264" s="24" t="s">
        <v>60</v>
      </c>
      <c r="AQ2264" s="24" t="s">
        <v>8561</v>
      </c>
      <c r="AR2264" s="24" t="s">
        <v>8562</v>
      </c>
      <c r="AS2264" s="89">
        <f t="shared" ref="AS2264:AS2277" si="466">DATEDIF(L2264,N2264,"m")</f>
        <v>34</v>
      </c>
      <c r="AT2264" s="24" t="s">
        <v>8557</v>
      </c>
    </row>
    <row r="2265" spans="1:46" x14ac:dyDescent="0.5">
      <c r="A2265" s="24">
        <v>2403</v>
      </c>
      <c r="B2265" s="24"/>
      <c r="C2265" s="24"/>
      <c r="D2265" s="24" t="s">
        <v>8563</v>
      </c>
      <c r="E2265" s="24" t="s">
        <v>8564</v>
      </c>
      <c r="F2265" s="77" t="str">
        <f t="shared" si="462"/>
        <v>TCD AND ASSOCIATES LTD</v>
      </c>
      <c r="G2265" s="24" t="s">
        <v>8565</v>
      </c>
      <c r="H2265" s="24" t="s">
        <v>8190</v>
      </c>
      <c r="I2265" s="24" t="s">
        <v>8190</v>
      </c>
      <c r="J2265" s="24" t="s">
        <v>190</v>
      </c>
      <c r="K2265" s="24" t="s">
        <v>8566</v>
      </c>
      <c r="L2265" s="25">
        <v>45257</v>
      </c>
      <c r="M2265" s="25">
        <v>45408</v>
      </c>
      <c r="N2265" s="81">
        <f t="shared" si="465"/>
        <v>45591</v>
      </c>
      <c r="O2265" s="77" t="str">
        <f ca="1">IF(N2265&lt;TODAY(),"Expired","Live")</f>
        <v>Expired</v>
      </c>
      <c r="P2265" s="77" t="str" cm="1">
        <f t="array" aca="1" ref="P2265" ca="1">_xlfn.IFS((N2265-TODAY())&gt;=547,"06 Expires over 18 months",(N2265-TODAY())&gt;=365,"05 Expires in 18 months",(N2265-TODAY())&gt;=183,"04 Expires in 12 months",(N2265-TODAY())&gt;=92,"03 Expires in 6 months",(N2265-TODAY())&gt;=31,"02 Expires in 3 months",(N2265-TODAY())&gt;=0,"01 Expires in 30 days",(N2265-TODAY())&gt;=-31,"01 Expired last 30 days",(N2265-TODAY())&gt;=-92,"02 Expired last 3 months",(N2265-TODAY())&gt;=-183,"03 Expired last 6 months",(N2265-TODAY())&gt;=-365,"04 Expired last 12 months",(N2265-TODAY())&gt;=-547,"05 Expired last 18 months",TRUE,"06 Expired over 18 months")</f>
        <v>06 Expired over 18 months</v>
      </c>
      <c r="Q2265" s="65">
        <v>5000</v>
      </c>
      <c r="R2265" s="84">
        <f t="shared" si="461"/>
        <v>5000</v>
      </c>
      <c r="S2265" s="77" t="str" cm="1">
        <f t="array" ref="S2265">_xlfn.IFS(R2265&gt;5000000,"Gold",R2265&gt;=500000,"Silver",R2265&gt;30000,"Bronze",TRUE,"Transactional")</f>
        <v>Transactional</v>
      </c>
      <c r="T2265" s="24" t="s">
        <v>54</v>
      </c>
      <c r="U2265" s="101" t="s">
        <v>237</v>
      </c>
      <c r="V2265" s="101" t="s">
        <v>350</v>
      </c>
      <c r="W2265" s="77" t="str">
        <f t="shared" si="463"/>
        <v>Yes</v>
      </c>
      <c r="X2265" s="77" t="str">
        <f>IFERROR(_xlfn.XLOOKUP(J2265&amp;"||"&amp;K2265,'Mapping Ref.'!$J$2:$J$538,'Mapping Ref.'!$K$2:$K$538),"")</f>
        <v>Childrens &amp; Adults</v>
      </c>
      <c r="Y2265" s="77" t="str" cm="1">
        <f t="array" ref="Y2265">_xlfn.IFS(R2265&gt;2000000,"For Publication",R2265&gt;100000,"PID",R2265&gt;30000,"RFQ",TRUE,"Transactional")</f>
        <v>Transactional</v>
      </c>
      <c r="Z2265" s="24" t="s">
        <v>86</v>
      </c>
      <c r="AA2265" s="32">
        <v>6</v>
      </c>
      <c r="AB2265" s="24">
        <v>6</v>
      </c>
      <c r="AC2265" s="25">
        <v>45308</v>
      </c>
      <c r="AD2265" s="24" t="s">
        <v>58</v>
      </c>
      <c r="AE2265" s="24" t="s">
        <v>8381</v>
      </c>
      <c r="AF2265" s="24"/>
      <c r="AG2265" s="24"/>
      <c r="AH2265" s="24" t="s">
        <v>60</v>
      </c>
      <c r="AI2265" s="24"/>
      <c r="AJ2265" s="24" t="s">
        <v>60</v>
      </c>
      <c r="AK2265" s="24"/>
      <c r="AL2265" s="24" t="s">
        <v>1333</v>
      </c>
      <c r="AM2265" s="24"/>
      <c r="AN2265" s="24"/>
      <c r="AO2265" s="24">
        <v>0</v>
      </c>
      <c r="AP2265" s="24" t="s">
        <v>60</v>
      </c>
      <c r="AQ2265" s="24"/>
      <c r="AR2265" s="24"/>
      <c r="AS2265" s="89">
        <f t="shared" si="466"/>
        <v>10</v>
      </c>
      <c r="AT2265" s="24" t="s">
        <v>8567</v>
      </c>
    </row>
    <row r="2266" spans="1:46" x14ac:dyDescent="0.5">
      <c r="A2266" s="24">
        <v>2404</v>
      </c>
      <c r="B2266" s="24" t="s">
        <v>506</v>
      </c>
      <c r="C2266" s="24"/>
      <c r="D2266" s="24" t="s">
        <v>8568</v>
      </c>
      <c r="E2266" s="24" t="s">
        <v>8569</v>
      </c>
      <c r="F2266" s="77" t="str">
        <f t="shared" si="462"/>
        <v>BRITISH PARKING ASSOCIATION(THE)</v>
      </c>
      <c r="G2266" s="24" t="s">
        <v>8570</v>
      </c>
      <c r="H2266" s="24" t="s">
        <v>3282</v>
      </c>
      <c r="I2266" s="24" t="s">
        <v>8192</v>
      </c>
      <c r="J2266" s="24" t="s">
        <v>2962</v>
      </c>
      <c r="K2266" s="24" t="s">
        <v>3283</v>
      </c>
      <c r="L2266" s="25">
        <v>45316</v>
      </c>
      <c r="M2266" s="25">
        <v>46411</v>
      </c>
      <c r="N2266" s="81">
        <f t="shared" si="465"/>
        <v>46411</v>
      </c>
      <c r="O2266" s="77" t="str">
        <f ca="1">IF(N2266&lt;TODAY(),"Expired","Live")</f>
        <v>Live</v>
      </c>
      <c r="P2266" s="77" t="str" cm="1">
        <f t="array" aca="1" ref="P2266" ca="1">_xlfn.IFS((N2266-TODAY())&gt;=547,"06 Expires over 18 months",(N2266-TODAY())&gt;=365,"05 Expires in 18 months",(N2266-TODAY())&gt;=183,"04 Expires in 12 months",(N2266-TODAY())&gt;=92,"03 Expires in 6 months",(N2266-TODAY())&gt;=31,"02 Expires in 3 months",(N2266-TODAY())&gt;=0,"01 Expires in 30 days",(N2266-TODAY())&gt;=-31,"01 Expired last 30 days",(N2266-TODAY())&gt;=-92,"02 Expired last 3 months",(N2266-TODAY())&gt;=-183,"03 Expired last 6 months",(N2266-TODAY())&gt;=-365,"04 Expired last 12 months",(N2266-TODAY())&gt;=-547,"05 Expired last 18 months",TRUE,"06 Expired over 18 months")</f>
        <v>03 Expires in 6 months</v>
      </c>
      <c r="Q2266" s="65">
        <v>25000</v>
      </c>
      <c r="R2266" s="84">
        <f t="shared" si="461"/>
        <v>72916.666666666672</v>
      </c>
      <c r="S2266" s="77" t="str" cm="1">
        <f t="array" ref="S2266">_xlfn.IFS(R2266&gt;5000000,"Gold",R2266&gt;=500000,"Silver",R2266&gt;30000,"Bronze",TRUE,"Transactional")</f>
        <v>Bronze</v>
      </c>
      <c r="T2266" s="24" t="s">
        <v>54</v>
      </c>
      <c r="U2266" s="101" t="s">
        <v>393</v>
      </c>
      <c r="V2266" s="101" t="s">
        <v>432</v>
      </c>
      <c r="W2266" s="77" t="str">
        <f t="shared" si="463"/>
        <v>No</v>
      </c>
      <c r="X2266" s="77" t="str">
        <f>IFERROR(_xlfn.XLOOKUP(J2266&amp;"||"&amp;K2266,'Mapping Ref.'!$J$2:$J$538,'Mapping Ref.'!$K$2:$K$538),"")</f>
        <v>Construction &amp; Estates</v>
      </c>
      <c r="Y2266" s="77" t="str" cm="1">
        <f t="array" ref="Y2266">_xlfn.IFS(R2266&gt;2000000,"For Publication",R2266&gt;100000,"PID",R2266&gt;30000,"RFQ",TRUE,"Transactional")</f>
        <v>RFQ</v>
      </c>
      <c r="Z2266" s="24" t="s">
        <v>101</v>
      </c>
      <c r="AA2266" s="32">
        <v>36</v>
      </c>
      <c r="AB2266" s="24">
        <v>0</v>
      </c>
      <c r="AC2266" s="25">
        <v>45310</v>
      </c>
      <c r="AD2266" s="24" t="s">
        <v>58</v>
      </c>
      <c r="AE2266" s="24" t="s">
        <v>8384</v>
      </c>
      <c r="AF2266" s="24"/>
      <c r="AG2266" s="24"/>
      <c r="AH2266" s="24" t="s">
        <v>60</v>
      </c>
      <c r="AI2266" s="24"/>
      <c r="AJ2266" s="24" t="s">
        <v>60</v>
      </c>
      <c r="AK2266" s="24"/>
      <c r="AL2266" s="24" t="s">
        <v>1333</v>
      </c>
      <c r="AM2266" s="24"/>
      <c r="AN2266" s="24"/>
      <c r="AO2266" s="24">
        <v>0</v>
      </c>
      <c r="AP2266" s="24" t="s">
        <v>60</v>
      </c>
      <c r="AQ2266" s="24" t="s">
        <v>8571</v>
      </c>
      <c r="AR2266" s="24" t="s">
        <v>8572</v>
      </c>
      <c r="AS2266" s="89">
        <f t="shared" si="466"/>
        <v>35</v>
      </c>
      <c r="AT2266" s="24" t="s">
        <v>8568</v>
      </c>
    </row>
    <row r="2267" spans="1:46" x14ac:dyDescent="0.5">
      <c r="A2267" s="24">
        <v>2405</v>
      </c>
      <c r="B2267" s="24"/>
      <c r="C2267" s="24"/>
      <c r="D2267" s="24" t="s">
        <v>8573</v>
      </c>
      <c r="E2267" s="24" t="s">
        <v>8574</v>
      </c>
      <c r="F2267" s="77" t="str">
        <f t="shared" si="462"/>
        <v>CREATE STREETS LIMITED</v>
      </c>
      <c r="G2267" s="24" t="s">
        <v>8575</v>
      </c>
      <c r="H2267" s="24" t="s">
        <v>8576</v>
      </c>
      <c r="I2267" s="24" t="s">
        <v>972</v>
      </c>
      <c r="J2267" s="24" t="s">
        <v>107</v>
      </c>
      <c r="K2267" s="24" t="s">
        <v>1146</v>
      </c>
      <c r="L2267" s="25">
        <v>45323</v>
      </c>
      <c r="M2267" s="25">
        <v>45688</v>
      </c>
      <c r="N2267" s="81">
        <f t="shared" si="465"/>
        <v>45688</v>
      </c>
      <c r="O2267" s="77" t="str">
        <f ca="1">IF(N2267&lt;TODAY(),"Expired","Live")</f>
        <v>Expired</v>
      </c>
      <c r="P2267" s="77" t="str" cm="1">
        <f t="array" aca="1" ref="P2267" ca="1">_xlfn.IFS((N2267-TODAY())&gt;=547,"06 Expires over 18 months",(N2267-TODAY())&gt;=365,"05 Expires in 18 months",(N2267-TODAY())&gt;=183,"04 Expires in 12 months",(N2267-TODAY())&gt;=92,"03 Expires in 6 months",(N2267-TODAY())&gt;=31,"02 Expires in 3 months",(N2267-TODAY())&gt;=0,"01 Expires in 30 days",(N2267-TODAY())&gt;=-31,"01 Expired last 30 days",(N2267-TODAY())&gt;=-92,"02 Expired last 3 months",(N2267-TODAY())&gt;=-183,"03 Expired last 6 months",(N2267-TODAY())&gt;=-365,"04 Expired last 12 months",(N2267-TODAY())&gt;=-547,"05 Expired last 18 months",TRUE,"06 Expired over 18 months")</f>
        <v>06 Expired over 18 months</v>
      </c>
      <c r="Q2267" s="65">
        <v>4000</v>
      </c>
      <c r="R2267" s="84">
        <f t="shared" si="461"/>
        <v>4000</v>
      </c>
      <c r="S2267" s="77" t="str" cm="1">
        <f t="array" ref="S2267">_xlfn.IFS(R2267&gt;5000000,"Gold",R2267&gt;=500000,"Silver",R2267&gt;30000,"Bronze",TRUE,"Transactional")</f>
        <v>Transactional</v>
      </c>
      <c r="T2267" s="24" t="s">
        <v>54</v>
      </c>
      <c r="U2267" s="101" t="s">
        <v>190</v>
      </c>
      <c r="V2267" s="101" t="s">
        <v>192</v>
      </c>
      <c r="W2267" s="77" t="str">
        <f t="shared" si="463"/>
        <v>No</v>
      </c>
      <c r="X2267" s="77" t="str">
        <f>IFERROR(_xlfn.XLOOKUP(J2267&amp;"||"&amp;K2267,'Mapping Ref.'!$J$2:$J$538,'Mapping Ref.'!$K$2:$K$538),"")</f>
        <v>Construction &amp; Estates</v>
      </c>
      <c r="Y2267" s="77" t="str" cm="1">
        <f t="array" ref="Y2267">_xlfn.IFS(R2267&gt;2000000,"For Publication",R2267&gt;100000,"PID",R2267&gt;30000,"RFQ",TRUE,"Transactional")</f>
        <v>Transactional</v>
      </c>
      <c r="Z2267" s="24" t="s">
        <v>86</v>
      </c>
      <c r="AA2267" s="32">
        <v>12</v>
      </c>
      <c r="AB2267" s="24">
        <v>0</v>
      </c>
      <c r="AC2267" s="25">
        <v>45313</v>
      </c>
      <c r="AD2267" s="24" t="s">
        <v>58</v>
      </c>
      <c r="AE2267" s="24" t="s">
        <v>8467</v>
      </c>
      <c r="AF2267" s="24"/>
      <c r="AG2267" s="24"/>
      <c r="AH2267" s="24" t="s">
        <v>60</v>
      </c>
      <c r="AI2267" s="24"/>
      <c r="AJ2267" s="24" t="s">
        <v>60</v>
      </c>
      <c r="AK2267" s="24"/>
      <c r="AL2267" s="24" t="s">
        <v>1333</v>
      </c>
      <c r="AM2267" s="24"/>
      <c r="AN2267" s="24"/>
      <c r="AO2267" s="24">
        <v>0</v>
      </c>
      <c r="AP2267" s="24" t="s">
        <v>60</v>
      </c>
      <c r="AQ2267" s="24"/>
      <c r="AR2267" s="24"/>
      <c r="AS2267" s="89">
        <f t="shared" si="466"/>
        <v>11</v>
      </c>
      <c r="AT2267" s="24" t="s">
        <v>8577</v>
      </c>
    </row>
    <row r="2268" spans="1:46" x14ac:dyDescent="0.5">
      <c r="A2268" s="24">
        <v>2406</v>
      </c>
      <c r="B2268" s="24"/>
      <c r="C2268" s="24" t="s">
        <v>77</v>
      </c>
      <c r="D2268" s="24" t="s">
        <v>8578</v>
      </c>
      <c r="E2268" s="24" t="s">
        <v>8579</v>
      </c>
      <c r="F2268" s="77" t="str">
        <f t="shared" si="462"/>
        <v>METRIC GROUP LIMITED</v>
      </c>
      <c r="G2268" s="24" t="s">
        <v>8580</v>
      </c>
      <c r="H2268" s="24" t="s">
        <v>3282</v>
      </c>
      <c r="I2268" s="24" t="s">
        <v>8192</v>
      </c>
      <c r="J2268" s="24" t="s">
        <v>2962</v>
      </c>
      <c r="K2268" s="24" t="s">
        <v>3283</v>
      </c>
      <c r="L2268" s="25">
        <v>45323</v>
      </c>
      <c r="M2268" s="25">
        <v>45747</v>
      </c>
      <c r="N2268" s="81">
        <f t="shared" si="465"/>
        <v>45747</v>
      </c>
      <c r="O2268" s="77" t="str">
        <f ca="1">IF(N2268&lt;TODAY(),"Expired","Live")</f>
        <v>Expired</v>
      </c>
      <c r="P2268" s="77" t="str" cm="1">
        <f t="array" aca="1" ref="P2268" ca="1">_xlfn.IFS((N2268-TODAY())&gt;=547,"06 Expires over 18 months",(N2268-TODAY())&gt;=365,"05 Expires in 18 months",(N2268-TODAY())&gt;=183,"04 Expires in 12 months",(N2268-TODAY())&gt;=92,"03 Expires in 6 months",(N2268-TODAY())&gt;=31,"02 Expires in 3 months",(N2268-TODAY())&gt;=0,"01 Expires in 30 days",(N2268-TODAY())&gt;=-31,"01 Expired last 30 days",(N2268-TODAY())&gt;=-92,"02 Expired last 3 months",(N2268-TODAY())&gt;=-183,"03 Expired last 6 months",(N2268-TODAY())&gt;=-365,"04 Expired last 12 months",(N2268-TODAY())&gt;=-547,"05 Expired last 18 months",TRUE,"06 Expired over 18 months")</f>
        <v>05 Expired last 18 months</v>
      </c>
      <c r="Q2268" s="65">
        <v>74000</v>
      </c>
      <c r="R2268" s="84">
        <f t="shared" si="461"/>
        <v>80166.666666666672</v>
      </c>
      <c r="S2268" s="77" t="str" cm="1">
        <f t="array" ref="S2268">_xlfn.IFS(R2268&gt;5000000,"Gold",R2268&gt;=500000,"Silver",R2268&gt;30000,"Bronze",TRUE,"Transactional")</f>
        <v>Bronze</v>
      </c>
      <c r="T2268" s="24" t="s">
        <v>54</v>
      </c>
      <c r="U2268" s="101" t="s">
        <v>116</v>
      </c>
      <c r="V2268" s="101" t="s">
        <v>70</v>
      </c>
      <c r="W2268" s="77" t="str">
        <f t="shared" si="463"/>
        <v>No</v>
      </c>
      <c r="X2268" s="77" t="str">
        <f>IFERROR(_xlfn.XLOOKUP(J2268&amp;"||"&amp;K2268,'Mapping Ref.'!$J$2:$J$538,'Mapping Ref.'!$K$2:$K$538),"")</f>
        <v>Construction &amp; Estates</v>
      </c>
      <c r="Y2268" s="77" t="str" cm="1">
        <f t="array" ref="Y2268">_xlfn.IFS(R2268&gt;2000000,"For Publication",R2268&gt;100000,"PID",R2268&gt;30000,"RFQ",TRUE,"Transactional")</f>
        <v>RFQ</v>
      </c>
      <c r="Z2268" s="24" t="s">
        <v>2277</v>
      </c>
      <c r="AA2268" s="32">
        <v>14</v>
      </c>
      <c r="AB2268" s="24">
        <v>0</v>
      </c>
      <c r="AC2268" s="25">
        <v>45317</v>
      </c>
      <c r="AD2268" s="24" t="s">
        <v>58</v>
      </c>
      <c r="AE2268" s="24" t="s">
        <v>8320</v>
      </c>
      <c r="AF2268" s="24" t="s">
        <v>60</v>
      </c>
      <c r="AG2268" s="24" t="s">
        <v>59</v>
      </c>
      <c r="AH2268" s="24" t="s">
        <v>60</v>
      </c>
      <c r="AI2268" s="24">
        <v>2560839</v>
      </c>
      <c r="AJ2268" s="24" t="s">
        <v>60</v>
      </c>
      <c r="AK2268" s="24" t="s">
        <v>101</v>
      </c>
      <c r="AL2268" s="24" t="s">
        <v>123</v>
      </c>
      <c r="AM2268" s="24" t="s">
        <v>60</v>
      </c>
      <c r="AN2268" s="24" t="s">
        <v>59</v>
      </c>
      <c r="AO2268" s="24">
        <v>0</v>
      </c>
      <c r="AP2268" s="24"/>
      <c r="AQ2268" s="24" t="s">
        <v>8581</v>
      </c>
      <c r="AR2268" s="24" t="s">
        <v>8582</v>
      </c>
      <c r="AS2268" s="89">
        <f t="shared" si="466"/>
        <v>13</v>
      </c>
      <c r="AT2268" s="24" t="s">
        <v>8578</v>
      </c>
    </row>
    <row r="2269" spans="1:46" x14ac:dyDescent="0.5">
      <c r="A2269" s="24">
        <v>2407</v>
      </c>
      <c r="B2269" s="24" t="s">
        <v>506</v>
      </c>
      <c r="C2269" s="24"/>
      <c r="D2269" s="24" t="s">
        <v>8583</v>
      </c>
      <c r="E2269" s="24" t="s">
        <v>8584</v>
      </c>
      <c r="F2269" s="77" t="str">
        <f t="shared" si="462"/>
        <v>YOUTH JUSTICE LEGAL CENTRE CIC</v>
      </c>
      <c r="G2269" s="24" t="s">
        <v>8585</v>
      </c>
      <c r="H2269" s="24" t="s">
        <v>1156</v>
      </c>
      <c r="I2269" s="24" t="s">
        <v>1156</v>
      </c>
      <c r="J2269" s="24" t="s">
        <v>190</v>
      </c>
      <c r="K2269" s="24" t="s">
        <v>1157</v>
      </c>
      <c r="L2269" s="25">
        <v>45317</v>
      </c>
      <c r="M2269" s="25">
        <v>45682</v>
      </c>
      <c r="N2269" s="81">
        <f t="shared" si="465"/>
        <v>46047</v>
      </c>
      <c r="O2269" s="77" t="s">
        <v>712</v>
      </c>
      <c r="P2269" s="77" t="str" cm="1">
        <f t="array" aca="1" ref="P2269" ca="1">_xlfn.IFS((N2269-TODAY())&gt;=547,"06 Expires over 18 months",(N2269-TODAY())&gt;=365,"05 Expires in 18 months",(N2269-TODAY())&gt;=183,"04 Expires in 12 months",(N2269-TODAY())&gt;=92,"03 Expires in 6 months",(N2269-TODAY())&gt;=31,"02 Expires in 3 months",(N2269-TODAY())&gt;=0,"01 Expires in 30 days",(N2269-TODAY())&gt;=-31,"01 Expired last 30 days",(N2269-TODAY())&gt;=-92,"02 Expired last 3 months",(N2269-TODAY())&gt;=-183,"03 Expired last 6 months",(N2269-TODAY())&gt;=-365,"04 Expired last 12 months",(N2269-TODAY())&gt;=-547,"05 Expired last 18 months",TRUE,"06 Expired over 18 months")</f>
        <v>04 Expired last 12 months</v>
      </c>
      <c r="Q2269" s="65">
        <v>400</v>
      </c>
      <c r="R2269" s="84">
        <f t="shared" si="461"/>
        <v>766.66666666666663</v>
      </c>
      <c r="S2269" s="77" t="str" cm="1">
        <f t="array" ref="S2269">_xlfn.IFS(R2269&gt;5000000,"Gold",R2269&gt;=500000,"Silver",R2269&gt;30000,"Bronze",TRUE,"Transactional")</f>
        <v>Transactional</v>
      </c>
      <c r="T2269" s="24" t="s">
        <v>54</v>
      </c>
      <c r="U2269" s="101" t="s">
        <v>455</v>
      </c>
      <c r="V2269" s="101" t="s">
        <v>822</v>
      </c>
      <c r="W2269" s="77" t="str">
        <f t="shared" si="463"/>
        <v>Yes</v>
      </c>
      <c r="X2269" s="77" t="str">
        <f>IFERROR(_xlfn.XLOOKUP(J2269&amp;"||"&amp;K2269,'Mapping Ref.'!$J$2:$J$538,'Mapping Ref.'!$K$2:$K$538),"")</f>
        <v>Childrens &amp; Adults</v>
      </c>
      <c r="Y2269" s="77" t="str" cm="1">
        <f t="array" ref="Y2269">_xlfn.IFS(R2269&gt;2000000,"For Publication",R2269&gt;100000,"PID",R2269&gt;30000,"RFQ",TRUE,"Transactional")</f>
        <v>Transactional</v>
      </c>
      <c r="Z2269" s="24" t="s">
        <v>8586</v>
      </c>
      <c r="AA2269" s="32">
        <v>12</v>
      </c>
      <c r="AB2269" s="24">
        <v>12</v>
      </c>
      <c r="AC2269" s="25">
        <v>45317</v>
      </c>
      <c r="AD2269" s="24" t="s">
        <v>58</v>
      </c>
      <c r="AE2269" s="24" t="s">
        <v>8546</v>
      </c>
      <c r="AF2269" s="24" t="s">
        <v>59</v>
      </c>
      <c r="AG2269" s="24" t="s">
        <v>59</v>
      </c>
      <c r="AH2269" s="24" t="s">
        <v>60</v>
      </c>
      <c r="AI2269" s="24">
        <v>14939801</v>
      </c>
      <c r="AJ2269" s="24" t="s">
        <v>59</v>
      </c>
      <c r="AK2269" s="24" t="s">
        <v>101</v>
      </c>
      <c r="AL2269" s="24" t="s">
        <v>70</v>
      </c>
      <c r="AM2269" s="24" t="s">
        <v>60</v>
      </c>
      <c r="AN2269" s="24" t="s">
        <v>59</v>
      </c>
      <c r="AO2269" s="24">
        <v>0</v>
      </c>
      <c r="AP2269" s="24" t="s">
        <v>8587</v>
      </c>
      <c r="AQ2269" s="24"/>
      <c r="AR2269" s="24"/>
      <c r="AS2269" s="89">
        <f t="shared" si="466"/>
        <v>23</v>
      </c>
      <c r="AT2269" s="24" t="s">
        <v>8588</v>
      </c>
    </row>
    <row r="2270" spans="1:46" x14ac:dyDescent="0.5">
      <c r="A2270" s="24">
        <v>2408</v>
      </c>
      <c r="B2270" s="24" t="s">
        <v>506</v>
      </c>
      <c r="C2270" s="24"/>
      <c r="D2270" s="24" t="s">
        <v>8589</v>
      </c>
      <c r="E2270" s="24" t="s">
        <v>8590</v>
      </c>
      <c r="F2270" s="77" t="str">
        <f t="shared" si="462"/>
        <v>DIVERSE TRAINERS LTD</v>
      </c>
      <c r="G2270" s="24" t="s">
        <v>8591</v>
      </c>
      <c r="H2270" s="24" t="s">
        <v>1156</v>
      </c>
      <c r="I2270" s="24" t="s">
        <v>1156</v>
      </c>
      <c r="J2270" s="24" t="s">
        <v>190</v>
      </c>
      <c r="K2270" s="24" t="s">
        <v>1157</v>
      </c>
      <c r="L2270" s="25">
        <v>45317</v>
      </c>
      <c r="M2270" s="25">
        <v>45682</v>
      </c>
      <c r="N2270" s="81">
        <f t="shared" si="465"/>
        <v>46047</v>
      </c>
      <c r="O2270" s="77" t="s">
        <v>712</v>
      </c>
      <c r="P2270" s="77" t="str" cm="1">
        <f t="array" aca="1" ref="P2270" ca="1">_xlfn.IFS((N2270-TODAY())&gt;=547,"06 Expires over 18 months",(N2270-TODAY())&gt;=365,"05 Expires in 18 months",(N2270-TODAY())&gt;=183,"04 Expires in 12 months",(N2270-TODAY())&gt;=92,"03 Expires in 6 months",(N2270-TODAY())&gt;=31,"02 Expires in 3 months",(N2270-TODAY())&gt;=0,"01 Expires in 30 days",(N2270-TODAY())&gt;=-31,"01 Expired last 30 days",(N2270-TODAY())&gt;=-92,"02 Expired last 3 months",(N2270-TODAY())&gt;=-183,"03 Expired last 6 months",(N2270-TODAY())&gt;=-365,"04 Expired last 12 months",(N2270-TODAY())&gt;=-547,"05 Expired last 18 months",TRUE,"06 Expired over 18 months")</f>
        <v>04 Expired last 12 months</v>
      </c>
      <c r="Q2270" s="65">
        <v>800</v>
      </c>
      <c r="R2270" s="84">
        <f t="shared" si="461"/>
        <v>1533.3333333333333</v>
      </c>
      <c r="S2270" s="77" t="str" cm="1">
        <f t="array" ref="S2270">_xlfn.IFS(R2270&gt;5000000,"Gold",R2270&gt;=500000,"Silver",R2270&gt;30000,"Bronze",TRUE,"Transactional")</f>
        <v>Transactional</v>
      </c>
      <c r="T2270" s="24" t="s">
        <v>54</v>
      </c>
      <c r="U2270" s="101" t="s">
        <v>366</v>
      </c>
      <c r="V2270" s="101" t="s">
        <v>1337</v>
      </c>
      <c r="W2270" s="77" t="str">
        <f t="shared" si="463"/>
        <v>Yes</v>
      </c>
      <c r="X2270" s="77" t="str">
        <f>IFERROR(_xlfn.XLOOKUP(J2270&amp;"||"&amp;K2270,'Mapping Ref.'!$J$2:$J$538,'Mapping Ref.'!$K$2:$K$538),"")</f>
        <v>Childrens &amp; Adults</v>
      </c>
      <c r="Y2270" s="77" t="str" cm="1">
        <f t="array" ref="Y2270">_xlfn.IFS(R2270&gt;2000000,"For Publication",R2270&gt;100000,"PID",R2270&gt;30000,"RFQ",TRUE,"Transactional")</f>
        <v>Transactional</v>
      </c>
      <c r="Z2270" s="24" t="s">
        <v>8586</v>
      </c>
      <c r="AA2270" s="32">
        <v>12</v>
      </c>
      <c r="AB2270" s="24">
        <v>12</v>
      </c>
      <c r="AC2270" s="25">
        <v>45317</v>
      </c>
      <c r="AD2270" s="24" t="s">
        <v>58</v>
      </c>
      <c r="AE2270" s="24" t="s">
        <v>8546</v>
      </c>
      <c r="AF2270" s="24" t="s">
        <v>59</v>
      </c>
      <c r="AG2270" s="24" t="s">
        <v>59</v>
      </c>
      <c r="AH2270" s="24" t="s">
        <v>60</v>
      </c>
      <c r="AI2270" s="24">
        <v>8191324</v>
      </c>
      <c r="AJ2270" s="24" t="s">
        <v>59</v>
      </c>
      <c r="AK2270" s="24" t="s">
        <v>101</v>
      </c>
      <c r="AL2270" s="24" t="s">
        <v>70</v>
      </c>
      <c r="AM2270" s="24" t="s">
        <v>60</v>
      </c>
      <c r="AN2270" s="24" t="s">
        <v>59</v>
      </c>
      <c r="AO2270" s="24">
        <v>0</v>
      </c>
      <c r="AP2270" s="24"/>
      <c r="AQ2270" s="24"/>
      <c r="AR2270" s="24"/>
      <c r="AS2270" s="89">
        <f t="shared" si="466"/>
        <v>23</v>
      </c>
      <c r="AT2270" s="24" t="s">
        <v>8592</v>
      </c>
    </row>
    <row r="2271" spans="1:46" x14ac:dyDescent="0.5">
      <c r="A2271" s="24">
        <v>2409</v>
      </c>
      <c r="B2271" s="24" t="s">
        <v>506</v>
      </c>
      <c r="C2271" s="24"/>
      <c r="D2271" s="24" t="s">
        <v>8593</v>
      </c>
      <c r="E2271" s="24" t="s">
        <v>8594</v>
      </c>
      <c r="F2271" s="77" t="str">
        <f t="shared" si="462"/>
        <v>COLYER GROUP LTD</v>
      </c>
      <c r="G2271" s="24" t="s">
        <v>8593</v>
      </c>
      <c r="H2271" s="24" t="s">
        <v>1330</v>
      </c>
      <c r="I2271" s="24" t="s">
        <v>1330</v>
      </c>
      <c r="J2271" s="24" t="s">
        <v>52</v>
      </c>
      <c r="K2271" s="24" t="s">
        <v>4564</v>
      </c>
      <c r="L2271" s="25">
        <v>45309</v>
      </c>
      <c r="M2271" s="25">
        <v>46405</v>
      </c>
      <c r="N2271" s="81">
        <f t="shared" si="465"/>
        <v>46770</v>
      </c>
      <c r="O2271" s="77" t="str">
        <f t="shared" ref="O2271:O2277" ca="1" si="467">IF(N2271&lt;TODAY(),"Expired","Live")</f>
        <v>Live</v>
      </c>
      <c r="P2271" s="77" t="str" cm="1">
        <f t="array" aca="1" ref="P2271" ca="1">_xlfn.IFS((N2271-TODAY())&gt;=547,"06 Expires over 18 months",(N2271-TODAY())&gt;=365,"05 Expires in 18 months",(N2271-TODAY())&gt;=183,"04 Expires in 12 months",(N2271-TODAY())&gt;=92,"03 Expires in 6 months",(N2271-TODAY())&gt;=31,"02 Expires in 3 months",(N2271-TODAY())&gt;=0,"01 Expires in 30 days",(N2271-TODAY())&gt;=-31,"01 Expired last 30 days",(N2271-TODAY())&gt;=-92,"02 Expired last 3 months",(N2271-TODAY())&gt;=-183,"03 Expired last 6 months",(N2271-TODAY())&gt;=-365,"04 Expired last 12 months",(N2271-TODAY())&gt;=-547,"05 Expired last 18 months",TRUE,"06 Expired over 18 months")</f>
        <v>05 Expires in 18 months</v>
      </c>
      <c r="Q2271" s="65">
        <v>900</v>
      </c>
      <c r="R2271" s="84">
        <f t="shared" si="461"/>
        <v>3600</v>
      </c>
      <c r="S2271" s="77" t="str" cm="1">
        <f t="array" ref="S2271">_xlfn.IFS(R2271&gt;5000000,"Gold",R2271&gt;=500000,"Silver",R2271&gt;30000,"Bronze",TRUE,"Transactional")</f>
        <v>Transactional</v>
      </c>
      <c r="T2271" s="24" t="s">
        <v>54</v>
      </c>
      <c r="U2271" s="101" t="s">
        <v>99</v>
      </c>
      <c r="V2271" s="101" t="s">
        <v>886</v>
      </c>
      <c r="W2271" s="77" t="str">
        <f t="shared" si="463"/>
        <v>Yes</v>
      </c>
      <c r="X2271" s="77" t="str">
        <f>IFERROR(_xlfn.XLOOKUP(J2271&amp;"||"&amp;K2271,'Mapping Ref.'!$J$2:$J$538,'Mapping Ref.'!$K$2:$K$538),"")</f>
        <v>ICT</v>
      </c>
      <c r="Y2271" s="77" t="str" cm="1">
        <f t="array" ref="Y2271">_xlfn.IFS(R2271&gt;2000000,"For Publication",R2271&gt;100000,"PID",R2271&gt;30000,"RFQ",TRUE,"Transactional")</f>
        <v>Transactional</v>
      </c>
      <c r="Z2271" s="24" t="s">
        <v>8586</v>
      </c>
      <c r="AA2271" s="32">
        <v>36</v>
      </c>
      <c r="AB2271" s="24">
        <v>12</v>
      </c>
      <c r="AC2271" s="25">
        <v>45320</v>
      </c>
      <c r="AD2271" s="24" t="s">
        <v>58</v>
      </c>
      <c r="AE2271" s="24" t="s">
        <v>8457</v>
      </c>
      <c r="AF2271" s="24" t="s">
        <v>60</v>
      </c>
      <c r="AG2271" s="24" t="s">
        <v>60</v>
      </c>
      <c r="AH2271" s="24" t="s">
        <v>60</v>
      </c>
      <c r="AI2271" s="24">
        <v>3066370</v>
      </c>
      <c r="AJ2271" s="24" t="s">
        <v>59</v>
      </c>
      <c r="AK2271" s="24" t="s">
        <v>101</v>
      </c>
      <c r="AL2271" s="24" t="s">
        <v>8595</v>
      </c>
      <c r="AM2271" s="24" t="s">
        <v>59</v>
      </c>
      <c r="AN2271" s="24" t="s">
        <v>59</v>
      </c>
      <c r="AO2271" s="24">
        <v>0</v>
      </c>
      <c r="AP2271" s="24"/>
      <c r="AQ2271" s="24"/>
      <c r="AR2271" s="24"/>
      <c r="AS2271" s="89">
        <f t="shared" si="466"/>
        <v>48</v>
      </c>
      <c r="AT2271" s="24" t="s">
        <v>8596</v>
      </c>
    </row>
    <row r="2272" spans="1:46" x14ac:dyDescent="0.5">
      <c r="A2272" s="24">
        <v>2410</v>
      </c>
      <c r="B2272" s="24" t="s">
        <v>506</v>
      </c>
      <c r="C2272" s="24"/>
      <c r="D2272" s="24" t="s">
        <v>8597</v>
      </c>
      <c r="E2272" s="24" t="s">
        <v>8598</v>
      </c>
      <c r="F2272" s="77" t="str">
        <f t="shared" si="462"/>
        <v>PAD CREATIVE LIMITED</v>
      </c>
      <c r="G2272" s="24" t="s">
        <v>8599</v>
      </c>
      <c r="H2272" s="24" t="s">
        <v>3282</v>
      </c>
      <c r="I2272" s="24" t="s">
        <v>8192</v>
      </c>
      <c r="J2272" s="24" t="s">
        <v>2962</v>
      </c>
      <c r="K2272" s="24" t="s">
        <v>3283</v>
      </c>
      <c r="L2272" s="25">
        <v>45323</v>
      </c>
      <c r="M2272" s="25">
        <v>46419</v>
      </c>
      <c r="N2272" s="81">
        <f t="shared" si="465"/>
        <v>46419</v>
      </c>
      <c r="O2272" s="77" t="str">
        <f t="shared" ca="1" si="467"/>
        <v>Live</v>
      </c>
      <c r="P2272" s="77" t="str" cm="1">
        <f t="array" aca="1" ref="P2272" ca="1">_xlfn.IFS((N2272-TODAY())&gt;=547,"06 Expires over 18 months",(N2272-TODAY())&gt;=365,"05 Expires in 18 months",(N2272-TODAY())&gt;=183,"04 Expires in 12 months",(N2272-TODAY())&gt;=92,"03 Expires in 6 months",(N2272-TODAY())&gt;=31,"02 Expires in 3 months",(N2272-TODAY())&gt;=0,"01 Expires in 30 days",(N2272-TODAY())&gt;=-31,"01 Expired last 30 days",(N2272-TODAY())&gt;=-92,"02 Expired last 3 months",(N2272-TODAY())&gt;=-183,"03 Expired last 6 months",(N2272-TODAY())&gt;=-365,"04 Expired last 12 months",(N2272-TODAY())&gt;=-547,"05 Expired last 18 months",TRUE,"06 Expired over 18 months")</f>
        <v>03 Expires in 6 months</v>
      </c>
      <c r="Q2272" s="65">
        <v>25000</v>
      </c>
      <c r="R2272" s="84">
        <f t="shared" si="461"/>
        <v>75000</v>
      </c>
      <c r="S2272" s="77" t="str" cm="1">
        <f t="array" ref="S2272">_xlfn.IFS(R2272&gt;5000000,"Gold",R2272&gt;=500000,"Silver",R2272&gt;30000,"Bronze",TRUE,"Transactional")</f>
        <v>Bronze</v>
      </c>
      <c r="T2272" s="24" t="s">
        <v>54</v>
      </c>
      <c r="U2272" s="101" t="s">
        <v>891</v>
      </c>
      <c r="V2272" s="101" t="s">
        <v>2521</v>
      </c>
      <c r="W2272" s="77" t="str">
        <f t="shared" si="463"/>
        <v>No</v>
      </c>
      <c r="X2272" s="77" t="str">
        <f>IFERROR(_xlfn.XLOOKUP(J2272&amp;"||"&amp;K2272,'Mapping Ref.'!$J$2:$J$538,'Mapping Ref.'!$K$2:$K$538),"")</f>
        <v>Construction &amp; Estates</v>
      </c>
      <c r="Y2272" s="77" t="str" cm="1">
        <f t="array" ref="Y2272">_xlfn.IFS(R2272&gt;2000000,"For Publication",R2272&gt;100000,"PID",R2272&gt;30000,"RFQ",TRUE,"Transactional")</f>
        <v>RFQ</v>
      </c>
      <c r="Z2272" s="24" t="s">
        <v>2277</v>
      </c>
      <c r="AA2272" s="32">
        <v>36</v>
      </c>
      <c r="AB2272" s="24">
        <v>0</v>
      </c>
      <c r="AC2272" s="25">
        <v>45320</v>
      </c>
      <c r="AD2272" s="24" t="s">
        <v>58</v>
      </c>
      <c r="AE2272" s="24" t="s">
        <v>8320</v>
      </c>
      <c r="AF2272" s="24" t="s">
        <v>59</v>
      </c>
      <c r="AG2272" s="24" t="s">
        <v>59</v>
      </c>
      <c r="AH2272" s="24" t="s">
        <v>60</v>
      </c>
      <c r="AI2272" s="24">
        <v>6437691</v>
      </c>
      <c r="AJ2272" s="24" t="s">
        <v>60</v>
      </c>
      <c r="AK2272" s="24" t="s">
        <v>101</v>
      </c>
      <c r="AL2272" s="24" t="s">
        <v>70</v>
      </c>
      <c r="AM2272" s="24" t="s">
        <v>60</v>
      </c>
      <c r="AN2272" s="24" t="s">
        <v>59</v>
      </c>
      <c r="AO2272" s="24">
        <v>0</v>
      </c>
      <c r="AP2272" s="24"/>
      <c r="AQ2272" s="24" t="s">
        <v>8600</v>
      </c>
      <c r="AR2272" s="24" t="s">
        <v>8601</v>
      </c>
      <c r="AS2272" s="89">
        <f t="shared" si="466"/>
        <v>36</v>
      </c>
      <c r="AT2272" s="24" t="s">
        <v>8597</v>
      </c>
    </row>
    <row r="2273" spans="1:46" x14ac:dyDescent="0.5">
      <c r="A2273" s="24">
        <v>2411</v>
      </c>
      <c r="B2273" s="24" t="s">
        <v>506</v>
      </c>
      <c r="C2273" s="24" t="s">
        <v>77</v>
      </c>
      <c r="D2273" s="24" t="s">
        <v>8602</v>
      </c>
      <c r="E2273" s="24" t="s">
        <v>8603</v>
      </c>
      <c r="F2273" s="77" t="str">
        <f t="shared" si="462"/>
        <v>NORTHGATE VEHICLE HIRE LTD</v>
      </c>
      <c r="G2273" s="24" t="s">
        <v>3119</v>
      </c>
      <c r="H2273" s="24" t="s">
        <v>3282</v>
      </c>
      <c r="I2273" s="24" t="s">
        <v>8192</v>
      </c>
      <c r="J2273" s="24" t="s">
        <v>2962</v>
      </c>
      <c r="K2273" s="24" t="s">
        <v>3283</v>
      </c>
      <c r="L2273" s="25">
        <v>45323</v>
      </c>
      <c r="M2273" s="25">
        <v>46418</v>
      </c>
      <c r="N2273" s="81">
        <f t="shared" si="465"/>
        <v>46418</v>
      </c>
      <c r="O2273" s="77" t="str">
        <f t="shared" ca="1" si="467"/>
        <v>Live</v>
      </c>
      <c r="P2273" s="77" t="str" cm="1">
        <f t="array" aca="1" ref="P2273" ca="1">_xlfn.IFS((N2273-TODAY())&gt;=547,"06 Expires over 18 months",(N2273-TODAY())&gt;=365,"05 Expires in 18 months",(N2273-TODAY())&gt;=183,"04 Expires in 12 months",(N2273-TODAY())&gt;=92,"03 Expires in 6 months",(N2273-TODAY())&gt;=31,"02 Expires in 3 months",(N2273-TODAY())&gt;=0,"01 Expires in 30 days",(N2273-TODAY())&gt;=-31,"01 Expired last 30 days",(N2273-TODAY())&gt;=-92,"02 Expired last 3 months",(N2273-TODAY())&gt;=-183,"03 Expired last 6 months",(N2273-TODAY())&gt;=-365,"04 Expired last 12 months",(N2273-TODAY())&gt;=-547,"05 Expired last 18 months",TRUE,"06 Expired over 18 months")</f>
        <v>03 Expires in 6 months</v>
      </c>
      <c r="Q2273" s="65">
        <v>240000</v>
      </c>
      <c r="R2273" s="84">
        <f t="shared" ref="R2273:R2277" si="468">MAX(Q2273,Q2273*N(AS2273)/12)</f>
        <v>700000</v>
      </c>
      <c r="S2273" s="77" t="str" cm="1">
        <f t="array" ref="S2273">_xlfn.IFS(R2273&gt;5000000,"Gold",R2273&gt;=500000,"Silver",R2273&gt;30000,"Bronze",TRUE,"Transactional")</f>
        <v>Silver</v>
      </c>
      <c r="T2273" s="24" t="s">
        <v>54</v>
      </c>
      <c r="U2273" s="101" t="s">
        <v>393</v>
      </c>
      <c r="V2273" s="101" t="s">
        <v>394</v>
      </c>
      <c r="W2273" s="77" t="str">
        <f t="shared" si="463"/>
        <v>No</v>
      </c>
      <c r="X2273" s="77" t="str">
        <f>IFERROR(_xlfn.XLOOKUP(J2273&amp;"||"&amp;K2273,'Mapping Ref.'!$J$2:$J$538,'Mapping Ref.'!$K$2:$K$538),"")</f>
        <v>Construction &amp; Estates</v>
      </c>
      <c r="Y2273" s="77" t="str" cm="1">
        <f t="array" ref="Y2273">_xlfn.IFS(R2273&gt;2000000,"For Publication",R2273&gt;100000,"PID",R2273&gt;30000,"RFQ",TRUE,"Transactional")</f>
        <v>PID</v>
      </c>
      <c r="Z2273" s="24" t="s">
        <v>2277</v>
      </c>
      <c r="AA2273" s="32">
        <v>36</v>
      </c>
      <c r="AB2273" s="24">
        <v>0</v>
      </c>
      <c r="AC2273" s="25">
        <v>45320</v>
      </c>
      <c r="AD2273" s="24" t="s">
        <v>58</v>
      </c>
      <c r="AE2273" s="24" t="s">
        <v>8604</v>
      </c>
      <c r="AF2273" s="24" t="s">
        <v>60</v>
      </c>
      <c r="AG2273" s="24" t="s">
        <v>59</v>
      </c>
      <c r="AH2273" s="24" t="s">
        <v>60</v>
      </c>
      <c r="AI2273" s="24">
        <v>1434157</v>
      </c>
      <c r="AJ2273" s="24" t="s">
        <v>60</v>
      </c>
      <c r="AK2273" s="24" t="s">
        <v>86</v>
      </c>
      <c r="AL2273" s="24" t="s">
        <v>8595</v>
      </c>
      <c r="AM2273" s="24" t="s">
        <v>60</v>
      </c>
      <c r="AN2273" s="24" t="s">
        <v>59</v>
      </c>
      <c r="AO2273" s="24">
        <v>0</v>
      </c>
      <c r="AP2273" s="24"/>
      <c r="AQ2273" s="24" t="s">
        <v>8605</v>
      </c>
      <c r="AR2273" s="24" t="s">
        <v>8606</v>
      </c>
      <c r="AS2273" s="89">
        <f t="shared" si="466"/>
        <v>35</v>
      </c>
      <c r="AT2273" s="24" t="s">
        <v>3117</v>
      </c>
    </row>
    <row r="2274" spans="1:46" x14ac:dyDescent="0.5">
      <c r="A2274" s="24">
        <v>2412</v>
      </c>
      <c r="B2274" s="24"/>
      <c r="C2274" s="24" t="s">
        <v>77</v>
      </c>
      <c r="D2274" s="24" t="s">
        <v>8607</v>
      </c>
      <c r="E2274" s="24" t="s">
        <v>8608</v>
      </c>
      <c r="F2274" s="77" t="str">
        <f t="shared" si="462"/>
        <v>COMELIT-PAC LIMITED</v>
      </c>
      <c r="G2274" s="24" t="s">
        <v>6044</v>
      </c>
      <c r="H2274" s="24" t="s">
        <v>7503</v>
      </c>
      <c r="I2274" s="24" t="s">
        <v>8207</v>
      </c>
      <c r="J2274" s="24" t="s">
        <v>107</v>
      </c>
      <c r="K2274" s="24" t="s">
        <v>6891</v>
      </c>
      <c r="L2274" s="25">
        <v>45190</v>
      </c>
      <c r="M2274" s="25">
        <v>45555</v>
      </c>
      <c r="N2274" s="81">
        <f t="shared" si="465"/>
        <v>45555</v>
      </c>
      <c r="O2274" s="77" t="str">
        <f t="shared" ca="1" si="467"/>
        <v>Expired</v>
      </c>
      <c r="P2274" s="77" t="str" cm="1">
        <f t="array" aca="1" ref="P2274" ca="1">_xlfn.IFS((N2274-TODAY())&gt;=547,"06 Expires over 18 months",(N2274-TODAY())&gt;=365,"05 Expires in 18 months",(N2274-TODAY())&gt;=183,"04 Expires in 12 months",(N2274-TODAY())&gt;=92,"03 Expires in 6 months",(N2274-TODAY())&gt;=31,"02 Expires in 3 months",(N2274-TODAY())&gt;=0,"01 Expires in 30 days",(N2274-TODAY())&gt;=-31,"01 Expired last 30 days",(N2274-TODAY())&gt;=-92,"02 Expired last 3 months",(N2274-TODAY())&gt;=-183,"03 Expired last 6 months",(N2274-TODAY())&gt;=-365,"04 Expired last 12 months",(N2274-TODAY())&gt;=-547,"05 Expired last 18 months",TRUE,"06 Expired over 18 months")</f>
        <v>06 Expired over 18 months</v>
      </c>
      <c r="Q2274" s="65">
        <v>23769</v>
      </c>
      <c r="R2274" s="84">
        <f t="shared" si="468"/>
        <v>23769</v>
      </c>
      <c r="S2274" s="77" t="str" cm="1">
        <f t="array" ref="S2274">_xlfn.IFS(R2274&gt;5000000,"Gold",R2274&gt;=500000,"Silver",R2274&gt;30000,"Bronze",TRUE,"Transactional")</f>
        <v>Transactional</v>
      </c>
      <c r="T2274" s="24" t="s">
        <v>54</v>
      </c>
      <c r="U2274" s="101" t="s">
        <v>190</v>
      </c>
      <c r="V2274" s="101" t="s">
        <v>75</v>
      </c>
      <c r="W2274" s="77" t="str">
        <f t="shared" si="463"/>
        <v>No</v>
      </c>
      <c r="X2274" s="77" t="str">
        <f>IFERROR(_xlfn.XLOOKUP(J2274&amp;"||"&amp;K2274,'Mapping Ref.'!$J$2:$J$538,'Mapping Ref.'!$K$2:$K$538),"")</f>
        <v>Construction &amp; Estates</v>
      </c>
      <c r="Y2274" s="77" t="str" cm="1">
        <f t="array" ref="Y2274">_xlfn.IFS(R2274&gt;2000000,"For Publication",R2274&gt;100000,"PID",R2274&gt;30000,"RFQ",TRUE,"Transactional")</f>
        <v>Transactional</v>
      </c>
      <c r="Z2274" s="24" t="s">
        <v>2277</v>
      </c>
      <c r="AA2274" s="32">
        <v>12</v>
      </c>
      <c r="AB2274" s="24">
        <v>0</v>
      </c>
      <c r="AC2274" s="25">
        <v>45320</v>
      </c>
      <c r="AD2274" s="24" t="s">
        <v>58</v>
      </c>
      <c r="AE2274" s="24" t="s">
        <v>8609</v>
      </c>
      <c r="AF2274" s="24" t="s">
        <v>60</v>
      </c>
      <c r="AG2274" s="24" t="s">
        <v>59</v>
      </c>
      <c r="AH2274" s="24" t="s">
        <v>60</v>
      </c>
      <c r="AI2274" s="24">
        <v>4311885</v>
      </c>
      <c r="AJ2274" s="24" t="s">
        <v>60</v>
      </c>
      <c r="AK2274" s="24" t="s">
        <v>86</v>
      </c>
      <c r="AL2274" s="24" t="s">
        <v>70</v>
      </c>
      <c r="AM2274" s="24" t="s">
        <v>60</v>
      </c>
      <c r="AN2274" s="24" t="s">
        <v>59</v>
      </c>
      <c r="AO2274" s="24">
        <v>0</v>
      </c>
      <c r="AP2274" s="24"/>
      <c r="AQ2274" s="24"/>
      <c r="AR2274" s="24"/>
      <c r="AS2274" s="89">
        <f t="shared" si="466"/>
        <v>11</v>
      </c>
      <c r="AT2274" s="24" t="s">
        <v>6047</v>
      </c>
    </row>
    <row r="2275" spans="1:46" x14ac:dyDescent="0.5">
      <c r="A2275" s="24">
        <v>2413</v>
      </c>
      <c r="B2275" s="24"/>
      <c r="C2275" s="24"/>
      <c r="D2275" s="24" t="s">
        <v>8610</v>
      </c>
      <c r="E2275" s="24" t="s">
        <v>8611</v>
      </c>
      <c r="F2275" s="77" t="str">
        <f t="shared" si="462"/>
        <v>Safety Culture</v>
      </c>
      <c r="G2275" s="24" t="s">
        <v>8612</v>
      </c>
      <c r="H2275" s="24" t="s">
        <v>7503</v>
      </c>
      <c r="I2275" s="24" t="s">
        <v>8613</v>
      </c>
      <c r="J2275" s="24" t="s">
        <v>107</v>
      </c>
      <c r="K2275" s="24" t="s">
        <v>6891</v>
      </c>
      <c r="L2275" s="25">
        <v>45320</v>
      </c>
      <c r="M2275" s="25">
        <v>45665</v>
      </c>
      <c r="N2275" s="81">
        <f t="shared" si="465"/>
        <v>45665</v>
      </c>
      <c r="O2275" s="77" t="str">
        <f t="shared" ca="1" si="467"/>
        <v>Expired</v>
      </c>
      <c r="P2275" s="77" t="str" cm="1">
        <f t="array" aca="1" ref="P2275" ca="1">_xlfn.IFS((N2275-TODAY())&gt;=547,"06 Expires over 18 months",(N2275-TODAY())&gt;=365,"05 Expires in 18 months",(N2275-TODAY())&gt;=183,"04 Expires in 12 months",(N2275-TODAY())&gt;=92,"03 Expires in 6 months",(N2275-TODAY())&gt;=31,"02 Expires in 3 months",(N2275-TODAY())&gt;=0,"01 Expires in 30 days",(N2275-TODAY())&gt;=-31,"01 Expired last 30 days",(N2275-TODAY())&gt;=-92,"02 Expired last 3 months",(N2275-TODAY())&gt;=-183,"03 Expired last 6 months",(N2275-TODAY())&gt;=-365,"04 Expired last 12 months",(N2275-TODAY())&gt;=-547,"05 Expired last 18 months",TRUE,"06 Expired over 18 months")</f>
        <v>06 Expired over 18 months</v>
      </c>
      <c r="Q2275" s="65">
        <v>21360</v>
      </c>
      <c r="R2275" s="84">
        <f t="shared" si="468"/>
        <v>21360</v>
      </c>
      <c r="S2275" s="77" t="str" cm="1">
        <f t="array" ref="S2275">_xlfn.IFS(R2275&gt;5000000,"Gold",R2275&gt;=500000,"Silver",R2275&gt;30000,"Bronze",TRUE,"Transactional")</f>
        <v>Transactional</v>
      </c>
      <c r="T2275" s="24" t="s">
        <v>54</v>
      </c>
      <c r="U2275" s="101" t="s">
        <v>116</v>
      </c>
      <c r="V2275" s="101" t="s">
        <v>569</v>
      </c>
      <c r="W2275" s="77" t="str">
        <f t="shared" si="463"/>
        <v>No</v>
      </c>
      <c r="X2275" s="77" t="str">
        <f>IFERROR(_xlfn.XLOOKUP(J2275&amp;"||"&amp;K2275,'Mapping Ref.'!$J$2:$J$538,'Mapping Ref.'!$K$2:$K$538),"")</f>
        <v>Construction &amp; Estates</v>
      </c>
      <c r="Y2275" s="77" t="str" cm="1">
        <f t="array" ref="Y2275">_xlfn.IFS(R2275&gt;2000000,"For Publication",R2275&gt;100000,"PID",R2275&gt;30000,"RFQ",TRUE,"Transactional")</f>
        <v>Transactional</v>
      </c>
      <c r="Z2275" s="24" t="s">
        <v>8586</v>
      </c>
      <c r="AA2275" s="32">
        <v>12</v>
      </c>
      <c r="AB2275" s="24">
        <v>0</v>
      </c>
      <c r="AC2275" s="25">
        <v>45320</v>
      </c>
      <c r="AD2275" s="24" t="s">
        <v>58</v>
      </c>
      <c r="AE2275" s="24" t="s">
        <v>8614</v>
      </c>
      <c r="AF2275" s="24" t="s">
        <v>60</v>
      </c>
      <c r="AG2275" s="24" t="s">
        <v>60</v>
      </c>
      <c r="AH2275" s="24" t="s">
        <v>60</v>
      </c>
      <c r="AI2275" s="24" t="s">
        <v>8615</v>
      </c>
      <c r="AJ2275" s="24" t="s">
        <v>60</v>
      </c>
      <c r="AK2275" s="24" t="s">
        <v>86</v>
      </c>
      <c r="AL2275" s="24" t="s">
        <v>70</v>
      </c>
      <c r="AM2275" s="24" t="s">
        <v>60</v>
      </c>
      <c r="AN2275" s="24" t="s">
        <v>59</v>
      </c>
      <c r="AO2275" s="24">
        <v>0</v>
      </c>
      <c r="AP2275" s="24"/>
      <c r="AQ2275" s="24"/>
      <c r="AR2275" s="24"/>
      <c r="AS2275" s="89">
        <f t="shared" si="466"/>
        <v>11</v>
      </c>
      <c r="AT2275" s="24"/>
    </row>
    <row r="2276" spans="1:46" x14ac:dyDescent="0.5">
      <c r="A2276" s="24">
        <v>2415</v>
      </c>
      <c r="B2276" s="24"/>
      <c r="C2276" s="24"/>
      <c r="D2276" s="24" t="s">
        <v>8616</v>
      </c>
      <c r="E2276" s="24" t="s">
        <v>8617</v>
      </c>
      <c r="F2276" s="77" t="str">
        <f t="shared" si="462"/>
        <v>P J Harte Ltd</v>
      </c>
      <c r="G2276" s="24" t="s">
        <v>8618</v>
      </c>
      <c r="H2276" s="24" t="s">
        <v>3729</v>
      </c>
      <c r="I2276" s="24" t="s">
        <v>3993</v>
      </c>
      <c r="J2276" s="24" t="s">
        <v>107</v>
      </c>
      <c r="K2276" s="24" t="s">
        <v>360</v>
      </c>
      <c r="L2276" s="25">
        <v>45335</v>
      </c>
      <c r="M2276" s="25">
        <v>45373</v>
      </c>
      <c r="N2276" s="81">
        <f t="shared" si="465"/>
        <v>45434</v>
      </c>
      <c r="O2276" s="77" t="str">
        <f t="shared" ca="1" si="467"/>
        <v>Expired</v>
      </c>
      <c r="P2276" s="77" t="str" cm="1">
        <f t="array" aca="1" ref="P2276" ca="1">_xlfn.IFS((N2276-TODAY())&gt;=547,"06 Expires over 18 months",(N2276-TODAY())&gt;=365,"05 Expires in 18 months",(N2276-TODAY())&gt;=183,"04 Expires in 12 months",(N2276-TODAY())&gt;=92,"03 Expires in 6 months",(N2276-TODAY())&gt;=31,"02 Expires in 3 months",(N2276-TODAY())&gt;=0,"01 Expires in 30 days",(N2276-TODAY())&gt;=-31,"01 Expired last 30 days",(N2276-TODAY())&gt;=-92,"02 Expired last 3 months",(N2276-TODAY())&gt;=-183,"03 Expired last 6 months",(N2276-TODAY())&gt;=-365,"04 Expired last 12 months",(N2276-TODAY())&gt;=-547,"05 Expired last 18 months",TRUE,"06 Expired over 18 months")</f>
        <v>06 Expired over 18 months</v>
      </c>
      <c r="Q2276" s="65">
        <v>77750.92</v>
      </c>
      <c r="R2276" s="84">
        <f t="shared" si="468"/>
        <v>77750.92</v>
      </c>
      <c r="S2276" s="77" t="str" cm="1">
        <f t="array" ref="S2276">_xlfn.IFS(R2276&gt;5000000,"Gold",R2276&gt;=500000,"Silver",R2276&gt;30000,"Bronze",TRUE,"Transactional")</f>
        <v>Bronze</v>
      </c>
      <c r="T2276" s="24" t="s">
        <v>54</v>
      </c>
      <c r="U2276" s="101" t="s">
        <v>123</v>
      </c>
      <c r="V2276" s="101" t="s">
        <v>124</v>
      </c>
      <c r="W2276" s="77" t="str">
        <f t="shared" si="463"/>
        <v>Yes</v>
      </c>
      <c r="X2276" s="77" t="str">
        <f>IFERROR(_xlfn.XLOOKUP(J2276&amp;"||"&amp;K2276,'Mapping Ref.'!$J$2:$J$538,'Mapping Ref.'!$K$2:$K$538),"")</f>
        <v>Construction &amp; Estates</v>
      </c>
      <c r="Y2276" s="77" t="str" cm="1">
        <f t="array" ref="Y2276">_xlfn.IFS(R2276&gt;2000000,"For Publication",R2276&gt;100000,"PID",R2276&gt;30000,"RFQ",TRUE,"Transactional")</f>
        <v>RFQ</v>
      </c>
      <c r="Z2276" s="24" t="s">
        <v>2277</v>
      </c>
      <c r="AA2276" s="32">
        <v>2</v>
      </c>
      <c r="AB2276" s="24">
        <v>2</v>
      </c>
      <c r="AC2276" s="25">
        <v>45323</v>
      </c>
      <c r="AD2276" s="24" t="s">
        <v>58</v>
      </c>
      <c r="AE2276" s="24" t="s">
        <v>8619</v>
      </c>
      <c r="AF2276" s="24" t="s">
        <v>60</v>
      </c>
      <c r="AG2276" s="24" t="s">
        <v>59</v>
      </c>
      <c r="AH2276" s="24" t="s">
        <v>60</v>
      </c>
      <c r="AI2276" s="24">
        <v>1216919</v>
      </c>
      <c r="AJ2276" s="24" t="s">
        <v>60</v>
      </c>
      <c r="AK2276" s="24" t="s">
        <v>101</v>
      </c>
      <c r="AL2276" s="24" t="s">
        <v>123</v>
      </c>
      <c r="AM2276" s="24" t="s">
        <v>60</v>
      </c>
      <c r="AN2276" s="24" t="s">
        <v>59</v>
      </c>
      <c r="AO2276" s="24">
        <v>0</v>
      </c>
      <c r="AP2276" s="24"/>
      <c r="AQ2276" s="24"/>
      <c r="AR2276" s="24"/>
      <c r="AS2276" s="89">
        <f t="shared" si="466"/>
        <v>3</v>
      </c>
      <c r="AT2276" s="24" t="s">
        <v>8620</v>
      </c>
    </row>
    <row r="2277" spans="1:46" x14ac:dyDescent="0.5">
      <c r="A2277" s="24">
        <v>2416</v>
      </c>
      <c r="B2277" s="24" t="s">
        <v>506</v>
      </c>
      <c r="C2277" s="24" t="s">
        <v>77</v>
      </c>
      <c r="D2277" s="24" t="s">
        <v>8621</v>
      </c>
      <c r="E2277" s="24" t="s">
        <v>8622</v>
      </c>
      <c r="F2277" s="77" t="str">
        <f t="shared" si="462"/>
        <v>SDK (ENVIROMENTAL) LTD</v>
      </c>
      <c r="G2277" s="24" t="s">
        <v>8623</v>
      </c>
      <c r="H2277" s="24" t="s">
        <v>1504</v>
      </c>
      <c r="I2277" s="24" t="s">
        <v>1504</v>
      </c>
      <c r="J2277" s="24" t="s">
        <v>107</v>
      </c>
      <c r="K2277" s="24" t="s">
        <v>137</v>
      </c>
      <c r="L2277" s="25">
        <v>45352</v>
      </c>
      <c r="M2277" s="25">
        <v>48273</v>
      </c>
      <c r="N2277" s="81">
        <f t="shared" si="465"/>
        <v>49368</v>
      </c>
      <c r="O2277" s="77" t="str">
        <f t="shared" ca="1" si="467"/>
        <v>Live</v>
      </c>
      <c r="P2277" s="77" t="str" cm="1">
        <f t="array" aca="1" ref="P2277" ca="1">_xlfn.IFS((N2277-TODAY())&gt;=547,"06 Expires over 18 months",(N2277-TODAY())&gt;=365,"05 Expires in 18 months",(N2277-TODAY())&gt;=183,"04 Expires in 12 months",(N2277-TODAY())&gt;=92,"03 Expires in 6 months",(N2277-TODAY())&gt;=31,"02 Expires in 3 months",(N2277-TODAY())&gt;=0,"01 Expires in 30 days",(N2277-TODAY())&gt;=-31,"01 Expired last 30 days",(N2277-TODAY())&gt;=-92,"02 Expired last 3 months",(N2277-TODAY())&gt;=-183,"03 Expired last 6 months",(N2277-TODAY())&gt;=-365,"04 Expired last 12 months",(N2277-TODAY())&gt;=-547,"05 Expired last 18 months",TRUE,"06 Expired over 18 months")</f>
        <v>06 Expires over 18 months</v>
      </c>
      <c r="Q2277" s="65">
        <v>360000</v>
      </c>
      <c r="R2277" s="84">
        <f t="shared" si="468"/>
        <v>3930000</v>
      </c>
      <c r="S2277" s="77" t="str" cm="1">
        <f t="array" ref="S2277">_xlfn.IFS(R2277&gt;5000000,"Gold",R2277&gt;=500000,"Silver",R2277&gt;30000,"Bronze",TRUE,"Transactional")</f>
        <v>Silver</v>
      </c>
      <c r="T2277" s="24" t="s">
        <v>54</v>
      </c>
      <c r="U2277" s="101" t="s">
        <v>131</v>
      </c>
      <c r="V2277" s="101" t="s">
        <v>613</v>
      </c>
      <c r="W2277" s="77" t="str">
        <f t="shared" si="463"/>
        <v>Yes</v>
      </c>
      <c r="X2277" s="77" t="str">
        <f>IFERROR(_xlfn.XLOOKUP(J2277&amp;"||"&amp;K2277,'Mapping Ref.'!$J$2:$J$538,'Mapping Ref.'!$K$2:$K$538),"")</f>
        <v>Construction &amp; Estates</v>
      </c>
      <c r="Y2277" s="77" t="str" cm="1">
        <f t="array" ref="Y2277">_xlfn.IFS(R2277&gt;2000000,"For Publication",R2277&gt;100000,"PID",R2277&gt;30000,"RFQ",TRUE,"Transactional")</f>
        <v>For Publication</v>
      </c>
      <c r="Z2277" s="24" t="s">
        <v>8586</v>
      </c>
      <c r="AA2277" s="32">
        <v>60</v>
      </c>
      <c r="AB2277" s="24">
        <v>36</v>
      </c>
      <c r="AC2277" s="25">
        <v>45323</v>
      </c>
      <c r="AD2277" s="24" t="s">
        <v>326</v>
      </c>
      <c r="AE2277" s="24" t="s">
        <v>8624</v>
      </c>
      <c r="AF2277" s="24" t="s">
        <v>60</v>
      </c>
      <c r="AG2277" s="24" t="s">
        <v>59</v>
      </c>
      <c r="AH2277" s="24" t="s">
        <v>60</v>
      </c>
      <c r="AI2277" s="24">
        <v>3988788</v>
      </c>
      <c r="AJ2277" s="24" t="s">
        <v>60</v>
      </c>
      <c r="AK2277" s="24" t="s">
        <v>71</v>
      </c>
      <c r="AL2277" s="24" t="s">
        <v>70</v>
      </c>
      <c r="AM2277" s="24" t="s">
        <v>60</v>
      </c>
      <c r="AN2277" s="24" t="s">
        <v>59</v>
      </c>
      <c r="AO2277" s="24">
        <v>0</v>
      </c>
      <c r="AP2277" s="24" t="s">
        <v>8471</v>
      </c>
      <c r="AQ2277" s="24"/>
      <c r="AR2277" s="24"/>
      <c r="AS2277" s="89">
        <f t="shared" si="466"/>
        <v>131</v>
      </c>
      <c r="AT2277" s="24" t="s">
        <v>138</v>
      </c>
    </row>
    <row r="2278" spans="1:46" x14ac:dyDescent="0.5">
      <c r="A2278" s="24">
        <v>2417</v>
      </c>
      <c r="B2278" s="24"/>
      <c r="C2278" s="24"/>
      <c r="D2278" s="24" t="s">
        <v>8625</v>
      </c>
      <c r="E2278" s="24" t="s">
        <v>6473</v>
      </c>
      <c r="F2278" s="77" t="str">
        <f t="shared" si="462"/>
        <v>JAYAMOHAN LIMITED</v>
      </c>
      <c r="G2278" s="24" t="s">
        <v>8625</v>
      </c>
      <c r="H2278" s="24" t="s">
        <v>1420</v>
      </c>
      <c r="I2278" s="24" t="s">
        <v>1420</v>
      </c>
      <c r="J2278" s="24" t="s">
        <v>52</v>
      </c>
      <c r="K2278" s="24" t="s">
        <v>822</v>
      </c>
      <c r="L2278" s="25">
        <v>45323</v>
      </c>
      <c r="M2278" s="25"/>
      <c r="N2278" s="81"/>
      <c r="O2278" s="77" t="s">
        <v>712</v>
      </c>
      <c r="P2278" s="77"/>
      <c r="Q2278" s="104"/>
      <c r="R2278" s="84">
        <v>0</v>
      </c>
      <c r="S2278" s="77" t="str" cm="1">
        <f t="array" ref="S2278">_xlfn.IFS(R2278&gt;5000000,"Gold",R2278&gt;=500000,"Silver",R2278&gt;30000,"Bronze",TRUE,"Transactional")</f>
        <v>Transactional</v>
      </c>
      <c r="T2278" s="24" t="s">
        <v>54</v>
      </c>
      <c r="U2278" s="101" t="s">
        <v>455</v>
      </c>
      <c r="V2278" s="101" t="s">
        <v>822</v>
      </c>
      <c r="W2278" s="77" t="str">
        <f t="shared" si="463"/>
        <v>Yes</v>
      </c>
      <c r="X2278" s="77" t="str">
        <f>IFERROR(_xlfn.XLOOKUP(J2278&amp;"||"&amp;K2278,'Mapping Ref.'!$J$2:$J$538,'Mapping Ref.'!$K$2:$K$538),"")</f>
        <v>Corporate</v>
      </c>
      <c r="Y2278" s="77" t="str" cm="1">
        <f t="array" ref="Y2278">_xlfn.IFS(R2278&gt;2000000,"For Publication",R2278&gt;100000,"PID",R2278&gt;30000,"RFQ",TRUE,"Transactional")</f>
        <v>Transactional</v>
      </c>
      <c r="Z2278" s="24" t="s">
        <v>8586</v>
      </c>
      <c r="AA2278" s="32">
        <v>80</v>
      </c>
      <c r="AB2278" s="24">
        <v>80</v>
      </c>
      <c r="AC2278" s="25">
        <v>45323</v>
      </c>
      <c r="AD2278" s="24" t="s">
        <v>102</v>
      </c>
      <c r="AE2278" s="24">
        <v>0</v>
      </c>
      <c r="AF2278" s="24" t="s">
        <v>60</v>
      </c>
      <c r="AG2278" s="24" t="s">
        <v>59</v>
      </c>
      <c r="AH2278" s="24" t="s">
        <v>60</v>
      </c>
      <c r="AI2278" s="24">
        <v>7536183</v>
      </c>
      <c r="AJ2278" s="24" t="s">
        <v>59</v>
      </c>
      <c r="AK2278" s="24" t="s">
        <v>101</v>
      </c>
      <c r="AL2278" s="24" t="s">
        <v>70</v>
      </c>
      <c r="AM2278" s="24" t="s">
        <v>59</v>
      </c>
      <c r="AN2278" s="24"/>
      <c r="AO2278" s="24">
        <v>0</v>
      </c>
      <c r="AP2278" s="24">
        <v>0</v>
      </c>
      <c r="AQ2278" s="24"/>
      <c r="AR2278" s="24"/>
      <c r="AS2278" s="89">
        <v>0</v>
      </c>
      <c r="AT2278" s="24" t="s">
        <v>8626</v>
      </c>
    </row>
    <row r="2279" spans="1:46" x14ac:dyDescent="0.5">
      <c r="A2279" s="24">
        <v>2418</v>
      </c>
      <c r="B2279" s="24" t="s">
        <v>506</v>
      </c>
      <c r="C2279" s="24"/>
      <c r="D2279" s="24" t="s">
        <v>8627</v>
      </c>
      <c r="E2279" s="24" t="s">
        <v>8628</v>
      </c>
      <c r="F2279" s="77" t="str">
        <f t="shared" si="462"/>
        <v>E.J. Rawling &amp; Company Limited</v>
      </c>
      <c r="G2279" s="24" t="s">
        <v>8629</v>
      </c>
      <c r="H2279" s="24" t="s">
        <v>3282</v>
      </c>
      <c r="I2279" s="24" t="s">
        <v>8192</v>
      </c>
      <c r="J2279" s="24" t="s">
        <v>2962</v>
      </c>
      <c r="K2279" s="24" t="s">
        <v>3283</v>
      </c>
      <c r="L2279" s="25">
        <v>45327</v>
      </c>
      <c r="M2279" s="25">
        <v>46057</v>
      </c>
      <c r="N2279" s="81">
        <f t="shared" ref="N2279:N2308" si="469">EDATE(M2279,AB2279)</f>
        <v>46057</v>
      </c>
      <c r="O2279" s="77" t="str">
        <f ca="1">IF(N2279&lt;TODAY(),"Expired","Live")</f>
        <v>Expired</v>
      </c>
      <c r="P2279" s="77" t="str" cm="1">
        <f t="array" aca="1" ref="P2279" ca="1">_xlfn.IFS((N2279-TODAY())&gt;=547,"06 Expires over 18 months",(N2279-TODAY())&gt;=365,"05 Expires in 18 months",(N2279-TODAY())&gt;=183,"04 Expires in 12 months",(N2279-TODAY())&gt;=92,"03 Expires in 6 months",(N2279-TODAY())&gt;=31,"02 Expires in 3 months",(N2279-TODAY())&gt;=0,"01 Expires in 30 days",(N2279-TODAY())&gt;=-31,"01 Expired last 30 days",(N2279-TODAY())&gt;=-92,"02 Expired last 3 months",(N2279-TODAY())&gt;=-183,"03 Expired last 6 months",(N2279-TODAY())&gt;=-365,"04 Expired last 12 months",(N2279-TODAY())&gt;=-547,"05 Expired last 18 months",TRUE,"06 Expired over 18 months")</f>
        <v>04 Expired last 12 months</v>
      </c>
      <c r="Q2279" s="65">
        <v>25000</v>
      </c>
      <c r="R2279" s="84">
        <f t="shared" ref="R2279:R2293" si="470">MAX(Q2279,Q2279*N(AS2279)/12)</f>
        <v>47916.666666666664</v>
      </c>
      <c r="S2279" s="77" t="str" cm="1">
        <f t="array" ref="S2279">_xlfn.IFS(R2279&gt;5000000,"Gold",R2279&gt;=500000,"Silver",R2279&gt;30000,"Bronze",TRUE,"Transactional")</f>
        <v>Bronze</v>
      </c>
      <c r="T2279" s="24" t="s">
        <v>54</v>
      </c>
      <c r="U2279" s="101" t="s">
        <v>123</v>
      </c>
      <c r="V2279" s="101" t="s">
        <v>1686</v>
      </c>
      <c r="W2279" s="77" t="str">
        <f t="shared" si="463"/>
        <v>No</v>
      </c>
      <c r="X2279" s="77" t="str">
        <f>IFERROR(_xlfn.XLOOKUP(J2279&amp;"||"&amp;K2279,'Mapping Ref.'!$J$2:$J$538,'Mapping Ref.'!$K$2:$K$538),"")</f>
        <v>Construction &amp; Estates</v>
      </c>
      <c r="Y2279" s="77" t="str" cm="1">
        <f t="array" ref="Y2279">_xlfn.IFS(R2279&gt;2000000,"For Publication",R2279&gt;100000,"PID",R2279&gt;30000,"RFQ",TRUE,"Transactional")</f>
        <v>RFQ</v>
      </c>
      <c r="Z2279" s="24" t="s">
        <v>2277</v>
      </c>
      <c r="AA2279" s="32">
        <v>24</v>
      </c>
      <c r="AB2279" s="24">
        <v>0</v>
      </c>
      <c r="AC2279" s="25">
        <v>45324</v>
      </c>
      <c r="AD2279" s="24" t="s">
        <v>58</v>
      </c>
      <c r="AE2279" s="24" t="s">
        <v>8630</v>
      </c>
      <c r="AF2279" s="24" t="s">
        <v>60</v>
      </c>
      <c r="AG2279" s="24" t="s">
        <v>59</v>
      </c>
      <c r="AH2279" s="24" t="s">
        <v>60</v>
      </c>
      <c r="AI2279" s="24">
        <v>197035</v>
      </c>
      <c r="AJ2279" s="24" t="s">
        <v>60</v>
      </c>
      <c r="AK2279" s="24" t="s">
        <v>101</v>
      </c>
      <c r="AL2279" s="24" t="s">
        <v>8595</v>
      </c>
      <c r="AM2279" s="24" t="s">
        <v>60</v>
      </c>
      <c r="AN2279" s="24" t="s">
        <v>59</v>
      </c>
      <c r="AO2279" s="24">
        <v>0</v>
      </c>
      <c r="AP2279" s="24"/>
      <c r="AQ2279" s="24" t="s">
        <v>8631</v>
      </c>
      <c r="AR2279" s="24" t="s">
        <v>8632</v>
      </c>
      <c r="AS2279" s="89">
        <f t="shared" ref="AS2279:AS2308" si="471">DATEDIF(L2279,N2279,"m")</f>
        <v>23</v>
      </c>
      <c r="AT2279" s="24"/>
    </row>
    <row r="2280" spans="1:46" x14ac:dyDescent="0.5">
      <c r="A2280" s="24">
        <v>2419</v>
      </c>
      <c r="B2280" s="24"/>
      <c r="C2280" s="24"/>
      <c r="D2280" s="24" t="s">
        <v>8633</v>
      </c>
      <c r="E2280" s="24" t="s">
        <v>8634</v>
      </c>
      <c r="F2280" s="77" t="str">
        <f t="shared" si="462"/>
        <v>TOWER LEASING LIMITED</v>
      </c>
      <c r="G2280" s="24" t="s">
        <v>8633</v>
      </c>
      <c r="H2280" s="24" t="s">
        <v>7892</v>
      </c>
      <c r="I2280" s="24" t="s">
        <v>7087</v>
      </c>
      <c r="J2280" s="24" t="s">
        <v>190</v>
      </c>
      <c r="K2280" s="31" t="s">
        <v>3534</v>
      </c>
      <c r="L2280" s="25">
        <v>45324</v>
      </c>
      <c r="M2280" s="25">
        <v>45691</v>
      </c>
      <c r="N2280" s="81">
        <f t="shared" si="469"/>
        <v>45872</v>
      </c>
      <c r="O2280" s="77" t="s">
        <v>712</v>
      </c>
      <c r="P2280" s="77" t="str" cm="1">
        <f t="array" aca="1" ref="P2280" ca="1">_xlfn.IFS((N2280-TODAY())&gt;=547,"06 Expires over 18 months",(N2280-TODAY())&gt;=365,"05 Expires in 18 months",(N2280-TODAY())&gt;=183,"04 Expires in 12 months",(N2280-TODAY())&gt;=92,"03 Expires in 6 months",(N2280-TODAY())&gt;=31,"02 Expires in 3 months",(N2280-TODAY())&gt;=0,"01 Expires in 30 days",(N2280-TODAY())&gt;=-31,"01 Expired last 30 days",(N2280-TODAY())&gt;=-92,"02 Expired last 3 months",(N2280-TODAY())&gt;=-183,"03 Expired last 6 months",(N2280-TODAY())&gt;=-365,"04 Expired last 12 months",(N2280-TODAY())&gt;=-547,"05 Expired last 18 months",TRUE,"06 Expired over 18 months")</f>
        <v>05 Expired last 18 months</v>
      </c>
      <c r="Q2280" s="65">
        <v>6000</v>
      </c>
      <c r="R2280" s="84">
        <f t="shared" si="470"/>
        <v>9000</v>
      </c>
      <c r="S2280" s="77" t="str" cm="1">
        <f t="array" ref="S2280">_xlfn.IFS(R2280&gt;5000000,"Gold",R2280&gt;=500000,"Silver",R2280&gt;30000,"Bronze",TRUE,"Transactional")</f>
        <v>Transactional</v>
      </c>
      <c r="T2280" s="24" t="s">
        <v>54</v>
      </c>
      <c r="U2280" s="101" t="s">
        <v>99</v>
      </c>
      <c r="V2280" s="101"/>
      <c r="W2280" s="77" t="str">
        <f t="shared" si="463"/>
        <v>Yes</v>
      </c>
      <c r="X2280" s="77" t="str">
        <f>IFERROR(_xlfn.XLOOKUP(J2280&amp;"||"&amp;K2280,'Mapping Ref.'!$J$2:$J$538,'Mapping Ref.'!$K$2:$K$538),"")</f>
        <v>Childrens &amp; Adults</v>
      </c>
      <c r="Y2280" s="77" t="str" cm="1">
        <f t="array" ref="Y2280">_xlfn.IFS(R2280&gt;2000000,"For Publication",R2280&gt;100000,"PID",R2280&gt;30000,"RFQ",TRUE,"Transactional")</f>
        <v>Transactional</v>
      </c>
      <c r="Z2280" s="24" t="s">
        <v>8586</v>
      </c>
      <c r="AA2280" s="32">
        <v>12</v>
      </c>
      <c r="AB2280" s="24">
        <v>6</v>
      </c>
      <c r="AC2280" s="25">
        <v>45324</v>
      </c>
      <c r="AD2280" s="24" t="s">
        <v>58</v>
      </c>
      <c r="AE2280" s="24" t="s">
        <v>8381</v>
      </c>
      <c r="AF2280" s="24" t="s">
        <v>59</v>
      </c>
      <c r="AG2280" s="24" t="s">
        <v>59</v>
      </c>
      <c r="AH2280" s="24" t="s">
        <v>60</v>
      </c>
      <c r="AI2280" s="24">
        <v>2296333</v>
      </c>
      <c r="AJ2280" s="24" t="s">
        <v>60</v>
      </c>
      <c r="AK2280" s="24" t="s">
        <v>101</v>
      </c>
      <c r="AL2280" s="24" t="s">
        <v>70</v>
      </c>
      <c r="AM2280" s="24" t="s">
        <v>60</v>
      </c>
      <c r="AN2280" s="24" t="s">
        <v>59</v>
      </c>
      <c r="AO2280" s="24">
        <v>0</v>
      </c>
      <c r="AP2280" s="24"/>
      <c r="AQ2280" s="24"/>
      <c r="AR2280" s="24"/>
      <c r="AS2280" s="89">
        <f t="shared" si="471"/>
        <v>18</v>
      </c>
      <c r="AT2280" s="24" t="s">
        <v>8635</v>
      </c>
    </row>
    <row r="2281" spans="1:46" x14ac:dyDescent="0.5">
      <c r="A2281" s="24">
        <v>2420</v>
      </c>
      <c r="B2281" s="24" t="s">
        <v>506</v>
      </c>
      <c r="C2281" s="24" t="s">
        <v>77</v>
      </c>
      <c r="D2281" s="24" t="s">
        <v>8636</v>
      </c>
      <c r="E2281" s="24" t="s">
        <v>4945</v>
      </c>
      <c r="F2281" s="77" t="str">
        <f t="shared" si="462"/>
        <v>SLS360 Ltd</v>
      </c>
      <c r="G2281" s="24" t="s">
        <v>4946</v>
      </c>
      <c r="H2281" s="24" t="s">
        <v>8637</v>
      </c>
      <c r="I2281" s="24" t="s">
        <v>8637</v>
      </c>
      <c r="J2281" s="24" t="s">
        <v>190</v>
      </c>
      <c r="K2281" s="27" t="s">
        <v>1276</v>
      </c>
      <c r="L2281" s="25">
        <v>45328</v>
      </c>
      <c r="M2281" s="25">
        <v>47155</v>
      </c>
      <c r="N2281" s="81">
        <f t="shared" si="469"/>
        <v>47155</v>
      </c>
      <c r="O2281" s="77" t="str">
        <f t="shared" ref="O2281:O2307" ca="1" si="472">IF(N2281&lt;TODAY(),"Expired","Live")</f>
        <v>Live</v>
      </c>
      <c r="P2281" s="77" t="str" cm="1">
        <f t="array" aca="1" ref="P2281" ca="1">_xlfn.IFS((N2281-TODAY())&gt;=547,"06 Expires over 18 months",(N2281-TODAY())&gt;=365,"05 Expires in 18 months",(N2281-TODAY())&gt;=183,"04 Expires in 12 months",(N2281-TODAY())&gt;=92,"03 Expires in 6 months",(N2281-TODAY())&gt;=31,"02 Expires in 3 months",(N2281-TODAY())&gt;=0,"01 Expires in 30 days",(N2281-TODAY())&gt;=-31,"01 Expired last 30 days",(N2281-TODAY())&gt;=-92,"02 Expired last 3 months",(N2281-TODAY())&gt;=-183,"03 Expired last 6 months",(N2281-TODAY())&gt;=-365,"04 Expired last 12 months",(N2281-TODAY())&gt;=-547,"05 Expired last 18 months",TRUE,"06 Expired over 18 months")</f>
        <v>06 Expires over 18 months</v>
      </c>
      <c r="Q2281" s="65">
        <v>5000</v>
      </c>
      <c r="R2281" s="84">
        <f t="shared" si="470"/>
        <v>25000</v>
      </c>
      <c r="S2281" s="77" t="str" cm="1">
        <f t="array" ref="S2281">_xlfn.IFS(R2281&gt;5000000,"Gold",R2281&gt;=500000,"Silver",R2281&gt;30000,"Bronze",TRUE,"Transactional")</f>
        <v>Transactional</v>
      </c>
      <c r="T2281" s="24" t="s">
        <v>54</v>
      </c>
      <c r="U2281" s="101" t="s">
        <v>366</v>
      </c>
      <c r="V2281" s="101" t="s">
        <v>789</v>
      </c>
      <c r="W2281" s="77" t="str">
        <f t="shared" si="463"/>
        <v>No</v>
      </c>
      <c r="X2281" s="77" t="str">
        <f>IFERROR(_xlfn.XLOOKUP(J2281&amp;"||"&amp;K2281,'Mapping Ref.'!$J$2:$J$538,'Mapping Ref.'!$K$2:$K$538),"")</f>
        <v>Childrens &amp; Adults</v>
      </c>
      <c r="Y2281" s="77" t="str" cm="1">
        <f t="array" ref="Y2281">_xlfn.IFS(R2281&gt;2000000,"For Publication",R2281&gt;100000,"PID",R2281&gt;30000,"RFQ",TRUE,"Transactional")</f>
        <v>Transactional</v>
      </c>
      <c r="Z2281" s="24" t="s">
        <v>8586</v>
      </c>
      <c r="AA2281" s="32">
        <v>60</v>
      </c>
      <c r="AB2281" s="24">
        <v>0</v>
      </c>
      <c r="AC2281" s="25">
        <v>45328</v>
      </c>
      <c r="AD2281" s="24" t="s">
        <v>58</v>
      </c>
      <c r="AE2281" s="24" t="s">
        <v>8375</v>
      </c>
      <c r="AF2281" s="24" t="s">
        <v>59</v>
      </c>
      <c r="AG2281" s="24" t="s">
        <v>59</v>
      </c>
      <c r="AH2281" s="24" t="s">
        <v>60</v>
      </c>
      <c r="AI2281" s="24">
        <v>13893586</v>
      </c>
      <c r="AJ2281" s="24" t="s">
        <v>59</v>
      </c>
      <c r="AK2281" s="24" t="s">
        <v>101</v>
      </c>
      <c r="AL2281" s="24" t="s">
        <v>70</v>
      </c>
      <c r="AM2281" s="24" t="s">
        <v>60</v>
      </c>
      <c r="AN2281" s="24" t="s">
        <v>59</v>
      </c>
      <c r="AO2281" s="24">
        <v>0</v>
      </c>
      <c r="AP2281" s="24"/>
      <c r="AQ2281" s="24" t="s">
        <v>8638</v>
      </c>
      <c r="AR2281" s="24" t="s">
        <v>8639</v>
      </c>
      <c r="AS2281" s="89">
        <f t="shared" si="471"/>
        <v>60</v>
      </c>
      <c r="AT2281" s="24" t="s">
        <v>4947</v>
      </c>
    </row>
    <row r="2282" spans="1:46" x14ac:dyDescent="0.5">
      <c r="A2282" s="24">
        <v>2421</v>
      </c>
      <c r="B2282" s="24" t="s">
        <v>506</v>
      </c>
      <c r="C2282" s="24"/>
      <c r="D2282" s="24" t="s">
        <v>8640</v>
      </c>
      <c r="E2282" s="24" t="s">
        <v>8641</v>
      </c>
      <c r="F2282" s="77" t="str">
        <f t="shared" si="462"/>
        <v>XPO IT SERVICES LIMITED</v>
      </c>
      <c r="G2282" s="24" t="s">
        <v>8642</v>
      </c>
      <c r="H2282" s="24" t="s">
        <v>1330</v>
      </c>
      <c r="I2282" s="24" t="s">
        <v>1330</v>
      </c>
      <c r="J2282" s="24" t="s">
        <v>52</v>
      </c>
      <c r="K2282" s="24" t="s">
        <v>116</v>
      </c>
      <c r="L2282" s="25">
        <v>45329</v>
      </c>
      <c r="M2282" s="25">
        <v>46790</v>
      </c>
      <c r="N2282" s="81">
        <f t="shared" si="469"/>
        <v>47156</v>
      </c>
      <c r="O2282" s="77" t="str">
        <f t="shared" ca="1" si="472"/>
        <v>Live</v>
      </c>
      <c r="P2282" s="77" t="str" cm="1">
        <f t="array" aca="1" ref="P2282" ca="1">_xlfn.IFS((N2282-TODAY())&gt;=547,"06 Expires over 18 months",(N2282-TODAY())&gt;=365,"05 Expires in 18 months",(N2282-TODAY())&gt;=183,"04 Expires in 12 months",(N2282-TODAY())&gt;=92,"03 Expires in 6 months",(N2282-TODAY())&gt;=31,"02 Expires in 3 months",(N2282-TODAY())&gt;=0,"01 Expires in 30 days",(N2282-TODAY())&gt;=-31,"01 Expired last 30 days",(N2282-TODAY())&gt;=-92,"02 Expired last 3 months",(N2282-TODAY())&gt;=-183,"03 Expired last 6 months",(N2282-TODAY())&gt;=-365,"04 Expired last 12 months",(N2282-TODAY())&gt;=-547,"05 Expired last 18 months",TRUE,"06 Expired over 18 months")</f>
        <v>06 Expires over 18 months</v>
      </c>
      <c r="Q2282" s="65">
        <v>4000</v>
      </c>
      <c r="R2282" s="84">
        <f t="shared" si="470"/>
        <v>20000</v>
      </c>
      <c r="S2282" s="77" t="str" cm="1">
        <f t="array" ref="S2282">_xlfn.IFS(R2282&gt;5000000,"Gold",R2282&gt;=500000,"Silver",R2282&gt;30000,"Bronze",TRUE,"Transactional")</f>
        <v>Transactional</v>
      </c>
      <c r="T2282" s="24" t="s">
        <v>54</v>
      </c>
      <c r="U2282" s="101" t="s">
        <v>116</v>
      </c>
      <c r="V2282" s="101" t="s">
        <v>70</v>
      </c>
      <c r="W2282" s="77" t="str">
        <f t="shared" si="463"/>
        <v>Yes</v>
      </c>
      <c r="X2282" s="77" t="str">
        <f>IFERROR(_xlfn.XLOOKUP(J2282&amp;"||"&amp;K2282,'Mapping Ref.'!$J$2:$J$538,'Mapping Ref.'!$K$2:$K$538),"")</f>
        <v>ICT</v>
      </c>
      <c r="Y2282" s="77" t="str" cm="1">
        <f t="array" ref="Y2282">_xlfn.IFS(R2282&gt;2000000,"For Publication",R2282&gt;100000,"PID",R2282&gt;30000,"RFQ",TRUE,"Transactional")</f>
        <v>Transactional</v>
      </c>
      <c r="Z2282" s="24" t="s">
        <v>8586</v>
      </c>
      <c r="AA2282" s="32">
        <v>48</v>
      </c>
      <c r="AB2282" s="24">
        <v>12</v>
      </c>
      <c r="AC2282" s="25">
        <v>45329</v>
      </c>
      <c r="AD2282" s="24" t="s">
        <v>58</v>
      </c>
      <c r="AE2282" s="24" t="s">
        <v>8457</v>
      </c>
      <c r="AF2282" s="24" t="s">
        <v>59</v>
      </c>
      <c r="AG2282" s="24" t="s">
        <v>59</v>
      </c>
      <c r="AH2282" s="24" t="s">
        <v>60</v>
      </c>
      <c r="AI2282" s="24">
        <v>3557716</v>
      </c>
      <c r="AJ2282" s="24" t="s">
        <v>59</v>
      </c>
      <c r="AK2282" s="24" t="s">
        <v>101</v>
      </c>
      <c r="AL2282" s="24" t="s">
        <v>70</v>
      </c>
      <c r="AM2282" s="24" t="s">
        <v>59</v>
      </c>
      <c r="AN2282" s="24" t="s">
        <v>60</v>
      </c>
      <c r="AO2282" s="24">
        <v>0</v>
      </c>
      <c r="AP2282" s="24" t="s">
        <v>8643</v>
      </c>
      <c r="AQ2282" s="24"/>
      <c r="AR2282" s="24"/>
      <c r="AS2282" s="89">
        <f t="shared" si="471"/>
        <v>60</v>
      </c>
      <c r="AT2282" s="24" t="s">
        <v>8644</v>
      </c>
    </row>
    <row r="2283" spans="1:46" x14ac:dyDescent="0.5">
      <c r="A2283" s="24">
        <v>2422</v>
      </c>
      <c r="B2283" s="24" t="s">
        <v>506</v>
      </c>
      <c r="C2283" s="24" t="s">
        <v>77</v>
      </c>
      <c r="D2283" s="24" t="s">
        <v>8645</v>
      </c>
      <c r="E2283" s="24" t="s">
        <v>8646</v>
      </c>
      <c r="F2283" s="77" t="str">
        <f t="shared" si="462"/>
        <v>SPEEDADMIN APS</v>
      </c>
      <c r="G2283" s="24" t="s">
        <v>4967</v>
      </c>
      <c r="H2283" s="24" t="s">
        <v>8637</v>
      </c>
      <c r="I2283" s="24" t="s">
        <v>8637</v>
      </c>
      <c r="J2283" s="24" t="s">
        <v>190</v>
      </c>
      <c r="K2283" s="27" t="s">
        <v>1276</v>
      </c>
      <c r="L2283" s="25">
        <v>45329</v>
      </c>
      <c r="M2283" s="25">
        <v>46790</v>
      </c>
      <c r="N2283" s="81">
        <f t="shared" si="469"/>
        <v>46790</v>
      </c>
      <c r="O2283" s="77" t="str">
        <f t="shared" ca="1" si="472"/>
        <v>Live</v>
      </c>
      <c r="P2283" s="77" t="str" cm="1">
        <f t="array" aca="1" ref="P2283" ca="1">_xlfn.IFS((N2283-TODAY())&gt;=547,"06 Expires over 18 months",(N2283-TODAY())&gt;=365,"05 Expires in 18 months",(N2283-TODAY())&gt;=183,"04 Expires in 12 months",(N2283-TODAY())&gt;=92,"03 Expires in 6 months",(N2283-TODAY())&gt;=31,"02 Expires in 3 months",(N2283-TODAY())&gt;=0,"01 Expires in 30 days",(N2283-TODAY())&gt;=-31,"01 Expired last 30 days",(N2283-TODAY())&gt;=-92,"02 Expired last 3 months",(N2283-TODAY())&gt;=-183,"03 Expired last 6 months",(N2283-TODAY())&gt;=-365,"04 Expired last 12 months",(N2283-TODAY())&gt;=-547,"05 Expired last 18 months",TRUE,"06 Expired over 18 months")</f>
        <v>05 Expires in 18 months</v>
      </c>
      <c r="Q2283" s="65">
        <v>10000</v>
      </c>
      <c r="R2283" s="84">
        <f t="shared" si="470"/>
        <v>40000</v>
      </c>
      <c r="S2283" s="77" t="str" cm="1">
        <f t="array" ref="S2283">_xlfn.IFS(R2283&gt;5000000,"Gold",R2283&gt;=500000,"Silver",R2283&gt;30000,"Bronze",TRUE,"Transactional")</f>
        <v>Bronze</v>
      </c>
      <c r="T2283" s="24" t="s">
        <v>54</v>
      </c>
      <c r="U2283" s="101" t="s">
        <v>366</v>
      </c>
      <c r="V2283" s="101" t="s">
        <v>789</v>
      </c>
      <c r="W2283" s="77" t="str">
        <f t="shared" si="463"/>
        <v>No</v>
      </c>
      <c r="X2283" s="77" t="str">
        <f>IFERROR(_xlfn.XLOOKUP(J2283&amp;"||"&amp;K2283,'Mapping Ref.'!$J$2:$J$538,'Mapping Ref.'!$K$2:$K$538),"")</f>
        <v>Childrens &amp; Adults</v>
      </c>
      <c r="Y2283" s="77" t="str" cm="1">
        <f t="array" ref="Y2283">_xlfn.IFS(R2283&gt;2000000,"For Publication",R2283&gt;100000,"PID",R2283&gt;30000,"RFQ",TRUE,"Transactional")</f>
        <v>RFQ</v>
      </c>
      <c r="Z2283" s="24" t="s">
        <v>8586</v>
      </c>
      <c r="AA2283" s="32">
        <v>60</v>
      </c>
      <c r="AB2283" s="24">
        <v>0</v>
      </c>
      <c r="AC2283" s="25">
        <v>45329</v>
      </c>
      <c r="AD2283" s="24" t="s">
        <v>58</v>
      </c>
      <c r="AE2283" s="24" t="s">
        <v>8375</v>
      </c>
      <c r="AF2283" s="24" t="s">
        <v>60</v>
      </c>
      <c r="AG2283" s="24" t="s">
        <v>59</v>
      </c>
      <c r="AH2283" s="24" t="s">
        <v>60</v>
      </c>
      <c r="AI2283" s="24">
        <v>34590176</v>
      </c>
      <c r="AJ2283" s="24" t="s">
        <v>60</v>
      </c>
      <c r="AK2283" s="24" t="s">
        <v>101</v>
      </c>
      <c r="AL2283" s="24" t="s">
        <v>70</v>
      </c>
      <c r="AM2283" s="24" t="s">
        <v>60</v>
      </c>
      <c r="AN2283" s="24" t="s">
        <v>59</v>
      </c>
      <c r="AO2283" s="24">
        <v>0</v>
      </c>
      <c r="AP2283" s="24"/>
      <c r="AQ2283" s="24" t="s">
        <v>8647</v>
      </c>
      <c r="AR2283" s="24" t="s">
        <v>8648</v>
      </c>
      <c r="AS2283" s="89">
        <f t="shared" si="471"/>
        <v>48</v>
      </c>
      <c r="AT2283" s="24" t="s">
        <v>4969</v>
      </c>
    </row>
    <row r="2284" spans="1:46" x14ac:dyDescent="0.5">
      <c r="A2284" s="24">
        <v>2423</v>
      </c>
      <c r="B2284" s="24" t="s">
        <v>506</v>
      </c>
      <c r="C2284" s="24"/>
      <c r="D2284" s="24" t="s">
        <v>8649</v>
      </c>
      <c r="E2284" s="24" t="s">
        <v>8650</v>
      </c>
      <c r="F2284" s="77" t="str">
        <f t="shared" si="462"/>
        <v>SFZ GARY GRIFFITHS LTD</v>
      </c>
      <c r="G2284" s="24" t="s">
        <v>8651</v>
      </c>
      <c r="H2284" s="24" t="s">
        <v>8637</v>
      </c>
      <c r="I2284" s="24" t="s">
        <v>8637</v>
      </c>
      <c r="J2284" s="24" t="s">
        <v>190</v>
      </c>
      <c r="K2284" s="27" t="s">
        <v>1276</v>
      </c>
      <c r="L2284" s="25">
        <v>45329</v>
      </c>
      <c r="M2284" s="25">
        <v>46790</v>
      </c>
      <c r="N2284" s="81">
        <f t="shared" si="469"/>
        <v>46790</v>
      </c>
      <c r="O2284" s="77" t="str">
        <f t="shared" ca="1" si="472"/>
        <v>Live</v>
      </c>
      <c r="P2284" s="77" t="str" cm="1">
        <f t="array" aca="1" ref="P2284" ca="1">_xlfn.IFS((N2284-TODAY())&gt;=547,"06 Expires over 18 months",(N2284-TODAY())&gt;=365,"05 Expires in 18 months",(N2284-TODAY())&gt;=183,"04 Expires in 12 months",(N2284-TODAY())&gt;=92,"03 Expires in 6 months",(N2284-TODAY())&gt;=31,"02 Expires in 3 months",(N2284-TODAY())&gt;=0,"01 Expires in 30 days",(N2284-TODAY())&gt;=-31,"01 Expired last 30 days",(N2284-TODAY())&gt;=-92,"02 Expired last 3 months",(N2284-TODAY())&gt;=-183,"03 Expired last 6 months",(N2284-TODAY())&gt;=-365,"04 Expired last 12 months",(N2284-TODAY())&gt;=-547,"05 Expired last 18 months",TRUE,"06 Expired over 18 months")</f>
        <v>05 Expires in 18 months</v>
      </c>
      <c r="Q2284" s="65">
        <v>5000</v>
      </c>
      <c r="R2284" s="84">
        <f t="shared" si="470"/>
        <v>20000</v>
      </c>
      <c r="S2284" s="77" t="str" cm="1">
        <f t="array" ref="S2284">_xlfn.IFS(R2284&gt;5000000,"Gold",R2284&gt;=500000,"Silver",R2284&gt;30000,"Bronze",TRUE,"Transactional")</f>
        <v>Transactional</v>
      </c>
      <c r="T2284" s="24" t="s">
        <v>54</v>
      </c>
      <c r="U2284" s="101" t="s">
        <v>366</v>
      </c>
      <c r="V2284" s="101" t="s">
        <v>789</v>
      </c>
      <c r="W2284" s="77" t="str">
        <f t="shared" si="463"/>
        <v>No</v>
      </c>
      <c r="X2284" s="77" t="str">
        <f>IFERROR(_xlfn.XLOOKUP(J2284&amp;"||"&amp;K2284,'Mapping Ref.'!$J$2:$J$538,'Mapping Ref.'!$K$2:$K$538),"")</f>
        <v>Childrens &amp; Adults</v>
      </c>
      <c r="Y2284" s="77" t="str" cm="1">
        <f t="array" ref="Y2284">_xlfn.IFS(R2284&gt;2000000,"For Publication",R2284&gt;100000,"PID",R2284&gt;30000,"RFQ",TRUE,"Transactional")</f>
        <v>Transactional</v>
      </c>
      <c r="Z2284" s="24" t="s">
        <v>8586</v>
      </c>
      <c r="AA2284" s="32">
        <v>60</v>
      </c>
      <c r="AB2284" s="24">
        <v>0</v>
      </c>
      <c r="AC2284" s="25">
        <v>45329</v>
      </c>
      <c r="AD2284" s="24" t="s">
        <v>58</v>
      </c>
      <c r="AE2284" s="24" t="s">
        <v>8375</v>
      </c>
      <c r="AF2284" s="24" t="s">
        <v>59</v>
      </c>
      <c r="AG2284" s="24" t="s">
        <v>59</v>
      </c>
      <c r="AH2284" s="24" t="s">
        <v>60</v>
      </c>
      <c r="AI2284" s="24">
        <v>12789200</v>
      </c>
      <c r="AJ2284" s="24" t="s">
        <v>60</v>
      </c>
      <c r="AK2284" s="24" t="s">
        <v>101</v>
      </c>
      <c r="AL2284" s="24" t="s">
        <v>70</v>
      </c>
      <c r="AM2284" s="24" t="s">
        <v>60</v>
      </c>
      <c r="AN2284" s="24" t="s">
        <v>59</v>
      </c>
      <c r="AO2284" s="24">
        <v>0</v>
      </c>
      <c r="AP2284" s="24"/>
      <c r="AQ2284" s="24" t="s">
        <v>8652</v>
      </c>
      <c r="AR2284" s="24" t="s">
        <v>8653</v>
      </c>
      <c r="AS2284" s="89">
        <f t="shared" si="471"/>
        <v>48</v>
      </c>
      <c r="AT2284" s="24" t="s">
        <v>8654</v>
      </c>
    </row>
    <row r="2285" spans="1:46" x14ac:dyDescent="0.5">
      <c r="A2285" s="24">
        <v>2424</v>
      </c>
      <c r="B2285" s="24" t="s">
        <v>506</v>
      </c>
      <c r="C2285" s="24"/>
      <c r="D2285" s="24" t="s">
        <v>8655</v>
      </c>
      <c r="E2285" s="24" t="s">
        <v>8656</v>
      </c>
      <c r="F2285" s="77" t="str">
        <f t="shared" si="462"/>
        <v>Jfg Removals Ltd</v>
      </c>
      <c r="G2285" s="24" t="s">
        <v>8657</v>
      </c>
      <c r="H2285" s="24" t="s">
        <v>8637</v>
      </c>
      <c r="I2285" s="24" t="s">
        <v>8637</v>
      </c>
      <c r="J2285" s="24" t="s">
        <v>190</v>
      </c>
      <c r="K2285" s="27" t="s">
        <v>1276</v>
      </c>
      <c r="L2285" s="25">
        <v>45329</v>
      </c>
      <c r="M2285" s="25">
        <v>46790</v>
      </c>
      <c r="N2285" s="81">
        <f t="shared" si="469"/>
        <v>46790</v>
      </c>
      <c r="O2285" s="77" t="str">
        <f t="shared" ca="1" si="472"/>
        <v>Live</v>
      </c>
      <c r="P2285" s="77" t="str" cm="1">
        <f t="array" aca="1" ref="P2285" ca="1">_xlfn.IFS((N2285-TODAY())&gt;=547,"06 Expires over 18 months",(N2285-TODAY())&gt;=365,"05 Expires in 18 months",(N2285-TODAY())&gt;=183,"04 Expires in 12 months",(N2285-TODAY())&gt;=92,"03 Expires in 6 months",(N2285-TODAY())&gt;=31,"02 Expires in 3 months",(N2285-TODAY())&gt;=0,"01 Expires in 30 days",(N2285-TODAY())&gt;=-31,"01 Expired last 30 days",(N2285-TODAY())&gt;=-92,"02 Expired last 3 months",(N2285-TODAY())&gt;=-183,"03 Expired last 6 months",(N2285-TODAY())&gt;=-365,"04 Expired last 12 months",(N2285-TODAY())&gt;=-547,"05 Expired last 18 months",TRUE,"06 Expired over 18 months")</f>
        <v>05 Expires in 18 months</v>
      </c>
      <c r="Q2285" s="65">
        <v>5000</v>
      </c>
      <c r="R2285" s="84">
        <f t="shared" si="470"/>
        <v>20000</v>
      </c>
      <c r="S2285" s="77" t="str" cm="1">
        <f t="array" ref="S2285">_xlfn.IFS(R2285&gt;5000000,"Gold",R2285&gt;=500000,"Silver",R2285&gt;30000,"Bronze",TRUE,"Transactional")</f>
        <v>Transactional</v>
      </c>
      <c r="T2285" s="24" t="s">
        <v>54</v>
      </c>
      <c r="U2285" s="101" t="s">
        <v>393</v>
      </c>
      <c r="V2285" s="101" t="s">
        <v>1151</v>
      </c>
      <c r="W2285" s="77" t="str">
        <f t="shared" si="463"/>
        <v>No</v>
      </c>
      <c r="X2285" s="77" t="str">
        <f>IFERROR(_xlfn.XLOOKUP(J2285&amp;"||"&amp;K2285,'Mapping Ref.'!$J$2:$J$538,'Mapping Ref.'!$K$2:$K$538),"")</f>
        <v>Childrens &amp; Adults</v>
      </c>
      <c r="Y2285" s="77" t="str" cm="1">
        <f t="array" ref="Y2285">_xlfn.IFS(R2285&gt;2000000,"For Publication",R2285&gt;100000,"PID",R2285&gt;30000,"RFQ",TRUE,"Transactional")</f>
        <v>Transactional</v>
      </c>
      <c r="Z2285" s="24" t="s">
        <v>8586</v>
      </c>
      <c r="AA2285" s="32">
        <v>60</v>
      </c>
      <c r="AB2285" s="24">
        <v>0</v>
      </c>
      <c r="AC2285" s="25">
        <v>45329</v>
      </c>
      <c r="AD2285" s="24" t="s">
        <v>58</v>
      </c>
      <c r="AE2285" s="24" t="s">
        <v>8375</v>
      </c>
      <c r="AF2285" s="24" t="s">
        <v>59</v>
      </c>
      <c r="AG2285" s="24" t="s">
        <v>59</v>
      </c>
      <c r="AH2285" s="24" t="s">
        <v>60</v>
      </c>
      <c r="AI2285" s="24">
        <v>9360902</v>
      </c>
      <c r="AJ2285" s="24" t="s">
        <v>60</v>
      </c>
      <c r="AK2285" s="24" t="s">
        <v>101</v>
      </c>
      <c r="AL2285" s="24" t="s">
        <v>70</v>
      </c>
      <c r="AM2285" s="24" t="s">
        <v>60</v>
      </c>
      <c r="AN2285" s="24" t="s">
        <v>59</v>
      </c>
      <c r="AO2285" s="24">
        <v>0</v>
      </c>
      <c r="AP2285" s="24"/>
      <c r="AQ2285" s="24"/>
      <c r="AR2285" s="24" t="s">
        <v>8658</v>
      </c>
      <c r="AS2285" s="89">
        <f t="shared" si="471"/>
        <v>48</v>
      </c>
      <c r="AT2285" s="24"/>
    </row>
    <row r="2286" spans="1:46" x14ac:dyDescent="0.5">
      <c r="A2286" s="24">
        <v>2425</v>
      </c>
      <c r="B2286" s="24" t="s">
        <v>506</v>
      </c>
      <c r="C2286" s="24"/>
      <c r="D2286" s="24" t="s">
        <v>8659</v>
      </c>
      <c r="E2286" s="24" t="s">
        <v>8660</v>
      </c>
      <c r="F2286" s="77" t="str">
        <f t="shared" si="462"/>
        <v>ALLSTAR BUSINESS SOLUTIONS LIMITED</v>
      </c>
      <c r="G2286" s="24" t="s">
        <v>8661</v>
      </c>
      <c r="H2286" s="24" t="s">
        <v>3282</v>
      </c>
      <c r="I2286" s="24" t="s">
        <v>8192</v>
      </c>
      <c r="J2286" s="24" t="s">
        <v>2962</v>
      </c>
      <c r="K2286" s="24" t="s">
        <v>3283</v>
      </c>
      <c r="L2286" s="25">
        <v>45352</v>
      </c>
      <c r="M2286" s="25">
        <v>46477</v>
      </c>
      <c r="N2286" s="81">
        <f t="shared" si="469"/>
        <v>46477</v>
      </c>
      <c r="O2286" s="77" t="str">
        <f t="shared" ca="1" si="472"/>
        <v>Live</v>
      </c>
      <c r="P2286" s="77" t="str" cm="1">
        <f t="array" aca="1" ref="P2286" ca="1">_xlfn.IFS((N2286-TODAY())&gt;=547,"06 Expires over 18 months",(N2286-TODAY())&gt;=365,"05 Expires in 18 months",(N2286-TODAY())&gt;=183,"04 Expires in 12 months",(N2286-TODAY())&gt;=92,"03 Expires in 6 months",(N2286-TODAY())&gt;=31,"02 Expires in 3 months",(N2286-TODAY())&gt;=0,"01 Expires in 30 days",(N2286-TODAY())&gt;=-31,"01 Expired last 30 days",(N2286-TODAY())&gt;=-92,"02 Expired last 3 months",(N2286-TODAY())&gt;=-183,"03 Expired last 6 months",(N2286-TODAY())&gt;=-365,"04 Expired last 12 months",(N2286-TODAY())&gt;=-547,"05 Expired last 18 months",TRUE,"06 Expired over 18 months")</f>
        <v>04 Expires in 12 months</v>
      </c>
      <c r="Q2286" s="65">
        <v>73000</v>
      </c>
      <c r="R2286" s="84">
        <f t="shared" si="470"/>
        <v>219000</v>
      </c>
      <c r="S2286" s="77" t="str" cm="1">
        <f t="array" ref="S2286">_xlfn.IFS(R2286&gt;5000000,"Gold",R2286&gt;=500000,"Silver",R2286&gt;30000,"Bronze",TRUE,"Transactional")</f>
        <v>Bronze</v>
      </c>
      <c r="T2286" s="24" t="s">
        <v>54</v>
      </c>
      <c r="U2286" s="101" t="s">
        <v>393</v>
      </c>
      <c r="V2286" s="101" t="s">
        <v>432</v>
      </c>
      <c r="W2286" s="77" t="str">
        <f t="shared" si="463"/>
        <v>No</v>
      </c>
      <c r="X2286" s="77" t="str">
        <f>IFERROR(_xlfn.XLOOKUP(J2286&amp;"||"&amp;K2286,'Mapping Ref.'!$J$2:$J$538,'Mapping Ref.'!$K$2:$K$538),"")</f>
        <v>Construction &amp; Estates</v>
      </c>
      <c r="Y2286" s="77" t="str" cm="1">
        <f t="array" ref="Y2286">_xlfn.IFS(R2286&gt;2000000,"For Publication",R2286&gt;100000,"PID",R2286&gt;30000,"RFQ",TRUE,"Transactional")</f>
        <v>PID</v>
      </c>
      <c r="Z2286" s="24" t="s">
        <v>2277</v>
      </c>
      <c r="AA2286" s="32">
        <v>36</v>
      </c>
      <c r="AB2286" s="24">
        <v>0</v>
      </c>
      <c r="AC2286" s="25">
        <v>45329</v>
      </c>
      <c r="AD2286" s="24" t="s">
        <v>58</v>
      </c>
      <c r="AE2286" s="24" t="s">
        <v>8630</v>
      </c>
      <c r="AF2286" s="24" t="s">
        <v>60</v>
      </c>
      <c r="AG2286" s="24" t="s">
        <v>59</v>
      </c>
      <c r="AH2286" s="24" t="s">
        <v>60</v>
      </c>
      <c r="AI2286" s="24">
        <v>2631112</v>
      </c>
      <c r="AJ2286" s="24" t="s">
        <v>60</v>
      </c>
      <c r="AK2286" s="24" t="s">
        <v>101</v>
      </c>
      <c r="AL2286" s="24" t="s">
        <v>70</v>
      </c>
      <c r="AM2286" s="24" t="s">
        <v>60</v>
      </c>
      <c r="AN2286" s="24" t="s">
        <v>60</v>
      </c>
      <c r="AO2286" s="24">
        <v>0</v>
      </c>
      <c r="AP2286" s="24" t="s">
        <v>8662</v>
      </c>
      <c r="AQ2286" s="24" t="s">
        <v>8663</v>
      </c>
      <c r="AR2286" s="24" t="s">
        <v>8664</v>
      </c>
      <c r="AS2286" s="89">
        <f t="shared" si="471"/>
        <v>36</v>
      </c>
      <c r="AT2286" s="24" t="s">
        <v>8659</v>
      </c>
    </row>
    <row r="2287" spans="1:46" x14ac:dyDescent="0.5">
      <c r="A2287" s="24">
        <v>2426</v>
      </c>
      <c r="B2287" s="24"/>
      <c r="C2287" s="24" t="s">
        <v>77</v>
      </c>
      <c r="D2287" s="24" t="s">
        <v>5865</v>
      </c>
      <c r="E2287" s="24" t="s">
        <v>8665</v>
      </c>
      <c r="F2287" s="77" t="str">
        <f t="shared" si="462"/>
        <v>FREEHAUS DESIGN LIMITED</v>
      </c>
      <c r="G2287" s="24" t="s">
        <v>5862</v>
      </c>
      <c r="H2287" s="24" t="s">
        <v>8406</v>
      </c>
      <c r="I2287" s="24" t="s">
        <v>972</v>
      </c>
      <c r="J2287" s="24" t="s">
        <v>107</v>
      </c>
      <c r="K2287" s="24" t="s">
        <v>3395</v>
      </c>
      <c r="L2287" s="25">
        <v>45231</v>
      </c>
      <c r="M2287" s="25">
        <v>45412</v>
      </c>
      <c r="N2287" s="81">
        <f t="shared" si="469"/>
        <v>45412</v>
      </c>
      <c r="O2287" s="77" t="str">
        <f t="shared" ca="1" si="472"/>
        <v>Expired</v>
      </c>
      <c r="P2287" s="77" t="str" cm="1">
        <f t="array" aca="1" ref="P2287" ca="1">_xlfn.IFS((N2287-TODAY())&gt;=547,"06 Expires over 18 months",(N2287-TODAY())&gt;=365,"05 Expires in 18 months",(N2287-TODAY())&gt;=183,"04 Expires in 12 months",(N2287-TODAY())&gt;=92,"03 Expires in 6 months",(N2287-TODAY())&gt;=31,"02 Expires in 3 months",(N2287-TODAY())&gt;=0,"01 Expires in 30 days",(N2287-TODAY())&gt;=-31,"01 Expired last 30 days",(N2287-TODAY())&gt;=-92,"02 Expired last 3 months",(N2287-TODAY())&gt;=-183,"03 Expired last 6 months",(N2287-TODAY())&gt;=-365,"04 Expired last 12 months",(N2287-TODAY())&gt;=-547,"05 Expired last 18 months",TRUE,"06 Expired over 18 months")</f>
        <v>06 Expired over 18 months</v>
      </c>
      <c r="Q2287" s="65">
        <v>37737.5</v>
      </c>
      <c r="R2287" s="84">
        <f t="shared" si="470"/>
        <v>37737.5</v>
      </c>
      <c r="S2287" s="77" t="str" cm="1">
        <f t="array" ref="S2287">_xlfn.IFS(R2287&gt;5000000,"Gold",R2287&gt;=500000,"Silver",R2287&gt;30000,"Bronze",TRUE,"Transactional")</f>
        <v>Bronze</v>
      </c>
      <c r="T2287" s="24" t="s">
        <v>122</v>
      </c>
      <c r="U2287" s="101" t="s">
        <v>190</v>
      </c>
      <c r="V2287" s="101" t="s">
        <v>596</v>
      </c>
      <c r="W2287" s="77" t="str">
        <f t="shared" si="463"/>
        <v>No</v>
      </c>
      <c r="X2287" s="77" t="str">
        <f>IFERROR(_xlfn.XLOOKUP(J2287&amp;"||"&amp;K2287,'Mapping Ref.'!$J$2:$J$538,'Mapping Ref.'!$K$2:$K$538),"")</f>
        <v>Construction &amp; Estates</v>
      </c>
      <c r="Y2287" s="77" t="str" cm="1">
        <f t="array" ref="Y2287">_xlfn.IFS(R2287&gt;2000000,"For Publication",R2287&gt;100000,"PID",R2287&gt;30000,"RFQ",TRUE,"Transactional")</f>
        <v>RFQ</v>
      </c>
      <c r="Z2287" s="24" t="s">
        <v>2277</v>
      </c>
      <c r="AA2287" s="32">
        <v>6</v>
      </c>
      <c r="AB2287" s="24">
        <v>0</v>
      </c>
      <c r="AC2287" s="25">
        <v>45329</v>
      </c>
      <c r="AD2287" s="24" t="s">
        <v>58</v>
      </c>
      <c r="AE2287" s="24" t="s">
        <v>8523</v>
      </c>
      <c r="AF2287" s="24" t="s">
        <v>60</v>
      </c>
      <c r="AG2287" s="24" t="s">
        <v>60</v>
      </c>
      <c r="AH2287" s="24" t="s">
        <v>60</v>
      </c>
      <c r="AI2287" s="24">
        <v>8019536</v>
      </c>
      <c r="AJ2287" s="24" t="s">
        <v>60</v>
      </c>
      <c r="AK2287" s="24" t="s">
        <v>76</v>
      </c>
      <c r="AL2287" s="24" t="s">
        <v>70</v>
      </c>
      <c r="AM2287" s="24" t="s">
        <v>59</v>
      </c>
      <c r="AN2287" s="24" t="s">
        <v>59</v>
      </c>
      <c r="AO2287" s="24">
        <v>0</v>
      </c>
      <c r="AP2287" s="24"/>
      <c r="AQ2287" s="24"/>
      <c r="AR2287" s="24"/>
      <c r="AS2287" s="89">
        <f t="shared" si="471"/>
        <v>5</v>
      </c>
      <c r="AT2287" s="24" t="s">
        <v>5865</v>
      </c>
    </row>
    <row r="2288" spans="1:46" x14ac:dyDescent="0.5">
      <c r="A2288" s="24">
        <v>2427</v>
      </c>
      <c r="B2288" s="24"/>
      <c r="C2288" s="24"/>
      <c r="D2288" s="24" t="s">
        <v>8666</v>
      </c>
      <c r="E2288" s="24" t="s">
        <v>8667</v>
      </c>
      <c r="F2288" s="77" t="str">
        <f t="shared" si="462"/>
        <v>BAILY GARNER LLP</v>
      </c>
      <c r="G2288" s="24" t="s">
        <v>8668</v>
      </c>
      <c r="H2288" s="24"/>
      <c r="I2288" s="24" t="s">
        <v>8489</v>
      </c>
      <c r="J2288" s="24" t="s">
        <v>107</v>
      </c>
      <c r="K2288" s="24" t="s">
        <v>1397</v>
      </c>
      <c r="L2288" s="25">
        <v>45313</v>
      </c>
      <c r="M2288" s="25">
        <v>45495</v>
      </c>
      <c r="N2288" s="81">
        <f t="shared" si="469"/>
        <v>45495</v>
      </c>
      <c r="O2288" s="77" t="str">
        <f t="shared" ca="1" si="472"/>
        <v>Expired</v>
      </c>
      <c r="P2288" s="77" t="str" cm="1">
        <f t="array" aca="1" ref="P2288" ca="1">_xlfn.IFS((N2288-TODAY())&gt;=547,"06 Expires over 18 months",(N2288-TODAY())&gt;=365,"05 Expires in 18 months",(N2288-TODAY())&gt;=183,"04 Expires in 12 months",(N2288-TODAY())&gt;=92,"03 Expires in 6 months",(N2288-TODAY())&gt;=31,"02 Expires in 3 months",(N2288-TODAY())&gt;=0,"01 Expires in 30 days",(N2288-TODAY())&gt;=-31,"01 Expired last 30 days",(N2288-TODAY())&gt;=-92,"02 Expired last 3 months",(N2288-TODAY())&gt;=-183,"03 Expired last 6 months",(N2288-TODAY())&gt;=-365,"04 Expired last 12 months",(N2288-TODAY())&gt;=-547,"05 Expired last 18 months",TRUE,"06 Expired over 18 months")</f>
        <v>06 Expired over 18 months</v>
      </c>
      <c r="Q2288" s="65">
        <v>23500</v>
      </c>
      <c r="R2288" s="84">
        <f t="shared" si="470"/>
        <v>23500</v>
      </c>
      <c r="S2288" s="77" t="str" cm="1">
        <f t="array" ref="S2288">_xlfn.IFS(R2288&gt;5000000,"Gold",R2288&gt;=500000,"Silver",R2288&gt;30000,"Bronze",TRUE,"Transactional")</f>
        <v>Transactional</v>
      </c>
      <c r="T2288" s="24" t="s">
        <v>122</v>
      </c>
      <c r="U2288" s="101" t="s">
        <v>123</v>
      </c>
      <c r="V2288" s="101" t="s">
        <v>124</v>
      </c>
      <c r="W2288" s="77" t="str">
        <f t="shared" si="463"/>
        <v>No</v>
      </c>
      <c r="X2288" s="77" t="str">
        <f>IFERROR(_xlfn.XLOOKUP(J2288&amp;"||"&amp;K2288,'Mapping Ref.'!$J$2:$J$538,'Mapping Ref.'!$K$2:$K$538),"")</f>
        <v>Construction &amp; Estates</v>
      </c>
      <c r="Y2288" s="77" t="str" cm="1">
        <f t="array" ref="Y2288">_xlfn.IFS(R2288&gt;2000000,"For Publication",R2288&gt;100000,"PID",R2288&gt;30000,"RFQ",TRUE,"Transactional")</f>
        <v>Transactional</v>
      </c>
      <c r="Z2288" s="24" t="s">
        <v>2277</v>
      </c>
      <c r="AA2288" s="32">
        <v>6</v>
      </c>
      <c r="AB2288" s="24">
        <v>0</v>
      </c>
      <c r="AC2288" s="25">
        <v>45330</v>
      </c>
      <c r="AD2288" s="24" t="s">
        <v>58</v>
      </c>
      <c r="AE2288" s="24" t="s">
        <v>8375</v>
      </c>
      <c r="AF2288" s="24" t="s">
        <v>60</v>
      </c>
      <c r="AG2288" s="24" t="s">
        <v>59</v>
      </c>
      <c r="AH2288" s="24" t="s">
        <v>60</v>
      </c>
      <c r="AI2288" s="24" t="s">
        <v>8669</v>
      </c>
      <c r="AJ2288" s="24" t="s">
        <v>59</v>
      </c>
      <c r="AK2288" s="24" t="s">
        <v>101</v>
      </c>
      <c r="AL2288" s="24" t="s">
        <v>70</v>
      </c>
      <c r="AM2288" s="24" t="s">
        <v>60</v>
      </c>
      <c r="AN2288" s="24" t="s">
        <v>59</v>
      </c>
      <c r="AO2288" s="24">
        <v>0</v>
      </c>
      <c r="AP2288" s="24"/>
      <c r="AQ2288" s="24"/>
      <c r="AR2288" s="24"/>
      <c r="AS2288" s="89">
        <f t="shared" si="471"/>
        <v>6</v>
      </c>
      <c r="AT2288" s="24" t="s">
        <v>8670</v>
      </c>
    </row>
    <row r="2289" spans="1:46" x14ac:dyDescent="0.5">
      <c r="A2289" s="24">
        <v>2428</v>
      </c>
      <c r="B2289" s="24" t="s">
        <v>506</v>
      </c>
      <c r="C2289" s="24" t="s">
        <v>77</v>
      </c>
      <c r="D2289" s="24" t="s">
        <v>6198</v>
      </c>
      <c r="E2289" s="24" t="s">
        <v>8603</v>
      </c>
      <c r="F2289" s="77" t="str">
        <f t="shared" si="462"/>
        <v>EURO MUNICIPAL LIMITED</v>
      </c>
      <c r="G2289" s="24" t="s">
        <v>6200</v>
      </c>
      <c r="H2289" s="24" t="s">
        <v>3282</v>
      </c>
      <c r="I2289" s="24" t="s">
        <v>8192</v>
      </c>
      <c r="J2289" s="24" t="s">
        <v>2962</v>
      </c>
      <c r="K2289" s="24" t="s">
        <v>3283</v>
      </c>
      <c r="L2289" s="25">
        <v>45334</v>
      </c>
      <c r="M2289" s="25">
        <v>46429</v>
      </c>
      <c r="N2289" s="81">
        <f t="shared" si="469"/>
        <v>46429</v>
      </c>
      <c r="O2289" s="77" t="str">
        <f t="shared" ca="1" si="472"/>
        <v>Live</v>
      </c>
      <c r="P2289" s="77" t="str" cm="1">
        <f t="array" aca="1" ref="P2289" ca="1">_xlfn.IFS((N2289-TODAY())&gt;=547,"06 Expires over 18 months",(N2289-TODAY())&gt;=365,"05 Expires in 18 months",(N2289-TODAY())&gt;=183,"04 Expires in 12 months",(N2289-TODAY())&gt;=92,"03 Expires in 6 months",(N2289-TODAY())&gt;=31,"02 Expires in 3 months",(N2289-TODAY())&gt;=0,"01 Expires in 30 days",(N2289-TODAY())&gt;=-31,"01 Expired last 30 days",(N2289-TODAY())&gt;=-92,"02 Expired last 3 months",(N2289-TODAY())&gt;=-183,"03 Expired last 6 months",(N2289-TODAY())&gt;=-365,"04 Expired last 12 months",(N2289-TODAY())&gt;=-547,"05 Expired last 18 months",TRUE,"06 Expired over 18 months")</f>
        <v>03 Expires in 6 months</v>
      </c>
      <c r="Q2289" s="65">
        <v>240000</v>
      </c>
      <c r="R2289" s="84">
        <f t="shared" si="470"/>
        <v>700000</v>
      </c>
      <c r="S2289" s="77" t="str" cm="1">
        <f t="array" ref="S2289">_xlfn.IFS(R2289&gt;5000000,"Gold",R2289&gt;=500000,"Silver",R2289&gt;30000,"Bronze",TRUE,"Transactional")</f>
        <v>Silver</v>
      </c>
      <c r="T2289" s="24" t="s">
        <v>54</v>
      </c>
      <c r="U2289" s="101" t="s">
        <v>393</v>
      </c>
      <c r="V2289" s="101" t="s">
        <v>394</v>
      </c>
      <c r="W2289" s="77" t="str">
        <f t="shared" si="463"/>
        <v>No</v>
      </c>
      <c r="X2289" s="77" t="str">
        <f>IFERROR(_xlfn.XLOOKUP(J2289&amp;"||"&amp;K2289,'Mapping Ref.'!$J$2:$J$538,'Mapping Ref.'!$K$2:$K$538),"")</f>
        <v>Construction &amp; Estates</v>
      </c>
      <c r="Y2289" s="77" t="str" cm="1">
        <f t="array" ref="Y2289">_xlfn.IFS(R2289&gt;2000000,"For Publication",R2289&gt;100000,"PID",R2289&gt;30000,"RFQ",TRUE,"Transactional")</f>
        <v>PID</v>
      </c>
      <c r="Z2289" s="24" t="s">
        <v>2277</v>
      </c>
      <c r="AA2289" s="32">
        <v>36</v>
      </c>
      <c r="AB2289" s="24">
        <v>0</v>
      </c>
      <c r="AC2289" s="25">
        <v>45330</v>
      </c>
      <c r="AD2289" s="24" t="s">
        <v>58</v>
      </c>
      <c r="AE2289" s="24" t="s">
        <v>8671</v>
      </c>
      <c r="AF2289" s="24" t="s">
        <v>60</v>
      </c>
      <c r="AG2289" s="24" t="s">
        <v>59</v>
      </c>
      <c r="AH2289" s="24" t="s">
        <v>60</v>
      </c>
      <c r="AI2289" s="24">
        <v>6999176</v>
      </c>
      <c r="AJ2289" s="24" t="s">
        <v>60</v>
      </c>
      <c r="AK2289" s="24" t="s">
        <v>86</v>
      </c>
      <c r="AL2289" s="24" t="s">
        <v>8595</v>
      </c>
      <c r="AM2289" s="24" t="s">
        <v>60</v>
      </c>
      <c r="AN2289" s="24" t="s">
        <v>59</v>
      </c>
      <c r="AO2289" s="24">
        <v>0</v>
      </c>
      <c r="AP2289" s="24"/>
      <c r="AQ2289" s="24" t="s">
        <v>8672</v>
      </c>
      <c r="AR2289" s="24" t="s">
        <v>8673</v>
      </c>
      <c r="AS2289" s="89">
        <f t="shared" si="471"/>
        <v>35</v>
      </c>
      <c r="AT2289" s="24" t="s">
        <v>6198</v>
      </c>
    </row>
    <row r="2290" spans="1:46" x14ac:dyDescent="0.5">
      <c r="A2290" s="24">
        <v>2429</v>
      </c>
      <c r="B2290" s="24"/>
      <c r="C2290" s="24" t="s">
        <v>77</v>
      </c>
      <c r="D2290" s="24" t="s">
        <v>8674</v>
      </c>
      <c r="E2290" s="24" t="s">
        <v>8675</v>
      </c>
      <c r="F2290" s="77" t="str">
        <f t="shared" si="462"/>
        <v>SAVILLS (UK) LTD</v>
      </c>
      <c r="G2290" s="24" t="s">
        <v>5210</v>
      </c>
      <c r="H2290" s="24" t="s">
        <v>7297</v>
      </c>
      <c r="I2290" s="24" t="s">
        <v>5266</v>
      </c>
      <c r="J2290" s="24" t="s">
        <v>107</v>
      </c>
      <c r="K2290" s="24" t="s">
        <v>1681</v>
      </c>
      <c r="L2290" s="25">
        <v>44221</v>
      </c>
      <c r="M2290" s="25">
        <v>45740</v>
      </c>
      <c r="N2290" s="81">
        <f t="shared" si="469"/>
        <v>45740</v>
      </c>
      <c r="O2290" s="77" t="str">
        <f t="shared" ca="1" si="472"/>
        <v>Expired</v>
      </c>
      <c r="P2290" s="77" t="str" cm="1">
        <f t="array" aca="1" ref="P2290" ca="1">_xlfn.IFS((N2290-TODAY())&gt;=547,"06 Expires over 18 months",(N2290-TODAY())&gt;=365,"05 Expires in 18 months",(N2290-TODAY())&gt;=183,"04 Expires in 12 months",(N2290-TODAY())&gt;=92,"03 Expires in 6 months",(N2290-TODAY())&gt;=31,"02 Expires in 3 months",(N2290-TODAY())&gt;=0,"01 Expires in 30 days",(N2290-TODAY())&gt;=-31,"01 Expired last 30 days",(N2290-TODAY())&gt;=-92,"02 Expired last 3 months",(N2290-TODAY())&gt;=-183,"03 Expired last 6 months",(N2290-TODAY())&gt;=-365,"04 Expired last 12 months",(N2290-TODAY())&gt;=-547,"05 Expired last 18 months",TRUE,"06 Expired over 18 months")</f>
        <v>05 Expired last 18 months</v>
      </c>
      <c r="Q2290" s="65">
        <v>11150</v>
      </c>
      <c r="R2290" s="84">
        <f t="shared" si="470"/>
        <v>45529.166666666664</v>
      </c>
      <c r="S2290" s="77" t="str" cm="1">
        <f t="array" ref="S2290">_xlfn.IFS(R2290&gt;5000000,"Gold",R2290&gt;=500000,"Silver",R2290&gt;30000,"Bronze",TRUE,"Transactional")</f>
        <v>Bronze</v>
      </c>
      <c r="T2290" s="24" t="s">
        <v>122</v>
      </c>
      <c r="U2290" s="101" t="s">
        <v>99</v>
      </c>
      <c r="V2290" s="101" t="s">
        <v>100</v>
      </c>
      <c r="W2290" s="77" t="str">
        <f t="shared" si="463"/>
        <v>No</v>
      </c>
      <c r="X2290" s="77" t="str">
        <f>IFERROR(_xlfn.XLOOKUP(J2290&amp;"||"&amp;K2290,'Mapping Ref.'!$J$2:$J$538,'Mapping Ref.'!$K$2:$K$538),"")</f>
        <v>Construction &amp; Estates</v>
      </c>
      <c r="Y2290" s="77" t="str" cm="1">
        <f t="array" ref="Y2290">_xlfn.IFS(R2290&gt;2000000,"For Publication",R2290&gt;100000,"PID",R2290&gt;30000,"RFQ",TRUE,"Transactional")</f>
        <v>RFQ</v>
      </c>
      <c r="Z2290" s="24" t="s">
        <v>8586</v>
      </c>
      <c r="AA2290" s="32">
        <v>60</v>
      </c>
      <c r="AB2290" s="24">
        <v>0</v>
      </c>
      <c r="AC2290" s="25">
        <v>45330</v>
      </c>
      <c r="AD2290" s="24" t="s">
        <v>58</v>
      </c>
      <c r="AE2290" s="24" t="s">
        <v>8426</v>
      </c>
      <c r="AF2290" s="24" t="s">
        <v>60</v>
      </c>
      <c r="AG2290" s="24" t="s">
        <v>60</v>
      </c>
      <c r="AH2290" s="24" t="s">
        <v>60</v>
      </c>
      <c r="AI2290" s="24">
        <v>2605138</v>
      </c>
      <c r="AJ2290" s="24" t="s">
        <v>59</v>
      </c>
      <c r="AK2290" s="24" t="s">
        <v>101</v>
      </c>
      <c r="AL2290" s="24" t="s">
        <v>70</v>
      </c>
      <c r="AM2290" s="24" t="s">
        <v>59</v>
      </c>
      <c r="AN2290" s="24" t="s">
        <v>59</v>
      </c>
      <c r="AO2290" s="24">
        <v>0</v>
      </c>
      <c r="AP2290" s="24" t="s">
        <v>8471</v>
      </c>
      <c r="AQ2290" s="24"/>
      <c r="AR2290" s="24"/>
      <c r="AS2290" s="89">
        <f t="shared" si="471"/>
        <v>49</v>
      </c>
      <c r="AT2290" s="24" t="s">
        <v>5211</v>
      </c>
    </row>
    <row r="2291" spans="1:46" x14ac:dyDescent="0.5">
      <c r="A2291" s="24">
        <v>2430</v>
      </c>
      <c r="B2291" s="24"/>
      <c r="C2291" s="24"/>
      <c r="D2291" s="24" t="s">
        <v>8676</v>
      </c>
      <c r="E2291" s="24" t="s">
        <v>8677</v>
      </c>
      <c r="F2291" s="77" t="str">
        <f t="shared" si="462"/>
        <v>MCBAIN INTERNATIONAL LIMITED T/A EXCEED CONSULTING</v>
      </c>
      <c r="G2291" s="24" t="s">
        <v>8678</v>
      </c>
      <c r="H2291" s="24" t="s">
        <v>8679</v>
      </c>
      <c r="I2291" s="24" t="s">
        <v>8679</v>
      </c>
      <c r="J2291" s="24" t="s">
        <v>321</v>
      </c>
      <c r="K2291" s="24" t="s">
        <v>8680</v>
      </c>
      <c r="L2291" s="25">
        <v>45333</v>
      </c>
      <c r="M2291" s="25">
        <v>45412</v>
      </c>
      <c r="N2291" s="81">
        <f t="shared" si="469"/>
        <v>45595</v>
      </c>
      <c r="O2291" s="77" t="str">
        <f t="shared" ca="1" si="472"/>
        <v>Expired</v>
      </c>
      <c r="P2291" s="77" t="str" cm="1">
        <f t="array" aca="1" ref="P2291" ca="1">_xlfn.IFS((N2291-TODAY())&gt;=547,"06 Expires over 18 months",(N2291-TODAY())&gt;=365,"05 Expires in 18 months",(N2291-TODAY())&gt;=183,"04 Expires in 12 months",(N2291-TODAY())&gt;=92,"03 Expires in 6 months",(N2291-TODAY())&gt;=31,"02 Expires in 3 months",(N2291-TODAY())&gt;=0,"01 Expires in 30 days",(N2291-TODAY())&gt;=-31,"01 Expired last 30 days",(N2291-TODAY())&gt;=-92,"02 Expired last 3 months",(N2291-TODAY())&gt;=-183,"03 Expired last 6 months",(N2291-TODAY())&gt;=-365,"04 Expired last 12 months",(N2291-TODAY())&gt;=-547,"05 Expired last 18 months",TRUE,"06 Expired over 18 months")</f>
        <v>06 Expired over 18 months</v>
      </c>
      <c r="Q2291" s="65">
        <v>1800</v>
      </c>
      <c r="R2291" s="84">
        <f t="shared" si="470"/>
        <v>1800</v>
      </c>
      <c r="S2291" s="77" t="str" cm="1">
        <f t="array" ref="S2291">_xlfn.IFS(R2291&gt;5000000,"Gold",R2291&gt;=500000,"Silver",R2291&gt;30000,"Bronze",TRUE,"Transactional")</f>
        <v>Transactional</v>
      </c>
      <c r="T2291" s="24" t="s">
        <v>54</v>
      </c>
      <c r="U2291" s="101" t="s">
        <v>445</v>
      </c>
      <c r="V2291" s="101" t="s">
        <v>810</v>
      </c>
      <c r="W2291" s="77" t="str">
        <f t="shared" si="463"/>
        <v>Yes</v>
      </c>
      <c r="X2291" s="77" t="str">
        <f>IFERROR(_xlfn.XLOOKUP(J2291&amp;"||"&amp;K2291,'Mapping Ref.'!$J$2:$J$538,'Mapping Ref.'!$K$2:$K$538),"")</f>
        <v>Corporate</v>
      </c>
      <c r="Y2291" s="77" t="str" cm="1">
        <f t="array" ref="Y2291">_xlfn.IFS(R2291&gt;2000000,"For Publication",R2291&gt;100000,"PID",R2291&gt;30000,"RFQ",TRUE,"Transactional")</f>
        <v>Transactional</v>
      </c>
      <c r="Z2291" s="24" t="s">
        <v>8586</v>
      </c>
      <c r="AA2291" s="32">
        <v>6</v>
      </c>
      <c r="AB2291" s="24">
        <v>6</v>
      </c>
      <c r="AC2291" s="25">
        <v>45330</v>
      </c>
      <c r="AD2291" s="24" t="s">
        <v>58</v>
      </c>
      <c r="AE2291" s="24" t="s">
        <v>8681</v>
      </c>
      <c r="AF2291" s="24" t="s">
        <v>60</v>
      </c>
      <c r="AG2291" s="24" t="s">
        <v>59</v>
      </c>
      <c r="AH2291" s="24" t="s">
        <v>60</v>
      </c>
      <c r="AI2291" s="24">
        <v>4833512</v>
      </c>
      <c r="AJ2291" s="24" t="s">
        <v>59</v>
      </c>
      <c r="AK2291" s="24" t="s">
        <v>101</v>
      </c>
      <c r="AL2291" s="24" t="s">
        <v>70</v>
      </c>
      <c r="AM2291" s="24" t="s">
        <v>60</v>
      </c>
      <c r="AN2291" s="24"/>
      <c r="AO2291" s="24">
        <v>0</v>
      </c>
      <c r="AP2291" s="24" t="s">
        <v>8682</v>
      </c>
      <c r="AQ2291" s="24"/>
      <c r="AR2291" s="24"/>
      <c r="AS2291" s="89">
        <f t="shared" si="471"/>
        <v>8</v>
      </c>
      <c r="AT2291" s="24" t="s">
        <v>8683</v>
      </c>
    </row>
    <row r="2292" spans="1:46" x14ac:dyDescent="0.5">
      <c r="A2292" s="24">
        <v>2431</v>
      </c>
      <c r="B2292" s="24"/>
      <c r="C2292" s="24"/>
      <c r="D2292" s="24" t="s">
        <v>8684</v>
      </c>
      <c r="E2292" s="24" t="s">
        <v>8685</v>
      </c>
      <c r="F2292" s="77" t="str">
        <f t="shared" si="462"/>
        <v>JUNIPER EDUCATION SERVICES LTD</v>
      </c>
      <c r="G2292" s="24" t="s">
        <v>8684</v>
      </c>
      <c r="H2292" s="24" t="s">
        <v>8686</v>
      </c>
      <c r="I2292" s="24" t="s">
        <v>336</v>
      </c>
      <c r="J2292" s="24" t="s">
        <v>190</v>
      </c>
      <c r="K2292" s="24" t="s">
        <v>2202</v>
      </c>
      <c r="L2292" s="25">
        <v>45324</v>
      </c>
      <c r="M2292" s="25">
        <v>45384</v>
      </c>
      <c r="N2292" s="81">
        <f t="shared" si="469"/>
        <v>45384</v>
      </c>
      <c r="O2292" s="77" t="str">
        <f t="shared" ca="1" si="472"/>
        <v>Expired</v>
      </c>
      <c r="P2292" s="77" t="str" cm="1">
        <f t="array" aca="1" ref="P2292" ca="1">_xlfn.IFS((N2292-TODAY())&gt;=547,"06 Expires over 18 months",(N2292-TODAY())&gt;=365,"05 Expires in 18 months",(N2292-TODAY())&gt;=183,"04 Expires in 12 months",(N2292-TODAY())&gt;=92,"03 Expires in 6 months",(N2292-TODAY())&gt;=31,"02 Expires in 3 months",(N2292-TODAY())&gt;=0,"01 Expires in 30 days",(N2292-TODAY())&gt;=-31,"01 Expired last 30 days",(N2292-TODAY())&gt;=-92,"02 Expired last 3 months",(N2292-TODAY())&gt;=-183,"03 Expired last 6 months",(N2292-TODAY())&gt;=-365,"04 Expired last 12 months",(N2292-TODAY())&gt;=-547,"05 Expired last 18 months",TRUE,"06 Expired over 18 months")</f>
        <v>06 Expired over 18 months</v>
      </c>
      <c r="Q2292" s="65">
        <v>10000</v>
      </c>
      <c r="R2292" s="84">
        <f t="shared" si="470"/>
        <v>10000</v>
      </c>
      <c r="S2292" s="77" t="str" cm="1">
        <f t="array" ref="S2292">_xlfn.IFS(R2292&gt;5000000,"Gold",R2292&gt;=500000,"Silver",R2292&gt;30000,"Bronze",TRUE,"Transactional")</f>
        <v>Transactional</v>
      </c>
      <c r="T2292" s="24" t="s">
        <v>54</v>
      </c>
      <c r="U2292" s="101" t="s">
        <v>366</v>
      </c>
      <c r="V2292" s="101" t="s">
        <v>789</v>
      </c>
      <c r="W2292" s="77" t="str">
        <f t="shared" si="463"/>
        <v>No</v>
      </c>
      <c r="X2292" s="77" t="str">
        <f>IFERROR(_xlfn.XLOOKUP(J2292&amp;"||"&amp;K2292,'Mapping Ref.'!$J$2:$J$538,'Mapping Ref.'!$K$2:$K$538),"")</f>
        <v>Childrens &amp; Adults</v>
      </c>
      <c r="Y2292" s="77" t="str" cm="1">
        <f t="array" ref="Y2292">_xlfn.IFS(R2292&gt;2000000,"For Publication",R2292&gt;100000,"PID",R2292&gt;30000,"RFQ",TRUE,"Transactional")</f>
        <v>Transactional</v>
      </c>
      <c r="Z2292" s="24" t="s">
        <v>2277</v>
      </c>
      <c r="AA2292" s="32">
        <v>12</v>
      </c>
      <c r="AB2292" s="24">
        <v>0</v>
      </c>
      <c r="AC2292" s="25">
        <v>45334</v>
      </c>
      <c r="AD2292" s="24" t="s">
        <v>58</v>
      </c>
      <c r="AE2292" s="24" t="s">
        <v>8528</v>
      </c>
      <c r="AF2292" s="24" t="s">
        <v>59</v>
      </c>
      <c r="AG2292" s="24" t="s">
        <v>59</v>
      </c>
      <c r="AH2292" s="24" t="s">
        <v>60</v>
      </c>
      <c r="AI2292" s="24">
        <v>12004688</v>
      </c>
      <c r="AJ2292" s="24" t="s">
        <v>59</v>
      </c>
      <c r="AK2292" s="24" t="s">
        <v>86</v>
      </c>
      <c r="AL2292" s="24" t="s">
        <v>70</v>
      </c>
      <c r="AM2292" s="24" t="s">
        <v>59</v>
      </c>
      <c r="AN2292" s="24" t="s">
        <v>59</v>
      </c>
      <c r="AO2292" s="24">
        <v>0</v>
      </c>
      <c r="AP2292" s="24"/>
      <c r="AQ2292" s="24"/>
      <c r="AR2292" s="24"/>
      <c r="AS2292" s="89">
        <f t="shared" si="471"/>
        <v>2</v>
      </c>
      <c r="AT2292" s="24" t="s">
        <v>8687</v>
      </c>
    </row>
    <row r="2293" spans="1:46" x14ac:dyDescent="0.5">
      <c r="A2293" s="24">
        <v>2432</v>
      </c>
      <c r="B2293" s="24"/>
      <c r="C2293" s="24"/>
      <c r="D2293" s="24" t="s">
        <v>8688</v>
      </c>
      <c r="E2293" s="24" t="s">
        <v>8689</v>
      </c>
      <c r="F2293" s="77" t="str">
        <f t="shared" si="462"/>
        <v>WAVENET LTD</v>
      </c>
      <c r="G2293" s="24" t="s">
        <v>8688</v>
      </c>
      <c r="H2293" s="24" t="s">
        <v>8686</v>
      </c>
      <c r="I2293" s="24" t="s">
        <v>336</v>
      </c>
      <c r="J2293" s="24" t="s">
        <v>190</v>
      </c>
      <c r="K2293" s="24" t="s">
        <v>2202</v>
      </c>
      <c r="L2293" s="25">
        <v>45324</v>
      </c>
      <c r="M2293" s="25">
        <v>45690</v>
      </c>
      <c r="N2293" s="81">
        <f t="shared" si="469"/>
        <v>45690</v>
      </c>
      <c r="O2293" s="77" t="str">
        <f t="shared" ca="1" si="472"/>
        <v>Expired</v>
      </c>
      <c r="P2293" s="77" t="str" cm="1">
        <f t="array" aca="1" ref="P2293" ca="1">_xlfn.IFS((N2293-TODAY())&gt;=547,"06 Expires over 18 months",(N2293-TODAY())&gt;=365,"05 Expires in 18 months",(N2293-TODAY())&gt;=183,"04 Expires in 12 months",(N2293-TODAY())&gt;=92,"03 Expires in 6 months",(N2293-TODAY())&gt;=31,"02 Expires in 3 months",(N2293-TODAY())&gt;=0,"01 Expires in 30 days",(N2293-TODAY())&gt;=-31,"01 Expired last 30 days",(N2293-TODAY())&gt;=-92,"02 Expired last 3 months",(N2293-TODAY())&gt;=-183,"03 Expired last 6 months",(N2293-TODAY())&gt;=-365,"04 Expired last 12 months",(N2293-TODAY())&gt;=-547,"05 Expired last 18 months",TRUE,"06 Expired over 18 months")</f>
        <v>06 Expired over 18 months</v>
      </c>
      <c r="Q2293" s="65">
        <v>10000</v>
      </c>
      <c r="R2293" s="84">
        <f t="shared" si="470"/>
        <v>10000</v>
      </c>
      <c r="S2293" s="77" t="str" cm="1">
        <f t="array" ref="S2293">_xlfn.IFS(R2293&gt;5000000,"Gold",R2293&gt;=500000,"Silver",R2293&gt;30000,"Bronze",TRUE,"Transactional")</f>
        <v>Transactional</v>
      </c>
      <c r="T2293" s="24" t="s">
        <v>54</v>
      </c>
      <c r="U2293" s="101" t="s">
        <v>84</v>
      </c>
      <c r="V2293" s="101" t="s">
        <v>727</v>
      </c>
      <c r="W2293" s="77" t="str">
        <f t="shared" si="463"/>
        <v>No</v>
      </c>
      <c r="X2293" s="77" t="str">
        <f>IFERROR(_xlfn.XLOOKUP(J2293&amp;"||"&amp;K2293,'Mapping Ref.'!$J$2:$J$538,'Mapping Ref.'!$K$2:$K$538),"")</f>
        <v>Childrens &amp; Adults</v>
      </c>
      <c r="Y2293" s="77" t="str" cm="1">
        <f t="array" ref="Y2293">_xlfn.IFS(R2293&gt;2000000,"For Publication",R2293&gt;100000,"PID",R2293&gt;30000,"RFQ",TRUE,"Transactional")</f>
        <v>Transactional</v>
      </c>
      <c r="Z2293" s="24" t="s">
        <v>2277</v>
      </c>
      <c r="AA2293" s="32">
        <v>12</v>
      </c>
      <c r="AB2293" s="24">
        <v>0</v>
      </c>
      <c r="AC2293" s="25">
        <v>45334</v>
      </c>
      <c r="AD2293" s="24" t="s">
        <v>58</v>
      </c>
      <c r="AE2293" s="24" t="s">
        <v>8690</v>
      </c>
      <c r="AF2293" s="24" t="s">
        <v>60</v>
      </c>
      <c r="AG2293" s="24" t="s">
        <v>60</v>
      </c>
      <c r="AH2293" s="24" t="s">
        <v>60</v>
      </c>
      <c r="AI2293" s="24">
        <v>3919664</v>
      </c>
      <c r="AJ2293" s="24" t="s">
        <v>59</v>
      </c>
      <c r="AK2293" s="24" t="s">
        <v>86</v>
      </c>
      <c r="AL2293" s="24" t="s">
        <v>70</v>
      </c>
      <c r="AM2293" s="24" t="s">
        <v>59</v>
      </c>
      <c r="AN2293" s="24" t="s">
        <v>59</v>
      </c>
      <c r="AO2293" s="24">
        <v>0</v>
      </c>
      <c r="AP2293" s="24"/>
      <c r="AQ2293" s="24"/>
      <c r="AR2293" s="24"/>
      <c r="AS2293" s="89">
        <f t="shared" si="471"/>
        <v>12</v>
      </c>
      <c r="AT2293" s="24" t="s">
        <v>8691</v>
      </c>
    </row>
    <row r="2294" spans="1:46" x14ac:dyDescent="0.5">
      <c r="A2294" s="24">
        <v>2433</v>
      </c>
      <c r="B2294" s="24" t="s">
        <v>506</v>
      </c>
      <c r="C2294" s="24"/>
      <c r="D2294" s="24" t="s">
        <v>8692</v>
      </c>
      <c r="E2294" s="24" t="s">
        <v>6473</v>
      </c>
      <c r="F2294" s="77" t="str">
        <f t="shared" si="462"/>
        <v>DV-ACT LTD T/A DV-ACT and DV-ACT</v>
      </c>
      <c r="G2294" s="24" t="s">
        <v>8693</v>
      </c>
      <c r="H2294" s="24" t="s">
        <v>1420</v>
      </c>
      <c r="I2294" s="24" t="s">
        <v>1420</v>
      </c>
      <c r="J2294" s="24" t="s">
        <v>52</v>
      </c>
      <c r="K2294" s="24" t="s">
        <v>822</v>
      </c>
      <c r="L2294" s="25">
        <v>45335</v>
      </c>
      <c r="M2294" s="25">
        <v>45335</v>
      </c>
      <c r="N2294" s="81">
        <f t="shared" si="469"/>
        <v>47769</v>
      </c>
      <c r="O2294" s="77" t="str">
        <f t="shared" ca="1" si="472"/>
        <v>Live</v>
      </c>
      <c r="P2294" s="77" t="str" cm="1">
        <f t="array" aca="1" ref="P2294" ca="1">_xlfn.IFS((N2294-TODAY())&gt;=547,"06 Expires over 18 months",(N2294-TODAY())&gt;=365,"05 Expires in 18 months",(N2294-TODAY())&gt;=183,"04 Expires in 12 months",(N2294-TODAY())&gt;=92,"03 Expires in 6 months",(N2294-TODAY())&gt;=31,"02 Expires in 3 months",(N2294-TODAY())&gt;=0,"01 Expires in 30 days",(N2294-TODAY())&gt;=-31,"01 Expired last 30 days",(N2294-TODAY())&gt;=-92,"02 Expired last 3 months",(N2294-TODAY())&gt;=-183,"03 Expired last 6 months",(N2294-TODAY())&gt;=-365,"04 Expired last 12 months",(N2294-TODAY())&gt;=-547,"05 Expired last 18 months",TRUE,"06 Expired over 18 months")</f>
        <v>06 Expires over 18 months</v>
      </c>
      <c r="Q2294" s="104"/>
      <c r="R2294" s="84">
        <v>0</v>
      </c>
      <c r="S2294" s="77" t="str" cm="1">
        <f t="array" ref="S2294">_xlfn.IFS(R2294&gt;5000000,"Gold",R2294&gt;=500000,"Silver",R2294&gt;30000,"Bronze",TRUE,"Transactional")</f>
        <v>Transactional</v>
      </c>
      <c r="T2294" s="24" t="s">
        <v>54</v>
      </c>
      <c r="U2294" s="101" t="s">
        <v>455</v>
      </c>
      <c r="V2294" s="101" t="s">
        <v>822</v>
      </c>
      <c r="W2294" s="77" t="str">
        <f t="shared" si="463"/>
        <v>Yes</v>
      </c>
      <c r="X2294" s="77" t="str">
        <f>IFERROR(_xlfn.XLOOKUP(J2294&amp;"||"&amp;K2294,'Mapping Ref.'!$J$2:$J$538,'Mapping Ref.'!$K$2:$K$538),"")</f>
        <v>Corporate</v>
      </c>
      <c r="Y2294" s="77" t="str" cm="1">
        <f t="array" ref="Y2294">_xlfn.IFS(R2294&gt;2000000,"For Publication",R2294&gt;100000,"PID",R2294&gt;30000,"RFQ",TRUE,"Transactional")</f>
        <v>Transactional</v>
      </c>
      <c r="Z2294" s="24" t="s">
        <v>8586</v>
      </c>
      <c r="AA2294" s="32">
        <v>80</v>
      </c>
      <c r="AB2294" s="24">
        <v>80</v>
      </c>
      <c r="AC2294" s="25">
        <v>45335</v>
      </c>
      <c r="AD2294" s="24" t="s">
        <v>102</v>
      </c>
      <c r="AE2294" s="24">
        <v>0</v>
      </c>
      <c r="AF2294" s="24" t="s">
        <v>60</v>
      </c>
      <c r="AG2294" s="24" t="s">
        <v>59</v>
      </c>
      <c r="AH2294" s="24" t="s">
        <v>60</v>
      </c>
      <c r="AI2294" s="24">
        <v>11379215</v>
      </c>
      <c r="AJ2294" s="24" t="s">
        <v>59</v>
      </c>
      <c r="AK2294" s="24" t="s">
        <v>71</v>
      </c>
      <c r="AL2294" s="24" t="s">
        <v>70</v>
      </c>
      <c r="AM2294" s="24" t="s">
        <v>59</v>
      </c>
      <c r="AN2294" s="24"/>
      <c r="AO2294" s="24">
        <v>0</v>
      </c>
      <c r="AP2294" s="24">
        <v>0</v>
      </c>
      <c r="AQ2294" s="24"/>
      <c r="AR2294" s="24"/>
      <c r="AS2294" s="89">
        <f t="shared" si="471"/>
        <v>80</v>
      </c>
      <c r="AT2294" s="24" t="s">
        <v>8694</v>
      </c>
    </row>
    <row r="2295" spans="1:46" x14ac:dyDescent="0.5">
      <c r="A2295" s="24">
        <v>2434</v>
      </c>
      <c r="B2295" s="24"/>
      <c r="C2295" s="24"/>
      <c r="D2295" s="24" t="s">
        <v>8695</v>
      </c>
      <c r="E2295" s="24" t="s">
        <v>8696</v>
      </c>
      <c r="F2295" s="77" t="str">
        <f t="shared" si="462"/>
        <v>MOTOR SERVICE CENTRE LTD T/A MSC ACCIDENT REPAIR CENTRE</v>
      </c>
      <c r="G2295" s="24" t="s">
        <v>8697</v>
      </c>
      <c r="H2295" s="24" t="s">
        <v>3157</v>
      </c>
      <c r="I2295" s="24" t="s">
        <v>7627</v>
      </c>
      <c r="J2295" s="24" t="s">
        <v>52</v>
      </c>
      <c r="K2295" s="24" t="s">
        <v>5173</v>
      </c>
      <c r="L2295" s="25">
        <v>45334</v>
      </c>
      <c r="M2295" s="25">
        <v>45350</v>
      </c>
      <c r="N2295" s="81">
        <f t="shared" si="469"/>
        <v>45350</v>
      </c>
      <c r="O2295" s="77" t="str">
        <f t="shared" ca="1" si="472"/>
        <v>Expired</v>
      </c>
      <c r="P2295" s="77" t="str" cm="1">
        <f t="array" aca="1" ref="P2295" ca="1">_xlfn.IFS((N2295-TODAY())&gt;=547,"06 Expires over 18 months",(N2295-TODAY())&gt;=365,"05 Expires in 18 months",(N2295-TODAY())&gt;=183,"04 Expires in 12 months",(N2295-TODAY())&gt;=92,"03 Expires in 6 months",(N2295-TODAY())&gt;=31,"02 Expires in 3 months",(N2295-TODAY())&gt;=0,"01 Expires in 30 days",(N2295-TODAY())&gt;=-31,"01 Expired last 30 days",(N2295-TODAY())&gt;=-92,"02 Expired last 3 months",(N2295-TODAY())&gt;=-183,"03 Expired last 6 months",(N2295-TODAY())&gt;=-365,"04 Expired last 12 months",(N2295-TODAY())&gt;=-547,"05 Expired last 18 months",TRUE,"06 Expired over 18 months")</f>
        <v>06 Expired over 18 months</v>
      </c>
      <c r="Q2295" s="65">
        <v>10000</v>
      </c>
      <c r="R2295" s="84">
        <f t="shared" ref="R2295:R2308" si="473">MAX(Q2295,Q2295*N(AS2295)/12)</f>
        <v>10000</v>
      </c>
      <c r="S2295" s="77" t="str" cm="1">
        <f t="array" ref="S2295">_xlfn.IFS(R2295&gt;5000000,"Gold",R2295&gt;=500000,"Silver",R2295&gt;30000,"Bronze",TRUE,"Transactional")</f>
        <v>Transactional</v>
      </c>
      <c r="T2295" s="24" t="s">
        <v>54</v>
      </c>
      <c r="U2295" s="101" t="s">
        <v>208</v>
      </c>
      <c r="V2295" s="101" t="s">
        <v>209</v>
      </c>
      <c r="W2295" s="77" t="str">
        <f t="shared" si="463"/>
        <v>No</v>
      </c>
      <c r="X2295" s="77" t="str">
        <f>IFERROR(_xlfn.XLOOKUP(J2295&amp;"||"&amp;K2295,'Mapping Ref.'!$J$2:$J$538,'Mapping Ref.'!$K$2:$K$538),"")</f>
        <v>Corporate</v>
      </c>
      <c r="Y2295" s="77" t="str" cm="1">
        <f t="array" ref="Y2295">_xlfn.IFS(R2295&gt;2000000,"For Publication",R2295&gt;100000,"PID",R2295&gt;30000,"RFQ",TRUE,"Transactional")</f>
        <v>Transactional</v>
      </c>
      <c r="Z2295" s="24" t="s">
        <v>8586</v>
      </c>
      <c r="AA2295" s="32">
        <v>24</v>
      </c>
      <c r="AB2295" s="24">
        <v>0</v>
      </c>
      <c r="AC2295" s="25">
        <v>45335</v>
      </c>
      <c r="AD2295" s="24" t="s">
        <v>58</v>
      </c>
      <c r="AE2295" s="24" t="s">
        <v>8471</v>
      </c>
      <c r="AF2295" s="24" t="s">
        <v>59</v>
      </c>
      <c r="AG2295" s="24" t="s">
        <v>59</v>
      </c>
      <c r="AH2295" s="24" t="s">
        <v>60</v>
      </c>
      <c r="AI2295" s="24">
        <v>1430616</v>
      </c>
      <c r="AJ2295" s="24" t="s">
        <v>59</v>
      </c>
      <c r="AK2295" s="24" t="s">
        <v>149</v>
      </c>
      <c r="AL2295" s="24" t="s">
        <v>70</v>
      </c>
      <c r="AM2295" s="24" t="s">
        <v>59</v>
      </c>
      <c r="AN2295" s="24" t="s">
        <v>59</v>
      </c>
      <c r="AO2295" s="24">
        <v>2</v>
      </c>
      <c r="AP2295" s="24"/>
      <c r="AQ2295" s="24"/>
      <c r="AR2295" s="24"/>
      <c r="AS2295" s="89">
        <f t="shared" si="471"/>
        <v>0</v>
      </c>
      <c r="AT2295" s="24" t="s">
        <v>8698</v>
      </c>
    </row>
    <row r="2296" spans="1:46" x14ac:dyDescent="0.5">
      <c r="A2296" s="24">
        <v>2435</v>
      </c>
      <c r="B2296" s="24" t="s">
        <v>506</v>
      </c>
      <c r="C2296" s="24" t="s">
        <v>77</v>
      </c>
      <c r="D2296" s="24" t="s">
        <v>8699</v>
      </c>
      <c r="E2296" s="24" t="s">
        <v>8700</v>
      </c>
      <c r="F2296" s="77" t="str">
        <f t="shared" si="462"/>
        <v>LEARNING POOL LTD</v>
      </c>
      <c r="G2296" s="24" t="s">
        <v>900</v>
      </c>
      <c r="H2296" s="24" t="s">
        <v>7040</v>
      </c>
      <c r="I2296" s="24" t="s">
        <v>7040</v>
      </c>
      <c r="J2296" s="24" t="s">
        <v>97</v>
      </c>
      <c r="K2296" s="27" t="s">
        <v>236</v>
      </c>
      <c r="L2296" s="25">
        <v>45383</v>
      </c>
      <c r="M2296" s="25">
        <v>46112</v>
      </c>
      <c r="N2296" s="81">
        <f t="shared" si="469"/>
        <v>46843</v>
      </c>
      <c r="O2296" s="77" t="str">
        <f t="shared" ca="1" si="472"/>
        <v>Live</v>
      </c>
      <c r="P2296" s="77" t="str" cm="1">
        <f t="array" aca="1" ref="P2296" ca="1">_xlfn.IFS((N2296-TODAY())&gt;=547,"06 Expires over 18 months",(N2296-TODAY())&gt;=365,"05 Expires in 18 months",(N2296-TODAY())&gt;=183,"04 Expires in 12 months",(N2296-TODAY())&gt;=92,"03 Expires in 6 months",(N2296-TODAY())&gt;=31,"02 Expires in 3 months",(N2296-TODAY())&gt;=0,"01 Expires in 30 days",(N2296-TODAY())&gt;=-31,"01 Expired last 30 days",(N2296-TODAY())&gt;=-92,"02 Expired last 3 months",(N2296-TODAY())&gt;=-183,"03 Expired last 6 months",(N2296-TODAY())&gt;=-365,"04 Expired last 12 months",(N2296-TODAY())&gt;=-547,"05 Expired last 18 months",TRUE,"06 Expired over 18 months")</f>
        <v>06 Expires over 18 months</v>
      </c>
      <c r="Q2296" s="65">
        <v>61620</v>
      </c>
      <c r="R2296" s="84">
        <f t="shared" si="473"/>
        <v>241345</v>
      </c>
      <c r="S2296" s="77" t="str" cm="1">
        <f t="array" ref="S2296">_xlfn.IFS(R2296&gt;5000000,"Gold",R2296&gt;=500000,"Silver",R2296&gt;30000,"Bronze",TRUE,"Transactional")</f>
        <v>Bronze</v>
      </c>
      <c r="T2296" s="24" t="s">
        <v>54</v>
      </c>
      <c r="U2296" s="101" t="s">
        <v>366</v>
      </c>
      <c r="V2296" s="101" t="s">
        <v>853</v>
      </c>
      <c r="W2296" s="77" t="str">
        <f t="shared" si="463"/>
        <v>Yes</v>
      </c>
      <c r="X2296" s="77" t="str">
        <f>IFERROR(_xlfn.XLOOKUP(J2296&amp;"||"&amp;K2296,'Mapping Ref.'!$J$2:$J$538,'Mapping Ref.'!$K$2:$K$538),"")</f>
        <v>Corporate</v>
      </c>
      <c r="Y2296" s="77" t="str" cm="1">
        <f t="array" ref="Y2296">_xlfn.IFS(R2296&gt;2000000,"For Publication",R2296&gt;100000,"PID",R2296&gt;30000,"RFQ",TRUE,"Transactional")</f>
        <v>PID</v>
      </c>
      <c r="Z2296" s="24" t="s">
        <v>8586</v>
      </c>
      <c r="AA2296" s="32">
        <v>24</v>
      </c>
      <c r="AB2296" s="24">
        <v>24</v>
      </c>
      <c r="AC2296" s="25">
        <v>45335</v>
      </c>
      <c r="AD2296" s="24" t="s">
        <v>58</v>
      </c>
      <c r="AE2296" s="24" t="s">
        <v>8701</v>
      </c>
      <c r="AF2296" s="24" t="s">
        <v>60</v>
      </c>
      <c r="AG2296" s="24" t="s">
        <v>60</v>
      </c>
      <c r="AH2296" s="24" t="s">
        <v>60</v>
      </c>
      <c r="AI2296" s="24" t="s">
        <v>901</v>
      </c>
      <c r="AJ2296" s="24" t="s">
        <v>59</v>
      </c>
      <c r="AK2296" s="24" t="s">
        <v>86</v>
      </c>
      <c r="AL2296" s="24" t="s">
        <v>70</v>
      </c>
      <c r="AM2296" s="24" t="s">
        <v>60</v>
      </c>
      <c r="AN2296" s="24" t="s">
        <v>59</v>
      </c>
      <c r="AO2296" s="24">
        <v>0</v>
      </c>
      <c r="AP2296" s="24"/>
      <c r="AQ2296" s="24"/>
      <c r="AR2296" s="24"/>
      <c r="AS2296" s="89">
        <f t="shared" si="471"/>
        <v>47</v>
      </c>
      <c r="AT2296" s="24" t="s">
        <v>900</v>
      </c>
    </row>
    <row r="2297" spans="1:46" x14ac:dyDescent="0.5">
      <c r="A2297" s="24">
        <v>2436</v>
      </c>
      <c r="B2297" s="24" t="s">
        <v>506</v>
      </c>
      <c r="C2297" s="24"/>
      <c r="D2297" s="24" t="s">
        <v>8702</v>
      </c>
      <c r="E2297" s="24" t="s">
        <v>8703</v>
      </c>
      <c r="F2297" s="77" t="str">
        <f t="shared" si="462"/>
        <v>BRYAN PACKMAN MARCEL</v>
      </c>
      <c r="G2297" s="24" t="s">
        <v>8704</v>
      </c>
      <c r="H2297" s="24" t="s">
        <v>591</v>
      </c>
      <c r="I2297" s="24" t="s">
        <v>8705</v>
      </c>
      <c r="J2297" s="24" t="s">
        <v>107</v>
      </c>
      <c r="K2297" s="24" t="s">
        <v>1397</v>
      </c>
      <c r="L2297" s="25">
        <v>45335</v>
      </c>
      <c r="M2297" s="25">
        <v>46431</v>
      </c>
      <c r="N2297" s="81">
        <f t="shared" si="469"/>
        <v>46431</v>
      </c>
      <c r="O2297" s="77" t="str">
        <f t="shared" ca="1" si="472"/>
        <v>Live</v>
      </c>
      <c r="P2297" s="77" t="str" cm="1">
        <f t="array" aca="1" ref="P2297" ca="1">_xlfn.IFS((N2297-TODAY())&gt;=547,"06 Expires over 18 months",(N2297-TODAY())&gt;=365,"05 Expires in 18 months",(N2297-TODAY())&gt;=183,"04 Expires in 12 months",(N2297-TODAY())&gt;=92,"03 Expires in 6 months",(N2297-TODAY())&gt;=31,"02 Expires in 3 months",(N2297-TODAY())&gt;=0,"01 Expires in 30 days",(N2297-TODAY())&gt;=-31,"01 Expired last 30 days",(N2297-TODAY())&gt;=-92,"02 Expired last 3 months",(N2297-TODAY())&gt;=-183,"03 Expired last 6 months",(N2297-TODAY())&gt;=-365,"04 Expired last 12 months",(N2297-TODAY())&gt;=-547,"05 Expired last 18 months",TRUE,"06 Expired over 18 months")</f>
        <v>03 Expires in 6 months</v>
      </c>
      <c r="Q2297" s="65">
        <v>15150</v>
      </c>
      <c r="R2297" s="84">
        <f t="shared" si="473"/>
        <v>45450</v>
      </c>
      <c r="S2297" s="77" t="str" cm="1">
        <f t="array" ref="S2297">_xlfn.IFS(R2297&gt;5000000,"Gold",R2297&gt;=500000,"Silver",R2297&gt;30000,"Bronze",TRUE,"Transactional")</f>
        <v>Bronze</v>
      </c>
      <c r="T2297" s="24" t="s">
        <v>122</v>
      </c>
      <c r="U2297" s="101" t="s">
        <v>116</v>
      </c>
      <c r="V2297" s="101" t="s">
        <v>70</v>
      </c>
      <c r="W2297" s="77" t="str">
        <f t="shared" si="463"/>
        <v>No</v>
      </c>
      <c r="X2297" s="77" t="str">
        <f>IFERROR(_xlfn.XLOOKUP(J2297&amp;"||"&amp;K2297,'Mapping Ref.'!$J$2:$J$538,'Mapping Ref.'!$K$2:$K$538),"")</f>
        <v>Construction &amp; Estates</v>
      </c>
      <c r="Y2297" s="77" t="str" cm="1">
        <f t="array" ref="Y2297">_xlfn.IFS(R2297&gt;2000000,"For Publication",R2297&gt;100000,"PID",R2297&gt;30000,"RFQ",TRUE,"Transactional")</f>
        <v>RFQ</v>
      </c>
      <c r="Z2297" s="24" t="s">
        <v>2277</v>
      </c>
      <c r="AA2297" s="32">
        <v>36</v>
      </c>
      <c r="AB2297" s="24">
        <v>0</v>
      </c>
      <c r="AC2297" s="25">
        <v>45335</v>
      </c>
      <c r="AD2297" s="24" t="s">
        <v>58</v>
      </c>
      <c r="AE2297" s="24" t="s">
        <v>8706</v>
      </c>
      <c r="AF2297" s="24" t="s">
        <v>59</v>
      </c>
      <c r="AG2297" s="24" t="s">
        <v>59</v>
      </c>
      <c r="AH2297" s="24" t="s">
        <v>60</v>
      </c>
      <c r="AI2297" s="24"/>
      <c r="AJ2297" s="24" t="s">
        <v>59</v>
      </c>
      <c r="AK2297" s="24" t="s">
        <v>101</v>
      </c>
      <c r="AL2297" s="24" t="s">
        <v>123</v>
      </c>
      <c r="AM2297" s="24" t="s">
        <v>60</v>
      </c>
      <c r="AN2297" s="24" t="s">
        <v>59</v>
      </c>
      <c r="AO2297" s="24">
        <v>0</v>
      </c>
      <c r="AP2297" s="24"/>
      <c r="AQ2297" s="24"/>
      <c r="AR2297" s="24"/>
      <c r="AS2297" s="89">
        <f t="shared" si="471"/>
        <v>36</v>
      </c>
      <c r="AT2297" s="24" t="s">
        <v>8707</v>
      </c>
    </row>
    <row r="2298" spans="1:46" x14ac:dyDescent="0.5">
      <c r="A2298" s="24">
        <v>2437</v>
      </c>
      <c r="B2298" s="24" t="s">
        <v>506</v>
      </c>
      <c r="C2298" s="24" t="s">
        <v>77</v>
      </c>
      <c r="D2298" s="24" t="s">
        <v>8708</v>
      </c>
      <c r="E2298" s="24" t="s">
        <v>8709</v>
      </c>
      <c r="F2298" s="77" t="str">
        <f t="shared" si="462"/>
        <v>IESE INNOVATION LTD</v>
      </c>
      <c r="G2298" s="24" t="s">
        <v>8710</v>
      </c>
      <c r="H2298" s="24" t="s">
        <v>749</v>
      </c>
      <c r="I2298" s="24" t="s">
        <v>749</v>
      </c>
      <c r="J2298" s="24" t="s">
        <v>66</v>
      </c>
      <c r="K2298" s="24" t="s">
        <v>8711</v>
      </c>
      <c r="L2298" s="25">
        <v>45323</v>
      </c>
      <c r="M2298" s="25">
        <v>46418</v>
      </c>
      <c r="N2298" s="81">
        <f t="shared" si="469"/>
        <v>46418</v>
      </c>
      <c r="O2298" s="77" t="str">
        <f t="shared" ca="1" si="472"/>
        <v>Live</v>
      </c>
      <c r="P2298" s="77" t="str" cm="1">
        <f t="array" aca="1" ref="P2298" ca="1">_xlfn.IFS((N2298-TODAY())&gt;=547,"06 Expires over 18 months",(N2298-TODAY())&gt;=365,"05 Expires in 18 months",(N2298-TODAY())&gt;=183,"04 Expires in 12 months",(N2298-TODAY())&gt;=92,"03 Expires in 6 months",(N2298-TODAY())&gt;=31,"02 Expires in 3 months",(N2298-TODAY())&gt;=0,"01 Expires in 30 days",(N2298-TODAY())&gt;=-31,"01 Expired last 30 days",(N2298-TODAY())&gt;=-92,"02 Expired last 3 months",(N2298-TODAY())&gt;=-183,"03 Expired last 6 months",(N2298-TODAY())&gt;=-365,"04 Expired last 12 months",(N2298-TODAY())&gt;=-547,"05 Expired last 18 months",TRUE,"06 Expired over 18 months")</f>
        <v>03 Expires in 6 months</v>
      </c>
      <c r="Q2298" s="65">
        <v>102500</v>
      </c>
      <c r="R2298" s="84">
        <f t="shared" si="473"/>
        <v>298958.33333333331</v>
      </c>
      <c r="S2298" s="77" t="str" cm="1">
        <f t="array" ref="S2298">_xlfn.IFS(R2298&gt;5000000,"Gold",R2298&gt;=500000,"Silver",R2298&gt;30000,"Bronze",TRUE,"Transactional")</f>
        <v>Bronze</v>
      </c>
      <c r="T2298" s="24" t="s">
        <v>54</v>
      </c>
      <c r="U2298" s="101" t="s">
        <v>116</v>
      </c>
      <c r="V2298" s="101"/>
      <c r="W2298" s="77" t="str">
        <f t="shared" si="463"/>
        <v>No</v>
      </c>
      <c r="X2298" s="77" t="str">
        <f>IFERROR(_xlfn.XLOOKUP(J2298&amp;"||"&amp;K2298,'Mapping Ref.'!$J$2:$J$538,'Mapping Ref.'!$K$2:$K$538),"")</f>
        <v>Childrens &amp; Adults</v>
      </c>
      <c r="Y2298" s="77" t="str" cm="1">
        <f t="array" ref="Y2298">_xlfn.IFS(R2298&gt;2000000,"For Publication",R2298&gt;100000,"PID",R2298&gt;30000,"RFQ",TRUE,"Transactional")</f>
        <v>PID</v>
      </c>
      <c r="Z2298" s="24" t="s">
        <v>2277</v>
      </c>
      <c r="AA2298" s="32">
        <v>36</v>
      </c>
      <c r="AB2298" s="24">
        <v>0</v>
      </c>
      <c r="AC2298" s="25">
        <v>45338</v>
      </c>
      <c r="AD2298" s="24" t="s">
        <v>58</v>
      </c>
      <c r="AE2298" s="24" t="s">
        <v>8347</v>
      </c>
      <c r="AF2298" s="24" t="s">
        <v>60</v>
      </c>
      <c r="AG2298" s="24" t="s">
        <v>60</v>
      </c>
      <c r="AH2298" s="24" t="s">
        <v>59</v>
      </c>
      <c r="AI2298" s="24">
        <v>8490888</v>
      </c>
      <c r="AJ2298" s="24" t="s">
        <v>59</v>
      </c>
      <c r="AK2298" s="24" t="s">
        <v>86</v>
      </c>
      <c r="AL2298" s="24" t="s">
        <v>70</v>
      </c>
      <c r="AM2298" s="24" t="s">
        <v>60</v>
      </c>
      <c r="AN2298" s="24" t="s">
        <v>59</v>
      </c>
      <c r="AO2298" s="24">
        <v>0</v>
      </c>
      <c r="AP2298" s="24"/>
      <c r="AQ2298" s="24"/>
      <c r="AR2298" s="24"/>
      <c r="AS2298" s="89">
        <f t="shared" si="471"/>
        <v>35</v>
      </c>
      <c r="AT2298" s="24" t="s">
        <v>8712</v>
      </c>
    </row>
    <row r="2299" spans="1:46" x14ac:dyDescent="0.5">
      <c r="A2299" s="24">
        <v>2438</v>
      </c>
      <c r="B2299" s="24" t="s">
        <v>506</v>
      </c>
      <c r="C2299" s="24" t="s">
        <v>77</v>
      </c>
      <c r="D2299" s="24" t="s">
        <v>8713</v>
      </c>
      <c r="E2299" s="24" t="s">
        <v>8714</v>
      </c>
      <c r="F2299" s="77" t="str">
        <f t="shared" si="462"/>
        <v>IMPERIAL POLYTHENE PRODUCTS LTD</v>
      </c>
      <c r="G2299" s="24" t="s">
        <v>2981</v>
      </c>
      <c r="H2299" s="24" t="s">
        <v>3282</v>
      </c>
      <c r="I2299" s="24" t="s">
        <v>8192</v>
      </c>
      <c r="J2299" s="24" t="s">
        <v>2962</v>
      </c>
      <c r="K2299" s="24" t="s">
        <v>3283</v>
      </c>
      <c r="L2299" s="25">
        <v>45341</v>
      </c>
      <c r="M2299" s="25">
        <v>46436</v>
      </c>
      <c r="N2299" s="81">
        <f t="shared" si="469"/>
        <v>46801</v>
      </c>
      <c r="O2299" s="77" t="str">
        <f t="shared" ca="1" si="472"/>
        <v>Live</v>
      </c>
      <c r="P2299" s="77" t="str" cm="1">
        <f t="array" aca="1" ref="P2299" ca="1">_xlfn.IFS((N2299-TODAY())&gt;=547,"06 Expires over 18 months",(N2299-TODAY())&gt;=365,"05 Expires in 18 months",(N2299-TODAY())&gt;=183,"04 Expires in 12 months",(N2299-TODAY())&gt;=92,"03 Expires in 6 months",(N2299-TODAY())&gt;=31,"02 Expires in 3 months",(N2299-TODAY())&gt;=0,"01 Expires in 30 days",(N2299-TODAY())&gt;=-31,"01 Expired last 30 days",(N2299-TODAY())&gt;=-92,"02 Expired last 3 months",(N2299-TODAY())&gt;=-183,"03 Expired last 6 months",(N2299-TODAY())&gt;=-365,"04 Expired last 12 months",(N2299-TODAY())&gt;=-547,"05 Expired last 18 months",TRUE,"06 Expired over 18 months")</f>
        <v>05 Expires in 18 months</v>
      </c>
      <c r="Q2299" s="65">
        <v>440000</v>
      </c>
      <c r="R2299" s="84">
        <f t="shared" si="473"/>
        <v>1723333.3333333333</v>
      </c>
      <c r="S2299" s="77" t="str" cm="1">
        <f t="array" ref="S2299">_xlfn.IFS(R2299&gt;5000000,"Gold",R2299&gt;=500000,"Silver",R2299&gt;30000,"Bronze",TRUE,"Transactional")</f>
        <v>Silver</v>
      </c>
      <c r="T2299" s="24" t="s">
        <v>122</v>
      </c>
      <c r="U2299" s="101" t="s">
        <v>131</v>
      </c>
      <c r="V2299" s="101" t="s">
        <v>132</v>
      </c>
      <c r="W2299" s="77" t="str">
        <f t="shared" si="463"/>
        <v>Yes</v>
      </c>
      <c r="X2299" s="77" t="str">
        <f>IFERROR(_xlfn.XLOOKUP(J2299&amp;"||"&amp;K2299,'Mapping Ref.'!$J$2:$J$538,'Mapping Ref.'!$K$2:$K$538),"")</f>
        <v>Construction &amp; Estates</v>
      </c>
      <c r="Y2299" s="77" t="str" cm="1">
        <f t="array" ref="Y2299">_xlfn.IFS(R2299&gt;2000000,"For Publication",R2299&gt;100000,"PID",R2299&gt;30000,"RFQ",TRUE,"Transactional")</f>
        <v>PID</v>
      </c>
      <c r="Z2299" s="24" t="s">
        <v>2277</v>
      </c>
      <c r="AA2299" s="32">
        <v>36</v>
      </c>
      <c r="AB2299" s="24">
        <v>12</v>
      </c>
      <c r="AC2299" s="25">
        <v>45341</v>
      </c>
      <c r="AD2299" s="24" t="s">
        <v>58</v>
      </c>
      <c r="AE2299" s="24" t="s">
        <v>8715</v>
      </c>
      <c r="AF2299" s="24" t="s">
        <v>60</v>
      </c>
      <c r="AG2299" s="24" t="s">
        <v>59</v>
      </c>
      <c r="AH2299" s="24" t="s">
        <v>60</v>
      </c>
      <c r="AI2299" s="24">
        <v>3082042</v>
      </c>
      <c r="AJ2299" s="24" t="s">
        <v>60</v>
      </c>
      <c r="AK2299" s="24" t="s">
        <v>86</v>
      </c>
      <c r="AL2299" s="24" t="s">
        <v>8595</v>
      </c>
      <c r="AM2299" s="24" t="s">
        <v>60</v>
      </c>
      <c r="AN2299" s="24" t="s">
        <v>59</v>
      </c>
      <c r="AO2299" s="24">
        <v>0</v>
      </c>
      <c r="AP2299" s="24"/>
      <c r="AQ2299" s="24" t="s">
        <v>8716</v>
      </c>
      <c r="AR2299" s="24" t="s">
        <v>8717</v>
      </c>
      <c r="AS2299" s="89">
        <f t="shared" si="471"/>
        <v>47</v>
      </c>
      <c r="AT2299" s="24" t="s">
        <v>2982</v>
      </c>
    </row>
    <row r="2300" spans="1:46" x14ac:dyDescent="0.5">
      <c r="A2300" s="24">
        <v>2439</v>
      </c>
      <c r="B2300" s="24" t="s">
        <v>506</v>
      </c>
      <c r="C2300" s="24"/>
      <c r="D2300" s="24" t="s">
        <v>8718</v>
      </c>
      <c r="E2300" s="24" t="s">
        <v>8719</v>
      </c>
      <c r="F2300" s="77" t="str">
        <f t="shared" si="462"/>
        <v>HYDE DEVCO 2 LTD / HYDE HOUSING ASSOCIATION LTD</v>
      </c>
      <c r="G2300" s="24" t="s">
        <v>8720</v>
      </c>
      <c r="H2300" s="24" t="s">
        <v>5275</v>
      </c>
      <c r="I2300" s="24" t="s">
        <v>5275</v>
      </c>
      <c r="J2300" s="24" t="s">
        <v>107</v>
      </c>
      <c r="K2300" s="24" t="s">
        <v>337</v>
      </c>
      <c r="L2300" s="25">
        <v>44643</v>
      </c>
      <c r="M2300" s="25">
        <v>46469</v>
      </c>
      <c r="N2300" s="81">
        <f t="shared" si="469"/>
        <v>46469</v>
      </c>
      <c r="O2300" s="77" t="str">
        <f t="shared" ca="1" si="472"/>
        <v>Live</v>
      </c>
      <c r="P2300" s="77" t="str" cm="1">
        <f t="array" aca="1" ref="P2300" ca="1">_xlfn.IFS((N2300-TODAY())&gt;=547,"06 Expires over 18 months",(N2300-TODAY())&gt;=365,"05 Expires in 18 months",(N2300-TODAY())&gt;=183,"04 Expires in 12 months",(N2300-TODAY())&gt;=92,"03 Expires in 6 months",(N2300-TODAY())&gt;=31,"02 Expires in 3 months",(N2300-TODAY())&gt;=0,"01 Expires in 30 days",(N2300-TODAY())&gt;=-31,"01 Expired last 30 days",(N2300-TODAY())&gt;=-92,"02 Expired last 3 months",(N2300-TODAY())&gt;=-183,"03 Expired last 6 months",(N2300-TODAY())&gt;=-365,"04 Expired last 12 months",(N2300-TODAY())&gt;=-547,"05 Expired last 18 months",TRUE,"06 Expired over 18 months")</f>
        <v>04 Expires in 12 months</v>
      </c>
      <c r="Q2300" s="65">
        <v>15000</v>
      </c>
      <c r="R2300" s="84">
        <f t="shared" si="473"/>
        <v>75000</v>
      </c>
      <c r="S2300" s="77" t="str" cm="1">
        <f t="array" ref="S2300">_xlfn.IFS(R2300&gt;5000000,"Gold",R2300&gt;=500000,"Silver",R2300&gt;30000,"Bronze",TRUE,"Transactional")</f>
        <v>Bronze</v>
      </c>
      <c r="T2300" s="24" t="s">
        <v>122</v>
      </c>
      <c r="U2300" s="101" t="s">
        <v>123</v>
      </c>
      <c r="V2300" s="101" t="s">
        <v>124</v>
      </c>
      <c r="W2300" s="77" t="str">
        <f t="shared" si="463"/>
        <v>No</v>
      </c>
      <c r="X2300" s="77" t="str">
        <f>IFERROR(_xlfn.XLOOKUP(J2300&amp;"||"&amp;K2300,'Mapping Ref.'!$J$2:$J$538,'Mapping Ref.'!$K$2:$K$538),"")</f>
        <v>Construction &amp; Estates</v>
      </c>
      <c r="Y2300" s="77" t="str" cm="1">
        <f t="array" ref="Y2300">_xlfn.IFS(R2300&gt;2000000,"For Publication",R2300&gt;100000,"PID",R2300&gt;30000,"RFQ",TRUE,"Transactional")</f>
        <v>RFQ</v>
      </c>
      <c r="Z2300" s="24" t="s">
        <v>2277</v>
      </c>
      <c r="AA2300" s="32">
        <v>84</v>
      </c>
      <c r="AB2300" s="24">
        <v>0</v>
      </c>
      <c r="AC2300" s="25">
        <v>45341</v>
      </c>
      <c r="AD2300" s="24" t="s">
        <v>58</v>
      </c>
      <c r="AE2300" s="24" t="s">
        <v>8375</v>
      </c>
      <c r="AF2300" s="24" t="s">
        <v>60</v>
      </c>
      <c r="AG2300" s="24" t="s">
        <v>60</v>
      </c>
      <c r="AH2300" s="24" t="s">
        <v>60</v>
      </c>
      <c r="AI2300" s="24" t="s">
        <v>8721</v>
      </c>
      <c r="AJ2300" s="24" t="s">
        <v>59</v>
      </c>
      <c r="AK2300" s="24" t="s">
        <v>86</v>
      </c>
      <c r="AL2300" s="24" t="s">
        <v>8722</v>
      </c>
      <c r="AM2300" s="24" t="s">
        <v>60</v>
      </c>
      <c r="AN2300" s="24"/>
      <c r="AO2300" s="24">
        <v>0</v>
      </c>
      <c r="AP2300" s="24" t="s">
        <v>2492</v>
      </c>
      <c r="AQ2300" s="24"/>
      <c r="AR2300" s="24"/>
      <c r="AS2300" s="89">
        <f t="shared" si="471"/>
        <v>60</v>
      </c>
      <c r="AT2300" s="24" t="s">
        <v>8723</v>
      </c>
    </row>
    <row r="2301" spans="1:46" x14ac:dyDescent="0.5">
      <c r="A2301" s="24">
        <v>2440</v>
      </c>
      <c r="B2301" s="24" t="s">
        <v>506</v>
      </c>
      <c r="C2301" s="24"/>
      <c r="D2301" s="24" t="s">
        <v>8724</v>
      </c>
      <c r="E2301" s="24" t="s">
        <v>8725</v>
      </c>
      <c r="F2301" s="77" t="str">
        <f t="shared" si="462"/>
        <v>CHAPPELL OUTSOURCING LIMITED T/A CHAPPELL ENTERPRISES UK</v>
      </c>
      <c r="G2301" s="24" t="s">
        <v>8726</v>
      </c>
      <c r="H2301" s="24" t="s">
        <v>3282</v>
      </c>
      <c r="I2301" s="24" t="s">
        <v>8192</v>
      </c>
      <c r="J2301" s="24" t="s">
        <v>2962</v>
      </c>
      <c r="K2301" s="24" t="s">
        <v>3283</v>
      </c>
      <c r="L2301" s="25">
        <v>45343</v>
      </c>
      <c r="M2301" s="25">
        <v>46073</v>
      </c>
      <c r="N2301" s="81">
        <f t="shared" si="469"/>
        <v>46073</v>
      </c>
      <c r="O2301" s="77" t="str">
        <f t="shared" ca="1" si="472"/>
        <v>Expired</v>
      </c>
      <c r="P2301" s="77" t="str" cm="1">
        <f t="array" aca="1" ref="P2301" ca="1">_xlfn.IFS((N2301-TODAY())&gt;=547,"06 Expires over 18 months",(N2301-TODAY())&gt;=365,"05 Expires in 18 months",(N2301-TODAY())&gt;=183,"04 Expires in 12 months",(N2301-TODAY())&gt;=92,"03 Expires in 6 months",(N2301-TODAY())&gt;=31,"02 Expires in 3 months",(N2301-TODAY())&gt;=0,"01 Expires in 30 days",(N2301-TODAY())&gt;=-31,"01 Expired last 30 days",(N2301-TODAY())&gt;=-92,"02 Expired last 3 months",(N2301-TODAY())&gt;=-183,"03 Expired last 6 months",(N2301-TODAY())&gt;=-365,"04 Expired last 12 months",(N2301-TODAY())&gt;=-547,"05 Expired last 18 months",TRUE,"06 Expired over 18 months")</f>
        <v>04 Expired last 12 months</v>
      </c>
      <c r="Q2301" s="65">
        <v>25000</v>
      </c>
      <c r="R2301" s="84">
        <f t="shared" si="473"/>
        <v>47916.666666666664</v>
      </c>
      <c r="S2301" s="77" t="str" cm="1">
        <f t="array" ref="S2301">_xlfn.IFS(R2301&gt;5000000,"Gold",R2301&gt;=500000,"Silver",R2301&gt;30000,"Bronze",TRUE,"Transactional")</f>
        <v>Bronze</v>
      </c>
      <c r="T2301" s="24" t="s">
        <v>54</v>
      </c>
      <c r="U2301" s="101" t="s">
        <v>237</v>
      </c>
      <c r="V2301" s="101" t="s">
        <v>238</v>
      </c>
      <c r="W2301" s="77" t="str">
        <f t="shared" si="463"/>
        <v>No</v>
      </c>
      <c r="X2301" s="77" t="str">
        <f>IFERROR(_xlfn.XLOOKUP(J2301&amp;"||"&amp;K2301,'Mapping Ref.'!$J$2:$J$538,'Mapping Ref.'!$K$2:$K$538),"")</f>
        <v>Construction &amp; Estates</v>
      </c>
      <c r="Y2301" s="77" t="str" cm="1">
        <f t="array" ref="Y2301">_xlfn.IFS(R2301&gt;2000000,"For Publication",R2301&gt;100000,"PID",R2301&gt;30000,"RFQ",TRUE,"Transactional")</f>
        <v>RFQ</v>
      </c>
      <c r="Z2301" s="24" t="s">
        <v>2277</v>
      </c>
      <c r="AA2301" s="32">
        <v>24</v>
      </c>
      <c r="AB2301" s="24">
        <v>0</v>
      </c>
      <c r="AC2301" s="25">
        <v>45342</v>
      </c>
      <c r="AD2301" s="24" t="s">
        <v>58</v>
      </c>
      <c r="AE2301" s="24" t="s">
        <v>8320</v>
      </c>
      <c r="AF2301" s="24" t="s">
        <v>60</v>
      </c>
      <c r="AG2301" s="24" t="s">
        <v>59</v>
      </c>
      <c r="AH2301" s="24" t="s">
        <v>60</v>
      </c>
      <c r="AI2301" s="24">
        <v>12712362</v>
      </c>
      <c r="AJ2301" s="24" t="s">
        <v>60</v>
      </c>
      <c r="AK2301" s="24" t="s">
        <v>101</v>
      </c>
      <c r="AL2301" s="24" t="s">
        <v>70</v>
      </c>
      <c r="AM2301" s="24" t="s">
        <v>60</v>
      </c>
      <c r="AN2301" s="24" t="s">
        <v>59</v>
      </c>
      <c r="AO2301" s="24">
        <v>0</v>
      </c>
      <c r="AP2301" s="24"/>
      <c r="AQ2301" s="24" t="s">
        <v>8727</v>
      </c>
      <c r="AR2301" s="24" t="s">
        <v>8728</v>
      </c>
      <c r="AS2301" s="89">
        <f t="shared" si="471"/>
        <v>23</v>
      </c>
      <c r="AT2301" s="24" t="s">
        <v>8729</v>
      </c>
    </row>
    <row r="2302" spans="1:46" x14ac:dyDescent="0.5">
      <c r="A2302" s="24">
        <v>2441</v>
      </c>
      <c r="B2302" s="24" t="s">
        <v>506</v>
      </c>
      <c r="C2302" s="24"/>
      <c r="D2302" s="24" t="s">
        <v>8730</v>
      </c>
      <c r="E2302" s="24" t="s">
        <v>8731</v>
      </c>
      <c r="F2302" s="77" t="str">
        <f t="shared" si="462"/>
        <v>EALING WILDLIFE GROUP</v>
      </c>
      <c r="G2302" s="24" t="s">
        <v>8730</v>
      </c>
      <c r="H2302" s="24" t="s">
        <v>8732</v>
      </c>
      <c r="I2302" s="24" t="s">
        <v>8732</v>
      </c>
      <c r="J2302" s="24" t="s">
        <v>321</v>
      </c>
      <c r="K2302" s="24" t="s">
        <v>360</v>
      </c>
      <c r="L2302" s="25">
        <v>45342</v>
      </c>
      <c r="M2302" s="25">
        <v>47169</v>
      </c>
      <c r="N2302" s="81">
        <f t="shared" si="469"/>
        <v>47534</v>
      </c>
      <c r="O2302" s="77" t="str">
        <f t="shared" ca="1" si="472"/>
        <v>Live</v>
      </c>
      <c r="P2302" s="77" t="str" cm="1">
        <f t="array" aca="1" ref="P2302" ca="1">_xlfn.IFS((N2302-TODAY())&gt;=547,"06 Expires over 18 months",(N2302-TODAY())&gt;=365,"05 Expires in 18 months",(N2302-TODAY())&gt;=183,"04 Expires in 12 months",(N2302-TODAY())&gt;=92,"03 Expires in 6 months",(N2302-TODAY())&gt;=31,"02 Expires in 3 months",(N2302-TODAY())&gt;=0,"01 Expires in 30 days",(N2302-TODAY())&gt;=-31,"01 Expired last 30 days",(N2302-TODAY())&gt;=-92,"02 Expired last 3 months",(N2302-TODAY())&gt;=-183,"03 Expired last 6 months",(N2302-TODAY())&gt;=-365,"04 Expired last 12 months",(N2302-TODAY())&gt;=-547,"05 Expired last 18 months",TRUE,"06 Expired over 18 months")</f>
        <v>06 Expires over 18 months</v>
      </c>
      <c r="Q2302" s="65">
        <v>15000</v>
      </c>
      <c r="R2302" s="84">
        <f t="shared" si="473"/>
        <v>90000</v>
      </c>
      <c r="S2302" s="77" t="str" cm="1">
        <f t="array" ref="S2302">_xlfn.IFS(R2302&gt;5000000,"Gold",R2302&gt;=500000,"Silver",R2302&gt;30000,"Bronze",TRUE,"Transactional")</f>
        <v>Bronze</v>
      </c>
      <c r="T2302" s="24" t="s">
        <v>122</v>
      </c>
      <c r="U2302" s="101" t="s">
        <v>393</v>
      </c>
      <c r="V2302" s="101" t="s">
        <v>1200</v>
      </c>
      <c r="W2302" s="77" t="str">
        <f t="shared" si="463"/>
        <v>Yes</v>
      </c>
      <c r="X2302" s="77" t="str">
        <f>IFERROR(_xlfn.XLOOKUP(J2302&amp;"||"&amp;K2302,'Mapping Ref.'!$J$2:$J$538,'Mapping Ref.'!$K$2:$K$538),"")</f>
        <v>Corporate</v>
      </c>
      <c r="Y2302" s="77" t="str" cm="1">
        <f t="array" ref="Y2302">_xlfn.IFS(R2302&gt;2000000,"For Publication",R2302&gt;100000,"PID",R2302&gt;30000,"RFQ",TRUE,"Transactional")</f>
        <v>RFQ</v>
      </c>
      <c r="Z2302" s="24" t="s">
        <v>8586</v>
      </c>
      <c r="AA2302" s="32">
        <v>60</v>
      </c>
      <c r="AB2302" s="24">
        <v>12</v>
      </c>
      <c r="AC2302" s="25">
        <v>45342</v>
      </c>
      <c r="AD2302" s="24" t="s">
        <v>661</v>
      </c>
      <c r="AE2302" s="24" t="s">
        <v>8733</v>
      </c>
      <c r="AF2302" s="24" t="s">
        <v>59</v>
      </c>
      <c r="AG2302" s="24" t="s">
        <v>59</v>
      </c>
      <c r="AH2302" s="24" t="s">
        <v>59</v>
      </c>
      <c r="AI2302" s="24"/>
      <c r="AJ2302" s="24" t="s">
        <v>59</v>
      </c>
      <c r="AK2302" s="24" t="s">
        <v>101</v>
      </c>
      <c r="AL2302" s="24" t="s">
        <v>70</v>
      </c>
      <c r="AM2302" s="24" t="s">
        <v>60</v>
      </c>
      <c r="AN2302" s="24" t="s">
        <v>59</v>
      </c>
      <c r="AO2302" s="24">
        <v>0</v>
      </c>
      <c r="AP2302" s="24"/>
      <c r="AQ2302" s="24"/>
      <c r="AR2302" s="24"/>
      <c r="AS2302" s="89">
        <f t="shared" si="471"/>
        <v>72</v>
      </c>
      <c r="AT2302" s="24" t="s">
        <v>8734</v>
      </c>
    </row>
    <row r="2303" spans="1:46" x14ac:dyDescent="0.5">
      <c r="A2303" s="24">
        <v>2442</v>
      </c>
      <c r="B2303" s="24"/>
      <c r="C2303" s="24" t="s">
        <v>77</v>
      </c>
      <c r="D2303" s="24" t="s">
        <v>8735</v>
      </c>
      <c r="E2303" s="24" t="s">
        <v>8736</v>
      </c>
      <c r="F2303" s="77" t="str">
        <f t="shared" si="462"/>
        <v>BI CONSULTANCY LIMITED</v>
      </c>
      <c r="G2303" s="24" t="s">
        <v>8737</v>
      </c>
      <c r="H2303" s="24" t="s">
        <v>1330</v>
      </c>
      <c r="I2303" s="24" t="s">
        <v>1330</v>
      </c>
      <c r="J2303" s="24" t="s">
        <v>52</v>
      </c>
      <c r="K2303" s="24" t="s">
        <v>116</v>
      </c>
      <c r="L2303" s="25">
        <v>45300</v>
      </c>
      <c r="M2303" s="25">
        <v>45482</v>
      </c>
      <c r="N2303" s="81">
        <f t="shared" si="469"/>
        <v>45725</v>
      </c>
      <c r="O2303" s="77" t="str">
        <f t="shared" ca="1" si="472"/>
        <v>Expired</v>
      </c>
      <c r="P2303" s="77" t="str" cm="1">
        <f t="array" aca="1" ref="P2303" ca="1">_xlfn.IFS((N2303-TODAY())&gt;=547,"06 Expires over 18 months",(N2303-TODAY())&gt;=365,"05 Expires in 18 months",(N2303-TODAY())&gt;=183,"04 Expires in 12 months",(N2303-TODAY())&gt;=92,"03 Expires in 6 months",(N2303-TODAY())&gt;=31,"02 Expires in 3 months",(N2303-TODAY())&gt;=0,"01 Expires in 30 days",(N2303-TODAY())&gt;=-31,"01 Expired last 30 days",(N2303-TODAY())&gt;=-92,"02 Expired last 3 months",(N2303-TODAY())&gt;=-183,"03 Expired last 6 months",(N2303-TODAY())&gt;=-365,"04 Expired last 12 months",(N2303-TODAY())&gt;=-547,"05 Expired last 18 months",TRUE,"06 Expired over 18 months")</f>
        <v>05 Expired last 18 months</v>
      </c>
      <c r="Q2303" s="65">
        <v>15000</v>
      </c>
      <c r="R2303" s="84">
        <f t="shared" si="473"/>
        <v>17500</v>
      </c>
      <c r="S2303" s="77" t="str" cm="1">
        <f t="array" ref="S2303">_xlfn.IFS(R2303&gt;5000000,"Gold",R2303&gt;=500000,"Silver",R2303&gt;30000,"Bronze",TRUE,"Transactional")</f>
        <v>Transactional</v>
      </c>
      <c r="T2303" s="24" t="s">
        <v>54</v>
      </c>
      <c r="U2303" s="101" t="s">
        <v>109</v>
      </c>
      <c r="V2303" s="101" t="s">
        <v>1011</v>
      </c>
      <c r="W2303" s="77" t="str">
        <f t="shared" si="463"/>
        <v>Yes</v>
      </c>
      <c r="X2303" s="77" t="str">
        <f>IFERROR(_xlfn.XLOOKUP(J2303&amp;"||"&amp;K2303,'Mapping Ref.'!$J$2:$J$538,'Mapping Ref.'!$K$2:$K$538),"")</f>
        <v>ICT</v>
      </c>
      <c r="Y2303" s="77" t="str" cm="1">
        <f t="array" ref="Y2303">_xlfn.IFS(R2303&gt;2000000,"For Publication",R2303&gt;100000,"PID",R2303&gt;30000,"RFQ",TRUE,"Transactional")</f>
        <v>Transactional</v>
      </c>
      <c r="Z2303" s="24" t="s">
        <v>2277</v>
      </c>
      <c r="AA2303" s="32">
        <v>7</v>
      </c>
      <c r="AB2303" s="24">
        <v>8</v>
      </c>
      <c r="AC2303" s="25">
        <v>45342</v>
      </c>
      <c r="AD2303" s="24" t="s">
        <v>58</v>
      </c>
      <c r="AE2303" s="24" t="s">
        <v>8457</v>
      </c>
      <c r="AF2303" s="24" t="s">
        <v>59</v>
      </c>
      <c r="AG2303" s="24" t="s">
        <v>59</v>
      </c>
      <c r="AH2303" s="24" t="s">
        <v>60</v>
      </c>
      <c r="AI2303" s="24">
        <v>9685863</v>
      </c>
      <c r="AJ2303" s="24" t="s">
        <v>60</v>
      </c>
      <c r="AK2303" s="24" t="s">
        <v>101</v>
      </c>
      <c r="AL2303" s="24" t="s">
        <v>70</v>
      </c>
      <c r="AM2303" s="24" t="s">
        <v>59</v>
      </c>
      <c r="AN2303" s="24" t="s">
        <v>59</v>
      </c>
      <c r="AO2303" s="24">
        <v>0</v>
      </c>
      <c r="AP2303" s="24"/>
      <c r="AQ2303" s="24"/>
      <c r="AR2303" s="24"/>
      <c r="AS2303" s="89">
        <f t="shared" si="471"/>
        <v>14</v>
      </c>
      <c r="AT2303" s="24" t="s">
        <v>8738</v>
      </c>
    </row>
    <row r="2304" spans="1:46" x14ac:dyDescent="0.5">
      <c r="A2304" s="24">
        <v>2443</v>
      </c>
      <c r="B2304" s="24" t="s">
        <v>340</v>
      </c>
      <c r="C2304" s="24" t="s">
        <v>77</v>
      </c>
      <c r="D2304" s="24" t="s">
        <v>8739</v>
      </c>
      <c r="E2304" s="24" t="s">
        <v>8740</v>
      </c>
      <c r="F2304" s="77" t="str">
        <f t="shared" si="462"/>
        <v>LIGHTING AND ILLUMINATION TECHNOLOGY EXPERIENCE LIMITED (LITE)</v>
      </c>
      <c r="G2304" s="24" t="s">
        <v>8741</v>
      </c>
      <c r="H2304" s="24" t="s">
        <v>8466</v>
      </c>
      <c r="I2304" s="24" t="s">
        <v>972</v>
      </c>
      <c r="J2304" s="24" t="s">
        <v>107</v>
      </c>
      <c r="K2304" s="24" t="s">
        <v>8742</v>
      </c>
      <c r="L2304" s="25">
        <v>45241</v>
      </c>
      <c r="M2304" s="25">
        <v>45716</v>
      </c>
      <c r="N2304" s="81">
        <f t="shared" si="469"/>
        <v>45716</v>
      </c>
      <c r="O2304" s="77" t="str">
        <f t="shared" ca="1" si="472"/>
        <v>Expired</v>
      </c>
      <c r="P2304" s="77" t="str" cm="1">
        <f t="array" aca="1" ref="P2304" ca="1">_xlfn.IFS((N2304-TODAY())&gt;=547,"06 Expires over 18 months",(N2304-TODAY())&gt;=365,"05 Expires in 18 months",(N2304-TODAY())&gt;=183,"04 Expires in 12 months",(N2304-TODAY())&gt;=92,"03 Expires in 6 months",(N2304-TODAY())&gt;=31,"02 Expires in 3 months",(N2304-TODAY())&gt;=0,"01 Expires in 30 days",(N2304-TODAY())&gt;=-31,"01 Expired last 30 days",(N2304-TODAY())&gt;=-92,"02 Expired last 3 months",(N2304-TODAY())&gt;=-183,"03 Expired last 6 months",(N2304-TODAY())&gt;=-365,"04 Expired last 12 months",(N2304-TODAY())&gt;=-547,"05 Expired last 18 months",TRUE,"06 Expired over 18 months")</f>
        <v>05 Expired last 18 months</v>
      </c>
      <c r="Q2304" s="65">
        <v>82037.83</v>
      </c>
      <c r="R2304" s="84">
        <f t="shared" si="473"/>
        <v>102547.28749999999</v>
      </c>
      <c r="S2304" s="77" t="str" cm="1">
        <f t="array" ref="S2304">_xlfn.IFS(R2304&gt;5000000,"Gold",R2304&gt;=500000,"Silver",R2304&gt;30000,"Bronze",TRUE,"Transactional")</f>
        <v>Bronze</v>
      </c>
      <c r="T2304" s="24" t="s">
        <v>122</v>
      </c>
      <c r="U2304" s="101" t="s">
        <v>445</v>
      </c>
      <c r="V2304" s="101" t="s">
        <v>810</v>
      </c>
      <c r="W2304" s="77" t="str">
        <f t="shared" si="463"/>
        <v>No</v>
      </c>
      <c r="X2304" s="77" t="str">
        <f>IFERROR(_xlfn.XLOOKUP(J2304&amp;"||"&amp;K2304,'Mapping Ref.'!$J$2:$J$538,'Mapping Ref.'!$K$2:$K$538),"")</f>
        <v>Construction &amp; Estates</v>
      </c>
      <c r="Y2304" s="77" t="str" cm="1">
        <f t="array" ref="Y2304">_xlfn.IFS(R2304&gt;2000000,"For Publication",R2304&gt;100000,"PID",R2304&gt;30000,"RFQ",TRUE,"Transactional")</f>
        <v>PID</v>
      </c>
      <c r="Z2304" s="24" t="s">
        <v>8586</v>
      </c>
      <c r="AA2304" s="32">
        <v>12</v>
      </c>
      <c r="AB2304" s="24">
        <v>0</v>
      </c>
      <c r="AC2304" s="25">
        <v>45342</v>
      </c>
      <c r="AD2304" s="24" t="s">
        <v>1066</v>
      </c>
      <c r="AE2304" s="24" t="s">
        <v>8426</v>
      </c>
      <c r="AF2304" s="24" t="s">
        <v>60</v>
      </c>
      <c r="AG2304" s="24" t="s">
        <v>60</v>
      </c>
      <c r="AH2304" s="24" t="s">
        <v>60</v>
      </c>
      <c r="AI2304" s="24">
        <v>4246192</v>
      </c>
      <c r="AJ2304" s="24" t="s">
        <v>59</v>
      </c>
      <c r="AK2304" s="24" t="s">
        <v>101</v>
      </c>
      <c r="AL2304" s="24" t="s">
        <v>70</v>
      </c>
      <c r="AM2304" s="24" t="s">
        <v>59</v>
      </c>
      <c r="AN2304" s="24" t="s">
        <v>59</v>
      </c>
      <c r="AO2304" s="24">
        <v>0</v>
      </c>
      <c r="AP2304" s="24"/>
      <c r="AQ2304" s="24"/>
      <c r="AR2304" s="24"/>
      <c r="AS2304" s="89">
        <f t="shared" si="471"/>
        <v>15</v>
      </c>
      <c r="AT2304" s="24" t="s">
        <v>8743</v>
      </c>
    </row>
    <row r="2305" spans="1:46" x14ac:dyDescent="0.5">
      <c r="A2305" s="24">
        <v>2444</v>
      </c>
      <c r="B2305" s="24" t="s">
        <v>506</v>
      </c>
      <c r="C2305" s="24" t="s">
        <v>77</v>
      </c>
      <c r="D2305" s="24" t="s">
        <v>8744</v>
      </c>
      <c r="E2305" s="24" t="s">
        <v>8745</v>
      </c>
      <c r="F2305" s="77" t="str">
        <f t="shared" si="462"/>
        <v>NORTHAMPTON PRIMARY ACADEMY TRUST/LANGLAND COMMUNITY SCHOOL</v>
      </c>
      <c r="G2305" s="24" t="s">
        <v>8744</v>
      </c>
      <c r="H2305" s="24" t="s">
        <v>8746</v>
      </c>
      <c r="I2305" s="24" t="s">
        <v>8746</v>
      </c>
      <c r="J2305" s="24" t="s">
        <v>190</v>
      </c>
      <c r="K2305" s="24" t="s">
        <v>6369</v>
      </c>
      <c r="L2305" s="25">
        <v>45344</v>
      </c>
      <c r="M2305" s="25">
        <v>46075</v>
      </c>
      <c r="N2305" s="81">
        <f t="shared" si="469"/>
        <v>46805</v>
      </c>
      <c r="O2305" s="77" t="str">
        <f t="shared" ca="1" si="472"/>
        <v>Live</v>
      </c>
      <c r="P2305" s="77" t="str" cm="1">
        <f t="array" aca="1" ref="P2305" ca="1">_xlfn.IFS((N2305-TODAY())&gt;=547,"06 Expires over 18 months",(N2305-TODAY())&gt;=365,"05 Expires in 18 months",(N2305-TODAY())&gt;=183,"04 Expires in 12 months",(N2305-TODAY())&gt;=92,"03 Expires in 6 months",(N2305-TODAY())&gt;=31,"02 Expires in 3 months",(N2305-TODAY())&gt;=0,"01 Expires in 30 days",(N2305-TODAY())&gt;=-31,"01 Expired last 30 days",(N2305-TODAY())&gt;=-92,"02 Expired last 3 months",(N2305-TODAY())&gt;=-183,"03 Expired last 6 months",(N2305-TODAY())&gt;=-365,"04 Expired last 12 months",(N2305-TODAY())&gt;=-547,"05 Expired last 18 months",TRUE,"06 Expired over 18 months")</f>
        <v>05 Expires in 18 months</v>
      </c>
      <c r="Q2305" s="65">
        <v>3000</v>
      </c>
      <c r="R2305" s="84">
        <f t="shared" si="473"/>
        <v>12000</v>
      </c>
      <c r="S2305" s="77" t="str" cm="1">
        <f t="array" ref="S2305">_xlfn.IFS(R2305&gt;5000000,"Gold",R2305&gt;=500000,"Silver",R2305&gt;30000,"Bronze",TRUE,"Transactional")</f>
        <v>Transactional</v>
      </c>
      <c r="T2305" s="24" t="s">
        <v>54</v>
      </c>
      <c r="U2305" s="101" t="s">
        <v>366</v>
      </c>
      <c r="V2305" s="101"/>
      <c r="W2305" s="77" t="str">
        <f t="shared" si="463"/>
        <v>Yes</v>
      </c>
      <c r="X2305" s="77" t="str">
        <f>IFERROR(_xlfn.XLOOKUP(J2305&amp;"||"&amp;K2305,'Mapping Ref.'!$J$2:$J$538,'Mapping Ref.'!$K$2:$K$538),"")</f>
        <v>Childrens &amp; Adults</v>
      </c>
      <c r="Y2305" s="77" t="str" cm="1">
        <f t="array" ref="Y2305">_xlfn.IFS(R2305&gt;2000000,"For Publication",R2305&gt;100000,"PID",R2305&gt;30000,"RFQ",TRUE,"Transactional")</f>
        <v>Transactional</v>
      </c>
      <c r="Z2305" s="24" t="s">
        <v>8586</v>
      </c>
      <c r="AA2305" s="32">
        <v>24</v>
      </c>
      <c r="AB2305" s="24">
        <v>24</v>
      </c>
      <c r="AC2305" s="25">
        <v>45344</v>
      </c>
      <c r="AD2305" s="24" t="s">
        <v>58</v>
      </c>
      <c r="AE2305" s="24" t="s">
        <v>8347</v>
      </c>
      <c r="AF2305" s="24" t="s">
        <v>60</v>
      </c>
      <c r="AG2305" s="24" t="s">
        <v>59</v>
      </c>
      <c r="AH2305" s="24" t="s">
        <v>59</v>
      </c>
      <c r="AI2305" s="24">
        <v>8172039</v>
      </c>
      <c r="AJ2305" s="24" t="s">
        <v>59</v>
      </c>
      <c r="AK2305" s="24" t="s">
        <v>101</v>
      </c>
      <c r="AL2305" s="24" t="s">
        <v>70</v>
      </c>
      <c r="AM2305" s="24" t="s">
        <v>60</v>
      </c>
      <c r="AN2305" s="24" t="s">
        <v>59</v>
      </c>
      <c r="AO2305" s="24">
        <v>0</v>
      </c>
      <c r="AP2305" s="24"/>
      <c r="AQ2305" s="24" t="s">
        <v>8747</v>
      </c>
      <c r="AR2305" s="24" t="s">
        <v>8748</v>
      </c>
      <c r="AS2305" s="89">
        <f t="shared" si="471"/>
        <v>48</v>
      </c>
      <c r="AT2305" s="24" t="s">
        <v>8749</v>
      </c>
    </row>
    <row r="2306" spans="1:46" x14ac:dyDescent="0.5">
      <c r="A2306" s="24">
        <v>2445</v>
      </c>
      <c r="B2306" s="24" t="s">
        <v>506</v>
      </c>
      <c r="C2306" s="24"/>
      <c r="D2306" s="24" t="s">
        <v>8750</v>
      </c>
      <c r="E2306" s="24" t="s">
        <v>8751</v>
      </c>
      <c r="F2306" s="77" t="str">
        <f t="shared" ref="F2306:F2369" si="474">IF(AT2306&lt;&gt;"",AT2306,G2306)</f>
        <v>KELTIC LIMITED</v>
      </c>
      <c r="G2306" s="24" t="s">
        <v>8752</v>
      </c>
      <c r="H2306" s="24" t="s">
        <v>3282</v>
      </c>
      <c r="I2306" s="24" t="s">
        <v>8192</v>
      </c>
      <c r="J2306" s="24" t="s">
        <v>2962</v>
      </c>
      <c r="K2306" s="24" t="s">
        <v>3283</v>
      </c>
      <c r="L2306" s="25">
        <v>45347</v>
      </c>
      <c r="M2306" s="25">
        <v>45712</v>
      </c>
      <c r="N2306" s="81">
        <f t="shared" si="469"/>
        <v>46442</v>
      </c>
      <c r="O2306" s="77" t="str">
        <f t="shared" ca="1" si="472"/>
        <v>Live</v>
      </c>
      <c r="P2306" s="77" t="str" cm="1">
        <f t="array" aca="1" ref="P2306" ca="1">_xlfn.IFS((N2306-TODAY())&gt;=547,"06 Expires over 18 months",(N2306-TODAY())&gt;=365,"05 Expires in 18 months",(N2306-TODAY())&gt;=183,"04 Expires in 12 months",(N2306-TODAY())&gt;=92,"03 Expires in 6 months",(N2306-TODAY())&gt;=31,"02 Expires in 3 months",(N2306-TODAY())&gt;=0,"01 Expires in 30 days",(N2306-TODAY())&gt;=-31,"01 Expired last 30 days",(N2306-TODAY())&gt;=-92,"02 Expired last 3 months",(N2306-TODAY())&gt;=-183,"03 Expired last 6 months",(N2306-TODAY())&gt;=-365,"04 Expired last 12 months",(N2306-TODAY())&gt;=-547,"05 Expired last 18 months",TRUE,"06 Expired over 18 months")</f>
        <v>03 Expires in 6 months</v>
      </c>
      <c r="Q2306" s="65">
        <v>75000</v>
      </c>
      <c r="R2306" s="84">
        <f t="shared" si="473"/>
        <v>218750</v>
      </c>
      <c r="S2306" s="77" t="str" cm="1">
        <f t="array" ref="S2306">_xlfn.IFS(R2306&gt;5000000,"Gold",R2306&gt;=500000,"Silver",R2306&gt;30000,"Bronze",TRUE,"Transactional")</f>
        <v>Bronze</v>
      </c>
      <c r="T2306" s="24" t="s">
        <v>54</v>
      </c>
      <c r="U2306" s="101" t="s">
        <v>2860</v>
      </c>
      <c r="V2306" s="101" t="s">
        <v>4918</v>
      </c>
      <c r="W2306" s="77" t="str">
        <f t="shared" ref="W2306:W2369" si="475">IF(AB2306&gt;0,"Yes","No")</f>
        <v>Yes</v>
      </c>
      <c r="X2306" s="77" t="str">
        <f>IFERROR(_xlfn.XLOOKUP(J2306&amp;"||"&amp;K2306,'Mapping Ref.'!$J$2:$J$538,'Mapping Ref.'!$K$2:$K$538),"")</f>
        <v>Construction &amp; Estates</v>
      </c>
      <c r="Y2306" s="77" t="str" cm="1">
        <f t="array" ref="Y2306">_xlfn.IFS(R2306&gt;2000000,"For Publication",R2306&gt;100000,"PID",R2306&gt;30000,"RFQ",TRUE,"Transactional")</f>
        <v>PID</v>
      </c>
      <c r="Z2306" s="24" t="s">
        <v>2277</v>
      </c>
      <c r="AA2306" s="32">
        <v>12</v>
      </c>
      <c r="AB2306" s="24">
        <v>24</v>
      </c>
      <c r="AC2306" s="25">
        <v>45345</v>
      </c>
      <c r="AD2306" s="24" t="s">
        <v>58</v>
      </c>
      <c r="AE2306" s="24" t="s">
        <v>8320</v>
      </c>
      <c r="AF2306" s="24" t="s">
        <v>60</v>
      </c>
      <c r="AG2306" s="24" t="s">
        <v>59</v>
      </c>
      <c r="AH2306" s="24" t="s">
        <v>60</v>
      </c>
      <c r="AI2306" s="24">
        <v>5055453</v>
      </c>
      <c r="AJ2306" s="24" t="s">
        <v>60</v>
      </c>
      <c r="AK2306" s="24" t="s">
        <v>101</v>
      </c>
      <c r="AL2306" s="24" t="s">
        <v>8595</v>
      </c>
      <c r="AM2306" s="24" t="s">
        <v>60</v>
      </c>
      <c r="AN2306" s="24" t="s">
        <v>60</v>
      </c>
      <c r="AO2306" s="24">
        <v>0</v>
      </c>
      <c r="AP2306" s="24" t="s">
        <v>8753</v>
      </c>
      <c r="AQ2306" s="24" t="s">
        <v>8754</v>
      </c>
      <c r="AR2306" s="24" t="s">
        <v>8755</v>
      </c>
      <c r="AS2306" s="89">
        <f t="shared" si="471"/>
        <v>35</v>
      </c>
      <c r="AT2306" s="24" t="s">
        <v>8750</v>
      </c>
    </row>
    <row r="2307" spans="1:46" x14ac:dyDescent="0.5">
      <c r="A2307" s="24">
        <v>2446</v>
      </c>
      <c r="B2307" s="24" t="s">
        <v>506</v>
      </c>
      <c r="C2307" s="24" t="s">
        <v>77</v>
      </c>
      <c r="D2307" s="24" t="s">
        <v>8756</v>
      </c>
      <c r="E2307" s="24" t="s">
        <v>8757</v>
      </c>
      <c r="F2307" s="77" t="str">
        <f t="shared" si="474"/>
        <v>ITW LIMITED T/A TWTXUK - AVERY WEIGH TRONIX</v>
      </c>
      <c r="G2307" s="24" t="s">
        <v>4475</v>
      </c>
      <c r="H2307" s="24" t="s">
        <v>3282</v>
      </c>
      <c r="I2307" s="24" t="s">
        <v>8192</v>
      </c>
      <c r="J2307" s="24" t="s">
        <v>2962</v>
      </c>
      <c r="K2307" s="24" t="s">
        <v>3283</v>
      </c>
      <c r="L2307" s="25">
        <v>45348</v>
      </c>
      <c r="M2307" s="25">
        <v>46078</v>
      </c>
      <c r="N2307" s="81">
        <f t="shared" si="469"/>
        <v>46078</v>
      </c>
      <c r="O2307" s="77" t="str">
        <f t="shared" ca="1" si="472"/>
        <v>Expired</v>
      </c>
      <c r="P2307" s="77" t="str" cm="1">
        <f t="array" aca="1" ref="P2307" ca="1">_xlfn.IFS((N2307-TODAY())&gt;=547,"06 Expires over 18 months",(N2307-TODAY())&gt;=365,"05 Expires in 18 months",(N2307-TODAY())&gt;=183,"04 Expires in 12 months",(N2307-TODAY())&gt;=92,"03 Expires in 6 months",(N2307-TODAY())&gt;=31,"02 Expires in 3 months",(N2307-TODAY())&gt;=0,"01 Expires in 30 days",(N2307-TODAY())&gt;=-31,"01 Expired last 30 days",(N2307-TODAY())&gt;=-92,"02 Expired last 3 months",(N2307-TODAY())&gt;=-183,"03 Expired last 6 months",(N2307-TODAY())&gt;=-365,"04 Expired last 12 months",(N2307-TODAY())&gt;=-547,"05 Expired last 18 months",TRUE,"06 Expired over 18 months")</f>
        <v>03 Expired last 6 months</v>
      </c>
      <c r="Q2307" s="65">
        <v>25000</v>
      </c>
      <c r="R2307" s="84">
        <f t="shared" si="473"/>
        <v>47916.666666666664</v>
      </c>
      <c r="S2307" s="77" t="str" cm="1">
        <f t="array" ref="S2307">_xlfn.IFS(R2307&gt;5000000,"Gold",R2307&gt;=500000,"Silver",R2307&gt;30000,"Bronze",TRUE,"Transactional")</f>
        <v>Bronze</v>
      </c>
      <c r="T2307" s="24" t="s">
        <v>54</v>
      </c>
      <c r="U2307" s="101" t="s">
        <v>891</v>
      </c>
      <c r="V2307" s="101" t="s">
        <v>892</v>
      </c>
      <c r="W2307" s="77" t="str">
        <f t="shared" si="475"/>
        <v>No</v>
      </c>
      <c r="X2307" s="77" t="str">
        <f>IFERROR(_xlfn.XLOOKUP(J2307&amp;"||"&amp;K2307,'Mapping Ref.'!$J$2:$J$538,'Mapping Ref.'!$K$2:$K$538),"")</f>
        <v>Construction &amp; Estates</v>
      </c>
      <c r="Y2307" s="77" t="str" cm="1">
        <f t="array" ref="Y2307">_xlfn.IFS(R2307&gt;2000000,"For Publication",R2307&gt;100000,"PID",R2307&gt;30000,"RFQ",TRUE,"Transactional")</f>
        <v>RFQ</v>
      </c>
      <c r="Z2307" s="24" t="s">
        <v>2277</v>
      </c>
      <c r="AA2307" s="32">
        <v>24</v>
      </c>
      <c r="AB2307" s="24">
        <v>0</v>
      </c>
      <c r="AC2307" s="25">
        <v>45348</v>
      </c>
      <c r="AD2307" s="24" t="s">
        <v>58</v>
      </c>
      <c r="AE2307" s="24" t="s">
        <v>8630</v>
      </c>
      <c r="AF2307" s="24" t="s">
        <v>60</v>
      </c>
      <c r="AG2307" s="24" t="s">
        <v>59</v>
      </c>
      <c r="AH2307" s="24" t="s">
        <v>60</v>
      </c>
      <c r="AI2307" s="24">
        <v>559693</v>
      </c>
      <c r="AJ2307" s="24" t="s">
        <v>60</v>
      </c>
      <c r="AK2307" s="24" t="s">
        <v>101</v>
      </c>
      <c r="AL2307" s="24" t="s">
        <v>70</v>
      </c>
      <c r="AM2307" s="24" t="s">
        <v>60</v>
      </c>
      <c r="AN2307" s="24" t="s">
        <v>59</v>
      </c>
      <c r="AO2307" s="24">
        <v>1</v>
      </c>
      <c r="AP2307" s="24"/>
      <c r="AQ2307" s="24" t="s">
        <v>8758</v>
      </c>
      <c r="AR2307" s="24" t="s">
        <v>8759</v>
      </c>
      <c r="AS2307" s="89">
        <f t="shared" si="471"/>
        <v>23</v>
      </c>
      <c r="AT2307" s="24" t="s">
        <v>4476</v>
      </c>
    </row>
    <row r="2308" spans="1:46" x14ac:dyDescent="0.5">
      <c r="A2308" s="24">
        <v>2447</v>
      </c>
      <c r="B2308" s="24" t="s">
        <v>506</v>
      </c>
      <c r="C2308" s="24"/>
      <c r="D2308" s="24" t="s">
        <v>8760</v>
      </c>
      <c r="E2308" s="24" t="s">
        <v>8761</v>
      </c>
      <c r="F2308" s="77" t="str">
        <f t="shared" si="474"/>
        <v>ROYAL BOROUGH OF GREENWICH</v>
      </c>
      <c r="G2308" s="24" t="s">
        <v>8762</v>
      </c>
      <c r="H2308" s="24" t="s">
        <v>1156</v>
      </c>
      <c r="I2308" s="24" t="s">
        <v>1156</v>
      </c>
      <c r="J2308" s="24" t="s">
        <v>190</v>
      </c>
      <c r="K2308" s="24" t="s">
        <v>1157</v>
      </c>
      <c r="L2308" s="25">
        <v>45348</v>
      </c>
      <c r="M2308" s="25">
        <v>45713</v>
      </c>
      <c r="N2308" s="81">
        <f t="shared" si="469"/>
        <v>46078</v>
      </c>
      <c r="O2308" s="77" t="s">
        <v>712</v>
      </c>
      <c r="P2308" s="77" t="str" cm="1">
        <f t="array" aca="1" ref="P2308" ca="1">_xlfn.IFS((N2308-TODAY())&gt;=547,"06 Expires over 18 months",(N2308-TODAY())&gt;=365,"05 Expires in 18 months",(N2308-TODAY())&gt;=183,"04 Expires in 12 months",(N2308-TODAY())&gt;=92,"03 Expires in 6 months",(N2308-TODAY())&gt;=31,"02 Expires in 3 months",(N2308-TODAY())&gt;=0,"01 Expires in 30 days",(N2308-TODAY())&gt;=-31,"01 Expired last 30 days",(N2308-TODAY())&gt;=-92,"02 Expired last 3 months",(N2308-TODAY())&gt;=-183,"03 Expired last 6 months",(N2308-TODAY())&gt;=-365,"04 Expired last 12 months",(N2308-TODAY())&gt;=-547,"05 Expired last 18 months",TRUE,"06 Expired over 18 months")</f>
        <v>03 Expired last 6 months</v>
      </c>
      <c r="Q2308" s="65">
        <v>5000</v>
      </c>
      <c r="R2308" s="84">
        <f t="shared" si="473"/>
        <v>9583.3333333333339</v>
      </c>
      <c r="S2308" s="77" t="str" cm="1">
        <f t="array" ref="S2308">_xlfn.IFS(R2308&gt;5000000,"Gold",R2308&gt;=500000,"Silver",R2308&gt;30000,"Bronze",TRUE,"Transactional")</f>
        <v>Transactional</v>
      </c>
      <c r="T2308" s="24" t="s">
        <v>54</v>
      </c>
      <c r="U2308" s="101" t="s">
        <v>853</v>
      </c>
      <c r="V2308" s="101" t="s">
        <v>566</v>
      </c>
      <c r="W2308" s="77" t="str">
        <f t="shared" si="475"/>
        <v>Yes</v>
      </c>
      <c r="X2308" s="77" t="str">
        <f>IFERROR(_xlfn.XLOOKUP(J2308&amp;"||"&amp;K2308,'Mapping Ref.'!$J$2:$J$538,'Mapping Ref.'!$K$2:$K$538),"")</f>
        <v>Childrens &amp; Adults</v>
      </c>
      <c r="Y2308" s="77" t="str" cm="1">
        <f t="array" ref="Y2308">_xlfn.IFS(R2308&gt;2000000,"For Publication",R2308&gt;100000,"PID",R2308&gt;30000,"RFQ",TRUE,"Transactional")</f>
        <v>Transactional</v>
      </c>
      <c r="Z2308" s="24" t="s">
        <v>8586</v>
      </c>
      <c r="AA2308" s="32">
        <v>12</v>
      </c>
      <c r="AB2308" s="24">
        <v>12</v>
      </c>
      <c r="AC2308" s="25">
        <v>45348</v>
      </c>
      <c r="AD2308" s="24" t="s">
        <v>58</v>
      </c>
      <c r="AE2308" s="24" t="s">
        <v>8763</v>
      </c>
      <c r="AF2308" s="24" t="s">
        <v>59</v>
      </c>
      <c r="AG2308" s="24" t="s">
        <v>59</v>
      </c>
      <c r="AH2308" s="24" t="s">
        <v>60</v>
      </c>
      <c r="AI2308" s="24" t="s">
        <v>8471</v>
      </c>
      <c r="AJ2308" s="24" t="s">
        <v>59</v>
      </c>
      <c r="AK2308" s="24" t="s">
        <v>101</v>
      </c>
      <c r="AL2308" s="24" t="s">
        <v>70</v>
      </c>
      <c r="AM2308" s="24" t="s">
        <v>60</v>
      </c>
      <c r="AN2308" s="24" t="s">
        <v>59</v>
      </c>
      <c r="AO2308" s="24">
        <v>155</v>
      </c>
      <c r="AP2308" s="24"/>
      <c r="AQ2308" s="24"/>
      <c r="AR2308" s="24"/>
      <c r="AS2308" s="89">
        <f t="shared" si="471"/>
        <v>23</v>
      </c>
      <c r="AT2308" s="24" t="s">
        <v>8764</v>
      </c>
    </row>
    <row r="2309" spans="1:46" x14ac:dyDescent="0.5">
      <c r="A2309" s="24">
        <v>2448</v>
      </c>
      <c r="B2309" s="24"/>
      <c r="C2309" s="24"/>
      <c r="D2309" s="24" t="s">
        <v>8765</v>
      </c>
      <c r="E2309" s="24" t="s">
        <v>6473</v>
      </c>
      <c r="F2309" s="77" t="str">
        <f t="shared" si="474"/>
        <v>FORENSIC TESTING SERVICE LTD</v>
      </c>
      <c r="G2309" s="24" t="s">
        <v>8766</v>
      </c>
      <c r="H2309" s="24" t="s">
        <v>1420</v>
      </c>
      <c r="I2309" s="24" t="s">
        <v>1420</v>
      </c>
      <c r="J2309" s="24" t="s">
        <v>52</v>
      </c>
      <c r="K2309" s="24" t="s">
        <v>822</v>
      </c>
      <c r="L2309" s="25">
        <v>45349</v>
      </c>
      <c r="M2309" s="25"/>
      <c r="N2309" s="81"/>
      <c r="O2309" s="77" t="s">
        <v>712</v>
      </c>
      <c r="P2309" s="77"/>
      <c r="Q2309" s="104"/>
      <c r="R2309" s="84">
        <v>0</v>
      </c>
      <c r="S2309" s="77" t="str" cm="1">
        <f t="array" ref="S2309">_xlfn.IFS(R2309&gt;5000000,"Gold",R2309&gt;=500000,"Silver",R2309&gt;30000,"Bronze",TRUE,"Transactional")</f>
        <v>Transactional</v>
      </c>
      <c r="T2309" s="24" t="s">
        <v>54</v>
      </c>
      <c r="U2309" s="101" t="s">
        <v>455</v>
      </c>
      <c r="V2309" s="101" t="s">
        <v>822</v>
      </c>
      <c r="W2309" s="77" t="str">
        <f t="shared" si="475"/>
        <v>Yes</v>
      </c>
      <c r="X2309" s="77" t="str">
        <f>IFERROR(_xlfn.XLOOKUP(J2309&amp;"||"&amp;K2309,'Mapping Ref.'!$J$2:$J$538,'Mapping Ref.'!$K$2:$K$538),"")</f>
        <v>Corporate</v>
      </c>
      <c r="Y2309" s="77" t="str" cm="1">
        <f t="array" ref="Y2309">_xlfn.IFS(R2309&gt;2000000,"For Publication",R2309&gt;100000,"PID",R2309&gt;30000,"RFQ",TRUE,"Transactional")</f>
        <v>Transactional</v>
      </c>
      <c r="Z2309" s="24" t="s">
        <v>8586</v>
      </c>
      <c r="AA2309" s="32">
        <v>80</v>
      </c>
      <c r="AB2309" s="24">
        <v>80</v>
      </c>
      <c r="AC2309" s="25">
        <v>45349</v>
      </c>
      <c r="AD2309" s="24" t="s">
        <v>102</v>
      </c>
      <c r="AE2309" s="24" t="s">
        <v>5003</v>
      </c>
      <c r="AF2309" s="24" t="s">
        <v>60</v>
      </c>
      <c r="AG2309" s="24" t="s">
        <v>59</v>
      </c>
      <c r="AH2309" s="24" t="s">
        <v>60</v>
      </c>
      <c r="AI2309" s="24">
        <v>7010258</v>
      </c>
      <c r="AJ2309" s="24" t="s">
        <v>59</v>
      </c>
      <c r="AK2309" s="24" t="s">
        <v>101</v>
      </c>
      <c r="AL2309" s="24" t="s">
        <v>70</v>
      </c>
      <c r="AM2309" s="24" t="s">
        <v>59</v>
      </c>
      <c r="AN2309" s="24"/>
      <c r="AO2309" s="24">
        <v>0</v>
      </c>
      <c r="AP2309" s="24">
        <v>0</v>
      </c>
      <c r="AQ2309" s="24"/>
      <c r="AR2309" s="24"/>
      <c r="AS2309" s="89">
        <v>0</v>
      </c>
      <c r="AT2309" s="24" t="s">
        <v>8765</v>
      </c>
    </row>
    <row r="2310" spans="1:46" x14ac:dyDescent="0.5">
      <c r="A2310" s="24">
        <v>2449</v>
      </c>
      <c r="B2310" s="24" t="s">
        <v>506</v>
      </c>
      <c r="C2310" s="24"/>
      <c r="D2310" s="24" t="s">
        <v>8767</v>
      </c>
      <c r="E2310" s="24" t="s">
        <v>8768</v>
      </c>
      <c r="F2310" s="77" t="str">
        <f t="shared" si="474"/>
        <v>CANON (UK) LTD</v>
      </c>
      <c r="G2310" s="24" t="s">
        <v>8769</v>
      </c>
      <c r="H2310" s="24" t="s">
        <v>880</v>
      </c>
      <c r="I2310" s="24" t="s">
        <v>880</v>
      </c>
      <c r="J2310" s="24" t="s">
        <v>52</v>
      </c>
      <c r="K2310" s="24" t="s">
        <v>8770</v>
      </c>
      <c r="L2310" s="25">
        <v>45383</v>
      </c>
      <c r="M2310" s="25">
        <v>46843</v>
      </c>
      <c r="N2310" s="81">
        <f t="shared" ref="N2310:N2327" si="476">EDATE(M2310,AB2310)</f>
        <v>47938</v>
      </c>
      <c r="O2310" s="77" t="str">
        <f t="shared" ref="O2310:O2320" ca="1" si="477">IF(N2310&lt;TODAY(),"Expired","Live")</f>
        <v>Live</v>
      </c>
      <c r="P2310" s="77" t="str" cm="1">
        <f t="array" aca="1" ref="P2310" ca="1">_xlfn.IFS((N2310-TODAY())&gt;=547,"06 Expires over 18 months",(N2310-TODAY())&gt;=365,"05 Expires in 18 months",(N2310-TODAY())&gt;=183,"04 Expires in 12 months",(N2310-TODAY())&gt;=92,"03 Expires in 6 months",(N2310-TODAY())&gt;=31,"02 Expires in 3 months",(N2310-TODAY())&gt;=0,"01 Expires in 30 days",(N2310-TODAY())&gt;=-31,"01 Expired last 30 days",(N2310-TODAY())&gt;=-92,"02 Expired last 3 months",(N2310-TODAY())&gt;=-183,"03 Expired last 6 months",(N2310-TODAY())&gt;=-365,"04 Expired last 12 months",(N2310-TODAY())&gt;=-547,"05 Expired last 18 months",TRUE,"06 Expired over 18 months")</f>
        <v>06 Expires over 18 months</v>
      </c>
      <c r="Q2310" s="65">
        <v>267377.83</v>
      </c>
      <c r="R2310" s="84">
        <f>MAX(Q2310,Q2310*N(AS2310)/12)</f>
        <v>1849363.3241666667</v>
      </c>
      <c r="S2310" s="77" t="str" cm="1">
        <f t="array" ref="S2310">_xlfn.IFS(R2310&gt;5000000,"Gold",R2310&gt;=500000,"Silver",R2310&gt;30000,"Bronze",TRUE,"Transactional")</f>
        <v>Silver</v>
      </c>
      <c r="T2310" s="24" t="s">
        <v>54</v>
      </c>
      <c r="U2310" s="101" t="s">
        <v>99</v>
      </c>
      <c r="V2310" s="101" t="s">
        <v>886</v>
      </c>
      <c r="W2310" s="77" t="str">
        <f t="shared" si="475"/>
        <v>Yes</v>
      </c>
      <c r="X2310" s="77" t="str">
        <f>IFERROR(_xlfn.XLOOKUP(J2310&amp;"||"&amp;K2310,'Mapping Ref.'!$J$2:$J$538,'Mapping Ref.'!$K$2:$K$538),"")</f>
        <v>Corporate</v>
      </c>
      <c r="Y2310" s="77" t="str" cm="1">
        <f t="array" ref="Y2310">_xlfn.IFS(R2310&gt;2000000,"For Publication",R2310&gt;100000,"PID",R2310&gt;30000,"RFQ",TRUE,"Transactional")</f>
        <v>PID</v>
      </c>
      <c r="Z2310" s="24" t="s">
        <v>8586</v>
      </c>
      <c r="AA2310" s="32">
        <v>48</v>
      </c>
      <c r="AB2310" s="24">
        <v>36</v>
      </c>
      <c r="AC2310" s="25">
        <v>45350</v>
      </c>
      <c r="AD2310" s="24" t="s">
        <v>58</v>
      </c>
      <c r="AE2310" s="24" t="s">
        <v>8415</v>
      </c>
      <c r="AF2310" s="24" t="s">
        <v>60</v>
      </c>
      <c r="AG2310" s="24" t="s">
        <v>60</v>
      </c>
      <c r="AH2310" s="24" t="s">
        <v>60</v>
      </c>
      <c r="AI2310" s="24">
        <v>1264300</v>
      </c>
      <c r="AJ2310" s="24" t="s">
        <v>60</v>
      </c>
      <c r="AK2310" s="24" t="s">
        <v>57</v>
      </c>
      <c r="AL2310" s="24" t="s">
        <v>70</v>
      </c>
      <c r="AM2310" s="24" t="s">
        <v>59</v>
      </c>
      <c r="AN2310" s="24"/>
      <c r="AO2310" s="24">
        <v>0</v>
      </c>
      <c r="AP2310" s="24" t="s">
        <v>8771</v>
      </c>
      <c r="AQ2310" s="24"/>
      <c r="AR2310" s="24"/>
      <c r="AS2310" s="89">
        <f t="shared" ref="AS2310:AS2327" si="478">DATEDIF(L2310,N2310,"m")</f>
        <v>83</v>
      </c>
      <c r="AT2310" s="24" t="s">
        <v>8772</v>
      </c>
    </row>
    <row r="2311" spans="1:46" x14ac:dyDescent="0.5">
      <c r="A2311" s="24">
        <v>2450</v>
      </c>
      <c r="B2311" s="24" t="s">
        <v>506</v>
      </c>
      <c r="C2311" s="24"/>
      <c r="D2311" s="24" t="s">
        <v>8773</v>
      </c>
      <c r="E2311" s="24" t="s">
        <v>8774</v>
      </c>
      <c r="F2311" s="77" t="str">
        <f t="shared" si="474"/>
        <v>GALLAGHER BASSETT SPECIALITY T/A STRATA SOLICITORS LTD</v>
      </c>
      <c r="G2311" s="24" t="s">
        <v>8775</v>
      </c>
      <c r="H2311" s="24" t="s">
        <v>1800</v>
      </c>
      <c r="I2311" s="24" t="s">
        <v>1800</v>
      </c>
      <c r="J2311" s="24" t="s">
        <v>52</v>
      </c>
      <c r="K2311" s="24" t="s">
        <v>1801</v>
      </c>
      <c r="L2311" s="25">
        <v>45344</v>
      </c>
      <c r="M2311" s="25">
        <v>47528</v>
      </c>
      <c r="N2311" s="81">
        <f t="shared" si="476"/>
        <v>47528</v>
      </c>
      <c r="O2311" s="77" t="str">
        <f t="shared" ca="1" si="477"/>
        <v>Live</v>
      </c>
      <c r="P2311" s="77" t="str" cm="1">
        <f t="array" aca="1" ref="P2311" ca="1">_xlfn.IFS((N2311-TODAY())&gt;=547,"06 Expires over 18 months",(N2311-TODAY())&gt;=365,"05 Expires in 18 months",(N2311-TODAY())&gt;=183,"04 Expires in 12 months",(N2311-TODAY())&gt;=92,"03 Expires in 6 months",(N2311-TODAY())&gt;=31,"02 Expires in 3 months",(N2311-TODAY())&gt;=0,"01 Expires in 30 days",(N2311-TODAY())&gt;=-31,"01 Expired last 30 days",(N2311-TODAY())&gt;=-92,"02 Expired last 3 months",(N2311-TODAY())&gt;=-183,"03 Expired last 6 months",(N2311-TODAY())&gt;=-365,"04 Expired last 12 months",(N2311-TODAY())&gt;=-547,"05 Expired last 18 months",TRUE,"06 Expired over 18 months")</f>
        <v>06 Expires over 18 months</v>
      </c>
      <c r="Q2311" s="104"/>
      <c r="R2311" s="84">
        <v>0</v>
      </c>
      <c r="S2311" s="77" t="str" cm="1">
        <f t="array" ref="S2311">_xlfn.IFS(R2311&gt;5000000,"Gold",R2311&gt;=500000,"Silver",R2311&gt;30000,"Bronze",TRUE,"Transactional")</f>
        <v>Transactional</v>
      </c>
      <c r="T2311" s="24" t="s">
        <v>54</v>
      </c>
      <c r="U2311" s="101" t="s">
        <v>455</v>
      </c>
      <c r="V2311" s="101" t="s">
        <v>1801</v>
      </c>
      <c r="W2311" s="77" t="str">
        <f t="shared" si="475"/>
        <v>No</v>
      </c>
      <c r="X2311" s="77" t="str">
        <f>IFERROR(_xlfn.XLOOKUP(J2311&amp;"||"&amp;K2311,'Mapping Ref.'!$J$2:$J$538,'Mapping Ref.'!$K$2:$K$538),"")</f>
        <v>Corporate</v>
      </c>
      <c r="Y2311" s="77" t="str" cm="1">
        <f t="array" ref="Y2311">_xlfn.IFS(R2311&gt;2000000,"For Publication",R2311&gt;100000,"PID",R2311&gt;30000,"RFQ",TRUE,"Transactional")</f>
        <v>Transactional</v>
      </c>
      <c r="Z2311" s="24" t="s">
        <v>8586</v>
      </c>
      <c r="AA2311" s="32">
        <v>0</v>
      </c>
      <c r="AB2311" s="24">
        <v>0</v>
      </c>
      <c r="AC2311" s="25">
        <v>45351</v>
      </c>
      <c r="AD2311" s="24" t="s">
        <v>102</v>
      </c>
      <c r="AE2311" s="24" t="s">
        <v>8733</v>
      </c>
      <c r="AF2311" s="24" t="s">
        <v>60</v>
      </c>
      <c r="AG2311" s="24" t="s">
        <v>60</v>
      </c>
      <c r="AH2311" s="24" t="s">
        <v>60</v>
      </c>
      <c r="AI2311" s="24">
        <v>7324482</v>
      </c>
      <c r="AJ2311" s="24" t="s">
        <v>59</v>
      </c>
      <c r="AK2311" s="24" t="s">
        <v>101</v>
      </c>
      <c r="AL2311" s="24" t="s">
        <v>70</v>
      </c>
      <c r="AM2311" s="24" t="s">
        <v>60</v>
      </c>
      <c r="AN2311" s="24" t="s">
        <v>59</v>
      </c>
      <c r="AO2311" s="24">
        <v>0</v>
      </c>
      <c r="AP2311" s="24"/>
      <c r="AQ2311" s="24"/>
      <c r="AR2311" s="24"/>
      <c r="AS2311" s="89">
        <f t="shared" si="478"/>
        <v>71</v>
      </c>
      <c r="AT2311" s="24" t="s">
        <v>8776</v>
      </c>
    </row>
    <row r="2312" spans="1:46" x14ac:dyDescent="0.5">
      <c r="A2312" s="24">
        <v>2451</v>
      </c>
      <c r="B2312" s="24" t="s">
        <v>506</v>
      </c>
      <c r="C2312" s="24" t="s">
        <v>77</v>
      </c>
      <c r="D2312" s="24" t="s">
        <v>8777</v>
      </c>
      <c r="E2312" s="24" t="s">
        <v>8778</v>
      </c>
      <c r="F2312" s="77" t="str">
        <f t="shared" si="474"/>
        <v>ZURICH INSURANCE PLC</v>
      </c>
      <c r="G2312" s="24" t="s">
        <v>3506</v>
      </c>
      <c r="H2312" s="24" t="s">
        <v>1800</v>
      </c>
      <c r="I2312" s="24" t="s">
        <v>1800</v>
      </c>
      <c r="J2312" s="24" t="s">
        <v>52</v>
      </c>
      <c r="K2312" s="24" t="s">
        <v>1801</v>
      </c>
      <c r="L2312" s="25">
        <v>45200</v>
      </c>
      <c r="M2312" s="25">
        <v>46295</v>
      </c>
      <c r="N2312" s="81">
        <f t="shared" si="476"/>
        <v>47026</v>
      </c>
      <c r="O2312" s="77" t="str">
        <f t="shared" ca="1" si="477"/>
        <v>Live</v>
      </c>
      <c r="P2312" s="77" t="str" cm="1">
        <f t="array" aca="1" ref="P2312" ca="1">_xlfn.IFS((N2312-TODAY())&gt;=547,"06 Expires over 18 months",(N2312-TODAY())&gt;=365,"05 Expires in 18 months",(N2312-TODAY())&gt;=183,"04 Expires in 12 months",(N2312-TODAY())&gt;=92,"03 Expires in 6 months",(N2312-TODAY())&gt;=31,"02 Expires in 3 months",(N2312-TODAY())&gt;=0,"01 Expires in 30 days",(N2312-TODAY())&gt;=-31,"01 Expired last 30 days",(N2312-TODAY())&gt;=-92,"02 Expired last 3 months",(N2312-TODAY())&gt;=-183,"03 Expired last 6 months",(N2312-TODAY())&gt;=-365,"04 Expired last 12 months",(N2312-TODAY())&gt;=-547,"05 Expired last 18 months",TRUE,"06 Expired over 18 months")</f>
        <v>06 Expires over 18 months</v>
      </c>
      <c r="Q2312" s="65">
        <v>760598</v>
      </c>
      <c r="R2312" s="84">
        <f t="shared" ref="R2312:R2329" si="479">MAX(Q2312,Q2312*N(AS2312)/12)</f>
        <v>3739606.8333333335</v>
      </c>
      <c r="S2312" s="77" t="str" cm="1">
        <f t="array" ref="S2312">_xlfn.IFS(R2312&gt;5000000,"Gold",R2312&gt;=500000,"Silver",R2312&gt;30000,"Bronze",TRUE,"Transactional")</f>
        <v>Silver</v>
      </c>
      <c r="T2312" s="24" t="s">
        <v>54</v>
      </c>
      <c r="U2312" s="101" t="s">
        <v>455</v>
      </c>
      <c r="V2312" s="101" t="s">
        <v>1801</v>
      </c>
      <c r="W2312" s="77" t="str">
        <f t="shared" si="475"/>
        <v>Yes</v>
      </c>
      <c r="X2312" s="77" t="str">
        <f>IFERROR(_xlfn.XLOOKUP(J2312&amp;"||"&amp;K2312,'Mapping Ref.'!$J$2:$J$538,'Mapping Ref.'!$K$2:$K$538),"")</f>
        <v>Corporate</v>
      </c>
      <c r="Y2312" s="77" t="str" cm="1">
        <f t="array" ref="Y2312">_xlfn.IFS(R2312&gt;2000000,"For Publication",R2312&gt;100000,"PID",R2312&gt;30000,"RFQ",TRUE,"Transactional")</f>
        <v>For Publication</v>
      </c>
      <c r="Z2312" s="24" t="s">
        <v>2277</v>
      </c>
      <c r="AA2312" s="32">
        <v>36</v>
      </c>
      <c r="AB2312" s="24">
        <v>24</v>
      </c>
      <c r="AC2312" s="25">
        <v>45351</v>
      </c>
      <c r="AD2312" s="24" t="s">
        <v>58</v>
      </c>
      <c r="AE2312" s="24" t="s">
        <v>8779</v>
      </c>
      <c r="AF2312" s="24" t="s">
        <v>60</v>
      </c>
      <c r="AG2312" s="24" t="s">
        <v>60</v>
      </c>
      <c r="AH2312" s="24" t="s">
        <v>60</v>
      </c>
      <c r="AI2312" s="24" t="s">
        <v>8780</v>
      </c>
      <c r="AJ2312" s="24" t="s">
        <v>60</v>
      </c>
      <c r="AK2312" s="24" t="s">
        <v>71</v>
      </c>
      <c r="AL2312" s="24" t="s">
        <v>70</v>
      </c>
      <c r="AM2312" s="24" t="s">
        <v>59</v>
      </c>
      <c r="AN2312" s="24" t="s">
        <v>59</v>
      </c>
      <c r="AO2312" s="24">
        <v>0</v>
      </c>
      <c r="AP2312" s="24"/>
      <c r="AQ2312" s="24"/>
      <c r="AR2312" s="24"/>
      <c r="AS2312" s="89">
        <f t="shared" si="478"/>
        <v>59</v>
      </c>
      <c r="AT2312" s="24" t="s">
        <v>3507</v>
      </c>
    </row>
    <row r="2313" spans="1:46" x14ac:dyDescent="0.5">
      <c r="A2313" s="24">
        <v>2452</v>
      </c>
      <c r="B2313" s="24" t="s">
        <v>506</v>
      </c>
      <c r="C2313" s="24"/>
      <c r="D2313" s="24" t="s">
        <v>8781</v>
      </c>
      <c r="E2313" s="24" t="s">
        <v>8782</v>
      </c>
      <c r="F2313" s="77" t="str">
        <f t="shared" si="474"/>
        <v>LEADING COMMUNITIES LTD</v>
      </c>
      <c r="G2313" s="24" t="s">
        <v>8783</v>
      </c>
      <c r="H2313" s="24" t="s">
        <v>8784</v>
      </c>
      <c r="I2313" s="24" t="s">
        <v>6242</v>
      </c>
      <c r="J2313" s="24" t="s">
        <v>66</v>
      </c>
      <c r="K2313" s="27" t="s">
        <v>67</v>
      </c>
      <c r="L2313" s="25">
        <v>45352</v>
      </c>
      <c r="M2313" s="25">
        <v>45716</v>
      </c>
      <c r="N2313" s="81">
        <f t="shared" si="476"/>
        <v>46081</v>
      </c>
      <c r="O2313" s="77" t="str">
        <f t="shared" ca="1" si="477"/>
        <v>Expired</v>
      </c>
      <c r="P2313" s="77" t="str" cm="1">
        <f t="array" aca="1" ref="P2313" ca="1">_xlfn.IFS((N2313-TODAY())&gt;=547,"06 Expires over 18 months",(N2313-TODAY())&gt;=365,"05 Expires in 18 months",(N2313-TODAY())&gt;=183,"04 Expires in 12 months",(N2313-TODAY())&gt;=92,"03 Expires in 6 months",(N2313-TODAY())&gt;=31,"02 Expires in 3 months",(N2313-TODAY())&gt;=0,"01 Expires in 30 days",(N2313-TODAY())&gt;=-31,"01 Expired last 30 days",(N2313-TODAY())&gt;=-92,"02 Expired last 3 months",(N2313-TODAY())&gt;=-183,"03 Expired last 6 months",(N2313-TODAY())&gt;=-365,"04 Expired last 12 months",(N2313-TODAY())&gt;=-547,"05 Expired last 18 months",TRUE,"06 Expired over 18 months")</f>
        <v>03 Expired last 6 months</v>
      </c>
      <c r="Q2313" s="65">
        <v>3000</v>
      </c>
      <c r="R2313" s="84">
        <f t="shared" si="479"/>
        <v>5750</v>
      </c>
      <c r="S2313" s="77" t="str" cm="1">
        <f t="array" ref="S2313">_xlfn.IFS(R2313&gt;5000000,"Gold",R2313&gt;=500000,"Silver",R2313&gt;30000,"Bronze",TRUE,"Transactional")</f>
        <v>Transactional</v>
      </c>
      <c r="T2313" s="24" t="s">
        <v>54</v>
      </c>
      <c r="U2313" s="101" t="s">
        <v>69</v>
      </c>
      <c r="V2313" s="101" t="s">
        <v>67</v>
      </c>
      <c r="W2313" s="77" t="str">
        <f t="shared" si="475"/>
        <v>Yes</v>
      </c>
      <c r="X2313" s="77" t="str">
        <f>IFERROR(_xlfn.XLOOKUP(J2313&amp;"||"&amp;K2313,'Mapping Ref.'!$J$2:$J$538,'Mapping Ref.'!$K$2:$K$538),"")</f>
        <v>Childrens &amp; Adults</v>
      </c>
      <c r="Y2313" s="77" t="str" cm="1">
        <f t="array" ref="Y2313">_xlfn.IFS(R2313&gt;2000000,"For Publication",R2313&gt;100000,"PID",R2313&gt;30000,"RFQ",TRUE,"Transactional")</f>
        <v>Transactional</v>
      </c>
      <c r="Z2313" s="24" t="s">
        <v>8586</v>
      </c>
      <c r="AA2313" s="32">
        <v>12</v>
      </c>
      <c r="AB2313" s="24">
        <v>12</v>
      </c>
      <c r="AC2313" s="25">
        <v>45351</v>
      </c>
      <c r="AD2313" s="24" t="s">
        <v>58</v>
      </c>
      <c r="AE2313" s="24" t="s">
        <v>8546</v>
      </c>
      <c r="AF2313" s="24" t="s">
        <v>60</v>
      </c>
      <c r="AG2313" s="24" t="s">
        <v>59</v>
      </c>
      <c r="AH2313" s="24" t="s">
        <v>60</v>
      </c>
      <c r="AI2313" s="24">
        <v>8604994</v>
      </c>
      <c r="AJ2313" s="24" t="s">
        <v>60</v>
      </c>
      <c r="AK2313" s="24" t="s">
        <v>101</v>
      </c>
      <c r="AL2313" s="24" t="s">
        <v>70</v>
      </c>
      <c r="AM2313" s="24" t="s">
        <v>59</v>
      </c>
      <c r="AN2313" s="24" t="s">
        <v>59</v>
      </c>
      <c r="AO2313" s="24">
        <v>0</v>
      </c>
      <c r="AP2313" s="24"/>
      <c r="AQ2313" s="24"/>
      <c r="AR2313" s="24"/>
      <c r="AS2313" s="89">
        <f t="shared" si="478"/>
        <v>23</v>
      </c>
      <c r="AT2313" s="24" t="s">
        <v>8785</v>
      </c>
    </row>
    <row r="2314" spans="1:46" x14ac:dyDescent="0.5">
      <c r="A2314" s="24">
        <v>2453</v>
      </c>
      <c r="B2314" s="24" t="s">
        <v>506</v>
      </c>
      <c r="C2314" s="24" t="s">
        <v>77</v>
      </c>
      <c r="D2314" s="24" t="s">
        <v>4257</v>
      </c>
      <c r="E2314" s="24" t="s">
        <v>8786</v>
      </c>
      <c r="F2314" s="77" t="str">
        <f t="shared" si="474"/>
        <v>SKILLS TRAINING CENTRE LIMITED</v>
      </c>
      <c r="G2314" s="24" t="s">
        <v>4256</v>
      </c>
      <c r="H2314" s="24" t="s">
        <v>3282</v>
      </c>
      <c r="I2314" s="24" t="s">
        <v>8192</v>
      </c>
      <c r="J2314" s="24" t="s">
        <v>2962</v>
      </c>
      <c r="K2314" s="24" t="s">
        <v>3283</v>
      </c>
      <c r="L2314" s="25">
        <v>45351</v>
      </c>
      <c r="M2314" s="25">
        <v>46081</v>
      </c>
      <c r="N2314" s="81">
        <f t="shared" si="476"/>
        <v>46081</v>
      </c>
      <c r="O2314" s="77" t="str">
        <f t="shared" ca="1" si="477"/>
        <v>Expired</v>
      </c>
      <c r="P2314" s="77" t="str" cm="1">
        <f t="array" aca="1" ref="P2314" ca="1">_xlfn.IFS((N2314-TODAY())&gt;=547,"06 Expires over 18 months",(N2314-TODAY())&gt;=365,"05 Expires in 18 months",(N2314-TODAY())&gt;=183,"04 Expires in 12 months",(N2314-TODAY())&gt;=92,"03 Expires in 6 months",(N2314-TODAY())&gt;=31,"02 Expires in 3 months",(N2314-TODAY())&gt;=0,"01 Expires in 30 days",(N2314-TODAY())&gt;=-31,"01 Expired last 30 days",(N2314-TODAY())&gt;=-92,"02 Expired last 3 months",(N2314-TODAY())&gt;=-183,"03 Expired last 6 months",(N2314-TODAY())&gt;=-365,"04 Expired last 12 months",(N2314-TODAY())&gt;=-547,"05 Expired last 18 months",TRUE,"06 Expired over 18 months")</f>
        <v>03 Expired last 6 months</v>
      </c>
      <c r="Q2314" s="65">
        <v>20000</v>
      </c>
      <c r="R2314" s="84">
        <f t="shared" si="479"/>
        <v>38333.333333333336</v>
      </c>
      <c r="S2314" s="77" t="str" cm="1">
        <f t="array" ref="S2314">_xlfn.IFS(R2314&gt;5000000,"Gold",R2314&gt;=500000,"Silver",R2314&gt;30000,"Bronze",TRUE,"Transactional")</f>
        <v>Bronze</v>
      </c>
      <c r="T2314" s="24" t="s">
        <v>54</v>
      </c>
      <c r="U2314" s="101" t="s">
        <v>237</v>
      </c>
      <c r="V2314" s="101" t="s">
        <v>566</v>
      </c>
      <c r="W2314" s="77" t="str">
        <f t="shared" si="475"/>
        <v>No</v>
      </c>
      <c r="X2314" s="77" t="str">
        <f>IFERROR(_xlfn.XLOOKUP(J2314&amp;"||"&amp;K2314,'Mapping Ref.'!$J$2:$J$538,'Mapping Ref.'!$K$2:$K$538),"")</f>
        <v>Construction &amp; Estates</v>
      </c>
      <c r="Y2314" s="77" t="str" cm="1">
        <f t="array" ref="Y2314">_xlfn.IFS(R2314&gt;2000000,"For Publication",R2314&gt;100000,"PID",R2314&gt;30000,"RFQ",TRUE,"Transactional")</f>
        <v>RFQ</v>
      </c>
      <c r="Z2314" s="24" t="s">
        <v>2277</v>
      </c>
      <c r="AA2314" s="32">
        <v>24</v>
      </c>
      <c r="AB2314" s="24">
        <v>0</v>
      </c>
      <c r="AC2314" s="25">
        <v>45351</v>
      </c>
      <c r="AD2314" s="24" t="s">
        <v>58</v>
      </c>
      <c r="AE2314" s="24" t="s">
        <v>8320</v>
      </c>
      <c r="AF2314" s="24" t="s">
        <v>60</v>
      </c>
      <c r="AG2314" s="24" t="s">
        <v>59</v>
      </c>
      <c r="AH2314" s="24" t="s">
        <v>60</v>
      </c>
      <c r="AI2314" s="24">
        <v>5308344</v>
      </c>
      <c r="AJ2314" s="24" t="s">
        <v>60</v>
      </c>
      <c r="AK2314" s="24" t="s">
        <v>101</v>
      </c>
      <c r="AL2314" s="24" t="s">
        <v>70</v>
      </c>
      <c r="AM2314" s="24" t="s">
        <v>60</v>
      </c>
      <c r="AN2314" s="24"/>
      <c r="AO2314" s="24">
        <v>0</v>
      </c>
      <c r="AP2314" s="24" t="s">
        <v>8787</v>
      </c>
      <c r="AQ2314" s="24" t="s">
        <v>8788</v>
      </c>
      <c r="AR2314" s="24" t="s">
        <v>8789</v>
      </c>
      <c r="AS2314" s="89">
        <f t="shared" si="478"/>
        <v>23</v>
      </c>
      <c r="AT2314" s="24" t="s">
        <v>4257</v>
      </c>
    </row>
    <row r="2315" spans="1:46" x14ac:dyDescent="0.5">
      <c r="A2315" s="24">
        <v>2454</v>
      </c>
      <c r="B2315" s="24" t="s">
        <v>506</v>
      </c>
      <c r="C2315" s="24"/>
      <c r="D2315" s="24" t="s">
        <v>8790</v>
      </c>
      <c r="E2315" s="24" t="s">
        <v>8791</v>
      </c>
      <c r="F2315" s="77" t="str">
        <f t="shared" si="474"/>
        <v>Zoological Fabrications Ltd</v>
      </c>
      <c r="G2315" s="24" t="s">
        <v>8792</v>
      </c>
      <c r="H2315" s="24" t="s">
        <v>8793</v>
      </c>
      <c r="I2315" s="24" t="s">
        <v>8793</v>
      </c>
      <c r="J2315" s="24" t="s">
        <v>321</v>
      </c>
      <c r="K2315" s="24" t="s">
        <v>8794</v>
      </c>
      <c r="L2315" s="25">
        <v>45351</v>
      </c>
      <c r="M2315" s="25">
        <v>46446</v>
      </c>
      <c r="N2315" s="81">
        <f t="shared" si="476"/>
        <v>46811</v>
      </c>
      <c r="O2315" s="77" t="str">
        <f t="shared" ca="1" si="477"/>
        <v>Live</v>
      </c>
      <c r="P2315" s="77" t="str" cm="1">
        <f t="array" aca="1" ref="P2315" ca="1">_xlfn.IFS((N2315-TODAY())&gt;=547,"06 Expires over 18 months",(N2315-TODAY())&gt;=365,"05 Expires in 18 months",(N2315-TODAY())&gt;=183,"04 Expires in 12 months",(N2315-TODAY())&gt;=92,"03 Expires in 6 months",(N2315-TODAY())&gt;=31,"02 Expires in 3 months",(N2315-TODAY())&gt;=0,"01 Expires in 30 days",(N2315-TODAY())&gt;=-31,"01 Expired last 30 days",(N2315-TODAY())&gt;=-92,"02 Expired last 3 months",(N2315-TODAY())&gt;=-183,"03 Expired last 6 months",(N2315-TODAY())&gt;=-365,"04 Expired last 12 months",(N2315-TODAY())&gt;=-547,"05 Expired last 18 months",TRUE,"06 Expired over 18 months")</f>
        <v>06 Expires over 18 months</v>
      </c>
      <c r="Q2315" s="65">
        <v>11000</v>
      </c>
      <c r="R2315" s="84">
        <f t="shared" si="479"/>
        <v>43083.333333333336</v>
      </c>
      <c r="S2315" s="77" t="str" cm="1">
        <f t="array" ref="S2315">_xlfn.IFS(R2315&gt;5000000,"Gold",R2315&gt;=500000,"Silver",R2315&gt;30000,"Bronze",TRUE,"Transactional")</f>
        <v>Bronze</v>
      </c>
      <c r="T2315" s="24" t="s">
        <v>54</v>
      </c>
      <c r="U2315" s="101" t="s">
        <v>190</v>
      </c>
      <c r="V2315" s="101" t="s">
        <v>192</v>
      </c>
      <c r="W2315" s="77" t="str">
        <f t="shared" si="475"/>
        <v>Yes</v>
      </c>
      <c r="X2315" s="77" t="str">
        <f>IFERROR(_xlfn.XLOOKUP(J2315&amp;"||"&amp;K2315,'Mapping Ref.'!$J$2:$J$538,'Mapping Ref.'!$K$2:$K$538),"")</f>
        <v>Corporate</v>
      </c>
      <c r="Y2315" s="77" t="str" cm="1">
        <f t="array" ref="Y2315">_xlfn.IFS(R2315&gt;2000000,"For Publication",R2315&gt;100000,"PID",R2315&gt;30000,"RFQ",TRUE,"Transactional")</f>
        <v>RFQ</v>
      </c>
      <c r="Z2315" s="24" t="s">
        <v>8586</v>
      </c>
      <c r="AA2315" s="32">
        <v>36</v>
      </c>
      <c r="AB2315" s="24">
        <v>12</v>
      </c>
      <c r="AC2315" s="25">
        <v>45351</v>
      </c>
      <c r="AD2315" s="24" t="s">
        <v>58</v>
      </c>
      <c r="AE2315" s="24" t="s">
        <v>8733</v>
      </c>
      <c r="AF2315" s="24" t="s">
        <v>59</v>
      </c>
      <c r="AG2315" s="24" t="s">
        <v>59</v>
      </c>
      <c r="AH2315" s="24" t="s">
        <v>60</v>
      </c>
      <c r="AI2315" s="24">
        <v>14564477</v>
      </c>
      <c r="AJ2315" s="24" t="s">
        <v>59</v>
      </c>
      <c r="AK2315" s="24" t="s">
        <v>71</v>
      </c>
      <c r="AL2315" s="24" t="s">
        <v>8595</v>
      </c>
      <c r="AM2315" s="24" t="s">
        <v>59</v>
      </c>
      <c r="AN2315" s="24" t="s">
        <v>59</v>
      </c>
      <c r="AO2315" s="24">
        <v>0</v>
      </c>
      <c r="AP2315" s="24"/>
      <c r="AQ2315" s="24"/>
      <c r="AR2315" s="24"/>
      <c r="AS2315" s="89">
        <f t="shared" si="478"/>
        <v>47</v>
      </c>
      <c r="AT2315" s="24"/>
    </row>
    <row r="2316" spans="1:46" x14ac:dyDescent="0.5">
      <c r="A2316" s="24">
        <v>2455</v>
      </c>
      <c r="B2316" s="24"/>
      <c r="C2316" s="24"/>
      <c r="D2316" s="24" t="s">
        <v>8795</v>
      </c>
      <c r="E2316" s="24" t="s">
        <v>8796</v>
      </c>
      <c r="F2316" s="77" t="str">
        <f t="shared" si="474"/>
        <v>THE GOODPEOPLE BUSINESS LTD</v>
      </c>
      <c r="G2316" s="24" t="s">
        <v>8797</v>
      </c>
      <c r="H2316" s="24" t="s">
        <v>6119</v>
      </c>
      <c r="I2316" s="24" t="s">
        <v>6570</v>
      </c>
      <c r="J2316" s="24" t="s">
        <v>1312</v>
      </c>
      <c r="K2316" s="24" t="s">
        <v>1109</v>
      </c>
      <c r="L2316" s="25">
        <v>45334</v>
      </c>
      <c r="M2316" s="25">
        <v>45638</v>
      </c>
      <c r="N2316" s="81">
        <f t="shared" si="476"/>
        <v>45638</v>
      </c>
      <c r="O2316" s="77" t="str">
        <f t="shared" ca="1" si="477"/>
        <v>Expired</v>
      </c>
      <c r="P2316" s="77" t="str" cm="1">
        <f t="array" aca="1" ref="P2316" ca="1">_xlfn.IFS((N2316-TODAY())&gt;=547,"06 Expires over 18 months",(N2316-TODAY())&gt;=365,"05 Expires in 18 months",(N2316-TODAY())&gt;=183,"04 Expires in 12 months",(N2316-TODAY())&gt;=92,"03 Expires in 6 months",(N2316-TODAY())&gt;=31,"02 Expires in 3 months",(N2316-TODAY())&gt;=0,"01 Expires in 30 days",(N2316-TODAY())&gt;=-31,"01 Expired last 30 days",(N2316-TODAY())&gt;=-92,"02 Expired last 3 months",(N2316-TODAY())&gt;=-183,"03 Expired last 6 months",(N2316-TODAY())&gt;=-365,"04 Expired last 12 months",(N2316-TODAY())&gt;=-547,"05 Expired last 18 months",TRUE,"06 Expired over 18 months")</f>
        <v>06 Expired over 18 months</v>
      </c>
      <c r="Q2316" s="65">
        <v>47820</v>
      </c>
      <c r="R2316" s="84">
        <f t="shared" si="479"/>
        <v>47820</v>
      </c>
      <c r="S2316" s="77" t="str" cm="1">
        <f t="array" ref="S2316">_xlfn.IFS(R2316&gt;5000000,"Gold",R2316&gt;=500000,"Silver",R2316&gt;30000,"Bronze",TRUE,"Transactional")</f>
        <v>Bronze</v>
      </c>
      <c r="T2316" s="24" t="s">
        <v>54</v>
      </c>
      <c r="U2316" s="101" t="s">
        <v>99</v>
      </c>
      <c r="V2316" s="101" t="s">
        <v>100</v>
      </c>
      <c r="W2316" s="77" t="str">
        <f t="shared" si="475"/>
        <v>No</v>
      </c>
      <c r="X2316" s="77" t="str">
        <f>IFERROR(_xlfn.XLOOKUP(J2316&amp;"||"&amp;K2316,'Mapping Ref.'!$J$2:$J$538,'Mapping Ref.'!$K$2:$K$538),"")</f>
        <v>Corporate</v>
      </c>
      <c r="Y2316" s="77" t="str" cm="1">
        <f t="array" ref="Y2316">_xlfn.IFS(R2316&gt;2000000,"For Publication",R2316&gt;100000,"PID",R2316&gt;30000,"RFQ",TRUE,"Transactional")</f>
        <v>RFQ</v>
      </c>
      <c r="Z2316" s="24" t="s">
        <v>2277</v>
      </c>
      <c r="AA2316" s="32">
        <v>10</v>
      </c>
      <c r="AB2316" s="24">
        <v>0</v>
      </c>
      <c r="AC2316" s="25">
        <v>45352</v>
      </c>
      <c r="AD2316" s="24" t="s">
        <v>58</v>
      </c>
      <c r="AE2316" s="24" t="s">
        <v>5003</v>
      </c>
      <c r="AF2316" s="24" t="s">
        <v>59</v>
      </c>
      <c r="AG2316" s="24" t="s">
        <v>59</v>
      </c>
      <c r="AH2316" s="24" t="s">
        <v>59</v>
      </c>
      <c r="AI2316" s="24">
        <v>7447400</v>
      </c>
      <c r="AJ2316" s="24" t="s">
        <v>59</v>
      </c>
      <c r="AK2316" s="24" t="s">
        <v>101</v>
      </c>
      <c r="AL2316" s="24" t="s">
        <v>70</v>
      </c>
      <c r="AM2316" s="24" t="s">
        <v>59</v>
      </c>
      <c r="AN2316" s="24" t="s">
        <v>59</v>
      </c>
      <c r="AO2316" s="24">
        <v>0</v>
      </c>
      <c r="AP2316" s="24" t="s">
        <v>8471</v>
      </c>
      <c r="AQ2316" s="24"/>
      <c r="AR2316" s="24"/>
      <c r="AS2316" s="89">
        <f t="shared" si="478"/>
        <v>10</v>
      </c>
      <c r="AT2316" s="24" t="s">
        <v>8798</v>
      </c>
    </row>
    <row r="2317" spans="1:46" x14ac:dyDescent="0.5">
      <c r="A2317" s="24">
        <v>2456</v>
      </c>
      <c r="B2317" s="24"/>
      <c r="C2317" s="24" t="s">
        <v>77</v>
      </c>
      <c r="D2317" s="24" t="s">
        <v>8799</v>
      </c>
      <c r="E2317" s="24" t="s">
        <v>8800</v>
      </c>
      <c r="F2317" s="77" t="str">
        <f t="shared" si="474"/>
        <v>BRANDUIN BUSINESS SUPPORT LTD</v>
      </c>
      <c r="G2317" s="24" t="s">
        <v>8801</v>
      </c>
      <c r="H2317" s="24" t="s">
        <v>8237</v>
      </c>
      <c r="I2317" s="24" t="s">
        <v>8238</v>
      </c>
      <c r="J2317" s="24" t="s">
        <v>321</v>
      </c>
      <c r="K2317" s="24" t="s">
        <v>8802</v>
      </c>
      <c r="L2317" s="25">
        <v>45345</v>
      </c>
      <c r="M2317" s="25">
        <v>45747</v>
      </c>
      <c r="N2317" s="81">
        <f t="shared" si="476"/>
        <v>45747</v>
      </c>
      <c r="O2317" s="77" t="str">
        <f t="shared" ca="1" si="477"/>
        <v>Expired</v>
      </c>
      <c r="P2317" s="77" t="str" cm="1">
        <f t="array" aca="1" ref="P2317" ca="1">_xlfn.IFS((N2317-TODAY())&gt;=547,"06 Expires over 18 months",(N2317-TODAY())&gt;=365,"05 Expires in 18 months",(N2317-TODAY())&gt;=183,"04 Expires in 12 months",(N2317-TODAY())&gt;=92,"03 Expires in 6 months",(N2317-TODAY())&gt;=31,"02 Expires in 3 months",(N2317-TODAY())&gt;=0,"01 Expires in 30 days",(N2317-TODAY())&gt;=-31,"01 Expired last 30 days",(N2317-TODAY())&gt;=-92,"02 Expired last 3 months",(N2317-TODAY())&gt;=-183,"03 Expired last 6 months",(N2317-TODAY())&gt;=-365,"04 Expired last 12 months",(N2317-TODAY())&gt;=-547,"05 Expired last 18 months",TRUE,"06 Expired over 18 months")</f>
        <v>05 Expired last 18 months</v>
      </c>
      <c r="Q2317" s="65">
        <v>73500</v>
      </c>
      <c r="R2317" s="84">
        <f t="shared" si="479"/>
        <v>79625</v>
      </c>
      <c r="S2317" s="77" t="str" cm="1">
        <f t="array" ref="S2317">_xlfn.IFS(R2317&gt;5000000,"Gold",R2317&gt;=500000,"Silver",R2317&gt;30000,"Bronze",TRUE,"Transactional")</f>
        <v>Bronze</v>
      </c>
      <c r="T2317" s="24" t="s">
        <v>54</v>
      </c>
      <c r="U2317" s="101" t="s">
        <v>84</v>
      </c>
      <c r="V2317" s="101" t="s">
        <v>204</v>
      </c>
      <c r="W2317" s="77" t="str">
        <f t="shared" si="475"/>
        <v>No</v>
      </c>
      <c r="X2317" s="77" t="str">
        <f>IFERROR(_xlfn.XLOOKUP(J2317&amp;"||"&amp;K2317,'Mapping Ref.'!$J$2:$J$538,'Mapping Ref.'!$K$2:$K$538),"")</f>
        <v>Corporate</v>
      </c>
      <c r="Y2317" s="77" t="str" cm="1">
        <f t="array" ref="Y2317">_xlfn.IFS(R2317&gt;2000000,"For Publication",R2317&gt;100000,"PID",R2317&gt;30000,"RFQ",TRUE,"Transactional")</f>
        <v>RFQ</v>
      </c>
      <c r="Z2317" s="24" t="s">
        <v>2277</v>
      </c>
      <c r="AA2317" s="32">
        <v>14</v>
      </c>
      <c r="AB2317" s="24">
        <v>0</v>
      </c>
      <c r="AC2317" s="25">
        <v>45355</v>
      </c>
      <c r="AD2317" s="24" t="s">
        <v>58</v>
      </c>
      <c r="AE2317" s="24" t="s">
        <v>8803</v>
      </c>
      <c r="AF2317" s="24" t="s">
        <v>60</v>
      </c>
      <c r="AG2317" s="24" t="s">
        <v>59</v>
      </c>
      <c r="AH2317" s="24" t="s">
        <v>60</v>
      </c>
      <c r="AI2317" s="24">
        <v>7699687</v>
      </c>
      <c r="AJ2317" s="24" t="s">
        <v>60</v>
      </c>
      <c r="AK2317" s="24" t="s">
        <v>101</v>
      </c>
      <c r="AL2317" s="24" t="s">
        <v>70</v>
      </c>
      <c r="AM2317" s="24" t="s">
        <v>60</v>
      </c>
      <c r="AN2317" s="24" t="s">
        <v>59</v>
      </c>
      <c r="AO2317" s="24">
        <v>0</v>
      </c>
      <c r="AP2317" s="24" t="s">
        <v>8804</v>
      </c>
      <c r="AQ2317" s="24" t="s">
        <v>8237</v>
      </c>
      <c r="AR2317" s="24" t="s">
        <v>8805</v>
      </c>
      <c r="AS2317" s="89">
        <f t="shared" si="478"/>
        <v>13</v>
      </c>
      <c r="AT2317" s="24" t="s">
        <v>8806</v>
      </c>
    </row>
    <row r="2318" spans="1:46" x14ac:dyDescent="0.5">
      <c r="A2318" s="24">
        <v>2457</v>
      </c>
      <c r="B2318" s="24"/>
      <c r="C2318" s="24" t="s">
        <v>77</v>
      </c>
      <c r="D2318" s="24" t="s">
        <v>8807</v>
      </c>
      <c r="E2318" s="24" t="s">
        <v>8808</v>
      </c>
      <c r="F2318" s="77" t="str">
        <f t="shared" si="474"/>
        <v>EVANS AND BROOKS FIRE LTD</v>
      </c>
      <c r="G2318" s="24" t="s">
        <v>398</v>
      </c>
      <c r="H2318" s="24" t="s">
        <v>591</v>
      </c>
      <c r="I2318" s="24" t="s">
        <v>591</v>
      </c>
      <c r="J2318" s="24" t="s">
        <v>107</v>
      </c>
      <c r="K2318" s="24" t="s">
        <v>6891</v>
      </c>
      <c r="L2318" s="25">
        <v>45323</v>
      </c>
      <c r="M2318" s="25">
        <v>45443</v>
      </c>
      <c r="N2318" s="81">
        <f t="shared" si="476"/>
        <v>45443</v>
      </c>
      <c r="O2318" s="77" t="str">
        <f t="shared" ca="1" si="477"/>
        <v>Expired</v>
      </c>
      <c r="P2318" s="77" t="str" cm="1">
        <f t="array" aca="1" ref="P2318" ca="1">_xlfn.IFS((N2318-TODAY())&gt;=547,"06 Expires over 18 months",(N2318-TODAY())&gt;=365,"05 Expires in 18 months",(N2318-TODAY())&gt;=183,"04 Expires in 12 months",(N2318-TODAY())&gt;=92,"03 Expires in 6 months",(N2318-TODAY())&gt;=31,"02 Expires in 3 months",(N2318-TODAY())&gt;=0,"01 Expires in 30 days",(N2318-TODAY())&gt;=-31,"01 Expired last 30 days",(N2318-TODAY())&gt;=-92,"02 Expired last 3 months",(N2318-TODAY())&gt;=-183,"03 Expired last 6 months",(N2318-TODAY())&gt;=-365,"04 Expired last 12 months",(N2318-TODAY())&gt;=-547,"05 Expired last 18 months",TRUE,"06 Expired over 18 months")</f>
        <v>06 Expired over 18 months</v>
      </c>
      <c r="Q2318" s="65">
        <v>99999</v>
      </c>
      <c r="R2318" s="84">
        <f t="shared" si="479"/>
        <v>99999</v>
      </c>
      <c r="S2318" s="77" t="str" cm="1">
        <f t="array" ref="S2318">_xlfn.IFS(R2318&gt;5000000,"Gold",R2318&gt;=500000,"Silver",R2318&gt;30000,"Bronze",TRUE,"Transactional")</f>
        <v>Bronze</v>
      </c>
      <c r="T2318" s="24" t="s">
        <v>122</v>
      </c>
      <c r="U2318" s="101" t="s">
        <v>116</v>
      </c>
      <c r="V2318" s="101" t="s">
        <v>70</v>
      </c>
      <c r="W2318" s="77" t="str">
        <f t="shared" si="475"/>
        <v>No</v>
      </c>
      <c r="X2318" s="77" t="str">
        <f>IFERROR(_xlfn.XLOOKUP(J2318&amp;"||"&amp;K2318,'Mapping Ref.'!$J$2:$J$538,'Mapping Ref.'!$K$2:$K$538),"")</f>
        <v>Construction &amp; Estates</v>
      </c>
      <c r="Y2318" s="77" t="str" cm="1">
        <f t="array" ref="Y2318">_xlfn.IFS(R2318&gt;2000000,"For Publication",R2318&gt;100000,"PID",R2318&gt;30000,"RFQ",TRUE,"Transactional")</f>
        <v>RFQ</v>
      </c>
      <c r="Z2318" s="24" t="s">
        <v>2277</v>
      </c>
      <c r="AA2318" s="32">
        <v>4</v>
      </c>
      <c r="AB2318" s="24">
        <v>0</v>
      </c>
      <c r="AC2318" s="25">
        <v>45355</v>
      </c>
      <c r="AD2318" s="24" t="s">
        <v>58</v>
      </c>
      <c r="AE2318" s="24" t="s">
        <v>8552</v>
      </c>
      <c r="AF2318" s="24" t="s">
        <v>59</v>
      </c>
      <c r="AG2318" s="24" t="s">
        <v>59</v>
      </c>
      <c r="AH2318" s="24" t="s">
        <v>60</v>
      </c>
      <c r="AI2318" s="24"/>
      <c r="AJ2318" s="24" t="s">
        <v>59</v>
      </c>
      <c r="AK2318" s="24" t="s">
        <v>86</v>
      </c>
      <c r="AL2318" s="24" t="s">
        <v>70</v>
      </c>
      <c r="AM2318" s="24" t="s">
        <v>59</v>
      </c>
      <c r="AN2318" s="24" t="s">
        <v>59</v>
      </c>
      <c r="AO2318" s="24">
        <v>0</v>
      </c>
      <c r="AP2318" s="24"/>
      <c r="AQ2318" s="24"/>
      <c r="AR2318" s="24"/>
      <c r="AS2318" s="89">
        <f t="shared" si="478"/>
        <v>3</v>
      </c>
      <c r="AT2318" s="24" t="s">
        <v>400</v>
      </c>
    </row>
    <row r="2319" spans="1:46" x14ac:dyDescent="0.5">
      <c r="A2319" s="24">
        <v>2458</v>
      </c>
      <c r="B2319" s="24"/>
      <c r="C2319" s="24" t="s">
        <v>77</v>
      </c>
      <c r="D2319" s="24" t="s">
        <v>8809</v>
      </c>
      <c r="E2319" s="24" t="s">
        <v>8810</v>
      </c>
      <c r="F2319" s="77" t="str">
        <f t="shared" si="474"/>
        <v>LIGHTING AND ILLUMINATION TECHNOLOGY EXPERIENCE LIMITED (LITE)</v>
      </c>
      <c r="G2319" s="24" t="s">
        <v>8741</v>
      </c>
      <c r="H2319" s="24" t="s">
        <v>8466</v>
      </c>
      <c r="I2319" s="24" t="s">
        <v>8466</v>
      </c>
      <c r="J2319" s="24" t="s">
        <v>321</v>
      </c>
      <c r="K2319" s="24" t="s">
        <v>8811</v>
      </c>
      <c r="L2319" s="25">
        <v>45261</v>
      </c>
      <c r="M2319" s="25">
        <v>45351</v>
      </c>
      <c r="N2319" s="81">
        <f t="shared" si="476"/>
        <v>45351</v>
      </c>
      <c r="O2319" s="77" t="str">
        <f t="shared" ca="1" si="477"/>
        <v>Expired</v>
      </c>
      <c r="P2319" s="77" t="str" cm="1">
        <f t="array" aca="1" ref="P2319" ca="1">_xlfn.IFS((N2319-TODAY())&gt;=547,"06 Expires over 18 months",(N2319-TODAY())&gt;=365,"05 Expires in 18 months",(N2319-TODAY())&gt;=183,"04 Expires in 12 months",(N2319-TODAY())&gt;=92,"03 Expires in 6 months",(N2319-TODAY())&gt;=31,"02 Expires in 3 months",(N2319-TODAY())&gt;=0,"01 Expires in 30 days",(N2319-TODAY())&gt;=-31,"01 Expired last 30 days",(N2319-TODAY())&gt;=-92,"02 Expired last 3 months",(N2319-TODAY())&gt;=-183,"03 Expired last 6 months",(N2319-TODAY())&gt;=-365,"04 Expired last 12 months",(N2319-TODAY())&gt;=-547,"05 Expired last 18 months",TRUE,"06 Expired over 18 months")</f>
        <v>06 Expired over 18 months</v>
      </c>
      <c r="Q2319" s="65">
        <v>48218.75</v>
      </c>
      <c r="R2319" s="84">
        <f t="shared" si="479"/>
        <v>48218.75</v>
      </c>
      <c r="S2319" s="77" t="str" cm="1">
        <f t="array" ref="S2319">_xlfn.IFS(R2319&gt;5000000,"Gold",R2319&gt;=500000,"Silver",R2319&gt;30000,"Bronze",TRUE,"Transactional")</f>
        <v>Bronze</v>
      </c>
      <c r="T2319" s="24" t="s">
        <v>122</v>
      </c>
      <c r="U2319" s="101" t="s">
        <v>69</v>
      </c>
      <c r="V2319" s="101" t="s">
        <v>983</v>
      </c>
      <c r="W2319" s="77" t="str">
        <f t="shared" si="475"/>
        <v>No</v>
      </c>
      <c r="X2319" s="77" t="str">
        <f>IFERROR(_xlfn.XLOOKUP(J2319&amp;"||"&amp;K2319,'Mapping Ref.'!$J$2:$J$538,'Mapping Ref.'!$K$2:$K$538),"")</f>
        <v>Corporate</v>
      </c>
      <c r="Y2319" s="77" t="str" cm="1">
        <f t="array" ref="Y2319">_xlfn.IFS(R2319&gt;2000000,"For Publication",R2319&gt;100000,"PID",R2319&gt;30000,"RFQ",TRUE,"Transactional")</f>
        <v>RFQ</v>
      </c>
      <c r="Z2319" s="24" t="s">
        <v>2277</v>
      </c>
      <c r="AA2319" s="32">
        <v>3</v>
      </c>
      <c r="AB2319" s="24">
        <v>0</v>
      </c>
      <c r="AC2319" s="25">
        <v>45357</v>
      </c>
      <c r="AD2319" s="24" t="s">
        <v>58</v>
      </c>
      <c r="AE2319" s="24" t="s">
        <v>8812</v>
      </c>
      <c r="AF2319" s="24" t="s">
        <v>60</v>
      </c>
      <c r="AG2319" s="24" t="s">
        <v>59</v>
      </c>
      <c r="AH2319" s="24" t="s">
        <v>60</v>
      </c>
      <c r="AI2319" s="24">
        <v>4246192</v>
      </c>
      <c r="AJ2319" s="24" t="s">
        <v>59</v>
      </c>
      <c r="AK2319" s="24" t="s">
        <v>101</v>
      </c>
      <c r="AL2319" s="24" t="s">
        <v>8595</v>
      </c>
      <c r="AM2319" s="24" t="s">
        <v>59</v>
      </c>
      <c r="AN2319" s="24" t="s">
        <v>59</v>
      </c>
      <c r="AO2319" s="24">
        <v>0</v>
      </c>
      <c r="AP2319" s="24"/>
      <c r="AQ2319" s="24"/>
      <c r="AR2319" s="24"/>
      <c r="AS2319" s="89">
        <f t="shared" si="478"/>
        <v>2</v>
      </c>
      <c r="AT2319" s="24" t="s">
        <v>8743</v>
      </c>
    </row>
    <row r="2320" spans="1:46" x14ac:dyDescent="0.5">
      <c r="A2320" s="24">
        <v>2459</v>
      </c>
      <c r="B2320" s="24" t="s">
        <v>506</v>
      </c>
      <c r="C2320" s="24"/>
      <c r="D2320" s="24" t="s">
        <v>8813</v>
      </c>
      <c r="E2320" s="24" t="s">
        <v>8814</v>
      </c>
      <c r="F2320" s="77" t="str">
        <f t="shared" si="474"/>
        <v>PURPLE GRIFFON LTD</v>
      </c>
      <c r="G2320" s="24" t="s">
        <v>8813</v>
      </c>
      <c r="H2320" s="24" t="s">
        <v>4563</v>
      </c>
      <c r="I2320" s="24" t="s">
        <v>4563</v>
      </c>
      <c r="J2320" s="24" t="s">
        <v>52</v>
      </c>
      <c r="K2320" s="24" t="s">
        <v>116</v>
      </c>
      <c r="L2320" s="25">
        <v>45357</v>
      </c>
      <c r="M2320" s="25">
        <v>46447</v>
      </c>
      <c r="N2320" s="81">
        <f t="shared" si="476"/>
        <v>46813</v>
      </c>
      <c r="O2320" s="77" t="str">
        <f t="shared" ca="1" si="477"/>
        <v>Live</v>
      </c>
      <c r="P2320" s="77" t="str" cm="1">
        <f t="array" aca="1" ref="P2320" ca="1">_xlfn.IFS((N2320-TODAY())&gt;=547,"06 Expires over 18 months",(N2320-TODAY())&gt;=365,"05 Expires in 18 months",(N2320-TODAY())&gt;=183,"04 Expires in 12 months",(N2320-TODAY())&gt;=92,"03 Expires in 6 months",(N2320-TODAY())&gt;=31,"02 Expires in 3 months",(N2320-TODAY())&gt;=0,"01 Expires in 30 days",(N2320-TODAY())&gt;=-31,"01 Expired last 30 days",(N2320-TODAY())&gt;=-92,"02 Expired last 3 months",(N2320-TODAY())&gt;=-183,"03 Expired last 6 months",(N2320-TODAY())&gt;=-365,"04 Expired last 12 months",(N2320-TODAY())&gt;=-547,"05 Expired last 18 months",TRUE,"06 Expired over 18 months")</f>
        <v>06 Expires over 18 months</v>
      </c>
      <c r="Q2320" s="65">
        <v>10335</v>
      </c>
      <c r="R2320" s="84">
        <f t="shared" si="479"/>
        <v>40478.75</v>
      </c>
      <c r="S2320" s="77" t="str" cm="1">
        <f t="array" ref="S2320">_xlfn.IFS(R2320&gt;5000000,"Gold",R2320&gt;=500000,"Silver",R2320&gt;30000,"Bronze",TRUE,"Transactional")</f>
        <v>Bronze</v>
      </c>
      <c r="T2320" s="24" t="s">
        <v>54</v>
      </c>
      <c r="U2320" s="101" t="s">
        <v>853</v>
      </c>
      <c r="V2320" s="101" t="s">
        <v>566</v>
      </c>
      <c r="W2320" s="77" t="str">
        <f t="shared" si="475"/>
        <v>Yes</v>
      </c>
      <c r="X2320" s="77" t="str">
        <f>IFERROR(_xlfn.XLOOKUP(J2320&amp;"||"&amp;K2320,'Mapping Ref.'!$J$2:$J$538,'Mapping Ref.'!$K$2:$K$538),"")</f>
        <v>ICT</v>
      </c>
      <c r="Y2320" s="77" t="str" cm="1">
        <f t="array" ref="Y2320">_xlfn.IFS(R2320&gt;2000000,"For Publication",R2320&gt;100000,"PID",R2320&gt;30000,"RFQ",TRUE,"Transactional")</f>
        <v>RFQ</v>
      </c>
      <c r="Z2320" s="24" t="s">
        <v>8586</v>
      </c>
      <c r="AA2320" s="32">
        <v>35</v>
      </c>
      <c r="AB2320" s="24">
        <v>12</v>
      </c>
      <c r="AC2320" s="25">
        <v>45357</v>
      </c>
      <c r="AD2320" s="24" t="s">
        <v>58</v>
      </c>
      <c r="AE2320" s="24">
        <v>0</v>
      </c>
      <c r="AF2320" s="24" t="s">
        <v>60</v>
      </c>
      <c r="AG2320" s="24" t="s">
        <v>59</v>
      </c>
      <c r="AH2320" s="24" t="s">
        <v>60</v>
      </c>
      <c r="AI2320" s="24">
        <v>4565578</v>
      </c>
      <c r="AJ2320" s="24" t="s">
        <v>59</v>
      </c>
      <c r="AK2320" s="24" t="s">
        <v>101</v>
      </c>
      <c r="AL2320" s="24" t="s">
        <v>70</v>
      </c>
      <c r="AM2320" s="24" t="s">
        <v>59</v>
      </c>
      <c r="AN2320" s="24" t="s">
        <v>59</v>
      </c>
      <c r="AO2320" s="24">
        <v>0</v>
      </c>
      <c r="AP2320" s="24"/>
      <c r="AQ2320" s="24"/>
      <c r="AR2320" s="24"/>
      <c r="AS2320" s="89">
        <f t="shared" si="478"/>
        <v>47</v>
      </c>
      <c r="AT2320" s="24" t="s">
        <v>8815</v>
      </c>
    </row>
    <row r="2321" spans="1:46" x14ac:dyDescent="0.5">
      <c r="A2321" s="24">
        <v>2460</v>
      </c>
      <c r="B2321" s="24" t="s">
        <v>506</v>
      </c>
      <c r="C2321" s="24"/>
      <c r="D2321" s="24" t="s">
        <v>8816</v>
      </c>
      <c r="E2321" s="24" t="s">
        <v>8817</v>
      </c>
      <c r="F2321" s="77" t="str">
        <f t="shared" si="474"/>
        <v>TARGETED PROVISION LTD</v>
      </c>
      <c r="G2321" s="24" t="s">
        <v>8818</v>
      </c>
      <c r="H2321" s="24" t="s">
        <v>8819</v>
      </c>
      <c r="I2321" s="24" t="s">
        <v>5833</v>
      </c>
      <c r="J2321" s="24" t="s">
        <v>190</v>
      </c>
      <c r="K2321" s="24" t="s">
        <v>5834</v>
      </c>
      <c r="L2321" s="25">
        <v>45292</v>
      </c>
      <c r="M2321" s="25">
        <v>45901</v>
      </c>
      <c r="N2321" s="81">
        <f t="shared" si="476"/>
        <v>46082</v>
      </c>
      <c r="O2321" s="77" t="s">
        <v>712</v>
      </c>
      <c r="P2321" s="77" t="str" cm="1">
        <f t="array" aca="1" ref="P2321" ca="1">_xlfn.IFS((N2321-TODAY())&gt;=547,"06 Expires over 18 months",(N2321-TODAY())&gt;=365,"05 Expires in 18 months",(N2321-TODAY())&gt;=183,"04 Expires in 12 months",(N2321-TODAY())&gt;=92,"03 Expires in 6 months",(N2321-TODAY())&gt;=31,"02 Expires in 3 months",(N2321-TODAY())&gt;=0,"01 Expires in 30 days",(N2321-TODAY())&gt;=-31,"01 Expired last 30 days",(N2321-TODAY())&gt;=-92,"02 Expired last 3 months",(N2321-TODAY())&gt;=-183,"03 Expired last 6 months",(N2321-TODAY())&gt;=-365,"04 Expired last 12 months",(N2321-TODAY())&gt;=-547,"05 Expired last 18 months",TRUE,"06 Expired over 18 months")</f>
        <v>03 Expired last 6 months</v>
      </c>
      <c r="Q2321" s="65">
        <v>40000</v>
      </c>
      <c r="R2321" s="84">
        <f t="shared" si="479"/>
        <v>86666.666666666672</v>
      </c>
      <c r="S2321" s="77" t="str" cm="1">
        <f t="array" ref="S2321">_xlfn.IFS(R2321&gt;5000000,"Gold",R2321&gt;=500000,"Silver",R2321&gt;30000,"Bronze",TRUE,"Transactional")</f>
        <v>Bronze</v>
      </c>
      <c r="T2321" s="24" t="s">
        <v>54</v>
      </c>
      <c r="U2321" s="101" t="s">
        <v>366</v>
      </c>
      <c r="V2321" s="101"/>
      <c r="W2321" s="77" t="str">
        <f t="shared" si="475"/>
        <v>Yes</v>
      </c>
      <c r="X2321" s="77" t="str">
        <f>IFERROR(_xlfn.XLOOKUP(J2321&amp;"||"&amp;K2321,'Mapping Ref.'!$J$2:$J$538,'Mapping Ref.'!$K$2:$K$538),"")</f>
        <v>Childrens &amp; Adults</v>
      </c>
      <c r="Y2321" s="77" t="str" cm="1">
        <f t="array" ref="Y2321">_xlfn.IFS(R2321&gt;2000000,"For Publication",R2321&gt;100000,"PID",R2321&gt;30000,"RFQ",TRUE,"Transactional")</f>
        <v>RFQ</v>
      </c>
      <c r="Z2321" s="24" t="s">
        <v>8586</v>
      </c>
      <c r="AA2321" s="32">
        <v>12</v>
      </c>
      <c r="AB2321" s="24">
        <v>6</v>
      </c>
      <c r="AC2321" s="25">
        <v>45357</v>
      </c>
      <c r="AD2321" s="24" t="s">
        <v>661</v>
      </c>
      <c r="AE2321" s="24" t="s">
        <v>5003</v>
      </c>
      <c r="AF2321" s="24" t="s">
        <v>60</v>
      </c>
      <c r="AG2321" s="24" t="s">
        <v>59</v>
      </c>
      <c r="AH2321" s="24" t="s">
        <v>60</v>
      </c>
      <c r="AI2321" s="24">
        <v>11153826</v>
      </c>
      <c r="AJ2321" s="24" t="s">
        <v>60</v>
      </c>
      <c r="AK2321" s="24" t="s">
        <v>86</v>
      </c>
      <c r="AL2321" s="24" t="s">
        <v>70</v>
      </c>
      <c r="AM2321" s="24" t="s">
        <v>59</v>
      </c>
      <c r="AN2321" s="24" t="s">
        <v>60</v>
      </c>
      <c r="AO2321" s="24">
        <v>0</v>
      </c>
      <c r="AP2321" s="24"/>
      <c r="AQ2321" s="24"/>
      <c r="AR2321" s="24"/>
      <c r="AS2321" s="89">
        <f t="shared" si="478"/>
        <v>26</v>
      </c>
      <c r="AT2321" s="24" t="s">
        <v>8820</v>
      </c>
    </row>
    <row r="2322" spans="1:46" x14ac:dyDescent="0.5">
      <c r="A2322" s="24">
        <v>2461</v>
      </c>
      <c r="B2322" s="24" t="s">
        <v>506</v>
      </c>
      <c r="C2322" s="24"/>
      <c r="D2322" s="24" t="s">
        <v>8821</v>
      </c>
      <c r="E2322" s="24" t="s">
        <v>8822</v>
      </c>
      <c r="F2322" s="77" t="str">
        <f t="shared" si="474"/>
        <v>AUTOR LTD</v>
      </c>
      <c r="G2322" s="24" t="s">
        <v>8823</v>
      </c>
      <c r="H2322" s="24" t="s">
        <v>8824</v>
      </c>
      <c r="I2322" s="24" t="s">
        <v>8824</v>
      </c>
      <c r="J2322" s="24" t="s">
        <v>321</v>
      </c>
      <c r="K2322" s="24" t="s">
        <v>337</v>
      </c>
      <c r="L2322" s="25">
        <v>45362</v>
      </c>
      <c r="M2322" s="25">
        <v>46286</v>
      </c>
      <c r="N2322" s="81">
        <f t="shared" si="476"/>
        <v>46651</v>
      </c>
      <c r="O2322" s="77" t="str">
        <f t="shared" ref="O2322:O2327" ca="1" si="480">IF(N2322&lt;TODAY(),"Expired","Live")</f>
        <v>Live</v>
      </c>
      <c r="P2322" s="77" t="str" cm="1">
        <f t="array" aca="1" ref="P2322" ca="1">_xlfn.IFS((N2322-TODAY())&gt;=547,"06 Expires over 18 months",(N2322-TODAY())&gt;=365,"05 Expires in 18 months",(N2322-TODAY())&gt;=183,"04 Expires in 12 months",(N2322-TODAY())&gt;=92,"03 Expires in 6 months",(N2322-TODAY())&gt;=31,"02 Expires in 3 months",(N2322-TODAY())&gt;=0,"01 Expires in 30 days",(N2322-TODAY())&gt;=-31,"01 Expired last 30 days",(N2322-TODAY())&gt;=-92,"02 Expired last 3 months",(N2322-TODAY())&gt;=-183,"03 Expired last 6 months",(N2322-TODAY())&gt;=-365,"04 Expired last 12 months",(N2322-TODAY())&gt;=-547,"05 Expired last 18 months",TRUE,"06 Expired over 18 months")</f>
        <v>05 Expires in 18 months</v>
      </c>
      <c r="Q2322" s="65">
        <v>15000</v>
      </c>
      <c r="R2322" s="84">
        <f t="shared" si="479"/>
        <v>52500</v>
      </c>
      <c r="S2322" s="77" t="str" cm="1">
        <f t="array" ref="S2322">_xlfn.IFS(R2322&gt;5000000,"Gold",R2322&gt;=500000,"Silver",R2322&gt;30000,"Bronze",TRUE,"Transactional")</f>
        <v>Bronze</v>
      </c>
      <c r="T2322" s="24" t="s">
        <v>122</v>
      </c>
      <c r="U2322" s="101" t="s">
        <v>116</v>
      </c>
      <c r="V2322" s="101" t="s">
        <v>70</v>
      </c>
      <c r="W2322" s="77" t="str">
        <f t="shared" si="475"/>
        <v>Yes</v>
      </c>
      <c r="X2322" s="77" t="str">
        <f>IFERROR(_xlfn.XLOOKUP(J2322&amp;"||"&amp;K2322,'Mapping Ref.'!$J$2:$J$538,'Mapping Ref.'!$K$2:$K$538),"")</f>
        <v>Corporate</v>
      </c>
      <c r="Y2322" s="77" t="str" cm="1">
        <f t="array" ref="Y2322">_xlfn.IFS(R2322&gt;2000000,"For Publication",R2322&gt;100000,"PID",R2322&gt;30000,"RFQ",TRUE,"Transactional")</f>
        <v>RFQ</v>
      </c>
      <c r="Z2322" s="24" t="s">
        <v>2277</v>
      </c>
      <c r="AA2322" s="32">
        <v>24</v>
      </c>
      <c r="AB2322" s="24">
        <v>12</v>
      </c>
      <c r="AC2322" s="25">
        <v>45358</v>
      </c>
      <c r="AD2322" s="24" t="s">
        <v>58</v>
      </c>
      <c r="AE2322" s="24" t="s">
        <v>8733</v>
      </c>
      <c r="AF2322" s="24" t="s">
        <v>60</v>
      </c>
      <c r="AG2322" s="24" t="s">
        <v>59</v>
      </c>
      <c r="AH2322" s="24" t="s">
        <v>60</v>
      </c>
      <c r="AI2322" s="24">
        <v>5505245</v>
      </c>
      <c r="AJ2322" s="24" t="s">
        <v>60</v>
      </c>
      <c r="AK2322" s="24" t="s">
        <v>57</v>
      </c>
      <c r="AL2322" s="24" t="s">
        <v>70</v>
      </c>
      <c r="AM2322" s="24" t="s">
        <v>59</v>
      </c>
      <c r="AN2322" s="24" t="s">
        <v>59</v>
      </c>
      <c r="AO2322" s="24">
        <v>0</v>
      </c>
      <c r="AP2322" s="24"/>
      <c r="AQ2322" s="24"/>
      <c r="AR2322" s="24"/>
      <c r="AS2322" s="89">
        <f t="shared" si="478"/>
        <v>42</v>
      </c>
      <c r="AT2322" s="24" t="s">
        <v>8825</v>
      </c>
    </row>
    <row r="2323" spans="1:46" x14ac:dyDescent="0.5">
      <c r="A2323" s="24">
        <v>2462</v>
      </c>
      <c r="B2323" s="24"/>
      <c r="C2323" s="24"/>
      <c r="D2323" s="24" t="s">
        <v>8826</v>
      </c>
      <c r="E2323" s="24" t="s">
        <v>8827</v>
      </c>
      <c r="F2323" s="77" t="str">
        <f t="shared" si="474"/>
        <v>SUSTAINABLE ENERGY LIMITED</v>
      </c>
      <c r="G2323" s="24" t="s">
        <v>8828</v>
      </c>
      <c r="H2323" s="24" t="s">
        <v>8829</v>
      </c>
      <c r="I2323" s="24" t="s">
        <v>972</v>
      </c>
      <c r="J2323" s="24" t="s">
        <v>107</v>
      </c>
      <c r="K2323" s="24" t="s">
        <v>8830</v>
      </c>
      <c r="L2323" s="25">
        <v>45370</v>
      </c>
      <c r="M2323" s="25">
        <v>45443</v>
      </c>
      <c r="N2323" s="81">
        <f t="shared" si="476"/>
        <v>45443</v>
      </c>
      <c r="O2323" s="77" t="str">
        <f t="shared" ca="1" si="480"/>
        <v>Expired</v>
      </c>
      <c r="P2323" s="77" t="str" cm="1">
        <f t="array" aca="1" ref="P2323" ca="1">_xlfn.IFS((N2323-TODAY())&gt;=547,"06 Expires over 18 months",(N2323-TODAY())&gt;=365,"05 Expires in 18 months",(N2323-TODAY())&gt;=183,"04 Expires in 12 months",(N2323-TODAY())&gt;=92,"03 Expires in 6 months",(N2323-TODAY())&gt;=31,"02 Expires in 3 months",(N2323-TODAY())&gt;=0,"01 Expires in 30 days",(N2323-TODAY())&gt;=-31,"01 Expired last 30 days",(N2323-TODAY())&gt;=-92,"02 Expired last 3 months",(N2323-TODAY())&gt;=-183,"03 Expired last 6 months",(N2323-TODAY())&gt;=-365,"04 Expired last 12 months",(N2323-TODAY())&gt;=-547,"05 Expired last 18 months",TRUE,"06 Expired over 18 months")</f>
        <v>06 Expired over 18 months</v>
      </c>
      <c r="Q2323" s="65">
        <v>151368.25</v>
      </c>
      <c r="R2323" s="84">
        <f t="shared" si="479"/>
        <v>151368.25</v>
      </c>
      <c r="S2323" s="77" t="str" cm="1">
        <f t="array" ref="S2323">_xlfn.IFS(R2323&gt;5000000,"Gold",R2323&gt;=500000,"Silver",R2323&gt;30000,"Bronze",TRUE,"Transactional")</f>
        <v>Bronze</v>
      </c>
      <c r="T2323" s="24" t="s">
        <v>54</v>
      </c>
      <c r="U2323" s="101" t="s">
        <v>109</v>
      </c>
      <c r="V2323" s="101" t="s">
        <v>1022</v>
      </c>
      <c r="W2323" s="77" t="str">
        <f t="shared" si="475"/>
        <v>No</v>
      </c>
      <c r="X2323" s="77" t="str">
        <f>IFERROR(_xlfn.XLOOKUP(J2323&amp;"||"&amp;K2323,'Mapping Ref.'!$J$2:$J$538,'Mapping Ref.'!$K$2:$K$538),"")</f>
        <v>Construction &amp; Estates</v>
      </c>
      <c r="Y2323" s="77" t="str" cm="1">
        <f t="array" ref="Y2323">_xlfn.IFS(R2323&gt;2000000,"For Publication",R2323&gt;100000,"PID",R2323&gt;30000,"RFQ",TRUE,"Transactional")</f>
        <v>PID</v>
      </c>
      <c r="Z2323" s="24" t="s">
        <v>2277</v>
      </c>
      <c r="AA2323" s="32">
        <v>3</v>
      </c>
      <c r="AB2323" s="24">
        <v>0</v>
      </c>
      <c r="AC2323" s="25">
        <v>45358</v>
      </c>
      <c r="AD2323" s="24" t="s">
        <v>58</v>
      </c>
      <c r="AE2323" s="24" t="s">
        <v>8831</v>
      </c>
      <c r="AF2323" s="24" t="s">
        <v>60</v>
      </c>
      <c r="AG2323" s="24" t="s">
        <v>59</v>
      </c>
      <c r="AH2323" s="24" t="s">
        <v>60</v>
      </c>
      <c r="AI2323" s="24">
        <v>3548094</v>
      </c>
      <c r="AJ2323" s="24" t="s">
        <v>60</v>
      </c>
      <c r="AK2323" s="24" t="s">
        <v>76</v>
      </c>
      <c r="AL2323" s="24" t="s">
        <v>70</v>
      </c>
      <c r="AM2323" s="24" t="s">
        <v>59</v>
      </c>
      <c r="AN2323" s="24" t="s">
        <v>59</v>
      </c>
      <c r="AO2323" s="24">
        <v>0</v>
      </c>
      <c r="AP2323" s="24"/>
      <c r="AQ2323" s="24"/>
      <c r="AR2323" s="24"/>
      <c r="AS2323" s="89">
        <f t="shared" si="478"/>
        <v>2</v>
      </c>
      <c r="AT2323" s="24" t="s">
        <v>8826</v>
      </c>
    </row>
    <row r="2324" spans="1:46" ht="17.25" customHeight="1" x14ac:dyDescent="0.5">
      <c r="A2324" s="24">
        <v>2463</v>
      </c>
      <c r="B2324" s="24"/>
      <c r="C2324" s="24" t="s">
        <v>77</v>
      </c>
      <c r="D2324" s="24" t="s">
        <v>8832</v>
      </c>
      <c r="E2324" s="24" t="s">
        <v>8833</v>
      </c>
      <c r="F2324" s="77" t="str">
        <f t="shared" si="474"/>
        <v>ACCESS UK LIMITED</v>
      </c>
      <c r="G2324" s="24" t="s">
        <v>7361</v>
      </c>
      <c r="H2324" s="24" t="s">
        <v>2931</v>
      </c>
      <c r="I2324" s="24" t="s">
        <v>4563</v>
      </c>
      <c r="J2324" s="24" t="s">
        <v>52</v>
      </c>
      <c r="K2324" s="24" t="s">
        <v>8834</v>
      </c>
      <c r="L2324" s="25">
        <v>45359</v>
      </c>
      <c r="M2324" s="25">
        <v>45748</v>
      </c>
      <c r="N2324" s="81">
        <f t="shared" si="476"/>
        <v>45778</v>
      </c>
      <c r="O2324" s="77" t="str">
        <f t="shared" ca="1" si="480"/>
        <v>Expired</v>
      </c>
      <c r="P2324" s="77" t="str" cm="1">
        <f t="array" aca="1" ref="P2324" ca="1">_xlfn.IFS((N2324-TODAY())&gt;=547,"06 Expires over 18 months",(N2324-TODAY())&gt;=365,"05 Expires in 18 months",(N2324-TODAY())&gt;=183,"04 Expires in 12 months",(N2324-TODAY())&gt;=92,"03 Expires in 6 months",(N2324-TODAY())&gt;=31,"02 Expires in 3 months",(N2324-TODAY())&gt;=0,"01 Expires in 30 days",(N2324-TODAY())&gt;=-31,"01 Expired last 30 days",(N2324-TODAY())&gt;=-92,"02 Expired last 3 months",(N2324-TODAY())&gt;=-183,"03 Expired last 6 months",(N2324-TODAY())&gt;=-365,"04 Expired last 12 months",(N2324-TODAY())&gt;=-547,"05 Expired last 18 months",TRUE,"06 Expired over 18 months")</f>
        <v>05 Expired last 18 months</v>
      </c>
      <c r="Q2324" s="65">
        <v>4300</v>
      </c>
      <c r="R2324" s="84">
        <f t="shared" si="479"/>
        <v>4658.333333333333</v>
      </c>
      <c r="S2324" s="77" t="str" cm="1">
        <f t="array" ref="S2324">_xlfn.IFS(R2324&gt;5000000,"Gold",R2324&gt;=500000,"Silver",R2324&gt;30000,"Bronze",TRUE,"Transactional")</f>
        <v>Transactional</v>
      </c>
      <c r="T2324" s="24" t="s">
        <v>54</v>
      </c>
      <c r="U2324" s="101" t="s">
        <v>445</v>
      </c>
      <c r="V2324" s="101" t="s">
        <v>874</v>
      </c>
      <c r="W2324" s="77" t="str">
        <f t="shared" si="475"/>
        <v>Yes</v>
      </c>
      <c r="X2324" s="77" t="str">
        <f>IFERROR(_xlfn.XLOOKUP(J2324&amp;"||"&amp;K2324,'Mapping Ref.'!$J$2:$J$538,'Mapping Ref.'!$K$2:$K$538),"")</f>
        <v>Corporate</v>
      </c>
      <c r="Y2324" s="77" t="str" cm="1">
        <f t="array" ref="Y2324">_xlfn.IFS(R2324&gt;2000000,"For Publication",R2324&gt;100000,"PID",R2324&gt;30000,"RFQ",TRUE,"Transactional")</f>
        <v>Transactional</v>
      </c>
      <c r="Z2324" s="24" t="s">
        <v>8586</v>
      </c>
      <c r="AA2324" s="32">
        <v>12</v>
      </c>
      <c r="AB2324" s="24">
        <v>1</v>
      </c>
      <c r="AC2324" s="25">
        <v>45359</v>
      </c>
      <c r="AD2324" s="24" t="s">
        <v>58</v>
      </c>
      <c r="AE2324" s="24" t="s">
        <v>8681</v>
      </c>
      <c r="AF2324" s="24" t="s">
        <v>60</v>
      </c>
      <c r="AG2324" s="24" t="s">
        <v>59</v>
      </c>
      <c r="AH2324" s="24" t="s">
        <v>60</v>
      </c>
      <c r="AI2324" s="24">
        <v>8033029</v>
      </c>
      <c r="AJ2324" s="24" t="s">
        <v>59</v>
      </c>
      <c r="AK2324" s="24" t="s">
        <v>101</v>
      </c>
      <c r="AL2324" s="24" t="s">
        <v>70</v>
      </c>
      <c r="AM2324" s="24" t="s">
        <v>59</v>
      </c>
      <c r="AN2324" s="24" t="s">
        <v>59</v>
      </c>
      <c r="AO2324" s="24">
        <v>0</v>
      </c>
      <c r="AP2324" s="24"/>
      <c r="AQ2324" s="24"/>
      <c r="AR2324" s="24"/>
      <c r="AS2324" s="89">
        <f t="shared" si="478"/>
        <v>13</v>
      </c>
      <c r="AT2324" s="24" t="s">
        <v>7362</v>
      </c>
    </row>
    <row r="2325" spans="1:46" x14ac:dyDescent="0.5">
      <c r="A2325" s="24">
        <v>2464</v>
      </c>
      <c r="B2325" s="24"/>
      <c r="C2325" s="24"/>
      <c r="D2325" s="24" t="s">
        <v>8835</v>
      </c>
      <c r="E2325" s="24" t="s">
        <v>8836</v>
      </c>
      <c r="F2325" s="77" t="str">
        <f t="shared" si="474"/>
        <v>MILESTONE SOUTH EAST LTD</v>
      </c>
      <c r="G2325" s="24" t="s">
        <v>8837</v>
      </c>
      <c r="H2325" s="24" t="s">
        <v>591</v>
      </c>
      <c r="I2325" s="24" t="s">
        <v>591</v>
      </c>
      <c r="J2325" s="24" t="s">
        <v>107</v>
      </c>
      <c r="K2325" s="24" t="s">
        <v>8838</v>
      </c>
      <c r="L2325" s="25">
        <v>45334</v>
      </c>
      <c r="M2325" s="25">
        <v>45546</v>
      </c>
      <c r="N2325" s="81">
        <f t="shared" si="476"/>
        <v>45546</v>
      </c>
      <c r="O2325" s="77" t="str">
        <f t="shared" ca="1" si="480"/>
        <v>Expired</v>
      </c>
      <c r="P2325" s="77" t="str" cm="1">
        <f t="array" aca="1" ref="P2325" ca="1">_xlfn.IFS((N2325-TODAY())&gt;=547,"06 Expires over 18 months",(N2325-TODAY())&gt;=365,"05 Expires in 18 months",(N2325-TODAY())&gt;=183,"04 Expires in 12 months",(N2325-TODAY())&gt;=92,"03 Expires in 6 months",(N2325-TODAY())&gt;=31,"02 Expires in 3 months",(N2325-TODAY())&gt;=0,"01 Expires in 30 days",(N2325-TODAY())&gt;=-31,"01 Expired last 30 days",(N2325-TODAY())&gt;=-92,"02 Expired last 3 months",(N2325-TODAY())&gt;=-183,"03 Expired last 6 months",(N2325-TODAY())&gt;=-365,"04 Expired last 12 months",(N2325-TODAY())&gt;=-547,"05 Expired last 18 months",TRUE,"06 Expired over 18 months")</f>
        <v>06 Expired over 18 months</v>
      </c>
      <c r="Q2325" s="65">
        <v>495000</v>
      </c>
      <c r="R2325" s="84">
        <f t="shared" si="479"/>
        <v>495000</v>
      </c>
      <c r="S2325" s="77" t="str" cm="1">
        <f t="array" ref="S2325">_xlfn.IFS(R2325&gt;5000000,"Gold",R2325&gt;=500000,"Silver",R2325&gt;30000,"Bronze",TRUE,"Transactional")</f>
        <v>Bronze</v>
      </c>
      <c r="T2325" s="24" t="s">
        <v>54</v>
      </c>
      <c r="U2325" s="101" t="s">
        <v>123</v>
      </c>
      <c r="V2325" s="101" t="s">
        <v>338</v>
      </c>
      <c r="W2325" s="77" t="str">
        <f t="shared" si="475"/>
        <v>No</v>
      </c>
      <c r="X2325" s="77" t="str">
        <f>IFERROR(_xlfn.XLOOKUP(J2325&amp;"||"&amp;K2325,'Mapping Ref.'!$J$2:$J$538,'Mapping Ref.'!$K$2:$K$538),"")</f>
        <v>Construction &amp; Estates</v>
      </c>
      <c r="Y2325" s="77" t="str" cm="1">
        <f t="array" ref="Y2325">_xlfn.IFS(R2325&gt;2000000,"For Publication",R2325&gt;100000,"PID",R2325&gt;30000,"RFQ",TRUE,"Transactional")</f>
        <v>PID</v>
      </c>
      <c r="Z2325" s="24" t="s">
        <v>2277</v>
      </c>
      <c r="AA2325" s="32">
        <v>6</v>
      </c>
      <c r="AB2325" s="24">
        <v>0</v>
      </c>
      <c r="AC2325" s="25">
        <v>45362</v>
      </c>
      <c r="AD2325" s="24" t="s">
        <v>58</v>
      </c>
      <c r="AE2325" s="24" t="s">
        <v>8839</v>
      </c>
      <c r="AF2325" s="24" t="s">
        <v>59</v>
      </c>
      <c r="AG2325" s="24" t="s">
        <v>59</v>
      </c>
      <c r="AH2325" s="24" t="s">
        <v>60</v>
      </c>
      <c r="AI2325" s="24">
        <v>15352836</v>
      </c>
      <c r="AJ2325" s="24" t="s">
        <v>59</v>
      </c>
      <c r="AK2325" s="24" t="s">
        <v>86</v>
      </c>
      <c r="AL2325" s="24" t="s">
        <v>123</v>
      </c>
      <c r="AM2325" s="24" t="s">
        <v>60</v>
      </c>
      <c r="AN2325" s="24" t="s">
        <v>59</v>
      </c>
      <c r="AO2325" s="24">
        <v>0</v>
      </c>
      <c r="AP2325" s="24"/>
      <c r="AQ2325" s="24"/>
      <c r="AR2325" s="24"/>
      <c r="AS2325" s="89">
        <f t="shared" si="478"/>
        <v>6</v>
      </c>
      <c r="AT2325" s="24" t="s">
        <v>8840</v>
      </c>
    </row>
    <row r="2326" spans="1:46" x14ac:dyDescent="0.5">
      <c r="A2326" s="24">
        <v>2465</v>
      </c>
      <c r="B2326" s="24" t="s">
        <v>506</v>
      </c>
      <c r="C2326" s="24"/>
      <c r="D2326" s="24" t="s">
        <v>8841</v>
      </c>
      <c r="E2326" s="24" t="s">
        <v>8842</v>
      </c>
      <c r="F2326" s="77" t="str">
        <f t="shared" si="474"/>
        <v>MARSH LTD - NST CLIENT MONEY</v>
      </c>
      <c r="G2326" s="24" t="s">
        <v>8843</v>
      </c>
      <c r="H2326" s="24" t="s">
        <v>1800</v>
      </c>
      <c r="I2326" s="24" t="s">
        <v>1800</v>
      </c>
      <c r="J2326" s="24" t="s">
        <v>52</v>
      </c>
      <c r="K2326" s="24" t="s">
        <v>1801</v>
      </c>
      <c r="L2326" s="25">
        <v>43922</v>
      </c>
      <c r="M2326" s="25">
        <v>45565</v>
      </c>
      <c r="N2326" s="81">
        <f t="shared" si="476"/>
        <v>46295</v>
      </c>
      <c r="O2326" s="77" t="str">
        <f t="shared" ca="1" si="480"/>
        <v>Live</v>
      </c>
      <c r="P2326" s="77" t="str" cm="1">
        <f t="array" aca="1" ref="P2326" ca="1">_xlfn.IFS((N2326-TODAY())&gt;=547,"06 Expires over 18 months",(N2326-TODAY())&gt;=365,"05 Expires in 18 months",(N2326-TODAY())&gt;=183,"04 Expires in 12 months",(N2326-TODAY())&gt;=92,"03 Expires in 6 months",(N2326-TODAY())&gt;=31,"02 Expires in 3 months",(N2326-TODAY())&gt;=0,"01 Expires in 30 days",(N2326-TODAY())&gt;=-31,"01 Expired last 30 days",(N2326-TODAY())&gt;=-92,"02 Expired last 3 months",(N2326-TODAY())&gt;=-183,"03 Expired last 6 months",(N2326-TODAY())&gt;=-365,"04 Expired last 12 months",(N2326-TODAY())&gt;=-547,"05 Expired last 18 months",TRUE,"06 Expired over 18 months")</f>
        <v>02 Expires in 3 months</v>
      </c>
      <c r="Q2326" s="65">
        <v>2800000</v>
      </c>
      <c r="R2326" s="84">
        <f t="shared" si="479"/>
        <v>17966666.666666668</v>
      </c>
      <c r="S2326" s="77" t="str" cm="1">
        <f t="array" ref="S2326">_xlfn.IFS(R2326&gt;5000000,"Gold",R2326&gt;=500000,"Silver",R2326&gt;30000,"Bronze",TRUE,"Transactional")</f>
        <v>Gold</v>
      </c>
      <c r="T2326" s="24" t="s">
        <v>122</v>
      </c>
      <c r="U2326" s="101" t="s">
        <v>455</v>
      </c>
      <c r="V2326" s="101" t="s">
        <v>1801</v>
      </c>
      <c r="W2326" s="77" t="str">
        <f t="shared" si="475"/>
        <v>Yes</v>
      </c>
      <c r="X2326" s="77" t="str">
        <f>IFERROR(_xlfn.XLOOKUP(J2326&amp;"||"&amp;K2326,'Mapping Ref.'!$J$2:$J$538,'Mapping Ref.'!$K$2:$K$538),"")</f>
        <v>Corporate</v>
      </c>
      <c r="Y2326" s="77" t="str" cm="1">
        <f t="array" ref="Y2326">_xlfn.IFS(R2326&gt;2000000,"For Publication",R2326&gt;100000,"PID",R2326&gt;30000,"RFQ",TRUE,"Transactional")</f>
        <v>For Publication</v>
      </c>
      <c r="Z2326" s="24" t="s">
        <v>8586</v>
      </c>
      <c r="AA2326" s="32">
        <v>54</v>
      </c>
      <c r="AB2326" s="24">
        <v>24</v>
      </c>
      <c r="AC2326" s="25">
        <v>45363</v>
      </c>
      <c r="AD2326" s="24" t="s">
        <v>58</v>
      </c>
      <c r="AE2326" s="24" t="s">
        <v>8844</v>
      </c>
      <c r="AF2326" s="24" t="s">
        <v>60</v>
      </c>
      <c r="AG2326" s="24" t="s">
        <v>60</v>
      </c>
      <c r="AH2326" s="24" t="s">
        <v>60</v>
      </c>
      <c r="AI2326" s="24">
        <v>1507274</v>
      </c>
      <c r="AJ2326" s="24" t="s">
        <v>60</v>
      </c>
      <c r="AK2326" s="24" t="s">
        <v>71</v>
      </c>
      <c r="AL2326" s="24" t="s">
        <v>70</v>
      </c>
      <c r="AM2326" s="24" t="s">
        <v>59</v>
      </c>
      <c r="AN2326" s="24" t="s">
        <v>59</v>
      </c>
      <c r="AO2326" s="24">
        <v>0</v>
      </c>
      <c r="AP2326" s="24"/>
      <c r="AQ2326" s="24"/>
      <c r="AR2326" s="24"/>
      <c r="AS2326" s="89">
        <f t="shared" si="478"/>
        <v>77</v>
      </c>
      <c r="AT2326" s="24" t="s">
        <v>8845</v>
      </c>
    </row>
    <row r="2327" spans="1:46" x14ac:dyDescent="0.5">
      <c r="A2327" s="24">
        <v>2466</v>
      </c>
      <c r="B2327" s="24" t="s">
        <v>506</v>
      </c>
      <c r="C2327" s="24" t="s">
        <v>77</v>
      </c>
      <c r="D2327" s="24" t="s">
        <v>8846</v>
      </c>
      <c r="E2327" s="24" t="s">
        <v>8847</v>
      </c>
      <c r="F2327" s="77" t="str">
        <f t="shared" si="474"/>
        <v>ZURICH INSURANCE PLC</v>
      </c>
      <c r="G2327" s="24" t="s">
        <v>3506</v>
      </c>
      <c r="H2327" s="24" t="s">
        <v>1800</v>
      </c>
      <c r="I2327" s="24" t="s">
        <v>1800</v>
      </c>
      <c r="J2327" s="24" t="s">
        <v>52</v>
      </c>
      <c r="K2327" s="24" t="s">
        <v>1801</v>
      </c>
      <c r="L2327" s="25">
        <v>43922</v>
      </c>
      <c r="M2327" s="25">
        <v>45565</v>
      </c>
      <c r="N2327" s="81">
        <f t="shared" si="476"/>
        <v>46295</v>
      </c>
      <c r="O2327" s="77" t="str">
        <f t="shared" ca="1" si="480"/>
        <v>Live</v>
      </c>
      <c r="P2327" s="77" t="str" cm="1">
        <f t="array" aca="1" ref="P2327" ca="1">_xlfn.IFS((N2327-TODAY())&gt;=547,"06 Expires over 18 months",(N2327-TODAY())&gt;=365,"05 Expires in 18 months",(N2327-TODAY())&gt;=183,"04 Expires in 12 months",(N2327-TODAY())&gt;=92,"03 Expires in 6 months",(N2327-TODAY())&gt;=31,"02 Expires in 3 months",(N2327-TODAY())&gt;=0,"01 Expires in 30 days",(N2327-TODAY())&gt;=-31,"01 Expired last 30 days",(N2327-TODAY())&gt;=-92,"02 Expired last 3 months",(N2327-TODAY())&gt;=-183,"03 Expired last 6 months",(N2327-TODAY())&gt;=-365,"04 Expired last 12 months",(N2327-TODAY())&gt;=-547,"05 Expired last 18 months",TRUE,"06 Expired over 18 months")</f>
        <v>02 Expires in 3 months</v>
      </c>
      <c r="Q2327" s="65">
        <v>37008</v>
      </c>
      <c r="R2327" s="84">
        <f t="shared" si="479"/>
        <v>237468</v>
      </c>
      <c r="S2327" s="77" t="str" cm="1">
        <f t="array" ref="S2327">_xlfn.IFS(R2327&gt;5000000,"Gold",R2327&gt;=500000,"Silver",R2327&gt;30000,"Bronze",TRUE,"Transactional")</f>
        <v>Bronze</v>
      </c>
      <c r="T2327" s="24" t="s">
        <v>54</v>
      </c>
      <c r="U2327" s="101" t="s">
        <v>455</v>
      </c>
      <c r="V2327" s="101" t="s">
        <v>1801</v>
      </c>
      <c r="W2327" s="77" t="str">
        <f t="shared" si="475"/>
        <v>Yes</v>
      </c>
      <c r="X2327" s="77" t="str">
        <f>IFERROR(_xlfn.XLOOKUP(J2327&amp;"||"&amp;K2327,'Mapping Ref.'!$J$2:$J$538,'Mapping Ref.'!$K$2:$K$538),"")</f>
        <v>Corporate</v>
      </c>
      <c r="Y2327" s="77" t="str" cm="1">
        <f t="array" ref="Y2327">_xlfn.IFS(R2327&gt;2000000,"For Publication",R2327&gt;100000,"PID",R2327&gt;30000,"RFQ",TRUE,"Transactional")</f>
        <v>PID</v>
      </c>
      <c r="Z2327" s="24" t="s">
        <v>8586</v>
      </c>
      <c r="AA2327" s="32">
        <v>54</v>
      </c>
      <c r="AB2327" s="24">
        <v>24</v>
      </c>
      <c r="AC2327" s="25">
        <v>45363</v>
      </c>
      <c r="AD2327" s="24" t="s">
        <v>58</v>
      </c>
      <c r="AE2327" s="24" t="s">
        <v>8848</v>
      </c>
      <c r="AF2327" s="24" t="s">
        <v>60</v>
      </c>
      <c r="AG2327" s="24" t="s">
        <v>60</v>
      </c>
      <c r="AH2327" s="24" t="s">
        <v>60</v>
      </c>
      <c r="AI2327" s="24" t="s">
        <v>8780</v>
      </c>
      <c r="AJ2327" s="24" t="s">
        <v>60</v>
      </c>
      <c r="AK2327" s="24" t="s">
        <v>71</v>
      </c>
      <c r="AL2327" s="24" t="s">
        <v>70</v>
      </c>
      <c r="AM2327" s="24" t="s">
        <v>59</v>
      </c>
      <c r="AN2327" s="24" t="s">
        <v>59</v>
      </c>
      <c r="AO2327" s="24">
        <v>0</v>
      </c>
      <c r="AP2327" s="24"/>
      <c r="AQ2327" s="24"/>
      <c r="AR2327" s="24"/>
      <c r="AS2327" s="89">
        <f t="shared" si="478"/>
        <v>77</v>
      </c>
      <c r="AT2327" s="24" t="s">
        <v>3507</v>
      </c>
    </row>
    <row r="2328" spans="1:46" x14ac:dyDescent="0.5">
      <c r="A2328" s="24">
        <v>2467</v>
      </c>
      <c r="B2328" s="24"/>
      <c r="C2328" s="24"/>
      <c r="D2328" s="24" t="s">
        <v>8849</v>
      </c>
      <c r="E2328" s="24" t="s">
        <v>8850</v>
      </c>
      <c r="F2328" s="77" t="str">
        <f t="shared" si="474"/>
        <v>Buckingham Montessori School</v>
      </c>
      <c r="G2328" s="24" t="s">
        <v>8849</v>
      </c>
      <c r="H2328" s="24" t="s">
        <v>8555</v>
      </c>
      <c r="I2328" s="24" t="s">
        <v>8555</v>
      </c>
      <c r="J2328" s="24" t="s">
        <v>190</v>
      </c>
      <c r="K2328" s="24" t="s">
        <v>755</v>
      </c>
      <c r="L2328" s="25">
        <v>45341</v>
      </c>
      <c r="M2328" s="25"/>
      <c r="N2328" s="81"/>
      <c r="O2328" s="77" t="s">
        <v>712</v>
      </c>
      <c r="P2328" s="77"/>
      <c r="Q2328" s="65">
        <v>1000</v>
      </c>
      <c r="R2328" s="84">
        <f t="shared" si="479"/>
        <v>1000</v>
      </c>
      <c r="S2328" s="77" t="str" cm="1">
        <f t="array" ref="S2328">_xlfn.IFS(R2328&gt;5000000,"Gold",R2328&gt;=500000,"Silver",R2328&gt;30000,"Bronze",TRUE,"Transactional")</f>
        <v>Transactional</v>
      </c>
      <c r="T2328" s="24" t="s">
        <v>54</v>
      </c>
      <c r="U2328" s="101" t="s">
        <v>190</v>
      </c>
      <c r="V2328" s="101"/>
      <c r="W2328" s="77" t="str">
        <f t="shared" si="475"/>
        <v>Yes</v>
      </c>
      <c r="X2328" s="77" t="str">
        <f>IFERROR(_xlfn.XLOOKUP(J2328&amp;"||"&amp;K2328,'Mapping Ref.'!$J$2:$J$538,'Mapping Ref.'!$K$2:$K$538),"")</f>
        <v>Childrens &amp; Adults</v>
      </c>
      <c r="Y2328" s="77" t="str" cm="1">
        <f t="array" ref="Y2328">_xlfn.IFS(R2328&gt;2000000,"For Publication",R2328&gt;100000,"PID",R2328&gt;30000,"RFQ",TRUE,"Transactional")</f>
        <v>Transactional</v>
      </c>
      <c r="Z2328" s="24" t="s">
        <v>8586</v>
      </c>
      <c r="AA2328" s="32">
        <v>12</v>
      </c>
      <c r="AB2328" s="24">
        <v>12</v>
      </c>
      <c r="AC2328" s="25">
        <v>45363</v>
      </c>
      <c r="AD2328" s="24" t="s">
        <v>58</v>
      </c>
      <c r="AE2328" s="24" t="s">
        <v>8320</v>
      </c>
      <c r="AF2328" s="24" t="s">
        <v>60</v>
      </c>
      <c r="AG2328" s="24" t="s">
        <v>59</v>
      </c>
      <c r="AH2328" s="24" t="s">
        <v>59</v>
      </c>
      <c r="AI2328" s="24">
        <v>8268809</v>
      </c>
      <c r="AJ2328" s="24" t="s">
        <v>60</v>
      </c>
      <c r="AK2328" s="24" t="s">
        <v>101</v>
      </c>
      <c r="AL2328" s="24" t="s">
        <v>70</v>
      </c>
      <c r="AM2328" s="24" t="s">
        <v>60</v>
      </c>
      <c r="AN2328" s="24" t="s">
        <v>59</v>
      </c>
      <c r="AO2328" s="24">
        <v>0</v>
      </c>
      <c r="AP2328" s="24"/>
      <c r="AQ2328" s="24"/>
      <c r="AR2328" s="24"/>
      <c r="AS2328" s="89">
        <v>0</v>
      </c>
      <c r="AT2328" s="24" t="s">
        <v>8849</v>
      </c>
    </row>
    <row r="2329" spans="1:46" x14ac:dyDescent="0.5">
      <c r="A2329" s="24">
        <v>2468</v>
      </c>
      <c r="B2329" s="24" t="s">
        <v>506</v>
      </c>
      <c r="C2329" s="24"/>
      <c r="D2329" s="24" t="s">
        <v>8851</v>
      </c>
      <c r="E2329" s="24" t="s">
        <v>8852</v>
      </c>
      <c r="F2329" s="77" t="str">
        <f t="shared" si="474"/>
        <v>EduSolutions</v>
      </c>
      <c r="G2329" s="24" t="s">
        <v>8853</v>
      </c>
      <c r="H2329" s="24" t="s">
        <v>8089</v>
      </c>
      <c r="I2329" s="24" t="s">
        <v>8089</v>
      </c>
      <c r="J2329" s="24" t="s">
        <v>190</v>
      </c>
      <c r="K2329" s="24" t="s">
        <v>3966</v>
      </c>
      <c r="L2329" s="25">
        <v>45364</v>
      </c>
      <c r="M2329" s="25">
        <v>45721</v>
      </c>
      <c r="N2329" s="81">
        <f t="shared" ref="N2329:N2340" si="481">EDATE(M2329,AB2329)</f>
        <v>46086</v>
      </c>
      <c r="O2329" s="77" t="s">
        <v>712</v>
      </c>
      <c r="P2329" s="77" t="str" cm="1">
        <f t="array" aca="1" ref="P2329" ca="1">_xlfn.IFS((N2329-TODAY())&gt;=547,"06 Expires over 18 months",(N2329-TODAY())&gt;=365,"05 Expires in 18 months",(N2329-TODAY())&gt;=183,"04 Expires in 12 months",(N2329-TODAY())&gt;=92,"03 Expires in 6 months",(N2329-TODAY())&gt;=31,"02 Expires in 3 months",(N2329-TODAY())&gt;=0,"01 Expires in 30 days",(N2329-TODAY())&gt;=-31,"01 Expired last 30 days",(N2329-TODAY())&gt;=-92,"02 Expired last 3 months",(N2329-TODAY())&gt;=-183,"03 Expired last 6 months",(N2329-TODAY())&gt;=-365,"04 Expired last 12 months",(N2329-TODAY())&gt;=-547,"05 Expired last 18 months",TRUE,"06 Expired over 18 months")</f>
        <v>03 Expired last 6 months</v>
      </c>
      <c r="Q2329" s="65">
        <v>900</v>
      </c>
      <c r="R2329" s="84">
        <f t="shared" si="479"/>
        <v>1725</v>
      </c>
      <c r="S2329" s="77" t="str" cm="1">
        <f t="array" ref="S2329">_xlfn.IFS(R2329&gt;5000000,"Gold",R2329&gt;=500000,"Silver",R2329&gt;30000,"Bronze",TRUE,"Transactional")</f>
        <v>Transactional</v>
      </c>
      <c r="T2329" s="24" t="s">
        <v>54</v>
      </c>
      <c r="U2329" s="101" t="s">
        <v>109</v>
      </c>
      <c r="V2329" s="101" t="s">
        <v>148</v>
      </c>
      <c r="W2329" s="77" t="str">
        <f t="shared" si="475"/>
        <v>Yes</v>
      </c>
      <c r="X2329" s="77" t="str">
        <f>IFERROR(_xlfn.XLOOKUP(J2329&amp;"||"&amp;K2329,'Mapping Ref.'!$J$2:$J$538,'Mapping Ref.'!$K$2:$K$538),"")</f>
        <v>Childrens &amp; Adults</v>
      </c>
      <c r="Y2329" s="77" t="str" cm="1">
        <f t="array" ref="Y2329">_xlfn.IFS(R2329&gt;2000000,"For Publication",R2329&gt;100000,"PID",R2329&gt;30000,"RFQ",TRUE,"Transactional")</f>
        <v>Transactional</v>
      </c>
      <c r="Z2329" s="24" t="s">
        <v>8586</v>
      </c>
      <c r="AA2329" s="32">
        <v>12</v>
      </c>
      <c r="AB2329" s="24">
        <v>12</v>
      </c>
      <c r="AC2329" s="25">
        <v>45364</v>
      </c>
      <c r="AD2329" s="24" t="s">
        <v>58</v>
      </c>
      <c r="AE2329" s="24">
        <v>10000756</v>
      </c>
      <c r="AF2329" s="24" t="s">
        <v>59</v>
      </c>
      <c r="AG2329" s="24" t="s">
        <v>60</v>
      </c>
      <c r="AH2329" s="24" t="s">
        <v>60</v>
      </c>
      <c r="AI2329" s="24">
        <v>11140972</v>
      </c>
      <c r="AJ2329" s="24" t="s">
        <v>59</v>
      </c>
      <c r="AK2329" s="24" t="s">
        <v>101</v>
      </c>
      <c r="AL2329" s="24" t="s">
        <v>70</v>
      </c>
      <c r="AM2329" s="24" t="s">
        <v>59</v>
      </c>
      <c r="AN2329" s="24" t="s">
        <v>59</v>
      </c>
      <c r="AO2329" s="24">
        <v>0</v>
      </c>
      <c r="AP2329" s="24"/>
      <c r="AQ2329" s="24"/>
      <c r="AR2329" s="24"/>
      <c r="AS2329" s="89">
        <f t="shared" ref="AS2329:AS2340" si="482">DATEDIF(L2329,N2329,"m")</f>
        <v>23</v>
      </c>
      <c r="AT2329" s="24" t="s">
        <v>8854</v>
      </c>
    </row>
    <row r="2330" spans="1:46" x14ac:dyDescent="0.5">
      <c r="A2330" s="24">
        <v>2469</v>
      </c>
      <c r="B2330" s="24"/>
      <c r="C2330" s="24"/>
      <c r="D2330" s="24" t="s">
        <v>8855</v>
      </c>
      <c r="E2330" s="24" t="s">
        <v>8856</v>
      </c>
      <c r="F2330" s="77" t="str">
        <f t="shared" si="474"/>
        <v>HAMMERSMITH AND FULHAM MIND</v>
      </c>
      <c r="G2330" s="24" t="s">
        <v>8857</v>
      </c>
      <c r="H2330" s="24" t="s">
        <v>8858</v>
      </c>
      <c r="I2330" s="24" t="s">
        <v>8858</v>
      </c>
      <c r="J2330" s="24" t="s">
        <v>66</v>
      </c>
      <c r="K2330" s="24" t="s">
        <v>2859</v>
      </c>
      <c r="L2330" s="25">
        <v>45017</v>
      </c>
      <c r="M2330" s="25">
        <v>45747</v>
      </c>
      <c r="N2330" s="81">
        <f t="shared" si="481"/>
        <v>45747</v>
      </c>
      <c r="O2330" s="77" t="str">
        <f t="shared" ref="O2330:O2336" ca="1" si="483">IF(N2330&lt;TODAY(),"Expired","Live")</f>
        <v>Expired</v>
      </c>
      <c r="P2330" s="77" t="str" cm="1">
        <f t="array" aca="1" ref="P2330" ca="1">_xlfn.IFS((N2330-TODAY())&gt;=547,"06 Expires over 18 months",(N2330-TODAY())&gt;=365,"05 Expires in 18 months",(N2330-TODAY())&gt;=183,"04 Expires in 12 months",(N2330-TODAY())&gt;=92,"03 Expires in 6 months",(N2330-TODAY())&gt;=31,"02 Expires in 3 months",(N2330-TODAY())&gt;=0,"01 Expires in 30 days",(N2330-TODAY())&gt;=-31,"01 Expired last 30 days",(N2330-TODAY())&gt;=-92,"02 Expired last 3 months",(N2330-TODAY())&gt;=-183,"03 Expired last 6 months",(N2330-TODAY())&gt;=-365,"04 Expired last 12 months",(N2330-TODAY())&gt;=-547,"05 Expired last 18 months",TRUE,"06 Expired over 18 months")</f>
        <v>05 Expired last 18 months</v>
      </c>
      <c r="Q2330" s="104"/>
      <c r="R2330" s="84">
        <v>0</v>
      </c>
      <c r="S2330" s="77" t="str" cm="1">
        <f t="array" ref="S2330">_xlfn.IFS(R2330&gt;5000000,"Gold",R2330&gt;=500000,"Silver",R2330&gt;30000,"Bronze",TRUE,"Transactional")</f>
        <v>Transactional</v>
      </c>
      <c r="T2330" s="24" t="s">
        <v>54</v>
      </c>
      <c r="U2330" s="101" t="s">
        <v>162</v>
      </c>
      <c r="V2330" s="101" t="s">
        <v>163</v>
      </c>
      <c r="W2330" s="77" t="str">
        <f t="shared" si="475"/>
        <v>No</v>
      </c>
      <c r="X2330" s="77" t="str">
        <f>IFERROR(_xlfn.XLOOKUP(J2330&amp;"||"&amp;K2330,'Mapping Ref.'!$J$2:$J$538,'Mapping Ref.'!$K$2:$K$538),"")</f>
        <v>Childrens &amp; Adults</v>
      </c>
      <c r="Y2330" s="77" t="str" cm="1">
        <f t="array" ref="Y2330">_xlfn.IFS(R2330&gt;2000000,"For Publication",R2330&gt;100000,"PID",R2330&gt;30000,"RFQ",TRUE,"Transactional")</f>
        <v>Transactional</v>
      </c>
      <c r="Z2330" s="24" t="s">
        <v>2277</v>
      </c>
      <c r="AA2330" s="32">
        <v>24</v>
      </c>
      <c r="AB2330" s="24">
        <v>0</v>
      </c>
      <c r="AC2330" s="25">
        <v>45365</v>
      </c>
      <c r="AD2330" s="24" t="s">
        <v>661</v>
      </c>
      <c r="AE2330" s="24" t="s">
        <v>8859</v>
      </c>
      <c r="AF2330" s="24" t="s">
        <v>59</v>
      </c>
      <c r="AG2330" s="24" t="s">
        <v>60</v>
      </c>
      <c r="AH2330" s="24" t="s">
        <v>59</v>
      </c>
      <c r="AI2330" s="24">
        <v>2257523</v>
      </c>
      <c r="AJ2330" s="24" t="s">
        <v>60</v>
      </c>
      <c r="AK2330" s="24" t="s">
        <v>71</v>
      </c>
      <c r="AL2330" s="24" t="s">
        <v>8860</v>
      </c>
      <c r="AM2330" s="24" t="s">
        <v>59</v>
      </c>
      <c r="AN2330" s="24" t="s">
        <v>59</v>
      </c>
      <c r="AO2330" s="24">
        <v>0</v>
      </c>
      <c r="AP2330" s="24"/>
      <c r="AQ2330" s="24"/>
      <c r="AR2330" s="24"/>
      <c r="AS2330" s="89">
        <f t="shared" si="482"/>
        <v>23</v>
      </c>
      <c r="AT2330" s="24" t="s">
        <v>8861</v>
      </c>
    </row>
    <row r="2331" spans="1:46" x14ac:dyDescent="0.5">
      <c r="A2331" s="24">
        <v>2470</v>
      </c>
      <c r="B2331" s="24" t="s">
        <v>506</v>
      </c>
      <c r="C2331" s="24"/>
      <c r="D2331" s="24" t="s">
        <v>8862</v>
      </c>
      <c r="E2331" s="24" t="s">
        <v>8863</v>
      </c>
      <c r="F2331" s="77" t="str">
        <f t="shared" si="474"/>
        <v>LONGFIELD MEDIA LTD</v>
      </c>
      <c r="G2331" s="24" t="s">
        <v>8864</v>
      </c>
      <c r="H2331" s="24" t="s">
        <v>8865</v>
      </c>
      <c r="I2331" s="24" t="s">
        <v>8865</v>
      </c>
      <c r="J2331" s="24" t="s">
        <v>190</v>
      </c>
      <c r="K2331" s="24" t="s">
        <v>6369</v>
      </c>
      <c r="L2331" s="25">
        <v>45365</v>
      </c>
      <c r="M2331" s="25">
        <v>46095</v>
      </c>
      <c r="N2331" s="81">
        <f t="shared" si="481"/>
        <v>46826</v>
      </c>
      <c r="O2331" s="77" t="str">
        <f t="shared" ca="1" si="483"/>
        <v>Live</v>
      </c>
      <c r="P2331" s="77" t="str" cm="1">
        <f t="array" aca="1" ref="P2331" ca="1">_xlfn.IFS((N2331-TODAY())&gt;=547,"06 Expires over 18 months",(N2331-TODAY())&gt;=365,"05 Expires in 18 months",(N2331-TODAY())&gt;=183,"04 Expires in 12 months",(N2331-TODAY())&gt;=92,"03 Expires in 6 months",(N2331-TODAY())&gt;=31,"02 Expires in 3 months",(N2331-TODAY())&gt;=0,"01 Expires in 30 days",(N2331-TODAY())&gt;=-31,"01 Expired last 30 days",(N2331-TODAY())&gt;=-92,"02 Expired last 3 months",(N2331-TODAY())&gt;=-183,"03 Expired last 6 months",(N2331-TODAY())&gt;=-365,"04 Expired last 12 months",(N2331-TODAY())&gt;=-547,"05 Expired last 18 months",TRUE,"06 Expired over 18 months")</f>
        <v>06 Expires over 18 months</v>
      </c>
      <c r="Q2331" s="65">
        <v>5000</v>
      </c>
      <c r="R2331" s="84">
        <f t="shared" ref="R2331:R2344" si="484">MAX(Q2331,Q2331*N(AS2331)/12)</f>
        <v>20000</v>
      </c>
      <c r="S2331" s="77" t="str" cm="1">
        <f t="array" ref="S2331">_xlfn.IFS(R2331&gt;5000000,"Gold",R2331&gt;=500000,"Silver",R2331&gt;30000,"Bronze",TRUE,"Transactional")</f>
        <v>Transactional</v>
      </c>
      <c r="T2331" s="24" t="s">
        <v>54</v>
      </c>
      <c r="U2331" s="101" t="s">
        <v>99</v>
      </c>
      <c r="V2331" s="101" t="s">
        <v>1813</v>
      </c>
      <c r="W2331" s="77" t="str">
        <f t="shared" si="475"/>
        <v>Yes</v>
      </c>
      <c r="X2331" s="77" t="str">
        <f>IFERROR(_xlfn.XLOOKUP(J2331&amp;"||"&amp;K2331,'Mapping Ref.'!$J$2:$J$538,'Mapping Ref.'!$K$2:$K$538),"")</f>
        <v>Childrens &amp; Adults</v>
      </c>
      <c r="Y2331" s="77" t="str" cm="1">
        <f t="array" ref="Y2331">_xlfn.IFS(R2331&gt;2000000,"For Publication",R2331&gt;100000,"PID",R2331&gt;30000,"RFQ",TRUE,"Transactional")</f>
        <v>Transactional</v>
      </c>
      <c r="Z2331" s="24" t="s">
        <v>8586</v>
      </c>
      <c r="AA2331" s="32">
        <v>24</v>
      </c>
      <c r="AB2331" s="24">
        <v>24</v>
      </c>
      <c r="AC2331" s="25">
        <v>45365</v>
      </c>
      <c r="AD2331" s="24" t="s">
        <v>58</v>
      </c>
      <c r="AE2331" s="24" t="s">
        <v>8467</v>
      </c>
      <c r="AF2331" s="24" t="s">
        <v>60</v>
      </c>
      <c r="AG2331" s="24" t="s">
        <v>59</v>
      </c>
      <c r="AH2331" s="24" t="s">
        <v>60</v>
      </c>
      <c r="AI2331" s="24">
        <v>11813676</v>
      </c>
      <c r="AJ2331" s="24" t="s">
        <v>60</v>
      </c>
      <c r="AK2331" s="24" t="s">
        <v>101</v>
      </c>
      <c r="AL2331" s="24" t="s">
        <v>70</v>
      </c>
      <c r="AM2331" s="24" t="s">
        <v>60</v>
      </c>
      <c r="AN2331" s="24" t="s">
        <v>59</v>
      </c>
      <c r="AO2331" s="24">
        <v>0</v>
      </c>
      <c r="AP2331" s="24"/>
      <c r="AQ2331" s="24"/>
      <c r="AR2331" s="24"/>
      <c r="AS2331" s="89">
        <f t="shared" si="482"/>
        <v>48</v>
      </c>
      <c r="AT2331" s="24" t="s">
        <v>8866</v>
      </c>
    </row>
    <row r="2332" spans="1:46" x14ac:dyDescent="0.5">
      <c r="A2332" s="24">
        <v>2471</v>
      </c>
      <c r="B2332" s="24" t="s">
        <v>506</v>
      </c>
      <c r="C2332" s="24"/>
      <c r="D2332" s="24" t="s">
        <v>8867</v>
      </c>
      <c r="E2332" s="24" t="s">
        <v>8868</v>
      </c>
      <c r="F2332" s="77" t="str">
        <f t="shared" si="474"/>
        <v>MEDIGOLD HEALTH CONSULTANCY LTD</v>
      </c>
      <c r="G2332" s="24" t="s">
        <v>8869</v>
      </c>
      <c r="H2332" s="101" t="s">
        <v>574</v>
      </c>
      <c r="I2332" s="24" t="s">
        <v>5521</v>
      </c>
      <c r="J2332" s="24" t="s">
        <v>97</v>
      </c>
      <c r="K2332" s="27" t="s">
        <v>8870</v>
      </c>
      <c r="L2332" s="25">
        <v>45365</v>
      </c>
      <c r="M2332" s="25">
        <v>46148</v>
      </c>
      <c r="N2332" s="81">
        <f t="shared" si="481"/>
        <v>46148</v>
      </c>
      <c r="O2332" s="77" t="str">
        <f t="shared" ca="1" si="483"/>
        <v>Expired</v>
      </c>
      <c r="P2332" s="77" t="str" cm="1">
        <f t="array" aca="1" ref="P2332" ca="1">_xlfn.IFS((N2332-TODAY())&gt;=547,"06 Expires over 18 months",(N2332-TODAY())&gt;=365,"05 Expires in 18 months",(N2332-TODAY())&gt;=183,"04 Expires in 12 months",(N2332-TODAY())&gt;=92,"03 Expires in 6 months",(N2332-TODAY())&gt;=31,"02 Expires in 3 months",(N2332-TODAY())&gt;=0,"01 Expires in 30 days",(N2332-TODAY())&gt;=-31,"01 Expired last 30 days",(N2332-TODAY())&gt;=-92,"02 Expired last 3 months",(N2332-TODAY())&gt;=-183,"03 Expired last 6 months",(N2332-TODAY())&gt;=-365,"04 Expired last 12 months",(N2332-TODAY())&gt;=-547,"05 Expired last 18 months",TRUE,"06 Expired over 18 months")</f>
        <v>03 Expired last 6 months</v>
      </c>
      <c r="Q2332" s="65">
        <v>500000</v>
      </c>
      <c r="R2332" s="84">
        <f t="shared" si="484"/>
        <v>1041666.6666666666</v>
      </c>
      <c r="S2332" s="77" t="str" cm="1">
        <f t="array" ref="S2332">_xlfn.IFS(R2332&gt;5000000,"Gold",R2332&gt;=500000,"Silver",R2332&gt;30000,"Bronze",TRUE,"Transactional")</f>
        <v>Silver</v>
      </c>
      <c r="T2332" s="24" t="s">
        <v>54</v>
      </c>
      <c r="U2332" s="101" t="s">
        <v>69</v>
      </c>
      <c r="V2332" s="101" t="s">
        <v>1208</v>
      </c>
      <c r="W2332" s="77" t="str">
        <f t="shared" si="475"/>
        <v>No</v>
      </c>
      <c r="X2332" s="77" t="str">
        <f>IFERROR(_xlfn.XLOOKUP(J2332&amp;"||"&amp;K2332,'Mapping Ref.'!$J$2:$J$538,'Mapping Ref.'!$K$2:$K$538),"")</f>
        <v>Corporate</v>
      </c>
      <c r="Y2332" s="77" t="str" cm="1">
        <f t="array" ref="Y2332">_xlfn.IFS(R2332&gt;2000000,"For Publication",R2332&gt;100000,"PID",R2332&gt;30000,"RFQ",TRUE,"Transactional")</f>
        <v>PID</v>
      </c>
      <c r="Z2332" s="24" t="s">
        <v>2277</v>
      </c>
      <c r="AA2332" s="32">
        <v>24</v>
      </c>
      <c r="AB2332" s="24">
        <v>0</v>
      </c>
      <c r="AC2332" s="25">
        <v>45365</v>
      </c>
      <c r="AD2332" s="24" t="s">
        <v>58</v>
      </c>
      <c r="AE2332" s="24" t="s">
        <v>8347</v>
      </c>
      <c r="AF2332" s="24" t="s">
        <v>60</v>
      </c>
      <c r="AG2332" s="24" t="s">
        <v>59</v>
      </c>
      <c r="AH2332" s="24" t="s">
        <v>60</v>
      </c>
      <c r="AI2332" s="24">
        <v>3507491</v>
      </c>
      <c r="AJ2332" s="24" t="s">
        <v>59</v>
      </c>
      <c r="AK2332" s="24" t="s">
        <v>86</v>
      </c>
      <c r="AL2332" s="24" t="s">
        <v>8722</v>
      </c>
      <c r="AM2332" s="24" t="s">
        <v>59</v>
      </c>
      <c r="AN2332" s="24"/>
      <c r="AO2332" s="24">
        <v>0</v>
      </c>
      <c r="AP2332" s="24" t="s">
        <v>8471</v>
      </c>
      <c r="AQ2332" s="24"/>
      <c r="AR2332" s="24"/>
      <c r="AS2332" s="89">
        <f t="shared" si="482"/>
        <v>25</v>
      </c>
      <c r="AT2332" s="24" t="s">
        <v>8871</v>
      </c>
    </row>
    <row r="2333" spans="1:46" x14ac:dyDescent="0.5">
      <c r="A2333" s="24">
        <v>2472</v>
      </c>
      <c r="B2333" s="24" t="s">
        <v>506</v>
      </c>
      <c r="C2333" s="24"/>
      <c r="D2333" s="24" t="s">
        <v>7187</v>
      </c>
      <c r="E2333" s="24" t="s">
        <v>8872</v>
      </c>
      <c r="F2333" s="77" t="str">
        <f t="shared" si="474"/>
        <v>Negotiators Family Centre Ltd</v>
      </c>
      <c r="G2333" s="24" t="s">
        <v>8873</v>
      </c>
      <c r="H2333" s="24" t="s">
        <v>5010</v>
      </c>
      <c r="I2333" s="24" t="s">
        <v>5010</v>
      </c>
      <c r="J2333" s="24" t="s">
        <v>190</v>
      </c>
      <c r="K2333" s="24" t="s">
        <v>6369</v>
      </c>
      <c r="L2333" s="25">
        <v>45366</v>
      </c>
      <c r="M2333" s="25">
        <v>46019</v>
      </c>
      <c r="N2333" s="81">
        <f t="shared" si="481"/>
        <v>46566</v>
      </c>
      <c r="O2333" s="77" t="str">
        <f t="shared" ca="1" si="483"/>
        <v>Live</v>
      </c>
      <c r="P2333" s="77" t="str" cm="1">
        <f t="array" aca="1" ref="P2333" ca="1">_xlfn.IFS((N2333-TODAY())&gt;=547,"06 Expires over 18 months",(N2333-TODAY())&gt;=365,"05 Expires in 18 months",(N2333-TODAY())&gt;=183,"04 Expires in 12 months",(N2333-TODAY())&gt;=92,"03 Expires in 6 months",(N2333-TODAY())&gt;=31,"02 Expires in 3 months",(N2333-TODAY())&gt;=0,"01 Expires in 30 days",(N2333-TODAY())&gt;=-31,"01 Expired last 30 days",(N2333-TODAY())&gt;=-92,"02 Expired last 3 months",(N2333-TODAY())&gt;=-183,"03 Expired last 6 months",(N2333-TODAY())&gt;=-365,"04 Expired last 12 months",(N2333-TODAY())&gt;=-547,"05 Expired last 18 months",TRUE,"06 Expired over 18 months")</f>
        <v>04 Expires in 12 months</v>
      </c>
      <c r="Q2333" s="65">
        <v>2000</v>
      </c>
      <c r="R2333" s="84">
        <f t="shared" si="484"/>
        <v>6500</v>
      </c>
      <c r="S2333" s="77" t="str" cm="1">
        <f t="array" ref="S2333">_xlfn.IFS(R2333&gt;5000000,"Gold",R2333&gt;=500000,"Silver",R2333&gt;30000,"Bronze",TRUE,"Transactional")</f>
        <v>Transactional</v>
      </c>
      <c r="T2333" s="24" t="s">
        <v>54</v>
      </c>
      <c r="U2333" s="101" t="s">
        <v>190</v>
      </c>
      <c r="V2333" s="101" t="s">
        <v>1742</v>
      </c>
      <c r="W2333" s="77" t="str">
        <f t="shared" si="475"/>
        <v>Yes</v>
      </c>
      <c r="X2333" s="77" t="str">
        <f>IFERROR(_xlfn.XLOOKUP(J2333&amp;"||"&amp;K2333,'Mapping Ref.'!$J$2:$J$538,'Mapping Ref.'!$K$2:$K$538),"")</f>
        <v>Childrens &amp; Adults</v>
      </c>
      <c r="Y2333" s="77" t="str" cm="1">
        <f t="array" ref="Y2333">_xlfn.IFS(R2333&gt;2000000,"For Publication",R2333&gt;100000,"PID",R2333&gt;30000,"RFQ",TRUE,"Transactional")</f>
        <v>Transactional</v>
      </c>
      <c r="Z2333" s="24" t="s">
        <v>8586</v>
      </c>
      <c r="AA2333" s="32">
        <v>12</v>
      </c>
      <c r="AB2333" s="24">
        <v>18</v>
      </c>
      <c r="AC2333" s="25">
        <v>45366</v>
      </c>
      <c r="AD2333" s="24" t="s">
        <v>58</v>
      </c>
      <c r="AE2333" s="24" t="s">
        <v>8733</v>
      </c>
      <c r="AF2333" s="24" t="s">
        <v>60</v>
      </c>
      <c r="AG2333" s="24" t="s">
        <v>59</v>
      </c>
      <c r="AH2333" s="24" t="s">
        <v>60</v>
      </c>
      <c r="AI2333" s="24">
        <v>12445943</v>
      </c>
      <c r="AJ2333" s="24" t="s">
        <v>59</v>
      </c>
      <c r="AK2333" s="24" t="s">
        <v>101</v>
      </c>
      <c r="AL2333" s="24" t="s">
        <v>70</v>
      </c>
      <c r="AM2333" s="24" t="s">
        <v>59</v>
      </c>
      <c r="AN2333" s="24" t="s">
        <v>59</v>
      </c>
      <c r="AO2333" s="24">
        <v>0</v>
      </c>
      <c r="AP2333" s="24"/>
      <c r="AQ2333" s="24"/>
      <c r="AR2333" s="24"/>
      <c r="AS2333" s="89">
        <f t="shared" si="482"/>
        <v>39</v>
      </c>
      <c r="AT2333" s="24" t="s">
        <v>8873</v>
      </c>
    </row>
    <row r="2334" spans="1:46" x14ac:dyDescent="0.5">
      <c r="A2334" s="24">
        <v>2473</v>
      </c>
      <c r="B2334" s="24"/>
      <c r="C2334" s="24"/>
      <c r="D2334" s="24" t="s">
        <v>8874</v>
      </c>
      <c r="E2334" s="24" t="s">
        <v>8875</v>
      </c>
      <c r="F2334" s="77" t="str">
        <f t="shared" si="474"/>
        <v>LITE4LIFE LIMITED</v>
      </c>
      <c r="G2334" s="24" t="s">
        <v>8876</v>
      </c>
      <c r="H2334" s="24" t="s">
        <v>8877</v>
      </c>
      <c r="I2334" s="24" t="s">
        <v>8877</v>
      </c>
      <c r="J2334" s="24" t="s">
        <v>107</v>
      </c>
      <c r="K2334" s="24" t="s">
        <v>6891</v>
      </c>
      <c r="L2334" s="25">
        <v>44935</v>
      </c>
      <c r="M2334" s="25">
        <v>45565</v>
      </c>
      <c r="N2334" s="81">
        <f t="shared" si="481"/>
        <v>45565</v>
      </c>
      <c r="O2334" s="77" t="str">
        <f t="shared" ca="1" si="483"/>
        <v>Expired</v>
      </c>
      <c r="P2334" s="77" t="str" cm="1">
        <f t="array" aca="1" ref="P2334" ca="1">_xlfn.IFS((N2334-TODAY())&gt;=547,"06 Expires over 18 months",(N2334-TODAY())&gt;=365,"05 Expires in 18 months",(N2334-TODAY())&gt;=183,"04 Expires in 12 months",(N2334-TODAY())&gt;=92,"03 Expires in 6 months",(N2334-TODAY())&gt;=31,"02 Expires in 3 months",(N2334-TODAY())&gt;=0,"01 Expires in 30 days",(N2334-TODAY())&gt;=-31,"01 Expired last 30 days",(N2334-TODAY())&gt;=-92,"02 Expired last 3 months",(N2334-TODAY())&gt;=-183,"03 Expired last 6 months",(N2334-TODAY())&gt;=-365,"04 Expired last 12 months",(N2334-TODAY())&gt;=-547,"05 Expired last 18 months",TRUE,"06 Expired over 18 months")</f>
        <v>06 Expired over 18 months</v>
      </c>
      <c r="Q2334" s="65">
        <v>229000</v>
      </c>
      <c r="R2334" s="84">
        <f t="shared" si="484"/>
        <v>381666.66666666669</v>
      </c>
      <c r="S2334" s="77" t="str" cm="1">
        <f t="array" ref="S2334">_xlfn.IFS(R2334&gt;5000000,"Gold",R2334&gt;=500000,"Silver",R2334&gt;30000,"Bronze",TRUE,"Transactional")</f>
        <v>Bronze</v>
      </c>
      <c r="T2334" s="24" t="s">
        <v>122</v>
      </c>
      <c r="U2334" s="101" t="s">
        <v>123</v>
      </c>
      <c r="V2334" s="101" t="s">
        <v>338</v>
      </c>
      <c r="W2334" s="77" t="str">
        <f t="shared" si="475"/>
        <v>No</v>
      </c>
      <c r="X2334" s="77" t="str">
        <f>IFERROR(_xlfn.XLOOKUP(J2334&amp;"||"&amp;K2334,'Mapping Ref.'!$J$2:$J$538,'Mapping Ref.'!$K$2:$K$538),"")</f>
        <v>Construction &amp; Estates</v>
      </c>
      <c r="Y2334" s="77" t="str" cm="1">
        <f t="array" ref="Y2334">_xlfn.IFS(R2334&gt;2000000,"For Publication",R2334&gt;100000,"PID",R2334&gt;30000,"RFQ",TRUE,"Transactional")</f>
        <v>PID</v>
      </c>
      <c r="Z2334" s="24" t="s">
        <v>2277</v>
      </c>
      <c r="AA2334" s="32">
        <v>12</v>
      </c>
      <c r="AB2334" s="24">
        <v>0</v>
      </c>
      <c r="AC2334" s="25">
        <v>45366</v>
      </c>
      <c r="AD2334" s="24" t="s">
        <v>58</v>
      </c>
      <c r="AE2334" s="24" t="s">
        <v>8878</v>
      </c>
      <c r="AF2334" s="24" t="s">
        <v>59</v>
      </c>
      <c r="AG2334" s="24" t="s">
        <v>59</v>
      </c>
      <c r="AH2334" s="24" t="s">
        <v>60</v>
      </c>
      <c r="AI2334" s="24">
        <v>8283823</v>
      </c>
      <c r="AJ2334" s="24" t="s">
        <v>59</v>
      </c>
      <c r="AK2334" s="24" t="s">
        <v>86</v>
      </c>
      <c r="AL2334" s="24" t="s">
        <v>8595</v>
      </c>
      <c r="AM2334" s="24" t="s">
        <v>60</v>
      </c>
      <c r="AN2334" s="24" t="s">
        <v>59</v>
      </c>
      <c r="AO2334" s="24">
        <v>0</v>
      </c>
      <c r="AP2334" s="24" t="s">
        <v>8471</v>
      </c>
      <c r="AQ2334" s="24"/>
      <c r="AR2334" s="24"/>
      <c r="AS2334" s="89">
        <f t="shared" si="482"/>
        <v>20</v>
      </c>
      <c r="AT2334" s="24" t="s">
        <v>8879</v>
      </c>
    </row>
    <row r="2335" spans="1:46" x14ac:dyDescent="0.5">
      <c r="A2335" s="24">
        <v>2474</v>
      </c>
      <c r="B2335" s="24" t="s">
        <v>506</v>
      </c>
      <c r="C2335" s="24" t="s">
        <v>77</v>
      </c>
      <c r="D2335" s="24" t="s">
        <v>8880</v>
      </c>
      <c r="E2335" s="24" t="s">
        <v>8881</v>
      </c>
      <c r="F2335" s="77" t="str">
        <f t="shared" si="474"/>
        <v>MATRIX SCM LTD</v>
      </c>
      <c r="G2335" s="24" t="s">
        <v>8882</v>
      </c>
      <c r="H2335" s="24" t="s">
        <v>3282</v>
      </c>
      <c r="I2335" s="24" t="s">
        <v>8192</v>
      </c>
      <c r="J2335" s="24" t="s">
        <v>2962</v>
      </c>
      <c r="K2335" s="24" t="s">
        <v>3283</v>
      </c>
      <c r="L2335" s="25">
        <v>45383</v>
      </c>
      <c r="M2335" s="25">
        <v>46477</v>
      </c>
      <c r="N2335" s="81">
        <f t="shared" si="481"/>
        <v>47208</v>
      </c>
      <c r="O2335" s="77" t="str">
        <f t="shared" ca="1" si="483"/>
        <v>Live</v>
      </c>
      <c r="P2335" s="77" t="str" cm="1">
        <f t="array" aca="1" ref="P2335" ca="1">_xlfn.IFS((N2335-TODAY())&gt;=547,"06 Expires over 18 months",(N2335-TODAY())&gt;=365,"05 Expires in 18 months",(N2335-TODAY())&gt;=183,"04 Expires in 12 months",(N2335-TODAY())&gt;=92,"03 Expires in 6 months",(N2335-TODAY())&gt;=31,"02 Expires in 3 months",(N2335-TODAY())&gt;=0,"01 Expires in 30 days",(N2335-TODAY())&gt;=-31,"01 Expired last 30 days",(N2335-TODAY())&gt;=-92,"02 Expired last 3 months",(N2335-TODAY())&gt;=-183,"03 Expired last 6 months",(N2335-TODAY())&gt;=-365,"04 Expired last 12 months",(N2335-TODAY())&gt;=-547,"05 Expired last 18 months",TRUE,"06 Expired over 18 months")</f>
        <v>06 Expires over 18 months</v>
      </c>
      <c r="Q2335" s="65">
        <v>2900000</v>
      </c>
      <c r="R2335" s="84">
        <f t="shared" si="484"/>
        <v>14258333.333333334</v>
      </c>
      <c r="S2335" s="77" t="str" cm="1">
        <f t="array" ref="S2335">_xlfn.IFS(R2335&gt;5000000,"Gold",R2335&gt;=500000,"Silver",R2335&gt;30000,"Bronze",TRUE,"Transactional")</f>
        <v>Gold</v>
      </c>
      <c r="T2335" s="24" t="s">
        <v>122</v>
      </c>
      <c r="U2335" s="101" t="s">
        <v>237</v>
      </c>
      <c r="V2335" s="101" t="s">
        <v>238</v>
      </c>
      <c r="W2335" s="77" t="str">
        <f t="shared" si="475"/>
        <v>Yes</v>
      </c>
      <c r="X2335" s="77" t="str">
        <f>IFERROR(_xlfn.XLOOKUP(J2335&amp;"||"&amp;K2335,'Mapping Ref.'!$J$2:$J$538,'Mapping Ref.'!$K$2:$K$538),"")</f>
        <v>Construction &amp; Estates</v>
      </c>
      <c r="Y2335" s="77" t="str" cm="1">
        <f t="array" ref="Y2335">_xlfn.IFS(R2335&gt;2000000,"For Publication",R2335&gt;100000,"PID",R2335&gt;30000,"RFQ",TRUE,"Transactional")</f>
        <v>For Publication</v>
      </c>
      <c r="Z2335" s="24" t="s">
        <v>2277</v>
      </c>
      <c r="AA2335" s="32">
        <v>36</v>
      </c>
      <c r="AB2335" s="24">
        <v>24</v>
      </c>
      <c r="AC2335" s="25">
        <v>45366</v>
      </c>
      <c r="AD2335" s="24" t="s">
        <v>58</v>
      </c>
      <c r="AE2335" s="24" t="s">
        <v>8320</v>
      </c>
      <c r="AF2335" s="24" t="s">
        <v>60</v>
      </c>
      <c r="AG2335" s="24" t="s">
        <v>59</v>
      </c>
      <c r="AH2335" s="24" t="s">
        <v>60</v>
      </c>
      <c r="AI2335" s="24">
        <v>2227962</v>
      </c>
      <c r="AJ2335" s="24" t="s">
        <v>60</v>
      </c>
      <c r="AK2335" s="24" t="s">
        <v>86</v>
      </c>
      <c r="AL2335" s="24" t="s">
        <v>8595</v>
      </c>
      <c r="AM2335" s="24" t="s">
        <v>60</v>
      </c>
      <c r="AN2335" s="24" t="s">
        <v>59</v>
      </c>
      <c r="AO2335" s="24">
        <v>3</v>
      </c>
      <c r="AP2335" s="24"/>
      <c r="AQ2335" s="24" t="s">
        <v>8883</v>
      </c>
      <c r="AR2335" s="24" t="s">
        <v>8884</v>
      </c>
      <c r="AS2335" s="89">
        <f t="shared" si="482"/>
        <v>59</v>
      </c>
      <c r="AT2335" s="24" t="s">
        <v>8885</v>
      </c>
    </row>
    <row r="2336" spans="1:46" x14ac:dyDescent="0.5">
      <c r="A2336" s="24">
        <v>2475</v>
      </c>
      <c r="B2336" s="24"/>
      <c r="C2336" s="24"/>
      <c r="D2336" s="24" t="s">
        <v>8886</v>
      </c>
      <c r="E2336" s="24" t="s">
        <v>8887</v>
      </c>
      <c r="F2336" s="77" t="str">
        <f t="shared" si="474"/>
        <v>VOLTERRA PARTNERS LLP</v>
      </c>
      <c r="G2336" s="24" t="s">
        <v>8888</v>
      </c>
      <c r="H2336" s="24" t="s">
        <v>8889</v>
      </c>
      <c r="I2336" s="24" t="s">
        <v>6570</v>
      </c>
      <c r="J2336" s="24" t="s">
        <v>1312</v>
      </c>
      <c r="K2336" s="24" t="s">
        <v>1109</v>
      </c>
      <c r="L2336" s="25">
        <v>45320</v>
      </c>
      <c r="M2336" s="25">
        <v>45685</v>
      </c>
      <c r="N2336" s="81">
        <f t="shared" si="481"/>
        <v>45685</v>
      </c>
      <c r="O2336" s="77" t="str">
        <f t="shared" ca="1" si="483"/>
        <v>Expired</v>
      </c>
      <c r="P2336" s="77" t="str" cm="1">
        <f t="array" aca="1" ref="P2336" ca="1">_xlfn.IFS((N2336-TODAY())&gt;=547,"06 Expires over 18 months",(N2336-TODAY())&gt;=365,"05 Expires in 18 months",(N2336-TODAY())&gt;=183,"04 Expires in 12 months",(N2336-TODAY())&gt;=92,"03 Expires in 6 months",(N2336-TODAY())&gt;=31,"02 Expires in 3 months",(N2336-TODAY())&gt;=0,"01 Expires in 30 days",(N2336-TODAY())&gt;=-31,"01 Expired last 30 days",(N2336-TODAY())&gt;=-92,"02 Expired last 3 months",(N2336-TODAY())&gt;=-183,"03 Expired last 6 months",(N2336-TODAY())&gt;=-365,"04 Expired last 12 months",(N2336-TODAY())&gt;=-547,"05 Expired last 18 months",TRUE,"06 Expired over 18 months")</f>
        <v>06 Expired over 18 months</v>
      </c>
      <c r="Q2336" s="65">
        <v>64350</v>
      </c>
      <c r="R2336" s="84">
        <f t="shared" si="484"/>
        <v>64350</v>
      </c>
      <c r="S2336" s="77" t="str" cm="1">
        <f t="array" ref="S2336">_xlfn.IFS(R2336&gt;5000000,"Gold",R2336&gt;=500000,"Silver",R2336&gt;30000,"Bronze",TRUE,"Transactional")</f>
        <v>Bronze</v>
      </c>
      <c r="T2336" s="24" t="s">
        <v>54</v>
      </c>
      <c r="U2336" s="101" t="s">
        <v>131</v>
      </c>
      <c r="V2336" s="101" t="s">
        <v>613</v>
      </c>
      <c r="W2336" s="77" t="str">
        <f t="shared" si="475"/>
        <v>No</v>
      </c>
      <c r="X2336" s="77" t="str">
        <f>IFERROR(_xlfn.XLOOKUP(J2336&amp;"||"&amp;K2336,'Mapping Ref.'!$J$2:$J$538,'Mapping Ref.'!$K$2:$K$538),"")</f>
        <v>Corporate</v>
      </c>
      <c r="Y2336" s="77" t="str" cm="1">
        <f t="array" ref="Y2336">_xlfn.IFS(R2336&gt;2000000,"For Publication",R2336&gt;100000,"PID",R2336&gt;30000,"RFQ",TRUE,"Transactional")</f>
        <v>RFQ</v>
      </c>
      <c r="Z2336" s="24" t="s">
        <v>2277</v>
      </c>
      <c r="AA2336" s="32">
        <v>12</v>
      </c>
      <c r="AB2336" s="24">
        <v>0</v>
      </c>
      <c r="AC2336" s="25">
        <v>45370</v>
      </c>
      <c r="AD2336" s="24" t="s">
        <v>58</v>
      </c>
      <c r="AE2336" s="24" t="s">
        <v>5003</v>
      </c>
      <c r="AF2336" s="24" t="s">
        <v>59</v>
      </c>
      <c r="AG2336" s="24" t="s">
        <v>59</v>
      </c>
      <c r="AH2336" s="24" t="s">
        <v>59</v>
      </c>
      <c r="AI2336" s="24" t="s">
        <v>8890</v>
      </c>
      <c r="AJ2336" s="24" t="s">
        <v>59</v>
      </c>
      <c r="AK2336" s="24" t="s">
        <v>101</v>
      </c>
      <c r="AL2336" s="24" t="s">
        <v>70</v>
      </c>
      <c r="AM2336" s="24" t="s">
        <v>59</v>
      </c>
      <c r="AN2336" s="24" t="s">
        <v>59</v>
      </c>
      <c r="AO2336" s="24">
        <v>0</v>
      </c>
      <c r="AP2336" s="24" t="s">
        <v>8471</v>
      </c>
      <c r="AQ2336" s="24"/>
      <c r="AR2336" s="24"/>
      <c r="AS2336" s="89">
        <f t="shared" si="482"/>
        <v>11</v>
      </c>
      <c r="AT2336" s="24" t="s">
        <v>8891</v>
      </c>
    </row>
    <row r="2337" spans="1:46" x14ac:dyDescent="0.5">
      <c r="A2337" s="24">
        <v>2476</v>
      </c>
      <c r="B2337" s="24"/>
      <c r="C2337" s="24"/>
      <c r="D2337" s="24" t="s">
        <v>8892</v>
      </c>
      <c r="E2337" s="24" t="s">
        <v>8893</v>
      </c>
      <c r="F2337" s="77" t="str">
        <f t="shared" si="474"/>
        <v>Galleria Emporium Ltd</v>
      </c>
      <c r="G2337" s="24" t="s">
        <v>8894</v>
      </c>
      <c r="H2337" s="24" t="s">
        <v>2200</v>
      </c>
      <c r="I2337" s="24" t="s">
        <v>2200</v>
      </c>
      <c r="J2337" s="24" t="s">
        <v>190</v>
      </c>
      <c r="K2337" s="24" t="s">
        <v>2202</v>
      </c>
      <c r="L2337" s="25">
        <v>45371</v>
      </c>
      <c r="M2337" s="25">
        <v>45736</v>
      </c>
      <c r="N2337" s="81">
        <f t="shared" si="481"/>
        <v>45920</v>
      </c>
      <c r="O2337" s="77" t="s">
        <v>712</v>
      </c>
      <c r="P2337" s="77" t="str" cm="1">
        <f t="array" aca="1" ref="P2337" ca="1">_xlfn.IFS((N2337-TODAY())&gt;=547,"06 Expires over 18 months",(N2337-TODAY())&gt;=365,"05 Expires in 18 months",(N2337-TODAY())&gt;=183,"04 Expires in 12 months",(N2337-TODAY())&gt;=92,"03 Expires in 6 months",(N2337-TODAY())&gt;=31,"02 Expires in 3 months",(N2337-TODAY())&gt;=0,"01 Expires in 30 days",(N2337-TODAY())&gt;=-31,"01 Expired last 30 days",(N2337-TODAY())&gt;=-92,"02 Expired last 3 months",(N2337-TODAY())&gt;=-183,"03 Expired last 6 months",(N2337-TODAY())&gt;=-365,"04 Expired last 12 months",(N2337-TODAY())&gt;=-547,"05 Expired last 18 months",TRUE,"06 Expired over 18 months")</f>
        <v>04 Expired last 12 months</v>
      </c>
      <c r="Q2337" s="65">
        <v>500</v>
      </c>
      <c r="R2337" s="84">
        <f t="shared" si="484"/>
        <v>750</v>
      </c>
      <c r="S2337" s="77" t="str" cm="1">
        <f t="array" ref="S2337">_xlfn.IFS(R2337&gt;5000000,"Gold",R2337&gt;=500000,"Silver",R2337&gt;30000,"Bronze",TRUE,"Transactional")</f>
        <v>Transactional</v>
      </c>
      <c r="T2337" s="24" t="s">
        <v>54</v>
      </c>
      <c r="U2337" s="101" t="s">
        <v>99</v>
      </c>
      <c r="V2337" s="101"/>
      <c r="W2337" s="77" t="str">
        <f t="shared" si="475"/>
        <v>Yes</v>
      </c>
      <c r="X2337" s="77" t="str">
        <f>IFERROR(_xlfn.XLOOKUP(J2337&amp;"||"&amp;K2337,'Mapping Ref.'!$J$2:$J$538,'Mapping Ref.'!$K$2:$K$538),"")</f>
        <v>Childrens &amp; Adults</v>
      </c>
      <c r="Y2337" s="77" t="str" cm="1">
        <f t="array" ref="Y2337">_xlfn.IFS(R2337&gt;2000000,"For Publication",R2337&gt;100000,"PID",R2337&gt;30000,"RFQ",TRUE,"Transactional")</f>
        <v>Transactional</v>
      </c>
      <c r="Z2337" s="24" t="s">
        <v>8586</v>
      </c>
      <c r="AA2337" s="32">
        <v>12</v>
      </c>
      <c r="AB2337" s="24">
        <v>6</v>
      </c>
      <c r="AC2337" s="25">
        <v>45371</v>
      </c>
      <c r="AD2337" s="24" t="s">
        <v>58</v>
      </c>
      <c r="AE2337" s="24">
        <v>10000767</v>
      </c>
      <c r="AF2337" s="24" t="s">
        <v>59</v>
      </c>
      <c r="AG2337" s="24" t="s">
        <v>60</v>
      </c>
      <c r="AH2337" s="24" t="s">
        <v>60</v>
      </c>
      <c r="AI2337" s="24" t="s">
        <v>8471</v>
      </c>
      <c r="AJ2337" s="24" t="s">
        <v>60</v>
      </c>
      <c r="AK2337" s="24" t="s">
        <v>101</v>
      </c>
      <c r="AL2337" s="24" t="s">
        <v>70</v>
      </c>
      <c r="AM2337" s="24" t="s">
        <v>59</v>
      </c>
      <c r="AN2337" s="24" t="s">
        <v>59</v>
      </c>
      <c r="AO2337" s="24">
        <v>0</v>
      </c>
      <c r="AP2337" s="24"/>
      <c r="AQ2337" s="24"/>
      <c r="AR2337" s="24"/>
      <c r="AS2337" s="89">
        <f t="shared" si="482"/>
        <v>18</v>
      </c>
      <c r="AT2337" s="24" t="s">
        <v>8895</v>
      </c>
    </row>
    <row r="2338" spans="1:46" x14ac:dyDescent="0.5">
      <c r="A2338" s="24">
        <v>2477</v>
      </c>
      <c r="B2338" s="24" t="s">
        <v>340</v>
      </c>
      <c r="C2338" s="24" t="s">
        <v>77</v>
      </c>
      <c r="D2338" s="24" t="s">
        <v>8896</v>
      </c>
      <c r="E2338" s="24" t="s">
        <v>8897</v>
      </c>
      <c r="F2338" s="77" t="str">
        <f t="shared" si="474"/>
        <v>GILL FORD SOCIAL CARE LTD</v>
      </c>
      <c r="G2338" s="24" t="s">
        <v>8898</v>
      </c>
      <c r="H2338" s="24" t="s">
        <v>7291</v>
      </c>
      <c r="I2338" s="24" t="s">
        <v>7291</v>
      </c>
      <c r="J2338" s="24" t="s">
        <v>66</v>
      </c>
      <c r="K2338" s="24" t="s">
        <v>8899</v>
      </c>
      <c r="L2338" s="25">
        <v>45201</v>
      </c>
      <c r="M2338" s="25">
        <v>45537</v>
      </c>
      <c r="N2338" s="81">
        <f t="shared" si="481"/>
        <v>45628</v>
      </c>
      <c r="O2338" s="77" t="str">
        <f ca="1">IF(N2338&lt;TODAY(),"Expired","Live")</f>
        <v>Expired</v>
      </c>
      <c r="P2338" s="77" t="str" cm="1">
        <f t="array" aca="1" ref="P2338" ca="1">_xlfn.IFS((N2338-TODAY())&gt;=547,"06 Expires over 18 months",(N2338-TODAY())&gt;=365,"05 Expires in 18 months",(N2338-TODAY())&gt;=183,"04 Expires in 12 months",(N2338-TODAY())&gt;=92,"03 Expires in 6 months",(N2338-TODAY())&gt;=31,"02 Expires in 3 months",(N2338-TODAY())&gt;=0,"01 Expires in 30 days",(N2338-TODAY())&gt;=-31,"01 Expired last 30 days",(N2338-TODAY())&gt;=-92,"02 Expired last 3 months",(N2338-TODAY())&gt;=-183,"03 Expired last 6 months",(N2338-TODAY())&gt;=-365,"04 Expired last 12 months",(N2338-TODAY())&gt;=-547,"05 Expired last 18 months",TRUE,"06 Expired over 18 months")</f>
        <v>06 Expired over 18 months</v>
      </c>
      <c r="Q2338" s="65">
        <v>60000</v>
      </c>
      <c r="R2338" s="84">
        <f t="shared" si="484"/>
        <v>70000</v>
      </c>
      <c r="S2338" s="77" t="str" cm="1">
        <f t="array" ref="S2338">_xlfn.IFS(R2338&gt;5000000,"Gold",R2338&gt;=500000,"Silver",R2338&gt;30000,"Bronze",TRUE,"Transactional")</f>
        <v>Bronze</v>
      </c>
      <c r="T2338" s="24" t="s">
        <v>54</v>
      </c>
      <c r="U2338" s="101" t="s">
        <v>208</v>
      </c>
      <c r="V2338" s="101" t="s">
        <v>209</v>
      </c>
      <c r="W2338" s="77" t="str">
        <f t="shared" si="475"/>
        <v>Yes</v>
      </c>
      <c r="X2338" s="77" t="str">
        <f>IFERROR(_xlfn.XLOOKUP(J2338&amp;"||"&amp;K2338,'Mapping Ref.'!$J$2:$J$538,'Mapping Ref.'!$K$2:$K$538),"")</f>
        <v>Childrens &amp; Adults</v>
      </c>
      <c r="Y2338" s="77" t="str" cm="1">
        <f t="array" ref="Y2338">_xlfn.IFS(R2338&gt;2000000,"For Publication",R2338&gt;100000,"PID",R2338&gt;30000,"RFQ",TRUE,"Transactional")</f>
        <v>RFQ</v>
      </c>
      <c r="Z2338" s="24" t="s">
        <v>2277</v>
      </c>
      <c r="AA2338" s="32">
        <v>6</v>
      </c>
      <c r="AB2338" s="24">
        <v>3</v>
      </c>
      <c r="AC2338" s="25">
        <v>45371</v>
      </c>
      <c r="AD2338" s="24" t="s">
        <v>1066</v>
      </c>
      <c r="AE2338" s="24" t="s">
        <v>8381</v>
      </c>
      <c r="AF2338" s="24" t="s">
        <v>59</v>
      </c>
      <c r="AG2338" s="24" t="s">
        <v>59</v>
      </c>
      <c r="AH2338" s="24" t="s">
        <v>60</v>
      </c>
      <c r="AI2338" s="24">
        <v>15188710</v>
      </c>
      <c r="AJ2338" s="24" t="s">
        <v>59</v>
      </c>
      <c r="AK2338" s="24" t="s">
        <v>57</v>
      </c>
      <c r="AL2338" s="24" t="s">
        <v>70</v>
      </c>
      <c r="AM2338" s="24" t="s">
        <v>60</v>
      </c>
      <c r="AN2338" s="24" t="s">
        <v>59</v>
      </c>
      <c r="AO2338" s="24">
        <v>0</v>
      </c>
      <c r="AP2338" s="24"/>
      <c r="AQ2338" s="24"/>
      <c r="AR2338" s="24"/>
      <c r="AS2338" s="89">
        <f t="shared" si="482"/>
        <v>14</v>
      </c>
      <c r="AT2338" s="24" t="s">
        <v>8900</v>
      </c>
    </row>
    <row r="2339" spans="1:46" x14ac:dyDescent="0.5">
      <c r="A2339" s="24">
        <v>2478</v>
      </c>
      <c r="B2339" s="24"/>
      <c r="C2339" s="24" t="s">
        <v>77</v>
      </c>
      <c r="D2339" s="24" t="s">
        <v>8896</v>
      </c>
      <c r="E2339" s="24" t="s">
        <v>8897</v>
      </c>
      <c r="F2339" s="77" t="str">
        <f t="shared" si="474"/>
        <v>GILL FORD SOCIAL CARE LTD</v>
      </c>
      <c r="G2339" s="24" t="s">
        <v>8898</v>
      </c>
      <c r="H2339" s="24" t="s">
        <v>7291</v>
      </c>
      <c r="I2339" s="24" t="s">
        <v>7291</v>
      </c>
      <c r="J2339" s="24" t="s">
        <v>66</v>
      </c>
      <c r="K2339" s="24" t="s">
        <v>8901</v>
      </c>
      <c r="L2339" s="25">
        <v>45210</v>
      </c>
      <c r="M2339" s="25">
        <v>45471</v>
      </c>
      <c r="N2339" s="81">
        <f t="shared" si="481"/>
        <v>45563</v>
      </c>
      <c r="O2339" s="77" t="str">
        <f ca="1">IF(N2339&lt;TODAY(),"Expired","Live")</f>
        <v>Expired</v>
      </c>
      <c r="P2339" s="77" t="str" cm="1">
        <f t="array" aca="1" ref="P2339" ca="1">_xlfn.IFS((N2339-TODAY())&gt;=547,"06 Expires over 18 months",(N2339-TODAY())&gt;=365,"05 Expires in 18 months",(N2339-TODAY())&gt;=183,"04 Expires in 12 months",(N2339-TODAY())&gt;=92,"03 Expires in 6 months",(N2339-TODAY())&gt;=31,"02 Expires in 3 months",(N2339-TODAY())&gt;=0,"01 Expires in 30 days",(N2339-TODAY())&gt;=-31,"01 Expired last 30 days",(N2339-TODAY())&gt;=-92,"02 Expired last 3 months",(N2339-TODAY())&gt;=-183,"03 Expired last 6 months",(N2339-TODAY())&gt;=-365,"04 Expired last 12 months",(N2339-TODAY())&gt;=-547,"05 Expired last 18 months",TRUE,"06 Expired over 18 months")</f>
        <v>06 Expired over 18 months</v>
      </c>
      <c r="Q2339" s="65">
        <v>60000</v>
      </c>
      <c r="R2339" s="84">
        <f t="shared" si="484"/>
        <v>60000</v>
      </c>
      <c r="S2339" s="77" t="str" cm="1">
        <f t="array" ref="S2339">_xlfn.IFS(R2339&gt;5000000,"Gold",R2339&gt;=500000,"Silver",R2339&gt;30000,"Bronze",TRUE,"Transactional")</f>
        <v>Bronze</v>
      </c>
      <c r="T2339" s="24" t="s">
        <v>54</v>
      </c>
      <c r="U2339" s="101" t="s">
        <v>208</v>
      </c>
      <c r="V2339" s="101" t="s">
        <v>209</v>
      </c>
      <c r="W2339" s="77" t="str">
        <f t="shared" si="475"/>
        <v>Yes</v>
      </c>
      <c r="X2339" s="77" t="str">
        <f>IFERROR(_xlfn.XLOOKUP(J2339&amp;"||"&amp;K2339,'Mapping Ref.'!$J$2:$J$538,'Mapping Ref.'!$K$2:$K$538),"")</f>
        <v>Childrens &amp; Adults</v>
      </c>
      <c r="Y2339" s="77" t="str" cm="1">
        <f t="array" ref="Y2339">_xlfn.IFS(R2339&gt;2000000,"For Publication",R2339&gt;100000,"PID",R2339&gt;30000,"RFQ",TRUE,"Transactional")</f>
        <v>RFQ</v>
      </c>
      <c r="Z2339" s="24" t="s">
        <v>2277</v>
      </c>
      <c r="AA2339" s="32">
        <v>6</v>
      </c>
      <c r="AB2339" s="24">
        <v>3</v>
      </c>
      <c r="AC2339" s="25">
        <v>45371</v>
      </c>
      <c r="AD2339" s="24" t="s">
        <v>58</v>
      </c>
      <c r="AE2339" s="24" t="s">
        <v>8381</v>
      </c>
      <c r="AF2339" s="24" t="s">
        <v>59</v>
      </c>
      <c r="AG2339" s="24" t="s">
        <v>59</v>
      </c>
      <c r="AH2339" s="24" t="s">
        <v>60</v>
      </c>
      <c r="AI2339" s="24">
        <v>15188710</v>
      </c>
      <c r="AJ2339" s="24" t="s">
        <v>59</v>
      </c>
      <c r="AK2339" s="24" t="s">
        <v>57</v>
      </c>
      <c r="AL2339" s="24" t="s">
        <v>70</v>
      </c>
      <c r="AM2339" s="24" t="s">
        <v>60</v>
      </c>
      <c r="AN2339" s="24" t="s">
        <v>59</v>
      </c>
      <c r="AO2339" s="24">
        <v>0</v>
      </c>
      <c r="AP2339" s="24"/>
      <c r="AQ2339" s="24"/>
      <c r="AR2339" s="24"/>
      <c r="AS2339" s="89">
        <f t="shared" si="482"/>
        <v>11</v>
      </c>
      <c r="AT2339" s="24" t="s">
        <v>8900</v>
      </c>
    </row>
    <row r="2340" spans="1:46" x14ac:dyDescent="0.5">
      <c r="A2340" s="24">
        <v>2479</v>
      </c>
      <c r="B2340" s="24" t="s">
        <v>506</v>
      </c>
      <c r="C2340" s="24"/>
      <c r="D2340" s="24" t="s">
        <v>8902</v>
      </c>
      <c r="E2340" s="24" t="s">
        <v>8903</v>
      </c>
      <c r="F2340" s="77" t="str">
        <f t="shared" si="474"/>
        <v>P.A. Seccombe &amp; Son, Limited</v>
      </c>
      <c r="G2340" s="24" t="s">
        <v>8904</v>
      </c>
      <c r="H2340" s="24" t="s">
        <v>3282</v>
      </c>
      <c r="I2340" s="24" t="s">
        <v>8192</v>
      </c>
      <c r="J2340" s="24" t="s">
        <v>2962</v>
      </c>
      <c r="K2340" s="24" t="s">
        <v>3283</v>
      </c>
      <c r="L2340" s="25">
        <v>45372</v>
      </c>
      <c r="M2340" s="25">
        <v>46101</v>
      </c>
      <c r="N2340" s="81">
        <f t="shared" si="481"/>
        <v>46101</v>
      </c>
      <c r="O2340" s="77" t="str">
        <f ca="1">IF(N2340&lt;TODAY(),"Expired","Live")</f>
        <v>Expired</v>
      </c>
      <c r="P2340" s="77" t="str" cm="1">
        <f t="array" aca="1" ref="P2340" ca="1">_xlfn.IFS((N2340-TODAY())&gt;=547,"06 Expires over 18 months",(N2340-TODAY())&gt;=365,"05 Expires in 18 months",(N2340-TODAY())&gt;=183,"04 Expires in 12 months",(N2340-TODAY())&gt;=92,"03 Expires in 6 months",(N2340-TODAY())&gt;=31,"02 Expires in 3 months",(N2340-TODAY())&gt;=0,"01 Expires in 30 days",(N2340-TODAY())&gt;=-31,"01 Expired last 30 days",(N2340-TODAY())&gt;=-92,"02 Expired last 3 months",(N2340-TODAY())&gt;=-183,"03 Expired last 6 months",(N2340-TODAY())&gt;=-365,"04 Expired last 12 months",(N2340-TODAY())&gt;=-547,"05 Expired last 18 months",TRUE,"06 Expired over 18 months")</f>
        <v>03 Expired last 6 months</v>
      </c>
      <c r="Q2340" s="65">
        <v>25000</v>
      </c>
      <c r="R2340" s="84">
        <f t="shared" si="484"/>
        <v>47916.666666666664</v>
      </c>
      <c r="S2340" s="77" t="str" cm="1">
        <f t="array" ref="S2340">_xlfn.IFS(R2340&gt;5000000,"Gold",R2340&gt;=500000,"Silver",R2340&gt;30000,"Bronze",TRUE,"Transactional")</f>
        <v>Bronze</v>
      </c>
      <c r="T2340" s="24" t="s">
        <v>54</v>
      </c>
      <c r="U2340" s="101" t="s">
        <v>123</v>
      </c>
      <c r="V2340" s="101" t="s">
        <v>1686</v>
      </c>
      <c r="W2340" s="77" t="str">
        <f t="shared" si="475"/>
        <v>No</v>
      </c>
      <c r="X2340" s="77" t="str">
        <f>IFERROR(_xlfn.XLOOKUP(J2340&amp;"||"&amp;K2340,'Mapping Ref.'!$J$2:$J$538,'Mapping Ref.'!$K$2:$K$538),"")</f>
        <v>Construction &amp; Estates</v>
      </c>
      <c r="Y2340" s="77" t="str" cm="1">
        <f t="array" ref="Y2340">_xlfn.IFS(R2340&gt;2000000,"For Publication",R2340&gt;100000,"PID",R2340&gt;30000,"RFQ",TRUE,"Transactional")</f>
        <v>RFQ</v>
      </c>
      <c r="Z2340" s="24" t="s">
        <v>2277</v>
      </c>
      <c r="AA2340" s="32">
        <v>24</v>
      </c>
      <c r="AB2340" s="24">
        <v>0</v>
      </c>
      <c r="AC2340" s="25">
        <v>45372</v>
      </c>
      <c r="AD2340" s="24" t="s">
        <v>58</v>
      </c>
      <c r="AE2340" s="24" t="s">
        <v>8630</v>
      </c>
      <c r="AF2340" s="24" t="s">
        <v>60</v>
      </c>
      <c r="AG2340" s="24" t="s">
        <v>59</v>
      </c>
      <c r="AH2340" s="24" t="s">
        <v>60</v>
      </c>
      <c r="AI2340" s="24">
        <v>286195</v>
      </c>
      <c r="AJ2340" s="24" t="s">
        <v>60</v>
      </c>
      <c r="AK2340" s="24" t="s">
        <v>101</v>
      </c>
      <c r="AL2340" s="24" t="s">
        <v>8595</v>
      </c>
      <c r="AM2340" s="24" t="s">
        <v>60</v>
      </c>
      <c r="AN2340" s="24" t="s">
        <v>59</v>
      </c>
      <c r="AO2340" s="24">
        <v>0</v>
      </c>
      <c r="AP2340" s="24"/>
      <c r="AQ2340" s="24" t="s">
        <v>8905</v>
      </c>
      <c r="AR2340" s="24" t="s">
        <v>8906</v>
      </c>
      <c r="AS2340" s="89">
        <f t="shared" si="482"/>
        <v>23</v>
      </c>
      <c r="AT2340" s="24"/>
    </row>
    <row r="2341" spans="1:46" x14ac:dyDescent="0.5">
      <c r="A2341" s="24">
        <v>2480</v>
      </c>
      <c r="B2341" s="24"/>
      <c r="C2341" s="24"/>
      <c r="D2341" s="24" t="s">
        <v>8907</v>
      </c>
      <c r="E2341" s="24" t="s">
        <v>8908</v>
      </c>
      <c r="F2341" s="77" t="str">
        <f t="shared" si="474"/>
        <v>Monkey Puzzle Golders Green Day Nursery</v>
      </c>
      <c r="G2341" s="24" t="s">
        <v>8907</v>
      </c>
      <c r="H2341" s="24" t="s">
        <v>8555</v>
      </c>
      <c r="I2341" s="24" t="s">
        <v>8555</v>
      </c>
      <c r="J2341" s="24" t="s">
        <v>190</v>
      </c>
      <c r="K2341" s="24" t="s">
        <v>755</v>
      </c>
      <c r="L2341" s="25">
        <v>45352</v>
      </c>
      <c r="M2341" s="25"/>
      <c r="N2341" s="81"/>
      <c r="O2341" s="77" t="s">
        <v>712</v>
      </c>
      <c r="P2341" s="77"/>
      <c r="Q2341" s="65">
        <v>10000</v>
      </c>
      <c r="R2341" s="84">
        <f t="shared" si="484"/>
        <v>10000</v>
      </c>
      <c r="S2341" s="77" t="str" cm="1">
        <f t="array" ref="S2341">_xlfn.IFS(R2341&gt;5000000,"Gold",R2341&gt;=500000,"Silver",R2341&gt;30000,"Bronze",TRUE,"Transactional")</f>
        <v>Transactional</v>
      </c>
      <c r="T2341" s="24" t="s">
        <v>54</v>
      </c>
      <c r="U2341" s="101" t="s">
        <v>190</v>
      </c>
      <c r="V2341" s="101"/>
      <c r="W2341" s="77" t="str">
        <f t="shared" si="475"/>
        <v>Yes</v>
      </c>
      <c r="X2341" s="77" t="str">
        <f>IFERROR(_xlfn.XLOOKUP(J2341&amp;"||"&amp;K2341,'Mapping Ref.'!$J$2:$J$538,'Mapping Ref.'!$K$2:$K$538),"")</f>
        <v>Childrens &amp; Adults</v>
      </c>
      <c r="Y2341" s="77" t="str" cm="1">
        <f t="array" ref="Y2341">_xlfn.IFS(R2341&gt;2000000,"For Publication",R2341&gt;100000,"PID",R2341&gt;30000,"RFQ",TRUE,"Transactional")</f>
        <v>Transactional</v>
      </c>
      <c r="Z2341" s="24" t="s">
        <v>8586</v>
      </c>
      <c r="AA2341" s="32">
        <v>12</v>
      </c>
      <c r="AB2341" s="24">
        <v>12</v>
      </c>
      <c r="AC2341" s="25">
        <v>45372</v>
      </c>
      <c r="AD2341" s="24" t="s">
        <v>58</v>
      </c>
      <c r="AE2341" s="24" t="s">
        <v>8630</v>
      </c>
      <c r="AF2341" s="24" t="s">
        <v>60</v>
      </c>
      <c r="AG2341" s="24" t="s">
        <v>59</v>
      </c>
      <c r="AH2341" s="24" t="s">
        <v>59</v>
      </c>
      <c r="AI2341" s="24" t="s">
        <v>8909</v>
      </c>
      <c r="AJ2341" s="24" t="s">
        <v>60</v>
      </c>
      <c r="AK2341" s="24" t="s">
        <v>101</v>
      </c>
      <c r="AL2341" s="24" t="s">
        <v>70</v>
      </c>
      <c r="AM2341" s="24" t="s">
        <v>60</v>
      </c>
      <c r="AN2341" s="24" t="s">
        <v>59</v>
      </c>
      <c r="AO2341" s="24">
        <v>0</v>
      </c>
      <c r="AP2341" s="24"/>
      <c r="AQ2341" s="24"/>
      <c r="AR2341" s="24"/>
      <c r="AS2341" s="89">
        <v>0</v>
      </c>
      <c r="AT2341" s="24" t="s">
        <v>8907</v>
      </c>
    </row>
    <row r="2342" spans="1:46" x14ac:dyDescent="0.5">
      <c r="A2342" s="24">
        <v>2481</v>
      </c>
      <c r="B2342" s="24" t="s">
        <v>506</v>
      </c>
      <c r="C2342" s="24"/>
      <c r="D2342" s="24" t="s">
        <v>8910</v>
      </c>
      <c r="E2342" s="24" t="s">
        <v>8911</v>
      </c>
      <c r="F2342" s="77" t="str">
        <f t="shared" si="474"/>
        <v>ADEPT CONSULTING ENGINEERS LTD</v>
      </c>
      <c r="G2342" s="24" t="s">
        <v>8910</v>
      </c>
      <c r="H2342" s="24" t="s">
        <v>8912</v>
      </c>
      <c r="I2342" s="24" t="s">
        <v>1128</v>
      </c>
      <c r="J2342" s="24" t="s">
        <v>321</v>
      </c>
      <c r="K2342" s="24" t="s">
        <v>3201</v>
      </c>
      <c r="L2342" s="25">
        <v>45376</v>
      </c>
      <c r="M2342" s="25">
        <v>46106</v>
      </c>
      <c r="N2342" s="81">
        <f>EDATE(M2342,AB2342)</f>
        <v>46106</v>
      </c>
      <c r="O2342" s="77" t="str">
        <f ca="1">IF(N2342&lt;TODAY(),"Expired","Live")</f>
        <v>Expired</v>
      </c>
      <c r="P2342" s="77" t="str" cm="1">
        <f t="array" aca="1" ref="P2342" ca="1">_xlfn.IFS((N2342-TODAY())&gt;=547,"06 Expires over 18 months",(N2342-TODAY())&gt;=365,"05 Expires in 18 months",(N2342-TODAY())&gt;=183,"04 Expires in 12 months",(N2342-TODAY())&gt;=92,"03 Expires in 6 months",(N2342-TODAY())&gt;=31,"02 Expires in 3 months",(N2342-TODAY())&gt;=0,"01 Expires in 30 days",(N2342-TODAY())&gt;=-31,"01 Expired last 30 days",(N2342-TODAY())&gt;=-92,"02 Expired last 3 months",(N2342-TODAY())&gt;=-183,"03 Expired last 6 months",(N2342-TODAY())&gt;=-365,"04 Expired last 12 months",(N2342-TODAY())&gt;=-547,"05 Expired last 18 months",TRUE,"06 Expired over 18 months")</f>
        <v>03 Expired last 6 months</v>
      </c>
      <c r="Q2342" s="65">
        <v>20000</v>
      </c>
      <c r="R2342" s="84">
        <f t="shared" si="484"/>
        <v>40000</v>
      </c>
      <c r="S2342" s="77" t="str" cm="1">
        <f t="array" ref="S2342">_xlfn.IFS(R2342&gt;5000000,"Gold",R2342&gt;=500000,"Silver",R2342&gt;30000,"Bronze",TRUE,"Transactional")</f>
        <v>Bronze</v>
      </c>
      <c r="T2342" s="24" t="s">
        <v>122</v>
      </c>
      <c r="U2342" s="101" t="s">
        <v>366</v>
      </c>
      <c r="V2342" s="101" t="s">
        <v>770</v>
      </c>
      <c r="W2342" s="77" t="str">
        <f t="shared" si="475"/>
        <v>No</v>
      </c>
      <c r="X2342" s="77" t="str">
        <f>IFERROR(_xlfn.XLOOKUP(J2342&amp;"||"&amp;K2342,'Mapping Ref.'!$J$2:$J$538,'Mapping Ref.'!$K$2:$K$538),"")</f>
        <v>Corporate</v>
      </c>
      <c r="Y2342" s="77" t="str" cm="1">
        <f t="array" ref="Y2342">_xlfn.IFS(R2342&gt;2000000,"For Publication",R2342&gt;100000,"PID",R2342&gt;30000,"RFQ",TRUE,"Transactional")</f>
        <v>RFQ</v>
      </c>
      <c r="Z2342" s="24" t="s">
        <v>2277</v>
      </c>
      <c r="AA2342" s="32">
        <v>0</v>
      </c>
      <c r="AB2342" s="24">
        <v>0</v>
      </c>
      <c r="AC2342" s="25">
        <v>45376</v>
      </c>
      <c r="AD2342" s="24" t="s">
        <v>58</v>
      </c>
      <c r="AE2342" s="24" t="s">
        <v>8381</v>
      </c>
      <c r="AF2342" s="24" t="s">
        <v>59</v>
      </c>
      <c r="AG2342" s="24" t="s">
        <v>59</v>
      </c>
      <c r="AH2342" s="24" t="s">
        <v>60</v>
      </c>
      <c r="AI2342" s="24">
        <v>6029802</v>
      </c>
      <c r="AJ2342" s="24" t="s">
        <v>59</v>
      </c>
      <c r="AK2342" s="24" t="s">
        <v>101</v>
      </c>
      <c r="AL2342" s="24" t="s">
        <v>70</v>
      </c>
      <c r="AM2342" s="24" t="s">
        <v>60</v>
      </c>
      <c r="AN2342" s="24" t="s">
        <v>59</v>
      </c>
      <c r="AO2342" s="24">
        <v>0</v>
      </c>
      <c r="AP2342" s="24" t="s">
        <v>8471</v>
      </c>
      <c r="AQ2342" s="24"/>
      <c r="AR2342" s="24"/>
      <c r="AS2342" s="89">
        <f>DATEDIF(L2342,N2342,"m")</f>
        <v>24</v>
      </c>
      <c r="AT2342" s="24" t="s">
        <v>8913</v>
      </c>
    </row>
    <row r="2343" spans="1:46" x14ac:dyDescent="0.5">
      <c r="A2343" s="24">
        <v>2482</v>
      </c>
      <c r="B2343" s="24"/>
      <c r="C2343" s="24"/>
      <c r="D2343" s="24" t="s">
        <v>8914</v>
      </c>
      <c r="E2343" s="24" t="s">
        <v>8915</v>
      </c>
      <c r="F2343" s="77" t="str">
        <f t="shared" si="474"/>
        <v>AFFORDABLE HOUSING SOLUTIONS LIMITED</v>
      </c>
      <c r="G2343" s="24" t="s">
        <v>8916</v>
      </c>
      <c r="H2343" s="24" t="s">
        <v>8917</v>
      </c>
      <c r="I2343" s="24" t="s">
        <v>972</v>
      </c>
      <c r="J2343" s="24" t="s">
        <v>107</v>
      </c>
      <c r="K2343" s="24" t="s">
        <v>1889</v>
      </c>
      <c r="L2343" s="25">
        <v>45261</v>
      </c>
      <c r="M2343" s="25">
        <v>45382</v>
      </c>
      <c r="N2343" s="81">
        <f>EDATE(M2343,AB2343)</f>
        <v>45382</v>
      </c>
      <c r="O2343" s="77" t="str">
        <f ca="1">IF(N2343&lt;TODAY(),"Expired","Live")</f>
        <v>Expired</v>
      </c>
      <c r="P2343" s="77" t="str" cm="1">
        <f t="array" aca="1" ref="P2343" ca="1">_xlfn.IFS((N2343-TODAY())&gt;=547,"06 Expires over 18 months",(N2343-TODAY())&gt;=365,"05 Expires in 18 months",(N2343-TODAY())&gt;=183,"04 Expires in 12 months",(N2343-TODAY())&gt;=92,"03 Expires in 6 months",(N2343-TODAY())&gt;=31,"02 Expires in 3 months",(N2343-TODAY())&gt;=0,"01 Expires in 30 days",(N2343-TODAY())&gt;=-31,"01 Expired last 30 days",(N2343-TODAY())&gt;=-92,"02 Expired last 3 months",(N2343-TODAY())&gt;=-183,"03 Expired last 6 months",(N2343-TODAY())&gt;=-365,"04 Expired last 12 months",(N2343-TODAY())&gt;=-547,"05 Expired last 18 months",TRUE,"06 Expired over 18 months")</f>
        <v>06 Expired over 18 months</v>
      </c>
      <c r="Q2343" s="65">
        <v>17000</v>
      </c>
      <c r="R2343" s="84">
        <f t="shared" si="484"/>
        <v>17000</v>
      </c>
      <c r="S2343" s="77" t="str" cm="1">
        <f t="array" ref="S2343">_xlfn.IFS(R2343&gt;5000000,"Gold",R2343&gt;=500000,"Silver",R2343&gt;30000,"Bronze",TRUE,"Transactional")</f>
        <v>Transactional</v>
      </c>
      <c r="T2343" s="24" t="s">
        <v>54</v>
      </c>
      <c r="U2343" s="101" t="s">
        <v>455</v>
      </c>
      <c r="V2343" s="101" t="s">
        <v>1457</v>
      </c>
      <c r="W2343" s="77" t="str">
        <f t="shared" si="475"/>
        <v>No</v>
      </c>
      <c r="X2343" s="77" t="str">
        <f>IFERROR(_xlfn.XLOOKUP(J2343&amp;"||"&amp;K2343,'Mapping Ref.'!$J$2:$J$538,'Mapping Ref.'!$K$2:$K$538),"")</f>
        <v>Construction &amp; Estates</v>
      </c>
      <c r="Y2343" s="77" t="str" cm="1">
        <f t="array" ref="Y2343">_xlfn.IFS(R2343&gt;2000000,"For Publication",R2343&gt;100000,"PID",R2343&gt;30000,"RFQ",TRUE,"Transactional")</f>
        <v>Transactional</v>
      </c>
      <c r="Z2343" s="24" t="s">
        <v>2277</v>
      </c>
      <c r="AA2343" s="32">
        <v>3</v>
      </c>
      <c r="AB2343" s="24">
        <v>0</v>
      </c>
      <c r="AC2343" s="25">
        <v>45376</v>
      </c>
      <c r="AD2343" s="24" t="s">
        <v>58</v>
      </c>
      <c r="AE2343" s="24" t="s">
        <v>8523</v>
      </c>
      <c r="AF2343" s="24" t="s">
        <v>60</v>
      </c>
      <c r="AG2343" s="24" t="s">
        <v>59</v>
      </c>
      <c r="AH2343" s="24" t="s">
        <v>60</v>
      </c>
      <c r="AI2343" s="24">
        <v>4611057</v>
      </c>
      <c r="AJ2343" s="24" t="s">
        <v>59</v>
      </c>
      <c r="AK2343" s="24" t="s">
        <v>86</v>
      </c>
      <c r="AL2343" s="24" t="s">
        <v>70</v>
      </c>
      <c r="AM2343" s="24" t="s">
        <v>60</v>
      </c>
      <c r="AN2343" s="24" t="s">
        <v>59</v>
      </c>
      <c r="AO2343" s="24">
        <v>0</v>
      </c>
      <c r="AP2343" s="24"/>
      <c r="AQ2343" s="24"/>
      <c r="AR2343" s="24"/>
      <c r="AS2343" s="89">
        <f>DATEDIF(L2343,N2343,"m")</f>
        <v>3</v>
      </c>
      <c r="AT2343" s="24" t="s">
        <v>8914</v>
      </c>
    </row>
    <row r="2344" spans="1:46" x14ac:dyDescent="0.5">
      <c r="A2344" s="24">
        <v>2483</v>
      </c>
      <c r="B2344" s="24"/>
      <c r="C2344" s="24"/>
      <c r="D2344" s="24" t="s">
        <v>8918</v>
      </c>
      <c r="E2344" s="24" t="s">
        <v>8919</v>
      </c>
      <c r="F2344" s="77" t="str">
        <f t="shared" si="474"/>
        <v>CAREPRO LTD</v>
      </c>
      <c r="G2344" s="24" t="s">
        <v>8920</v>
      </c>
      <c r="H2344" s="24" t="s">
        <v>8555</v>
      </c>
      <c r="I2344" s="24" t="s">
        <v>8555</v>
      </c>
      <c r="J2344" s="24" t="s">
        <v>190</v>
      </c>
      <c r="K2344" s="24" t="s">
        <v>755</v>
      </c>
      <c r="L2344" s="25">
        <v>45352</v>
      </c>
      <c r="M2344" s="25"/>
      <c r="N2344" s="81"/>
      <c r="O2344" s="77" t="s">
        <v>712</v>
      </c>
      <c r="P2344" s="77"/>
      <c r="Q2344" s="65">
        <v>10000</v>
      </c>
      <c r="R2344" s="84">
        <f t="shared" si="484"/>
        <v>10000</v>
      </c>
      <c r="S2344" s="77" t="str" cm="1">
        <f t="array" ref="S2344">_xlfn.IFS(R2344&gt;5000000,"Gold",R2344&gt;=500000,"Silver",R2344&gt;30000,"Bronze",TRUE,"Transactional")</f>
        <v>Transactional</v>
      </c>
      <c r="T2344" s="24" t="s">
        <v>54</v>
      </c>
      <c r="U2344" s="101" t="s">
        <v>190</v>
      </c>
      <c r="V2344" s="101"/>
      <c r="W2344" s="77" t="str">
        <f t="shared" si="475"/>
        <v>Yes</v>
      </c>
      <c r="X2344" s="77" t="str">
        <f>IFERROR(_xlfn.XLOOKUP(J2344&amp;"||"&amp;K2344,'Mapping Ref.'!$J$2:$J$538,'Mapping Ref.'!$K$2:$K$538),"")</f>
        <v>Childrens &amp; Adults</v>
      </c>
      <c r="Y2344" s="77" t="str" cm="1">
        <f t="array" ref="Y2344">_xlfn.IFS(R2344&gt;2000000,"For Publication",R2344&gt;100000,"PID",R2344&gt;30000,"RFQ",TRUE,"Transactional")</f>
        <v>Transactional</v>
      </c>
      <c r="Z2344" s="24" t="s">
        <v>8586</v>
      </c>
      <c r="AA2344" s="32">
        <v>12</v>
      </c>
      <c r="AB2344" s="24">
        <v>12</v>
      </c>
      <c r="AC2344" s="25">
        <v>45377</v>
      </c>
      <c r="AD2344" s="24" t="s">
        <v>58</v>
      </c>
      <c r="AE2344" s="24">
        <v>0</v>
      </c>
      <c r="AF2344" s="24" t="s">
        <v>59</v>
      </c>
      <c r="AG2344" s="24" t="s">
        <v>59</v>
      </c>
      <c r="AH2344" s="24" t="s">
        <v>60</v>
      </c>
      <c r="AI2344" s="24">
        <v>138397479</v>
      </c>
      <c r="AJ2344" s="24" t="s">
        <v>60</v>
      </c>
      <c r="AK2344" s="24" t="s">
        <v>101</v>
      </c>
      <c r="AL2344" s="24" t="s">
        <v>70</v>
      </c>
      <c r="AM2344" s="24" t="s">
        <v>60</v>
      </c>
      <c r="AN2344" s="24" t="s">
        <v>59</v>
      </c>
      <c r="AO2344" s="24">
        <v>0</v>
      </c>
      <c r="AP2344" s="24"/>
      <c r="AQ2344" s="24"/>
      <c r="AR2344" s="24"/>
      <c r="AS2344" s="89">
        <v>0</v>
      </c>
      <c r="AT2344" s="24" t="s">
        <v>8918</v>
      </c>
    </row>
    <row r="2345" spans="1:46" x14ac:dyDescent="0.5">
      <c r="A2345" s="24">
        <v>2484</v>
      </c>
      <c r="B2345" s="24"/>
      <c r="C2345" s="24"/>
      <c r="D2345" s="24" t="s">
        <v>8921</v>
      </c>
      <c r="E2345" s="24" t="s">
        <v>6473</v>
      </c>
      <c r="F2345" s="77" t="str">
        <f t="shared" si="474"/>
        <v>MANDY HARLEY</v>
      </c>
      <c r="G2345" s="24" t="s">
        <v>8922</v>
      </c>
      <c r="H2345" s="24" t="s">
        <v>1420</v>
      </c>
      <c r="I2345" s="24" t="s">
        <v>1420</v>
      </c>
      <c r="J2345" s="24" t="s">
        <v>52</v>
      </c>
      <c r="K2345" s="24" t="s">
        <v>822</v>
      </c>
      <c r="L2345" s="25">
        <v>45378</v>
      </c>
      <c r="M2345" s="25"/>
      <c r="N2345" s="81"/>
      <c r="O2345" s="77" t="s">
        <v>712</v>
      </c>
      <c r="P2345" s="77"/>
      <c r="Q2345" s="104"/>
      <c r="R2345" s="84">
        <v>0</v>
      </c>
      <c r="S2345" s="77" t="str" cm="1">
        <f t="array" ref="S2345">_xlfn.IFS(R2345&gt;5000000,"Gold",R2345&gt;=500000,"Silver",R2345&gt;30000,"Bronze",TRUE,"Transactional")</f>
        <v>Transactional</v>
      </c>
      <c r="T2345" s="24" t="s">
        <v>54</v>
      </c>
      <c r="U2345" s="101" t="s">
        <v>455</v>
      </c>
      <c r="V2345" s="101" t="s">
        <v>822</v>
      </c>
      <c r="W2345" s="77" t="str">
        <f t="shared" si="475"/>
        <v>Yes</v>
      </c>
      <c r="X2345" s="77" t="str">
        <f>IFERROR(_xlfn.XLOOKUP(J2345&amp;"||"&amp;K2345,'Mapping Ref.'!$J$2:$J$538,'Mapping Ref.'!$K$2:$K$538),"")</f>
        <v>Corporate</v>
      </c>
      <c r="Y2345" s="77" t="str" cm="1">
        <f t="array" ref="Y2345">_xlfn.IFS(R2345&gt;2000000,"For Publication",R2345&gt;100000,"PID",R2345&gt;30000,"RFQ",TRUE,"Transactional")</f>
        <v>Transactional</v>
      </c>
      <c r="Z2345" s="24" t="s">
        <v>8586</v>
      </c>
      <c r="AA2345" s="32">
        <v>80</v>
      </c>
      <c r="AB2345" s="24">
        <v>80</v>
      </c>
      <c r="AC2345" s="25">
        <v>45378</v>
      </c>
      <c r="AD2345" s="24" t="s">
        <v>102</v>
      </c>
      <c r="AE2345" s="24">
        <v>0</v>
      </c>
      <c r="AF2345" s="24" t="s">
        <v>60</v>
      </c>
      <c r="AG2345" s="24" t="s">
        <v>60</v>
      </c>
      <c r="AH2345" s="24" t="s">
        <v>60</v>
      </c>
      <c r="AI2345" s="24"/>
      <c r="AJ2345" s="24" t="s">
        <v>59</v>
      </c>
      <c r="AK2345" s="24" t="s">
        <v>86</v>
      </c>
      <c r="AL2345" s="24" t="s">
        <v>70</v>
      </c>
      <c r="AM2345" s="24" t="s">
        <v>59</v>
      </c>
      <c r="AN2345" s="24"/>
      <c r="AO2345" s="24">
        <v>0</v>
      </c>
      <c r="AP2345" s="24" t="s">
        <v>8923</v>
      </c>
      <c r="AQ2345" s="24"/>
      <c r="AR2345" s="24"/>
      <c r="AS2345" s="89">
        <v>0</v>
      </c>
      <c r="AT2345" s="24" t="s">
        <v>8921</v>
      </c>
    </row>
    <row r="2346" spans="1:46" x14ac:dyDescent="0.5">
      <c r="A2346" s="24">
        <v>2485</v>
      </c>
      <c r="B2346" s="24"/>
      <c r="C2346" s="24"/>
      <c r="D2346" s="24" t="s">
        <v>8924</v>
      </c>
      <c r="E2346" s="24" t="s">
        <v>6473</v>
      </c>
      <c r="F2346" s="77" t="str">
        <f t="shared" si="474"/>
        <v>MIND PROFESSIONALS LIMITED</v>
      </c>
      <c r="G2346" s="24" t="s">
        <v>8925</v>
      </c>
      <c r="H2346" s="24" t="s">
        <v>1420</v>
      </c>
      <c r="I2346" s="24" t="s">
        <v>1420</v>
      </c>
      <c r="J2346" s="24" t="s">
        <v>52</v>
      </c>
      <c r="K2346" s="24" t="s">
        <v>822</v>
      </c>
      <c r="L2346" s="25">
        <v>45378</v>
      </c>
      <c r="M2346" s="25"/>
      <c r="N2346" s="81"/>
      <c r="O2346" s="77" t="s">
        <v>712</v>
      </c>
      <c r="P2346" s="77"/>
      <c r="Q2346" s="104"/>
      <c r="R2346" s="84">
        <v>0</v>
      </c>
      <c r="S2346" s="77" t="str" cm="1">
        <f t="array" ref="S2346">_xlfn.IFS(R2346&gt;5000000,"Gold",R2346&gt;=500000,"Silver",R2346&gt;30000,"Bronze",TRUE,"Transactional")</f>
        <v>Transactional</v>
      </c>
      <c r="T2346" s="24" t="s">
        <v>54</v>
      </c>
      <c r="U2346" s="101" t="s">
        <v>455</v>
      </c>
      <c r="V2346" s="101" t="s">
        <v>822</v>
      </c>
      <c r="W2346" s="77" t="str">
        <f t="shared" si="475"/>
        <v>Yes</v>
      </c>
      <c r="X2346" s="77" t="str">
        <f>IFERROR(_xlfn.XLOOKUP(J2346&amp;"||"&amp;K2346,'Mapping Ref.'!$J$2:$J$538,'Mapping Ref.'!$K$2:$K$538),"")</f>
        <v>Corporate</v>
      </c>
      <c r="Y2346" s="77" t="str" cm="1">
        <f t="array" ref="Y2346">_xlfn.IFS(R2346&gt;2000000,"For Publication",R2346&gt;100000,"PID",R2346&gt;30000,"RFQ",TRUE,"Transactional")</f>
        <v>Transactional</v>
      </c>
      <c r="Z2346" s="24" t="s">
        <v>8586</v>
      </c>
      <c r="AA2346" s="32">
        <v>80</v>
      </c>
      <c r="AB2346" s="24">
        <v>80</v>
      </c>
      <c r="AC2346" s="25">
        <v>45378</v>
      </c>
      <c r="AD2346" s="24" t="s">
        <v>102</v>
      </c>
      <c r="AE2346" s="24">
        <v>0</v>
      </c>
      <c r="AF2346" s="24" t="s">
        <v>60</v>
      </c>
      <c r="AG2346" s="24" t="s">
        <v>60</v>
      </c>
      <c r="AH2346" s="24" t="s">
        <v>60</v>
      </c>
      <c r="AI2346" s="24">
        <v>5122960</v>
      </c>
      <c r="AJ2346" s="24" t="s">
        <v>60</v>
      </c>
      <c r="AK2346" s="24" t="s">
        <v>86</v>
      </c>
      <c r="AL2346" s="24" t="s">
        <v>70</v>
      </c>
      <c r="AM2346" s="24" t="s">
        <v>59</v>
      </c>
      <c r="AN2346" s="24"/>
      <c r="AO2346" s="24">
        <v>0</v>
      </c>
      <c r="AP2346" s="24">
        <v>0</v>
      </c>
      <c r="AQ2346" s="24"/>
      <c r="AR2346" s="24"/>
      <c r="AS2346" s="89">
        <v>0</v>
      </c>
      <c r="AT2346" s="24" t="s">
        <v>8924</v>
      </c>
    </row>
    <row r="2347" spans="1:46" x14ac:dyDescent="0.5">
      <c r="A2347" s="24">
        <v>2486</v>
      </c>
      <c r="B2347" s="24"/>
      <c r="C2347" s="24"/>
      <c r="D2347" s="24" t="s">
        <v>8926</v>
      </c>
      <c r="E2347" s="24" t="s">
        <v>6473</v>
      </c>
      <c r="F2347" s="77" t="str">
        <f t="shared" si="474"/>
        <v>TM PROPERTY SEARCHES LIMITED</v>
      </c>
      <c r="G2347" s="24" t="s">
        <v>8927</v>
      </c>
      <c r="H2347" s="24" t="s">
        <v>1420</v>
      </c>
      <c r="I2347" s="24" t="s">
        <v>1420</v>
      </c>
      <c r="J2347" s="24" t="s">
        <v>52</v>
      </c>
      <c r="K2347" s="24" t="s">
        <v>822</v>
      </c>
      <c r="L2347" s="25">
        <v>45378</v>
      </c>
      <c r="M2347" s="25"/>
      <c r="N2347" s="81"/>
      <c r="O2347" s="77" t="s">
        <v>712</v>
      </c>
      <c r="P2347" s="77"/>
      <c r="Q2347" s="104"/>
      <c r="R2347" s="84">
        <v>0</v>
      </c>
      <c r="S2347" s="77" t="str" cm="1">
        <f t="array" ref="S2347">_xlfn.IFS(R2347&gt;5000000,"Gold",R2347&gt;=500000,"Silver",R2347&gt;30000,"Bronze",TRUE,"Transactional")</f>
        <v>Transactional</v>
      </c>
      <c r="T2347" s="24" t="s">
        <v>54</v>
      </c>
      <c r="U2347" s="101" t="s">
        <v>455</v>
      </c>
      <c r="V2347" s="101" t="s">
        <v>822</v>
      </c>
      <c r="W2347" s="77" t="str">
        <f t="shared" si="475"/>
        <v>Yes</v>
      </c>
      <c r="X2347" s="77" t="str">
        <f>IFERROR(_xlfn.XLOOKUP(J2347&amp;"||"&amp;K2347,'Mapping Ref.'!$J$2:$J$538,'Mapping Ref.'!$K$2:$K$538),"")</f>
        <v>Corporate</v>
      </c>
      <c r="Y2347" s="77" t="str" cm="1">
        <f t="array" ref="Y2347">_xlfn.IFS(R2347&gt;2000000,"For Publication",R2347&gt;100000,"PID",R2347&gt;30000,"RFQ",TRUE,"Transactional")</f>
        <v>Transactional</v>
      </c>
      <c r="Z2347" s="24" t="s">
        <v>8586</v>
      </c>
      <c r="AA2347" s="32">
        <v>80</v>
      </c>
      <c r="AB2347" s="24">
        <v>80</v>
      </c>
      <c r="AC2347" s="25">
        <v>45378</v>
      </c>
      <c r="AD2347" s="24" t="s">
        <v>102</v>
      </c>
      <c r="AE2347" s="24">
        <v>0</v>
      </c>
      <c r="AF2347" s="24" t="s">
        <v>60</v>
      </c>
      <c r="AG2347" s="24" t="s">
        <v>60</v>
      </c>
      <c r="AH2347" s="24" t="s">
        <v>60</v>
      </c>
      <c r="AI2347" s="24">
        <v>3775703</v>
      </c>
      <c r="AJ2347" s="24" t="s">
        <v>60</v>
      </c>
      <c r="AK2347" s="24" t="s">
        <v>86</v>
      </c>
      <c r="AL2347" s="24" t="s">
        <v>70</v>
      </c>
      <c r="AM2347" s="24" t="s">
        <v>59</v>
      </c>
      <c r="AN2347" s="24"/>
      <c r="AO2347" s="24">
        <v>0</v>
      </c>
      <c r="AP2347" s="24">
        <v>0</v>
      </c>
      <c r="AQ2347" s="24"/>
      <c r="AR2347" s="24"/>
      <c r="AS2347" s="89">
        <v>0</v>
      </c>
      <c r="AT2347" s="24" t="s">
        <v>8928</v>
      </c>
    </row>
    <row r="2348" spans="1:46" x14ac:dyDescent="0.5">
      <c r="A2348" s="24">
        <v>2487</v>
      </c>
      <c r="B2348" s="24"/>
      <c r="C2348" s="24"/>
      <c r="D2348" s="24" t="s">
        <v>8929</v>
      </c>
      <c r="E2348" s="24" t="s">
        <v>8930</v>
      </c>
      <c r="F2348" s="77" t="str">
        <f t="shared" si="474"/>
        <v>THE CHILDRENS CHARITY</v>
      </c>
      <c r="G2348" s="24" t="s">
        <v>8931</v>
      </c>
      <c r="H2348" s="24" t="s">
        <v>8932</v>
      </c>
      <c r="I2348" s="24" t="s">
        <v>8933</v>
      </c>
      <c r="J2348" s="24" t="s">
        <v>190</v>
      </c>
      <c r="K2348" s="24" t="s">
        <v>8934</v>
      </c>
      <c r="L2348" s="25">
        <v>45410</v>
      </c>
      <c r="M2348" s="25">
        <v>45774</v>
      </c>
      <c r="N2348" s="81">
        <f t="shared" ref="N2348:N2353" si="485">EDATE(M2348,AB2348)</f>
        <v>45774</v>
      </c>
      <c r="O2348" s="77" t="str">
        <f t="shared" ref="O2348:O2353" ca="1" si="486">IF(N2348&lt;TODAY(),"Expired","Live")</f>
        <v>Expired</v>
      </c>
      <c r="P2348" s="77" t="str" cm="1">
        <f t="array" aca="1" ref="P2348" ca="1">_xlfn.IFS((N2348-TODAY())&gt;=547,"06 Expires over 18 months",(N2348-TODAY())&gt;=365,"05 Expires in 18 months",(N2348-TODAY())&gt;=183,"04 Expires in 12 months",(N2348-TODAY())&gt;=92,"03 Expires in 6 months",(N2348-TODAY())&gt;=31,"02 Expires in 3 months",(N2348-TODAY())&gt;=0,"01 Expires in 30 days",(N2348-TODAY())&gt;=-31,"01 Expired last 30 days",(N2348-TODAY())&gt;=-92,"02 Expired last 3 months",(N2348-TODAY())&gt;=-183,"03 Expired last 6 months",(N2348-TODAY())&gt;=-365,"04 Expired last 12 months",(N2348-TODAY())&gt;=-547,"05 Expired last 18 months",TRUE,"06 Expired over 18 months")</f>
        <v>05 Expired last 18 months</v>
      </c>
      <c r="Q2348" s="65">
        <v>1300</v>
      </c>
      <c r="R2348" s="84">
        <f t="shared" ref="R2348:R2379" si="487">MAX(Q2348,Q2348*N(AS2348)/12)</f>
        <v>1300</v>
      </c>
      <c r="S2348" s="77" t="str" cm="1">
        <f t="array" ref="S2348">_xlfn.IFS(R2348&gt;5000000,"Gold",R2348&gt;=500000,"Silver",R2348&gt;30000,"Bronze",TRUE,"Transactional")</f>
        <v>Transactional</v>
      </c>
      <c r="T2348" s="24" t="s">
        <v>54</v>
      </c>
      <c r="U2348" s="101" t="s">
        <v>237</v>
      </c>
      <c r="V2348" s="101" t="s">
        <v>566</v>
      </c>
      <c r="W2348" s="77" t="str">
        <f t="shared" si="475"/>
        <v>No</v>
      </c>
      <c r="X2348" s="77" t="str">
        <f>IFERROR(_xlfn.XLOOKUP(J2348&amp;"||"&amp;K2348,'Mapping Ref.'!$J$2:$J$538,'Mapping Ref.'!$K$2:$K$538),"")</f>
        <v>Childrens &amp; Adults</v>
      </c>
      <c r="Y2348" s="77" t="str" cm="1">
        <f t="array" ref="Y2348">_xlfn.IFS(R2348&gt;2000000,"For Publication",R2348&gt;100000,"PID",R2348&gt;30000,"RFQ",TRUE,"Transactional")</f>
        <v>Transactional</v>
      </c>
      <c r="Z2348" s="24" t="s">
        <v>2277</v>
      </c>
      <c r="AA2348" s="32">
        <v>12</v>
      </c>
      <c r="AB2348" s="24">
        <v>0</v>
      </c>
      <c r="AC2348" s="25">
        <v>45379</v>
      </c>
      <c r="AD2348" s="24" t="s">
        <v>58</v>
      </c>
      <c r="AE2348" s="24">
        <v>0</v>
      </c>
      <c r="AF2348" s="24" t="s">
        <v>60</v>
      </c>
      <c r="AG2348" s="24" t="s">
        <v>59</v>
      </c>
      <c r="AH2348" s="24" t="s">
        <v>59</v>
      </c>
      <c r="AI2348" s="24">
        <v>2580579</v>
      </c>
      <c r="AJ2348" s="24" t="s">
        <v>59</v>
      </c>
      <c r="AK2348" s="24" t="s">
        <v>101</v>
      </c>
      <c r="AL2348" s="24" t="s">
        <v>70</v>
      </c>
      <c r="AM2348" s="24" t="s">
        <v>60</v>
      </c>
      <c r="AN2348" s="24" t="s">
        <v>59</v>
      </c>
      <c r="AO2348" s="24">
        <v>1</v>
      </c>
      <c r="AP2348" s="24"/>
      <c r="AQ2348" s="24"/>
      <c r="AR2348" s="24"/>
      <c r="AS2348" s="89">
        <f t="shared" ref="AS2348:AS2353" si="488">DATEDIF(L2348,N2348,"m")</f>
        <v>11</v>
      </c>
      <c r="AT2348" s="24" t="s">
        <v>8935</v>
      </c>
    </row>
    <row r="2349" spans="1:46" x14ac:dyDescent="0.5">
      <c r="A2349" s="24">
        <v>2488</v>
      </c>
      <c r="B2349" s="24" t="s">
        <v>506</v>
      </c>
      <c r="C2349" s="24"/>
      <c r="D2349" s="24" t="s">
        <v>8936</v>
      </c>
      <c r="E2349" s="24" t="s">
        <v>8937</v>
      </c>
      <c r="F2349" s="77" t="str">
        <f t="shared" si="474"/>
        <v>Mole Architects Ltd</v>
      </c>
      <c r="G2349" s="24" t="s">
        <v>8938</v>
      </c>
      <c r="H2349" s="24" t="s">
        <v>8824</v>
      </c>
      <c r="I2349" s="24" t="s">
        <v>8824</v>
      </c>
      <c r="J2349" s="24" t="s">
        <v>321</v>
      </c>
      <c r="K2349" s="24" t="s">
        <v>337</v>
      </c>
      <c r="L2349" s="25">
        <v>45379</v>
      </c>
      <c r="M2349" s="25">
        <v>45790</v>
      </c>
      <c r="N2349" s="81">
        <f t="shared" si="485"/>
        <v>46155</v>
      </c>
      <c r="O2349" s="77" t="str">
        <f t="shared" ca="1" si="486"/>
        <v>Expired</v>
      </c>
      <c r="P2349" s="77" t="str" cm="1">
        <f t="array" aca="1" ref="P2349" ca="1">_xlfn.IFS((N2349-TODAY())&gt;=547,"06 Expires over 18 months",(N2349-TODAY())&gt;=365,"05 Expires in 18 months",(N2349-TODAY())&gt;=183,"04 Expires in 12 months",(N2349-TODAY())&gt;=92,"03 Expires in 6 months",(N2349-TODAY())&gt;=31,"02 Expires in 3 months",(N2349-TODAY())&gt;=0,"01 Expires in 30 days",(N2349-TODAY())&gt;=-31,"01 Expired last 30 days",(N2349-TODAY())&gt;=-92,"02 Expired last 3 months",(N2349-TODAY())&gt;=-183,"03 Expired last 6 months",(N2349-TODAY())&gt;=-365,"04 Expired last 12 months",(N2349-TODAY())&gt;=-547,"05 Expired last 18 months",TRUE,"06 Expired over 18 months")</f>
        <v>03 Expired last 6 months</v>
      </c>
      <c r="Q2349" s="65">
        <v>5145</v>
      </c>
      <c r="R2349" s="84">
        <f t="shared" si="487"/>
        <v>10718.75</v>
      </c>
      <c r="S2349" s="77" t="str" cm="1">
        <f t="array" ref="S2349">_xlfn.IFS(R2349&gt;5000000,"Gold",R2349&gt;=500000,"Silver",R2349&gt;30000,"Bronze",TRUE,"Transactional")</f>
        <v>Transactional</v>
      </c>
      <c r="T2349" s="24" t="s">
        <v>54</v>
      </c>
      <c r="U2349" s="101" t="s">
        <v>109</v>
      </c>
      <c r="V2349" s="101" t="s">
        <v>1022</v>
      </c>
      <c r="W2349" s="77" t="str">
        <f t="shared" si="475"/>
        <v>Yes</v>
      </c>
      <c r="X2349" s="77" t="str">
        <f>IFERROR(_xlfn.XLOOKUP(J2349&amp;"||"&amp;K2349,'Mapping Ref.'!$J$2:$J$538,'Mapping Ref.'!$K$2:$K$538),"")</f>
        <v>Corporate</v>
      </c>
      <c r="Y2349" s="77" t="str" cm="1">
        <f t="array" ref="Y2349">_xlfn.IFS(R2349&gt;2000000,"For Publication",R2349&gt;100000,"PID",R2349&gt;30000,"RFQ",TRUE,"Transactional")</f>
        <v>Transactional</v>
      </c>
      <c r="Z2349" s="24" t="s">
        <v>2277</v>
      </c>
      <c r="AA2349" s="32">
        <v>12</v>
      </c>
      <c r="AB2349" s="24">
        <v>12</v>
      </c>
      <c r="AC2349" s="25">
        <v>45379</v>
      </c>
      <c r="AD2349" s="24" t="s">
        <v>58</v>
      </c>
      <c r="AE2349" s="24">
        <v>1</v>
      </c>
      <c r="AF2349" s="24" t="s">
        <v>60</v>
      </c>
      <c r="AG2349" s="24" t="s">
        <v>59</v>
      </c>
      <c r="AH2349" s="24" t="s">
        <v>60</v>
      </c>
      <c r="AI2349" s="24">
        <v>4514104</v>
      </c>
      <c r="AJ2349" s="24" t="s">
        <v>59</v>
      </c>
      <c r="AK2349" s="24" t="s">
        <v>101</v>
      </c>
      <c r="AL2349" s="24" t="s">
        <v>70</v>
      </c>
      <c r="AM2349" s="24" t="s">
        <v>59</v>
      </c>
      <c r="AN2349" s="24" t="s">
        <v>59</v>
      </c>
      <c r="AO2349" s="24">
        <v>0</v>
      </c>
      <c r="AP2349" s="24"/>
      <c r="AQ2349" s="24"/>
      <c r="AR2349" s="24"/>
      <c r="AS2349" s="89">
        <f t="shared" si="488"/>
        <v>25</v>
      </c>
      <c r="AT2349" s="24" t="s">
        <v>8938</v>
      </c>
    </row>
    <row r="2350" spans="1:46" x14ac:dyDescent="0.5">
      <c r="A2350" s="24">
        <v>2489</v>
      </c>
      <c r="B2350" s="24" t="s">
        <v>506</v>
      </c>
      <c r="C2350" s="24"/>
      <c r="D2350" s="24" t="s">
        <v>8939</v>
      </c>
      <c r="E2350" s="24" t="s">
        <v>8940</v>
      </c>
      <c r="F2350" s="77" t="str">
        <f t="shared" si="474"/>
        <v>LIBRARY OF THINGS LIMITED</v>
      </c>
      <c r="G2350" s="24" t="s">
        <v>8941</v>
      </c>
      <c r="H2350" s="24" t="s">
        <v>6526</v>
      </c>
      <c r="I2350" s="24" t="s">
        <v>8942</v>
      </c>
      <c r="J2350" s="24" t="s">
        <v>107</v>
      </c>
      <c r="K2350" s="24" t="s">
        <v>8943</v>
      </c>
      <c r="L2350" s="25">
        <v>45426</v>
      </c>
      <c r="M2350" s="25">
        <v>46156</v>
      </c>
      <c r="N2350" s="81">
        <f t="shared" si="485"/>
        <v>46887</v>
      </c>
      <c r="O2350" s="77" t="str">
        <f t="shared" ca="1" si="486"/>
        <v>Live</v>
      </c>
      <c r="P2350" s="77" t="str" cm="1">
        <f t="array" aca="1" ref="P2350" ca="1">_xlfn.IFS((N2350-TODAY())&gt;=547,"06 Expires over 18 months",(N2350-TODAY())&gt;=365,"05 Expires in 18 months",(N2350-TODAY())&gt;=183,"04 Expires in 12 months",(N2350-TODAY())&gt;=92,"03 Expires in 6 months",(N2350-TODAY())&gt;=31,"02 Expires in 3 months",(N2350-TODAY())&gt;=0,"01 Expires in 30 days",(N2350-TODAY())&gt;=-31,"01 Expired last 30 days",(N2350-TODAY())&gt;=-92,"02 Expired last 3 months",(N2350-TODAY())&gt;=-183,"03 Expired last 6 months",(N2350-TODAY())&gt;=-365,"04 Expired last 12 months",(N2350-TODAY())&gt;=-547,"05 Expired last 18 months",TRUE,"06 Expired over 18 months")</f>
        <v>06 Expires over 18 months</v>
      </c>
      <c r="Q2350" s="65">
        <v>48686.400000000001</v>
      </c>
      <c r="R2350" s="84">
        <f t="shared" si="487"/>
        <v>194745.60000000001</v>
      </c>
      <c r="S2350" s="77" t="str" cm="1">
        <f t="array" ref="S2350">_xlfn.IFS(R2350&gt;5000000,"Gold",R2350&gt;=500000,"Silver",R2350&gt;30000,"Bronze",TRUE,"Transactional")</f>
        <v>Bronze</v>
      </c>
      <c r="T2350" s="24" t="s">
        <v>122</v>
      </c>
      <c r="U2350" s="101" t="s">
        <v>208</v>
      </c>
      <c r="V2350" s="101" t="s">
        <v>209</v>
      </c>
      <c r="W2350" s="77" t="str">
        <f t="shared" si="475"/>
        <v>Yes</v>
      </c>
      <c r="X2350" s="77" t="str">
        <f>IFERROR(_xlfn.XLOOKUP(J2350&amp;"||"&amp;K2350,'Mapping Ref.'!$J$2:$J$538,'Mapping Ref.'!$K$2:$K$538),"")</f>
        <v>Construction &amp; Estates</v>
      </c>
      <c r="Y2350" s="77" t="str" cm="1">
        <f t="array" ref="Y2350">_xlfn.IFS(R2350&gt;2000000,"For Publication",R2350&gt;100000,"PID",R2350&gt;30000,"RFQ",TRUE,"Transactional")</f>
        <v>PID</v>
      </c>
      <c r="Z2350" s="24" t="s">
        <v>2277</v>
      </c>
      <c r="AA2350" s="32">
        <v>24</v>
      </c>
      <c r="AB2350" s="24">
        <v>24</v>
      </c>
      <c r="AC2350" s="25">
        <v>45379</v>
      </c>
      <c r="AD2350" s="24" t="s">
        <v>58</v>
      </c>
      <c r="AE2350" s="24" t="s">
        <v>8944</v>
      </c>
      <c r="AF2350" s="24" t="s">
        <v>60</v>
      </c>
      <c r="AG2350" s="24" t="s">
        <v>59</v>
      </c>
      <c r="AH2350" s="24" t="s">
        <v>60</v>
      </c>
      <c r="AI2350" s="24">
        <v>11804306</v>
      </c>
      <c r="AJ2350" s="24" t="s">
        <v>60</v>
      </c>
      <c r="AK2350" s="24" t="s">
        <v>57</v>
      </c>
      <c r="AL2350" s="24" t="s">
        <v>8595</v>
      </c>
      <c r="AM2350" s="24" t="s">
        <v>60</v>
      </c>
      <c r="AN2350" s="24" t="s">
        <v>59</v>
      </c>
      <c r="AO2350" s="24">
        <v>0</v>
      </c>
      <c r="AP2350" s="24" t="s">
        <v>8471</v>
      </c>
      <c r="AQ2350" s="24"/>
      <c r="AR2350" s="24"/>
      <c r="AS2350" s="89">
        <f t="shared" si="488"/>
        <v>48</v>
      </c>
      <c r="AT2350" s="24" t="s">
        <v>8945</v>
      </c>
    </row>
    <row r="2351" spans="1:46" x14ac:dyDescent="0.5">
      <c r="A2351" s="24">
        <v>2490</v>
      </c>
      <c r="B2351" s="24"/>
      <c r="C2351" s="24"/>
      <c r="D2351" s="24" t="s">
        <v>8946</v>
      </c>
      <c r="E2351" s="24" t="s">
        <v>8947</v>
      </c>
      <c r="F2351" s="77" t="str">
        <f t="shared" si="474"/>
        <v>W T GRACEY LTD T/A W T GRACEY &amp; ASSOCIATES</v>
      </c>
      <c r="G2351" s="24" t="s">
        <v>8948</v>
      </c>
      <c r="H2351" s="24" t="s">
        <v>8949</v>
      </c>
      <c r="I2351" s="24" t="s">
        <v>972</v>
      </c>
      <c r="J2351" s="24" t="s">
        <v>107</v>
      </c>
      <c r="K2351" s="24" t="s">
        <v>8950</v>
      </c>
      <c r="L2351" s="25">
        <v>45338</v>
      </c>
      <c r="M2351" s="25">
        <v>45345</v>
      </c>
      <c r="N2351" s="81">
        <f t="shared" si="485"/>
        <v>45711</v>
      </c>
      <c r="O2351" s="77" t="str">
        <f t="shared" ca="1" si="486"/>
        <v>Expired</v>
      </c>
      <c r="P2351" s="77" t="str" cm="1">
        <f t="array" aca="1" ref="P2351" ca="1">_xlfn.IFS((N2351-TODAY())&gt;=547,"06 Expires over 18 months",(N2351-TODAY())&gt;=365,"05 Expires in 18 months",(N2351-TODAY())&gt;=183,"04 Expires in 12 months",(N2351-TODAY())&gt;=92,"03 Expires in 6 months",(N2351-TODAY())&gt;=31,"02 Expires in 3 months",(N2351-TODAY())&gt;=0,"01 Expires in 30 days",(N2351-TODAY())&gt;=-31,"01 Expired last 30 days",(N2351-TODAY())&gt;=-92,"02 Expired last 3 months",(N2351-TODAY())&gt;=-183,"03 Expired last 6 months",(N2351-TODAY())&gt;=-365,"04 Expired last 12 months",(N2351-TODAY())&gt;=-547,"05 Expired last 18 months",TRUE,"06 Expired over 18 months")</f>
        <v>06 Expired over 18 months</v>
      </c>
      <c r="Q2351" s="65">
        <v>223</v>
      </c>
      <c r="R2351" s="84">
        <f t="shared" si="487"/>
        <v>223</v>
      </c>
      <c r="S2351" s="77" t="str" cm="1">
        <f t="array" ref="S2351">_xlfn.IFS(R2351&gt;5000000,"Gold",R2351&gt;=500000,"Silver",R2351&gt;30000,"Bronze",TRUE,"Transactional")</f>
        <v>Transactional</v>
      </c>
      <c r="T2351" s="24" t="s">
        <v>54</v>
      </c>
      <c r="U2351" s="101" t="s">
        <v>69</v>
      </c>
      <c r="V2351" s="101" t="s">
        <v>983</v>
      </c>
      <c r="W2351" s="77" t="str">
        <f t="shared" si="475"/>
        <v>Yes</v>
      </c>
      <c r="X2351" s="77" t="str">
        <f>IFERROR(_xlfn.XLOOKUP(J2351&amp;"||"&amp;K2351,'Mapping Ref.'!$J$2:$J$538,'Mapping Ref.'!$K$2:$K$538),"")</f>
        <v>Construction &amp; Estates</v>
      </c>
      <c r="Y2351" s="77" t="str" cm="1">
        <f t="array" ref="Y2351">_xlfn.IFS(R2351&gt;2000000,"For Publication",R2351&gt;100000,"PID",R2351&gt;30000,"RFQ",TRUE,"Transactional")</f>
        <v>Transactional</v>
      </c>
      <c r="Z2351" s="24" t="s">
        <v>8586</v>
      </c>
      <c r="AA2351" s="32">
        <v>12</v>
      </c>
      <c r="AB2351" s="24">
        <v>12</v>
      </c>
      <c r="AC2351" s="25">
        <v>45384</v>
      </c>
      <c r="AD2351" s="24" t="s">
        <v>58</v>
      </c>
      <c r="AE2351" s="24" t="s">
        <v>8467</v>
      </c>
      <c r="AF2351" s="24" t="s">
        <v>60</v>
      </c>
      <c r="AG2351" s="24" t="s">
        <v>59</v>
      </c>
      <c r="AH2351" s="24" t="s">
        <v>60</v>
      </c>
      <c r="AI2351" s="24">
        <v>1176412</v>
      </c>
      <c r="AJ2351" s="24" t="s">
        <v>59</v>
      </c>
      <c r="AK2351" s="24" t="s">
        <v>86</v>
      </c>
      <c r="AL2351" s="24" t="s">
        <v>8595</v>
      </c>
      <c r="AM2351" s="24" t="s">
        <v>59</v>
      </c>
      <c r="AN2351" s="24" t="s">
        <v>59</v>
      </c>
      <c r="AO2351" s="24">
        <v>0</v>
      </c>
      <c r="AP2351" s="24"/>
      <c r="AQ2351" s="24"/>
      <c r="AR2351" s="24"/>
      <c r="AS2351" s="89">
        <f t="shared" si="488"/>
        <v>12</v>
      </c>
      <c r="AT2351" s="24" t="s">
        <v>8951</v>
      </c>
    </row>
    <row r="2352" spans="1:46" x14ac:dyDescent="0.5">
      <c r="A2352" s="24">
        <v>2491</v>
      </c>
      <c r="B2352" s="24"/>
      <c r="C2352" s="24"/>
      <c r="D2352" s="24" t="s">
        <v>7871</v>
      </c>
      <c r="E2352" s="24" t="s">
        <v>8952</v>
      </c>
      <c r="F2352" s="77" t="str">
        <f t="shared" si="474"/>
        <v>FENIX CORNEJO</v>
      </c>
      <c r="G2352" s="24" t="s">
        <v>8953</v>
      </c>
      <c r="H2352" s="24" t="s">
        <v>1297</v>
      </c>
      <c r="I2352" s="24" t="s">
        <v>1297</v>
      </c>
      <c r="J2352" s="24" t="s">
        <v>190</v>
      </c>
      <c r="K2352" s="24" t="s">
        <v>755</v>
      </c>
      <c r="L2352" s="25">
        <v>45385</v>
      </c>
      <c r="M2352" s="25">
        <v>45750</v>
      </c>
      <c r="N2352" s="81">
        <f t="shared" si="485"/>
        <v>45750</v>
      </c>
      <c r="O2352" s="77" t="str">
        <f t="shared" ca="1" si="486"/>
        <v>Expired</v>
      </c>
      <c r="P2352" s="77" t="str" cm="1">
        <f t="array" aca="1" ref="P2352" ca="1">_xlfn.IFS((N2352-TODAY())&gt;=547,"06 Expires over 18 months",(N2352-TODAY())&gt;=365,"05 Expires in 18 months",(N2352-TODAY())&gt;=183,"04 Expires in 12 months",(N2352-TODAY())&gt;=92,"03 Expires in 6 months",(N2352-TODAY())&gt;=31,"02 Expires in 3 months",(N2352-TODAY())&gt;=0,"01 Expires in 30 days",(N2352-TODAY())&gt;=-31,"01 Expired last 30 days",(N2352-TODAY())&gt;=-92,"02 Expired last 3 months",(N2352-TODAY())&gt;=-183,"03 Expired last 6 months",(N2352-TODAY())&gt;=-365,"04 Expired last 12 months",(N2352-TODAY())&gt;=-547,"05 Expired last 18 months",TRUE,"06 Expired over 18 months")</f>
        <v>05 Expired last 18 months</v>
      </c>
      <c r="Q2352" s="65">
        <v>1000</v>
      </c>
      <c r="R2352" s="84">
        <f t="shared" si="487"/>
        <v>1000</v>
      </c>
      <c r="S2352" s="77" t="str" cm="1">
        <f t="array" ref="S2352">_xlfn.IFS(R2352&gt;5000000,"Gold",R2352&gt;=500000,"Silver",R2352&gt;30000,"Bronze",TRUE,"Transactional")</f>
        <v>Transactional</v>
      </c>
      <c r="T2352" s="24" t="s">
        <v>54</v>
      </c>
      <c r="U2352" s="101" t="s">
        <v>116</v>
      </c>
      <c r="V2352" s="101" t="s">
        <v>70</v>
      </c>
      <c r="W2352" s="77" t="str">
        <f t="shared" si="475"/>
        <v>No</v>
      </c>
      <c r="X2352" s="77" t="str">
        <f>IFERROR(_xlfn.XLOOKUP(J2352&amp;"||"&amp;K2352,'Mapping Ref.'!$J$2:$J$538,'Mapping Ref.'!$K$2:$K$538),"")</f>
        <v>Childrens &amp; Adults</v>
      </c>
      <c r="Y2352" s="77" t="str" cm="1">
        <f t="array" ref="Y2352">_xlfn.IFS(R2352&gt;2000000,"For Publication",R2352&gt;100000,"PID",R2352&gt;30000,"RFQ",TRUE,"Transactional")</f>
        <v>Transactional</v>
      </c>
      <c r="Z2352" s="24" t="s">
        <v>8586</v>
      </c>
      <c r="AA2352" s="32">
        <v>12</v>
      </c>
      <c r="AB2352" s="24">
        <v>0</v>
      </c>
      <c r="AC2352" s="25">
        <v>45385</v>
      </c>
      <c r="AD2352" s="24" t="s">
        <v>58</v>
      </c>
      <c r="AE2352" s="24">
        <v>0</v>
      </c>
      <c r="AF2352" s="24" t="s">
        <v>60</v>
      </c>
      <c r="AG2352" s="24" t="s">
        <v>60</v>
      </c>
      <c r="AH2352" s="24" t="s">
        <v>60</v>
      </c>
      <c r="AI2352" s="24"/>
      <c r="AJ2352" s="24" t="s">
        <v>60</v>
      </c>
      <c r="AK2352" s="24" t="s">
        <v>101</v>
      </c>
      <c r="AL2352" s="24" t="s">
        <v>70</v>
      </c>
      <c r="AM2352" s="24" t="s">
        <v>59</v>
      </c>
      <c r="AN2352" s="24"/>
      <c r="AO2352" s="24">
        <v>0</v>
      </c>
      <c r="AP2352" s="24" t="s">
        <v>8954</v>
      </c>
      <c r="AQ2352" s="24"/>
      <c r="AR2352" s="24"/>
      <c r="AS2352" s="89">
        <f t="shared" si="488"/>
        <v>12</v>
      </c>
      <c r="AT2352" s="24" t="s">
        <v>8955</v>
      </c>
    </row>
    <row r="2353" spans="1:46" x14ac:dyDescent="0.5">
      <c r="A2353" s="24">
        <v>2492</v>
      </c>
      <c r="B2353" s="24" t="s">
        <v>506</v>
      </c>
      <c r="C2353" s="24"/>
      <c r="D2353" s="24" t="s">
        <v>8956</v>
      </c>
      <c r="E2353" s="24" t="s">
        <v>8957</v>
      </c>
      <c r="F2353" s="77" t="str">
        <f t="shared" si="474"/>
        <v>James Coles And Sons (Nurseries) Ltd</v>
      </c>
      <c r="G2353" s="24" t="s">
        <v>8958</v>
      </c>
      <c r="H2353" s="24" t="s">
        <v>359</v>
      </c>
      <c r="I2353" s="24" t="s">
        <v>359</v>
      </c>
      <c r="J2353" s="24" t="s">
        <v>321</v>
      </c>
      <c r="K2353" s="24" t="s">
        <v>8959</v>
      </c>
      <c r="L2353" s="25">
        <v>45413</v>
      </c>
      <c r="M2353" s="25">
        <v>48700</v>
      </c>
      <c r="N2353" s="81">
        <f t="shared" si="485"/>
        <v>50891</v>
      </c>
      <c r="O2353" s="77" t="str">
        <f t="shared" ca="1" si="486"/>
        <v>Live</v>
      </c>
      <c r="P2353" s="77" t="str" cm="1">
        <f t="array" aca="1" ref="P2353" ca="1">_xlfn.IFS((N2353-TODAY())&gt;=547,"06 Expires over 18 months",(N2353-TODAY())&gt;=365,"05 Expires in 18 months",(N2353-TODAY())&gt;=183,"04 Expires in 12 months",(N2353-TODAY())&gt;=92,"03 Expires in 6 months",(N2353-TODAY())&gt;=31,"02 Expires in 3 months",(N2353-TODAY())&gt;=0,"01 Expires in 30 days",(N2353-TODAY())&gt;=-31,"01 Expired last 30 days",(N2353-TODAY())&gt;=-92,"02 Expired last 3 months",(N2353-TODAY())&gt;=-183,"03 Expired last 6 months",(N2353-TODAY())&gt;=-365,"04 Expired last 12 months",(N2353-TODAY())&gt;=-547,"05 Expired last 18 months",TRUE,"06 Expired over 18 months")</f>
        <v>06 Expires over 18 months</v>
      </c>
      <c r="Q2353" s="65">
        <v>70000</v>
      </c>
      <c r="R2353" s="84">
        <f t="shared" si="487"/>
        <v>1050000</v>
      </c>
      <c r="S2353" s="77" t="str" cm="1">
        <f t="array" ref="S2353">_xlfn.IFS(R2353&gt;5000000,"Gold",R2353&gt;=500000,"Silver",R2353&gt;30000,"Bronze",TRUE,"Transactional")</f>
        <v>Silver</v>
      </c>
      <c r="T2353" s="24" t="s">
        <v>54</v>
      </c>
      <c r="U2353" s="101" t="s">
        <v>131</v>
      </c>
      <c r="V2353" s="101" t="s">
        <v>361</v>
      </c>
      <c r="W2353" s="77" t="str">
        <f t="shared" si="475"/>
        <v>Yes</v>
      </c>
      <c r="X2353" s="77" t="str">
        <f>IFERROR(_xlfn.XLOOKUP(J2353&amp;"||"&amp;K2353,'Mapping Ref.'!$J$2:$J$538,'Mapping Ref.'!$K$2:$K$538),"")</f>
        <v>Corporate</v>
      </c>
      <c r="Y2353" s="77" t="str" cm="1">
        <f t="array" ref="Y2353">_xlfn.IFS(R2353&gt;2000000,"For Publication",R2353&gt;100000,"PID",R2353&gt;30000,"RFQ",TRUE,"Transactional")</f>
        <v>PID</v>
      </c>
      <c r="Z2353" s="24" t="s">
        <v>2277</v>
      </c>
      <c r="AA2353" s="32">
        <v>36</v>
      </c>
      <c r="AB2353" s="24">
        <v>72</v>
      </c>
      <c r="AC2353" s="25">
        <v>45386</v>
      </c>
      <c r="AD2353" s="24" t="s">
        <v>58</v>
      </c>
      <c r="AE2353" s="24">
        <v>0</v>
      </c>
      <c r="AF2353" s="24" t="s">
        <v>60</v>
      </c>
      <c r="AG2353" s="24" t="s">
        <v>60</v>
      </c>
      <c r="AH2353" s="24" t="s">
        <v>60</v>
      </c>
      <c r="AI2353" s="24">
        <v>1330804</v>
      </c>
      <c r="AJ2353" s="24" t="s">
        <v>59</v>
      </c>
      <c r="AK2353" s="24" t="s">
        <v>101</v>
      </c>
      <c r="AL2353" s="24" t="s">
        <v>8595</v>
      </c>
      <c r="AM2353" s="24" t="s">
        <v>59</v>
      </c>
      <c r="AN2353" s="24"/>
      <c r="AO2353" s="24">
        <v>0</v>
      </c>
      <c r="AP2353" s="24" t="s">
        <v>8960</v>
      </c>
      <c r="AQ2353" s="24"/>
      <c r="AR2353" s="24"/>
      <c r="AS2353" s="89">
        <f t="shared" si="488"/>
        <v>180</v>
      </c>
      <c r="AT2353" s="24"/>
    </row>
    <row r="2354" spans="1:46" x14ac:dyDescent="0.5">
      <c r="A2354" s="24">
        <v>2493</v>
      </c>
      <c r="B2354" s="24"/>
      <c r="C2354" s="24"/>
      <c r="D2354" s="24" t="s">
        <v>8961</v>
      </c>
      <c r="E2354" s="24" t="s">
        <v>8962</v>
      </c>
      <c r="F2354" s="77" t="str">
        <f t="shared" si="474"/>
        <v>BLUE WILLOW DAY NURSERY LTD</v>
      </c>
      <c r="G2354" s="24" t="s">
        <v>8961</v>
      </c>
      <c r="H2354" s="24" t="s">
        <v>8555</v>
      </c>
      <c r="I2354" s="24" t="s">
        <v>8555</v>
      </c>
      <c r="J2354" s="24" t="s">
        <v>190</v>
      </c>
      <c r="K2354" s="24" t="s">
        <v>755</v>
      </c>
      <c r="L2354" s="25">
        <v>45386</v>
      </c>
      <c r="M2354" s="25"/>
      <c r="N2354" s="81"/>
      <c r="O2354" s="77" t="s">
        <v>712</v>
      </c>
      <c r="P2354" s="77"/>
      <c r="Q2354" s="65">
        <v>10000</v>
      </c>
      <c r="R2354" s="84">
        <f t="shared" si="487"/>
        <v>10000</v>
      </c>
      <c r="S2354" s="77" t="str" cm="1">
        <f t="array" ref="S2354">_xlfn.IFS(R2354&gt;5000000,"Gold",R2354&gt;=500000,"Silver",R2354&gt;30000,"Bronze",TRUE,"Transactional")</f>
        <v>Transactional</v>
      </c>
      <c r="T2354" s="24" t="s">
        <v>54</v>
      </c>
      <c r="U2354" s="101" t="s">
        <v>190</v>
      </c>
      <c r="V2354" s="101"/>
      <c r="W2354" s="77" t="str">
        <f t="shared" si="475"/>
        <v>Yes</v>
      </c>
      <c r="X2354" s="77" t="str">
        <f>IFERROR(_xlfn.XLOOKUP(J2354&amp;"||"&amp;K2354,'Mapping Ref.'!$J$2:$J$538,'Mapping Ref.'!$K$2:$K$538),"")</f>
        <v>Childrens &amp; Adults</v>
      </c>
      <c r="Y2354" s="77" t="str" cm="1">
        <f t="array" ref="Y2354">_xlfn.IFS(R2354&gt;2000000,"For Publication",R2354&gt;100000,"PID",R2354&gt;30000,"RFQ",TRUE,"Transactional")</f>
        <v>Transactional</v>
      </c>
      <c r="Z2354" s="24" t="s">
        <v>8586</v>
      </c>
      <c r="AA2354" s="32">
        <v>12</v>
      </c>
      <c r="AB2354" s="24">
        <v>12</v>
      </c>
      <c r="AC2354" s="25">
        <v>45386</v>
      </c>
      <c r="AD2354" s="24" t="s">
        <v>58</v>
      </c>
      <c r="AE2354" s="24" t="s">
        <v>8320</v>
      </c>
      <c r="AF2354" s="24" t="s">
        <v>60</v>
      </c>
      <c r="AG2354" s="24" t="s">
        <v>59</v>
      </c>
      <c r="AH2354" s="24" t="s">
        <v>59</v>
      </c>
      <c r="AI2354" s="24">
        <v>9378204</v>
      </c>
      <c r="AJ2354" s="24" t="s">
        <v>60</v>
      </c>
      <c r="AK2354" s="24" t="s">
        <v>101</v>
      </c>
      <c r="AL2354" s="24" t="s">
        <v>70</v>
      </c>
      <c r="AM2354" s="24" t="s">
        <v>60</v>
      </c>
      <c r="AN2354" s="24" t="s">
        <v>59</v>
      </c>
      <c r="AO2354" s="24">
        <v>0</v>
      </c>
      <c r="AP2354" s="24" t="s">
        <v>8681</v>
      </c>
      <c r="AQ2354" s="24"/>
      <c r="AR2354" s="24"/>
      <c r="AS2354" s="89">
        <v>0</v>
      </c>
      <c r="AT2354" s="24" t="s">
        <v>8963</v>
      </c>
    </row>
    <row r="2355" spans="1:46" x14ac:dyDescent="0.5">
      <c r="A2355" s="24">
        <v>2494</v>
      </c>
      <c r="B2355" s="24" t="s">
        <v>506</v>
      </c>
      <c r="C2355" s="24"/>
      <c r="D2355" s="24" t="s">
        <v>8964</v>
      </c>
      <c r="E2355" s="24" t="s">
        <v>8965</v>
      </c>
      <c r="F2355" s="77" t="str">
        <f t="shared" si="474"/>
        <v>FUNASSET LIMITED</v>
      </c>
      <c r="G2355" s="24" t="s">
        <v>8966</v>
      </c>
      <c r="H2355" s="24" t="s">
        <v>880</v>
      </c>
      <c r="I2355" s="24" t="s">
        <v>880</v>
      </c>
      <c r="J2355" s="24" t="s">
        <v>52</v>
      </c>
      <c r="K2355" s="24" t="s">
        <v>8770</v>
      </c>
      <c r="L2355" s="25">
        <v>45383</v>
      </c>
      <c r="M2355" s="25">
        <v>46843</v>
      </c>
      <c r="N2355" s="81">
        <f>EDATE(M2355,AB2355)</f>
        <v>46843</v>
      </c>
      <c r="O2355" s="77" t="str">
        <f ca="1">IF(N2355&lt;TODAY(),"Expired","Live")</f>
        <v>Live</v>
      </c>
      <c r="P2355" s="77" t="str" cm="1">
        <f t="array" aca="1" ref="P2355" ca="1">_xlfn.IFS((N2355-TODAY())&gt;=547,"06 Expires over 18 months",(N2355-TODAY())&gt;=365,"05 Expires in 18 months",(N2355-TODAY())&gt;=183,"04 Expires in 12 months",(N2355-TODAY())&gt;=92,"03 Expires in 6 months",(N2355-TODAY())&gt;=31,"02 Expires in 3 months",(N2355-TODAY())&gt;=0,"01 Expires in 30 days",(N2355-TODAY())&gt;=-31,"01 Expired last 30 days",(N2355-TODAY())&gt;=-92,"02 Expired last 3 months",(N2355-TODAY())&gt;=-183,"03 Expired last 6 months",(N2355-TODAY())&gt;=-365,"04 Expired last 12 months",(N2355-TODAY())&gt;=-547,"05 Expired last 18 months",TRUE,"06 Expired over 18 months")</f>
        <v>06 Expires over 18 months</v>
      </c>
      <c r="Q2355" s="65">
        <v>12037.7</v>
      </c>
      <c r="R2355" s="84">
        <f t="shared" si="487"/>
        <v>47147.658333333333</v>
      </c>
      <c r="S2355" s="77" t="str" cm="1">
        <f t="array" ref="S2355">_xlfn.IFS(R2355&gt;5000000,"Gold",R2355&gt;=500000,"Silver",R2355&gt;30000,"Bronze",TRUE,"Transactional")</f>
        <v>Bronze</v>
      </c>
      <c r="T2355" s="24" t="s">
        <v>54</v>
      </c>
      <c r="U2355" s="101" t="s">
        <v>116</v>
      </c>
      <c r="V2355" s="101" t="s">
        <v>70</v>
      </c>
      <c r="W2355" s="77" t="str">
        <f t="shared" si="475"/>
        <v>No</v>
      </c>
      <c r="X2355" s="77" t="str">
        <f>IFERROR(_xlfn.XLOOKUP(J2355&amp;"||"&amp;K2355,'Mapping Ref.'!$J$2:$J$538,'Mapping Ref.'!$K$2:$K$538),"")</f>
        <v>Corporate</v>
      </c>
      <c r="Y2355" s="77" t="str" cm="1">
        <f t="array" ref="Y2355">_xlfn.IFS(R2355&gt;2000000,"For Publication",R2355&gt;100000,"PID",R2355&gt;30000,"RFQ",TRUE,"Transactional")</f>
        <v>RFQ</v>
      </c>
      <c r="Z2355" s="24" t="s">
        <v>8586</v>
      </c>
      <c r="AA2355" s="32">
        <v>48</v>
      </c>
      <c r="AB2355" s="24">
        <v>0</v>
      </c>
      <c r="AC2355" s="25">
        <v>45387</v>
      </c>
      <c r="AD2355" s="24" t="s">
        <v>58</v>
      </c>
      <c r="AE2355" s="24" t="s">
        <v>8967</v>
      </c>
      <c r="AF2355" s="24" t="s">
        <v>60</v>
      </c>
      <c r="AG2355" s="24" t="s">
        <v>59</v>
      </c>
      <c r="AH2355" s="24" t="s">
        <v>60</v>
      </c>
      <c r="AI2355" s="24">
        <v>2078429</v>
      </c>
      <c r="AJ2355" s="24" t="s">
        <v>59</v>
      </c>
      <c r="AK2355" s="24" t="s">
        <v>86</v>
      </c>
      <c r="AL2355" s="24" t="s">
        <v>70</v>
      </c>
      <c r="AM2355" s="24" t="s">
        <v>60</v>
      </c>
      <c r="AN2355" s="24" t="s">
        <v>60</v>
      </c>
      <c r="AO2355" s="24">
        <v>0</v>
      </c>
      <c r="AP2355" s="24" t="s">
        <v>8471</v>
      </c>
      <c r="AQ2355" s="24"/>
      <c r="AR2355" s="24"/>
      <c r="AS2355" s="89">
        <f>DATEDIF(L2355,N2355,"m")</f>
        <v>47</v>
      </c>
      <c r="AT2355" s="24" t="s">
        <v>8968</v>
      </c>
    </row>
    <row r="2356" spans="1:46" x14ac:dyDescent="0.5">
      <c r="A2356" s="24">
        <v>2495</v>
      </c>
      <c r="B2356" s="24"/>
      <c r="C2356" s="24"/>
      <c r="D2356" s="24" t="s">
        <v>8969</v>
      </c>
      <c r="E2356" s="24" t="s">
        <v>8970</v>
      </c>
      <c r="F2356" s="77" t="str">
        <f t="shared" si="474"/>
        <v>HANA HAM T/A HANA HAM LANGUAGE SERVICES</v>
      </c>
      <c r="G2356" s="24" t="s">
        <v>8971</v>
      </c>
      <c r="H2356" s="24" t="s">
        <v>8555</v>
      </c>
      <c r="I2356" s="24" t="s">
        <v>8555</v>
      </c>
      <c r="J2356" s="24" t="s">
        <v>190</v>
      </c>
      <c r="K2356" s="24" t="s">
        <v>191</v>
      </c>
      <c r="L2356" s="25">
        <v>45387</v>
      </c>
      <c r="M2356" s="25"/>
      <c r="N2356" s="81"/>
      <c r="O2356" s="77" t="s">
        <v>712</v>
      </c>
      <c r="P2356" s="77"/>
      <c r="Q2356" s="65">
        <v>10000</v>
      </c>
      <c r="R2356" s="84">
        <f t="shared" si="487"/>
        <v>10000</v>
      </c>
      <c r="S2356" s="77" t="str" cm="1">
        <f t="array" ref="S2356">_xlfn.IFS(R2356&gt;5000000,"Gold",R2356&gt;=500000,"Silver",R2356&gt;30000,"Bronze",TRUE,"Transactional")</f>
        <v>Transactional</v>
      </c>
      <c r="T2356" s="24" t="s">
        <v>54</v>
      </c>
      <c r="U2356" s="101" t="s">
        <v>69</v>
      </c>
      <c r="V2356" s="101"/>
      <c r="W2356" s="77" t="str">
        <f t="shared" si="475"/>
        <v>Yes</v>
      </c>
      <c r="X2356" s="77" t="str">
        <f>IFERROR(_xlfn.XLOOKUP(J2356&amp;"||"&amp;K2356,'Mapping Ref.'!$J$2:$J$538,'Mapping Ref.'!$K$2:$K$538),"")</f>
        <v>Childrens &amp; Adults</v>
      </c>
      <c r="Y2356" s="77" t="str" cm="1">
        <f t="array" ref="Y2356">_xlfn.IFS(R2356&gt;2000000,"For Publication",R2356&gt;100000,"PID",R2356&gt;30000,"RFQ",TRUE,"Transactional")</f>
        <v>Transactional</v>
      </c>
      <c r="Z2356" s="24" t="s">
        <v>8586</v>
      </c>
      <c r="AA2356" s="32">
        <v>12</v>
      </c>
      <c r="AB2356" s="24">
        <v>12</v>
      </c>
      <c r="AC2356" s="25">
        <v>45387</v>
      </c>
      <c r="AD2356" s="24" t="s">
        <v>58</v>
      </c>
      <c r="AE2356" s="24" t="s">
        <v>8320</v>
      </c>
      <c r="AF2356" s="24" t="s">
        <v>60</v>
      </c>
      <c r="AG2356" s="24" t="s">
        <v>59</v>
      </c>
      <c r="AH2356" s="24" t="s">
        <v>59</v>
      </c>
      <c r="AI2356" s="24" t="s">
        <v>8972</v>
      </c>
      <c r="AJ2356" s="24" t="s">
        <v>60</v>
      </c>
      <c r="AK2356" s="24" t="s">
        <v>101</v>
      </c>
      <c r="AL2356" s="24" t="s">
        <v>70</v>
      </c>
      <c r="AM2356" s="24" t="s">
        <v>60</v>
      </c>
      <c r="AN2356" s="24"/>
      <c r="AO2356" s="24">
        <v>0</v>
      </c>
      <c r="AP2356" s="24"/>
      <c r="AQ2356" s="24"/>
      <c r="AR2356" s="24"/>
      <c r="AS2356" s="89">
        <v>0</v>
      </c>
      <c r="AT2356" s="24" t="s">
        <v>8973</v>
      </c>
    </row>
    <row r="2357" spans="1:46" x14ac:dyDescent="0.5">
      <c r="A2357" s="24">
        <v>2496</v>
      </c>
      <c r="B2357" s="24" t="s">
        <v>506</v>
      </c>
      <c r="C2357" s="24"/>
      <c r="D2357" s="24" t="s">
        <v>8974</v>
      </c>
      <c r="E2357" s="24" t="s">
        <v>8975</v>
      </c>
      <c r="F2357" s="77" t="str">
        <f t="shared" si="474"/>
        <v>ACRE 714 LTD T/A AUTO CITY</v>
      </c>
      <c r="G2357" s="24" t="s">
        <v>8976</v>
      </c>
      <c r="H2357" s="24" t="s">
        <v>3157</v>
      </c>
      <c r="I2357" s="24" t="s">
        <v>7627</v>
      </c>
      <c r="J2357" s="24" t="s">
        <v>52</v>
      </c>
      <c r="K2357" s="24" t="s">
        <v>5173</v>
      </c>
      <c r="L2357" s="25">
        <v>45385</v>
      </c>
      <c r="M2357" s="25">
        <v>46846</v>
      </c>
      <c r="N2357" s="81">
        <f>EDATE(M2357,AB2357)</f>
        <v>47576</v>
      </c>
      <c r="O2357" s="77" t="str">
        <f ca="1">IF(N2357&lt;TODAY(),"Expired","Live")</f>
        <v>Live</v>
      </c>
      <c r="P2357" s="77" t="str" cm="1">
        <f t="array" aca="1" ref="P2357" ca="1">_xlfn.IFS((N2357-TODAY())&gt;=547,"06 Expires over 18 months",(N2357-TODAY())&gt;=365,"05 Expires in 18 months",(N2357-TODAY())&gt;=183,"04 Expires in 12 months",(N2357-TODAY())&gt;=92,"03 Expires in 6 months",(N2357-TODAY())&gt;=31,"02 Expires in 3 months",(N2357-TODAY())&gt;=0,"01 Expires in 30 days",(N2357-TODAY())&gt;=-31,"01 Expired last 30 days",(N2357-TODAY())&gt;=-92,"02 Expired last 3 months",(N2357-TODAY())&gt;=-183,"03 Expired last 6 months",(N2357-TODAY())&gt;=-365,"04 Expired last 12 months",(N2357-TODAY())&gt;=-547,"05 Expired last 18 months",TRUE,"06 Expired over 18 months")</f>
        <v>06 Expires over 18 months</v>
      </c>
      <c r="Q2357" s="65">
        <v>4000</v>
      </c>
      <c r="R2357" s="84">
        <f t="shared" si="487"/>
        <v>24000</v>
      </c>
      <c r="S2357" s="77" t="str" cm="1">
        <f t="array" ref="S2357">_xlfn.IFS(R2357&gt;5000000,"Gold",R2357&gt;=500000,"Silver",R2357&gt;30000,"Bronze",TRUE,"Transactional")</f>
        <v>Transactional</v>
      </c>
      <c r="T2357" s="24" t="s">
        <v>54</v>
      </c>
      <c r="U2357" s="101" t="s">
        <v>393</v>
      </c>
      <c r="V2357" s="101" t="s">
        <v>394</v>
      </c>
      <c r="W2357" s="77" t="str">
        <f t="shared" si="475"/>
        <v>Yes</v>
      </c>
      <c r="X2357" s="77" t="str">
        <f>IFERROR(_xlfn.XLOOKUP(J2357&amp;"||"&amp;K2357,'Mapping Ref.'!$J$2:$J$538,'Mapping Ref.'!$K$2:$K$538),"")</f>
        <v>Corporate</v>
      </c>
      <c r="Y2357" s="77" t="str" cm="1">
        <f t="array" ref="Y2357">_xlfn.IFS(R2357&gt;2000000,"For Publication",R2357&gt;100000,"PID",R2357&gt;30000,"RFQ",TRUE,"Transactional")</f>
        <v>Transactional</v>
      </c>
      <c r="Z2357" s="24" t="s">
        <v>8586</v>
      </c>
      <c r="AA2357" s="32">
        <v>48</v>
      </c>
      <c r="AB2357" s="24">
        <v>24</v>
      </c>
      <c r="AC2357" s="25">
        <v>45390</v>
      </c>
      <c r="AD2357" s="24" t="s">
        <v>58</v>
      </c>
      <c r="AE2357" s="24" t="s">
        <v>8977</v>
      </c>
      <c r="AF2357" s="24" t="s">
        <v>59</v>
      </c>
      <c r="AG2357" s="24" t="s">
        <v>60</v>
      </c>
      <c r="AH2357" s="24" t="s">
        <v>60</v>
      </c>
      <c r="AI2357" s="24">
        <v>4732398</v>
      </c>
      <c r="AJ2357" s="24" t="s">
        <v>59</v>
      </c>
      <c r="AK2357" s="24" t="s">
        <v>303</v>
      </c>
      <c r="AL2357" s="24" t="s">
        <v>70</v>
      </c>
      <c r="AM2357" s="24" t="s">
        <v>59</v>
      </c>
      <c r="AN2357" s="24" t="s">
        <v>59</v>
      </c>
      <c r="AO2357" s="24">
        <v>0</v>
      </c>
      <c r="AP2357" s="24" t="s">
        <v>8978</v>
      </c>
      <c r="AQ2357" s="24"/>
      <c r="AR2357" s="24"/>
      <c r="AS2357" s="89">
        <f>DATEDIF(L2357,N2357,"m")</f>
        <v>72</v>
      </c>
      <c r="AT2357" s="24" t="s">
        <v>8979</v>
      </c>
    </row>
    <row r="2358" spans="1:46" x14ac:dyDescent="0.5">
      <c r="A2358" s="24">
        <v>2497</v>
      </c>
      <c r="B2358" s="24" t="s">
        <v>506</v>
      </c>
      <c r="C2358" s="24"/>
      <c r="D2358" s="24" t="s">
        <v>8980</v>
      </c>
      <c r="E2358" s="24" t="s">
        <v>8981</v>
      </c>
      <c r="F2358" s="77" t="str">
        <f t="shared" si="474"/>
        <v>Keytracker Limited</v>
      </c>
      <c r="G2358" s="24" t="s">
        <v>8982</v>
      </c>
      <c r="H2358" s="24" t="s">
        <v>3282</v>
      </c>
      <c r="I2358" s="24" t="s">
        <v>8192</v>
      </c>
      <c r="J2358" s="24" t="s">
        <v>2962</v>
      </c>
      <c r="K2358" s="24" t="s">
        <v>3283</v>
      </c>
      <c r="L2358" s="25">
        <v>45391</v>
      </c>
      <c r="M2358" s="25">
        <v>46120</v>
      </c>
      <c r="N2358" s="81">
        <f>EDATE(M2358,AB2358)</f>
        <v>46120</v>
      </c>
      <c r="O2358" s="77" t="str">
        <f ca="1">IF(N2358&lt;TODAY(),"Expired","Live")</f>
        <v>Expired</v>
      </c>
      <c r="P2358" s="77" t="str" cm="1">
        <f t="array" aca="1" ref="P2358" ca="1">_xlfn.IFS((N2358-TODAY())&gt;=547,"06 Expires over 18 months",(N2358-TODAY())&gt;=365,"05 Expires in 18 months",(N2358-TODAY())&gt;=183,"04 Expires in 12 months",(N2358-TODAY())&gt;=92,"03 Expires in 6 months",(N2358-TODAY())&gt;=31,"02 Expires in 3 months",(N2358-TODAY())&gt;=0,"01 Expires in 30 days",(N2358-TODAY())&gt;=-31,"01 Expired last 30 days",(N2358-TODAY())&gt;=-92,"02 Expired last 3 months",(N2358-TODAY())&gt;=-183,"03 Expired last 6 months",(N2358-TODAY())&gt;=-365,"04 Expired last 12 months",(N2358-TODAY())&gt;=-547,"05 Expired last 18 months",TRUE,"06 Expired over 18 months")</f>
        <v>03 Expired last 6 months</v>
      </c>
      <c r="Q2358" s="65">
        <v>25000</v>
      </c>
      <c r="R2358" s="84">
        <f t="shared" si="487"/>
        <v>47916.666666666664</v>
      </c>
      <c r="S2358" s="77" t="str" cm="1">
        <f t="array" ref="S2358">_xlfn.IFS(R2358&gt;5000000,"Gold",R2358&gt;=500000,"Silver",R2358&gt;30000,"Bronze",TRUE,"Transactional")</f>
        <v>Bronze</v>
      </c>
      <c r="T2358" s="24" t="s">
        <v>54</v>
      </c>
      <c r="U2358" s="101" t="s">
        <v>393</v>
      </c>
      <c r="V2358" s="101" t="s">
        <v>394</v>
      </c>
      <c r="W2358" s="77" t="str">
        <f t="shared" si="475"/>
        <v>No</v>
      </c>
      <c r="X2358" s="77" t="str">
        <f>IFERROR(_xlfn.XLOOKUP(J2358&amp;"||"&amp;K2358,'Mapping Ref.'!$J$2:$J$538,'Mapping Ref.'!$K$2:$K$538),"")</f>
        <v>Construction &amp; Estates</v>
      </c>
      <c r="Y2358" s="77" t="str" cm="1">
        <f t="array" ref="Y2358">_xlfn.IFS(R2358&gt;2000000,"For Publication",R2358&gt;100000,"PID",R2358&gt;30000,"RFQ",TRUE,"Transactional")</f>
        <v>RFQ</v>
      </c>
      <c r="Z2358" s="24" t="s">
        <v>2277</v>
      </c>
      <c r="AA2358" s="32">
        <v>24</v>
      </c>
      <c r="AB2358" s="24">
        <v>0</v>
      </c>
      <c r="AC2358" s="25">
        <v>45391</v>
      </c>
      <c r="AD2358" s="24" t="s">
        <v>58</v>
      </c>
      <c r="AE2358" s="24" t="s">
        <v>8320</v>
      </c>
      <c r="AF2358" s="24" t="s">
        <v>60</v>
      </c>
      <c r="AG2358" s="24" t="s">
        <v>59</v>
      </c>
      <c r="AH2358" s="24" t="s">
        <v>60</v>
      </c>
      <c r="AI2358" s="24">
        <v>3271557</v>
      </c>
      <c r="AJ2358" s="24" t="s">
        <v>60</v>
      </c>
      <c r="AK2358" s="24" t="s">
        <v>101</v>
      </c>
      <c r="AL2358" s="24" t="s">
        <v>70</v>
      </c>
      <c r="AM2358" s="24" t="s">
        <v>60</v>
      </c>
      <c r="AN2358" s="24" t="s">
        <v>59</v>
      </c>
      <c r="AO2358" s="24">
        <v>0</v>
      </c>
      <c r="AP2358" s="24"/>
      <c r="AQ2358" s="24" t="s">
        <v>8983</v>
      </c>
      <c r="AR2358" s="24" t="s">
        <v>8984</v>
      </c>
      <c r="AS2358" s="89">
        <f>DATEDIF(L2358,N2358,"m")</f>
        <v>23</v>
      </c>
      <c r="AT2358" s="24"/>
    </row>
    <row r="2359" spans="1:46" x14ac:dyDescent="0.5">
      <c r="A2359" s="24">
        <v>2498</v>
      </c>
      <c r="B2359" s="24" t="s">
        <v>506</v>
      </c>
      <c r="C2359" s="24"/>
      <c r="D2359" s="24" t="s">
        <v>8985</v>
      </c>
      <c r="E2359" s="24" t="s">
        <v>8986</v>
      </c>
      <c r="F2359" s="77" t="str">
        <f t="shared" si="474"/>
        <v>AA agency</v>
      </c>
      <c r="G2359" s="24" t="s">
        <v>8987</v>
      </c>
      <c r="H2359" s="24" t="s">
        <v>3157</v>
      </c>
      <c r="I2359" s="24" t="s">
        <v>7627</v>
      </c>
      <c r="J2359" s="24" t="s">
        <v>52</v>
      </c>
      <c r="K2359" s="24" t="s">
        <v>5173</v>
      </c>
      <c r="L2359" s="25">
        <v>45233</v>
      </c>
      <c r="M2359" s="25">
        <v>46694</v>
      </c>
      <c r="N2359" s="81">
        <f>EDATE(M2359,AB2359)</f>
        <v>47425</v>
      </c>
      <c r="O2359" s="77" t="str">
        <f ca="1">IF(N2359&lt;TODAY(),"Expired","Live")</f>
        <v>Live</v>
      </c>
      <c r="P2359" s="77" t="str" cm="1">
        <f t="array" aca="1" ref="P2359" ca="1">_xlfn.IFS((N2359-TODAY())&gt;=547,"06 Expires over 18 months",(N2359-TODAY())&gt;=365,"05 Expires in 18 months",(N2359-TODAY())&gt;=183,"04 Expires in 12 months",(N2359-TODAY())&gt;=92,"03 Expires in 6 months",(N2359-TODAY())&gt;=31,"02 Expires in 3 months",(N2359-TODAY())&gt;=0,"01 Expires in 30 days",(N2359-TODAY())&gt;=-31,"01 Expired last 30 days",(N2359-TODAY())&gt;=-92,"02 Expired last 3 months",(N2359-TODAY())&gt;=-183,"03 Expired last 6 months",(N2359-TODAY())&gt;=-365,"04 Expired last 12 months",(N2359-TODAY())&gt;=-547,"05 Expired last 18 months",TRUE,"06 Expired over 18 months")</f>
        <v>06 Expires over 18 months</v>
      </c>
      <c r="Q2359" s="65">
        <v>1000</v>
      </c>
      <c r="R2359" s="84">
        <f t="shared" si="487"/>
        <v>6000</v>
      </c>
      <c r="S2359" s="77" t="str" cm="1">
        <f t="array" ref="S2359">_xlfn.IFS(R2359&gt;5000000,"Gold",R2359&gt;=500000,"Silver",R2359&gt;30000,"Bronze",TRUE,"Transactional")</f>
        <v>Transactional</v>
      </c>
      <c r="T2359" s="24" t="s">
        <v>54</v>
      </c>
      <c r="U2359" s="101" t="s">
        <v>393</v>
      </c>
      <c r="V2359" s="101" t="s">
        <v>394</v>
      </c>
      <c r="W2359" s="77" t="str">
        <f t="shared" si="475"/>
        <v>Yes</v>
      </c>
      <c r="X2359" s="77" t="str">
        <f>IFERROR(_xlfn.XLOOKUP(J2359&amp;"||"&amp;K2359,'Mapping Ref.'!$J$2:$J$538,'Mapping Ref.'!$K$2:$K$538),"")</f>
        <v>Corporate</v>
      </c>
      <c r="Y2359" s="77" t="str" cm="1">
        <f t="array" ref="Y2359">_xlfn.IFS(R2359&gt;2000000,"For Publication",R2359&gt;100000,"PID",R2359&gt;30000,"RFQ",TRUE,"Transactional")</f>
        <v>Transactional</v>
      </c>
      <c r="Z2359" s="24" t="s">
        <v>8586</v>
      </c>
      <c r="AA2359" s="32">
        <v>48</v>
      </c>
      <c r="AB2359" s="24">
        <v>24</v>
      </c>
      <c r="AC2359" s="25">
        <v>45391</v>
      </c>
      <c r="AD2359" s="24" t="s">
        <v>58</v>
      </c>
      <c r="AE2359" s="24" t="s">
        <v>8467</v>
      </c>
      <c r="AF2359" s="24" t="s">
        <v>60</v>
      </c>
      <c r="AG2359" s="24" t="s">
        <v>60</v>
      </c>
      <c r="AH2359" s="24" t="s">
        <v>60</v>
      </c>
      <c r="AI2359" s="24">
        <v>1878835</v>
      </c>
      <c r="AJ2359" s="24" t="s">
        <v>59</v>
      </c>
      <c r="AK2359" s="24" t="s">
        <v>303</v>
      </c>
      <c r="AL2359" s="24" t="s">
        <v>70</v>
      </c>
      <c r="AM2359" s="24" t="s">
        <v>59</v>
      </c>
      <c r="AN2359" s="24" t="s">
        <v>59</v>
      </c>
      <c r="AO2359" s="24">
        <v>0</v>
      </c>
      <c r="AP2359" s="24"/>
      <c r="AQ2359" s="24"/>
      <c r="AR2359" s="24"/>
      <c r="AS2359" s="89">
        <f>DATEDIF(L2359,N2359,"m")</f>
        <v>72</v>
      </c>
      <c r="AT2359" s="24" t="s">
        <v>8988</v>
      </c>
    </row>
    <row r="2360" spans="1:46" x14ac:dyDescent="0.5">
      <c r="A2360" s="24">
        <v>2499</v>
      </c>
      <c r="B2360" s="24"/>
      <c r="C2360" s="24"/>
      <c r="D2360" s="24" t="s">
        <v>8989</v>
      </c>
      <c r="E2360" s="24" t="s">
        <v>8990</v>
      </c>
      <c r="F2360" s="77" t="str">
        <f t="shared" si="474"/>
        <v>SPORTING ASSETS LTD</v>
      </c>
      <c r="G2360" s="24" t="s">
        <v>8991</v>
      </c>
      <c r="H2360" s="24" t="s">
        <v>3729</v>
      </c>
      <c r="I2360" s="24" t="s">
        <v>3730</v>
      </c>
      <c r="J2360" s="24" t="s">
        <v>321</v>
      </c>
      <c r="K2360" s="24" t="s">
        <v>360</v>
      </c>
      <c r="L2360" s="25">
        <v>45396</v>
      </c>
      <c r="M2360" s="25">
        <v>45537</v>
      </c>
      <c r="N2360" s="81">
        <f>EDATE(M2360,AB2360)</f>
        <v>45537</v>
      </c>
      <c r="O2360" s="77" t="str">
        <f ca="1">IF(N2360&lt;TODAY(),"Expired","Live")</f>
        <v>Expired</v>
      </c>
      <c r="P2360" s="77" t="str" cm="1">
        <f t="array" aca="1" ref="P2360" ca="1">_xlfn.IFS((N2360-TODAY())&gt;=547,"06 Expires over 18 months",(N2360-TODAY())&gt;=365,"05 Expires in 18 months",(N2360-TODAY())&gt;=183,"04 Expires in 12 months",(N2360-TODAY())&gt;=92,"03 Expires in 6 months",(N2360-TODAY())&gt;=31,"02 Expires in 3 months",(N2360-TODAY())&gt;=0,"01 Expires in 30 days",(N2360-TODAY())&gt;=-31,"01 Expired last 30 days",(N2360-TODAY())&gt;=-92,"02 Expired last 3 months",(N2360-TODAY())&gt;=-183,"03 Expired last 6 months",(N2360-TODAY())&gt;=-365,"04 Expired last 12 months",(N2360-TODAY())&gt;=-547,"05 Expired last 18 months",TRUE,"06 Expired over 18 months")</f>
        <v>06 Expired over 18 months</v>
      </c>
      <c r="Q2360" s="65">
        <v>13500</v>
      </c>
      <c r="R2360" s="84">
        <f t="shared" si="487"/>
        <v>13500</v>
      </c>
      <c r="S2360" s="77" t="str" cm="1">
        <f t="array" ref="S2360">_xlfn.IFS(R2360&gt;5000000,"Gold",R2360&gt;=500000,"Silver",R2360&gt;30000,"Bronze",TRUE,"Transactional")</f>
        <v>Transactional</v>
      </c>
      <c r="T2360" s="24" t="s">
        <v>54</v>
      </c>
      <c r="U2360" s="101" t="s">
        <v>109</v>
      </c>
      <c r="V2360" s="101" t="s">
        <v>1022</v>
      </c>
      <c r="W2360" s="77" t="str">
        <f t="shared" si="475"/>
        <v>No</v>
      </c>
      <c r="X2360" s="77" t="str">
        <f>IFERROR(_xlfn.XLOOKUP(J2360&amp;"||"&amp;K2360,'Mapping Ref.'!$J$2:$J$538,'Mapping Ref.'!$K$2:$K$538),"")</f>
        <v>Corporate</v>
      </c>
      <c r="Y2360" s="77" t="str" cm="1">
        <f t="array" ref="Y2360">_xlfn.IFS(R2360&gt;2000000,"For Publication",R2360&gt;100000,"PID",R2360&gt;30000,"RFQ",TRUE,"Transactional")</f>
        <v>Transactional</v>
      </c>
      <c r="Z2360" s="24" t="s">
        <v>2277</v>
      </c>
      <c r="AA2360" s="32">
        <v>6</v>
      </c>
      <c r="AB2360" s="24">
        <v>0</v>
      </c>
      <c r="AC2360" s="25">
        <v>45392</v>
      </c>
      <c r="AD2360" s="24" t="s">
        <v>58</v>
      </c>
      <c r="AE2360" s="24" t="s">
        <v>5003</v>
      </c>
      <c r="AF2360" s="24" t="s">
        <v>60</v>
      </c>
      <c r="AG2360" s="24" t="s">
        <v>59</v>
      </c>
      <c r="AH2360" s="24" t="s">
        <v>60</v>
      </c>
      <c r="AI2360" s="24">
        <v>9038426</v>
      </c>
      <c r="AJ2360" s="24" t="s">
        <v>59</v>
      </c>
      <c r="AK2360" s="24" t="s">
        <v>86</v>
      </c>
      <c r="AL2360" s="24" t="s">
        <v>70</v>
      </c>
      <c r="AM2360" s="24" t="s">
        <v>60</v>
      </c>
      <c r="AN2360" s="24" t="s">
        <v>59</v>
      </c>
      <c r="AO2360" s="24">
        <v>0</v>
      </c>
      <c r="AP2360" s="24"/>
      <c r="AQ2360" s="24"/>
      <c r="AR2360" s="24"/>
      <c r="AS2360" s="89">
        <f>DATEDIF(L2360,N2360,"m")</f>
        <v>4</v>
      </c>
      <c r="AT2360" s="24" t="s">
        <v>8992</v>
      </c>
    </row>
    <row r="2361" spans="1:46" x14ac:dyDescent="0.5">
      <c r="A2361" s="24">
        <v>2500</v>
      </c>
      <c r="B2361" s="24"/>
      <c r="C2361" s="24"/>
      <c r="D2361" s="24" t="s">
        <v>8993</v>
      </c>
      <c r="E2361" s="24" t="s">
        <v>8994</v>
      </c>
      <c r="F2361" s="77" t="str">
        <f t="shared" si="474"/>
        <v>TULLY FORENSIC PSYCHOLOGY LTD</v>
      </c>
      <c r="G2361" s="24" t="s">
        <v>8993</v>
      </c>
      <c r="H2361" s="24" t="s">
        <v>8555</v>
      </c>
      <c r="I2361" s="24" t="s">
        <v>8555</v>
      </c>
      <c r="J2361" s="24" t="s">
        <v>190</v>
      </c>
      <c r="K2361" s="24" t="s">
        <v>755</v>
      </c>
      <c r="L2361" s="25">
        <v>45397</v>
      </c>
      <c r="M2361" s="25"/>
      <c r="N2361" s="81"/>
      <c r="O2361" s="77" t="s">
        <v>712</v>
      </c>
      <c r="P2361" s="77"/>
      <c r="Q2361" s="65">
        <v>10000</v>
      </c>
      <c r="R2361" s="84">
        <f t="shared" si="487"/>
        <v>10000</v>
      </c>
      <c r="S2361" s="77" t="str" cm="1">
        <f t="array" ref="S2361">_xlfn.IFS(R2361&gt;5000000,"Gold",R2361&gt;=500000,"Silver",R2361&gt;30000,"Bronze",TRUE,"Transactional")</f>
        <v>Transactional</v>
      </c>
      <c r="T2361" s="24" t="s">
        <v>54</v>
      </c>
      <c r="U2361" s="101" t="s">
        <v>69</v>
      </c>
      <c r="V2361" s="101"/>
      <c r="W2361" s="77" t="str">
        <f t="shared" si="475"/>
        <v>Yes</v>
      </c>
      <c r="X2361" s="77" t="str">
        <f>IFERROR(_xlfn.XLOOKUP(J2361&amp;"||"&amp;K2361,'Mapping Ref.'!$J$2:$J$538,'Mapping Ref.'!$K$2:$K$538),"")</f>
        <v>Childrens &amp; Adults</v>
      </c>
      <c r="Y2361" s="77" t="str" cm="1">
        <f t="array" ref="Y2361">_xlfn.IFS(R2361&gt;2000000,"For Publication",R2361&gt;100000,"PID",R2361&gt;30000,"RFQ",TRUE,"Transactional")</f>
        <v>Transactional</v>
      </c>
      <c r="Z2361" s="24" t="s">
        <v>8586</v>
      </c>
      <c r="AA2361" s="32">
        <v>12</v>
      </c>
      <c r="AB2361" s="24">
        <v>12</v>
      </c>
      <c r="AC2361" s="25">
        <v>45397</v>
      </c>
      <c r="AD2361" s="24" t="s">
        <v>58</v>
      </c>
      <c r="AE2361" s="24" t="s">
        <v>8320</v>
      </c>
      <c r="AF2361" s="24" t="s">
        <v>60</v>
      </c>
      <c r="AG2361" s="24" t="s">
        <v>59</v>
      </c>
      <c r="AH2361" s="24" t="s">
        <v>59</v>
      </c>
      <c r="AI2361" s="24">
        <v>8978709</v>
      </c>
      <c r="AJ2361" s="24" t="s">
        <v>60</v>
      </c>
      <c r="AK2361" s="24" t="s">
        <v>101</v>
      </c>
      <c r="AL2361" s="24" t="s">
        <v>70</v>
      </c>
      <c r="AM2361" s="24" t="s">
        <v>60</v>
      </c>
      <c r="AN2361" s="24" t="s">
        <v>59</v>
      </c>
      <c r="AO2361" s="24">
        <v>0</v>
      </c>
      <c r="AP2361" s="24" t="s">
        <v>8471</v>
      </c>
      <c r="AQ2361" s="24"/>
      <c r="AR2361" s="24"/>
      <c r="AS2361" s="89">
        <v>0</v>
      </c>
      <c r="AT2361" s="24" t="s">
        <v>8995</v>
      </c>
    </row>
    <row r="2362" spans="1:46" x14ac:dyDescent="0.5">
      <c r="A2362" s="24">
        <v>2501</v>
      </c>
      <c r="B2362" s="24" t="s">
        <v>506</v>
      </c>
      <c r="C2362" s="24"/>
      <c r="D2362" s="24" t="s">
        <v>8996</v>
      </c>
      <c r="E2362" s="24" t="s">
        <v>5924</v>
      </c>
      <c r="F2362" s="77" t="str">
        <f t="shared" si="474"/>
        <v>PSYCHOLOGY WITH AMY LTD</v>
      </c>
      <c r="G2362" s="24" t="s">
        <v>8997</v>
      </c>
      <c r="H2362" s="24" t="s">
        <v>3816</v>
      </c>
      <c r="I2362" s="24" t="s">
        <v>3816</v>
      </c>
      <c r="J2362" s="24" t="s">
        <v>190</v>
      </c>
      <c r="K2362" s="24" t="s">
        <v>2234</v>
      </c>
      <c r="L2362" s="25">
        <v>45398</v>
      </c>
      <c r="M2362" s="25">
        <v>45762</v>
      </c>
      <c r="N2362" s="81">
        <f t="shared" ref="N2362:N2373" si="489">EDATE(M2362,AB2362)</f>
        <v>46127</v>
      </c>
      <c r="O2362" s="77" t="s">
        <v>712</v>
      </c>
      <c r="P2362" s="77" t="str" cm="1">
        <f t="array" aca="1" ref="P2362" ca="1">_xlfn.IFS((N2362-TODAY())&gt;=547,"06 Expires over 18 months",(N2362-TODAY())&gt;=365,"05 Expires in 18 months",(N2362-TODAY())&gt;=183,"04 Expires in 12 months",(N2362-TODAY())&gt;=92,"03 Expires in 6 months",(N2362-TODAY())&gt;=31,"02 Expires in 3 months",(N2362-TODAY())&gt;=0,"01 Expires in 30 days",(N2362-TODAY())&gt;=-31,"01 Expired last 30 days",(N2362-TODAY())&gt;=-92,"02 Expired last 3 months",(N2362-TODAY())&gt;=-183,"03 Expired last 6 months",(N2362-TODAY())&gt;=-365,"04 Expired last 12 months",(N2362-TODAY())&gt;=-547,"05 Expired last 18 months",TRUE,"06 Expired over 18 months")</f>
        <v>03 Expired last 6 months</v>
      </c>
      <c r="Q2362" s="65">
        <v>5000</v>
      </c>
      <c r="R2362" s="84">
        <f t="shared" si="487"/>
        <v>9583.3333333333339</v>
      </c>
      <c r="S2362" s="77" t="str" cm="1">
        <f t="array" ref="S2362">_xlfn.IFS(R2362&gt;5000000,"Gold",R2362&gt;=500000,"Silver",R2362&gt;30000,"Bronze",TRUE,"Transactional")</f>
        <v>Transactional</v>
      </c>
      <c r="T2362" s="24" t="s">
        <v>54</v>
      </c>
      <c r="U2362" s="101" t="s">
        <v>190</v>
      </c>
      <c r="V2362" s="101" t="s">
        <v>1742</v>
      </c>
      <c r="W2362" s="77" t="str">
        <f t="shared" si="475"/>
        <v>Yes</v>
      </c>
      <c r="X2362" s="77" t="str">
        <f>IFERROR(_xlfn.XLOOKUP(J2362&amp;"||"&amp;K2362,'Mapping Ref.'!$J$2:$J$538,'Mapping Ref.'!$K$2:$K$538),"")</f>
        <v>Childrens &amp; Adults</v>
      </c>
      <c r="Y2362" s="77" t="str" cm="1">
        <f t="array" ref="Y2362">_xlfn.IFS(R2362&gt;2000000,"For Publication",R2362&gt;100000,"PID",R2362&gt;30000,"RFQ",TRUE,"Transactional")</f>
        <v>Transactional</v>
      </c>
      <c r="Z2362" s="24" t="s">
        <v>8586</v>
      </c>
      <c r="AA2362" s="32">
        <v>12</v>
      </c>
      <c r="AB2362" s="24">
        <v>12</v>
      </c>
      <c r="AC2362" s="25">
        <v>45398</v>
      </c>
      <c r="AD2362" s="24" t="s">
        <v>58</v>
      </c>
      <c r="AE2362" s="24" t="s">
        <v>8347</v>
      </c>
      <c r="AF2362" s="24" t="s">
        <v>59</v>
      </c>
      <c r="AG2362" s="24" t="s">
        <v>59</v>
      </c>
      <c r="AH2362" s="24" t="s">
        <v>60</v>
      </c>
      <c r="AI2362" s="24">
        <v>14515700</v>
      </c>
      <c r="AJ2362" s="24" t="s">
        <v>60</v>
      </c>
      <c r="AK2362" s="24" t="s">
        <v>101</v>
      </c>
      <c r="AL2362" s="24" t="s">
        <v>70</v>
      </c>
      <c r="AM2362" s="24" t="s">
        <v>59</v>
      </c>
      <c r="AN2362" s="24" t="s">
        <v>59</v>
      </c>
      <c r="AO2362" s="24">
        <v>0</v>
      </c>
      <c r="AP2362" s="24"/>
      <c r="AQ2362" s="24"/>
      <c r="AR2362" s="24"/>
      <c r="AS2362" s="89">
        <f t="shared" ref="AS2362:AS2373" si="490">DATEDIF(L2362,N2362,"m")</f>
        <v>23</v>
      </c>
      <c r="AT2362" s="24" t="s">
        <v>8998</v>
      </c>
    </row>
    <row r="2363" spans="1:46" x14ac:dyDescent="0.5">
      <c r="A2363" s="24">
        <v>2502</v>
      </c>
      <c r="B2363" s="24" t="s">
        <v>506</v>
      </c>
      <c r="C2363" s="24"/>
      <c r="D2363" s="24" t="s">
        <v>8999</v>
      </c>
      <c r="E2363" s="24" t="s">
        <v>5924</v>
      </c>
      <c r="F2363" s="77" t="str">
        <f t="shared" si="474"/>
        <v>PAULETTE CATO-TYSON</v>
      </c>
      <c r="G2363" s="24" t="s">
        <v>9000</v>
      </c>
      <c r="H2363" s="24" t="s">
        <v>3816</v>
      </c>
      <c r="I2363" s="24" t="s">
        <v>3816</v>
      </c>
      <c r="J2363" s="24" t="s">
        <v>190</v>
      </c>
      <c r="K2363" s="24" t="s">
        <v>2234</v>
      </c>
      <c r="L2363" s="25">
        <v>45398</v>
      </c>
      <c r="M2363" s="25">
        <v>45762</v>
      </c>
      <c r="N2363" s="81">
        <f t="shared" si="489"/>
        <v>46127</v>
      </c>
      <c r="O2363" s="77" t="s">
        <v>712</v>
      </c>
      <c r="P2363" s="77" t="str" cm="1">
        <f t="array" aca="1" ref="P2363" ca="1">_xlfn.IFS((N2363-TODAY())&gt;=547,"06 Expires over 18 months",(N2363-TODAY())&gt;=365,"05 Expires in 18 months",(N2363-TODAY())&gt;=183,"04 Expires in 12 months",(N2363-TODAY())&gt;=92,"03 Expires in 6 months",(N2363-TODAY())&gt;=31,"02 Expires in 3 months",(N2363-TODAY())&gt;=0,"01 Expires in 30 days",(N2363-TODAY())&gt;=-31,"01 Expired last 30 days",(N2363-TODAY())&gt;=-92,"02 Expired last 3 months",(N2363-TODAY())&gt;=-183,"03 Expired last 6 months",(N2363-TODAY())&gt;=-365,"04 Expired last 12 months",(N2363-TODAY())&gt;=-547,"05 Expired last 18 months",TRUE,"06 Expired over 18 months")</f>
        <v>03 Expired last 6 months</v>
      </c>
      <c r="Q2363" s="65">
        <v>5000</v>
      </c>
      <c r="R2363" s="84">
        <f t="shared" si="487"/>
        <v>9583.3333333333339</v>
      </c>
      <c r="S2363" s="77" t="str" cm="1">
        <f t="array" ref="S2363">_xlfn.IFS(R2363&gt;5000000,"Gold",R2363&gt;=500000,"Silver",R2363&gt;30000,"Bronze",TRUE,"Transactional")</f>
        <v>Transactional</v>
      </c>
      <c r="T2363" s="24" t="s">
        <v>54</v>
      </c>
      <c r="U2363" s="101" t="s">
        <v>190</v>
      </c>
      <c r="V2363" s="101" t="s">
        <v>1742</v>
      </c>
      <c r="W2363" s="77" t="str">
        <f t="shared" si="475"/>
        <v>Yes</v>
      </c>
      <c r="X2363" s="77" t="str">
        <f>IFERROR(_xlfn.XLOOKUP(J2363&amp;"||"&amp;K2363,'Mapping Ref.'!$J$2:$J$538,'Mapping Ref.'!$K$2:$K$538),"")</f>
        <v>Childrens &amp; Adults</v>
      </c>
      <c r="Y2363" s="77" t="str" cm="1">
        <f t="array" ref="Y2363">_xlfn.IFS(R2363&gt;2000000,"For Publication",R2363&gt;100000,"PID",R2363&gt;30000,"RFQ",TRUE,"Transactional")</f>
        <v>Transactional</v>
      </c>
      <c r="Z2363" s="24" t="s">
        <v>8586</v>
      </c>
      <c r="AA2363" s="32">
        <v>12</v>
      </c>
      <c r="AB2363" s="24">
        <v>12</v>
      </c>
      <c r="AC2363" s="25">
        <v>45398</v>
      </c>
      <c r="AD2363" s="24" t="s">
        <v>58</v>
      </c>
      <c r="AE2363" s="24" t="s">
        <v>8347</v>
      </c>
      <c r="AF2363" s="24" t="s">
        <v>59</v>
      </c>
      <c r="AG2363" s="24" t="s">
        <v>59</v>
      </c>
      <c r="AH2363" s="24" t="s">
        <v>60</v>
      </c>
      <c r="AI2363" s="24" t="s">
        <v>8471</v>
      </c>
      <c r="AJ2363" s="24" t="s">
        <v>60</v>
      </c>
      <c r="AK2363" s="24" t="s">
        <v>101</v>
      </c>
      <c r="AL2363" s="24" t="s">
        <v>70</v>
      </c>
      <c r="AM2363" s="24" t="s">
        <v>59</v>
      </c>
      <c r="AN2363" s="24" t="s">
        <v>59</v>
      </c>
      <c r="AO2363" s="24">
        <v>0</v>
      </c>
      <c r="AP2363" s="24"/>
      <c r="AQ2363" s="24"/>
      <c r="AR2363" s="24"/>
      <c r="AS2363" s="89">
        <f t="shared" si="490"/>
        <v>23</v>
      </c>
      <c r="AT2363" s="24" t="s">
        <v>9001</v>
      </c>
    </row>
    <row r="2364" spans="1:46" x14ac:dyDescent="0.5">
      <c r="A2364" s="24">
        <v>2503</v>
      </c>
      <c r="B2364" s="24" t="s">
        <v>506</v>
      </c>
      <c r="C2364" s="24"/>
      <c r="D2364" s="24" t="s">
        <v>9002</v>
      </c>
      <c r="E2364" s="24" t="s">
        <v>9003</v>
      </c>
      <c r="F2364" s="77" t="str">
        <f t="shared" si="474"/>
        <v>Jade Security Services Limited</v>
      </c>
      <c r="G2364" s="24" t="s">
        <v>9004</v>
      </c>
      <c r="H2364" s="24" t="s">
        <v>3282</v>
      </c>
      <c r="I2364" s="24" t="s">
        <v>8192</v>
      </c>
      <c r="J2364" s="24" t="s">
        <v>2962</v>
      </c>
      <c r="K2364" s="24" t="s">
        <v>3283</v>
      </c>
      <c r="L2364" s="25">
        <v>45399</v>
      </c>
      <c r="M2364" s="25">
        <v>46128</v>
      </c>
      <c r="N2364" s="81">
        <f t="shared" si="489"/>
        <v>46128</v>
      </c>
      <c r="O2364" s="77" t="str">
        <f t="shared" ref="O2364:O2373" ca="1" si="491">IF(N2364&lt;TODAY(),"Expired","Live")</f>
        <v>Expired</v>
      </c>
      <c r="P2364" s="77" t="str" cm="1">
        <f t="array" aca="1" ref="P2364" ca="1">_xlfn.IFS((N2364-TODAY())&gt;=547,"06 Expires over 18 months",(N2364-TODAY())&gt;=365,"05 Expires in 18 months",(N2364-TODAY())&gt;=183,"04 Expires in 12 months",(N2364-TODAY())&gt;=92,"03 Expires in 6 months",(N2364-TODAY())&gt;=31,"02 Expires in 3 months",(N2364-TODAY())&gt;=0,"01 Expires in 30 days",(N2364-TODAY())&gt;=-31,"01 Expired last 30 days",(N2364-TODAY())&gt;=-92,"02 Expired last 3 months",(N2364-TODAY())&gt;=-183,"03 Expired last 6 months",(N2364-TODAY())&gt;=-365,"04 Expired last 12 months",(N2364-TODAY())&gt;=-547,"05 Expired last 18 months",TRUE,"06 Expired over 18 months")</f>
        <v>03 Expired last 6 months</v>
      </c>
      <c r="Q2364" s="65">
        <v>70000</v>
      </c>
      <c r="R2364" s="84">
        <f t="shared" si="487"/>
        <v>134166.66666666666</v>
      </c>
      <c r="S2364" s="77" t="str" cm="1">
        <f t="array" ref="S2364">_xlfn.IFS(R2364&gt;5000000,"Gold",R2364&gt;=500000,"Silver",R2364&gt;30000,"Bronze",TRUE,"Transactional")</f>
        <v>Bronze</v>
      </c>
      <c r="T2364" s="24" t="s">
        <v>54</v>
      </c>
      <c r="U2364" s="101" t="s">
        <v>393</v>
      </c>
      <c r="V2364" s="101" t="s">
        <v>432</v>
      </c>
      <c r="W2364" s="77" t="str">
        <f t="shared" si="475"/>
        <v>No</v>
      </c>
      <c r="X2364" s="77" t="str">
        <f>IFERROR(_xlfn.XLOOKUP(J2364&amp;"||"&amp;K2364,'Mapping Ref.'!$J$2:$J$538,'Mapping Ref.'!$K$2:$K$538),"")</f>
        <v>Construction &amp; Estates</v>
      </c>
      <c r="Y2364" s="77" t="str" cm="1">
        <f t="array" ref="Y2364">_xlfn.IFS(R2364&gt;2000000,"For Publication",R2364&gt;100000,"PID",R2364&gt;30000,"RFQ",TRUE,"Transactional")</f>
        <v>PID</v>
      </c>
      <c r="Z2364" s="24" t="s">
        <v>2277</v>
      </c>
      <c r="AA2364" s="32">
        <v>24</v>
      </c>
      <c r="AB2364" s="24">
        <v>0</v>
      </c>
      <c r="AC2364" s="25">
        <v>45399</v>
      </c>
      <c r="AD2364" s="24" t="s">
        <v>58</v>
      </c>
      <c r="AE2364" s="24" t="s">
        <v>8320</v>
      </c>
      <c r="AF2364" s="24" t="s">
        <v>60</v>
      </c>
      <c r="AG2364" s="24" t="s">
        <v>59</v>
      </c>
      <c r="AH2364" s="24" t="s">
        <v>60</v>
      </c>
      <c r="AI2364" s="24">
        <v>3549438</v>
      </c>
      <c r="AJ2364" s="24" t="s">
        <v>60</v>
      </c>
      <c r="AK2364" s="24" t="s">
        <v>101</v>
      </c>
      <c r="AL2364" s="24" t="s">
        <v>70</v>
      </c>
      <c r="AM2364" s="24" t="s">
        <v>60</v>
      </c>
      <c r="AN2364" s="24" t="s">
        <v>59</v>
      </c>
      <c r="AO2364" s="24">
        <v>0</v>
      </c>
      <c r="AP2364" s="24"/>
      <c r="AQ2364" s="24" t="s">
        <v>9005</v>
      </c>
      <c r="AR2364" s="24" t="s">
        <v>9006</v>
      </c>
      <c r="AS2364" s="89">
        <f t="shared" si="490"/>
        <v>23</v>
      </c>
      <c r="AT2364" s="24"/>
    </row>
    <row r="2365" spans="1:46" x14ac:dyDescent="0.5">
      <c r="A2365" s="24">
        <v>2504</v>
      </c>
      <c r="B2365" s="24"/>
      <c r="C2365" s="24" t="s">
        <v>77</v>
      </c>
      <c r="D2365" s="24" t="s">
        <v>9007</v>
      </c>
      <c r="E2365" s="24" t="s">
        <v>9008</v>
      </c>
      <c r="F2365" s="77" t="str">
        <f t="shared" si="474"/>
        <v>JACKSON LIFT SERVICES LIMITED</v>
      </c>
      <c r="G2365" s="24" t="s">
        <v>8494</v>
      </c>
      <c r="H2365" s="24" t="s">
        <v>6254</v>
      </c>
      <c r="I2365" s="24" t="s">
        <v>8489</v>
      </c>
      <c r="J2365" s="24" t="s">
        <v>107</v>
      </c>
      <c r="K2365" s="24" t="s">
        <v>1985</v>
      </c>
      <c r="L2365" s="25">
        <v>45411</v>
      </c>
      <c r="M2365" s="25">
        <v>45657</v>
      </c>
      <c r="N2365" s="81">
        <f t="shared" si="489"/>
        <v>45838</v>
      </c>
      <c r="O2365" s="77" t="str">
        <f t="shared" ca="1" si="491"/>
        <v>Expired</v>
      </c>
      <c r="P2365" s="77" t="str" cm="1">
        <f t="array" aca="1" ref="P2365" ca="1">_xlfn.IFS((N2365-TODAY())&gt;=547,"06 Expires over 18 months",(N2365-TODAY())&gt;=365,"05 Expires in 18 months",(N2365-TODAY())&gt;=183,"04 Expires in 12 months",(N2365-TODAY())&gt;=92,"03 Expires in 6 months",(N2365-TODAY())&gt;=31,"02 Expires in 3 months",(N2365-TODAY())&gt;=0,"01 Expires in 30 days",(N2365-TODAY())&gt;=-31,"01 Expired last 30 days",(N2365-TODAY())&gt;=-92,"02 Expired last 3 months",(N2365-TODAY())&gt;=-183,"03 Expired last 6 months",(N2365-TODAY())&gt;=-365,"04 Expired last 12 months",(N2365-TODAY())&gt;=-547,"05 Expired last 18 months",TRUE,"06 Expired over 18 months")</f>
        <v>05 Expired last 18 months</v>
      </c>
      <c r="Q2365" s="65">
        <v>499772</v>
      </c>
      <c r="R2365" s="84">
        <f t="shared" si="487"/>
        <v>583067.33333333337</v>
      </c>
      <c r="S2365" s="77" t="str" cm="1">
        <f t="array" ref="S2365">_xlfn.IFS(R2365&gt;5000000,"Gold",R2365&gt;=500000,"Silver",R2365&gt;30000,"Bronze",TRUE,"Transactional")</f>
        <v>Silver</v>
      </c>
      <c r="T2365" s="24" t="s">
        <v>122</v>
      </c>
      <c r="U2365" s="101" t="s">
        <v>123</v>
      </c>
      <c r="V2365" s="101" t="s">
        <v>338</v>
      </c>
      <c r="W2365" s="77" t="str">
        <f t="shared" si="475"/>
        <v>Yes</v>
      </c>
      <c r="X2365" s="77" t="str">
        <f>IFERROR(_xlfn.XLOOKUP(J2365&amp;"||"&amp;K2365,'Mapping Ref.'!$J$2:$J$538,'Mapping Ref.'!$K$2:$K$538),"")</f>
        <v>Construction &amp; Estates</v>
      </c>
      <c r="Y2365" s="77" t="str" cm="1">
        <f t="array" ref="Y2365">_xlfn.IFS(R2365&gt;2000000,"For Publication",R2365&gt;100000,"PID",R2365&gt;30000,"RFQ",TRUE,"Transactional")</f>
        <v>PID</v>
      </c>
      <c r="Z2365" s="24" t="s">
        <v>2277</v>
      </c>
      <c r="AA2365" s="32">
        <v>8</v>
      </c>
      <c r="AB2365" s="24">
        <v>6</v>
      </c>
      <c r="AC2365" s="25">
        <v>45399</v>
      </c>
      <c r="AD2365" s="24" t="s">
        <v>58</v>
      </c>
      <c r="AE2365" s="24" t="s">
        <v>9009</v>
      </c>
      <c r="AF2365" s="24" t="s">
        <v>60</v>
      </c>
      <c r="AG2365" s="24" t="s">
        <v>60</v>
      </c>
      <c r="AH2365" s="24" t="s">
        <v>60</v>
      </c>
      <c r="AI2365" s="24">
        <v>2186996</v>
      </c>
      <c r="AJ2365" s="24" t="s">
        <v>60</v>
      </c>
      <c r="AK2365" s="24" t="s">
        <v>57</v>
      </c>
      <c r="AL2365" s="24" t="s">
        <v>8722</v>
      </c>
      <c r="AM2365" s="24" t="s">
        <v>59</v>
      </c>
      <c r="AN2365" s="24" t="s">
        <v>59</v>
      </c>
      <c r="AO2365" s="24">
        <v>0</v>
      </c>
      <c r="AP2365" s="24"/>
      <c r="AQ2365" s="24"/>
      <c r="AR2365" s="24"/>
      <c r="AS2365" s="89">
        <f t="shared" si="490"/>
        <v>14</v>
      </c>
      <c r="AT2365" s="24" t="s">
        <v>8496</v>
      </c>
    </row>
    <row r="2366" spans="1:46" x14ac:dyDescent="0.5">
      <c r="A2366" s="24">
        <v>2505</v>
      </c>
      <c r="B2366" s="24"/>
      <c r="C2366" s="24"/>
      <c r="D2366" s="24" t="s">
        <v>9010</v>
      </c>
      <c r="E2366" s="24" t="s">
        <v>9011</v>
      </c>
      <c r="F2366" s="77" t="str">
        <f t="shared" si="474"/>
        <v>DARTINGTON SERVICE DESIGN LAB LTD</v>
      </c>
      <c r="G2366" s="24" t="s">
        <v>9010</v>
      </c>
      <c r="H2366" s="24" t="s">
        <v>2731</v>
      </c>
      <c r="I2366" s="24" t="s">
        <v>2731</v>
      </c>
      <c r="J2366" s="24" t="s">
        <v>66</v>
      </c>
      <c r="K2366" s="27" t="s">
        <v>67</v>
      </c>
      <c r="L2366" s="25">
        <v>45401</v>
      </c>
      <c r="M2366" s="25">
        <v>45765</v>
      </c>
      <c r="N2366" s="81">
        <f t="shared" si="489"/>
        <v>45765</v>
      </c>
      <c r="O2366" s="77" t="str">
        <f t="shared" ca="1" si="491"/>
        <v>Expired</v>
      </c>
      <c r="P2366" s="77" t="str" cm="1">
        <f t="array" aca="1" ref="P2366" ca="1">_xlfn.IFS((N2366-TODAY())&gt;=547,"06 Expires over 18 months",(N2366-TODAY())&gt;=365,"05 Expires in 18 months",(N2366-TODAY())&gt;=183,"04 Expires in 12 months",(N2366-TODAY())&gt;=92,"03 Expires in 6 months",(N2366-TODAY())&gt;=31,"02 Expires in 3 months",(N2366-TODAY())&gt;=0,"01 Expires in 30 days",(N2366-TODAY())&gt;=-31,"01 Expired last 30 days",(N2366-TODAY())&gt;=-92,"02 Expired last 3 months",(N2366-TODAY())&gt;=-183,"03 Expired last 6 months",(N2366-TODAY())&gt;=-365,"04 Expired last 12 months",(N2366-TODAY())&gt;=-547,"05 Expired last 18 months",TRUE,"06 Expired over 18 months")</f>
        <v>05 Expired last 18 months</v>
      </c>
      <c r="Q2366" s="65">
        <v>3000</v>
      </c>
      <c r="R2366" s="84">
        <f t="shared" si="487"/>
        <v>3000</v>
      </c>
      <c r="S2366" s="77" t="str" cm="1">
        <f t="array" ref="S2366">_xlfn.IFS(R2366&gt;5000000,"Gold",R2366&gt;=500000,"Silver",R2366&gt;30000,"Bronze",TRUE,"Transactional")</f>
        <v>Transactional</v>
      </c>
      <c r="T2366" s="24" t="s">
        <v>54</v>
      </c>
      <c r="U2366" s="101" t="s">
        <v>190</v>
      </c>
      <c r="V2366" s="101" t="s">
        <v>1742</v>
      </c>
      <c r="W2366" s="77" t="str">
        <f t="shared" si="475"/>
        <v>No</v>
      </c>
      <c r="X2366" s="77" t="str">
        <f>IFERROR(_xlfn.XLOOKUP(J2366&amp;"||"&amp;K2366,'Mapping Ref.'!$J$2:$J$538,'Mapping Ref.'!$K$2:$K$538),"")</f>
        <v>Childrens &amp; Adults</v>
      </c>
      <c r="Y2366" s="77" t="str" cm="1">
        <f t="array" ref="Y2366">_xlfn.IFS(R2366&gt;2000000,"For Publication",R2366&gt;100000,"PID",R2366&gt;30000,"RFQ",TRUE,"Transactional")</f>
        <v>Transactional</v>
      </c>
      <c r="Z2366" s="24" t="s">
        <v>2277</v>
      </c>
      <c r="AA2366" s="32">
        <v>12</v>
      </c>
      <c r="AB2366" s="24">
        <v>0</v>
      </c>
      <c r="AC2366" s="25">
        <v>45401</v>
      </c>
      <c r="AD2366" s="24" t="s">
        <v>58</v>
      </c>
      <c r="AE2366" s="24" t="s">
        <v>9012</v>
      </c>
      <c r="AF2366" s="24" t="s">
        <v>59</v>
      </c>
      <c r="AG2366" s="24" t="s">
        <v>59</v>
      </c>
      <c r="AH2366" s="24" t="s">
        <v>60</v>
      </c>
      <c r="AI2366" s="24">
        <v>12613600</v>
      </c>
      <c r="AJ2366" s="24" t="s">
        <v>60</v>
      </c>
      <c r="AK2366" s="24" t="s">
        <v>101</v>
      </c>
      <c r="AL2366" s="24" t="s">
        <v>70</v>
      </c>
      <c r="AM2366" s="24" t="s">
        <v>60</v>
      </c>
      <c r="AN2366" s="24" t="s">
        <v>59</v>
      </c>
      <c r="AO2366" s="24">
        <v>0</v>
      </c>
      <c r="AP2366" s="24"/>
      <c r="AQ2366" s="24"/>
      <c r="AR2366" s="24"/>
      <c r="AS2366" s="89">
        <f t="shared" si="490"/>
        <v>11</v>
      </c>
      <c r="AT2366" s="24" t="s">
        <v>9013</v>
      </c>
    </row>
    <row r="2367" spans="1:46" x14ac:dyDescent="0.5">
      <c r="A2367" s="24">
        <v>2506</v>
      </c>
      <c r="B2367" s="24"/>
      <c r="C2367" s="24"/>
      <c r="D2367" s="24" t="s">
        <v>9014</v>
      </c>
      <c r="E2367" s="24" t="s">
        <v>9015</v>
      </c>
      <c r="F2367" s="77" t="str">
        <f t="shared" si="474"/>
        <v>MANIFEST SOFTWARE SOLUTIONS LTD</v>
      </c>
      <c r="G2367" s="24" t="s">
        <v>9016</v>
      </c>
      <c r="H2367" s="24" t="s">
        <v>8075</v>
      </c>
      <c r="I2367" s="24" t="s">
        <v>8075</v>
      </c>
      <c r="J2367" s="24" t="s">
        <v>107</v>
      </c>
      <c r="K2367" s="24" t="s">
        <v>977</v>
      </c>
      <c r="L2367" s="25">
        <v>45109</v>
      </c>
      <c r="M2367" s="25">
        <v>45473</v>
      </c>
      <c r="N2367" s="81">
        <f t="shared" si="489"/>
        <v>45473</v>
      </c>
      <c r="O2367" s="77" t="str">
        <f t="shared" ca="1" si="491"/>
        <v>Expired</v>
      </c>
      <c r="P2367" s="77" t="str" cm="1">
        <f t="array" aca="1" ref="P2367" ca="1">_xlfn.IFS((N2367-TODAY())&gt;=547,"06 Expires over 18 months",(N2367-TODAY())&gt;=365,"05 Expires in 18 months",(N2367-TODAY())&gt;=183,"04 Expires in 12 months",(N2367-TODAY())&gt;=92,"03 Expires in 6 months",(N2367-TODAY())&gt;=31,"02 Expires in 3 months",(N2367-TODAY())&gt;=0,"01 Expires in 30 days",(N2367-TODAY())&gt;=-31,"01 Expired last 30 days",(N2367-TODAY())&gt;=-92,"02 Expired last 3 months",(N2367-TODAY())&gt;=-183,"03 Expired last 6 months",(N2367-TODAY())&gt;=-365,"04 Expired last 12 months",(N2367-TODAY())&gt;=-547,"05 Expired last 18 months",TRUE,"06 Expired over 18 months")</f>
        <v>06 Expired over 18 months</v>
      </c>
      <c r="Q2367" s="65">
        <v>22680</v>
      </c>
      <c r="R2367" s="84">
        <f t="shared" si="487"/>
        <v>22680</v>
      </c>
      <c r="S2367" s="77" t="str" cm="1">
        <f t="array" ref="S2367">_xlfn.IFS(R2367&gt;5000000,"Gold",R2367&gt;=500000,"Silver",R2367&gt;30000,"Bronze",TRUE,"Transactional")</f>
        <v>Transactional</v>
      </c>
      <c r="T2367" s="24" t="s">
        <v>122</v>
      </c>
      <c r="U2367" s="101" t="s">
        <v>123</v>
      </c>
      <c r="V2367" s="101" t="s">
        <v>124</v>
      </c>
      <c r="W2367" s="77" t="str">
        <f t="shared" si="475"/>
        <v>No</v>
      </c>
      <c r="X2367" s="77" t="str">
        <f>IFERROR(_xlfn.XLOOKUP(J2367&amp;"||"&amp;K2367,'Mapping Ref.'!$J$2:$J$538,'Mapping Ref.'!$K$2:$K$538),"")</f>
        <v>Construction &amp; Estates</v>
      </c>
      <c r="Y2367" s="77" t="str" cm="1">
        <f t="array" ref="Y2367">_xlfn.IFS(R2367&gt;2000000,"For Publication",R2367&gt;100000,"PID",R2367&gt;30000,"RFQ",TRUE,"Transactional")</f>
        <v>Transactional</v>
      </c>
      <c r="Z2367" s="24" t="s">
        <v>2277</v>
      </c>
      <c r="AA2367" s="32">
        <v>12</v>
      </c>
      <c r="AB2367" s="24">
        <v>0</v>
      </c>
      <c r="AC2367" s="25">
        <v>45404</v>
      </c>
      <c r="AD2367" s="24" t="s">
        <v>58</v>
      </c>
      <c r="AE2367" s="24" t="s">
        <v>8471</v>
      </c>
      <c r="AF2367" s="24" t="s">
        <v>60</v>
      </c>
      <c r="AG2367" s="24" t="s">
        <v>59</v>
      </c>
      <c r="AH2367" s="24" t="s">
        <v>60</v>
      </c>
      <c r="AI2367" s="24">
        <v>9871023</v>
      </c>
      <c r="AJ2367" s="24" t="s">
        <v>60</v>
      </c>
      <c r="AK2367" s="24" t="s">
        <v>101</v>
      </c>
      <c r="AL2367" s="24" t="s">
        <v>123</v>
      </c>
      <c r="AM2367" s="24" t="s">
        <v>60</v>
      </c>
      <c r="AN2367" s="24"/>
      <c r="AO2367" s="24">
        <v>0</v>
      </c>
      <c r="AP2367" s="24" t="s">
        <v>9017</v>
      </c>
      <c r="AQ2367" s="24"/>
      <c r="AR2367" s="24"/>
      <c r="AS2367" s="89">
        <f t="shared" si="490"/>
        <v>11</v>
      </c>
      <c r="AT2367" s="24" t="s">
        <v>9018</v>
      </c>
    </row>
    <row r="2368" spans="1:46" x14ac:dyDescent="0.5">
      <c r="A2368" s="24">
        <v>2507</v>
      </c>
      <c r="B2368" s="24" t="s">
        <v>506</v>
      </c>
      <c r="C2368" s="24"/>
      <c r="D2368" s="24" t="s">
        <v>9019</v>
      </c>
      <c r="E2368" s="24" t="s">
        <v>9020</v>
      </c>
      <c r="F2368" s="77" t="str">
        <f t="shared" si="474"/>
        <v>WEST LONDON CHAMBERS OF COMMERCE</v>
      </c>
      <c r="G2368" s="24" t="s">
        <v>9021</v>
      </c>
      <c r="H2368" s="24" t="s">
        <v>3853</v>
      </c>
      <c r="I2368" s="24" t="s">
        <v>972</v>
      </c>
      <c r="J2368" s="24" t="s">
        <v>321</v>
      </c>
      <c r="K2368" s="24" t="s">
        <v>9022</v>
      </c>
      <c r="L2368" s="25">
        <v>45383</v>
      </c>
      <c r="M2368" s="25">
        <v>45747</v>
      </c>
      <c r="N2368" s="81">
        <f t="shared" si="489"/>
        <v>46112</v>
      </c>
      <c r="O2368" s="77" t="str">
        <f t="shared" ca="1" si="491"/>
        <v>Expired</v>
      </c>
      <c r="P2368" s="77" t="str" cm="1">
        <f t="array" aca="1" ref="P2368" ca="1">_xlfn.IFS((N2368-TODAY())&gt;=547,"06 Expires over 18 months",(N2368-TODAY())&gt;=365,"05 Expires in 18 months",(N2368-TODAY())&gt;=183,"04 Expires in 12 months",(N2368-TODAY())&gt;=92,"03 Expires in 6 months",(N2368-TODAY())&gt;=31,"02 Expires in 3 months",(N2368-TODAY())&gt;=0,"01 Expires in 30 days",(N2368-TODAY())&gt;=-31,"01 Expired last 30 days",(N2368-TODAY())&gt;=-92,"02 Expired last 3 months",(N2368-TODAY())&gt;=-183,"03 Expired last 6 months",(N2368-TODAY())&gt;=-365,"04 Expired last 12 months",(N2368-TODAY())&gt;=-547,"05 Expired last 18 months",TRUE,"06 Expired over 18 months")</f>
        <v>03 Expired last 6 months</v>
      </c>
      <c r="Q2368" s="65">
        <v>1790</v>
      </c>
      <c r="R2368" s="84">
        <f t="shared" si="487"/>
        <v>3430.8333333333335</v>
      </c>
      <c r="S2368" s="77" t="str" cm="1">
        <f t="array" ref="S2368">_xlfn.IFS(R2368&gt;5000000,"Gold",R2368&gt;=500000,"Silver",R2368&gt;30000,"Bronze",TRUE,"Transactional")</f>
        <v>Transactional</v>
      </c>
      <c r="T2368" s="24" t="s">
        <v>54</v>
      </c>
      <c r="U2368" s="101" t="s">
        <v>69</v>
      </c>
      <c r="V2368" s="101" t="s">
        <v>1208</v>
      </c>
      <c r="W2368" s="77" t="str">
        <f t="shared" si="475"/>
        <v>Yes</v>
      </c>
      <c r="X2368" s="77" t="str">
        <f>IFERROR(_xlfn.XLOOKUP(J2368&amp;"||"&amp;K2368,'Mapping Ref.'!$J$2:$J$538,'Mapping Ref.'!$K$2:$K$538),"")</f>
        <v>Corporate</v>
      </c>
      <c r="Y2368" s="77" t="str" cm="1">
        <f t="array" ref="Y2368">_xlfn.IFS(R2368&gt;2000000,"For Publication",R2368&gt;100000,"PID",R2368&gt;30000,"RFQ",TRUE,"Transactional")</f>
        <v>Transactional</v>
      </c>
      <c r="Z2368" s="24" t="s">
        <v>8586</v>
      </c>
      <c r="AA2368" s="32">
        <v>12</v>
      </c>
      <c r="AB2368" s="24">
        <v>12</v>
      </c>
      <c r="AC2368" s="25">
        <v>45405</v>
      </c>
      <c r="AD2368" s="24" t="s">
        <v>58</v>
      </c>
      <c r="AE2368" s="24" t="s">
        <v>8523</v>
      </c>
      <c r="AF2368" s="24" t="s">
        <v>59</v>
      </c>
      <c r="AG2368" s="24" t="s">
        <v>59</v>
      </c>
      <c r="AH2368" s="24" t="s">
        <v>59</v>
      </c>
      <c r="AI2368" s="24">
        <v>7990797</v>
      </c>
      <c r="AJ2368" s="24" t="s">
        <v>59</v>
      </c>
      <c r="AK2368" s="24" t="s">
        <v>86</v>
      </c>
      <c r="AL2368" s="24" t="s">
        <v>70</v>
      </c>
      <c r="AM2368" s="24" t="s">
        <v>60</v>
      </c>
      <c r="AN2368" s="24" t="s">
        <v>59</v>
      </c>
      <c r="AO2368" s="24">
        <v>0</v>
      </c>
      <c r="AP2368" s="24"/>
      <c r="AQ2368" s="24"/>
      <c r="AR2368" s="24"/>
      <c r="AS2368" s="89">
        <f t="shared" si="490"/>
        <v>23</v>
      </c>
      <c r="AT2368" s="24" t="s">
        <v>9023</v>
      </c>
    </row>
    <row r="2369" spans="1:46" x14ac:dyDescent="0.5">
      <c r="A2369" s="24">
        <v>2508</v>
      </c>
      <c r="B2369" s="24" t="s">
        <v>506</v>
      </c>
      <c r="C2369" s="24" t="s">
        <v>77</v>
      </c>
      <c r="D2369" s="24" t="s">
        <v>8274</v>
      </c>
      <c r="E2369" s="24" t="s">
        <v>9024</v>
      </c>
      <c r="F2369" s="77" t="str">
        <f t="shared" si="474"/>
        <v>SPALDINGS LIMITED</v>
      </c>
      <c r="G2369" s="24" t="s">
        <v>8276</v>
      </c>
      <c r="H2369" s="24" t="s">
        <v>3282</v>
      </c>
      <c r="I2369" s="24" t="s">
        <v>8192</v>
      </c>
      <c r="J2369" s="24" t="s">
        <v>2962</v>
      </c>
      <c r="K2369" s="24" t="s">
        <v>3283</v>
      </c>
      <c r="L2369" s="25">
        <v>45405</v>
      </c>
      <c r="M2369" s="25">
        <v>46134</v>
      </c>
      <c r="N2369" s="81">
        <f t="shared" si="489"/>
        <v>46134</v>
      </c>
      <c r="O2369" s="77" t="str">
        <f t="shared" ca="1" si="491"/>
        <v>Expired</v>
      </c>
      <c r="P2369" s="77" t="str" cm="1">
        <f t="array" aca="1" ref="P2369" ca="1">_xlfn.IFS((N2369-TODAY())&gt;=547,"06 Expires over 18 months",(N2369-TODAY())&gt;=365,"05 Expires in 18 months",(N2369-TODAY())&gt;=183,"04 Expires in 12 months",(N2369-TODAY())&gt;=92,"03 Expires in 6 months",(N2369-TODAY())&gt;=31,"02 Expires in 3 months",(N2369-TODAY())&gt;=0,"01 Expires in 30 days",(N2369-TODAY())&gt;=-31,"01 Expired last 30 days",(N2369-TODAY())&gt;=-92,"02 Expired last 3 months",(N2369-TODAY())&gt;=-183,"03 Expired last 6 months",(N2369-TODAY())&gt;=-365,"04 Expired last 12 months",(N2369-TODAY())&gt;=-547,"05 Expired last 18 months",TRUE,"06 Expired over 18 months")</f>
        <v>03 Expired last 6 months</v>
      </c>
      <c r="Q2369" s="65">
        <v>75000</v>
      </c>
      <c r="R2369" s="84">
        <f t="shared" si="487"/>
        <v>143750</v>
      </c>
      <c r="S2369" s="77" t="str" cm="1">
        <f t="array" ref="S2369">_xlfn.IFS(R2369&gt;5000000,"Gold",R2369&gt;=500000,"Silver",R2369&gt;30000,"Bronze",TRUE,"Transactional")</f>
        <v>Bronze</v>
      </c>
      <c r="T2369" s="24" t="s">
        <v>54</v>
      </c>
      <c r="U2369" s="101" t="s">
        <v>393</v>
      </c>
      <c r="V2369" s="101" t="s">
        <v>394</v>
      </c>
      <c r="W2369" s="77" t="str">
        <f t="shared" si="475"/>
        <v>No</v>
      </c>
      <c r="X2369" s="77" t="str">
        <f>IFERROR(_xlfn.XLOOKUP(J2369&amp;"||"&amp;K2369,'Mapping Ref.'!$J$2:$J$538,'Mapping Ref.'!$K$2:$K$538),"")</f>
        <v>Construction &amp; Estates</v>
      </c>
      <c r="Y2369" s="77" t="str" cm="1">
        <f t="array" ref="Y2369">_xlfn.IFS(R2369&gt;2000000,"For Publication",R2369&gt;100000,"PID",R2369&gt;30000,"RFQ",TRUE,"Transactional")</f>
        <v>PID</v>
      </c>
      <c r="Z2369" s="24" t="s">
        <v>2277</v>
      </c>
      <c r="AA2369" s="32">
        <v>24</v>
      </c>
      <c r="AB2369" s="24">
        <v>0</v>
      </c>
      <c r="AC2369" s="25">
        <v>45405</v>
      </c>
      <c r="AD2369" s="24" t="s">
        <v>58</v>
      </c>
      <c r="AE2369" s="24" t="s">
        <v>8320</v>
      </c>
      <c r="AF2369" s="24" t="s">
        <v>59</v>
      </c>
      <c r="AG2369" s="24" t="s">
        <v>59</v>
      </c>
      <c r="AH2369" s="24" t="s">
        <v>60</v>
      </c>
      <c r="AI2369" s="24">
        <v>1558147</v>
      </c>
      <c r="AJ2369" s="24" t="s">
        <v>60</v>
      </c>
      <c r="AK2369" s="24" t="s">
        <v>101</v>
      </c>
      <c r="AL2369" s="24" t="s">
        <v>8595</v>
      </c>
      <c r="AM2369" s="24" t="s">
        <v>60</v>
      </c>
      <c r="AN2369" s="24" t="s">
        <v>59</v>
      </c>
      <c r="AO2369" s="24">
        <v>0</v>
      </c>
      <c r="AP2369" s="24"/>
      <c r="AQ2369" s="24" t="s">
        <v>8277</v>
      </c>
      <c r="AR2369" s="24" t="s">
        <v>8278</v>
      </c>
      <c r="AS2369" s="89">
        <f t="shared" si="490"/>
        <v>23</v>
      </c>
      <c r="AT2369" s="24" t="s">
        <v>8274</v>
      </c>
    </row>
    <row r="2370" spans="1:46" x14ac:dyDescent="0.5">
      <c r="A2370" s="24">
        <v>2509</v>
      </c>
      <c r="B2370" s="24"/>
      <c r="C2370" s="24" t="s">
        <v>77</v>
      </c>
      <c r="D2370" s="24" t="s">
        <v>2969</v>
      </c>
      <c r="E2370" s="24" t="s">
        <v>9025</v>
      </c>
      <c r="F2370" s="77" t="str">
        <f t="shared" ref="F2370:F2433" si="492">IF(AT2370&lt;&gt;"",AT2370,G2370)</f>
        <v>TRAFALGAR CLEANING EQUIPMENT LIMITED</v>
      </c>
      <c r="G2370" s="24" t="s">
        <v>2968</v>
      </c>
      <c r="H2370" s="24" t="s">
        <v>3282</v>
      </c>
      <c r="I2370" s="24" t="s">
        <v>8192</v>
      </c>
      <c r="J2370" s="24" t="s">
        <v>2962</v>
      </c>
      <c r="K2370" s="24" t="s">
        <v>3283</v>
      </c>
      <c r="L2370" s="25">
        <v>45407</v>
      </c>
      <c r="M2370" s="25">
        <v>45771</v>
      </c>
      <c r="N2370" s="81">
        <f t="shared" si="489"/>
        <v>45771</v>
      </c>
      <c r="O2370" s="77" t="str">
        <f t="shared" ca="1" si="491"/>
        <v>Expired</v>
      </c>
      <c r="P2370" s="77" t="str" cm="1">
        <f t="array" aca="1" ref="P2370" ca="1">_xlfn.IFS((N2370-TODAY())&gt;=547,"06 Expires over 18 months",(N2370-TODAY())&gt;=365,"05 Expires in 18 months",(N2370-TODAY())&gt;=183,"04 Expires in 12 months",(N2370-TODAY())&gt;=92,"03 Expires in 6 months",(N2370-TODAY())&gt;=31,"02 Expires in 3 months",(N2370-TODAY())&gt;=0,"01 Expires in 30 days",(N2370-TODAY())&gt;=-31,"01 Expired last 30 days",(N2370-TODAY())&gt;=-92,"02 Expired last 3 months",(N2370-TODAY())&gt;=-183,"03 Expired last 6 months",(N2370-TODAY())&gt;=-365,"04 Expired last 12 months",(N2370-TODAY())&gt;=-547,"05 Expired last 18 months",TRUE,"06 Expired over 18 months")</f>
        <v>05 Expired last 18 months</v>
      </c>
      <c r="Q2370" s="65">
        <v>25000</v>
      </c>
      <c r="R2370" s="84">
        <f t="shared" si="487"/>
        <v>25000</v>
      </c>
      <c r="S2370" s="77" t="str" cm="1">
        <f t="array" ref="S2370">_xlfn.IFS(R2370&gt;5000000,"Gold",R2370&gt;=500000,"Silver",R2370&gt;30000,"Bronze",TRUE,"Transactional")</f>
        <v>Transactional</v>
      </c>
      <c r="T2370" s="24" t="s">
        <v>54</v>
      </c>
      <c r="U2370" s="101" t="s">
        <v>116</v>
      </c>
      <c r="V2370" s="101" t="s">
        <v>70</v>
      </c>
      <c r="W2370" s="77" t="str">
        <f t="shared" ref="W2370:W2433" si="493">IF(AB2370&gt;0,"Yes","No")</f>
        <v>No</v>
      </c>
      <c r="X2370" s="77" t="str">
        <f>IFERROR(_xlfn.XLOOKUP(J2370&amp;"||"&amp;K2370,'Mapping Ref.'!$J$2:$J$538,'Mapping Ref.'!$K$2:$K$538),"")</f>
        <v>Construction &amp; Estates</v>
      </c>
      <c r="Y2370" s="77" t="str" cm="1">
        <f t="array" ref="Y2370">_xlfn.IFS(R2370&gt;2000000,"For Publication",R2370&gt;100000,"PID",R2370&gt;30000,"RFQ",TRUE,"Transactional")</f>
        <v>Transactional</v>
      </c>
      <c r="Z2370" s="24" t="s">
        <v>2277</v>
      </c>
      <c r="AA2370" s="32">
        <v>12</v>
      </c>
      <c r="AB2370" s="24">
        <v>0</v>
      </c>
      <c r="AC2370" s="25">
        <v>45407</v>
      </c>
      <c r="AD2370" s="24" t="s">
        <v>58</v>
      </c>
      <c r="AE2370" s="24" t="s">
        <v>8320</v>
      </c>
      <c r="AF2370" s="24" t="s">
        <v>60</v>
      </c>
      <c r="AG2370" s="24" t="s">
        <v>59</v>
      </c>
      <c r="AH2370" s="24" t="s">
        <v>60</v>
      </c>
      <c r="AI2370" s="24">
        <v>2608669</v>
      </c>
      <c r="AJ2370" s="24" t="s">
        <v>60</v>
      </c>
      <c r="AK2370" s="24" t="s">
        <v>101</v>
      </c>
      <c r="AL2370" s="24" t="s">
        <v>70</v>
      </c>
      <c r="AM2370" s="24" t="s">
        <v>60</v>
      </c>
      <c r="AN2370" s="24" t="s">
        <v>59</v>
      </c>
      <c r="AO2370" s="24">
        <v>0</v>
      </c>
      <c r="AP2370" s="24"/>
      <c r="AQ2370" s="24" t="s">
        <v>9026</v>
      </c>
      <c r="AR2370" s="24" t="s">
        <v>9027</v>
      </c>
      <c r="AS2370" s="89">
        <f t="shared" si="490"/>
        <v>11</v>
      </c>
      <c r="AT2370" s="24" t="s">
        <v>2969</v>
      </c>
    </row>
    <row r="2371" spans="1:46" x14ac:dyDescent="0.5">
      <c r="A2371" s="24">
        <v>2510</v>
      </c>
      <c r="B2371" s="24" t="s">
        <v>506</v>
      </c>
      <c r="C2371" s="24"/>
      <c r="D2371" s="24" t="s">
        <v>9028</v>
      </c>
      <c r="E2371" s="24" t="s">
        <v>9029</v>
      </c>
      <c r="F2371" s="77" t="str">
        <f t="shared" si="492"/>
        <v>Calibration Engineering Services Limited</v>
      </c>
      <c r="G2371" s="24" t="s">
        <v>9030</v>
      </c>
      <c r="H2371" s="24" t="s">
        <v>3282</v>
      </c>
      <c r="I2371" s="24" t="s">
        <v>8192</v>
      </c>
      <c r="J2371" s="24" t="s">
        <v>2962</v>
      </c>
      <c r="K2371" s="24" t="s">
        <v>3283</v>
      </c>
      <c r="L2371" s="25">
        <v>45407</v>
      </c>
      <c r="M2371" s="25">
        <v>46136</v>
      </c>
      <c r="N2371" s="81">
        <f t="shared" si="489"/>
        <v>46136</v>
      </c>
      <c r="O2371" s="77" t="str">
        <f t="shared" ca="1" si="491"/>
        <v>Expired</v>
      </c>
      <c r="P2371" s="77" t="str" cm="1">
        <f t="array" aca="1" ref="P2371" ca="1">_xlfn.IFS((N2371-TODAY())&gt;=547,"06 Expires over 18 months",(N2371-TODAY())&gt;=365,"05 Expires in 18 months",(N2371-TODAY())&gt;=183,"04 Expires in 12 months",(N2371-TODAY())&gt;=92,"03 Expires in 6 months",(N2371-TODAY())&gt;=31,"02 Expires in 3 months",(N2371-TODAY())&gt;=0,"01 Expires in 30 days",(N2371-TODAY())&gt;=-31,"01 Expired last 30 days",(N2371-TODAY())&gt;=-92,"02 Expired last 3 months",(N2371-TODAY())&gt;=-183,"03 Expired last 6 months",(N2371-TODAY())&gt;=-365,"04 Expired last 12 months",(N2371-TODAY())&gt;=-547,"05 Expired last 18 months",TRUE,"06 Expired over 18 months")</f>
        <v>03 Expired last 6 months</v>
      </c>
      <c r="Q2371" s="65">
        <v>20000</v>
      </c>
      <c r="R2371" s="84">
        <f t="shared" si="487"/>
        <v>38333.333333333336</v>
      </c>
      <c r="S2371" s="77" t="str" cm="1">
        <f t="array" ref="S2371">_xlfn.IFS(R2371&gt;5000000,"Gold",R2371&gt;=500000,"Silver",R2371&gt;30000,"Bronze",TRUE,"Transactional")</f>
        <v>Bronze</v>
      </c>
      <c r="T2371" s="24" t="s">
        <v>54</v>
      </c>
      <c r="U2371" s="101" t="s">
        <v>237</v>
      </c>
      <c r="V2371" s="101" t="s">
        <v>566</v>
      </c>
      <c r="W2371" s="77" t="str">
        <f t="shared" si="493"/>
        <v>No</v>
      </c>
      <c r="X2371" s="77" t="str">
        <f>IFERROR(_xlfn.XLOOKUP(J2371&amp;"||"&amp;K2371,'Mapping Ref.'!$J$2:$J$538,'Mapping Ref.'!$K$2:$K$538),"")</f>
        <v>Construction &amp; Estates</v>
      </c>
      <c r="Y2371" s="77" t="str" cm="1">
        <f t="array" ref="Y2371">_xlfn.IFS(R2371&gt;2000000,"For Publication",R2371&gt;100000,"PID",R2371&gt;30000,"RFQ",TRUE,"Transactional")</f>
        <v>RFQ</v>
      </c>
      <c r="Z2371" s="24" t="s">
        <v>2277</v>
      </c>
      <c r="AA2371" s="32">
        <v>24</v>
      </c>
      <c r="AB2371" s="24">
        <v>0</v>
      </c>
      <c r="AC2371" s="25">
        <v>45407</v>
      </c>
      <c r="AD2371" s="24" t="s">
        <v>58</v>
      </c>
      <c r="AE2371" s="24" t="s">
        <v>8291</v>
      </c>
      <c r="AF2371" s="24" t="s">
        <v>60</v>
      </c>
      <c r="AG2371" s="24" t="s">
        <v>59</v>
      </c>
      <c r="AH2371" s="24" t="s">
        <v>60</v>
      </c>
      <c r="AI2371" s="24">
        <v>4578183</v>
      </c>
      <c r="AJ2371" s="24" t="s">
        <v>60</v>
      </c>
      <c r="AK2371" s="24" t="s">
        <v>101</v>
      </c>
      <c r="AL2371" s="24" t="s">
        <v>70</v>
      </c>
      <c r="AM2371" s="24" t="s">
        <v>60</v>
      </c>
      <c r="AN2371" s="24" t="s">
        <v>59</v>
      </c>
      <c r="AO2371" s="24">
        <v>0</v>
      </c>
      <c r="AP2371" s="24"/>
      <c r="AQ2371" s="24" t="s">
        <v>9031</v>
      </c>
      <c r="AR2371" s="24" t="s">
        <v>9032</v>
      </c>
      <c r="AS2371" s="89">
        <f t="shared" si="490"/>
        <v>23</v>
      </c>
      <c r="AT2371" s="24"/>
    </row>
    <row r="2372" spans="1:46" x14ac:dyDescent="0.5">
      <c r="A2372" s="24">
        <v>2511</v>
      </c>
      <c r="B2372" s="24" t="s">
        <v>506</v>
      </c>
      <c r="C2372" s="24"/>
      <c r="D2372" s="24" t="s">
        <v>9033</v>
      </c>
      <c r="E2372" s="24" t="s">
        <v>9034</v>
      </c>
      <c r="F2372" s="77" t="str">
        <f t="shared" si="492"/>
        <v>Pirtek (Watford) Limited</v>
      </c>
      <c r="G2372" s="24" t="s">
        <v>9035</v>
      </c>
      <c r="H2372" s="24" t="s">
        <v>3282</v>
      </c>
      <c r="I2372" s="24" t="s">
        <v>8192</v>
      </c>
      <c r="J2372" s="24" t="s">
        <v>2962</v>
      </c>
      <c r="K2372" s="24" t="s">
        <v>3283</v>
      </c>
      <c r="L2372" s="25">
        <v>45408</v>
      </c>
      <c r="M2372" s="25">
        <v>46137</v>
      </c>
      <c r="N2372" s="81">
        <f t="shared" si="489"/>
        <v>46137</v>
      </c>
      <c r="O2372" s="77" t="str">
        <f t="shared" ca="1" si="491"/>
        <v>Expired</v>
      </c>
      <c r="P2372" s="77" t="str" cm="1">
        <f t="array" aca="1" ref="P2372" ca="1">_xlfn.IFS((N2372-TODAY())&gt;=547,"06 Expires over 18 months",(N2372-TODAY())&gt;=365,"05 Expires in 18 months",(N2372-TODAY())&gt;=183,"04 Expires in 12 months",(N2372-TODAY())&gt;=92,"03 Expires in 6 months",(N2372-TODAY())&gt;=31,"02 Expires in 3 months",(N2372-TODAY())&gt;=0,"01 Expires in 30 days",(N2372-TODAY())&gt;=-31,"01 Expired last 30 days",(N2372-TODAY())&gt;=-92,"02 Expired last 3 months",(N2372-TODAY())&gt;=-183,"03 Expired last 6 months",(N2372-TODAY())&gt;=-365,"04 Expired last 12 months",(N2372-TODAY())&gt;=-547,"05 Expired last 18 months",TRUE,"06 Expired over 18 months")</f>
        <v>03 Expired last 6 months</v>
      </c>
      <c r="Q2372" s="65">
        <v>20000</v>
      </c>
      <c r="R2372" s="84">
        <f t="shared" si="487"/>
        <v>38333.333333333336</v>
      </c>
      <c r="S2372" s="77" t="str" cm="1">
        <f t="array" ref="S2372">_xlfn.IFS(R2372&gt;5000000,"Gold",R2372&gt;=500000,"Silver",R2372&gt;30000,"Bronze",TRUE,"Transactional")</f>
        <v>Bronze</v>
      </c>
      <c r="T2372" s="24" t="s">
        <v>54</v>
      </c>
      <c r="U2372" s="101" t="s">
        <v>123</v>
      </c>
      <c r="V2372" s="101" t="s">
        <v>1357</v>
      </c>
      <c r="W2372" s="77" t="str">
        <f t="shared" si="493"/>
        <v>No</v>
      </c>
      <c r="X2372" s="77" t="str">
        <f>IFERROR(_xlfn.XLOOKUP(J2372&amp;"||"&amp;K2372,'Mapping Ref.'!$J$2:$J$538,'Mapping Ref.'!$K$2:$K$538),"")</f>
        <v>Construction &amp; Estates</v>
      </c>
      <c r="Y2372" s="77" t="str" cm="1">
        <f t="array" ref="Y2372">_xlfn.IFS(R2372&gt;2000000,"For Publication",R2372&gt;100000,"PID",R2372&gt;30000,"RFQ",TRUE,"Transactional")</f>
        <v>RFQ</v>
      </c>
      <c r="Z2372" s="24" t="s">
        <v>2277</v>
      </c>
      <c r="AA2372" s="32">
        <v>24</v>
      </c>
      <c r="AB2372" s="24">
        <v>0</v>
      </c>
      <c r="AC2372" s="25">
        <v>45408</v>
      </c>
      <c r="AD2372" s="24" t="s">
        <v>58</v>
      </c>
      <c r="AE2372" s="24" t="s">
        <v>8320</v>
      </c>
      <c r="AF2372" s="24" t="s">
        <v>60</v>
      </c>
      <c r="AG2372" s="24" t="s">
        <v>59</v>
      </c>
      <c r="AH2372" s="24" t="s">
        <v>60</v>
      </c>
      <c r="AI2372" s="24">
        <v>3043171</v>
      </c>
      <c r="AJ2372" s="24" t="s">
        <v>60</v>
      </c>
      <c r="AK2372" s="24" t="s">
        <v>101</v>
      </c>
      <c r="AL2372" s="24" t="s">
        <v>70</v>
      </c>
      <c r="AM2372" s="24" t="s">
        <v>60</v>
      </c>
      <c r="AN2372" s="24" t="s">
        <v>59</v>
      </c>
      <c r="AO2372" s="24">
        <v>0</v>
      </c>
      <c r="AP2372" s="24"/>
      <c r="AQ2372" s="24" t="s">
        <v>9036</v>
      </c>
      <c r="AR2372" s="24" t="s">
        <v>9037</v>
      </c>
      <c r="AS2372" s="89">
        <f t="shared" si="490"/>
        <v>23</v>
      </c>
      <c r="AT2372" s="24"/>
    </row>
    <row r="2373" spans="1:46" x14ac:dyDescent="0.5">
      <c r="A2373" s="24">
        <v>2512</v>
      </c>
      <c r="B2373" s="24" t="s">
        <v>506</v>
      </c>
      <c r="C2373" s="24" t="s">
        <v>77</v>
      </c>
      <c r="D2373" s="24" t="s">
        <v>4671</v>
      </c>
      <c r="E2373" s="24" t="s">
        <v>9038</v>
      </c>
      <c r="F2373" s="77" t="str">
        <f t="shared" si="492"/>
        <v>CALOO LIMITED</v>
      </c>
      <c r="G2373" s="24" t="s">
        <v>4673</v>
      </c>
      <c r="H2373" s="24" t="s">
        <v>3282</v>
      </c>
      <c r="I2373" s="24" t="s">
        <v>8192</v>
      </c>
      <c r="J2373" s="24" t="s">
        <v>2962</v>
      </c>
      <c r="K2373" s="24" t="s">
        <v>3283</v>
      </c>
      <c r="L2373" s="25">
        <v>45408</v>
      </c>
      <c r="M2373" s="25">
        <v>46137</v>
      </c>
      <c r="N2373" s="81">
        <f t="shared" si="489"/>
        <v>46137</v>
      </c>
      <c r="O2373" s="77" t="str">
        <f t="shared" ca="1" si="491"/>
        <v>Expired</v>
      </c>
      <c r="P2373" s="77" t="str" cm="1">
        <f t="array" aca="1" ref="P2373" ca="1">_xlfn.IFS((N2373-TODAY())&gt;=547,"06 Expires over 18 months",(N2373-TODAY())&gt;=365,"05 Expires in 18 months",(N2373-TODAY())&gt;=183,"04 Expires in 12 months",(N2373-TODAY())&gt;=92,"03 Expires in 6 months",(N2373-TODAY())&gt;=31,"02 Expires in 3 months",(N2373-TODAY())&gt;=0,"01 Expires in 30 days",(N2373-TODAY())&gt;=-31,"01 Expired last 30 days",(N2373-TODAY())&gt;=-92,"02 Expired last 3 months",(N2373-TODAY())&gt;=-183,"03 Expired last 6 months",(N2373-TODAY())&gt;=-365,"04 Expired last 12 months",(N2373-TODAY())&gt;=-547,"05 Expired last 18 months",TRUE,"06 Expired over 18 months")</f>
        <v>03 Expired last 6 months</v>
      </c>
      <c r="Q2373" s="65">
        <v>20000</v>
      </c>
      <c r="R2373" s="84">
        <f t="shared" si="487"/>
        <v>38333.333333333336</v>
      </c>
      <c r="S2373" s="77" t="str" cm="1">
        <f t="array" ref="S2373">_xlfn.IFS(R2373&gt;5000000,"Gold",R2373&gt;=500000,"Silver",R2373&gt;30000,"Bronze",TRUE,"Transactional")</f>
        <v>Bronze</v>
      </c>
      <c r="T2373" s="24" t="s">
        <v>54</v>
      </c>
      <c r="U2373" s="101" t="s">
        <v>123</v>
      </c>
      <c r="V2373" s="101" t="s">
        <v>1357</v>
      </c>
      <c r="W2373" s="77" t="str">
        <f t="shared" si="493"/>
        <v>No</v>
      </c>
      <c r="X2373" s="77" t="str">
        <f>IFERROR(_xlfn.XLOOKUP(J2373&amp;"||"&amp;K2373,'Mapping Ref.'!$J$2:$J$538,'Mapping Ref.'!$K$2:$K$538),"")</f>
        <v>Construction &amp; Estates</v>
      </c>
      <c r="Y2373" s="77" t="str" cm="1">
        <f t="array" ref="Y2373">_xlfn.IFS(R2373&gt;2000000,"For Publication",R2373&gt;100000,"PID",R2373&gt;30000,"RFQ",TRUE,"Transactional")</f>
        <v>RFQ</v>
      </c>
      <c r="Z2373" s="24" t="s">
        <v>2277</v>
      </c>
      <c r="AA2373" s="32">
        <v>24</v>
      </c>
      <c r="AB2373" s="24">
        <v>0</v>
      </c>
      <c r="AC2373" s="25">
        <v>45408</v>
      </c>
      <c r="AD2373" s="24" t="s">
        <v>58</v>
      </c>
      <c r="AE2373" s="24" t="s">
        <v>8320</v>
      </c>
      <c r="AF2373" s="24" t="s">
        <v>60</v>
      </c>
      <c r="AG2373" s="24" t="s">
        <v>59</v>
      </c>
      <c r="AH2373" s="24" t="s">
        <v>60</v>
      </c>
      <c r="AI2373" s="24">
        <v>6162029</v>
      </c>
      <c r="AJ2373" s="24" t="s">
        <v>60</v>
      </c>
      <c r="AK2373" s="24" t="s">
        <v>101</v>
      </c>
      <c r="AL2373" s="24" t="s">
        <v>123</v>
      </c>
      <c r="AM2373" s="24" t="s">
        <v>60</v>
      </c>
      <c r="AN2373" s="24" t="s">
        <v>59</v>
      </c>
      <c r="AO2373" s="24">
        <v>0</v>
      </c>
      <c r="AP2373" s="24"/>
      <c r="AQ2373" s="24" t="s">
        <v>9039</v>
      </c>
      <c r="AR2373" s="24" t="s">
        <v>9040</v>
      </c>
      <c r="AS2373" s="89">
        <f t="shared" si="490"/>
        <v>23</v>
      </c>
      <c r="AT2373" s="24" t="s">
        <v>4671</v>
      </c>
    </row>
    <row r="2374" spans="1:46" x14ac:dyDescent="0.5">
      <c r="A2374" s="24">
        <v>2513</v>
      </c>
      <c r="B2374" s="24"/>
      <c r="C2374" s="24" t="s">
        <v>77</v>
      </c>
      <c r="D2374" s="24" t="s">
        <v>9041</v>
      </c>
      <c r="E2374" s="24" t="s">
        <v>9042</v>
      </c>
      <c r="F2374" s="77" t="str">
        <f t="shared" si="492"/>
        <v>CARE FIRST</v>
      </c>
      <c r="G2374" s="24" t="s">
        <v>9043</v>
      </c>
      <c r="H2374" s="24" t="s">
        <v>4937</v>
      </c>
      <c r="I2374" s="24" t="s">
        <v>4937</v>
      </c>
      <c r="J2374" s="24" t="s">
        <v>190</v>
      </c>
      <c r="K2374" s="24" t="s">
        <v>191</v>
      </c>
      <c r="L2374" s="25">
        <v>45383</v>
      </c>
      <c r="M2374" s="25"/>
      <c r="N2374" s="81"/>
      <c r="O2374" s="77" t="s">
        <v>712</v>
      </c>
      <c r="P2374" s="77"/>
      <c r="Q2374" s="65">
        <v>37400</v>
      </c>
      <c r="R2374" s="84">
        <f t="shared" si="487"/>
        <v>37400</v>
      </c>
      <c r="S2374" s="77" t="str" cm="1">
        <f t="array" ref="S2374">_xlfn.IFS(R2374&gt;5000000,"Gold",R2374&gt;=500000,"Silver",R2374&gt;30000,"Bronze",TRUE,"Transactional")</f>
        <v>Bronze</v>
      </c>
      <c r="T2374" s="24" t="s">
        <v>54</v>
      </c>
      <c r="U2374" s="101" t="s">
        <v>237</v>
      </c>
      <c r="V2374" s="101" t="s">
        <v>350</v>
      </c>
      <c r="W2374" s="77" t="str">
        <f t="shared" si="493"/>
        <v>Yes</v>
      </c>
      <c r="X2374" s="77" t="str">
        <f>IFERROR(_xlfn.XLOOKUP(J2374&amp;"||"&amp;K2374,'Mapping Ref.'!$J$2:$J$538,'Mapping Ref.'!$K$2:$K$538),"")</f>
        <v>Childrens &amp; Adults</v>
      </c>
      <c r="Y2374" s="77" t="str" cm="1">
        <f t="array" ref="Y2374">_xlfn.IFS(R2374&gt;2000000,"For Publication",R2374&gt;100000,"PID",R2374&gt;30000,"RFQ",TRUE,"Transactional")</f>
        <v>RFQ</v>
      </c>
      <c r="Z2374" s="24" t="s">
        <v>8586</v>
      </c>
      <c r="AA2374" s="32">
        <v>24</v>
      </c>
      <c r="AB2374" s="24">
        <v>24</v>
      </c>
      <c r="AC2374" s="25">
        <v>45408</v>
      </c>
      <c r="AD2374" s="24" t="s">
        <v>58</v>
      </c>
      <c r="AE2374" s="24" t="s">
        <v>5003</v>
      </c>
      <c r="AF2374" s="24" t="s">
        <v>59</v>
      </c>
      <c r="AG2374" s="24" t="s">
        <v>59</v>
      </c>
      <c r="AH2374" s="24" t="s">
        <v>59</v>
      </c>
      <c r="AI2374" s="24">
        <v>5346845</v>
      </c>
      <c r="AJ2374" s="24" t="s">
        <v>60</v>
      </c>
      <c r="AK2374" s="24" t="s">
        <v>71</v>
      </c>
      <c r="AL2374" s="24" t="s">
        <v>70</v>
      </c>
      <c r="AM2374" s="24" t="s">
        <v>59</v>
      </c>
      <c r="AN2374" s="24" t="s">
        <v>59</v>
      </c>
      <c r="AO2374" s="24">
        <v>0</v>
      </c>
      <c r="AP2374" s="24"/>
      <c r="AQ2374" s="24"/>
      <c r="AR2374" s="24"/>
      <c r="AS2374" s="89">
        <v>0</v>
      </c>
      <c r="AT2374" s="24" t="s">
        <v>570</v>
      </c>
    </row>
    <row r="2375" spans="1:46" x14ac:dyDescent="0.5">
      <c r="A2375" s="24">
        <v>2514</v>
      </c>
      <c r="B2375" s="24" t="s">
        <v>506</v>
      </c>
      <c r="C2375" s="24"/>
      <c r="D2375" s="24" t="s">
        <v>9044</v>
      </c>
      <c r="E2375" s="24" t="s">
        <v>9045</v>
      </c>
      <c r="F2375" s="77" t="str">
        <f t="shared" si="492"/>
        <v>Cordwallis Commercials (Maidenhead) Limited</v>
      </c>
      <c r="G2375" s="24" t="s">
        <v>9046</v>
      </c>
      <c r="H2375" s="24" t="s">
        <v>3282</v>
      </c>
      <c r="I2375" s="24" t="s">
        <v>8192</v>
      </c>
      <c r="J2375" s="24" t="s">
        <v>2962</v>
      </c>
      <c r="K2375" s="24" t="s">
        <v>3283</v>
      </c>
      <c r="L2375" s="25">
        <v>45411</v>
      </c>
      <c r="M2375" s="25">
        <v>46140</v>
      </c>
      <c r="N2375" s="81">
        <f t="shared" ref="N2375:N2412" si="494">EDATE(M2375,AB2375)</f>
        <v>46140</v>
      </c>
      <c r="O2375" s="77" t="str">
        <f t="shared" ref="O2375:O2383" ca="1" si="495">IF(N2375&lt;TODAY(),"Expired","Live")</f>
        <v>Expired</v>
      </c>
      <c r="P2375" s="77" t="str" cm="1">
        <f t="array" aca="1" ref="P2375" ca="1">_xlfn.IFS((N2375-TODAY())&gt;=547,"06 Expires over 18 months",(N2375-TODAY())&gt;=365,"05 Expires in 18 months",(N2375-TODAY())&gt;=183,"04 Expires in 12 months",(N2375-TODAY())&gt;=92,"03 Expires in 6 months",(N2375-TODAY())&gt;=31,"02 Expires in 3 months",(N2375-TODAY())&gt;=0,"01 Expires in 30 days",(N2375-TODAY())&gt;=-31,"01 Expired last 30 days",(N2375-TODAY())&gt;=-92,"02 Expired last 3 months",(N2375-TODAY())&gt;=-183,"03 Expired last 6 months",(N2375-TODAY())&gt;=-365,"04 Expired last 12 months",(N2375-TODAY())&gt;=-547,"05 Expired last 18 months",TRUE,"06 Expired over 18 months")</f>
        <v>03 Expired last 6 months</v>
      </c>
      <c r="Q2375" s="65">
        <v>50000</v>
      </c>
      <c r="R2375" s="84">
        <f t="shared" si="487"/>
        <v>95833.333333333328</v>
      </c>
      <c r="S2375" s="77" t="str" cm="1">
        <f t="array" ref="S2375">_xlfn.IFS(R2375&gt;5000000,"Gold",R2375&gt;=500000,"Silver",R2375&gt;30000,"Bronze",TRUE,"Transactional")</f>
        <v>Bronze</v>
      </c>
      <c r="T2375" s="24" t="s">
        <v>54</v>
      </c>
      <c r="U2375" s="101" t="s">
        <v>393</v>
      </c>
      <c r="V2375" s="101" t="s">
        <v>394</v>
      </c>
      <c r="W2375" s="77" t="str">
        <f t="shared" si="493"/>
        <v>No</v>
      </c>
      <c r="X2375" s="77" t="str">
        <f>IFERROR(_xlfn.XLOOKUP(J2375&amp;"||"&amp;K2375,'Mapping Ref.'!$J$2:$J$538,'Mapping Ref.'!$K$2:$K$538),"")</f>
        <v>Construction &amp; Estates</v>
      </c>
      <c r="Y2375" s="77" t="str" cm="1">
        <f t="array" ref="Y2375">_xlfn.IFS(R2375&gt;2000000,"For Publication",R2375&gt;100000,"PID",R2375&gt;30000,"RFQ",TRUE,"Transactional")</f>
        <v>RFQ</v>
      </c>
      <c r="Z2375" s="24" t="s">
        <v>2277</v>
      </c>
      <c r="AA2375" s="32">
        <v>24</v>
      </c>
      <c r="AB2375" s="24">
        <v>0</v>
      </c>
      <c r="AC2375" s="25">
        <v>45411</v>
      </c>
      <c r="AD2375" s="24" t="s">
        <v>58</v>
      </c>
      <c r="AE2375" s="24" t="s">
        <v>8320</v>
      </c>
      <c r="AF2375" s="24" t="s">
        <v>60</v>
      </c>
      <c r="AG2375" s="24" t="s">
        <v>59</v>
      </c>
      <c r="AH2375" s="24" t="s">
        <v>59</v>
      </c>
      <c r="AI2375" s="24">
        <v>988751</v>
      </c>
      <c r="AJ2375" s="24" t="s">
        <v>60</v>
      </c>
      <c r="AK2375" s="24" t="s">
        <v>101</v>
      </c>
      <c r="AL2375" s="24" t="s">
        <v>8595</v>
      </c>
      <c r="AM2375" s="24" t="s">
        <v>60</v>
      </c>
      <c r="AN2375" s="24" t="s">
        <v>59</v>
      </c>
      <c r="AO2375" s="24">
        <v>0</v>
      </c>
      <c r="AP2375" s="24"/>
      <c r="AQ2375" s="24" t="s">
        <v>9047</v>
      </c>
      <c r="AR2375" s="24" t="s">
        <v>9048</v>
      </c>
      <c r="AS2375" s="89">
        <f t="shared" ref="AS2375:AS2412" si="496">DATEDIF(L2375,N2375,"m")</f>
        <v>23</v>
      </c>
      <c r="AT2375" s="24"/>
    </row>
    <row r="2376" spans="1:46" x14ac:dyDescent="0.5">
      <c r="A2376" s="24">
        <v>2515</v>
      </c>
      <c r="B2376" s="24" t="s">
        <v>506</v>
      </c>
      <c r="C2376" s="24"/>
      <c r="D2376" s="24" t="s">
        <v>9049</v>
      </c>
      <c r="E2376" s="24" t="s">
        <v>9050</v>
      </c>
      <c r="F2376" s="77" t="str">
        <f t="shared" si="492"/>
        <v>VIA CARE LTD</v>
      </c>
      <c r="G2376" s="24" t="s">
        <v>9051</v>
      </c>
      <c r="H2376" s="24" t="s">
        <v>1311</v>
      </c>
      <c r="I2376" s="24" t="s">
        <v>1923</v>
      </c>
      <c r="J2376" s="24" t="s">
        <v>1312</v>
      </c>
      <c r="K2376" s="24" t="s">
        <v>1109</v>
      </c>
      <c r="L2376" s="25">
        <v>45017</v>
      </c>
      <c r="M2376" s="25">
        <v>45747</v>
      </c>
      <c r="N2376" s="81">
        <f t="shared" si="494"/>
        <v>46112</v>
      </c>
      <c r="O2376" s="77" t="str">
        <f t="shared" ca="1" si="495"/>
        <v>Expired</v>
      </c>
      <c r="P2376" s="77" t="str" cm="1">
        <f t="array" aca="1" ref="P2376" ca="1">_xlfn.IFS((N2376-TODAY())&gt;=547,"06 Expires over 18 months",(N2376-TODAY())&gt;=365,"05 Expires in 18 months",(N2376-TODAY())&gt;=183,"04 Expires in 12 months",(N2376-TODAY())&gt;=92,"03 Expires in 6 months",(N2376-TODAY())&gt;=31,"02 Expires in 3 months",(N2376-TODAY())&gt;=0,"01 Expires in 30 days",(N2376-TODAY())&gt;=-31,"01 Expired last 30 days",(N2376-TODAY())&gt;=-92,"02 Expired last 3 months",(N2376-TODAY())&gt;=-183,"03 Expired last 6 months",(N2376-TODAY())&gt;=-365,"04 Expired last 12 months",(N2376-TODAY())&gt;=-547,"05 Expired last 18 months",TRUE,"06 Expired over 18 months")</f>
        <v>03 Expired last 6 months</v>
      </c>
      <c r="Q2376" s="65">
        <v>1490000</v>
      </c>
      <c r="R2376" s="84">
        <f t="shared" si="487"/>
        <v>4345833.333333333</v>
      </c>
      <c r="S2376" s="77" t="str" cm="1">
        <f t="array" ref="S2376">_xlfn.IFS(R2376&gt;5000000,"Gold",R2376&gt;=500000,"Silver",R2376&gt;30000,"Bronze",TRUE,"Transactional")</f>
        <v>Silver</v>
      </c>
      <c r="T2376" s="24" t="s">
        <v>54</v>
      </c>
      <c r="U2376" s="101" t="s">
        <v>69</v>
      </c>
      <c r="V2376" s="101" t="s">
        <v>67</v>
      </c>
      <c r="W2376" s="77" t="str">
        <f t="shared" si="493"/>
        <v>Yes</v>
      </c>
      <c r="X2376" s="77" t="str">
        <f>IFERROR(_xlfn.XLOOKUP(J2376&amp;"||"&amp;K2376,'Mapping Ref.'!$J$2:$J$538,'Mapping Ref.'!$K$2:$K$538),"")</f>
        <v>Corporate</v>
      </c>
      <c r="Y2376" s="77" t="str" cm="1">
        <f t="array" ref="Y2376">_xlfn.IFS(R2376&gt;2000000,"For Publication",R2376&gt;100000,"PID",R2376&gt;30000,"RFQ",TRUE,"Transactional")</f>
        <v>For Publication</v>
      </c>
      <c r="Z2376" s="24" t="s">
        <v>2277</v>
      </c>
      <c r="AA2376" s="32">
        <v>24</v>
      </c>
      <c r="AB2376" s="24">
        <v>12</v>
      </c>
      <c r="AC2376" s="25">
        <v>45411</v>
      </c>
      <c r="AD2376" s="24" t="s">
        <v>58</v>
      </c>
      <c r="AE2376" s="24" t="s">
        <v>9051</v>
      </c>
      <c r="AF2376" s="24" t="s">
        <v>60</v>
      </c>
      <c r="AG2376" s="24" t="s">
        <v>59</v>
      </c>
      <c r="AH2376" s="24" t="s">
        <v>59</v>
      </c>
      <c r="AI2376" s="24">
        <v>2807934</v>
      </c>
      <c r="AJ2376" s="24" t="s">
        <v>59</v>
      </c>
      <c r="AK2376" s="24" t="s">
        <v>71</v>
      </c>
      <c r="AL2376" s="24" t="s">
        <v>70</v>
      </c>
      <c r="AM2376" s="24" t="s">
        <v>59</v>
      </c>
      <c r="AN2376" s="24" t="s">
        <v>59</v>
      </c>
      <c r="AO2376" s="24">
        <v>0</v>
      </c>
      <c r="AP2376" s="24"/>
      <c r="AQ2376" s="24"/>
      <c r="AR2376" s="24"/>
      <c r="AS2376" s="89">
        <f t="shared" si="496"/>
        <v>35</v>
      </c>
      <c r="AT2376" s="24" t="s">
        <v>9052</v>
      </c>
    </row>
    <row r="2377" spans="1:46" x14ac:dyDescent="0.5">
      <c r="A2377" s="24">
        <v>2516</v>
      </c>
      <c r="B2377" s="24"/>
      <c r="C2377" s="24" t="s">
        <v>77</v>
      </c>
      <c r="D2377" s="24" t="s">
        <v>9053</v>
      </c>
      <c r="E2377" s="24" t="s">
        <v>9054</v>
      </c>
      <c r="F2377" s="77" t="str">
        <f t="shared" si="492"/>
        <v>KEVIN SAVILL CONSULTANCY LTD</v>
      </c>
      <c r="G2377" s="24" t="s">
        <v>9055</v>
      </c>
      <c r="H2377" s="24" t="s">
        <v>7911</v>
      </c>
      <c r="I2377" s="24" t="s">
        <v>7911</v>
      </c>
      <c r="J2377" s="24" t="s">
        <v>321</v>
      </c>
      <c r="K2377" s="24" t="s">
        <v>337</v>
      </c>
      <c r="L2377" s="25">
        <v>45390</v>
      </c>
      <c r="M2377" s="25">
        <v>45754</v>
      </c>
      <c r="N2377" s="81">
        <f t="shared" si="494"/>
        <v>45845</v>
      </c>
      <c r="O2377" s="77" t="str">
        <f t="shared" ca="1" si="495"/>
        <v>Expired</v>
      </c>
      <c r="P2377" s="77" t="str" cm="1">
        <f t="array" aca="1" ref="P2377" ca="1">_xlfn.IFS((N2377-TODAY())&gt;=547,"06 Expires over 18 months",(N2377-TODAY())&gt;=365,"05 Expires in 18 months",(N2377-TODAY())&gt;=183,"04 Expires in 12 months",(N2377-TODAY())&gt;=92,"03 Expires in 6 months",(N2377-TODAY())&gt;=31,"02 Expires in 3 months",(N2377-TODAY())&gt;=0,"01 Expires in 30 days",(N2377-TODAY())&gt;=-31,"01 Expired last 30 days",(N2377-TODAY())&gt;=-92,"02 Expired last 3 months",(N2377-TODAY())&gt;=-183,"03 Expired last 6 months",(N2377-TODAY())&gt;=-365,"04 Expired last 12 months",(N2377-TODAY())&gt;=-547,"05 Expired last 18 months",TRUE,"06 Expired over 18 months")</f>
        <v>05 Expired last 18 months</v>
      </c>
      <c r="Q2377" s="65">
        <v>8000</v>
      </c>
      <c r="R2377" s="84">
        <f t="shared" si="487"/>
        <v>9333.3333333333339</v>
      </c>
      <c r="S2377" s="77" t="str" cm="1">
        <f t="array" ref="S2377">_xlfn.IFS(R2377&gt;5000000,"Gold",R2377&gt;=500000,"Silver",R2377&gt;30000,"Bronze",TRUE,"Transactional")</f>
        <v>Transactional</v>
      </c>
      <c r="T2377" s="24" t="s">
        <v>122</v>
      </c>
      <c r="U2377" s="101" t="s">
        <v>109</v>
      </c>
      <c r="V2377" s="101" t="s">
        <v>1011</v>
      </c>
      <c r="W2377" s="77" t="str">
        <f t="shared" si="493"/>
        <v>Yes</v>
      </c>
      <c r="X2377" s="77" t="str">
        <f>IFERROR(_xlfn.XLOOKUP(J2377&amp;"||"&amp;K2377,'Mapping Ref.'!$J$2:$J$538,'Mapping Ref.'!$K$2:$K$538),"")</f>
        <v>Corporate</v>
      </c>
      <c r="Y2377" s="77" t="str" cm="1">
        <f t="array" ref="Y2377">_xlfn.IFS(R2377&gt;2000000,"For Publication",R2377&gt;100000,"PID",R2377&gt;30000,"RFQ",TRUE,"Transactional")</f>
        <v>Transactional</v>
      </c>
      <c r="Z2377" s="24" t="s">
        <v>2277</v>
      </c>
      <c r="AA2377" s="32">
        <v>12</v>
      </c>
      <c r="AB2377" s="24">
        <v>3</v>
      </c>
      <c r="AC2377" s="25">
        <v>45412</v>
      </c>
      <c r="AD2377" s="24" t="s">
        <v>58</v>
      </c>
      <c r="AE2377" s="24" t="s">
        <v>8375</v>
      </c>
      <c r="AF2377" s="24" t="s">
        <v>60</v>
      </c>
      <c r="AG2377" s="24" t="s">
        <v>59</v>
      </c>
      <c r="AH2377" s="24" t="s">
        <v>60</v>
      </c>
      <c r="AI2377" s="24">
        <v>12159031</v>
      </c>
      <c r="AJ2377" s="24" t="s">
        <v>59</v>
      </c>
      <c r="AK2377" s="24" t="s">
        <v>101</v>
      </c>
      <c r="AL2377" s="24" t="s">
        <v>70</v>
      </c>
      <c r="AM2377" s="24" t="s">
        <v>60</v>
      </c>
      <c r="AN2377" s="24" t="s">
        <v>59</v>
      </c>
      <c r="AO2377" s="24">
        <v>0</v>
      </c>
      <c r="AP2377" s="24"/>
      <c r="AQ2377" s="24"/>
      <c r="AR2377" s="24"/>
      <c r="AS2377" s="89">
        <f t="shared" si="496"/>
        <v>14</v>
      </c>
      <c r="AT2377" s="24" t="s">
        <v>9056</v>
      </c>
    </row>
    <row r="2378" spans="1:46" x14ac:dyDescent="0.5">
      <c r="A2378" s="24">
        <v>2517</v>
      </c>
      <c r="B2378" s="24"/>
      <c r="C2378" s="24" t="s">
        <v>77</v>
      </c>
      <c r="D2378" s="24" t="s">
        <v>9057</v>
      </c>
      <c r="E2378" s="24" t="s">
        <v>9058</v>
      </c>
      <c r="F2378" s="77" t="str">
        <f t="shared" si="492"/>
        <v>KEVIN SAVILL CONSULTANCY LTD</v>
      </c>
      <c r="G2378" s="24" t="s">
        <v>9055</v>
      </c>
      <c r="H2378" s="24" t="s">
        <v>7911</v>
      </c>
      <c r="I2378" s="24" t="s">
        <v>7911</v>
      </c>
      <c r="J2378" s="24" t="s">
        <v>321</v>
      </c>
      <c r="K2378" s="24" t="s">
        <v>337</v>
      </c>
      <c r="L2378" s="25">
        <v>45390</v>
      </c>
      <c r="M2378" s="25">
        <v>45754</v>
      </c>
      <c r="N2378" s="81">
        <f t="shared" si="494"/>
        <v>45845</v>
      </c>
      <c r="O2378" s="77" t="str">
        <f t="shared" ca="1" si="495"/>
        <v>Expired</v>
      </c>
      <c r="P2378" s="77" t="str" cm="1">
        <f t="array" aca="1" ref="P2378" ca="1">_xlfn.IFS((N2378-TODAY())&gt;=547,"06 Expires over 18 months",(N2378-TODAY())&gt;=365,"05 Expires in 18 months",(N2378-TODAY())&gt;=183,"04 Expires in 12 months",(N2378-TODAY())&gt;=92,"03 Expires in 6 months",(N2378-TODAY())&gt;=31,"02 Expires in 3 months",(N2378-TODAY())&gt;=0,"01 Expires in 30 days",(N2378-TODAY())&gt;=-31,"01 Expired last 30 days",(N2378-TODAY())&gt;=-92,"02 Expired last 3 months",(N2378-TODAY())&gt;=-183,"03 Expired last 6 months",(N2378-TODAY())&gt;=-365,"04 Expired last 12 months",(N2378-TODAY())&gt;=-547,"05 Expired last 18 months",TRUE,"06 Expired over 18 months")</f>
        <v>05 Expired last 18 months</v>
      </c>
      <c r="Q2378" s="65">
        <v>10000</v>
      </c>
      <c r="R2378" s="84">
        <f t="shared" si="487"/>
        <v>11666.666666666666</v>
      </c>
      <c r="S2378" s="77" t="str" cm="1">
        <f t="array" ref="S2378">_xlfn.IFS(R2378&gt;5000000,"Gold",R2378&gt;=500000,"Silver",R2378&gt;30000,"Bronze",TRUE,"Transactional")</f>
        <v>Transactional</v>
      </c>
      <c r="T2378" s="24" t="s">
        <v>122</v>
      </c>
      <c r="U2378" s="101" t="s">
        <v>190</v>
      </c>
      <c r="V2378" s="101" t="s">
        <v>192</v>
      </c>
      <c r="W2378" s="77" t="str">
        <f t="shared" si="493"/>
        <v>Yes</v>
      </c>
      <c r="X2378" s="77" t="str">
        <f>IFERROR(_xlfn.XLOOKUP(J2378&amp;"||"&amp;K2378,'Mapping Ref.'!$J$2:$J$538,'Mapping Ref.'!$K$2:$K$538),"")</f>
        <v>Corporate</v>
      </c>
      <c r="Y2378" s="77" t="str" cm="1">
        <f t="array" ref="Y2378">_xlfn.IFS(R2378&gt;2000000,"For Publication",R2378&gt;100000,"PID",R2378&gt;30000,"RFQ",TRUE,"Transactional")</f>
        <v>Transactional</v>
      </c>
      <c r="Z2378" s="24" t="s">
        <v>2277</v>
      </c>
      <c r="AA2378" s="32">
        <v>12</v>
      </c>
      <c r="AB2378" s="24">
        <v>3</v>
      </c>
      <c r="AC2378" s="25">
        <v>45412</v>
      </c>
      <c r="AD2378" s="24" t="s">
        <v>58</v>
      </c>
      <c r="AE2378" s="24" t="s">
        <v>9059</v>
      </c>
      <c r="AF2378" s="24" t="s">
        <v>60</v>
      </c>
      <c r="AG2378" s="24" t="s">
        <v>59</v>
      </c>
      <c r="AH2378" s="24" t="s">
        <v>60</v>
      </c>
      <c r="AI2378" s="24">
        <v>12159031</v>
      </c>
      <c r="AJ2378" s="24" t="s">
        <v>59</v>
      </c>
      <c r="AK2378" s="24" t="s">
        <v>101</v>
      </c>
      <c r="AL2378" s="24" t="s">
        <v>70</v>
      </c>
      <c r="AM2378" s="24" t="s">
        <v>60</v>
      </c>
      <c r="AN2378" s="24" t="s">
        <v>59</v>
      </c>
      <c r="AO2378" s="24">
        <v>0</v>
      </c>
      <c r="AP2378" s="24"/>
      <c r="AQ2378" s="24"/>
      <c r="AR2378" s="24"/>
      <c r="AS2378" s="89">
        <f t="shared" si="496"/>
        <v>14</v>
      </c>
      <c r="AT2378" s="24" t="s">
        <v>9056</v>
      </c>
    </row>
    <row r="2379" spans="1:46" x14ac:dyDescent="0.5">
      <c r="A2379" s="24">
        <v>2518</v>
      </c>
      <c r="B2379" s="24" t="s">
        <v>506</v>
      </c>
      <c r="C2379" s="24"/>
      <c r="D2379" s="24" t="s">
        <v>9060</v>
      </c>
      <c r="E2379" s="24" t="s">
        <v>9061</v>
      </c>
      <c r="F2379" s="77" t="str">
        <f t="shared" si="492"/>
        <v>Eden Kids Nursery Limited</v>
      </c>
      <c r="G2379" s="24" t="s">
        <v>9062</v>
      </c>
      <c r="H2379" s="24" t="s">
        <v>3268</v>
      </c>
      <c r="I2379" s="24" t="s">
        <v>3269</v>
      </c>
      <c r="J2379" s="24" t="s">
        <v>190</v>
      </c>
      <c r="K2379" s="24" t="s">
        <v>3270</v>
      </c>
      <c r="L2379" s="25">
        <v>45412</v>
      </c>
      <c r="M2379" s="25">
        <v>45777</v>
      </c>
      <c r="N2379" s="81">
        <f t="shared" si="494"/>
        <v>46142</v>
      </c>
      <c r="O2379" s="77" t="str">
        <f t="shared" ca="1" si="495"/>
        <v>Expired</v>
      </c>
      <c r="P2379" s="77" t="str" cm="1">
        <f t="array" aca="1" ref="P2379" ca="1">_xlfn.IFS((N2379-TODAY())&gt;=547,"06 Expires over 18 months",(N2379-TODAY())&gt;=365,"05 Expires in 18 months",(N2379-TODAY())&gt;=183,"04 Expires in 12 months",(N2379-TODAY())&gt;=92,"03 Expires in 6 months",(N2379-TODAY())&gt;=31,"02 Expires in 3 months",(N2379-TODAY())&gt;=0,"01 Expires in 30 days",(N2379-TODAY())&gt;=-31,"01 Expired last 30 days",(N2379-TODAY())&gt;=-92,"02 Expired last 3 months",(N2379-TODAY())&gt;=-183,"03 Expired last 6 months",(N2379-TODAY())&gt;=-365,"04 Expired last 12 months",(N2379-TODAY())&gt;=-547,"05 Expired last 18 months",TRUE,"06 Expired over 18 months")</f>
        <v>03 Expired last 6 months</v>
      </c>
      <c r="Q2379" s="65">
        <v>15000</v>
      </c>
      <c r="R2379" s="84">
        <f t="shared" si="487"/>
        <v>30000</v>
      </c>
      <c r="S2379" s="77" t="str" cm="1">
        <f t="array" ref="S2379">_xlfn.IFS(R2379&gt;5000000,"Gold",R2379&gt;=500000,"Silver",R2379&gt;30000,"Bronze",TRUE,"Transactional")</f>
        <v>Transactional</v>
      </c>
      <c r="T2379" s="24" t="s">
        <v>54</v>
      </c>
      <c r="U2379" s="101" t="s">
        <v>190</v>
      </c>
      <c r="V2379" s="101"/>
      <c r="W2379" s="77" t="str">
        <f t="shared" si="493"/>
        <v>Yes</v>
      </c>
      <c r="X2379" s="77" t="str">
        <f>IFERROR(_xlfn.XLOOKUP(J2379&amp;"||"&amp;K2379,'Mapping Ref.'!$J$2:$J$538,'Mapping Ref.'!$K$2:$K$538),"")</f>
        <v>Childrens &amp; Adults</v>
      </c>
      <c r="Y2379" s="77" t="str" cm="1">
        <f t="array" ref="Y2379">_xlfn.IFS(R2379&gt;2000000,"For Publication",R2379&gt;100000,"PID",R2379&gt;30000,"RFQ",TRUE,"Transactional")</f>
        <v>Transactional</v>
      </c>
      <c r="Z2379" s="24" t="s">
        <v>2277</v>
      </c>
      <c r="AA2379" s="32">
        <v>12</v>
      </c>
      <c r="AB2379" s="24">
        <v>12</v>
      </c>
      <c r="AC2379" s="25">
        <v>45412</v>
      </c>
      <c r="AD2379" s="24" t="s">
        <v>58</v>
      </c>
      <c r="AE2379" s="24" t="s">
        <v>5003</v>
      </c>
      <c r="AF2379" s="24" t="s">
        <v>60</v>
      </c>
      <c r="AG2379" s="24" t="s">
        <v>59</v>
      </c>
      <c r="AH2379" s="24" t="s">
        <v>60</v>
      </c>
      <c r="AI2379" s="24">
        <v>2549129</v>
      </c>
      <c r="AJ2379" s="24" t="s">
        <v>59</v>
      </c>
      <c r="AK2379" s="24" t="s">
        <v>750</v>
      </c>
      <c r="AL2379" s="24" t="s">
        <v>70</v>
      </c>
      <c r="AM2379" s="24" t="s">
        <v>60</v>
      </c>
      <c r="AN2379" s="24" t="s">
        <v>59</v>
      </c>
      <c r="AO2379" s="24">
        <v>0</v>
      </c>
      <c r="AP2379" s="24" t="s">
        <v>8471</v>
      </c>
      <c r="AQ2379" s="24"/>
      <c r="AR2379" s="24"/>
      <c r="AS2379" s="89">
        <f t="shared" si="496"/>
        <v>24</v>
      </c>
      <c r="AT2379" s="24"/>
    </row>
    <row r="2380" spans="1:46" x14ac:dyDescent="0.5">
      <c r="A2380" s="24">
        <v>2519</v>
      </c>
      <c r="B2380" s="24" t="s">
        <v>506</v>
      </c>
      <c r="C2380" s="24"/>
      <c r="D2380" s="24" t="s">
        <v>9063</v>
      </c>
      <c r="E2380" s="24" t="s">
        <v>9064</v>
      </c>
      <c r="F2380" s="77" t="str">
        <f t="shared" si="492"/>
        <v>Sinclair Finance And Leasing Company Limited</v>
      </c>
      <c r="G2380" s="24" t="s">
        <v>9065</v>
      </c>
      <c r="H2380" s="24" t="s">
        <v>3282</v>
      </c>
      <c r="I2380" s="24" t="s">
        <v>8192</v>
      </c>
      <c r="J2380" s="24" t="s">
        <v>2962</v>
      </c>
      <c r="K2380" s="24" t="s">
        <v>3283</v>
      </c>
      <c r="L2380" s="25">
        <v>45412</v>
      </c>
      <c r="M2380" s="25">
        <v>46141</v>
      </c>
      <c r="N2380" s="81">
        <f t="shared" si="494"/>
        <v>46141</v>
      </c>
      <c r="O2380" s="77" t="str">
        <f t="shared" ca="1" si="495"/>
        <v>Expired</v>
      </c>
      <c r="P2380" s="77" t="str" cm="1">
        <f t="array" aca="1" ref="P2380" ca="1">_xlfn.IFS((N2380-TODAY())&gt;=547,"06 Expires over 18 months",(N2380-TODAY())&gt;=365,"05 Expires in 18 months",(N2380-TODAY())&gt;=183,"04 Expires in 12 months",(N2380-TODAY())&gt;=92,"03 Expires in 6 months",(N2380-TODAY())&gt;=31,"02 Expires in 3 months",(N2380-TODAY())&gt;=0,"01 Expires in 30 days",(N2380-TODAY())&gt;=-31,"01 Expired last 30 days",(N2380-TODAY())&gt;=-92,"02 Expired last 3 months",(N2380-TODAY())&gt;=-183,"03 Expired last 6 months",(N2380-TODAY())&gt;=-365,"04 Expired last 12 months",(N2380-TODAY())&gt;=-547,"05 Expired last 18 months",TRUE,"06 Expired over 18 months")</f>
        <v>03 Expired last 6 months</v>
      </c>
      <c r="Q2380" s="65">
        <v>10000</v>
      </c>
      <c r="R2380" s="84">
        <f t="shared" ref="R2380:R2411" si="497">MAX(Q2380,Q2380*N(AS2380)/12)</f>
        <v>19166.666666666668</v>
      </c>
      <c r="S2380" s="77" t="str" cm="1">
        <f t="array" ref="S2380">_xlfn.IFS(R2380&gt;5000000,"Gold",R2380&gt;=500000,"Silver",R2380&gt;30000,"Bronze",TRUE,"Transactional")</f>
        <v>Transactional</v>
      </c>
      <c r="T2380" s="24" t="s">
        <v>54</v>
      </c>
      <c r="U2380" s="101" t="s">
        <v>393</v>
      </c>
      <c r="V2380" s="101" t="s">
        <v>394</v>
      </c>
      <c r="W2380" s="77" t="str">
        <f t="shared" si="493"/>
        <v>No</v>
      </c>
      <c r="X2380" s="77" t="str">
        <f>IFERROR(_xlfn.XLOOKUP(J2380&amp;"||"&amp;K2380,'Mapping Ref.'!$J$2:$J$538,'Mapping Ref.'!$K$2:$K$538),"")</f>
        <v>Construction &amp; Estates</v>
      </c>
      <c r="Y2380" s="77" t="str" cm="1">
        <f t="array" ref="Y2380">_xlfn.IFS(R2380&gt;2000000,"For Publication",R2380&gt;100000,"PID",R2380&gt;30000,"RFQ",TRUE,"Transactional")</f>
        <v>Transactional</v>
      </c>
      <c r="Z2380" s="24" t="s">
        <v>2277</v>
      </c>
      <c r="AA2380" s="32">
        <v>24</v>
      </c>
      <c r="AB2380" s="24">
        <v>0</v>
      </c>
      <c r="AC2380" s="25">
        <v>45412</v>
      </c>
      <c r="AD2380" s="24" t="s">
        <v>58</v>
      </c>
      <c r="AE2380" s="24" t="s">
        <v>8320</v>
      </c>
      <c r="AF2380" s="24" t="s">
        <v>60</v>
      </c>
      <c r="AG2380" s="24" t="s">
        <v>60</v>
      </c>
      <c r="AH2380" s="24" t="s">
        <v>60</v>
      </c>
      <c r="AI2380" s="24">
        <v>2063682</v>
      </c>
      <c r="AJ2380" s="24" t="s">
        <v>60</v>
      </c>
      <c r="AK2380" s="24" t="s">
        <v>101</v>
      </c>
      <c r="AL2380" s="24" t="s">
        <v>70</v>
      </c>
      <c r="AM2380" s="24" t="s">
        <v>60</v>
      </c>
      <c r="AN2380" s="24" t="s">
        <v>59</v>
      </c>
      <c r="AO2380" s="24">
        <v>0</v>
      </c>
      <c r="AP2380" s="24"/>
      <c r="AQ2380" s="24" t="s">
        <v>9066</v>
      </c>
      <c r="AR2380" s="24" t="s">
        <v>9067</v>
      </c>
      <c r="AS2380" s="89">
        <f t="shared" si="496"/>
        <v>23</v>
      </c>
      <c r="AT2380" s="24"/>
    </row>
    <row r="2381" spans="1:46" x14ac:dyDescent="0.5">
      <c r="A2381" s="24">
        <v>2520</v>
      </c>
      <c r="B2381" s="24" t="s">
        <v>506</v>
      </c>
      <c r="C2381" s="24"/>
      <c r="D2381" s="24" t="s">
        <v>9068</v>
      </c>
      <c r="E2381" s="24" t="s">
        <v>9069</v>
      </c>
      <c r="F2381" s="77" t="str">
        <f t="shared" si="492"/>
        <v>Digraph Transport Supplies Limited</v>
      </c>
      <c r="G2381" s="24" t="s">
        <v>9070</v>
      </c>
      <c r="H2381" s="24" t="s">
        <v>3282</v>
      </c>
      <c r="I2381" s="24" t="s">
        <v>8192</v>
      </c>
      <c r="J2381" s="24" t="s">
        <v>2962</v>
      </c>
      <c r="K2381" s="24" t="s">
        <v>3283</v>
      </c>
      <c r="L2381" s="25">
        <v>45413</v>
      </c>
      <c r="M2381" s="25">
        <v>46507</v>
      </c>
      <c r="N2381" s="81">
        <f t="shared" si="494"/>
        <v>46507</v>
      </c>
      <c r="O2381" s="77" t="str">
        <f t="shared" ca="1" si="495"/>
        <v>Live</v>
      </c>
      <c r="P2381" s="77" t="str" cm="1">
        <f t="array" aca="1" ref="P2381" ca="1">_xlfn.IFS((N2381-TODAY())&gt;=547,"06 Expires over 18 months",(N2381-TODAY())&gt;=365,"05 Expires in 18 months",(N2381-TODAY())&gt;=183,"04 Expires in 12 months",(N2381-TODAY())&gt;=92,"03 Expires in 6 months",(N2381-TODAY())&gt;=31,"02 Expires in 3 months",(N2381-TODAY())&gt;=0,"01 Expires in 30 days",(N2381-TODAY())&gt;=-31,"01 Expired last 30 days",(N2381-TODAY())&gt;=-92,"02 Expired last 3 months",(N2381-TODAY())&gt;=-183,"03 Expired last 6 months",(N2381-TODAY())&gt;=-365,"04 Expired last 12 months",(N2381-TODAY())&gt;=-547,"05 Expired last 18 months",TRUE,"06 Expired over 18 months")</f>
        <v>04 Expires in 12 months</v>
      </c>
      <c r="Q2381" s="65">
        <v>75000</v>
      </c>
      <c r="R2381" s="84">
        <f t="shared" si="497"/>
        <v>218750</v>
      </c>
      <c r="S2381" s="77" t="str" cm="1">
        <f t="array" ref="S2381">_xlfn.IFS(R2381&gt;5000000,"Gold",R2381&gt;=500000,"Silver",R2381&gt;30000,"Bronze",TRUE,"Transactional")</f>
        <v>Bronze</v>
      </c>
      <c r="T2381" s="24" t="s">
        <v>54</v>
      </c>
      <c r="U2381" s="101" t="s">
        <v>393</v>
      </c>
      <c r="V2381" s="101" t="s">
        <v>394</v>
      </c>
      <c r="W2381" s="77" t="str">
        <f t="shared" si="493"/>
        <v>No</v>
      </c>
      <c r="X2381" s="77" t="str">
        <f>IFERROR(_xlfn.XLOOKUP(J2381&amp;"||"&amp;K2381,'Mapping Ref.'!$J$2:$J$538,'Mapping Ref.'!$K$2:$K$538),"")</f>
        <v>Construction &amp; Estates</v>
      </c>
      <c r="Y2381" s="77" t="str" cm="1">
        <f t="array" ref="Y2381">_xlfn.IFS(R2381&gt;2000000,"For Publication",R2381&gt;100000,"PID",R2381&gt;30000,"RFQ",TRUE,"Transactional")</f>
        <v>PID</v>
      </c>
      <c r="Z2381" s="24" t="s">
        <v>2277</v>
      </c>
      <c r="AA2381" s="32">
        <v>36</v>
      </c>
      <c r="AB2381" s="24">
        <v>0</v>
      </c>
      <c r="AC2381" s="25">
        <v>45413</v>
      </c>
      <c r="AD2381" s="24" t="s">
        <v>58</v>
      </c>
      <c r="AE2381" s="24" t="s">
        <v>8320</v>
      </c>
      <c r="AF2381" s="24" t="s">
        <v>60</v>
      </c>
      <c r="AG2381" s="24" t="s">
        <v>59</v>
      </c>
      <c r="AH2381" s="24" t="s">
        <v>60</v>
      </c>
      <c r="AI2381" s="24">
        <v>1289659</v>
      </c>
      <c r="AJ2381" s="24" t="s">
        <v>60</v>
      </c>
      <c r="AK2381" s="24" t="s">
        <v>101</v>
      </c>
      <c r="AL2381" s="24" t="s">
        <v>70</v>
      </c>
      <c r="AM2381" s="24" t="s">
        <v>60</v>
      </c>
      <c r="AN2381" s="24" t="s">
        <v>59</v>
      </c>
      <c r="AO2381" s="24">
        <v>0</v>
      </c>
      <c r="AP2381" s="24"/>
      <c r="AQ2381" s="24" t="s">
        <v>9071</v>
      </c>
      <c r="AR2381" s="24" t="s">
        <v>9072</v>
      </c>
      <c r="AS2381" s="89">
        <f t="shared" si="496"/>
        <v>35</v>
      </c>
      <c r="AT2381" s="24"/>
    </row>
    <row r="2382" spans="1:46" x14ac:dyDescent="0.5">
      <c r="A2382" s="24">
        <v>2521</v>
      </c>
      <c r="B2382" s="24" t="s">
        <v>506</v>
      </c>
      <c r="C2382" s="24"/>
      <c r="D2382" s="24" t="s">
        <v>9073</v>
      </c>
      <c r="E2382" s="24" t="s">
        <v>9074</v>
      </c>
      <c r="F2382" s="77" t="str">
        <f t="shared" si="492"/>
        <v>T. H. White Limited</v>
      </c>
      <c r="G2382" s="24" t="s">
        <v>9075</v>
      </c>
      <c r="H2382" s="24" t="s">
        <v>3282</v>
      </c>
      <c r="I2382" s="24" t="s">
        <v>8192</v>
      </c>
      <c r="J2382" s="24" t="s">
        <v>2962</v>
      </c>
      <c r="K2382" s="24" t="s">
        <v>3283</v>
      </c>
      <c r="L2382" s="25">
        <v>45413</v>
      </c>
      <c r="M2382" s="25">
        <v>46507</v>
      </c>
      <c r="N2382" s="81">
        <f t="shared" si="494"/>
        <v>46507</v>
      </c>
      <c r="O2382" s="77" t="str">
        <f t="shared" ca="1" si="495"/>
        <v>Live</v>
      </c>
      <c r="P2382" s="77" t="str" cm="1">
        <f t="array" aca="1" ref="P2382" ca="1">_xlfn.IFS((N2382-TODAY())&gt;=547,"06 Expires over 18 months",(N2382-TODAY())&gt;=365,"05 Expires in 18 months",(N2382-TODAY())&gt;=183,"04 Expires in 12 months",(N2382-TODAY())&gt;=92,"03 Expires in 6 months",(N2382-TODAY())&gt;=31,"02 Expires in 3 months",(N2382-TODAY())&gt;=0,"01 Expires in 30 days",(N2382-TODAY())&gt;=-31,"01 Expired last 30 days",(N2382-TODAY())&gt;=-92,"02 Expired last 3 months",(N2382-TODAY())&gt;=-183,"03 Expired last 6 months",(N2382-TODAY())&gt;=-365,"04 Expired last 12 months",(N2382-TODAY())&gt;=-547,"05 Expired last 18 months",TRUE,"06 Expired over 18 months")</f>
        <v>04 Expires in 12 months</v>
      </c>
      <c r="Q2382" s="65">
        <v>50000</v>
      </c>
      <c r="R2382" s="84">
        <f t="shared" si="497"/>
        <v>145833.33333333334</v>
      </c>
      <c r="S2382" s="77" t="str" cm="1">
        <f t="array" ref="S2382">_xlfn.IFS(R2382&gt;5000000,"Gold",R2382&gt;=500000,"Silver",R2382&gt;30000,"Bronze",TRUE,"Transactional")</f>
        <v>Bronze</v>
      </c>
      <c r="T2382" s="24" t="s">
        <v>54</v>
      </c>
      <c r="U2382" s="101" t="s">
        <v>123</v>
      </c>
      <c r="V2382" s="101" t="s">
        <v>1357</v>
      </c>
      <c r="W2382" s="77" t="str">
        <f t="shared" si="493"/>
        <v>No</v>
      </c>
      <c r="X2382" s="77" t="str">
        <f>IFERROR(_xlfn.XLOOKUP(J2382&amp;"||"&amp;K2382,'Mapping Ref.'!$J$2:$J$538,'Mapping Ref.'!$K$2:$K$538),"")</f>
        <v>Construction &amp; Estates</v>
      </c>
      <c r="Y2382" s="77" t="str" cm="1">
        <f t="array" ref="Y2382">_xlfn.IFS(R2382&gt;2000000,"For Publication",R2382&gt;100000,"PID",R2382&gt;30000,"RFQ",TRUE,"Transactional")</f>
        <v>PID</v>
      </c>
      <c r="Z2382" s="24" t="s">
        <v>2277</v>
      </c>
      <c r="AA2382" s="32">
        <v>36</v>
      </c>
      <c r="AB2382" s="24">
        <v>0</v>
      </c>
      <c r="AC2382" s="25">
        <v>45413</v>
      </c>
      <c r="AD2382" s="24" t="s">
        <v>58</v>
      </c>
      <c r="AE2382" s="24" t="s">
        <v>8320</v>
      </c>
      <c r="AF2382" s="24" t="s">
        <v>60</v>
      </c>
      <c r="AG2382" s="24" t="s">
        <v>59</v>
      </c>
      <c r="AH2382" s="24" t="s">
        <v>60</v>
      </c>
      <c r="AI2382" s="24">
        <v>519868</v>
      </c>
      <c r="AJ2382" s="24" t="s">
        <v>60</v>
      </c>
      <c r="AK2382" s="24" t="s">
        <v>101</v>
      </c>
      <c r="AL2382" s="24" t="s">
        <v>70</v>
      </c>
      <c r="AM2382" s="24" t="s">
        <v>60</v>
      </c>
      <c r="AN2382" s="24" t="s">
        <v>59</v>
      </c>
      <c r="AO2382" s="24">
        <v>100</v>
      </c>
      <c r="AP2382" s="24"/>
      <c r="AQ2382" s="24" t="s">
        <v>9076</v>
      </c>
      <c r="AR2382" s="24" t="s">
        <v>9077</v>
      </c>
      <c r="AS2382" s="89">
        <f t="shared" si="496"/>
        <v>35</v>
      </c>
      <c r="AT2382" s="24"/>
    </row>
    <row r="2383" spans="1:46" x14ac:dyDescent="0.5">
      <c r="A2383" s="24">
        <v>2522</v>
      </c>
      <c r="B2383" s="24"/>
      <c r="C2383" s="24"/>
      <c r="D2383" s="24" t="s">
        <v>9078</v>
      </c>
      <c r="E2383" s="24" t="s">
        <v>9079</v>
      </c>
      <c r="F2383" s="77" t="str">
        <f t="shared" si="492"/>
        <v>GRAFFINS SERVICES LIMITED</v>
      </c>
      <c r="G2383" s="24" t="s">
        <v>9078</v>
      </c>
      <c r="H2383" s="24" t="s">
        <v>4226</v>
      </c>
      <c r="I2383" s="24" t="s">
        <v>4784</v>
      </c>
      <c r="J2383" s="24" t="s">
        <v>52</v>
      </c>
      <c r="K2383" s="24" t="s">
        <v>1281</v>
      </c>
      <c r="L2383" s="25">
        <v>45413</v>
      </c>
      <c r="M2383" s="25">
        <v>45596</v>
      </c>
      <c r="N2383" s="81">
        <f t="shared" si="494"/>
        <v>45596</v>
      </c>
      <c r="O2383" s="77" t="str">
        <f t="shared" ca="1" si="495"/>
        <v>Expired</v>
      </c>
      <c r="P2383" s="77" t="str" cm="1">
        <f t="array" aca="1" ref="P2383" ca="1">_xlfn.IFS((N2383-TODAY())&gt;=547,"06 Expires over 18 months",(N2383-TODAY())&gt;=365,"05 Expires in 18 months",(N2383-TODAY())&gt;=183,"04 Expires in 12 months",(N2383-TODAY())&gt;=92,"03 Expires in 6 months",(N2383-TODAY())&gt;=31,"02 Expires in 3 months",(N2383-TODAY())&gt;=0,"01 Expires in 30 days",(N2383-TODAY())&gt;=-31,"01 Expired last 30 days",(N2383-TODAY())&gt;=-92,"02 Expired last 3 months",(N2383-TODAY())&gt;=-183,"03 Expired last 6 months",(N2383-TODAY())&gt;=-365,"04 Expired last 12 months",(N2383-TODAY())&gt;=-547,"05 Expired last 18 months",TRUE,"06 Expired over 18 months")</f>
        <v>06 Expired over 18 months</v>
      </c>
      <c r="Q2383" s="65">
        <v>66720</v>
      </c>
      <c r="R2383" s="84">
        <f t="shared" si="497"/>
        <v>66720</v>
      </c>
      <c r="S2383" s="77" t="str" cm="1">
        <f t="array" ref="S2383">_xlfn.IFS(R2383&gt;5000000,"Gold",R2383&gt;=500000,"Silver",R2383&gt;30000,"Bronze",TRUE,"Transactional")</f>
        <v>Bronze</v>
      </c>
      <c r="T2383" s="24" t="s">
        <v>54</v>
      </c>
      <c r="U2383" s="101" t="s">
        <v>116</v>
      </c>
      <c r="V2383" s="101" t="s">
        <v>70</v>
      </c>
      <c r="W2383" s="77" t="str">
        <f t="shared" si="493"/>
        <v>No</v>
      </c>
      <c r="X2383" s="77" t="str">
        <f>IFERROR(_xlfn.XLOOKUP(J2383&amp;"||"&amp;K2383,'Mapping Ref.'!$J$2:$J$538,'Mapping Ref.'!$K$2:$K$538),"")</f>
        <v>ICT</v>
      </c>
      <c r="Y2383" s="77" t="str" cm="1">
        <f t="array" ref="Y2383">_xlfn.IFS(R2383&gt;2000000,"For Publication",R2383&gt;100000,"PID",R2383&gt;30000,"RFQ",TRUE,"Transactional")</f>
        <v>RFQ</v>
      </c>
      <c r="Z2383" s="24" t="s">
        <v>8586</v>
      </c>
      <c r="AA2383" s="32">
        <v>6</v>
      </c>
      <c r="AB2383" s="24">
        <v>0</v>
      </c>
      <c r="AC2383" s="25">
        <v>45413</v>
      </c>
      <c r="AD2383" s="24" t="s">
        <v>58</v>
      </c>
      <c r="AE2383" s="24" t="s">
        <v>5003</v>
      </c>
      <c r="AF2383" s="24" t="s">
        <v>60</v>
      </c>
      <c r="AG2383" s="24" t="s">
        <v>59</v>
      </c>
      <c r="AH2383" s="24" t="s">
        <v>60</v>
      </c>
      <c r="AI2383" s="24">
        <v>9946763</v>
      </c>
      <c r="AJ2383" s="24" t="s">
        <v>59</v>
      </c>
      <c r="AK2383" s="24" t="s">
        <v>101</v>
      </c>
      <c r="AL2383" s="24" t="s">
        <v>70</v>
      </c>
      <c r="AM2383" s="24" t="s">
        <v>60</v>
      </c>
      <c r="AN2383" s="24" t="s">
        <v>59</v>
      </c>
      <c r="AO2383" s="24">
        <v>0</v>
      </c>
      <c r="AP2383" s="24"/>
      <c r="AQ2383" s="24"/>
      <c r="AR2383" s="24"/>
      <c r="AS2383" s="89">
        <f t="shared" si="496"/>
        <v>5</v>
      </c>
      <c r="AT2383" s="24" t="s">
        <v>9080</v>
      </c>
    </row>
    <row r="2384" spans="1:46" x14ac:dyDescent="0.5">
      <c r="A2384" s="24">
        <v>2523</v>
      </c>
      <c r="B2384" s="24"/>
      <c r="C2384" s="24"/>
      <c r="D2384" s="24" t="s">
        <v>9081</v>
      </c>
      <c r="E2384" s="24" t="s">
        <v>9082</v>
      </c>
      <c r="F2384" s="77" t="str">
        <f t="shared" si="492"/>
        <v>OUR TIME</v>
      </c>
      <c r="G2384" s="24" t="s">
        <v>9083</v>
      </c>
      <c r="H2384" s="24" t="s">
        <v>2200</v>
      </c>
      <c r="I2384" s="24" t="s">
        <v>2200</v>
      </c>
      <c r="J2384" s="24" t="s">
        <v>190</v>
      </c>
      <c r="K2384" s="24" t="s">
        <v>2202</v>
      </c>
      <c r="L2384" s="25">
        <v>45413</v>
      </c>
      <c r="M2384" s="25">
        <v>45778</v>
      </c>
      <c r="N2384" s="81">
        <f t="shared" si="494"/>
        <v>45962</v>
      </c>
      <c r="O2384" s="77" t="s">
        <v>712</v>
      </c>
      <c r="P2384" s="77" t="str" cm="1">
        <f t="array" aca="1" ref="P2384" ca="1">_xlfn.IFS((N2384-TODAY())&gt;=547,"06 Expires over 18 months",(N2384-TODAY())&gt;=365,"05 Expires in 18 months",(N2384-TODAY())&gt;=183,"04 Expires in 12 months",(N2384-TODAY())&gt;=92,"03 Expires in 6 months",(N2384-TODAY())&gt;=31,"02 Expires in 3 months",(N2384-TODAY())&gt;=0,"01 Expires in 30 days",(N2384-TODAY())&gt;=-31,"01 Expired last 30 days",(N2384-TODAY())&gt;=-92,"02 Expired last 3 months",(N2384-TODAY())&gt;=-183,"03 Expired last 6 months",(N2384-TODAY())&gt;=-365,"04 Expired last 12 months",(N2384-TODAY())&gt;=-547,"05 Expired last 18 months",TRUE,"06 Expired over 18 months")</f>
        <v>04 Expired last 12 months</v>
      </c>
      <c r="Q2384" s="65">
        <v>500</v>
      </c>
      <c r="R2384" s="84">
        <f t="shared" si="497"/>
        <v>750</v>
      </c>
      <c r="S2384" s="77" t="str" cm="1">
        <f t="array" ref="S2384">_xlfn.IFS(R2384&gt;5000000,"Gold",R2384&gt;=500000,"Silver",R2384&gt;30000,"Bronze",TRUE,"Transactional")</f>
        <v>Transactional</v>
      </c>
      <c r="T2384" s="24" t="s">
        <v>54</v>
      </c>
      <c r="U2384" s="101" t="s">
        <v>109</v>
      </c>
      <c r="V2384" s="101" t="s">
        <v>148</v>
      </c>
      <c r="W2384" s="77" t="str">
        <f t="shared" si="493"/>
        <v>Yes</v>
      </c>
      <c r="X2384" s="77" t="str">
        <f>IFERROR(_xlfn.XLOOKUP(J2384&amp;"||"&amp;K2384,'Mapping Ref.'!$J$2:$J$538,'Mapping Ref.'!$K$2:$K$538),"")</f>
        <v>Childrens &amp; Adults</v>
      </c>
      <c r="Y2384" s="77" t="str" cm="1">
        <f t="array" ref="Y2384">_xlfn.IFS(R2384&gt;2000000,"For Publication",R2384&gt;100000,"PID",R2384&gt;30000,"RFQ",TRUE,"Transactional")</f>
        <v>Transactional</v>
      </c>
      <c r="Z2384" s="24" t="s">
        <v>8586</v>
      </c>
      <c r="AA2384" s="32">
        <v>12</v>
      </c>
      <c r="AB2384" s="24">
        <v>6</v>
      </c>
      <c r="AC2384" s="25">
        <v>45413</v>
      </c>
      <c r="AD2384" s="24" t="s">
        <v>58</v>
      </c>
      <c r="AE2384" s="24">
        <v>10000829</v>
      </c>
      <c r="AF2384" s="24" t="s">
        <v>59</v>
      </c>
      <c r="AG2384" s="24" t="s">
        <v>60</v>
      </c>
      <c r="AH2384" s="24" t="s">
        <v>60</v>
      </c>
      <c r="AI2384" s="24"/>
      <c r="AJ2384" s="24" t="s">
        <v>60</v>
      </c>
      <c r="AK2384" s="24" t="s">
        <v>101</v>
      </c>
      <c r="AL2384" s="24" t="s">
        <v>70</v>
      </c>
      <c r="AM2384" s="24" t="s">
        <v>59</v>
      </c>
      <c r="AN2384" s="24" t="s">
        <v>59</v>
      </c>
      <c r="AO2384" s="24">
        <v>0</v>
      </c>
      <c r="AP2384" s="24"/>
      <c r="AQ2384" s="24"/>
      <c r="AR2384" s="24"/>
      <c r="AS2384" s="89">
        <f t="shared" si="496"/>
        <v>18</v>
      </c>
      <c r="AT2384" s="24" t="s">
        <v>9084</v>
      </c>
    </row>
    <row r="2385" spans="1:46" x14ac:dyDescent="0.5">
      <c r="A2385" s="24">
        <v>2524</v>
      </c>
      <c r="B2385" s="24" t="s">
        <v>506</v>
      </c>
      <c r="C2385" s="24"/>
      <c r="D2385" s="24" t="s">
        <v>9085</v>
      </c>
      <c r="E2385" s="24" t="s">
        <v>9086</v>
      </c>
      <c r="F2385" s="77" t="str">
        <f t="shared" si="492"/>
        <v>FEED EASY LTD</v>
      </c>
      <c r="G2385" s="24" t="s">
        <v>9087</v>
      </c>
      <c r="H2385" s="24" t="s">
        <v>1311</v>
      </c>
      <c r="I2385" s="24" t="s">
        <v>1923</v>
      </c>
      <c r="J2385" s="24" t="s">
        <v>1312</v>
      </c>
      <c r="K2385" s="24" t="s">
        <v>1109</v>
      </c>
      <c r="L2385" s="25">
        <v>45455</v>
      </c>
      <c r="M2385" s="25">
        <v>46112</v>
      </c>
      <c r="N2385" s="81">
        <f t="shared" si="494"/>
        <v>46477</v>
      </c>
      <c r="O2385" s="77" t="str">
        <f t="shared" ref="O2385:O2404" ca="1" si="498">IF(N2385&lt;TODAY(),"Expired","Live")</f>
        <v>Live</v>
      </c>
      <c r="P2385" s="77" t="str" cm="1">
        <f t="array" aca="1" ref="P2385" ca="1">_xlfn.IFS((N2385-TODAY())&gt;=547,"06 Expires over 18 months",(N2385-TODAY())&gt;=365,"05 Expires in 18 months",(N2385-TODAY())&gt;=183,"04 Expires in 12 months",(N2385-TODAY())&gt;=92,"03 Expires in 6 months",(N2385-TODAY())&gt;=31,"02 Expires in 3 months",(N2385-TODAY())&gt;=0,"01 Expires in 30 days",(N2385-TODAY())&gt;=-31,"01 Expired last 30 days",(N2385-TODAY())&gt;=-92,"02 Expired last 3 months",(N2385-TODAY())&gt;=-183,"03 Expired last 6 months",(N2385-TODAY())&gt;=-365,"04 Expired last 12 months",(N2385-TODAY())&gt;=-547,"05 Expired last 18 months",TRUE,"06 Expired over 18 months")</f>
        <v>04 Expires in 12 months</v>
      </c>
      <c r="Q2385" s="65">
        <v>5000</v>
      </c>
      <c r="R2385" s="84">
        <f t="shared" si="497"/>
        <v>13750</v>
      </c>
      <c r="S2385" s="77" t="str" cm="1">
        <f t="array" ref="S2385">_xlfn.IFS(R2385&gt;5000000,"Gold",R2385&gt;=500000,"Silver",R2385&gt;30000,"Bronze",TRUE,"Transactional")</f>
        <v>Transactional</v>
      </c>
      <c r="T2385" s="24" t="s">
        <v>54</v>
      </c>
      <c r="U2385" s="101" t="s">
        <v>445</v>
      </c>
      <c r="V2385" s="101" t="s">
        <v>446</v>
      </c>
      <c r="W2385" s="77" t="str">
        <f t="shared" si="493"/>
        <v>Yes</v>
      </c>
      <c r="X2385" s="77" t="str">
        <f>IFERROR(_xlfn.XLOOKUP(J2385&amp;"||"&amp;K2385,'Mapping Ref.'!$J$2:$J$538,'Mapping Ref.'!$K$2:$K$538),"")</f>
        <v>Corporate</v>
      </c>
      <c r="Y2385" s="77" t="str" cm="1">
        <f t="array" ref="Y2385">_xlfn.IFS(R2385&gt;2000000,"For Publication",R2385&gt;100000,"PID",R2385&gt;30000,"RFQ",TRUE,"Transactional")</f>
        <v>Transactional</v>
      </c>
      <c r="Z2385" s="24" t="s">
        <v>2277</v>
      </c>
      <c r="AA2385" s="32">
        <v>24</v>
      </c>
      <c r="AB2385" s="24">
        <v>12</v>
      </c>
      <c r="AC2385" s="25">
        <v>45413</v>
      </c>
      <c r="AD2385" s="24" t="s">
        <v>58</v>
      </c>
      <c r="AE2385" s="24" t="s">
        <v>9088</v>
      </c>
      <c r="AF2385" s="24" t="s">
        <v>60</v>
      </c>
      <c r="AG2385" s="24" t="s">
        <v>59</v>
      </c>
      <c r="AH2385" s="24" t="s">
        <v>60</v>
      </c>
      <c r="AI2385" s="24">
        <v>7585710</v>
      </c>
      <c r="AJ2385" s="24" t="s">
        <v>60</v>
      </c>
      <c r="AK2385" s="24" t="s">
        <v>101</v>
      </c>
      <c r="AL2385" s="24" t="s">
        <v>70</v>
      </c>
      <c r="AM2385" s="24" t="s">
        <v>59</v>
      </c>
      <c r="AN2385" s="24" t="s">
        <v>59</v>
      </c>
      <c r="AO2385" s="24">
        <v>0</v>
      </c>
      <c r="AP2385" s="24"/>
      <c r="AQ2385" s="24"/>
      <c r="AR2385" s="24"/>
      <c r="AS2385" s="89">
        <f t="shared" si="496"/>
        <v>33</v>
      </c>
      <c r="AT2385" s="24" t="s">
        <v>9089</v>
      </c>
    </row>
    <row r="2386" spans="1:46" x14ac:dyDescent="0.5">
      <c r="A2386" s="24">
        <v>2525</v>
      </c>
      <c r="B2386" s="24" t="s">
        <v>506</v>
      </c>
      <c r="C2386" s="24" t="s">
        <v>77</v>
      </c>
      <c r="D2386" s="24" t="s">
        <v>9090</v>
      </c>
      <c r="E2386" s="24" t="s">
        <v>9091</v>
      </c>
      <c r="F2386" s="77" t="str">
        <f t="shared" si="492"/>
        <v>DENNIS EAGLE LTD</v>
      </c>
      <c r="G2386" s="24" t="s">
        <v>2136</v>
      </c>
      <c r="H2386" s="24" t="s">
        <v>3282</v>
      </c>
      <c r="I2386" s="24" t="s">
        <v>8192</v>
      </c>
      <c r="J2386" s="24" t="s">
        <v>2962</v>
      </c>
      <c r="K2386" s="24" t="s">
        <v>3283</v>
      </c>
      <c r="L2386" s="25">
        <v>45413</v>
      </c>
      <c r="M2386" s="25">
        <v>46507</v>
      </c>
      <c r="N2386" s="81">
        <f t="shared" si="494"/>
        <v>46507</v>
      </c>
      <c r="O2386" s="77" t="str">
        <f t="shared" ca="1" si="498"/>
        <v>Live</v>
      </c>
      <c r="P2386" s="77" t="str" cm="1">
        <f t="array" aca="1" ref="P2386" ca="1">_xlfn.IFS((N2386-TODAY())&gt;=547,"06 Expires over 18 months",(N2386-TODAY())&gt;=365,"05 Expires in 18 months",(N2386-TODAY())&gt;=183,"04 Expires in 12 months",(N2386-TODAY())&gt;=92,"03 Expires in 6 months",(N2386-TODAY())&gt;=31,"02 Expires in 3 months",(N2386-TODAY())&gt;=0,"01 Expires in 30 days",(N2386-TODAY())&gt;=-31,"01 Expired last 30 days",(N2386-TODAY())&gt;=-92,"02 Expired last 3 months",(N2386-TODAY())&gt;=-183,"03 Expired last 6 months",(N2386-TODAY())&gt;=-365,"04 Expired last 12 months",(N2386-TODAY())&gt;=-547,"05 Expired last 18 months",TRUE,"06 Expired over 18 months")</f>
        <v>04 Expires in 12 months</v>
      </c>
      <c r="Q2386" s="65">
        <v>50000</v>
      </c>
      <c r="R2386" s="84">
        <f t="shared" si="497"/>
        <v>145833.33333333334</v>
      </c>
      <c r="S2386" s="77" t="str" cm="1">
        <f t="array" ref="S2386">_xlfn.IFS(R2386&gt;5000000,"Gold",R2386&gt;=500000,"Silver",R2386&gt;30000,"Bronze",TRUE,"Transactional")</f>
        <v>Bronze</v>
      </c>
      <c r="T2386" s="24" t="s">
        <v>54</v>
      </c>
      <c r="U2386" s="101" t="s">
        <v>393</v>
      </c>
      <c r="V2386" s="101" t="s">
        <v>394</v>
      </c>
      <c r="W2386" s="77" t="str">
        <f t="shared" si="493"/>
        <v>No</v>
      </c>
      <c r="X2386" s="77" t="str">
        <f>IFERROR(_xlfn.XLOOKUP(J2386&amp;"||"&amp;K2386,'Mapping Ref.'!$J$2:$J$538,'Mapping Ref.'!$K$2:$K$538),"")</f>
        <v>Construction &amp; Estates</v>
      </c>
      <c r="Y2386" s="77" t="str" cm="1">
        <f t="array" ref="Y2386">_xlfn.IFS(R2386&gt;2000000,"For Publication",R2386&gt;100000,"PID",R2386&gt;30000,"RFQ",TRUE,"Transactional")</f>
        <v>PID</v>
      </c>
      <c r="Z2386" s="24" t="s">
        <v>2277</v>
      </c>
      <c r="AA2386" s="32">
        <v>36</v>
      </c>
      <c r="AB2386" s="24">
        <v>0</v>
      </c>
      <c r="AC2386" s="25">
        <v>45413</v>
      </c>
      <c r="AD2386" s="24" t="s">
        <v>58</v>
      </c>
      <c r="AE2386" s="24" t="s">
        <v>8320</v>
      </c>
      <c r="AF2386" s="24" t="s">
        <v>60</v>
      </c>
      <c r="AG2386" s="24" t="s">
        <v>59</v>
      </c>
      <c r="AH2386" s="24" t="s">
        <v>60</v>
      </c>
      <c r="AI2386" s="24">
        <v>3794455</v>
      </c>
      <c r="AJ2386" s="24" t="s">
        <v>60</v>
      </c>
      <c r="AK2386" s="24" t="s">
        <v>101</v>
      </c>
      <c r="AL2386" s="24" t="s">
        <v>70</v>
      </c>
      <c r="AM2386" s="24" t="s">
        <v>60</v>
      </c>
      <c r="AN2386" s="24" t="s">
        <v>59</v>
      </c>
      <c r="AO2386" s="24">
        <v>19</v>
      </c>
      <c r="AP2386" s="24"/>
      <c r="AQ2386" s="24" t="s">
        <v>9092</v>
      </c>
      <c r="AR2386" s="24" t="s">
        <v>9093</v>
      </c>
      <c r="AS2386" s="89">
        <f t="shared" si="496"/>
        <v>35</v>
      </c>
      <c r="AT2386" s="24" t="s">
        <v>2137</v>
      </c>
    </row>
    <row r="2387" spans="1:46" x14ac:dyDescent="0.5">
      <c r="A2387" s="24">
        <v>2526</v>
      </c>
      <c r="B2387" s="24" t="s">
        <v>506</v>
      </c>
      <c r="C2387" s="24"/>
      <c r="D2387" s="24" t="s">
        <v>9094</v>
      </c>
      <c r="E2387" s="24" t="s">
        <v>9095</v>
      </c>
      <c r="F2387" s="77" t="str">
        <f t="shared" si="492"/>
        <v>C Windscreen Ltd</v>
      </c>
      <c r="G2387" s="24" t="s">
        <v>9096</v>
      </c>
      <c r="H2387" s="24" t="s">
        <v>3282</v>
      </c>
      <c r="I2387" s="24" t="s">
        <v>8192</v>
      </c>
      <c r="J2387" s="24" t="s">
        <v>2962</v>
      </c>
      <c r="K2387" s="24" t="s">
        <v>3283</v>
      </c>
      <c r="L2387" s="25">
        <v>45414</v>
      </c>
      <c r="M2387" s="25">
        <v>46508</v>
      </c>
      <c r="N2387" s="81">
        <f t="shared" si="494"/>
        <v>46508</v>
      </c>
      <c r="O2387" s="77" t="str">
        <f t="shared" ca="1" si="498"/>
        <v>Live</v>
      </c>
      <c r="P2387" s="77" t="str" cm="1">
        <f t="array" aca="1" ref="P2387" ca="1">_xlfn.IFS((N2387-TODAY())&gt;=547,"06 Expires over 18 months",(N2387-TODAY())&gt;=365,"05 Expires in 18 months",(N2387-TODAY())&gt;=183,"04 Expires in 12 months",(N2387-TODAY())&gt;=92,"03 Expires in 6 months",(N2387-TODAY())&gt;=31,"02 Expires in 3 months",(N2387-TODAY())&gt;=0,"01 Expires in 30 days",(N2387-TODAY())&gt;=-31,"01 Expired last 30 days",(N2387-TODAY())&gt;=-92,"02 Expired last 3 months",(N2387-TODAY())&gt;=-183,"03 Expired last 6 months",(N2387-TODAY())&gt;=-365,"04 Expired last 12 months",(N2387-TODAY())&gt;=-547,"05 Expired last 18 months",TRUE,"06 Expired over 18 months")</f>
        <v>04 Expires in 12 months</v>
      </c>
      <c r="Q2387" s="65">
        <v>50000</v>
      </c>
      <c r="R2387" s="84">
        <f t="shared" si="497"/>
        <v>145833.33333333334</v>
      </c>
      <c r="S2387" s="77" t="str" cm="1">
        <f t="array" ref="S2387">_xlfn.IFS(R2387&gt;5000000,"Gold",R2387&gt;=500000,"Silver",R2387&gt;30000,"Bronze",TRUE,"Transactional")</f>
        <v>Bronze</v>
      </c>
      <c r="T2387" s="24" t="s">
        <v>54</v>
      </c>
      <c r="U2387" s="101" t="s">
        <v>393</v>
      </c>
      <c r="V2387" s="101" t="s">
        <v>394</v>
      </c>
      <c r="W2387" s="77" t="str">
        <f t="shared" si="493"/>
        <v>No</v>
      </c>
      <c r="X2387" s="77" t="str">
        <f>IFERROR(_xlfn.XLOOKUP(J2387&amp;"||"&amp;K2387,'Mapping Ref.'!$J$2:$J$538,'Mapping Ref.'!$K$2:$K$538),"")</f>
        <v>Construction &amp; Estates</v>
      </c>
      <c r="Y2387" s="77" t="str" cm="1">
        <f t="array" ref="Y2387">_xlfn.IFS(R2387&gt;2000000,"For Publication",R2387&gt;100000,"PID",R2387&gt;30000,"RFQ",TRUE,"Transactional")</f>
        <v>PID</v>
      </c>
      <c r="Z2387" s="24" t="s">
        <v>2277</v>
      </c>
      <c r="AA2387" s="32">
        <v>36</v>
      </c>
      <c r="AB2387" s="24">
        <v>0</v>
      </c>
      <c r="AC2387" s="25">
        <v>45414</v>
      </c>
      <c r="AD2387" s="24" t="s">
        <v>661</v>
      </c>
      <c r="AE2387" s="24" t="s">
        <v>8320</v>
      </c>
      <c r="AF2387" s="24" t="s">
        <v>59</v>
      </c>
      <c r="AG2387" s="24" t="s">
        <v>59</v>
      </c>
      <c r="AH2387" s="24" t="s">
        <v>60</v>
      </c>
      <c r="AI2387" s="24">
        <v>12425699</v>
      </c>
      <c r="AJ2387" s="24" t="s">
        <v>60</v>
      </c>
      <c r="AK2387" s="24" t="s">
        <v>101</v>
      </c>
      <c r="AL2387" s="24" t="s">
        <v>8595</v>
      </c>
      <c r="AM2387" s="24" t="s">
        <v>60</v>
      </c>
      <c r="AN2387" s="24" t="s">
        <v>60</v>
      </c>
      <c r="AO2387" s="24">
        <v>0</v>
      </c>
      <c r="AP2387" s="24" t="s">
        <v>9097</v>
      </c>
      <c r="AQ2387" s="24"/>
      <c r="AR2387" s="24"/>
      <c r="AS2387" s="89">
        <f t="shared" si="496"/>
        <v>35</v>
      </c>
      <c r="AT2387" s="24"/>
    </row>
    <row r="2388" spans="1:46" x14ac:dyDescent="0.5">
      <c r="A2388" s="24">
        <v>2527</v>
      </c>
      <c r="B2388" s="24" t="s">
        <v>506</v>
      </c>
      <c r="C2388" s="24"/>
      <c r="D2388" s="24" t="s">
        <v>9098</v>
      </c>
      <c r="E2388" s="24" t="s">
        <v>9099</v>
      </c>
      <c r="F2388" s="77" t="str">
        <f t="shared" si="492"/>
        <v>Doubledrive Limited T A Translectrix</v>
      </c>
      <c r="G2388" s="24" t="s">
        <v>9100</v>
      </c>
      <c r="H2388" s="24" t="s">
        <v>3282</v>
      </c>
      <c r="I2388" s="24" t="s">
        <v>8192</v>
      </c>
      <c r="J2388" s="24" t="s">
        <v>2962</v>
      </c>
      <c r="K2388" s="24" t="s">
        <v>3283</v>
      </c>
      <c r="L2388" s="25">
        <v>45414</v>
      </c>
      <c r="M2388" s="25">
        <v>46508</v>
      </c>
      <c r="N2388" s="81">
        <f t="shared" si="494"/>
        <v>46508</v>
      </c>
      <c r="O2388" s="77" t="str">
        <f t="shared" ca="1" si="498"/>
        <v>Live</v>
      </c>
      <c r="P2388" s="77" t="str" cm="1">
        <f t="array" aca="1" ref="P2388" ca="1">_xlfn.IFS((N2388-TODAY())&gt;=547,"06 Expires over 18 months",(N2388-TODAY())&gt;=365,"05 Expires in 18 months",(N2388-TODAY())&gt;=183,"04 Expires in 12 months",(N2388-TODAY())&gt;=92,"03 Expires in 6 months",(N2388-TODAY())&gt;=31,"02 Expires in 3 months",(N2388-TODAY())&gt;=0,"01 Expires in 30 days",(N2388-TODAY())&gt;=-31,"01 Expired last 30 days",(N2388-TODAY())&gt;=-92,"02 Expired last 3 months",(N2388-TODAY())&gt;=-183,"03 Expired last 6 months",(N2388-TODAY())&gt;=-365,"04 Expired last 12 months",(N2388-TODAY())&gt;=-547,"05 Expired last 18 months",TRUE,"06 Expired over 18 months")</f>
        <v>04 Expires in 12 months</v>
      </c>
      <c r="Q2388" s="65">
        <v>50000</v>
      </c>
      <c r="R2388" s="84">
        <f t="shared" si="497"/>
        <v>145833.33333333334</v>
      </c>
      <c r="S2388" s="77" t="str" cm="1">
        <f t="array" ref="S2388">_xlfn.IFS(R2388&gt;5000000,"Gold",R2388&gt;=500000,"Silver",R2388&gt;30000,"Bronze",TRUE,"Transactional")</f>
        <v>Bronze</v>
      </c>
      <c r="T2388" s="24" t="s">
        <v>54</v>
      </c>
      <c r="U2388" s="101" t="s">
        <v>393</v>
      </c>
      <c r="V2388" s="101" t="s">
        <v>394</v>
      </c>
      <c r="W2388" s="77" t="str">
        <f t="shared" si="493"/>
        <v>No</v>
      </c>
      <c r="X2388" s="77" t="str">
        <f>IFERROR(_xlfn.XLOOKUP(J2388&amp;"||"&amp;K2388,'Mapping Ref.'!$J$2:$J$538,'Mapping Ref.'!$K$2:$K$538),"")</f>
        <v>Construction &amp; Estates</v>
      </c>
      <c r="Y2388" s="77" t="str" cm="1">
        <f t="array" ref="Y2388">_xlfn.IFS(R2388&gt;2000000,"For Publication",R2388&gt;100000,"PID",R2388&gt;30000,"RFQ",TRUE,"Transactional")</f>
        <v>PID</v>
      </c>
      <c r="Z2388" s="24" t="s">
        <v>2277</v>
      </c>
      <c r="AA2388" s="32">
        <v>36</v>
      </c>
      <c r="AB2388" s="24">
        <v>0</v>
      </c>
      <c r="AC2388" s="25">
        <v>45414</v>
      </c>
      <c r="AD2388" s="24" t="s">
        <v>58</v>
      </c>
      <c r="AE2388" s="24" t="s">
        <v>8320</v>
      </c>
      <c r="AF2388" s="24" t="s">
        <v>59</v>
      </c>
      <c r="AG2388" s="24" t="s">
        <v>59</v>
      </c>
      <c r="AH2388" s="24" t="s">
        <v>60</v>
      </c>
      <c r="AI2388" s="24">
        <v>1763135</v>
      </c>
      <c r="AJ2388" s="24" t="s">
        <v>60</v>
      </c>
      <c r="AK2388" s="24" t="s">
        <v>101</v>
      </c>
      <c r="AL2388" s="24" t="s">
        <v>8595</v>
      </c>
      <c r="AM2388" s="24" t="s">
        <v>60</v>
      </c>
      <c r="AN2388" s="24" t="s">
        <v>59</v>
      </c>
      <c r="AO2388" s="24">
        <v>1</v>
      </c>
      <c r="AP2388" s="24"/>
      <c r="AQ2388" s="24" t="s">
        <v>9101</v>
      </c>
      <c r="AR2388" s="24" t="s">
        <v>9102</v>
      </c>
      <c r="AS2388" s="89">
        <f t="shared" si="496"/>
        <v>35</v>
      </c>
      <c r="AT2388" s="24"/>
    </row>
    <row r="2389" spans="1:46" x14ac:dyDescent="0.5">
      <c r="A2389" s="24">
        <v>2528</v>
      </c>
      <c r="B2389" s="24" t="s">
        <v>506</v>
      </c>
      <c r="C2389" s="24" t="s">
        <v>77</v>
      </c>
      <c r="D2389" s="24" t="s">
        <v>2220</v>
      </c>
      <c r="E2389" s="24" t="s">
        <v>9103</v>
      </c>
      <c r="F2389" s="77" t="str">
        <f t="shared" si="492"/>
        <v>FAUN ZOELLER (UK) LIMITED</v>
      </c>
      <c r="G2389" s="24" t="s">
        <v>2219</v>
      </c>
      <c r="H2389" s="24" t="s">
        <v>3282</v>
      </c>
      <c r="I2389" s="24" t="s">
        <v>8192</v>
      </c>
      <c r="J2389" s="24" t="s">
        <v>2962</v>
      </c>
      <c r="K2389" s="24" t="s">
        <v>3283</v>
      </c>
      <c r="L2389" s="25">
        <v>45414</v>
      </c>
      <c r="M2389" s="25">
        <v>46508</v>
      </c>
      <c r="N2389" s="81">
        <f t="shared" si="494"/>
        <v>46508</v>
      </c>
      <c r="O2389" s="77" t="str">
        <f t="shared" ca="1" si="498"/>
        <v>Live</v>
      </c>
      <c r="P2389" s="77" t="str" cm="1">
        <f t="array" aca="1" ref="P2389" ca="1">_xlfn.IFS((N2389-TODAY())&gt;=547,"06 Expires over 18 months",(N2389-TODAY())&gt;=365,"05 Expires in 18 months",(N2389-TODAY())&gt;=183,"04 Expires in 12 months",(N2389-TODAY())&gt;=92,"03 Expires in 6 months",(N2389-TODAY())&gt;=31,"02 Expires in 3 months",(N2389-TODAY())&gt;=0,"01 Expires in 30 days",(N2389-TODAY())&gt;=-31,"01 Expired last 30 days",(N2389-TODAY())&gt;=-92,"02 Expired last 3 months",(N2389-TODAY())&gt;=-183,"03 Expired last 6 months",(N2389-TODAY())&gt;=-365,"04 Expired last 12 months",(N2389-TODAY())&gt;=-547,"05 Expired last 18 months",TRUE,"06 Expired over 18 months")</f>
        <v>04 Expires in 12 months</v>
      </c>
      <c r="Q2389" s="65">
        <v>50000</v>
      </c>
      <c r="R2389" s="84">
        <f t="shared" si="497"/>
        <v>145833.33333333334</v>
      </c>
      <c r="S2389" s="77" t="str" cm="1">
        <f t="array" ref="S2389">_xlfn.IFS(R2389&gt;5000000,"Gold",R2389&gt;=500000,"Silver",R2389&gt;30000,"Bronze",TRUE,"Transactional")</f>
        <v>Bronze</v>
      </c>
      <c r="T2389" s="24" t="s">
        <v>54</v>
      </c>
      <c r="U2389" s="101" t="s">
        <v>393</v>
      </c>
      <c r="V2389" s="101" t="s">
        <v>394</v>
      </c>
      <c r="W2389" s="77" t="str">
        <f t="shared" si="493"/>
        <v>No</v>
      </c>
      <c r="X2389" s="77" t="str">
        <f>IFERROR(_xlfn.XLOOKUP(J2389&amp;"||"&amp;K2389,'Mapping Ref.'!$J$2:$J$538,'Mapping Ref.'!$K$2:$K$538),"")</f>
        <v>Construction &amp; Estates</v>
      </c>
      <c r="Y2389" s="77" t="str" cm="1">
        <f t="array" ref="Y2389">_xlfn.IFS(R2389&gt;2000000,"For Publication",R2389&gt;100000,"PID",R2389&gt;30000,"RFQ",TRUE,"Transactional")</f>
        <v>PID</v>
      </c>
      <c r="Z2389" s="24" t="s">
        <v>2277</v>
      </c>
      <c r="AA2389" s="32">
        <v>36</v>
      </c>
      <c r="AB2389" s="24">
        <v>0</v>
      </c>
      <c r="AC2389" s="25">
        <v>45414</v>
      </c>
      <c r="AD2389" s="24" t="s">
        <v>58</v>
      </c>
      <c r="AE2389" s="24" t="s">
        <v>8320</v>
      </c>
      <c r="AF2389" s="24" t="s">
        <v>60</v>
      </c>
      <c r="AG2389" s="24" t="s">
        <v>59</v>
      </c>
      <c r="AH2389" s="24" t="s">
        <v>60</v>
      </c>
      <c r="AI2389" s="24">
        <v>751804</v>
      </c>
      <c r="AJ2389" s="24" t="s">
        <v>60</v>
      </c>
      <c r="AK2389" s="24" t="s">
        <v>101</v>
      </c>
      <c r="AL2389" s="24" t="s">
        <v>70</v>
      </c>
      <c r="AM2389" s="24" t="s">
        <v>60</v>
      </c>
      <c r="AN2389" s="24" t="s">
        <v>59</v>
      </c>
      <c r="AO2389" s="24">
        <v>3</v>
      </c>
      <c r="AP2389" s="24"/>
      <c r="AQ2389" s="24" t="s">
        <v>9104</v>
      </c>
      <c r="AR2389" s="24" t="s">
        <v>9105</v>
      </c>
      <c r="AS2389" s="89">
        <f t="shared" si="496"/>
        <v>35</v>
      </c>
      <c r="AT2389" s="24" t="s">
        <v>2220</v>
      </c>
    </row>
    <row r="2390" spans="1:46" x14ac:dyDescent="0.5">
      <c r="A2390" s="24">
        <v>2529</v>
      </c>
      <c r="B2390" s="24" t="s">
        <v>506</v>
      </c>
      <c r="C2390" s="24" t="s">
        <v>77</v>
      </c>
      <c r="D2390" s="24" t="s">
        <v>9106</v>
      </c>
      <c r="E2390" s="24" t="s">
        <v>9107</v>
      </c>
      <c r="F2390" s="77" t="str">
        <f t="shared" si="492"/>
        <v>ERNEST DOE &amp; SONS LTD</v>
      </c>
      <c r="G2390" s="24" t="s">
        <v>2148</v>
      </c>
      <c r="H2390" s="24" t="s">
        <v>3282</v>
      </c>
      <c r="I2390" s="24" t="s">
        <v>8192</v>
      </c>
      <c r="J2390" s="24" t="s">
        <v>2962</v>
      </c>
      <c r="K2390" s="24" t="s">
        <v>3283</v>
      </c>
      <c r="L2390" s="25">
        <v>45414</v>
      </c>
      <c r="M2390" s="25">
        <v>46508</v>
      </c>
      <c r="N2390" s="81">
        <f t="shared" si="494"/>
        <v>46508</v>
      </c>
      <c r="O2390" s="77" t="str">
        <f t="shared" ca="1" si="498"/>
        <v>Live</v>
      </c>
      <c r="P2390" s="77" t="str" cm="1">
        <f t="array" aca="1" ref="P2390" ca="1">_xlfn.IFS((N2390-TODAY())&gt;=547,"06 Expires over 18 months",(N2390-TODAY())&gt;=365,"05 Expires in 18 months",(N2390-TODAY())&gt;=183,"04 Expires in 12 months",(N2390-TODAY())&gt;=92,"03 Expires in 6 months",(N2390-TODAY())&gt;=31,"02 Expires in 3 months",(N2390-TODAY())&gt;=0,"01 Expires in 30 days",(N2390-TODAY())&gt;=-31,"01 Expired last 30 days",(N2390-TODAY())&gt;=-92,"02 Expired last 3 months",(N2390-TODAY())&gt;=-183,"03 Expired last 6 months",(N2390-TODAY())&gt;=-365,"04 Expired last 12 months",(N2390-TODAY())&gt;=-547,"05 Expired last 18 months",TRUE,"06 Expired over 18 months")</f>
        <v>04 Expires in 12 months</v>
      </c>
      <c r="Q2390" s="65">
        <v>70000</v>
      </c>
      <c r="R2390" s="84">
        <f t="shared" si="497"/>
        <v>204166.66666666666</v>
      </c>
      <c r="S2390" s="77" t="str" cm="1">
        <f t="array" ref="S2390">_xlfn.IFS(R2390&gt;5000000,"Gold",R2390&gt;=500000,"Silver",R2390&gt;30000,"Bronze",TRUE,"Transactional")</f>
        <v>Bronze</v>
      </c>
      <c r="T2390" s="24" t="s">
        <v>54</v>
      </c>
      <c r="U2390" s="101" t="s">
        <v>123</v>
      </c>
      <c r="V2390" s="101" t="s">
        <v>1357</v>
      </c>
      <c r="W2390" s="77" t="str">
        <f t="shared" si="493"/>
        <v>No</v>
      </c>
      <c r="X2390" s="77" t="str">
        <f>IFERROR(_xlfn.XLOOKUP(J2390&amp;"||"&amp;K2390,'Mapping Ref.'!$J$2:$J$538,'Mapping Ref.'!$K$2:$K$538),"")</f>
        <v>Construction &amp; Estates</v>
      </c>
      <c r="Y2390" s="77" t="str" cm="1">
        <f t="array" ref="Y2390">_xlfn.IFS(R2390&gt;2000000,"For Publication",R2390&gt;100000,"PID",R2390&gt;30000,"RFQ",TRUE,"Transactional")</f>
        <v>PID</v>
      </c>
      <c r="Z2390" s="24" t="s">
        <v>2277</v>
      </c>
      <c r="AA2390" s="32">
        <v>36</v>
      </c>
      <c r="AB2390" s="24">
        <v>0</v>
      </c>
      <c r="AC2390" s="25">
        <v>45414</v>
      </c>
      <c r="AD2390" s="24" t="s">
        <v>58</v>
      </c>
      <c r="AE2390" s="24" t="s">
        <v>8320</v>
      </c>
      <c r="AF2390" s="24" t="s">
        <v>60</v>
      </c>
      <c r="AG2390" s="24" t="s">
        <v>59</v>
      </c>
      <c r="AH2390" s="24" t="s">
        <v>60</v>
      </c>
      <c r="AI2390" s="24">
        <v>431173</v>
      </c>
      <c r="AJ2390" s="24" t="s">
        <v>60</v>
      </c>
      <c r="AK2390" s="24" t="s">
        <v>101</v>
      </c>
      <c r="AL2390" s="24" t="s">
        <v>8595</v>
      </c>
      <c r="AM2390" s="24" t="s">
        <v>60</v>
      </c>
      <c r="AN2390" s="24" t="s">
        <v>59</v>
      </c>
      <c r="AO2390" s="24">
        <v>21</v>
      </c>
      <c r="AP2390" s="24"/>
      <c r="AQ2390" s="24" t="s">
        <v>9092</v>
      </c>
      <c r="AR2390" s="24" t="s">
        <v>9093</v>
      </c>
      <c r="AS2390" s="89">
        <f t="shared" si="496"/>
        <v>35</v>
      </c>
      <c r="AT2390" s="24" t="s">
        <v>2150</v>
      </c>
    </row>
    <row r="2391" spans="1:46" x14ac:dyDescent="0.5">
      <c r="A2391" s="24">
        <v>2530</v>
      </c>
      <c r="B2391" s="24"/>
      <c r="C2391" s="24" t="s">
        <v>77</v>
      </c>
      <c r="D2391" s="24" t="s">
        <v>9108</v>
      </c>
      <c r="E2391" s="24" t="s">
        <v>9109</v>
      </c>
      <c r="F2391" s="77" t="str">
        <f t="shared" si="492"/>
        <v>KANDA COMMUNICATIONS LLP</v>
      </c>
      <c r="G2391" s="24" t="s">
        <v>8195</v>
      </c>
      <c r="H2391" s="24" t="s">
        <v>3853</v>
      </c>
      <c r="I2391" s="24" t="s">
        <v>8238</v>
      </c>
      <c r="J2391" s="24" t="s">
        <v>321</v>
      </c>
      <c r="K2391" s="24" t="s">
        <v>9110</v>
      </c>
      <c r="L2391" s="25">
        <v>45384</v>
      </c>
      <c r="M2391" s="25">
        <v>45567</v>
      </c>
      <c r="N2391" s="81">
        <f t="shared" si="494"/>
        <v>45567</v>
      </c>
      <c r="O2391" s="77" t="str">
        <f t="shared" ca="1" si="498"/>
        <v>Expired</v>
      </c>
      <c r="P2391" s="77" t="str" cm="1">
        <f t="array" aca="1" ref="P2391" ca="1">_xlfn.IFS((N2391-TODAY())&gt;=547,"06 Expires over 18 months",(N2391-TODAY())&gt;=365,"05 Expires in 18 months",(N2391-TODAY())&gt;=183,"04 Expires in 12 months",(N2391-TODAY())&gt;=92,"03 Expires in 6 months",(N2391-TODAY())&gt;=31,"02 Expires in 3 months",(N2391-TODAY())&gt;=0,"01 Expires in 30 days",(N2391-TODAY())&gt;=-31,"01 Expired last 30 days",(N2391-TODAY())&gt;=-92,"02 Expired last 3 months",(N2391-TODAY())&gt;=-183,"03 Expired last 6 months",(N2391-TODAY())&gt;=-365,"04 Expired last 12 months",(N2391-TODAY())&gt;=-547,"05 Expired last 18 months",TRUE,"06 Expired over 18 months")</f>
        <v>06 Expired over 18 months</v>
      </c>
      <c r="Q2391" s="65">
        <v>60640</v>
      </c>
      <c r="R2391" s="84">
        <f t="shared" si="497"/>
        <v>60640</v>
      </c>
      <c r="S2391" s="77" t="str" cm="1">
        <f t="array" ref="S2391">_xlfn.IFS(R2391&gt;5000000,"Gold",R2391&gt;=500000,"Silver",R2391&gt;30000,"Bronze",TRUE,"Transactional")</f>
        <v>Bronze</v>
      </c>
      <c r="T2391" s="24" t="s">
        <v>122</v>
      </c>
      <c r="U2391" s="101" t="s">
        <v>393</v>
      </c>
      <c r="V2391" s="101" t="s">
        <v>1200</v>
      </c>
      <c r="W2391" s="77" t="str">
        <f t="shared" si="493"/>
        <v>No</v>
      </c>
      <c r="X2391" s="77" t="str">
        <f>IFERROR(_xlfn.XLOOKUP(J2391&amp;"||"&amp;K2391,'Mapping Ref.'!$J$2:$J$538,'Mapping Ref.'!$K$2:$K$538),"")</f>
        <v>Corporate</v>
      </c>
      <c r="Y2391" s="77" t="str" cm="1">
        <f t="array" ref="Y2391">_xlfn.IFS(R2391&gt;2000000,"For Publication",R2391&gt;100000,"PID",R2391&gt;30000,"RFQ",TRUE,"Transactional")</f>
        <v>RFQ</v>
      </c>
      <c r="Z2391" s="24" t="s">
        <v>2277</v>
      </c>
      <c r="AA2391" s="32">
        <v>6</v>
      </c>
      <c r="AB2391" s="24">
        <v>0</v>
      </c>
      <c r="AC2391" s="25">
        <v>45414</v>
      </c>
      <c r="AD2391" s="24" t="s">
        <v>58</v>
      </c>
      <c r="AE2391" s="24" t="s">
        <v>9111</v>
      </c>
      <c r="AF2391" s="24" t="s">
        <v>60</v>
      </c>
      <c r="AG2391" s="24" t="s">
        <v>59</v>
      </c>
      <c r="AH2391" s="24" t="s">
        <v>60</v>
      </c>
      <c r="AI2391" s="24" t="s">
        <v>8196</v>
      </c>
      <c r="AJ2391" s="24" t="s">
        <v>60</v>
      </c>
      <c r="AK2391" s="24" t="s">
        <v>101</v>
      </c>
      <c r="AL2391" s="24" t="s">
        <v>70</v>
      </c>
      <c r="AM2391" s="24" t="s">
        <v>60</v>
      </c>
      <c r="AN2391" s="24" t="s">
        <v>59</v>
      </c>
      <c r="AO2391" s="24">
        <v>0</v>
      </c>
      <c r="AP2391" s="24"/>
      <c r="AQ2391" s="24"/>
      <c r="AR2391" s="24"/>
      <c r="AS2391" s="89">
        <f t="shared" si="496"/>
        <v>6</v>
      </c>
      <c r="AT2391" s="24" t="s">
        <v>8193</v>
      </c>
    </row>
    <row r="2392" spans="1:46" x14ac:dyDescent="0.5">
      <c r="A2392" s="24">
        <v>2531</v>
      </c>
      <c r="B2392" s="24"/>
      <c r="C2392" s="24"/>
      <c r="D2392" s="24" t="s">
        <v>9112</v>
      </c>
      <c r="E2392" s="24" t="s">
        <v>9112</v>
      </c>
      <c r="F2392" s="77" t="str">
        <f t="shared" si="492"/>
        <v>MARTIN ARNOLD LIMITED</v>
      </c>
      <c r="G2392" s="24" t="s">
        <v>9113</v>
      </c>
      <c r="H2392" s="24" t="s">
        <v>8877</v>
      </c>
      <c r="I2392" s="24" t="s">
        <v>8877</v>
      </c>
      <c r="J2392" s="24" t="s">
        <v>107</v>
      </c>
      <c r="K2392" s="24" t="s">
        <v>9114</v>
      </c>
      <c r="L2392" s="25">
        <v>45282</v>
      </c>
      <c r="M2392" s="25">
        <v>45565</v>
      </c>
      <c r="N2392" s="81">
        <f t="shared" si="494"/>
        <v>45565</v>
      </c>
      <c r="O2392" s="77" t="str">
        <f t="shared" ca="1" si="498"/>
        <v>Expired</v>
      </c>
      <c r="P2392" s="77" t="str" cm="1">
        <f t="array" aca="1" ref="P2392" ca="1">_xlfn.IFS((N2392-TODAY())&gt;=547,"06 Expires over 18 months",(N2392-TODAY())&gt;=365,"05 Expires in 18 months",(N2392-TODAY())&gt;=183,"04 Expires in 12 months",(N2392-TODAY())&gt;=92,"03 Expires in 6 months",(N2392-TODAY())&gt;=31,"02 Expires in 3 months",(N2392-TODAY())&gt;=0,"01 Expires in 30 days",(N2392-TODAY())&gt;=-31,"01 Expired last 30 days",(N2392-TODAY())&gt;=-92,"02 Expired last 3 months",(N2392-TODAY())&gt;=-183,"03 Expired last 6 months",(N2392-TODAY())&gt;=-365,"04 Expired last 12 months",(N2392-TODAY())&gt;=-547,"05 Expired last 18 months",TRUE,"06 Expired over 18 months")</f>
        <v>06 Expired over 18 months</v>
      </c>
      <c r="Q2392" s="65">
        <v>490000</v>
      </c>
      <c r="R2392" s="84">
        <f t="shared" si="497"/>
        <v>490000</v>
      </c>
      <c r="S2392" s="77" t="str" cm="1">
        <f t="array" ref="S2392">_xlfn.IFS(R2392&gt;5000000,"Gold",R2392&gt;=500000,"Silver",R2392&gt;30000,"Bronze",TRUE,"Transactional")</f>
        <v>Bronze</v>
      </c>
      <c r="T2392" s="24" t="s">
        <v>122</v>
      </c>
      <c r="U2392" s="101" t="s">
        <v>237</v>
      </c>
      <c r="V2392" s="101" t="s">
        <v>350</v>
      </c>
      <c r="W2392" s="77" t="str">
        <f t="shared" si="493"/>
        <v>No</v>
      </c>
      <c r="X2392" s="77" t="str">
        <f>IFERROR(_xlfn.XLOOKUP(J2392&amp;"||"&amp;K2392,'Mapping Ref.'!$J$2:$J$538,'Mapping Ref.'!$K$2:$K$538),"")</f>
        <v>Construction &amp; Estates</v>
      </c>
      <c r="Y2392" s="77" t="str" cm="1">
        <f t="array" ref="Y2392">_xlfn.IFS(R2392&gt;2000000,"For Publication",R2392&gt;100000,"PID",R2392&gt;30000,"RFQ",TRUE,"Transactional")</f>
        <v>PID</v>
      </c>
      <c r="Z2392" s="24" t="s">
        <v>2277</v>
      </c>
      <c r="AA2392" s="32">
        <v>12</v>
      </c>
      <c r="AB2392" s="24">
        <v>0</v>
      </c>
      <c r="AC2392" s="25">
        <v>45415</v>
      </c>
      <c r="AD2392" s="24" t="s">
        <v>58</v>
      </c>
      <c r="AE2392" s="24" t="s">
        <v>9115</v>
      </c>
      <c r="AF2392" s="24" t="s">
        <v>59</v>
      </c>
      <c r="AG2392" s="24" t="s">
        <v>59</v>
      </c>
      <c r="AH2392" s="24" t="s">
        <v>60</v>
      </c>
      <c r="AI2392" s="24">
        <v>8643489</v>
      </c>
      <c r="AJ2392" s="24" t="s">
        <v>60</v>
      </c>
      <c r="AK2392" s="24" t="s">
        <v>86</v>
      </c>
      <c r="AL2392" s="24" t="s">
        <v>8722</v>
      </c>
      <c r="AM2392" s="24" t="s">
        <v>60</v>
      </c>
      <c r="AN2392" s="24" t="s">
        <v>59</v>
      </c>
      <c r="AO2392" s="24">
        <v>2</v>
      </c>
      <c r="AP2392" s="24"/>
      <c r="AQ2392" s="24"/>
      <c r="AR2392" s="24"/>
      <c r="AS2392" s="89">
        <f t="shared" si="496"/>
        <v>9</v>
      </c>
      <c r="AT2392" s="24" t="s">
        <v>9116</v>
      </c>
    </row>
    <row r="2393" spans="1:46" x14ac:dyDescent="0.5">
      <c r="A2393" s="24">
        <v>2532</v>
      </c>
      <c r="B2393" s="24"/>
      <c r="C2393" s="24" t="s">
        <v>77</v>
      </c>
      <c r="D2393" s="24" t="s">
        <v>9117</v>
      </c>
      <c r="E2393" s="24" t="s">
        <v>9118</v>
      </c>
      <c r="F2393" s="77" t="str">
        <f t="shared" si="492"/>
        <v>RIDGE &amp; PARTNERS LLP</v>
      </c>
      <c r="G2393" s="24" t="s">
        <v>5252</v>
      </c>
      <c r="H2393" s="24" t="s">
        <v>8877</v>
      </c>
      <c r="I2393" s="24" t="s">
        <v>8877</v>
      </c>
      <c r="J2393" s="24" t="s">
        <v>107</v>
      </c>
      <c r="K2393" s="24" t="s">
        <v>9114</v>
      </c>
      <c r="L2393" s="25">
        <v>45270</v>
      </c>
      <c r="M2393" s="25">
        <v>45626</v>
      </c>
      <c r="N2393" s="81">
        <f t="shared" si="494"/>
        <v>45991</v>
      </c>
      <c r="O2393" s="77" t="str">
        <f t="shared" ca="1" si="498"/>
        <v>Expired</v>
      </c>
      <c r="P2393" s="77" t="str" cm="1">
        <f t="array" aca="1" ref="P2393" ca="1">_xlfn.IFS((N2393-TODAY())&gt;=547,"06 Expires over 18 months",(N2393-TODAY())&gt;=365,"05 Expires in 18 months",(N2393-TODAY())&gt;=183,"04 Expires in 12 months",(N2393-TODAY())&gt;=92,"03 Expires in 6 months",(N2393-TODAY())&gt;=31,"02 Expires in 3 months",(N2393-TODAY())&gt;=0,"01 Expires in 30 days",(N2393-TODAY())&gt;=-31,"01 Expired last 30 days",(N2393-TODAY())&gt;=-92,"02 Expired last 3 months",(N2393-TODAY())&gt;=-183,"03 Expired last 6 months",(N2393-TODAY())&gt;=-365,"04 Expired last 12 months",(N2393-TODAY())&gt;=-547,"05 Expired last 18 months",TRUE,"06 Expired over 18 months")</f>
        <v>04 Expired last 12 months</v>
      </c>
      <c r="Q2393" s="65">
        <v>120000</v>
      </c>
      <c r="R2393" s="84">
        <f t="shared" si="497"/>
        <v>230000</v>
      </c>
      <c r="S2393" s="77" t="str" cm="1">
        <f t="array" ref="S2393">_xlfn.IFS(R2393&gt;5000000,"Gold",R2393&gt;=500000,"Silver",R2393&gt;30000,"Bronze",TRUE,"Transactional")</f>
        <v>Bronze</v>
      </c>
      <c r="T2393" s="24" t="s">
        <v>122</v>
      </c>
      <c r="U2393" s="101" t="s">
        <v>116</v>
      </c>
      <c r="V2393" s="101" t="s">
        <v>70</v>
      </c>
      <c r="W2393" s="77" t="str">
        <f t="shared" si="493"/>
        <v>Yes</v>
      </c>
      <c r="X2393" s="77" t="str">
        <f>IFERROR(_xlfn.XLOOKUP(J2393&amp;"||"&amp;K2393,'Mapping Ref.'!$J$2:$J$538,'Mapping Ref.'!$K$2:$K$538),"")</f>
        <v>Construction &amp; Estates</v>
      </c>
      <c r="Y2393" s="77" t="str" cm="1">
        <f t="array" ref="Y2393">_xlfn.IFS(R2393&gt;2000000,"For Publication",R2393&gt;100000,"PID",R2393&gt;30000,"RFQ",TRUE,"Transactional")</f>
        <v>PID</v>
      </c>
      <c r="Z2393" s="24" t="s">
        <v>2277</v>
      </c>
      <c r="AA2393" s="32">
        <v>12</v>
      </c>
      <c r="AB2393" s="24">
        <v>12</v>
      </c>
      <c r="AC2393" s="25">
        <v>45415</v>
      </c>
      <c r="AD2393" s="24" t="s">
        <v>661</v>
      </c>
      <c r="AE2393" s="24" t="s">
        <v>9119</v>
      </c>
      <c r="AF2393" s="24" t="s">
        <v>59</v>
      </c>
      <c r="AG2393" s="24" t="s">
        <v>60</v>
      </c>
      <c r="AH2393" s="24" t="s">
        <v>60</v>
      </c>
      <c r="AI2393" s="24" t="s">
        <v>5253</v>
      </c>
      <c r="AJ2393" s="24" t="s">
        <v>60</v>
      </c>
      <c r="AK2393" s="24" t="s">
        <v>86</v>
      </c>
      <c r="AL2393" s="24" t="s">
        <v>8722</v>
      </c>
      <c r="AM2393" s="24" t="s">
        <v>59</v>
      </c>
      <c r="AN2393" s="24" t="s">
        <v>59</v>
      </c>
      <c r="AO2393" s="24">
        <v>1</v>
      </c>
      <c r="AP2393" s="24"/>
      <c r="AQ2393" s="24"/>
      <c r="AR2393" s="24"/>
      <c r="AS2393" s="89">
        <f t="shared" si="496"/>
        <v>23</v>
      </c>
      <c r="AT2393" s="24" t="s">
        <v>5254</v>
      </c>
    </row>
    <row r="2394" spans="1:46" x14ac:dyDescent="0.5">
      <c r="A2394" s="24">
        <v>2533</v>
      </c>
      <c r="B2394" s="24" t="s">
        <v>506</v>
      </c>
      <c r="C2394" s="24"/>
      <c r="D2394" s="24" t="s">
        <v>9120</v>
      </c>
      <c r="E2394" s="24" t="s">
        <v>9121</v>
      </c>
      <c r="F2394" s="77" t="str">
        <f t="shared" si="492"/>
        <v>BANG MEDIA AND ENTERTAINMENT LTD</v>
      </c>
      <c r="G2394" s="24" t="s">
        <v>9122</v>
      </c>
      <c r="H2394" s="24" t="s">
        <v>1311</v>
      </c>
      <c r="I2394" s="24" t="s">
        <v>1923</v>
      </c>
      <c r="J2394" s="24" t="s">
        <v>1312</v>
      </c>
      <c r="K2394" s="24" t="s">
        <v>1109</v>
      </c>
      <c r="L2394" s="25">
        <v>45419</v>
      </c>
      <c r="M2394" s="25">
        <v>45747</v>
      </c>
      <c r="N2394" s="81">
        <f t="shared" si="494"/>
        <v>46112</v>
      </c>
      <c r="O2394" s="77" t="str">
        <f t="shared" ca="1" si="498"/>
        <v>Expired</v>
      </c>
      <c r="P2394" s="77" t="str" cm="1">
        <f t="array" aca="1" ref="P2394" ca="1">_xlfn.IFS((N2394-TODAY())&gt;=547,"06 Expires over 18 months",(N2394-TODAY())&gt;=365,"05 Expires in 18 months",(N2394-TODAY())&gt;=183,"04 Expires in 12 months",(N2394-TODAY())&gt;=92,"03 Expires in 6 months",(N2394-TODAY())&gt;=31,"02 Expires in 3 months",(N2394-TODAY())&gt;=0,"01 Expires in 30 days",(N2394-TODAY())&gt;=-31,"01 Expired last 30 days",(N2394-TODAY())&gt;=-92,"02 Expired last 3 months",(N2394-TODAY())&gt;=-183,"03 Expired last 6 months",(N2394-TODAY())&gt;=-365,"04 Expired last 12 months",(N2394-TODAY())&gt;=-547,"05 Expired last 18 months",TRUE,"06 Expired over 18 months")</f>
        <v>03 Expired last 6 months</v>
      </c>
      <c r="Q2394" s="65">
        <v>1500</v>
      </c>
      <c r="R2394" s="84">
        <f t="shared" si="497"/>
        <v>2750</v>
      </c>
      <c r="S2394" s="77" t="str" cm="1">
        <f t="array" ref="S2394">_xlfn.IFS(R2394&gt;5000000,"Gold",R2394&gt;=500000,"Silver",R2394&gt;30000,"Bronze",TRUE,"Transactional")</f>
        <v>Transactional</v>
      </c>
      <c r="T2394" s="24" t="s">
        <v>54</v>
      </c>
      <c r="U2394" s="101" t="s">
        <v>99</v>
      </c>
      <c r="V2394" s="101" t="s">
        <v>184</v>
      </c>
      <c r="W2394" s="77" t="str">
        <f t="shared" si="493"/>
        <v>Yes</v>
      </c>
      <c r="X2394" s="77" t="str">
        <f>IFERROR(_xlfn.XLOOKUP(J2394&amp;"||"&amp;K2394,'Mapping Ref.'!$J$2:$J$538,'Mapping Ref.'!$K$2:$K$538),"")</f>
        <v>Corporate</v>
      </c>
      <c r="Y2394" s="77" t="str" cm="1">
        <f t="array" ref="Y2394">_xlfn.IFS(R2394&gt;2000000,"For Publication",R2394&gt;100000,"PID",R2394&gt;30000,"RFQ",TRUE,"Transactional")</f>
        <v>Transactional</v>
      </c>
      <c r="Z2394" s="24" t="s">
        <v>8586</v>
      </c>
      <c r="AA2394" s="32">
        <v>12</v>
      </c>
      <c r="AB2394" s="24">
        <v>12</v>
      </c>
      <c r="AC2394" s="25">
        <v>45419</v>
      </c>
      <c r="AD2394" s="24" t="s">
        <v>58</v>
      </c>
      <c r="AE2394" s="24">
        <v>10000833</v>
      </c>
      <c r="AF2394" s="24" t="s">
        <v>59</v>
      </c>
      <c r="AG2394" s="24" t="s">
        <v>59</v>
      </c>
      <c r="AH2394" s="24" t="s">
        <v>59</v>
      </c>
      <c r="AI2394" s="24">
        <v>8726059</v>
      </c>
      <c r="AJ2394" s="24" t="s">
        <v>59</v>
      </c>
      <c r="AK2394" s="24" t="s">
        <v>101</v>
      </c>
      <c r="AL2394" s="24" t="s">
        <v>70</v>
      </c>
      <c r="AM2394" s="24" t="s">
        <v>59</v>
      </c>
      <c r="AN2394" s="24" t="s">
        <v>59</v>
      </c>
      <c r="AO2394" s="24">
        <v>0</v>
      </c>
      <c r="AP2394" s="24"/>
      <c r="AQ2394" s="24"/>
      <c r="AR2394" s="24"/>
      <c r="AS2394" s="89">
        <f t="shared" si="496"/>
        <v>22</v>
      </c>
      <c r="AT2394" s="24" t="s">
        <v>9123</v>
      </c>
    </row>
    <row r="2395" spans="1:46" x14ac:dyDescent="0.5">
      <c r="A2395" s="24">
        <v>2534</v>
      </c>
      <c r="B2395" s="24" t="s">
        <v>506</v>
      </c>
      <c r="C2395" s="24"/>
      <c r="D2395" s="24" t="s">
        <v>9124</v>
      </c>
      <c r="E2395" s="24" t="s">
        <v>9125</v>
      </c>
      <c r="F2395" s="77" t="str">
        <f t="shared" si="492"/>
        <v>Uk Tyre Exporters Limited</v>
      </c>
      <c r="G2395" s="24" t="s">
        <v>9126</v>
      </c>
      <c r="H2395" s="24" t="s">
        <v>3282</v>
      </c>
      <c r="I2395" s="24" t="s">
        <v>8192</v>
      </c>
      <c r="J2395" s="24" t="s">
        <v>2962</v>
      </c>
      <c r="K2395" s="24" t="s">
        <v>3283</v>
      </c>
      <c r="L2395" s="25">
        <v>45420</v>
      </c>
      <c r="M2395" s="25">
        <v>46514</v>
      </c>
      <c r="N2395" s="81">
        <f t="shared" si="494"/>
        <v>46514</v>
      </c>
      <c r="O2395" s="77" t="str">
        <f t="shared" ca="1" si="498"/>
        <v>Live</v>
      </c>
      <c r="P2395" s="77" t="str" cm="1">
        <f t="array" aca="1" ref="P2395" ca="1">_xlfn.IFS((N2395-TODAY())&gt;=547,"06 Expires over 18 months",(N2395-TODAY())&gt;=365,"05 Expires in 18 months",(N2395-TODAY())&gt;=183,"04 Expires in 12 months",(N2395-TODAY())&gt;=92,"03 Expires in 6 months",(N2395-TODAY())&gt;=31,"02 Expires in 3 months",(N2395-TODAY())&gt;=0,"01 Expires in 30 days",(N2395-TODAY())&gt;=-31,"01 Expired last 30 days",(N2395-TODAY())&gt;=-92,"02 Expired last 3 months",(N2395-TODAY())&gt;=-183,"03 Expired last 6 months",(N2395-TODAY())&gt;=-365,"04 Expired last 12 months",(N2395-TODAY())&gt;=-547,"05 Expired last 18 months",TRUE,"06 Expired over 18 months")</f>
        <v>04 Expires in 12 months</v>
      </c>
      <c r="Q2395" s="65">
        <v>50000</v>
      </c>
      <c r="R2395" s="84">
        <f t="shared" si="497"/>
        <v>145833.33333333334</v>
      </c>
      <c r="S2395" s="77" t="str" cm="1">
        <f t="array" ref="S2395">_xlfn.IFS(R2395&gt;5000000,"Gold",R2395&gt;=500000,"Silver",R2395&gt;30000,"Bronze",TRUE,"Transactional")</f>
        <v>Bronze</v>
      </c>
      <c r="T2395" s="24" t="s">
        <v>54</v>
      </c>
      <c r="U2395" s="101" t="s">
        <v>393</v>
      </c>
      <c r="V2395" s="101" t="s">
        <v>394</v>
      </c>
      <c r="W2395" s="77" t="str">
        <f t="shared" si="493"/>
        <v>No</v>
      </c>
      <c r="X2395" s="77" t="str">
        <f>IFERROR(_xlfn.XLOOKUP(J2395&amp;"||"&amp;K2395,'Mapping Ref.'!$J$2:$J$538,'Mapping Ref.'!$K$2:$K$538),"")</f>
        <v>Construction &amp; Estates</v>
      </c>
      <c r="Y2395" s="77" t="str" cm="1">
        <f t="array" ref="Y2395">_xlfn.IFS(R2395&gt;2000000,"For Publication",R2395&gt;100000,"PID",R2395&gt;30000,"RFQ",TRUE,"Transactional")</f>
        <v>PID</v>
      </c>
      <c r="Z2395" s="24" t="s">
        <v>2277</v>
      </c>
      <c r="AA2395" s="32">
        <v>36</v>
      </c>
      <c r="AB2395" s="24">
        <v>0</v>
      </c>
      <c r="AC2395" s="25">
        <v>45420</v>
      </c>
      <c r="AD2395" s="24" t="s">
        <v>58</v>
      </c>
      <c r="AE2395" s="24" t="s">
        <v>8320</v>
      </c>
      <c r="AF2395" s="24" t="s">
        <v>60</v>
      </c>
      <c r="AG2395" s="24" t="s">
        <v>59</v>
      </c>
      <c r="AH2395" s="24" t="s">
        <v>60</v>
      </c>
      <c r="AI2395" s="24">
        <v>977770</v>
      </c>
      <c r="AJ2395" s="24" t="s">
        <v>60</v>
      </c>
      <c r="AK2395" s="24" t="s">
        <v>101</v>
      </c>
      <c r="AL2395" s="24" t="s">
        <v>8595</v>
      </c>
      <c r="AM2395" s="24" t="s">
        <v>60</v>
      </c>
      <c r="AN2395" s="24" t="s">
        <v>59</v>
      </c>
      <c r="AO2395" s="24">
        <v>0</v>
      </c>
      <c r="AP2395" s="24"/>
      <c r="AQ2395" s="24" t="s">
        <v>9127</v>
      </c>
      <c r="AR2395" s="24" t="s">
        <v>9128</v>
      </c>
      <c r="AS2395" s="89">
        <f t="shared" si="496"/>
        <v>35</v>
      </c>
      <c r="AT2395" s="24"/>
    </row>
    <row r="2396" spans="1:46" x14ac:dyDescent="0.5">
      <c r="A2396" s="24">
        <v>2535</v>
      </c>
      <c r="B2396" s="24" t="s">
        <v>506</v>
      </c>
      <c r="C2396" s="24"/>
      <c r="D2396" s="24" t="s">
        <v>9129</v>
      </c>
      <c r="E2396" s="24" t="s">
        <v>9130</v>
      </c>
      <c r="F2396" s="77" t="str">
        <f t="shared" si="492"/>
        <v>AFFINITY WATER LTD</v>
      </c>
      <c r="G2396" s="24" t="s">
        <v>9131</v>
      </c>
      <c r="H2396" s="24" t="s">
        <v>3282</v>
      </c>
      <c r="I2396" s="24" t="s">
        <v>8192</v>
      </c>
      <c r="J2396" s="24" t="s">
        <v>2962</v>
      </c>
      <c r="K2396" s="24" t="s">
        <v>3283</v>
      </c>
      <c r="L2396" s="25">
        <v>45420</v>
      </c>
      <c r="M2396" s="25">
        <v>46149</v>
      </c>
      <c r="N2396" s="81">
        <f t="shared" si="494"/>
        <v>46149</v>
      </c>
      <c r="O2396" s="77" t="str">
        <f t="shared" ca="1" si="498"/>
        <v>Expired</v>
      </c>
      <c r="P2396" s="77" t="str" cm="1">
        <f t="array" aca="1" ref="P2396" ca="1">_xlfn.IFS((N2396-TODAY())&gt;=547,"06 Expires over 18 months",(N2396-TODAY())&gt;=365,"05 Expires in 18 months",(N2396-TODAY())&gt;=183,"04 Expires in 12 months",(N2396-TODAY())&gt;=92,"03 Expires in 6 months",(N2396-TODAY())&gt;=31,"02 Expires in 3 months",(N2396-TODAY())&gt;=0,"01 Expires in 30 days",(N2396-TODAY())&gt;=-31,"01 Expired last 30 days",(N2396-TODAY())&gt;=-92,"02 Expired last 3 months",(N2396-TODAY())&gt;=-183,"03 Expired last 6 months",(N2396-TODAY())&gt;=-365,"04 Expired last 12 months",(N2396-TODAY())&gt;=-547,"05 Expired last 18 months",TRUE,"06 Expired over 18 months")</f>
        <v>03 Expired last 6 months</v>
      </c>
      <c r="Q2396" s="65">
        <v>25000</v>
      </c>
      <c r="R2396" s="84">
        <f t="shared" si="497"/>
        <v>47916.666666666664</v>
      </c>
      <c r="S2396" s="77" t="str" cm="1">
        <f t="array" ref="S2396">_xlfn.IFS(R2396&gt;5000000,"Gold",R2396&gt;=500000,"Silver",R2396&gt;30000,"Bronze",TRUE,"Transactional")</f>
        <v>Bronze</v>
      </c>
      <c r="T2396" s="24" t="s">
        <v>122</v>
      </c>
      <c r="U2396" s="101" t="s">
        <v>123</v>
      </c>
      <c r="V2396" s="101" t="s">
        <v>338</v>
      </c>
      <c r="W2396" s="77" t="str">
        <f t="shared" si="493"/>
        <v>No</v>
      </c>
      <c r="X2396" s="77" t="str">
        <f>IFERROR(_xlfn.XLOOKUP(J2396&amp;"||"&amp;K2396,'Mapping Ref.'!$J$2:$J$538,'Mapping Ref.'!$K$2:$K$538),"")</f>
        <v>Construction &amp; Estates</v>
      </c>
      <c r="Y2396" s="77" t="str" cm="1">
        <f t="array" ref="Y2396">_xlfn.IFS(R2396&gt;2000000,"For Publication",R2396&gt;100000,"PID",R2396&gt;30000,"RFQ",TRUE,"Transactional")</f>
        <v>RFQ</v>
      </c>
      <c r="Z2396" s="24" t="s">
        <v>2277</v>
      </c>
      <c r="AA2396" s="32">
        <v>24</v>
      </c>
      <c r="AB2396" s="24">
        <v>0</v>
      </c>
      <c r="AC2396" s="25">
        <v>45420</v>
      </c>
      <c r="AD2396" s="24" t="s">
        <v>58</v>
      </c>
      <c r="AE2396" s="24" t="s">
        <v>8320</v>
      </c>
      <c r="AF2396" s="24" t="s">
        <v>60</v>
      </c>
      <c r="AG2396" s="24" t="s">
        <v>59</v>
      </c>
      <c r="AH2396" s="24" t="s">
        <v>60</v>
      </c>
      <c r="AI2396" s="24">
        <v>2546950</v>
      </c>
      <c r="AJ2396" s="24" t="s">
        <v>60</v>
      </c>
      <c r="AK2396" s="24" t="s">
        <v>101</v>
      </c>
      <c r="AL2396" s="24" t="s">
        <v>8595</v>
      </c>
      <c r="AM2396" s="24" t="s">
        <v>60</v>
      </c>
      <c r="AN2396" s="24" t="s">
        <v>59</v>
      </c>
      <c r="AO2396" s="24">
        <v>1</v>
      </c>
      <c r="AP2396" s="24"/>
      <c r="AQ2396" s="24" t="s">
        <v>9132</v>
      </c>
      <c r="AR2396" s="24" t="s">
        <v>9133</v>
      </c>
      <c r="AS2396" s="89">
        <f t="shared" si="496"/>
        <v>23</v>
      </c>
      <c r="AT2396" s="24" t="s">
        <v>9134</v>
      </c>
    </row>
    <row r="2397" spans="1:46" x14ac:dyDescent="0.5">
      <c r="A2397" s="24">
        <v>2536</v>
      </c>
      <c r="B2397" s="24"/>
      <c r="C2397" s="24"/>
      <c r="D2397" s="24" t="s">
        <v>9135</v>
      </c>
      <c r="E2397" s="24" t="s">
        <v>9136</v>
      </c>
      <c r="F2397" s="77" t="str">
        <f t="shared" si="492"/>
        <v>Johnsons Textile Services Limited</v>
      </c>
      <c r="G2397" s="24" t="s">
        <v>9137</v>
      </c>
      <c r="H2397" s="24" t="s">
        <v>3282</v>
      </c>
      <c r="I2397" s="24" t="s">
        <v>8192</v>
      </c>
      <c r="J2397" s="24" t="s">
        <v>2962</v>
      </c>
      <c r="K2397" s="24" t="s">
        <v>3283</v>
      </c>
      <c r="L2397" s="25">
        <v>45421</v>
      </c>
      <c r="M2397" s="25">
        <v>45785</v>
      </c>
      <c r="N2397" s="81">
        <f t="shared" si="494"/>
        <v>45785</v>
      </c>
      <c r="O2397" s="77" t="str">
        <f t="shared" ca="1" si="498"/>
        <v>Expired</v>
      </c>
      <c r="P2397" s="77" t="str" cm="1">
        <f t="array" aca="1" ref="P2397" ca="1">_xlfn.IFS((N2397-TODAY())&gt;=547,"06 Expires over 18 months",(N2397-TODAY())&gt;=365,"05 Expires in 18 months",(N2397-TODAY())&gt;=183,"04 Expires in 12 months",(N2397-TODAY())&gt;=92,"03 Expires in 6 months",(N2397-TODAY())&gt;=31,"02 Expires in 3 months",(N2397-TODAY())&gt;=0,"01 Expires in 30 days",(N2397-TODAY())&gt;=-31,"01 Expired last 30 days",(N2397-TODAY())&gt;=-92,"02 Expired last 3 months",(N2397-TODAY())&gt;=-183,"03 Expired last 6 months",(N2397-TODAY())&gt;=-365,"04 Expired last 12 months",(N2397-TODAY())&gt;=-547,"05 Expired last 18 months",TRUE,"06 Expired over 18 months")</f>
        <v>05 Expired last 18 months</v>
      </c>
      <c r="Q2397" s="65">
        <v>25000</v>
      </c>
      <c r="R2397" s="84">
        <f t="shared" si="497"/>
        <v>25000</v>
      </c>
      <c r="S2397" s="77" t="str" cm="1">
        <f t="array" ref="S2397">_xlfn.IFS(R2397&gt;5000000,"Gold",R2397&gt;=500000,"Silver",R2397&gt;30000,"Bronze",TRUE,"Transactional")</f>
        <v>Transactional</v>
      </c>
      <c r="T2397" s="24" t="s">
        <v>54</v>
      </c>
      <c r="U2397" s="101" t="s">
        <v>116</v>
      </c>
      <c r="V2397" s="101" t="s">
        <v>70</v>
      </c>
      <c r="W2397" s="77" t="str">
        <f t="shared" si="493"/>
        <v>No</v>
      </c>
      <c r="X2397" s="77" t="str">
        <f>IFERROR(_xlfn.XLOOKUP(J2397&amp;"||"&amp;K2397,'Mapping Ref.'!$J$2:$J$538,'Mapping Ref.'!$K$2:$K$538),"")</f>
        <v>Construction &amp; Estates</v>
      </c>
      <c r="Y2397" s="77" t="str" cm="1">
        <f t="array" ref="Y2397">_xlfn.IFS(R2397&gt;2000000,"For Publication",R2397&gt;100000,"PID",R2397&gt;30000,"RFQ",TRUE,"Transactional")</f>
        <v>Transactional</v>
      </c>
      <c r="Z2397" s="24" t="s">
        <v>2277</v>
      </c>
      <c r="AA2397" s="32">
        <v>12</v>
      </c>
      <c r="AB2397" s="24">
        <v>0</v>
      </c>
      <c r="AC2397" s="25">
        <v>45421</v>
      </c>
      <c r="AD2397" s="24" t="s">
        <v>58</v>
      </c>
      <c r="AE2397" s="24" t="s">
        <v>8320</v>
      </c>
      <c r="AF2397" s="24" t="s">
        <v>59</v>
      </c>
      <c r="AG2397" s="24" t="s">
        <v>59</v>
      </c>
      <c r="AH2397" s="24" t="s">
        <v>60</v>
      </c>
      <c r="AI2397" s="24">
        <v>464645</v>
      </c>
      <c r="AJ2397" s="24" t="s">
        <v>60</v>
      </c>
      <c r="AK2397" s="24" t="s">
        <v>101</v>
      </c>
      <c r="AL2397" s="24" t="s">
        <v>70</v>
      </c>
      <c r="AM2397" s="24" t="s">
        <v>60</v>
      </c>
      <c r="AN2397" s="24" t="s">
        <v>59</v>
      </c>
      <c r="AO2397" s="24">
        <v>0</v>
      </c>
      <c r="AP2397" s="24"/>
      <c r="AQ2397" s="24" t="s">
        <v>9138</v>
      </c>
      <c r="AR2397" s="24" t="s">
        <v>9139</v>
      </c>
      <c r="AS2397" s="89">
        <f t="shared" si="496"/>
        <v>11</v>
      </c>
      <c r="AT2397" s="24"/>
    </row>
    <row r="2398" spans="1:46" x14ac:dyDescent="0.5">
      <c r="A2398" s="24">
        <v>2537</v>
      </c>
      <c r="B2398" s="24" t="s">
        <v>506</v>
      </c>
      <c r="C2398" s="24"/>
      <c r="D2398" s="24" t="s">
        <v>9140</v>
      </c>
      <c r="E2398" s="24" t="s">
        <v>9141</v>
      </c>
      <c r="F2398" s="77" t="str">
        <f t="shared" si="492"/>
        <v>P.R. Fleet Services Limited</v>
      </c>
      <c r="G2398" s="24" t="s">
        <v>9142</v>
      </c>
      <c r="H2398" s="24" t="s">
        <v>3282</v>
      </c>
      <c r="I2398" s="24" t="s">
        <v>8192</v>
      </c>
      <c r="J2398" s="24" t="s">
        <v>2962</v>
      </c>
      <c r="K2398" s="24" t="s">
        <v>3283</v>
      </c>
      <c r="L2398" s="25">
        <v>45421</v>
      </c>
      <c r="M2398" s="25">
        <v>46515</v>
      </c>
      <c r="N2398" s="81">
        <f t="shared" si="494"/>
        <v>46515</v>
      </c>
      <c r="O2398" s="77" t="str">
        <f t="shared" ca="1" si="498"/>
        <v>Live</v>
      </c>
      <c r="P2398" s="77" t="str" cm="1">
        <f t="array" aca="1" ref="P2398" ca="1">_xlfn.IFS((N2398-TODAY())&gt;=547,"06 Expires over 18 months",(N2398-TODAY())&gt;=365,"05 Expires in 18 months",(N2398-TODAY())&gt;=183,"04 Expires in 12 months",(N2398-TODAY())&gt;=92,"03 Expires in 6 months",(N2398-TODAY())&gt;=31,"02 Expires in 3 months",(N2398-TODAY())&gt;=0,"01 Expires in 30 days",(N2398-TODAY())&gt;=-31,"01 Expired last 30 days",(N2398-TODAY())&gt;=-92,"02 Expired last 3 months",(N2398-TODAY())&gt;=-183,"03 Expired last 6 months",(N2398-TODAY())&gt;=-365,"04 Expired last 12 months",(N2398-TODAY())&gt;=-547,"05 Expired last 18 months",TRUE,"06 Expired over 18 months")</f>
        <v>04 Expires in 12 months</v>
      </c>
      <c r="Q2398" s="65">
        <v>50000</v>
      </c>
      <c r="R2398" s="84">
        <f t="shared" si="497"/>
        <v>145833.33333333334</v>
      </c>
      <c r="S2398" s="77" t="str" cm="1">
        <f t="array" ref="S2398">_xlfn.IFS(R2398&gt;5000000,"Gold",R2398&gt;=500000,"Silver",R2398&gt;30000,"Bronze",TRUE,"Transactional")</f>
        <v>Bronze</v>
      </c>
      <c r="T2398" s="24" t="s">
        <v>54</v>
      </c>
      <c r="U2398" s="101" t="s">
        <v>393</v>
      </c>
      <c r="V2398" s="101" t="s">
        <v>394</v>
      </c>
      <c r="W2398" s="77" t="str">
        <f t="shared" si="493"/>
        <v>No</v>
      </c>
      <c r="X2398" s="77" t="str">
        <f>IFERROR(_xlfn.XLOOKUP(J2398&amp;"||"&amp;K2398,'Mapping Ref.'!$J$2:$J$538,'Mapping Ref.'!$K$2:$K$538),"")</f>
        <v>Construction &amp; Estates</v>
      </c>
      <c r="Y2398" s="77" t="str" cm="1">
        <f t="array" ref="Y2398">_xlfn.IFS(R2398&gt;2000000,"For Publication",R2398&gt;100000,"PID",R2398&gt;30000,"RFQ",TRUE,"Transactional")</f>
        <v>PID</v>
      </c>
      <c r="Z2398" s="24" t="s">
        <v>2277</v>
      </c>
      <c r="AA2398" s="32">
        <v>36</v>
      </c>
      <c r="AB2398" s="24">
        <v>0</v>
      </c>
      <c r="AC2398" s="25">
        <v>45421</v>
      </c>
      <c r="AD2398" s="24" t="s">
        <v>58</v>
      </c>
      <c r="AE2398" s="24" t="s">
        <v>8320</v>
      </c>
      <c r="AF2398" s="24" t="s">
        <v>60</v>
      </c>
      <c r="AG2398" s="24" t="s">
        <v>59</v>
      </c>
      <c r="AH2398" s="24" t="s">
        <v>60</v>
      </c>
      <c r="AI2398" s="24">
        <v>1658752</v>
      </c>
      <c r="AJ2398" s="24" t="s">
        <v>60</v>
      </c>
      <c r="AK2398" s="24" t="s">
        <v>101</v>
      </c>
      <c r="AL2398" s="24" t="s">
        <v>8595</v>
      </c>
      <c r="AM2398" s="24" t="s">
        <v>60</v>
      </c>
      <c r="AN2398" s="24" t="s">
        <v>59</v>
      </c>
      <c r="AO2398" s="24">
        <v>0</v>
      </c>
      <c r="AP2398" s="24"/>
      <c r="AQ2398" s="24" t="s">
        <v>9143</v>
      </c>
      <c r="AR2398" s="24" t="s">
        <v>9144</v>
      </c>
      <c r="AS2398" s="89">
        <f t="shared" si="496"/>
        <v>35</v>
      </c>
      <c r="AT2398" s="24"/>
    </row>
    <row r="2399" spans="1:46" x14ac:dyDescent="0.5">
      <c r="A2399" s="24">
        <v>2538</v>
      </c>
      <c r="B2399" s="24" t="s">
        <v>506</v>
      </c>
      <c r="C2399" s="24"/>
      <c r="D2399" s="24" t="s">
        <v>9145</v>
      </c>
      <c r="E2399" s="24" t="s">
        <v>9146</v>
      </c>
      <c r="F2399" s="77" t="str">
        <f t="shared" si="492"/>
        <v>PREPAID FINANCIAL SERVICES LIMITED</v>
      </c>
      <c r="G2399" s="24" t="s">
        <v>9147</v>
      </c>
      <c r="H2399" s="24" t="s">
        <v>9148</v>
      </c>
      <c r="I2399" s="24" t="s">
        <v>9149</v>
      </c>
      <c r="J2399" s="24" t="s">
        <v>66</v>
      </c>
      <c r="K2399" s="24" t="s">
        <v>9150</v>
      </c>
      <c r="L2399" s="25">
        <v>45383</v>
      </c>
      <c r="M2399" s="25">
        <v>45747</v>
      </c>
      <c r="N2399" s="81">
        <f t="shared" si="494"/>
        <v>46112</v>
      </c>
      <c r="O2399" s="77" t="str">
        <f t="shared" ca="1" si="498"/>
        <v>Expired</v>
      </c>
      <c r="P2399" s="77" t="str" cm="1">
        <f t="array" aca="1" ref="P2399" ca="1">_xlfn.IFS((N2399-TODAY())&gt;=547,"06 Expires over 18 months",(N2399-TODAY())&gt;=365,"05 Expires in 18 months",(N2399-TODAY())&gt;=183,"04 Expires in 12 months",(N2399-TODAY())&gt;=92,"03 Expires in 6 months",(N2399-TODAY())&gt;=31,"02 Expires in 3 months",(N2399-TODAY())&gt;=0,"01 Expires in 30 days",(N2399-TODAY())&gt;=-31,"01 Expired last 30 days",(N2399-TODAY())&gt;=-92,"02 Expired last 3 months",(N2399-TODAY())&gt;=-183,"03 Expired last 6 months",(N2399-TODAY())&gt;=-365,"04 Expired last 12 months",(N2399-TODAY())&gt;=-547,"05 Expired last 18 months",TRUE,"06 Expired over 18 months")</f>
        <v>03 Expired last 6 months</v>
      </c>
      <c r="Q2399" s="65">
        <v>3500</v>
      </c>
      <c r="R2399" s="84">
        <f t="shared" si="497"/>
        <v>6708.333333333333</v>
      </c>
      <c r="S2399" s="77" t="str" cm="1">
        <f t="array" ref="S2399">_xlfn.IFS(R2399&gt;5000000,"Gold",R2399&gt;=500000,"Silver",R2399&gt;30000,"Bronze",TRUE,"Transactional")</f>
        <v>Transactional</v>
      </c>
      <c r="T2399" s="24" t="s">
        <v>54</v>
      </c>
      <c r="U2399" s="101" t="s">
        <v>455</v>
      </c>
      <c r="V2399" s="101"/>
      <c r="W2399" s="77" t="str">
        <f t="shared" si="493"/>
        <v>Yes</v>
      </c>
      <c r="X2399" s="77" t="str">
        <f>IFERROR(_xlfn.XLOOKUP(J2399&amp;"||"&amp;K2399,'Mapping Ref.'!$J$2:$J$538,'Mapping Ref.'!$K$2:$K$538),"")</f>
        <v>Childrens &amp; Adults</v>
      </c>
      <c r="Y2399" s="77" t="str" cm="1">
        <f t="array" ref="Y2399">_xlfn.IFS(R2399&gt;2000000,"For Publication",R2399&gt;100000,"PID",R2399&gt;30000,"RFQ",TRUE,"Transactional")</f>
        <v>Transactional</v>
      </c>
      <c r="Z2399" s="24" t="s">
        <v>8586</v>
      </c>
      <c r="AA2399" s="32">
        <v>12</v>
      </c>
      <c r="AB2399" s="24">
        <v>12</v>
      </c>
      <c r="AC2399" s="25">
        <v>45422</v>
      </c>
      <c r="AD2399" s="24" t="s">
        <v>58</v>
      </c>
      <c r="AE2399" s="24" t="s">
        <v>8375</v>
      </c>
      <c r="AF2399" s="24" t="s">
        <v>60</v>
      </c>
      <c r="AG2399" s="24" t="s">
        <v>60</v>
      </c>
      <c r="AH2399" s="24" t="s">
        <v>60</v>
      </c>
      <c r="AI2399" s="24">
        <v>6337638</v>
      </c>
      <c r="AJ2399" s="24" t="s">
        <v>59</v>
      </c>
      <c r="AK2399" s="24" t="s">
        <v>86</v>
      </c>
      <c r="AL2399" s="24" t="s">
        <v>70</v>
      </c>
      <c r="AM2399" s="24" t="s">
        <v>60</v>
      </c>
      <c r="AN2399" s="24"/>
      <c r="AO2399" s="24">
        <v>0</v>
      </c>
      <c r="AP2399" s="24" t="s">
        <v>9151</v>
      </c>
      <c r="AQ2399" s="24"/>
      <c r="AR2399" s="24"/>
      <c r="AS2399" s="89">
        <f t="shared" si="496"/>
        <v>23</v>
      </c>
      <c r="AT2399" s="24" t="s">
        <v>9152</v>
      </c>
    </row>
    <row r="2400" spans="1:46" x14ac:dyDescent="0.5">
      <c r="A2400" s="24">
        <v>2539</v>
      </c>
      <c r="B2400" s="24" t="s">
        <v>506</v>
      </c>
      <c r="C2400" s="24"/>
      <c r="D2400" s="24" t="s">
        <v>9153</v>
      </c>
      <c r="E2400" s="24" t="s">
        <v>9154</v>
      </c>
      <c r="F2400" s="77" t="str">
        <f t="shared" si="492"/>
        <v>GREAT GREEN SYSTEMS LTD</v>
      </c>
      <c r="G2400" s="24" t="s">
        <v>9155</v>
      </c>
      <c r="H2400" s="24" t="s">
        <v>6526</v>
      </c>
      <c r="I2400" s="24" t="s">
        <v>9156</v>
      </c>
      <c r="J2400" s="24" t="s">
        <v>107</v>
      </c>
      <c r="K2400" s="24" t="s">
        <v>137</v>
      </c>
      <c r="L2400" s="25">
        <v>45425</v>
      </c>
      <c r="M2400" s="25">
        <v>45790</v>
      </c>
      <c r="N2400" s="81">
        <f t="shared" si="494"/>
        <v>46155</v>
      </c>
      <c r="O2400" s="77" t="str">
        <f t="shared" ca="1" si="498"/>
        <v>Expired</v>
      </c>
      <c r="P2400" s="77" t="str" cm="1">
        <f t="array" aca="1" ref="P2400" ca="1">_xlfn.IFS((N2400-TODAY())&gt;=547,"06 Expires over 18 months",(N2400-TODAY())&gt;=365,"05 Expires in 18 months",(N2400-TODAY())&gt;=183,"04 Expires in 12 months",(N2400-TODAY())&gt;=92,"03 Expires in 6 months",(N2400-TODAY())&gt;=31,"02 Expires in 3 months",(N2400-TODAY())&gt;=0,"01 Expires in 30 days",(N2400-TODAY())&gt;=-31,"01 Expired last 30 days",(N2400-TODAY())&gt;=-92,"02 Expired last 3 months",(N2400-TODAY())&gt;=-183,"03 Expired last 6 months",(N2400-TODAY())&gt;=-365,"04 Expired last 12 months",(N2400-TODAY())&gt;=-547,"05 Expired last 18 months",TRUE,"06 Expired over 18 months")</f>
        <v>03 Expired last 6 months</v>
      </c>
      <c r="Q2400" s="65">
        <v>500</v>
      </c>
      <c r="R2400" s="84">
        <f t="shared" si="497"/>
        <v>1000</v>
      </c>
      <c r="S2400" s="77" t="str" cm="1">
        <f t="array" ref="S2400">_xlfn.IFS(R2400&gt;5000000,"Gold",R2400&gt;=500000,"Silver",R2400&gt;30000,"Bronze",TRUE,"Transactional")</f>
        <v>Transactional</v>
      </c>
      <c r="T2400" s="24" t="s">
        <v>122</v>
      </c>
      <c r="U2400" s="101" t="s">
        <v>131</v>
      </c>
      <c r="V2400" s="101" t="s">
        <v>132</v>
      </c>
      <c r="W2400" s="77" t="str">
        <f t="shared" si="493"/>
        <v>Yes</v>
      </c>
      <c r="X2400" s="77" t="str">
        <f>IFERROR(_xlfn.XLOOKUP(J2400&amp;"||"&amp;K2400,'Mapping Ref.'!$J$2:$J$538,'Mapping Ref.'!$K$2:$K$538),"")</f>
        <v>Construction &amp; Estates</v>
      </c>
      <c r="Y2400" s="77" t="str" cm="1">
        <f t="array" ref="Y2400">_xlfn.IFS(R2400&gt;2000000,"For Publication",R2400&gt;100000,"PID",R2400&gt;30000,"RFQ",TRUE,"Transactional")</f>
        <v>Transactional</v>
      </c>
      <c r="Z2400" s="24" t="s">
        <v>8586</v>
      </c>
      <c r="AA2400" s="32">
        <v>12</v>
      </c>
      <c r="AB2400" s="24">
        <v>12</v>
      </c>
      <c r="AC2400" s="25">
        <v>45425</v>
      </c>
      <c r="AD2400" s="24" t="s">
        <v>58</v>
      </c>
      <c r="AE2400" s="24" t="s">
        <v>8347</v>
      </c>
      <c r="AF2400" s="24" t="s">
        <v>59</v>
      </c>
      <c r="AG2400" s="24" t="s">
        <v>60</v>
      </c>
      <c r="AH2400" s="24" t="s">
        <v>60</v>
      </c>
      <c r="AI2400" s="24">
        <v>6632263</v>
      </c>
      <c r="AJ2400" s="24" t="s">
        <v>59</v>
      </c>
      <c r="AK2400" s="24" t="s">
        <v>86</v>
      </c>
      <c r="AL2400" s="24" t="s">
        <v>8595</v>
      </c>
      <c r="AM2400" s="24" t="s">
        <v>60</v>
      </c>
      <c r="AN2400" s="24"/>
      <c r="AO2400" s="24">
        <v>0</v>
      </c>
      <c r="AP2400" s="24" t="s">
        <v>8471</v>
      </c>
      <c r="AQ2400" s="24"/>
      <c r="AR2400" s="24"/>
      <c r="AS2400" s="89">
        <f t="shared" si="496"/>
        <v>24</v>
      </c>
      <c r="AT2400" s="24" t="s">
        <v>9157</v>
      </c>
    </row>
    <row r="2401" spans="1:46" x14ac:dyDescent="0.5">
      <c r="A2401" s="24">
        <v>2540</v>
      </c>
      <c r="B2401" s="24" t="s">
        <v>506</v>
      </c>
      <c r="C2401" s="24" t="s">
        <v>77</v>
      </c>
      <c r="D2401" s="24" t="s">
        <v>2545</v>
      </c>
      <c r="E2401" s="24" t="s">
        <v>9158</v>
      </c>
      <c r="F2401" s="77" t="str">
        <f t="shared" si="492"/>
        <v>PROSOLUTION MANAGEMENT SERVICES LIMITED</v>
      </c>
      <c r="G2401" s="24" t="s">
        <v>2544</v>
      </c>
      <c r="H2401" s="24" t="s">
        <v>3282</v>
      </c>
      <c r="I2401" s="24" t="s">
        <v>8192</v>
      </c>
      <c r="J2401" s="24" t="s">
        <v>2962</v>
      </c>
      <c r="K2401" s="24" t="s">
        <v>3283</v>
      </c>
      <c r="L2401" s="25">
        <v>45425</v>
      </c>
      <c r="M2401" s="25">
        <v>46519</v>
      </c>
      <c r="N2401" s="81">
        <f t="shared" si="494"/>
        <v>46519</v>
      </c>
      <c r="O2401" s="77" t="str">
        <f t="shared" ca="1" si="498"/>
        <v>Live</v>
      </c>
      <c r="P2401" s="77" t="str" cm="1">
        <f t="array" aca="1" ref="P2401" ca="1">_xlfn.IFS((N2401-TODAY())&gt;=547,"06 Expires over 18 months",(N2401-TODAY())&gt;=365,"05 Expires in 18 months",(N2401-TODAY())&gt;=183,"04 Expires in 12 months",(N2401-TODAY())&gt;=92,"03 Expires in 6 months",(N2401-TODAY())&gt;=31,"02 Expires in 3 months",(N2401-TODAY())&gt;=0,"01 Expires in 30 days",(N2401-TODAY())&gt;=-31,"01 Expired last 30 days",(N2401-TODAY())&gt;=-92,"02 Expired last 3 months",(N2401-TODAY())&gt;=-183,"03 Expired last 6 months",(N2401-TODAY())&gt;=-365,"04 Expired last 12 months",(N2401-TODAY())&gt;=-547,"05 Expired last 18 months",TRUE,"06 Expired over 18 months")</f>
        <v>04 Expires in 12 months</v>
      </c>
      <c r="Q2401" s="65">
        <v>5000</v>
      </c>
      <c r="R2401" s="84">
        <f t="shared" si="497"/>
        <v>14583.333333333334</v>
      </c>
      <c r="S2401" s="77" t="str" cm="1">
        <f t="array" ref="S2401">_xlfn.IFS(R2401&gt;5000000,"Gold",R2401&gt;=500000,"Silver",R2401&gt;30000,"Bronze",TRUE,"Transactional")</f>
        <v>Transactional</v>
      </c>
      <c r="T2401" s="24" t="s">
        <v>54</v>
      </c>
      <c r="U2401" s="101" t="s">
        <v>109</v>
      </c>
      <c r="V2401" s="101" t="s">
        <v>148</v>
      </c>
      <c r="W2401" s="77" t="str">
        <f t="shared" si="493"/>
        <v>No</v>
      </c>
      <c r="X2401" s="77" t="str">
        <f>IFERROR(_xlfn.XLOOKUP(J2401&amp;"||"&amp;K2401,'Mapping Ref.'!$J$2:$J$538,'Mapping Ref.'!$K$2:$K$538),"")</f>
        <v>Construction &amp; Estates</v>
      </c>
      <c r="Y2401" s="77" t="str" cm="1">
        <f t="array" ref="Y2401">_xlfn.IFS(R2401&gt;2000000,"For Publication",R2401&gt;100000,"PID",R2401&gt;30000,"RFQ",TRUE,"Transactional")</f>
        <v>Transactional</v>
      </c>
      <c r="Z2401" s="24" t="s">
        <v>2277</v>
      </c>
      <c r="AA2401" s="32">
        <v>36</v>
      </c>
      <c r="AB2401" s="24">
        <v>0</v>
      </c>
      <c r="AC2401" s="25">
        <v>45425</v>
      </c>
      <c r="AD2401" s="24" t="s">
        <v>58</v>
      </c>
      <c r="AE2401" s="24" t="s">
        <v>8320</v>
      </c>
      <c r="AF2401" s="24" t="s">
        <v>60</v>
      </c>
      <c r="AG2401" s="24" t="s">
        <v>59</v>
      </c>
      <c r="AH2401" s="24" t="s">
        <v>60</v>
      </c>
      <c r="AI2401" s="24">
        <v>3912605</v>
      </c>
      <c r="AJ2401" s="24" t="s">
        <v>60</v>
      </c>
      <c r="AK2401" s="24" t="s">
        <v>101</v>
      </c>
      <c r="AL2401" s="24" t="s">
        <v>70</v>
      </c>
      <c r="AM2401" s="24" t="s">
        <v>60</v>
      </c>
      <c r="AN2401" s="24" t="s">
        <v>60</v>
      </c>
      <c r="AO2401" s="24">
        <v>0</v>
      </c>
      <c r="AP2401" s="24" t="s">
        <v>9159</v>
      </c>
      <c r="AQ2401" s="24" t="s">
        <v>9160</v>
      </c>
      <c r="AR2401" s="24" t="s">
        <v>9161</v>
      </c>
      <c r="AS2401" s="89">
        <f t="shared" si="496"/>
        <v>35</v>
      </c>
      <c r="AT2401" s="24" t="s">
        <v>2545</v>
      </c>
    </row>
    <row r="2402" spans="1:46" x14ac:dyDescent="0.5">
      <c r="A2402" s="24">
        <v>2541</v>
      </c>
      <c r="B2402" s="24" t="s">
        <v>506</v>
      </c>
      <c r="C2402" s="24"/>
      <c r="D2402" s="24" t="s">
        <v>9162</v>
      </c>
      <c r="E2402" s="24" t="s">
        <v>9163</v>
      </c>
      <c r="F2402" s="77" t="str">
        <f t="shared" si="492"/>
        <v>ECOONLINE SYPOL LIMITED</v>
      </c>
      <c r="G2402" s="24" t="s">
        <v>9164</v>
      </c>
      <c r="H2402" s="24" t="s">
        <v>3282</v>
      </c>
      <c r="I2402" s="24" t="s">
        <v>8192</v>
      </c>
      <c r="J2402" s="24" t="s">
        <v>2962</v>
      </c>
      <c r="K2402" s="24" t="s">
        <v>3283</v>
      </c>
      <c r="L2402" s="25">
        <v>45425</v>
      </c>
      <c r="M2402" s="25">
        <v>46154</v>
      </c>
      <c r="N2402" s="81">
        <f t="shared" si="494"/>
        <v>46154</v>
      </c>
      <c r="O2402" s="77" t="str">
        <f t="shared" ca="1" si="498"/>
        <v>Expired</v>
      </c>
      <c r="P2402" s="77" t="str" cm="1">
        <f t="array" aca="1" ref="P2402" ca="1">_xlfn.IFS((N2402-TODAY())&gt;=547,"06 Expires over 18 months",(N2402-TODAY())&gt;=365,"05 Expires in 18 months",(N2402-TODAY())&gt;=183,"04 Expires in 12 months",(N2402-TODAY())&gt;=92,"03 Expires in 6 months",(N2402-TODAY())&gt;=31,"02 Expires in 3 months",(N2402-TODAY())&gt;=0,"01 Expires in 30 days",(N2402-TODAY())&gt;=-31,"01 Expired last 30 days",(N2402-TODAY())&gt;=-92,"02 Expired last 3 months",(N2402-TODAY())&gt;=-183,"03 Expired last 6 months",(N2402-TODAY())&gt;=-365,"04 Expired last 12 months",(N2402-TODAY())&gt;=-547,"05 Expired last 18 months",TRUE,"06 Expired over 18 months")</f>
        <v>03 Expired last 6 months</v>
      </c>
      <c r="Q2402" s="65">
        <v>25000</v>
      </c>
      <c r="R2402" s="84">
        <f t="shared" si="497"/>
        <v>47916.666666666664</v>
      </c>
      <c r="S2402" s="77" t="str" cm="1">
        <f t="array" ref="S2402">_xlfn.IFS(R2402&gt;5000000,"Gold",R2402&gt;=500000,"Silver",R2402&gt;30000,"Bronze",TRUE,"Transactional")</f>
        <v>Bronze</v>
      </c>
      <c r="T2402" s="24" t="s">
        <v>54</v>
      </c>
      <c r="U2402" s="101" t="s">
        <v>116</v>
      </c>
      <c r="V2402" s="101" t="s">
        <v>569</v>
      </c>
      <c r="W2402" s="77" t="str">
        <f t="shared" si="493"/>
        <v>No</v>
      </c>
      <c r="X2402" s="77" t="str">
        <f>IFERROR(_xlfn.XLOOKUP(J2402&amp;"||"&amp;K2402,'Mapping Ref.'!$J$2:$J$538,'Mapping Ref.'!$K$2:$K$538),"")</f>
        <v>Construction &amp; Estates</v>
      </c>
      <c r="Y2402" s="77" t="str" cm="1">
        <f t="array" ref="Y2402">_xlfn.IFS(R2402&gt;2000000,"For Publication",R2402&gt;100000,"PID",R2402&gt;30000,"RFQ",TRUE,"Transactional")</f>
        <v>RFQ</v>
      </c>
      <c r="Z2402" s="24" t="s">
        <v>2277</v>
      </c>
      <c r="AA2402" s="32">
        <v>24</v>
      </c>
      <c r="AB2402" s="24">
        <v>0</v>
      </c>
      <c r="AC2402" s="25">
        <v>45425</v>
      </c>
      <c r="AD2402" s="24" t="s">
        <v>58</v>
      </c>
      <c r="AE2402" s="24" t="s">
        <v>8320</v>
      </c>
      <c r="AF2402" s="24" t="s">
        <v>60</v>
      </c>
      <c r="AG2402" s="24" t="s">
        <v>59</v>
      </c>
      <c r="AH2402" s="24" t="s">
        <v>60</v>
      </c>
      <c r="AI2402" s="24">
        <v>4160275</v>
      </c>
      <c r="AJ2402" s="24" t="s">
        <v>60</v>
      </c>
      <c r="AK2402" s="24" t="s">
        <v>101</v>
      </c>
      <c r="AL2402" s="24" t="s">
        <v>70</v>
      </c>
      <c r="AM2402" s="24" t="s">
        <v>60</v>
      </c>
      <c r="AN2402" s="24" t="s">
        <v>59</v>
      </c>
      <c r="AO2402" s="24">
        <v>0</v>
      </c>
      <c r="AP2402" s="24"/>
      <c r="AQ2402" s="24" t="s">
        <v>9165</v>
      </c>
      <c r="AR2402" s="24" t="s">
        <v>9166</v>
      </c>
      <c r="AS2402" s="89">
        <f t="shared" si="496"/>
        <v>23</v>
      </c>
      <c r="AT2402" s="24" t="s">
        <v>7554</v>
      </c>
    </row>
    <row r="2403" spans="1:46" x14ac:dyDescent="0.5">
      <c r="A2403" s="24">
        <v>2542</v>
      </c>
      <c r="B2403" s="24" t="s">
        <v>506</v>
      </c>
      <c r="C2403" s="24"/>
      <c r="D2403" s="24" t="s">
        <v>9167</v>
      </c>
      <c r="E2403" s="24" t="s">
        <v>9168</v>
      </c>
      <c r="F2403" s="77" t="str">
        <f t="shared" si="492"/>
        <v>Paterson Enterprises Ltd T A Morris Lubricants</v>
      </c>
      <c r="G2403" s="24" t="s">
        <v>9169</v>
      </c>
      <c r="H2403" s="24" t="s">
        <v>3282</v>
      </c>
      <c r="I2403" s="24" t="s">
        <v>8192</v>
      </c>
      <c r="J2403" s="24" t="s">
        <v>2962</v>
      </c>
      <c r="K2403" s="24" t="s">
        <v>3283</v>
      </c>
      <c r="L2403" s="25">
        <v>45426</v>
      </c>
      <c r="M2403" s="25">
        <v>46520</v>
      </c>
      <c r="N2403" s="81">
        <f t="shared" si="494"/>
        <v>46520</v>
      </c>
      <c r="O2403" s="77" t="str">
        <f t="shared" ca="1" si="498"/>
        <v>Live</v>
      </c>
      <c r="P2403" s="77" t="str" cm="1">
        <f t="array" aca="1" ref="P2403" ca="1">_xlfn.IFS((N2403-TODAY())&gt;=547,"06 Expires over 18 months",(N2403-TODAY())&gt;=365,"05 Expires in 18 months",(N2403-TODAY())&gt;=183,"04 Expires in 12 months",(N2403-TODAY())&gt;=92,"03 Expires in 6 months",(N2403-TODAY())&gt;=31,"02 Expires in 3 months",(N2403-TODAY())&gt;=0,"01 Expires in 30 days",(N2403-TODAY())&gt;=-31,"01 Expired last 30 days",(N2403-TODAY())&gt;=-92,"02 Expired last 3 months",(N2403-TODAY())&gt;=-183,"03 Expired last 6 months",(N2403-TODAY())&gt;=-365,"04 Expired last 12 months",(N2403-TODAY())&gt;=-547,"05 Expired last 18 months",TRUE,"06 Expired over 18 months")</f>
        <v>04 Expires in 12 months</v>
      </c>
      <c r="Q2403" s="65">
        <v>50000</v>
      </c>
      <c r="R2403" s="84">
        <f t="shared" si="497"/>
        <v>145833.33333333334</v>
      </c>
      <c r="S2403" s="77" t="str" cm="1">
        <f t="array" ref="S2403">_xlfn.IFS(R2403&gt;5000000,"Gold",R2403&gt;=500000,"Silver",R2403&gt;30000,"Bronze",TRUE,"Transactional")</f>
        <v>Bronze</v>
      </c>
      <c r="T2403" s="24" t="s">
        <v>54</v>
      </c>
      <c r="U2403" s="101" t="s">
        <v>393</v>
      </c>
      <c r="V2403" s="101" t="s">
        <v>394</v>
      </c>
      <c r="W2403" s="77" t="str">
        <f t="shared" si="493"/>
        <v>No</v>
      </c>
      <c r="X2403" s="77" t="str">
        <f>IFERROR(_xlfn.XLOOKUP(J2403&amp;"||"&amp;K2403,'Mapping Ref.'!$J$2:$J$538,'Mapping Ref.'!$K$2:$K$538),"")</f>
        <v>Construction &amp; Estates</v>
      </c>
      <c r="Y2403" s="77" t="str" cm="1">
        <f t="array" ref="Y2403">_xlfn.IFS(R2403&gt;2000000,"For Publication",R2403&gt;100000,"PID",R2403&gt;30000,"RFQ",TRUE,"Transactional")</f>
        <v>PID</v>
      </c>
      <c r="Z2403" s="24" t="s">
        <v>2277</v>
      </c>
      <c r="AA2403" s="32">
        <v>36</v>
      </c>
      <c r="AB2403" s="24">
        <v>0</v>
      </c>
      <c r="AC2403" s="25">
        <v>45426</v>
      </c>
      <c r="AD2403" s="24" t="s">
        <v>58</v>
      </c>
      <c r="AE2403" s="24" t="s">
        <v>8320</v>
      </c>
      <c r="AF2403" s="24" t="s">
        <v>60</v>
      </c>
      <c r="AG2403" s="24" t="s">
        <v>59</v>
      </c>
      <c r="AH2403" s="24" t="s">
        <v>60</v>
      </c>
      <c r="AI2403" s="24">
        <v>4930959</v>
      </c>
      <c r="AJ2403" s="24" t="s">
        <v>60</v>
      </c>
      <c r="AK2403" s="24" t="s">
        <v>101</v>
      </c>
      <c r="AL2403" s="24" t="s">
        <v>8595</v>
      </c>
      <c r="AM2403" s="24" t="s">
        <v>60</v>
      </c>
      <c r="AN2403" s="24" t="s">
        <v>59</v>
      </c>
      <c r="AO2403" s="24">
        <v>2</v>
      </c>
      <c r="AP2403" s="24"/>
      <c r="AQ2403" s="24" t="s">
        <v>9170</v>
      </c>
      <c r="AR2403" s="24" t="s">
        <v>9171</v>
      </c>
      <c r="AS2403" s="89">
        <f t="shared" si="496"/>
        <v>35</v>
      </c>
      <c r="AT2403" s="24"/>
    </row>
    <row r="2404" spans="1:46" x14ac:dyDescent="0.5">
      <c r="A2404" s="24">
        <v>2543</v>
      </c>
      <c r="B2404" s="24" t="s">
        <v>506</v>
      </c>
      <c r="C2404" s="24"/>
      <c r="D2404" s="24" t="s">
        <v>9172</v>
      </c>
      <c r="E2404" s="24" t="s">
        <v>9173</v>
      </c>
      <c r="F2404" s="77" t="str">
        <f t="shared" si="492"/>
        <v>Power Precision &amp; Fabrication Limited</v>
      </c>
      <c r="G2404" s="24" t="s">
        <v>9174</v>
      </c>
      <c r="H2404" s="24" t="s">
        <v>3282</v>
      </c>
      <c r="I2404" s="24" t="s">
        <v>8192</v>
      </c>
      <c r="J2404" s="24" t="s">
        <v>2962</v>
      </c>
      <c r="K2404" s="24" t="s">
        <v>3283</v>
      </c>
      <c r="L2404" s="25">
        <v>45426</v>
      </c>
      <c r="M2404" s="25">
        <v>46520</v>
      </c>
      <c r="N2404" s="81">
        <f t="shared" si="494"/>
        <v>46520</v>
      </c>
      <c r="O2404" s="77" t="str">
        <f t="shared" ca="1" si="498"/>
        <v>Live</v>
      </c>
      <c r="P2404" s="77" t="str" cm="1">
        <f t="array" aca="1" ref="P2404" ca="1">_xlfn.IFS((N2404-TODAY())&gt;=547,"06 Expires over 18 months",(N2404-TODAY())&gt;=365,"05 Expires in 18 months",(N2404-TODAY())&gt;=183,"04 Expires in 12 months",(N2404-TODAY())&gt;=92,"03 Expires in 6 months",(N2404-TODAY())&gt;=31,"02 Expires in 3 months",(N2404-TODAY())&gt;=0,"01 Expires in 30 days",(N2404-TODAY())&gt;=-31,"01 Expired last 30 days",(N2404-TODAY())&gt;=-92,"02 Expired last 3 months",(N2404-TODAY())&gt;=-183,"03 Expired last 6 months",(N2404-TODAY())&gt;=-365,"04 Expired last 12 months",(N2404-TODAY())&gt;=-547,"05 Expired last 18 months",TRUE,"06 Expired over 18 months")</f>
        <v>04 Expires in 12 months</v>
      </c>
      <c r="Q2404" s="65">
        <v>50000</v>
      </c>
      <c r="R2404" s="84">
        <f t="shared" si="497"/>
        <v>145833.33333333334</v>
      </c>
      <c r="S2404" s="77" t="str" cm="1">
        <f t="array" ref="S2404">_xlfn.IFS(R2404&gt;5000000,"Gold",R2404&gt;=500000,"Silver",R2404&gt;30000,"Bronze",TRUE,"Transactional")</f>
        <v>Bronze</v>
      </c>
      <c r="T2404" s="24" t="s">
        <v>54</v>
      </c>
      <c r="U2404" s="101" t="s">
        <v>123</v>
      </c>
      <c r="V2404" s="101" t="s">
        <v>1357</v>
      </c>
      <c r="W2404" s="77" t="str">
        <f t="shared" si="493"/>
        <v>No</v>
      </c>
      <c r="X2404" s="77" t="str">
        <f>IFERROR(_xlfn.XLOOKUP(J2404&amp;"||"&amp;K2404,'Mapping Ref.'!$J$2:$J$538,'Mapping Ref.'!$K$2:$K$538),"")</f>
        <v>Construction &amp; Estates</v>
      </c>
      <c r="Y2404" s="77" t="str" cm="1">
        <f t="array" ref="Y2404">_xlfn.IFS(R2404&gt;2000000,"For Publication",R2404&gt;100000,"PID",R2404&gt;30000,"RFQ",TRUE,"Transactional")</f>
        <v>PID</v>
      </c>
      <c r="Z2404" s="24" t="s">
        <v>2277</v>
      </c>
      <c r="AA2404" s="32">
        <v>36</v>
      </c>
      <c r="AB2404" s="24">
        <v>0</v>
      </c>
      <c r="AC2404" s="25">
        <v>45426</v>
      </c>
      <c r="AD2404" s="24" t="s">
        <v>661</v>
      </c>
      <c r="AE2404" s="24" t="s">
        <v>8320</v>
      </c>
      <c r="AF2404" s="24" t="s">
        <v>60</v>
      </c>
      <c r="AG2404" s="24" t="s">
        <v>59</v>
      </c>
      <c r="AH2404" s="24" t="s">
        <v>60</v>
      </c>
      <c r="AI2404" s="24">
        <v>868187</v>
      </c>
      <c r="AJ2404" s="24" t="s">
        <v>60</v>
      </c>
      <c r="AK2404" s="24" t="s">
        <v>101</v>
      </c>
      <c r="AL2404" s="24" t="s">
        <v>123</v>
      </c>
      <c r="AM2404" s="24" t="s">
        <v>60</v>
      </c>
      <c r="AN2404" s="24" t="s">
        <v>59</v>
      </c>
      <c r="AO2404" s="24">
        <v>0</v>
      </c>
      <c r="AP2404" s="24"/>
      <c r="AQ2404" s="24" t="s">
        <v>9175</v>
      </c>
      <c r="AR2404" s="24" t="s">
        <v>9176</v>
      </c>
      <c r="AS2404" s="89">
        <f t="shared" si="496"/>
        <v>35</v>
      </c>
      <c r="AT2404" s="24"/>
    </row>
    <row r="2405" spans="1:46" x14ac:dyDescent="0.5">
      <c r="A2405" s="24">
        <v>2544</v>
      </c>
      <c r="B2405" s="24"/>
      <c r="C2405" s="24"/>
      <c r="D2405" s="24" t="s">
        <v>9177</v>
      </c>
      <c r="E2405" s="24" t="s">
        <v>9178</v>
      </c>
      <c r="F2405" s="77" t="str">
        <f t="shared" si="492"/>
        <v>GRASSHOPPERS RFC</v>
      </c>
      <c r="G2405" s="24" t="s">
        <v>9179</v>
      </c>
      <c r="H2405" s="24" t="s">
        <v>2200</v>
      </c>
      <c r="I2405" s="24" t="s">
        <v>2200</v>
      </c>
      <c r="J2405" s="24" t="s">
        <v>190</v>
      </c>
      <c r="K2405" s="24" t="s">
        <v>2202</v>
      </c>
      <c r="L2405" s="25">
        <v>45426</v>
      </c>
      <c r="M2405" s="25">
        <v>45791</v>
      </c>
      <c r="N2405" s="81">
        <f t="shared" si="494"/>
        <v>45975</v>
      </c>
      <c r="O2405" s="77" t="s">
        <v>712</v>
      </c>
      <c r="P2405" s="77" t="str" cm="1">
        <f t="array" aca="1" ref="P2405" ca="1">_xlfn.IFS((N2405-TODAY())&gt;=547,"06 Expires over 18 months",(N2405-TODAY())&gt;=365,"05 Expires in 18 months",(N2405-TODAY())&gt;=183,"04 Expires in 12 months",(N2405-TODAY())&gt;=92,"03 Expires in 6 months",(N2405-TODAY())&gt;=31,"02 Expires in 3 months",(N2405-TODAY())&gt;=0,"01 Expires in 30 days",(N2405-TODAY())&gt;=-31,"01 Expired last 30 days",(N2405-TODAY())&gt;=-92,"02 Expired last 3 months",(N2405-TODAY())&gt;=-183,"03 Expired last 6 months",(N2405-TODAY())&gt;=-365,"04 Expired last 12 months",(N2405-TODAY())&gt;=-547,"05 Expired last 18 months",TRUE,"06 Expired over 18 months")</f>
        <v>04 Expired last 12 months</v>
      </c>
      <c r="Q2405" s="65">
        <v>2000</v>
      </c>
      <c r="R2405" s="84">
        <f t="shared" si="497"/>
        <v>3000</v>
      </c>
      <c r="S2405" s="77" t="str" cm="1">
        <f t="array" ref="S2405">_xlfn.IFS(R2405&gt;5000000,"Gold",R2405&gt;=500000,"Silver",R2405&gt;30000,"Bronze",TRUE,"Transactional")</f>
        <v>Transactional</v>
      </c>
      <c r="T2405" s="24" t="s">
        <v>54</v>
      </c>
      <c r="U2405" s="101" t="s">
        <v>99</v>
      </c>
      <c r="V2405" s="101"/>
      <c r="W2405" s="77" t="str">
        <f t="shared" si="493"/>
        <v>Yes</v>
      </c>
      <c r="X2405" s="77" t="str">
        <f>IFERROR(_xlfn.XLOOKUP(J2405&amp;"||"&amp;K2405,'Mapping Ref.'!$J$2:$J$538,'Mapping Ref.'!$K$2:$K$538),"")</f>
        <v>Childrens &amp; Adults</v>
      </c>
      <c r="Y2405" s="77" t="str" cm="1">
        <f t="array" ref="Y2405">_xlfn.IFS(R2405&gt;2000000,"For Publication",R2405&gt;100000,"PID",R2405&gt;30000,"RFQ",TRUE,"Transactional")</f>
        <v>Transactional</v>
      </c>
      <c r="Z2405" s="24" t="s">
        <v>8586</v>
      </c>
      <c r="AA2405" s="32">
        <v>12</v>
      </c>
      <c r="AB2405" s="24">
        <v>6</v>
      </c>
      <c r="AC2405" s="25">
        <v>45426</v>
      </c>
      <c r="AD2405" s="24" t="s">
        <v>58</v>
      </c>
      <c r="AE2405" s="24">
        <v>18557</v>
      </c>
      <c r="AF2405" s="24" t="s">
        <v>59</v>
      </c>
      <c r="AG2405" s="24" t="s">
        <v>60</v>
      </c>
      <c r="AH2405" s="24" t="s">
        <v>60</v>
      </c>
      <c r="AI2405" s="24">
        <v>7322864</v>
      </c>
      <c r="AJ2405" s="24" t="s">
        <v>60</v>
      </c>
      <c r="AK2405" s="24" t="s">
        <v>101</v>
      </c>
      <c r="AL2405" s="24" t="s">
        <v>70</v>
      </c>
      <c r="AM2405" s="24" t="s">
        <v>59</v>
      </c>
      <c r="AN2405" s="24" t="s">
        <v>59</v>
      </c>
      <c r="AO2405" s="24">
        <v>0</v>
      </c>
      <c r="AP2405" s="24"/>
      <c r="AQ2405" s="24"/>
      <c r="AR2405" s="24"/>
      <c r="AS2405" s="89">
        <f t="shared" si="496"/>
        <v>18</v>
      </c>
      <c r="AT2405" s="24" t="s">
        <v>9180</v>
      </c>
    </row>
    <row r="2406" spans="1:46" x14ac:dyDescent="0.5">
      <c r="A2406" s="24">
        <v>2545</v>
      </c>
      <c r="B2406" s="24"/>
      <c r="C2406" s="24" t="s">
        <v>77</v>
      </c>
      <c r="D2406" s="24" t="s">
        <v>9181</v>
      </c>
      <c r="E2406" s="24" t="s">
        <v>9182</v>
      </c>
      <c r="F2406" s="77" t="str">
        <f t="shared" si="492"/>
        <v>YOUNG EALING FOUNDATION</v>
      </c>
      <c r="G2406" s="24" t="s">
        <v>5063</v>
      </c>
      <c r="H2406" s="24" t="s">
        <v>8237</v>
      </c>
      <c r="I2406" s="24" t="s">
        <v>8238</v>
      </c>
      <c r="J2406" s="24" t="s">
        <v>321</v>
      </c>
      <c r="K2406" s="24" t="s">
        <v>8802</v>
      </c>
      <c r="L2406" s="25">
        <v>45383</v>
      </c>
      <c r="M2406" s="25">
        <v>45717</v>
      </c>
      <c r="N2406" s="81">
        <f t="shared" si="494"/>
        <v>45717</v>
      </c>
      <c r="O2406" s="77" t="str">
        <f t="shared" ref="O2406:O2412" ca="1" si="499">IF(N2406&lt;TODAY(),"Expired","Live")</f>
        <v>Expired</v>
      </c>
      <c r="P2406" s="77" t="str" cm="1">
        <f t="array" aca="1" ref="P2406" ca="1">_xlfn.IFS((N2406-TODAY())&gt;=547,"06 Expires over 18 months",(N2406-TODAY())&gt;=365,"05 Expires in 18 months",(N2406-TODAY())&gt;=183,"04 Expires in 12 months",(N2406-TODAY())&gt;=92,"03 Expires in 6 months",(N2406-TODAY())&gt;=31,"02 Expires in 3 months",(N2406-TODAY())&gt;=0,"01 Expires in 30 days",(N2406-TODAY())&gt;=-31,"01 Expired last 30 days",(N2406-TODAY())&gt;=-92,"02 Expired last 3 months",(N2406-TODAY())&gt;=-183,"03 Expired last 6 months",(N2406-TODAY())&gt;=-365,"04 Expired last 12 months",(N2406-TODAY())&gt;=-547,"05 Expired last 18 months",TRUE,"06 Expired over 18 months")</f>
        <v>05 Expired last 18 months</v>
      </c>
      <c r="Q2406" s="65">
        <v>47800</v>
      </c>
      <c r="R2406" s="84">
        <f t="shared" si="497"/>
        <v>47800</v>
      </c>
      <c r="S2406" s="77" t="str" cm="1">
        <f t="array" ref="S2406">_xlfn.IFS(R2406&gt;5000000,"Gold",R2406&gt;=500000,"Silver",R2406&gt;30000,"Bronze",TRUE,"Transactional")</f>
        <v>Bronze</v>
      </c>
      <c r="T2406" s="24" t="s">
        <v>54</v>
      </c>
      <c r="U2406" s="101" t="s">
        <v>237</v>
      </c>
      <c r="V2406" s="101" t="s">
        <v>350</v>
      </c>
      <c r="W2406" s="77" t="str">
        <f t="shared" si="493"/>
        <v>No</v>
      </c>
      <c r="X2406" s="77" t="str">
        <f>IFERROR(_xlfn.XLOOKUP(J2406&amp;"||"&amp;K2406,'Mapping Ref.'!$J$2:$J$538,'Mapping Ref.'!$K$2:$K$538),"")</f>
        <v>Corporate</v>
      </c>
      <c r="Y2406" s="77" t="str" cm="1">
        <f t="array" ref="Y2406">_xlfn.IFS(R2406&gt;2000000,"For Publication",R2406&gt;100000,"PID",R2406&gt;30000,"RFQ",TRUE,"Transactional")</f>
        <v>RFQ</v>
      </c>
      <c r="Z2406" s="24" t="s">
        <v>2277</v>
      </c>
      <c r="AA2406" s="32">
        <v>12</v>
      </c>
      <c r="AB2406" s="24">
        <v>0</v>
      </c>
      <c r="AC2406" s="25">
        <v>45426</v>
      </c>
      <c r="AD2406" s="24" t="s">
        <v>58</v>
      </c>
      <c r="AE2406" s="24" t="s">
        <v>9183</v>
      </c>
      <c r="AF2406" s="24" t="s">
        <v>59</v>
      </c>
      <c r="AG2406" s="24" t="s">
        <v>60</v>
      </c>
      <c r="AH2406" s="24" t="s">
        <v>59</v>
      </c>
      <c r="AI2406" s="24" t="s">
        <v>9184</v>
      </c>
      <c r="AJ2406" s="24" t="s">
        <v>60</v>
      </c>
      <c r="AK2406" s="24" t="s">
        <v>101</v>
      </c>
      <c r="AL2406" s="24" t="s">
        <v>70</v>
      </c>
      <c r="AM2406" s="24" t="s">
        <v>60</v>
      </c>
      <c r="AN2406" s="24" t="s">
        <v>59</v>
      </c>
      <c r="AO2406" s="24">
        <v>0</v>
      </c>
      <c r="AP2406" s="24"/>
      <c r="AQ2406" s="24" t="s">
        <v>8237</v>
      </c>
      <c r="AR2406" s="24" t="s">
        <v>8805</v>
      </c>
      <c r="AS2406" s="89">
        <f t="shared" si="496"/>
        <v>11</v>
      </c>
      <c r="AT2406" s="24" t="s">
        <v>5065</v>
      </c>
    </row>
    <row r="2407" spans="1:46" x14ac:dyDescent="0.5">
      <c r="A2407" s="24">
        <v>2546</v>
      </c>
      <c r="B2407" s="24" t="s">
        <v>506</v>
      </c>
      <c r="C2407" s="24"/>
      <c r="D2407" s="24" t="s">
        <v>9185</v>
      </c>
      <c r="E2407" s="24" t="s">
        <v>9186</v>
      </c>
      <c r="F2407" s="77" t="str">
        <f t="shared" si="492"/>
        <v>Victoria Hall _ Supplier Id 10000846</v>
      </c>
      <c r="G2407" s="24" t="s">
        <v>9187</v>
      </c>
      <c r="H2407" s="24" t="s">
        <v>1311</v>
      </c>
      <c r="I2407" s="24" t="s">
        <v>1923</v>
      </c>
      <c r="J2407" s="24" t="s">
        <v>1312</v>
      </c>
      <c r="K2407" s="24" t="s">
        <v>1109</v>
      </c>
      <c r="L2407" s="25">
        <v>45455</v>
      </c>
      <c r="M2407" s="25">
        <v>45820</v>
      </c>
      <c r="N2407" s="81">
        <f t="shared" si="494"/>
        <v>46185</v>
      </c>
      <c r="O2407" s="77" t="str">
        <f t="shared" ca="1" si="499"/>
        <v>Expired</v>
      </c>
      <c r="P2407" s="77" t="str" cm="1">
        <f t="array" aca="1" ref="P2407" ca="1">_xlfn.IFS((N2407-TODAY())&gt;=547,"06 Expires over 18 months",(N2407-TODAY())&gt;=365,"05 Expires in 18 months",(N2407-TODAY())&gt;=183,"04 Expires in 12 months",(N2407-TODAY())&gt;=92,"03 Expires in 6 months",(N2407-TODAY())&gt;=31,"02 Expires in 3 months",(N2407-TODAY())&gt;=0,"01 Expires in 30 days",(N2407-TODAY())&gt;=-31,"01 Expired last 30 days",(N2407-TODAY())&gt;=-92,"02 Expired last 3 months",(N2407-TODAY())&gt;=-183,"03 Expired last 6 months",(N2407-TODAY())&gt;=-365,"04 Expired last 12 months",(N2407-TODAY())&gt;=-547,"05 Expired last 18 months",TRUE,"06 Expired over 18 months")</f>
        <v>02 Expired last 3 months</v>
      </c>
      <c r="Q2407" s="65">
        <v>2700</v>
      </c>
      <c r="R2407" s="84">
        <f t="shared" si="497"/>
        <v>5400</v>
      </c>
      <c r="S2407" s="77" t="str" cm="1">
        <f t="array" ref="S2407">_xlfn.IFS(R2407&gt;5000000,"Gold",R2407&gt;=500000,"Silver",R2407&gt;30000,"Bronze",TRUE,"Transactional")</f>
        <v>Transactional</v>
      </c>
      <c r="T2407" s="24" t="s">
        <v>54</v>
      </c>
      <c r="U2407" s="101" t="s">
        <v>99</v>
      </c>
      <c r="V2407" s="101" t="s">
        <v>100</v>
      </c>
      <c r="W2407" s="77" t="str">
        <f t="shared" si="493"/>
        <v>Yes</v>
      </c>
      <c r="X2407" s="77" t="str">
        <f>IFERROR(_xlfn.XLOOKUP(J2407&amp;"||"&amp;K2407,'Mapping Ref.'!$J$2:$J$538,'Mapping Ref.'!$K$2:$K$538),"")</f>
        <v>Corporate</v>
      </c>
      <c r="Y2407" s="77" t="str" cm="1">
        <f t="array" ref="Y2407">_xlfn.IFS(R2407&gt;2000000,"For Publication",R2407&gt;100000,"PID",R2407&gt;30000,"RFQ",TRUE,"Transactional")</f>
        <v>Transactional</v>
      </c>
      <c r="Z2407" s="24" t="s">
        <v>2277</v>
      </c>
      <c r="AA2407" s="32">
        <v>12</v>
      </c>
      <c r="AB2407" s="24">
        <v>12</v>
      </c>
      <c r="AC2407" s="25">
        <v>45426</v>
      </c>
      <c r="AD2407" s="24" t="s">
        <v>58</v>
      </c>
      <c r="AE2407" s="24">
        <v>10000846</v>
      </c>
      <c r="AF2407" s="24" t="s">
        <v>59</v>
      </c>
      <c r="AG2407" s="24" t="s">
        <v>59</v>
      </c>
      <c r="AH2407" s="24" t="s">
        <v>59</v>
      </c>
      <c r="AI2407" s="24" t="s">
        <v>8681</v>
      </c>
      <c r="AJ2407" s="24" t="s">
        <v>59</v>
      </c>
      <c r="AK2407" s="24" t="s">
        <v>101</v>
      </c>
      <c r="AL2407" s="24" t="s">
        <v>70</v>
      </c>
      <c r="AM2407" s="24" t="s">
        <v>59</v>
      </c>
      <c r="AN2407" s="24" t="s">
        <v>59</v>
      </c>
      <c r="AO2407" s="24">
        <v>0</v>
      </c>
      <c r="AP2407" s="24"/>
      <c r="AQ2407" s="24"/>
      <c r="AR2407" s="24"/>
      <c r="AS2407" s="89">
        <f t="shared" si="496"/>
        <v>24</v>
      </c>
      <c r="AT2407" s="24"/>
    </row>
    <row r="2408" spans="1:46" x14ac:dyDescent="0.5">
      <c r="A2408" s="24">
        <v>2547</v>
      </c>
      <c r="B2408" s="24" t="s">
        <v>506</v>
      </c>
      <c r="C2408" s="24"/>
      <c r="D2408" s="24" t="s">
        <v>9188</v>
      </c>
      <c r="E2408" s="24" t="s">
        <v>9189</v>
      </c>
      <c r="F2408" s="77" t="str">
        <f t="shared" si="492"/>
        <v>P. P. K. Services Limited</v>
      </c>
      <c r="G2408" s="24" t="s">
        <v>9190</v>
      </c>
      <c r="H2408" s="24" t="s">
        <v>3282</v>
      </c>
      <c r="I2408" s="24" t="s">
        <v>8192</v>
      </c>
      <c r="J2408" s="24" t="s">
        <v>2962</v>
      </c>
      <c r="K2408" s="24" t="s">
        <v>3283</v>
      </c>
      <c r="L2408" s="25">
        <v>45429</v>
      </c>
      <c r="M2408" s="25">
        <v>46523</v>
      </c>
      <c r="N2408" s="81">
        <f t="shared" si="494"/>
        <v>46523</v>
      </c>
      <c r="O2408" s="77" t="str">
        <f t="shared" ca="1" si="499"/>
        <v>Live</v>
      </c>
      <c r="P2408" s="77" t="str" cm="1">
        <f t="array" aca="1" ref="P2408" ca="1">_xlfn.IFS((N2408-TODAY())&gt;=547,"06 Expires over 18 months",(N2408-TODAY())&gt;=365,"05 Expires in 18 months",(N2408-TODAY())&gt;=183,"04 Expires in 12 months",(N2408-TODAY())&gt;=92,"03 Expires in 6 months",(N2408-TODAY())&gt;=31,"02 Expires in 3 months",(N2408-TODAY())&gt;=0,"01 Expires in 30 days",(N2408-TODAY())&gt;=-31,"01 Expired last 30 days",(N2408-TODAY())&gt;=-92,"02 Expired last 3 months",(N2408-TODAY())&gt;=-183,"03 Expired last 6 months",(N2408-TODAY())&gt;=-365,"04 Expired last 12 months",(N2408-TODAY())&gt;=-547,"05 Expired last 18 months",TRUE,"06 Expired over 18 months")</f>
        <v>04 Expires in 12 months</v>
      </c>
      <c r="Q2408" s="65">
        <v>50000</v>
      </c>
      <c r="R2408" s="84">
        <f t="shared" si="497"/>
        <v>145833.33333333334</v>
      </c>
      <c r="S2408" s="77" t="str" cm="1">
        <f t="array" ref="S2408">_xlfn.IFS(R2408&gt;5000000,"Gold",R2408&gt;=500000,"Silver",R2408&gt;30000,"Bronze",TRUE,"Transactional")</f>
        <v>Bronze</v>
      </c>
      <c r="T2408" s="24" t="s">
        <v>54</v>
      </c>
      <c r="U2408" s="101" t="s">
        <v>393</v>
      </c>
      <c r="V2408" s="101" t="s">
        <v>394</v>
      </c>
      <c r="W2408" s="77" t="str">
        <f t="shared" si="493"/>
        <v>No</v>
      </c>
      <c r="X2408" s="77" t="str">
        <f>IFERROR(_xlfn.XLOOKUP(J2408&amp;"||"&amp;K2408,'Mapping Ref.'!$J$2:$J$538,'Mapping Ref.'!$K$2:$K$538),"")</f>
        <v>Construction &amp; Estates</v>
      </c>
      <c r="Y2408" s="77" t="str" cm="1">
        <f t="array" ref="Y2408">_xlfn.IFS(R2408&gt;2000000,"For Publication",R2408&gt;100000,"PID",R2408&gt;30000,"RFQ",TRUE,"Transactional")</f>
        <v>PID</v>
      </c>
      <c r="Z2408" s="24" t="s">
        <v>2277</v>
      </c>
      <c r="AA2408" s="32">
        <v>36</v>
      </c>
      <c r="AB2408" s="24">
        <v>0</v>
      </c>
      <c r="AC2408" s="25">
        <v>45429</v>
      </c>
      <c r="AD2408" s="24" t="s">
        <v>58</v>
      </c>
      <c r="AE2408" s="24" t="s">
        <v>8320</v>
      </c>
      <c r="AF2408" s="24" t="s">
        <v>60</v>
      </c>
      <c r="AG2408" s="24" t="s">
        <v>59</v>
      </c>
      <c r="AH2408" s="24" t="s">
        <v>60</v>
      </c>
      <c r="AI2408" s="24">
        <v>3751561</v>
      </c>
      <c r="AJ2408" s="24" t="s">
        <v>60</v>
      </c>
      <c r="AK2408" s="24" t="s">
        <v>101</v>
      </c>
      <c r="AL2408" s="24" t="s">
        <v>123</v>
      </c>
      <c r="AM2408" s="24" t="s">
        <v>60</v>
      </c>
      <c r="AN2408" s="24" t="s">
        <v>59</v>
      </c>
      <c r="AO2408" s="24">
        <v>0</v>
      </c>
      <c r="AP2408" s="24"/>
      <c r="AQ2408" s="24" t="s">
        <v>9191</v>
      </c>
      <c r="AR2408" s="24" t="s">
        <v>9192</v>
      </c>
      <c r="AS2408" s="89">
        <f t="shared" si="496"/>
        <v>35</v>
      </c>
      <c r="AT2408" s="24"/>
    </row>
    <row r="2409" spans="1:46" x14ac:dyDescent="0.5">
      <c r="A2409" s="24">
        <v>2548</v>
      </c>
      <c r="B2409" s="24" t="s">
        <v>506</v>
      </c>
      <c r="C2409" s="24"/>
      <c r="D2409" s="24" t="s">
        <v>9193</v>
      </c>
      <c r="E2409" s="24" t="s">
        <v>9194</v>
      </c>
      <c r="F2409" s="77" t="str">
        <f t="shared" si="492"/>
        <v>BPS DORKING LIMITED T/A BPS CHARTERED SURVEYORS</v>
      </c>
      <c r="G2409" s="24" t="s">
        <v>9195</v>
      </c>
      <c r="H2409" s="24" t="s">
        <v>9196</v>
      </c>
      <c r="I2409" s="24" t="s">
        <v>972</v>
      </c>
      <c r="J2409" s="24" t="s">
        <v>321</v>
      </c>
      <c r="K2409" s="24" t="s">
        <v>1889</v>
      </c>
      <c r="L2409" s="25">
        <v>45413</v>
      </c>
      <c r="M2409" s="25">
        <v>45777</v>
      </c>
      <c r="N2409" s="81">
        <f t="shared" si="494"/>
        <v>46142</v>
      </c>
      <c r="O2409" s="77" t="str">
        <f t="shared" ca="1" si="499"/>
        <v>Expired</v>
      </c>
      <c r="P2409" s="77" t="str" cm="1">
        <f t="array" aca="1" ref="P2409" ca="1">_xlfn.IFS((N2409-TODAY())&gt;=547,"06 Expires over 18 months",(N2409-TODAY())&gt;=365,"05 Expires in 18 months",(N2409-TODAY())&gt;=183,"04 Expires in 12 months",(N2409-TODAY())&gt;=92,"03 Expires in 6 months",(N2409-TODAY())&gt;=31,"02 Expires in 3 months",(N2409-TODAY())&gt;=0,"01 Expires in 30 days",(N2409-TODAY())&gt;=-31,"01 Expired last 30 days",(N2409-TODAY())&gt;=-92,"02 Expired last 3 months",(N2409-TODAY())&gt;=-183,"03 Expired last 6 months",(N2409-TODAY())&gt;=-365,"04 Expired last 12 months",(N2409-TODAY())&gt;=-547,"05 Expired last 18 months",TRUE,"06 Expired over 18 months")</f>
        <v>03 Expired last 6 months</v>
      </c>
      <c r="Q2409" s="65">
        <v>9620</v>
      </c>
      <c r="R2409" s="84">
        <f t="shared" si="497"/>
        <v>18438.333333333332</v>
      </c>
      <c r="S2409" s="77" t="str" cm="1">
        <f t="array" ref="S2409">_xlfn.IFS(R2409&gt;5000000,"Gold",R2409&gt;=500000,"Silver",R2409&gt;30000,"Bronze",TRUE,"Transactional")</f>
        <v>Transactional</v>
      </c>
      <c r="T2409" s="24" t="s">
        <v>54</v>
      </c>
      <c r="U2409" s="101" t="s">
        <v>455</v>
      </c>
      <c r="V2409" s="101" t="s">
        <v>1457</v>
      </c>
      <c r="W2409" s="77" t="str">
        <f t="shared" si="493"/>
        <v>Yes</v>
      </c>
      <c r="X2409" s="77" t="str">
        <f>IFERROR(_xlfn.XLOOKUP(J2409&amp;"||"&amp;K2409,'Mapping Ref.'!$J$2:$J$538,'Mapping Ref.'!$K$2:$K$538),"")</f>
        <v>Corporate</v>
      </c>
      <c r="Y2409" s="77" t="str" cm="1">
        <f t="array" ref="Y2409">_xlfn.IFS(R2409&gt;2000000,"For Publication",R2409&gt;100000,"PID",R2409&gt;30000,"RFQ",TRUE,"Transactional")</f>
        <v>Transactional</v>
      </c>
      <c r="Z2409" s="24" t="s">
        <v>2277</v>
      </c>
      <c r="AA2409" s="32">
        <v>12</v>
      </c>
      <c r="AB2409" s="24">
        <v>12</v>
      </c>
      <c r="AC2409" s="25">
        <v>45433</v>
      </c>
      <c r="AD2409" s="24" t="s">
        <v>661</v>
      </c>
      <c r="AE2409" s="24" t="s">
        <v>8467</v>
      </c>
      <c r="AF2409" s="24" t="s">
        <v>60</v>
      </c>
      <c r="AG2409" s="24" t="s">
        <v>59</v>
      </c>
      <c r="AH2409" s="24" t="s">
        <v>60</v>
      </c>
      <c r="AI2409" s="24">
        <v>8464860</v>
      </c>
      <c r="AJ2409" s="24" t="s">
        <v>59</v>
      </c>
      <c r="AK2409" s="24" t="s">
        <v>101</v>
      </c>
      <c r="AL2409" s="24" t="s">
        <v>70</v>
      </c>
      <c r="AM2409" s="24" t="s">
        <v>59</v>
      </c>
      <c r="AN2409" s="24" t="s">
        <v>59</v>
      </c>
      <c r="AO2409" s="24">
        <v>0</v>
      </c>
      <c r="AP2409" s="24"/>
      <c r="AQ2409" s="24"/>
      <c r="AR2409" s="24"/>
      <c r="AS2409" s="89">
        <f t="shared" si="496"/>
        <v>23</v>
      </c>
      <c r="AT2409" s="24" t="s">
        <v>9197</v>
      </c>
    </row>
    <row r="2410" spans="1:46" x14ac:dyDescent="0.5">
      <c r="A2410" s="24">
        <v>2549</v>
      </c>
      <c r="B2410" s="24" t="s">
        <v>506</v>
      </c>
      <c r="C2410" s="24"/>
      <c r="D2410" s="24" t="s">
        <v>9198</v>
      </c>
      <c r="E2410" s="24" t="s">
        <v>9199</v>
      </c>
      <c r="F2410" s="77" t="str">
        <f t="shared" si="492"/>
        <v>BUCHER MUNICIPAL LIMITED</v>
      </c>
      <c r="G2410" s="24" t="s">
        <v>9200</v>
      </c>
      <c r="H2410" s="24" t="s">
        <v>3282</v>
      </c>
      <c r="I2410" s="24" t="s">
        <v>8192</v>
      </c>
      <c r="J2410" s="24" t="s">
        <v>2962</v>
      </c>
      <c r="K2410" s="24" t="s">
        <v>3283</v>
      </c>
      <c r="L2410" s="25">
        <v>45433</v>
      </c>
      <c r="M2410" s="25">
        <v>46527</v>
      </c>
      <c r="N2410" s="81">
        <f t="shared" si="494"/>
        <v>46527</v>
      </c>
      <c r="O2410" s="77" t="str">
        <f t="shared" ca="1" si="499"/>
        <v>Live</v>
      </c>
      <c r="P2410" s="77" t="str" cm="1">
        <f t="array" aca="1" ref="P2410" ca="1">_xlfn.IFS((N2410-TODAY())&gt;=547,"06 Expires over 18 months",(N2410-TODAY())&gt;=365,"05 Expires in 18 months",(N2410-TODAY())&gt;=183,"04 Expires in 12 months",(N2410-TODAY())&gt;=92,"03 Expires in 6 months",(N2410-TODAY())&gt;=31,"02 Expires in 3 months",(N2410-TODAY())&gt;=0,"01 Expires in 30 days",(N2410-TODAY())&gt;=-31,"01 Expired last 30 days",(N2410-TODAY())&gt;=-92,"02 Expired last 3 months",(N2410-TODAY())&gt;=-183,"03 Expired last 6 months",(N2410-TODAY())&gt;=-365,"04 Expired last 12 months",(N2410-TODAY())&gt;=-547,"05 Expired last 18 months",TRUE,"06 Expired over 18 months")</f>
        <v>04 Expires in 12 months</v>
      </c>
      <c r="Q2410" s="65">
        <v>50000</v>
      </c>
      <c r="R2410" s="84">
        <f t="shared" si="497"/>
        <v>145833.33333333334</v>
      </c>
      <c r="S2410" s="77" t="str" cm="1">
        <f t="array" ref="S2410">_xlfn.IFS(R2410&gt;5000000,"Gold",R2410&gt;=500000,"Silver",R2410&gt;30000,"Bronze",TRUE,"Transactional")</f>
        <v>Bronze</v>
      </c>
      <c r="T2410" s="24" t="s">
        <v>54</v>
      </c>
      <c r="U2410" s="101" t="s">
        <v>393</v>
      </c>
      <c r="V2410" s="101" t="s">
        <v>394</v>
      </c>
      <c r="W2410" s="77" t="str">
        <f t="shared" si="493"/>
        <v>No</v>
      </c>
      <c r="X2410" s="77" t="str">
        <f>IFERROR(_xlfn.XLOOKUP(J2410&amp;"||"&amp;K2410,'Mapping Ref.'!$J$2:$J$538,'Mapping Ref.'!$K$2:$K$538),"")</f>
        <v>Construction &amp; Estates</v>
      </c>
      <c r="Y2410" s="77" t="str" cm="1">
        <f t="array" ref="Y2410">_xlfn.IFS(R2410&gt;2000000,"For Publication",R2410&gt;100000,"PID",R2410&gt;30000,"RFQ",TRUE,"Transactional")</f>
        <v>PID</v>
      </c>
      <c r="Z2410" s="24" t="s">
        <v>2277</v>
      </c>
      <c r="AA2410" s="32">
        <v>36</v>
      </c>
      <c r="AB2410" s="24">
        <v>0</v>
      </c>
      <c r="AC2410" s="25">
        <v>45433</v>
      </c>
      <c r="AD2410" s="24" t="s">
        <v>58</v>
      </c>
      <c r="AE2410" s="24" t="s">
        <v>8320</v>
      </c>
      <c r="AF2410" s="24" t="s">
        <v>60</v>
      </c>
      <c r="AG2410" s="24" t="s">
        <v>59</v>
      </c>
      <c r="AH2410" s="24" t="s">
        <v>59</v>
      </c>
      <c r="AI2410" s="24">
        <v>199841</v>
      </c>
      <c r="AJ2410" s="24" t="s">
        <v>60</v>
      </c>
      <c r="AK2410" s="24" t="s">
        <v>101</v>
      </c>
      <c r="AL2410" s="24" t="s">
        <v>8595</v>
      </c>
      <c r="AM2410" s="24" t="s">
        <v>60</v>
      </c>
      <c r="AN2410" s="24" t="s">
        <v>59</v>
      </c>
      <c r="AO2410" s="24">
        <v>28</v>
      </c>
      <c r="AP2410" s="24"/>
      <c r="AQ2410" s="24"/>
      <c r="AR2410" s="24"/>
      <c r="AS2410" s="89">
        <f t="shared" si="496"/>
        <v>35</v>
      </c>
      <c r="AT2410" s="24" t="s">
        <v>9198</v>
      </c>
    </row>
    <row r="2411" spans="1:46" x14ac:dyDescent="0.5">
      <c r="A2411" s="24">
        <v>2550</v>
      </c>
      <c r="B2411" s="24" t="s">
        <v>506</v>
      </c>
      <c r="C2411" s="24"/>
      <c r="D2411" s="24" t="s">
        <v>9201</v>
      </c>
      <c r="E2411" s="24" t="s">
        <v>9202</v>
      </c>
      <c r="F2411" s="77" t="str">
        <f t="shared" si="492"/>
        <v>Automania Garage Services Group Limited</v>
      </c>
      <c r="G2411" s="24" t="s">
        <v>9203</v>
      </c>
      <c r="H2411" s="24" t="s">
        <v>3282</v>
      </c>
      <c r="I2411" s="24" t="s">
        <v>8192</v>
      </c>
      <c r="J2411" s="24" t="s">
        <v>2962</v>
      </c>
      <c r="K2411" s="24" t="s">
        <v>3283</v>
      </c>
      <c r="L2411" s="25">
        <v>45433</v>
      </c>
      <c r="M2411" s="25">
        <v>46527</v>
      </c>
      <c r="N2411" s="81">
        <f t="shared" si="494"/>
        <v>46527</v>
      </c>
      <c r="O2411" s="77" t="str">
        <f t="shared" ca="1" si="499"/>
        <v>Live</v>
      </c>
      <c r="P2411" s="77" t="str" cm="1">
        <f t="array" aca="1" ref="P2411" ca="1">_xlfn.IFS((N2411-TODAY())&gt;=547,"06 Expires over 18 months",(N2411-TODAY())&gt;=365,"05 Expires in 18 months",(N2411-TODAY())&gt;=183,"04 Expires in 12 months",(N2411-TODAY())&gt;=92,"03 Expires in 6 months",(N2411-TODAY())&gt;=31,"02 Expires in 3 months",(N2411-TODAY())&gt;=0,"01 Expires in 30 days",(N2411-TODAY())&gt;=-31,"01 Expired last 30 days",(N2411-TODAY())&gt;=-92,"02 Expired last 3 months",(N2411-TODAY())&gt;=-183,"03 Expired last 6 months",(N2411-TODAY())&gt;=-365,"04 Expired last 12 months",(N2411-TODAY())&gt;=-547,"05 Expired last 18 months",TRUE,"06 Expired over 18 months")</f>
        <v>04 Expires in 12 months</v>
      </c>
      <c r="Q2411" s="65">
        <v>50000</v>
      </c>
      <c r="R2411" s="84">
        <f t="shared" si="497"/>
        <v>145833.33333333334</v>
      </c>
      <c r="S2411" s="77" t="str" cm="1">
        <f t="array" ref="S2411">_xlfn.IFS(R2411&gt;5000000,"Gold",R2411&gt;=500000,"Silver",R2411&gt;30000,"Bronze",TRUE,"Transactional")</f>
        <v>Bronze</v>
      </c>
      <c r="T2411" s="24" t="s">
        <v>54</v>
      </c>
      <c r="U2411" s="101" t="s">
        <v>393</v>
      </c>
      <c r="V2411" s="101" t="s">
        <v>394</v>
      </c>
      <c r="W2411" s="77" t="str">
        <f t="shared" si="493"/>
        <v>No</v>
      </c>
      <c r="X2411" s="77" t="str">
        <f>IFERROR(_xlfn.XLOOKUP(J2411&amp;"||"&amp;K2411,'Mapping Ref.'!$J$2:$J$538,'Mapping Ref.'!$K$2:$K$538),"")</f>
        <v>Construction &amp; Estates</v>
      </c>
      <c r="Y2411" s="77" t="str" cm="1">
        <f t="array" ref="Y2411">_xlfn.IFS(R2411&gt;2000000,"For Publication",R2411&gt;100000,"PID",R2411&gt;30000,"RFQ",TRUE,"Transactional")</f>
        <v>PID</v>
      </c>
      <c r="Z2411" s="24" t="s">
        <v>2277</v>
      </c>
      <c r="AA2411" s="32">
        <v>36</v>
      </c>
      <c r="AB2411" s="24">
        <v>0</v>
      </c>
      <c r="AC2411" s="25">
        <v>45433</v>
      </c>
      <c r="AD2411" s="24" t="s">
        <v>58</v>
      </c>
      <c r="AE2411" s="24" t="s">
        <v>8320</v>
      </c>
      <c r="AF2411" s="24" t="s">
        <v>60</v>
      </c>
      <c r="AG2411" s="24" t="s">
        <v>59</v>
      </c>
      <c r="AH2411" s="24" t="s">
        <v>60</v>
      </c>
      <c r="AI2411" s="24">
        <v>14447302</v>
      </c>
      <c r="AJ2411" s="24" t="s">
        <v>60</v>
      </c>
      <c r="AK2411" s="24" t="s">
        <v>101</v>
      </c>
      <c r="AL2411" s="24" t="s">
        <v>8595</v>
      </c>
      <c r="AM2411" s="24" t="s">
        <v>60</v>
      </c>
      <c r="AN2411" s="24" t="s">
        <v>60</v>
      </c>
      <c r="AO2411" s="24">
        <v>3</v>
      </c>
      <c r="AP2411" s="24" t="s">
        <v>9204</v>
      </c>
      <c r="AQ2411" s="24"/>
      <c r="AR2411" s="24"/>
      <c r="AS2411" s="89">
        <f t="shared" si="496"/>
        <v>35</v>
      </c>
      <c r="AT2411" s="24"/>
    </row>
    <row r="2412" spans="1:46" x14ac:dyDescent="0.5">
      <c r="A2412" s="24">
        <v>2551</v>
      </c>
      <c r="B2412" s="24" t="s">
        <v>506</v>
      </c>
      <c r="C2412" s="24" t="s">
        <v>77</v>
      </c>
      <c r="D2412" s="24" t="s">
        <v>9205</v>
      </c>
      <c r="E2412" s="24" t="s">
        <v>9206</v>
      </c>
      <c r="F2412" s="77" t="str">
        <f t="shared" si="492"/>
        <v>OAKLAND BUILDING SERVICES LTD</v>
      </c>
      <c r="G2412" s="24" t="s">
        <v>9207</v>
      </c>
      <c r="H2412" s="24" t="s">
        <v>768</v>
      </c>
      <c r="I2412" s="24" t="s">
        <v>1128</v>
      </c>
      <c r="J2412" s="24" t="s">
        <v>190</v>
      </c>
      <c r="K2412" s="24" t="s">
        <v>9208</v>
      </c>
      <c r="L2412" s="25">
        <v>45427</v>
      </c>
      <c r="M2412" s="25">
        <v>46265</v>
      </c>
      <c r="N2412" s="81">
        <f t="shared" si="494"/>
        <v>46265</v>
      </c>
      <c r="O2412" s="77" t="str">
        <f t="shared" ca="1" si="499"/>
        <v>Live</v>
      </c>
      <c r="P2412" s="77" t="str" cm="1">
        <f t="array" aca="1" ref="P2412" ca="1">_xlfn.IFS((N2412-TODAY())&gt;=547,"06 Expires over 18 months",(N2412-TODAY())&gt;=365,"05 Expires in 18 months",(N2412-TODAY())&gt;=183,"04 Expires in 12 months",(N2412-TODAY())&gt;=92,"03 Expires in 6 months",(N2412-TODAY())&gt;=31,"02 Expires in 3 months",(N2412-TODAY())&gt;=0,"01 Expires in 30 days",(N2412-TODAY())&gt;=-31,"01 Expired last 30 days",(N2412-TODAY())&gt;=-92,"02 Expired last 3 months",(N2412-TODAY())&gt;=-183,"03 Expired last 6 months",(N2412-TODAY())&gt;=-365,"04 Expired last 12 months",(N2412-TODAY())&gt;=-547,"05 Expired last 18 months",TRUE,"06 Expired over 18 months")</f>
        <v>01 Expires in 30 days</v>
      </c>
      <c r="Q2412" s="65">
        <v>3135508.15</v>
      </c>
      <c r="R2412" s="84">
        <f t="shared" ref="R2412" si="500">MAX(Q2412,Q2412*N(AS2412)/12)</f>
        <v>7054893.3374999994</v>
      </c>
      <c r="S2412" s="77" t="str" cm="1">
        <f t="array" ref="S2412">_xlfn.IFS(R2412&gt;5000000,"Gold",R2412&gt;=500000,"Silver",R2412&gt;30000,"Bronze",TRUE,"Transactional")</f>
        <v>Gold</v>
      </c>
      <c r="T2412" s="24" t="s">
        <v>122</v>
      </c>
      <c r="U2412" s="101" t="s">
        <v>123</v>
      </c>
      <c r="V2412" s="101" t="s">
        <v>338</v>
      </c>
      <c r="W2412" s="77" t="str">
        <f t="shared" si="493"/>
        <v>No</v>
      </c>
      <c r="X2412" s="77" t="str">
        <f>IFERROR(_xlfn.XLOOKUP(J2412&amp;"||"&amp;K2412,'Mapping Ref.'!$J$2:$J$538,'Mapping Ref.'!$K$2:$K$538),"")</f>
        <v>Construction &amp; Estates</v>
      </c>
      <c r="Y2412" s="77" t="str" cm="1">
        <f t="array" ref="Y2412">_xlfn.IFS(R2412&gt;2000000,"For Publication",R2412&gt;100000,"PID",R2412&gt;30000,"RFQ",TRUE,"Transactional")</f>
        <v>For Publication</v>
      </c>
      <c r="Z2412" s="24" t="s">
        <v>2277</v>
      </c>
      <c r="AA2412" s="32">
        <v>27</v>
      </c>
      <c r="AB2412" s="24">
        <v>0</v>
      </c>
      <c r="AC2412" s="25">
        <v>45434</v>
      </c>
      <c r="AD2412" s="24" t="s">
        <v>58</v>
      </c>
      <c r="AE2412" s="24" t="s">
        <v>9209</v>
      </c>
      <c r="AF2412" s="24" t="s">
        <v>59</v>
      </c>
      <c r="AG2412" s="24" t="s">
        <v>59</v>
      </c>
      <c r="AH2412" s="24" t="s">
        <v>60</v>
      </c>
      <c r="AI2412" s="24">
        <v>3165621</v>
      </c>
      <c r="AJ2412" s="24" t="s">
        <v>60</v>
      </c>
      <c r="AK2412" s="24" t="s">
        <v>76</v>
      </c>
      <c r="AL2412" s="24" t="s">
        <v>123</v>
      </c>
      <c r="AM2412" s="24" t="s">
        <v>60</v>
      </c>
      <c r="AN2412" s="24" t="s">
        <v>59</v>
      </c>
      <c r="AO2412" s="24">
        <v>0</v>
      </c>
      <c r="AP2412" s="24"/>
      <c r="AQ2412" s="24"/>
      <c r="AR2412" s="24"/>
      <c r="AS2412" s="89">
        <f t="shared" si="496"/>
        <v>27</v>
      </c>
      <c r="AT2412" s="24" t="s">
        <v>9210</v>
      </c>
    </row>
    <row r="2413" spans="1:46" x14ac:dyDescent="0.5">
      <c r="A2413" s="24">
        <v>2552</v>
      </c>
      <c r="B2413" s="24"/>
      <c r="C2413" s="24"/>
      <c r="D2413" s="24" t="s">
        <v>9211</v>
      </c>
      <c r="E2413" s="24" t="s">
        <v>6473</v>
      </c>
      <c r="F2413" s="77" t="str">
        <f t="shared" si="492"/>
        <v>EXPERT WITNESS REPORTS LIMITED</v>
      </c>
      <c r="G2413" s="24" t="s">
        <v>9211</v>
      </c>
      <c r="H2413" s="24" t="s">
        <v>1420</v>
      </c>
      <c r="I2413" s="24" t="s">
        <v>1420</v>
      </c>
      <c r="J2413" s="24" t="s">
        <v>52</v>
      </c>
      <c r="K2413" s="24" t="s">
        <v>822</v>
      </c>
      <c r="L2413" s="25">
        <v>45434</v>
      </c>
      <c r="M2413" s="25"/>
      <c r="N2413" s="81"/>
      <c r="O2413" s="77" t="s">
        <v>712</v>
      </c>
      <c r="P2413" s="77"/>
      <c r="Q2413" s="104"/>
      <c r="R2413" s="84">
        <v>0</v>
      </c>
      <c r="S2413" s="77" t="str" cm="1">
        <f t="array" ref="S2413">_xlfn.IFS(R2413&gt;5000000,"Gold",R2413&gt;=500000,"Silver",R2413&gt;30000,"Bronze",TRUE,"Transactional")</f>
        <v>Transactional</v>
      </c>
      <c r="T2413" s="24" t="s">
        <v>54</v>
      </c>
      <c r="U2413" s="101" t="s">
        <v>455</v>
      </c>
      <c r="V2413" s="101" t="s">
        <v>822</v>
      </c>
      <c r="W2413" s="77" t="str">
        <f t="shared" si="493"/>
        <v>Yes</v>
      </c>
      <c r="X2413" s="77" t="str">
        <f>IFERROR(_xlfn.XLOOKUP(J2413&amp;"||"&amp;K2413,'Mapping Ref.'!$J$2:$J$538,'Mapping Ref.'!$K$2:$K$538),"")</f>
        <v>Corporate</v>
      </c>
      <c r="Y2413" s="77" t="str" cm="1">
        <f t="array" ref="Y2413">_xlfn.IFS(R2413&gt;2000000,"For Publication",R2413&gt;100000,"PID",R2413&gt;30000,"RFQ",TRUE,"Transactional")</f>
        <v>Transactional</v>
      </c>
      <c r="Z2413" s="24" t="s">
        <v>8586</v>
      </c>
      <c r="AA2413" s="32">
        <v>80</v>
      </c>
      <c r="AB2413" s="24">
        <v>80</v>
      </c>
      <c r="AC2413" s="25">
        <v>45434</v>
      </c>
      <c r="AD2413" s="24" t="s">
        <v>661</v>
      </c>
      <c r="AE2413" s="24">
        <v>0</v>
      </c>
      <c r="AF2413" s="24" t="s">
        <v>60</v>
      </c>
      <c r="AG2413" s="24" t="s">
        <v>59</v>
      </c>
      <c r="AH2413" s="24" t="s">
        <v>60</v>
      </c>
      <c r="AI2413" s="24">
        <v>15361488</v>
      </c>
      <c r="AJ2413" s="24" t="s">
        <v>59</v>
      </c>
      <c r="AK2413" s="24" t="s">
        <v>101</v>
      </c>
      <c r="AL2413" s="24" t="s">
        <v>70</v>
      </c>
      <c r="AM2413" s="24" t="s">
        <v>59</v>
      </c>
      <c r="AN2413" s="24"/>
      <c r="AO2413" s="24">
        <v>0</v>
      </c>
      <c r="AP2413" s="24">
        <v>0</v>
      </c>
      <c r="AQ2413" s="24"/>
      <c r="AR2413" s="24"/>
      <c r="AS2413" s="89">
        <v>0</v>
      </c>
      <c r="AT2413" s="24" t="s">
        <v>9212</v>
      </c>
    </row>
    <row r="2414" spans="1:46" x14ac:dyDescent="0.5">
      <c r="A2414" s="24">
        <v>2553</v>
      </c>
      <c r="B2414" s="24" t="s">
        <v>506</v>
      </c>
      <c r="C2414" s="24"/>
      <c r="D2414" s="24" t="s">
        <v>9213</v>
      </c>
      <c r="E2414" s="24" t="s">
        <v>9214</v>
      </c>
      <c r="F2414" s="77" t="str">
        <f t="shared" si="492"/>
        <v>Landowner Products Limited</v>
      </c>
      <c r="G2414" s="24" t="s">
        <v>9215</v>
      </c>
      <c r="H2414" s="24" t="s">
        <v>3282</v>
      </c>
      <c r="I2414" s="24" t="s">
        <v>8192</v>
      </c>
      <c r="J2414" s="24" t="s">
        <v>2962</v>
      </c>
      <c r="K2414" s="24" t="s">
        <v>3283</v>
      </c>
      <c r="L2414" s="25">
        <v>45440</v>
      </c>
      <c r="M2414" s="25">
        <v>46534</v>
      </c>
      <c r="N2414" s="81">
        <f t="shared" ref="N2414:N2429" si="501">EDATE(M2414,AB2414)</f>
        <v>46534</v>
      </c>
      <c r="O2414" s="77" t="str">
        <f t="shared" ref="O2414:O2429" ca="1" si="502">IF(N2414&lt;TODAY(),"Expired","Live")</f>
        <v>Live</v>
      </c>
      <c r="P2414" s="77" t="str" cm="1">
        <f t="array" aca="1" ref="P2414" ca="1">_xlfn.IFS((N2414-TODAY())&gt;=547,"06 Expires over 18 months",(N2414-TODAY())&gt;=365,"05 Expires in 18 months",(N2414-TODAY())&gt;=183,"04 Expires in 12 months",(N2414-TODAY())&gt;=92,"03 Expires in 6 months",(N2414-TODAY())&gt;=31,"02 Expires in 3 months",(N2414-TODAY())&gt;=0,"01 Expires in 30 days",(N2414-TODAY())&gt;=-31,"01 Expired last 30 days",(N2414-TODAY())&gt;=-92,"02 Expired last 3 months",(N2414-TODAY())&gt;=-183,"03 Expired last 6 months",(N2414-TODAY())&gt;=-365,"04 Expired last 12 months",(N2414-TODAY())&gt;=-547,"05 Expired last 18 months",TRUE,"06 Expired over 18 months")</f>
        <v>04 Expires in 12 months</v>
      </c>
      <c r="Q2414" s="65">
        <v>50000</v>
      </c>
      <c r="R2414" s="84">
        <f t="shared" ref="R2414:R2429" si="503">MAX(Q2414,Q2414*N(AS2414)/12)</f>
        <v>145833.33333333334</v>
      </c>
      <c r="S2414" s="77" t="str" cm="1">
        <f t="array" ref="S2414">_xlfn.IFS(R2414&gt;5000000,"Gold",R2414&gt;=500000,"Silver",R2414&gt;30000,"Bronze",TRUE,"Transactional")</f>
        <v>Bronze</v>
      </c>
      <c r="T2414" s="24" t="s">
        <v>54</v>
      </c>
      <c r="U2414" s="101" t="s">
        <v>393</v>
      </c>
      <c r="V2414" s="101" t="s">
        <v>394</v>
      </c>
      <c r="W2414" s="77" t="str">
        <f t="shared" si="493"/>
        <v>No</v>
      </c>
      <c r="X2414" s="77" t="str">
        <f>IFERROR(_xlfn.XLOOKUP(J2414&amp;"||"&amp;K2414,'Mapping Ref.'!$J$2:$J$538,'Mapping Ref.'!$K$2:$K$538),"")</f>
        <v>Construction &amp; Estates</v>
      </c>
      <c r="Y2414" s="77" t="str" cm="1">
        <f t="array" ref="Y2414">_xlfn.IFS(R2414&gt;2000000,"For Publication",R2414&gt;100000,"PID",R2414&gt;30000,"RFQ",TRUE,"Transactional")</f>
        <v>PID</v>
      </c>
      <c r="Z2414" s="24" t="s">
        <v>2277</v>
      </c>
      <c r="AA2414" s="32">
        <v>36</v>
      </c>
      <c r="AB2414" s="24">
        <v>0</v>
      </c>
      <c r="AC2414" s="25">
        <v>45440</v>
      </c>
      <c r="AD2414" s="24" t="s">
        <v>661</v>
      </c>
      <c r="AE2414" s="24" t="s">
        <v>8320</v>
      </c>
      <c r="AF2414" s="24" t="s">
        <v>60</v>
      </c>
      <c r="AG2414" s="24" t="s">
        <v>59</v>
      </c>
      <c r="AH2414" s="24" t="s">
        <v>60</v>
      </c>
      <c r="AI2414" s="24">
        <v>1593442</v>
      </c>
      <c r="AJ2414" s="24" t="s">
        <v>60</v>
      </c>
      <c r="AK2414" s="24" t="s">
        <v>101</v>
      </c>
      <c r="AL2414" s="24" t="s">
        <v>8595</v>
      </c>
      <c r="AM2414" s="24" t="s">
        <v>60</v>
      </c>
      <c r="AN2414" s="24" t="s">
        <v>59</v>
      </c>
      <c r="AO2414" s="24">
        <v>0</v>
      </c>
      <c r="AP2414" s="24"/>
      <c r="AQ2414" s="24"/>
      <c r="AR2414" s="24"/>
      <c r="AS2414" s="89">
        <f t="shared" ref="AS2414:AS2429" si="504">DATEDIF(L2414,N2414,"m")</f>
        <v>35</v>
      </c>
      <c r="AT2414" s="24"/>
    </row>
    <row r="2415" spans="1:46" x14ac:dyDescent="0.5">
      <c r="A2415" s="24">
        <v>2554</v>
      </c>
      <c r="B2415" s="24" t="s">
        <v>506</v>
      </c>
      <c r="C2415" s="24"/>
      <c r="D2415" s="24" t="s">
        <v>9216</v>
      </c>
      <c r="E2415" s="24" t="s">
        <v>9217</v>
      </c>
      <c r="F2415" s="77" t="str">
        <f t="shared" si="492"/>
        <v>Norfolk Truck &amp; Van Limited</v>
      </c>
      <c r="G2415" s="24" t="s">
        <v>9218</v>
      </c>
      <c r="H2415" s="24" t="s">
        <v>3282</v>
      </c>
      <c r="I2415" s="24" t="s">
        <v>8192</v>
      </c>
      <c r="J2415" s="24" t="s">
        <v>2962</v>
      </c>
      <c r="K2415" s="24" t="s">
        <v>3283</v>
      </c>
      <c r="L2415" s="25">
        <v>45440</v>
      </c>
      <c r="M2415" s="25">
        <v>46534</v>
      </c>
      <c r="N2415" s="81">
        <f t="shared" si="501"/>
        <v>46534</v>
      </c>
      <c r="O2415" s="77" t="str">
        <f t="shared" ca="1" si="502"/>
        <v>Live</v>
      </c>
      <c r="P2415" s="77" t="str" cm="1">
        <f t="array" aca="1" ref="P2415" ca="1">_xlfn.IFS((N2415-TODAY())&gt;=547,"06 Expires over 18 months",(N2415-TODAY())&gt;=365,"05 Expires in 18 months",(N2415-TODAY())&gt;=183,"04 Expires in 12 months",(N2415-TODAY())&gt;=92,"03 Expires in 6 months",(N2415-TODAY())&gt;=31,"02 Expires in 3 months",(N2415-TODAY())&gt;=0,"01 Expires in 30 days",(N2415-TODAY())&gt;=-31,"01 Expired last 30 days",(N2415-TODAY())&gt;=-92,"02 Expired last 3 months",(N2415-TODAY())&gt;=-183,"03 Expired last 6 months",(N2415-TODAY())&gt;=-365,"04 Expired last 12 months",(N2415-TODAY())&gt;=-547,"05 Expired last 18 months",TRUE,"06 Expired over 18 months")</f>
        <v>04 Expires in 12 months</v>
      </c>
      <c r="Q2415" s="65">
        <v>50000</v>
      </c>
      <c r="R2415" s="84">
        <f t="shared" si="503"/>
        <v>145833.33333333334</v>
      </c>
      <c r="S2415" s="77" t="str" cm="1">
        <f t="array" ref="S2415">_xlfn.IFS(R2415&gt;5000000,"Gold",R2415&gt;=500000,"Silver",R2415&gt;30000,"Bronze",TRUE,"Transactional")</f>
        <v>Bronze</v>
      </c>
      <c r="T2415" s="24" t="s">
        <v>54</v>
      </c>
      <c r="U2415" s="101" t="s">
        <v>393</v>
      </c>
      <c r="V2415" s="101" t="s">
        <v>394</v>
      </c>
      <c r="W2415" s="77" t="str">
        <f t="shared" si="493"/>
        <v>No</v>
      </c>
      <c r="X2415" s="77" t="str">
        <f>IFERROR(_xlfn.XLOOKUP(J2415&amp;"||"&amp;K2415,'Mapping Ref.'!$J$2:$J$538,'Mapping Ref.'!$K$2:$K$538),"")</f>
        <v>Construction &amp; Estates</v>
      </c>
      <c r="Y2415" s="77" t="str" cm="1">
        <f t="array" ref="Y2415">_xlfn.IFS(R2415&gt;2000000,"For Publication",R2415&gt;100000,"PID",R2415&gt;30000,"RFQ",TRUE,"Transactional")</f>
        <v>PID</v>
      </c>
      <c r="Z2415" s="24" t="s">
        <v>2277</v>
      </c>
      <c r="AA2415" s="32">
        <v>36</v>
      </c>
      <c r="AB2415" s="24">
        <v>0</v>
      </c>
      <c r="AC2415" s="25">
        <v>45440</v>
      </c>
      <c r="AD2415" s="24" t="s">
        <v>661</v>
      </c>
      <c r="AE2415" s="24" t="s">
        <v>8320</v>
      </c>
      <c r="AF2415" s="24" t="s">
        <v>60</v>
      </c>
      <c r="AG2415" s="24" t="s">
        <v>59</v>
      </c>
      <c r="AH2415" s="24" t="s">
        <v>60</v>
      </c>
      <c r="AI2415" s="24">
        <v>1845415</v>
      </c>
      <c r="AJ2415" s="24" t="s">
        <v>60</v>
      </c>
      <c r="AK2415" s="24" t="s">
        <v>101</v>
      </c>
      <c r="AL2415" s="24" t="s">
        <v>8595</v>
      </c>
      <c r="AM2415" s="24" t="s">
        <v>60</v>
      </c>
      <c r="AN2415" s="24" t="s">
        <v>59</v>
      </c>
      <c r="AO2415" s="24">
        <v>8</v>
      </c>
      <c r="AP2415" s="24"/>
      <c r="AQ2415" s="24"/>
      <c r="AR2415" s="24"/>
      <c r="AS2415" s="89">
        <f t="shared" si="504"/>
        <v>35</v>
      </c>
      <c r="AT2415" s="24"/>
    </row>
    <row r="2416" spans="1:46" x14ac:dyDescent="0.5">
      <c r="A2416" s="24">
        <v>2555</v>
      </c>
      <c r="B2416" s="24" t="s">
        <v>506</v>
      </c>
      <c r="C2416" s="24" t="s">
        <v>77</v>
      </c>
      <c r="D2416" s="24" t="s">
        <v>9219</v>
      </c>
      <c r="E2416" s="24" t="s">
        <v>9220</v>
      </c>
      <c r="F2416" s="77" t="str">
        <f t="shared" si="492"/>
        <v>COLAN LIMITED</v>
      </c>
      <c r="G2416" s="24" t="s">
        <v>9221</v>
      </c>
      <c r="H2416" s="24" t="s">
        <v>3282</v>
      </c>
      <c r="I2416" s="24" t="s">
        <v>8192</v>
      </c>
      <c r="J2416" s="24" t="s">
        <v>2962</v>
      </c>
      <c r="K2416" s="24" t="s">
        <v>3283</v>
      </c>
      <c r="L2416" s="25">
        <v>45440</v>
      </c>
      <c r="M2416" s="25">
        <v>46534</v>
      </c>
      <c r="N2416" s="81">
        <f t="shared" si="501"/>
        <v>46534</v>
      </c>
      <c r="O2416" s="77" t="str">
        <f t="shared" ca="1" si="502"/>
        <v>Live</v>
      </c>
      <c r="P2416" s="77" t="str" cm="1">
        <f t="array" aca="1" ref="P2416" ca="1">_xlfn.IFS((N2416-TODAY())&gt;=547,"06 Expires over 18 months",(N2416-TODAY())&gt;=365,"05 Expires in 18 months",(N2416-TODAY())&gt;=183,"04 Expires in 12 months",(N2416-TODAY())&gt;=92,"03 Expires in 6 months",(N2416-TODAY())&gt;=31,"02 Expires in 3 months",(N2416-TODAY())&gt;=0,"01 Expires in 30 days",(N2416-TODAY())&gt;=-31,"01 Expired last 30 days",(N2416-TODAY())&gt;=-92,"02 Expired last 3 months",(N2416-TODAY())&gt;=-183,"03 Expired last 6 months",(N2416-TODAY())&gt;=-365,"04 Expired last 12 months",(N2416-TODAY())&gt;=-547,"05 Expired last 18 months",TRUE,"06 Expired over 18 months")</f>
        <v>04 Expires in 12 months</v>
      </c>
      <c r="Q2416" s="65">
        <v>30000</v>
      </c>
      <c r="R2416" s="84">
        <f t="shared" si="503"/>
        <v>87500</v>
      </c>
      <c r="S2416" s="77" t="str" cm="1">
        <f t="array" ref="S2416">_xlfn.IFS(R2416&gt;5000000,"Gold",R2416&gt;=500000,"Silver",R2416&gt;30000,"Bronze",TRUE,"Transactional")</f>
        <v>Bronze</v>
      </c>
      <c r="T2416" s="24" t="s">
        <v>54</v>
      </c>
      <c r="U2416" s="101" t="s">
        <v>393</v>
      </c>
      <c r="V2416" s="101" t="s">
        <v>394</v>
      </c>
      <c r="W2416" s="77" t="str">
        <f t="shared" si="493"/>
        <v>No</v>
      </c>
      <c r="X2416" s="77" t="str">
        <f>IFERROR(_xlfn.XLOOKUP(J2416&amp;"||"&amp;K2416,'Mapping Ref.'!$J$2:$J$538,'Mapping Ref.'!$K$2:$K$538),"")</f>
        <v>Construction &amp; Estates</v>
      </c>
      <c r="Y2416" s="77" t="str" cm="1">
        <f t="array" ref="Y2416">_xlfn.IFS(R2416&gt;2000000,"For Publication",R2416&gt;100000,"PID",R2416&gt;30000,"RFQ",TRUE,"Transactional")</f>
        <v>RFQ</v>
      </c>
      <c r="Z2416" s="24" t="s">
        <v>2277</v>
      </c>
      <c r="AA2416" s="32">
        <v>36</v>
      </c>
      <c r="AB2416" s="24">
        <v>0</v>
      </c>
      <c r="AC2416" s="25">
        <v>45440</v>
      </c>
      <c r="AD2416" s="24" t="s">
        <v>661</v>
      </c>
      <c r="AE2416" s="24" t="s">
        <v>8320</v>
      </c>
      <c r="AF2416" s="24" t="s">
        <v>60</v>
      </c>
      <c r="AG2416" s="24" t="s">
        <v>59</v>
      </c>
      <c r="AH2416" s="24" t="s">
        <v>60</v>
      </c>
      <c r="AI2416" s="24">
        <v>1339144</v>
      </c>
      <c r="AJ2416" s="24" t="s">
        <v>60</v>
      </c>
      <c r="AK2416" s="24" t="s">
        <v>101</v>
      </c>
      <c r="AL2416" s="24" t="s">
        <v>70</v>
      </c>
      <c r="AM2416" s="24" t="s">
        <v>60</v>
      </c>
      <c r="AN2416" s="24" t="s">
        <v>59</v>
      </c>
      <c r="AO2416" s="24">
        <v>2</v>
      </c>
      <c r="AP2416" s="24"/>
      <c r="AQ2416" s="24"/>
      <c r="AR2416" s="24"/>
      <c r="AS2416" s="89">
        <f t="shared" si="504"/>
        <v>35</v>
      </c>
      <c r="AT2416" s="24" t="s">
        <v>9222</v>
      </c>
    </row>
    <row r="2417" spans="1:46" x14ac:dyDescent="0.5">
      <c r="A2417" s="24">
        <v>2556</v>
      </c>
      <c r="B2417" s="24" t="s">
        <v>506</v>
      </c>
      <c r="C2417" s="24"/>
      <c r="D2417" s="24" t="s">
        <v>9223</v>
      </c>
      <c r="E2417" s="24" t="s">
        <v>9224</v>
      </c>
      <c r="F2417" s="77" t="str">
        <f t="shared" si="492"/>
        <v>Vehogroup Ltd</v>
      </c>
      <c r="G2417" s="24" t="s">
        <v>9225</v>
      </c>
      <c r="H2417" s="24" t="s">
        <v>3282</v>
      </c>
      <c r="I2417" s="24" t="s">
        <v>8192</v>
      </c>
      <c r="J2417" s="24" t="s">
        <v>2962</v>
      </c>
      <c r="K2417" s="24" t="s">
        <v>3283</v>
      </c>
      <c r="L2417" s="25">
        <v>45440</v>
      </c>
      <c r="M2417" s="25">
        <v>47265</v>
      </c>
      <c r="N2417" s="81">
        <f t="shared" si="501"/>
        <v>47265</v>
      </c>
      <c r="O2417" s="77" t="str">
        <f t="shared" ca="1" si="502"/>
        <v>Live</v>
      </c>
      <c r="P2417" s="77" t="str" cm="1">
        <f t="array" aca="1" ref="P2417" ca="1">_xlfn.IFS((N2417-TODAY())&gt;=547,"06 Expires over 18 months",(N2417-TODAY())&gt;=365,"05 Expires in 18 months",(N2417-TODAY())&gt;=183,"04 Expires in 12 months",(N2417-TODAY())&gt;=92,"03 Expires in 6 months",(N2417-TODAY())&gt;=31,"02 Expires in 3 months",(N2417-TODAY())&gt;=0,"01 Expires in 30 days",(N2417-TODAY())&gt;=-31,"01 Expired last 30 days",(N2417-TODAY())&gt;=-92,"02 Expired last 3 months",(N2417-TODAY())&gt;=-183,"03 Expired last 6 months",(N2417-TODAY())&gt;=-365,"04 Expired last 12 months",(N2417-TODAY())&gt;=-547,"05 Expired last 18 months",TRUE,"06 Expired over 18 months")</f>
        <v>06 Expires over 18 months</v>
      </c>
      <c r="Q2417" s="65">
        <v>50000</v>
      </c>
      <c r="R2417" s="84">
        <f t="shared" si="503"/>
        <v>245833.33333333334</v>
      </c>
      <c r="S2417" s="77" t="str" cm="1">
        <f t="array" ref="S2417">_xlfn.IFS(R2417&gt;5000000,"Gold",R2417&gt;=500000,"Silver",R2417&gt;30000,"Bronze",TRUE,"Transactional")</f>
        <v>Bronze</v>
      </c>
      <c r="T2417" s="24" t="s">
        <v>54</v>
      </c>
      <c r="U2417" s="101" t="s">
        <v>116</v>
      </c>
      <c r="V2417" s="101" t="s">
        <v>569</v>
      </c>
      <c r="W2417" s="77" t="str">
        <f t="shared" si="493"/>
        <v>No</v>
      </c>
      <c r="X2417" s="77" t="str">
        <f>IFERROR(_xlfn.XLOOKUP(J2417&amp;"||"&amp;K2417,'Mapping Ref.'!$J$2:$J$538,'Mapping Ref.'!$K$2:$K$538),"")</f>
        <v>Construction &amp; Estates</v>
      </c>
      <c r="Y2417" s="77" t="str" cm="1">
        <f t="array" ref="Y2417">_xlfn.IFS(R2417&gt;2000000,"For Publication",R2417&gt;100000,"PID",R2417&gt;30000,"RFQ",TRUE,"Transactional")</f>
        <v>PID</v>
      </c>
      <c r="Z2417" s="24" t="s">
        <v>2277</v>
      </c>
      <c r="AA2417" s="32">
        <v>60</v>
      </c>
      <c r="AB2417" s="24">
        <v>0</v>
      </c>
      <c r="AC2417" s="25">
        <v>45440</v>
      </c>
      <c r="AD2417" s="24" t="s">
        <v>58</v>
      </c>
      <c r="AE2417" s="24" t="s">
        <v>8320</v>
      </c>
      <c r="AF2417" s="24" t="s">
        <v>60</v>
      </c>
      <c r="AG2417" s="24" t="s">
        <v>59</v>
      </c>
      <c r="AH2417" s="24" t="s">
        <v>60</v>
      </c>
      <c r="AI2417" s="24">
        <v>8300609</v>
      </c>
      <c r="AJ2417" s="24" t="s">
        <v>60</v>
      </c>
      <c r="AK2417" s="24" t="s">
        <v>101</v>
      </c>
      <c r="AL2417" s="24" t="s">
        <v>8595</v>
      </c>
      <c r="AM2417" s="24" t="s">
        <v>60</v>
      </c>
      <c r="AN2417" s="24" t="s">
        <v>59</v>
      </c>
      <c r="AO2417" s="24">
        <v>0</v>
      </c>
      <c r="AP2417" s="24"/>
      <c r="AQ2417" s="24" t="s">
        <v>9226</v>
      </c>
      <c r="AR2417" s="24" t="s">
        <v>9227</v>
      </c>
      <c r="AS2417" s="89">
        <f t="shared" si="504"/>
        <v>59</v>
      </c>
      <c r="AT2417" s="24"/>
    </row>
    <row r="2418" spans="1:46" x14ac:dyDescent="0.5">
      <c r="A2418" s="24">
        <v>2557</v>
      </c>
      <c r="B2418" s="24"/>
      <c r="C2418" s="24"/>
      <c r="D2418" s="24" t="s">
        <v>9228</v>
      </c>
      <c r="E2418" s="24" t="s">
        <v>9229</v>
      </c>
      <c r="F2418" s="77" t="str">
        <f t="shared" si="492"/>
        <v>Matrix Managed Marketplaces Ltd</v>
      </c>
      <c r="G2418" s="24" t="s">
        <v>9230</v>
      </c>
      <c r="H2418" s="24" t="s">
        <v>6254</v>
      </c>
      <c r="I2418" s="24" t="s">
        <v>8489</v>
      </c>
      <c r="J2418" s="24" t="s">
        <v>107</v>
      </c>
      <c r="K2418" s="24" t="s">
        <v>122</v>
      </c>
      <c r="L2418" s="25">
        <v>45422</v>
      </c>
      <c r="M2418" s="25">
        <v>45719</v>
      </c>
      <c r="N2418" s="81">
        <f t="shared" si="501"/>
        <v>45719</v>
      </c>
      <c r="O2418" s="77" t="str">
        <f t="shared" ca="1" si="502"/>
        <v>Expired</v>
      </c>
      <c r="P2418" s="77" t="str" cm="1">
        <f t="array" aca="1" ref="P2418" ca="1">_xlfn.IFS((N2418-TODAY())&gt;=547,"06 Expires over 18 months",(N2418-TODAY())&gt;=365,"05 Expires in 18 months",(N2418-TODAY())&gt;=183,"04 Expires in 12 months",(N2418-TODAY())&gt;=92,"03 Expires in 6 months",(N2418-TODAY())&gt;=31,"02 Expires in 3 months",(N2418-TODAY())&gt;=0,"01 Expires in 30 days",(N2418-TODAY())&gt;=-31,"01 Expired last 30 days",(N2418-TODAY())&gt;=-92,"02 Expired last 3 months",(N2418-TODAY())&gt;=-183,"03 Expired last 6 months",(N2418-TODAY())&gt;=-365,"04 Expired last 12 months",(N2418-TODAY())&gt;=-547,"05 Expired last 18 months",TRUE,"06 Expired over 18 months")</f>
        <v>05 Expired last 18 months</v>
      </c>
      <c r="Q2418" s="65">
        <v>392794.92</v>
      </c>
      <c r="R2418" s="84">
        <f t="shared" si="503"/>
        <v>392794.92</v>
      </c>
      <c r="S2418" s="77" t="str" cm="1">
        <f t="array" ref="S2418">_xlfn.IFS(R2418&gt;5000000,"Gold",R2418&gt;=500000,"Silver",R2418&gt;30000,"Bronze",TRUE,"Transactional")</f>
        <v>Bronze</v>
      </c>
      <c r="T2418" s="24" t="s">
        <v>54</v>
      </c>
      <c r="U2418" s="101" t="s">
        <v>123</v>
      </c>
      <c r="V2418" s="101" t="s">
        <v>124</v>
      </c>
      <c r="W2418" s="77" t="str">
        <f t="shared" si="493"/>
        <v>No</v>
      </c>
      <c r="X2418" s="77" t="str">
        <f>IFERROR(_xlfn.XLOOKUP(J2418&amp;"||"&amp;K2418,'Mapping Ref.'!$J$2:$J$538,'Mapping Ref.'!$K$2:$K$538),"")</f>
        <v>Construction &amp; Estates</v>
      </c>
      <c r="Y2418" s="77" t="str" cm="1">
        <f t="array" ref="Y2418">_xlfn.IFS(R2418&gt;2000000,"For Publication",R2418&gt;100000,"PID",R2418&gt;30000,"RFQ",TRUE,"Transactional")</f>
        <v>PID</v>
      </c>
      <c r="Z2418" s="24" t="s">
        <v>2277</v>
      </c>
      <c r="AA2418" s="32">
        <v>10</v>
      </c>
      <c r="AB2418" s="24">
        <v>0</v>
      </c>
      <c r="AC2418" s="25">
        <v>45440</v>
      </c>
      <c r="AD2418" s="24" t="s">
        <v>58</v>
      </c>
      <c r="AE2418" s="24" t="s">
        <v>9231</v>
      </c>
      <c r="AF2418" s="24" t="s">
        <v>60</v>
      </c>
      <c r="AG2418" s="24" t="s">
        <v>59</v>
      </c>
      <c r="AH2418" s="24" t="s">
        <v>60</v>
      </c>
      <c r="AI2418" s="24">
        <v>1129631</v>
      </c>
      <c r="AJ2418" s="24" t="s">
        <v>60</v>
      </c>
      <c r="AK2418" s="24" t="s">
        <v>71</v>
      </c>
      <c r="AL2418" s="24" t="s">
        <v>123</v>
      </c>
      <c r="AM2418" s="24" t="s">
        <v>60</v>
      </c>
      <c r="AN2418" s="24"/>
      <c r="AO2418" s="24">
        <v>0</v>
      </c>
      <c r="AP2418" s="24" t="s">
        <v>9232</v>
      </c>
      <c r="AQ2418" s="24"/>
      <c r="AR2418" s="24"/>
      <c r="AS2418" s="89">
        <f t="shared" si="504"/>
        <v>9</v>
      </c>
      <c r="AT2418" s="24"/>
    </row>
    <row r="2419" spans="1:46" x14ac:dyDescent="0.5">
      <c r="A2419" s="24">
        <v>2558</v>
      </c>
      <c r="B2419" s="24"/>
      <c r="C2419" s="24"/>
      <c r="D2419" s="24" t="s">
        <v>9233</v>
      </c>
      <c r="E2419" s="24" t="s">
        <v>9229</v>
      </c>
      <c r="F2419" s="77" t="str">
        <f t="shared" si="492"/>
        <v>Matrix Managed Marketplaces Ltd</v>
      </c>
      <c r="G2419" s="24" t="s">
        <v>9230</v>
      </c>
      <c r="H2419" s="24" t="s">
        <v>6254</v>
      </c>
      <c r="I2419" s="24" t="s">
        <v>8489</v>
      </c>
      <c r="J2419" s="24" t="s">
        <v>107</v>
      </c>
      <c r="K2419" s="24" t="s">
        <v>122</v>
      </c>
      <c r="L2419" s="25">
        <v>45422</v>
      </c>
      <c r="M2419" s="25">
        <v>45614</v>
      </c>
      <c r="N2419" s="81">
        <f t="shared" si="501"/>
        <v>45614</v>
      </c>
      <c r="O2419" s="77" t="str">
        <f t="shared" ca="1" si="502"/>
        <v>Expired</v>
      </c>
      <c r="P2419" s="77" t="str" cm="1">
        <f t="array" aca="1" ref="P2419" ca="1">_xlfn.IFS((N2419-TODAY())&gt;=547,"06 Expires over 18 months",(N2419-TODAY())&gt;=365,"05 Expires in 18 months",(N2419-TODAY())&gt;=183,"04 Expires in 12 months",(N2419-TODAY())&gt;=92,"03 Expires in 6 months",(N2419-TODAY())&gt;=31,"02 Expires in 3 months",(N2419-TODAY())&gt;=0,"01 Expires in 30 days",(N2419-TODAY())&gt;=-31,"01 Expired last 30 days",(N2419-TODAY())&gt;=-92,"02 Expired last 3 months",(N2419-TODAY())&gt;=-183,"03 Expired last 6 months",(N2419-TODAY())&gt;=-365,"04 Expired last 12 months",(N2419-TODAY())&gt;=-547,"05 Expired last 18 months",TRUE,"06 Expired over 18 months")</f>
        <v>06 Expired over 18 months</v>
      </c>
      <c r="Q2419" s="65">
        <v>184176.96</v>
      </c>
      <c r="R2419" s="84">
        <f t="shared" si="503"/>
        <v>184176.96</v>
      </c>
      <c r="S2419" s="77" t="str" cm="1">
        <f t="array" ref="S2419">_xlfn.IFS(R2419&gt;5000000,"Gold",R2419&gt;=500000,"Silver",R2419&gt;30000,"Bronze",TRUE,"Transactional")</f>
        <v>Bronze</v>
      </c>
      <c r="T2419" s="24" t="s">
        <v>54</v>
      </c>
      <c r="U2419" s="101" t="s">
        <v>123</v>
      </c>
      <c r="V2419" s="101" t="s">
        <v>124</v>
      </c>
      <c r="W2419" s="77" t="str">
        <f t="shared" si="493"/>
        <v>No</v>
      </c>
      <c r="X2419" s="77" t="str">
        <f>IFERROR(_xlfn.XLOOKUP(J2419&amp;"||"&amp;K2419,'Mapping Ref.'!$J$2:$J$538,'Mapping Ref.'!$K$2:$K$538),"")</f>
        <v>Construction &amp; Estates</v>
      </c>
      <c r="Y2419" s="77" t="str" cm="1">
        <f t="array" ref="Y2419">_xlfn.IFS(R2419&gt;2000000,"For Publication",R2419&gt;100000,"PID",R2419&gt;30000,"RFQ",TRUE,"Transactional")</f>
        <v>PID</v>
      </c>
      <c r="Z2419" s="24" t="s">
        <v>2277</v>
      </c>
      <c r="AA2419" s="32">
        <v>6</v>
      </c>
      <c r="AB2419" s="24">
        <v>0</v>
      </c>
      <c r="AC2419" s="25">
        <v>45440</v>
      </c>
      <c r="AD2419" s="24" t="s">
        <v>58</v>
      </c>
      <c r="AE2419" s="24" t="s">
        <v>9234</v>
      </c>
      <c r="AF2419" s="24" t="s">
        <v>60</v>
      </c>
      <c r="AG2419" s="24" t="s">
        <v>59</v>
      </c>
      <c r="AH2419" s="24" t="s">
        <v>60</v>
      </c>
      <c r="AI2419" s="24">
        <v>1129631</v>
      </c>
      <c r="AJ2419" s="24" t="s">
        <v>60</v>
      </c>
      <c r="AK2419" s="24" t="s">
        <v>71</v>
      </c>
      <c r="AL2419" s="24" t="s">
        <v>123</v>
      </c>
      <c r="AM2419" s="24" t="s">
        <v>60</v>
      </c>
      <c r="AN2419" s="24"/>
      <c r="AO2419" s="24">
        <v>0</v>
      </c>
      <c r="AP2419" s="24" t="s">
        <v>9232</v>
      </c>
      <c r="AQ2419" s="24"/>
      <c r="AR2419" s="24"/>
      <c r="AS2419" s="89">
        <f t="shared" si="504"/>
        <v>6</v>
      </c>
      <c r="AT2419" s="24"/>
    </row>
    <row r="2420" spans="1:46" x14ac:dyDescent="0.5">
      <c r="A2420" s="24">
        <v>2559</v>
      </c>
      <c r="B2420" s="24" t="s">
        <v>506</v>
      </c>
      <c r="C2420" s="24"/>
      <c r="D2420" s="24" t="s">
        <v>9172</v>
      </c>
      <c r="E2420" s="24" t="s">
        <v>9235</v>
      </c>
      <c r="F2420" s="77" t="str">
        <f t="shared" si="492"/>
        <v>Power Precision &amp; Fabrication Limited</v>
      </c>
      <c r="G2420" s="24" t="s">
        <v>9174</v>
      </c>
      <c r="H2420" s="24" t="s">
        <v>3282</v>
      </c>
      <c r="I2420" s="24" t="s">
        <v>8192</v>
      </c>
      <c r="J2420" s="24" t="s">
        <v>2962</v>
      </c>
      <c r="K2420" s="24" t="s">
        <v>3283</v>
      </c>
      <c r="L2420" s="25">
        <v>45440</v>
      </c>
      <c r="M2420" s="25">
        <v>46534</v>
      </c>
      <c r="N2420" s="81">
        <f t="shared" si="501"/>
        <v>46534</v>
      </c>
      <c r="O2420" s="77" t="str">
        <f t="shared" ca="1" si="502"/>
        <v>Live</v>
      </c>
      <c r="P2420" s="77" t="str" cm="1">
        <f t="array" aca="1" ref="P2420" ca="1">_xlfn.IFS((N2420-TODAY())&gt;=547,"06 Expires over 18 months",(N2420-TODAY())&gt;=365,"05 Expires in 18 months",(N2420-TODAY())&gt;=183,"04 Expires in 12 months",(N2420-TODAY())&gt;=92,"03 Expires in 6 months",(N2420-TODAY())&gt;=31,"02 Expires in 3 months",(N2420-TODAY())&gt;=0,"01 Expires in 30 days",(N2420-TODAY())&gt;=-31,"01 Expired last 30 days",(N2420-TODAY())&gt;=-92,"02 Expired last 3 months",(N2420-TODAY())&gt;=-183,"03 Expired last 6 months",(N2420-TODAY())&gt;=-365,"04 Expired last 12 months",(N2420-TODAY())&gt;=-547,"05 Expired last 18 months",TRUE,"06 Expired over 18 months")</f>
        <v>04 Expires in 12 months</v>
      </c>
      <c r="Q2420" s="65">
        <v>20000</v>
      </c>
      <c r="R2420" s="84">
        <f t="shared" si="503"/>
        <v>58333.333333333336</v>
      </c>
      <c r="S2420" s="77" t="str" cm="1">
        <f t="array" ref="S2420">_xlfn.IFS(R2420&gt;5000000,"Gold",R2420&gt;=500000,"Silver",R2420&gt;30000,"Bronze",TRUE,"Transactional")</f>
        <v>Bronze</v>
      </c>
      <c r="T2420" s="24" t="s">
        <v>54</v>
      </c>
      <c r="U2420" s="101" t="s">
        <v>123</v>
      </c>
      <c r="V2420" s="101" t="s">
        <v>1357</v>
      </c>
      <c r="W2420" s="77" t="str">
        <f t="shared" si="493"/>
        <v>No</v>
      </c>
      <c r="X2420" s="77" t="str">
        <f>IFERROR(_xlfn.XLOOKUP(J2420&amp;"||"&amp;K2420,'Mapping Ref.'!$J$2:$J$538,'Mapping Ref.'!$K$2:$K$538),"")</f>
        <v>Construction &amp; Estates</v>
      </c>
      <c r="Y2420" s="77" t="str" cm="1">
        <f t="array" ref="Y2420">_xlfn.IFS(R2420&gt;2000000,"For Publication",R2420&gt;100000,"PID",R2420&gt;30000,"RFQ",TRUE,"Transactional")</f>
        <v>RFQ</v>
      </c>
      <c r="Z2420" s="24" t="s">
        <v>2277</v>
      </c>
      <c r="AA2420" s="32">
        <v>36</v>
      </c>
      <c r="AB2420" s="24">
        <v>0</v>
      </c>
      <c r="AC2420" s="25">
        <v>45440</v>
      </c>
      <c r="AD2420" s="24" t="s">
        <v>58</v>
      </c>
      <c r="AE2420" s="24" t="s">
        <v>8320</v>
      </c>
      <c r="AF2420" s="24" t="s">
        <v>60</v>
      </c>
      <c r="AG2420" s="24" t="s">
        <v>59</v>
      </c>
      <c r="AH2420" s="24" t="s">
        <v>60</v>
      </c>
      <c r="AI2420" s="24">
        <v>868187</v>
      </c>
      <c r="AJ2420" s="24" t="s">
        <v>60</v>
      </c>
      <c r="AK2420" s="24" t="s">
        <v>101</v>
      </c>
      <c r="AL2420" s="24" t="s">
        <v>8595</v>
      </c>
      <c r="AM2420" s="24" t="s">
        <v>60</v>
      </c>
      <c r="AN2420" s="24" t="s">
        <v>59</v>
      </c>
      <c r="AO2420" s="24">
        <v>0</v>
      </c>
      <c r="AP2420" s="24"/>
      <c r="AQ2420" s="24" t="s">
        <v>9175</v>
      </c>
      <c r="AR2420" s="24" t="s">
        <v>9176</v>
      </c>
      <c r="AS2420" s="89">
        <f t="shared" si="504"/>
        <v>35</v>
      </c>
      <c r="AT2420" s="24"/>
    </row>
    <row r="2421" spans="1:46" x14ac:dyDescent="0.5">
      <c r="A2421" s="24">
        <v>2560</v>
      </c>
      <c r="B2421" s="24" t="s">
        <v>506</v>
      </c>
      <c r="C2421" s="24"/>
      <c r="D2421" s="24" t="s">
        <v>9236</v>
      </c>
      <c r="E2421" s="24" t="s">
        <v>9237</v>
      </c>
      <c r="F2421" s="77" t="str">
        <f t="shared" si="492"/>
        <v>BIRKETTS LLP</v>
      </c>
      <c r="G2421" s="24" t="s">
        <v>9238</v>
      </c>
      <c r="H2421" s="24" t="s">
        <v>8877</v>
      </c>
      <c r="I2421" s="24" t="s">
        <v>8877</v>
      </c>
      <c r="J2421" s="24" t="s">
        <v>107</v>
      </c>
      <c r="K2421" s="24" t="s">
        <v>9239</v>
      </c>
      <c r="L2421" s="25">
        <v>45413</v>
      </c>
      <c r="M2421" s="25">
        <v>45777</v>
      </c>
      <c r="N2421" s="81">
        <f t="shared" si="501"/>
        <v>46142</v>
      </c>
      <c r="O2421" s="77" t="str">
        <f t="shared" ca="1" si="502"/>
        <v>Expired</v>
      </c>
      <c r="P2421" s="77" t="str" cm="1">
        <f t="array" aca="1" ref="P2421" ca="1">_xlfn.IFS((N2421-TODAY())&gt;=547,"06 Expires over 18 months",(N2421-TODAY())&gt;=365,"05 Expires in 18 months",(N2421-TODAY())&gt;=183,"04 Expires in 12 months",(N2421-TODAY())&gt;=92,"03 Expires in 6 months",(N2421-TODAY())&gt;=31,"02 Expires in 3 months",(N2421-TODAY())&gt;=0,"01 Expires in 30 days",(N2421-TODAY())&gt;=-31,"01 Expired last 30 days",(N2421-TODAY())&gt;=-92,"02 Expired last 3 months",(N2421-TODAY())&gt;=-183,"03 Expired last 6 months",(N2421-TODAY())&gt;=-365,"04 Expired last 12 months",(N2421-TODAY())&gt;=-547,"05 Expired last 18 months",TRUE,"06 Expired over 18 months")</f>
        <v>03 Expired last 6 months</v>
      </c>
      <c r="Q2421" s="65">
        <v>25000</v>
      </c>
      <c r="R2421" s="84">
        <f t="shared" si="503"/>
        <v>47916.666666666664</v>
      </c>
      <c r="S2421" s="77" t="str" cm="1">
        <f t="array" ref="S2421">_xlfn.IFS(R2421&gt;5000000,"Gold",R2421&gt;=500000,"Silver",R2421&gt;30000,"Bronze",TRUE,"Transactional")</f>
        <v>Bronze</v>
      </c>
      <c r="T2421" s="24" t="s">
        <v>122</v>
      </c>
      <c r="U2421" s="101" t="s">
        <v>190</v>
      </c>
      <c r="V2421" s="101" t="s">
        <v>192</v>
      </c>
      <c r="W2421" s="77" t="str">
        <f t="shared" si="493"/>
        <v>Yes</v>
      </c>
      <c r="X2421" s="77" t="str">
        <f>IFERROR(_xlfn.XLOOKUP(J2421&amp;"||"&amp;K2421,'Mapping Ref.'!$J$2:$J$538,'Mapping Ref.'!$K$2:$K$538),"")</f>
        <v>Construction &amp; Estates</v>
      </c>
      <c r="Y2421" s="77" t="str" cm="1">
        <f t="array" ref="Y2421">_xlfn.IFS(R2421&gt;2000000,"For Publication",R2421&gt;100000,"PID",R2421&gt;30000,"RFQ",TRUE,"Transactional")</f>
        <v>RFQ</v>
      </c>
      <c r="Z2421" s="24" t="s">
        <v>2277</v>
      </c>
      <c r="AA2421" s="32">
        <v>12</v>
      </c>
      <c r="AB2421" s="24">
        <v>12</v>
      </c>
      <c r="AC2421" s="25">
        <v>45440</v>
      </c>
      <c r="AD2421" s="24" t="s">
        <v>58</v>
      </c>
      <c r="AE2421" s="24" t="s">
        <v>5003</v>
      </c>
      <c r="AF2421" s="24" t="s">
        <v>59</v>
      </c>
      <c r="AG2421" s="24" t="s">
        <v>59</v>
      </c>
      <c r="AH2421" s="24" t="s">
        <v>59</v>
      </c>
      <c r="AI2421" s="24" t="s">
        <v>9240</v>
      </c>
      <c r="AJ2421" s="24" t="s">
        <v>59</v>
      </c>
      <c r="AK2421" s="24" t="s">
        <v>101</v>
      </c>
      <c r="AL2421" s="24" t="s">
        <v>70</v>
      </c>
      <c r="AM2421" s="24" t="s">
        <v>60</v>
      </c>
      <c r="AN2421" s="24" t="s">
        <v>59</v>
      </c>
      <c r="AO2421" s="24">
        <v>1</v>
      </c>
      <c r="AP2421" s="24"/>
      <c r="AQ2421" s="24"/>
      <c r="AR2421" s="24"/>
      <c r="AS2421" s="89">
        <f t="shared" si="504"/>
        <v>23</v>
      </c>
      <c r="AT2421" s="24" t="s">
        <v>9241</v>
      </c>
    </row>
    <row r="2422" spans="1:46" x14ac:dyDescent="0.5">
      <c r="A2422" s="24">
        <v>2561</v>
      </c>
      <c r="B2422" s="24" t="s">
        <v>506</v>
      </c>
      <c r="C2422" s="24" t="s">
        <v>77</v>
      </c>
      <c r="D2422" s="24" t="s">
        <v>9242</v>
      </c>
      <c r="E2422" s="24" t="s">
        <v>9243</v>
      </c>
      <c r="F2422" s="77" t="str">
        <f t="shared" si="492"/>
        <v>MICROSOFT LTD</v>
      </c>
      <c r="G2422" s="24" t="s">
        <v>1514</v>
      </c>
      <c r="H2422" s="24" t="s">
        <v>6846</v>
      </c>
      <c r="I2422" s="24" t="s">
        <v>2931</v>
      </c>
      <c r="J2422" s="24" t="s">
        <v>52</v>
      </c>
      <c r="K2422" s="24" t="s">
        <v>1281</v>
      </c>
      <c r="L2422" s="25">
        <v>45404</v>
      </c>
      <c r="M2422" s="25">
        <v>46439</v>
      </c>
      <c r="N2422" s="81">
        <f t="shared" si="501"/>
        <v>46804</v>
      </c>
      <c r="O2422" s="77" t="str">
        <f t="shared" ca="1" si="502"/>
        <v>Live</v>
      </c>
      <c r="P2422" s="77" t="str" cm="1">
        <f t="array" aca="1" ref="P2422" ca="1">_xlfn.IFS((N2422-TODAY())&gt;=547,"06 Expires over 18 months",(N2422-TODAY())&gt;=365,"05 Expires in 18 months",(N2422-TODAY())&gt;=183,"04 Expires in 12 months",(N2422-TODAY())&gt;=92,"03 Expires in 6 months",(N2422-TODAY())&gt;=31,"02 Expires in 3 months",(N2422-TODAY())&gt;=0,"01 Expires in 30 days",(N2422-TODAY())&gt;=-31,"01 Expired last 30 days",(N2422-TODAY())&gt;=-92,"02 Expired last 3 months",(N2422-TODAY())&gt;=-183,"03 Expired last 6 months",(N2422-TODAY())&gt;=-365,"04 Expired last 12 months",(N2422-TODAY())&gt;=-547,"05 Expired last 18 months",TRUE,"06 Expired over 18 months")</f>
        <v>05 Expires in 18 months</v>
      </c>
      <c r="Q2422" s="65">
        <v>259913</v>
      </c>
      <c r="R2422" s="84">
        <f t="shared" si="503"/>
        <v>974673.75</v>
      </c>
      <c r="S2422" s="77" t="str" cm="1">
        <f t="array" ref="S2422">_xlfn.IFS(R2422&gt;5000000,"Gold",R2422&gt;=500000,"Silver",R2422&gt;30000,"Bronze",TRUE,"Transactional")</f>
        <v>Silver</v>
      </c>
      <c r="T2422" s="24" t="s">
        <v>54</v>
      </c>
      <c r="U2422" s="101" t="s">
        <v>116</v>
      </c>
      <c r="V2422" s="101" t="s">
        <v>70</v>
      </c>
      <c r="W2422" s="77" t="str">
        <f t="shared" si="493"/>
        <v>Yes</v>
      </c>
      <c r="X2422" s="77" t="str">
        <f>IFERROR(_xlfn.XLOOKUP(J2422&amp;"||"&amp;K2422,'Mapping Ref.'!$J$2:$J$538,'Mapping Ref.'!$K$2:$K$538),"")</f>
        <v>ICT</v>
      </c>
      <c r="Y2422" s="77" t="str" cm="1">
        <f t="array" ref="Y2422">_xlfn.IFS(R2422&gt;2000000,"For Publication",R2422&gt;100000,"PID",R2422&gt;30000,"RFQ",TRUE,"Transactional")</f>
        <v>PID</v>
      </c>
      <c r="Z2422" s="24" t="s">
        <v>8586</v>
      </c>
      <c r="AA2422" s="32">
        <v>36</v>
      </c>
      <c r="AB2422" s="24">
        <v>12</v>
      </c>
      <c r="AC2422" s="25">
        <v>45441</v>
      </c>
      <c r="AD2422" s="24" t="s">
        <v>58</v>
      </c>
      <c r="AE2422" s="24" t="s">
        <v>8375</v>
      </c>
      <c r="AF2422" s="24" t="s">
        <v>60</v>
      </c>
      <c r="AG2422" s="24" t="s">
        <v>60</v>
      </c>
      <c r="AH2422" s="24" t="s">
        <v>60</v>
      </c>
      <c r="AI2422" s="24">
        <v>1624297</v>
      </c>
      <c r="AJ2422" s="24" t="s">
        <v>59</v>
      </c>
      <c r="AK2422" s="24" t="s">
        <v>86</v>
      </c>
      <c r="AL2422" s="24" t="s">
        <v>70</v>
      </c>
      <c r="AM2422" s="24" t="s">
        <v>60</v>
      </c>
      <c r="AN2422" s="24" t="s">
        <v>59</v>
      </c>
      <c r="AO2422" s="24">
        <v>0</v>
      </c>
      <c r="AP2422" s="24"/>
      <c r="AQ2422" s="24"/>
      <c r="AR2422" s="24"/>
      <c r="AS2422" s="89">
        <f t="shared" si="504"/>
        <v>45</v>
      </c>
      <c r="AT2422" s="24" t="s">
        <v>1515</v>
      </c>
    </row>
    <row r="2423" spans="1:46" x14ac:dyDescent="0.5">
      <c r="A2423" s="24">
        <v>2562</v>
      </c>
      <c r="B2423" s="24" t="s">
        <v>506</v>
      </c>
      <c r="C2423" s="24" t="s">
        <v>77</v>
      </c>
      <c r="D2423" s="24" t="s">
        <v>9244</v>
      </c>
      <c r="E2423" s="24" t="s">
        <v>9245</v>
      </c>
      <c r="F2423" s="77" t="str">
        <f t="shared" si="492"/>
        <v>CAPITA BUSINESS SERVICES LTD</v>
      </c>
      <c r="G2423" s="24" t="s">
        <v>1651</v>
      </c>
      <c r="H2423" s="24" t="s">
        <v>6846</v>
      </c>
      <c r="I2423" s="24" t="s">
        <v>2931</v>
      </c>
      <c r="J2423" s="24" t="s">
        <v>52</v>
      </c>
      <c r="K2423" s="24" t="s">
        <v>1281</v>
      </c>
      <c r="L2423" s="25">
        <v>45383</v>
      </c>
      <c r="M2423" s="25">
        <v>46477</v>
      </c>
      <c r="N2423" s="81">
        <f t="shared" si="501"/>
        <v>46843</v>
      </c>
      <c r="O2423" s="77" t="str">
        <f t="shared" ca="1" si="502"/>
        <v>Live</v>
      </c>
      <c r="P2423" s="77" t="str" cm="1">
        <f t="array" aca="1" ref="P2423" ca="1">_xlfn.IFS((N2423-TODAY())&gt;=547,"06 Expires over 18 months",(N2423-TODAY())&gt;=365,"05 Expires in 18 months",(N2423-TODAY())&gt;=183,"04 Expires in 12 months",(N2423-TODAY())&gt;=92,"03 Expires in 6 months",(N2423-TODAY())&gt;=31,"02 Expires in 3 months",(N2423-TODAY())&gt;=0,"01 Expires in 30 days",(N2423-TODAY())&gt;=-31,"01 Expired last 30 days",(N2423-TODAY())&gt;=-92,"02 Expired last 3 months",(N2423-TODAY())&gt;=-183,"03 Expired last 6 months",(N2423-TODAY())&gt;=-365,"04 Expired last 12 months",(N2423-TODAY())&gt;=-547,"05 Expired last 18 months",TRUE,"06 Expired over 18 months")</f>
        <v>06 Expires over 18 months</v>
      </c>
      <c r="Q2423" s="65">
        <v>441100</v>
      </c>
      <c r="R2423" s="84">
        <f t="shared" si="503"/>
        <v>1727641.6666666667</v>
      </c>
      <c r="S2423" s="77" t="str" cm="1">
        <f t="array" ref="S2423">_xlfn.IFS(R2423&gt;5000000,"Gold",R2423&gt;=500000,"Silver",R2423&gt;30000,"Bronze",TRUE,"Transactional")</f>
        <v>Silver</v>
      </c>
      <c r="T2423" s="24" t="s">
        <v>54</v>
      </c>
      <c r="U2423" s="101" t="s">
        <v>116</v>
      </c>
      <c r="V2423" s="101" t="s">
        <v>70</v>
      </c>
      <c r="W2423" s="77" t="str">
        <f t="shared" si="493"/>
        <v>Yes</v>
      </c>
      <c r="X2423" s="77" t="str">
        <f>IFERROR(_xlfn.XLOOKUP(J2423&amp;"||"&amp;K2423,'Mapping Ref.'!$J$2:$J$538,'Mapping Ref.'!$K$2:$K$538),"")</f>
        <v>ICT</v>
      </c>
      <c r="Y2423" s="77" t="str" cm="1">
        <f t="array" ref="Y2423">_xlfn.IFS(R2423&gt;2000000,"For Publication",R2423&gt;100000,"PID",R2423&gt;30000,"RFQ",TRUE,"Transactional")</f>
        <v>PID</v>
      </c>
      <c r="Z2423" s="24" t="s">
        <v>8586</v>
      </c>
      <c r="AA2423" s="32">
        <v>36</v>
      </c>
      <c r="AB2423" s="24">
        <v>12</v>
      </c>
      <c r="AC2423" s="25">
        <v>45441</v>
      </c>
      <c r="AD2423" s="24" t="s">
        <v>58</v>
      </c>
      <c r="AE2423" s="24" t="s">
        <v>8375</v>
      </c>
      <c r="AF2423" s="24" t="s">
        <v>60</v>
      </c>
      <c r="AG2423" s="24" t="s">
        <v>60</v>
      </c>
      <c r="AH2423" s="24" t="s">
        <v>60</v>
      </c>
      <c r="AI2423" s="24">
        <v>2081330</v>
      </c>
      <c r="AJ2423" s="24" t="s">
        <v>59</v>
      </c>
      <c r="AK2423" s="24" t="s">
        <v>86</v>
      </c>
      <c r="AL2423" s="24" t="s">
        <v>70</v>
      </c>
      <c r="AM2423" s="24" t="s">
        <v>60</v>
      </c>
      <c r="AN2423" s="24" t="s">
        <v>59</v>
      </c>
      <c r="AO2423" s="24">
        <v>0</v>
      </c>
      <c r="AP2423" s="24"/>
      <c r="AQ2423" s="24"/>
      <c r="AR2423" s="24"/>
      <c r="AS2423" s="89">
        <f t="shared" si="504"/>
        <v>47</v>
      </c>
      <c r="AT2423" s="24" t="s">
        <v>1655</v>
      </c>
    </row>
    <row r="2424" spans="1:46" x14ac:dyDescent="0.5">
      <c r="A2424" s="24">
        <v>2563</v>
      </c>
      <c r="B2424" s="24" t="s">
        <v>506</v>
      </c>
      <c r="C2424" s="24" t="s">
        <v>77</v>
      </c>
      <c r="D2424" s="24" t="s">
        <v>9246</v>
      </c>
      <c r="E2424" s="24" t="s">
        <v>9247</v>
      </c>
      <c r="F2424" s="77" t="str">
        <f t="shared" si="492"/>
        <v>BI CONSULTANCY LIMITED</v>
      </c>
      <c r="G2424" s="24" t="s">
        <v>9248</v>
      </c>
      <c r="H2424" s="24" t="s">
        <v>9249</v>
      </c>
      <c r="I2424" s="24" t="s">
        <v>4563</v>
      </c>
      <c r="J2424" s="24" t="s">
        <v>52</v>
      </c>
      <c r="K2424" s="24" t="s">
        <v>1281</v>
      </c>
      <c r="L2424" s="25">
        <v>45441</v>
      </c>
      <c r="M2424" s="25">
        <v>46170</v>
      </c>
      <c r="N2424" s="81">
        <f t="shared" si="501"/>
        <v>46535</v>
      </c>
      <c r="O2424" s="77" t="str">
        <f t="shared" ca="1" si="502"/>
        <v>Live</v>
      </c>
      <c r="P2424" s="77" t="str" cm="1">
        <f t="array" aca="1" ref="P2424" ca="1">_xlfn.IFS((N2424-TODAY())&gt;=547,"06 Expires over 18 months",(N2424-TODAY())&gt;=365,"05 Expires in 18 months",(N2424-TODAY())&gt;=183,"04 Expires in 12 months",(N2424-TODAY())&gt;=92,"03 Expires in 6 months",(N2424-TODAY())&gt;=31,"02 Expires in 3 months",(N2424-TODAY())&gt;=0,"01 Expires in 30 days",(N2424-TODAY())&gt;=-31,"01 Expired last 30 days",(N2424-TODAY())&gt;=-92,"02 Expired last 3 months",(N2424-TODAY())&gt;=-183,"03 Expired last 6 months",(N2424-TODAY())&gt;=-365,"04 Expired last 12 months",(N2424-TODAY())&gt;=-547,"05 Expired last 18 months",TRUE,"06 Expired over 18 months")</f>
        <v>04 Expires in 12 months</v>
      </c>
      <c r="Q2424" s="65">
        <v>21000</v>
      </c>
      <c r="R2424" s="84">
        <f t="shared" si="503"/>
        <v>61250</v>
      </c>
      <c r="S2424" s="77" t="str" cm="1">
        <f t="array" ref="S2424">_xlfn.IFS(R2424&gt;5000000,"Gold",R2424&gt;=500000,"Silver",R2424&gt;30000,"Bronze",TRUE,"Transactional")</f>
        <v>Bronze</v>
      </c>
      <c r="T2424" s="24" t="s">
        <v>54</v>
      </c>
      <c r="U2424" s="101" t="s">
        <v>116</v>
      </c>
      <c r="V2424" s="101" t="s">
        <v>569</v>
      </c>
      <c r="W2424" s="77" t="str">
        <f t="shared" si="493"/>
        <v>Yes</v>
      </c>
      <c r="X2424" s="77" t="str">
        <f>IFERROR(_xlfn.XLOOKUP(J2424&amp;"||"&amp;K2424,'Mapping Ref.'!$J$2:$J$538,'Mapping Ref.'!$K$2:$K$538),"")</f>
        <v>ICT</v>
      </c>
      <c r="Y2424" s="77" t="str" cm="1">
        <f t="array" ref="Y2424">_xlfn.IFS(R2424&gt;2000000,"For Publication",R2424&gt;100000,"PID",R2424&gt;30000,"RFQ",TRUE,"Transactional")</f>
        <v>RFQ</v>
      </c>
      <c r="Z2424" s="24" t="s">
        <v>8586</v>
      </c>
      <c r="AA2424" s="32">
        <v>24</v>
      </c>
      <c r="AB2424" s="24">
        <v>12</v>
      </c>
      <c r="AC2424" s="25">
        <v>45441</v>
      </c>
      <c r="AD2424" s="24" t="s">
        <v>58</v>
      </c>
      <c r="AE2424" s="24" t="s">
        <v>8471</v>
      </c>
      <c r="AF2424" s="24" t="s">
        <v>59</v>
      </c>
      <c r="AG2424" s="24" t="s">
        <v>59</v>
      </c>
      <c r="AH2424" s="24" t="s">
        <v>60</v>
      </c>
      <c r="AI2424" s="24">
        <v>9685863</v>
      </c>
      <c r="AJ2424" s="24" t="s">
        <v>59</v>
      </c>
      <c r="AK2424" s="24" t="s">
        <v>101</v>
      </c>
      <c r="AL2424" s="24" t="s">
        <v>70</v>
      </c>
      <c r="AM2424" s="24" t="s">
        <v>59</v>
      </c>
      <c r="AN2424" s="24"/>
      <c r="AO2424" s="24">
        <v>0</v>
      </c>
      <c r="AP2424" s="24"/>
      <c r="AQ2424" s="24"/>
      <c r="AR2424" s="24"/>
      <c r="AS2424" s="89">
        <f t="shared" si="504"/>
        <v>35</v>
      </c>
      <c r="AT2424" s="24" t="s">
        <v>8738</v>
      </c>
    </row>
    <row r="2425" spans="1:46" x14ac:dyDescent="0.5">
      <c r="A2425" s="24">
        <v>2564</v>
      </c>
      <c r="B2425" s="24"/>
      <c r="C2425" s="24"/>
      <c r="D2425" s="24" t="s">
        <v>9250</v>
      </c>
      <c r="E2425" s="24" t="s">
        <v>9251</v>
      </c>
      <c r="F2425" s="77" t="str">
        <f t="shared" si="492"/>
        <v>GOLDEN SERVICES PLUS LIMITED</v>
      </c>
      <c r="G2425" s="24" t="s">
        <v>9252</v>
      </c>
      <c r="H2425" s="24" t="s">
        <v>3282</v>
      </c>
      <c r="I2425" s="24" t="s">
        <v>8192</v>
      </c>
      <c r="J2425" s="24" t="s">
        <v>2962</v>
      </c>
      <c r="K2425" s="24" t="s">
        <v>3283</v>
      </c>
      <c r="L2425" s="25">
        <v>45442</v>
      </c>
      <c r="M2425" s="25">
        <v>45806</v>
      </c>
      <c r="N2425" s="81">
        <f t="shared" si="501"/>
        <v>45806</v>
      </c>
      <c r="O2425" s="77" t="str">
        <f t="shared" ca="1" si="502"/>
        <v>Expired</v>
      </c>
      <c r="P2425" s="77" t="str" cm="1">
        <f t="array" aca="1" ref="P2425" ca="1">_xlfn.IFS((N2425-TODAY())&gt;=547,"06 Expires over 18 months",(N2425-TODAY())&gt;=365,"05 Expires in 18 months",(N2425-TODAY())&gt;=183,"04 Expires in 12 months",(N2425-TODAY())&gt;=92,"03 Expires in 6 months",(N2425-TODAY())&gt;=31,"02 Expires in 3 months",(N2425-TODAY())&gt;=0,"01 Expires in 30 days",(N2425-TODAY())&gt;=-31,"01 Expired last 30 days",(N2425-TODAY())&gt;=-92,"02 Expired last 3 months",(N2425-TODAY())&gt;=-183,"03 Expired last 6 months",(N2425-TODAY())&gt;=-365,"04 Expired last 12 months",(N2425-TODAY())&gt;=-547,"05 Expired last 18 months",TRUE,"06 Expired over 18 months")</f>
        <v>05 Expired last 18 months</v>
      </c>
      <c r="Q2425" s="65">
        <v>24000</v>
      </c>
      <c r="R2425" s="84">
        <f t="shared" si="503"/>
        <v>24000</v>
      </c>
      <c r="S2425" s="77" t="str" cm="1">
        <f t="array" ref="S2425">_xlfn.IFS(R2425&gt;5000000,"Gold",R2425&gt;=500000,"Silver",R2425&gt;30000,"Bronze",TRUE,"Transactional")</f>
        <v>Transactional</v>
      </c>
      <c r="T2425" s="24" t="s">
        <v>122</v>
      </c>
      <c r="U2425" s="101" t="s">
        <v>116</v>
      </c>
      <c r="V2425" s="101" t="s">
        <v>70</v>
      </c>
      <c r="W2425" s="77" t="str">
        <f t="shared" si="493"/>
        <v>No</v>
      </c>
      <c r="X2425" s="77" t="str">
        <f>IFERROR(_xlfn.XLOOKUP(J2425&amp;"||"&amp;K2425,'Mapping Ref.'!$J$2:$J$538,'Mapping Ref.'!$K$2:$K$538),"")</f>
        <v>Construction &amp; Estates</v>
      </c>
      <c r="Y2425" s="77" t="str" cm="1">
        <f t="array" ref="Y2425">_xlfn.IFS(R2425&gt;2000000,"For Publication",R2425&gt;100000,"PID",R2425&gt;30000,"RFQ",TRUE,"Transactional")</f>
        <v>Transactional</v>
      </c>
      <c r="Z2425" s="24" t="s">
        <v>2277</v>
      </c>
      <c r="AA2425" s="32">
        <v>12</v>
      </c>
      <c r="AB2425" s="24">
        <v>0</v>
      </c>
      <c r="AC2425" s="25">
        <v>45442</v>
      </c>
      <c r="AD2425" s="24" t="s">
        <v>58</v>
      </c>
      <c r="AE2425" s="24" t="s">
        <v>8320</v>
      </c>
      <c r="AF2425" s="24" t="s">
        <v>59</v>
      </c>
      <c r="AG2425" s="24" t="s">
        <v>59</v>
      </c>
      <c r="AH2425" s="24" t="s">
        <v>60</v>
      </c>
      <c r="AI2425" s="24">
        <v>7066119</v>
      </c>
      <c r="AJ2425" s="24" t="s">
        <v>60</v>
      </c>
      <c r="AK2425" s="24" t="s">
        <v>101</v>
      </c>
      <c r="AL2425" s="24" t="s">
        <v>70</v>
      </c>
      <c r="AM2425" s="24" t="s">
        <v>60</v>
      </c>
      <c r="AN2425" s="24" t="s">
        <v>59</v>
      </c>
      <c r="AO2425" s="24">
        <v>0</v>
      </c>
      <c r="AP2425" s="24"/>
      <c r="AQ2425" s="24" t="s">
        <v>9253</v>
      </c>
      <c r="AR2425" s="24" t="s">
        <v>9254</v>
      </c>
      <c r="AS2425" s="89">
        <f t="shared" si="504"/>
        <v>11</v>
      </c>
      <c r="AT2425" s="24" t="s">
        <v>9250</v>
      </c>
    </row>
    <row r="2426" spans="1:46" x14ac:dyDescent="0.5">
      <c r="A2426" s="24">
        <v>2565</v>
      </c>
      <c r="B2426" s="24" t="s">
        <v>506</v>
      </c>
      <c r="C2426" s="24" t="s">
        <v>77</v>
      </c>
      <c r="D2426" s="24" t="s">
        <v>9255</v>
      </c>
      <c r="E2426" s="24" t="s">
        <v>9256</v>
      </c>
      <c r="F2426" s="77" t="str">
        <f t="shared" si="492"/>
        <v>MPD FM LIMITED</v>
      </c>
      <c r="G2426" s="24" t="s">
        <v>9257</v>
      </c>
      <c r="H2426" s="24" t="s">
        <v>1637</v>
      </c>
      <c r="I2426" s="24" t="s">
        <v>1637</v>
      </c>
      <c r="J2426" s="24" t="s">
        <v>107</v>
      </c>
      <c r="K2426" s="24" t="s">
        <v>1638</v>
      </c>
      <c r="L2426" s="25">
        <v>45459</v>
      </c>
      <c r="M2426" s="25">
        <v>47284</v>
      </c>
      <c r="N2426" s="81">
        <f t="shared" si="501"/>
        <v>48014</v>
      </c>
      <c r="O2426" s="77" t="str">
        <f t="shared" ca="1" si="502"/>
        <v>Live</v>
      </c>
      <c r="P2426" s="77" t="str" cm="1">
        <f t="array" aca="1" ref="P2426" ca="1">_xlfn.IFS((N2426-TODAY())&gt;=547,"06 Expires over 18 months",(N2426-TODAY())&gt;=365,"05 Expires in 18 months",(N2426-TODAY())&gt;=183,"04 Expires in 12 months",(N2426-TODAY())&gt;=92,"03 Expires in 6 months",(N2426-TODAY())&gt;=31,"02 Expires in 3 months",(N2426-TODAY())&gt;=0,"01 Expires in 30 days",(N2426-TODAY())&gt;=-31,"01 Expired last 30 days",(N2426-TODAY())&gt;=-92,"02 Expired last 3 months",(N2426-TODAY())&gt;=-183,"03 Expired last 6 months",(N2426-TODAY())&gt;=-365,"04 Expired last 12 months",(N2426-TODAY())&gt;=-547,"05 Expired last 18 months",TRUE,"06 Expired over 18 months")</f>
        <v>06 Expires over 18 months</v>
      </c>
      <c r="Q2426" s="65">
        <v>358500</v>
      </c>
      <c r="R2426" s="84">
        <f t="shared" si="503"/>
        <v>2479625</v>
      </c>
      <c r="S2426" s="77" t="str" cm="1">
        <f t="array" ref="S2426">_xlfn.IFS(R2426&gt;5000000,"Gold",R2426&gt;=500000,"Silver",R2426&gt;30000,"Bronze",TRUE,"Transactional")</f>
        <v>Silver</v>
      </c>
      <c r="T2426" s="24" t="s">
        <v>54</v>
      </c>
      <c r="U2426" s="101" t="s">
        <v>99</v>
      </c>
      <c r="V2426" s="101" t="s">
        <v>993</v>
      </c>
      <c r="W2426" s="77" t="str">
        <f t="shared" si="493"/>
        <v>Yes</v>
      </c>
      <c r="X2426" s="77" t="str">
        <f>IFERROR(_xlfn.XLOOKUP(J2426&amp;"||"&amp;K2426,'Mapping Ref.'!$J$2:$J$538,'Mapping Ref.'!$K$2:$K$538),"")</f>
        <v>Construction &amp; Estates</v>
      </c>
      <c r="Y2426" s="77" t="str" cm="1">
        <f t="array" ref="Y2426">_xlfn.IFS(R2426&gt;2000000,"For Publication",R2426&gt;100000,"PID",R2426&gt;30000,"RFQ",TRUE,"Transactional")</f>
        <v>For Publication</v>
      </c>
      <c r="Z2426" s="24" t="s">
        <v>8586</v>
      </c>
      <c r="AA2426" s="32">
        <v>36</v>
      </c>
      <c r="AB2426" s="24">
        <v>24</v>
      </c>
      <c r="AC2426" s="25">
        <v>45443</v>
      </c>
      <c r="AD2426" s="24" t="s">
        <v>58</v>
      </c>
      <c r="AE2426" s="24" t="s">
        <v>9258</v>
      </c>
      <c r="AF2426" s="24" t="s">
        <v>60</v>
      </c>
      <c r="AG2426" s="24" t="s">
        <v>59</v>
      </c>
      <c r="AH2426" s="24" t="s">
        <v>60</v>
      </c>
      <c r="AI2426" s="24">
        <v>4632279</v>
      </c>
      <c r="AJ2426" s="24" t="s">
        <v>60</v>
      </c>
      <c r="AK2426" s="24" t="s">
        <v>76</v>
      </c>
      <c r="AL2426" s="24" t="s">
        <v>70</v>
      </c>
      <c r="AM2426" s="24" t="s">
        <v>60</v>
      </c>
      <c r="AN2426" s="24" t="s">
        <v>59</v>
      </c>
      <c r="AO2426" s="24">
        <v>0</v>
      </c>
      <c r="AP2426" s="24"/>
      <c r="AQ2426" s="24"/>
      <c r="AR2426" s="24"/>
      <c r="AS2426" s="89">
        <f t="shared" si="504"/>
        <v>83</v>
      </c>
      <c r="AT2426" s="24" t="s">
        <v>9259</v>
      </c>
    </row>
    <row r="2427" spans="1:46" x14ac:dyDescent="0.5">
      <c r="A2427" s="24">
        <v>2566</v>
      </c>
      <c r="B2427" s="24" t="s">
        <v>506</v>
      </c>
      <c r="C2427" s="24" t="s">
        <v>77</v>
      </c>
      <c r="D2427" s="24" t="s">
        <v>8316</v>
      </c>
      <c r="E2427" s="24" t="s">
        <v>9260</v>
      </c>
      <c r="F2427" s="77" t="str">
        <f t="shared" si="492"/>
        <v>PCF PRINT MANAGEMENT LTD</v>
      </c>
      <c r="G2427" s="24" t="s">
        <v>8318</v>
      </c>
      <c r="H2427" s="24" t="s">
        <v>3282</v>
      </c>
      <c r="I2427" s="24" t="s">
        <v>8192</v>
      </c>
      <c r="J2427" s="24" t="s">
        <v>2962</v>
      </c>
      <c r="K2427" s="24" t="s">
        <v>3283</v>
      </c>
      <c r="L2427" s="25">
        <v>45536</v>
      </c>
      <c r="M2427" s="25">
        <v>46630</v>
      </c>
      <c r="N2427" s="81">
        <f t="shared" si="501"/>
        <v>46630</v>
      </c>
      <c r="O2427" s="77" t="str">
        <f t="shared" ca="1" si="502"/>
        <v>Live</v>
      </c>
      <c r="P2427" s="77" t="str" cm="1">
        <f t="array" aca="1" ref="P2427" ca="1">_xlfn.IFS((N2427-TODAY())&gt;=547,"06 Expires over 18 months",(N2427-TODAY())&gt;=365,"05 Expires in 18 months",(N2427-TODAY())&gt;=183,"04 Expires in 12 months",(N2427-TODAY())&gt;=92,"03 Expires in 6 months",(N2427-TODAY())&gt;=31,"02 Expires in 3 months",(N2427-TODAY())&gt;=0,"01 Expires in 30 days",(N2427-TODAY())&gt;=-31,"01 Expired last 30 days",(N2427-TODAY())&gt;=-92,"02 Expired last 3 months",(N2427-TODAY())&gt;=-183,"03 Expired last 6 months",(N2427-TODAY())&gt;=-365,"04 Expired last 12 months",(N2427-TODAY())&gt;=-547,"05 Expired last 18 months",TRUE,"06 Expired over 18 months")</f>
        <v>05 Expires in 18 months</v>
      </c>
      <c r="Q2427" s="65">
        <v>10000</v>
      </c>
      <c r="R2427" s="84">
        <f t="shared" si="503"/>
        <v>29166.666666666668</v>
      </c>
      <c r="S2427" s="77" t="str" cm="1">
        <f t="array" ref="S2427">_xlfn.IFS(R2427&gt;5000000,"Gold",R2427&gt;=500000,"Silver",R2427&gt;30000,"Bronze",TRUE,"Transactional")</f>
        <v>Transactional</v>
      </c>
      <c r="T2427" s="24" t="s">
        <v>54</v>
      </c>
      <c r="U2427" s="101" t="s">
        <v>455</v>
      </c>
      <c r="V2427" s="101" t="s">
        <v>741</v>
      </c>
      <c r="W2427" s="77" t="str">
        <f t="shared" si="493"/>
        <v>No</v>
      </c>
      <c r="X2427" s="77" t="str">
        <f>IFERROR(_xlfn.XLOOKUP(J2427&amp;"||"&amp;K2427,'Mapping Ref.'!$J$2:$J$538,'Mapping Ref.'!$K$2:$K$538),"")</f>
        <v>Construction &amp; Estates</v>
      </c>
      <c r="Y2427" s="77" t="str" cm="1">
        <f t="array" ref="Y2427">_xlfn.IFS(R2427&gt;2000000,"For Publication",R2427&gt;100000,"PID",R2427&gt;30000,"RFQ",TRUE,"Transactional")</f>
        <v>Transactional</v>
      </c>
      <c r="Z2427" s="24" t="s">
        <v>2277</v>
      </c>
      <c r="AA2427" s="32">
        <v>36</v>
      </c>
      <c r="AB2427" s="24">
        <v>0</v>
      </c>
      <c r="AC2427" s="25">
        <v>45443</v>
      </c>
      <c r="AD2427" s="24" t="s">
        <v>58</v>
      </c>
      <c r="AE2427" s="24" t="s">
        <v>8384</v>
      </c>
      <c r="AF2427" s="24" t="s">
        <v>60</v>
      </c>
      <c r="AG2427" s="24" t="s">
        <v>59</v>
      </c>
      <c r="AH2427" s="24" t="s">
        <v>60</v>
      </c>
      <c r="AI2427" s="24">
        <v>3305359</v>
      </c>
      <c r="AJ2427" s="24" t="s">
        <v>60</v>
      </c>
      <c r="AK2427" s="24" t="s">
        <v>101</v>
      </c>
      <c r="AL2427" s="24" t="s">
        <v>70</v>
      </c>
      <c r="AM2427" s="24" t="s">
        <v>60</v>
      </c>
      <c r="AN2427" s="24" t="s">
        <v>59</v>
      </c>
      <c r="AO2427" s="24">
        <v>0</v>
      </c>
      <c r="AP2427" s="24"/>
      <c r="AQ2427" s="24" t="s">
        <v>9261</v>
      </c>
      <c r="AR2427" s="24" t="s">
        <v>9262</v>
      </c>
      <c r="AS2427" s="89">
        <f t="shared" si="504"/>
        <v>35</v>
      </c>
      <c r="AT2427" s="24" t="s">
        <v>8316</v>
      </c>
    </row>
    <row r="2428" spans="1:46" x14ac:dyDescent="0.5">
      <c r="A2428" s="24">
        <v>2567</v>
      </c>
      <c r="B2428" s="24" t="s">
        <v>506</v>
      </c>
      <c r="C2428" s="24" t="s">
        <v>77</v>
      </c>
      <c r="D2428" s="24" t="s">
        <v>3838</v>
      </c>
      <c r="E2428" s="24" t="s">
        <v>9263</v>
      </c>
      <c r="F2428" s="77" t="str">
        <f t="shared" si="492"/>
        <v>LEARNING CURVE GROUP LIMITED</v>
      </c>
      <c r="G2428" s="24" t="s">
        <v>3839</v>
      </c>
      <c r="H2428" s="24" t="s">
        <v>3282</v>
      </c>
      <c r="I2428" s="24" t="s">
        <v>8192</v>
      </c>
      <c r="J2428" s="24" t="s">
        <v>2962</v>
      </c>
      <c r="K2428" s="24" t="s">
        <v>3283</v>
      </c>
      <c r="L2428" s="25">
        <v>45446</v>
      </c>
      <c r="M2428" s="25">
        <v>46175</v>
      </c>
      <c r="N2428" s="81">
        <f t="shared" si="501"/>
        <v>46175</v>
      </c>
      <c r="O2428" s="77" t="str">
        <f t="shared" ca="1" si="502"/>
        <v>Expired</v>
      </c>
      <c r="P2428" s="77" t="str" cm="1">
        <f t="array" aca="1" ref="P2428" ca="1">_xlfn.IFS((N2428-TODAY())&gt;=547,"06 Expires over 18 months",(N2428-TODAY())&gt;=365,"05 Expires in 18 months",(N2428-TODAY())&gt;=183,"04 Expires in 12 months",(N2428-TODAY())&gt;=92,"03 Expires in 6 months",(N2428-TODAY())&gt;=31,"02 Expires in 3 months",(N2428-TODAY())&gt;=0,"01 Expires in 30 days",(N2428-TODAY())&gt;=-31,"01 Expired last 30 days",(N2428-TODAY())&gt;=-92,"02 Expired last 3 months",(N2428-TODAY())&gt;=-183,"03 Expired last 6 months",(N2428-TODAY())&gt;=-365,"04 Expired last 12 months",(N2428-TODAY())&gt;=-547,"05 Expired last 18 months",TRUE,"06 Expired over 18 months")</f>
        <v>02 Expired last 3 months</v>
      </c>
      <c r="Q2428" s="65">
        <v>25000</v>
      </c>
      <c r="R2428" s="84">
        <f t="shared" si="503"/>
        <v>47916.666666666664</v>
      </c>
      <c r="S2428" s="77" t="str" cm="1">
        <f t="array" ref="S2428">_xlfn.IFS(R2428&gt;5000000,"Gold",R2428&gt;=500000,"Silver",R2428&gt;30000,"Bronze",TRUE,"Transactional")</f>
        <v>Bronze</v>
      </c>
      <c r="T2428" s="24" t="s">
        <v>54</v>
      </c>
      <c r="U2428" s="101" t="s">
        <v>366</v>
      </c>
      <c r="V2428" s="101" t="s">
        <v>367</v>
      </c>
      <c r="W2428" s="77" t="str">
        <f t="shared" si="493"/>
        <v>No</v>
      </c>
      <c r="X2428" s="77" t="str">
        <f>IFERROR(_xlfn.XLOOKUP(J2428&amp;"||"&amp;K2428,'Mapping Ref.'!$J$2:$J$538,'Mapping Ref.'!$K$2:$K$538),"")</f>
        <v>Construction &amp; Estates</v>
      </c>
      <c r="Y2428" s="77" t="str" cm="1">
        <f t="array" ref="Y2428">_xlfn.IFS(R2428&gt;2000000,"For Publication",R2428&gt;100000,"PID",R2428&gt;30000,"RFQ",TRUE,"Transactional")</f>
        <v>RFQ</v>
      </c>
      <c r="Z2428" s="24" t="s">
        <v>2277</v>
      </c>
      <c r="AA2428" s="32">
        <v>24</v>
      </c>
      <c r="AB2428" s="24">
        <v>0</v>
      </c>
      <c r="AC2428" s="25">
        <v>45446</v>
      </c>
      <c r="AD2428" s="24" t="s">
        <v>58</v>
      </c>
      <c r="AE2428" s="24" t="s">
        <v>8320</v>
      </c>
      <c r="AF2428" s="24" t="s">
        <v>60</v>
      </c>
      <c r="AG2428" s="24" t="s">
        <v>59</v>
      </c>
      <c r="AH2428" s="24" t="s">
        <v>60</v>
      </c>
      <c r="AI2428" s="24">
        <v>5233487</v>
      </c>
      <c r="AJ2428" s="24" t="s">
        <v>60</v>
      </c>
      <c r="AK2428" s="24" t="s">
        <v>101</v>
      </c>
      <c r="AL2428" s="24" t="s">
        <v>70</v>
      </c>
      <c r="AM2428" s="24" t="s">
        <v>60</v>
      </c>
      <c r="AN2428" s="24" t="s">
        <v>59</v>
      </c>
      <c r="AO2428" s="24">
        <v>11</v>
      </c>
      <c r="AP2428" s="24"/>
      <c r="AQ2428" s="24" t="s">
        <v>9264</v>
      </c>
      <c r="AR2428" s="24" t="s">
        <v>9265</v>
      </c>
      <c r="AS2428" s="89">
        <f t="shared" si="504"/>
        <v>23</v>
      </c>
      <c r="AT2428" s="24" t="s">
        <v>3838</v>
      </c>
    </row>
    <row r="2429" spans="1:46" x14ac:dyDescent="0.5">
      <c r="A2429" s="24">
        <v>2568</v>
      </c>
      <c r="B2429" s="24" t="s">
        <v>506</v>
      </c>
      <c r="C2429" s="24" t="s">
        <v>77</v>
      </c>
      <c r="D2429" s="24" t="s">
        <v>9266</v>
      </c>
      <c r="E2429" s="24" t="s">
        <v>9267</v>
      </c>
      <c r="F2429" s="77" t="str">
        <f t="shared" si="492"/>
        <v>SPECTRUM SIGNWRITING LIMITED T/A SPECTRUM SIGNS</v>
      </c>
      <c r="G2429" s="24" t="s">
        <v>3306</v>
      </c>
      <c r="H2429" s="24" t="s">
        <v>3282</v>
      </c>
      <c r="I2429" s="24" t="s">
        <v>8192</v>
      </c>
      <c r="J2429" s="24" t="s">
        <v>2962</v>
      </c>
      <c r="K2429" s="24" t="s">
        <v>3283</v>
      </c>
      <c r="L2429" s="25">
        <v>45446</v>
      </c>
      <c r="M2429" s="25">
        <v>46175</v>
      </c>
      <c r="N2429" s="81">
        <f t="shared" si="501"/>
        <v>46175</v>
      </c>
      <c r="O2429" s="77" t="str">
        <f t="shared" ca="1" si="502"/>
        <v>Expired</v>
      </c>
      <c r="P2429" s="77" t="str" cm="1">
        <f t="array" aca="1" ref="P2429" ca="1">_xlfn.IFS((N2429-TODAY())&gt;=547,"06 Expires over 18 months",(N2429-TODAY())&gt;=365,"05 Expires in 18 months",(N2429-TODAY())&gt;=183,"04 Expires in 12 months",(N2429-TODAY())&gt;=92,"03 Expires in 6 months",(N2429-TODAY())&gt;=31,"02 Expires in 3 months",(N2429-TODAY())&gt;=0,"01 Expires in 30 days",(N2429-TODAY())&gt;=-31,"01 Expired last 30 days",(N2429-TODAY())&gt;=-92,"02 Expired last 3 months",(N2429-TODAY())&gt;=-183,"03 Expired last 6 months",(N2429-TODAY())&gt;=-365,"04 Expired last 12 months",(N2429-TODAY())&gt;=-547,"05 Expired last 18 months",TRUE,"06 Expired over 18 months")</f>
        <v>02 Expired last 3 months</v>
      </c>
      <c r="Q2429" s="65">
        <v>25000</v>
      </c>
      <c r="R2429" s="84">
        <f t="shared" si="503"/>
        <v>47916.666666666664</v>
      </c>
      <c r="S2429" s="77" t="str" cm="1">
        <f t="array" ref="S2429">_xlfn.IFS(R2429&gt;5000000,"Gold",R2429&gt;=500000,"Silver",R2429&gt;30000,"Bronze",TRUE,"Transactional")</f>
        <v>Bronze</v>
      </c>
      <c r="T2429" s="24" t="s">
        <v>54</v>
      </c>
      <c r="U2429" s="101" t="s">
        <v>123</v>
      </c>
      <c r="V2429" s="101" t="s">
        <v>338</v>
      </c>
      <c r="W2429" s="77" t="str">
        <f t="shared" si="493"/>
        <v>No</v>
      </c>
      <c r="X2429" s="77" t="str">
        <f>IFERROR(_xlfn.XLOOKUP(J2429&amp;"||"&amp;K2429,'Mapping Ref.'!$J$2:$J$538,'Mapping Ref.'!$K$2:$K$538),"")</f>
        <v>Construction &amp; Estates</v>
      </c>
      <c r="Y2429" s="77" t="str" cm="1">
        <f t="array" ref="Y2429">_xlfn.IFS(R2429&gt;2000000,"For Publication",R2429&gt;100000,"PID",R2429&gt;30000,"RFQ",TRUE,"Transactional")</f>
        <v>RFQ</v>
      </c>
      <c r="Z2429" s="24" t="s">
        <v>2277</v>
      </c>
      <c r="AA2429" s="32">
        <v>24</v>
      </c>
      <c r="AB2429" s="24">
        <v>0</v>
      </c>
      <c r="AC2429" s="25">
        <v>45446</v>
      </c>
      <c r="AD2429" s="24" t="s">
        <v>58</v>
      </c>
      <c r="AE2429" s="24" t="s">
        <v>8320</v>
      </c>
      <c r="AF2429" s="24" t="s">
        <v>60</v>
      </c>
      <c r="AG2429" s="24" t="s">
        <v>59</v>
      </c>
      <c r="AH2429" s="24" t="s">
        <v>60</v>
      </c>
      <c r="AI2429" s="24">
        <v>8613357</v>
      </c>
      <c r="AJ2429" s="24" t="s">
        <v>60</v>
      </c>
      <c r="AK2429" s="24" t="s">
        <v>101</v>
      </c>
      <c r="AL2429" s="24" t="s">
        <v>70</v>
      </c>
      <c r="AM2429" s="24" t="s">
        <v>60</v>
      </c>
      <c r="AN2429" s="24" t="s">
        <v>59</v>
      </c>
      <c r="AO2429" s="24">
        <v>0</v>
      </c>
      <c r="AP2429" s="24"/>
      <c r="AQ2429" s="24" t="s">
        <v>9268</v>
      </c>
      <c r="AR2429" s="24" t="s">
        <v>9269</v>
      </c>
      <c r="AS2429" s="89">
        <f t="shared" si="504"/>
        <v>23</v>
      </c>
      <c r="AT2429" s="24" t="s">
        <v>3304</v>
      </c>
    </row>
    <row r="2430" spans="1:46" x14ac:dyDescent="0.5">
      <c r="A2430" s="24">
        <v>2569</v>
      </c>
      <c r="B2430" s="24"/>
      <c r="C2430" s="24"/>
      <c r="D2430" s="24" t="s">
        <v>9270</v>
      </c>
      <c r="E2430" s="24" t="s">
        <v>1168</v>
      </c>
      <c r="F2430" s="77" t="str">
        <f t="shared" si="492"/>
        <v>Vas</v>
      </c>
      <c r="G2430" s="24" t="s">
        <v>9271</v>
      </c>
      <c r="H2430" s="24" t="s">
        <v>8555</v>
      </c>
      <c r="I2430" s="24" t="s">
        <v>8555</v>
      </c>
      <c r="J2430" s="24" t="s">
        <v>190</v>
      </c>
      <c r="K2430" s="24" t="s">
        <v>191</v>
      </c>
      <c r="L2430" s="25">
        <v>45446</v>
      </c>
      <c r="M2430" s="25"/>
      <c r="N2430" s="81"/>
      <c r="O2430" s="77" t="s">
        <v>712</v>
      </c>
      <c r="P2430" s="77"/>
      <c r="Q2430" s="104"/>
      <c r="R2430" s="84">
        <v>0</v>
      </c>
      <c r="S2430" s="77" t="str" cm="1">
        <f t="array" ref="S2430">_xlfn.IFS(R2430&gt;5000000,"Gold",R2430&gt;=500000,"Silver",R2430&gt;30000,"Bronze",TRUE,"Transactional")</f>
        <v>Transactional</v>
      </c>
      <c r="T2430" s="24" t="s">
        <v>54</v>
      </c>
      <c r="U2430" s="101" t="s">
        <v>99</v>
      </c>
      <c r="V2430" s="101" t="s">
        <v>1168</v>
      </c>
      <c r="W2430" s="77" t="str">
        <f t="shared" si="493"/>
        <v>Yes</v>
      </c>
      <c r="X2430" s="77" t="str">
        <f>IFERROR(_xlfn.XLOOKUP(J2430&amp;"||"&amp;K2430,'Mapping Ref.'!$J$2:$J$538,'Mapping Ref.'!$K$2:$K$538),"")</f>
        <v>Childrens &amp; Adults</v>
      </c>
      <c r="Y2430" s="77" t="str" cm="1">
        <f t="array" ref="Y2430">_xlfn.IFS(R2430&gt;2000000,"For Publication",R2430&gt;100000,"PID",R2430&gt;30000,"RFQ",TRUE,"Transactional")</f>
        <v>Transactional</v>
      </c>
      <c r="Z2430" s="24" t="s">
        <v>8586</v>
      </c>
      <c r="AA2430" s="32">
        <v>12</v>
      </c>
      <c r="AB2430" s="24">
        <v>12</v>
      </c>
      <c r="AC2430" s="25">
        <v>45446</v>
      </c>
      <c r="AD2430" s="24" t="s">
        <v>58</v>
      </c>
      <c r="AE2430" s="24">
        <v>0</v>
      </c>
      <c r="AF2430" s="24" t="s">
        <v>60</v>
      </c>
      <c r="AG2430" s="24" t="s">
        <v>59</v>
      </c>
      <c r="AH2430" s="24" t="s">
        <v>59</v>
      </c>
      <c r="AI2430" s="24"/>
      <c r="AJ2430" s="24" t="s">
        <v>60</v>
      </c>
      <c r="AK2430" s="24" t="s">
        <v>101</v>
      </c>
      <c r="AL2430" s="24" t="s">
        <v>70</v>
      </c>
      <c r="AM2430" s="24" t="s">
        <v>59</v>
      </c>
      <c r="AN2430" s="24"/>
      <c r="AO2430" s="24">
        <v>0</v>
      </c>
      <c r="AP2430" s="24" t="s">
        <v>9272</v>
      </c>
      <c r="AQ2430" s="24"/>
      <c r="AR2430" s="24"/>
      <c r="AS2430" s="89">
        <v>0</v>
      </c>
      <c r="AT2430" s="24"/>
    </row>
    <row r="2431" spans="1:46" x14ac:dyDescent="0.5">
      <c r="A2431" s="24">
        <v>2570</v>
      </c>
      <c r="B2431" s="24"/>
      <c r="C2431" s="24"/>
      <c r="D2431" s="24" t="s">
        <v>9273</v>
      </c>
      <c r="E2431" s="24" t="s">
        <v>9274</v>
      </c>
      <c r="F2431" s="77" t="str">
        <f t="shared" si="492"/>
        <v>Remark Ltd</v>
      </c>
      <c r="G2431" s="24" t="s">
        <v>9275</v>
      </c>
      <c r="H2431" s="24" t="s">
        <v>8555</v>
      </c>
      <c r="I2431" s="24" t="s">
        <v>8555</v>
      </c>
      <c r="J2431" s="24" t="s">
        <v>190</v>
      </c>
      <c r="K2431" s="24" t="s">
        <v>191</v>
      </c>
      <c r="L2431" s="25">
        <v>45446</v>
      </c>
      <c r="M2431" s="25"/>
      <c r="N2431" s="81"/>
      <c r="O2431" s="77" t="s">
        <v>712</v>
      </c>
      <c r="P2431" s="77"/>
      <c r="Q2431" s="65">
        <v>1000</v>
      </c>
      <c r="R2431" s="84">
        <f t="shared" ref="R2431:R2450" si="505">MAX(Q2431,Q2431*N(AS2431)/12)</f>
        <v>1000</v>
      </c>
      <c r="S2431" s="77" t="str" cm="1">
        <f t="array" ref="S2431">_xlfn.IFS(R2431&gt;5000000,"Gold",R2431&gt;=500000,"Silver",R2431&gt;30000,"Bronze",TRUE,"Transactional")</f>
        <v>Transactional</v>
      </c>
      <c r="T2431" s="24" t="s">
        <v>54</v>
      </c>
      <c r="U2431" s="101" t="s">
        <v>891</v>
      </c>
      <c r="V2431" s="101" t="s">
        <v>2521</v>
      </c>
      <c r="W2431" s="77" t="str">
        <f t="shared" si="493"/>
        <v>Yes</v>
      </c>
      <c r="X2431" s="77" t="str">
        <f>IFERROR(_xlfn.XLOOKUP(J2431&amp;"||"&amp;K2431,'Mapping Ref.'!$J$2:$J$538,'Mapping Ref.'!$K$2:$K$538),"")</f>
        <v>Childrens &amp; Adults</v>
      </c>
      <c r="Y2431" s="77" t="str" cm="1">
        <f t="array" ref="Y2431">_xlfn.IFS(R2431&gt;2000000,"For Publication",R2431&gt;100000,"PID",R2431&gt;30000,"RFQ",TRUE,"Transactional")</f>
        <v>Transactional</v>
      </c>
      <c r="Z2431" s="24" t="s">
        <v>8586</v>
      </c>
      <c r="AA2431" s="32">
        <v>12</v>
      </c>
      <c r="AB2431" s="24">
        <v>12</v>
      </c>
      <c r="AC2431" s="25">
        <v>45446</v>
      </c>
      <c r="AD2431" s="24" t="s">
        <v>58</v>
      </c>
      <c r="AE2431" s="24">
        <v>0</v>
      </c>
      <c r="AF2431" s="24" t="s">
        <v>59</v>
      </c>
      <c r="AG2431" s="24" t="s">
        <v>60</v>
      </c>
      <c r="AH2431" s="24" t="s">
        <v>59</v>
      </c>
      <c r="AI2431" s="24"/>
      <c r="AJ2431" s="24" t="s">
        <v>60</v>
      </c>
      <c r="AK2431" s="24" t="s">
        <v>101</v>
      </c>
      <c r="AL2431" s="24" t="s">
        <v>70</v>
      </c>
      <c r="AM2431" s="24" t="s">
        <v>59</v>
      </c>
      <c r="AN2431" s="24"/>
      <c r="AO2431" s="24">
        <v>0</v>
      </c>
      <c r="AP2431" s="24" t="s">
        <v>8630</v>
      </c>
      <c r="AQ2431" s="24"/>
      <c r="AR2431" s="24"/>
      <c r="AS2431" s="89">
        <v>0</v>
      </c>
      <c r="AT2431" s="24" t="s">
        <v>9276</v>
      </c>
    </row>
    <row r="2432" spans="1:46" x14ac:dyDescent="0.5">
      <c r="A2432" s="24">
        <v>2571</v>
      </c>
      <c r="B2432" s="24"/>
      <c r="C2432" s="24"/>
      <c r="D2432" s="24" t="s">
        <v>9277</v>
      </c>
      <c r="E2432" s="24" t="s">
        <v>9278</v>
      </c>
      <c r="F2432" s="77" t="str">
        <f t="shared" si="492"/>
        <v>West London Motor Services Ltd</v>
      </c>
      <c r="G2432" s="24" t="s">
        <v>9279</v>
      </c>
      <c r="H2432" s="24" t="s">
        <v>3282</v>
      </c>
      <c r="I2432" s="24" t="s">
        <v>8192</v>
      </c>
      <c r="J2432" s="24" t="s">
        <v>107</v>
      </c>
      <c r="K2432" s="24" t="s">
        <v>107</v>
      </c>
      <c r="L2432" s="25">
        <v>45446</v>
      </c>
      <c r="M2432" s="25">
        <v>45810</v>
      </c>
      <c r="N2432" s="81">
        <f t="shared" ref="N2432:N2451" si="506">EDATE(M2432,AB2432)</f>
        <v>45810</v>
      </c>
      <c r="O2432" s="77" t="str">
        <f t="shared" ref="O2432:O2451" ca="1" si="507">IF(N2432&lt;TODAY(),"Expired","Live")</f>
        <v>Expired</v>
      </c>
      <c r="P2432" s="77" t="str" cm="1">
        <f t="array" aca="1" ref="P2432" ca="1">_xlfn.IFS((N2432-TODAY())&gt;=547,"06 Expires over 18 months",(N2432-TODAY())&gt;=365,"05 Expires in 18 months",(N2432-TODAY())&gt;=183,"04 Expires in 12 months",(N2432-TODAY())&gt;=92,"03 Expires in 6 months",(N2432-TODAY())&gt;=31,"02 Expires in 3 months",(N2432-TODAY())&gt;=0,"01 Expires in 30 days",(N2432-TODAY())&gt;=-31,"01 Expired last 30 days",(N2432-TODAY())&gt;=-92,"02 Expired last 3 months",(N2432-TODAY())&gt;=-183,"03 Expired last 6 months",(N2432-TODAY())&gt;=-365,"04 Expired last 12 months",(N2432-TODAY())&gt;=-547,"05 Expired last 18 months",TRUE,"06 Expired over 18 months")</f>
        <v>05 Expired last 18 months</v>
      </c>
      <c r="Q2432" s="65">
        <v>20000</v>
      </c>
      <c r="R2432" s="84">
        <f t="shared" si="505"/>
        <v>20000</v>
      </c>
      <c r="S2432" s="77" t="str" cm="1">
        <f t="array" ref="S2432">_xlfn.IFS(R2432&gt;5000000,"Gold",R2432&gt;=500000,"Silver",R2432&gt;30000,"Bronze",TRUE,"Transactional")</f>
        <v>Transactional</v>
      </c>
      <c r="T2432" s="24" t="s">
        <v>54</v>
      </c>
      <c r="U2432" s="101" t="s">
        <v>116</v>
      </c>
      <c r="V2432" s="101" t="s">
        <v>70</v>
      </c>
      <c r="W2432" s="77" t="str">
        <f t="shared" si="493"/>
        <v>No</v>
      </c>
      <c r="X2432" s="77" t="str">
        <f>IFERROR(_xlfn.XLOOKUP(J2432&amp;"||"&amp;K2432,'Mapping Ref.'!$J$2:$J$538,'Mapping Ref.'!$K$2:$K$538),"")</f>
        <v>Construction &amp; Estates</v>
      </c>
      <c r="Y2432" s="77" t="str" cm="1">
        <f t="array" ref="Y2432">_xlfn.IFS(R2432&gt;2000000,"For Publication",R2432&gt;100000,"PID",R2432&gt;30000,"RFQ",TRUE,"Transactional")</f>
        <v>Transactional</v>
      </c>
      <c r="Z2432" s="24" t="s">
        <v>2277</v>
      </c>
      <c r="AA2432" s="32">
        <v>12</v>
      </c>
      <c r="AB2432" s="24">
        <v>0</v>
      </c>
      <c r="AC2432" s="25">
        <v>45446</v>
      </c>
      <c r="AD2432" s="24" t="s">
        <v>58</v>
      </c>
      <c r="AE2432" s="24" t="s">
        <v>8320</v>
      </c>
      <c r="AF2432" s="24" t="s">
        <v>60</v>
      </c>
      <c r="AG2432" s="24" t="s">
        <v>59</v>
      </c>
      <c r="AH2432" s="24" t="s">
        <v>60</v>
      </c>
      <c r="AI2432" s="24">
        <v>12887119</v>
      </c>
      <c r="AJ2432" s="24" t="s">
        <v>60</v>
      </c>
      <c r="AK2432" s="24" t="s">
        <v>101</v>
      </c>
      <c r="AL2432" s="24" t="s">
        <v>70</v>
      </c>
      <c r="AM2432" s="24" t="s">
        <v>60</v>
      </c>
      <c r="AN2432" s="24" t="s">
        <v>59</v>
      </c>
      <c r="AO2432" s="24">
        <v>0</v>
      </c>
      <c r="AP2432" s="24"/>
      <c r="AQ2432" s="24" t="s">
        <v>9280</v>
      </c>
      <c r="AR2432" s="24" t="s">
        <v>9281</v>
      </c>
      <c r="AS2432" s="89">
        <f t="shared" ref="AS2432:AS2451" si="508">DATEDIF(L2432,N2432,"m")</f>
        <v>11</v>
      </c>
      <c r="AT2432" s="24" t="s">
        <v>9279</v>
      </c>
    </row>
    <row r="2433" spans="1:46" x14ac:dyDescent="0.5">
      <c r="A2433" s="24">
        <v>2572</v>
      </c>
      <c r="B2433" s="24" t="s">
        <v>506</v>
      </c>
      <c r="C2433" s="24"/>
      <c r="D2433" s="24" t="s">
        <v>9282</v>
      </c>
      <c r="E2433" s="24" t="s">
        <v>9283</v>
      </c>
      <c r="F2433" s="77" t="str">
        <f t="shared" si="492"/>
        <v>Slicker Recycling Limited</v>
      </c>
      <c r="G2433" s="24" t="s">
        <v>9284</v>
      </c>
      <c r="H2433" s="24" t="s">
        <v>3282</v>
      </c>
      <c r="I2433" s="24" t="s">
        <v>8192</v>
      </c>
      <c r="J2433" s="24" t="s">
        <v>2962</v>
      </c>
      <c r="K2433" s="24" t="s">
        <v>3283</v>
      </c>
      <c r="L2433" s="25">
        <v>45446</v>
      </c>
      <c r="M2433" s="25">
        <v>46540</v>
      </c>
      <c r="N2433" s="81">
        <f t="shared" si="506"/>
        <v>46540</v>
      </c>
      <c r="O2433" s="77" t="str">
        <f t="shared" ca="1" si="507"/>
        <v>Live</v>
      </c>
      <c r="P2433" s="77" t="str" cm="1">
        <f t="array" aca="1" ref="P2433" ca="1">_xlfn.IFS((N2433-TODAY())&gt;=547,"06 Expires over 18 months",(N2433-TODAY())&gt;=365,"05 Expires in 18 months",(N2433-TODAY())&gt;=183,"04 Expires in 12 months",(N2433-TODAY())&gt;=92,"03 Expires in 6 months",(N2433-TODAY())&gt;=31,"02 Expires in 3 months",(N2433-TODAY())&gt;=0,"01 Expires in 30 days",(N2433-TODAY())&gt;=-31,"01 Expired last 30 days",(N2433-TODAY())&gt;=-92,"02 Expired last 3 months",(N2433-TODAY())&gt;=-183,"03 Expired last 6 months",(N2433-TODAY())&gt;=-365,"04 Expired last 12 months",(N2433-TODAY())&gt;=-547,"05 Expired last 18 months",TRUE,"06 Expired over 18 months")</f>
        <v>04 Expires in 12 months</v>
      </c>
      <c r="Q2433" s="65">
        <v>20000</v>
      </c>
      <c r="R2433" s="84">
        <f t="shared" si="505"/>
        <v>58333.333333333336</v>
      </c>
      <c r="S2433" s="77" t="str" cm="1">
        <f t="array" ref="S2433">_xlfn.IFS(R2433&gt;5000000,"Gold",R2433&gt;=500000,"Silver",R2433&gt;30000,"Bronze",TRUE,"Transactional")</f>
        <v>Bronze</v>
      </c>
      <c r="T2433" s="24" t="s">
        <v>54</v>
      </c>
      <c r="U2433" s="101" t="s">
        <v>393</v>
      </c>
      <c r="V2433" s="101" t="s">
        <v>394</v>
      </c>
      <c r="W2433" s="77" t="str">
        <f t="shared" si="493"/>
        <v>No</v>
      </c>
      <c r="X2433" s="77" t="str">
        <f>IFERROR(_xlfn.XLOOKUP(J2433&amp;"||"&amp;K2433,'Mapping Ref.'!$J$2:$J$538,'Mapping Ref.'!$K$2:$K$538),"")</f>
        <v>Construction &amp; Estates</v>
      </c>
      <c r="Y2433" s="77" t="str" cm="1">
        <f t="array" ref="Y2433">_xlfn.IFS(R2433&gt;2000000,"For Publication",R2433&gt;100000,"PID",R2433&gt;30000,"RFQ",TRUE,"Transactional")</f>
        <v>RFQ</v>
      </c>
      <c r="Z2433" s="24" t="s">
        <v>2277</v>
      </c>
      <c r="AA2433" s="32">
        <v>36</v>
      </c>
      <c r="AB2433" s="24">
        <v>0</v>
      </c>
      <c r="AC2433" s="25">
        <v>45446</v>
      </c>
      <c r="AD2433" s="24" t="s">
        <v>58</v>
      </c>
      <c r="AE2433" s="24" t="s">
        <v>8320</v>
      </c>
      <c r="AF2433" s="24" t="s">
        <v>60</v>
      </c>
      <c r="AG2433" s="24" t="s">
        <v>59</v>
      </c>
      <c r="AH2433" s="24" t="s">
        <v>60</v>
      </c>
      <c r="AI2433" s="24">
        <v>8652156</v>
      </c>
      <c r="AJ2433" s="24" t="s">
        <v>60</v>
      </c>
      <c r="AK2433" s="24" t="s">
        <v>101</v>
      </c>
      <c r="AL2433" s="24" t="s">
        <v>70</v>
      </c>
      <c r="AM2433" s="24" t="s">
        <v>60</v>
      </c>
      <c r="AN2433" s="24" t="s">
        <v>59</v>
      </c>
      <c r="AO2433" s="24">
        <v>1</v>
      </c>
      <c r="AP2433" s="24"/>
      <c r="AQ2433" s="24" t="s">
        <v>9285</v>
      </c>
      <c r="AR2433" s="24" t="s">
        <v>9286</v>
      </c>
      <c r="AS2433" s="89">
        <f t="shared" si="508"/>
        <v>35</v>
      </c>
      <c r="AT2433" s="24"/>
    </row>
    <row r="2434" spans="1:46" x14ac:dyDescent="0.5">
      <c r="A2434" s="24">
        <v>2573</v>
      </c>
      <c r="B2434" s="24" t="s">
        <v>506</v>
      </c>
      <c r="C2434" s="24" t="s">
        <v>77</v>
      </c>
      <c r="D2434" s="24" t="s">
        <v>9287</v>
      </c>
      <c r="E2434" s="24" t="s">
        <v>9288</v>
      </c>
      <c r="F2434" s="77" t="str">
        <f t="shared" ref="F2434:F2497" si="509">IF(AT2434&lt;&gt;"",AT2434,G2434)</f>
        <v>AXIS EUROPE PLC</v>
      </c>
      <c r="G2434" s="24" t="s">
        <v>554</v>
      </c>
      <c r="H2434" s="24" t="s">
        <v>591</v>
      </c>
      <c r="I2434" s="24" t="s">
        <v>591</v>
      </c>
      <c r="J2434" s="24" t="s">
        <v>107</v>
      </c>
      <c r="K2434" s="24" t="s">
        <v>1675</v>
      </c>
      <c r="L2434" s="25">
        <v>45435</v>
      </c>
      <c r="M2434" s="25">
        <v>46166</v>
      </c>
      <c r="N2434" s="81">
        <f t="shared" si="506"/>
        <v>46897</v>
      </c>
      <c r="O2434" s="77" t="str">
        <f t="shared" ca="1" si="507"/>
        <v>Live</v>
      </c>
      <c r="P2434" s="77" t="str" cm="1">
        <f t="array" aca="1" ref="P2434" ca="1">_xlfn.IFS((N2434-TODAY())&gt;=547,"06 Expires over 18 months",(N2434-TODAY())&gt;=365,"05 Expires in 18 months",(N2434-TODAY())&gt;=183,"04 Expires in 12 months",(N2434-TODAY())&gt;=92,"03 Expires in 6 months",(N2434-TODAY())&gt;=31,"02 Expires in 3 months",(N2434-TODAY())&gt;=0,"01 Expires in 30 days",(N2434-TODAY())&gt;=-31,"01 Expired last 30 days",(N2434-TODAY())&gt;=-92,"02 Expired last 3 months",(N2434-TODAY())&gt;=-183,"03 Expired last 6 months",(N2434-TODAY())&gt;=-365,"04 Expired last 12 months",(N2434-TODAY())&gt;=-547,"05 Expired last 18 months",TRUE,"06 Expired over 18 months")</f>
        <v>06 Expires over 18 months</v>
      </c>
      <c r="Q2434" s="65">
        <v>3500000</v>
      </c>
      <c r="R2434" s="84">
        <f t="shared" si="505"/>
        <v>14000000</v>
      </c>
      <c r="S2434" s="77" t="str" cm="1">
        <f t="array" ref="S2434">_xlfn.IFS(R2434&gt;5000000,"Gold",R2434&gt;=500000,"Silver",R2434&gt;30000,"Bronze",TRUE,"Transactional")</f>
        <v>Gold</v>
      </c>
      <c r="T2434" s="24" t="s">
        <v>122</v>
      </c>
      <c r="U2434" s="101" t="s">
        <v>123</v>
      </c>
      <c r="V2434" s="101" t="s">
        <v>338</v>
      </c>
      <c r="W2434" s="77" t="str">
        <f t="shared" ref="W2434:W2497" si="510">IF(AB2434&gt;0,"Yes","No")</f>
        <v>Yes</v>
      </c>
      <c r="X2434" s="77" t="str">
        <f>IFERROR(_xlfn.XLOOKUP(J2434&amp;"||"&amp;K2434,'Mapping Ref.'!$J$2:$J$538,'Mapping Ref.'!$K$2:$K$538),"")</f>
        <v>Construction &amp; Estates</v>
      </c>
      <c r="Y2434" s="77" t="str" cm="1">
        <f t="array" ref="Y2434">_xlfn.IFS(R2434&gt;2000000,"For Publication",R2434&gt;100000,"PID",R2434&gt;30000,"RFQ",TRUE,"Transactional")</f>
        <v>For Publication</v>
      </c>
      <c r="Z2434" s="24" t="s">
        <v>8586</v>
      </c>
      <c r="AA2434" s="32">
        <v>24</v>
      </c>
      <c r="AB2434" s="24">
        <v>24</v>
      </c>
      <c r="AC2434" s="25">
        <v>45446</v>
      </c>
      <c r="AD2434" s="24" t="s">
        <v>58</v>
      </c>
      <c r="AE2434" s="24" t="s">
        <v>9289</v>
      </c>
      <c r="AF2434" s="24" t="s">
        <v>59</v>
      </c>
      <c r="AG2434" s="24" t="s">
        <v>59</v>
      </c>
      <c r="AH2434" s="24" t="s">
        <v>60</v>
      </c>
      <c r="AI2434" s="24">
        <v>1991637</v>
      </c>
      <c r="AJ2434" s="24" t="s">
        <v>60</v>
      </c>
      <c r="AK2434" s="24" t="s">
        <v>57</v>
      </c>
      <c r="AL2434" s="24" t="s">
        <v>8722</v>
      </c>
      <c r="AM2434" s="24" t="s">
        <v>60</v>
      </c>
      <c r="AN2434" s="24" t="s">
        <v>59</v>
      </c>
      <c r="AO2434" s="24">
        <v>0</v>
      </c>
      <c r="AP2434" s="24"/>
      <c r="AQ2434" s="24"/>
      <c r="AR2434" s="24"/>
      <c r="AS2434" s="89">
        <f t="shared" si="508"/>
        <v>48</v>
      </c>
      <c r="AT2434" s="24" t="s">
        <v>556</v>
      </c>
    </row>
    <row r="2435" spans="1:46" x14ac:dyDescent="0.5">
      <c r="A2435" s="24">
        <v>2574</v>
      </c>
      <c r="B2435" s="24"/>
      <c r="C2435" s="24"/>
      <c r="D2435" s="24" t="s">
        <v>9290</v>
      </c>
      <c r="E2435" s="24" t="s">
        <v>9291</v>
      </c>
      <c r="F2435" s="77" t="str">
        <f t="shared" si="509"/>
        <v>THE UPPER ROOM (ST SAVIOURS)</v>
      </c>
      <c r="G2435" s="24" t="s">
        <v>9290</v>
      </c>
      <c r="H2435" s="24" t="s">
        <v>2731</v>
      </c>
      <c r="I2435" s="24" t="s">
        <v>2731</v>
      </c>
      <c r="J2435" s="24" t="s">
        <v>66</v>
      </c>
      <c r="K2435" s="27" t="s">
        <v>67</v>
      </c>
      <c r="L2435" s="25">
        <v>45447</v>
      </c>
      <c r="M2435" s="25">
        <v>45811</v>
      </c>
      <c r="N2435" s="81">
        <f t="shared" si="506"/>
        <v>45811</v>
      </c>
      <c r="O2435" s="77" t="str">
        <f t="shared" ca="1" si="507"/>
        <v>Expired</v>
      </c>
      <c r="P2435" s="77" t="str" cm="1">
        <f t="array" aca="1" ref="P2435" ca="1">_xlfn.IFS((N2435-TODAY())&gt;=547,"06 Expires over 18 months",(N2435-TODAY())&gt;=365,"05 Expires in 18 months",(N2435-TODAY())&gt;=183,"04 Expires in 12 months",(N2435-TODAY())&gt;=92,"03 Expires in 6 months",(N2435-TODAY())&gt;=31,"02 Expires in 3 months",(N2435-TODAY())&gt;=0,"01 Expires in 30 days",(N2435-TODAY())&gt;=-31,"01 Expired last 30 days",(N2435-TODAY())&gt;=-92,"02 Expired last 3 months",(N2435-TODAY())&gt;=-183,"03 Expired last 6 months",(N2435-TODAY())&gt;=-365,"04 Expired last 12 months",(N2435-TODAY())&gt;=-547,"05 Expired last 18 months",TRUE,"06 Expired over 18 months")</f>
        <v>05 Expired last 18 months</v>
      </c>
      <c r="Q2435" s="65">
        <v>2000</v>
      </c>
      <c r="R2435" s="84">
        <f t="shared" si="505"/>
        <v>2000</v>
      </c>
      <c r="S2435" s="77" t="str" cm="1">
        <f t="array" ref="S2435">_xlfn.IFS(R2435&gt;5000000,"Gold",R2435&gt;=500000,"Silver",R2435&gt;30000,"Bronze",TRUE,"Transactional")</f>
        <v>Transactional</v>
      </c>
      <c r="T2435" s="24" t="s">
        <v>54</v>
      </c>
      <c r="U2435" s="101" t="s">
        <v>393</v>
      </c>
      <c r="V2435" s="101" t="s">
        <v>1200</v>
      </c>
      <c r="W2435" s="77" t="str">
        <f t="shared" si="510"/>
        <v>No</v>
      </c>
      <c r="X2435" s="77" t="str">
        <f>IFERROR(_xlfn.XLOOKUP(J2435&amp;"||"&amp;K2435,'Mapping Ref.'!$J$2:$J$538,'Mapping Ref.'!$K$2:$K$538),"")</f>
        <v>Childrens &amp; Adults</v>
      </c>
      <c r="Y2435" s="77" t="str" cm="1">
        <f t="array" ref="Y2435">_xlfn.IFS(R2435&gt;2000000,"For Publication",R2435&gt;100000,"PID",R2435&gt;30000,"RFQ",TRUE,"Transactional")</f>
        <v>Transactional</v>
      </c>
      <c r="Z2435" s="24" t="s">
        <v>2277</v>
      </c>
      <c r="AA2435" s="32">
        <v>12</v>
      </c>
      <c r="AB2435" s="24">
        <v>0</v>
      </c>
      <c r="AC2435" s="25">
        <v>45447</v>
      </c>
      <c r="AD2435" s="24" t="s">
        <v>58</v>
      </c>
      <c r="AE2435" s="24" t="s">
        <v>9059</v>
      </c>
      <c r="AF2435" s="24" t="s">
        <v>59</v>
      </c>
      <c r="AG2435" s="24" t="s">
        <v>59</v>
      </c>
      <c r="AH2435" s="24" t="s">
        <v>59</v>
      </c>
      <c r="AI2435" s="24">
        <v>2567517</v>
      </c>
      <c r="AJ2435" s="24" t="s">
        <v>59</v>
      </c>
      <c r="AK2435" s="24" t="s">
        <v>101</v>
      </c>
      <c r="AL2435" s="24" t="s">
        <v>70</v>
      </c>
      <c r="AM2435" s="24" t="s">
        <v>60</v>
      </c>
      <c r="AN2435" s="24" t="s">
        <v>59</v>
      </c>
      <c r="AO2435" s="24">
        <v>0</v>
      </c>
      <c r="AP2435" s="24"/>
      <c r="AQ2435" s="24"/>
      <c r="AR2435" s="24"/>
      <c r="AS2435" s="89">
        <f t="shared" si="508"/>
        <v>11</v>
      </c>
      <c r="AT2435" s="24" t="s">
        <v>9292</v>
      </c>
    </row>
    <row r="2436" spans="1:46" x14ac:dyDescent="0.5">
      <c r="A2436" s="24">
        <v>2575</v>
      </c>
      <c r="B2436" s="24"/>
      <c r="C2436" s="24"/>
      <c r="D2436" s="24" t="s">
        <v>9293</v>
      </c>
      <c r="E2436" s="24" t="s">
        <v>9294</v>
      </c>
      <c r="F2436" s="77" t="str">
        <f t="shared" si="509"/>
        <v>Jeff Howell Autos</v>
      </c>
      <c r="G2436" s="24" t="s">
        <v>9295</v>
      </c>
      <c r="H2436" s="24" t="s">
        <v>3282</v>
      </c>
      <c r="I2436" s="24" t="s">
        <v>8192</v>
      </c>
      <c r="J2436" s="24" t="s">
        <v>2962</v>
      </c>
      <c r="K2436" s="24" t="s">
        <v>3283</v>
      </c>
      <c r="L2436" s="25">
        <v>45448</v>
      </c>
      <c r="M2436" s="25">
        <v>45812</v>
      </c>
      <c r="N2436" s="81">
        <f t="shared" si="506"/>
        <v>45812</v>
      </c>
      <c r="O2436" s="77" t="str">
        <f t="shared" ca="1" si="507"/>
        <v>Expired</v>
      </c>
      <c r="P2436" s="77" t="str" cm="1">
        <f t="array" aca="1" ref="P2436" ca="1">_xlfn.IFS((N2436-TODAY())&gt;=547,"06 Expires over 18 months",(N2436-TODAY())&gt;=365,"05 Expires in 18 months",(N2436-TODAY())&gt;=183,"04 Expires in 12 months",(N2436-TODAY())&gt;=92,"03 Expires in 6 months",(N2436-TODAY())&gt;=31,"02 Expires in 3 months",(N2436-TODAY())&gt;=0,"01 Expires in 30 days",(N2436-TODAY())&gt;=-31,"01 Expired last 30 days",(N2436-TODAY())&gt;=-92,"02 Expired last 3 months",(N2436-TODAY())&gt;=-183,"03 Expired last 6 months",(N2436-TODAY())&gt;=-365,"04 Expired last 12 months",(N2436-TODAY())&gt;=-547,"05 Expired last 18 months",TRUE,"06 Expired over 18 months")</f>
        <v>05 Expired last 18 months</v>
      </c>
      <c r="Q2436" s="65">
        <v>20000</v>
      </c>
      <c r="R2436" s="84">
        <f t="shared" si="505"/>
        <v>20000</v>
      </c>
      <c r="S2436" s="77" t="str" cm="1">
        <f t="array" ref="S2436">_xlfn.IFS(R2436&gt;5000000,"Gold",R2436&gt;=500000,"Silver",R2436&gt;30000,"Bronze",TRUE,"Transactional")</f>
        <v>Transactional</v>
      </c>
      <c r="T2436" s="24" t="s">
        <v>54</v>
      </c>
      <c r="U2436" s="101" t="s">
        <v>116</v>
      </c>
      <c r="V2436" s="101" t="s">
        <v>70</v>
      </c>
      <c r="W2436" s="77" t="str">
        <f t="shared" si="510"/>
        <v>No</v>
      </c>
      <c r="X2436" s="77" t="str">
        <f>IFERROR(_xlfn.XLOOKUP(J2436&amp;"||"&amp;K2436,'Mapping Ref.'!$J$2:$J$538,'Mapping Ref.'!$K$2:$K$538),"")</f>
        <v>Construction &amp; Estates</v>
      </c>
      <c r="Y2436" s="77" t="str" cm="1">
        <f t="array" ref="Y2436">_xlfn.IFS(R2436&gt;2000000,"For Publication",R2436&gt;100000,"PID",R2436&gt;30000,"RFQ",TRUE,"Transactional")</f>
        <v>Transactional</v>
      </c>
      <c r="Z2436" s="24" t="s">
        <v>2277</v>
      </c>
      <c r="AA2436" s="32">
        <v>12</v>
      </c>
      <c r="AB2436" s="24">
        <v>0</v>
      </c>
      <c r="AC2436" s="25">
        <v>45448</v>
      </c>
      <c r="AD2436" s="24" t="s">
        <v>58</v>
      </c>
      <c r="AE2436" s="24" t="s">
        <v>8320</v>
      </c>
      <c r="AF2436" s="24" t="s">
        <v>60</v>
      </c>
      <c r="AG2436" s="24" t="s">
        <v>59</v>
      </c>
      <c r="AH2436" s="24" t="s">
        <v>60</v>
      </c>
      <c r="AI2436" s="24" t="s">
        <v>8471</v>
      </c>
      <c r="AJ2436" s="24" t="s">
        <v>60</v>
      </c>
      <c r="AK2436" s="24" t="s">
        <v>101</v>
      </c>
      <c r="AL2436" s="24" t="s">
        <v>70</v>
      </c>
      <c r="AM2436" s="24" t="s">
        <v>60</v>
      </c>
      <c r="AN2436" s="24"/>
      <c r="AO2436" s="24">
        <v>0</v>
      </c>
      <c r="AP2436" s="24" t="s">
        <v>9296</v>
      </c>
      <c r="AQ2436" s="24" t="s">
        <v>9297</v>
      </c>
      <c r="AR2436" s="24" t="s">
        <v>9298</v>
      </c>
      <c r="AS2436" s="89">
        <f t="shared" si="508"/>
        <v>11</v>
      </c>
      <c r="AT2436" s="24"/>
    </row>
    <row r="2437" spans="1:46" x14ac:dyDescent="0.5">
      <c r="A2437" s="24">
        <v>2576</v>
      </c>
      <c r="B2437" s="24"/>
      <c r="C2437" s="24" t="s">
        <v>77</v>
      </c>
      <c r="D2437" s="24" t="s">
        <v>2154</v>
      </c>
      <c r="E2437" s="24" t="s">
        <v>9299</v>
      </c>
      <c r="F2437" s="77" t="str">
        <f t="shared" si="509"/>
        <v>FAROL LIMITED</v>
      </c>
      <c r="G2437" s="24" t="s">
        <v>2153</v>
      </c>
      <c r="H2437" s="24" t="s">
        <v>3282</v>
      </c>
      <c r="I2437" s="24" t="s">
        <v>8192</v>
      </c>
      <c r="J2437" s="24" t="s">
        <v>2962</v>
      </c>
      <c r="K2437" s="24" t="s">
        <v>3283</v>
      </c>
      <c r="L2437" s="25">
        <v>45448</v>
      </c>
      <c r="M2437" s="25">
        <v>45812</v>
      </c>
      <c r="N2437" s="81">
        <f t="shared" si="506"/>
        <v>45812</v>
      </c>
      <c r="O2437" s="77" t="str">
        <f t="shared" ca="1" si="507"/>
        <v>Expired</v>
      </c>
      <c r="P2437" s="77" t="str" cm="1">
        <f t="array" aca="1" ref="P2437" ca="1">_xlfn.IFS((N2437-TODAY())&gt;=547,"06 Expires over 18 months",(N2437-TODAY())&gt;=365,"05 Expires in 18 months",(N2437-TODAY())&gt;=183,"04 Expires in 12 months",(N2437-TODAY())&gt;=92,"03 Expires in 6 months",(N2437-TODAY())&gt;=31,"02 Expires in 3 months",(N2437-TODAY())&gt;=0,"01 Expires in 30 days",(N2437-TODAY())&gt;=-31,"01 Expired last 30 days",(N2437-TODAY())&gt;=-92,"02 Expired last 3 months",(N2437-TODAY())&gt;=-183,"03 Expired last 6 months",(N2437-TODAY())&gt;=-365,"04 Expired last 12 months",(N2437-TODAY())&gt;=-547,"05 Expired last 18 months",TRUE,"06 Expired over 18 months")</f>
        <v>05 Expired last 18 months</v>
      </c>
      <c r="Q2437" s="65">
        <v>20000</v>
      </c>
      <c r="R2437" s="84">
        <f t="shared" si="505"/>
        <v>20000</v>
      </c>
      <c r="S2437" s="77" t="str" cm="1">
        <f t="array" ref="S2437">_xlfn.IFS(R2437&gt;5000000,"Gold",R2437&gt;=500000,"Silver",R2437&gt;30000,"Bronze",TRUE,"Transactional")</f>
        <v>Transactional</v>
      </c>
      <c r="T2437" s="24" t="s">
        <v>54</v>
      </c>
      <c r="U2437" s="101" t="s">
        <v>69</v>
      </c>
      <c r="V2437" s="101" t="s">
        <v>1208</v>
      </c>
      <c r="W2437" s="77" t="str">
        <f t="shared" si="510"/>
        <v>No</v>
      </c>
      <c r="X2437" s="77" t="str">
        <f>IFERROR(_xlfn.XLOOKUP(J2437&amp;"||"&amp;K2437,'Mapping Ref.'!$J$2:$J$538,'Mapping Ref.'!$K$2:$K$538),"")</f>
        <v>Construction &amp; Estates</v>
      </c>
      <c r="Y2437" s="77" t="str" cm="1">
        <f t="array" ref="Y2437">_xlfn.IFS(R2437&gt;2000000,"For Publication",R2437&gt;100000,"PID",R2437&gt;30000,"RFQ",TRUE,"Transactional")</f>
        <v>Transactional</v>
      </c>
      <c r="Z2437" s="24" t="s">
        <v>2277</v>
      </c>
      <c r="AA2437" s="32">
        <v>12</v>
      </c>
      <c r="AB2437" s="24">
        <v>0</v>
      </c>
      <c r="AC2437" s="25">
        <v>45448</v>
      </c>
      <c r="AD2437" s="24" t="s">
        <v>58</v>
      </c>
      <c r="AE2437" s="24" t="s">
        <v>8320</v>
      </c>
      <c r="AF2437" s="24" t="s">
        <v>60</v>
      </c>
      <c r="AG2437" s="24" t="s">
        <v>59</v>
      </c>
      <c r="AH2437" s="24" t="s">
        <v>60</v>
      </c>
      <c r="AI2437" s="24">
        <v>4157398</v>
      </c>
      <c r="AJ2437" s="24" t="s">
        <v>59</v>
      </c>
      <c r="AK2437" s="24" t="s">
        <v>101</v>
      </c>
      <c r="AL2437" s="24" t="s">
        <v>8595</v>
      </c>
      <c r="AM2437" s="24" t="s">
        <v>60</v>
      </c>
      <c r="AN2437" s="24" t="s">
        <v>59</v>
      </c>
      <c r="AO2437" s="24">
        <v>7</v>
      </c>
      <c r="AP2437" s="24"/>
      <c r="AQ2437" s="24" t="s">
        <v>9300</v>
      </c>
      <c r="AR2437" s="24" t="s">
        <v>9301</v>
      </c>
      <c r="AS2437" s="89">
        <f t="shared" si="508"/>
        <v>11</v>
      </c>
      <c r="AT2437" s="24" t="s">
        <v>2154</v>
      </c>
    </row>
    <row r="2438" spans="1:46" x14ac:dyDescent="0.5">
      <c r="A2438" s="24">
        <v>2577</v>
      </c>
      <c r="B2438" s="24"/>
      <c r="C2438" s="24"/>
      <c r="D2438" s="24" t="s">
        <v>9302</v>
      </c>
      <c r="E2438" s="24" t="s">
        <v>9303</v>
      </c>
      <c r="F2438" s="77" t="str">
        <f t="shared" si="509"/>
        <v>D&amp;R DRAIN SERVICES LIMITED</v>
      </c>
      <c r="G2438" s="24" t="s">
        <v>9304</v>
      </c>
      <c r="H2438" s="24" t="s">
        <v>7503</v>
      </c>
      <c r="I2438" s="24" t="s">
        <v>1518</v>
      </c>
      <c r="J2438" s="24" t="s">
        <v>107</v>
      </c>
      <c r="K2438" s="24" t="s">
        <v>1397</v>
      </c>
      <c r="L2438" s="25">
        <v>45447</v>
      </c>
      <c r="M2438" s="25">
        <v>45720</v>
      </c>
      <c r="N2438" s="81">
        <f t="shared" si="506"/>
        <v>45720</v>
      </c>
      <c r="O2438" s="77" t="str">
        <f t="shared" ca="1" si="507"/>
        <v>Expired</v>
      </c>
      <c r="P2438" s="77" t="str" cm="1">
        <f t="array" aca="1" ref="P2438" ca="1">_xlfn.IFS((N2438-TODAY())&gt;=547,"06 Expires over 18 months",(N2438-TODAY())&gt;=365,"05 Expires in 18 months",(N2438-TODAY())&gt;=183,"04 Expires in 12 months",(N2438-TODAY())&gt;=92,"03 Expires in 6 months",(N2438-TODAY())&gt;=31,"02 Expires in 3 months",(N2438-TODAY())&gt;=0,"01 Expires in 30 days",(N2438-TODAY())&gt;=-31,"01 Expired last 30 days",(N2438-TODAY())&gt;=-92,"02 Expired last 3 months",(N2438-TODAY())&gt;=-183,"03 Expired last 6 months",(N2438-TODAY())&gt;=-365,"04 Expired last 12 months",(N2438-TODAY())&gt;=-547,"05 Expired last 18 months",TRUE,"06 Expired over 18 months")</f>
        <v>05 Expired last 18 months</v>
      </c>
      <c r="Q2438" s="65">
        <v>25000</v>
      </c>
      <c r="R2438" s="84">
        <f t="shared" si="505"/>
        <v>25000</v>
      </c>
      <c r="S2438" s="77" t="str" cm="1">
        <f t="array" ref="S2438">_xlfn.IFS(R2438&gt;5000000,"Gold",R2438&gt;=500000,"Silver",R2438&gt;30000,"Bronze",TRUE,"Transactional")</f>
        <v>Transactional</v>
      </c>
      <c r="T2438" s="24" t="s">
        <v>122</v>
      </c>
      <c r="U2438" s="101" t="s">
        <v>116</v>
      </c>
      <c r="V2438" s="101" t="s">
        <v>70</v>
      </c>
      <c r="W2438" s="77" t="str">
        <f t="shared" si="510"/>
        <v>No</v>
      </c>
      <c r="X2438" s="77" t="str">
        <f>IFERROR(_xlfn.XLOOKUP(J2438&amp;"||"&amp;K2438,'Mapping Ref.'!$J$2:$J$538,'Mapping Ref.'!$K$2:$K$538),"")</f>
        <v>Construction &amp; Estates</v>
      </c>
      <c r="Y2438" s="77" t="str" cm="1">
        <f t="array" ref="Y2438">_xlfn.IFS(R2438&gt;2000000,"For Publication",R2438&gt;100000,"PID",R2438&gt;30000,"RFQ",TRUE,"Transactional")</f>
        <v>Transactional</v>
      </c>
      <c r="Z2438" s="24" t="s">
        <v>2277</v>
      </c>
      <c r="AA2438" s="32">
        <v>9</v>
      </c>
      <c r="AB2438" s="24">
        <v>0</v>
      </c>
      <c r="AC2438" s="25">
        <v>45450</v>
      </c>
      <c r="AD2438" s="24" t="s">
        <v>58</v>
      </c>
      <c r="AE2438" s="24" t="s">
        <v>19</v>
      </c>
      <c r="AF2438" s="24" t="s">
        <v>59</v>
      </c>
      <c r="AG2438" s="24" t="s">
        <v>59</v>
      </c>
      <c r="AH2438" s="24" t="s">
        <v>60</v>
      </c>
      <c r="AI2438" s="24">
        <v>9620855</v>
      </c>
      <c r="AJ2438" s="24" t="s">
        <v>59</v>
      </c>
      <c r="AK2438" s="24" t="s">
        <v>101</v>
      </c>
      <c r="AL2438" s="24" t="s">
        <v>70</v>
      </c>
      <c r="AM2438" s="24" t="s">
        <v>60</v>
      </c>
      <c r="AN2438" s="24" t="s">
        <v>59</v>
      </c>
      <c r="AO2438" s="24">
        <v>1</v>
      </c>
      <c r="AP2438" s="24"/>
      <c r="AQ2438" s="24"/>
      <c r="AR2438" s="24"/>
      <c r="AS2438" s="89">
        <f t="shared" si="508"/>
        <v>9</v>
      </c>
      <c r="AT2438" s="24" t="s">
        <v>9305</v>
      </c>
    </row>
    <row r="2439" spans="1:46" x14ac:dyDescent="0.5">
      <c r="A2439" s="24">
        <v>2578</v>
      </c>
      <c r="B2439" s="24"/>
      <c r="C2439" s="24" t="s">
        <v>77</v>
      </c>
      <c r="D2439" s="24" t="s">
        <v>4260</v>
      </c>
      <c r="E2439" s="24" t="s">
        <v>9306</v>
      </c>
      <c r="F2439" s="77" t="str">
        <f t="shared" si="509"/>
        <v>STEAM-TECH ENVIRONMENTAL LIMITED</v>
      </c>
      <c r="G2439" s="24" t="s">
        <v>4259</v>
      </c>
      <c r="H2439" s="24" t="s">
        <v>3282</v>
      </c>
      <c r="I2439" s="24" t="s">
        <v>8192</v>
      </c>
      <c r="J2439" s="24" t="s">
        <v>107</v>
      </c>
      <c r="K2439" s="24" t="s">
        <v>3283</v>
      </c>
      <c r="L2439" s="25">
        <v>45474</v>
      </c>
      <c r="M2439" s="25">
        <v>45565</v>
      </c>
      <c r="N2439" s="81">
        <f t="shared" si="506"/>
        <v>45565</v>
      </c>
      <c r="O2439" s="77" t="str">
        <f t="shared" ca="1" si="507"/>
        <v>Expired</v>
      </c>
      <c r="P2439" s="77" t="str" cm="1">
        <f t="array" aca="1" ref="P2439" ca="1">_xlfn.IFS((N2439-TODAY())&gt;=547,"06 Expires over 18 months",(N2439-TODAY())&gt;=365,"05 Expires in 18 months",(N2439-TODAY())&gt;=183,"04 Expires in 12 months",(N2439-TODAY())&gt;=92,"03 Expires in 6 months",(N2439-TODAY())&gt;=31,"02 Expires in 3 months",(N2439-TODAY())&gt;=0,"01 Expires in 30 days",(N2439-TODAY())&gt;=-31,"01 Expired last 30 days",(N2439-TODAY())&gt;=-92,"02 Expired last 3 months",(N2439-TODAY())&gt;=-183,"03 Expired last 6 months",(N2439-TODAY())&gt;=-365,"04 Expired last 12 months",(N2439-TODAY())&gt;=-547,"05 Expired last 18 months",TRUE,"06 Expired over 18 months")</f>
        <v>06 Expired over 18 months</v>
      </c>
      <c r="Q2439" s="65">
        <v>25000</v>
      </c>
      <c r="R2439" s="84">
        <f t="shared" si="505"/>
        <v>25000</v>
      </c>
      <c r="S2439" s="77" t="str" cm="1">
        <f t="array" ref="S2439">_xlfn.IFS(R2439&gt;5000000,"Gold",R2439&gt;=500000,"Silver",R2439&gt;30000,"Bronze",TRUE,"Transactional")</f>
        <v>Transactional</v>
      </c>
      <c r="T2439" s="24" t="s">
        <v>54</v>
      </c>
      <c r="U2439" s="101" t="s">
        <v>208</v>
      </c>
      <c r="V2439" s="101" t="s">
        <v>209</v>
      </c>
      <c r="W2439" s="77" t="str">
        <f t="shared" si="510"/>
        <v>No</v>
      </c>
      <c r="X2439" s="77" t="str">
        <f>IFERROR(_xlfn.XLOOKUP(J2439&amp;"||"&amp;K2439,'Mapping Ref.'!$J$2:$J$538,'Mapping Ref.'!$K$2:$K$538),"")</f>
        <v>Construction &amp; Estates</v>
      </c>
      <c r="Y2439" s="77" t="str" cm="1">
        <f t="array" ref="Y2439">_xlfn.IFS(R2439&gt;2000000,"For Publication",R2439&gt;100000,"PID",R2439&gt;30000,"RFQ",TRUE,"Transactional")</f>
        <v>Transactional</v>
      </c>
      <c r="Z2439" s="24" t="s">
        <v>2277</v>
      </c>
      <c r="AA2439" s="32">
        <v>3</v>
      </c>
      <c r="AB2439" s="24">
        <v>0</v>
      </c>
      <c r="AC2439" s="25">
        <v>45450</v>
      </c>
      <c r="AD2439" s="24" t="s">
        <v>58</v>
      </c>
      <c r="AE2439" s="24" t="s">
        <v>8320</v>
      </c>
      <c r="AF2439" s="24" t="s">
        <v>60</v>
      </c>
      <c r="AG2439" s="24" t="s">
        <v>59</v>
      </c>
      <c r="AH2439" s="24" t="s">
        <v>60</v>
      </c>
      <c r="AI2439" s="24">
        <v>8780524</v>
      </c>
      <c r="AJ2439" s="24" t="s">
        <v>60</v>
      </c>
      <c r="AK2439" s="24" t="s">
        <v>101</v>
      </c>
      <c r="AL2439" s="24" t="s">
        <v>70</v>
      </c>
      <c r="AM2439" s="24" t="s">
        <v>60</v>
      </c>
      <c r="AN2439" s="24" t="s">
        <v>59</v>
      </c>
      <c r="AO2439" s="24">
        <v>0</v>
      </c>
      <c r="AP2439" s="24"/>
      <c r="AQ2439" s="24" t="s">
        <v>9307</v>
      </c>
      <c r="AR2439" s="24" t="s">
        <v>7231</v>
      </c>
      <c r="AS2439" s="89">
        <f t="shared" si="508"/>
        <v>2</v>
      </c>
      <c r="AT2439" s="24" t="s">
        <v>4260</v>
      </c>
    </row>
    <row r="2440" spans="1:46" x14ac:dyDescent="0.5">
      <c r="A2440" s="24">
        <v>2579</v>
      </c>
      <c r="B2440" s="24" t="s">
        <v>506</v>
      </c>
      <c r="C2440" s="24" t="s">
        <v>77</v>
      </c>
      <c r="D2440" s="24" t="s">
        <v>9308</v>
      </c>
      <c r="E2440" s="24" t="s">
        <v>9309</v>
      </c>
      <c r="F2440" s="77" t="str">
        <f t="shared" si="509"/>
        <v>MPD FM LIMITED</v>
      </c>
      <c r="G2440" s="24" t="s">
        <v>9257</v>
      </c>
      <c r="H2440" s="24" t="s">
        <v>1637</v>
      </c>
      <c r="I2440" s="24" t="s">
        <v>6135</v>
      </c>
      <c r="J2440" s="24" t="s">
        <v>107</v>
      </c>
      <c r="K2440" s="24" t="s">
        <v>9310</v>
      </c>
      <c r="L2440" s="25">
        <v>45453</v>
      </c>
      <c r="M2440" s="25">
        <v>46548</v>
      </c>
      <c r="N2440" s="81">
        <f t="shared" si="506"/>
        <v>47279</v>
      </c>
      <c r="O2440" s="77" t="str">
        <f t="shared" ca="1" si="507"/>
        <v>Live</v>
      </c>
      <c r="P2440" s="77" t="str" cm="1">
        <f t="array" aca="1" ref="P2440" ca="1">_xlfn.IFS((N2440-TODAY())&gt;=547,"06 Expires over 18 months",(N2440-TODAY())&gt;=365,"05 Expires in 18 months",(N2440-TODAY())&gt;=183,"04 Expires in 12 months",(N2440-TODAY())&gt;=92,"03 Expires in 6 months",(N2440-TODAY())&gt;=31,"02 Expires in 3 months",(N2440-TODAY())&gt;=0,"01 Expires in 30 days",(N2440-TODAY())&gt;=-31,"01 Expired last 30 days",(N2440-TODAY())&gt;=-92,"02 Expired last 3 months",(N2440-TODAY())&gt;=-183,"03 Expired last 6 months",(N2440-TODAY())&gt;=-365,"04 Expired last 12 months",(N2440-TODAY())&gt;=-547,"05 Expired last 18 months",TRUE,"06 Expired over 18 months")</f>
        <v>06 Expires over 18 months</v>
      </c>
      <c r="Q2440" s="65">
        <v>358500</v>
      </c>
      <c r="R2440" s="84">
        <f t="shared" si="505"/>
        <v>1792500</v>
      </c>
      <c r="S2440" s="77" t="str" cm="1">
        <f t="array" ref="S2440">_xlfn.IFS(R2440&gt;5000000,"Gold",R2440&gt;=500000,"Silver",R2440&gt;30000,"Bronze",TRUE,"Transactional")</f>
        <v>Silver</v>
      </c>
      <c r="T2440" s="24" t="s">
        <v>54</v>
      </c>
      <c r="U2440" s="101" t="s">
        <v>99</v>
      </c>
      <c r="V2440" s="101" t="s">
        <v>993</v>
      </c>
      <c r="W2440" s="77" t="str">
        <f t="shared" si="510"/>
        <v>Yes</v>
      </c>
      <c r="X2440" s="77" t="str">
        <f>IFERROR(_xlfn.XLOOKUP(J2440&amp;"||"&amp;K2440,'Mapping Ref.'!$J$2:$J$538,'Mapping Ref.'!$K$2:$K$538),"")</f>
        <v>Construction &amp; Estates</v>
      </c>
      <c r="Y2440" s="77" t="str" cm="1">
        <f t="array" ref="Y2440">_xlfn.IFS(R2440&gt;2000000,"For Publication",R2440&gt;100000,"PID",R2440&gt;30000,"RFQ",TRUE,"Transactional")</f>
        <v>PID</v>
      </c>
      <c r="Z2440" s="24" t="s">
        <v>8586</v>
      </c>
      <c r="AA2440" s="32">
        <v>36</v>
      </c>
      <c r="AB2440" s="24">
        <v>24</v>
      </c>
      <c r="AC2440" s="25">
        <v>45450</v>
      </c>
      <c r="AD2440" s="24" t="s">
        <v>58</v>
      </c>
      <c r="AE2440" s="24" t="s">
        <v>9258</v>
      </c>
      <c r="AF2440" s="24" t="s">
        <v>60</v>
      </c>
      <c r="AG2440" s="24" t="s">
        <v>59</v>
      </c>
      <c r="AH2440" s="24" t="s">
        <v>60</v>
      </c>
      <c r="AI2440" s="24">
        <v>4632279</v>
      </c>
      <c r="AJ2440" s="24" t="s">
        <v>60</v>
      </c>
      <c r="AK2440" s="24" t="s">
        <v>76</v>
      </c>
      <c r="AL2440" s="24" t="s">
        <v>70</v>
      </c>
      <c r="AM2440" s="24" t="s">
        <v>60</v>
      </c>
      <c r="AN2440" s="24" t="s">
        <v>59</v>
      </c>
      <c r="AO2440" s="24">
        <v>0</v>
      </c>
      <c r="AP2440" s="24"/>
      <c r="AQ2440" s="24"/>
      <c r="AR2440" s="24"/>
      <c r="AS2440" s="89">
        <f t="shared" si="508"/>
        <v>60</v>
      </c>
      <c r="AT2440" s="24" t="s">
        <v>9259</v>
      </c>
    </row>
    <row r="2441" spans="1:46" x14ac:dyDescent="0.5">
      <c r="A2441" s="24">
        <v>2580</v>
      </c>
      <c r="B2441" s="24"/>
      <c r="C2441" s="24"/>
      <c r="D2441" s="24" t="s">
        <v>9311</v>
      </c>
      <c r="E2441" s="24" t="s">
        <v>9312</v>
      </c>
      <c r="F2441" s="77" t="str">
        <f t="shared" si="509"/>
        <v>Heathrow Truck Centre Limited</v>
      </c>
      <c r="G2441" s="24" t="s">
        <v>9313</v>
      </c>
      <c r="H2441" s="24" t="s">
        <v>3282</v>
      </c>
      <c r="I2441" s="24" t="s">
        <v>8192</v>
      </c>
      <c r="J2441" s="24" t="s">
        <v>107</v>
      </c>
      <c r="K2441" s="24" t="s">
        <v>3283</v>
      </c>
      <c r="L2441" s="25">
        <v>45454</v>
      </c>
      <c r="M2441" s="25">
        <v>45818</v>
      </c>
      <c r="N2441" s="81">
        <f t="shared" si="506"/>
        <v>45818</v>
      </c>
      <c r="O2441" s="77" t="str">
        <f t="shared" ca="1" si="507"/>
        <v>Expired</v>
      </c>
      <c r="P2441" s="77" t="str" cm="1">
        <f t="array" aca="1" ref="P2441" ca="1">_xlfn.IFS((N2441-TODAY())&gt;=547,"06 Expires over 18 months",(N2441-TODAY())&gt;=365,"05 Expires in 18 months",(N2441-TODAY())&gt;=183,"04 Expires in 12 months",(N2441-TODAY())&gt;=92,"03 Expires in 6 months",(N2441-TODAY())&gt;=31,"02 Expires in 3 months",(N2441-TODAY())&gt;=0,"01 Expires in 30 days",(N2441-TODAY())&gt;=-31,"01 Expired last 30 days",(N2441-TODAY())&gt;=-92,"02 Expired last 3 months",(N2441-TODAY())&gt;=-183,"03 Expired last 6 months",(N2441-TODAY())&gt;=-365,"04 Expired last 12 months",(N2441-TODAY())&gt;=-547,"05 Expired last 18 months",TRUE,"06 Expired over 18 months")</f>
        <v>05 Expired last 18 months</v>
      </c>
      <c r="Q2441" s="65">
        <v>20000</v>
      </c>
      <c r="R2441" s="84">
        <f t="shared" si="505"/>
        <v>20000</v>
      </c>
      <c r="S2441" s="77" t="str" cm="1">
        <f t="array" ref="S2441">_xlfn.IFS(R2441&gt;5000000,"Gold",R2441&gt;=500000,"Silver",R2441&gt;30000,"Bronze",TRUE,"Transactional")</f>
        <v>Transactional</v>
      </c>
      <c r="T2441" s="24" t="s">
        <v>54</v>
      </c>
      <c r="U2441" s="101" t="s">
        <v>116</v>
      </c>
      <c r="V2441" s="101" t="s">
        <v>70</v>
      </c>
      <c r="W2441" s="77" t="str">
        <f t="shared" si="510"/>
        <v>No</v>
      </c>
      <c r="X2441" s="77" t="str">
        <f>IFERROR(_xlfn.XLOOKUP(J2441&amp;"||"&amp;K2441,'Mapping Ref.'!$J$2:$J$538,'Mapping Ref.'!$K$2:$K$538),"")</f>
        <v>Construction &amp; Estates</v>
      </c>
      <c r="Y2441" s="77" t="str" cm="1">
        <f t="array" ref="Y2441">_xlfn.IFS(R2441&gt;2000000,"For Publication",R2441&gt;100000,"PID",R2441&gt;30000,"RFQ",TRUE,"Transactional")</f>
        <v>Transactional</v>
      </c>
      <c r="Z2441" s="24" t="s">
        <v>2277</v>
      </c>
      <c r="AA2441" s="32">
        <v>12</v>
      </c>
      <c r="AB2441" s="24">
        <v>0</v>
      </c>
      <c r="AC2441" s="25">
        <v>45454</v>
      </c>
      <c r="AD2441" s="24" t="s">
        <v>58</v>
      </c>
      <c r="AE2441" s="24" t="s">
        <v>8320</v>
      </c>
      <c r="AF2441" s="24" t="s">
        <v>60</v>
      </c>
      <c r="AG2441" s="24" t="s">
        <v>59</v>
      </c>
      <c r="AH2441" s="24" t="s">
        <v>60</v>
      </c>
      <c r="AI2441" s="24">
        <v>2067793</v>
      </c>
      <c r="AJ2441" s="24" t="s">
        <v>60</v>
      </c>
      <c r="AK2441" s="24" t="s">
        <v>101</v>
      </c>
      <c r="AL2441" s="24" t="s">
        <v>70</v>
      </c>
      <c r="AM2441" s="24" t="s">
        <v>60</v>
      </c>
      <c r="AN2441" s="24" t="s">
        <v>59</v>
      </c>
      <c r="AO2441" s="24">
        <v>10</v>
      </c>
      <c r="AP2441" s="24"/>
      <c r="AQ2441" s="24" t="s">
        <v>9314</v>
      </c>
      <c r="AR2441" s="24" t="s">
        <v>9315</v>
      </c>
      <c r="AS2441" s="89">
        <f t="shared" si="508"/>
        <v>11</v>
      </c>
      <c r="AT2441" s="24"/>
    </row>
    <row r="2442" spans="1:46" x14ac:dyDescent="0.5">
      <c r="A2442" s="24">
        <v>2581</v>
      </c>
      <c r="B2442" s="24" t="s">
        <v>506</v>
      </c>
      <c r="C2442" s="24"/>
      <c r="D2442" s="24" t="s">
        <v>9316</v>
      </c>
      <c r="E2442" s="24" t="s">
        <v>9317</v>
      </c>
      <c r="F2442" s="77" t="str">
        <f t="shared" si="509"/>
        <v>MINDS MATTER TRAINING AND CONSULTANCY</v>
      </c>
      <c r="G2442" s="24" t="s">
        <v>9318</v>
      </c>
      <c r="H2442" s="24" t="s">
        <v>1156</v>
      </c>
      <c r="I2442" s="24" t="s">
        <v>1156</v>
      </c>
      <c r="J2442" s="24" t="s">
        <v>190</v>
      </c>
      <c r="K2442" s="24" t="s">
        <v>1157</v>
      </c>
      <c r="L2442" s="25">
        <v>45455</v>
      </c>
      <c r="M2442" s="25">
        <v>45819</v>
      </c>
      <c r="N2442" s="81">
        <f t="shared" si="506"/>
        <v>46184</v>
      </c>
      <c r="O2442" s="77" t="str">
        <f t="shared" ca="1" si="507"/>
        <v>Expired</v>
      </c>
      <c r="P2442" s="77" t="str" cm="1">
        <f t="array" aca="1" ref="P2442" ca="1">_xlfn.IFS((N2442-TODAY())&gt;=547,"06 Expires over 18 months",(N2442-TODAY())&gt;=365,"05 Expires in 18 months",(N2442-TODAY())&gt;=183,"04 Expires in 12 months",(N2442-TODAY())&gt;=92,"03 Expires in 6 months",(N2442-TODAY())&gt;=31,"02 Expires in 3 months",(N2442-TODAY())&gt;=0,"01 Expires in 30 days",(N2442-TODAY())&gt;=-31,"01 Expired last 30 days",(N2442-TODAY())&gt;=-92,"02 Expired last 3 months",(N2442-TODAY())&gt;=-183,"03 Expired last 6 months",(N2442-TODAY())&gt;=-365,"04 Expired last 12 months",(N2442-TODAY())&gt;=-547,"05 Expired last 18 months",TRUE,"06 Expired over 18 months")</f>
        <v>02 Expired last 3 months</v>
      </c>
      <c r="Q2442" s="65">
        <v>400</v>
      </c>
      <c r="R2442" s="84">
        <f t="shared" si="505"/>
        <v>766.66666666666663</v>
      </c>
      <c r="S2442" s="77" t="str" cm="1">
        <f t="array" ref="S2442">_xlfn.IFS(R2442&gt;5000000,"Gold",R2442&gt;=500000,"Silver",R2442&gt;30000,"Bronze",TRUE,"Transactional")</f>
        <v>Transactional</v>
      </c>
      <c r="T2442" s="24" t="s">
        <v>54</v>
      </c>
      <c r="U2442" s="101" t="s">
        <v>109</v>
      </c>
      <c r="V2442" s="101" t="s">
        <v>1011</v>
      </c>
      <c r="W2442" s="77" t="str">
        <f t="shared" si="510"/>
        <v>Yes</v>
      </c>
      <c r="X2442" s="77" t="str">
        <f>IFERROR(_xlfn.XLOOKUP(J2442&amp;"||"&amp;K2442,'Mapping Ref.'!$J$2:$J$538,'Mapping Ref.'!$K$2:$K$538),"")</f>
        <v>Childrens &amp; Adults</v>
      </c>
      <c r="Y2442" s="77" t="str" cm="1">
        <f t="array" ref="Y2442">_xlfn.IFS(R2442&gt;2000000,"For Publication",R2442&gt;100000,"PID",R2442&gt;30000,"RFQ",TRUE,"Transactional")</f>
        <v>Transactional</v>
      </c>
      <c r="Z2442" s="24" t="s">
        <v>8586</v>
      </c>
      <c r="AA2442" s="32">
        <v>12</v>
      </c>
      <c r="AB2442" s="24">
        <v>12</v>
      </c>
      <c r="AC2442" s="25">
        <v>45455</v>
      </c>
      <c r="AD2442" s="24" t="s">
        <v>58</v>
      </c>
      <c r="AE2442" s="24" t="s">
        <v>9319</v>
      </c>
      <c r="AF2442" s="24" t="s">
        <v>60</v>
      </c>
      <c r="AG2442" s="24" t="s">
        <v>59</v>
      </c>
      <c r="AH2442" s="24" t="s">
        <v>60</v>
      </c>
      <c r="AI2442" s="24" t="s">
        <v>8471</v>
      </c>
      <c r="AJ2442" s="24" t="s">
        <v>59</v>
      </c>
      <c r="AK2442" s="24" t="s">
        <v>101</v>
      </c>
      <c r="AL2442" s="24" t="s">
        <v>70</v>
      </c>
      <c r="AM2442" s="24" t="s">
        <v>60</v>
      </c>
      <c r="AN2442" s="24"/>
      <c r="AO2442" s="24">
        <v>0</v>
      </c>
      <c r="AP2442" s="24" t="s">
        <v>8954</v>
      </c>
      <c r="AQ2442" s="24"/>
      <c r="AR2442" s="24"/>
      <c r="AS2442" s="89">
        <f t="shared" si="508"/>
        <v>23</v>
      </c>
      <c r="AT2442" s="24" t="s">
        <v>9320</v>
      </c>
    </row>
    <row r="2443" spans="1:46" x14ac:dyDescent="0.5">
      <c r="A2443" s="24">
        <v>2582</v>
      </c>
      <c r="B2443" s="24" t="s">
        <v>506</v>
      </c>
      <c r="C2443" s="24"/>
      <c r="D2443" s="24" t="s">
        <v>9321</v>
      </c>
      <c r="E2443" s="24" t="s">
        <v>9322</v>
      </c>
      <c r="F2443" s="77" t="str">
        <f t="shared" si="509"/>
        <v>FORVIS MAZARS LLP</v>
      </c>
      <c r="G2443" s="24" t="s">
        <v>9323</v>
      </c>
      <c r="H2443" s="24" t="s">
        <v>9324</v>
      </c>
      <c r="I2443" s="24" t="s">
        <v>1455</v>
      </c>
      <c r="J2443" s="24" t="s">
        <v>52</v>
      </c>
      <c r="K2443" s="24" t="s">
        <v>1456</v>
      </c>
      <c r="L2443" s="25">
        <v>45017</v>
      </c>
      <c r="M2443" s="25">
        <v>47026</v>
      </c>
      <c r="N2443" s="81">
        <f t="shared" si="506"/>
        <v>47026</v>
      </c>
      <c r="O2443" s="77" t="str">
        <f t="shared" ca="1" si="507"/>
        <v>Live</v>
      </c>
      <c r="P2443" s="77" t="str" cm="1">
        <f t="array" aca="1" ref="P2443" ca="1">_xlfn.IFS((N2443-TODAY())&gt;=547,"06 Expires over 18 months",(N2443-TODAY())&gt;=365,"05 Expires in 18 months",(N2443-TODAY())&gt;=183,"04 Expires in 12 months",(N2443-TODAY())&gt;=92,"03 Expires in 6 months",(N2443-TODAY())&gt;=31,"02 Expires in 3 months",(N2443-TODAY())&gt;=0,"01 Expires in 30 days",(N2443-TODAY())&gt;=-31,"01 Expired last 30 days",(N2443-TODAY())&gt;=-92,"02 Expired last 3 months",(N2443-TODAY())&gt;=-183,"03 Expired last 6 months",(N2443-TODAY())&gt;=-365,"04 Expired last 12 months",(N2443-TODAY())&gt;=-547,"05 Expired last 18 months",TRUE,"06 Expired over 18 months")</f>
        <v>06 Expires over 18 months</v>
      </c>
      <c r="Q2443" s="65">
        <v>2190140</v>
      </c>
      <c r="R2443" s="84">
        <f t="shared" si="505"/>
        <v>11863258.333333334</v>
      </c>
      <c r="S2443" s="77" t="str" cm="1">
        <f t="array" ref="S2443">_xlfn.IFS(R2443&gt;5000000,"Gold",R2443&gt;=500000,"Silver",R2443&gt;30000,"Bronze",TRUE,"Transactional")</f>
        <v>Gold</v>
      </c>
      <c r="T2443" s="24" t="s">
        <v>54</v>
      </c>
      <c r="U2443" s="101" t="s">
        <v>455</v>
      </c>
      <c r="V2443" s="101" t="s">
        <v>1457</v>
      </c>
      <c r="W2443" s="77" t="str">
        <f t="shared" si="510"/>
        <v>No</v>
      </c>
      <c r="X2443" s="77" t="str">
        <f>IFERROR(_xlfn.XLOOKUP(J2443&amp;"||"&amp;K2443,'Mapping Ref.'!$J$2:$J$538,'Mapping Ref.'!$K$2:$K$538),"")</f>
        <v>Corporate</v>
      </c>
      <c r="Y2443" s="77" t="str" cm="1">
        <f t="array" ref="Y2443">_xlfn.IFS(R2443&gt;2000000,"For Publication",R2443&gt;100000,"PID",R2443&gt;30000,"RFQ",TRUE,"Transactional")</f>
        <v>For Publication</v>
      </c>
      <c r="Z2443" s="24" t="s">
        <v>2277</v>
      </c>
      <c r="AA2443" s="32">
        <v>66</v>
      </c>
      <c r="AB2443" s="24">
        <v>0</v>
      </c>
      <c r="AC2443" s="25">
        <v>45455</v>
      </c>
      <c r="AD2443" s="24" t="s">
        <v>58</v>
      </c>
      <c r="AE2443" s="24" t="s">
        <v>9325</v>
      </c>
      <c r="AF2443" s="24" t="s">
        <v>60</v>
      </c>
      <c r="AG2443" s="24" t="s">
        <v>60</v>
      </c>
      <c r="AH2443" s="24" t="s">
        <v>60</v>
      </c>
      <c r="AI2443" s="24" t="s">
        <v>9326</v>
      </c>
      <c r="AJ2443" s="24" t="s">
        <v>59</v>
      </c>
      <c r="AK2443" s="24" t="s">
        <v>71</v>
      </c>
      <c r="AL2443" s="24" t="s">
        <v>70</v>
      </c>
      <c r="AM2443" s="24" t="s">
        <v>60</v>
      </c>
      <c r="AN2443" s="24"/>
      <c r="AO2443" s="24">
        <v>0</v>
      </c>
      <c r="AP2443" s="24" t="s">
        <v>9327</v>
      </c>
      <c r="AQ2443" s="24"/>
      <c r="AR2443" s="24"/>
      <c r="AS2443" s="89">
        <f t="shared" si="508"/>
        <v>65</v>
      </c>
      <c r="AT2443" s="24" t="s">
        <v>9328</v>
      </c>
    </row>
    <row r="2444" spans="1:46" x14ac:dyDescent="0.5">
      <c r="A2444" s="24">
        <v>2583</v>
      </c>
      <c r="B2444" s="24" t="s">
        <v>506</v>
      </c>
      <c r="C2444" s="24" t="s">
        <v>77</v>
      </c>
      <c r="D2444" s="24" t="s">
        <v>9329</v>
      </c>
      <c r="E2444" s="24" t="s">
        <v>9330</v>
      </c>
      <c r="F2444" s="77" t="str">
        <f t="shared" si="509"/>
        <v>RESOURCING SOLUTIONS</v>
      </c>
      <c r="G2444" s="24" t="s">
        <v>9331</v>
      </c>
      <c r="H2444" s="24" t="s">
        <v>3282</v>
      </c>
      <c r="I2444" s="24" t="s">
        <v>8192</v>
      </c>
      <c r="J2444" s="24" t="s">
        <v>107</v>
      </c>
      <c r="K2444" s="24" t="s">
        <v>3283</v>
      </c>
      <c r="L2444" s="25">
        <v>45456</v>
      </c>
      <c r="M2444" s="25">
        <v>46550</v>
      </c>
      <c r="N2444" s="81">
        <f t="shared" si="506"/>
        <v>46550</v>
      </c>
      <c r="O2444" s="77" t="str">
        <f t="shared" ca="1" si="507"/>
        <v>Live</v>
      </c>
      <c r="P2444" s="77" t="str" cm="1">
        <f t="array" aca="1" ref="P2444" ca="1">_xlfn.IFS((N2444-TODAY())&gt;=547,"06 Expires over 18 months",(N2444-TODAY())&gt;=365,"05 Expires in 18 months",(N2444-TODAY())&gt;=183,"04 Expires in 12 months",(N2444-TODAY())&gt;=92,"03 Expires in 6 months",(N2444-TODAY())&gt;=31,"02 Expires in 3 months",(N2444-TODAY())&gt;=0,"01 Expires in 30 days",(N2444-TODAY())&gt;=-31,"01 Expired last 30 days",(N2444-TODAY())&gt;=-92,"02 Expired last 3 months",(N2444-TODAY())&gt;=-183,"03 Expired last 6 months",(N2444-TODAY())&gt;=-365,"04 Expired last 12 months",(N2444-TODAY())&gt;=-547,"05 Expired last 18 months",TRUE,"06 Expired over 18 months")</f>
        <v>04 Expires in 12 months</v>
      </c>
      <c r="Q2444" s="65">
        <v>20000</v>
      </c>
      <c r="R2444" s="84">
        <f t="shared" si="505"/>
        <v>58333.333333333336</v>
      </c>
      <c r="S2444" s="77" t="str" cm="1">
        <f t="array" ref="S2444">_xlfn.IFS(R2444&gt;5000000,"Gold",R2444&gt;=500000,"Silver",R2444&gt;30000,"Bronze",TRUE,"Transactional")</f>
        <v>Bronze</v>
      </c>
      <c r="T2444" s="24" t="s">
        <v>54</v>
      </c>
      <c r="U2444" s="101" t="s">
        <v>208</v>
      </c>
      <c r="V2444" s="101" t="s">
        <v>209</v>
      </c>
      <c r="W2444" s="77" t="str">
        <f t="shared" si="510"/>
        <v>No</v>
      </c>
      <c r="X2444" s="77" t="str">
        <f>IFERROR(_xlfn.XLOOKUP(J2444&amp;"||"&amp;K2444,'Mapping Ref.'!$J$2:$J$538,'Mapping Ref.'!$K$2:$K$538),"")</f>
        <v>Construction &amp; Estates</v>
      </c>
      <c r="Y2444" s="77" t="str" cm="1">
        <f t="array" ref="Y2444">_xlfn.IFS(R2444&gt;2000000,"For Publication",R2444&gt;100000,"PID",R2444&gt;30000,"RFQ",TRUE,"Transactional")</f>
        <v>RFQ</v>
      </c>
      <c r="Z2444" s="24" t="s">
        <v>2277</v>
      </c>
      <c r="AA2444" s="32">
        <v>36</v>
      </c>
      <c r="AB2444" s="24">
        <v>0</v>
      </c>
      <c r="AC2444" s="25">
        <v>45456</v>
      </c>
      <c r="AD2444" s="24" t="s">
        <v>58</v>
      </c>
      <c r="AE2444" s="24" t="s">
        <v>8320</v>
      </c>
      <c r="AF2444" s="24" t="s">
        <v>60</v>
      </c>
      <c r="AG2444" s="24" t="s">
        <v>59</v>
      </c>
      <c r="AH2444" s="24" t="s">
        <v>60</v>
      </c>
      <c r="AI2444" s="24">
        <v>4930757</v>
      </c>
      <c r="AJ2444" s="24" t="s">
        <v>60</v>
      </c>
      <c r="AK2444" s="24" t="s">
        <v>101</v>
      </c>
      <c r="AL2444" s="24" t="s">
        <v>70</v>
      </c>
      <c r="AM2444" s="24" t="s">
        <v>60</v>
      </c>
      <c r="AN2444" s="24" t="s">
        <v>59</v>
      </c>
      <c r="AO2444" s="24">
        <v>0</v>
      </c>
      <c r="AP2444" s="24"/>
      <c r="AQ2444" s="24" t="s">
        <v>9332</v>
      </c>
      <c r="AR2444" s="24" t="s">
        <v>9333</v>
      </c>
      <c r="AS2444" s="89">
        <f t="shared" si="508"/>
        <v>35</v>
      </c>
      <c r="AT2444" s="24" t="s">
        <v>9334</v>
      </c>
    </row>
    <row r="2445" spans="1:46" x14ac:dyDescent="0.5">
      <c r="A2445" s="24">
        <v>2584</v>
      </c>
      <c r="B2445" s="24" t="s">
        <v>506</v>
      </c>
      <c r="C2445" s="24"/>
      <c r="D2445" s="24" t="s">
        <v>9335</v>
      </c>
      <c r="E2445" s="24" t="s">
        <v>9336</v>
      </c>
      <c r="F2445" s="77" t="str">
        <f t="shared" si="509"/>
        <v>Noble Dpf Services Limited</v>
      </c>
      <c r="G2445" s="24" t="s">
        <v>9337</v>
      </c>
      <c r="H2445" s="24" t="s">
        <v>3282</v>
      </c>
      <c r="I2445" s="24" t="s">
        <v>8192</v>
      </c>
      <c r="J2445" s="24" t="s">
        <v>107</v>
      </c>
      <c r="K2445" s="24" t="s">
        <v>3283</v>
      </c>
      <c r="L2445" s="25">
        <v>45456</v>
      </c>
      <c r="M2445" s="25">
        <v>46550</v>
      </c>
      <c r="N2445" s="81">
        <f t="shared" si="506"/>
        <v>46550</v>
      </c>
      <c r="O2445" s="77" t="str">
        <f t="shared" ca="1" si="507"/>
        <v>Live</v>
      </c>
      <c r="P2445" s="77" t="str" cm="1">
        <f t="array" aca="1" ref="P2445" ca="1">_xlfn.IFS((N2445-TODAY())&gt;=547,"06 Expires over 18 months",(N2445-TODAY())&gt;=365,"05 Expires in 18 months",(N2445-TODAY())&gt;=183,"04 Expires in 12 months",(N2445-TODAY())&gt;=92,"03 Expires in 6 months",(N2445-TODAY())&gt;=31,"02 Expires in 3 months",(N2445-TODAY())&gt;=0,"01 Expires in 30 days",(N2445-TODAY())&gt;=-31,"01 Expired last 30 days",(N2445-TODAY())&gt;=-92,"02 Expired last 3 months",(N2445-TODAY())&gt;=-183,"03 Expired last 6 months",(N2445-TODAY())&gt;=-365,"04 Expired last 12 months",(N2445-TODAY())&gt;=-547,"05 Expired last 18 months",TRUE,"06 Expired over 18 months")</f>
        <v>04 Expires in 12 months</v>
      </c>
      <c r="Q2445" s="65">
        <v>50000</v>
      </c>
      <c r="R2445" s="84">
        <f t="shared" si="505"/>
        <v>145833.33333333334</v>
      </c>
      <c r="S2445" s="77" t="str" cm="1">
        <f t="array" ref="S2445">_xlfn.IFS(R2445&gt;5000000,"Gold",R2445&gt;=500000,"Silver",R2445&gt;30000,"Bronze",TRUE,"Transactional")</f>
        <v>Bronze</v>
      </c>
      <c r="T2445" s="24" t="s">
        <v>54</v>
      </c>
      <c r="U2445" s="101" t="s">
        <v>116</v>
      </c>
      <c r="V2445" s="101" t="s">
        <v>70</v>
      </c>
      <c r="W2445" s="77" t="str">
        <f t="shared" si="510"/>
        <v>No</v>
      </c>
      <c r="X2445" s="77" t="str">
        <f>IFERROR(_xlfn.XLOOKUP(J2445&amp;"||"&amp;K2445,'Mapping Ref.'!$J$2:$J$538,'Mapping Ref.'!$K$2:$K$538),"")</f>
        <v>Construction &amp; Estates</v>
      </c>
      <c r="Y2445" s="77" t="str" cm="1">
        <f t="array" ref="Y2445">_xlfn.IFS(R2445&gt;2000000,"For Publication",R2445&gt;100000,"PID",R2445&gt;30000,"RFQ",TRUE,"Transactional")</f>
        <v>PID</v>
      </c>
      <c r="Z2445" s="24" t="s">
        <v>2277</v>
      </c>
      <c r="AA2445" s="32">
        <v>36</v>
      </c>
      <c r="AB2445" s="24">
        <v>0</v>
      </c>
      <c r="AC2445" s="25">
        <v>45456</v>
      </c>
      <c r="AD2445" s="24" t="s">
        <v>661</v>
      </c>
      <c r="AE2445" s="24" t="s">
        <v>8320</v>
      </c>
      <c r="AF2445" s="24" t="s">
        <v>60</v>
      </c>
      <c r="AG2445" s="24" t="s">
        <v>59</v>
      </c>
      <c r="AH2445" s="24" t="s">
        <v>60</v>
      </c>
      <c r="AI2445" s="24">
        <v>14348737</v>
      </c>
      <c r="AJ2445" s="24" t="s">
        <v>60</v>
      </c>
      <c r="AK2445" s="24" t="s">
        <v>101</v>
      </c>
      <c r="AL2445" s="24" t="s">
        <v>70</v>
      </c>
      <c r="AM2445" s="24" t="s">
        <v>60</v>
      </c>
      <c r="AN2445" s="24" t="s">
        <v>59</v>
      </c>
      <c r="AO2445" s="24">
        <v>0</v>
      </c>
      <c r="AP2445" s="24"/>
      <c r="AQ2445" s="24"/>
      <c r="AR2445" s="24"/>
      <c r="AS2445" s="89">
        <f t="shared" si="508"/>
        <v>35</v>
      </c>
      <c r="AT2445" s="24"/>
    </row>
    <row r="2446" spans="1:46" x14ac:dyDescent="0.5">
      <c r="A2446" s="24">
        <v>2585</v>
      </c>
      <c r="B2446" s="24"/>
      <c r="C2446" s="24" t="s">
        <v>77</v>
      </c>
      <c r="D2446" s="24" t="s">
        <v>9338</v>
      </c>
      <c r="E2446" s="24" t="s">
        <v>9338</v>
      </c>
      <c r="F2446" s="77" t="str">
        <f t="shared" si="509"/>
        <v>G &amp; V CONTRACTS LIMITED</v>
      </c>
      <c r="G2446" s="24" t="s">
        <v>9339</v>
      </c>
      <c r="H2446" s="24" t="s">
        <v>768</v>
      </c>
      <c r="I2446" s="24" t="s">
        <v>1128</v>
      </c>
      <c r="J2446" s="24" t="s">
        <v>190</v>
      </c>
      <c r="K2446" s="24" t="s">
        <v>9208</v>
      </c>
      <c r="L2446" s="25">
        <v>45440</v>
      </c>
      <c r="M2446" s="25">
        <v>45898</v>
      </c>
      <c r="N2446" s="81">
        <f t="shared" si="506"/>
        <v>45898</v>
      </c>
      <c r="O2446" s="77" t="str">
        <f t="shared" ca="1" si="507"/>
        <v>Expired</v>
      </c>
      <c r="P2446" s="77" t="str" cm="1">
        <f t="array" aca="1" ref="P2446" ca="1">_xlfn.IFS((N2446-TODAY())&gt;=547,"06 Expires over 18 months",(N2446-TODAY())&gt;=365,"05 Expires in 18 months",(N2446-TODAY())&gt;=183,"04 Expires in 12 months",(N2446-TODAY())&gt;=92,"03 Expires in 6 months",(N2446-TODAY())&gt;=31,"02 Expires in 3 months",(N2446-TODAY())&gt;=0,"01 Expires in 30 days",(N2446-TODAY())&gt;=-31,"01 Expired last 30 days",(N2446-TODAY())&gt;=-92,"02 Expired last 3 months",(N2446-TODAY())&gt;=-183,"03 Expired last 6 months",(N2446-TODAY())&gt;=-365,"04 Expired last 12 months",(N2446-TODAY())&gt;=-547,"05 Expired last 18 months",TRUE,"06 Expired over 18 months")</f>
        <v>04 Expired last 12 months</v>
      </c>
      <c r="Q2446" s="65">
        <v>169139.55</v>
      </c>
      <c r="R2446" s="84">
        <f t="shared" si="505"/>
        <v>211424.4375</v>
      </c>
      <c r="S2446" s="77" t="str" cm="1">
        <f t="array" ref="S2446">_xlfn.IFS(R2446&gt;5000000,"Gold",R2446&gt;=500000,"Silver",R2446&gt;30000,"Bronze",TRUE,"Transactional")</f>
        <v>Bronze</v>
      </c>
      <c r="T2446" s="24" t="s">
        <v>122</v>
      </c>
      <c r="U2446" s="101" t="s">
        <v>69</v>
      </c>
      <c r="V2446" s="101" t="s">
        <v>1442</v>
      </c>
      <c r="W2446" s="77" t="str">
        <f t="shared" si="510"/>
        <v>No</v>
      </c>
      <c r="X2446" s="77" t="str">
        <f>IFERROR(_xlfn.XLOOKUP(J2446&amp;"||"&amp;K2446,'Mapping Ref.'!$J$2:$J$538,'Mapping Ref.'!$K$2:$K$538),"")</f>
        <v>Construction &amp; Estates</v>
      </c>
      <c r="Y2446" s="77" t="str" cm="1">
        <f t="array" ref="Y2446">_xlfn.IFS(R2446&gt;2000000,"For Publication",R2446&gt;100000,"PID",R2446&gt;30000,"RFQ",TRUE,"Transactional")</f>
        <v>PID</v>
      </c>
      <c r="Z2446" s="24" t="s">
        <v>2277</v>
      </c>
      <c r="AA2446" s="32">
        <v>14</v>
      </c>
      <c r="AB2446" s="24">
        <v>0</v>
      </c>
      <c r="AC2446" s="25">
        <v>45456</v>
      </c>
      <c r="AD2446" s="24" t="s">
        <v>58</v>
      </c>
      <c r="AE2446" s="24" t="s">
        <v>9340</v>
      </c>
      <c r="AF2446" s="24" t="s">
        <v>59</v>
      </c>
      <c r="AG2446" s="24" t="s">
        <v>59</v>
      </c>
      <c r="AH2446" s="24" t="s">
        <v>60</v>
      </c>
      <c r="AI2446" s="24">
        <v>5048098</v>
      </c>
      <c r="AJ2446" s="24" t="s">
        <v>60</v>
      </c>
      <c r="AK2446" s="24" t="s">
        <v>76</v>
      </c>
      <c r="AL2446" s="24" t="s">
        <v>123</v>
      </c>
      <c r="AM2446" s="24" t="s">
        <v>60</v>
      </c>
      <c r="AN2446" s="24" t="s">
        <v>59</v>
      </c>
      <c r="AO2446" s="24">
        <v>0</v>
      </c>
      <c r="AP2446" s="24"/>
      <c r="AQ2446" s="24"/>
      <c r="AR2446" s="24"/>
      <c r="AS2446" s="89">
        <f t="shared" si="508"/>
        <v>15</v>
      </c>
      <c r="AT2446" s="24" t="s">
        <v>9341</v>
      </c>
    </row>
    <row r="2447" spans="1:46" x14ac:dyDescent="0.5">
      <c r="A2447" s="24">
        <v>2586</v>
      </c>
      <c r="B2447" s="24" t="s">
        <v>506</v>
      </c>
      <c r="C2447" s="24"/>
      <c r="D2447" s="24" t="s">
        <v>9342</v>
      </c>
      <c r="E2447" s="24" t="s">
        <v>9343</v>
      </c>
      <c r="F2447" s="77" t="str">
        <f t="shared" si="509"/>
        <v>Glovelord Limited</v>
      </c>
      <c r="G2447" s="24" t="s">
        <v>9344</v>
      </c>
      <c r="H2447" s="24" t="s">
        <v>3282</v>
      </c>
      <c r="I2447" s="24" t="s">
        <v>8192</v>
      </c>
      <c r="J2447" s="24" t="s">
        <v>107</v>
      </c>
      <c r="K2447" s="24" t="s">
        <v>3283</v>
      </c>
      <c r="L2447" s="25">
        <v>45457</v>
      </c>
      <c r="M2447" s="25">
        <v>46551</v>
      </c>
      <c r="N2447" s="81">
        <f t="shared" si="506"/>
        <v>46551</v>
      </c>
      <c r="O2447" s="77" t="str">
        <f t="shared" ca="1" si="507"/>
        <v>Live</v>
      </c>
      <c r="P2447" s="77" t="str" cm="1">
        <f t="array" aca="1" ref="P2447" ca="1">_xlfn.IFS((N2447-TODAY())&gt;=547,"06 Expires over 18 months",(N2447-TODAY())&gt;=365,"05 Expires in 18 months",(N2447-TODAY())&gt;=183,"04 Expires in 12 months",(N2447-TODAY())&gt;=92,"03 Expires in 6 months",(N2447-TODAY())&gt;=31,"02 Expires in 3 months",(N2447-TODAY())&gt;=0,"01 Expires in 30 days",(N2447-TODAY())&gt;=-31,"01 Expired last 30 days",(N2447-TODAY())&gt;=-92,"02 Expired last 3 months",(N2447-TODAY())&gt;=-183,"03 Expired last 6 months",(N2447-TODAY())&gt;=-365,"04 Expired last 12 months",(N2447-TODAY())&gt;=-547,"05 Expired last 18 months",TRUE,"06 Expired over 18 months")</f>
        <v>04 Expires in 12 months</v>
      </c>
      <c r="Q2447" s="65">
        <v>50000</v>
      </c>
      <c r="R2447" s="84">
        <f t="shared" si="505"/>
        <v>145833.33333333334</v>
      </c>
      <c r="S2447" s="77" t="str" cm="1">
        <f t="array" ref="S2447">_xlfn.IFS(R2447&gt;5000000,"Gold",R2447&gt;=500000,"Silver",R2447&gt;30000,"Bronze",TRUE,"Transactional")</f>
        <v>Bronze</v>
      </c>
      <c r="T2447" s="24" t="s">
        <v>54</v>
      </c>
      <c r="U2447" s="101" t="s">
        <v>116</v>
      </c>
      <c r="V2447" s="101" t="s">
        <v>70</v>
      </c>
      <c r="W2447" s="77" t="str">
        <f t="shared" si="510"/>
        <v>No</v>
      </c>
      <c r="X2447" s="77" t="str">
        <f>IFERROR(_xlfn.XLOOKUP(J2447&amp;"||"&amp;K2447,'Mapping Ref.'!$J$2:$J$538,'Mapping Ref.'!$K$2:$K$538),"")</f>
        <v>Construction &amp; Estates</v>
      </c>
      <c r="Y2447" s="77" t="str" cm="1">
        <f t="array" ref="Y2447">_xlfn.IFS(R2447&gt;2000000,"For Publication",R2447&gt;100000,"PID",R2447&gt;30000,"RFQ",TRUE,"Transactional")</f>
        <v>PID</v>
      </c>
      <c r="Z2447" s="24" t="s">
        <v>2277</v>
      </c>
      <c r="AA2447" s="32">
        <v>36</v>
      </c>
      <c r="AB2447" s="24">
        <v>0</v>
      </c>
      <c r="AC2447" s="25">
        <v>45457</v>
      </c>
      <c r="AD2447" s="24" t="s">
        <v>661</v>
      </c>
      <c r="AE2447" s="24" t="s">
        <v>8320</v>
      </c>
      <c r="AF2447" s="24" t="s">
        <v>60</v>
      </c>
      <c r="AG2447" s="24" t="s">
        <v>59</v>
      </c>
      <c r="AH2447" s="24" t="s">
        <v>60</v>
      </c>
      <c r="AI2447" s="24">
        <v>1650851</v>
      </c>
      <c r="AJ2447" s="24" t="s">
        <v>60</v>
      </c>
      <c r="AK2447" s="24" t="s">
        <v>101</v>
      </c>
      <c r="AL2447" s="24" t="s">
        <v>70</v>
      </c>
      <c r="AM2447" s="24" t="s">
        <v>60</v>
      </c>
      <c r="AN2447" s="24" t="s">
        <v>59</v>
      </c>
      <c r="AO2447" s="24">
        <v>2</v>
      </c>
      <c r="AP2447" s="24"/>
      <c r="AQ2447" s="24"/>
      <c r="AR2447" s="24"/>
      <c r="AS2447" s="89">
        <f t="shared" si="508"/>
        <v>35</v>
      </c>
      <c r="AT2447" s="24"/>
    </row>
    <row r="2448" spans="1:46" x14ac:dyDescent="0.5">
      <c r="A2448" s="24">
        <v>2587</v>
      </c>
      <c r="B2448" s="24"/>
      <c r="C2448" s="24"/>
      <c r="D2448" s="24" t="s">
        <v>9345</v>
      </c>
      <c r="E2448" s="24" t="s">
        <v>9346</v>
      </c>
      <c r="F2448" s="77" t="str">
        <f t="shared" si="509"/>
        <v>ELIZABETH GIMBLETT T/A PUPILS PROFIT</v>
      </c>
      <c r="G2448" s="24" t="s">
        <v>9347</v>
      </c>
      <c r="H2448" s="24" t="s">
        <v>9348</v>
      </c>
      <c r="I2448" s="24" t="s">
        <v>9348</v>
      </c>
      <c r="J2448" s="24" t="s">
        <v>107</v>
      </c>
      <c r="K2448" s="24" t="s">
        <v>137</v>
      </c>
      <c r="L2448" s="25">
        <v>45457</v>
      </c>
      <c r="M2448" s="25">
        <v>45869</v>
      </c>
      <c r="N2448" s="81">
        <f t="shared" si="506"/>
        <v>45869</v>
      </c>
      <c r="O2448" s="77" t="str">
        <f t="shared" ca="1" si="507"/>
        <v>Expired</v>
      </c>
      <c r="P2448" s="77" t="str" cm="1">
        <f t="array" aca="1" ref="P2448" ca="1">_xlfn.IFS((N2448-TODAY())&gt;=547,"06 Expires over 18 months",(N2448-TODAY())&gt;=365,"05 Expires in 18 months",(N2448-TODAY())&gt;=183,"04 Expires in 12 months",(N2448-TODAY())&gt;=92,"03 Expires in 6 months",(N2448-TODAY())&gt;=31,"02 Expires in 3 months",(N2448-TODAY())&gt;=0,"01 Expires in 30 days",(N2448-TODAY())&gt;=-31,"01 Expired last 30 days",(N2448-TODAY())&gt;=-92,"02 Expired last 3 months",(N2448-TODAY())&gt;=-183,"03 Expired last 6 months",(N2448-TODAY())&gt;=-365,"04 Expired last 12 months",(N2448-TODAY())&gt;=-547,"05 Expired last 18 months",TRUE,"06 Expired over 18 months")</f>
        <v>05 Expired last 18 months</v>
      </c>
      <c r="Q2448" s="65">
        <v>14945</v>
      </c>
      <c r="R2448" s="84">
        <f t="shared" si="505"/>
        <v>16190.416666666666</v>
      </c>
      <c r="S2448" s="77" t="str" cm="1">
        <f t="array" ref="S2448">_xlfn.IFS(R2448&gt;5000000,"Gold",R2448&gt;=500000,"Silver",R2448&gt;30000,"Bronze",TRUE,"Transactional")</f>
        <v>Transactional</v>
      </c>
      <c r="T2448" s="24" t="s">
        <v>54</v>
      </c>
      <c r="U2448" s="101" t="s">
        <v>445</v>
      </c>
      <c r="V2448" s="101" t="s">
        <v>874</v>
      </c>
      <c r="W2448" s="77" t="str">
        <f t="shared" si="510"/>
        <v>No</v>
      </c>
      <c r="X2448" s="77" t="str">
        <f>IFERROR(_xlfn.XLOOKUP(J2448&amp;"||"&amp;K2448,'Mapping Ref.'!$J$2:$J$538,'Mapping Ref.'!$K$2:$K$538),"")</f>
        <v>Construction &amp; Estates</v>
      </c>
      <c r="Y2448" s="77" t="str" cm="1">
        <f t="array" ref="Y2448">_xlfn.IFS(R2448&gt;2000000,"For Publication",R2448&gt;100000,"PID",R2448&gt;30000,"RFQ",TRUE,"Transactional")</f>
        <v>Transactional</v>
      </c>
      <c r="Z2448" s="24" t="s">
        <v>2277</v>
      </c>
      <c r="AA2448" s="32">
        <v>13</v>
      </c>
      <c r="AB2448" s="24">
        <v>0</v>
      </c>
      <c r="AC2448" s="25">
        <v>45457</v>
      </c>
      <c r="AD2448" s="24" t="s">
        <v>58</v>
      </c>
      <c r="AE2448" s="24" t="s">
        <v>8528</v>
      </c>
      <c r="AF2448" s="24" t="s">
        <v>60</v>
      </c>
      <c r="AG2448" s="24" t="s">
        <v>59</v>
      </c>
      <c r="AH2448" s="24" t="s">
        <v>60</v>
      </c>
      <c r="AI2448" s="24"/>
      <c r="AJ2448" s="24" t="s">
        <v>60</v>
      </c>
      <c r="AK2448" s="24" t="s">
        <v>101</v>
      </c>
      <c r="AL2448" s="24" t="s">
        <v>70</v>
      </c>
      <c r="AM2448" s="24" t="s">
        <v>60</v>
      </c>
      <c r="AN2448" s="24"/>
      <c r="AO2448" s="24">
        <v>0</v>
      </c>
      <c r="AP2448" s="24" t="s">
        <v>7583</v>
      </c>
      <c r="AQ2448" s="24"/>
      <c r="AR2448" s="24"/>
      <c r="AS2448" s="89">
        <f t="shared" si="508"/>
        <v>13</v>
      </c>
      <c r="AT2448" s="24" t="s">
        <v>9349</v>
      </c>
    </row>
    <row r="2449" spans="1:46" x14ac:dyDescent="0.5">
      <c r="A2449" s="24">
        <v>2588</v>
      </c>
      <c r="B2449" s="24"/>
      <c r="C2449" s="24"/>
      <c r="D2449" s="24" t="s">
        <v>9350</v>
      </c>
      <c r="E2449" s="24" t="s">
        <v>9351</v>
      </c>
      <c r="F2449" s="77" t="str">
        <f t="shared" si="509"/>
        <v>TRITON SECURITY &amp; FACILITIES MANAGEMENT LIMITED</v>
      </c>
      <c r="G2449" s="24" t="s">
        <v>9352</v>
      </c>
      <c r="H2449" s="24" t="s">
        <v>591</v>
      </c>
      <c r="I2449" s="24" t="s">
        <v>591</v>
      </c>
      <c r="J2449" s="24" t="s">
        <v>107</v>
      </c>
      <c r="K2449" s="24" t="s">
        <v>6891</v>
      </c>
      <c r="L2449" s="25">
        <v>45457</v>
      </c>
      <c r="M2449" s="25">
        <v>45821</v>
      </c>
      <c r="N2449" s="81">
        <f t="shared" si="506"/>
        <v>45821</v>
      </c>
      <c r="O2449" s="77" t="str">
        <f t="shared" ca="1" si="507"/>
        <v>Expired</v>
      </c>
      <c r="P2449" s="77" t="str" cm="1">
        <f t="array" aca="1" ref="P2449" ca="1">_xlfn.IFS((N2449-TODAY())&gt;=547,"06 Expires over 18 months",(N2449-TODAY())&gt;=365,"05 Expires in 18 months",(N2449-TODAY())&gt;=183,"04 Expires in 12 months",(N2449-TODAY())&gt;=92,"03 Expires in 6 months",(N2449-TODAY())&gt;=31,"02 Expires in 3 months",(N2449-TODAY())&gt;=0,"01 Expires in 30 days",(N2449-TODAY())&gt;=-31,"01 Expired last 30 days",(N2449-TODAY())&gt;=-92,"02 Expired last 3 months",(N2449-TODAY())&gt;=-183,"03 Expired last 6 months",(N2449-TODAY())&gt;=-365,"04 Expired last 12 months",(N2449-TODAY())&gt;=-547,"05 Expired last 18 months",TRUE,"06 Expired over 18 months")</f>
        <v>05 Expired last 18 months</v>
      </c>
      <c r="Q2449" s="65">
        <v>499000</v>
      </c>
      <c r="R2449" s="84">
        <f t="shared" si="505"/>
        <v>499000</v>
      </c>
      <c r="S2449" s="77" t="str" cm="1">
        <f t="array" ref="S2449">_xlfn.IFS(R2449&gt;5000000,"Gold",R2449&gt;=500000,"Silver",R2449&gt;30000,"Bronze",TRUE,"Transactional")</f>
        <v>Bronze</v>
      </c>
      <c r="T2449" s="24" t="s">
        <v>54</v>
      </c>
      <c r="U2449" s="101" t="s">
        <v>116</v>
      </c>
      <c r="V2449" s="101" t="s">
        <v>70</v>
      </c>
      <c r="W2449" s="77" t="str">
        <f t="shared" si="510"/>
        <v>No</v>
      </c>
      <c r="X2449" s="77" t="str">
        <f>IFERROR(_xlfn.XLOOKUP(J2449&amp;"||"&amp;K2449,'Mapping Ref.'!$J$2:$J$538,'Mapping Ref.'!$K$2:$K$538),"")</f>
        <v>Construction &amp; Estates</v>
      </c>
      <c r="Y2449" s="77" t="str" cm="1">
        <f t="array" ref="Y2449">_xlfn.IFS(R2449&gt;2000000,"For Publication",R2449&gt;100000,"PID",R2449&gt;30000,"RFQ",TRUE,"Transactional")</f>
        <v>PID</v>
      </c>
      <c r="Z2449" s="24" t="s">
        <v>2277</v>
      </c>
      <c r="AA2449" s="32">
        <v>12</v>
      </c>
      <c r="AB2449" s="24">
        <v>0</v>
      </c>
      <c r="AC2449" s="25">
        <v>45460</v>
      </c>
      <c r="AD2449" s="24" t="s">
        <v>58</v>
      </c>
      <c r="AE2449" s="24" t="s">
        <v>9353</v>
      </c>
      <c r="AF2449" s="24" t="s">
        <v>59</v>
      </c>
      <c r="AG2449" s="24" t="s">
        <v>59</v>
      </c>
      <c r="AH2449" s="24" t="s">
        <v>60</v>
      </c>
      <c r="AI2449" s="24">
        <v>4628386</v>
      </c>
      <c r="AJ2449" s="24" t="s">
        <v>59</v>
      </c>
      <c r="AK2449" s="24" t="s">
        <v>86</v>
      </c>
      <c r="AL2449" s="24" t="s">
        <v>70</v>
      </c>
      <c r="AM2449" s="24" t="s">
        <v>60</v>
      </c>
      <c r="AN2449" s="24" t="s">
        <v>59</v>
      </c>
      <c r="AO2449" s="24">
        <v>0</v>
      </c>
      <c r="AP2449" s="24"/>
      <c r="AQ2449" s="24"/>
      <c r="AR2449" s="24"/>
      <c r="AS2449" s="89">
        <f t="shared" si="508"/>
        <v>11</v>
      </c>
      <c r="AT2449" s="24" t="s">
        <v>9354</v>
      </c>
    </row>
    <row r="2450" spans="1:46" x14ac:dyDescent="0.5">
      <c r="A2450" s="24">
        <v>2589</v>
      </c>
      <c r="B2450" s="24"/>
      <c r="C2450" s="24"/>
      <c r="D2450" s="24" t="s">
        <v>9355</v>
      </c>
      <c r="E2450" s="24" t="s">
        <v>9356</v>
      </c>
      <c r="F2450" s="77" t="str">
        <f t="shared" si="509"/>
        <v>MONDAY.COM LTD</v>
      </c>
      <c r="G2450" s="24" t="s">
        <v>9357</v>
      </c>
      <c r="H2450" s="24" t="s">
        <v>7303</v>
      </c>
      <c r="I2450" s="24" t="s">
        <v>6570</v>
      </c>
      <c r="J2450" s="24" t="s">
        <v>321</v>
      </c>
      <c r="K2450" s="24" t="s">
        <v>1109</v>
      </c>
      <c r="L2450" s="25">
        <v>45460</v>
      </c>
      <c r="M2450" s="25">
        <v>45825</v>
      </c>
      <c r="N2450" s="81">
        <f t="shared" si="506"/>
        <v>45825</v>
      </c>
      <c r="O2450" s="77" t="str">
        <f t="shared" ca="1" si="507"/>
        <v>Expired</v>
      </c>
      <c r="P2450" s="77" t="str" cm="1">
        <f t="array" aca="1" ref="P2450" ca="1">_xlfn.IFS((N2450-TODAY())&gt;=547,"06 Expires over 18 months",(N2450-TODAY())&gt;=365,"05 Expires in 18 months",(N2450-TODAY())&gt;=183,"04 Expires in 12 months",(N2450-TODAY())&gt;=92,"03 Expires in 6 months",(N2450-TODAY())&gt;=31,"02 Expires in 3 months",(N2450-TODAY())&gt;=0,"01 Expires in 30 days",(N2450-TODAY())&gt;=-31,"01 Expired last 30 days",(N2450-TODAY())&gt;=-92,"02 Expired last 3 months",(N2450-TODAY())&gt;=-183,"03 Expired last 6 months",(N2450-TODAY())&gt;=-365,"04 Expired last 12 months",(N2450-TODAY())&gt;=-547,"05 Expired last 18 months",TRUE,"06 Expired over 18 months")</f>
        <v>05 Expired last 18 months</v>
      </c>
      <c r="Q2450" s="65">
        <v>14990</v>
      </c>
      <c r="R2450" s="84">
        <f t="shared" si="505"/>
        <v>14990</v>
      </c>
      <c r="S2450" s="77" t="str" cm="1">
        <f t="array" ref="S2450">_xlfn.IFS(R2450&gt;5000000,"Gold",R2450&gt;=500000,"Silver",R2450&gt;30000,"Bronze",TRUE,"Transactional")</f>
        <v>Transactional</v>
      </c>
      <c r="T2450" s="24" t="s">
        <v>54</v>
      </c>
      <c r="U2450" s="101" t="s">
        <v>116</v>
      </c>
      <c r="V2450" s="101" t="s">
        <v>70</v>
      </c>
      <c r="W2450" s="77" t="str">
        <f t="shared" si="510"/>
        <v>No</v>
      </c>
      <c r="X2450" s="77" t="str">
        <f>IFERROR(_xlfn.XLOOKUP(J2450&amp;"||"&amp;K2450,'Mapping Ref.'!$J$2:$J$538,'Mapping Ref.'!$K$2:$K$538),"")</f>
        <v>Corporate</v>
      </c>
      <c r="Y2450" s="77" t="str" cm="1">
        <f t="array" ref="Y2450">_xlfn.IFS(R2450&gt;2000000,"For Publication",R2450&gt;100000,"PID",R2450&gt;30000,"RFQ",TRUE,"Transactional")</f>
        <v>Transactional</v>
      </c>
      <c r="Z2450" s="24" t="s">
        <v>2277</v>
      </c>
      <c r="AA2450" s="32">
        <v>12</v>
      </c>
      <c r="AB2450" s="24">
        <v>0</v>
      </c>
      <c r="AC2450" s="25">
        <v>45460</v>
      </c>
      <c r="AD2450" s="24" t="s">
        <v>58</v>
      </c>
      <c r="AE2450" s="24" t="s">
        <v>8471</v>
      </c>
      <c r="AF2450" s="24" t="s">
        <v>59</v>
      </c>
      <c r="AG2450" s="24" t="s">
        <v>59</v>
      </c>
      <c r="AH2450" s="24" t="s">
        <v>59</v>
      </c>
      <c r="AI2450" s="24" t="s">
        <v>9358</v>
      </c>
      <c r="AJ2450" s="24" t="s">
        <v>59</v>
      </c>
      <c r="AK2450" s="24" t="s">
        <v>101</v>
      </c>
      <c r="AL2450" s="24" t="s">
        <v>70</v>
      </c>
      <c r="AM2450" s="24" t="s">
        <v>59</v>
      </c>
      <c r="AN2450" s="24" t="s">
        <v>59</v>
      </c>
      <c r="AO2450" s="24">
        <v>0</v>
      </c>
      <c r="AP2450" s="24" t="s">
        <v>8471</v>
      </c>
      <c r="AQ2450" s="24"/>
      <c r="AR2450" s="24"/>
      <c r="AS2450" s="89">
        <f t="shared" si="508"/>
        <v>12</v>
      </c>
      <c r="AT2450" s="24" t="s">
        <v>9359</v>
      </c>
    </row>
    <row r="2451" spans="1:46" x14ac:dyDescent="0.5">
      <c r="A2451" s="24">
        <v>2590</v>
      </c>
      <c r="B2451" s="24" t="s">
        <v>506</v>
      </c>
      <c r="C2451" s="24"/>
      <c r="D2451" s="24" t="s">
        <v>9360</v>
      </c>
      <c r="E2451" s="24" t="s">
        <v>9361</v>
      </c>
      <c r="F2451" s="77" t="str">
        <f t="shared" si="509"/>
        <v>BENSON LEGAL SERVICES LTD</v>
      </c>
      <c r="G2451" s="24" t="s">
        <v>9362</v>
      </c>
      <c r="H2451" s="24" t="s">
        <v>1420</v>
      </c>
      <c r="I2451" s="24" t="s">
        <v>1420</v>
      </c>
      <c r="J2451" s="24" t="s">
        <v>52</v>
      </c>
      <c r="K2451" s="24" t="s">
        <v>822</v>
      </c>
      <c r="L2451" s="25">
        <v>45460</v>
      </c>
      <c r="M2451" s="25">
        <v>45460</v>
      </c>
      <c r="N2451" s="81">
        <f t="shared" si="506"/>
        <v>47896</v>
      </c>
      <c r="O2451" s="77" t="str">
        <f t="shared" ca="1" si="507"/>
        <v>Live</v>
      </c>
      <c r="P2451" s="77" t="str" cm="1">
        <f t="array" aca="1" ref="P2451" ca="1">_xlfn.IFS((N2451-TODAY())&gt;=547,"06 Expires over 18 months",(N2451-TODAY())&gt;=365,"05 Expires in 18 months",(N2451-TODAY())&gt;=183,"04 Expires in 12 months",(N2451-TODAY())&gt;=92,"03 Expires in 6 months",(N2451-TODAY())&gt;=31,"02 Expires in 3 months",(N2451-TODAY())&gt;=0,"01 Expires in 30 days",(N2451-TODAY())&gt;=-31,"01 Expired last 30 days",(N2451-TODAY())&gt;=-92,"02 Expired last 3 months",(N2451-TODAY())&gt;=-183,"03 Expired last 6 months",(N2451-TODAY())&gt;=-365,"04 Expired last 12 months",(N2451-TODAY())&gt;=-547,"05 Expired last 18 months",TRUE,"06 Expired over 18 months")</f>
        <v>06 Expires over 18 months</v>
      </c>
      <c r="Q2451" s="104"/>
      <c r="R2451" s="84">
        <v>0</v>
      </c>
      <c r="S2451" s="77" t="str" cm="1">
        <f t="array" ref="S2451">_xlfn.IFS(R2451&gt;5000000,"Gold",R2451&gt;=500000,"Silver",R2451&gt;30000,"Bronze",TRUE,"Transactional")</f>
        <v>Transactional</v>
      </c>
      <c r="T2451" s="24" t="s">
        <v>54</v>
      </c>
      <c r="U2451" s="101" t="s">
        <v>455</v>
      </c>
      <c r="V2451" s="101" t="s">
        <v>822</v>
      </c>
      <c r="W2451" s="77" t="str">
        <f t="shared" si="510"/>
        <v>Yes</v>
      </c>
      <c r="X2451" s="77" t="str">
        <f>IFERROR(_xlfn.XLOOKUP(J2451&amp;"||"&amp;K2451,'Mapping Ref.'!$J$2:$J$538,'Mapping Ref.'!$K$2:$K$538),"")</f>
        <v>Corporate</v>
      </c>
      <c r="Y2451" s="77" t="str" cm="1">
        <f t="array" ref="Y2451">_xlfn.IFS(R2451&gt;2000000,"For Publication",R2451&gt;100000,"PID",R2451&gt;30000,"RFQ",TRUE,"Transactional")</f>
        <v>Transactional</v>
      </c>
      <c r="Z2451" s="24" t="s">
        <v>8586</v>
      </c>
      <c r="AA2451" s="32">
        <v>80</v>
      </c>
      <c r="AB2451" s="24">
        <v>80</v>
      </c>
      <c r="AC2451" s="25">
        <v>45460</v>
      </c>
      <c r="AD2451" s="24" t="s">
        <v>102</v>
      </c>
      <c r="AE2451" s="24">
        <v>0</v>
      </c>
      <c r="AF2451" s="24" t="s">
        <v>60</v>
      </c>
      <c r="AG2451" s="24" t="s">
        <v>60</v>
      </c>
      <c r="AH2451" s="24" t="s">
        <v>60</v>
      </c>
      <c r="AI2451" s="24">
        <v>10909215</v>
      </c>
      <c r="AJ2451" s="24" t="s">
        <v>60</v>
      </c>
      <c r="AK2451" s="24" t="s">
        <v>101</v>
      </c>
      <c r="AL2451" s="24" t="s">
        <v>70</v>
      </c>
      <c r="AM2451" s="24" t="s">
        <v>59</v>
      </c>
      <c r="AN2451" s="24"/>
      <c r="AO2451" s="24">
        <v>0</v>
      </c>
      <c r="AP2451" s="24">
        <v>0</v>
      </c>
      <c r="AQ2451" s="24"/>
      <c r="AR2451" s="24"/>
      <c r="AS2451" s="89">
        <f t="shared" si="508"/>
        <v>80</v>
      </c>
      <c r="AT2451" s="24" t="s">
        <v>9360</v>
      </c>
    </row>
    <row r="2452" spans="1:46" x14ac:dyDescent="0.5">
      <c r="A2452" s="24">
        <v>2591</v>
      </c>
      <c r="B2452" s="24"/>
      <c r="C2452" s="24"/>
      <c r="D2452" s="24" t="s">
        <v>9363</v>
      </c>
      <c r="E2452" s="24" t="s">
        <v>6473</v>
      </c>
      <c r="F2452" s="77" t="str">
        <f t="shared" si="509"/>
        <v>THE BCBT &amp; COUNSELLING SERVICE LTD T/A HARLEY PSYCHOLOGY &amp; THERAPY GROUP</v>
      </c>
      <c r="G2452" s="24" t="s">
        <v>9364</v>
      </c>
      <c r="H2452" s="24" t="s">
        <v>1420</v>
      </c>
      <c r="I2452" s="24" t="s">
        <v>1420</v>
      </c>
      <c r="J2452" s="24" t="s">
        <v>52</v>
      </c>
      <c r="K2452" s="24" t="s">
        <v>822</v>
      </c>
      <c r="L2452" s="25">
        <v>45462</v>
      </c>
      <c r="M2452" s="25"/>
      <c r="N2452" s="81"/>
      <c r="O2452" s="77" t="s">
        <v>712</v>
      </c>
      <c r="P2452" s="77"/>
      <c r="Q2452" s="104"/>
      <c r="R2452" s="84">
        <v>0</v>
      </c>
      <c r="S2452" s="77" t="str" cm="1">
        <f t="array" ref="S2452">_xlfn.IFS(R2452&gt;5000000,"Gold",R2452&gt;=500000,"Silver",R2452&gt;30000,"Bronze",TRUE,"Transactional")</f>
        <v>Transactional</v>
      </c>
      <c r="T2452" s="24" t="s">
        <v>54</v>
      </c>
      <c r="U2452" s="101" t="s">
        <v>455</v>
      </c>
      <c r="V2452" s="101" t="s">
        <v>822</v>
      </c>
      <c r="W2452" s="77" t="str">
        <f t="shared" si="510"/>
        <v>Yes</v>
      </c>
      <c r="X2452" s="77" t="str">
        <f>IFERROR(_xlfn.XLOOKUP(J2452&amp;"||"&amp;K2452,'Mapping Ref.'!$J$2:$J$538,'Mapping Ref.'!$K$2:$K$538),"")</f>
        <v>Corporate</v>
      </c>
      <c r="Y2452" s="77" t="str" cm="1">
        <f t="array" ref="Y2452">_xlfn.IFS(R2452&gt;2000000,"For Publication",R2452&gt;100000,"PID",R2452&gt;30000,"RFQ",TRUE,"Transactional")</f>
        <v>Transactional</v>
      </c>
      <c r="Z2452" s="24" t="s">
        <v>8586</v>
      </c>
      <c r="AA2452" s="32">
        <v>80</v>
      </c>
      <c r="AB2452" s="24">
        <v>80</v>
      </c>
      <c r="AC2452" s="25">
        <v>45462</v>
      </c>
      <c r="AD2452" s="24" t="s">
        <v>102</v>
      </c>
      <c r="AE2452" s="24">
        <v>0</v>
      </c>
      <c r="AF2452" s="24" t="s">
        <v>60</v>
      </c>
      <c r="AG2452" s="24" t="s">
        <v>60</v>
      </c>
      <c r="AH2452" s="24" t="s">
        <v>60</v>
      </c>
      <c r="AI2452" s="24"/>
      <c r="AJ2452" s="24" t="s">
        <v>60</v>
      </c>
      <c r="AK2452" s="24" t="s">
        <v>57</v>
      </c>
      <c r="AL2452" s="24" t="s">
        <v>70</v>
      </c>
      <c r="AM2452" s="24" t="s">
        <v>59</v>
      </c>
      <c r="AN2452" s="24"/>
      <c r="AO2452" s="24">
        <v>0</v>
      </c>
      <c r="AP2452" s="24">
        <v>0</v>
      </c>
      <c r="AQ2452" s="24"/>
      <c r="AR2452" s="24"/>
      <c r="AS2452" s="89">
        <v>0</v>
      </c>
      <c r="AT2452" s="24" t="s">
        <v>9363</v>
      </c>
    </row>
    <row r="2453" spans="1:46" x14ac:dyDescent="0.5">
      <c r="A2453" s="24">
        <v>2592</v>
      </c>
      <c r="B2453" s="24"/>
      <c r="C2453" s="24" t="s">
        <v>77</v>
      </c>
      <c r="D2453" s="24" t="s">
        <v>9365</v>
      </c>
      <c r="E2453" s="24" t="s">
        <v>9366</v>
      </c>
      <c r="F2453" s="77" t="str">
        <f t="shared" si="509"/>
        <v>RCKa LIMITED</v>
      </c>
      <c r="G2453" s="24" t="s">
        <v>7193</v>
      </c>
      <c r="H2453" s="24" t="s">
        <v>1029</v>
      </c>
      <c r="I2453" s="24" t="s">
        <v>1029</v>
      </c>
      <c r="J2453" s="24" t="s">
        <v>107</v>
      </c>
      <c r="K2453" s="24" t="s">
        <v>2527</v>
      </c>
      <c r="L2453" s="25">
        <v>45383</v>
      </c>
      <c r="M2453" s="25">
        <v>45535</v>
      </c>
      <c r="N2453" s="81">
        <f t="shared" ref="N2453:N2484" si="511">EDATE(M2453,AB2453)</f>
        <v>45716</v>
      </c>
      <c r="O2453" s="77" t="str">
        <f t="shared" ref="O2453:O2484" ca="1" si="512">IF(N2453&lt;TODAY(),"Expired","Live")</f>
        <v>Expired</v>
      </c>
      <c r="P2453" s="77" t="str" cm="1">
        <f t="array" aca="1" ref="P2453" ca="1">_xlfn.IFS((N2453-TODAY())&gt;=547,"06 Expires over 18 months",(N2453-TODAY())&gt;=365,"05 Expires in 18 months",(N2453-TODAY())&gt;=183,"04 Expires in 12 months",(N2453-TODAY())&gt;=92,"03 Expires in 6 months",(N2453-TODAY())&gt;=31,"02 Expires in 3 months",(N2453-TODAY())&gt;=0,"01 Expires in 30 days",(N2453-TODAY())&gt;=-31,"01 Expired last 30 days",(N2453-TODAY())&gt;=-92,"02 Expired last 3 months",(N2453-TODAY())&gt;=-183,"03 Expired last 6 months",(N2453-TODAY())&gt;=-365,"04 Expired last 12 months",(N2453-TODAY())&gt;=-547,"05 Expired last 18 months",TRUE,"06 Expired over 18 months")</f>
        <v>05 Expired last 18 months</v>
      </c>
      <c r="Q2453" s="65">
        <v>90000</v>
      </c>
      <c r="R2453" s="84">
        <f t="shared" ref="R2453:R2484" si="513">MAX(Q2453,Q2453*N(AS2453)/12)</f>
        <v>90000</v>
      </c>
      <c r="S2453" s="77" t="str" cm="1">
        <f t="array" ref="S2453">_xlfn.IFS(R2453&gt;5000000,"Gold",R2453&gt;=500000,"Silver",R2453&gt;30000,"Bronze",TRUE,"Transactional")</f>
        <v>Bronze</v>
      </c>
      <c r="T2453" s="24" t="s">
        <v>122</v>
      </c>
      <c r="U2453" s="101" t="s">
        <v>109</v>
      </c>
      <c r="V2453" s="101" t="s">
        <v>148</v>
      </c>
      <c r="W2453" s="77" t="str">
        <f t="shared" si="510"/>
        <v>Yes</v>
      </c>
      <c r="X2453" s="77" t="str">
        <f>IFERROR(_xlfn.XLOOKUP(J2453&amp;"||"&amp;K2453,'Mapping Ref.'!$J$2:$J$538,'Mapping Ref.'!$K$2:$K$538),"")</f>
        <v>Construction &amp; Estates</v>
      </c>
      <c r="Y2453" s="77" t="str" cm="1">
        <f t="array" ref="Y2453">_xlfn.IFS(R2453&gt;2000000,"For Publication",R2453&gt;100000,"PID",R2453&gt;30000,"RFQ",TRUE,"Transactional")</f>
        <v>RFQ</v>
      </c>
      <c r="Z2453" s="24" t="s">
        <v>2277</v>
      </c>
      <c r="AA2453" s="32">
        <v>6</v>
      </c>
      <c r="AB2453" s="24">
        <v>6</v>
      </c>
      <c r="AC2453" s="25">
        <v>45462</v>
      </c>
      <c r="AD2453" s="24" t="s">
        <v>661</v>
      </c>
      <c r="AE2453" s="24" t="s">
        <v>9367</v>
      </c>
      <c r="AF2453" s="24" t="s">
        <v>59</v>
      </c>
      <c r="AG2453" s="24" t="s">
        <v>59</v>
      </c>
      <c r="AH2453" s="24" t="s">
        <v>60</v>
      </c>
      <c r="AI2453" s="24">
        <v>5789948</v>
      </c>
      <c r="AJ2453" s="24" t="s">
        <v>60</v>
      </c>
      <c r="AK2453" s="24" t="s">
        <v>86</v>
      </c>
      <c r="AL2453" s="24" t="s">
        <v>70</v>
      </c>
      <c r="AM2453" s="24" t="s">
        <v>60</v>
      </c>
      <c r="AN2453" s="24" t="s">
        <v>59</v>
      </c>
      <c r="AO2453" s="24">
        <v>1</v>
      </c>
      <c r="AP2453" s="24"/>
      <c r="AQ2453" s="24"/>
      <c r="AR2453" s="24"/>
      <c r="AS2453" s="89">
        <f t="shared" ref="AS2453:AS2484" si="514">DATEDIF(L2453,N2453,"m")</f>
        <v>10</v>
      </c>
      <c r="AT2453" s="24" t="s">
        <v>7194</v>
      </c>
    </row>
    <row r="2454" spans="1:46" x14ac:dyDescent="0.5">
      <c r="A2454" s="24">
        <v>2593</v>
      </c>
      <c r="B2454" s="24" t="s">
        <v>506</v>
      </c>
      <c r="C2454" s="24" t="s">
        <v>77</v>
      </c>
      <c r="D2454" s="24" t="s">
        <v>9368</v>
      </c>
      <c r="E2454" s="24" t="s">
        <v>9369</v>
      </c>
      <c r="F2454" s="77" t="str">
        <f t="shared" si="509"/>
        <v>WSP UK LTD T/A WSP PARSONS BRINCKERHOFF</v>
      </c>
      <c r="G2454" s="24" t="s">
        <v>669</v>
      </c>
      <c r="H2454" s="24" t="s">
        <v>8488</v>
      </c>
      <c r="I2454" s="24" t="s">
        <v>8489</v>
      </c>
      <c r="J2454" s="24" t="s">
        <v>107</v>
      </c>
      <c r="K2454" s="24" t="s">
        <v>122</v>
      </c>
      <c r="L2454" s="25">
        <v>45463</v>
      </c>
      <c r="M2454" s="25">
        <v>46193</v>
      </c>
      <c r="N2454" s="81">
        <f t="shared" si="511"/>
        <v>46193</v>
      </c>
      <c r="O2454" s="77" t="str">
        <f t="shared" ca="1" si="512"/>
        <v>Expired</v>
      </c>
      <c r="P2454" s="77" t="str" cm="1">
        <f t="array" aca="1" ref="P2454" ca="1">_xlfn.IFS((N2454-TODAY())&gt;=547,"06 Expires over 18 months",(N2454-TODAY())&gt;=365,"05 Expires in 18 months",(N2454-TODAY())&gt;=183,"04 Expires in 12 months",(N2454-TODAY())&gt;=92,"03 Expires in 6 months",(N2454-TODAY())&gt;=31,"02 Expires in 3 months",(N2454-TODAY())&gt;=0,"01 Expires in 30 days",(N2454-TODAY())&gt;=-31,"01 Expired last 30 days",(N2454-TODAY())&gt;=-92,"02 Expired last 3 months",(N2454-TODAY())&gt;=-183,"03 Expired last 6 months",(N2454-TODAY())&gt;=-365,"04 Expired last 12 months",(N2454-TODAY())&gt;=-547,"05 Expired last 18 months",TRUE,"06 Expired over 18 months")</f>
        <v>02 Expired last 3 months</v>
      </c>
      <c r="Q2454" s="65">
        <v>388000</v>
      </c>
      <c r="R2454" s="84">
        <f t="shared" si="513"/>
        <v>776000</v>
      </c>
      <c r="S2454" s="77" t="str" cm="1">
        <f t="array" ref="S2454">_xlfn.IFS(R2454&gt;5000000,"Gold",R2454&gt;=500000,"Silver",R2454&gt;30000,"Bronze",TRUE,"Transactional")</f>
        <v>Silver</v>
      </c>
      <c r="T2454" s="24" t="s">
        <v>122</v>
      </c>
      <c r="U2454" s="101" t="s">
        <v>109</v>
      </c>
      <c r="V2454" s="101" t="s">
        <v>110</v>
      </c>
      <c r="W2454" s="77" t="str">
        <f t="shared" si="510"/>
        <v>No</v>
      </c>
      <c r="X2454" s="77" t="str">
        <f>IFERROR(_xlfn.XLOOKUP(J2454&amp;"||"&amp;K2454,'Mapping Ref.'!$J$2:$J$538,'Mapping Ref.'!$K$2:$K$538),"")</f>
        <v>Construction &amp; Estates</v>
      </c>
      <c r="Y2454" s="77" t="str" cm="1">
        <f t="array" ref="Y2454">_xlfn.IFS(R2454&gt;2000000,"For Publication",R2454&gt;100000,"PID",R2454&gt;30000,"RFQ",TRUE,"Transactional")</f>
        <v>PID</v>
      </c>
      <c r="Z2454" s="24" t="s">
        <v>2277</v>
      </c>
      <c r="AA2454" s="32">
        <v>24</v>
      </c>
      <c r="AB2454" s="24">
        <v>0</v>
      </c>
      <c r="AC2454" s="25">
        <v>45463</v>
      </c>
      <c r="AD2454" s="24" t="s">
        <v>58</v>
      </c>
      <c r="AE2454" s="24" t="s">
        <v>9370</v>
      </c>
      <c r="AF2454" s="24" t="s">
        <v>60</v>
      </c>
      <c r="AG2454" s="24" t="s">
        <v>59</v>
      </c>
      <c r="AH2454" s="24" t="s">
        <v>60</v>
      </c>
      <c r="AI2454" s="24">
        <v>1383511</v>
      </c>
      <c r="AJ2454" s="24" t="s">
        <v>60</v>
      </c>
      <c r="AK2454" s="24" t="s">
        <v>86</v>
      </c>
      <c r="AL2454" s="24" t="s">
        <v>70</v>
      </c>
      <c r="AM2454" s="24" t="s">
        <v>60</v>
      </c>
      <c r="AN2454" s="24" t="s">
        <v>59</v>
      </c>
      <c r="AO2454" s="24">
        <v>0</v>
      </c>
      <c r="AP2454" s="24"/>
      <c r="AQ2454" s="24"/>
      <c r="AR2454" s="24"/>
      <c r="AS2454" s="89">
        <f t="shared" si="514"/>
        <v>24</v>
      </c>
      <c r="AT2454" s="24" t="s">
        <v>670</v>
      </c>
    </row>
    <row r="2455" spans="1:46" x14ac:dyDescent="0.5">
      <c r="A2455" s="24">
        <v>2594</v>
      </c>
      <c r="B2455" s="24" t="s">
        <v>506</v>
      </c>
      <c r="C2455" s="24" t="s">
        <v>77</v>
      </c>
      <c r="D2455" s="24" t="s">
        <v>9371</v>
      </c>
      <c r="E2455" s="24" t="s">
        <v>9372</v>
      </c>
      <c r="F2455" s="77" t="str">
        <f t="shared" si="509"/>
        <v>WSP UK LTD T/A WSP PARSONS BRINCKERHOFF</v>
      </c>
      <c r="G2455" s="24" t="s">
        <v>669</v>
      </c>
      <c r="H2455" s="24" t="s">
        <v>8488</v>
      </c>
      <c r="I2455" s="24" t="s">
        <v>8489</v>
      </c>
      <c r="J2455" s="24" t="s">
        <v>107</v>
      </c>
      <c r="K2455" s="24" t="s">
        <v>122</v>
      </c>
      <c r="L2455" s="25">
        <v>45463</v>
      </c>
      <c r="M2455" s="25">
        <v>46193</v>
      </c>
      <c r="N2455" s="81">
        <f t="shared" si="511"/>
        <v>46193</v>
      </c>
      <c r="O2455" s="77" t="str">
        <f t="shared" ca="1" si="512"/>
        <v>Expired</v>
      </c>
      <c r="P2455" s="77" t="str" cm="1">
        <f t="array" aca="1" ref="P2455" ca="1">_xlfn.IFS((N2455-TODAY())&gt;=547,"06 Expires over 18 months",(N2455-TODAY())&gt;=365,"05 Expires in 18 months",(N2455-TODAY())&gt;=183,"04 Expires in 12 months",(N2455-TODAY())&gt;=92,"03 Expires in 6 months",(N2455-TODAY())&gt;=31,"02 Expires in 3 months",(N2455-TODAY())&gt;=0,"01 Expires in 30 days",(N2455-TODAY())&gt;=-31,"01 Expired last 30 days",(N2455-TODAY())&gt;=-92,"02 Expired last 3 months",(N2455-TODAY())&gt;=-183,"03 Expired last 6 months",(N2455-TODAY())&gt;=-365,"04 Expired last 12 months",(N2455-TODAY())&gt;=-547,"05 Expired last 18 months",TRUE,"06 Expired over 18 months")</f>
        <v>02 Expired last 3 months</v>
      </c>
      <c r="Q2455" s="65">
        <v>388000</v>
      </c>
      <c r="R2455" s="84">
        <f t="shared" si="513"/>
        <v>776000</v>
      </c>
      <c r="S2455" s="77" t="str" cm="1">
        <f t="array" ref="S2455">_xlfn.IFS(R2455&gt;5000000,"Gold",R2455&gt;=500000,"Silver",R2455&gt;30000,"Bronze",TRUE,"Transactional")</f>
        <v>Silver</v>
      </c>
      <c r="T2455" s="24" t="s">
        <v>122</v>
      </c>
      <c r="U2455" s="101" t="s">
        <v>109</v>
      </c>
      <c r="V2455" s="101" t="s">
        <v>110</v>
      </c>
      <c r="W2455" s="77" t="str">
        <f t="shared" si="510"/>
        <v>No</v>
      </c>
      <c r="X2455" s="77" t="str">
        <f>IFERROR(_xlfn.XLOOKUP(J2455&amp;"||"&amp;K2455,'Mapping Ref.'!$J$2:$J$538,'Mapping Ref.'!$K$2:$K$538),"")</f>
        <v>Construction &amp; Estates</v>
      </c>
      <c r="Y2455" s="77" t="str" cm="1">
        <f t="array" ref="Y2455">_xlfn.IFS(R2455&gt;2000000,"For Publication",R2455&gt;100000,"PID",R2455&gt;30000,"RFQ",TRUE,"Transactional")</f>
        <v>PID</v>
      </c>
      <c r="Z2455" s="24" t="s">
        <v>2277</v>
      </c>
      <c r="AA2455" s="32">
        <v>24</v>
      </c>
      <c r="AB2455" s="24">
        <v>0</v>
      </c>
      <c r="AC2455" s="25">
        <v>45463</v>
      </c>
      <c r="AD2455" s="24" t="s">
        <v>58</v>
      </c>
      <c r="AE2455" s="24" t="s">
        <v>9370</v>
      </c>
      <c r="AF2455" s="24" t="s">
        <v>60</v>
      </c>
      <c r="AG2455" s="24" t="s">
        <v>59</v>
      </c>
      <c r="AH2455" s="24" t="s">
        <v>60</v>
      </c>
      <c r="AI2455" s="24">
        <v>1383511</v>
      </c>
      <c r="AJ2455" s="24" t="s">
        <v>60</v>
      </c>
      <c r="AK2455" s="24" t="s">
        <v>86</v>
      </c>
      <c r="AL2455" s="24" t="s">
        <v>70</v>
      </c>
      <c r="AM2455" s="24" t="s">
        <v>60</v>
      </c>
      <c r="AN2455" s="24" t="s">
        <v>59</v>
      </c>
      <c r="AO2455" s="24">
        <v>0</v>
      </c>
      <c r="AP2455" s="24"/>
      <c r="AQ2455" s="24"/>
      <c r="AR2455" s="24"/>
      <c r="AS2455" s="89">
        <f t="shared" si="514"/>
        <v>24</v>
      </c>
      <c r="AT2455" s="24" t="s">
        <v>670</v>
      </c>
    </row>
    <row r="2456" spans="1:46" x14ac:dyDescent="0.5">
      <c r="A2456" s="24">
        <v>2595</v>
      </c>
      <c r="B2456" s="24" t="s">
        <v>506</v>
      </c>
      <c r="C2456" s="24"/>
      <c r="D2456" s="24" t="s">
        <v>9373</v>
      </c>
      <c r="E2456" s="24" t="s">
        <v>9374</v>
      </c>
      <c r="F2456" s="77" t="str">
        <f t="shared" si="509"/>
        <v>Double 4 Limited</v>
      </c>
      <c r="G2456" s="24" t="s">
        <v>9375</v>
      </c>
      <c r="H2456" s="24" t="s">
        <v>3282</v>
      </c>
      <c r="I2456" s="24" t="s">
        <v>8192</v>
      </c>
      <c r="J2456" s="24" t="s">
        <v>107</v>
      </c>
      <c r="K2456" s="24" t="s">
        <v>3283</v>
      </c>
      <c r="L2456" s="25">
        <v>45467</v>
      </c>
      <c r="M2456" s="25">
        <v>46561</v>
      </c>
      <c r="N2456" s="81">
        <f t="shared" si="511"/>
        <v>46561</v>
      </c>
      <c r="O2456" s="77" t="str">
        <f t="shared" ca="1" si="512"/>
        <v>Live</v>
      </c>
      <c r="P2456" s="77" t="str" cm="1">
        <f t="array" aca="1" ref="P2456" ca="1">_xlfn.IFS((N2456-TODAY())&gt;=547,"06 Expires over 18 months",(N2456-TODAY())&gt;=365,"05 Expires in 18 months",(N2456-TODAY())&gt;=183,"04 Expires in 12 months",(N2456-TODAY())&gt;=92,"03 Expires in 6 months",(N2456-TODAY())&gt;=31,"02 Expires in 3 months",(N2456-TODAY())&gt;=0,"01 Expires in 30 days",(N2456-TODAY())&gt;=-31,"01 Expired last 30 days",(N2456-TODAY())&gt;=-92,"02 Expired last 3 months",(N2456-TODAY())&gt;=-183,"03 Expired last 6 months",(N2456-TODAY())&gt;=-365,"04 Expired last 12 months",(N2456-TODAY())&gt;=-547,"05 Expired last 18 months",TRUE,"06 Expired over 18 months")</f>
        <v>04 Expires in 12 months</v>
      </c>
      <c r="Q2456" s="65">
        <v>20000</v>
      </c>
      <c r="R2456" s="84">
        <f t="shared" si="513"/>
        <v>58333.333333333336</v>
      </c>
      <c r="S2456" s="77" t="str" cm="1">
        <f t="array" ref="S2456">_xlfn.IFS(R2456&gt;5000000,"Gold",R2456&gt;=500000,"Silver",R2456&gt;30000,"Bronze",TRUE,"Transactional")</f>
        <v>Bronze</v>
      </c>
      <c r="T2456" s="24" t="s">
        <v>54</v>
      </c>
      <c r="U2456" s="101" t="s">
        <v>84</v>
      </c>
      <c r="V2456" s="101" t="s">
        <v>727</v>
      </c>
      <c r="W2456" s="77" t="str">
        <f t="shared" si="510"/>
        <v>No</v>
      </c>
      <c r="X2456" s="77" t="str">
        <f>IFERROR(_xlfn.XLOOKUP(J2456&amp;"||"&amp;K2456,'Mapping Ref.'!$J$2:$J$538,'Mapping Ref.'!$K$2:$K$538),"")</f>
        <v>Construction &amp; Estates</v>
      </c>
      <c r="Y2456" s="77" t="str" cm="1">
        <f t="array" ref="Y2456">_xlfn.IFS(R2456&gt;2000000,"For Publication",R2456&gt;100000,"PID",R2456&gt;30000,"RFQ",TRUE,"Transactional")</f>
        <v>RFQ</v>
      </c>
      <c r="Z2456" s="24" t="s">
        <v>2277</v>
      </c>
      <c r="AA2456" s="32">
        <v>36</v>
      </c>
      <c r="AB2456" s="24">
        <v>0</v>
      </c>
      <c r="AC2456" s="25">
        <v>45467</v>
      </c>
      <c r="AD2456" s="24" t="s">
        <v>58</v>
      </c>
      <c r="AE2456" s="24" t="s">
        <v>8320</v>
      </c>
      <c r="AF2456" s="24" t="s">
        <v>60</v>
      </c>
      <c r="AG2456" s="24" t="s">
        <v>59</v>
      </c>
      <c r="AH2456" s="24" t="s">
        <v>60</v>
      </c>
      <c r="AI2456" s="24">
        <v>3173707</v>
      </c>
      <c r="AJ2456" s="24" t="s">
        <v>60</v>
      </c>
      <c r="AK2456" s="24" t="s">
        <v>101</v>
      </c>
      <c r="AL2456" s="24" t="s">
        <v>8595</v>
      </c>
      <c r="AM2456" s="24" t="s">
        <v>60</v>
      </c>
      <c r="AN2456" s="24" t="s">
        <v>59</v>
      </c>
      <c r="AO2456" s="24">
        <v>0</v>
      </c>
      <c r="AP2456" s="24"/>
      <c r="AQ2456" s="24" t="s">
        <v>9376</v>
      </c>
      <c r="AR2456" s="24" t="s">
        <v>9377</v>
      </c>
      <c r="AS2456" s="89">
        <f t="shared" si="514"/>
        <v>35</v>
      </c>
      <c r="AT2456" s="24"/>
    </row>
    <row r="2457" spans="1:46" x14ac:dyDescent="0.5">
      <c r="A2457" s="24">
        <v>2596</v>
      </c>
      <c r="B2457" s="24" t="s">
        <v>506</v>
      </c>
      <c r="C2457" s="24"/>
      <c r="D2457" s="24" t="s">
        <v>9335</v>
      </c>
      <c r="E2457" s="24" t="s">
        <v>9378</v>
      </c>
      <c r="F2457" s="77" t="str">
        <f t="shared" si="509"/>
        <v>Noble Dpf Services Limited</v>
      </c>
      <c r="G2457" s="24" t="s">
        <v>9337</v>
      </c>
      <c r="H2457" s="24" t="s">
        <v>3282</v>
      </c>
      <c r="I2457" s="24" t="s">
        <v>8192</v>
      </c>
      <c r="J2457" s="24" t="s">
        <v>107</v>
      </c>
      <c r="K2457" s="24" t="s">
        <v>3283</v>
      </c>
      <c r="L2457" s="25">
        <v>45468</v>
      </c>
      <c r="M2457" s="25">
        <v>46562</v>
      </c>
      <c r="N2457" s="81">
        <f t="shared" si="511"/>
        <v>46562</v>
      </c>
      <c r="O2457" s="77" t="str">
        <f t="shared" ca="1" si="512"/>
        <v>Live</v>
      </c>
      <c r="P2457" s="77" t="str" cm="1">
        <f t="array" aca="1" ref="P2457" ca="1">_xlfn.IFS((N2457-TODAY())&gt;=547,"06 Expires over 18 months",(N2457-TODAY())&gt;=365,"05 Expires in 18 months",(N2457-TODAY())&gt;=183,"04 Expires in 12 months",(N2457-TODAY())&gt;=92,"03 Expires in 6 months",(N2457-TODAY())&gt;=31,"02 Expires in 3 months",(N2457-TODAY())&gt;=0,"01 Expires in 30 days",(N2457-TODAY())&gt;=-31,"01 Expired last 30 days",(N2457-TODAY())&gt;=-92,"02 Expired last 3 months",(N2457-TODAY())&gt;=-183,"03 Expired last 6 months",(N2457-TODAY())&gt;=-365,"04 Expired last 12 months",(N2457-TODAY())&gt;=-547,"05 Expired last 18 months",TRUE,"06 Expired over 18 months")</f>
        <v>04 Expires in 12 months</v>
      </c>
      <c r="Q2457" s="65">
        <v>20000</v>
      </c>
      <c r="R2457" s="84">
        <f t="shared" si="513"/>
        <v>58333.333333333336</v>
      </c>
      <c r="S2457" s="77" t="str" cm="1">
        <f t="array" ref="S2457">_xlfn.IFS(R2457&gt;5000000,"Gold",R2457&gt;=500000,"Silver",R2457&gt;30000,"Bronze",TRUE,"Transactional")</f>
        <v>Bronze</v>
      </c>
      <c r="T2457" s="24" t="s">
        <v>54</v>
      </c>
      <c r="U2457" s="101" t="s">
        <v>208</v>
      </c>
      <c r="V2457" s="101" t="s">
        <v>209</v>
      </c>
      <c r="W2457" s="77" t="str">
        <f t="shared" si="510"/>
        <v>No</v>
      </c>
      <c r="X2457" s="77" t="str">
        <f>IFERROR(_xlfn.XLOOKUP(J2457&amp;"||"&amp;K2457,'Mapping Ref.'!$J$2:$J$538,'Mapping Ref.'!$K$2:$K$538),"")</f>
        <v>Construction &amp; Estates</v>
      </c>
      <c r="Y2457" s="77" t="str" cm="1">
        <f t="array" ref="Y2457">_xlfn.IFS(R2457&gt;2000000,"For Publication",R2457&gt;100000,"PID",R2457&gt;30000,"RFQ",TRUE,"Transactional")</f>
        <v>RFQ</v>
      </c>
      <c r="Z2457" s="24" t="s">
        <v>2277</v>
      </c>
      <c r="AA2457" s="32">
        <v>36</v>
      </c>
      <c r="AB2457" s="24">
        <v>0</v>
      </c>
      <c r="AC2457" s="25">
        <v>45468</v>
      </c>
      <c r="AD2457" s="24" t="s">
        <v>661</v>
      </c>
      <c r="AE2457" s="24" t="s">
        <v>8320</v>
      </c>
      <c r="AF2457" s="24" t="s">
        <v>60</v>
      </c>
      <c r="AG2457" s="24" t="s">
        <v>59</v>
      </c>
      <c r="AH2457" s="24" t="s">
        <v>60</v>
      </c>
      <c r="AI2457" s="24">
        <v>14348737</v>
      </c>
      <c r="AJ2457" s="24" t="s">
        <v>60</v>
      </c>
      <c r="AK2457" s="24" t="s">
        <v>101</v>
      </c>
      <c r="AL2457" s="24" t="s">
        <v>70</v>
      </c>
      <c r="AM2457" s="24" t="s">
        <v>60</v>
      </c>
      <c r="AN2457" s="24" t="s">
        <v>59</v>
      </c>
      <c r="AO2457" s="24">
        <v>0</v>
      </c>
      <c r="AP2457" s="24"/>
      <c r="AQ2457" s="24"/>
      <c r="AR2457" s="24"/>
      <c r="AS2457" s="89">
        <f t="shared" si="514"/>
        <v>35</v>
      </c>
      <c r="AT2457" s="24"/>
    </row>
    <row r="2458" spans="1:46" x14ac:dyDescent="0.5">
      <c r="A2458" s="24">
        <v>2597</v>
      </c>
      <c r="B2458" s="24" t="s">
        <v>506</v>
      </c>
      <c r="C2458" s="24" t="s">
        <v>77</v>
      </c>
      <c r="D2458" s="24" t="s">
        <v>5201</v>
      </c>
      <c r="E2458" s="24" t="s">
        <v>9379</v>
      </c>
      <c r="F2458" s="77" t="str">
        <f t="shared" si="509"/>
        <v>WEST WALLASEY CAR HIRE LIMITED</v>
      </c>
      <c r="G2458" s="24" t="s">
        <v>5200</v>
      </c>
      <c r="H2458" s="24" t="s">
        <v>3282</v>
      </c>
      <c r="I2458" s="24" t="s">
        <v>8192</v>
      </c>
      <c r="J2458" s="24" t="s">
        <v>107</v>
      </c>
      <c r="K2458" s="24" t="s">
        <v>3283</v>
      </c>
      <c r="L2458" s="25">
        <v>45468</v>
      </c>
      <c r="M2458" s="25">
        <v>46562</v>
      </c>
      <c r="N2458" s="81">
        <f t="shared" si="511"/>
        <v>46562</v>
      </c>
      <c r="O2458" s="77" t="str">
        <f t="shared" ca="1" si="512"/>
        <v>Live</v>
      </c>
      <c r="P2458" s="77" t="str" cm="1">
        <f t="array" aca="1" ref="P2458" ca="1">_xlfn.IFS((N2458-TODAY())&gt;=547,"06 Expires over 18 months",(N2458-TODAY())&gt;=365,"05 Expires in 18 months",(N2458-TODAY())&gt;=183,"04 Expires in 12 months",(N2458-TODAY())&gt;=92,"03 Expires in 6 months",(N2458-TODAY())&gt;=31,"02 Expires in 3 months",(N2458-TODAY())&gt;=0,"01 Expires in 30 days",(N2458-TODAY())&gt;=-31,"01 Expired last 30 days",(N2458-TODAY())&gt;=-92,"02 Expired last 3 months",(N2458-TODAY())&gt;=-183,"03 Expired last 6 months",(N2458-TODAY())&gt;=-365,"04 Expired last 12 months",(N2458-TODAY())&gt;=-547,"05 Expired last 18 months",TRUE,"06 Expired over 18 months")</f>
        <v>04 Expires in 12 months</v>
      </c>
      <c r="Q2458" s="65">
        <v>15000</v>
      </c>
      <c r="R2458" s="84">
        <f t="shared" si="513"/>
        <v>43750</v>
      </c>
      <c r="S2458" s="77" t="str" cm="1">
        <f t="array" ref="S2458">_xlfn.IFS(R2458&gt;5000000,"Gold",R2458&gt;=500000,"Silver",R2458&gt;30000,"Bronze",TRUE,"Transactional")</f>
        <v>Bronze</v>
      </c>
      <c r="T2458" s="24" t="s">
        <v>54</v>
      </c>
      <c r="U2458" s="101" t="s">
        <v>445</v>
      </c>
      <c r="V2458" s="101" t="s">
        <v>810</v>
      </c>
      <c r="W2458" s="77" t="str">
        <f t="shared" si="510"/>
        <v>No</v>
      </c>
      <c r="X2458" s="77" t="str">
        <f>IFERROR(_xlfn.XLOOKUP(J2458&amp;"||"&amp;K2458,'Mapping Ref.'!$J$2:$J$538,'Mapping Ref.'!$K$2:$K$538),"")</f>
        <v>Construction &amp; Estates</v>
      </c>
      <c r="Y2458" s="77" t="str" cm="1">
        <f t="array" ref="Y2458">_xlfn.IFS(R2458&gt;2000000,"For Publication",R2458&gt;100000,"PID",R2458&gt;30000,"RFQ",TRUE,"Transactional")</f>
        <v>RFQ</v>
      </c>
      <c r="Z2458" s="24" t="s">
        <v>2277</v>
      </c>
      <c r="AA2458" s="32">
        <v>36</v>
      </c>
      <c r="AB2458" s="24">
        <v>0</v>
      </c>
      <c r="AC2458" s="25">
        <v>45468</v>
      </c>
      <c r="AD2458" s="24" t="s">
        <v>58</v>
      </c>
      <c r="AE2458" s="24" t="s">
        <v>8320</v>
      </c>
      <c r="AF2458" s="24" t="s">
        <v>60</v>
      </c>
      <c r="AG2458" s="24" t="s">
        <v>59</v>
      </c>
      <c r="AH2458" s="24" t="s">
        <v>60</v>
      </c>
      <c r="AI2458" s="24">
        <v>1172466</v>
      </c>
      <c r="AJ2458" s="24" t="s">
        <v>60</v>
      </c>
      <c r="AK2458" s="24" t="s">
        <v>101</v>
      </c>
      <c r="AL2458" s="24" t="s">
        <v>70</v>
      </c>
      <c r="AM2458" s="24" t="s">
        <v>60</v>
      </c>
      <c r="AN2458" s="24" t="s">
        <v>59</v>
      </c>
      <c r="AO2458" s="24">
        <v>7</v>
      </c>
      <c r="AP2458" s="24"/>
      <c r="AQ2458" s="24" t="s">
        <v>9380</v>
      </c>
      <c r="AR2458" s="24" t="s">
        <v>9381</v>
      </c>
      <c r="AS2458" s="89">
        <f t="shared" si="514"/>
        <v>35</v>
      </c>
      <c r="AT2458" s="24" t="s">
        <v>5201</v>
      </c>
    </row>
    <row r="2459" spans="1:46" x14ac:dyDescent="0.5">
      <c r="A2459" s="24">
        <v>2598</v>
      </c>
      <c r="B2459" s="24"/>
      <c r="C2459" s="24" t="s">
        <v>77</v>
      </c>
      <c r="D2459" s="24" t="s">
        <v>9382</v>
      </c>
      <c r="E2459" s="24" t="s">
        <v>9383</v>
      </c>
      <c r="F2459" s="77" t="str">
        <f t="shared" si="509"/>
        <v>G &amp; V CONTRACTS LIMITED</v>
      </c>
      <c r="G2459" s="24" t="s">
        <v>9339</v>
      </c>
      <c r="H2459" s="24" t="s">
        <v>768</v>
      </c>
      <c r="I2459" s="24" t="s">
        <v>1128</v>
      </c>
      <c r="J2459" s="24" t="s">
        <v>190</v>
      </c>
      <c r="K2459" s="24" t="s">
        <v>3201</v>
      </c>
      <c r="L2459" s="25">
        <v>45440</v>
      </c>
      <c r="M2459" s="25">
        <v>45898</v>
      </c>
      <c r="N2459" s="81">
        <f t="shared" si="511"/>
        <v>45898</v>
      </c>
      <c r="O2459" s="77" t="str">
        <f t="shared" ca="1" si="512"/>
        <v>Expired</v>
      </c>
      <c r="P2459" s="77" t="str" cm="1">
        <f t="array" aca="1" ref="P2459" ca="1">_xlfn.IFS((N2459-TODAY())&gt;=547,"06 Expires over 18 months",(N2459-TODAY())&gt;=365,"05 Expires in 18 months",(N2459-TODAY())&gt;=183,"04 Expires in 12 months",(N2459-TODAY())&gt;=92,"03 Expires in 6 months",(N2459-TODAY())&gt;=31,"02 Expires in 3 months",(N2459-TODAY())&gt;=0,"01 Expires in 30 days",(N2459-TODAY())&gt;=-31,"01 Expired last 30 days",(N2459-TODAY())&gt;=-92,"02 Expired last 3 months",(N2459-TODAY())&gt;=-183,"03 Expired last 6 months",(N2459-TODAY())&gt;=-365,"04 Expired last 12 months",(N2459-TODAY())&gt;=-547,"05 Expired last 18 months",TRUE,"06 Expired over 18 months")</f>
        <v>04 Expired last 12 months</v>
      </c>
      <c r="Q2459" s="65">
        <v>58808.7</v>
      </c>
      <c r="R2459" s="84">
        <f t="shared" si="513"/>
        <v>73510.875</v>
      </c>
      <c r="S2459" s="77" t="str" cm="1">
        <f t="array" ref="S2459">_xlfn.IFS(R2459&gt;5000000,"Gold",R2459&gt;=500000,"Silver",R2459&gt;30000,"Bronze",TRUE,"Transactional")</f>
        <v>Bronze</v>
      </c>
      <c r="T2459" s="24" t="s">
        <v>122</v>
      </c>
      <c r="U2459" s="101" t="s">
        <v>366</v>
      </c>
      <c r="V2459" s="101" t="s">
        <v>770</v>
      </c>
      <c r="W2459" s="77" t="str">
        <f t="shared" si="510"/>
        <v>No</v>
      </c>
      <c r="X2459" s="77" t="str">
        <f>IFERROR(_xlfn.XLOOKUP(J2459&amp;"||"&amp;K2459,'Mapping Ref.'!$J$2:$J$538,'Mapping Ref.'!$K$2:$K$538),"")</f>
        <v>Childrens &amp; Adults</v>
      </c>
      <c r="Y2459" s="77" t="str" cm="1">
        <f t="array" ref="Y2459">_xlfn.IFS(R2459&gt;2000000,"For Publication",R2459&gt;100000,"PID",R2459&gt;30000,"RFQ",TRUE,"Transactional")</f>
        <v>RFQ</v>
      </c>
      <c r="Z2459" s="24" t="s">
        <v>2277</v>
      </c>
      <c r="AA2459" s="32">
        <v>14</v>
      </c>
      <c r="AB2459" s="24">
        <v>0</v>
      </c>
      <c r="AC2459" s="25">
        <v>45468</v>
      </c>
      <c r="AD2459" s="24" t="s">
        <v>58</v>
      </c>
      <c r="AE2459" s="24" t="s">
        <v>9384</v>
      </c>
      <c r="AF2459" s="24" t="s">
        <v>59</v>
      </c>
      <c r="AG2459" s="24" t="s">
        <v>59</v>
      </c>
      <c r="AH2459" s="24" t="s">
        <v>60</v>
      </c>
      <c r="AI2459" s="24">
        <v>5048098</v>
      </c>
      <c r="AJ2459" s="24" t="s">
        <v>60</v>
      </c>
      <c r="AK2459" s="24" t="s">
        <v>76</v>
      </c>
      <c r="AL2459" s="24" t="s">
        <v>123</v>
      </c>
      <c r="AM2459" s="24" t="s">
        <v>60</v>
      </c>
      <c r="AN2459" s="24" t="s">
        <v>59</v>
      </c>
      <c r="AO2459" s="24">
        <v>0</v>
      </c>
      <c r="AP2459" s="24"/>
      <c r="AQ2459" s="24"/>
      <c r="AR2459" s="24"/>
      <c r="AS2459" s="89">
        <f t="shared" si="514"/>
        <v>15</v>
      </c>
      <c r="AT2459" s="24" t="s">
        <v>9341</v>
      </c>
    </row>
    <row r="2460" spans="1:46" x14ac:dyDescent="0.5">
      <c r="A2460" s="24">
        <v>2599</v>
      </c>
      <c r="B2460" s="24"/>
      <c r="C2460" s="24" t="s">
        <v>77</v>
      </c>
      <c r="D2460" s="24" t="s">
        <v>9385</v>
      </c>
      <c r="E2460" s="24" t="s">
        <v>9386</v>
      </c>
      <c r="F2460" s="77" t="str">
        <f t="shared" si="509"/>
        <v>SOUTHERN COUNTIES ROOFING CONTRACTORS LTD</v>
      </c>
      <c r="G2460" s="24" t="s">
        <v>9387</v>
      </c>
      <c r="H2460" s="24" t="s">
        <v>768</v>
      </c>
      <c r="I2460" s="24" t="s">
        <v>1128</v>
      </c>
      <c r="J2460" s="24" t="s">
        <v>190</v>
      </c>
      <c r="K2460" s="24" t="s">
        <v>3201</v>
      </c>
      <c r="L2460" s="25">
        <v>45440</v>
      </c>
      <c r="M2460" s="25">
        <v>45891</v>
      </c>
      <c r="N2460" s="81">
        <f t="shared" si="511"/>
        <v>45891</v>
      </c>
      <c r="O2460" s="77" t="str">
        <f t="shared" ca="1" si="512"/>
        <v>Expired</v>
      </c>
      <c r="P2460" s="77" t="str" cm="1">
        <f t="array" aca="1" ref="P2460" ca="1">_xlfn.IFS((N2460-TODAY())&gt;=547,"06 Expires over 18 months",(N2460-TODAY())&gt;=365,"05 Expires in 18 months",(N2460-TODAY())&gt;=183,"04 Expires in 12 months",(N2460-TODAY())&gt;=92,"03 Expires in 6 months",(N2460-TODAY())&gt;=31,"02 Expires in 3 months",(N2460-TODAY())&gt;=0,"01 Expires in 30 days",(N2460-TODAY())&gt;=-31,"01 Expired last 30 days",(N2460-TODAY())&gt;=-92,"02 Expired last 3 months",(N2460-TODAY())&gt;=-183,"03 Expired last 6 months",(N2460-TODAY())&gt;=-365,"04 Expired last 12 months",(N2460-TODAY())&gt;=-547,"05 Expired last 18 months",TRUE,"06 Expired over 18 months")</f>
        <v>05 Expired last 18 months</v>
      </c>
      <c r="Q2460" s="65">
        <v>273378</v>
      </c>
      <c r="R2460" s="84">
        <f t="shared" si="513"/>
        <v>318941</v>
      </c>
      <c r="S2460" s="77" t="str" cm="1">
        <f t="array" ref="S2460">_xlfn.IFS(R2460&gt;5000000,"Gold",R2460&gt;=500000,"Silver",R2460&gt;30000,"Bronze",TRUE,"Transactional")</f>
        <v>Bronze</v>
      </c>
      <c r="T2460" s="24" t="s">
        <v>122</v>
      </c>
      <c r="U2460" s="101" t="s">
        <v>123</v>
      </c>
      <c r="V2460" s="101" t="s">
        <v>124</v>
      </c>
      <c r="W2460" s="77" t="str">
        <f t="shared" si="510"/>
        <v>No</v>
      </c>
      <c r="X2460" s="77" t="str">
        <f>IFERROR(_xlfn.XLOOKUP(J2460&amp;"||"&amp;K2460,'Mapping Ref.'!$J$2:$J$538,'Mapping Ref.'!$K$2:$K$538),"")</f>
        <v>Childrens &amp; Adults</v>
      </c>
      <c r="Y2460" s="77" t="str" cm="1">
        <f t="array" ref="Y2460">_xlfn.IFS(R2460&gt;2000000,"For Publication",R2460&gt;100000,"PID",R2460&gt;30000,"RFQ",TRUE,"Transactional")</f>
        <v>PID</v>
      </c>
      <c r="Z2460" s="24" t="s">
        <v>2277</v>
      </c>
      <c r="AA2460" s="32">
        <v>14</v>
      </c>
      <c r="AB2460" s="24">
        <v>0</v>
      </c>
      <c r="AC2460" s="25">
        <v>45468</v>
      </c>
      <c r="AD2460" s="24" t="s">
        <v>58</v>
      </c>
      <c r="AE2460" s="24" t="s">
        <v>9388</v>
      </c>
      <c r="AF2460" s="24" t="s">
        <v>59</v>
      </c>
      <c r="AG2460" s="24" t="s">
        <v>59</v>
      </c>
      <c r="AH2460" s="24" t="s">
        <v>60</v>
      </c>
      <c r="AI2460" s="24">
        <v>244613</v>
      </c>
      <c r="AJ2460" s="24" t="s">
        <v>60</v>
      </c>
      <c r="AK2460" s="24" t="s">
        <v>76</v>
      </c>
      <c r="AL2460" s="24" t="s">
        <v>123</v>
      </c>
      <c r="AM2460" s="24" t="s">
        <v>60</v>
      </c>
      <c r="AN2460" s="24" t="s">
        <v>59</v>
      </c>
      <c r="AO2460" s="24">
        <v>0</v>
      </c>
      <c r="AP2460" s="24"/>
      <c r="AQ2460" s="24"/>
      <c r="AR2460" s="24"/>
      <c r="AS2460" s="89">
        <f t="shared" si="514"/>
        <v>14</v>
      </c>
      <c r="AT2460" s="24" t="s">
        <v>9389</v>
      </c>
    </row>
    <row r="2461" spans="1:46" x14ac:dyDescent="0.5">
      <c r="A2461" s="24">
        <v>2600</v>
      </c>
      <c r="B2461" s="24"/>
      <c r="C2461" s="24" t="s">
        <v>77</v>
      </c>
      <c r="D2461" s="24" t="s">
        <v>9390</v>
      </c>
      <c r="E2461" s="24" t="s">
        <v>9391</v>
      </c>
      <c r="F2461" s="77" t="str">
        <f t="shared" si="509"/>
        <v>T&amp;D BARRS PLUMBING &amp; HEATING Ltd</v>
      </c>
      <c r="G2461" s="24" t="s">
        <v>9392</v>
      </c>
      <c r="H2461" s="24" t="s">
        <v>768</v>
      </c>
      <c r="I2461" s="24" t="s">
        <v>1128</v>
      </c>
      <c r="J2461" s="24" t="s">
        <v>190</v>
      </c>
      <c r="K2461" s="24" t="s">
        <v>3201</v>
      </c>
      <c r="L2461" s="25">
        <v>45440</v>
      </c>
      <c r="M2461" s="25">
        <v>45902</v>
      </c>
      <c r="N2461" s="81">
        <f t="shared" si="511"/>
        <v>45902</v>
      </c>
      <c r="O2461" s="77" t="str">
        <f t="shared" ca="1" si="512"/>
        <v>Expired</v>
      </c>
      <c r="P2461" s="77" t="str" cm="1">
        <f t="array" aca="1" ref="P2461" ca="1">_xlfn.IFS((N2461-TODAY())&gt;=547,"06 Expires over 18 months",(N2461-TODAY())&gt;=365,"05 Expires in 18 months",(N2461-TODAY())&gt;=183,"04 Expires in 12 months",(N2461-TODAY())&gt;=92,"03 Expires in 6 months",(N2461-TODAY())&gt;=31,"02 Expires in 3 months",(N2461-TODAY())&gt;=0,"01 Expires in 30 days",(N2461-TODAY())&gt;=-31,"01 Expired last 30 days",(N2461-TODAY())&gt;=-92,"02 Expired last 3 months",(N2461-TODAY())&gt;=-183,"03 Expired last 6 months",(N2461-TODAY())&gt;=-365,"04 Expired last 12 months",(N2461-TODAY())&gt;=-547,"05 Expired last 18 months",TRUE,"06 Expired over 18 months")</f>
        <v>04 Expired last 12 months</v>
      </c>
      <c r="Q2461" s="65">
        <v>412208</v>
      </c>
      <c r="R2461" s="84">
        <f t="shared" si="513"/>
        <v>515260</v>
      </c>
      <c r="S2461" s="77" t="str" cm="1">
        <f t="array" ref="S2461">_xlfn.IFS(R2461&gt;5000000,"Gold",R2461&gt;=500000,"Silver",R2461&gt;30000,"Bronze",TRUE,"Transactional")</f>
        <v>Silver</v>
      </c>
      <c r="T2461" s="24" t="s">
        <v>122</v>
      </c>
      <c r="U2461" s="101" t="s">
        <v>123</v>
      </c>
      <c r="V2461" s="101" t="s">
        <v>338</v>
      </c>
      <c r="W2461" s="77" t="str">
        <f t="shared" si="510"/>
        <v>No</v>
      </c>
      <c r="X2461" s="77" t="str">
        <f>IFERROR(_xlfn.XLOOKUP(J2461&amp;"||"&amp;K2461,'Mapping Ref.'!$J$2:$J$538,'Mapping Ref.'!$K$2:$K$538),"")</f>
        <v>Childrens &amp; Adults</v>
      </c>
      <c r="Y2461" s="77" t="str" cm="1">
        <f t="array" ref="Y2461">_xlfn.IFS(R2461&gt;2000000,"For Publication",R2461&gt;100000,"PID",R2461&gt;30000,"RFQ",TRUE,"Transactional")</f>
        <v>PID</v>
      </c>
      <c r="Z2461" s="24" t="s">
        <v>2277</v>
      </c>
      <c r="AA2461" s="32">
        <v>14</v>
      </c>
      <c r="AB2461" s="24">
        <v>0</v>
      </c>
      <c r="AC2461" s="25">
        <v>45468</v>
      </c>
      <c r="AD2461" s="24" t="s">
        <v>58</v>
      </c>
      <c r="AE2461" s="24" t="s">
        <v>9393</v>
      </c>
      <c r="AF2461" s="24" t="s">
        <v>59</v>
      </c>
      <c r="AG2461" s="24" t="s">
        <v>59</v>
      </c>
      <c r="AH2461" s="24" t="s">
        <v>60</v>
      </c>
      <c r="AI2461" s="24">
        <v>3385418</v>
      </c>
      <c r="AJ2461" s="24" t="s">
        <v>60</v>
      </c>
      <c r="AK2461" s="24" t="s">
        <v>76</v>
      </c>
      <c r="AL2461" s="24" t="s">
        <v>123</v>
      </c>
      <c r="AM2461" s="24" t="s">
        <v>60</v>
      </c>
      <c r="AN2461" s="24" t="s">
        <v>59</v>
      </c>
      <c r="AO2461" s="24">
        <v>0</v>
      </c>
      <c r="AP2461" s="24"/>
      <c r="AQ2461" s="24"/>
      <c r="AR2461" s="24"/>
      <c r="AS2461" s="89">
        <f t="shared" si="514"/>
        <v>15</v>
      </c>
      <c r="AT2461" s="24" t="s">
        <v>9394</v>
      </c>
    </row>
    <row r="2462" spans="1:46" x14ac:dyDescent="0.5">
      <c r="A2462" s="24">
        <v>2601</v>
      </c>
      <c r="B2462" s="24"/>
      <c r="C2462" s="24" t="s">
        <v>77</v>
      </c>
      <c r="D2462" s="24" t="s">
        <v>9395</v>
      </c>
      <c r="E2462" s="24" t="s">
        <v>9396</v>
      </c>
      <c r="F2462" s="77" t="str">
        <f t="shared" si="509"/>
        <v>SOUTHERN COUNTIES ROOFING CONTRACTORS LTD</v>
      </c>
      <c r="G2462" s="24" t="s">
        <v>9387</v>
      </c>
      <c r="H2462" s="24" t="s">
        <v>768</v>
      </c>
      <c r="I2462" s="24" t="s">
        <v>1128</v>
      </c>
      <c r="J2462" s="24" t="s">
        <v>190</v>
      </c>
      <c r="K2462" s="24" t="s">
        <v>3201</v>
      </c>
      <c r="L2462" s="25">
        <v>45440</v>
      </c>
      <c r="M2462" s="25">
        <v>45898</v>
      </c>
      <c r="N2462" s="81">
        <f t="shared" si="511"/>
        <v>45898</v>
      </c>
      <c r="O2462" s="77" t="str">
        <f t="shared" ca="1" si="512"/>
        <v>Expired</v>
      </c>
      <c r="P2462" s="77" t="str" cm="1">
        <f t="array" aca="1" ref="P2462" ca="1">_xlfn.IFS((N2462-TODAY())&gt;=547,"06 Expires over 18 months",(N2462-TODAY())&gt;=365,"05 Expires in 18 months",(N2462-TODAY())&gt;=183,"04 Expires in 12 months",(N2462-TODAY())&gt;=92,"03 Expires in 6 months",(N2462-TODAY())&gt;=31,"02 Expires in 3 months",(N2462-TODAY())&gt;=0,"01 Expires in 30 days",(N2462-TODAY())&gt;=-31,"01 Expired last 30 days",(N2462-TODAY())&gt;=-92,"02 Expired last 3 months",(N2462-TODAY())&gt;=-183,"03 Expired last 6 months",(N2462-TODAY())&gt;=-365,"04 Expired last 12 months",(N2462-TODAY())&gt;=-547,"05 Expired last 18 months",TRUE,"06 Expired over 18 months")</f>
        <v>04 Expired last 12 months</v>
      </c>
      <c r="Q2462" s="65">
        <v>113214</v>
      </c>
      <c r="R2462" s="84">
        <f t="shared" si="513"/>
        <v>141517.5</v>
      </c>
      <c r="S2462" s="77" t="str" cm="1">
        <f t="array" ref="S2462">_xlfn.IFS(R2462&gt;5000000,"Gold",R2462&gt;=500000,"Silver",R2462&gt;30000,"Bronze",TRUE,"Transactional")</f>
        <v>Bronze</v>
      </c>
      <c r="T2462" s="24" t="s">
        <v>122</v>
      </c>
      <c r="U2462" s="101" t="s">
        <v>366</v>
      </c>
      <c r="V2462" s="101" t="s">
        <v>770</v>
      </c>
      <c r="W2462" s="77" t="str">
        <f t="shared" si="510"/>
        <v>No</v>
      </c>
      <c r="X2462" s="77" t="str">
        <f>IFERROR(_xlfn.XLOOKUP(J2462&amp;"||"&amp;K2462,'Mapping Ref.'!$J$2:$J$538,'Mapping Ref.'!$K$2:$K$538),"")</f>
        <v>Childrens &amp; Adults</v>
      </c>
      <c r="Y2462" s="77" t="str" cm="1">
        <f t="array" ref="Y2462">_xlfn.IFS(R2462&gt;2000000,"For Publication",R2462&gt;100000,"PID",R2462&gt;30000,"RFQ",TRUE,"Transactional")</f>
        <v>PID</v>
      </c>
      <c r="Z2462" s="24" t="s">
        <v>2277</v>
      </c>
      <c r="AA2462" s="32">
        <v>14</v>
      </c>
      <c r="AB2462" s="24">
        <v>0</v>
      </c>
      <c r="AC2462" s="25">
        <v>45468</v>
      </c>
      <c r="AD2462" s="24" t="s">
        <v>58</v>
      </c>
      <c r="AE2462" s="24" t="s">
        <v>9397</v>
      </c>
      <c r="AF2462" s="24" t="s">
        <v>59</v>
      </c>
      <c r="AG2462" s="24" t="s">
        <v>59</v>
      </c>
      <c r="AH2462" s="24" t="s">
        <v>60</v>
      </c>
      <c r="AI2462" s="24">
        <v>2144613</v>
      </c>
      <c r="AJ2462" s="24" t="s">
        <v>60</v>
      </c>
      <c r="AK2462" s="24" t="s">
        <v>76</v>
      </c>
      <c r="AL2462" s="24" t="s">
        <v>123</v>
      </c>
      <c r="AM2462" s="24" t="s">
        <v>60</v>
      </c>
      <c r="AN2462" s="24" t="s">
        <v>59</v>
      </c>
      <c r="AO2462" s="24">
        <v>0</v>
      </c>
      <c r="AP2462" s="24"/>
      <c r="AQ2462" s="24"/>
      <c r="AR2462" s="24"/>
      <c r="AS2462" s="89">
        <f t="shared" si="514"/>
        <v>15</v>
      </c>
      <c r="AT2462" s="24" t="s">
        <v>9389</v>
      </c>
    </row>
    <row r="2463" spans="1:46" x14ac:dyDescent="0.5">
      <c r="A2463" s="24">
        <v>2602</v>
      </c>
      <c r="B2463" s="24"/>
      <c r="C2463" s="24" t="s">
        <v>77</v>
      </c>
      <c r="D2463" s="24" t="s">
        <v>9398</v>
      </c>
      <c r="E2463" s="24" t="s">
        <v>9399</v>
      </c>
      <c r="F2463" s="77" t="str">
        <f t="shared" si="509"/>
        <v>MIB ELECTRICAL ENGINEERS LTD</v>
      </c>
      <c r="G2463" s="24" t="s">
        <v>6359</v>
      </c>
      <c r="H2463" s="24" t="s">
        <v>768</v>
      </c>
      <c r="I2463" s="24" t="s">
        <v>1128</v>
      </c>
      <c r="J2463" s="24" t="s">
        <v>190</v>
      </c>
      <c r="K2463" s="24" t="s">
        <v>3201</v>
      </c>
      <c r="L2463" s="25">
        <v>45442</v>
      </c>
      <c r="M2463" s="25">
        <v>45898</v>
      </c>
      <c r="N2463" s="81">
        <f t="shared" si="511"/>
        <v>45898</v>
      </c>
      <c r="O2463" s="77" t="str">
        <f t="shared" ca="1" si="512"/>
        <v>Expired</v>
      </c>
      <c r="P2463" s="77" t="str" cm="1">
        <f t="array" aca="1" ref="P2463" ca="1">_xlfn.IFS((N2463-TODAY())&gt;=547,"06 Expires over 18 months",(N2463-TODAY())&gt;=365,"05 Expires in 18 months",(N2463-TODAY())&gt;=183,"04 Expires in 12 months",(N2463-TODAY())&gt;=92,"03 Expires in 6 months",(N2463-TODAY())&gt;=31,"02 Expires in 3 months",(N2463-TODAY())&gt;=0,"01 Expires in 30 days",(N2463-TODAY())&gt;=-31,"01 Expired last 30 days",(N2463-TODAY())&gt;=-92,"02 Expired last 3 months",(N2463-TODAY())&gt;=-183,"03 Expired last 6 months",(N2463-TODAY())&gt;=-365,"04 Expired last 12 months",(N2463-TODAY())&gt;=-547,"05 Expired last 18 months",TRUE,"06 Expired over 18 months")</f>
        <v>04 Expired last 12 months</v>
      </c>
      <c r="Q2463" s="65">
        <v>139310.51</v>
      </c>
      <c r="R2463" s="84">
        <f t="shared" si="513"/>
        <v>162528.92833333334</v>
      </c>
      <c r="S2463" s="77" t="str" cm="1">
        <f t="array" ref="S2463">_xlfn.IFS(R2463&gt;5000000,"Gold",R2463&gt;=500000,"Silver",R2463&gt;30000,"Bronze",TRUE,"Transactional")</f>
        <v>Bronze</v>
      </c>
      <c r="T2463" s="24" t="s">
        <v>122</v>
      </c>
      <c r="U2463" s="101" t="s">
        <v>366</v>
      </c>
      <c r="V2463" s="101" t="s">
        <v>770</v>
      </c>
      <c r="W2463" s="77" t="str">
        <f t="shared" si="510"/>
        <v>No</v>
      </c>
      <c r="X2463" s="77" t="str">
        <f>IFERROR(_xlfn.XLOOKUP(J2463&amp;"||"&amp;K2463,'Mapping Ref.'!$J$2:$J$538,'Mapping Ref.'!$K$2:$K$538),"")</f>
        <v>Childrens &amp; Adults</v>
      </c>
      <c r="Y2463" s="77" t="str" cm="1">
        <f t="array" ref="Y2463">_xlfn.IFS(R2463&gt;2000000,"For Publication",R2463&gt;100000,"PID",R2463&gt;30000,"RFQ",TRUE,"Transactional")</f>
        <v>PID</v>
      </c>
      <c r="Z2463" s="24" t="s">
        <v>2277</v>
      </c>
      <c r="AA2463" s="32">
        <v>14</v>
      </c>
      <c r="AB2463" s="24">
        <v>0</v>
      </c>
      <c r="AC2463" s="25">
        <v>45468</v>
      </c>
      <c r="AD2463" s="24" t="s">
        <v>58</v>
      </c>
      <c r="AE2463" s="24" t="s">
        <v>9400</v>
      </c>
      <c r="AF2463" s="24" t="s">
        <v>59</v>
      </c>
      <c r="AG2463" s="24" t="s">
        <v>59</v>
      </c>
      <c r="AH2463" s="24" t="s">
        <v>60</v>
      </c>
      <c r="AI2463" s="24">
        <v>13417793</v>
      </c>
      <c r="AJ2463" s="24" t="s">
        <v>60</v>
      </c>
      <c r="AK2463" s="24" t="s">
        <v>76</v>
      </c>
      <c r="AL2463" s="24" t="s">
        <v>123</v>
      </c>
      <c r="AM2463" s="24" t="s">
        <v>60</v>
      </c>
      <c r="AN2463" s="24" t="s">
        <v>59</v>
      </c>
      <c r="AO2463" s="24">
        <v>0</v>
      </c>
      <c r="AP2463" s="24"/>
      <c r="AQ2463" s="24"/>
      <c r="AR2463" s="24"/>
      <c r="AS2463" s="89">
        <f t="shared" si="514"/>
        <v>14</v>
      </c>
      <c r="AT2463" s="24" t="s">
        <v>6360</v>
      </c>
    </row>
    <row r="2464" spans="1:46" x14ac:dyDescent="0.5">
      <c r="A2464" s="24">
        <v>2603</v>
      </c>
      <c r="B2464" s="24"/>
      <c r="C2464" s="24" t="s">
        <v>77</v>
      </c>
      <c r="D2464" s="24" t="s">
        <v>9401</v>
      </c>
      <c r="E2464" s="24" t="s">
        <v>9402</v>
      </c>
      <c r="F2464" s="77" t="str">
        <f t="shared" si="509"/>
        <v>MIB ELECTRICAL ENGINEERS LTD</v>
      </c>
      <c r="G2464" s="24" t="s">
        <v>6359</v>
      </c>
      <c r="H2464" s="24" t="s">
        <v>768</v>
      </c>
      <c r="I2464" s="24" t="s">
        <v>1128</v>
      </c>
      <c r="J2464" s="24" t="s">
        <v>190</v>
      </c>
      <c r="K2464" s="24" t="s">
        <v>3201</v>
      </c>
      <c r="L2464" s="25">
        <v>45442</v>
      </c>
      <c r="M2464" s="25">
        <v>45898</v>
      </c>
      <c r="N2464" s="81">
        <f t="shared" si="511"/>
        <v>45898</v>
      </c>
      <c r="O2464" s="77" t="str">
        <f t="shared" ca="1" si="512"/>
        <v>Expired</v>
      </c>
      <c r="P2464" s="77" t="str" cm="1">
        <f t="array" aca="1" ref="P2464" ca="1">_xlfn.IFS((N2464-TODAY())&gt;=547,"06 Expires over 18 months",(N2464-TODAY())&gt;=365,"05 Expires in 18 months",(N2464-TODAY())&gt;=183,"04 Expires in 12 months",(N2464-TODAY())&gt;=92,"03 Expires in 6 months",(N2464-TODAY())&gt;=31,"02 Expires in 3 months",(N2464-TODAY())&gt;=0,"01 Expires in 30 days",(N2464-TODAY())&gt;=-31,"01 Expired last 30 days",(N2464-TODAY())&gt;=-92,"02 Expired last 3 months",(N2464-TODAY())&gt;=-183,"03 Expired last 6 months",(N2464-TODAY())&gt;=-365,"04 Expired last 12 months",(N2464-TODAY())&gt;=-547,"05 Expired last 18 months",TRUE,"06 Expired over 18 months")</f>
        <v>04 Expired last 12 months</v>
      </c>
      <c r="Q2464" s="65">
        <v>88491.49</v>
      </c>
      <c r="R2464" s="84">
        <f t="shared" si="513"/>
        <v>103240.07166666667</v>
      </c>
      <c r="S2464" s="77" t="str" cm="1">
        <f t="array" ref="S2464">_xlfn.IFS(R2464&gt;5000000,"Gold",R2464&gt;=500000,"Silver",R2464&gt;30000,"Bronze",TRUE,"Transactional")</f>
        <v>Bronze</v>
      </c>
      <c r="T2464" s="24" t="s">
        <v>122</v>
      </c>
      <c r="U2464" s="101" t="s">
        <v>366</v>
      </c>
      <c r="V2464" s="101" t="s">
        <v>853</v>
      </c>
      <c r="W2464" s="77" t="str">
        <f t="shared" si="510"/>
        <v>No</v>
      </c>
      <c r="X2464" s="77" t="str">
        <f>IFERROR(_xlfn.XLOOKUP(J2464&amp;"||"&amp;K2464,'Mapping Ref.'!$J$2:$J$538,'Mapping Ref.'!$K$2:$K$538),"")</f>
        <v>Childrens &amp; Adults</v>
      </c>
      <c r="Y2464" s="77" t="str" cm="1">
        <f t="array" ref="Y2464">_xlfn.IFS(R2464&gt;2000000,"For Publication",R2464&gt;100000,"PID",R2464&gt;30000,"RFQ",TRUE,"Transactional")</f>
        <v>PID</v>
      </c>
      <c r="Z2464" s="24" t="s">
        <v>2277</v>
      </c>
      <c r="AA2464" s="32">
        <v>14</v>
      </c>
      <c r="AB2464" s="24">
        <v>0</v>
      </c>
      <c r="AC2464" s="25">
        <v>45468</v>
      </c>
      <c r="AD2464" s="24" t="s">
        <v>58</v>
      </c>
      <c r="AE2464" s="24" t="s">
        <v>9403</v>
      </c>
      <c r="AF2464" s="24" t="s">
        <v>59</v>
      </c>
      <c r="AG2464" s="24" t="s">
        <v>59</v>
      </c>
      <c r="AH2464" s="24" t="s">
        <v>60</v>
      </c>
      <c r="AI2464" s="24">
        <v>13417793</v>
      </c>
      <c r="AJ2464" s="24" t="s">
        <v>60</v>
      </c>
      <c r="AK2464" s="24" t="s">
        <v>76</v>
      </c>
      <c r="AL2464" s="24" t="s">
        <v>123</v>
      </c>
      <c r="AM2464" s="24" t="s">
        <v>60</v>
      </c>
      <c r="AN2464" s="24" t="s">
        <v>59</v>
      </c>
      <c r="AO2464" s="24">
        <v>0</v>
      </c>
      <c r="AP2464" s="24"/>
      <c r="AQ2464" s="24"/>
      <c r="AR2464" s="24"/>
      <c r="AS2464" s="89">
        <f t="shared" si="514"/>
        <v>14</v>
      </c>
      <c r="AT2464" s="24" t="s">
        <v>6360</v>
      </c>
    </row>
    <row r="2465" spans="1:46" x14ac:dyDescent="0.5">
      <c r="A2465" s="24">
        <v>2604</v>
      </c>
      <c r="B2465" s="24"/>
      <c r="C2465" s="24"/>
      <c r="D2465" s="24" t="s">
        <v>9404</v>
      </c>
      <c r="E2465" s="24" t="s">
        <v>9405</v>
      </c>
      <c r="F2465" s="77" t="str">
        <f t="shared" si="509"/>
        <v>Faulker Browns Architects</v>
      </c>
      <c r="G2465" s="24" t="s">
        <v>9406</v>
      </c>
      <c r="H2465" s="24" t="s">
        <v>784</v>
      </c>
      <c r="I2465" s="24" t="s">
        <v>1128</v>
      </c>
      <c r="J2465" s="24" t="s">
        <v>321</v>
      </c>
      <c r="K2465" s="24" t="s">
        <v>3201</v>
      </c>
      <c r="L2465" s="25">
        <v>45306</v>
      </c>
      <c r="M2465" s="25">
        <v>45412</v>
      </c>
      <c r="N2465" s="81">
        <f t="shared" si="511"/>
        <v>45412</v>
      </c>
      <c r="O2465" s="77" t="str">
        <f t="shared" ca="1" si="512"/>
        <v>Expired</v>
      </c>
      <c r="P2465" s="77" t="str" cm="1">
        <f t="array" aca="1" ref="P2465" ca="1">_xlfn.IFS((N2465-TODAY())&gt;=547,"06 Expires over 18 months",(N2465-TODAY())&gt;=365,"05 Expires in 18 months",(N2465-TODAY())&gt;=183,"04 Expires in 12 months",(N2465-TODAY())&gt;=92,"03 Expires in 6 months",(N2465-TODAY())&gt;=31,"02 Expires in 3 months",(N2465-TODAY())&gt;=0,"01 Expires in 30 days",(N2465-TODAY())&gt;=-31,"01 Expired last 30 days",(N2465-TODAY())&gt;=-92,"02 Expired last 3 months",(N2465-TODAY())&gt;=-183,"03 Expired last 6 months",(N2465-TODAY())&gt;=-365,"04 Expired last 12 months",(N2465-TODAY())&gt;=-547,"05 Expired last 18 months",TRUE,"06 Expired over 18 months")</f>
        <v>06 Expired over 18 months</v>
      </c>
      <c r="Q2465" s="65">
        <v>55413</v>
      </c>
      <c r="R2465" s="84">
        <f t="shared" si="513"/>
        <v>55413</v>
      </c>
      <c r="S2465" s="77" t="str" cm="1">
        <f t="array" ref="S2465">_xlfn.IFS(R2465&gt;5000000,"Gold",R2465&gt;=500000,"Silver",R2465&gt;30000,"Bronze",TRUE,"Transactional")</f>
        <v>Bronze</v>
      </c>
      <c r="T2465" s="24" t="s">
        <v>54</v>
      </c>
      <c r="U2465" s="101" t="s">
        <v>109</v>
      </c>
      <c r="V2465" s="101" t="s">
        <v>1022</v>
      </c>
      <c r="W2465" s="77" t="str">
        <f t="shared" si="510"/>
        <v>No</v>
      </c>
      <c r="X2465" s="77" t="str">
        <f>IFERROR(_xlfn.XLOOKUP(J2465&amp;"||"&amp;K2465,'Mapping Ref.'!$J$2:$J$538,'Mapping Ref.'!$K$2:$K$538),"")</f>
        <v>Corporate</v>
      </c>
      <c r="Y2465" s="77" t="str" cm="1">
        <f t="array" ref="Y2465">_xlfn.IFS(R2465&gt;2000000,"For Publication",R2465&gt;100000,"PID",R2465&gt;30000,"RFQ",TRUE,"Transactional")</f>
        <v>RFQ</v>
      </c>
      <c r="Z2465" s="24" t="s">
        <v>2277</v>
      </c>
      <c r="AA2465" s="32">
        <v>12</v>
      </c>
      <c r="AB2465" s="24">
        <v>0</v>
      </c>
      <c r="AC2465" s="25">
        <v>45468</v>
      </c>
      <c r="AD2465" s="24" t="s">
        <v>58</v>
      </c>
      <c r="AE2465" s="24" t="s">
        <v>9407</v>
      </c>
      <c r="AF2465" s="24" t="s">
        <v>59</v>
      </c>
      <c r="AG2465" s="24" t="s">
        <v>59</v>
      </c>
      <c r="AH2465" s="24" t="s">
        <v>60</v>
      </c>
      <c r="AI2465" s="24" t="s">
        <v>9408</v>
      </c>
      <c r="AJ2465" s="24" t="s">
        <v>60</v>
      </c>
      <c r="AK2465" s="24" t="s">
        <v>101</v>
      </c>
      <c r="AL2465" s="24" t="s">
        <v>70</v>
      </c>
      <c r="AM2465" s="24" t="s">
        <v>60</v>
      </c>
      <c r="AN2465" s="24" t="s">
        <v>59</v>
      </c>
      <c r="AO2465" s="24">
        <v>0</v>
      </c>
      <c r="AP2465" s="24"/>
      <c r="AQ2465" s="24"/>
      <c r="AR2465" s="24"/>
      <c r="AS2465" s="89">
        <f t="shared" si="514"/>
        <v>3</v>
      </c>
      <c r="AT2465" s="24"/>
    </row>
    <row r="2466" spans="1:46" x14ac:dyDescent="0.5">
      <c r="A2466" s="24">
        <v>2605</v>
      </c>
      <c r="B2466" s="24"/>
      <c r="C2466" s="24" t="s">
        <v>77</v>
      </c>
      <c r="D2466" s="24" t="s">
        <v>9409</v>
      </c>
      <c r="E2466" s="24" t="s">
        <v>9410</v>
      </c>
      <c r="F2466" s="77" t="str">
        <f t="shared" si="509"/>
        <v>A.S.R CONSTRUCTION UK LIMITED</v>
      </c>
      <c r="G2466" s="24" t="s">
        <v>831</v>
      </c>
      <c r="H2466" s="24" t="s">
        <v>768</v>
      </c>
      <c r="I2466" s="24" t="s">
        <v>1128</v>
      </c>
      <c r="J2466" s="24" t="s">
        <v>190</v>
      </c>
      <c r="K2466" s="24" t="s">
        <v>3201</v>
      </c>
      <c r="L2466" s="25">
        <v>45455</v>
      </c>
      <c r="M2466" s="25">
        <v>45891</v>
      </c>
      <c r="N2466" s="81">
        <f t="shared" si="511"/>
        <v>45891</v>
      </c>
      <c r="O2466" s="77" t="str">
        <f t="shared" ca="1" si="512"/>
        <v>Expired</v>
      </c>
      <c r="P2466" s="77" t="str" cm="1">
        <f t="array" aca="1" ref="P2466" ca="1">_xlfn.IFS((N2466-TODAY())&gt;=547,"06 Expires over 18 months",(N2466-TODAY())&gt;=365,"05 Expires in 18 months",(N2466-TODAY())&gt;=183,"04 Expires in 12 months",(N2466-TODAY())&gt;=92,"03 Expires in 6 months",(N2466-TODAY())&gt;=31,"02 Expires in 3 months",(N2466-TODAY())&gt;=0,"01 Expires in 30 days",(N2466-TODAY())&gt;=-31,"01 Expired last 30 days",(N2466-TODAY())&gt;=-92,"02 Expired last 3 months",(N2466-TODAY())&gt;=-183,"03 Expired last 6 months",(N2466-TODAY())&gt;=-365,"04 Expired last 12 months",(N2466-TODAY())&gt;=-547,"05 Expired last 18 months",TRUE,"06 Expired over 18 months")</f>
        <v>05 Expired last 18 months</v>
      </c>
      <c r="Q2466" s="65">
        <v>164938</v>
      </c>
      <c r="R2466" s="84">
        <f t="shared" si="513"/>
        <v>192427.66666666666</v>
      </c>
      <c r="S2466" s="77" t="str" cm="1">
        <f t="array" ref="S2466">_xlfn.IFS(R2466&gt;5000000,"Gold",R2466&gt;=500000,"Silver",R2466&gt;30000,"Bronze",TRUE,"Transactional")</f>
        <v>Bronze</v>
      </c>
      <c r="T2466" s="24" t="s">
        <v>122</v>
      </c>
      <c r="U2466" s="101" t="s">
        <v>116</v>
      </c>
      <c r="V2466" s="101" t="s">
        <v>70</v>
      </c>
      <c r="W2466" s="77" t="str">
        <f t="shared" si="510"/>
        <v>No</v>
      </c>
      <c r="X2466" s="77" t="str">
        <f>IFERROR(_xlfn.XLOOKUP(J2466&amp;"||"&amp;K2466,'Mapping Ref.'!$J$2:$J$538,'Mapping Ref.'!$K$2:$K$538),"")</f>
        <v>Childrens &amp; Adults</v>
      </c>
      <c r="Y2466" s="77" t="str" cm="1">
        <f t="array" ref="Y2466">_xlfn.IFS(R2466&gt;2000000,"For Publication",R2466&gt;100000,"PID",R2466&gt;30000,"RFQ",TRUE,"Transactional")</f>
        <v>PID</v>
      </c>
      <c r="Z2466" s="24" t="s">
        <v>2277</v>
      </c>
      <c r="AA2466" s="32">
        <v>14</v>
      </c>
      <c r="AB2466" s="24">
        <v>0</v>
      </c>
      <c r="AC2466" s="25">
        <v>45468</v>
      </c>
      <c r="AD2466" s="24" t="s">
        <v>58</v>
      </c>
      <c r="AE2466" s="24" t="s">
        <v>9411</v>
      </c>
      <c r="AF2466" s="24" t="s">
        <v>59</v>
      </c>
      <c r="AG2466" s="24" t="s">
        <v>59</v>
      </c>
      <c r="AH2466" s="24" t="s">
        <v>60</v>
      </c>
      <c r="AI2466" s="24">
        <v>4213320</v>
      </c>
      <c r="AJ2466" s="24" t="s">
        <v>60</v>
      </c>
      <c r="AK2466" s="24" t="s">
        <v>76</v>
      </c>
      <c r="AL2466" s="24" t="s">
        <v>123</v>
      </c>
      <c r="AM2466" s="24" t="s">
        <v>60</v>
      </c>
      <c r="AN2466" s="24" t="s">
        <v>59</v>
      </c>
      <c r="AO2466" s="24">
        <v>0</v>
      </c>
      <c r="AP2466" s="24"/>
      <c r="AQ2466" s="24"/>
      <c r="AR2466" s="24"/>
      <c r="AS2466" s="89">
        <f t="shared" si="514"/>
        <v>14</v>
      </c>
      <c r="AT2466" s="24" t="s">
        <v>832</v>
      </c>
    </row>
    <row r="2467" spans="1:46" x14ac:dyDescent="0.5">
      <c r="A2467" s="24">
        <v>2606</v>
      </c>
      <c r="B2467" s="24"/>
      <c r="C2467" s="24" t="s">
        <v>77</v>
      </c>
      <c r="D2467" s="24" t="s">
        <v>9412</v>
      </c>
      <c r="E2467" s="24" t="s">
        <v>9413</v>
      </c>
      <c r="F2467" s="77" t="str">
        <f t="shared" si="509"/>
        <v>A.S.R CONSTRUCTION UK LIMITED</v>
      </c>
      <c r="G2467" s="24" t="s">
        <v>831</v>
      </c>
      <c r="H2467" s="24" t="s">
        <v>768</v>
      </c>
      <c r="I2467" s="24" t="s">
        <v>1128</v>
      </c>
      <c r="J2467" s="24" t="s">
        <v>190</v>
      </c>
      <c r="K2467" s="24" t="s">
        <v>3201</v>
      </c>
      <c r="L2467" s="25">
        <v>45456</v>
      </c>
      <c r="M2467" s="25">
        <v>45898</v>
      </c>
      <c r="N2467" s="81">
        <f t="shared" si="511"/>
        <v>45898</v>
      </c>
      <c r="O2467" s="77" t="str">
        <f t="shared" ca="1" si="512"/>
        <v>Expired</v>
      </c>
      <c r="P2467" s="77" t="str" cm="1">
        <f t="array" aca="1" ref="P2467" ca="1">_xlfn.IFS((N2467-TODAY())&gt;=547,"06 Expires over 18 months",(N2467-TODAY())&gt;=365,"05 Expires in 18 months",(N2467-TODAY())&gt;=183,"04 Expires in 12 months",(N2467-TODAY())&gt;=92,"03 Expires in 6 months",(N2467-TODAY())&gt;=31,"02 Expires in 3 months",(N2467-TODAY())&gt;=0,"01 Expires in 30 days",(N2467-TODAY())&gt;=-31,"01 Expired last 30 days",(N2467-TODAY())&gt;=-92,"02 Expired last 3 months",(N2467-TODAY())&gt;=-183,"03 Expired last 6 months",(N2467-TODAY())&gt;=-365,"04 Expired last 12 months",(N2467-TODAY())&gt;=-547,"05 Expired last 18 months",TRUE,"06 Expired over 18 months")</f>
        <v>04 Expired last 12 months</v>
      </c>
      <c r="Q2467" s="65">
        <v>159769</v>
      </c>
      <c r="R2467" s="84">
        <f t="shared" si="513"/>
        <v>186397.16666666666</v>
      </c>
      <c r="S2467" s="77" t="str" cm="1">
        <f t="array" ref="S2467">_xlfn.IFS(R2467&gt;5000000,"Gold",R2467&gt;=500000,"Silver",R2467&gt;30000,"Bronze",TRUE,"Transactional")</f>
        <v>Bronze</v>
      </c>
      <c r="T2467" s="24" t="s">
        <v>122</v>
      </c>
      <c r="U2467" s="101" t="s">
        <v>123</v>
      </c>
      <c r="V2467" s="101" t="s">
        <v>124</v>
      </c>
      <c r="W2467" s="77" t="str">
        <f t="shared" si="510"/>
        <v>No</v>
      </c>
      <c r="X2467" s="77" t="str">
        <f>IFERROR(_xlfn.XLOOKUP(J2467&amp;"||"&amp;K2467,'Mapping Ref.'!$J$2:$J$538,'Mapping Ref.'!$K$2:$K$538),"")</f>
        <v>Childrens &amp; Adults</v>
      </c>
      <c r="Y2467" s="77" t="str" cm="1">
        <f t="array" ref="Y2467">_xlfn.IFS(R2467&gt;2000000,"For Publication",R2467&gt;100000,"PID",R2467&gt;30000,"RFQ",TRUE,"Transactional")</f>
        <v>PID</v>
      </c>
      <c r="Z2467" s="24" t="s">
        <v>2277</v>
      </c>
      <c r="AA2467" s="32">
        <v>14</v>
      </c>
      <c r="AB2467" s="24">
        <v>0</v>
      </c>
      <c r="AC2467" s="25">
        <v>45468</v>
      </c>
      <c r="AD2467" s="24" t="s">
        <v>58</v>
      </c>
      <c r="AE2467" s="24" t="s">
        <v>9414</v>
      </c>
      <c r="AF2467" s="24" t="s">
        <v>59</v>
      </c>
      <c r="AG2467" s="24" t="s">
        <v>59</v>
      </c>
      <c r="AH2467" s="24" t="s">
        <v>60</v>
      </c>
      <c r="AI2467" s="24">
        <v>4213320</v>
      </c>
      <c r="AJ2467" s="24" t="s">
        <v>60</v>
      </c>
      <c r="AK2467" s="24" t="s">
        <v>76</v>
      </c>
      <c r="AL2467" s="24" t="s">
        <v>123</v>
      </c>
      <c r="AM2467" s="24" t="s">
        <v>60</v>
      </c>
      <c r="AN2467" s="24" t="s">
        <v>59</v>
      </c>
      <c r="AO2467" s="24">
        <v>0</v>
      </c>
      <c r="AP2467" s="24"/>
      <c r="AQ2467" s="24"/>
      <c r="AR2467" s="24"/>
      <c r="AS2467" s="89">
        <f t="shared" si="514"/>
        <v>14</v>
      </c>
      <c r="AT2467" s="24" t="s">
        <v>832</v>
      </c>
    </row>
    <row r="2468" spans="1:46" x14ac:dyDescent="0.5">
      <c r="A2468" s="24">
        <v>2607</v>
      </c>
      <c r="B2468" s="24"/>
      <c r="C2468" s="24" t="s">
        <v>77</v>
      </c>
      <c r="D2468" s="24" t="s">
        <v>9415</v>
      </c>
      <c r="E2468" s="24" t="s">
        <v>9416</v>
      </c>
      <c r="F2468" s="77" t="str">
        <f t="shared" si="509"/>
        <v>MIB ELECTRICAL ENGINEERS LTD</v>
      </c>
      <c r="G2468" s="24" t="s">
        <v>6359</v>
      </c>
      <c r="H2468" s="24" t="s">
        <v>768</v>
      </c>
      <c r="I2468" s="24" t="s">
        <v>1128</v>
      </c>
      <c r="J2468" s="24" t="s">
        <v>190</v>
      </c>
      <c r="K2468" s="24" t="s">
        <v>3201</v>
      </c>
      <c r="L2468" s="25">
        <v>45456</v>
      </c>
      <c r="M2468" s="25">
        <v>45898</v>
      </c>
      <c r="N2468" s="81">
        <f t="shared" si="511"/>
        <v>45898</v>
      </c>
      <c r="O2468" s="77" t="str">
        <f t="shared" ca="1" si="512"/>
        <v>Expired</v>
      </c>
      <c r="P2468" s="77" t="str" cm="1">
        <f t="array" aca="1" ref="P2468" ca="1">_xlfn.IFS((N2468-TODAY())&gt;=547,"06 Expires over 18 months",(N2468-TODAY())&gt;=365,"05 Expires in 18 months",(N2468-TODAY())&gt;=183,"04 Expires in 12 months",(N2468-TODAY())&gt;=92,"03 Expires in 6 months",(N2468-TODAY())&gt;=31,"02 Expires in 3 months",(N2468-TODAY())&gt;=0,"01 Expires in 30 days",(N2468-TODAY())&gt;=-31,"01 Expired last 30 days",(N2468-TODAY())&gt;=-92,"02 Expired last 3 months",(N2468-TODAY())&gt;=-183,"03 Expired last 6 months",(N2468-TODAY())&gt;=-365,"04 Expired last 12 months",(N2468-TODAY())&gt;=-547,"05 Expired last 18 months",TRUE,"06 Expired over 18 months")</f>
        <v>04 Expired last 12 months</v>
      </c>
      <c r="Q2468" s="65">
        <v>134657.72</v>
      </c>
      <c r="R2468" s="84">
        <f t="shared" si="513"/>
        <v>157100.67333333334</v>
      </c>
      <c r="S2468" s="77" t="str" cm="1">
        <f t="array" ref="S2468">_xlfn.IFS(R2468&gt;5000000,"Gold",R2468&gt;=500000,"Silver",R2468&gt;30000,"Bronze",TRUE,"Transactional")</f>
        <v>Bronze</v>
      </c>
      <c r="T2468" s="24" t="s">
        <v>122</v>
      </c>
      <c r="U2468" s="101" t="s">
        <v>366</v>
      </c>
      <c r="V2468" s="101" t="s">
        <v>770</v>
      </c>
      <c r="W2468" s="77" t="str">
        <f t="shared" si="510"/>
        <v>No</v>
      </c>
      <c r="X2468" s="77" t="str">
        <f>IFERROR(_xlfn.XLOOKUP(J2468&amp;"||"&amp;K2468,'Mapping Ref.'!$J$2:$J$538,'Mapping Ref.'!$K$2:$K$538),"")</f>
        <v>Childrens &amp; Adults</v>
      </c>
      <c r="Y2468" s="77" t="str" cm="1">
        <f t="array" ref="Y2468">_xlfn.IFS(R2468&gt;2000000,"For Publication",R2468&gt;100000,"PID",R2468&gt;30000,"RFQ",TRUE,"Transactional")</f>
        <v>PID</v>
      </c>
      <c r="Z2468" s="24" t="s">
        <v>2277</v>
      </c>
      <c r="AA2468" s="32">
        <v>14</v>
      </c>
      <c r="AB2468" s="24">
        <v>0</v>
      </c>
      <c r="AC2468" s="25">
        <v>45468</v>
      </c>
      <c r="AD2468" s="24" t="s">
        <v>58</v>
      </c>
      <c r="AE2468" s="24" t="s">
        <v>9417</v>
      </c>
      <c r="AF2468" s="24" t="s">
        <v>59</v>
      </c>
      <c r="AG2468" s="24" t="s">
        <v>59</v>
      </c>
      <c r="AH2468" s="24" t="s">
        <v>60</v>
      </c>
      <c r="AI2468" s="24">
        <v>13417793</v>
      </c>
      <c r="AJ2468" s="24" t="s">
        <v>60</v>
      </c>
      <c r="AK2468" s="24" t="s">
        <v>76</v>
      </c>
      <c r="AL2468" s="24" t="s">
        <v>123</v>
      </c>
      <c r="AM2468" s="24" t="s">
        <v>60</v>
      </c>
      <c r="AN2468" s="24" t="s">
        <v>59</v>
      </c>
      <c r="AO2468" s="24">
        <v>0</v>
      </c>
      <c r="AP2468" s="24"/>
      <c r="AQ2468" s="24"/>
      <c r="AR2468" s="24"/>
      <c r="AS2468" s="89">
        <f t="shared" si="514"/>
        <v>14</v>
      </c>
      <c r="AT2468" s="24" t="s">
        <v>6360</v>
      </c>
    </row>
    <row r="2469" spans="1:46" x14ac:dyDescent="0.5">
      <c r="A2469" s="24">
        <v>2608</v>
      </c>
      <c r="B2469" s="24" t="s">
        <v>506</v>
      </c>
      <c r="C2469" s="24"/>
      <c r="D2469" s="24" t="s">
        <v>9418</v>
      </c>
      <c r="E2469" s="24" t="s">
        <v>9419</v>
      </c>
      <c r="F2469" s="77" t="str">
        <f t="shared" si="509"/>
        <v>Eclipse Automotive Technology Limited</v>
      </c>
      <c r="G2469" s="24" t="s">
        <v>9420</v>
      </c>
      <c r="H2469" s="24" t="s">
        <v>3282</v>
      </c>
      <c r="I2469" s="24" t="s">
        <v>8192</v>
      </c>
      <c r="J2469" s="24" t="s">
        <v>107</v>
      </c>
      <c r="K2469" s="24" t="s">
        <v>3283</v>
      </c>
      <c r="L2469" s="25">
        <v>45470</v>
      </c>
      <c r="M2469" s="25">
        <v>46564</v>
      </c>
      <c r="N2469" s="81">
        <f t="shared" si="511"/>
        <v>46564</v>
      </c>
      <c r="O2469" s="77" t="str">
        <f t="shared" ca="1" si="512"/>
        <v>Live</v>
      </c>
      <c r="P2469" s="77" t="str" cm="1">
        <f t="array" aca="1" ref="P2469" ca="1">_xlfn.IFS((N2469-TODAY())&gt;=547,"06 Expires over 18 months",(N2469-TODAY())&gt;=365,"05 Expires in 18 months",(N2469-TODAY())&gt;=183,"04 Expires in 12 months",(N2469-TODAY())&gt;=92,"03 Expires in 6 months",(N2469-TODAY())&gt;=31,"02 Expires in 3 months",(N2469-TODAY())&gt;=0,"01 Expires in 30 days",(N2469-TODAY())&gt;=-31,"01 Expired last 30 days",(N2469-TODAY())&gt;=-92,"02 Expired last 3 months",(N2469-TODAY())&gt;=-183,"03 Expired last 6 months",(N2469-TODAY())&gt;=-365,"04 Expired last 12 months",(N2469-TODAY())&gt;=-547,"05 Expired last 18 months",TRUE,"06 Expired over 18 months")</f>
        <v>04 Expires in 12 months</v>
      </c>
      <c r="Q2469" s="65">
        <v>25000</v>
      </c>
      <c r="R2469" s="84">
        <f t="shared" si="513"/>
        <v>72916.666666666672</v>
      </c>
      <c r="S2469" s="77" t="str" cm="1">
        <f t="array" ref="S2469">_xlfn.IFS(R2469&gt;5000000,"Gold",R2469&gt;=500000,"Silver",R2469&gt;30000,"Bronze",TRUE,"Transactional")</f>
        <v>Bronze</v>
      </c>
      <c r="T2469" s="24" t="s">
        <v>54</v>
      </c>
      <c r="U2469" s="101" t="s">
        <v>445</v>
      </c>
      <c r="V2469" s="101" t="s">
        <v>446</v>
      </c>
      <c r="W2469" s="77" t="str">
        <f t="shared" si="510"/>
        <v>No</v>
      </c>
      <c r="X2469" s="77" t="str">
        <f>IFERROR(_xlfn.XLOOKUP(J2469&amp;"||"&amp;K2469,'Mapping Ref.'!$J$2:$J$538,'Mapping Ref.'!$K$2:$K$538),"")</f>
        <v>Construction &amp; Estates</v>
      </c>
      <c r="Y2469" s="77" t="str" cm="1">
        <f t="array" ref="Y2469">_xlfn.IFS(R2469&gt;2000000,"For Publication",R2469&gt;100000,"PID",R2469&gt;30000,"RFQ",TRUE,"Transactional")</f>
        <v>RFQ</v>
      </c>
      <c r="Z2469" s="24" t="s">
        <v>2277</v>
      </c>
      <c r="AA2469" s="32">
        <v>36</v>
      </c>
      <c r="AB2469" s="24">
        <v>0</v>
      </c>
      <c r="AC2469" s="25">
        <v>45470</v>
      </c>
      <c r="AD2469" s="24" t="s">
        <v>661</v>
      </c>
      <c r="AE2469" s="24" t="s">
        <v>8320</v>
      </c>
      <c r="AF2469" s="24" t="s">
        <v>60</v>
      </c>
      <c r="AG2469" s="24" t="s">
        <v>59</v>
      </c>
      <c r="AH2469" s="24" t="s">
        <v>60</v>
      </c>
      <c r="AI2469" s="24">
        <v>5124413</v>
      </c>
      <c r="AJ2469" s="24" t="s">
        <v>60</v>
      </c>
      <c r="AK2469" s="24" t="s">
        <v>101</v>
      </c>
      <c r="AL2469" s="24" t="s">
        <v>70</v>
      </c>
      <c r="AM2469" s="24" t="s">
        <v>60</v>
      </c>
      <c r="AN2469" s="24" t="s">
        <v>60</v>
      </c>
      <c r="AO2469" s="24">
        <v>0</v>
      </c>
      <c r="AP2469" s="24" t="s">
        <v>9421</v>
      </c>
      <c r="AQ2469" s="24" t="s">
        <v>9422</v>
      </c>
      <c r="AR2469" s="24" t="s">
        <v>9423</v>
      </c>
      <c r="AS2469" s="89">
        <f t="shared" si="514"/>
        <v>35</v>
      </c>
      <c r="AT2469" s="24"/>
    </row>
    <row r="2470" spans="1:46" x14ac:dyDescent="0.5">
      <c r="A2470" s="24">
        <v>2609</v>
      </c>
      <c r="B2470" s="24" t="s">
        <v>506</v>
      </c>
      <c r="C2470" s="24"/>
      <c r="D2470" s="24" t="s">
        <v>9424</v>
      </c>
      <c r="E2470" s="24" t="s">
        <v>9425</v>
      </c>
      <c r="F2470" s="77" t="str">
        <f t="shared" si="509"/>
        <v>Gp Autoclimate Ltd</v>
      </c>
      <c r="G2470" s="24" t="s">
        <v>9426</v>
      </c>
      <c r="H2470" s="24" t="s">
        <v>3282</v>
      </c>
      <c r="I2470" s="24" t="s">
        <v>8192</v>
      </c>
      <c r="J2470" s="24" t="s">
        <v>107</v>
      </c>
      <c r="K2470" s="24" t="s">
        <v>3283</v>
      </c>
      <c r="L2470" s="25">
        <v>45470</v>
      </c>
      <c r="M2470" s="25">
        <v>46564</v>
      </c>
      <c r="N2470" s="81">
        <f t="shared" si="511"/>
        <v>46564</v>
      </c>
      <c r="O2470" s="77" t="str">
        <f t="shared" ca="1" si="512"/>
        <v>Live</v>
      </c>
      <c r="P2470" s="77" t="str" cm="1">
        <f t="array" aca="1" ref="P2470" ca="1">_xlfn.IFS((N2470-TODAY())&gt;=547,"06 Expires over 18 months",(N2470-TODAY())&gt;=365,"05 Expires in 18 months",(N2470-TODAY())&gt;=183,"04 Expires in 12 months",(N2470-TODAY())&gt;=92,"03 Expires in 6 months",(N2470-TODAY())&gt;=31,"02 Expires in 3 months",(N2470-TODAY())&gt;=0,"01 Expires in 30 days",(N2470-TODAY())&gt;=-31,"01 Expired last 30 days",(N2470-TODAY())&gt;=-92,"02 Expired last 3 months",(N2470-TODAY())&gt;=-183,"03 Expired last 6 months",(N2470-TODAY())&gt;=-365,"04 Expired last 12 months",(N2470-TODAY())&gt;=-547,"05 Expired last 18 months",TRUE,"06 Expired over 18 months")</f>
        <v>04 Expires in 12 months</v>
      </c>
      <c r="Q2470" s="65">
        <v>10000</v>
      </c>
      <c r="R2470" s="84">
        <f t="shared" si="513"/>
        <v>29166.666666666668</v>
      </c>
      <c r="S2470" s="77" t="str" cm="1">
        <f t="array" ref="S2470">_xlfn.IFS(R2470&gt;5000000,"Gold",R2470&gt;=500000,"Silver",R2470&gt;30000,"Bronze",TRUE,"Transactional")</f>
        <v>Transactional</v>
      </c>
      <c r="T2470" s="24" t="s">
        <v>54</v>
      </c>
      <c r="U2470" s="101" t="s">
        <v>116</v>
      </c>
      <c r="V2470" s="101" t="s">
        <v>70</v>
      </c>
      <c r="W2470" s="77" t="str">
        <f t="shared" si="510"/>
        <v>No</v>
      </c>
      <c r="X2470" s="77" t="str">
        <f>IFERROR(_xlfn.XLOOKUP(J2470&amp;"||"&amp;K2470,'Mapping Ref.'!$J$2:$J$538,'Mapping Ref.'!$K$2:$K$538),"")</f>
        <v>Construction &amp; Estates</v>
      </c>
      <c r="Y2470" s="77" t="str" cm="1">
        <f t="array" ref="Y2470">_xlfn.IFS(R2470&gt;2000000,"For Publication",R2470&gt;100000,"PID",R2470&gt;30000,"RFQ",TRUE,"Transactional")</f>
        <v>Transactional</v>
      </c>
      <c r="Z2470" s="24" t="s">
        <v>2277</v>
      </c>
      <c r="AA2470" s="32">
        <v>36</v>
      </c>
      <c r="AB2470" s="24">
        <v>0</v>
      </c>
      <c r="AC2470" s="25">
        <v>45470</v>
      </c>
      <c r="AD2470" s="24" t="s">
        <v>58</v>
      </c>
      <c r="AE2470" s="24" t="s">
        <v>8320</v>
      </c>
      <c r="AF2470" s="24" t="s">
        <v>60</v>
      </c>
      <c r="AG2470" s="24" t="s">
        <v>59</v>
      </c>
      <c r="AH2470" s="24" t="s">
        <v>60</v>
      </c>
      <c r="AI2470" s="24">
        <v>9960328</v>
      </c>
      <c r="AJ2470" s="24" t="s">
        <v>60</v>
      </c>
      <c r="AK2470" s="24" t="s">
        <v>101</v>
      </c>
      <c r="AL2470" s="24" t="s">
        <v>70</v>
      </c>
      <c r="AM2470" s="24" t="s">
        <v>59</v>
      </c>
      <c r="AN2470" s="24" t="s">
        <v>59</v>
      </c>
      <c r="AO2470" s="24">
        <v>0</v>
      </c>
      <c r="AP2470" s="24"/>
      <c r="AQ2470" s="24" t="s">
        <v>9427</v>
      </c>
      <c r="AR2470" s="24" t="s">
        <v>9428</v>
      </c>
      <c r="AS2470" s="89">
        <f t="shared" si="514"/>
        <v>35</v>
      </c>
      <c r="AT2470" s="24"/>
    </row>
    <row r="2471" spans="1:46" x14ac:dyDescent="0.5">
      <c r="A2471" s="24">
        <v>2610</v>
      </c>
      <c r="B2471" s="24" t="s">
        <v>506</v>
      </c>
      <c r="C2471" s="24"/>
      <c r="D2471" s="24" t="s">
        <v>9418</v>
      </c>
      <c r="E2471" s="24" t="s">
        <v>9429</v>
      </c>
      <c r="F2471" s="77" t="str">
        <f t="shared" si="509"/>
        <v>Eclipse Automotive Technology Limited</v>
      </c>
      <c r="G2471" s="24" t="s">
        <v>9420</v>
      </c>
      <c r="H2471" s="24" t="s">
        <v>3282</v>
      </c>
      <c r="I2471" s="24" t="s">
        <v>8192</v>
      </c>
      <c r="J2471" s="24" t="s">
        <v>107</v>
      </c>
      <c r="K2471" s="24" t="s">
        <v>3283</v>
      </c>
      <c r="L2471" s="25">
        <v>45470</v>
      </c>
      <c r="M2471" s="25">
        <v>46564</v>
      </c>
      <c r="N2471" s="81">
        <f t="shared" si="511"/>
        <v>46564</v>
      </c>
      <c r="O2471" s="77" t="str">
        <f t="shared" ca="1" si="512"/>
        <v>Live</v>
      </c>
      <c r="P2471" s="77" t="str" cm="1">
        <f t="array" aca="1" ref="P2471" ca="1">_xlfn.IFS((N2471-TODAY())&gt;=547,"06 Expires over 18 months",(N2471-TODAY())&gt;=365,"05 Expires in 18 months",(N2471-TODAY())&gt;=183,"04 Expires in 12 months",(N2471-TODAY())&gt;=92,"03 Expires in 6 months",(N2471-TODAY())&gt;=31,"02 Expires in 3 months",(N2471-TODAY())&gt;=0,"01 Expires in 30 days",(N2471-TODAY())&gt;=-31,"01 Expired last 30 days",(N2471-TODAY())&gt;=-92,"02 Expired last 3 months",(N2471-TODAY())&gt;=-183,"03 Expired last 6 months",(N2471-TODAY())&gt;=-365,"04 Expired last 12 months",(N2471-TODAY())&gt;=-547,"05 Expired last 18 months",TRUE,"06 Expired over 18 months")</f>
        <v>04 Expires in 12 months</v>
      </c>
      <c r="Q2471" s="65">
        <v>25000</v>
      </c>
      <c r="R2471" s="84">
        <f t="shared" si="513"/>
        <v>72916.666666666672</v>
      </c>
      <c r="S2471" s="77" t="str" cm="1">
        <f t="array" ref="S2471">_xlfn.IFS(R2471&gt;5000000,"Gold",R2471&gt;=500000,"Silver",R2471&gt;30000,"Bronze",TRUE,"Transactional")</f>
        <v>Bronze</v>
      </c>
      <c r="T2471" s="24" t="s">
        <v>54</v>
      </c>
      <c r="U2471" s="101" t="s">
        <v>116</v>
      </c>
      <c r="V2471" s="101" t="s">
        <v>569</v>
      </c>
      <c r="W2471" s="77" t="str">
        <f t="shared" si="510"/>
        <v>No</v>
      </c>
      <c r="X2471" s="77" t="str">
        <f>IFERROR(_xlfn.XLOOKUP(J2471&amp;"||"&amp;K2471,'Mapping Ref.'!$J$2:$J$538,'Mapping Ref.'!$K$2:$K$538),"")</f>
        <v>Construction &amp; Estates</v>
      </c>
      <c r="Y2471" s="77" t="str" cm="1">
        <f t="array" ref="Y2471">_xlfn.IFS(R2471&gt;2000000,"For Publication",R2471&gt;100000,"PID",R2471&gt;30000,"RFQ",TRUE,"Transactional")</f>
        <v>RFQ</v>
      </c>
      <c r="Z2471" s="24" t="s">
        <v>2277</v>
      </c>
      <c r="AA2471" s="32">
        <v>36</v>
      </c>
      <c r="AB2471" s="24">
        <v>0</v>
      </c>
      <c r="AC2471" s="25">
        <v>45470</v>
      </c>
      <c r="AD2471" s="24" t="s">
        <v>58</v>
      </c>
      <c r="AE2471" s="24" t="s">
        <v>8320</v>
      </c>
      <c r="AF2471" s="24" t="s">
        <v>60</v>
      </c>
      <c r="AG2471" s="24" t="s">
        <v>59</v>
      </c>
      <c r="AH2471" s="24" t="s">
        <v>60</v>
      </c>
      <c r="AI2471" s="24">
        <v>5124413</v>
      </c>
      <c r="AJ2471" s="24" t="s">
        <v>60</v>
      </c>
      <c r="AK2471" s="24" t="s">
        <v>101</v>
      </c>
      <c r="AL2471" s="24" t="s">
        <v>70</v>
      </c>
      <c r="AM2471" s="24" t="s">
        <v>60</v>
      </c>
      <c r="AN2471" s="24" t="s">
        <v>60</v>
      </c>
      <c r="AO2471" s="24">
        <v>0</v>
      </c>
      <c r="AP2471" s="24" t="s">
        <v>9421</v>
      </c>
      <c r="AQ2471" s="24"/>
      <c r="AR2471" s="24"/>
      <c r="AS2471" s="89">
        <f t="shared" si="514"/>
        <v>35</v>
      </c>
      <c r="AT2471" s="24"/>
    </row>
    <row r="2472" spans="1:46" x14ac:dyDescent="0.5">
      <c r="A2472" s="24">
        <v>2611</v>
      </c>
      <c r="B2472" s="24"/>
      <c r="C2472" s="24" t="s">
        <v>77</v>
      </c>
      <c r="D2472" s="24" t="s">
        <v>9430</v>
      </c>
      <c r="E2472" s="24" t="s">
        <v>9431</v>
      </c>
      <c r="F2472" s="77" t="str">
        <f t="shared" si="509"/>
        <v>SOUTHERN COUNTIES ROOFING CONTRACTORS LTD</v>
      </c>
      <c r="G2472" s="24" t="s">
        <v>9387</v>
      </c>
      <c r="H2472" s="24" t="s">
        <v>768</v>
      </c>
      <c r="I2472" s="24" t="s">
        <v>1128</v>
      </c>
      <c r="J2472" s="24" t="s">
        <v>190</v>
      </c>
      <c r="K2472" s="24" t="s">
        <v>3201</v>
      </c>
      <c r="L2472" s="25">
        <v>45443</v>
      </c>
      <c r="M2472" s="25">
        <v>45894</v>
      </c>
      <c r="N2472" s="81">
        <f t="shared" si="511"/>
        <v>45894</v>
      </c>
      <c r="O2472" s="77" t="str">
        <f t="shared" ca="1" si="512"/>
        <v>Expired</v>
      </c>
      <c r="P2472" s="77" t="str" cm="1">
        <f t="array" aca="1" ref="P2472" ca="1">_xlfn.IFS((N2472-TODAY())&gt;=547,"06 Expires over 18 months",(N2472-TODAY())&gt;=365,"05 Expires in 18 months",(N2472-TODAY())&gt;=183,"04 Expires in 12 months",(N2472-TODAY())&gt;=92,"03 Expires in 6 months",(N2472-TODAY())&gt;=31,"02 Expires in 3 months",(N2472-TODAY())&gt;=0,"01 Expires in 30 days",(N2472-TODAY())&gt;=-31,"01 Expired last 30 days",(N2472-TODAY())&gt;=-92,"02 Expired last 3 months",(N2472-TODAY())&gt;=-183,"03 Expired last 6 months",(N2472-TODAY())&gt;=-365,"04 Expired last 12 months",(N2472-TODAY())&gt;=-547,"05 Expired last 18 months",TRUE,"06 Expired over 18 months")</f>
        <v>05 Expired last 18 months</v>
      </c>
      <c r="Q2472" s="65">
        <v>126097.5</v>
      </c>
      <c r="R2472" s="84">
        <f t="shared" si="513"/>
        <v>147113.75</v>
      </c>
      <c r="S2472" s="77" t="str" cm="1">
        <f t="array" ref="S2472">_xlfn.IFS(R2472&gt;5000000,"Gold",R2472&gt;=500000,"Silver",R2472&gt;30000,"Bronze",TRUE,"Transactional")</f>
        <v>Bronze</v>
      </c>
      <c r="T2472" s="24" t="s">
        <v>122</v>
      </c>
      <c r="U2472" s="101" t="s">
        <v>445</v>
      </c>
      <c r="V2472" s="101" t="s">
        <v>874</v>
      </c>
      <c r="W2472" s="77" t="str">
        <f t="shared" si="510"/>
        <v>No</v>
      </c>
      <c r="X2472" s="77" t="str">
        <f>IFERROR(_xlfn.XLOOKUP(J2472&amp;"||"&amp;K2472,'Mapping Ref.'!$J$2:$J$538,'Mapping Ref.'!$K$2:$K$538),"")</f>
        <v>Childrens &amp; Adults</v>
      </c>
      <c r="Y2472" s="77" t="str" cm="1">
        <f t="array" ref="Y2472">_xlfn.IFS(R2472&gt;2000000,"For Publication",R2472&gt;100000,"PID",R2472&gt;30000,"RFQ",TRUE,"Transactional")</f>
        <v>PID</v>
      </c>
      <c r="Z2472" s="24" t="s">
        <v>2277</v>
      </c>
      <c r="AA2472" s="32">
        <v>14</v>
      </c>
      <c r="AB2472" s="24">
        <v>0</v>
      </c>
      <c r="AC2472" s="25">
        <v>45470</v>
      </c>
      <c r="AD2472" s="24" t="s">
        <v>58</v>
      </c>
      <c r="AE2472" s="24" t="s">
        <v>9432</v>
      </c>
      <c r="AF2472" s="24" t="s">
        <v>59</v>
      </c>
      <c r="AG2472" s="24" t="s">
        <v>59</v>
      </c>
      <c r="AH2472" s="24" t="s">
        <v>60</v>
      </c>
      <c r="AI2472" s="24">
        <v>2144613</v>
      </c>
      <c r="AJ2472" s="24" t="s">
        <v>60</v>
      </c>
      <c r="AK2472" s="24" t="s">
        <v>76</v>
      </c>
      <c r="AL2472" s="24" t="s">
        <v>123</v>
      </c>
      <c r="AM2472" s="24" t="s">
        <v>60</v>
      </c>
      <c r="AN2472" s="24" t="s">
        <v>59</v>
      </c>
      <c r="AO2472" s="24">
        <v>0</v>
      </c>
      <c r="AP2472" s="24"/>
      <c r="AQ2472" s="24"/>
      <c r="AR2472" s="24"/>
      <c r="AS2472" s="89">
        <f t="shared" si="514"/>
        <v>14</v>
      </c>
      <c r="AT2472" s="24" t="s">
        <v>9389</v>
      </c>
    </row>
    <row r="2473" spans="1:46" x14ac:dyDescent="0.5">
      <c r="A2473" s="24">
        <v>2612</v>
      </c>
      <c r="B2473" s="24"/>
      <c r="C2473" s="24"/>
      <c r="D2473" s="24" t="s">
        <v>9433</v>
      </c>
      <c r="E2473" s="24" t="s">
        <v>9434</v>
      </c>
      <c r="F2473" s="77" t="str">
        <f t="shared" si="509"/>
        <v>Mp Build</v>
      </c>
      <c r="G2473" s="24" t="s">
        <v>9435</v>
      </c>
      <c r="H2473" s="24" t="s">
        <v>768</v>
      </c>
      <c r="I2473" s="24" t="s">
        <v>1128</v>
      </c>
      <c r="J2473" s="24" t="s">
        <v>190</v>
      </c>
      <c r="K2473" s="24" t="s">
        <v>3201</v>
      </c>
      <c r="L2473" s="25">
        <v>45435</v>
      </c>
      <c r="M2473" s="25">
        <v>45898</v>
      </c>
      <c r="N2473" s="81">
        <f t="shared" si="511"/>
        <v>45898</v>
      </c>
      <c r="O2473" s="77" t="str">
        <f t="shared" ca="1" si="512"/>
        <v>Expired</v>
      </c>
      <c r="P2473" s="77" t="str" cm="1">
        <f t="array" aca="1" ref="P2473" ca="1">_xlfn.IFS((N2473-TODAY())&gt;=547,"06 Expires over 18 months",(N2473-TODAY())&gt;=365,"05 Expires in 18 months",(N2473-TODAY())&gt;=183,"04 Expires in 12 months",(N2473-TODAY())&gt;=92,"03 Expires in 6 months",(N2473-TODAY())&gt;=31,"02 Expires in 3 months",(N2473-TODAY())&gt;=0,"01 Expires in 30 days",(N2473-TODAY())&gt;=-31,"01 Expired last 30 days",(N2473-TODAY())&gt;=-92,"02 Expired last 3 months",(N2473-TODAY())&gt;=-183,"03 Expired last 6 months",(N2473-TODAY())&gt;=-365,"04 Expired last 12 months",(N2473-TODAY())&gt;=-547,"05 Expired last 18 months",TRUE,"06 Expired over 18 months")</f>
        <v>04 Expired last 12 months</v>
      </c>
      <c r="Q2473" s="65">
        <v>678702.41</v>
      </c>
      <c r="R2473" s="84">
        <f t="shared" si="513"/>
        <v>848378.01250000007</v>
      </c>
      <c r="S2473" s="77" t="str" cm="1">
        <f t="array" ref="S2473">_xlfn.IFS(R2473&gt;5000000,"Gold",R2473&gt;=500000,"Silver",R2473&gt;30000,"Bronze",TRUE,"Transactional")</f>
        <v>Silver</v>
      </c>
      <c r="T2473" s="24" t="s">
        <v>54</v>
      </c>
      <c r="U2473" s="101" t="s">
        <v>123</v>
      </c>
      <c r="V2473" s="101" t="s">
        <v>338</v>
      </c>
      <c r="W2473" s="77" t="str">
        <f t="shared" si="510"/>
        <v>No</v>
      </c>
      <c r="X2473" s="77" t="str">
        <f>IFERROR(_xlfn.XLOOKUP(J2473&amp;"||"&amp;K2473,'Mapping Ref.'!$J$2:$J$538,'Mapping Ref.'!$K$2:$K$538),"")</f>
        <v>Childrens &amp; Adults</v>
      </c>
      <c r="Y2473" s="77" t="str" cm="1">
        <f t="array" ref="Y2473">_xlfn.IFS(R2473&gt;2000000,"For Publication",R2473&gt;100000,"PID",R2473&gt;30000,"RFQ",TRUE,"Transactional")</f>
        <v>PID</v>
      </c>
      <c r="Z2473" s="24" t="s">
        <v>2277</v>
      </c>
      <c r="AA2473" s="32">
        <v>14</v>
      </c>
      <c r="AB2473" s="24">
        <v>0</v>
      </c>
      <c r="AC2473" s="25">
        <v>45470</v>
      </c>
      <c r="AD2473" s="24" t="s">
        <v>58</v>
      </c>
      <c r="AE2473" s="24" t="s">
        <v>9436</v>
      </c>
      <c r="AF2473" s="24" t="s">
        <v>59</v>
      </c>
      <c r="AG2473" s="24" t="s">
        <v>59</v>
      </c>
      <c r="AH2473" s="24" t="s">
        <v>60</v>
      </c>
      <c r="AI2473" s="24">
        <v>5166608</v>
      </c>
      <c r="AJ2473" s="24" t="s">
        <v>60</v>
      </c>
      <c r="AK2473" s="24" t="s">
        <v>76</v>
      </c>
      <c r="AL2473" s="24" t="s">
        <v>123</v>
      </c>
      <c r="AM2473" s="24" t="s">
        <v>60</v>
      </c>
      <c r="AN2473" s="24" t="s">
        <v>59</v>
      </c>
      <c r="AO2473" s="24">
        <v>0</v>
      </c>
      <c r="AP2473" s="24"/>
      <c r="AQ2473" s="24"/>
      <c r="AR2473" s="24"/>
      <c r="AS2473" s="89">
        <f t="shared" si="514"/>
        <v>15</v>
      </c>
      <c r="AT2473" s="24"/>
    </row>
    <row r="2474" spans="1:46" x14ac:dyDescent="0.5">
      <c r="A2474" s="24">
        <v>2613</v>
      </c>
      <c r="B2474" s="24"/>
      <c r="C2474" s="24" t="s">
        <v>77</v>
      </c>
      <c r="D2474" s="24" t="s">
        <v>9437</v>
      </c>
      <c r="E2474" s="24" t="s">
        <v>9438</v>
      </c>
      <c r="F2474" s="77" t="str">
        <f t="shared" si="509"/>
        <v>A.S.R CONSTRUCTION UK LIMITED</v>
      </c>
      <c r="G2474" s="24" t="s">
        <v>831</v>
      </c>
      <c r="H2474" s="24" t="s">
        <v>768</v>
      </c>
      <c r="I2474" s="24" t="s">
        <v>1128</v>
      </c>
      <c r="J2474" s="24" t="s">
        <v>190</v>
      </c>
      <c r="K2474" s="24" t="s">
        <v>3201</v>
      </c>
      <c r="L2474" s="25">
        <v>45464</v>
      </c>
      <c r="M2474" s="25">
        <v>45906</v>
      </c>
      <c r="N2474" s="81">
        <f t="shared" si="511"/>
        <v>45906</v>
      </c>
      <c r="O2474" s="77" t="str">
        <f t="shared" ca="1" si="512"/>
        <v>Expired</v>
      </c>
      <c r="P2474" s="77" t="str" cm="1">
        <f t="array" aca="1" ref="P2474" ca="1">_xlfn.IFS((N2474-TODAY())&gt;=547,"06 Expires over 18 months",(N2474-TODAY())&gt;=365,"05 Expires in 18 months",(N2474-TODAY())&gt;=183,"04 Expires in 12 months",(N2474-TODAY())&gt;=92,"03 Expires in 6 months",(N2474-TODAY())&gt;=31,"02 Expires in 3 months",(N2474-TODAY())&gt;=0,"01 Expires in 30 days",(N2474-TODAY())&gt;=-31,"01 Expired last 30 days",(N2474-TODAY())&gt;=-92,"02 Expired last 3 months",(N2474-TODAY())&gt;=-183,"03 Expired last 6 months",(N2474-TODAY())&gt;=-365,"04 Expired last 12 months",(N2474-TODAY())&gt;=-547,"05 Expired last 18 months",TRUE,"06 Expired over 18 months")</f>
        <v>04 Expired last 12 months</v>
      </c>
      <c r="Q2474" s="65">
        <v>45286</v>
      </c>
      <c r="R2474" s="84">
        <f t="shared" si="513"/>
        <v>52833.666666666664</v>
      </c>
      <c r="S2474" s="77" t="str" cm="1">
        <f t="array" ref="S2474">_xlfn.IFS(R2474&gt;5000000,"Gold",R2474&gt;=500000,"Silver",R2474&gt;30000,"Bronze",TRUE,"Transactional")</f>
        <v>Bronze</v>
      </c>
      <c r="T2474" s="24" t="s">
        <v>122</v>
      </c>
      <c r="U2474" s="101" t="s">
        <v>445</v>
      </c>
      <c r="V2474" s="101" t="s">
        <v>874</v>
      </c>
      <c r="W2474" s="77" t="str">
        <f t="shared" si="510"/>
        <v>No</v>
      </c>
      <c r="X2474" s="77" t="str">
        <f>IFERROR(_xlfn.XLOOKUP(J2474&amp;"||"&amp;K2474,'Mapping Ref.'!$J$2:$J$538,'Mapping Ref.'!$K$2:$K$538),"")</f>
        <v>Childrens &amp; Adults</v>
      </c>
      <c r="Y2474" s="77" t="str" cm="1">
        <f t="array" ref="Y2474">_xlfn.IFS(R2474&gt;2000000,"For Publication",R2474&gt;100000,"PID",R2474&gt;30000,"RFQ",TRUE,"Transactional")</f>
        <v>RFQ</v>
      </c>
      <c r="Z2474" s="24" t="s">
        <v>2277</v>
      </c>
      <c r="AA2474" s="32">
        <v>14</v>
      </c>
      <c r="AB2474" s="24">
        <v>0</v>
      </c>
      <c r="AC2474" s="25">
        <v>45470</v>
      </c>
      <c r="AD2474" s="24" t="s">
        <v>58</v>
      </c>
      <c r="AE2474" s="24" t="s">
        <v>9439</v>
      </c>
      <c r="AF2474" s="24" t="s">
        <v>59</v>
      </c>
      <c r="AG2474" s="24" t="s">
        <v>59</v>
      </c>
      <c r="AH2474" s="24" t="s">
        <v>60</v>
      </c>
      <c r="AI2474" s="24">
        <v>4213320</v>
      </c>
      <c r="AJ2474" s="24" t="s">
        <v>60</v>
      </c>
      <c r="AK2474" s="24" t="s">
        <v>76</v>
      </c>
      <c r="AL2474" s="24" t="s">
        <v>123</v>
      </c>
      <c r="AM2474" s="24" t="s">
        <v>60</v>
      </c>
      <c r="AN2474" s="24" t="s">
        <v>59</v>
      </c>
      <c r="AO2474" s="24">
        <v>0</v>
      </c>
      <c r="AP2474" s="24"/>
      <c r="AQ2474" s="24"/>
      <c r="AR2474" s="24"/>
      <c r="AS2474" s="89">
        <f t="shared" si="514"/>
        <v>14</v>
      </c>
      <c r="AT2474" s="24" t="s">
        <v>832</v>
      </c>
    </row>
    <row r="2475" spans="1:46" x14ac:dyDescent="0.5">
      <c r="A2475" s="24">
        <v>2614</v>
      </c>
      <c r="B2475" s="24"/>
      <c r="C2475" s="24" t="s">
        <v>77</v>
      </c>
      <c r="D2475" s="24" t="s">
        <v>9440</v>
      </c>
      <c r="E2475" s="24" t="s">
        <v>9441</v>
      </c>
      <c r="F2475" s="77" t="str">
        <f t="shared" si="509"/>
        <v>MIB ELECTRICAL ENGINEERS LTD</v>
      </c>
      <c r="G2475" s="24" t="s">
        <v>6359</v>
      </c>
      <c r="H2475" s="24" t="s">
        <v>768</v>
      </c>
      <c r="I2475" s="24" t="s">
        <v>1128</v>
      </c>
      <c r="J2475" s="24" t="s">
        <v>190</v>
      </c>
      <c r="K2475" s="24" t="s">
        <v>3201</v>
      </c>
      <c r="L2475" s="25">
        <v>45464</v>
      </c>
      <c r="M2475" s="25">
        <v>45899</v>
      </c>
      <c r="N2475" s="81">
        <f t="shared" si="511"/>
        <v>45899</v>
      </c>
      <c r="O2475" s="77" t="str">
        <f t="shared" ca="1" si="512"/>
        <v>Expired</v>
      </c>
      <c r="P2475" s="77" t="str" cm="1">
        <f t="array" aca="1" ref="P2475" ca="1">_xlfn.IFS((N2475-TODAY())&gt;=547,"06 Expires over 18 months",(N2475-TODAY())&gt;=365,"05 Expires in 18 months",(N2475-TODAY())&gt;=183,"04 Expires in 12 months",(N2475-TODAY())&gt;=92,"03 Expires in 6 months",(N2475-TODAY())&gt;=31,"02 Expires in 3 months",(N2475-TODAY())&gt;=0,"01 Expires in 30 days",(N2475-TODAY())&gt;=-31,"01 Expired last 30 days",(N2475-TODAY())&gt;=-92,"02 Expired last 3 months",(N2475-TODAY())&gt;=-183,"03 Expired last 6 months",(N2475-TODAY())&gt;=-365,"04 Expired last 12 months",(N2475-TODAY())&gt;=-547,"05 Expired last 18 months",TRUE,"06 Expired over 18 months")</f>
        <v>04 Expired last 12 months</v>
      </c>
      <c r="Q2475" s="65">
        <v>120331.38</v>
      </c>
      <c r="R2475" s="84">
        <f t="shared" si="513"/>
        <v>140386.61000000002</v>
      </c>
      <c r="S2475" s="77" t="str" cm="1">
        <f t="array" ref="S2475">_xlfn.IFS(R2475&gt;5000000,"Gold",R2475&gt;=500000,"Silver",R2475&gt;30000,"Bronze",TRUE,"Transactional")</f>
        <v>Bronze</v>
      </c>
      <c r="T2475" s="24" t="s">
        <v>122</v>
      </c>
      <c r="U2475" s="101" t="s">
        <v>366</v>
      </c>
      <c r="V2475" s="101" t="s">
        <v>770</v>
      </c>
      <c r="W2475" s="77" t="str">
        <f t="shared" si="510"/>
        <v>No</v>
      </c>
      <c r="X2475" s="77" t="str">
        <f>IFERROR(_xlfn.XLOOKUP(J2475&amp;"||"&amp;K2475,'Mapping Ref.'!$J$2:$J$538,'Mapping Ref.'!$K$2:$K$538),"")</f>
        <v>Childrens &amp; Adults</v>
      </c>
      <c r="Y2475" s="77" t="str" cm="1">
        <f t="array" ref="Y2475">_xlfn.IFS(R2475&gt;2000000,"For Publication",R2475&gt;100000,"PID",R2475&gt;30000,"RFQ",TRUE,"Transactional")</f>
        <v>PID</v>
      </c>
      <c r="Z2475" s="24" t="s">
        <v>2277</v>
      </c>
      <c r="AA2475" s="32">
        <v>14</v>
      </c>
      <c r="AB2475" s="24">
        <v>0</v>
      </c>
      <c r="AC2475" s="25">
        <v>45470</v>
      </c>
      <c r="AD2475" s="24" t="s">
        <v>58</v>
      </c>
      <c r="AE2475" s="24" t="s">
        <v>9442</v>
      </c>
      <c r="AF2475" s="24" t="s">
        <v>59</v>
      </c>
      <c r="AG2475" s="24" t="s">
        <v>59</v>
      </c>
      <c r="AH2475" s="24" t="s">
        <v>60</v>
      </c>
      <c r="AI2475" s="24">
        <v>13417793</v>
      </c>
      <c r="AJ2475" s="24" t="s">
        <v>60</v>
      </c>
      <c r="AK2475" s="24" t="s">
        <v>76</v>
      </c>
      <c r="AL2475" s="24" t="s">
        <v>123</v>
      </c>
      <c r="AM2475" s="24" t="s">
        <v>60</v>
      </c>
      <c r="AN2475" s="24" t="s">
        <v>59</v>
      </c>
      <c r="AO2475" s="24">
        <v>0</v>
      </c>
      <c r="AP2475" s="24"/>
      <c r="AQ2475" s="24"/>
      <c r="AR2475" s="24"/>
      <c r="AS2475" s="89">
        <f t="shared" si="514"/>
        <v>14</v>
      </c>
      <c r="AT2475" s="24" t="s">
        <v>6360</v>
      </c>
    </row>
    <row r="2476" spans="1:46" x14ac:dyDescent="0.5">
      <c r="A2476" s="24">
        <v>2615</v>
      </c>
      <c r="B2476" s="24" t="s">
        <v>506</v>
      </c>
      <c r="C2476" s="24"/>
      <c r="D2476" s="24" t="s">
        <v>5445</v>
      </c>
      <c r="E2476" s="24" t="s">
        <v>9443</v>
      </c>
      <c r="F2476" s="77" t="str">
        <f t="shared" si="509"/>
        <v>ESSEX CHILD &amp; FAMILY CONTACT LTD</v>
      </c>
      <c r="G2476" s="24" t="s">
        <v>9444</v>
      </c>
      <c r="H2476" s="24" t="s">
        <v>5010</v>
      </c>
      <c r="I2476" s="24" t="s">
        <v>5010</v>
      </c>
      <c r="J2476" s="24" t="s">
        <v>190</v>
      </c>
      <c r="K2476" s="24" t="s">
        <v>755</v>
      </c>
      <c r="L2476" s="25">
        <v>45470</v>
      </c>
      <c r="M2476" s="25">
        <v>45835</v>
      </c>
      <c r="N2476" s="81">
        <f t="shared" si="511"/>
        <v>46565</v>
      </c>
      <c r="O2476" s="77" t="str">
        <f t="shared" ca="1" si="512"/>
        <v>Live</v>
      </c>
      <c r="P2476" s="77" t="str" cm="1">
        <f t="array" aca="1" ref="P2476" ca="1">_xlfn.IFS((N2476-TODAY())&gt;=547,"06 Expires over 18 months",(N2476-TODAY())&gt;=365,"05 Expires in 18 months",(N2476-TODAY())&gt;=183,"04 Expires in 12 months",(N2476-TODAY())&gt;=92,"03 Expires in 6 months",(N2476-TODAY())&gt;=31,"02 Expires in 3 months",(N2476-TODAY())&gt;=0,"01 Expires in 30 days",(N2476-TODAY())&gt;=-31,"01 Expired last 30 days",(N2476-TODAY())&gt;=-92,"02 Expired last 3 months",(N2476-TODAY())&gt;=-183,"03 Expired last 6 months",(N2476-TODAY())&gt;=-365,"04 Expired last 12 months",(N2476-TODAY())&gt;=-547,"05 Expired last 18 months",TRUE,"06 Expired over 18 months")</f>
        <v>04 Expires in 12 months</v>
      </c>
      <c r="Q2476" s="65">
        <v>5000</v>
      </c>
      <c r="R2476" s="84">
        <f t="shared" si="513"/>
        <v>15000</v>
      </c>
      <c r="S2476" s="77" t="str" cm="1">
        <f t="array" ref="S2476">_xlfn.IFS(R2476&gt;5000000,"Gold",R2476&gt;=500000,"Silver",R2476&gt;30000,"Bronze",TRUE,"Transactional")</f>
        <v>Transactional</v>
      </c>
      <c r="T2476" s="24" t="s">
        <v>54</v>
      </c>
      <c r="U2476" s="101" t="s">
        <v>190</v>
      </c>
      <c r="V2476" s="101"/>
      <c r="W2476" s="77" t="str">
        <f t="shared" si="510"/>
        <v>Yes</v>
      </c>
      <c r="X2476" s="77" t="str">
        <f>IFERROR(_xlfn.XLOOKUP(J2476&amp;"||"&amp;K2476,'Mapping Ref.'!$J$2:$J$538,'Mapping Ref.'!$K$2:$K$538),"")</f>
        <v>Childrens &amp; Adults</v>
      </c>
      <c r="Y2476" s="77" t="str" cm="1">
        <f t="array" ref="Y2476">_xlfn.IFS(R2476&gt;2000000,"For Publication",R2476&gt;100000,"PID",R2476&gt;30000,"RFQ",TRUE,"Transactional")</f>
        <v>Transactional</v>
      </c>
      <c r="Z2476" s="24" t="s">
        <v>8586</v>
      </c>
      <c r="AA2476" s="32">
        <v>12</v>
      </c>
      <c r="AB2476" s="24">
        <v>24</v>
      </c>
      <c r="AC2476" s="25">
        <v>45470</v>
      </c>
      <c r="AD2476" s="24" t="s">
        <v>58</v>
      </c>
      <c r="AE2476" s="24" t="s">
        <v>8630</v>
      </c>
      <c r="AF2476" s="24" t="s">
        <v>60</v>
      </c>
      <c r="AG2476" s="24" t="s">
        <v>59</v>
      </c>
      <c r="AH2476" s="24" t="s">
        <v>60</v>
      </c>
      <c r="AI2476" s="24">
        <v>1398011</v>
      </c>
      <c r="AJ2476" s="24" t="s">
        <v>60</v>
      </c>
      <c r="AK2476" s="24" t="s">
        <v>101</v>
      </c>
      <c r="AL2476" s="24" t="s">
        <v>70</v>
      </c>
      <c r="AM2476" s="24" t="s">
        <v>59</v>
      </c>
      <c r="AN2476" s="24" t="s">
        <v>59</v>
      </c>
      <c r="AO2476" s="24">
        <v>0</v>
      </c>
      <c r="AP2476" s="24" t="s">
        <v>8471</v>
      </c>
      <c r="AQ2476" s="24"/>
      <c r="AR2476" s="24"/>
      <c r="AS2476" s="89">
        <f t="shared" si="514"/>
        <v>36</v>
      </c>
      <c r="AT2476" s="24" t="s">
        <v>9445</v>
      </c>
    </row>
    <row r="2477" spans="1:46" x14ac:dyDescent="0.5">
      <c r="A2477" s="24">
        <v>2616</v>
      </c>
      <c r="B2477" s="24"/>
      <c r="C2477" s="24" t="s">
        <v>77</v>
      </c>
      <c r="D2477" s="24" t="s">
        <v>9446</v>
      </c>
      <c r="E2477" s="24" t="s">
        <v>9447</v>
      </c>
      <c r="F2477" s="77" t="str">
        <f t="shared" si="509"/>
        <v>H CAROLAN CONSTRUCTION LIMITED</v>
      </c>
      <c r="G2477" s="24" t="s">
        <v>9448</v>
      </c>
      <c r="H2477" s="24" t="s">
        <v>768</v>
      </c>
      <c r="I2477" s="24" t="s">
        <v>1128</v>
      </c>
      <c r="J2477" s="24" t="s">
        <v>190</v>
      </c>
      <c r="K2477" s="24" t="s">
        <v>3201</v>
      </c>
      <c r="L2477" s="25">
        <v>45464</v>
      </c>
      <c r="M2477" s="25">
        <v>45899</v>
      </c>
      <c r="N2477" s="81">
        <f t="shared" si="511"/>
        <v>45899</v>
      </c>
      <c r="O2477" s="77" t="str">
        <f t="shared" ca="1" si="512"/>
        <v>Expired</v>
      </c>
      <c r="P2477" s="77" t="str" cm="1">
        <f t="array" aca="1" ref="P2477" ca="1">_xlfn.IFS((N2477-TODAY())&gt;=547,"06 Expires over 18 months",(N2477-TODAY())&gt;=365,"05 Expires in 18 months",(N2477-TODAY())&gt;=183,"04 Expires in 12 months",(N2477-TODAY())&gt;=92,"03 Expires in 6 months",(N2477-TODAY())&gt;=31,"02 Expires in 3 months",(N2477-TODAY())&gt;=0,"01 Expires in 30 days",(N2477-TODAY())&gt;=-31,"01 Expired last 30 days",(N2477-TODAY())&gt;=-92,"02 Expired last 3 months",(N2477-TODAY())&gt;=-183,"03 Expired last 6 months",(N2477-TODAY())&gt;=-365,"04 Expired last 12 months",(N2477-TODAY())&gt;=-547,"05 Expired last 18 months",TRUE,"06 Expired over 18 months")</f>
        <v>04 Expired last 12 months</v>
      </c>
      <c r="Q2477" s="65">
        <v>100923.33</v>
      </c>
      <c r="R2477" s="84">
        <f t="shared" si="513"/>
        <v>117743.88500000001</v>
      </c>
      <c r="S2477" s="77" t="str" cm="1">
        <f t="array" ref="S2477">_xlfn.IFS(R2477&gt;5000000,"Gold",R2477&gt;=500000,"Silver",R2477&gt;30000,"Bronze",TRUE,"Transactional")</f>
        <v>Bronze</v>
      </c>
      <c r="T2477" s="24" t="s">
        <v>122</v>
      </c>
      <c r="U2477" s="101" t="s">
        <v>84</v>
      </c>
      <c r="V2477" s="101" t="s">
        <v>727</v>
      </c>
      <c r="W2477" s="77" t="str">
        <f t="shared" si="510"/>
        <v>No</v>
      </c>
      <c r="X2477" s="77" t="str">
        <f>IFERROR(_xlfn.XLOOKUP(J2477&amp;"||"&amp;K2477,'Mapping Ref.'!$J$2:$J$538,'Mapping Ref.'!$K$2:$K$538),"")</f>
        <v>Childrens &amp; Adults</v>
      </c>
      <c r="Y2477" s="77" t="str" cm="1">
        <f t="array" ref="Y2477">_xlfn.IFS(R2477&gt;2000000,"For Publication",R2477&gt;100000,"PID",R2477&gt;30000,"RFQ",TRUE,"Transactional")</f>
        <v>PID</v>
      </c>
      <c r="Z2477" s="24" t="s">
        <v>2277</v>
      </c>
      <c r="AA2477" s="32">
        <v>14</v>
      </c>
      <c r="AB2477" s="24">
        <v>0</v>
      </c>
      <c r="AC2477" s="25">
        <v>45470</v>
      </c>
      <c r="AD2477" s="24" t="s">
        <v>58</v>
      </c>
      <c r="AE2477" s="24" t="s">
        <v>9449</v>
      </c>
      <c r="AF2477" s="24" t="s">
        <v>59</v>
      </c>
      <c r="AG2477" s="24" t="s">
        <v>59</v>
      </c>
      <c r="AH2477" s="24" t="s">
        <v>60</v>
      </c>
      <c r="AI2477" s="24">
        <v>11111650</v>
      </c>
      <c r="AJ2477" s="24" t="s">
        <v>60</v>
      </c>
      <c r="AK2477" s="24" t="s">
        <v>76</v>
      </c>
      <c r="AL2477" s="24" t="s">
        <v>123</v>
      </c>
      <c r="AM2477" s="24" t="s">
        <v>60</v>
      </c>
      <c r="AN2477" s="24" t="s">
        <v>59</v>
      </c>
      <c r="AO2477" s="24">
        <v>0</v>
      </c>
      <c r="AP2477" s="24"/>
      <c r="AQ2477" s="24"/>
      <c r="AR2477" s="24"/>
      <c r="AS2477" s="89">
        <f t="shared" si="514"/>
        <v>14</v>
      </c>
      <c r="AT2477" s="24" t="s">
        <v>9450</v>
      </c>
    </row>
    <row r="2478" spans="1:46" x14ac:dyDescent="0.5">
      <c r="A2478" s="24">
        <v>2617</v>
      </c>
      <c r="B2478" s="24"/>
      <c r="C2478" s="24" t="s">
        <v>77</v>
      </c>
      <c r="D2478" s="24" t="s">
        <v>9451</v>
      </c>
      <c r="E2478" s="24" t="s">
        <v>9452</v>
      </c>
      <c r="F2478" s="77" t="str">
        <f t="shared" si="509"/>
        <v>H CAROLAN CONSTRUCTION LIMITED</v>
      </c>
      <c r="G2478" s="24" t="s">
        <v>9448</v>
      </c>
      <c r="H2478" s="24" t="s">
        <v>768</v>
      </c>
      <c r="I2478" s="24" t="s">
        <v>1128</v>
      </c>
      <c r="J2478" s="24" t="s">
        <v>190</v>
      </c>
      <c r="K2478" s="24" t="s">
        <v>3201</v>
      </c>
      <c r="L2478" s="25">
        <v>45468</v>
      </c>
      <c r="M2478" s="25">
        <v>45898</v>
      </c>
      <c r="N2478" s="81">
        <f t="shared" si="511"/>
        <v>45898</v>
      </c>
      <c r="O2478" s="77" t="str">
        <f t="shared" ca="1" si="512"/>
        <v>Expired</v>
      </c>
      <c r="P2478" s="77" t="str" cm="1">
        <f t="array" aca="1" ref="P2478" ca="1">_xlfn.IFS((N2478-TODAY())&gt;=547,"06 Expires over 18 months",(N2478-TODAY())&gt;=365,"05 Expires in 18 months",(N2478-TODAY())&gt;=183,"04 Expires in 12 months",(N2478-TODAY())&gt;=92,"03 Expires in 6 months",(N2478-TODAY())&gt;=31,"02 Expires in 3 months",(N2478-TODAY())&gt;=0,"01 Expires in 30 days",(N2478-TODAY())&gt;=-31,"01 Expired last 30 days",(N2478-TODAY())&gt;=-92,"02 Expired last 3 months",(N2478-TODAY())&gt;=-183,"03 Expired last 6 months",(N2478-TODAY())&gt;=-365,"04 Expired last 12 months",(N2478-TODAY())&gt;=-547,"05 Expired last 18 months",TRUE,"06 Expired over 18 months")</f>
        <v>04 Expired last 12 months</v>
      </c>
      <c r="Q2478" s="65">
        <v>49157.09</v>
      </c>
      <c r="R2478" s="84">
        <f t="shared" si="513"/>
        <v>57349.938333333332</v>
      </c>
      <c r="S2478" s="77" t="str" cm="1">
        <f t="array" ref="S2478">_xlfn.IFS(R2478&gt;5000000,"Gold",R2478&gt;=500000,"Silver",R2478&gt;30000,"Bronze",TRUE,"Transactional")</f>
        <v>Bronze</v>
      </c>
      <c r="T2478" s="24" t="s">
        <v>122</v>
      </c>
      <c r="U2478" s="101" t="s">
        <v>123</v>
      </c>
      <c r="V2478" s="101" t="s">
        <v>124</v>
      </c>
      <c r="W2478" s="77" t="str">
        <f t="shared" si="510"/>
        <v>No</v>
      </c>
      <c r="X2478" s="77" t="str">
        <f>IFERROR(_xlfn.XLOOKUP(J2478&amp;"||"&amp;K2478,'Mapping Ref.'!$J$2:$J$538,'Mapping Ref.'!$K$2:$K$538),"")</f>
        <v>Childrens &amp; Adults</v>
      </c>
      <c r="Y2478" s="77" t="str" cm="1">
        <f t="array" ref="Y2478">_xlfn.IFS(R2478&gt;2000000,"For Publication",R2478&gt;100000,"PID",R2478&gt;30000,"RFQ",TRUE,"Transactional")</f>
        <v>RFQ</v>
      </c>
      <c r="Z2478" s="24" t="s">
        <v>2277</v>
      </c>
      <c r="AA2478" s="32">
        <v>14</v>
      </c>
      <c r="AB2478" s="24">
        <v>0</v>
      </c>
      <c r="AC2478" s="25">
        <v>45470</v>
      </c>
      <c r="AD2478" s="24" t="s">
        <v>58</v>
      </c>
      <c r="AE2478" s="24" t="s">
        <v>9453</v>
      </c>
      <c r="AF2478" s="24" t="s">
        <v>59</v>
      </c>
      <c r="AG2478" s="24" t="s">
        <v>59</v>
      </c>
      <c r="AH2478" s="24" t="s">
        <v>60</v>
      </c>
      <c r="AI2478" s="24">
        <v>11111650</v>
      </c>
      <c r="AJ2478" s="24" t="s">
        <v>60</v>
      </c>
      <c r="AK2478" s="24" t="s">
        <v>76</v>
      </c>
      <c r="AL2478" s="24" t="s">
        <v>123</v>
      </c>
      <c r="AM2478" s="24" t="s">
        <v>60</v>
      </c>
      <c r="AN2478" s="24" t="s">
        <v>59</v>
      </c>
      <c r="AO2478" s="24">
        <v>0</v>
      </c>
      <c r="AP2478" s="24"/>
      <c r="AQ2478" s="24"/>
      <c r="AR2478" s="24"/>
      <c r="AS2478" s="89">
        <f t="shared" si="514"/>
        <v>14</v>
      </c>
      <c r="AT2478" s="24" t="s">
        <v>9450</v>
      </c>
    </row>
    <row r="2479" spans="1:46" x14ac:dyDescent="0.5">
      <c r="A2479" s="24">
        <v>2618</v>
      </c>
      <c r="B2479" s="24"/>
      <c r="C2479" s="24" t="s">
        <v>77</v>
      </c>
      <c r="D2479" s="24" t="s">
        <v>9454</v>
      </c>
      <c r="E2479" s="24" t="s">
        <v>9455</v>
      </c>
      <c r="F2479" s="77" t="str">
        <f t="shared" si="509"/>
        <v>G&amp;D HIGGINS MECHANICAL SERVICES LTD</v>
      </c>
      <c r="G2479" s="24" t="s">
        <v>855</v>
      </c>
      <c r="H2479" s="24" t="s">
        <v>768</v>
      </c>
      <c r="I2479" s="24" t="s">
        <v>1128</v>
      </c>
      <c r="J2479" s="24" t="s">
        <v>190</v>
      </c>
      <c r="K2479" s="24" t="s">
        <v>3201</v>
      </c>
      <c r="L2479" s="25">
        <v>45468</v>
      </c>
      <c r="M2479" s="25">
        <v>45898</v>
      </c>
      <c r="N2479" s="81">
        <f t="shared" si="511"/>
        <v>45898</v>
      </c>
      <c r="O2479" s="77" t="str">
        <f t="shared" ca="1" si="512"/>
        <v>Expired</v>
      </c>
      <c r="P2479" s="77" t="str" cm="1">
        <f t="array" aca="1" ref="P2479" ca="1">_xlfn.IFS((N2479-TODAY())&gt;=547,"06 Expires over 18 months",(N2479-TODAY())&gt;=365,"05 Expires in 18 months",(N2479-TODAY())&gt;=183,"04 Expires in 12 months",(N2479-TODAY())&gt;=92,"03 Expires in 6 months",(N2479-TODAY())&gt;=31,"02 Expires in 3 months",(N2479-TODAY())&gt;=0,"01 Expires in 30 days",(N2479-TODAY())&gt;=-31,"01 Expired last 30 days",(N2479-TODAY())&gt;=-92,"02 Expired last 3 months",(N2479-TODAY())&gt;=-183,"03 Expired last 6 months",(N2479-TODAY())&gt;=-365,"04 Expired last 12 months",(N2479-TODAY())&gt;=-547,"05 Expired last 18 months",TRUE,"06 Expired over 18 months")</f>
        <v>04 Expired last 12 months</v>
      </c>
      <c r="Q2479" s="65">
        <v>263780</v>
      </c>
      <c r="R2479" s="84">
        <f t="shared" si="513"/>
        <v>307743.33333333331</v>
      </c>
      <c r="S2479" s="77" t="str" cm="1">
        <f t="array" ref="S2479">_xlfn.IFS(R2479&gt;5000000,"Gold",R2479&gt;=500000,"Silver",R2479&gt;30000,"Bronze",TRUE,"Transactional")</f>
        <v>Bronze</v>
      </c>
      <c r="T2479" s="24" t="s">
        <v>122</v>
      </c>
      <c r="U2479" s="101" t="s">
        <v>366</v>
      </c>
      <c r="V2479" s="101" t="s">
        <v>770</v>
      </c>
      <c r="W2479" s="77" t="str">
        <f t="shared" si="510"/>
        <v>No</v>
      </c>
      <c r="X2479" s="77" t="str">
        <f>IFERROR(_xlfn.XLOOKUP(J2479&amp;"||"&amp;K2479,'Mapping Ref.'!$J$2:$J$538,'Mapping Ref.'!$K$2:$K$538),"")</f>
        <v>Childrens &amp; Adults</v>
      </c>
      <c r="Y2479" s="77" t="str" cm="1">
        <f t="array" ref="Y2479">_xlfn.IFS(R2479&gt;2000000,"For Publication",R2479&gt;100000,"PID",R2479&gt;30000,"RFQ",TRUE,"Transactional")</f>
        <v>PID</v>
      </c>
      <c r="Z2479" s="24" t="s">
        <v>2277</v>
      </c>
      <c r="AA2479" s="32">
        <v>14</v>
      </c>
      <c r="AB2479" s="24">
        <v>0</v>
      </c>
      <c r="AC2479" s="25">
        <v>45470</v>
      </c>
      <c r="AD2479" s="24" t="s">
        <v>58</v>
      </c>
      <c r="AE2479" s="24" t="s">
        <v>9456</v>
      </c>
      <c r="AF2479" s="24" t="s">
        <v>59</v>
      </c>
      <c r="AG2479" s="24" t="s">
        <v>59</v>
      </c>
      <c r="AH2479" s="24" t="s">
        <v>60</v>
      </c>
      <c r="AI2479" s="24">
        <v>2530834</v>
      </c>
      <c r="AJ2479" s="24" t="s">
        <v>60</v>
      </c>
      <c r="AK2479" s="24" t="s">
        <v>76</v>
      </c>
      <c r="AL2479" s="24" t="s">
        <v>123</v>
      </c>
      <c r="AM2479" s="24" t="s">
        <v>60</v>
      </c>
      <c r="AN2479" s="24" t="s">
        <v>59</v>
      </c>
      <c r="AO2479" s="24">
        <v>0</v>
      </c>
      <c r="AP2479" s="24"/>
      <c r="AQ2479" s="24"/>
      <c r="AR2479" s="24"/>
      <c r="AS2479" s="89">
        <f t="shared" si="514"/>
        <v>14</v>
      </c>
      <c r="AT2479" s="24" t="s">
        <v>856</v>
      </c>
    </row>
    <row r="2480" spans="1:46" x14ac:dyDescent="0.5">
      <c r="A2480" s="24">
        <v>2619</v>
      </c>
      <c r="B2480" s="24"/>
      <c r="C2480" s="24" t="s">
        <v>77</v>
      </c>
      <c r="D2480" s="24" t="s">
        <v>9457</v>
      </c>
      <c r="E2480" s="24" t="s">
        <v>9458</v>
      </c>
      <c r="F2480" s="77" t="str">
        <f t="shared" si="509"/>
        <v>MIB ELECTRICAL ENGINEERS LTD</v>
      </c>
      <c r="G2480" s="24" t="s">
        <v>6359</v>
      </c>
      <c r="H2480" s="24" t="s">
        <v>768</v>
      </c>
      <c r="I2480" s="24" t="s">
        <v>1128</v>
      </c>
      <c r="J2480" s="24" t="s">
        <v>190</v>
      </c>
      <c r="K2480" s="24" t="s">
        <v>3201</v>
      </c>
      <c r="L2480" s="25">
        <v>45469</v>
      </c>
      <c r="M2480" s="25">
        <v>45898</v>
      </c>
      <c r="N2480" s="81">
        <f t="shared" si="511"/>
        <v>45898</v>
      </c>
      <c r="O2480" s="77" t="str">
        <f t="shared" ca="1" si="512"/>
        <v>Expired</v>
      </c>
      <c r="P2480" s="77" t="str" cm="1">
        <f t="array" aca="1" ref="P2480" ca="1">_xlfn.IFS((N2480-TODAY())&gt;=547,"06 Expires over 18 months",(N2480-TODAY())&gt;=365,"05 Expires in 18 months",(N2480-TODAY())&gt;=183,"04 Expires in 12 months",(N2480-TODAY())&gt;=92,"03 Expires in 6 months",(N2480-TODAY())&gt;=31,"02 Expires in 3 months",(N2480-TODAY())&gt;=0,"01 Expires in 30 days",(N2480-TODAY())&gt;=-31,"01 Expired last 30 days",(N2480-TODAY())&gt;=-92,"02 Expired last 3 months",(N2480-TODAY())&gt;=-183,"03 Expired last 6 months",(N2480-TODAY())&gt;=-365,"04 Expired last 12 months",(N2480-TODAY())&gt;=-547,"05 Expired last 18 months",TRUE,"06 Expired over 18 months")</f>
        <v>04 Expired last 12 months</v>
      </c>
      <c r="Q2480" s="65">
        <v>269771.23</v>
      </c>
      <c r="R2480" s="84">
        <f t="shared" si="513"/>
        <v>314733.10166666663</v>
      </c>
      <c r="S2480" s="77" t="str" cm="1">
        <f t="array" ref="S2480">_xlfn.IFS(R2480&gt;5000000,"Gold",R2480&gt;=500000,"Silver",R2480&gt;30000,"Bronze",TRUE,"Transactional")</f>
        <v>Bronze</v>
      </c>
      <c r="T2480" s="24" t="s">
        <v>122</v>
      </c>
      <c r="U2480" s="101" t="s">
        <v>366</v>
      </c>
      <c r="V2480" s="101" t="s">
        <v>770</v>
      </c>
      <c r="W2480" s="77" t="str">
        <f t="shared" si="510"/>
        <v>No</v>
      </c>
      <c r="X2480" s="77" t="str">
        <f>IFERROR(_xlfn.XLOOKUP(J2480&amp;"||"&amp;K2480,'Mapping Ref.'!$J$2:$J$538,'Mapping Ref.'!$K$2:$K$538),"")</f>
        <v>Childrens &amp; Adults</v>
      </c>
      <c r="Y2480" s="77" t="str" cm="1">
        <f t="array" ref="Y2480">_xlfn.IFS(R2480&gt;2000000,"For Publication",R2480&gt;100000,"PID",R2480&gt;30000,"RFQ",TRUE,"Transactional")</f>
        <v>PID</v>
      </c>
      <c r="Z2480" s="24" t="s">
        <v>2277</v>
      </c>
      <c r="AA2480" s="32">
        <v>14</v>
      </c>
      <c r="AB2480" s="24">
        <v>0</v>
      </c>
      <c r="AC2480" s="25">
        <v>45470</v>
      </c>
      <c r="AD2480" s="24" t="s">
        <v>58</v>
      </c>
      <c r="AE2480" s="24" t="s">
        <v>9459</v>
      </c>
      <c r="AF2480" s="24" t="s">
        <v>59</v>
      </c>
      <c r="AG2480" s="24" t="s">
        <v>59</v>
      </c>
      <c r="AH2480" s="24" t="s">
        <v>60</v>
      </c>
      <c r="AI2480" s="24">
        <v>13417793</v>
      </c>
      <c r="AJ2480" s="24" t="s">
        <v>60</v>
      </c>
      <c r="AK2480" s="24" t="s">
        <v>76</v>
      </c>
      <c r="AL2480" s="24" t="s">
        <v>123</v>
      </c>
      <c r="AM2480" s="24" t="s">
        <v>60</v>
      </c>
      <c r="AN2480" s="24" t="s">
        <v>59</v>
      </c>
      <c r="AO2480" s="24">
        <v>0</v>
      </c>
      <c r="AP2480" s="24"/>
      <c r="AQ2480" s="24"/>
      <c r="AR2480" s="24"/>
      <c r="AS2480" s="89">
        <f t="shared" si="514"/>
        <v>14</v>
      </c>
      <c r="AT2480" s="24" t="s">
        <v>6360</v>
      </c>
    </row>
    <row r="2481" spans="1:46" x14ac:dyDescent="0.5">
      <c r="A2481" s="24">
        <v>2620</v>
      </c>
      <c r="B2481" s="24"/>
      <c r="C2481" s="24"/>
      <c r="D2481" s="24" t="s">
        <v>9460</v>
      </c>
      <c r="E2481" s="24" t="s">
        <v>9461</v>
      </c>
      <c r="F2481" s="77" t="str">
        <f t="shared" si="509"/>
        <v>TSG BUILDING SERVICES PLC</v>
      </c>
      <c r="G2481" s="24" t="s">
        <v>9462</v>
      </c>
      <c r="H2481" s="24" t="s">
        <v>768</v>
      </c>
      <c r="I2481" s="24" t="s">
        <v>1128</v>
      </c>
      <c r="J2481" s="24" t="s">
        <v>190</v>
      </c>
      <c r="K2481" s="24" t="s">
        <v>3201</v>
      </c>
      <c r="L2481" s="25">
        <v>45468</v>
      </c>
      <c r="M2481" s="25">
        <v>45900</v>
      </c>
      <c r="N2481" s="81">
        <f t="shared" si="511"/>
        <v>45900</v>
      </c>
      <c r="O2481" s="77" t="str">
        <f t="shared" ca="1" si="512"/>
        <v>Expired</v>
      </c>
      <c r="P2481" s="77" t="str" cm="1">
        <f t="array" aca="1" ref="P2481" ca="1">_xlfn.IFS((N2481-TODAY())&gt;=547,"06 Expires over 18 months",(N2481-TODAY())&gt;=365,"05 Expires in 18 months",(N2481-TODAY())&gt;=183,"04 Expires in 12 months",(N2481-TODAY())&gt;=92,"03 Expires in 6 months",(N2481-TODAY())&gt;=31,"02 Expires in 3 months",(N2481-TODAY())&gt;=0,"01 Expires in 30 days",(N2481-TODAY())&gt;=-31,"01 Expired last 30 days",(N2481-TODAY())&gt;=-92,"02 Expired last 3 months",(N2481-TODAY())&gt;=-183,"03 Expired last 6 months",(N2481-TODAY())&gt;=-365,"04 Expired last 12 months",(N2481-TODAY())&gt;=-547,"05 Expired last 18 months",TRUE,"06 Expired over 18 months")</f>
        <v>04 Expired last 12 months</v>
      </c>
      <c r="Q2481" s="65">
        <v>484724</v>
      </c>
      <c r="R2481" s="84">
        <f t="shared" si="513"/>
        <v>565511.33333333337</v>
      </c>
      <c r="S2481" s="77" t="str" cm="1">
        <f t="array" ref="S2481">_xlfn.IFS(R2481&gt;5000000,"Gold",R2481&gt;=500000,"Silver",R2481&gt;30000,"Bronze",TRUE,"Transactional")</f>
        <v>Silver</v>
      </c>
      <c r="T2481" s="24" t="s">
        <v>122</v>
      </c>
      <c r="U2481" s="101" t="s">
        <v>123</v>
      </c>
      <c r="V2481" s="101" t="s">
        <v>338</v>
      </c>
      <c r="W2481" s="77" t="str">
        <f t="shared" si="510"/>
        <v>No</v>
      </c>
      <c r="X2481" s="77" t="str">
        <f>IFERROR(_xlfn.XLOOKUP(J2481&amp;"||"&amp;K2481,'Mapping Ref.'!$J$2:$J$538,'Mapping Ref.'!$K$2:$K$538),"")</f>
        <v>Childrens &amp; Adults</v>
      </c>
      <c r="Y2481" s="77" t="str" cm="1">
        <f t="array" ref="Y2481">_xlfn.IFS(R2481&gt;2000000,"For Publication",R2481&gt;100000,"PID",R2481&gt;30000,"RFQ",TRUE,"Transactional")</f>
        <v>PID</v>
      </c>
      <c r="Z2481" s="24" t="s">
        <v>2277</v>
      </c>
      <c r="AA2481" s="32">
        <v>14</v>
      </c>
      <c r="AB2481" s="24">
        <v>0</v>
      </c>
      <c r="AC2481" s="25">
        <v>45470</v>
      </c>
      <c r="AD2481" s="24" t="s">
        <v>58</v>
      </c>
      <c r="AE2481" s="24" t="s">
        <v>9463</v>
      </c>
      <c r="AF2481" s="24" t="s">
        <v>59</v>
      </c>
      <c r="AG2481" s="24" t="s">
        <v>59</v>
      </c>
      <c r="AH2481" s="24" t="s">
        <v>60</v>
      </c>
      <c r="AI2481" s="24">
        <v>3908728</v>
      </c>
      <c r="AJ2481" s="24" t="s">
        <v>60</v>
      </c>
      <c r="AK2481" s="24" t="s">
        <v>76</v>
      </c>
      <c r="AL2481" s="24" t="s">
        <v>123</v>
      </c>
      <c r="AM2481" s="24" t="s">
        <v>60</v>
      </c>
      <c r="AN2481" s="24" t="s">
        <v>59</v>
      </c>
      <c r="AO2481" s="24">
        <v>0</v>
      </c>
      <c r="AP2481" s="24"/>
      <c r="AQ2481" s="24"/>
      <c r="AR2481" s="24"/>
      <c r="AS2481" s="89">
        <f t="shared" si="514"/>
        <v>14</v>
      </c>
      <c r="AT2481" s="24" t="s">
        <v>9464</v>
      </c>
    </row>
    <row r="2482" spans="1:46" x14ac:dyDescent="0.5">
      <c r="A2482" s="24">
        <v>2621</v>
      </c>
      <c r="B2482" s="24"/>
      <c r="C2482" s="24"/>
      <c r="D2482" s="24" t="s">
        <v>9465</v>
      </c>
      <c r="E2482" s="24" t="s">
        <v>9466</v>
      </c>
      <c r="F2482" s="77" t="str">
        <f t="shared" si="509"/>
        <v>EQUIVO LIMITED</v>
      </c>
      <c r="G2482" s="24" t="s">
        <v>9467</v>
      </c>
      <c r="H2482" s="24" t="s">
        <v>6028</v>
      </c>
      <c r="I2482" s="24" t="s">
        <v>1829</v>
      </c>
      <c r="J2482" s="24" t="s">
        <v>52</v>
      </c>
      <c r="K2482" s="24" t="s">
        <v>873</v>
      </c>
      <c r="L2482" s="25">
        <v>44440</v>
      </c>
      <c r="M2482" s="25">
        <v>45107</v>
      </c>
      <c r="N2482" s="81">
        <f t="shared" si="511"/>
        <v>45107</v>
      </c>
      <c r="O2482" s="77" t="str">
        <f t="shared" ca="1" si="512"/>
        <v>Expired</v>
      </c>
      <c r="P2482" s="77" t="str" cm="1">
        <f t="array" aca="1" ref="P2482" ca="1">_xlfn.IFS((N2482-TODAY())&gt;=547,"06 Expires over 18 months",(N2482-TODAY())&gt;=365,"05 Expires in 18 months",(N2482-TODAY())&gt;=183,"04 Expires in 12 months",(N2482-TODAY())&gt;=92,"03 Expires in 6 months",(N2482-TODAY())&gt;=31,"02 Expires in 3 months",(N2482-TODAY())&gt;=0,"01 Expires in 30 days",(N2482-TODAY())&gt;=-31,"01 Expired last 30 days",(N2482-TODAY())&gt;=-92,"02 Expired last 3 months",(N2482-TODAY())&gt;=-183,"03 Expired last 6 months",(N2482-TODAY())&gt;=-365,"04 Expired last 12 months",(N2482-TODAY())&gt;=-547,"05 Expired last 18 months",TRUE,"06 Expired over 18 months")</f>
        <v>06 Expired over 18 months</v>
      </c>
      <c r="Q2482" s="65">
        <v>5000</v>
      </c>
      <c r="R2482" s="84">
        <f t="shared" si="513"/>
        <v>8750</v>
      </c>
      <c r="S2482" s="77" t="str" cm="1">
        <f t="array" ref="S2482">_xlfn.IFS(R2482&gt;5000000,"Gold",R2482&gt;=500000,"Silver",R2482&gt;30000,"Bronze",TRUE,"Transactional")</f>
        <v>Transactional</v>
      </c>
      <c r="T2482" s="24" t="s">
        <v>54</v>
      </c>
      <c r="U2482" s="101" t="s">
        <v>109</v>
      </c>
      <c r="V2482" s="101" t="s">
        <v>148</v>
      </c>
      <c r="W2482" s="77" t="str">
        <f t="shared" si="510"/>
        <v>No</v>
      </c>
      <c r="X2482" s="77" t="str">
        <f>IFERROR(_xlfn.XLOOKUP(J2482&amp;"||"&amp;K2482,'Mapping Ref.'!$J$2:$J$538,'Mapping Ref.'!$K$2:$K$538),"")</f>
        <v>Corporate</v>
      </c>
      <c r="Y2482" s="77" t="str" cm="1">
        <f t="array" ref="Y2482">_xlfn.IFS(R2482&gt;2000000,"For Publication",R2482&gt;100000,"PID",R2482&gt;30000,"RFQ",TRUE,"Transactional")</f>
        <v>Transactional</v>
      </c>
      <c r="Z2482" s="24" t="s">
        <v>2277</v>
      </c>
      <c r="AA2482" s="32">
        <v>21</v>
      </c>
      <c r="AB2482" s="24">
        <v>0</v>
      </c>
      <c r="AC2482" s="25">
        <v>45470</v>
      </c>
      <c r="AD2482" s="24" t="s">
        <v>58</v>
      </c>
      <c r="AE2482" s="24" t="s">
        <v>9059</v>
      </c>
      <c r="AF2482" s="24" t="s">
        <v>60</v>
      </c>
      <c r="AG2482" s="24" t="s">
        <v>59</v>
      </c>
      <c r="AH2482" s="24" t="s">
        <v>60</v>
      </c>
      <c r="AI2482" s="24">
        <v>3168371</v>
      </c>
      <c r="AJ2482" s="24" t="s">
        <v>59</v>
      </c>
      <c r="AK2482" s="24" t="s">
        <v>101</v>
      </c>
      <c r="AL2482" s="24" t="s">
        <v>70</v>
      </c>
      <c r="AM2482" s="24" t="s">
        <v>59</v>
      </c>
      <c r="AN2482" s="24" t="s">
        <v>59</v>
      </c>
      <c r="AO2482" s="24">
        <v>0</v>
      </c>
      <c r="AP2482" s="24"/>
      <c r="AQ2482" s="24"/>
      <c r="AR2482" s="24"/>
      <c r="AS2482" s="89">
        <f t="shared" si="514"/>
        <v>21</v>
      </c>
      <c r="AT2482" s="24" t="s">
        <v>9468</v>
      </c>
    </row>
    <row r="2483" spans="1:46" x14ac:dyDescent="0.5">
      <c r="A2483" s="24">
        <v>2622</v>
      </c>
      <c r="B2483" s="24"/>
      <c r="C2483" s="24" t="s">
        <v>77</v>
      </c>
      <c r="D2483" s="24" t="s">
        <v>9469</v>
      </c>
      <c r="E2483" s="24" t="s">
        <v>9470</v>
      </c>
      <c r="F2483" s="77" t="str">
        <f t="shared" si="509"/>
        <v>OAKLAND BUILDING SERVICES LTD</v>
      </c>
      <c r="G2483" s="24" t="s">
        <v>9207</v>
      </c>
      <c r="H2483" s="24" t="s">
        <v>768</v>
      </c>
      <c r="I2483" s="24" t="s">
        <v>1128</v>
      </c>
      <c r="J2483" s="24" t="s">
        <v>190</v>
      </c>
      <c r="K2483" s="24" t="s">
        <v>3201</v>
      </c>
      <c r="L2483" s="25">
        <v>45469</v>
      </c>
      <c r="M2483" s="25">
        <v>45892</v>
      </c>
      <c r="N2483" s="81">
        <f t="shared" si="511"/>
        <v>45892</v>
      </c>
      <c r="O2483" s="77" t="str">
        <f t="shared" ca="1" si="512"/>
        <v>Expired</v>
      </c>
      <c r="P2483" s="77" t="str" cm="1">
        <f t="array" aca="1" ref="P2483" ca="1">_xlfn.IFS((N2483-TODAY())&gt;=547,"06 Expires over 18 months",(N2483-TODAY())&gt;=365,"05 Expires in 18 months",(N2483-TODAY())&gt;=183,"04 Expires in 12 months",(N2483-TODAY())&gt;=92,"03 Expires in 6 months",(N2483-TODAY())&gt;=31,"02 Expires in 3 months",(N2483-TODAY())&gt;=0,"01 Expires in 30 days",(N2483-TODAY())&gt;=-31,"01 Expired last 30 days",(N2483-TODAY())&gt;=-92,"02 Expired last 3 months",(N2483-TODAY())&gt;=-183,"03 Expired last 6 months",(N2483-TODAY())&gt;=-365,"04 Expired last 12 months",(N2483-TODAY())&gt;=-547,"05 Expired last 18 months",TRUE,"06 Expired over 18 months")</f>
        <v>05 Expired last 18 months</v>
      </c>
      <c r="Q2483" s="65">
        <v>204551.43</v>
      </c>
      <c r="R2483" s="84">
        <f t="shared" si="513"/>
        <v>221597.38249999998</v>
      </c>
      <c r="S2483" s="77" t="str" cm="1">
        <f t="array" ref="S2483">_xlfn.IFS(R2483&gt;5000000,"Gold",R2483&gt;=500000,"Silver",R2483&gt;30000,"Bronze",TRUE,"Transactional")</f>
        <v>Bronze</v>
      </c>
      <c r="T2483" s="24" t="s">
        <v>122</v>
      </c>
      <c r="U2483" s="101" t="s">
        <v>445</v>
      </c>
      <c r="V2483" s="101" t="s">
        <v>874</v>
      </c>
      <c r="W2483" s="77" t="str">
        <f t="shared" si="510"/>
        <v>No</v>
      </c>
      <c r="X2483" s="77" t="str">
        <f>IFERROR(_xlfn.XLOOKUP(J2483&amp;"||"&amp;K2483,'Mapping Ref.'!$J$2:$J$538,'Mapping Ref.'!$K$2:$K$538),"")</f>
        <v>Childrens &amp; Adults</v>
      </c>
      <c r="Y2483" s="77" t="str" cm="1">
        <f t="array" ref="Y2483">_xlfn.IFS(R2483&gt;2000000,"For Publication",R2483&gt;100000,"PID",R2483&gt;30000,"RFQ",TRUE,"Transactional")</f>
        <v>PID</v>
      </c>
      <c r="Z2483" s="24" t="s">
        <v>2277</v>
      </c>
      <c r="AA2483" s="32">
        <v>14</v>
      </c>
      <c r="AB2483" s="24">
        <v>0</v>
      </c>
      <c r="AC2483" s="25">
        <v>45474</v>
      </c>
      <c r="AD2483" s="24" t="s">
        <v>58</v>
      </c>
      <c r="AE2483" s="24" t="s">
        <v>9471</v>
      </c>
      <c r="AF2483" s="24" t="s">
        <v>59</v>
      </c>
      <c r="AG2483" s="24" t="s">
        <v>59</v>
      </c>
      <c r="AH2483" s="24" t="s">
        <v>60</v>
      </c>
      <c r="AI2483" s="24">
        <v>3165621</v>
      </c>
      <c r="AJ2483" s="24" t="s">
        <v>60</v>
      </c>
      <c r="AK2483" s="24" t="s">
        <v>76</v>
      </c>
      <c r="AL2483" s="24" t="s">
        <v>123</v>
      </c>
      <c r="AM2483" s="24" t="s">
        <v>60</v>
      </c>
      <c r="AN2483" s="24" t="s">
        <v>59</v>
      </c>
      <c r="AO2483" s="24">
        <v>0</v>
      </c>
      <c r="AP2483" s="24"/>
      <c r="AQ2483" s="24"/>
      <c r="AR2483" s="24"/>
      <c r="AS2483" s="89">
        <f t="shared" si="514"/>
        <v>13</v>
      </c>
      <c r="AT2483" s="24" t="s">
        <v>9210</v>
      </c>
    </row>
    <row r="2484" spans="1:46" x14ac:dyDescent="0.5">
      <c r="A2484" s="24">
        <v>2623</v>
      </c>
      <c r="B2484" s="24"/>
      <c r="C2484" s="24"/>
      <c r="D2484" s="24" t="s">
        <v>9472</v>
      </c>
      <c r="E2484" s="24" t="s">
        <v>9473</v>
      </c>
      <c r="F2484" s="77" t="str">
        <f t="shared" si="509"/>
        <v>TAPIN MEDIA LTD</v>
      </c>
      <c r="G2484" s="24" t="s">
        <v>9474</v>
      </c>
      <c r="H2484" s="24" t="s">
        <v>6119</v>
      </c>
      <c r="I2484" s="24" t="s">
        <v>6570</v>
      </c>
      <c r="J2484" s="24" t="s">
        <v>321</v>
      </c>
      <c r="K2484" s="24" t="s">
        <v>1109</v>
      </c>
      <c r="L2484" s="25">
        <v>45467</v>
      </c>
      <c r="M2484" s="25">
        <v>45832</v>
      </c>
      <c r="N2484" s="81">
        <f t="shared" si="511"/>
        <v>45832</v>
      </c>
      <c r="O2484" s="77" t="str">
        <f t="shared" ca="1" si="512"/>
        <v>Expired</v>
      </c>
      <c r="P2484" s="77" t="str" cm="1">
        <f t="array" aca="1" ref="P2484" ca="1">_xlfn.IFS((N2484-TODAY())&gt;=547,"06 Expires over 18 months",(N2484-TODAY())&gt;=365,"05 Expires in 18 months",(N2484-TODAY())&gt;=183,"04 Expires in 12 months",(N2484-TODAY())&gt;=92,"03 Expires in 6 months",(N2484-TODAY())&gt;=31,"02 Expires in 3 months",(N2484-TODAY())&gt;=0,"01 Expires in 30 days",(N2484-TODAY())&gt;=-31,"01 Expired last 30 days",(N2484-TODAY())&gt;=-92,"02 Expired last 3 months",(N2484-TODAY())&gt;=-183,"03 Expired last 6 months",(N2484-TODAY())&gt;=-365,"04 Expired last 12 months",(N2484-TODAY())&gt;=-547,"05 Expired last 18 months",TRUE,"06 Expired over 18 months")</f>
        <v>05 Expired last 18 months</v>
      </c>
      <c r="Q2484" s="65">
        <v>20000</v>
      </c>
      <c r="R2484" s="84">
        <f t="shared" si="513"/>
        <v>20000</v>
      </c>
      <c r="S2484" s="77" t="str" cm="1">
        <f t="array" ref="S2484">_xlfn.IFS(R2484&gt;5000000,"Gold",R2484&gt;=500000,"Silver",R2484&gt;30000,"Bronze",TRUE,"Transactional")</f>
        <v>Transactional</v>
      </c>
      <c r="T2484" s="24" t="s">
        <v>54</v>
      </c>
      <c r="U2484" s="101" t="s">
        <v>84</v>
      </c>
      <c r="V2484" s="101" t="s">
        <v>204</v>
      </c>
      <c r="W2484" s="77" t="str">
        <f t="shared" si="510"/>
        <v>No</v>
      </c>
      <c r="X2484" s="77" t="str">
        <f>IFERROR(_xlfn.XLOOKUP(J2484&amp;"||"&amp;K2484,'Mapping Ref.'!$J$2:$J$538,'Mapping Ref.'!$K$2:$K$538),"")</f>
        <v>Corporate</v>
      </c>
      <c r="Y2484" s="77" t="str" cm="1">
        <f t="array" ref="Y2484">_xlfn.IFS(R2484&gt;2000000,"For Publication",R2484&gt;100000,"PID",R2484&gt;30000,"RFQ",TRUE,"Transactional")</f>
        <v>Transactional</v>
      </c>
      <c r="Z2484" s="24" t="s">
        <v>2277</v>
      </c>
      <c r="AA2484" s="32">
        <v>12</v>
      </c>
      <c r="AB2484" s="24">
        <v>0</v>
      </c>
      <c r="AC2484" s="25">
        <v>45475</v>
      </c>
      <c r="AD2484" s="24" t="s">
        <v>58</v>
      </c>
      <c r="AE2484" s="24" t="s">
        <v>8471</v>
      </c>
      <c r="AF2484" s="24" t="s">
        <v>59</v>
      </c>
      <c r="AG2484" s="24" t="s">
        <v>59</v>
      </c>
      <c r="AH2484" s="24" t="s">
        <v>59</v>
      </c>
      <c r="AI2484" s="24">
        <v>11044802</v>
      </c>
      <c r="AJ2484" s="24" t="s">
        <v>59</v>
      </c>
      <c r="AK2484" s="24" t="s">
        <v>101</v>
      </c>
      <c r="AL2484" s="24" t="s">
        <v>70</v>
      </c>
      <c r="AM2484" s="24" t="s">
        <v>59</v>
      </c>
      <c r="AN2484" s="24" t="s">
        <v>59</v>
      </c>
      <c r="AO2484" s="24">
        <v>0</v>
      </c>
      <c r="AP2484" s="24" t="s">
        <v>8471</v>
      </c>
      <c r="AQ2484" s="24"/>
      <c r="AR2484" s="24"/>
      <c r="AS2484" s="89">
        <f t="shared" si="514"/>
        <v>12</v>
      </c>
      <c r="AT2484" s="24" t="s">
        <v>9475</v>
      </c>
    </row>
    <row r="2485" spans="1:46" x14ac:dyDescent="0.5">
      <c r="A2485" s="24">
        <v>2624</v>
      </c>
      <c r="B2485" s="24"/>
      <c r="C2485" s="24" t="s">
        <v>77</v>
      </c>
      <c r="D2485" s="24" t="s">
        <v>9476</v>
      </c>
      <c r="E2485" s="24" t="s">
        <v>9477</v>
      </c>
      <c r="F2485" s="77" t="str">
        <f t="shared" si="509"/>
        <v>BUILT ENVIRONMENT NETWORKING LIMITED</v>
      </c>
      <c r="G2485" s="24" t="s">
        <v>9478</v>
      </c>
      <c r="H2485" s="24" t="s">
        <v>8238</v>
      </c>
      <c r="I2485" s="24" t="s">
        <v>972</v>
      </c>
      <c r="J2485" s="24" t="s">
        <v>107</v>
      </c>
      <c r="K2485" s="24" t="s">
        <v>9022</v>
      </c>
      <c r="L2485" s="25">
        <v>45797</v>
      </c>
      <c r="M2485" s="25">
        <v>45799</v>
      </c>
      <c r="N2485" s="81">
        <f t="shared" ref="N2485:N2514" si="515">EDATE(M2485,AB2485)</f>
        <v>45799</v>
      </c>
      <c r="O2485" s="77" t="str">
        <f t="shared" ref="O2485:O2514" ca="1" si="516">IF(N2485&lt;TODAY(),"Expired","Live")</f>
        <v>Expired</v>
      </c>
      <c r="P2485" s="77" t="str" cm="1">
        <f t="array" aca="1" ref="P2485" ca="1">_xlfn.IFS((N2485-TODAY())&gt;=547,"06 Expires over 18 months",(N2485-TODAY())&gt;=365,"05 Expires in 18 months",(N2485-TODAY())&gt;=183,"04 Expires in 12 months",(N2485-TODAY())&gt;=92,"03 Expires in 6 months",(N2485-TODAY())&gt;=31,"02 Expires in 3 months",(N2485-TODAY())&gt;=0,"01 Expires in 30 days",(N2485-TODAY())&gt;=-31,"01 Expired last 30 days",(N2485-TODAY())&gt;=-92,"02 Expired last 3 months",(N2485-TODAY())&gt;=-183,"03 Expired last 6 months",(N2485-TODAY())&gt;=-365,"04 Expired last 12 months",(N2485-TODAY())&gt;=-547,"05 Expired last 18 months",TRUE,"06 Expired over 18 months")</f>
        <v>05 Expired last 18 months</v>
      </c>
      <c r="Q2485" s="65">
        <v>15000</v>
      </c>
      <c r="R2485" s="84">
        <f t="shared" ref="R2485:R2514" si="517">MAX(Q2485,Q2485*N(AS2485)/12)</f>
        <v>15000</v>
      </c>
      <c r="S2485" s="77" t="str" cm="1">
        <f t="array" ref="S2485">_xlfn.IFS(R2485&gt;5000000,"Gold",R2485&gt;=500000,"Silver",R2485&gt;30000,"Bronze",TRUE,"Transactional")</f>
        <v>Transactional</v>
      </c>
      <c r="T2485" s="24" t="s">
        <v>54</v>
      </c>
      <c r="U2485" s="101" t="s">
        <v>190</v>
      </c>
      <c r="V2485" s="101" t="s">
        <v>192</v>
      </c>
      <c r="W2485" s="77" t="str">
        <f t="shared" si="510"/>
        <v>No</v>
      </c>
      <c r="X2485" s="77" t="str">
        <f>IFERROR(_xlfn.XLOOKUP(J2485&amp;"||"&amp;K2485,'Mapping Ref.'!$J$2:$J$538,'Mapping Ref.'!$K$2:$K$538),"")</f>
        <v>Construction &amp; Estates</v>
      </c>
      <c r="Y2485" s="77" t="str" cm="1">
        <f t="array" ref="Y2485">_xlfn.IFS(R2485&gt;2000000,"For Publication",R2485&gt;100000,"PID",R2485&gt;30000,"RFQ",TRUE,"Transactional")</f>
        <v>Transactional</v>
      </c>
      <c r="Z2485" s="24" t="s">
        <v>2277</v>
      </c>
      <c r="AA2485" s="32">
        <v>1</v>
      </c>
      <c r="AB2485" s="24">
        <v>0</v>
      </c>
      <c r="AC2485" s="25">
        <v>45475</v>
      </c>
      <c r="AD2485" s="24" t="s">
        <v>58</v>
      </c>
      <c r="AE2485" s="24" t="s">
        <v>8523</v>
      </c>
      <c r="AF2485" s="24" t="s">
        <v>60</v>
      </c>
      <c r="AG2485" s="24" t="s">
        <v>59</v>
      </c>
      <c r="AH2485" s="24" t="s">
        <v>60</v>
      </c>
      <c r="AI2485" s="24"/>
      <c r="AJ2485" s="24" t="s">
        <v>59</v>
      </c>
      <c r="AK2485" s="24" t="s">
        <v>86</v>
      </c>
      <c r="AL2485" s="24" t="s">
        <v>70</v>
      </c>
      <c r="AM2485" s="24" t="s">
        <v>60</v>
      </c>
      <c r="AN2485" s="24" t="s">
        <v>59</v>
      </c>
      <c r="AO2485" s="24">
        <v>0</v>
      </c>
      <c r="AP2485" s="24"/>
      <c r="AQ2485" s="24"/>
      <c r="AR2485" s="24"/>
      <c r="AS2485" s="89">
        <f t="shared" ref="AS2485:AS2514" si="518">DATEDIF(L2485,N2485,"m")</f>
        <v>0</v>
      </c>
      <c r="AT2485" s="24" t="s">
        <v>9476</v>
      </c>
    </row>
    <row r="2486" spans="1:46" x14ac:dyDescent="0.5">
      <c r="A2486" s="24">
        <v>2625</v>
      </c>
      <c r="B2486" s="24" t="s">
        <v>506</v>
      </c>
      <c r="C2486" s="24"/>
      <c r="D2486" s="24" t="s">
        <v>5445</v>
      </c>
      <c r="E2486" s="24" t="s">
        <v>9479</v>
      </c>
      <c r="F2486" s="77" t="str">
        <f t="shared" si="509"/>
        <v>CHAS SERVICE COMMUNITY INTEREST COMPANY</v>
      </c>
      <c r="G2486" s="24" t="s">
        <v>9480</v>
      </c>
      <c r="H2486" s="24" t="s">
        <v>5010</v>
      </c>
      <c r="I2486" s="24" t="s">
        <v>5010</v>
      </c>
      <c r="J2486" s="24" t="s">
        <v>190</v>
      </c>
      <c r="K2486" s="24" t="s">
        <v>6369</v>
      </c>
      <c r="L2486" s="25">
        <v>45475</v>
      </c>
      <c r="M2486" s="25">
        <v>45842</v>
      </c>
      <c r="N2486" s="81">
        <f t="shared" si="515"/>
        <v>46391</v>
      </c>
      <c r="O2486" s="77" t="str">
        <f t="shared" ca="1" si="516"/>
        <v>Live</v>
      </c>
      <c r="P2486" s="77" t="str" cm="1">
        <f t="array" aca="1" ref="P2486" ca="1">_xlfn.IFS((N2486-TODAY())&gt;=547,"06 Expires over 18 months",(N2486-TODAY())&gt;=365,"05 Expires in 18 months",(N2486-TODAY())&gt;=183,"04 Expires in 12 months",(N2486-TODAY())&gt;=92,"03 Expires in 6 months",(N2486-TODAY())&gt;=31,"02 Expires in 3 months",(N2486-TODAY())&gt;=0,"01 Expires in 30 days",(N2486-TODAY())&gt;=-31,"01 Expired last 30 days",(N2486-TODAY())&gt;=-92,"02 Expired last 3 months",(N2486-TODAY())&gt;=-183,"03 Expired last 6 months",(N2486-TODAY())&gt;=-365,"04 Expired last 12 months",(N2486-TODAY())&gt;=-547,"05 Expired last 18 months",TRUE,"06 Expired over 18 months")</f>
        <v>03 Expires in 6 months</v>
      </c>
      <c r="Q2486" s="65">
        <v>20000</v>
      </c>
      <c r="R2486" s="84">
        <f t="shared" si="517"/>
        <v>50000</v>
      </c>
      <c r="S2486" s="77" t="str" cm="1">
        <f t="array" ref="S2486">_xlfn.IFS(R2486&gt;5000000,"Gold",R2486&gt;=500000,"Silver",R2486&gt;30000,"Bronze",TRUE,"Transactional")</f>
        <v>Bronze</v>
      </c>
      <c r="T2486" s="24" t="s">
        <v>54</v>
      </c>
      <c r="U2486" s="101" t="s">
        <v>190</v>
      </c>
      <c r="V2486" s="101" t="s">
        <v>1742</v>
      </c>
      <c r="W2486" s="77" t="str">
        <f t="shared" si="510"/>
        <v>Yes</v>
      </c>
      <c r="X2486" s="77" t="str">
        <f>IFERROR(_xlfn.XLOOKUP(J2486&amp;"||"&amp;K2486,'Mapping Ref.'!$J$2:$J$538,'Mapping Ref.'!$K$2:$K$538),"")</f>
        <v>Childrens &amp; Adults</v>
      </c>
      <c r="Y2486" s="77" t="str" cm="1">
        <f t="array" ref="Y2486">_xlfn.IFS(R2486&gt;2000000,"For Publication",R2486&gt;100000,"PID",R2486&gt;30000,"RFQ",TRUE,"Transactional")</f>
        <v>RFQ</v>
      </c>
      <c r="Z2486" s="24" t="s">
        <v>8586</v>
      </c>
      <c r="AA2486" s="32">
        <v>12</v>
      </c>
      <c r="AB2486" s="24">
        <v>18</v>
      </c>
      <c r="AC2486" s="25">
        <v>45475</v>
      </c>
      <c r="AD2486" s="24" t="s">
        <v>58</v>
      </c>
      <c r="AE2486" s="24" t="s">
        <v>8471</v>
      </c>
      <c r="AF2486" s="24" t="s">
        <v>59</v>
      </c>
      <c r="AG2486" s="24" t="s">
        <v>59</v>
      </c>
      <c r="AH2486" s="24" t="s">
        <v>60</v>
      </c>
      <c r="AI2486" s="24">
        <v>13949735</v>
      </c>
      <c r="AJ2486" s="24" t="s">
        <v>59</v>
      </c>
      <c r="AK2486" s="24" t="s">
        <v>101</v>
      </c>
      <c r="AL2486" s="24" t="s">
        <v>70</v>
      </c>
      <c r="AM2486" s="24" t="s">
        <v>59</v>
      </c>
      <c r="AN2486" s="24" t="s">
        <v>59</v>
      </c>
      <c r="AO2486" s="24">
        <v>0</v>
      </c>
      <c r="AP2486" s="24"/>
      <c r="AQ2486" s="24"/>
      <c r="AR2486" s="24"/>
      <c r="AS2486" s="89">
        <f t="shared" si="518"/>
        <v>30</v>
      </c>
      <c r="AT2486" s="24" t="s">
        <v>9481</v>
      </c>
    </row>
    <row r="2487" spans="1:46" x14ac:dyDescent="0.5">
      <c r="A2487" s="24">
        <v>2626</v>
      </c>
      <c r="B2487" s="24" t="s">
        <v>506</v>
      </c>
      <c r="C2487" s="24"/>
      <c r="D2487" s="24" t="s">
        <v>9482</v>
      </c>
      <c r="E2487" s="24" t="s">
        <v>5924</v>
      </c>
      <c r="F2487" s="77" t="str">
        <f t="shared" si="509"/>
        <v>HELEN BISCOE-TAYLOR</v>
      </c>
      <c r="G2487" s="24" t="s">
        <v>9483</v>
      </c>
      <c r="H2487" s="24" t="s">
        <v>3816</v>
      </c>
      <c r="I2487" s="24" t="s">
        <v>3816</v>
      </c>
      <c r="J2487" s="24" t="s">
        <v>190</v>
      </c>
      <c r="K2487" s="24" t="s">
        <v>2234</v>
      </c>
      <c r="L2487" s="25">
        <v>45475</v>
      </c>
      <c r="M2487" s="25">
        <v>45839</v>
      </c>
      <c r="N2487" s="81">
        <f t="shared" si="515"/>
        <v>46204</v>
      </c>
      <c r="O2487" s="77" t="str">
        <f t="shared" ca="1" si="516"/>
        <v>Expired</v>
      </c>
      <c r="P2487" s="77" t="str" cm="1">
        <f t="array" aca="1" ref="P2487" ca="1">_xlfn.IFS((N2487-TODAY())&gt;=547,"06 Expires over 18 months",(N2487-TODAY())&gt;=365,"05 Expires in 18 months",(N2487-TODAY())&gt;=183,"04 Expires in 12 months",(N2487-TODAY())&gt;=92,"03 Expires in 6 months",(N2487-TODAY())&gt;=31,"02 Expires in 3 months",(N2487-TODAY())&gt;=0,"01 Expires in 30 days",(N2487-TODAY())&gt;=-31,"01 Expired last 30 days",(N2487-TODAY())&gt;=-92,"02 Expired last 3 months",(N2487-TODAY())&gt;=-183,"03 Expired last 6 months",(N2487-TODAY())&gt;=-365,"04 Expired last 12 months",(N2487-TODAY())&gt;=-547,"05 Expired last 18 months",TRUE,"06 Expired over 18 months")</f>
        <v>02 Expired last 3 months</v>
      </c>
      <c r="Q2487" s="65">
        <v>5000</v>
      </c>
      <c r="R2487" s="84">
        <f t="shared" si="517"/>
        <v>9583.3333333333339</v>
      </c>
      <c r="S2487" s="77" t="str" cm="1">
        <f t="array" ref="S2487">_xlfn.IFS(R2487&gt;5000000,"Gold",R2487&gt;=500000,"Silver",R2487&gt;30000,"Bronze",TRUE,"Transactional")</f>
        <v>Transactional</v>
      </c>
      <c r="T2487" s="24" t="s">
        <v>54</v>
      </c>
      <c r="U2487" s="101" t="s">
        <v>190</v>
      </c>
      <c r="V2487" s="101" t="s">
        <v>1742</v>
      </c>
      <c r="W2487" s="77" t="str">
        <f t="shared" si="510"/>
        <v>Yes</v>
      </c>
      <c r="X2487" s="77" t="str">
        <f>IFERROR(_xlfn.XLOOKUP(J2487&amp;"||"&amp;K2487,'Mapping Ref.'!$J$2:$J$538,'Mapping Ref.'!$K$2:$K$538),"")</f>
        <v>Childrens &amp; Adults</v>
      </c>
      <c r="Y2487" s="77" t="str" cm="1">
        <f t="array" ref="Y2487">_xlfn.IFS(R2487&gt;2000000,"For Publication",R2487&gt;100000,"PID",R2487&gt;30000,"RFQ",TRUE,"Transactional")</f>
        <v>Transactional</v>
      </c>
      <c r="Z2487" s="24" t="s">
        <v>8586</v>
      </c>
      <c r="AA2487" s="32">
        <v>12</v>
      </c>
      <c r="AB2487" s="24">
        <v>12</v>
      </c>
      <c r="AC2487" s="25">
        <v>45475</v>
      </c>
      <c r="AD2487" s="24" t="s">
        <v>58</v>
      </c>
      <c r="AE2487" s="24" t="s">
        <v>8347</v>
      </c>
      <c r="AF2487" s="24" t="s">
        <v>59</v>
      </c>
      <c r="AG2487" s="24" t="s">
        <v>59</v>
      </c>
      <c r="AH2487" s="24" t="s">
        <v>60</v>
      </c>
      <c r="AI2487" s="24" t="s">
        <v>8471</v>
      </c>
      <c r="AJ2487" s="24" t="s">
        <v>60</v>
      </c>
      <c r="AK2487" s="24" t="s">
        <v>101</v>
      </c>
      <c r="AL2487" s="24" t="s">
        <v>70</v>
      </c>
      <c r="AM2487" s="24" t="s">
        <v>59</v>
      </c>
      <c r="AN2487" s="24" t="s">
        <v>59</v>
      </c>
      <c r="AO2487" s="24">
        <v>0</v>
      </c>
      <c r="AP2487" s="24"/>
      <c r="AQ2487" s="24"/>
      <c r="AR2487" s="24"/>
      <c r="AS2487" s="89">
        <f t="shared" si="518"/>
        <v>23</v>
      </c>
      <c r="AT2487" s="24" t="s">
        <v>9484</v>
      </c>
    </row>
    <row r="2488" spans="1:46" x14ac:dyDescent="0.5">
      <c r="A2488" s="24">
        <v>2627</v>
      </c>
      <c r="B2488" s="24" t="s">
        <v>506</v>
      </c>
      <c r="C2488" s="24"/>
      <c r="D2488" s="24" t="s">
        <v>9485</v>
      </c>
      <c r="E2488" s="24" t="s">
        <v>5924</v>
      </c>
      <c r="F2488" s="77" t="str">
        <f t="shared" si="509"/>
        <v>TREASURE KEEPERS LTD</v>
      </c>
      <c r="G2488" s="24" t="s">
        <v>9486</v>
      </c>
      <c r="H2488" s="24" t="s">
        <v>3816</v>
      </c>
      <c r="I2488" s="24" t="s">
        <v>3816</v>
      </c>
      <c r="J2488" s="24" t="s">
        <v>190</v>
      </c>
      <c r="K2488" s="24" t="s">
        <v>2234</v>
      </c>
      <c r="L2488" s="25">
        <v>45475</v>
      </c>
      <c r="M2488" s="25">
        <v>45839</v>
      </c>
      <c r="N2488" s="81">
        <f t="shared" si="515"/>
        <v>46204</v>
      </c>
      <c r="O2488" s="77" t="str">
        <f t="shared" ca="1" si="516"/>
        <v>Expired</v>
      </c>
      <c r="P2488" s="77" t="str" cm="1">
        <f t="array" aca="1" ref="P2488" ca="1">_xlfn.IFS((N2488-TODAY())&gt;=547,"06 Expires over 18 months",(N2488-TODAY())&gt;=365,"05 Expires in 18 months",(N2488-TODAY())&gt;=183,"04 Expires in 12 months",(N2488-TODAY())&gt;=92,"03 Expires in 6 months",(N2488-TODAY())&gt;=31,"02 Expires in 3 months",(N2488-TODAY())&gt;=0,"01 Expires in 30 days",(N2488-TODAY())&gt;=-31,"01 Expired last 30 days",(N2488-TODAY())&gt;=-92,"02 Expired last 3 months",(N2488-TODAY())&gt;=-183,"03 Expired last 6 months",(N2488-TODAY())&gt;=-365,"04 Expired last 12 months",(N2488-TODAY())&gt;=-547,"05 Expired last 18 months",TRUE,"06 Expired over 18 months")</f>
        <v>02 Expired last 3 months</v>
      </c>
      <c r="Q2488" s="65">
        <v>5000</v>
      </c>
      <c r="R2488" s="84">
        <f t="shared" si="517"/>
        <v>9583.3333333333339</v>
      </c>
      <c r="S2488" s="77" t="str" cm="1">
        <f t="array" ref="S2488">_xlfn.IFS(R2488&gt;5000000,"Gold",R2488&gt;=500000,"Silver",R2488&gt;30000,"Bronze",TRUE,"Transactional")</f>
        <v>Transactional</v>
      </c>
      <c r="T2488" s="24" t="s">
        <v>54</v>
      </c>
      <c r="U2488" s="101" t="s">
        <v>190</v>
      </c>
      <c r="V2488" s="101" t="s">
        <v>1742</v>
      </c>
      <c r="W2488" s="77" t="str">
        <f t="shared" si="510"/>
        <v>Yes</v>
      </c>
      <c r="X2488" s="77" t="str">
        <f>IFERROR(_xlfn.XLOOKUP(J2488&amp;"||"&amp;K2488,'Mapping Ref.'!$J$2:$J$538,'Mapping Ref.'!$K$2:$K$538),"")</f>
        <v>Childrens &amp; Adults</v>
      </c>
      <c r="Y2488" s="77" t="str" cm="1">
        <f t="array" ref="Y2488">_xlfn.IFS(R2488&gt;2000000,"For Publication",R2488&gt;100000,"PID",R2488&gt;30000,"RFQ",TRUE,"Transactional")</f>
        <v>Transactional</v>
      </c>
      <c r="Z2488" s="24" t="s">
        <v>8586</v>
      </c>
      <c r="AA2488" s="32">
        <v>12</v>
      </c>
      <c r="AB2488" s="24">
        <v>12</v>
      </c>
      <c r="AC2488" s="25">
        <v>45475</v>
      </c>
      <c r="AD2488" s="24" t="s">
        <v>58</v>
      </c>
      <c r="AE2488" s="24" t="s">
        <v>8347</v>
      </c>
      <c r="AF2488" s="24" t="s">
        <v>59</v>
      </c>
      <c r="AG2488" s="24" t="s">
        <v>59</v>
      </c>
      <c r="AH2488" s="24" t="s">
        <v>60</v>
      </c>
      <c r="AI2488" s="24">
        <v>7866357</v>
      </c>
      <c r="AJ2488" s="24" t="s">
        <v>60</v>
      </c>
      <c r="AK2488" s="24" t="s">
        <v>101</v>
      </c>
      <c r="AL2488" s="24" t="s">
        <v>70</v>
      </c>
      <c r="AM2488" s="24" t="s">
        <v>59</v>
      </c>
      <c r="AN2488" s="24" t="s">
        <v>59</v>
      </c>
      <c r="AO2488" s="24">
        <v>0</v>
      </c>
      <c r="AP2488" s="24"/>
      <c r="AQ2488" s="24"/>
      <c r="AR2488" s="24"/>
      <c r="AS2488" s="89">
        <f t="shared" si="518"/>
        <v>23</v>
      </c>
      <c r="AT2488" s="24" t="s">
        <v>9487</v>
      </c>
    </row>
    <row r="2489" spans="1:46" x14ac:dyDescent="0.5">
      <c r="A2489" s="24">
        <v>2628</v>
      </c>
      <c r="B2489" s="24" t="s">
        <v>506</v>
      </c>
      <c r="C2489" s="24"/>
      <c r="D2489" s="24" t="s">
        <v>9488</v>
      </c>
      <c r="E2489" s="24" t="s">
        <v>5924</v>
      </c>
      <c r="F2489" s="77" t="str">
        <f t="shared" si="509"/>
        <v>ZOE DONOVAN T/A HEALING HEARTS PLAY THERAPY</v>
      </c>
      <c r="G2489" s="24" t="s">
        <v>9489</v>
      </c>
      <c r="H2489" s="24" t="s">
        <v>3816</v>
      </c>
      <c r="I2489" s="24" t="s">
        <v>3816</v>
      </c>
      <c r="J2489" s="24" t="s">
        <v>190</v>
      </c>
      <c r="K2489" s="24" t="s">
        <v>2234</v>
      </c>
      <c r="L2489" s="25">
        <v>45475</v>
      </c>
      <c r="M2489" s="25">
        <v>45839</v>
      </c>
      <c r="N2489" s="81">
        <f t="shared" si="515"/>
        <v>46204</v>
      </c>
      <c r="O2489" s="77" t="str">
        <f t="shared" ca="1" si="516"/>
        <v>Expired</v>
      </c>
      <c r="P2489" s="77" t="str" cm="1">
        <f t="array" aca="1" ref="P2489" ca="1">_xlfn.IFS((N2489-TODAY())&gt;=547,"06 Expires over 18 months",(N2489-TODAY())&gt;=365,"05 Expires in 18 months",(N2489-TODAY())&gt;=183,"04 Expires in 12 months",(N2489-TODAY())&gt;=92,"03 Expires in 6 months",(N2489-TODAY())&gt;=31,"02 Expires in 3 months",(N2489-TODAY())&gt;=0,"01 Expires in 30 days",(N2489-TODAY())&gt;=-31,"01 Expired last 30 days",(N2489-TODAY())&gt;=-92,"02 Expired last 3 months",(N2489-TODAY())&gt;=-183,"03 Expired last 6 months",(N2489-TODAY())&gt;=-365,"04 Expired last 12 months",(N2489-TODAY())&gt;=-547,"05 Expired last 18 months",TRUE,"06 Expired over 18 months")</f>
        <v>02 Expired last 3 months</v>
      </c>
      <c r="Q2489" s="65">
        <v>5000</v>
      </c>
      <c r="R2489" s="84">
        <f t="shared" si="517"/>
        <v>9583.3333333333339</v>
      </c>
      <c r="S2489" s="77" t="str" cm="1">
        <f t="array" ref="S2489">_xlfn.IFS(R2489&gt;5000000,"Gold",R2489&gt;=500000,"Silver",R2489&gt;30000,"Bronze",TRUE,"Transactional")</f>
        <v>Transactional</v>
      </c>
      <c r="T2489" s="24" t="s">
        <v>54</v>
      </c>
      <c r="U2489" s="101" t="s">
        <v>190</v>
      </c>
      <c r="V2489" s="101"/>
      <c r="W2489" s="77" t="str">
        <f t="shared" si="510"/>
        <v>Yes</v>
      </c>
      <c r="X2489" s="77" t="str">
        <f>IFERROR(_xlfn.XLOOKUP(J2489&amp;"||"&amp;K2489,'Mapping Ref.'!$J$2:$J$538,'Mapping Ref.'!$K$2:$K$538),"")</f>
        <v>Childrens &amp; Adults</v>
      </c>
      <c r="Y2489" s="77" t="str" cm="1">
        <f t="array" ref="Y2489">_xlfn.IFS(R2489&gt;2000000,"For Publication",R2489&gt;100000,"PID",R2489&gt;30000,"RFQ",TRUE,"Transactional")</f>
        <v>Transactional</v>
      </c>
      <c r="Z2489" s="24" t="s">
        <v>8586</v>
      </c>
      <c r="AA2489" s="32">
        <v>12</v>
      </c>
      <c r="AB2489" s="24">
        <v>12</v>
      </c>
      <c r="AC2489" s="25">
        <v>45475</v>
      </c>
      <c r="AD2489" s="24" t="s">
        <v>58</v>
      </c>
      <c r="AE2489" s="24" t="s">
        <v>8347</v>
      </c>
      <c r="AF2489" s="24" t="s">
        <v>59</v>
      </c>
      <c r="AG2489" s="24" t="s">
        <v>59</v>
      </c>
      <c r="AH2489" s="24" t="s">
        <v>60</v>
      </c>
      <c r="AI2489" s="24" t="s">
        <v>8471</v>
      </c>
      <c r="AJ2489" s="24" t="s">
        <v>60</v>
      </c>
      <c r="AK2489" s="24" t="s">
        <v>101</v>
      </c>
      <c r="AL2489" s="24" t="s">
        <v>70</v>
      </c>
      <c r="AM2489" s="24" t="s">
        <v>59</v>
      </c>
      <c r="AN2489" s="24" t="s">
        <v>59</v>
      </c>
      <c r="AO2489" s="24">
        <v>0</v>
      </c>
      <c r="AP2489" s="24"/>
      <c r="AQ2489" s="24"/>
      <c r="AR2489" s="24"/>
      <c r="AS2489" s="89">
        <f t="shared" si="518"/>
        <v>23</v>
      </c>
      <c r="AT2489" s="24" t="s">
        <v>9490</v>
      </c>
    </row>
    <row r="2490" spans="1:46" x14ac:dyDescent="0.5">
      <c r="A2490" s="24">
        <v>2629</v>
      </c>
      <c r="B2490" s="24" t="s">
        <v>506</v>
      </c>
      <c r="C2490" s="24"/>
      <c r="D2490" s="24" t="s">
        <v>9491</v>
      </c>
      <c r="E2490" s="24" t="s">
        <v>5924</v>
      </c>
      <c r="F2490" s="77" t="str">
        <f t="shared" si="509"/>
        <v>Bear Project Ypt Ltd</v>
      </c>
      <c r="G2490" s="24" t="s">
        <v>9492</v>
      </c>
      <c r="H2490" s="24" t="s">
        <v>3816</v>
      </c>
      <c r="I2490" s="24" t="s">
        <v>3816</v>
      </c>
      <c r="J2490" s="24" t="s">
        <v>190</v>
      </c>
      <c r="K2490" s="24" t="s">
        <v>2234</v>
      </c>
      <c r="L2490" s="25">
        <v>45475</v>
      </c>
      <c r="M2490" s="25">
        <v>45839</v>
      </c>
      <c r="N2490" s="81">
        <f t="shared" si="515"/>
        <v>46204</v>
      </c>
      <c r="O2490" s="77" t="str">
        <f t="shared" ca="1" si="516"/>
        <v>Expired</v>
      </c>
      <c r="P2490" s="77" t="str" cm="1">
        <f t="array" aca="1" ref="P2490" ca="1">_xlfn.IFS((N2490-TODAY())&gt;=547,"06 Expires over 18 months",(N2490-TODAY())&gt;=365,"05 Expires in 18 months",(N2490-TODAY())&gt;=183,"04 Expires in 12 months",(N2490-TODAY())&gt;=92,"03 Expires in 6 months",(N2490-TODAY())&gt;=31,"02 Expires in 3 months",(N2490-TODAY())&gt;=0,"01 Expires in 30 days",(N2490-TODAY())&gt;=-31,"01 Expired last 30 days",(N2490-TODAY())&gt;=-92,"02 Expired last 3 months",(N2490-TODAY())&gt;=-183,"03 Expired last 6 months",(N2490-TODAY())&gt;=-365,"04 Expired last 12 months",(N2490-TODAY())&gt;=-547,"05 Expired last 18 months",TRUE,"06 Expired over 18 months")</f>
        <v>02 Expired last 3 months</v>
      </c>
      <c r="Q2490" s="65">
        <v>5000</v>
      </c>
      <c r="R2490" s="84">
        <f t="shared" si="517"/>
        <v>9583.3333333333339</v>
      </c>
      <c r="S2490" s="77" t="str" cm="1">
        <f t="array" ref="S2490">_xlfn.IFS(R2490&gt;5000000,"Gold",R2490&gt;=500000,"Silver",R2490&gt;30000,"Bronze",TRUE,"Transactional")</f>
        <v>Transactional</v>
      </c>
      <c r="T2490" s="24" t="s">
        <v>54</v>
      </c>
      <c r="U2490" s="101" t="s">
        <v>190</v>
      </c>
      <c r="V2490" s="101" t="s">
        <v>1742</v>
      </c>
      <c r="W2490" s="77" t="str">
        <f t="shared" si="510"/>
        <v>Yes</v>
      </c>
      <c r="X2490" s="77" t="str">
        <f>IFERROR(_xlfn.XLOOKUP(J2490&amp;"||"&amp;K2490,'Mapping Ref.'!$J$2:$J$538,'Mapping Ref.'!$K$2:$K$538),"")</f>
        <v>Childrens &amp; Adults</v>
      </c>
      <c r="Y2490" s="77" t="str" cm="1">
        <f t="array" ref="Y2490">_xlfn.IFS(R2490&gt;2000000,"For Publication",R2490&gt;100000,"PID",R2490&gt;30000,"RFQ",TRUE,"Transactional")</f>
        <v>Transactional</v>
      </c>
      <c r="Z2490" s="24" t="s">
        <v>8586</v>
      </c>
      <c r="AA2490" s="32">
        <v>12</v>
      </c>
      <c r="AB2490" s="24">
        <v>12</v>
      </c>
      <c r="AC2490" s="25">
        <v>45475</v>
      </c>
      <c r="AD2490" s="24" t="s">
        <v>58</v>
      </c>
      <c r="AE2490" s="24" t="s">
        <v>8347</v>
      </c>
      <c r="AF2490" s="24" t="s">
        <v>59</v>
      </c>
      <c r="AG2490" s="24" t="s">
        <v>59</v>
      </c>
      <c r="AH2490" s="24" t="s">
        <v>60</v>
      </c>
      <c r="AI2490" s="24">
        <v>9140054</v>
      </c>
      <c r="AJ2490" s="24" t="s">
        <v>60</v>
      </c>
      <c r="AK2490" s="24" t="s">
        <v>101</v>
      </c>
      <c r="AL2490" s="24" t="s">
        <v>70</v>
      </c>
      <c r="AM2490" s="24" t="s">
        <v>59</v>
      </c>
      <c r="AN2490" s="24" t="s">
        <v>59</v>
      </c>
      <c r="AO2490" s="24">
        <v>0</v>
      </c>
      <c r="AP2490" s="24"/>
      <c r="AQ2490" s="24"/>
      <c r="AR2490" s="24"/>
      <c r="AS2490" s="89">
        <f t="shared" si="518"/>
        <v>23</v>
      </c>
      <c r="AT2490" s="24"/>
    </row>
    <row r="2491" spans="1:46" x14ac:dyDescent="0.5">
      <c r="A2491" s="24">
        <v>2630</v>
      </c>
      <c r="B2491" s="24" t="s">
        <v>506</v>
      </c>
      <c r="C2491" s="24"/>
      <c r="D2491" s="24" t="s">
        <v>9493</v>
      </c>
      <c r="E2491" s="24" t="s">
        <v>5924</v>
      </c>
      <c r="F2491" s="77" t="str">
        <f t="shared" si="509"/>
        <v>THE KEY CLINIC LTD</v>
      </c>
      <c r="G2491" s="24" t="s">
        <v>9494</v>
      </c>
      <c r="H2491" s="24" t="s">
        <v>3816</v>
      </c>
      <c r="I2491" s="24" t="s">
        <v>3816</v>
      </c>
      <c r="J2491" s="24" t="s">
        <v>190</v>
      </c>
      <c r="K2491" s="24" t="s">
        <v>2234</v>
      </c>
      <c r="L2491" s="25">
        <v>45475</v>
      </c>
      <c r="M2491" s="25">
        <v>45839</v>
      </c>
      <c r="N2491" s="81">
        <f t="shared" si="515"/>
        <v>46204</v>
      </c>
      <c r="O2491" s="77" t="str">
        <f t="shared" ca="1" si="516"/>
        <v>Expired</v>
      </c>
      <c r="P2491" s="77" t="str" cm="1">
        <f t="array" aca="1" ref="P2491" ca="1">_xlfn.IFS((N2491-TODAY())&gt;=547,"06 Expires over 18 months",(N2491-TODAY())&gt;=365,"05 Expires in 18 months",(N2491-TODAY())&gt;=183,"04 Expires in 12 months",(N2491-TODAY())&gt;=92,"03 Expires in 6 months",(N2491-TODAY())&gt;=31,"02 Expires in 3 months",(N2491-TODAY())&gt;=0,"01 Expires in 30 days",(N2491-TODAY())&gt;=-31,"01 Expired last 30 days",(N2491-TODAY())&gt;=-92,"02 Expired last 3 months",(N2491-TODAY())&gt;=-183,"03 Expired last 6 months",(N2491-TODAY())&gt;=-365,"04 Expired last 12 months",(N2491-TODAY())&gt;=-547,"05 Expired last 18 months",TRUE,"06 Expired over 18 months")</f>
        <v>02 Expired last 3 months</v>
      </c>
      <c r="Q2491" s="65">
        <v>5000</v>
      </c>
      <c r="R2491" s="84">
        <f t="shared" si="517"/>
        <v>9583.3333333333339</v>
      </c>
      <c r="S2491" s="77" t="str" cm="1">
        <f t="array" ref="S2491">_xlfn.IFS(R2491&gt;5000000,"Gold",R2491&gt;=500000,"Silver",R2491&gt;30000,"Bronze",TRUE,"Transactional")</f>
        <v>Transactional</v>
      </c>
      <c r="T2491" s="24" t="s">
        <v>54</v>
      </c>
      <c r="U2491" s="101" t="s">
        <v>190</v>
      </c>
      <c r="V2491" s="101" t="s">
        <v>1742</v>
      </c>
      <c r="W2491" s="77" t="str">
        <f t="shared" si="510"/>
        <v>Yes</v>
      </c>
      <c r="X2491" s="77" t="str">
        <f>IFERROR(_xlfn.XLOOKUP(J2491&amp;"||"&amp;K2491,'Mapping Ref.'!$J$2:$J$538,'Mapping Ref.'!$K$2:$K$538),"")</f>
        <v>Childrens &amp; Adults</v>
      </c>
      <c r="Y2491" s="77" t="str" cm="1">
        <f t="array" ref="Y2491">_xlfn.IFS(R2491&gt;2000000,"For Publication",R2491&gt;100000,"PID",R2491&gt;30000,"RFQ",TRUE,"Transactional")</f>
        <v>Transactional</v>
      </c>
      <c r="Z2491" s="24" t="s">
        <v>8586</v>
      </c>
      <c r="AA2491" s="32">
        <v>12</v>
      </c>
      <c r="AB2491" s="24">
        <v>12</v>
      </c>
      <c r="AC2491" s="25">
        <v>45475</v>
      </c>
      <c r="AD2491" s="24" t="s">
        <v>58</v>
      </c>
      <c r="AE2491" s="24" t="s">
        <v>8347</v>
      </c>
      <c r="AF2491" s="24" t="s">
        <v>59</v>
      </c>
      <c r="AG2491" s="24" t="s">
        <v>59</v>
      </c>
      <c r="AH2491" s="24" t="s">
        <v>60</v>
      </c>
      <c r="AI2491" s="24">
        <v>9906583</v>
      </c>
      <c r="AJ2491" s="24" t="s">
        <v>60</v>
      </c>
      <c r="AK2491" s="24" t="s">
        <v>101</v>
      </c>
      <c r="AL2491" s="24" t="s">
        <v>70</v>
      </c>
      <c r="AM2491" s="24" t="s">
        <v>59</v>
      </c>
      <c r="AN2491" s="24" t="s">
        <v>59</v>
      </c>
      <c r="AO2491" s="24">
        <v>0</v>
      </c>
      <c r="AP2491" s="24"/>
      <c r="AQ2491" s="24"/>
      <c r="AR2491" s="24"/>
      <c r="AS2491" s="89">
        <f t="shared" si="518"/>
        <v>23</v>
      </c>
      <c r="AT2491" s="24" t="s">
        <v>9495</v>
      </c>
    </row>
    <row r="2492" spans="1:46" x14ac:dyDescent="0.5">
      <c r="A2492" s="24">
        <v>2631</v>
      </c>
      <c r="B2492" s="24" t="s">
        <v>506</v>
      </c>
      <c r="C2492" s="24"/>
      <c r="D2492" s="24" t="s">
        <v>9216</v>
      </c>
      <c r="E2492" s="24" t="s">
        <v>9217</v>
      </c>
      <c r="F2492" s="77" t="str">
        <f t="shared" si="509"/>
        <v>Norfolk Truck &amp; Van Limited</v>
      </c>
      <c r="G2492" s="24" t="s">
        <v>9218</v>
      </c>
      <c r="H2492" s="24" t="s">
        <v>3282</v>
      </c>
      <c r="I2492" s="24" t="s">
        <v>8192</v>
      </c>
      <c r="J2492" s="24" t="s">
        <v>107</v>
      </c>
      <c r="K2492" s="24" t="s">
        <v>3283</v>
      </c>
      <c r="L2492" s="25">
        <v>45476</v>
      </c>
      <c r="M2492" s="25">
        <v>46570</v>
      </c>
      <c r="N2492" s="81">
        <f t="shared" si="515"/>
        <v>46570</v>
      </c>
      <c r="O2492" s="77" t="str">
        <f t="shared" ca="1" si="516"/>
        <v>Live</v>
      </c>
      <c r="P2492" s="77" t="str" cm="1">
        <f t="array" aca="1" ref="P2492" ca="1">_xlfn.IFS((N2492-TODAY())&gt;=547,"06 Expires over 18 months",(N2492-TODAY())&gt;=365,"05 Expires in 18 months",(N2492-TODAY())&gt;=183,"04 Expires in 12 months",(N2492-TODAY())&gt;=92,"03 Expires in 6 months",(N2492-TODAY())&gt;=31,"02 Expires in 3 months",(N2492-TODAY())&gt;=0,"01 Expires in 30 days",(N2492-TODAY())&gt;=-31,"01 Expired last 30 days",(N2492-TODAY())&gt;=-92,"02 Expired last 3 months",(N2492-TODAY())&gt;=-183,"03 Expired last 6 months",(N2492-TODAY())&gt;=-365,"04 Expired last 12 months",(N2492-TODAY())&gt;=-547,"05 Expired last 18 months",TRUE,"06 Expired over 18 months")</f>
        <v>04 Expires in 12 months</v>
      </c>
      <c r="Q2492" s="65">
        <v>20000</v>
      </c>
      <c r="R2492" s="84">
        <f t="shared" si="517"/>
        <v>58333.333333333336</v>
      </c>
      <c r="S2492" s="77" t="str" cm="1">
        <f t="array" ref="S2492">_xlfn.IFS(R2492&gt;5000000,"Gold",R2492&gt;=500000,"Silver",R2492&gt;30000,"Bronze",TRUE,"Transactional")</f>
        <v>Bronze</v>
      </c>
      <c r="T2492" s="24" t="s">
        <v>54</v>
      </c>
      <c r="U2492" s="101" t="s">
        <v>393</v>
      </c>
      <c r="V2492" s="101" t="s">
        <v>394</v>
      </c>
      <c r="W2492" s="77" t="str">
        <f t="shared" si="510"/>
        <v>No</v>
      </c>
      <c r="X2492" s="77" t="str">
        <f>IFERROR(_xlfn.XLOOKUP(J2492&amp;"||"&amp;K2492,'Mapping Ref.'!$J$2:$J$538,'Mapping Ref.'!$K$2:$K$538),"")</f>
        <v>Construction &amp; Estates</v>
      </c>
      <c r="Y2492" s="77" t="str" cm="1">
        <f t="array" ref="Y2492">_xlfn.IFS(R2492&gt;2000000,"For Publication",R2492&gt;100000,"PID",R2492&gt;30000,"RFQ",TRUE,"Transactional")</f>
        <v>RFQ</v>
      </c>
      <c r="Z2492" s="24" t="s">
        <v>2277</v>
      </c>
      <c r="AA2492" s="32">
        <v>36</v>
      </c>
      <c r="AB2492" s="24">
        <v>0</v>
      </c>
      <c r="AC2492" s="25">
        <v>45476</v>
      </c>
      <c r="AD2492" s="24" t="s">
        <v>58</v>
      </c>
      <c r="AE2492" s="24" t="s">
        <v>8320</v>
      </c>
      <c r="AF2492" s="24" t="s">
        <v>60</v>
      </c>
      <c r="AG2492" s="24" t="s">
        <v>59</v>
      </c>
      <c r="AH2492" s="24" t="s">
        <v>60</v>
      </c>
      <c r="AI2492" s="24">
        <v>1845415</v>
      </c>
      <c r="AJ2492" s="24" t="s">
        <v>60</v>
      </c>
      <c r="AK2492" s="24" t="s">
        <v>101</v>
      </c>
      <c r="AL2492" s="24" t="s">
        <v>70</v>
      </c>
      <c r="AM2492" s="24" t="s">
        <v>60</v>
      </c>
      <c r="AN2492" s="24" t="s">
        <v>59</v>
      </c>
      <c r="AO2492" s="24">
        <v>8</v>
      </c>
      <c r="AP2492" s="24"/>
      <c r="AQ2492" s="24"/>
      <c r="AR2492" s="24"/>
      <c r="AS2492" s="89">
        <f t="shared" si="518"/>
        <v>35</v>
      </c>
      <c r="AT2492" s="24"/>
    </row>
    <row r="2493" spans="1:46" x14ac:dyDescent="0.5">
      <c r="A2493" s="24">
        <v>2632</v>
      </c>
      <c r="B2493" s="24" t="s">
        <v>506</v>
      </c>
      <c r="C2493" s="24"/>
      <c r="D2493" s="24" t="s">
        <v>9213</v>
      </c>
      <c r="E2493" s="24" t="s">
        <v>9214</v>
      </c>
      <c r="F2493" s="77" t="str">
        <f t="shared" si="509"/>
        <v>Landowner Products Limited</v>
      </c>
      <c r="G2493" s="24" t="s">
        <v>9215</v>
      </c>
      <c r="H2493" s="24" t="s">
        <v>3282</v>
      </c>
      <c r="I2493" s="24" t="s">
        <v>8192</v>
      </c>
      <c r="J2493" s="24" t="s">
        <v>107</v>
      </c>
      <c r="K2493" s="24" t="s">
        <v>3283</v>
      </c>
      <c r="L2493" s="25">
        <v>45476</v>
      </c>
      <c r="M2493" s="25">
        <v>46570</v>
      </c>
      <c r="N2493" s="81">
        <f t="shared" si="515"/>
        <v>46570</v>
      </c>
      <c r="O2493" s="77" t="str">
        <f t="shared" ca="1" si="516"/>
        <v>Live</v>
      </c>
      <c r="P2493" s="77" t="str" cm="1">
        <f t="array" aca="1" ref="P2493" ca="1">_xlfn.IFS((N2493-TODAY())&gt;=547,"06 Expires over 18 months",(N2493-TODAY())&gt;=365,"05 Expires in 18 months",(N2493-TODAY())&gt;=183,"04 Expires in 12 months",(N2493-TODAY())&gt;=92,"03 Expires in 6 months",(N2493-TODAY())&gt;=31,"02 Expires in 3 months",(N2493-TODAY())&gt;=0,"01 Expires in 30 days",(N2493-TODAY())&gt;=-31,"01 Expired last 30 days",(N2493-TODAY())&gt;=-92,"02 Expired last 3 months",(N2493-TODAY())&gt;=-183,"03 Expired last 6 months",(N2493-TODAY())&gt;=-365,"04 Expired last 12 months",(N2493-TODAY())&gt;=-547,"05 Expired last 18 months",TRUE,"06 Expired over 18 months")</f>
        <v>04 Expires in 12 months</v>
      </c>
      <c r="Q2493" s="65">
        <v>20000</v>
      </c>
      <c r="R2493" s="84">
        <f t="shared" si="517"/>
        <v>58333.333333333336</v>
      </c>
      <c r="S2493" s="77" t="str" cm="1">
        <f t="array" ref="S2493">_xlfn.IFS(R2493&gt;5000000,"Gold",R2493&gt;=500000,"Silver",R2493&gt;30000,"Bronze",TRUE,"Transactional")</f>
        <v>Bronze</v>
      </c>
      <c r="T2493" s="24" t="s">
        <v>54</v>
      </c>
      <c r="U2493" s="101" t="s">
        <v>84</v>
      </c>
      <c r="V2493" s="101" t="s">
        <v>157</v>
      </c>
      <c r="W2493" s="77" t="str">
        <f t="shared" si="510"/>
        <v>No</v>
      </c>
      <c r="X2493" s="77" t="str">
        <f>IFERROR(_xlfn.XLOOKUP(J2493&amp;"||"&amp;K2493,'Mapping Ref.'!$J$2:$J$538,'Mapping Ref.'!$K$2:$K$538),"")</f>
        <v>Construction &amp; Estates</v>
      </c>
      <c r="Y2493" s="77" t="str" cm="1">
        <f t="array" ref="Y2493">_xlfn.IFS(R2493&gt;2000000,"For Publication",R2493&gt;100000,"PID",R2493&gt;30000,"RFQ",TRUE,"Transactional")</f>
        <v>RFQ</v>
      </c>
      <c r="Z2493" s="24" t="s">
        <v>2277</v>
      </c>
      <c r="AA2493" s="32">
        <v>36</v>
      </c>
      <c r="AB2493" s="24">
        <v>0</v>
      </c>
      <c r="AC2493" s="25">
        <v>45476</v>
      </c>
      <c r="AD2493" s="24" t="s">
        <v>58</v>
      </c>
      <c r="AE2493" s="24" t="s">
        <v>8320</v>
      </c>
      <c r="AF2493" s="24" t="s">
        <v>60</v>
      </c>
      <c r="AG2493" s="24" t="s">
        <v>59</v>
      </c>
      <c r="AH2493" s="24" t="s">
        <v>60</v>
      </c>
      <c r="AI2493" s="24">
        <v>1593442</v>
      </c>
      <c r="AJ2493" s="24" t="s">
        <v>60</v>
      </c>
      <c r="AK2493" s="24" t="s">
        <v>101</v>
      </c>
      <c r="AL2493" s="24" t="s">
        <v>70</v>
      </c>
      <c r="AM2493" s="24" t="s">
        <v>60</v>
      </c>
      <c r="AN2493" s="24" t="s">
        <v>59</v>
      </c>
      <c r="AO2493" s="24">
        <v>0</v>
      </c>
      <c r="AP2493" s="24"/>
      <c r="AQ2493" s="24"/>
      <c r="AR2493" s="24"/>
      <c r="AS2493" s="89">
        <f t="shared" si="518"/>
        <v>35</v>
      </c>
      <c r="AT2493" s="24"/>
    </row>
    <row r="2494" spans="1:46" x14ac:dyDescent="0.5">
      <c r="A2494" s="24">
        <v>2633</v>
      </c>
      <c r="B2494" s="24" t="s">
        <v>506</v>
      </c>
      <c r="C2494" s="24"/>
      <c r="D2494" s="24" t="s">
        <v>9335</v>
      </c>
      <c r="E2494" s="24" t="s">
        <v>9378</v>
      </c>
      <c r="F2494" s="77" t="str">
        <f t="shared" si="509"/>
        <v>Noble Dpf Services Limited</v>
      </c>
      <c r="G2494" s="24" t="s">
        <v>9337</v>
      </c>
      <c r="H2494" s="24" t="s">
        <v>3282</v>
      </c>
      <c r="I2494" s="24" t="s">
        <v>8192</v>
      </c>
      <c r="J2494" s="24" t="s">
        <v>107</v>
      </c>
      <c r="K2494" s="24" t="s">
        <v>3283</v>
      </c>
      <c r="L2494" s="25">
        <v>45476</v>
      </c>
      <c r="M2494" s="25">
        <v>46570</v>
      </c>
      <c r="N2494" s="81">
        <f t="shared" si="515"/>
        <v>46570</v>
      </c>
      <c r="O2494" s="77" t="str">
        <f t="shared" ca="1" si="516"/>
        <v>Live</v>
      </c>
      <c r="P2494" s="77" t="str" cm="1">
        <f t="array" aca="1" ref="P2494" ca="1">_xlfn.IFS((N2494-TODAY())&gt;=547,"06 Expires over 18 months",(N2494-TODAY())&gt;=365,"05 Expires in 18 months",(N2494-TODAY())&gt;=183,"04 Expires in 12 months",(N2494-TODAY())&gt;=92,"03 Expires in 6 months",(N2494-TODAY())&gt;=31,"02 Expires in 3 months",(N2494-TODAY())&gt;=0,"01 Expires in 30 days",(N2494-TODAY())&gt;=-31,"01 Expired last 30 days",(N2494-TODAY())&gt;=-92,"02 Expired last 3 months",(N2494-TODAY())&gt;=-183,"03 Expired last 6 months",(N2494-TODAY())&gt;=-365,"04 Expired last 12 months",(N2494-TODAY())&gt;=-547,"05 Expired last 18 months",TRUE,"06 Expired over 18 months")</f>
        <v>04 Expires in 12 months</v>
      </c>
      <c r="Q2494" s="65">
        <v>20000</v>
      </c>
      <c r="R2494" s="84">
        <f t="shared" si="517"/>
        <v>58333.333333333336</v>
      </c>
      <c r="S2494" s="77" t="str" cm="1">
        <f t="array" ref="S2494">_xlfn.IFS(R2494&gt;5000000,"Gold",R2494&gt;=500000,"Silver",R2494&gt;30000,"Bronze",TRUE,"Transactional")</f>
        <v>Bronze</v>
      </c>
      <c r="T2494" s="24" t="s">
        <v>54</v>
      </c>
      <c r="U2494" s="101" t="s">
        <v>208</v>
      </c>
      <c r="V2494" s="101" t="s">
        <v>209</v>
      </c>
      <c r="W2494" s="77" t="str">
        <f t="shared" si="510"/>
        <v>No</v>
      </c>
      <c r="X2494" s="77" t="str">
        <f>IFERROR(_xlfn.XLOOKUP(J2494&amp;"||"&amp;K2494,'Mapping Ref.'!$J$2:$J$538,'Mapping Ref.'!$K$2:$K$538),"")</f>
        <v>Construction &amp; Estates</v>
      </c>
      <c r="Y2494" s="77" t="str" cm="1">
        <f t="array" ref="Y2494">_xlfn.IFS(R2494&gt;2000000,"For Publication",R2494&gt;100000,"PID",R2494&gt;30000,"RFQ",TRUE,"Transactional")</f>
        <v>RFQ</v>
      </c>
      <c r="Z2494" s="24" t="s">
        <v>2277</v>
      </c>
      <c r="AA2494" s="32">
        <v>36</v>
      </c>
      <c r="AB2494" s="24">
        <v>0</v>
      </c>
      <c r="AC2494" s="25">
        <v>45476</v>
      </c>
      <c r="AD2494" s="24" t="s">
        <v>58</v>
      </c>
      <c r="AE2494" s="24" t="s">
        <v>8320</v>
      </c>
      <c r="AF2494" s="24" t="s">
        <v>60</v>
      </c>
      <c r="AG2494" s="24" t="s">
        <v>59</v>
      </c>
      <c r="AH2494" s="24" t="s">
        <v>60</v>
      </c>
      <c r="AI2494" s="24">
        <v>14348737</v>
      </c>
      <c r="AJ2494" s="24" t="s">
        <v>60</v>
      </c>
      <c r="AK2494" s="24" t="s">
        <v>101</v>
      </c>
      <c r="AL2494" s="24" t="s">
        <v>70</v>
      </c>
      <c r="AM2494" s="24" t="s">
        <v>60</v>
      </c>
      <c r="AN2494" s="24" t="s">
        <v>59</v>
      </c>
      <c r="AO2494" s="24">
        <v>0</v>
      </c>
      <c r="AP2494" s="24"/>
      <c r="AQ2494" s="24"/>
      <c r="AR2494" s="24"/>
      <c r="AS2494" s="89">
        <f t="shared" si="518"/>
        <v>35</v>
      </c>
      <c r="AT2494" s="24"/>
    </row>
    <row r="2495" spans="1:46" x14ac:dyDescent="0.5">
      <c r="A2495" s="24">
        <v>2634</v>
      </c>
      <c r="B2495" s="24" t="s">
        <v>506</v>
      </c>
      <c r="C2495" s="24"/>
      <c r="D2495" s="24" t="s">
        <v>9094</v>
      </c>
      <c r="E2495" s="24" t="s">
        <v>9496</v>
      </c>
      <c r="F2495" s="77" t="str">
        <f t="shared" si="509"/>
        <v>C Windscreen Ltd</v>
      </c>
      <c r="G2495" s="24" t="s">
        <v>9096</v>
      </c>
      <c r="H2495" s="24" t="s">
        <v>3282</v>
      </c>
      <c r="I2495" s="24" t="s">
        <v>8192</v>
      </c>
      <c r="J2495" s="24" t="s">
        <v>107</v>
      </c>
      <c r="K2495" s="24" t="s">
        <v>3283</v>
      </c>
      <c r="L2495" s="25">
        <v>45476</v>
      </c>
      <c r="M2495" s="25">
        <v>46570</v>
      </c>
      <c r="N2495" s="81">
        <f t="shared" si="515"/>
        <v>46570</v>
      </c>
      <c r="O2495" s="77" t="str">
        <f t="shared" ca="1" si="516"/>
        <v>Live</v>
      </c>
      <c r="P2495" s="77" t="str" cm="1">
        <f t="array" aca="1" ref="P2495" ca="1">_xlfn.IFS((N2495-TODAY())&gt;=547,"06 Expires over 18 months",(N2495-TODAY())&gt;=365,"05 Expires in 18 months",(N2495-TODAY())&gt;=183,"04 Expires in 12 months",(N2495-TODAY())&gt;=92,"03 Expires in 6 months",(N2495-TODAY())&gt;=31,"02 Expires in 3 months",(N2495-TODAY())&gt;=0,"01 Expires in 30 days",(N2495-TODAY())&gt;=-31,"01 Expired last 30 days",(N2495-TODAY())&gt;=-92,"02 Expired last 3 months",(N2495-TODAY())&gt;=-183,"03 Expired last 6 months",(N2495-TODAY())&gt;=-365,"04 Expired last 12 months",(N2495-TODAY())&gt;=-547,"05 Expired last 18 months",TRUE,"06 Expired over 18 months")</f>
        <v>04 Expires in 12 months</v>
      </c>
      <c r="Q2495" s="65">
        <v>20000</v>
      </c>
      <c r="R2495" s="84">
        <f t="shared" si="517"/>
        <v>58333.333333333336</v>
      </c>
      <c r="S2495" s="77" t="str" cm="1">
        <f t="array" ref="S2495">_xlfn.IFS(R2495&gt;5000000,"Gold",R2495&gt;=500000,"Silver",R2495&gt;30000,"Bronze",TRUE,"Transactional")</f>
        <v>Bronze</v>
      </c>
      <c r="T2495" s="24" t="s">
        <v>54</v>
      </c>
      <c r="U2495" s="101" t="s">
        <v>116</v>
      </c>
      <c r="V2495" s="101" t="s">
        <v>70</v>
      </c>
      <c r="W2495" s="77" t="str">
        <f t="shared" si="510"/>
        <v>No</v>
      </c>
      <c r="X2495" s="77" t="str">
        <f>IFERROR(_xlfn.XLOOKUP(J2495&amp;"||"&amp;K2495,'Mapping Ref.'!$J$2:$J$538,'Mapping Ref.'!$K$2:$K$538),"")</f>
        <v>Construction &amp; Estates</v>
      </c>
      <c r="Y2495" s="77" t="str" cm="1">
        <f t="array" ref="Y2495">_xlfn.IFS(R2495&gt;2000000,"For Publication",R2495&gt;100000,"PID",R2495&gt;30000,"RFQ",TRUE,"Transactional")</f>
        <v>RFQ</v>
      </c>
      <c r="Z2495" s="24" t="s">
        <v>2277</v>
      </c>
      <c r="AA2495" s="32">
        <v>36</v>
      </c>
      <c r="AB2495" s="24">
        <v>0</v>
      </c>
      <c r="AC2495" s="25">
        <v>45476</v>
      </c>
      <c r="AD2495" s="24" t="s">
        <v>661</v>
      </c>
      <c r="AE2495" s="24" t="s">
        <v>8320</v>
      </c>
      <c r="AF2495" s="24" t="s">
        <v>59</v>
      </c>
      <c r="AG2495" s="24" t="s">
        <v>59</v>
      </c>
      <c r="AH2495" s="24" t="s">
        <v>60</v>
      </c>
      <c r="AI2495" s="24">
        <v>12425699</v>
      </c>
      <c r="AJ2495" s="24" t="s">
        <v>60</v>
      </c>
      <c r="AK2495" s="24" t="s">
        <v>101</v>
      </c>
      <c r="AL2495" s="24" t="s">
        <v>8595</v>
      </c>
      <c r="AM2495" s="24" t="s">
        <v>60</v>
      </c>
      <c r="AN2495" s="24" t="s">
        <v>60</v>
      </c>
      <c r="AO2495" s="24">
        <v>0</v>
      </c>
      <c r="AP2495" s="24" t="s">
        <v>9497</v>
      </c>
      <c r="AQ2495" s="24"/>
      <c r="AR2495" s="24"/>
      <c r="AS2495" s="89">
        <f t="shared" si="518"/>
        <v>35</v>
      </c>
      <c r="AT2495" s="24"/>
    </row>
    <row r="2496" spans="1:46" x14ac:dyDescent="0.5">
      <c r="A2496" s="24">
        <v>2635</v>
      </c>
      <c r="B2496" s="24" t="s">
        <v>506</v>
      </c>
      <c r="C2496" s="24" t="s">
        <v>77</v>
      </c>
      <c r="D2496" s="24" t="s">
        <v>9219</v>
      </c>
      <c r="E2496" s="24" t="s">
        <v>9220</v>
      </c>
      <c r="F2496" s="77" t="str">
        <f t="shared" si="509"/>
        <v>COLAN LIMITED</v>
      </c>
      <c r="G2496" s="24" t="s">
        <v>9221</v>
      </c>
      <c r="H2496" s="24" t="s">
        <v>3282</v>
      </c>
      <c r="I2496" s="24" t="s">
        <v>8192</v>
      </c>
      <c r="J2496" s="24" t="s">
        <v>107</v>
      </c>
      <c r="K2496" s="24" t="s">
        <v>3283</v>
      </c>
      <c r="L2496" s="25">
        <v>45476</v>
      </c>
      <c r="M2496" s="25">
        <v>46570</v>
      </c>
      <c r="N2496" s="81">
        <f t="shared" si="515"/>
        <v>46570</v>
      </c>
      <c r="O2496" s="77" t="str">
        <f t="shared" ca="1" si="516"/>
        <v>Live</v>
      </c>
      <c r="P2496" s="77" t="str" cm="1">
        <f t="array" aca="1" ref="P2496" ca="1">_xlfn.IFS((N2496-TODAY())&gt;=547,"06 Expires over 18 months",(N2496-TODAY())&gt;=365,"05 Expires in 18 months",(N2496-TODAY())&gt;=183,"04 Expires in 12 months",(N2496-TODAY())&gt;=92,"03 Expires in 6 months",(N2496-TODAY())&gt;=31,"02 Expires in 3 months",(N2496-TODAY())&gt;=0,"01 Expires in 30 days",(N2496-TODAY())&gt;=-31,"01 Expired last 30 days",(N2496-TODAY())&gt;=-92,"02 Expired last 3 months",(N2496-TODAY())&gt;=-183,"03 Expired last 6 months",(N2496-TODAY())&gt;=-365,"04 Expired last 12 months",(N2496-TODAY())&gt;=-547,"05 Expired last 18 months",TRUE,"06 Expired over 18 months")</f>
        <v>04 Expires in 12 months</v>
      </c>
      <c r="Q2496" s="65">
        <v>20000</v>
      </c>
      <c r="R2496" s="84">
        <f t="shared" si="517"/>
        <v>58333.333333333336</v>
      </c>
      <c r="S2496" s="77" t="str" cm="1">
        <f t="array" ref="S2496">_xlfn.IFS(R2496&gt;5000000,"Gold",R2496&gt;=500000,"Silver",R2496&gt;30000,"Bronze",TRUE,"Transactional")</f>
        <v>Bronze</v>
      </c>
      <c r="T2496" s="24" t="s">
        <v>54</v>
      </c>
      <c r="U2496" s="101" t="s">
        <v>208</v>
      </c>
      <c r="V2496" s="101" t="s">
        <v>209</v>
      </c>
      <c r="W2496" s="77" t="str">
        <f t="shared" si="510"/>
        <v>No</v>
      </c>
      <c r="X2496" s="77" t="str">
        <f>IFERROR(_xlfn.XLOOKUP(J2496&amp;"||"&amp;K2496,'Mapping Ref.'!$J$2:$J$538,'Mapping Ref.'!$K$2:$K$538),"")</f>
        <v>Construction &amp; Estates</v>
      </c>
      <c r="Y2496" s="77" t="str" cm="1">
        <f t="array" ref="Y2496">_xlfn.IFS(R2496&gt;2000000,"For Publication",R2496&gt;100000,"PID",R2496&gt;30000,"RFQ",TRUE,"Transactional")</f>
        <v>RFQ</v>
      </c>
      <c r="Z2496" s="24" t="s">
        <v>2277</v>
      </c>
      <c r="AA2496" s="32">
        <v>36</v>
      </c>
      <c r="AB2496" s="24">
        <v>0</v>
      </c>
      <c r="AC2496" s="25">
        <v>45476</v>
      </c>
      <c r="AD2496" s="24" t="s">
        <v>661</v>
      </c>
      <c r="AE2496" s="24" t="s">
        <v>8320</v>
      </c>
      <c r="AF2496" s="24" t="s">
        <v>60</v>
      </c>
      <c r="AG2496" s="24" t="s">
        <v>59</v>
      </c>
      <c r="AH2496" s="24" t="s">
        <v>60</v>
      </c>
      <c r="AI2496" s="24">
        <v>1339144</v>
      </c>
      <c r="AJ2496" s="24" t="s">
        <v>60</v>
      </c>
      <c r="AK2496" s="24" t="s">
        <v>101</v>
      </c>
      <c r="AL2496" s="24" t="s">
        <v>70</v>
      </c>
      <c r="AM2496" s="24" t="s">
        <v>60</v>
      </c>
      <c r="AN2496" s="24" t="s">
        <v>59</v>
      </c>
      <c r="AO2496" s="24">
        <v>2</v>
      </c>
      <c r="AP2496" s="24"/>
      <c r="AQ2496" s="24"/>
      <c r="AR2496" s="24"/>
      <c r="AS2496" s="89">
        <f t="shared" si="518"/>
        <v>35</v>
      </c>
      <c r="AT2496" s="24" t="s">
        <v>9222</v>
      </c>
    </row>
    <row r="2497" spans="1:46" x14ac:dyDescent="0.5">
      <c r="A2497" s="24">
        <v>2636</v>
      </c>
      <c r="B2497" s="24" t="s">
        <v>506</v>
      </c>
      <c r="C2497" s="24"/>
      <c r="D2497" s="24" t="s">
        <v>9498</v>
      </c>
      <c r="E2497" s="24" t="s">
        <v>9499</v>
      </c>
      <c r="F2497" s="77" t="str">
        <f t="shared" si="509"/>
        <v>SCOT GROUP LTD T/A DOLLAR THRIFTY</v>
      </c>
      <c r="G2497" s="24" t="s">
        <v>9500</v>
      </c>
      <c r="H2497" s="24" t="s">
        <v>3282</v>
      </c>
      <c r="I2497" s="24" t="s">
        <v>8192</v>
      </c>
      <c r="J2497" s="24" t="s">
        <v>107</v>
      </c>
      <c r="K2497" s="24" t="s">
        <v>3283</v>
      </c>
      <c r="L2497" s="25">
        <v>45476</v>
      </c>
      <c r="M2497" s="25">
        <v>46570</v>
      </c>
      <c r="N2497" s="81">
        <f t="shared" si="515"/>
        <v>46570</v>
      </c>
      <c r="O2497" s="77" t="str">
        <f t="shared" ca="1" si="516"/>
        <v>Live</v>
      </c>
      <c r="P2497" s="77" t="str" cm="1">
        <f t="array" aca="1" ref="P2497" ca="1">_xlfn.IFS((N2497-TODAY())&gt;=547,"06 Expires over 18 months",(N2497-TODAY())&gt;=365,"05 Expires in 18 months",(N2497-TODAY())&gt;=183,"04 Expires in 12 months",(N2497-TODAY())&gt;=92,"03 Expires in 6 months",(N2497-TODAY())&gt;=31,"02 Expires in 3 months",(N2497-TODAY())&gt;=0,"01 Expires in 30 days",(N2497-TODAY())&gt;=-31,"01 Expired last 30 days",(N2497-TODAY())&gt;=-92,"02 Expired last 3 months",(N2497-TODAY())&gt;=-183,"03 Expired last 6 months",(N2497-TODAY())&gt;=-365,"04 Expired last 12 months",(N2497-TODAY())&gt;=-547,"05 Expired last 18 months",TRUE,"06 Expired over 18 months")</f>
        <v>04 Expires in 12 months</v>
      </c>
      <c r="Q2497" s="65">
        <v>20000</v>
      </c>
      <c r="R2497" s="84">
        <f t="shared" si="517"/>
        <v>58333.333333333336</v>
      </c>
      <c r="S2497" s="77" t="str" cm="1">
        <f t="array" ref="S2497">_xlfn.IFS(R2497&gt;5000000,"Gold",R2497&gt;=500000,"Silver",R2497&gt;30000,"Bronze",TRUE,"Transactional")</f>
        <v>Bronze</v>
      </c>
      <c r="T2497" s="24" t="s">
        <v>54</v>
      </c>
      <c r="U2497" s="101" t="s">
        <v>99</v>
      </c>
      <c r="V2497" s="101" t="s">
        <v>1168</v>
      </c>
      <c r="W2497" s="77" t="str">
        <f t="shared" si="510"/>
        <v>No</v>
      </c>
      <c r="X2497" s="77" t="str">
        <f>IFERROR(_xlfn.XLOOKUP(J2497&amp;"||"&amp;K2497,'Mapping Ref.'!$J$2:$J$538,'Mapping Ref.'!$K$2:$K$538),"")</f>
        <v>Construction &amp; Estates</v>
      </c>
      <c r="Y2497" s="77" t="str" cm="1">
        <f t="array" ref="Y2497">_xlfn.IFS(R2497&gt;2000000,"For Publication",R2497&gt;100000,"PID",R2497&gt;30000,"RFQ",TRUE,"Transactional")</f>
        <v>RFQ</v>
      </c>
      <c r="Z2497" s="24" t="s">
        <v>2277</v>
      </c>
      <c r="AA2497" s="32">
        <v>36</v>
      </c>
      <c r="AB2497" s="24">
        <v>0</v>
      </c>
      <c r="AC2497" s="25">
        <v>45476</v>
      </c>
      <c r="AD2497" s="24" t="s">
        <v>58</v>
      </c>
      <c r="AE2497" s="24" t="s">
        <v>8320</v>
      </c>
      <c r="AF2497" s="24" t="s">
        <v>60</v>
      </c>
      <c r="AG2497" s="24" t="s">
        <v>59</v>
      </c>
      <c r="AH2497" s="24" t="s">
        <v>60</v>
      </c>
      <c r="AI2497" s="24">
        <v>1425565</v>
      </c>
      <c r="AJ2497" s="24" t="s">
        <v>60</v>
      </c>
      <c r="AK2497" s="24" t="s">
        <v>101</v>
      </c>
      <c r="AL2497" s="24" t="s">
        <v>70</v>
      </c>
      <c r="AM2497" s="24" t="s">
        <v>60</v>
      </c>
      <c r="AN2497" s="24" t="s">
        <v>59</v>
      </c>
      <c r="AO2497" s="24">
        <v>8</v>
      </c>
      <c r="AP2497" s="24"/>
      <c r="AQ2497" s="24"/>
      <c r="AR2497" s="24"/>
      <c r="AS2497" s="89">
        <f t="shared" si="518"/>
        <v>35</v>
      </c>
      <c r="AT2497" s="24" t="s">
        <v>9501</v>
      </c>
    </row>
    <row r="2498" spans="1:46" x14ac:dyDescent="0.5">
      <c r="A2498" s="24">
        <v>2637</v>
      </c>
      <c r="B2498" s="24" t="s">
        <v>506</v>
      </c>
      <c r="C2498" s="24"/>
      <c r="D2498" s="24" t="s">
        <v>9342</v>
      </c>
      <c r="E2498" s="24" t="s">
        <v>9343</v>
      </c>
      <c r="F2498" s="77" t="str">
        <f t="shared" ref="F2498:F2561" si="519">IF(AT2498&lt;&gt;"",AT2498,G2498)</f>
        <v>Glovelord Limited</v>
      </c>
      <c r="G2498" s="24" t="s">
        <v>9344</v>
      </c>
      <c r="H2498" s="24" t="s">
        <v>3282</v>
      </c>
      <c r="I2498" s="24" t="s">
        <v>8192</v>
      </c>
      <c r="J2498" s="24" t="s">
        <v>107</v>
      </c>
      <c r="K2498" s="24" t="s">
        <v>3283</v>
      </c>
      <c r="L2498" s="25">
        <v>45476</v>
      </c>
      <c r="M2498" s="25">
        <v>46570</v>
      </c>
      <c r="N2498" s="81">
        <f t="shared" si="515"/>
        <v>46570</v>
      </c>
      <c r="O2498" s="77" t="str">
        <f t="shared" ca="1" si="516"/>
        <v>Live</v>
      </c>
      <c r="P2498" s="77" t="str" cm="1">
        <f t="array" aca="1" ref="P2498" ca="1">_xlfn.IFS((N2498-TODAY())&gt;=547,"06 Expires over 18 months",(N2498-TODAY())&gt;=365,"05 Expires in 18 months",(N2498-TODAY())&gt;=183,"04 Expires in 12 months",(N2498-TODAY())&gt;=92,"03 Expires in 6 months",(N2498-TODAY())&gt;=31,"02 Expires in 3 months",(N2498-TODAY())&gt;=0,"01 Expires in 30 days",(N2498-TODAY())&gt;=-31,"01 Expired last 30 days",(N2498-TODAY())&gt;=-92,"02 Expired last 3 months",(N2498-TODAY())&gt;=-183,"03 Expired last 6 months",(N2498-TODAY())&gt;=-365,"04 Expired last 12 months",(N2498-TODAY())&gt;=-547,"05 Expired last 18 months",TRUE,"06 Expired over 18 months")</f>
        <v>04 Expires in 12 months</v>
      </c>
      <c r="Q2498" s="65">
        <v>20000</v>
      </c>
      <c r="R2498" s="84">
        <f t="shared" si="517"/>
        <v>58333.333333333336</v>
      </c>
      <c r="S2498" s="77" t="str" cm="1">
        <f t="array" ref="S2498">_xlfn.IFS(R2498&gt;5000000,"Gold",R2498&gt;=500000,"Silver",R2498&gt;30000,"Bronze",TRUE,"Transactional")</f>
        <v>Bronze</v>
      </c>
      <c r="T2498" s="24" t="s">
        <v>54</v>
      </c>
      <c r="U2498" s="101" t="s">
        <v>116</v>
      </c>
      <c r="V2498" s="101" t="s">
        <v>70</v>
      </c>
      <c r="W2498" s="77" t="str">
        <f t="shared" ref="W2498:W2561" si="520">IF(AB2498&gt;0,"Yes","No")</f>
        <v>No</v>
      </c>
      <c r="X2498" s="77" t="str">
        <f>IFERROR(_xlfn.XLOOKUP(J2498&amp;"||"&amp;K2498,'Mapping Ref.'!$J$2:$J$538,'Mapping Ref.'!$K$2:$K$538),"")</f>
        <v>Construction &amp; Estates</v>
      </c>
      <c r="Y2498" s="77" t="str" cm="1">
        <f t="array" ref="Y2498">_xlfn.IFS(R2498&gt;2000000,"For Publication",R2498&gt;100000,"PID",R2498&gt;30000,"RFQ",TRUE,"Transactional")</f>
        <v>RFQ</v>
      </c>
      <c r="Z2498" s="24" t="s">
        <v>2277</v>
      </c>
      <c r="AA2498" s="32">
        <v>36</v>
      </c>
      <c r="AB2498" s="24">
        <v>0</v>
      </c>
      <c r="AC2498" s="25">
        <v>45476</v>
      </c>
      <c r="AD2498" s="24" t="s">
        <v>58</v>
      </c>
      <c r="AE2498" s="24" t="s">
        <v>8320</v>
      </c>
      <c r="AF2498" s="24" t="s">
        <v>60</v>
      </c>
      <c r="AG2498" s="24" t="s">
        <v>59</v>
      </c>
      <c r="AH2498" s="24" t="s">
        <v>60</v>
      </c>
      <c r="AI2498" s="24">
        <v>1650851</v>
      </c>
      <c r="AJ2498" s="24" t="s">
        <v>60</v>
      </c>
      <c r="AK2498" s="24" t="s">
        <v>101</v>
      </c>
      <c r="AL2498" s="24" t="s">
        <v>8595</v>
      </c>
      <c r="AM2498" s="24" t="s">
        <v>60</v>
      </c>
      <c r="AN2498" s="24" t="s">
        <v>59</v>
      </c>
      <c r="AO2498" s="24">
        <v>2</v>
      </c>
      <c r="AP2498" s="24"/>
      <c r="AQ2498" s="24"/>
      <c r="AR2498" s="24"/>
      <c r="AS2498" s="89">
        <f t="shared" si="518"/>
        <v>35</v>
      </c>
      <c r="AT2498" s="24"/>
    </row>
    <row r="2499" spans="1:46" x14ac:dyDescent="0.5">
      <c r="A2499" s="24">
        <v>2638</v>
      </c>
      <c r="B2499" s="24" t="s">
        <v>506</v>
      </c>
      <c r="C2499" s="24"/>
      <c r="D2499" s="24" t="s">
        <v>9502</v>
      </c>
      <c r="E2499" s="24" t="s">
        <v>9503</v>
      </c>
      <c r="F2499" s="77" t="str">
        <f t="shared" si="519"/>
        <v>Chankgon Limited Pirtek (Isleworth) Limited</v>
      </c>
      <c r="G2499" s="24" t="s">
        <v>9504</v>
      </c>
      <c r="H2499" s="24" t="s">
        <v>3282</v>
      </c>
      <c r="I2499" s="24" t="s">
        <v>8192</v>
      </c>
      <c r="J2499" s="24" t="s">
        <v>107</v>
      </c>
      <c r="K2499" s="24" t="s">
        <v>3283</v>
      </c>
      <c r="L2499" s="25">
        <v>45476</v>
      </c>
      <c r="M2499" s="25">
        <v>46570</v>
      </c>
      <c r="N2499" s="81">
        <f t="shared" si="515"/>
        <v>46570</v>
      </c>
      <c r="O2499" s="77" t="str">
        <f t="shared" ca="1" si="516"/>
        <v>Live</v>
      </c>
      <c r="P2499" s="77" t="str" cm="1">
        <f t="array" aca="1" ref="P2499" ca="1">_xlfn.IFS((N2499-TODAY())&gt;=547,"06 Expires over 18 months",(N2499-TODAY())&gt;=365,"05 Expires in 18 months",(N2499-TODAY())&gt;=183,"04 Expires in 12 months",(N2499-TODAY())&gt;=92,"03 Expires in 6 months",(N2499-TODAY())&gt;=31,"02 Expires in 3 months",(N2499-TODAY())&gt;=0,"01 Expires in 30 days",(N2499-TODAY())&gt;=-31,"01 Expired last 30 days",(N2499-TODAY())&gt;=-92,"02 Expired last 3 months",(N2499-TODAY())&gt;=-183,"03 Expired last 6 months",(N2499-TODAY())&gt;=-365,"04 Expired last 12 months",(N2499-TODAY())&gt;=-547,"05 Expired last 18 months",TRUE,"06 Expired over 18 months")</f>
        <v>04 Expires in 12 months</v>
      </c>
      <c r="Q2499" s="65">
        <v>30000</v>
      </c>
      <c r="R2499" s="84">
        <f t="shared" si="517"/>
        <v>87500</v>
      </c>
      <c r="S2499" s="77" t="str" cm="1">
        <f t="array" ref="S2499">_xlfn.IFS(R2499&gt;5000000,"Gold",R2499&gt;=500000,"Silver",R2499&gt;30000,"Bronze",TRUE,"Transactional")</f>
        <v>Bronze</v>
      </c>
      <c r="T2499" s="24" t="s">
        <v>54</v>
      </c>
      <c r="U2499" s="101" t="s">
        <v>84</v>
      </c>
      <c r="V2499" s="101" t="s">
        <v>157</v>
      </c>
      <c r="W2499" s="77" t="str">
        <f t="shared" si="520"/>
        <v>No</v>
      </c>
      <c r="X2499" s="77" t="str">
        <f>IFERROR(_xlfn.XLOOKUP(J2499&amp;"||"&amp;K2499,'Mapping Ref.'!$J$2:$J$538,'Mapping Ref.'!$K$2:$K$538),"")</f>
        <v>Construction &amp; Estates</v>
      </c>
      <c r="Y2499" s="77" t="str" cm="1">
        <f t="array" ref="Y2499">_xlfn.IFS(R2499&gt;2000000,"For Publication",R2499&gt;100000,"PID",R2499&gt;30000,"RFQ",TRUE,"Transactional")</f>
        <v>RFQ</v>
      </c>
      <c r="Z2499" s="24" t="s">
        <v>2277</v>
      </c>
      <c r="AA2499" s="32">
        <v>36</v>
      </c>
      <c r="AB2499" s="24">
        <v>0</v>
      </c>
      <c r="AC2499" s="25">
        <v>45476</v>
      </c>
      <c r="AD2499" s="24" t="s">
        <v>58</v>
      </c>
      <c r="AE2499" s="24" t="s">
        <v>8320</v>
      </c>
      <c r="AF2499" s="24" t="s">
        <v>60</v>
      </c>
      <c r="AG2499" s="24" t="s">
        <v>59</v>
      </c>
      <c r="AH2499" s="24" t="s">
        <v>60</v>
      </c>
      <c r="AI2499" s="24">
        <v>9276931</v>
      </c>
      <c r="AJ2499" s="24" t="s">
        <v>60</v>
      </c>
      <c r="AK2499" s="24" t="s">
        <v>101</v>
      </c>
      <c r="AL2499" s="24" t="s">
        <v>70</v>
      </c>
      <c r="AM2499" s="24" t="s">
        <v>60</v>
      </c>
      <c r="AN2499" s="24" t="s">
        <v>59</v>
      </c>
      <c r="AO2499" s="24">
        <v>0</v>
      </c>
      <c r="AP2499" s="24"/>
      <c r="AQ2499" s="24" t="s">
        <v>9505</v>
      </c>
      <c r="AR2499" s="24" t="s">
        <v>9506</v>
      </c>
      <c r="AS2499" s="89">
        <f t="shared" si="518"/>
        <v>35</v>
      </c>
      <c r="AT2499" s="24"/>
    </row>
    <row r="2500" spans="1:46" x14ac:dyDescent="0.5">
      <c r="A2500" s="24">
        <v>2639</v>
      </c>
      <c r="B2500" s="24" t="s">
        <v>506</v>
      </c>
      <c r="C2500" s="24"/>
      <c r="D2500" s="24" t="s">
        <v>9507</v>
      </c>
      <c r="E2500" s="24" t="s">
        <v>9508</v>
      </c>
      <c r="F2500" s="77" t="str">
        <f t="shared" si="519"/>
        <v>CITIZENS UK CHARITY</v>
      </c>
      <c r="G2500" s="24" t="s">
        <v>9509</v>
      </c>
      <c r="H2500" s="24" t="s">
        <v>8246</v>
      </c>
      <c r="I2500" s="24" t="s">
        <v>972</v>
      </c>
      <c r="J2500" s="24" t="s">
        <v>107</v>
      </c>
      <c r="K2500" s="24" t="s">
        <v>4653</v>
      </c>
      <c r="L2500" s="25">
        <v>45476</v>
      </c>
      <c r="M2500" s="25">
        <v>46053</v>
      </c>
      <c r="N2500" s="81">
        <f t="shared" si="515"/>
        <v>46053</v>
      </c>
      <c r="O2500" s="77" t="str">
        <f t="shared" ca="1" si="516"/>
        <v>Expired</v>
      </c>
      <c r="P2500" s="77" t="str" cm="1">
        <f t="array" aca="1" ref="P2500" ca="1">_xlfn.IFS((N2500-TODAY())&gt;=547,"06 Expires over 18 months",(N2500-TODAY())&gt;=365,"05 Expires in 18 months",(N2500-TODAY())&gt;=183,"04 Expires in 12 months",(N2500-TODAY())&gt;=92,"03 Expires in 6 months",(N2500-TODAY())&gt;=31,"02 Expires in 3 months",(N2500-TODAY())&gt;=0,"01 Expires in 30 days",(N2500-TODAY())&gt;=-31,"01 Expired last 30 days",(N2500-TODAY())&gt;=-92,"02 Expired last 3 months",(N2500-TODAY())&gt;=-183,"03 Expired last 6 months",(N2500-TODAY())&gt;=-365,"04 Expired last 12 months",(N2500-TODAY())&gt;=-547,"05 Expired last 18 months",TRUE,"06 Expired over 18 months")</f>
        <v>04 Expired last 12 months</v>
      </c>
      <c r="Q2500" s="65">
        <v>24995</v>
      </c>
      <c r="R2500" s="84">
        <f t="shared" si="517"/>
        <v>37492.5</v>
      </c>
      <c r="S2500" s="77" t="str" cm="1">
        <f t="array" ref="S2500">_xlfn.IFS(R2500&gt;5000000,"Gold",R2500&gt;=500000,"Silver",R2500&gt;30000,"Bronze",TRUE,"Transactional")</f>
        <v>Bronze</v>
      </c>
      <c r="T2500" s="24" t="s">
        <v>54</v>
      </c>
      <c r="U2500" s="101" t="s">
        <v>445</v>
      </c>
      <c r="V2500" s="101" t="s">
        <v>810</v>
      </c>
      <c r="W2500" s="77" t="str">
        <f t="shared" si="520"/>
        <v>No</v>
      </c>
      <c r="X2500" s="77" t="str">
        <f>IFERROR(_xlfn.XLOOKUP(J2500&amp;"||"&amp;K2500,'Mapping Ref.'!$J$2:$J$538,'Mapping Ref.'!$K$2:$K$538),"")</f>
        <v>Construction &amp; Estates</v>
      </c>
      <c r="Y2500" s="77" t="str" cm="1">
        <f t="array" ref="Y2500">_xlfn.IFS(R2500&gt;2000000,"For Publication",R2500&gt;100000,"PID",R2500&gt;30000,"RFQ",TRUE,"Transactional")</f>
        <v>RFQ</v>
      </c>
      <c r="Z2500" s="24" t="s">
        <v>2277</v>
      </c>
      <c r="AA2500" s="32">
        <v>18</v>
      </c>
      <c r="AB2500" s="24">
        <v>0</v>
      </c>
      <c r="AC2500" s="25">
        <v>45476</v>
      </c>
      <c r="AD2500" s="24" t="s">
        <v>58</v>
      </c>
      <c r="AE2500" s="24" t="s">
        <v>9510</v>
      </c>
      <c r="AF2500" s="24" t="s">
        <v>60</v>
      </c>
      <c r="AG2500" s="24" t="s">
        <v>59</v>
      </c>
      <c r="AH2500" s="24" t="s">
        <v>59</v>
      </c>
      <c r="AI2500" s="24"/>
      <c r="AJ2500" s="24" t="s">
        <v>59</v>
      </c>
      <c r="AK2500" s="24" t="s">
        <v>86</v>
      </c>
      <c r="AL2500" s="24" t="s">
        <v>70</v>
      </c>
      <c r="AM2500" s="24" t="s">
        <v>60</v>
      </c>
      <c r="AN2500" s="24" t="s">
        <v>59</v>
      </c>
      <c r="AO2500" s="24">
        <v>0</v>
      </c>
      <c r="AP2500" s="24"/>
      <c r="AQ2500" s="24"/>
      <c r="AR2500" s="24"/>
      <c r="AS2500" s="89">
        <f t="shared" si="518"/>
        <v>18</v>
      </c>
      <c r="AT2500" s="24" t="s">
        <v>9511</v>
      </c>
    </row>
    <row r="2501" spans="1:46" x14ac:dyDescent="0.5">
      <c r="A2501" s="24">
        <v>2640</v>
      </c>
      <c r="B2501" s="24" t="s">
        <v>506</v>
      </c>
      <c r="C2501" s="24"/>
      <c r="D2501" s="24" t="s">
        <v>9512</v>
      </c>
      <c r="E2501" s="24" t="s">
        <v>9513</v>
      </c>
      <c r="F2501" s="77" t="str">
        <f t="shared" si="519"/>
        <v>HARPER COLLINS PUBLISHERS</v>
      </c>
      <c r="G2501" s="24" t="s">
        <v>9512</v>
      </c>
      <c r="H2501" s="24" t="s">
        <v>1330</v>
      </c>
      <c r="I2501" s="24" t="s">
        <v>1330</v>
      </c>
      <c r="J2501" s="24" t="s">
        <v>52</v>
      </c>
      <c r="K2501" s="24" t="s">
        <v>116</v>
      </c>
      <c r="L2501" s="25">
        <v>45478</v>
      </c>
      <c r="M2501" s="25">
        <v>46975</v>
      </c>
      <c r="N2501" s="81">
        <f t="shared" si="515"/>
        <v>47340</v>
      </c>
      <c r="O2501" s="77" t="str">
        <f t="shared" ca="1" si="516"/>
        <v>Live</v>
      </c>
      <c r="P2501" s="77" t="str" cm="1">
        <f t="array" aca="1" ref="P2501" ca="1">_xlfn.IFS((N2501-TODAY())&gt;=547,"06 Expires over 18 months",(N2501-TODAY())&gt;=365,"05 Expires in 18 months",(N2501-TODAY())&gt;=183,"04 Expires in 12 months",(N2501-TODAY())&gt;=92,"03 Expires in 6 months",(N2501-TODAY())&gt;=31,"02 Expires in 3 months",(N2501-TODAY())&gt;=0,"01 Expires in 30 days",(N2501-TODAY())&gt;=-31,"01 Expired last 30 days",(N2501-TODAY())&gt;=-92,"02 Expired last 3 months",(N2501-TODAY())&gt;=-183,"03 Expired last 6 months",(N2501-TODAY())&gt;=-365,"04 Expired last 12 months",(N2501-TODAY())&gt;=-547,"05 Expired last 18 months",TRUE,"06 Expired over 18 months")</f>
        <v>06 Expires over 18 months</v>
      </c>
      <c r="Q2501" s="65">
        <v>5500</v>
      </c>
      <c r="R2501" s="84">
        <f t="shared" si="517"/>
        <v>27958.333333333332</v>
      </c>
      <c r="S2501" s="77" t="str" cm="1">
        <f t="array" ref="S2501">_xlfn.IFS(R2501&gt;5000000,"Gold",R2501&gt;=500000,"Silver",R2501&gt;30000,"Bronze",TRUE,"Transactional")</f>
        <v>Transactional</v>
      </c>
      <c r="T2501" s="24" t="s">
        <v>54</v>
      </c>
      <c r="U2501" s="101" t="s">
        <v>116</v>
      </c>
      <c r="V2501" s="101" t="s">
        <v>569</v>
      </c>
      <c r="W2501" s="77" t="str">
        <f t="shared" si="520"/>
        <v>Yes</v>
      </c>
      <c r="X2501" s="77" t="str">
        <f>IFERROR(_xlfn.XLOOKUP(J2501&amp;"||"&amp;K2501,'Mapping Ref.'!$J$2:$J$538,'Mapping Ref.'!$K$2:$K$538),"")</f>
        <v>ICT</v>
      </c>
      <c r="Y2501" s="77" t="str" cm="1">
        <f t="array" ref="Y2501">_xlfn.IFS(R2501&gt;2000000,"For Publication",R2501&gt;100000,"PID",R2501&gt;30000,"RFQ",TRUE,"Transactional")</f>
        <v>Transactional</v>
      </c>
      <c r="Z2501" s="24" t="s">
        <v>8586</v>
      </c>
      <c r="AA2501" s="32">
        <v>48</v>
      </c>
      <c r="AB2501" s="24">
        <v>12</v>
      </c>
      <c r="AC2501" s="25">
        <v>45478</v>
      </c>
      <c r="AD2501" s="24" t="s">
        <v>661</v>
      </c>
      <c r="AE2501" s="24" t="s">
        <v>8375</v>
      </c>
      <c r="AF2501" s="24" t="s">
        <v>60</v>
      </c>
      <c r="AG2501" s="24" t="s">
        <v>59</v>
      </c>
      <c r="AH2501" s="24" t="s">
        <v>60</v>
      </c>
      <c r="AI2501" s="24" t="s">
        <v>9514</v>
      </c>
      <c r="AJ2501" s="24" t="s">
        <v>59</v>
      </c>
      <c r="AK2501" s="24" t="s">
        <v>101</v>
      </c>
      <c r="AL2501" s="24" t="s">
        <v>70</v>
      </c>
      <c r="AM2501" s="24" t="s">
        <v>59</v>
      </c>
      <c r="AN2501" s="24" t="s">
        <v>60</v>
      </c>
      <c r="AO2501" s="24">
        <v>0</v>
      </c>
      <c r="AP2501" s="24" t="s">
        <v>8457</v>
      </c>
      <c r="AQ2501" s="24"/>
      <c r="AR2501" s="24"/>
      <c r="AS2501" s="89">
        <f t="shared" si="518"/>
        <v>61</v>
      </c>
      <c r="AT2501" s="24" t="s">
        <v>9515</v>
      </c>
    </row>
    <row r="2502" spans="1:46" x14ac:dyDescent="0.5">
      <c r="A2502" s="24">
        <v>2641</v>
      </c>
      <c r="B2502" s="24"/>
      <c r="C2502" s="24" t="s">
        <v>77</v>
      </c>
      <c r="D2502" s="24" t="s">
        <v>9516</v>
      </c>
      <c r="E2502" s="24" t="s">
        <v>9517</v>
      </c>
      <c r="F2502" s="77" t="str">
        <f t="shared" si="519"/>
        <v>AUSTIN TURNER AND COMPANY</v>
      </c>
      <c r="G2502" s="24" t="s">
        <v>9518</v>
      </c>
      <c r="H2502" s="24" t="s">
        <v>768</v>
      </c>
      <c r="I2502" s="24" t="s">
        <v>1128</v>
      </c>
      <c r="J2502" s="24" t="s">
        <v>190</v>
      </c>
      <c r="K2502" s="24" t="s">
        <v>3201</v>
      </c>
      <c r="L2502" s="25">
        <v>45467</v>
      </c>
      <c r="M2502" s="25">
        <v>45860</v>
      </c>
      <c r="N2502" s="81">
        <f t="shared" si="515"/>
        <v>45860</v>
      </c>
      <c r="O2502" s="77" t="str">
        <f t="shared" ca="1" si="516"/>
        <v>Expired</v>
      </c>
      <c r="P2502" s="77" t="str" cm="1">
        <f t="array" aca="1" ref="P2502" ca="1">_xlfn.IFS((N2502-TODAY())&gt;=547,"06 Expires over 18 months",(N2502-TODAY())&gt;=365,"05 Expires in 18 months",(N2502-TODAY())&gt;=183,"04 Expires in 12 months",(N2502-TODAY())&gt;=92,"03 Expires in 6 months",(N2502-TODAY())&gt;=31,"02 Expires in 3 months",(N2502-TODAY())&gt;=0,"01 Expires in 30 days",(N2502-TODAY())&gt;=-31,"01 Expired last 30 days",(N2502-TODAY())&gt;=-92,"02 Expired last 3 months",(N2502-TODAY())&gt;=-183,"03 Expired last 6 months",(N2502-TODAY())&gt;=-365,"04 Expired last 12 months",(N2502-TODAY())&gt;=-547,"05 Expired last 18 months",TRUE,"06 Expired over 18 months")</f>
        <v>05 Expired last 18 months</v>
      </c>
      <c r="Q2502" s="65">
        <v>281898.67</v>
      </c>
      <c r="R2502" s="84">
        <f t="shared" si="517"/>
        <v>281898.67</v>
      </c>
      <c r="S2502" s="77" t="str" cm="1">
        <f t="array" ref="S2502">_xlfn.IFS(R2502&gt;5000000,"Gold",R2502&gt;=500000,"Silver",R2502&gt;30000,"Bronze",TRUE,"Transactional")</f>
        <v>Bronze</v>
      </c>
      <c r="T2502" s="24" t="s">
        <v>122</v>
      </c>
      <c r="U2502" s="101" t="s">
        <v>366</v>
      </c>
      <c r="V2502" s="101" t="s">
        <v>770</v>
      </c>
      <c r="W2502" s="77" t="str">
        <f t="shared" si="520"/>
        <v>No</v>
      </c>
      <c r="X2502" s="77" t="str">
        <f>IFERROR(_xlfn.XLOOKUP(J2502&amp;"||"&amp;K2502,'Mapping Ref.'!$J$2:$J$538,'Mapping Ref.'!$K$2:$K$538),"")</f>
        <v>Childrens &amp; Adults</v>
      </c>
      <c r="Y2502" s="77" t="str" cm="1">
        <f t="array" ref="Y2502">_xlfn.IFS(R2502&gt;2000000,"For Publication",R2502&gt;100000,"PID",R2502&gt;30000,"RFQ",TRUE,"Transactional")</f>
        <v>PID</v>
      </c>
      <c r="Z2502" s="24" t="s">
        <v>2277</v>
      </c>
      <c r="AA2502" s="32">
        <v>12.68</v>
      </c>
      <c r="AB2502" s="24">
        <v>0</v>
      </c>
      <c r="AC2502" s="25">
        <v>45478</v>
      </c>
      <c r="AD2502" s="24" t="s">
        <v>58</v>
      </c>
      <c r="AE2502" s="24" t="s">
        <v>9519</v>
      </c>
      <c r="AF2502" s="24" t="s">
        <v>59</v>
      </c>
      <c r="AG2502" s="24" t="s">
        <v>59</v>
      </c>
      <c r="AH2502" s="24" t="s">
        <v>60</v>
      </c>
      <c r="AI2502" s="24">
        <v>416943</v>
      </c>
      <c r="AJ2502" s="24" t="s">
        <v>60</v>
      </c>
      <c r="AK2502" s="24" t="s">
        <v>76</v>
      </c>
      <c r="AL2502" s="24" t="s">
        <v>123</v>
      </c>
      <c r="AM2502" s="24" t="s">
        <v>60</v>
      </c>
      <c r="AN2502" s="24" t="s">
        <v>59</v>
      </c>
      <c r="AO2502" s="24">
        <v>0</v>
      </c>
      <c r="AP2502" s="24"/>
      <c r="AQ2502" s="24"/>
      <c r="AR2502" s="24"/>
      <c r="AS2502" s="89">
        <f t="shared" si="518"/>
        <v>12</v>
      </c>
      <c r="AT2502" s="24" t="s">
        <v>9520</v>
      </c>
    </row>
    <row r="2503" spans="1:46" x14ac:dyDescent="0.5">
      <c r="A2503" s="24">
        <v>2642</v>
      </c>
      <c r="B2503" s="24"/>
      <c r="C2503" s="24" t="s">
        <v>77</v>
      </c>
      <c r="D2503" s="24" t="s">
        <v>9521</v>
      </c>
      <c r="E2503" s="24" t="s">
        <v>9522</v>
      </c>
      <c r="F2503" s="77" t="str">
        <f t="shared" si="519"/>
        <v>SOUTHERN COUNTIES ROOFING CONTRACTORS LTD</v>
      </c>
      <c r="G2503" s="24" t="s">
        <v>9387</v>
      </c>
      <c r="H2503" s="24" t="s">
        <v>768</v>
      </c>
      <c r="I2503" s="24" t="s">
        <v>1128</v>
      </c>
      <c r="J2503" s="24" t="s">
        <v>190</v>
      </c>
      <c r="K2503" s="24" t="s">
        <v>3201</v>
      </c>
      <c r="L2503" s="25">
        <v>45467</v>
      </c>
      <c r="M2503" s="25">
        <v>45861</v>
      </c>
      <c r="N2503" s="81">
        <f t="shared" si="515"/>
        <v>45861</v>
      </c>
      <c r="O2503" s="77" t="str">
        <f t="shared" ca="1" si="516"/>
        <v>Expired</v>
      </c>
      <c r="P2503" s="77" t="str" cm="1">
        <f t="array" aca="1" ref="P2503" ca="1">_xlfn.IFS((N2503-TODAY())&gt;=547,"06 Expires over 18 months",(N2503-TODAY())&gt;=365,"05 Expires in 18 months",(N2503-TODAY())&gt;=183,"04 Expires in 12 months",(N2503-TODAY())&gt;=92,"03 Expires in 6 months",(N2503-TODAY())&gt;=31,"02 Expires in 3 months",(N2503-TODAY())&gt;=0,"01 Expires in 30 days",(N2503-TODAY())&gt;=-31,"01 Expired last 30 days",(N2503-TODAY())&gt;=-92,"02 Expired last 3 months",(N2503-TODAY())&gt;=-183,"03 Expired last 6 months",(N2503-TODAY())&gt;=-365,"04 Expired last 12 months",(N2503-TODAY())&gt;=-547,"05 Expired last 18 months",TRUE,"06 Expired over 18 months")</f>
        <v>05 Expired last 18 months</v>
      </c>
      <c r="Q2503" s="65">
        <v>178988</v>
      </c>
      <c r="R2503" s="84">
        <f t="shared" si="517"/>
        <v>178988</v>
      </c>
      <c r="S2503" s="77" t="str" cm="1">
        <f t="array" ref="S2503">_xlfn.IFS(R2503&gt;5000000,"Gold",R2503&gt;=500000,"Silver",R2503&gt;30000,"Bronze",TRUE,"Transactional")</f>
        <v>Bronze</v>
      </c>
      <c r="T2503" s="24" t="s">
        <v>122</v>
      </c>
      <c r="U2503" s="101" t="s">
        <v>123</v>
      </c>
      <c r="V2503" s="101" t="s">
        <v>124</v>
      </c>
      <c r="W2503" s="77" t="str">
        <f t="shared" si="520"/>
        <v>No</v>
      </c>
      <c r="X2503" s="77" t="str">
        <f>IFERROR(_xlfn.XLOOKUP(J2503&amp;"||"&amp;K2503,'Mapping Ref.'!$J$2:$J$538,'Mapping Ref.'!$K$2:$K$538),"")</f>
        <v>Childrens &amp; Adults</v>
      </c>
      <c r="Y2503" s="77" t="str" cm="1">
        <f t="array" ref="Y2503">_xlfn.IFS(R2503&gt;2000000,"For Publication",R2503&gt;100000,"PID",R2503&gt;30000,"RFQ",TRUE,"Transactional")</f>
        <v>PID</v>
      </c>
      <c r="Z2503" s="24" t="s">
        <v>2277</v>
      </c>
      <c r="AA2503" s="32">
        <v>12.71</v>
      </c>
      <c r="AB2503" s="24">
        <v>0</v>
      </c>
      <c r="AC2503" s="25">
        <v>45478</v>
      </c>
      <c r="AD2503" s="24" t="s">
        <v>58</v>
      </c>
      <c r="AE2503" s="24" t="s">
        <v>9523</v>
      </c>
      <c r="AF2503" s="24" t="s">
        <v>59</v>
      </c>
      <c r="AG2503" s="24" t="s">
        <v>59</v>
      </c>
      <c r="AH2503" s="24" t="s">
        <v>60</v>
      </c>
      <c r="AI2503" s="24">
        <v>2144613</v>
      </c>
      <c r="AJ2503" s="24" t="s">
        <v>60</v>
      </c>
      <c r="AK2503" s="24" t="s">
        <v>76</v>
      </c>
      <c r="AL2503" s="24" t="s">
        <v>123</v>
      </c>
      <c r="AM2503" s="24" t="s">
        <v>60</v>
      </c>
      <c r="AN2503" s="24" t="s">
        <v>59</v>
      </c>
      <c r="AO2503" s="24">
        <v>0</v>
      </c>
      <c r="AP2503" s="24"/>
      <c r="AQ2503" s="24"/>
      <c r="AR2503" s="24"/>
      <c r="AS2503" s="89">
        <f t="shared" si="518"/>
        <v>12</v>
      </c>
      <c r="AT2503" s="24" t="s">
        <v>9389</v>
      </c>
    </row>
    <row r="2504" spans="1:46" x14ac:dyDescent="0.5">
      <c r="A2504" s="24">
        <v>2643</v>
      </c>
      <c r="B2504" s="24"/>
      <c r="C2504" s="24" t="s">
        <v>77</v>
      </c>
      <c r="D2504" s="24" t="s">
        <v>9524</v>
      </c>
      <c r="E2504" s="24" t="s">
        <v>9525</v>
      </c>
      <c r="F2504" s="77" t="str">
        <f t="shared" si="519"/>
        <v>H CAROLAN CONSTRUCTION LIMITED</v>
      </c>
      <c r="G2504" s="24" t="s">
        <v>9448</v>
      </c>
      <c r="H2504" s="24" t="s">
        <v>768</v>
      </c>
      <c r="I2504" s="24" t="s">
        <v>1128</v>
      </c>
      <c r="J2504" s="24" t="s">
        <v>190</v>
      </c>
      <c r="K2504" s="24" t="s">
        <v>3201</v>
      </c>
      <c r="L2504" s="25">
        <v>45469</v>
      </c>
      <c r="M2504" s="25">
        <v>45861</v>
      </c>
      <c r="N2504" s="81">
        <f t="shared" si="515"/>
        <v>45861</v>
      </c>
      <c r="O2504" s="77" t="str">
        <f t="shared" ca="1" si="516"/>
        <v>Expired</v>
      </c>
      <c r="P2504" s="77" t="str" cm="1">
        <f t="array" aca="1" ref="P2504" ca="1">_xlfn.IFS((N2504-TODAY())&gt;=547,"06 Expires over 18 months",(N2504-TODAY())&gt;=365,"05 Expires in 18 months",(N2504-TODAY())&gt;=183,"04 Expires in 12 months",(N2504-TODAY())&gt;=92,"03 Expires in 6 months",(N2504-TODAY())&gt;=31,"02 Expires in 3 months",(N2504-TODAY())&gt;=0,"01 Expires in 30 days",(N2504-TODAY())&gt;=-31,"01 Expired last 30 days",(N2504-TODAY())&gt;=-92,"02 Expired last 3 months",(N2504-TODAY())&gt;=-183,"03 Expired last 6 months",(N2504-TODAY())&gt;=-365,"04 Expired last 12 months",(N2504-TODAY())&gt;=-547,"05 Expired last 18 months",TRUE,"06 Expired over 18 months")</f>
        <v>05 Expired last 18 months</v>
      </c>
      <c r="Q2504" s="65">
        <v>36186</v>
      </c>
      <c r="R2504" s="84">
        <f t="shared" si="517"/>
        <v>36186</v>
      </c>
      <c r="S2504" s="77" t="str" cm="1">
        <f t="array" ref="S2504">_xlfn.IFS(R2504&gt;5000000,"Gold",R2504&gt;=500000,"Silver",R2504&gt;30000,"Bronze",TRUE,"Transactional")</f>
        <v>Bronze</v>
      </c>
      <c r="T2504" s="24" t="s">
        <v>122</v>
      </c>
      <c r="U2504" s="101" t="s">
        <v>123</v>
      </c>
      <c r="V2504" s="101" t="s">
        <v>338</v>
      </c>
      <c r="W2504" s="77" t="str">
        <f t="shared" si="520"/>
        <v>No</v>
      </c>
      <c r="X2504" s="77" t="str">
        <f>IFERROR(_xlfn.XLOOKUP(J2504&amp;"||"&amp;K2504,'Mapping Ref.'!$J$2:$J$538,'Mapping Ref.'!$K$2:$K$538),"")</f>
        <v>Childrens &amp; Adults</v>
      </c>
      <c r="Y2504" s="77" t="str" cm="1">
        <f t="array" ref="Y2504">_xlfn.IFS(R2504&gt;2000000,"For Publication",R2504&gt;100000,"PID",R2504&gt;30000,"RFQ",TRUE,"Transactional")</f>
        <v>RFQ</v>
      </c>
      <c r="Z2504" s="24" t="s">
        <v>2277</v>
      </c>
      <c r="AA2504" s="32">
        <v>12.68</v>
      </c>
      <c r="AB2504" s="24">
        <v>0</v>
      </c>
      <c r="AC2504" s="25">
        <v>45478</v>
      </c>
      <c r="AD2504" s="24" t="s">
        <v>58</v>
      </c>
      <c r="AE2504" s="24" t="s">
        <v>9526</v>
      </c>
      <c r="AF2504" s="24" t="s">
        <v>59</v>
      </c>
      <c r="AG2504" s="24" t="s">
        <v>59</v>
      </c>
      <c r="AH2504" s="24" t="s">
        <v>60</v>
      </c>
      <c r="AI2504" s="24">
        <v>11111650</v>
      </c>
      <c r="AJ2504" s="24" t="s">
        <v>60</v>
      </c>
      <c r="AK2504" s="24" t="s">
        <v>76</v>
      </c>
      <c r="AL2504" s="24" t="s">
        <v>123</v>
      </c>
      <c r="AM2504" s="24" t="s">
        <v>60</v>
      </c>
      <c r="AN2504" s="24" t="s">
        <v>59</v>
      </c>
      <c r="AO2504" s="24">
        <v>0</v>
      </c>
      <c r="AP2504" s="24"/>
      <c r="AQ2504" s="24"/>
      <c r="AR2504" s="24"/>
      <c r="AS2504" s="89">
        <f t="shared" si="518"/>
        <v>12</v>
      </c>
      <c r="AT2504" s="24" t="s">
        <v>9450</v>
      </c>
    </row>
    <row r="2505" spans="1:46" x14ac:dyDescent="0.5">
      <c r="A2505" s="24">
        <v>2644</v>
      </c>
      <c r="B2505" s="24"/>
      <c r="C2505" s="24" t="s">
        <v>77</v>
      </c>
      <c r="D2505" s="24" t="s">
        <v>9527</v>
      </c>
      <c r="E2505" s="24" t="s">
        <v>9528</v>
      </c>
      <c r="F2505" s="77" t="str">
        <f t="shared" si="519"/>
        <v>SOUTHERN COUNTIES ROOFING CONTRACTORS LTD</v>
      </c>
      <c r="G2505" s="24" t="s">
        <v>9387</v>
      </c>
      <c r="H2505" s="24" t="s">
        <v>768</v>
      </c>
      <c r="I2505" s="24" t="s">
        <v>1128</v>
      </c>
      <c r="J2505" s="24" t="s">
        <v>190</v>
      </c>
      <c r="K2505" s="24" t="s">
        <v>3201</v>
      </c>
      <c r="L2505" s="25">
        <v>45499</v>
      </c>
      <c r="M2505" s="25">
        <v>45899</v>
      </c>
      <c r="N2505" s="81">
        <f t="shared" si="515"/>
        <v>45899</v>
      </c>
      <c r="O2505" s="77" t="str">
        <f t="shared" ca="1" si="516"/>
        <v>Expired</v>
      </c>
      <c r="P2505" s="77" t="str" cm="1">
        <f t="array" aca="1" ref="P2505" ca="1">_xlfn.IFS((N2505-TODAY())&gt;=547,"06 Expires over 18 months",(N2505-TODAY())&gt;=365,"05 Expires in 18 months",(N2505-TODAY())&gt;=183,"04 Expires in 12 months",(N2505-TODAY())&gt;=92,"03 Expires in 6 months",(N2505-TODAY())&gt;=31,"02 Expires in 3 months",(N2505-TODAY())&gt;=0,"01 Expires in 30 days",(N2505-TODAY())&gt;=-31,"01 Expired last 30 days",(N2505-TODAY())&gt;=-92,"02 Expired last 3 months",(N2505-TODAY())&gt;=-183,"03 Expired last 6 months",(N2505-TODAY())&gt;=-365,"04 Expired last 12 months",(N2505-TODAY())&gt;=-547,"05 Expired last 18 months",TRUE,"06 Expired over 18 months")</f>
        <v>04 Expired last 12 months</v>
      </c>
      <c r="Q2505" s="65">
        <v>95938</v>
      </c>
      <c r="R2505" s="84">
        <f t="shared" si="517"/>
        <v>103932.83333333333</v>
      </c>
      <c r="S2505" s="77" t="str" cm="1">
        <f t="array" ref="S2505">_xlfn.IFS(R2505&gt;5000000,"Gold",R2505&gt;=500000,"Silver",R2505&gt;30000,"Bronze",TRUE,"Transactional")</f>
        <v>Bronze</v>
      </c>
      <c r="T2505" s="24" t="s">
        <v>122</v>
      </c>
      <c r="U2505" s="101" t="s">
        <v>366</v>
      </c>
      <c r="V2505" s="101" t="s">
        <v>770</v>
      </c>
      <c r="W2505" s="77" t="str">
        <f t="shared" si="520"/>
        <v>No</v>
      </c>
      <c r="X2505" s="77" t="str">
        <f>IFERROR(_xlfn.XLOOKUP(J2505&amp;"||"&amp;K2505,'Mapping Ref.'!$J$2:$J$538,'Mapping Ref.'!$K$2:$K$538),"")</f>
        <v>Childrens &amp; Adults</v>
      </c>
      <c r="Y2505" s="77" t="str" cm="1">
        <f t="array" ref="Y2505">_xlfn.IFS(R2505&gt;2000000,"For Publication",R2505&gt;100000,"PID",R2505&gt;30000,"RFQ",TRUE,"Transactional")</f>
        <v>PID</v>
      </c>
      <c r="Z2505" s="24" t="s">
        <v>2277</v>
      </c>
      <c r="AA2505" s="32">
        <v>12.9</v>
      </c>
      <c r="AB2505" s="24">
        <v>0</v>
      </c>
      <c r="AC2505" s="25">
        <v>45478</v>
      </c>
      <c r="AD2505" s="24" t="s">
        <v>58</v>
      </c>
      <c r="AE2505" s="24" t="s">
        <v>9529</v>
      </c>
      <c r="AF2505" s="24" t="s">
        <v>59</v>
      </c>
      <c r="AG2505" s="24" t="s">
        <v>59</v>
      </c>
      <c r="AH2505" s="24" t="s">
        <v>60</v>
      </c>
      <c r="AI2505" s="24">
        <v>2144613</v>
      </c>
      <c r="AJ2505" s="24" t="s">
        <v>60</v>
      </c>
      <c r="AK2505" s="24" t="s">
        <v>76</v>
      </c>
      <c r="AL2505" s="24" t="s">
        <v>123</v>
      </c>
      <c r="AM2505" s="24" t="s">
        <v>60</v>
      </c>
      <c r="AN2505" s="24" t="s">
        <v>59</v>
      </c>
      <c r="AO2505" s="24">
        <v>0</v>
      </c>
      <c r="AP2505" s="24"/>
      <c r="AQ2505" s="24"/>
      <c r="AR2505" s="24"/>
      <c r="AS2505" s="89">
        <f t="shared" si="518"/>
        <v>13</v>
      </c>
      <c r="AT2505" s="24" t="s">
        <v>9389</v>
      </c>
    </row>
    <row r="2506" spans="1:46" x14ac:dyDescent="0.5">
      <c r="A2506" s="24">
        <v>2645</v>
      </c>
      <c r="B2506" s="24"/>
      <c r="C2506" s="24" t="s">
        <v>77</v>
      </c>
      <c r="D2506" s="24" t="s">
        <v>9530</v>
      </c>
      <c r="E2506" s="24" t="s">
        <v>9531</v>
      </c>
      <c r="F2506" s="77" t="str">
        <f t="shared" si="519"/>
        <v>GS JAMES Mechanical Services Ltd</v>
      </c>
      <c r="G2506" s="24" t="s">
        <v>863</v>
      </c>
      <c r="H2506" s="24" t="s">
        <v>768</v>
      </c>
      <c r="I2506" s="24" t="s">
        <v>1128</v>
      </c>
      <c r="J2506" s="24" t="s">
        <v>190</v>
      </c>
      <c r="K2506" s="24" t="s">
        <v>3201</v>
      </c>
      <c r="L2506" s="25">
        <v>45500</v>
      </c>
      <c r="M2506" s="25">
        <v>45901</v>
      </c>
      <c r="N2506" s="81">
        <f t="shared" si="515"/>
        <v>45901</v>
      </c>
      <c r="O2506" s="77" t="str">
        <f t="shared" ca="1" si="516"/>
        <v>Expired</v>
      </c>
      <c r="P2506" s="77" t="str" cm="1">
        <f t="array" aca="1" ref="P2506" ca="1">_xlfn.IFS((N2506-TODAY())&gt;=547,"06 Expires over 18 months",(N2506-TODAY())&gt;=365,"05 Expires in 18 months",(N2506-TODAY())&gt;=183,"04 Expires in 12 months",(N2506-TODAY())&gt;=92,"03 Expires in 6 months",(N2506-TODAY())&gt;=31,"02 Expires in 3 months",(N2506-TODAY())&gt;=0,"01 Expires in 30 days",(N2506-TODAY())&gt;=-31,"01 Expired last 30 days",(N2506-TODAY())&gt;=-92,"02 Expired last 3 months",(N2506-TODAY())&gt;=-183,"03 Expired last 6 months",(N2506-TODAY())&gt;=-365,"04 Expired last 12 months",(N2506-TODAY())&gt;=-547,"05 Expired last 18 months",TRUE,"06 Expired over 18 months")</f>
        <v>04 Expired last 12 months</v>
      </c>
      <c r="Q2506" s="65">
        <v>299130</v>
      </c>
      <c r="R2506" s="84">
        <f t="shared" si="517"/>
        <v>324057.5</v>
      </c>
      <c r="S2506" s="77" t="str" cm="1">
        <f t="array" ref="S2506">_xlfn.IFS(R2506&gt;5000000,"Gold",R2506&gt;=500000,"Silver",R2506&gt;30000,"Bronze",TRUE,"Transactional")</f>
        <v>Bronze</v>
      </c>
      <c r="T2506" s="24" t="s">
        <v>122</v>
      </c>
      <c r="U2506" s="101" t="s">
        <v>366</v>
      </c>
      <c r="V2506" s="101" t="s">
        <v>770</v>
      </c>
      <c r="W2506" s="77" t="str">
        <f t="shared" si="520"/>
        <v>No</v>
      </c>
      <c r="X2506" s="77" t="str">
        <f>IFERROR(_xlfn.XLOOKUP(J2506&amp;"||"&amp;K2506,'Mapping Ref.'!$J$2:$J$538,'Mapping Ref.'!$K$2:$K$538),"")</f>
        <v>Childrens &amp; Adults</v>
      </c>
      <c r="Y2506" s="77" t="str" cm="1">
        <f t="array" ref="Y2506">_xlfn.IFS(R2506&gt;2000000,"For Publication",R2506&gt;100000,"PID",R2506&gt;30000,"RFQ",TRUE,"Transactional")</f>
        <v>PID</v>
      </c>
      <c r="Z2506" s="24" t="s">
        <v>2277</v>
      </c>
      <c r="AA2506" s="32">
        <v>12.94</v>
      </c>
      <c r="AB2506" s="24">
        <v>0</v>
      </c>
      <c r="AC2506" s="25">
        <v>45481</v>
      </c>
      <c r="AD2506" s="24" t="s">
        <v>58</v>
      </c>
      <c r="AE2506" s="24" t="s">
        <v>9532</v>
      </c>
      <c r="AF2506" s="24" t="s">
        <v>59</v>
      </c>
      <c r="AG2506" s="24" t="s">
        <v>59</v>
      </c>
      <c r="AH2506" s="24" t="s">
        <v>60</v>
      </c>
      <c r="AI2506" s="24">
        <v>5034819</v>
      </c>
      <c r="AJ2506" s="24" t="s">
        <v>60</v>
      </c>
      <c r="AK2506" s="24" t="s">
        <v>76</v>
      </c>
      <c r="AL2506" s="24" t="s">
        <v>123</v>
      </c>
      <c r="AM2506" s="24" t="s">
        <v>60</v>
      </c>
      <c r="AN2506" s="24" t="s">
        <v>59</v>
      </c>
      <c r="AO2506" s="24">
        <v>0</v>
      </c>
      <c r="AP2506" s="24"/>
      <c r="AQ2506" s="24"/>
      <c r="AR2506" s="24"/>
      <c r="AS2506" s="89">
        <f t="shared" si="518"/>
        <v>13</v>
      </c>
      <c r="AT2506" s="24" t="s">
        <v>864</v>
      </c>
    </row>
    <row r="2507" spans="1:46" x14ac:dyDescent="0.5">
      <c r="A2507" s="24">
        <v>2646</v>
      </c>
      <c r="B2507" s="24"/>
      <c r="C2507" s="24" t="s">
        <v>77</v>
      </c>
      <c r="D2507" s="24" t="s">
        <v>9533</v>
      </c>
      <c r="E2507" s="24" t="s">
        <v>9534</v>
      </c>
      <c r="F2507" s="77" t="str">
        <f t="shared" si="519"/>
        <v>WG WIGGINTON LIMITED</v>
      </c>
      <c r="G2507" s="24" t="s">
        <v>486</v>
      </c>
      <c r="H2507" s="24" t="s">
        <v>768</v>
      </c>
      <c r="I2507" s="24" t="s">
        <v>1128</v>
      </c>
      <c r="J2507" s="24" t="s">
        <v>190</v>
      </c>
      <c r="K2507" s="24" t="s">
        <v>3201</v>
      </c>
      <c r="L2507" s="25">
        <v>45502</v>
      </c>
      <c r="M2507" s="25">
        <v>45897</v>
      </c>
      <c r="N2507" s="81">
        <f t="shared" si="515"/>
        <v>45897</v>
      </c>
      <c r="O2507" s="77" t="str">
        <f t="shared" ca="1" si="516"/>
        <v>Expired</v>
      </c>
      <c r="P2507" s="77" t="str" cm="1">
        <f t="array" aca="1" ref="P2507" ca="1">_xlfn.IFS((N2507-TODAY())&gt;=547,"06 Expires over 18 months",(N2507-TODAY())&gt;=365,"05 Expires in 18 months",(N2507-TODAY())&gt;=183,"04 Expires in 12 months",(N2507-TODAY())&gt;=92,"03 Expires in 6 months",(N2507-TODAY())&gt;=31,"02 Expires in 3 months",(N2507-TODAY())&gt;=0,"01 Expires in 30 days",(N2507-TODAY())&gt;=-31,"01 Expired last 30 days",(N2507-TODAY())&gt;=-92,"02 Expired last 3 months",(N2507-TODAY())&gt;=-183,"03 Expired last 6 months",(N2507-TODAY())&gt;=-365,"04 Expired last 12 months",(N2507-TODAY())&gt;=-547,"05 Expired last 18 months",TRUE,"06 Expired over 18 months")</f>
        <v>04 Expired last 12 months</v>
      </c>
      <c r="Q2507" s="65">
        <v>137323.41</v>
      </c>
      <c r="R2507" s="84">
        <f t="shared" si="517"/>
        <v>137323.41</v>
      </c>
      <c r="S2507" s="77" t="str" cm="1">
        <f t="array" ref="S2507">_xlfn.IFS(R2507&gt;5000000,"Gold",R2507&gt;=500000,"Silver",R2507&gt;30000,"Bronze",TRUE,"Transactional")</f>
        <v>Bronze</v>
      </c>
      <c r="T2507" s="24" t="s">
        <v>122</v>
      </c>
      <c r="U2507" s="101" t="s">
        <v>366</v>
      </c>
      <c r="V2507" s="101" t="s">
        <v>770</v>
      </c>
      <c r="W2507" s="77" t="str">
        <f t="shared" si="520"/>
        <v>No</v>
      </c>
      <c r="X2507" s="77" t="str">
        <f>IFERROR(_xlfn.XLOOKUP(J2507&amp;"||"&amp;K2507,'Mapping Ref.'!$J$2:$J$538,'Mapping Ref.'!$K$2:$K$538),"")</f>
        <v>Childrens &amp; Adults</v>
      </c>
      <c r="Y2507" s="77" t="str" cm="1">
        <f t="array" ref="Y2507">_xlfn.IFS(R2507&gt;2000000,"For Publication",R2507&gt;100000,"PID",R2507&gt;30000,"RFQ",TRUE,"Transactional")</f>
        <v>PID</v>
      </c>
      <c r="Z2507" s="24" t="s">
        <v>2277</v>
      </c>
      <c r="AA2507" s="32">
        <v>12.74</v>
      </c>
      <c r="AB2507" s="24">
        <v>0</v>
      </c>
      <c r="AC2507" s="25">
        <v>45481</v>
      </c>
      <c r="AD2507" s="24" t="s">
        <v>58</v>
      </c>
      <c r="AE2507" s="24" t="s">
        <v>9535</v>
      </c>
      <c r="AF2507" s="24" t="s">
        <v>59</v>
      </c>
      <c r="AG2507" s="24" t="s">
        <v>59</v>
      </c>
      <c r="AH2507" s="24" t="s">
        <v>60</v>
      </c>
      <c r="AI2507" s="24">
        <v>533562</v>
      </c>
      <c r="AJ2507" s="24" t="s">
        <v>60</v>
      </c>
      <c r="AK2507" s="24" t="s">
        <v>76</v>
      </c>
      <c r="AL2507" s="24" t="s">
        <v>123</v>
      </c>
      <c r="AM2507" s="24" t="s">
        <v>60</v>
      </c>
      <c r="AN2507" s="24" t="s">
        <v>59</v>
      </c>
      <c r="AO2507" s="24">
        <v>0</v>
      </c>
      <c r="AP2507" s="24"/>
      <c r="AQ2507" s="24"/>
      <c r="AR2507" s="24"/>
      <c r="AS2507" s="89">
        <f t="shared" si="518"/>
        <v>12</v>
      </c>
      <c r="AT2507" s="24" t="s">
        <v>490</v>
      </c>
    </row>
    <row r="2508" spans="1:46" x14ac:dyDescent="0.5">
      <c r="A2508" s="24">
        <v>2647</v>
      </c>
      <c r="B2508" s="24"/>
      <c r="C2508" s="24" t="s">
        <v>77</v>
      </c>
      <c r="D2508" s="24" t="s">
        <v>9536</v>
      </c>
      <c r="E2508" s="24" t="s">
        <v>9537</v>
      </c>
      <c r="F2508" s="77" t="str">
        <f t="shared" si="519"/>
        <v>PA FINLAY &amp; CO LTD</v>
      </c>
      <c r="G2508" s="24" t="s">
        <v>9538</v>
      </c>
      <c r="H2508" s="24" t="s">
        <v>768</v>
      </c>
      <c r="I2508" s="24" t="s">
        <v>1128</v>
      </c>
      <c r="J2508" s="24" t="s">
        <v>190</v>
      </c>
      <c r="K2508" s="24" t="s">
        <v>3201</v>
      </c>
      <c r="L2508" s="25">
        <v>45498</v>
      </c>
      <c r="M2508" s="25">
        <v>45894</v>
      </c>
      <c r="N2508" s="81">
        <f t="shared" si="515"/>
        <v>45894</v>
      </c>
      <c r="O2508" s="77" t="str">
        <f t="shared" ca="1" si="516"/>
        <v>Expired</v>
      </c>
      <c r="P2508" s="77" t="str" cm="1">
        <f t="array" aca="1" ref="P2508" ca="1">_xlfn.IFS((N2508-TODAY())&gt;=547,"06 Expires over 18 months",(N2508-TODAY())&gt;=365,"05 Expires in 18 months",(N2508-TODAY())&gt;=183,"04 Expires in 12 months",(N2508-TODAY())&gt;=92,"03 Expires in 6 months",(N2508-TODAY())&gt;=31,"02 Expires in 3 months",(N2508-TODAY())&gt;=0,"01 Expires in 30 days",(N2508-TODAY())&gt;=-31,"01 Expired last 30 days",(N2508-TODAY())&gt;=-92,"02 Expired last 3 months",(N2508-TODAY())&gt;=-183,"03 Expired last 6 months",(N2508-TODAY())&gt;=-365,"04 Expired last 12 months",(N2508-TODAY())&gt;=-547,"05 Expired last 18 months",TRUE,"06 Expired over 18 months")</f>
        <v>05 Expired last 18 months</v>
      </c>
      <c r="Q2508" s="65">
        <v>150801</v>
      </c>
      <c r="R2508" s="84">
        <f t="shared" si="517"/>
        <v>163367.75</v>
      </c>
      <c r="S2508" s="77" t="str" cm="1">
        <f t="array" ref="S2508">_xlfn.IFS(R2508&gt;5000000,"Gold",R2508&gt;=500000,"Silver",R2508&gt;30000,"Bronze",TRUE,"Transactional")</f>
        <v>Bronze</v>
      </c>
      <c r="T2508" s="24" t="s">
        <v>122</v>
      </c>
      <c r="U2508" s="101" t="s">
        <v>366</v>
      </c>
      <c r="V2508" s="101" t="s">
        <v>770</v>
      </c>
      <c r="W2508" s="77" t="str">
        <f t="shared" si="520"/>
        <v>No</v>
      </c>
      <c r="X2508" s="77" t="str">
        <f>IFERROR(_xlfn.XLOOKUP(J2508&amp;"||"&amp;K2508,'Mapping Ref.'!$J$2:$J$538,'Mapping Ref.'!$K$2:$K$538),"")</f>
        <v>Childrens &amp; Adults</v>
      </c>
      <c r="Y2508" s="77" t="str" cm="1">
        <f t="array" ref="Y2508">_xlfn.IFS(R2508&gt;2000000,"For Publication",R2508&gt;100000,"PID",R2508&gt;30000,"RFQ",TRUE,"Transactional")</f>
        <v>PID</v>
      </c>
      <c r="Z2508" s="24" t="s">
        <v>2277</v>
      </c>
      <c r="AA2508" s="32">
        <v>12.77</v>
      </c>
      <c r="AB2508" s="24">
        <v>0</v>
      </c>
      <c r="AC2508" s="25">
        <v>45481</v>
      </c>
      <c r="AD2508" s="24" t="s">
        <v>58</v>
      </c>
      <c r="AE2508" s="24" t="s">
        <v>9539</v>
      </c>
      <c r="AF2508" s="24" t="s">
        <v>59</v>
      </c>
      <c r="AG2508" s="24" t="s">
        <v>59</v>
      </c>
      <c r="AH2508" s="24" t="s">
        <v>60</v>
      </c>
      <c r="AI2508" s="24">
        <v>988222</v>
      </c>
      <c r="AJ2508" s="24" t="s">
        <v>60</v>
      </c>
      <c r="AK2508" s="24" t="s">
        <v>76</v>
      </c>
      <c r="AL2508" s="24" t="s">
        <v>123</v>
      </c>
      <c r="AM2508" s="24" t="s">
        <v>60</v>
      </c>
      <c r="AN2508" s="24" t="s">
        <v>59</v>
      </c>
      <c r="AO2508" s="24">
        <v>0</v>
      </c>
      <c r="AP2508" s="24"/>
      <c r="AQ2508" s="24"/>
      <c r="AR2508" s="24"/>
      <c r="AS2508" s="89">
        <f t="shared" si="518"/>
        <v>13</v>
      </c>
      <c r="AT2508" s="24" t="s">
        <v>9540</v>
      </c>
    </row>
    <row r="2509" spans="1:46" x14ac:dyDescent="0.5">
      <c r="A2509" s="24">
        <v>2648</v>
      </c>
      <c r="B2509" s="24"/>
      <c r="C2509" s="24" t="s">
        <v>77</v>
      </c>
      <c r="D2509" s="24" t="s">
        <v>9541</v>
      </c>
      <c r="E2509" s="24" t="s">
        <v>9542</v>
      </c>
      <c r="F2509" s="77" t="str">
        <f t="shared" si="519"/>
        <v>G&amp;D HIGGINS MECHANICAL SERVICES LTD</v>
      </c>
      <c r="G2509" s="24" t="s">
        <v>855</v>
      </c>
      <c r="H2509" s="24" t="s">
        <v>768</v>
      </c>
      <c r="I2509" s="24" t="s">
        <v>1128</v>
      </c>
      <c r="J2509" s="24" t="s">
        <v>190</v>
      </c>
      <c r="K2509" s="24" t="s">
        <v>3201</v>
      </c>
      <c r="L2509" s="25">
        <v>45497</v>
      </c>
      <c r="M2509" s="25">
        <v>45898</v>
      </c>
      <c r="N2509" s="81">
        <f t="shared" si="515"/>
        <v>45898</v>
      </c>
      <c r="O2509" s="77" t="str">
        <f t="shared" ca="1" si="516"/>
        <v>Expired</v>
      </c>
      <c r="P2509" s="77" t="str" cm="1">
        <f t="array" aca="1" ref="P2509" ca="1">_xlfn.IFS((N2509-TODAY())&gt;=547,"06 Expires over 18 months",(N2509-TODAY())&gt;=365,"05 Expires in 18 months",(N2509-TODAY())&gt;=183,"04 Expires in 12 months",(N2509-TODAY())&gt;=92,"03 Expires in 6 months",(N2509-TODAY())&gt;=31,"02 Expires in 3 months",(N2509-TODAY())&gt;=0,"01 Expires in 30 days",(N2509-TODAY())&gt;=-31,"01 Expired last 30 days",(N2509-TODAY())&gt;=-92,"02 Expired last 3 months",(N2509-TODAY())&gt;=-183,"03 Expired last 6 months",(N2509-TODAY())&gt;=-365,"04 Expired last 12 months",(N2509-TODAY())&gt;=-547,"05 Expired last 18 months",TRUE,"06 Expired over 18 months")</f>
        <v>04 Expired last 12 months</v>
      </c>
      <c r="Q2509" s="65">
        <v>78281</v>
      </c>
      <c r="R2509" s="84">
        <f t="shared" si="517"/>
        <v>84804.416666666672</v>
      </c>
      <c r="S2509" s="77" t="str" cm="1">
        <f t="array" ref="S2509">_xlfn.IFS(R2509&gt;5000000,"Gold",R2509&gt;=500000,"Silver",R2509&gt;30000,"Bronze",TRUE,"Transactional")</f>
        <v>Bronze</v>
      </c>
      <c r="T2509" s="24" t="s">
        <v>122</v>
      </c>
      <c r="U2509" s="101" t="s">
        <v>366</v>
      </c>
      <c r="V2509" s="101" t="s">
        <v>770</v>
      </c>
      <c r="W2509" s="77" t="str">
        <f t="shared" si="520"/>
        <v>No</v>
      </c>
      <c r="X2509" s="77" t="str">
        <f>IFERROR(_xlfn.XLOOKUP(J2509&amp;"||"&amp;K2509,'Mapping Ref.'!$J$2:$J$538,'Mapping Ref.'!$K$2:$K$538),"")</f>
        <v>Childrens &amp; Adults</v>
      </c>
      <c r="Y2509" s="77" t="str" cm="1">
        <f t="array" ref="Y2509">_xlfn.IFS(R2509&gt;2000000,"For Publication",R2509&gt;100000,"PID",R2509&gt;30000,"RFQ",TRUE,"Transactional")</f>
        <v>RFQ</v>
      </c>
      <c r="Z2509" s="24" t="s">
        <v>2277</v>
      </c>
      <c r="AA2509" s="32">
        <v>12.94</v>
      </c>
      <c r="AB2509" s="24">
        <v>0</v>
      </c>
      <c r="AC2509" s="25">
        <v>45481</v>
      </c>
      <c r="AD2509" s="24" t="s">
        <v>58</v>
      </c>
      <c r="AE2509" s="24" t="s">
        <v>9543</v>
      </c>
      <c r="AF2509" s="24" t="s">
        <v>59</v>
      </c>
      <c r="AG2509" s="24" t="s">
        <v>59</v>
      </c>
      <c r="AH2509" s="24" t="s">
        <v>60</v>
      </c>
      <c r="AI2509" s="24">
        <v>2530834</v>
      </c>
      <c r="AJ2509" s="24" t="s">
        <v>60</v>
      </c>
      <c r="AK2509" s="24" t="s">
        <v>76</v>
      </c>
      <c r="AL2509" s="24" t="s">
        <v>123</v>
      </c>
      <c r="AM2509" s="24" t="s">
        <v>60</v>
      </c>
      <c r="AN2509" s="24" t="s">
        <v>59</v>
      </c>
      <c r="AO2509" s="24">
        <v>0</v>
      </c>
      <c r="AP2509" s="24"/>
      <c r="AQ2509" s="24"/>
      <c r="AR2509" s="24"/>
      <c r="AS2509" s="89">
        <f t="shared" si="518"/>
        <v>13</v>
      </c>
      <c r="AT2509" s="24" t="s">
        <v>856</v>
      </c>
    </row>
    <row r="2510" spans="1:46" x14ac:dyDescent="0.5">
      <c r="A2510" s="24">
        <v>2649</v>
      </c>
      <c r="B2510" s="24"/>
      <c r="C2510" s="24" t="s">
        <v>77</v>
      </c>
      <c r="D2510" s="24" t="s">
        <v>9544</v>
      </c>
      <c r="E2510" s="24" t="s">
        <v>9545</v>
      </c>
      <c r="F2510" s="77" t="str">
        <f t="shared" si="519"/>
        <v>SDG Electrical &amp; Mechanical Limited</v>
      </c>
      <c r="G2510" s="24" t="s">
        <v>843</v>
      </c>
      <c r="H2510" s="24" t="s">
        <v>768</v>
      </c>
      <c r="I2510" s="24" t="s">
        <v>1128</v>
      </c>
      <c r="J2510" s="24" t="s">
        <v>190</v>
      </c>
      <c r="K2510" s="24" t="s">
        <v>3201</v>
      </c>
      <c r="L2510" s="25">
        <v>45495</v>
      </c>
      <c r="M2510" s="25">
        <v>45898</v>
      </c>
      <c r="N2510" s="81">
        <f t="shared" si="515"/>
        <v>45898</v>
      </c>
      <c r="O2510" s="77" t="str">
        <f t="shared" ca="1" si="516"/>
        <v>Expired</v>
      </c>
      <c r="P2510" s="77" t="str" cm="1">
        <f t="array" aca="1" ref="P2510" ca="1">_xlfn.IFS((N2510-TODAY())&gt;=547,"06 Expires over 18 months",(N2510-TODAY())&gt;=365,"05 Expires in 18 months",(N2510-TODAY())&gt;=183,"04 Expires in 12 months",(N2510-TODAY())&gt;=92,"03 Expires in 6 months",(N2510-TODAY())&gt;=31,"02 Expires in 3 months",(N2510-TODAY())&gt;=0,"01 Expires in 30 days",(N2510-TODAY())&gt;=-31,"01 Expired last 30 days",(N2510-TODAY())&gt;=-92,"02 Expired last 3 months",(N2510-TODAY())&gt;=-183,"03 Expired last 6 months",(N2510-TODAY())&gt;=-365,"04 Expired last 12 months",(N2510-TODAY())&gt;=-547,"05 Expired last 18 months",TRUE,"06 Expired over 18 months")</f>
        <v>04 Expired last 12 months</v>
      </c>
      <c r="Q2510" s="65">
        <v>317652</v>
      </c>
      <c r="R2510" s="84">
        <f t="shared" si="517"/>
        <v>344123</v>
      </c>
      <c r="S2510" s="77" t="str" cm="1">
        <f t="array" ref="S2510">_xlfn.IFS(R2510&gt;5000000,"Gold",R2510&gt;=500000,"Silver",R2510&gt;30000,"Bronze",TRUE,"Transactional")</f>
        <v>Bronze</v>
      </c>
      <c r="T2510" s="24" t="s">
        <v>122</v>
      </c>
      <c r="U2510" s="101" t="s">
        <v>366</v>
      </c>
      <c r="V2510" s="101" t="s">
        <v>770</v>
      </c>
      <c r="W2510" s="77" t="str">
        <f t="shared" si="520"/>
        <v>No</v>
      </c>
      <c r="X2510" s="77" t="str">
        <f>IFERROR(_xlfn.XLOOKUP(J2510&amp;"||"&amp;K2510,'Mapping Ref.'!$J$2:$J$538,'Mapping Ref.'!$K$2:$K$538),"")</f>
        <v>Childrens &amp; Adults</v>
      </c>
      <c r="Y2510" s="77" t="str" cm="1">
        <f t="array" ref="Y2510">_xlfn.IFS(R2510&gt;2000000,"For Publication",R2510&gt;100000,"PID",R2510&gt;30000,"RFQ",TRUE,"Transactional")</f>
        <v>PID</v>
      </c>
      <c r="Z2510" s="24" t="s">
        <v>2277</v>
      </c>
      <c r="AA2510" s="32">
        <v>13</v>
      </c>
      <c r="AB2510" s="24">
        <v>0</v>
      </c>
      <c r="AC2510" s="25">
        <v>45481</v>
      </c>
      <c r="AD2510" s="24" t="s">
        <v>58</v>
      </c>
      <c r="AE2510" s="24" t="s">
        <v>9546</v>
      </c>
      <c r="AF2510" s="24" t="s">
        <v>59</v>
      </c>
      <c r="AG2510" s="24" t="s">
        <v>59</v>
      </c>
      <c r="AH2510" s="24" t="s">
        <v>60</v>
      </c>
      <c r="AI2510" s="24">
        <v>2863579</v>
      </c>
      <c r="AJ2510" s="24" t="s">
        <v>60</v>
      </c>
      <c r="AK2510" s="24" t="s">
        <v>76</v>
      </c>
      <c r="AL2510" s="24" t="s">
        <v>123</v>
      </c>
      <c r="AM2510" s="24" t="s">
        <v>60</v>
      </c>
      <c r="AN2510" s="24" t="s">
        <v>59</v>
      </c>
      <c r="AO2510" s="24">
        <v>0</v>
      </c>
      <c r="AP2510" s="24"/>
      <c r="AQ2510" s="24"/>
      <c r="AR2510" s="24"/>
      <c r="AS2510" s="89">
        <f t="shared" si="518"/>
        <v>13</v>
      </c>
      <c r="AT2510" s="24" t="s">
        <v>844</v>
      </c>
    </row>
    <row r="2511" spans="1:46" x14ac:dyDescent="0.5">
      <c r="A2511" s="24">
        <v>2650</v>
      </c>
      <c r="B2511" s="24"/>
      <c r="C2511" s="24" t="s">
        <v>77</v>
      </c>
      <c r="D2511" s="24" t="s">
        <v>9547</v>
      </c>
      <c r="E2511" s="24" t="s">
        <v>9548</v>
      </c>
      <c r="F2511" s="77" t="str">
        <f t="shared" si="519"/>
        <v>G &amp; V CONTRACTS LIMITED</v>
      </c>
      <c r="G2511" s="24" t="s">
        <v>9339</v>
      </c>
      <c r="H2511" s="24" t="s">
        <v>784</v>
      </c>
      <c r="I2511" s="24" t="s">
        <v>1128</v>
      </c>
      <c r="J2511" s="24" t="s">
        <v>321</v>
      </c>
      <c r="K2511" s="24" t="s">
        <v>9549</v>
      </c>
      <c r="L2511" s="25">
        <v>45442</v>
      </c>
      <c r="M2511" s="25">
        <v>45609</v>
      </c>
      <c r="N2511" s="81">
        <f t="shared" si="515"/>
        <v>45609</v>
      </c>
      <c r="O2511" s="77" t="str">
        <f t="shared" ca="1" si="516"/>
        <v>Expired</v>
      </c>
      <c r="P2511" s="77" t="str" cm="1">
        <f t="array" aca="1" ref="P2511" ca="1">_xlfn.IFS((N2511-TODAY())&gt;=547,"06 Expires over 18 months",(N2511-TODAY())&gt;=365,"05 Expires in 18 months",(N2511-TODAY())&gt;=183,"04 Expires in 12 months",(N2511-TODAY())&gt;=92,"03 Expires in 6 months",(N2511-TODAY())&gt;=31,"02 Expires in 3 months",(N2511-TODAY())&gt;=0,"01 Expires in 30 days",(N2511-TODAY())&gt;=-31,"01 Expired last 30 days",(N2511-TODAY())&gt;=-92,"02 Expired last 3 months",(N2511-TODAY())&gt;=-183,"03 Expired last 6 months",(N2511-TODAY())&gt;=-365,"04 Expired last 12 months",(N2511-TODAY())&gt;=-547,"05 Expired last 18 months",TRUE,"06 Expired over 18 months")</f>
        <v>06 Expired over 18 months</v>
      </c>
      <c r="Q2511" s="65">
        <v>1869700.5</v>
      </c>
      <c r="R2511" s="84">
        <f t="shared" si="517"/>
        <v>1869700.5</v>
      </c>
      <c r="S2511" s="77" t="str" cm="1">
        <f t="array" ref="S2511">_xlfn.IFS(R2511&gt;5000000,"Gold",R2511&gt;=500000,"Silver",R2511&gt;30000,"Bronze",TRUE,"Transactional")</f>
        <v>Silver</v>
      </c>
      <c r="T2511" s="24" t="s">
        <v>122</v>
      </c>
      <c r="U2511" s="101" t="s">
        <v>123</v>
      </c>
      <c r="V2511" s="101" t="s">
        <v>124</v>
      </c>
      <c r="W2511" s="77" t="str">
        <f t="shared" si="520"/>
        <v>No</v>
      </c>
      <c r="X2511" s="77" t="str">
        <f>IFERROR(_xlfn.XLOOKUP(J2511&amp;"||"&amp;K2511,'Mapping Ref.'!$J$2:$J$538,'Mapping Ref.'!$K$2:$K$538),"")</f>
        <v>Corporate</v>
      </c>
      <c r="Y2511" s="77" t="str" cm="1">
        <f t="array" ref="Y2511">_xlfn.IFS(R2511&gt;2000000,"For Publication",R2511&gt;100000,"PID",R2511&gt;30000,"RFQ",TRUE,"Transactional")</f>
        <v>PID</v>
      </c>
      <c r="Z2511" s="24" t="s">
        <v>2277</v>
      </c>
      <c r="AA2511" s="32">
        <v>5.39</v>
      </c>
      <c r="AB2511" s="24">
        <v>0</v>
      </c>
      <c r="AC2511" s="25">
        <v>45481</v>
      </c>
      <c r="AD2511" s="24" t="s">
        <v>58</v>
      </c>
      <c r="AE2511" s="24" t="s">
        <v>8502</v>
      </c>
      <c r="AF2511" s="24" t="s">
        <v>59</v>
      </c>
      <c r="AG2511" s="24" t="s">
        <v>59</v>
      </c>
      <c r="AH2511" s="24" t="s">
        <v>60</v>
      </c>
      <c r="AI2511" s="24">
        <v>5048098</v>
      </c>
      <c r="AJ2511" s="24" t="s">
        <v>60</v>
      </c>
      <c r="AK2511" s="24" t="s">
        <v>76</v>
      </c>
      <c r="AL2511" s="24" t="s">
        <v>123</v>
      </c>
      <c r="AM2511" s="24" t="s">
        <v>60</v>
      </c>
      <c r="AN2511" s="24" t="s">
        <v>59</v>
      </c>
      <c r="AO2511" s="24">
        <v>0</v>
      </c>
      <c r="AP2511" s="24"/>
      <c r="AQ2511" s="24"/>
      <c r="AR2511" s="24"/>
      <c r="AS2511" s="89">
        <f t="shared" si="518"/>
        <v>5</v>
      </c>
      <c r="AT2511" s="24" t="s">
        <v>9341</v>
      </c>
    </row>
    <row r="2512" spans="1:46" x14ac:dyDescent="0.5">
      <c r="A2512" s="24">
        <v>2651</v>
      </c>
      <c r="B2512" s="24"/>
      <c r="C2512" s="24" t="s">
        <v>77</v>
      </c>
      <c r="D2512" s="24" t="s">
        <v>9550</v>
      </c>
      <c r="E2512" s="24" t="s">
        <v>9551</v>
      </c>
      <c r="F2512" s="77" t="str">
        <f t="shared" si="519"/>
        <v>AUSTIN TURNER AND COMPANY</v>
      </c>
      <c r="G2512" s="24" t="s">
        <v>9518</v>
      </c>
      <c r="H2512" s="24" t="s">
        <v>768</v>
      </c>
      <c r="I2512" s="24" t="s">
        <v>1128</v>
      </c>
      <c r="J2512" s="24" t="s">
        <v>190</v>
      </c>
      <c r="K2512" s="24" t="s">
        <v>3201</v>
      </c>
      <c r="L2512" s="25">
        <v>45498</v>
      </c>
      <c r="M2512" s="25">
        <v>45897</v>
      </c>
      <c r="N2512" s="81">
        <f t="shared" si="515"/>
        <v>45897</v>
      </c>
      <c r="O2512" s="77" t="str">
        <f t="shared" ca="1" si="516"/>
        <v>Expired</v>
      </c>
      <c r="P2512" s="77" t="str" cm="1">
        <f t="array" aca="1" ref="P2512" ca="1">_xlfn.IFS((N2512-TODAY())&gt;=547,"06 Expires over 18 months",(N2512-TODAY())&gt;=365,"05 Expires in 18 months",(N2512-TODAY())&gt;=183,"04 Expires in 12 months",(N2512-TODAY())&gt;=92,"03 Expires in 6 months",(N2512-TODAY())&gt;=31,"02 Expires in 3 months",(N2512-TODAY())&gt;=0,"01 Expires in 30 days",(N2512-TODAY())&gt;=-31,"01 Expired last 30 days",(N2512-TODAY())&gt;=-92,"02 Expired last 3 months",(N2512-TODAY())&gt;=-183,"03 Expired last 6 months",(N2512-TODAY())&gt;=-365,"04 Expired last 12 months",(N2512-TODAY())&gt;=-547,"05 Expired last 18 months",TRUE,"06 Expired over 18 months")</f>
        <v>04 Expired last 12 months</v>
      </c>
      <c r="Q2512" s="65">
        <v>244844.5</v>
      </c>
      <c r="R2512" s="84">
        <f t="shared" si="517"/>
        <v>265248.20833333331</v>
      </c>
      <c r="S2512" s="77" t="str" cm="1">
        <f t="array" ref="S2512">_xlfn.IFS(R2512&gt;5000000,"Gold",R2512&gt;=500000,"Silver",R2512&gt;30000,"Bronze",TRUE,"Transactional")</f>
        <v>Bronze</v>
      </c>
      <c r="T2512" s="24" t="s">
        <v>122</v>
      </c>
      <c r="U2512" s="101" t="s">
        <v>366</v>
      </c>
      <c r="V2512" s="101" t="s">
        <v>853</v>
      </c>
      <c r="W2512" s="77" t="str">
        <f t="shared" si="520"/>
        <v>No</v>
      </c>
      <c r="X2512" s="77" t="str">
        <f>IFERROR(_xlfn.XLOOKUP(J2512&amp;"||"&amp;K2512,'Mapping Ref.'!$J$2:$J$538,'Mapping Ref.'!$K$2:$K$538),"")</f>
        <v>Childrens &amp; Adults</v>
      </c>
      <c r="Y2512" s="77" t="str" cm="1">
        <f t="array" ref="Y2512">_xlfn.IFS(R2512&gt;2000000,"For Publication",R2512&gt;100000,"PID",R2512&gt;30000,"RFQ",TRUE,"Transactional")</f>
        <v>PID</v>
      </c>
      <c r="Z2512" s="24" t="s">
        <v>2277</v>
      </c>
      <c r="AA2512" s="32">
        <v>12.87</v>
      </c>
      <c r="AB2512" s="24">
        <v>0</v>
      </c>
      <c r="AC2512" s="25">
        <v>45481</v>
      </c>
      <c r="AD2512" s="24" t="s">
        <v>58</v>
      </c>
      <c r="AE2512" s="24" t="s">
        <v>9552</v>
      </c>
      <c r="AF2512" s="24" t="s">
        <v>59</v>
      </c>
      <c r="AG2512" s="24" t="s">
        <v>59</v>
      </c>
      <c r="AH2512" s="24" t="s">
        <v>60</v>
      </c>
      <c r="AI2512" s="24">
        <v>416943</v>
      </c>
      <c r="AJ2512" s="24" t="s">
        <v>60</v>
      </c>
      <c r="AK2512" s="24" t="s">
        <v>76</v>
      </c>
      <c r="AL2512" s="24" t="s">
        <v>123</v>
      </c>
      <c r="AM2512" s="24" t="s">
        <v>60</v>
      </c>
      <c r="AN2512" s="24" t="s">
        <v>59</v>
      </c>
      <c r="AO2512" s="24">
        <v>0</v>
      </c>
      <c r="AP2512" s="24"/>
      <c r="AQ2512" s="24"/>
      <c r="AR2512" s="24"/>
      <c r="AS2512" s="89">
        <f t="shared" si="518"/>
        <v>13</v>
      </c>
      <c r="AT2512" s="24" t="s">
        <v>9520</v>
      </c>
    </row>
    <row r="2513" spans="1:46" x14ac:dyDescent="0.5">
      <c r="A2513" s="24">
        <v>2652</v>
      </c>
      <c r="B2513" s="24" t="s">
        <v>506</v>
      </c>
      <c r="C2513" s="24"/>
      <c r="D2513" s="24" t="s">
        <v>9553</v>
      </c>
      <c r="E2513" s="24" t="s">
        <v>9554</v>
      </c>
      <c r="F2513" s="77" t="str">
        <f t="shared" si="519"/>
        <v>REED TALENT SOLUTIONS LIMITED</v>
      </c>
      <c r="G2513" s="24" t="s">
        <v>9553</v>
      </c>
      <c r="H2513" s="24" t="s">
        <v>5135</v>
      </c>
      <c r="I2513" s="24" t="s">
        <v>5135</v>
      </c>
      <c r="J2513" s="24" t="s">
        <v>190</v>
      </c>
      <c r="K2513" s="24" t="s">
        <v>467</v>
      </c>
      <c r="L2513" s="25">
        <v>45484</v>
      </c>
      <c r="M2513" s="25">
        <v>45849</v>
      </c>
      <c r="N2513" s="81">
        <f t="shared" si="515"/>
        <v>47310</v>
      </c>
      <c r="O2513" s="77" t="str">
        <f t="shared" ca="1" si="516"/>
        <v>Live</v>
      </c>
      <c r="P2513" s="77" t="str" cm="1">
        <f t="array" aca="1" ref="P2513" ca="1">_xlfn.IFS((N2513-TODAY())&gt;=547,"06 Expires over 18 months",(N2513-TODAY())&gt;=365,"05 Expires in 18 months",(N2513-TODAY())&gt;=183,"04 Expires in 12 months",(N2513-TODAY())&gt;=92,"03 Expires in 6 months",(N2513-TODAY())&gt;=31,"02 Expires in 3 months",(N2513-TODAY())&gt;=0,"01 Expires in 30 days",(N2513-TODAY())&gt;=-31,"01 Expired last 30 days",(N2513-TODAY())&gt;=-92,"02 Expired last 3 months",(N2513-TODAY())&gt;=-183,"03 Expired last 6 months",(N2513-TODAY())&gt;=-365,"04 Expired last 12 months",(N2513-TODAY())&gt;=-547,"05 Expired last 18 months",TRUE,"06 Expired over 18 months")</f>
        <v>06 Expires over 18 months</v>
      </c>
      <c r="Q2513" s="65">
        <v>24999</v>
      </c>
      <c r="R2513" s="84">
        <f t="shared" si="517"/>
        <v>124995</v>
      </c>
      <c r="S2513" s="77" t="str" cm="1">
        <f t="array" ref="S2513">_xlfn.IFS(R2513&gt;5000000,"Gold",R2513&gt;=500000,"Silver",R2513&gt;30000,"Bronze",TRUE,"Transactional")</f>
        <v>Bronze</v>
      </c>
      <c r="T2513" s="24" t="s">
        <v>54</v>
      </c>
      <c r="U2513" s="101" t="s">
        <v>69</v>
      </c>
      <c r="V2513" s="101"/>
      <c r="W2513" s="77" t="str">
        <f t="shared" si="520"/>
        <v>Yes</v>
      </c>
      <c r="X2513" s="77" t="str">
        <f>IFERROR(_xlfn.XLOOKUP(J2513&amp;"||"&amp;K2513,'Mapping Ref.'!$J$2:$J$538,'Mapping Ref.'!$K$2:$K$538),"")</f>
        <v>Childrens &amp; Adults</v>
      </c>
      <c r="Y2513" s="77" t="str" cm="1">
        <f t="array" ref="Y2513">_xlfn.IFS(R2513&gt;2000000,"For Publication",R2513&gt;100000,"PID",R2513&gt;30000,"RFQ",TRUE,"Transactional")</f>
        <v>PID</v>
      </c>
      <c r="Z2513" s="24" t="s">
        <v>8586</v>
      </c>
      <c r="AA2513" s="32">
        <v>12</v>
      </c>
      <c r="AB2513" s="24">
        <v>48</v>
      </c>
      <c r="AC2513" s="25">
        <v>45483</v>
      </c>
      <c r="AD2513" s="24" t="s">
        <v>102</v>
      </c>
      <c r="AE2513" s="24">
        <v>0</v>
      </c>
      <c r="AF2513" s="24" t="s">
        <v>59</v>
      </c>
      <c r="AG2513" s="24" t="s">
        <v>59</v>
      </c>
      <c r="AH2513" s="24" t="s">
        <v>60</v>
      </c>
      <c r="AI2513" s="24">
        <v>11875450</v>
      </c>
      <c r="AJ2513" s="24" t="s">
        <v>59</v>
      </c>
      <c r="AK2513" s="24" t="s">
        <v>101</v>
      </c>
      <c r="AL2513" s="24" t="s">
        <v>70</v>
      </c>
      <c r="AM2513" s="24" t="s">
        <v>60</v>
      </c>
      <c r="AN2513" s="24"/>
      <c r="AO2513" s="24">
        <v>0</v>
      </c>
      <c r="AP2513" s="24" t="s">
        <v>9555</v>
      </c>
      <c r="AQ2513" s="24"/>
      <c r="AR2513" s="24"/>
      <c r="AS2513" s="89">
        <f t="shared" si="518"/>
        <v>60</v>
      </c>
      <c r="AT2513" s="24" t="s">
        <v>9556</v>
      </c>
    </row>
    <row r="2514" spans="1:46" x14ac:dyDescent="0.5">
      <c r="A2514" s="24">
        <v>2655</v>
      </c>
      <c r="B2514" s="24"/>
      <c r="C2514" s="24"/>
      <c r="D2514" s="24" t="s">
        <v>9557</v>
      </c>
      <c r="E2514" s="24" t="s">
        <v>9558</v>
      </c>
      <c r="F2514" s="77" t="str">
        <f t="shared" si="519"/>
        <v>FIELD CONSULTING LIMITED</v>
      </c>
      <c r="G2514" s="24" t="s">
        <v>9557</v>
      </c>
      <c r="H2514" s="24" t="s">
        <v>9559</v>
      </c>
      <c r="I2514" s="24" t="s">
        <v>6570</v>
      </c>
      <c r="J2514" s="24" t="s">
        <v>321</v>
      </c>
      <c r="K2514" s="24" t="s">
        <v>1109</v>
      </c>
      <c r="L2514" s="25">
        <v>45430</v>
      </c>
      <c r="M2514" s="25">
        <v>45795</v>
      </c>
      <c r="N2514" s="81">
        <f t="shared" si="515"/>
        <v>45795</v>
      </c>
      <c r="O2514" s="77" t="str">
        <f t="shared" ca="1" si="516"/>
        <v>Expired</v>
      </c>
      <c r="P2514" s="77" t="str" cm="1">
        <f t="array" aca="1" ref="P2514" ca="1">_xlfn.IFS((N2514-TODAY())&gt;=547,"06 Expires over 18 months",(N2514-TODAY())&gt;=365,"05 Expires in 18 months",(N2514-TODAY())&gt;=183,"04 Expires in 12 months",(N2514-TODAY())&gt;=92,"03 Expires in 6 months",(N2514-TODAY())&gt;=31,"02 Expires in 3 months",(N2514-TODAY())&gt;=0,"01 Expires in 30 days",(N2514-TODAY())&gt;=-31,"01 Expired last 30 days",(N2514-TODAY())&gt;=-92,"02 Expired last 3 months",(N2514-TODAY())&gt;=-183,"03 Expired last 6 months",(N2514-TODAY())&gt;=-365,"04 Expired last 12 months",(N2514-TODAY())&gt;=-547,"05 Expired last 18 months",TRUE,"06 Expired over 18 months")</f>
        <v>05 Expired last 18 months</v>
      </c>
      <c r="Q2514" s="65">
        <v>73500</v>
      </c>
      <c r="R2514" s="84">
        <f t="shared" si="517"/>
        <v>73500</v>
      </c>
      <c r="S2514" s="77" t="str" cm="1">
        <f t="array" ref="S2514">_xlfn.IFS(R2514&gt;5000000,"Gold",R2514&gt;=500000,"Silver",R2514&gt;30000,"Bronze",TRUE,"Transactional")</f>
        <v>Bronze</v>
      </c>
      <c r="T2514" s="24" t="s">
        <v>54</v>
      </c>
      <c r="U2514" s="101" t="s">
        <v>84</v>
      </c>
      <c r="V2514" s="101" t="s">
        <v>204</v>
      </c>
      <c r="W2514" s="77" t="str">
        <f t="shared" si="520"/>
        <v>No</v>
      </c>
      <c r="X2514" s="77" t="str">
        <f>IFERROR(_xlfn.XLOOKUP(J2514&amp;"||"&amp;K2514,'Mapping Ref.'!$J$2:$J$538,'Mapping Ref.'!$K$2:$K$538),"")</f>
        <v>Corporate</v>
      </c>
      <c r="Y2514" s="77" t="str" cm="1">
        <f t="array" ref="Y2514">_xlfn.IFS(R2514&gt;2000000,"For Publication",R2514&gt;100000,"PID",R2514&gt;30000,"RFQ",TRUE,"Transactional")</f>
        <v>RFQ</v>
      </c>
      <c r="Z2514" s="24" t="s">
        <v>2277</v>
      </c>
      <c r="AA2514" s="32">
        <v>12</v>
      </c>
      <c r="AB2514" s="24">
        <v>0</v>
      </c>
      <c r="AC2514" s="25">
        <v>45485</v>
      </c>
      <c r="AD2514" s="24" t="s">
        <v>58</v>
      </c>
      <c r="AE2514" s="24" t="s">
        <v>8471</v>
      </c>
      <c r="AF2514" s="24" t="s">
        <v>59</v>
      </c>
      <c r="AG2514" s="24" t="s">
        <v>59</v>
      </c>
      <c r="AH2514" s="24" t="s">
        <v>59</v>
      </c>
      <c r="AI2514" s="24">
        <v>8777648</v>
      </c>
      <c r="AJ2514" s="24" t="s">
        <v>60</v>
      </c>
      <c r="AK2514" s="24" t="s">
        <v>101</v>
      </c>
      <c r="AL2514" s="24" t="s">
        <v>70</v>
      </c>
      <c r="AM2514" s="24" t="s">
        <v>59</v>
      </c>
      <c r="AN2514" s="24" t="s">
        <v>59</v>
      </c>
      <c r="AO2514" s="24">
        <v>0</v>
      </c>
      <c r="AP2514" s="24" t="s">
        <v>8471</v>
      </c>
      <c r="AQ2514" s="24"/>
      <c r="AR2514" s="24"/>
      <c r="AS2514" s="89">
        <f t="shared" si="518"/>
        <v>12</v>
      </c>
      <c r="AT2514" s="24" t="s">
        <v>9560</v>
      </c>
    </row>
    <row r="2515" spans="1:46" x14ac:dyDescent="0.5">
      <c r="A2515" s="24">
        <v>2656</v>
      </c>
      <c r="B2515" s="24"/>
      <c r="C2515" s="24" t="s">
        <v>77</v>
      </c>
      <c r="D2515" s="24" t="s">
        <v>9561</v>
      </c>
      <c r="E2515" s="24" t="s">
        <v>7612</v>
      </c>
      <c r="F2515" s="77" t="str">
        <f t="shared" si="519"/>
        <v>RECOVERY AND TRANSFORMATION LTD T/A ASHIA AKRAM</v>
      </c>
      <c r="G2515" s="24" t="s">
        <v>9562</v>
      </c>
      <c r="H2515" s="24" t="s">
        <v>1420</v>
      </c>
      <c r="I2515" s="24" t="s">
        <v>1420</v>
      </c>
      <c r="J2515" s="24" t="s">
        <v>52</v>
      </c>
      <c r="K2515" s="24" t="s">
        <v>822</v>
      </c>
      <c r="L2515" s="25">
        <v>45485</v>
      </c>
      <c r="M2515" s="25"/>
      <c r="N2515" s="81"/>
      <c r="O2515" s="77" t="s">
        <v>712</v>
      </c>
      <c r="P2515" s="77"/>
      <c r="Q2515" s="104"/>
      <c r="R2515" s="84">
        <v>0</v>
      </c>
      <c r="S2515" s="77" t="str" cm="1">
        <f t="array" ref="S2515">_xlfn.IFS(R2515&gt;5000000,"Gold",R2515&gt;=500000,"Silver",R2515&gt;30000,"Bronze",TRUE,"Transactional")</f>
        <v>Transactional</v>
      </c>
      <c r="T2515" s="24" t="s">
        <v>54</v>
      </c>
      <c r="U2515" s="101" t="s">
        <v>455</v>
      </c>
      <c r="V2515" s="101" t="s">
        <v>822</v>
      </c>
      <c r="W2515" s="77" t="str">
        <f t="shared" si="520"/>
        <v>Yes</v>
      </c>
      <c r="X2515" s="77" t="str">
        <f>IFERROR(_xlfn.XLOOKUP(J2515&amp;"||"&amp;K2515,'Mapping Ref.'!$J$2:$J$538,'Mapping Ref.'!$K$2:$K$538),"")</f>
        <v>Corporate</v>
      </c>
      <c r="Y2515" s="77" t="str" cm="1">
        <f t="array" ref="Y2515">_xlfn.IFS(R2515&gt;2000000,"For Publication",R2515&gt;100000,"PID",R2515&gt;30000,"RFQ",TRUE,"Transactional")</f>
        <v>Transactional</v>
      </c>
      <c r="Z2515" s="24" t="s">
        <v>8586</v>
      </c>
      <c r="AA2515" s="32">
        <v>80</v>
      </c>
      <c r="AB2515" s="24">
        <v>80</v>
      </c>
      <c r="AC2515" s="25">
        <v>45485</v>
      </c>
      <c r="AD2515" s="24" t="s">
        <v>102</v>
      </c>
      <c r="AE2515" s="24">
        <v>0</v>
      </c>
      <c r="AF2515" s="24" t="s">
        <v>60</v>
      </c>
      <c r="AG2515" s="24" t="s">
        <v>59</v>
      </c>
      <c r="AH2515" s="24" t="s">
        <v>60</v>
      </c>
      <c r="AI2515" s="24"/>
      <c r="AJ2515" s="24" t="s">
        <v>59</v>
      </c>
      <c r="AK2515" s="24" t="s">
        <v>57</v>
      </c>
      <c r="AL2515" s="24" t="s">
        <v>70</v>
      </c>
      <c r="AM2515" s="24" t="s">
        <v>59</v>
      </c>
      <c r="AN2515" s="24"/>
      <c r="AO2515" s="24">
        <v>0</v>
      </c>
      <c r="AP2515" s="24">
        <v>0</v>
      </c>
      <c r="AQ2515" s="24"/>
      <c r="AR2515" s="24"/>
      <c r="AS2515" s="89">
        <v>0</v>
      </c>
      <c r="AT2515" s="24" t="s">
        <v>9561</v>
      </c>
    </row>
    <row r="2516" spans="1:46" x14ac:dyDescent="0.5">
      <c r="A2516" s="24">
        <v>2657</v>
      </c>
      <c r="B2516" s="24"/>
      <c r="C2516" s="24"/>
      <c r="D2516" s="24" t="s">
        <v>9563</v>
      </c>
      <c r="E2516" s="24" t="s">
        <v>7612</v>
      </c>
      <c r="F2516" s="77" t="str">
        <f t="shared" si="519"/>
        <v>ANYA FARRELL ISW LTD</v>
      </c>
      <c r="G2516" s="24" t="s">
        <v>9564</v>
      </c>
      <c r="H2516" s="24" t="s">
        <v>1420</v>
      </c>
      <c r="I2516" s="24" t="s">
        <v>1420</v>
      </c>
      <c r="J2516" s="24" t="s">
        <v>52</v>
      </c>
      <c r="K2516" s="24" t="s">
        <v>822</v>
      </c>
      <c r="L2516" s="25">
        <v>45485</v>
      </c>
      <c r="M2516" s="25"/>
      <c r="N2516" s="81"/>
      <c r="O2516" s="77" t="s">
        <v>712</v>
      </c>
      <c r="P2516" s="77"/>
      <c r="Q2516" s="104"/>
      <c r="R2516" s="84">
        <v>0</v>
      </c>
      <c r="S2516" s="77" t="str" cm="1">
        <f t="array" ref="S2516">_xlfn.IFS(R2516&gt;5000000,"Gold",R2516&gt;=500000,"Silver",R2516&gt;30000,"Bronze",TRUE,"Transactional")</f>
        <v>Transactional</v>
      </c>
      <c r="T2516" s="24" t="s">
        <v>54</v>
      </c>
      <c r="U2516" s="101" t="s">
        <v>455</v>
      </c>
      <c r="V2516" s="101" t="s">
        <v>822</v>
      </c>
      <c r="W2516" s="77" t="str">
        <f t="shared" si="520"/>
        <v>Yes</v>
      </c>
      <c r="X2516" s="77" t="str">
        <f>IFERROR(_xlfn.XLOOKUP(J2516&amp;"||"&amp;K2516,'Mapping Ref.'!$J$2:$J$538,'Mapping Ref.'!$K$2:$K$538),"")</f>
        <v>Corporate</v>
      </c>
      <c r="Y2516" s="77" t="str" cm="1">
        <f t="array" ref="Y2516">_xlfn.IFS(R2516&gt;2000000,"For Publication",R2516&gt;100000,"PID",R2516&gt;30000,"RFQ",TRUE,"Transactional")</f>
        <v>Transactional</v>
      </c>
      <c r="Z2516" s="24" t="s">
        <v>8586</v>
      </c>
      <c r="AA2516" s="32">
        <v>80</v>
      </c>
      <c r="AB2516" s="24">
        <v>80</v>
      </c>
      <c r="AC2516" s="25">
        <v>45485</v>
      </c>
      <c r="AD2516" s="24" t="s">
        <v>58</v>
      </c>
      <c r="AE2516" s="24">
        <v>0</v>
      </c>
      <c r="AF2516" s="24" t="s">
        <v>60</v>
      </c>
      <c r="AG2516" s="24" t="s">
        <v>60</v>
      </c>
      <c r="AH2516" s="24" t="s">
        <v>60</v>
      </c>
      <c r="AI2516" s="24"/>
      <c r="AJ2516" s="24" t="s">
        <v>60</v>
      </c>
      <c r="AK2516" s="24" t="s">
        <v>57</v>
      </c>
      <c r="AL2516" s="24" t="s">
        <v>70</v>
      </c>
      <c r="AM2516" s="24" t="s">
        <v>59</v>
      </c>
      <c r="AN2516" s="24"/>
      <c r="AO2516" s="24">
        <v>0</v>
      </c>
      <c r="AP2516" s="24">
        <v>0</v>
      </c>
      <c r="AQ2516" s="24"/>
      <c r="AR2516" s="24"/>
      <c r="AS2516" s="89">
        <v>0</v>
      </c>
      <c r="AT2516" s="24" t="s">
        <v>9565</v>
      </c>
    </row>
    <row r="2517" spans="1:46" x14ac:dyDescent="0.5">
      <c r="A2517" s="24">
        <v>2658</v>
      </c>
      <c r="B2517" s="24"/>
      <c r="C2517" s="24"/>
      <c r="D2517" s="24" t="s">
        <v>9566</v>
      </c>
      <c r="E2517" s="24" t="s">
        <v>9567</v>
      </c>
      <c r="F2517" s="77" t="str">
        <f t="shared" si="519"/>
        <v>BACP</v>
      </c>
      <c r="G2517" s="24" t="s">
        <v>9568</v>
      </c>
      <c r="H2517" s="24" t="s">
        <v>8555</v>
      </c>
      <c r="I2517" s="24" t="s">
        <v>8555</v>
      </c>
      <c r="J2517" s="24" t="s">
        <v>190</v>
      </c>
      <c r="K2517" s="24" t="s">
        <v>755</v>
      </c>
      <c r="L2517" s="25">
        <v>45485</v>
      </c>
      <c r="M2517" s="25">
        <v>45657</v>
      </c>
      <c r="N2517" s="81">
        <f t="shared" ref="N2517:N2526" si="521">EDATE(M2517,AB2517)</f>
        <v>46022</v>
      </c>
      <c r="O2517" s="77" t="s">
        <v>712</v>
      </c>
      <c r="P2517" s="77" t="str" cm="1">
        <f t="array" aca="1" ref="P2517" ca="1">_xlfn.IFS((N2517-TODAY())&gt;=547,"06 Expires over 18 months",(N2517-TODAY())&gt;=365,"05 Expires in 18 months",(N2517-TODAY())&gt;=183,"04 Expires in 12 months",(N2517-TODAY())&gt;=92,"03 Expires in 6 months",(N2517-TODAY())&gt;=31,"02 Expires in 3 months",(N2517-TODAY())&gt;=0,"01 Expires in 30 days",(N2517-TODAY())&gt;=-31,"01 Expired last 30 days",(N2517-TODAY())&gt;=-92,"02 Expired last 3 months",(N2517-TODAY())&gt;=-183,"03 Expired last 6 months",(N2517-TODAY())&gt;=-365,"04 Expired last 12 months",(N2517-TODAY())&gt;=-547,"05 Expired last 18 months",TRUE,"06 Expired over 18 months")</f>
        <v>04 Expired last 12 months</v>
      </c>
      <c r="Q2517" s="65">
        <v>10000</v>
      </c>
      <c r="R2517" s="84">
        <f t="shared" ref="R2517:R2526" si="522">MAX(Q2517,Q2517*N(AS2517)/12)</f>
        <v>14166.666666666666</v>
      </c>
      <c r="S2517" s="77" t="str" cm="1">
        <f t="array" ref="S2517">_xlfn.IFS(R2517&gt;5000000,"Gold",R2517&gt;=500000,"Silver",R2517&gt;30000,"Bronze",TRUE,"Transactional")</f>
        <v>Transactional</v>
      </c>
      <c r="T2517" s="24" t="s">
        <v>54</v>
      </c>
      <c r="U2517" s="101" t="s">
        <v>190</v>
      </c>
      <c r="V2517" s="101"/>
      <c r="W2517" s="77" t="str">
        <f t="shared" si="520"/>
        <v>Yes</v>
      </c>
      <c r="X2517" s="77" t="str">
        <f>IFERROR(_xlfn.XLOOKUP(J2517&amp;"||"&amp;K2517,'Mapping Ref.'!$J$2:$J$538,'Mapping Ref.'!$K$2:$K$538),"")</f>
        <v>Childrens &amp; Adults</v>
      </c>
      <c r="Y2517" s="77" t="str" cm="1">
        <f t="array" ref="Y2517">_xlfn.IFS(R2517&gt;2000000,"For Publication",R2517&gt;100000,"PID",R2517&gt;30000,"RFQ",TRUE,"Transactional")</f>
        <v>Transactional</v>
      </c>
      <c r="Z2517" s="24" t="s">
        <v>8586</v>
      </c>
      <c r="AA2517" s="32">
        <v>12</v>
      </c>
      <c r="AB2517" s="24">
        <v>12</v>
      </c>
      <c r="AC2517" s="25">
        <v>45485</v>
      </c>
      <c r="AD2517" s="24" t="s">
        <v>58</v>
      </c>
      <c r="AE2517" s="24" t="s">
        <v>8733</v>
      </c>
      <c r="AF2517" s="24" t="s">
        <v>60</v>
      </c>
      <c r="AG2517" s="24" t="s">
        <v>59</v>
      </c>
      <c r="AH2517" s="24" t="s">
        <v>59</v>
      </c>
      <c r="AI2517" s="24"/>
      <c r="AJ2517" s="24" t="s">
        <v>60</v>
      </c>
      <c r="AK2517" s="24" t="s">
        <v>101</v>
      </c>
      <c r="AL2517" s="24" t="s">
        <v>70</v>
      </c>
      <c r="AM2517" s="24" t="s">
        <v>60</v>
      </c>
      <c r="AN2517" s="24"/>
      <c r="AO2517" s="24">
        <v>0</v>
      </c>
      <c r="AP2517" s="24" t="s">
        <v>4098</v>
      </c>
      <c r="AQ2517" s="24"/>
      <c r="AR2517" s="24"/>
      <c r="AS2517" s="89">
        <f t="shared" ref="AS2517:AS2526" si="523">DATEDIF(L2517,N2517,"m")</f>
        <v>17</v>
      </c>
      <c r="AT2517" s="24" t="s">
        <v>9569</v>
      </c>
    </row>
    <row r="2518" spans="1:46" x14ac:dyDescent="0.5">
      <c r="A2518" s="24">
        <v>2659</v>
      </c>
      <c r="B2518" s="24"/>
      <c r="C2518" s="24"/>
      <c r="D2518" s="24" t="s">
        <v>9570</v>
      </c>
      <c r="E2518" s="24" t="s">
        <v>9571</v>
      </c>
      <c r="F2518" s="77" t="str">
        <f t="shared" si="519"/>
        <v>Vortex Recruitment Ltd</v>
      </c>
      <c r="G2518" s="24" t="s">
        <v>9572</v>
      </c>
      <c r="H2518" s="24" t="s">
        <v>3282</v>
      </c>
      <c r="I2518" s="24" t="s">
        <v>8192</v>
      </c>
      <c r="J2518" s="24" t="s">
        <v>107</v>
      </c>
      <c r="K2518" s="24" t="s">
        <v>3283</v>
      </c>
      <c r="L2518" s="25">
        <v>45474</v>
      </c>
      <c r="M2518" s="25">
        <v>45838</v>
      </c>
      <c r="N2518" s="81">
        <f t="shared" si="521"/>
        <v>45838</v>
      </c>
      <c r="O2518" s="77" t="str">
        <f t="shared" ref="O2518:O2526" ca="1" si="524">IF(N2518&lt;TODAY(),"Expired","Live")</f>
        <v>Expired</v>
      </c>
      <c r="P2518" s="77" t="str" cm="1">
        <f t="array" aca="1" ref="P2518" ca="1">_xlfn.IFS((N2518-TODAY())&gt;=547,"06 Expires over 18 months",(N2518-TODAY())&gt;=365,"05 Expires in 18 months",(N2518-TODAY())&gt;=183,"04 Expires in 12 months",(N2518-TODAY())&gt;=92,"03 Expires in 6 months",(N2518-TODAY())&gt;=31,"02 Expires in 3 months",(N2518-TODAY())&gt;=0,"01 Expires in 30 days",(N2518-TODAY())&gt;=-31,"01 Expired last 30 days",(N2518-TODAY())&gt;=-92,"02 Expired last 3 months",(N2518-TODAY())&gt;=-183,"03 Expired last 6 months",(N2518-TODAY())&gt;=-365,"04 Expired last 12 months",(N2518-TODAY())&gt;=-547,"05 Expired last 18 months",TRUE,"06 Expired over 18 months")</f>
        <v>05 Expired last 18 months</v>
      </c>
      <c r="Q2518" s="65">
        <v>25000</v>
      </c>
      <c r="R2518" s="84">
        <f t="shared" si="522"/>
        <v>25000</v>
      </c>
      <c r="S2518" s="77" t="str" cm="1">
        <f t="array" ref="S2518">_xlfn.IFS(R2518&gt;5000000,"Gold",R2518&gt;=500000,"Silver",R2518&gt;30000,"Bronze",TRUE,"Transactional")</f>
        <v>Transactional</v>
      </c>
      <c r="T2518" s="24" t="s">
        <v>54</v>
      </c>
      <c r="U2518" s="101" t="s">
        <v>237</v>
      </c>
      <c r="V2518" s="101" t="s">
        <v>350</v>
      </c>
      <c r="W2518" s="77" t="str">
        <f t="shared" si="520"/>
        <v>No</v>
      </c>
      <c r="X2518" s="77" t="str">
        <f>IFERROR(_xlfn.XLOOKUP(J2518&amp;"||"&amp;K2518,'Mapping Ref.'!$J$2:$J$538,'Mapping Ref.'!$K$2:$K$538),"")</f>
        <v>Construction &amp; Estates</v>
      </c>
      <c r="Y2518" s="77" t="str" cm="1">
        <f t="array" ref="Y2518">_xlfn.IFS(R2518&gt;2000000,"For Publication",R2518&gt;100000,"PID",R2518&gt;30000,"RFQ",TRUE,"Transactional")</f>
        <v>Transactional</v>
      </c>
      <c r="Z2518" s="24" t="s">
        <v>2277</v>
      </c>
      <c r="AA2518" s="32">
        <v>12</v>
      </c>
      <c r="AB2518" s="24">
        <v>0</v>
      </c>
      <c r="AC2518" s="25">
        <v>45488</v>
      </c>
      <c r="AD2518" s="24" t="s">
        <v>58</v>
      </c>
      <c r="AE2518" s="24" t="s">
        <v>8320</v>
      </c>
      <c r="AF2518" s="24" t="s">
        <v>60</v>
      </c>
      <c r="AG2518" s="24" t="s">
        <v>59</v>
      </c>
      <c r="AH2518" s="24" t="s">
        <v>60</v>
      </c>
      <c r="AI2518" s="24">
        <v>14609956</v>
      </c>
      <c r="AJ2518" s="24" t="s">
        <v>60</v>
      </c>
      <c r="AK2518" s="24" t="s">
        <v>101</v>
      </c>
      <c r="AL2518" s="24" t="s">
        <v>70</v>
      </c>
      <c r="AM2518" s="24" t="s">
        <v>60</v>
      </c>
      <c r="AN2518" s="24" t="s">
        <v>59</v>
      </c>
      <c r="AO2518" s="24">
        <v>0</v>
      </c>
      <c r="AP2518" s="24"/>
      <c r="AQ2518" s="24" t="s">
        <v>9573</v>
      </c>
      <c r="AR2518" s="24" t="s">
        <v>9574</v>
      </c>
      <c r="AS2518" s="89">
        <f t="shared" si="523"/>
        <v>11</v>
      </c>
      <c r="AT2518" s="24"/>
    </row>
    <row r="2519" spans="1:46" x14ac:dyDescent="0.5">
      <c r="A2519" s="24">
        <v>2660</v>
      </c>
      <c r="B2519" s="24"/>
      <c r="C2519" s="24"/>
      <c r="D2519" s="24" t="s">
        <v>9575</v>
      </c>
      <c r="E2519" s="24" t="s">
        <v>9576</v>
      </c>
      <c r="F2519" s="77" t="str">
        <f t="shared" si="519"/>
        <v>ACTION WEST LONDON</v>
      </c>
      <c r="G2519" s="24" t="s">
        <v>9577</v>
      </c>
      <c r="H2519" s="24" t="s">
        <v>9348</v>
      </c>
      <c r="I2519" s="24" t="s">
        <v>9348</v>
      </c>
      <c r="J2519" s="24" t="s">
        <v>107</v>
      </c>
      <c r="K2519" s="24" t="s">
        <v>137</v>
      </c>
      <c r="L2519" s="25">
        <v>45488</v>
      </c>
      <c r="M2519" s="25">
        <v>45747</v>
      </c>
      <c r="N2519" s="81">
        <f t="shared" si="521"/>
        <v>45747</v>
      </c>
      <c r="O2519" s="77" t="str">
        <f t="shared" ca="1" si="524"/>
        <v>Expired</v>
      </c>
      <c r="P2519" s="77" t="str" cm="1">
        <f t="array" aca="1" ref="P2519" ca="1">_xlfn.IFS((N2519-TODAY())&gt;=547,"06 Expires over 18 months",(N2519-TODAY())&gt;=365,"05 Expires in 18 months",(N2519-TODAY())&gt;=183,"04 Expires in 12 months",(N2519-TODAY())&gt;=92,"03 Expires in 6 months",(N2519-TODAY())&gt;=31,"02 Expires in 3 months",(N2519-TODAY())&gt;=0,"01 Expires in 30 days",(N2519-TODAY())&gt;=-31,"01 Expired last 30 days",(N2519-TODAY())&gt;=-92,"02 Expired last 3 months",(N2519-TODAY())&gt;=-183,"03 Expired last 6 months",(N2519-TODAY())&gt;=-365,"04 Expired last 12 months",(N2519-TODAY())&gt;=-547,"05 Expired last 18 months",TRUE,"06 Expired over 18 months")</f>
        <v>05 Expired last 18 months</v>
      </c>
      <c r="Q2519" s="65">
        <v>41900</v>
      </c>
      <c r="R2519" s="84">
        <f t="shared" si="522"/>
        <v>41900</v>
      </c>
      <c r="S2519" s="77" t="str" cm="1">
        <f t="array" ref="S2519">_xlfn.IFS(R2519&gt;5000000,"Gold",R2519&gt;=500000,"Silver",R2519&gt;30000,"Bronze",TRUE,"Transactional")</f>
        <v>Bronze</v>
      </c>
      <c r="T2519" s="24" t="s">
        <v>54</v>
      </c>
      <c r="U2519" s="101" t="s">
        <v>84</v>
      </c>
      <c r="V2519" s="101" t="s">
        <v>157</v>
      </c>
      <c r="W2519" s="77" t="str">
        <f t="shared" si="520"/>
        <v>No</v>
      </c>
      <c r="X2519" s="77" t="str">
        <f>IFERROR(_xlfn.XLOOKUP(J2519&amp;"||"&amp;K2519,'Mapping Ref.'!$J$2:$J$538,'Mapping Ref.'!$K$2:$K$538),"")</f>
        <v>Construction &amp; Estates</v>
      </c>
      <c r="Y2519" s="77" t="str" cm="1">
        <f t="array" ref="Y2519">_xlfn.IFS(R2519&gt;2000000,"For Publication",R2519&gt;100000,"PID",R2519&gt;30000,"RFQ",TRUE,"Transactional")</f>
        <v>RFQ</v>
      </c>
      <c r="Z2519" s="24" t="s">
        <v>2277</v>
      </c>
      <c r="AA2519" s="32">
        <v>9</v>
      </c>
      <c r="AB2519" s="24">
        <v>0</v>
      </c>
      <c r="AC2519" s="25">
        <v>45489</v>
      </c>
      <c r="AD2519" s="24" t="s">
        <v>58</v>
      </c>
      <c r="AE2519" s="24" t="s">
        <v>9578</v>
      </c>
      <c r="AF2519" s="24" t="s">
        <v>59</v>
      </c>
      <c r="AG2519" s="24" t="s">
        <v>59</v>
      </c>
      <c r="AH2519" s="24" t="s">
        <v>59</v>
      </c>
      <c r="AI2519" s="24" t="s">
        <v>8471</v>
      </c>
      <c r="AJ2519" s="24" t="s">
        <v>60</v>
      </c>
      <c r="AK2519" s="24" t="s">
        <v>101</v>
      </c>
      <c r="AL2519" s="24" t="s">
        <v>70</v>
      </c>
      <c r="AM2519" s="24" t="s">
        <v>60</v>
      </c>
      <c r="AN2519" s="24"/>
      <c r="AO2519" s="24">
        <v>0</v>
      </c>
      <c r="AP2519" s="24" t="s">
        <v>9579</v>
      </c>
      <c r="AQ2519" s="24"/>
      <c r="AR2519" s="24"/>
      <c r="AS2519" s="89">
        <f t="shared" si="523"/>
        <v>8</v>
      </c>
      <c r="AT2519" s="24" t="s">
        <v>9580</v>
      </c>
    </row>
    <row r="2520" spans="1:46" x14ac:dyDescent="0.5">
      <c r="A2520" s="24">
        <v>2661</v>
      </c>
      <c r="B2520" s="24"/>
      <c r="C2520" s="24"/>
      <c r="D2520" s="24" t="s">
        <v>9581</v>
      </c>
      <c r="E2520" s="24" t="s">
        <v>9582</v>
      </c>
      <c r="F2520" s="77" t="str">
        <f t="shared" si="519"/>
        <v>HAMPTON HILL MEDICAL CENTRE</v>
      </c>
      <c r="G2520" s="24" t="s">
        <v>9581</v>
      </c>
      <c r="H2520" s="24" t="s">
        <v>9583</v>
      </c>
      <c r="I2520" s="24" t="s">
        <v>3269</v>
      </c>
      <c r="J2520" s="24" t="s">
        <v>190</v>
      </c>
      <c r="K2520" s="24" t="s">
        <v>9584</v>
      </c>
      <c r="L2520" s="25">
        <v>45490</v>
      </c>
      <c r="M2520" s="25">
        <v>45855</v>
      </c>
      <c r="N2520" s="81">
        <f t="shared" si="521"/>
        <v>45855</v>
      </c>
      <c r="O2520" s="77" t="str">
        <f t="shared" ca="1" si="524"/>
        <v>Expired</v>
      </c>
      <c r="P2520" s="77" t="str" cm="1">
        <f t="array" aca="1" ref="P2520" ca="1">_xlfn.IFS((N2520-TODAY())&gt;=547,"06 Expires over 18 months",(N2520-TODAY())&gt;=365,"05 Expires in 18 months",(N2520-TODAY())&gt;=183,"04 Expires in 12 months",(N2520-TODAY())&gt;=92,"03 Expires in 6 months",(N2520-TODAY())&gt;=31,"02 Expires in 3 months",(N2520-TODAY())&gt;=0,"01 Expires in 30 days",(N2520-TODAY())&gt;=-31,"01 Expired last 30 days",(N2520-TODAY())&gt;=-92,"02 Expired last 3 months",(N2520-TODAY())&gt;=-183,"03 Expired last 6 months",(N2520-TODAY())&gt;=-365,"04 Expired last 12 months",(N2520-TODAY())&gt;=-547,"05 Expired last 18 months",TRUE,"06 Expired over 18 months")</f>
        <v>05 Expired last 18 months</v>
      </c>
      <c r="Q2520" s="65">
        <v>15000</v>
      </c>
      <c r="R2520" s="84">
        <f t="shared" si="522"/>
        <v>15000</v>
      </c>
      <c r="S2520" s="77" t="str" cm="1">
        <f t="array" ref="S2520">_xlfn.IFS(R2520&gt;5000000,"Gold",R2520&gt;=500000,"Silver",R2520&gt;30000,"Bronze",TRUE,"Transactional")</f>
        <v>Transactional</v>
      </c>
      <c r="T2520" s="24" t="s">
        <v>54</v>
      </c>
      <c r="U2520" s="101" t="s">
        <v>84</v>
      </c>
      <c r="V2520" s="101" t="s">
        <v>1742</v>
      </c>
      <c r="W2520" s="77" t="str">
        <f t="shared" si="520"/>
        <v>No</v>
      </c>
      <c r="X2520" s="77" t="str">
        <f>IFERROR(_xlfn.XLOOKUP(J2520&amp;"||"&amp;K2520,'Mapping Ref.'!$J$2:$J$538,'Mapping Ref.'!$K$2:$K$538),"")</f>
        <v>Childrens &amp; Adults</v>
      </c>
      <c r="Y2520" s="77" t="str" cm="1">
        <f t="array" ref="Y2520">_xlfn.IFS(R2520&gt;2000000,"For Publication",R2520&gt;100000,"PID",R2520&gt;30000,"RFQ",TRUE,"Transactional")</f>
        <v>Transactional</v>
      </c>
      <c r="Z2520" s="24" t="s">
        <v>2277</v>
      </c>
      <c r="AA2520" s="32">
        <v>12</v>
      </c>
      <c r="AB2520" s="24">
        <v>0</v>
      </c>
      <c r="AC2520" s="25">
        <v>45490</v>
      </c>
      <c r="AD2520" s="24" t="s">
        <v>58</v>
      </c>
      <c r="AE2520" s="24" t="s">
        <v>9585</v>
      </c>
      <c r="AF2520" s="24" t="s">
        <v>60</v>
      </c>
      <c r="AG2520" s="24" t="s">
        <v>59</v>
      </c>
      <c r="AH2520" s="24" t="s">
        <v>60</v>
      </c>
      <c r="AI2520" s="24" t="s">
        <v>9585</v>
      </c>
      <c r="AJ2520" s="24" t="s">
        <v>59</v>
      </c>
      <c r="AK2520" s="24" t="s">
        <v>101</v>
      </c>
      <c r="AL2520" s="24" t="s">
        <v>70</v>
      </c>
      <c r="AM2520" s="24" t="s">
        <v>60</v>
      </c>
      <c r="AN2520" s="24" t="s">
        <v>59</v>
      </c>
      <c r="AO2520" s="24">
        <v>0</v>
      </c>
      <c r="AP2520" s="24" t="s">
        <v>8471</v>
      </c>
      <c r="AQ2520" s="24"/>
      <c r="AR2520" s="24"/>
      <c r="AS2520" s="89">
        <f t="shared" si="523"/>
        <v>12</v>
      </c>
      <c r="AT2520" s="24" t="s">
        <v>9586</v>
      </c>
    </row>
    <row r="2521" spans="1:46" x14ac:dyDescent="0.5">
      <c r="A2521" s="24">
        <v>2662</v>
      </c>
      <c r="B2521" s="24" t="s">
        <v>506</v>
      </c>
      <c r="C2521" s="24" t="s">
        <v>77</v>
      </c>
      <c r="D2521" s="24" t="s">
        <v>9587</v>
      </c>
      <c r="E2521" s="24" t="s">
        <v>9588</v>
      </c>
      <c r="F2521" s="77" t="str">
        <f t="shared" si="519"/>
        <v>GEP ENVIRONMENTAL LTD</v>
      </c>
      <c r="G2521" s="24" t="s">
        <v>2426</v>
      </c>
      <c r="H2521" s="24" t="s">
        <v>768</v>
      </c>
      <c r="I2521" s="24" t="s">
        <v>1128</v>
      </c>
      <c r="J2521" s="24" t="s">
        <v>190</v>
      </c>
      <c r="K2521" s="24" t="s">
        <v>3201</v>
      </c>
      <c r="L2521" s="25">
        <v>45450</v>
      </c>
      <c r="M2521" s="25">
        <v>46265</v>
      </c>
      <c r="N2521" s="81">
        <f t="shared" si="521"/>
        <v>46265</v>
      </c>
      <c r="O2521" s="77" t="str">
        <f t="shared" ca="1" si="524"/>
        <v>Live</v>
      </c>
      <c r="P2521" s="77" t="str" cm="1">
        <f t="array" aca="1" ref="P2521" ca="1">_xlfn.IFS((N2521-TODAY())&gt;=547,"06 Expires over 18 months",(N2521-TODAY())&gt;=365,"05 Expires in 18 months",(N2521-TODAY())&gt;=183,"04 Expires in 12 months",(N2521-TODAY())&gt;=92,"03 Expires in 6 months",(N2521-TODAY())&gt;=31,"02 Expires in 3 months",(N2521-TODAY())&gt;=0,"01 Expires in 30 days",(N2521-TODAY())&gt;=-31,"01 Expired last 30 days",(N2521-TODAY())&gt;=-92,"02 Expired last 3 months",(N2521-TODAY())&gt;=-183,"03 Expired last 6 months",(N2521-TODAY())&gt;=-365,"04 Expired last 12 months",(N2521-TODAY())&gt;=-547,"05 Expired last 18 months",TRUE,"06 Expired over 18 months")</f>
        <v>01 Expires in 30 days</v>
      </c>
      <c r="Q2521" s="65">
        <v>70352.7</v>
      </c>
      <c r="R2521" s="84">
        <f t="shared" si="522"/>
        <v>152430.85</v>
      </c>
      <c r="S2521" s="77" t="str" cm="1">
        <f t="array" ref="S2521">_xlfn.IFS(R2521&gt;5000000,"Gold",R2521&gt;=500000,"Silver",R2521&gt;30000,"Bronze",TRUE,"Transactional")</f>
        <v>Bronze</v>
      </c>
      <c r="T2521" s="24" t="s">
        <v>122</v>
      </c>
      <c r="U2521" s="101" t="s">
        <v>393</v>
      </c>
      <c r="V2521" s="101" t="s">
        <v>1200</v>
      </c>
      <c r="W2521" s="77" t="str">
        <f t="shared" si="520"/>
        <v>No</v>
      </c>
      <c r="X2521" s="77" t="str">
        <f>IFERROR(_xlfn.XLOOKUP(J2521&amp;"||"&amp;K2521,'Mapping Ref.'!$J$2:$J$538,'Mapping Ref.'!$K$2:$K$538),"")</f>
        <v>Childrens &amp; Adults</v>
      </c>
      <c r="Y2521" s="77" t="str" cm="1">
        <f t="array" ref="Y2521">_xlfn.IFS(R2521&gt;2000000,"For Publication",R2521&gt;100000,"PID",R2521&gt;30000,"RFQ",TRUE,"Transactional")</f>
        <v>PID</v>
      </c>
      <c r="Z2521" s="24" t="s">
        <v>2277</v>
      </c>
      <c r="AA2521" s="32">
        <v>26.29</v>
      </c>
      <c r="AB2521" s="24">
        <v>0</v>
      </c>
      <c r="AC2521" s="25">
        <v>45491</v>
      </c>
      <c r="AD2521" s="24" t="s">
        <v>58</v>
      </c>
      <c r="AE2521" s="24" t="s">
        <v>9589</v>
      </c>
      <c r="AF2521" s="24" t="s">
        <v>59</v>
      </c>
      <c r="AG2521" s="24" t="s">
        <v>59</v>
      </c>
      <c r="AH2521" s="24" t="s">
        <v>60</v>
      </c>
      <c r="AI2521" s="24">
        <v>5057066</v>
      </c>
      <c r="AJ2521" s="24" t="s">
        <v>60</v>
      </c>
      <c r="AK2521" s="24" t="s">
        <v>76</v>
      </c>
      <c r="AL2521" s="24" t="s">
        <v>123</v>
      </c>
      <c r="AM2521" s="24" t="s">
        <v>60</v>
      </c>
      <c r="AN2521" s="24" t="s">
        <v>59</v>
      </c>
      <c r="AO2521" s="24">
        <v>0</v>
      </c>
      <c r="AP2521" s="24"/>
      <c r="AQ2521" s="24"/>
      <c r="AR2521" s="24"/>
      <c r="AS2521" s="89">
        <f t="shared" si="523"/>
        <v>26</v>
      </c>
      <c r="AT2521" s="24" t="s">
        <v>2429</v>
      </c>
    </row>
    <row r="2522" spans="1:46" x14ac:dyDescent="0.5">
      <c r="A2522" s="24">
        <v>2663</v>
      </c>
      <c r="B2522" s="24"/>
      <c r="C2522" s="24"/>
      <c r="D2522" s="24" t="s">
        <v>9590</v>
      </c>
      <c r="E2522" s="24" t="s">
        <v>9591</v>
      </c>
      <c r="F2522" s="77" t="str">
        <f t="shared" si="519"/>
        <v>SWITCH MANAGEMENT LTD</v>
      </c>
      <c r="G2522" s="24" t="s">
        <v>9592</v>
      </c>
      <c r="H2522" s="24" t="s">
        <v>591</v>
      </c>
      <c r="I2522" s="24" t="s">
        <v>591</v>
      </c>
      <c r="J2522" s="24" t="s">
        <v>107</v>
      </c>
      <c r="K2522" s="24" t="s">
        <v>9593</v>
      </c>
      <c r="L2522" s="25">
        <v>45453</v>
      </c>
      <c r="M2522" s="25">
        <v>45535</v>
      </c>
      <c r="N2522" s="81">
        <f t="shared" si="521"/>
        <v>45535</v>
      </c>
      <c r="O2522" s="77" t="str">
        <f t="shared" ca="1" si="524"/>
        <v>Expired</v>
      </c>
      <c r="P2522" s="77" t="str" cm="1">
        <f t="array" aca="1" ref="P2522" ca="1">_xlfn.IFS((N2522-TODAY())&gt;=547,"06 Expires over 18 months",(N2522-TODAY())&gt;=365,"05 Expires in 18 months",(N2522-TODAY())&gt;=183,"04 Expires in 12 months",(N2522-TODAY())&gt;=92,"03 Expires in 6 months",(N2522-TODAY())&gt;=31,"02 Expires in 3 months",(N2522-TODAY())&gt;=0,"01 Expires in 30 days",(N2522-TODAY())&gt;=-31,"01 Expired last 30 days",(N2522-TODAY())&gt;=-92,"02 Expired last 3 months",(N2522-TODAY())&gt;=-183,"03 Expired last 6 months",(N2522-TODAY())&gt;=-365,"04 Expired last 12 months",(N2522-TODAY())&gt;=-547,"05 Expired last 18 months",TRUE,"06 Expired over 18 months")</f>
        <v>06 Expired over 18 months</v>
      </c>
      <c r="Q2522" s="65">
        <v>65000</v>
      </c>
      <c r="R2522" s="84">
        <f t="shared" si="522"/>
        <v>65000</v>
      </c>
      <c r="S2522" s="77" t="str" cm="1">
        <f t="array" ref="S2522">_xlfn.IFS(R2522&gt;5000000,"Gold",R2522&gt;=500000,"Silver",R2522&gt;30000,"Bronze",TRUE,"Transactional")</f>
        <v>Bronze</v>
      </c>
      <c r="T2522" s="24" t="s">
        <v>54</v>
      </c>
      <c r="U2522" s="101" t="s">
        <v>84</v>
      </c>
      <c r="V2522" s="101" t="s">
        <v>157</v>
      </c>
      <c r="W2522" s="77" t="str">
        <f t="shared" si="520"/>
        <v>No</v>
      </c>
      <c r="X2522" s="77" t="str">
        <f>IFERROR(_xlfn.XLOOKUP(J2522&amp;"||"&amp;K2522,'Mapping Ref.'!$J$2:$J$538,'Mapping Ref.'!$K$2:$K$538),"")</f>
        <v>Construction &amp; Estates</v>
      </c>
      <c r="Y2522" s="77" t="str" cm="1">
        <f t="array" ref="Y2522">_xlfn.IFS(R2522&gt;2000000,"For Publication",R2522&gt;100000,"PID",R2522&gt;30000,"RFQ",TRUE,"Transactional")</f>
        <v>RFQ</v>
      </c>
      <c r="Z2522" s="24" t="s">
        <v>2277</v>
      </c>
      <c r="AA2522" s="32">
        <v>3</v>
      </c>
      <c r="AB2522" s="24">
        <v>0</v>
      </c>
      <c r="AC2522" s="25">
        <v>45492</v>
      </c>
      <c r="AD2522" s="24" t="s">
        <v>58</v>
      </c>
      <c r="AE2522" s="24" t="s">
        <v>9594</v>
      </c>
      <c r="AF2522" s="24" t="s">
        <v>60</v>
      </c>
      <c r="AG2522" s="24" t="s">
        <v>59</v>
      </c>
      <c r="AH2522" s="24" t="s">
        <v>60</v>
      </c>
      <c r="AI2522" s="24">
        <v>13514837</v>
      </c>
      <c r="AJ2522" s="24" t="s">
        <v>59</v>
      </c>
      <c r="AK2522" s="24" t="s">
        <v>86</v>
      </c>
      <c r="AL2522" s="24" t="s">
        <v>70</v>
      </c>
      <c r="AM2522" s="24" t="s">
        <v>60</v>
      </c>
      <c r="AN2522" s="24" t="s">
        <v>59</v>
      </c>
      <c r="AO2522" s="24">
        <v>0</v>
      </c>
      <c r="AP2522" s="24"/>
      <c r="AQ2522" s="24"/>
      <c r="AR2522" s="24"/>
      <c r="AS2522" s="89">
        <f t="shared" si="523"/>
        <v>2</v>
      </c>
      <c r="AT2522" s="24" t="s">
        <v>9595</v>
      </c>
    </row>
    <row r="2523" spans="1:46" x14ac:dyDescent="0.5">
      <c r="A2523" s="24">
        <v>2664</v>
      </c>
      <c r="B2523" s="24" t="s">
        <v>506</v>
      </c>
      <c r="C2523" s="24"/>
      <c r="D2523" s="24" t="s">
        <v>9596</v>
      </c>
      <c r="E2523" s="24" t="s">
        <v>9597</v>
      </c>
      <c r="F2523" s="77" t="str">
        <f t="shared" si="519"/>
        <v>WEST LONDON NETWORK</v>
      </c>
      <c r="G2523" s="24" t="s">
        <v>9598</v>
      </c>
      <c r="H2523" s="24" t="s">
        <v>1311</v>
      </c>
      <c r="I2523" s="24" t="s">
        <v>1923</v>
      </c>
      <c r="J2523" s="24" t="s">
        <v>321</v>
      </c>
      <c r="K2523" s="24" t="s">
        <v>1109</v>
      </c>
      <c r="L2523" s="25">
        <v>45494</v>
      </c>
      <c r="M2523" s="25">
        <v>45747</v>
      </c>
      <c r="N2523" s="81">
        <f t="shared" si="521"/>
        <v>46112</v>
      </c>
      <c r="O2523" s="77" t="str">
        <f t="shared" ca="1" si="524"/>
        <v>Expired</v>
      </c>
      <c r="P2523" s="77" t="str" cm="1">
        <f t="array" aca="1" ref="P2523" ca="1">_xlfn.IFS((N2523-TODAY())&gt;=547,"06 Expires over 18 months",(N2523-TODAY())&gt;=365,"05 Expires in 18 months",(N2523-TODAY())&gt;=183,"04 Expires in 12 months",(N2523-TODAY())&gt;=92,"03 Expires in 6 months",(N2523-TODAY())&gt;=31,"02 Expires in 3 months",(N2523-TODAY())&gt;=0,"01 Expires in 30 days",(N2523-TODAY())&gt;=-31,"01 Expired last 30 days",(N2523-TODAY())&gt;=-92,"02 Expired last 3 months",(N2523-TODAY())&gt;=-183,"03 Expired last 6 months",(N2523-TODAY())&gt;=-365,"04 Expired last 12 months",(N2523-TODAY())&gt;=-547,"05 Expired last 18 months",TRUE,"06 Expired over 18 months")</f>
        <v>03 Expired last 6 months</v>
      </c>
      <c r="Q2523" s="65">
        <v>74500</v>
      </c>
      <c r="R2523" s="84">
        <f t="shared" si="522"/>
        <v>124166.66666666667</v>
      </c>
      <c r="S2523" s="77" t="str" cm="1">
        <f t="array" ref="S2523">_xlfn.IFS(R2523&gt;5000000,"Gold",R2523&gt;=500000,"Silver",R2523&gt;30000,"Bronze",TRUE,"Transactional")</f>
        <v>Bronze</v>
      </c>
      <c r="T2523" s="24" t="s">
        <v>54</v>
      </c>
      <c r="U2523" s="101" t="s">
        <v>69</v>
      </c>
      <c r="V2523" s="101" t="s">
        <v>1208</v>
      </c>
      <c r="W2523" s="77" t="str">
        <f t="shared" si="520"/>
        <v>Yes</v>
      </c>
      <c r="X2523" s="77" t="str">
        <f>IFERROR(_xlfn.XLOOKUP(J2523&amp;"||"&amp;K2523,'Mapping Ref.'!$J$2:$J$538,'Mapping Ref.'!$K$2:$K$538),"")</f>
        <v>Corporate</v>
      </c>
      <c r="Y2523" s="77" t="str" cm="1">
        <f t="array" ref="Y2523">_xlfn.IFS(R2523&gt;2000000,"For Publication",R2523&gt;100000,"PID",R2523&gt;30000,"RFQ",TRUE,"Transactional")</f>
        <v>PID</v>
      </c>
      <c r="Z2523" s="24" t="s">
        <v>2277</v>
      </c>
      <c r="AA2523" s="32">
        <v>12</v>
      </c>
      <c r="AB2523" s="24">
        <v>12</v>
      </c>
      <c r="AC2523" s="25">
        <v>45492</v>
      </c>
      <c r="AD2523" s="24" t="s">
        <v>58</v>
      </c>
      <c r="AE2523" s="24">
        <v>10000930</v>
      </c>
      <c r="AF2523" s="24" t="s">
        <v>59</v>
      </c>
      <c r="AG2523" s="24" t="s">
        <v>60</v>
      </c>
      <c r="AH2523" s="24" t="s">
        <v>60</v>
      </c>
      <c r="AI2523" s="24">
        <v>767224</v>
      </c>
      <c r="AJ2523" s="24" t="s">
        <v>60</v>
      </c>
      <c r="AK2523" s="24" t="s">
        <v>101</v>
      </c>
      <c r="AL2523" s="24" t="s">
        <v>70</v>
      </c>
      <c r="AM2523" s="24" t="s">
        <v>59</v>
      </c>
      <c r="AN2523" s="24" t="s">
        <v>59</v>
      </c>
      <c r="AO2523" s="24">
        <v>0</v>
      </c>
      <c r="AP2523" s="24"/>
      <c r="AQ2523" s="24"/>
      <c r="AR2523" s="24"/>
      <c r="AS2523" s="89">
        <f t="shared" si="523"/>
        <v>20</v>
      </c>
      <c r="AT2523" s="24" t="s">
        <v>9599</v>
      </c>
    </row>
    <row r="2524" spans="1:46" x14ac:dyDescent="0.5">
      <c r="A2524" s="24">
        <v>2665</v>
      </c>
      <c r="B2524" s="24" t="s">
        <v>506</v>
      </c>
      <c r="C2524" s="24"/>
      <c r="D2524" s="24" t="s">
        <v>9600</v>
      </c>
      <c r="E2524" s="24" t="s">
        <v>6710</v>
      </c>
      <c r="F2524" s="77" t="str">
        <f t="shared" si="519"/>
        <v>Luna Play Therapy Ltd</v>
      </c>
      <c r="G2524" s="24" t="s">
        <v>9600</v>
      </c>
      <c r="H2524" s="24" t="s">
        <v>5168</v>
      </c>
      <c r="I2524" s="24" t="s">
        <v>5168</v>
      </c>
      <c r="J2524" s="24" t="s">
        <v>190</v>
      </c>
      <c r="K2524" s="24" t="s">
        <v>9601</v>
      </c>
      <c r="L2524" s="25">
        <v>45497</v>
      </c>
      <c r="M2524" s="25">
        <v>46227</v>
      </c>
      <c r="N2524" s="81">
        <f t="shared" si="521"/>
        <v>46958</v>
      </c>
      <c r="O2524" s="77" t="str">
        <f t="shared" ca="1" si="524"/>
        <v>Live</v>
      </c>
      <c r="P2524" s="77" t="str" cm="1">
        <f t="array" aca="1" ref="P2524" ca="1">_xlfn.IFS((N2524-TODAY())&gt;=547,"06 Expires over 18 months",(N2524-TODAY())&gt;=365,"05 Expires in 18 months",(N2524-TODAY())&gt;=183,"04 Expires in 12 months",(N2524-TODAY())&gt;=92,"03 Expires in 6 months",(N2524-TODAY())&gt;=31,"02 Expires in 3 months",(N2524-TODAY())&gt;=0,"01 Expires in 30 days",(N2524-TODAY())&gt;=-31,"01 Expired last 30 days",(N2524-TODAY())&gt;=-92,"02 Expired last 3 months",(N2524-TODAY())&gt;=-183,"03 Expired last 6 months",(N2524-TODAY())&gt;=-365,"04 Expired last 12 months",(N2524-TODAY())&gt;=-547,"05 Expired last 18 months",TRUE,"06 Expired over 18 months")</f>
        <v>06 Expires over 18 months</v>
      </c>
      <c r="Q2524" s="65">
        <v>1000</v>
      </c>
      <c r="R2524" s="84">
        <f t="shared" si="522"/>
        <v>4000</v>
      </c>
      <c r="S2524" s="77" t="str" cm="1">
        <f t="array" ref="S2524">_xlfn.IFS(R2524&gt;5000000,"Gold",R2524&gt;=500000,"Silver",R2524&gt;30000,"Bronze",TRUE,"Transactional")</f>
        <v>Transactional</v>
      </c>
      <c r="T2524" s="24" t="s">
        <v>54</v>
      </c>
      <c r="U2524" s="101" t="s">
        <v>190</v>
      </c>
      <c r="V2524" s="101"/>
      <c r="W2524" s="77" t="str">
        <f t="shared" si="520"/>
        <v>Yes</v>
      </c>
      <c r="X2524" s="77" t="str">
        <f>IFERROR(_xlfn.XLOOKUP(J2524&amp;"||"&amp;K2524,'Mapping Ref.'!$J$2:$J$538,'Mapping Ref.'!$K$2:$K$538),"")</f>
        <v>Childrens &amp; Adults</v>
      </c>
      <c r="Y2524" s="77" t="str" cm="1">
        <f t="array" ref="Y2524">_xlfn.IFS(R2524&gt;2000000,"For Publication",R2524&gt;100000,"PID",R2524&gt;30000,"RFQ",TRUE,"Transactional")</f>
        <v>Transactional</v>
      </c>
      <c r="Z2524" s="24" t="s">
        <v>8586</v>
      </c>
      <c r="AA2524" s="32">
        <v>24</v>
      </c>
      <c r="AB2524" s="24">
        <v>24</v>
      </c>
      <c r="AC2524" s="25">
        <v>45497</v>
      </c>
      <c r="AD2524" s="24" t="s">
        <v>58</v>
      </c>
      <c r="AE2524" s="24" t="s">
        <v>8375</v>
      </c>
      <c r="AF2524" s="24" t="s">
        <v>60</v>
      </c>
      <c r="AG2524" s="24" t="s">
        <v>59</v>
      </c>
      <c r="AH2524" s="24" t="s">
        <v>60</v>
      </c>
      <c r="AI2524" s="24">
        <v>15300664</v>
      </c>
      <c r="AJ2524" s="24" t="s">
        <v>59</v>
      </c>
      <c r="AK2524" s="24" t="s">
        <v>101</v>
      </c>
      <c r="AL2524" s="24" t="s">
        <v>70</v>
      </c>
      <c r="AM2524" s="24" t="s">
        <v>60</v>
      </c>
      <c r="AN2524" s="24" t="s">
        <v>59</v>
      </c>
      <c r="AO2524" s="24">
        <v>0</v>
      </c>
      <c r="AP2524" s="24"/>
      <c r="AQ2524" s="24"/>
      <c r="AR2524" s="24"/>
      <c r="AS2524" s="89">
        <f t="shared" si="523"/>
        <v>48</v>
      </c>
      <c r="AT2524" s="24"/>
    </row>
    <row r="2525" spans="1:46" x14ac:dyDescent="0.5">
      <c r="A2525" s="24">
        <v>2666</v>
      </c>
      <c r="B2525" s="24" t="s">
        <v>506</v>
      </c>
      <c r="C2525" s="24"/>
      <c r="D2525" s="24" t="s">
        <v>9602</v>
      </c>
      <c r="E2525" s="24" t="s">
        <v>9603</v>
      </c>
      <c r="F2525" s="77" t="str">
        <f t="shared" si="519"/>
        <v>Innovative Safety Systems Limited</v>
      </c>
      <c r="G2525" s="24" t="s">
        <v>9604</v>
      </c>
      <c r="H2525" s="24" t="s">
        <v>3282</v>
      </c>
      <c r="I2525" s="24" t="s">
        <v>8192</v>
      </c>
      <c r="J2525" s="24" t="s">
        <v>107</v>
      </c>
      <c r="K2525" s="24" t="s">
        <v>3283</v>
      </c>
      <c r="L2525" s="25">
        <v>45497</v>
      </c>
      <c r="M2525" s="25">
        <v>46226</v>
      </c>
      <c r="N2525" s="81">
        <f t="shared" si="521"/>
        <v>46226</v>
      </c>
      <c r="O2525" s="77" t="str">
        <f t="shared" ca="1" si="524"/>
        <v>Expired</v>
      </c>
      <c r="P2525" s="77" t="str" cm="1">
        <f t="array" aca="1" ref="P2525" ca="1">_xlfn.IFS((N2525-TODAY())&gt;=547,"06 Expires over 18 months",(N2525-TODAY())&gt;=365,"05 Expires in 18 months",(N2525-TODAY())&gt;=183,"04 Expires in 12 months",(N2525-TODAY())&gt;=92,"03 Expires in 6 months",(N2525-TODAY())&gt;=31,"02 Expires in 3 months",(N2525-TODAY())&gt;=0,"01 Expires in 30 days",(N2525-TODAY())&gt;=-31,"01 Expired last 30 days",(N2525-TODAY())&gt;=-92,"02 Expired last 3 months",(N2525-TODAY())&gt;=-183,"03 Expired last 6 months",(N2525-TODAY())&gt;=-365,"04 Expired last 12 months",(N2525-TODAY())&gt;=-547,"05 Expired last 18 months",TRUE,"06 Expired over 18 months")</f>
        <v>02 Expired last 3 months</v>
      </c>
      <c r="Q2525" s="65">
        <v>20000</v>
      </c>
      <c r="R2525" s="84">
        <f t="shared" si="522"/>
        <v>38333.333333333336</v>
      </c>
      <c r="S2525" s="77" t="str" cm="1">
        <f t="array" ref="S2525">_xlfn.IFS(R2525&gt;5000000,"Gold",R2525&gt;=500000,"Silver",R2525&gt;30000,"Bronze",TRUE,"Transactional")</f>
        <v>Bronze</v>
      </c>
      <c r="T2525" s="24" t="s">
        <v>54</v>
      </c>
      <c r="U2525" s="101" t="s">
        <v>69</v>
      </c>
      <c r="V2525" s="101" t="s">
        <v>581</v>
      </c>
      <c r="W2525" s="77" t="str">
        <f t="shared" si="520"/>
        <v>No</v>
      </c>
      <c r="X2525" s="77" t="str">
        <f>IFERROR(_xlfn.XLOOKUP(J2525&amp;"||"&amp;K2525,'Mapping Ref.'!$J$2:$J$538,'Mapping Ref.'!$K$2:$K$538),"")</f>
        <v>Construction &amp; Estates</v>
      </c>
      <c r="Y2525" s="77" t="str" cm="1">
        <f t="array" ref="Y2525">_xlfn.IFS(R2525&gt;2000000,"For Publication",R2525&gt;100000,"PID",R2525&gt;30000,"RFQ",TRUE,"Transactional")</f>
        <v>RFQ</v>
      </c>
      <c r="Z2525" s="24" t="s">
        <v>2277</v>
      </c>
      <c r="AA2525" s="32">
        <v>24</v>
      </c>
      <c r="AB2525" s="24">
        <v>0</v>
      </c>
      <c r="AC2525" s="25">
        <v>45497</v>
      </c>
      <c r="AD2525" s="24" t="s">
        <v>58</v>
      </c>
      <c r="AE2525" s="24" t="s">
        <v>8320</v>
      </c>
      <c r="AF2525" s="24" t="s">
        <v>60</v>
      </c>
      <c r="AG2525" s="24" t="s">
        <v>59</v>
      </c>
      <c r="AH2525" s="24" t="s">
        <v>60</v>
      </c>
      <c r="AI2525" s="24">
        <v>6875015</v>
      </c>
      <c r="AJ2525" s="24" t="s">
        <v>60</v>
      </c>
      <c r="AK2525" s="24" t="s">
        <v>101</v>
      </c>
      <c r="AL2525" s="24" t="s">
        <v>70</v>
      </c>
      <c r="AM2525" s="24" t="s">
        <v>60</v>
      </c>
      <c r="AN2525" s="24" t="s">
        <v>59</v>
      </c>
      <c r="AO2525" s="24">
        <v>0</v>
      </c>
      <c r="AP2525" s="24"/>
      <c r="AQ2525" s="24"/>
      <c r="AR2525" s="24"/>
      <c r="AS2525" s="89">
        <f t="shared" si="523"/>
        <v>23</v>
      </c>
      <c r="AT2525" s="24"/>
    </row>
    <row r="2526" spans="1:46" x14ac:dyDescent="0.5">
      <c r="A2526" s="24">
        <v>2667</v>
      </c>
      <c r="B2526" s="24"/>
      <c r="C2526" s="24"/>
      <c r="D2526" s="24" t="s">
        <v>9605</v>
      </c>
      <c r="E2526" s="24" t="s">
        <v>9606</v>
      </c>
      <c r="F2526" s="77" t="str">
        <f t="shared" si="519"/>
        <v>SEETEC PLUSS LTD</v>
      </c>
      <c r="G2526" s="24" t="s">
        <v>9607</v>
      </c>
      <c r="H2526" s="24" t="s">
        <v>8237</v>
      </c>
      <c r="I2526" s="24" t="s">
        <v>9608</v>
      </c>
      <c r="J2526" s="24" t="s">
        <v>321</v>
      </c>
      <c r="K2526" s="24" t="s">
        <v>9609</v>
      </c>
      <c r="L2526" s="25">
        <v>45463</v>
      </c>
      <c r="M2526" s="25">
        <v>45747</v>
      </c>
      <c r="N2526" s="81">
        <f t="shared" si="521"/>
        <v>45747</v>
      </c>
      <c r="O2526" s="77" t="str">
        <f t="shared" ca="1" si="524"/>
        <v>Expired</v>
      </c>
      <c r="P2526" s="77" t="str" cm="1">
        <f t="array" aca="1" ref="P2526" ca="1">_xlfn.IFS((N2526-TODAY())&gt;=547,"06 Expires over 18 months",(N2526-TODAY())&gt;=365,"05 Expires in 18 months",(N2526-TODAY())&gt;=183,"04 Expires in 12 months",(N2526-TODAY())&gt;=92,"03 Expires in 6 months",(N2526-TODAY())&gt;=31,"02 Expires in 3 months",(N2526-TODAY())&gt;=0,"01 Expires in 30 days",(N2526-TODAY())&gt;=-31,"01 Expired last 30 days",(N2526-TODAY())&gt;=-92,"02 Expired last 3 months",(N2526-TODAY())&gt;=-183,"03 Expired last 6 months",(N2526-TODAY())&gt;=-365,"04 Expired last 12 months",(N2526-TODAY())&gt;=-547,"05 Expired last 18 months",TRUE,"06 Expired over 18 months")</f>
        <v>05 Expired last 18 months</v>
      </c>
      <c r="Q2526" s="65">
        <v>24999</v>
      </c>
      <c r="R2526" s="84">
        <f t="shared" si="522"/>
        <v>24999</v>
      </c>
      <c r="S2526" s="77" t="str" cm="1">
        <f t="array" ref="S2526">_xlfn.IFS(R2526&gt;5000000,"Gold",R2526&gt;=500000,"Silver",R2526&gt;30000,"Bronze",TRUE,"Transactional")</f>
        <v>Transactional</v>
      </c>
      <c r="T2526" s="24" t="s">
        <v>54</v>
      </c>
      <c r="U2526" s="101" t="s">
        <v>445</v>
      </c>
      <c r="V2526" s="101" t="s">
        <v>874</v>
      </c>
      <c r="W2526" s="77" t="str">
        <f t="shared" si="520"/>
        <v>No</v>
      </c>
      <c r="X2526" s="77" t="str">
        <f>IFERROR(_xlfn.XLOOKUP(J2526&amp;"||"&amp;K2526,'Mapping Ref.'!$J$2:$J$538,'Mapping Ref.'!$K$2:$K$538),"")</f>
        <v>Corporate</v>
      </c>
      <c r="Y2526" s="77" t="str" cm="1">
        <f t="array" ref="Y2526">_xlfn.IFS(R2526&gt;2000000,"For Publication",R2526&gt;100000,"PID",R2526&gt;30000,"RFQ",TRUE,"Transactional")</f>
        <v>Transactional</v>
      </c>
      <c r="Z2526" s="24" t="s">
        <v>2277</v>
      </c>
      <c r="AA2526" s="32">
        <v>9</v>
      </c>
      <c r="AB2526" s="24">
        <v>0</v>
      </c>
      <c r="AC2526" s="25">
        <v>45497</v>
      </c>
      <c r="AD2526" s="24" t="s">
        <v>58</v>
      </c>
      <c r="AE2526" s="24" t="s">
        <v>8375</v>
      </c>
      <c r="AF2526" s="24" t="s">
        <v>60</v>
      </c>
      <c r="AG2526" s="24" t="s">
        <v>59</v>
      </c>
      <c r="AH2526" s="24" t="s">
        <v>60</v>
      </c>
      <c r="AI2526" s="24">
        <v>11817090</v>
      </c>
      <c r="AJ2526" s="24" t="s">
        <v>59</v>
      </c>
      <c r="AK2526" s="24" t="s">
        <v>101</v>
      </c>
      <c r="AL2526" s="24" t="s">
        <v>70</v>
      </c>
      <c r="AM2526" s="24" t="s">
        <v>59</v>
      </c>
      <c r="AN2526" s="24" t="s">
        <v>59</v>
      </c>
      <c r="AO2526" s="24">
        <v>0</v>
      </c>
      <c r="AP2526" s="24"/>
      <c r="AQ2526" s="24" t="s">
        <v>8237</v>
      </c>
      <c r="AR2526" s="24" t="s">
        <v>8805</v>
      </c>
      <c r="AS2526" s="89">
        <f t="shared" si="523"/>
        <v>9</v>
      </c>
      <c r="AT2526" s="24" t="s">
        <v>9610</v>
      </c>
    </row>
    <row r="2527" spans="1:46" x14ac:dyDescent="0.5">
      <c r="A2527" s="24">
        <v>2668</v>
      </c>
      <c r="B2527" s="24"/>
      <c r="C2527" s="24"/>
      <c r="D2527" s="24" t="s">
        <v>9611</v>
      </c>
      <c r="E2527" s="24" t="s">
        <v>9612</v>
      </c>
      <c r="F2527" s="77" t="str">
        <f t="shared" si="519"/>
        <v>THE NATIONAL WILL REGISTER LIMITED</v>
      </c>
      <c r="G2527" s="24" t="s">
        <v>9613</v>
      </c>
      <c r="H2527" s="24" t="s">
        <v>1420</v>
      </c>
      <c r="I2527" s="24" t="s">
        <v>1420</v>
      </c>
      <c r="J2527" s="24" t="s">
        <v>52</v>
      </c>
      <c r="K2527" s="24" t="s">
        <v>822</v>
      </c>
      <c r="L2527" s="25">
        <v>45498</v>
      </c>
      <c r="M2527" s="25"/>
      <c r="N2527" s="81"/>
      <c r="O2527" s="77" t="s">
        <v>712</v>
      </c>
      <c r="P2527" s="77"/>
      <c r="Q2527" s="104"/>
      <c r="R2527" s="84">
        <v>0</v>
      </c>
      <c r="S2527" s="77" t="str" cm="1">
        <f t="array" ref="S2527">_xlfn.IFS(R2527&gt;5000000,"Gold",R2527&gt;=500000,"Silver",R2527&gt;30000,"Bronze",TRUE,"Transactional")</f>
        <v>Transactional</v>
      </c>
      <c r="T2527" s="24" t="s">
        <v>54</v>
      </c>
      <c r="U2527" s="101" t="s">
        <v>455</v>
      </c>
      <c r="V2527" s="101" t="s">
        <v>822</v>
      </c>
      <c r="W2527" s="77" t="str">
        <f t="shared" si="520"/>
        <v>Yes</v>
      </c>
      <c r="X2527" s="77" t="str">
        <f>IFERROR(_xlfn.XLOOKUP(J2527&amp;"||"&amp;K2527,'Mapping Ref.'!$J$2:$J$538,'Mapping Ref.'!$K$2:$K$538),"")</f>
        <v>Corporate</v>
      </c>
      <c r="Y2527" s="77" t="str" cm="1">
        <f t="array" ref="Y2527">_xlfn.IFS(R2527&gt;2000000,"For Publication",R2527&gt;100000,"PID",R2527&gt;30000,"RFQ",TRUE,"Transactional")</f>
        <v>Transactional</v>
      </c>
      <c r="Z2527" s="24" t="s">
        <v>8586</v>
      </c>
      <c r="AA2527" s="32">
        <v>80</v>
      </c>
      <c r="AB2527" s="24">
        <v>80</v>
      </c>
      <c r="AC2527" s="25">
        <v>45498</v>
      </c>
      <c r="AD2527" s="24" t="s">
        <v>102</v>
      </c>
      <c r="AE2527" s="24">
        <v>0</v>
      </c>
      <c r="AF2527" s="24" t="s">
        <v>60</v>
      </c>
      <c r="AG2527" s="24" t="s">
        <v>59</v>
      </c>
      <c r="AH2527" s="24" t="s">
        <v>60</v>
      </c>
      <c r="AI2527" s="24"/>
      <c r="AJ2527" s="24" t="s">
        <v>60</v>
      </c>
      <c r="AK2527" s="24" t="s">
        <v>71</v>
      </c>
      <c r="AL2527" s="24" t="s">
        <v>70</v>
      </c>
      <c r="AM2527" s="24" t="s">
        <v>59</v>
      </c>
      <c r="AN2527" s="24"/>
      <c r="AO2527" s="24">
        <v>0</v>
      </c>
      <c r="AP2527" s="24">
        <v>0</v>
      </c>
      <c r="AQ2527" s="24"/>
      <c r="AR2527" s="24"/>
      <c r="AS2527" s="89">
        <v>0</v>
      </c>
      <c r="AT2527" s="24" t="s">
        <v>9611</v>
      </c>
    </row>
    <row r="2528" spans="1:46" x14ac:dyDescent="0.5">
      <c r="A2528" s="24">
        <v>2669</v>
      </c>
      <c r="B2528" s="24" t="s">
        <v>506</v>
      </c>
      <c r="C2528" s="24"/>
      <c r="D2528" s="24" t="s">
        <v>9614</v>
      </c>
      <c r="E2528" s="24" t="s">
        <v>9615</v>
      </c>
      <c r="F2528" s="77" t="str">
        <f t="shared" si="519"/>
        <v>ADVANCED VECHICLE GLAZING LIMITED</v>
      </c>
      <c r="G2528" s="24" t="s">
        <v>9614</v>
      </c>
      <c r="H2528" s="24" t="s">
        <v>3157</v>
      </c>
      <c r="I2528" s="24" t="s">
        <v>7627</v>
      </c>
      <c r="J2528" s="24" t="s">
        <v>52</v>
      </c>
      <c r="K2528" s="24" t="s">
        <v>5173</v>
      </c>
      <c r="L2528" s="25">
        <v>45492</v>
      </c>
      <c r="M2528" s="25">
        <v>46953</v>
      </c>
      <c r="N2528" s="81">
        <f t="shared" ref="N2528:N2536" si="525">EDATE(M2528,AB2528)</f>
        <v>47318</v>
      </c>
      <c r="O2528" s="77" t="str">
        <f t="shared" ref="O2528:O2536" ca="1" si="526">IF(N2528&lt;TODAY(),"Expired","Live")</f>
        <v>Live</v>
      </c>
      <c r="P2528" s="77" t="str" cm="1">
        <f t="array" aca="1" ref="P2528" ca="1">_xlfn.IFS((N2528-TODAY())&gt;=547,"06 Expires over 18 months",(N2528-TODAY())&gt;=365,"05 Expires in 18 months",(N2528-TODAY())&gt;=183,"04 Expires in 12 months",(N2528-TODAY())&gt;=92,"03 Expires in 6 months",(N2528-TODAY())&gt;=31,"02 Expires in 3 months",(N2528-TODAY())&gt;=0,"01 Expires in 30 days",(N2528-TODAY())&gt;=-31,"01 Expired last 30 days",(N2528-TODAY())&gt;=-92,"02 Expired last 3 months",(N2528-TODAY())&gt;=-183,"03 Expired last 6 months",(N2528-TODAY())&gt;=-365,"04 Expired last 12 months",(N2528-TODAY())&gt;=-547,"05 Expired last 18 months",TRUE,"06 Expired over 18 months")</f>
        <v>06 Expires over 18 months</v>
      </c>
      <c r="Q2528" s="65">
        <v>1000</v>
      </c>
      <c r="R2528" s="84">
        <f t="shared" ref="R2528:R2538" si="527">MAX(Q2528,Q2528*N(AS2528)/12)</f>
        <v>5000</v>
      </c>
      <c r="S2528" s="77" t="str" cm="1">
        <f t="array" ref="S2528">_xlfn.IFS(R2528&gt;5000000,"Gold",R2528&gt;=500000,"Silver",R2528&gt;30000,"Bronze",TRUE,"Transactional")</f>
        <v>Transactional</v>
      </c>
      <c r="T2528" s="24" t="s">
        <v>54</v>
      </c>
      <c r="U2528" s="101" t="s">
        <v>393</v>
      </c>
      <c r="V2528" s="101" t="s">
        <v>394</v>
      </c>
      <c r="W2528" s="77" t="str">
        <f t="shared" si="520"/>
        <v>Yes</v>
      </c>
      <c r="X2528" s="77" t="str">
        <f>IFERROR(_xlfn.XLOOKUP(J2528&amp;"||"&amp;K2528,'Mapping Ref.'!$J$2:$J$538,'Mapping Ref.'!$K$2:$K$538),"")</f>
        <v>Corporate</v>
      </c>
      <c r="Y2528" s="77" t="str" cm="1">
        <f t="array" ref="Y2528">_xlfn.IFS(R2528&gt;2000000,"For Publication",R2528&gt;100000,"PID",R2528&gt;30000,"RFQ",TRUE,"Transactional")</f>
        <v>Transactional</v>
      </c>
      <c r="Z2528" s="24" t="s">
        <v>8586</v>
      </c>
      <c r="AA2528" s="32">
        <v>48</v>
      </c>
      <c r="AB2528" s="24">
        <v>12</v>
      </c>
      <c r="AC2528" s="25">
        <v>45499</v>
      </c>
      <c r="AD2528" s="24" t="s">
        <v>58</v>
      </c>
      <c r="AE2528" s="24" t="s">
        <v>5003</v>
      </c>
      <c r="AF2528" s="24" t="s">
        <v>60</v>
      </c>
      <c r="AG2528" s="24" t="s">
        <v>60</v>
      </c>
      <c r="AH2528" s="24" t="s">
        <v>60</v>
      </c>
      <c r="AI2528" s="24">
        <v>2892561</v>
      </c>
      <c r="AJ2528" s="24" t="s">
        <v>59</v>
      </c>
      <c r="AK2528" s="24" t="s">
        <v>86</v>
      </c>
      <c r="AL2528" s="24" t="s">
        <v>8595</v>
      </c>
      <c r="AM2528" s="24" t="s">
        <v>59</v>
      </c>
      <c r="AN2528" s="24" t="s">
        <v>59</v>
      </c>
      <c r="AO2528" s="24">
        <v>0</v>
      </c>
      <c r="AP2528" s="24"/>
      <c r="AQ2528" s="24"/>
      <c r="AR2528" s="24"/>
      <c r="AS2528" s="89">
        <f t="shared" ref="AS2528:AS2536" si="528">DATEDIF(L2528,N2528,"m")</f>
        <v>60</v>
      </c>
      <c r="AT2528" s="24" t="s">
        <v>9616</v>
      </c>
    </row>
    <row r="2529" spans="1:46" x14ac:dyDescent="0.5">
      <c r="A2529" s="24">
        <v>2670</v>
      </c>
      <c r="B2529" s="24"/>
      <c r="C2529" s="24"/>
      <c r="D2529" s="24" t="s">
        <v>9617</v>
      </c>
      <c r="E2529" s="24" t="s">
        <v>9618</v>
      </c>
      <c r="F2529" s="77" t="str">
        <f t="shared" si="519"/>
        <v>FOR WORKING PARENTS LTD</v>
      </c>
      <c r="G2529" s="24" t="s">
        <v>9617</v>
      </c>
      <c r="H2529" s="24" t="s">
        <v>8784</v>
      </c>
      <c r="I2529" s="24" t="s">
        <v>9619</v>
      </c>
      <c r="J2529" s="24" t="s">
        <v>66</v>
      </c>
      <c r="K2529" s="27" t="s">
        <v>67</v>
      </c>
      <c r="L2529" s="25">
        <v>45536</v>
      </c>
      <c r="M2529" s="25">
        <v>45900</v>
      </c>
      <c r="N2529" s="81">
        <f t="shared" si="525"/>
        <v>45900</v>
      </c>
      <c r="O2529" s="77" t="str">
        <f t="shared" ca="1" si="526"/>
        <v>Expired</v>
      </c>
      <c r="P2529" s="77" t="str" cm="1">
        <f t="array" aca="1" ref="P2529" ca="1">_xlfn.IFS((N2529-TODAY())&gt;=547,"06 Expires over 18 months",(N2529-TODAY())&gt;=365,"05 Expires in 18 months",(N2529-TODAY())&gt;=183,"04 Expires in 12 months",(N2529-TODAY())&gt;=92,"03 Expires in 6 months",(N2529-TODAY())&gt;=31,"02 Expires in 3 months",(N2529-TODAY())&gt;=0,"01 Expires in 30 days",(N2529-TODAY())&gt;=-31,"01 Expired last 30 days",(N2529-TODAY())&gt;=-92,"02 Expired last 3 months",(N2529-TODAY())&gt;=-183,"03 Expired last 6 months",(N2529-TODAY())&gt;=-365,"04 Expired last 12 months",(N2529-TODAY())&gt;=-547,"05 Expired last 18 months",TRUE,"06 Expired over 18 months")</f>
        <v>04 Expired last 12 months</v>
      </c>
      <c r="Q2529" s="65">
        <v>5000</v>
      </c>
      <c r="R2529" s="84">
        <f t="shared" si="527"/>
        <v>5000</v>
      </c>
      <c r="S2529" s="77" t="str" cm="1">
        <f t="array" ref="S2529">_xlfn.IFS(R2529&gt;5000000,"Gold",R2529&gt;=500000,"Silver",R2529&gt;30000,"Bronze",TRUE,"Transactional")</f>
        <v>Transactional</v>
      </c>
      <c r="T2529" s="24" t="s">
        <v>54</v>
      </c>
      <c r="U2529" s="101" t="s">
        <v>69</v>
      </c>
      <c r="V2529" s="101"/>
      <c r="W2529" s="77" t="str">
        <f t="shared" si="520"/>
        <v>No</v>
      </c>
      <c r="X2529" s="77" t="str">
        <f>IFERROR(_xlfn.XLOOKUP(J2529&amp;"||"&amp;K2529,'Mapping Ref.'!$J$2:$J$538,'Mapping Ref.'!$K$2:$K$538),"")</f>
        <v>Childrens &amp; Adults</v>
      </c>
      <c r="Y2529" s="77" t="str" cm="1">
        <f t="array" ref="Y2529">_xlfn.IFS(R2529&gt;2000000,"For Publication",R2529&gt;100000,"PID",R2529&gt;30000,"RFQ",TRUE,"Transactional")</f>
        <v>Transactional</v>
      </c>
      <c r="Z2529" s="24" t="s">
        <v>2277</v>
      </c>
      <c r="AA2529" s="32">
        <v>12</v>
      </c>
      <c r="AB2529" s="24">
        <v>0</v>
      </c>
      <c r="AC2529" s="25">
        <v>45502</v>
      </c>
      <c r="AD2529" s="24" t="s">
        <v>58</v>
      </c>
      <c r="AE2529" s="24" t="s">
        <v>8375</v>
      </c>
      <c r="AF2529" s="24" t="s">
        <v>59</v>
      </c>
      <c r="AG2529" s="24" t="s">
        <v>59</v>
      </c>
      <c r="AH2529" s="24" t="s">
        <v>60</v>
      </c>
      <c r="AI2529" s="24">
        <v>13926411</v>
      </c>
      <c r="AJ2529" s="24" t="s">
        <v>59</v>
      </c>
      <c r="AK2529" s="24" t="s">
        <v>101</v>
      </c>
      <c r="AL2529" s="24" t="s">
        <v>70</v>
      </c>
      <c r="AM2529" s="24" t="s">
        <v>59</v>
      </c>
      <c r="AN2529" s="24" t="s">
        <v>59</v>
      </c>
      <c r="AO2529" s="24">
        <v>0</v>
      </c>
      <c r="AP2529" s="24" t="s">
        <v>8471</v>
      </c>
      <c r="AQ2529" s="24"/>
      <c r="AR2529" s="24"/>
      <c r="AS2529" s="89">
        <f t="shared" si="528"/>
        <v>11</v>
      </c>
      <c r="AT2529" s="24" t="s">
        <v>9620</v>
      </c>
    </row>
    <row r="2530" spans="1:46" x14ac:dyDescent="0.5">
      <c r="A2530" s="24">
        <v>2671</v>
      </c>
      <c r="B2530" s="24" t="s">
        <v>506</v>
      </c>
      <c r="C2530" s="24"/>
      <c r="D2530" s="24" t="s">
        <v>9621</v>
      </c>
      <c r="E2530" s="24" t="s">
        <v>9622</v>
      </c>
      <c r="F2530" s="77" t="str">
        <f t="shared" si="519"/>
        <v>Inventry</v>
      </c>
      <c r="G2530" s="24" t="s">
        <v>9621</v>
      </c>
      <c r="H2530" s="24" t="s">
        <v>9623</v>
      </c>
      <c r="I2530" s="24" t="s">
        <v>9623</v>
      </c>
      <c r="J2530" s="24" t="s">
        <v>97</v>
      </c>
      <c r="K2530" s="24" t="s">
        <v>9624</v>
      </c>
      <c r="L2530" s="25">
        <v>45537</v>
      </c>
      <c r="M2530" s="25">
        <v>46630</v>
      </c>
      <c r="N2530" s="81">
        <f t="shared" si="525"/>
        <v>46996</v>
      </c>
      <c r="O2530" s="77" t="str">
        <f t="shared" ca="1" si="526"/>
        <v>Live</v>
      </c>
      <c r="P2530" s="77" t="str" cm="1">
        <f t="array" aca="1" ref="P2530" ca="1">_xlfn.IFS((N2530-TODAY())&gt;=547,"06 Expires over 18 months",(N2530-TODAY())&gt;=365,"05 Expires in 18 months",(N2530-TODAY())&gt;=183,"04 Expires in 12 months",(N2530-TODAY())&gt;=92,"03 Expires in 6 months",(N2530-TODAY())&gt;=31,"02 Expires in 3 months",(N2530-TODAY())&gt;=0,"01 Expires in 30 days",(N2530-TODAY())&gt;=-31,"01 Expired last 30 days",(N2530-TODAY())&gt;=-92,"02 Expired last 3 months",(N2530-TODAY())&gt;=-183,"03 Expired last 6 months",(N2530-TODAY())&gt;=-365,"04 Expired last 12 months",(N2530-TODAY())&gt;=-547,"05 Expired last 18 months",TRUE,"06 Expired over 18 months")</f>
        <v>06 Expires over 18 months</v>
      </c>
      <c r="Q2530" s="65">
        <v>5000</v>
      </c>
      <c r="R2530" s="84">
        <f t="shared" si="527"/>
        <v>19583.333333333332</v>
      </c>
      <c r="S2530" s="77" t="str" cm="1">
        <f t="array" ref="S2530">_xlfn.IFS(R2530&gt;5000000,"Gold",R2530&gt;=500000,"Silver",R2530&gt;30000,"Bronze",TRUE,"Transactional")</f>
        <v>Transactional</v>
      </c>
      <c r="T2530" s="24" t="s">
        <v>54</v>
      </c>
      <c r="U2530" s="101" t="s">
        <v>366</v>
      </c>
      <c r="V2530" s="101" t="s">
        <v>770</v>
      </c>
      <c r="W2530" s="77" t="str">
        <f t="shared" si="520"/>
        <v>Yes</v>
      </c>
      <c r="X2530" s="77" t="str">
        <f>IFERROR(_xlfn.XLOOKUP(J2530&amp;"||"&amp;K2530,'Mapping Ref.'!$J$2:$J$538,'Mapping Ref.'!$K$2:$K$538),"")</f>
        <v>Corporate</v>
      </c>
      <c r="Y2530" s="77" t="str" cm="1">
        <f t="array" ref="Y2530">_xlfn.IFS(R2530&gt;2000000,"For Publication",R2530&gt;100000,"PID",R2530&gt;30000,"RFQ",TRUE,"Transactional")</f>
        <v>Transactional</v>
      </c>
      <c r="Z2530" s="24" t="s">
        <v>2277</v>
      </c>
      <c r="AA2530" s="32">
        <v>36</v>
      </c>
      <c r="AB2530" s="24">
        <v>12</v>
      </c>
      <c r="AC2530" s="25">
        <v>45502</v>
      </c>
      <c r="AD2530" s="24" t="s">
        <v>58</v>
      </c>
      <c r="AE2530" s="24" t="s">
        <v>9625</v>
      </c>
      <c r="AF2530" s="24" t="s">
        <v>59</v>
      </c>
      <c r="AG2530" s="24" t="s">
        <v>59</v>
      </c>
      <c r="AH2530" s="24" t="s">
        <v>60</v>
      </c>
      <c r="AI2530" s="24">
        <v>7412300</v>
      </c>
      <c r="AJ2530" s="24" t="s">
        <v>59</v>
      </c>
      <c r="AK2530" s="24" t="s">
        <v>86</v>
      </c>
      <c r="AL2530" s="24" t="s">
        <v>70</v>
      </c>
      <c r="AM2530" s="24" t="s">
        <v>59</v>
      </c>
      <c r="AN2530" s="24" t="s">
        <v>59</v>
      </c>
      <c r="AO2530" s="24">
        <v>0</v>
      </c>
      <c r="AP2530" s="24"/>
      <c r="AQ2530" s="24"/>
      <c r="AR2530" s="24"/>
      <c r="AS2530" s="89">
        <f t="shared" si="528"/>
        <v>47</v>
      </c>
      <c r="AT2530" s="24" t="s">
        <v>9621</v>
      </c>
    </row>
    <row r="2531" spans="1:46" x14ac:dyDescent="0.5">
      <c r="A2531" s="24">
        <v>2672</v>
      </c>
      <c r="B2531" s="24" t="s">
        <v>506</v>
      </c>
      <c r="C2531" s="24"/>
      <c r="D2531" s="24" t="s">
        <v>5445</v>
      </c>
      <c r="E2531" s="24" t="s">
        <v>9626</v>
      </c>
      <c r="F2531" s="77" t="str">
        <f t="shared" si="519"/>
        <v>VOICE OF THE CHILD</v>
      </c>
      <c r="G2531" s="24" t="s">
        <v>9627</v>
      </c>
      <c r="H2531" s="24" t="s">
        <v>5010</v>
      </c>
      <c r="I2531" s="24" t="s">
        <v>5010</v>
      </c>
      <c r="J2531" s="24" t="s">
        <v>190</v>
      </c>
      <c r="K2531" s="24" t="s">
        <v>6369</v>
      </c>
      <c r="L2531" s="25">
        <v>45503</v>
      </c>
      <c r="M2531" s="25">
        <v>45870</v>
      </c>
      <c r="N2531" s="81">
        <f t="shared" si="525"/>
        <v>46419</v>
      </c>
      <c r="O2531" s="77" t="str">
        <f t="shared" ca="1" si="526"/>
        <v>Live</v>
      </c>
      <c r="P2531" s="77" t="str" cm="1">
        <f t="array" aca="1" ref="P2531" ca="1">_xlfn.IFS((N2531-TODAY())&gt;=547,"06 Expires over 18 months",(N2531-TODAY())&gt;=365,"05 Expires in 18 months",(N2531-TODAY())&gt;=183,"04 Expires in 12 months",(N2531-TODAY())&gt;=92,"03 Expires in 6 months",(N2531-TODAY())&gt;=31,"02 Expires in 3 months",(N2531-TODAY())&gt;=0,"01 Expires in 30 days",(N2531-TODAY())&gt;=-31,"01 Expired last 30 days",(N2531-TODAY())&gt;=-92,"02 Expired last 3 months",(N2531-TODAY())&gt;=-183,"03 Expired last 6 months",(N2531-TODAY())&gt;=-365,"04 Expired last 12 months",(N2531-TODAY())&gt;=-547,"05 Expired last 18 months",TRUE,"06 Expired over 18 months")</f>
        <v>03 Expires in 6 months</v>
      </c>
      <c r="Q2531" s="65">
        <v>20000</v>
      </c>
      <c r="R2531" s="84">
        <f t="shared" si="527"/>
        <v>50000</v>
      </c>
      <c r="S2531" s="77" t="str" cm="1">
        <f t="array" ref="S2531">_xlfn.IFS(R2531&gt;5000000,"Gold",R2531&gt;=500000,"Silver",R2531&gt;30000,"Bronze",TRUE,"Transactional")</f>
        <v>Bronze</v>
      </c>
      <c r="T2531" s="24" t="s">
        <v>54</v>
      </c>
      <c r="U2531" s="101" t="s">
        <v>190</v>
      </c>
      <c r="V2531" s="101" t="s">
        <v>1742</v>
      </c>
      <c r="W2531" s="77" t="str">
        <f t="shared" si="520"/>
        <v>Yes</v>
      </c>
      <c r="X2531" s="77" t="str">
        <f>IFERROR(_xlfn.XLOOKUP(J2531&amp;"||"&amp;K2531,'Mapping Ref.'!$J$2:$J$538,'Mapping Ref.'!$K$2:$K$538),"")</f>
        <v>Childrens &amp; Adults</v>
      </c>
      <c r="Y2531" s="77" t="str" cm="1">
        <f t="array" ref="Y2531">_xlfn.IFS(R2531&gt;2000000,"For Publication",R2531&gt;100000,"PID",R2531&gt;30000,"RFQ",TRUE,"Transactional")</f>
        <v>RFQ</v>
      </c>
      <c r="Z2531" s="24" t="s">
        <v>8586</v>
      </c>
      <c r="AA2531" s="32">
        <v>12</v>
      </c>
      <c r="AB2531" s="24">
        <v>18</v>
      </c>
      <c r="AC2531" s="25">
        <v>45503</v>
      </c>
      <c r="AD2531" s="24" t="s">
        <v>58</v>
      </c>
      <c r="AE2531" s="24" t="s">
        <v>8471</v>
      </c>
      <c r="AF2531" s="24" t="s">
        <v>60</v>
      </c>
      <c r="AG2531" s="24" t="s">
        <v>59</v>
      </c>
      <c r="AH2531" s="24" t="s">
        <v>60</v>
      </c>
      <c r="AI2531" s="24">
        <v>7229248</v>
      </c>
      <c r="AJ2531" s="24" t="s">
        <v>59</v>
      </c>
      <c r="AK2531" s="24" t="s">
        <v>101</v>
      </c>
      <c r="AL2531" s="24" t="s">
        <v>70</v>
      </c>
      <c r="AM2531" s="24" t="s">
        <v>59</v>
      </c>
      <c r="AN2531" s="24" t="s">
        <v>59</v>
      </c>
      <c r="AO2531" s="24">
        <v>0</v>
      </c>
      <c r="AP2531" s="24"/>
      <c r="AQ2531" s="24"/>
      <c r="AR2531" s="24"/>
      <c r="AS2531" s="89">
        <f t="shared" si="528"/>
        <v>30</v>
      </c>
      <c r="AT2531" s="24" t="s">
        <v>9628</v>
      </c>
    </row>
    <row r="2532" spans="1:46" x14ac:dyDescent="0.5">
      <c r="A2532" s="24">
        <v>2673</v>
      </c>
      <c r="B2532" s="24" t="s">
        <v>506</v>
      </c>
      <c r="C2532" s="24" t="s">
        <v>77</v>
      </c>
      <c r="D2532" s="24" t="s">
        <v>9629</v>
      </c>
      <c r="E2532" s="24" t="s">
        <v>9630</v>
      </c>
      <c r="F2532" s="77" t="str">
        <f t="shared" si="519"/>
        <v>PAN LONDON SINGLE HOMELESSNESS PREVENTION SERVICES LTD</v>
      </c>
      <c r="G2532" s="24" t="s">
        <v>9631</v>
      </c>
      <c r="H2532" s="24" t="s">
        <v>9632</v>
      </c>
      <c r="I2532" s="24" t="s">
        <v>9633</v>
      </c>
      <c r="J2532" s="24" t="s">
        <v>107</v>
      </c>
      <c r="K2532" s="24" t="s">
        <v>1638</v>
      </c>
      <c r="L2532" s="25">
        <v>45511</v>
      </c>
      <c r="M2532" s="25">
        <v>46971</v>
      </c>
      <c r="N2532" s="81">
        <f t="shared" si="525"/>
        <v>47701</v>
      </c>
      <c r="O2532" s="77" t="str">
        <f t="shared" ca="1" si="526"/>
        <v>Live</v>
      </c>
      <c r="P2532" s="77" t="str" cm="1">
        <f t="array" aca="1" ref="P2532" ca="1">_xlfn.IFS((N2532-TODAY())&gt;=547,"06 Expires over 18 months",(N2532-TODAY())&gt;=365,"05 Expires in 18 months",(N2532-TODAY())&gt;=183,"04 Expires in 12 months",(N2532-TODAY())&gt;=92,"03 Expires in 6 months",(N2532-TODAY())&gt;=31,"02 Expires in 3 months",(N2532-TODAY())&gt;=0,"01 Expires in 30 days",(N2532-TODAY())&gt;=-31,"01 Expired last 30 days",(N2532-TODAY())&gt;=-92,"02 Expired last 3 months",(N2532-TODAY())&gt;=-183,"03 Expired last 6 months",(N2532-TODAY())&gt;=-365,"04 Expired last 12 months",(N2532-TODAY())&gt;=-547,"05 Expired last 18 months",TRUE,"06 Expired over 18 months")</f>
        <v>06 Expires over 18 months</v>
      </c>
      <c r="Q2532" s="65">
        <v>2530000</v>
      </c>
      <c r="R2532" s="84">
        <f t="shared" si="527"/>
        <v>14969166.666666666</v>
      </c>
      <c r="S2532" s="77" t="str" cm="1">
        <f t="array" ref="S2532">_xlfn.IFS(R2532&gt;5000000,"Gold",R2532&gt;=500000,"Silver",R2532&gt;30000,"Bronze",TRUE,"Transactional")</f>
        <v>Gold</v>
      </c>
      <c r="T2532" s="24" t="s">
        <v>54</v>
      </c>
      <c r="U2532" s="101" t="s">
        <v>84</v>
      </c>
      <c r="V2532" s="101" t="s">
        <v>204</v>
      </c>
      <c r="W2532" s="77" t="str">
        <f t="shared" si="520"/>
        <v>Yes</v>
      </c>
      <c r="X2532" s="77" t="str">
        <f>IFERROR(_xlfn.XLOOKUP(J2532&amp;"||"&amp;K2532,'Mapping Ref.'!$J$2:$J$538,'Mapping Ref.'!$K$2:$K$538),"")</f>
        <v>Construction &amp; Estates</v>
      </c>
      <c r="Y2532" s="77" t="str" cm="1">
        <f t="array" ref="Y2532">_xlfn.IFS(R2532&gt;2000000,"For Publication",R2532&gt;100000,"PID",R2532&gt;30000,"RFQ",TRUE,"Transactional")</f>
        <v>For Publication</v>
      </c>
      <c r="Z2532" s="24" t="s">
        <v>8586</v>
      </c>
      <c r="AA2532" s="32">
        <v>48</v>
      </c>
      <c r="AB2532" s="24">
        <v>24</v>
      </c>
      <c r="AC2532" s="25">
        <v>45504</v>
      </c>
      <c r="AD2532" s="24" t="s">
        <v>58</v>
      </c>
      <c r="AE2532" s="24" t="s">
        <v>9634</v>
      </c>
      <c r="AF2532" s="24" t="s">
        <v>60</v>
      </c>
      <c r="AG2532" s="24" t="s">
        <v>60</v>
      </c>
      <c r="AH2532" s="24" t="s">
        <v>60</v>
      </c>
      <c r="AI2532" s="24">
        <v>11887278</v>
      </c>
      <c r="AJ2532" s="24" t="s">
        <v>60</v>
      </c>
      <c r="AK2532" s="24" t="s">
        <v>71</v>
      </c>
      <c r="AL2532" s="24" t="s">
        <v>70</v>
      </c>
      <c r="AM2532" s="24" t="s">
        <v>60</v>
      </c>
      <c r="AN2532" s="24" t="s">
        <v>59</v>
      </c>
      <c r="AO2532" s="24">
        <v>0</v>
      </c>
      <c r="AP2532" s="24" t="s">
        <v>8471</v>
      </c>
      <c r="AQ2532" s="24"/>
      <c r="AR2532" s="24"/>
      <c r="AS2532" s="89">
        <f t="shared" si="528"/>
        <v>71</v>
      </c>
      <c r="AT2532" s="24" t="s">
        <v>2701</v>
      </c>
    </row>
    <row r="2533" spans="1:46" x14ac:dyDescent="0.5">
      <c r="A2533" s="24">
        <v>2674</v>
      </c>
      <c r="B2533" s="24" t="s">
        <v>506</v>
      </c>
      <c r="C2533" s="24"/>
      <c r="D2533" s="24" t="s">
        <v>9635</v>
      </c>
      <c r="E2533" s="24" t="s">
        <v>9636</v>
      </c>
      <c r="F2533" s="77" t="str">
        <f t="shared" si="519"/>
        <v>WELFARE CALL (LAC) LTD</v>
      </c>
      <c r="G2533" s="24" t="s">
        <v>9635</v>
      </c>
      <c r="H2533" s="24" t="s">
        <v>8819</v>
      </c>
      <c r="I2533" s="24" t="s">
        <v>5833</v>
      </c>
      <c r="J2533" s="24" t="s">
        <v>190</v>
      </c>
      <c r="K2533" s="24" t="s">
        <v>5011</v>
      </c>
      <c r="L2533" s="25">
        <v>45505</v>
      </c>
      <c r="M2533" s="25">
        <v>45869</v>
      </c>
      <c r="N2533" s="81">
        <f t="shared" si="525"/>
        <v>46234</v>
      </c>
      <c r="O2533" s="77" t="str">
        <f t="shared" ca="1" si="526"/>
        <v>Expired</v>
      </c>
      <c r="P2533" s="77" t="str" cm="1">
        <f t="array" aca="1" ref="P2533" ca="1">_xlfn.IFS((N2533-TODAY())&gt;=547,"06 Expires over 18 months",(N2533-TODAY())&gt;=365,"05 Expires in 18 months",(N2533-TODAY())&gt;=183,"04 Expires in 12 months",(N2533-TODAY())&gt;=92,"03 Expires in 6 months",(N2533-TODAY())&gt;=31,"02 Expires in 3 months",(N2533-TODAY())&gt;=0,"01 Expires in 30 days",(N2533-TODAY())&gt;=-31,"01 Expired last 30 days",(N2533-TODAY())&gt;=-92,"02 Expired last 3 months",(N2533-TODAY())&gt;=-183,"03 Expired last 6 months",(N2533-TODAY())&gt;=-365,"04 Expired last 12 months",(N2533-TODAY())&gt;=-547,"05 Expired last 18 months",TRUE,"06 Expired over 18 months")</f>
        <v>01 Expired last 30 days</v>
      </c>
      <c r="Q2533" s="65">
        <v>29898.720000000001</v>
      </c>
      <c r="R2533" s="84">
        <f t="shared" si="527"/>
        <v>57305.880000000005</v>
      </c>
      <c r="S2533" s="77" t="str" cm="1">
        <f t="array" ref="S2533">_xlfn.IFS(R2533&gt;5000000,"Gold",R2533&gt;=500000,"Silver",R2533&gt;30000,"Bronze",TRUE,"Transactional")</f>
        <v>Bronze</v>
      </c>
      <c r="T2533" s="24" t="s">
        <v>54</v>
      </c>
      <c r="U2533" s="101" t="s">
        <v>116</v>
      </c>
      <c r="V2533" s="101" t="s">
        <v>70</v>
      </c>
      <c r="W2533" s="77" t="str">
        <f t="shared" si="520"/>
        <v>Yes</v>
      </c>
      <c r="X2533" s="77" t="str">
        <f>IFERROR(_xlfn.XLOOKUP(J2533&amp;"||"&amp;K2533,'Mapping Ref.'!$J$2:$J$538,'Mapping Ref.'!$K$2:$K$538),"")</f>
        <v>Childrens &amp; Adults</v>
      </c>
      <c r="Y2533" s="77" t="str" cm="1">
        <f t="array" ref="Y2533">_xlfn.IFS(R2533&gt;2000000,"For Publication",R2533&gt;100000,"PID",R2533&gt;30000,"RFQ",TRUE,"Transactional")</f>
        <v>RFQ</v>
      </c>
      <c r="Z2533" s="24" t="s">
        <v>2277</v>
      </c>
      <c r="AA2533" s="32">
        <v>12</v>
      </c>
      <c r="AB2533" s="24">
        <v>12</v>
      </c>
      <c r="AC2533" s="25">
        <v>45504</v>
      </c>
      <c r="AD2533" s="24" t="s">
        <v>58</v>
      </c>
      <c r="AE2533" s="24" t="s">
        <v>9637</v>
      </c>
      <c r="AF2533" s="24" t="s">
        <v>60</v>
      </c>
      <c r="AG2533" s="24" t="s">
        <v>59</v>
      </c>
      <c r="AH2533" s="24" t="s">
        <v>60</v>
      </c>
      <c r="AI2533" s="24">
        <v>6835794</v>
      </c>
      <c r="AJ2533" s="24" t="s">
        <v>59</v>
      </c>
      <c r="AK2533" s="24" t="s">
        <v>101</v>
      </c>
      <c r="AL2533" s="24" t="s">
        <v>70</v>
      </c>
      <c r="AM2533" s="24" t="s">
        <v>59</v>
      </c>
      <c r="AN2533" s="24" t="s">
        <v>60</v>
      </c>
      <c r="AO2533" s="24">
        <v>0</v>
      </c>
      <c r="AP2533" s="24" t="s">
        <v>9638</v>
      </c>
      <c r="AQ2533" s="24"/>
      <c r="AR2533" s="24"/>
      <c r="AS2533" s="89">
        <f t="shared" si="528"/>
        <v>23</v>
      </c>
      <c r="AT2533" s="24" t="s">
        <v>9639</v>
      </c>
    </row>
    <row r="2534" spans="1:46" x14ac:dyDescent="0.5">
      <c r="A2534" s="24">
        <v>2675</v>
      </c>
      <c r="B2534" s="24" t="s">
        <v>506</v>
      </c>
      <c r="C2534" s="24"/>
      <c r="D2534" s="24" t="s">
        <v>9640</v>
      </c>
      <c r="E2534" s="24" t="s">
        <v>9641</v>
      </c>
      <c r="F2534" s="77" t="str">
        <f t="shared" si="519"/>
        <v>Adler &amp; Allan Limited</v>
      </c>
      <c r="G2534" s="24" t="s">
        <v>9642</v>
      </c>
      <c r="H2534" s="24" t="s">
        <v>3282</v>
      </c>
      <c r="I2534" s="24" t="s">
        <v>8192</v>
      </c>
      <c r="J2534" s="24" t="s">
        <v>107</v>
      </c>
      <c r="K2534" s="24" t="s">
        <v>3283</v>
      </c>
      <c r="L2534" s="25">
        <v>45511</v>
      </c>
      <c r="M2534" s="25">
        <v>46240</v>
      </c>
      <c r="N2534" s="81">
        <f t="shared" si="525"/>
        <v>46240</v>
      </c>
      <c r="O2534" s="77" t="str">
        <f t="shared" ca="1" si="526"/>
        <v>Expired</v>
      </c>
      <c r="P2534" s="77" t="str" cm="1">
        <f t="array" aca="1" ref="P2534" ca="1">_xlfn.IFS((N2534-TODAY())&gt;=547,"06 Expires over 18 months",(N2534-TODAY())&gt;=365,"05 Expires in 18 months",(N2534-TODAY())&gt;=183,"04 Expires in 12 months",(N2534-TODAY())&gt;=92,"03 Expires in 6 months",(N2534-TODAY())&gt;=31,"02 Expires in 3 months",(N2534-TODAY())&gt;=0,"01 Expires in 30 days",(N2534-TODAY())&gt;=-31,"01 Expired last 30 days",(N2534-TODAY())&gt;=-92,"02 Expired last 3 months",(N2534-TODAY())&gt;=-183,"03 Expired last 6 months",(N2534-TODAY())&gt;=-365,"04 Expired last 12 months",(N2534-TODAY())&gt;=-547,"05 Expired last 18 months",TRUE,"06 Expired over 18 months")</f>
        <v>01 Expired last 30 days</v>
      </c>
      <c r="Q2534" s="65">
        <v>10000</v>
      </c>
      <c r="R2534" s="84">
        <f t="shared" si="527"/>
        <v>19166.666666666668</v>
      </c>
      <c r="S2534" s="77" t="str" cm="1">
        <f t="array" ref="S2534">_xlfn.IFS(R2534&gt;5000000,"Gold",R2534&gt;=500000,"Silver",R2534&gt;30000,"Bronze",TRUE,"Transactional")</f>
        <v>Transactional</v>
      </c>
      <c r="T2534" s="24" t="s">
        <v>54</v>
      </c>
      <c r="U2534" s="101" t="s">
        <v>131</v>
      </c>
      <c r="V2534" s="101" t="s">
        <v>132</v>
      </c>
      <c r="W2534" s="77" t="str">
        <f t="shared" si="520"/>
        <v>No</v>
      </c>
      <c r="X2534" s="77" t="str">
        <f>IFERROR(_xlfn.XLOOKUP(J2534&amp;"||"&amp;K2534,'Mapping Ref.'!$J$2:$J$538,'Mapping Ref.'!$K$2:$K$538),"")</f>
        <v>Construction &amp; Estates</v>
      </c>
      <c r="Y2534" s="77" t="str" cm="1">
        <f t="array" ref="Y2534">_xlfn.IFS(R2534&gt;2000000,"For Publication",R2534&gt;100000,"PID",R2534&gt;30000,"RFQ",TRUE,"Transactional")</f>
        <v>Transactional</v>
      </c>
      <c r="Z2534" s="24" t="s">
        <v>2277</v>
      </c>
      <c r="AA2534" s="32">
        <v>24</v>
      </c>
      <c r="AB2534" s="24">
        <v>0</v>
      </c>
      <c r="AC2534" s="25">
        <v>45511</v>
      </c>
      <c r="AD2534" s="24" t="s">
        <v>661</v>
      </c>
      <c r="AE2534" s="24" t="s">
        <v>8320</v>
      </c>
      <c r="AF2534" s="24" t="s">
        <v>60</v>
      </c>
      <c r="AG2534" s="24" t="s">
        <v>59</v>
      </c>
      <c r="AH2534" s="24" t="s">
        <v>60</v>
      </c>
      <c r="AI2534" s="24">
        <v>318460</v>
      </c>
      <c r="AJ2534" s="24" t="s">
        <v>60</v>
      </c>
      <c r="AK2534" s="24" t="s">
        <v>101</v>
      </c>
      <c r="AL2534" s="24" t="s">
        <v>70</v>
      </c>
      <c r="AM2534" s="24" t="s">
        <v>60</v>
      </c>
      <c r="AN2534" s="24" t="s">
        <v>60</v>
      </c>
      <c r="AO2534" s="24">
        <v>30</v>
      </c>
      <c r="AP2534" s="24" t="s">
        <v>9643</v>
      </c>
      <c r="AQ2534" s="24"/>
      <c r="AR2534" s="24"/>
      <c r="AS2534" s="89">
        <f t="shared" si="528"/>
        <v>23</v>
      </c>
      <c r="AT2534" s="24"/>
    </row>
    <row r="2535" spans="1:46" x14ac:dyDescent="0.5">
      <c r="A2535" s="24">
        <v>2676</v>
      </c>
      <c r="B2535" s="24" t="s">
        <v>506</v>
      </c>
      <c r="C2535" s="24"/>
      <c r="D2535" s="24" t="s">
        <v>9644</v>
      </c>
      <c r="E2535" s="24" t="s">
        <v>9645</v>
      </c>
      <c r="F2535" s="77" t="str">
        <f t="shared" si="519"/>
        <v>Peritum Ltd</v>
      </c>
      <c r="G2535" s="24" t="s">
        <v>9646</v>
      </c>
      <c r="H2535" s="24" t="s">
        <v>3282</v>
      </c>
      <c r="I2535" s="24" t="s">
        <v>8192</v>
      </c>
      <c r="J2535" s="24" t="s">
        <v>107</v>
      </c>
      <c r="K2535" s="24" t="s">
        <v>3283</v>
      </c>
      <c r="L2535" s="25">
        <v>45511</v>
      </c>
      <c r="M2535" s="25">
        <v>46605</v>
      </c>
      <c r="N2535" s="81">
        <f t="shared" si="525"/>
        <v>46605</v>
      </c>
      <c r="O2535" s="77" t="str">
        <f t="shared" ca="1" si="526"/>
        <v>Live</v>
      </c>
      <c r="P2535" s="77" t="str" cm="1">
        <f t="array" aca="1" ref="P2535" ca="1">_xlfn.IFS((N2535-TODAY())&gt;=547,"06 Expires over 18 months",(N2535-TODAY())&gt;=365,"05 Expires in 18 months",(N2535-TODAY())&gt;=183,"04 Expires in 12 months",(N2535-TODAY())&gt;=92,"03 Expires in 6 months",(N2535-TODAY())&gt;=31,"02 Expires in 3 months",(N2535-TODAY())&gt;=0,"01 Expires in 30 days",(N2535-TODAY())&gt;=-31,"01 Expired last 30 days",(N2535-TODAY())&gt;=-92,"02 Expired last 3 months",(N2535-TODAY())&gt;=-183,"03 Expired last 6 months",(N2535-TODAY())&gt;=-365,"04 Expired last 12 months",(N2535-TODAY())&gt;=-547,"05 Expired last 18 months",TRUE,"06 Expired over 18 months")</f>
        <v>04 Expires in 12 months</v>
      </c>
      <c r="Q2535" s="65">
        <v>10000</v>
      </c>
      <c r="R2535" s="84">
        <f t="shared" si="527"/>
        <v>29166.666666666668</v>
      </c>
      <c r="S2535" s="77" t="str" cm="1">
        <f t="array" ref="S2535">_xlfn.IFS(R2535&gt;5000000,"Gold",R2535&gt;=500000,"Silver",R2535&gt;30000,"Bronze",TRUE,"Transactional")</f>
        <v>Transactional</v>
      </c>
      <c r="T2535" s="24" t="s">
        <v>54</v>
      </c>
      <c r="U2535" s="101" t="s">
        <v>69</v>
      </c>
      <c r="V2535" s="101" t="s">
        <v>1208</v>
      </c>
      <c r="W2535" s="77" t="str">
        <f t="shared" si="520"/>
        <v>No</v>
      </c>
      <c r="X2535" s="77" t="str">
        <f>IFERROR(_xlfn.XLOOKUP(J2535&amp;"||"&amp;K2535,'Mapping Ref.'!$J$2:$J$538,'Mapping Ref.'!$K$2:$K$538),"")</f>
        <v>Construction &amp; Estates</v>
      </c>
      <c r="Y2535" s="77" t="str" cm="1">
        <f t="array" ref="Y2535">_xlfn.IFS(R2535&gt;2000000,"For Publication",R2535&gt;100000,"PID",R2535&gt;30000,"RFQ",TRUE,"Transactional")</f>
        <v>Transactional</v>
      </c>
      <c r="Z2535" s="24" t="s">
        <v>2277</v>
      </c>
      <c r="AA2535" s="32">
        <v>36</v>
      </c>
      <c r="AB2535" s="24">
        <v>0</v>
      </c>
      <c r="AC2535" s="25">
        <v>45511</v>
      </c>
      <c r="AD2535" s="24" t="s">
        <v>661</v>
      </c>
      <c r="AE2535" s="24" t="s">
        <v>8320</v>
      </c>
      <c r="AF2535" s="24" t="s">
        <v>60</v>
      </c>
      <c r="AG2535" s="24" t="s">
        <v>59</v>
      </c>
      <c r="AH2535" s="24" t="s">
        <v>60</v>
      </c>
      <c r="AI2535" s="24">
        <v>5256574</v>
      </c>
      <c r="AJ2535" s="24" t="s">
        <v>59</v>
      </c>
      <c r="AK2535" s="24" t="s">
        <v>101</v>
      </c>
      <c r="AL2535" s="24" t="s">
        <v>8595</v>
      </c>
      <c r="AM2535" s="24" t="s">
        <v>60</v>
      </c>
      <c r="AN2535" s="24" t="s">
        <v>60</v>
      </c>
      <c r="AO2535" s="24">
        <v>2</v>
      </c>
      <c r="AP2535" s="24" t="s">
        <v>9647</v>
      </c>
      <c r="AQ2535" s="24"/>
      <c r="AR2535" s="24"/>
      <c r="AS2535" s="89">
        <f t="shared" si="528"/>
        <v>35</v>
      </c>
      <c r="AT2535" s="24"/>
    </row>
    <row r="2536" spans="1:46" x14ac:dyDescent="0.5">
      <c r="A2536" s="24">
        <v>2677</v>
      </c>
      <c r="B2536" s="24" t="s">
        <v>506</v>
      </c>
      <c r="C2536" s="24" t="s">
        <v>77</v>
      </c>
      <c r="D2536" s="24" t="s">
        <v>9648</v>
      </c>
      <c r="E2536" s="24" t="s">
        <v>9649</v>
      </c>
      <c r="F2536" s="77" t="str">
        <f t="shared" si="519"/>
        <v>ALPHATRACK SYSTEMS LTD</v>
      </c>
      <c r="G2536" s="24" t="s">
        <v>7981</v>
      </c>
      <c r="H2536" s="24" t="s">
        <v>591</v>
      </c>
      <c r="I2536" s="24" t="s">
        <v>591</v>
      </c>
      <c r="J2536" s="24" t="s">
        <v>107</v>
      </c>
      <c r="K2536" s="24" t="s">
        <v>1675</v>
      </c>
      <c r="L2536" s="25">
        <v>45474</v>
      </c>
      <c r="M2536" s="25">
        <v>45869</v>
      </c>
      <c r="N2536" s="81">
        <f t="shared" si="525"/>
        <v>46234</v>
      </c>
      <c r="O2536" s="77" t="str">
        <f t="shared" ca="1" si="526"/>
        <v>Expired</v>
      </c>
      <c r="P2536" s="77" t="str" cm="1">
        <f t="array" aca="1" ref="P2536" ca="1">_xlfn.IFS((N2536-TODAY())&gt;=547,"06 Expires over 18 months",(N2536-TODAY())&gt;=365,"05 Expires in 18 months",(N2536-TODAY())&gt;=183,"04 Expires in 12 months",(N2536-TODAY())&gt;=92,"03 Expires in 6 months",(N2536-TODAY())&gt;=31,"02 Expires in 3 months",(N2536-TODAY())&gt;=0,"01 Expires in 30 days",(N2536-TODAY())&gt;=-31,"01 Expired last 30 days",(N2536-TODAY())&gt;=-92,"02 Expired last 3 months",(N2536-TODAY())&gt;=-183,"03 Expired last 6 months",(N2536-TODAY())&gt;=-365,"04 Expired last 12 months",(N2536-TODAY())&gt;=-547,"05 Expired last 18 months",TRUE,"06 Expired over 18 months")</f>
        <v>01 Expired last 30 days</v>
      </c>
      <c r="Q2536" s="65">
        <v>249000</v>
      </c>
      <c r="R2536" s="84">
        <f t="shared" si="527"/>
        <v>498000</v>
      </c>
      <c r="S2536" s="77" t="str" cm="1">
        <f t="array" ref="S2536">_xlfn.IFS(R2536&gt;5000000,"Gold",R2536&gt;=500000,"Silver",R2536&gt;30000,"Bronze",TRUE,"Transactional")</f>
        <v>Bronze</v>
      </c>
      <c r="T2536" s="24" t="s">
        <v>122</v>
      </c>
      <c r="U2536" s="101" t="s">
        <v>393</v>
      </c>
      <c r="V2536" s="101" t="s">
        <v>432</v>
      </c>
      <c r="W2536" s="77" t="str">
        <f t="shared" si="520"/>
        <v>Yes</v>
      </c>
      <c r="X2536" s="77" t="str">
        <f>IFERROR(_xlfn.XLOOKUP(J2536&amp;"||"&amp;K2536,'Mapping Ref.'!$J$2:$J$538,'Mapping Ref.'!$K$2:$K$538),"")</f>
        <v>Construction &amp; Estates</v>
      </c>
      <c r="Y2536" s="77" t="str" cm="1">
        <f t="array" ref="Y2536">_xlfn.IFS(R2536&gt;2000000,"For Publication",R2536&gt;100000,"PID",R2536&gt;30000,"RFQ",TRUE,"Transactional")</f>
        <v>PID</v>
      </c>
      <c r="Z2536" s="24" t="s">
        <v>8586</v>
      </c>
      <c r="AA2536" s="32">
        <v>12</v>
      </c>
      <c r="AB2536" s="24">
        <v>12</v>
      </c>
      <c r="AC2536" s="25">
        <v>45512</v>
      </c>
      <c r="AD2536" s="24" t="s">
        <v>58</v>
      </c>
      <c r="AE2536" s="24" t="s">
        <v>9650</v>
      </c>
      <c r="AF2536" s="24" t="s">
        <v>59</v>
      </c>
      <c r="AG2536" s="24" t="s">
        <v>59</v>
      </c>
      <c r="AH2536" s="24" t="s">
        <v>60</v>
      </c>
      <c r="AI2536" s="24">
        <v>2863196</v>
      </c>
      <c r="AJ2536" s="24" t="s">
        <v>60</v>
      </c>
      <c r="AK2536" s="24" t="s">
        <v>57</v>
      </c>
      <c r="AL2536" s="24" t="s">
        <v>8595</v>
      </c>
      <c r="AM2536" s="24" t="s">
        <v>60</v>
      </c>
      <c r="AN2536" s="24" t="s">
        <v>59</v>
      </c>
      <c r="AO2536" s="24">
        <v>0</v>
      </c>
      <c r="AP2536" s="24"/>
      <c r="AQ2536" s="24"/>
      <c r="AR2536" s="24"/>
      <c r="AS2536" s="89">
        <f t="shared" si="528"/>
        <v>24</v>
      </c>
      <c r="AT2536" s="24" t="s">
        <v>7983</v>
      </c>
    </row>
    <row r="2537" spans="1:46" x14ac:dyDescent="0.5">
      <c r="A2537" s="24">
        <v>2678</v>
      </c>
      <c r="B2537" s="24"/>
      <c r="C2537" s="24"/>
      <c r="D2537" s="24" t="s">
        <v>9651</v>
      </c>
      <c r="E2537" s="24" t="s">
        <v>9652</v>
      </c>
      <c r="F2537" s="77" t="str">
        <f t="shared" si="519"/>
        <v>Housing Ombudsman Service</v>
      </c>
      <c r="G2537" s="24" t="s">
        <v>9653</v>
      </c>
      <c r="H2537" s="24" t="s">
        <v>6839</v>
      </c>
      <c r="I2537" s="24" t="s">
        <v>9654</v>
      </c>
      <c r="J2537" s="24" t="s">
        <v>107</v>
      </c>
      <c r="K2537" s="24" t="s">
        <v>6841</v>
      </c>
      <c r="L2537" s="25">
        <v>45513</v>
      </c>
      <c r="M2537" s="25"/>
      <c r="N2537" s="81"/>
      <c r="O2537" s="77" t="s">
        <v>712</v>
      </c>
      <c r="P2537" s="77"/>
      <c r="Q2537" s="65">
        <v>100000</v>
      </c>
      <c r="R2537" s="84">
        <f t="shared" si="527"/>
        <v>100000</v>
      </c>
      <c r="S2537" s="77" t="str" cm="1">
        <f t="array" ref="S2537">_xlfn.IFS(R2537&gt;5000000,"Gold",R2537&gt;=500000,"Silver",R2537&gt;30000,"Bronze",TRUE,"Transactional")</f>
        <v>Bronze</v>
      </c>
      <c r="T2537" s="24" t="s">
        <v>54</v>
      </c>
      <c r="U2537" s="101" t="s">
        <v>208</v>
      </c>
      <c r="V2537" s="101" t="s">
        <v>209</v>
      </c>
      <c r="W2537" s="77" t="str">
        <f t="shared" si="520"/>
        <v>Yes</v>
      </c>
      <c r="X2537" s="77" t="str">
        <f>IFERROR(_xlfn.XLOOKUP(J2537&amp;"||"&amp;K2537,'Mapping Ref.'!$J$2:$J$538,'Mapping Ref.'!$K$2:$K$538),"")</f>
        <v>Construction &amp; Estates</v>
      </c>
      <c r="Y2537" s="77" t="str" cm="1">
        <f t="array" ref="Y2537">_xlfn.IFS(R2537&gt;2000000,"For Publication",R2537&gt;100000,"PID",R2537&gt;30000,"RFQ",TRUE,"Transactional")</f>
        <v>RFQ</v>
      </c>
      <c r="Z2537" s="24" t="s">
        <v>8586</v>
      </c>
      <c r="AA2537" s="32">
        <v>12</v>
      </c>
      <c r="AB2537" s="24">
        <v>12</v>
      </c>
      <c r="AC2537" s="25">
        <v>45513</v>
      </c>
      <c r="AD2537" s="24" t="s">
        <v>661</v>
      </c>
      <c r="AE2537" s="24" t="s">
        <v>8320</v>
      </c>
      <c r="AF2537" s="24" t="s">
        <v>60</v>
      </c>
      <c r="AG2537" s="24" t="s">
        <v>59</v>
      </c>
      <c r="AH2537" s="24" t="s">
        <v>60</v>
      </c>
      <c r="AI2537" s="24"/>
      <c r="AJ2537" s="24" t="s">
        <v>59</v>
      </c>
      <c r="AK2537" s="24" t="s">
        <v>101</v>
      </c>
      <c r="AL2537" s="24" t="s">
        <v>70</v>
      </c>
      <c r="AM2537" s="24" t="s">
        <v>60</v>
      </c>
      <c r="AN2537" s="24" t="s">
        <v>59</v>
      </c>
      <c r="AO2537" s="24">
        <v>0</v>
      </c>
      <c r="AP2537" s="24"/>
      <c r="AQ2537" s="24"/>
      <c r="AR2537" s="24"/>
      <c r="AS2537" s="89">
        <v>0</v>
      </c>
      <c r="AT2537" s="24"/>
    </row>
    <row r="2538" spans="1:46" x14ac:dyDescent="0.5">
      <c r="A2538" s="24">
        <v>2679</v>
      </c>
      <c r="B2538" s="24" t="s">
        <v>506</v>
      </c>
      <c r="C2538" s="24"/>
      <c r="D2538" s="24" t="s">
        <v>9655</v>
      </c>
      <c r="E2538" s="24" t="s">
        <v>9656</v>
      </c>
      <c r="F2538" s="77" t="str">
        <f t="shared" si="519"/>
        <v>KENSINGTON SYSTEMS LTD</v>
      </c>
      <c r="G2538" s="24" t="s">
        <v>9657</v>
      </c>
      <c r="H2538" s="24" t="s">
        <v>1156</v>
      </c>
      <c r="I2538" s="24" t="s">
        <v>1156</v>
      </c>
      <c r="J2538" s="24" t="s">
        <v>190</v>
      </c>
      <c r="K2538" s="24" t="s">
        <v>1157</v>
      </c>
      <c r="L2538" s="25">
        <v>45518</v>
      </c>
      <c r="M2538" s="25">
        <v>45882</v>
      </c>
      <c r="N2538" s="81">
        <f>EDATE(M2538,AB2538)</f>
        <v>46247</v>
      </c>
      <c r="O2538" s="77" t="str">
        <f ca="1">IF(N2538&lt;TODAY(),"Expired","Live")</f>
        <v>Expired</v>
      </c>
      <c r="P2538" s="77" t="str" cm="1">
        <f t="array" aca="1" ref="P2538" ca="1">_xlfn.IFS((N2538-TODAY())&gt;=547,"06 Expires over 18 months",(N2538-TODAY())&gt;=365,"05 Expires in 18 months",(N2538-TODAY())&gt;=183,"04 Expires in 12 months",(N2538-TODAY())&gt;=92,"03 Expires in 6 months",(N2538-TODAY())&gt;=31,"02 Expires in 3 months",(N2538-TODAY())&gt;=0,"01 Expires in 30 days",(N2538-TODAY())&gt;=-31,"01 Expired last 30 days",(N2538-TODAY())&gt;=-92,"02 Expired last 3 months",(N2538-TODAY())&gt;=-183,"03 Expired last 6 months",(N2538-TODAY())&gt;=-365,"04 Expired last 12 months",(N2538-TODAY())&gt;=-547,"05 Expired last 18 months",TRUE,"06 Expired over 18 months")</f>
        <v>01 Expired last 30 days</v>
      </c>
      <c r="Q2538" s="65">
        <v>18000</v>
      </c>
      <c r="R2538" s="84">
        <f t="shared" si="527"/>
        <v>34500</v>
      </c>
      <c r="S2538" s="77" t="str" cm="1">
        <f t="array" ref="S2538">_xlfn.IFS(R2538&gt;5000000,"Gold",R2538&gt;=500000,"Silver",R2538&gt;30000,"Bronze",TRUE,"Transactional")</f>
        <v>Bronze</v>
      </c>
      <c r="T2538" s="24" t="s">
        <v>54</v>
      </c>
      <c r="U2538" s="101" t="s">
        <v>84</v>
      </c>
      <c r="V2538" s="101" t="s">
        <v>157</v>
      </c>
      <c r="W2538" s="77" t="str">
        <f t="shared" si="520"/>
        <v>Yes</v>
      </c>
      <c r="X2538" s="77" t="str">
        <f>IFERROR(_xlfn.XLOOKUP(J2538&amp;"||"&amp;K2538,'Mapping Ref.'!$J$2:$J$538,'Mapping Ref.'!$K$2:$K$538),"")</f>
        <v>Childrens &amp; Adults</v>
      </c>
      <c r="Y2538" s="77" t="str" cm="1">
        <f t="array" ref="Y2538">_xlfn.IFS(R2538&gt;2000000,"For Publication",R2538&gt;100000,"PID",R2538&gt;30000,"RFQ",TRUE,"Transactional")</f>
        <v>RFQ</v>
      </c>
      <c r="Z2538" s="24" t="s">
        <v>8586</v>
      </c>
      <c r="AA2538" s="32">
        <v>12</v>
      </c>
      <c r="AB2538" s="24">
        <v>12</v>
      </c>
      <c r="AC2538" s="25">
        <v>45518</v>
      </c>
      <c r="AD2538" s="24" t="s">
        <v>58</v>
      </c>
      <c r="AE2538" s="24" t="s">
        <v>8763</v>
      </c>
      <c r="AF2538" s="24" t="s">
        <v>60</v>
      </c>
      <c r="AG2538" s="24" t="s">
        <v>59</v>
      </c>
      <c r="AH2538" s="24" t="s">
        <v>60</v>
      </c>
      <c r="AI2538" s="24">
        <v>7123875</v>
      </c>
      <c r="AJ2538" s="24" t="s">
        <v>59</v>
      </c>
      <c r="AK2538" s="24" t="s">
        <v>101</v>
      </c>
      <c r="AL2538" s="24" t="s">
        <v>70</v>
      </c>
      <c r="AM2538" s="24" t="s">
        <v>60</v>
      </c>
      <c r="AN2538" s="24"/>
      <c r="AO2538" s="24">
        <v>0</v>
      </c>
      <c r="AP2538" s="24" t="s">
        <v>9658</v>
      </c>
      <c r="AQ2538" s="32" t="s">
        <v>9659</v>
      </c>
      <c r="AR2538" s="25" t="s">
        <v>9660</v>
      </c>
      <c r="AS2538" s="89">
        <f>DATEDIF(L2538,N2538,"m")</f>
        <v>23</v>
      </c>
      <c r="AT2538" s="24" t="s">
        <v>9655</v>
      </c>
    </row>
    <row r="2539" spans="1:46" x14ac:dyDescent="0.5">
      <c r="A2539" s="24">
        <v>2680</v>
      </c>
      <c r="B2539" s="24"/>
      <c r="C2539" s="24"/>
      <c r="D2539" s="24" t="s">
        <v>9661</v>
      </c>
      <c r="E2539" s="24" t="s">
        <v>7018</v>
      </c>
      <c r="F2539" s="77" t="str">
        <f t="shared" si="519"/>
        <v>SUSAN CLARKE</v>
      </c>
      <c r="G2539" s="24" t="s">
        <v>9662</v>
      </c>
      <c r="H2539" s="24" t="s">
        <v>1420</v>
      </c>
      <c r="I2539" s="24" t="s">
        <v>1420</v>
      </c>
      <c r="J2539" s="24" t="s">
        <v>52</v>
      </c>
      <c r="K2539" s="24" t="s">
        <v>822</v>
      </c>
      <c r="L2539" s="25">
        <v>45520</v>
      </c>
      <c r="M2539" s="25"/>
      <c r="N2539" s="81"/>
      <c r="O2539" s="77" t="s">
        <v>712</v>
      </c>
      <c r="P2539" s="77"/>
      <c r="Q2539" s="104"/>
      <c r="R2539" s="84">
        <v>0</v>
      </c>
      <c r="S2539" s="77" t="str" cm="1">
        <f t="array" ref="S2539">_xlfn.IFS(R2539&gt;5000000,"Gold",R2539&gt;=500000,"Silver",R2539&gt;30000,"Bronze",TRUE,"Transactional")</f>
        <v>Transactional</v>
      </c>
      <c r="T2539" s="24" t="s">
        <v>54</v>
      </c>
      <c r="U2539" s="101" t="s">
        <v>455</v>
      </c>
      <c r="V2539" s="101" t="s">
        <v>822</v>
      </c>
      <c r="W2539" s="77" t="str">
        <f t="shared" si="520"/>
        <v>Yes</v>
      </c>
      <c r="X2539" s="77" t="str">
        <f>IFERROR(_xlfn.XLOOKUP(J2539&amp;"||"&amp;K2539,'Mapping Ref.'!$J$2:$J$538,'Mapping Ref.'!$K$2:$K$538),"")</f>
        <v>Corporate</v>
      </c>
      <c r="Y2539" s="77" t="str" cm="1">
        <f t="array" ref="Y2539">_xlfn.IFS(R2539&gt;2000000,"For Publication",R2539&gt;100000,"PID",R2539&gt;30000,"RFQ",TRUE,"Transactional")</f>
        <v>Transactional</v>
      </c>
      <c r="Z2539" s="24" t="s">
        <v>8586</v>
      </c>
      <c r="AA2539" s="32">
        <v>80</v>
      </c>
      <c r="AB2539" s="24">
        <v>80</v>
      </c>
      <c r="AC2539" s="25">
        <v>45520</v>
      </c>
      <c r="AD2539" s="24" t="s">
        <v>102</v>
      </c>
      <c r="AE2539" s="24">
        <v>0</v>
      </c>
      <c r="AF2539" s="24" t="s">
        <v>59</v>
      </c>
      <c r="AG2539" s="24" t="s">
        <v>59</v>
      </c>
      <c r="AH2539" s="24" t="s">
        <v>60</v>
      </c>
      <c r="AI2539" s="24"/>
      <c r="AJ2539" s="24" t="s">
        <v>60</v>
      </c>
      <c r="AK2539" s="24" t="s">
        <v>71</v>
      </c>
      <c r="AL2539" s="24" t="s">
        <v>70</v>
      </c>
      <c r="AM2539" s="24" t="s">
        <v>59</v>
      </c>
      <c r="AN2539" s="24" t="s">
        <v>60</v>
      </c>
      <c r="AO2539" s="24">
        <v>0</v>
      </c>
      <c r="AP2539" s="24">
        <v>0</v>
      </c>
      <c r="AQ2539" s="32" t="s">
        <v>9663</v>
      </c>
      <c r="AR2539" s="25" t="s">
        <v>9664</v>
      </c>
      <c r="AS2539" s="89">
        <v>0</v>
      </c>
      <c r="AT2539" s="24" t="s">
        <v>9661</v>
      </c>
    </row>
    <row r="2540" spans="1:46" x14ac:dyDescent="0.5">
      <c r="A2540" s="24">
        <v>2681</v>
      </c>
      <c r="B2540" s="24"/>
      <c r="C2540" s="24"/>
      <c r="D2540" s="24" t="s">
        <v>9665</v>
      </c>
      <c r="E2540" s="24" t="s">
        <v>6473</v>
      </c>
      <c r="F2540" s="77" t="str">
        <f t="shared" si="519"/>
        <v>FORESIGHT CLINICAL SERVICES LIMITED</v>
      </c>
      <c r="G2540" s="24" t="s">
        <v>9666</v>
      </c>
      <c r="H2540" s="24" t="s">
        <v>1420</v>
      </c>
      <c r="I2540" s="24" t="s">
        <v>1420</v>
      </c>
      <c r="J2540" s="24" t="s">
        <v>52</v>
      </c>
      <c r="K2540" s="24" t="s">
        <v>822</v>
      </c>
      <c r="L2540" s="25">
        <v>45520</v>
      </c>
      <c r="M2540" s="25"/>
      <c r="N2540" s="81"/>
      <c r="O2540" s="77" t="s">
        <v>712</v>
      </c>
      <c r="P2540" s="77"/>
      <c r="Q2540" s="104"/>
      <c r="R2540" s="84">
        <v>0</v>
      </c>
      <c r="S2540" s="77" t="str" cm="1">
        <f t="array" ref="S2540">_xlfn.IFS(R2540&gt;5000000,"Gold",R2540&gt;=500000,"Silver",R2540&gt;30000,"Bronze",TRUE,"Transactional")</f>
        <v>Transactional</v>
      </c>
      <c r="T2540" s="24" t="s">
        <v>54</v>
      </c>
      <c r="U2540" s="101" t="s">
        <v>455</v>
      </c>
      <c r="V2540" s="101" t="s">
        <v>822</v>
      </c>
      <c r="W2540" s="77" t="str">
        <f t="shared" si="520"/>
        <v>Yes</v>
      </c>
      <c r="X2540" s="77" t="str">
        <f>IFERROR(_xlfn.XLOOKUP(J2540&amp;"||"&amp;K2540,'Mapping Ref.'!$J$2:$J$538,'Mapping Ref.'!$K$2:$K$538),"")</f>
        <v>Corporate</v>
      </c>
      <c r="Y2540" s="77" t="str" cm="1">
        <f t="array" ref="Y2540">_xlfn.IFS(R2540&gt;2000000,"For Publication",R2540&gt;100000,"PID",R2540&gt;30000,"RFQ",TRUE,"Transactional")</f>
        <v>Transactional</v>
      </c>
      <c r="Z2540" s="24" t="s">
        <v>8586</v>
      </c>
      <c r="AA2540" s="32">
        <v>80</v>
      </c>
      <c r="AB2540" s="24">
        <v>80</v>
      </c>
      <c r="AC2540" s="25">
        <v>45520</v>
      </c>
      <c r="AD2540" s="24" t="s">
        <v>102</v>
      </c>
      <c r="AE2540" s="24">
        <v>0</v>
      </c>
      <c r="AF2540" s="24" t="s">
        <v>60</v>
      </c>
      <c r="AG2540" s="24" t="s">
        <v>60</v>
      </c>
      <c r="AH2540" s="24" t="s">
        <v>60</v>
      </c>
      <c r="AI2540" s="24">
        <v>6354163</v>
      </c>
      <c r="AJ2540" s="24" t="s">
        <v>60</v>
      </c>
      <c r="AK2540" s="24" t="s">
        <v>71</v>
      </c>
      <c r="AL2540" s="24" t="s">
        <v>70</v>
      </c>
      <c r="AM2540" s="24" t="s">
        <v>59</v>
      </c>
      <c r="AN2540" s="24"/>
      <c r="AO2540" s="24">
        <v>0</v>
      </c>
      <c r="AP2540" s="24">
        <v>0</v>
      </c>
      <c r="AQ2540" s="32" t="s">
        <v>9667</v>
      </c>
      <c r="AR2540" s="25" t="s">
        <v>9668</v>
      </c>
      <c r="AS2540" s="89">
        <v>0</v>
      </c>
      <c r="AT2540" s="24" t="s">
        <v>9669</v>
      </c>
    </row>
    <row r="2541" spans="1:46" x14ac:dyDescent="0.5">
      <c r="A2541" s="24">
        <v>2682</v>
      </c>
      <c r="B2541" s="24"/>
      <c r="C2541" s="24"/>
      <c r="D2541" s="24" t="s">
        <v>9670</v>
      </c>
      <c r="E2541" s="24" t="s">
        <v>9671</v>
      </c>
      <c r="F2541" s="77" t="str">
        <f t="shared" si="519"/>
        <v>HEARTLINK EALING HOSPITAL HEART SUPPORT GROUP</v>
      </c>
      <c r="G2541" s="24" t="s">
        <v>9672</v>
      </c>
      <c r="H2541" s="24" t="s">
        <v>9673</v>
      </c>
      <c r="I2541" s="24" t="s">
        <v>972</v>
      </c>
      <c r="J2541" s="24" t="s">
        <v>107</v>
      </c>
      <c r="K2541" s="24" t="s">
        <v>1862</v>
      </c>
      <c r="L2541" s="25">
        <v>45537</v>
      </c>
      <c r="M2541" s="25">
        <v>45930</v>
      </c>
      <c r="N2541" s="81">
        <f t="shared" ref="N2541:N2579" si="529">EDATE(M2541,AB2541)</f>
        <v>45930</v>
      </c>
      <c r="O2541" s="77" t="str">
        <f t="shared" ref="O2541:O2579" ca="1" si="530">IF(N2541&lt;TODAY(),"Expired","Live")</f>
        <v>Expired</v>
      </c>
      <c r="P2541" s="77" t="str" cm="1">
        <f t="array" aca="1" ref="P2541" ca="1">_xlfn.IFS((N2541-TODAY())&gt;=547,"06 Expires over 18 months",(N2541-TODAY())&gt;=365,"05 Expires in 18 months",(N2541-TODAY())&gt;=183,"04 Expires in 12 months",(N2541-TODAY())&gt;=92,"03 Expires in 6 months",(N2541-TODAY())&gt;=31,"02 Expires in 3 months",(N2541-TODAY())&gt;=0,"01 Expires in 30 days",(N2541-TODAY())&gt;=-31,"01 Expired last 30 days",(N2541-TODAY())&gt;=-92,"02 Expired last 3 months",(N2541-TODAY())&gt;=-183,"03 Expired last 6 months",(N2541-TODAY())&gt;=-365,"04 Expired last 12 months",(N2541-TODAY())&gt;=-547,"05 Expired last 18 months",TRUE,"06 Expired over 18 months")</f>
        <v>04 Expired last 12 months</v>
      </c>
      <c r="Q2541" s="65">
        <v>8000</v>
      </c>
      <c r="R2541" s="84">
        <f t="shared" ref="R2541:R2579" si="531">MAX(Q2541,Q2541*N(AS2541)/12)</f>
        <v>8000</v>
      </c>
      <c r="S2541" s="77" t="str" cm="1">
        <f t="array" ref="S2541">_xlfn.IFS(R2541&gt;5000000,"Gold",R2541&gt;=500000,"Silver",R2541&gt;30000,"Bronze",TRUE,"Transactional")</f>
        <v>Transactional</v>
      </c>
      <c r="T2541" s="24" t="s">
        <v>54</v>
      </c>
      <c r="U2541" s="101" t="s">
        <v>69</v>
      </c>
      <c r="V2541" s="101" t="s">
        <v>67</v>
      </c>
      <c r="W2541" s="77" t="str">
        <f t="shared" si="520"/>
        <v>No</v>
      </c>
      <c r="X2541" s="77" t="str">
        <f>IFERROR(_xlfn.XLOOKUP(J2541&amp;"||"&amp;K2541,'Mapping Ref.'!$J$2:$J$538,'Mapping Ref.'!$K$2:$K$538),"")</f>
        <v>Construction &amp; Estates</v>
      </c>
      <c r="Y2541" s="77" t="str" cm="1">
        <f t="array" ref="Y2541">_xlfn.IFS(R2541&gt;2000000,"For Publication",R2541&gt;100000,"PID",R2541&gt;30000,"RFQ",TRUE,"Transactional")</f>
        <v>Transactional</v>
      </c>
      <c r="Z2541" s="24" t="s">
        <v>2277</v>
      </c>
      <c r="AA2541" s="32">
        <v>12</v>
      </c>
      <c r="AB2541" s="24">
        <v>0</v>
      </c>
      <c r="AC2541" s="25">
        <v>45523</v>
      </c>
      <c r="AD2541" s="24" t="s">
        <v>58</v>
      </c>
      <c r="AE2541" s="24" t="s">
        <v>8381</v>
      </c>
      <c r="AF2541" s="24" t="s">
        <v>59</v>
      </c>
      <c r="AG2541" s="24" t="s">
        <v>59</v>
      </c>
      <c r="AH2541" s="24" t="s">
        <v>59</v>
      </c>
      <c r="AI2541" s="24" t="s">
        <v>8681</v>
      </c>
      <c r="AJ2541" s="24" t="s">
        <v>59</v>
      </c>
      <c r="AK2541" s="24" t="s">
        <v>86</v>
      </c>
      <c r="AL2541" s="24" t="s">
        <v>70</v>
      </c>
      <c r="AM2541" s="24" t="s">
        <v>60</v>
      </c>
      <c r="AN2541" s="24" t="s">
        <v>59</v>
      </c>
      <c r="AO2541" s="24">
        <v>0</v>
      </c>
      <c r="AP2541" s="24"/>
      <c r="AQ2541" s="32" t="s">
        <v>9673</v>
      </c>
      <c r="AR2541" s="25" t="s">
        <v>9674</v>
      </c>
      <c r="AS2541" s="89">
        <f t="shared" ref="AS2541:AS2579" si="532">DATEDIF(L2541,N2541,"m")</f>
        <v>12</v>
      </c>
      <c r="AT2541" s="24" t="s">
        <v>9670</v>
      </c>
    </row>
    <row r="2542" spans="1:46" x14ac:dyDescent="0.5">
      <c r="A2542" s="24">
        <v>2683</v>
      </c>
      <c r="B2542" s="24"/>
      <c r="C2542" s="24"/>
      <c r="D2542" s="24" t="s">
        <v>9675</v>
      </c>
      <c r="E2542" s="24" t="s">
        <v>9676</v>
      </c>
      <c r="F2542" s="77" t="str">
        <f t="shared" si="519"/>
        <v>MR STEPHEN ARTHUR NORTH T/A GO2NORTH</v>
      </c>
      <c r="G2542" s="24" t="s">
        <v>9675</v>
      </c>
      <c r="H2542" s="24" t="s">
        <v>6898</v>
      </c>
      <c r="I2542" s="24" t="s">
        <v>6570</v>
      </c>
      <c r="J2542" s="24" t="s">
        <v>321</v>
      </c>
      <c r="K2542" s="24" t="s">
        <v>9677</v>
      </c>
      <c r="L2542" s="25">
        <v>45517</v>
      </c>
      <c r="M2542" s="25">
        <v>45882</v>
      </c>
      <c r="N2542" s="81">
        <f t="shared" si="529"/>
        <v>45882</v>
      </c>
      <c r="O2542" s="77" t="str">
        <f t="shared" ca="1" si="530"/>
        <v>Expired</v>
      </c>
      <c r="P2542" s="77" t="str" cm="1">
        <f t="array" aca="1" ref="P2542" ca="1">_xlfn.IFS((N2542-TODAY())&gt;=547,"06 Expires over 18 months",(N2542-TODAY())&gt;=365,"05 Expires in 18 months",(N2542-TODAY())&gt;=183,"04 Expires in 12 months",(N2542-TODAY())&gt;=92,"03 Expires in 6 months",(N2542-TODAY())&gt;=31,"02 Expires in 3 months",(N2542-TODAY())&gt;=0,"01 Expires in 30 days",(N2542-TODAY())&gt;=-31,"01 Expired last 30 days",(N2542-TODAY())&gt;=-92,"02 Expired last 3 months",(N2542-TODAY())&gt;=-183,"03 Expired last 6 months",(N2542-TODAY())&gt;=-365,"04 Expired last 12 months",(N2542-TODAY())&gt;=-547,"05 Expired last 18 months",TRUE,"06 Expired over 18 months")</f>
        <v>05 Expired last 18 months</v>
      </c>
      <c r="Q2542" s="65">
        <v>2575</v>
      </c>
      <c r="R2542" s="84">
        <f t="shared" si="531"/>
        <v>2575</v>
      </c>
      <c r="S2542" s="77" t="str" cm="1">
        <f t="array" ref="S2542">_xlfn.IFS(R2542&gt;5000000,"Gold",R2542&gt;=500000,"Silver",R2542&gt;30000,"Bronze",TRUE,"Transactional")</f>
        <v>Transactional</v>
      </c>
      <c r="T2542" s="24" t="s">
        <v>54</v>
      </c>
      <c r="U2542" s="101" t="s">
        <v>366</v>
      </c>
      <c r="V2542" s="101" t="s">
        <v>367</v>
      </c>
      <c r="W2542" s="77" t="str">
        <f t="shared" si="520"/>
        <v>No</v>
      </c>
      <c r="X2542" s="77" t="str">
        <f>IFERROR(_xlfn.XLOOKUP(J2542&amp;"||"&amp;K2542,'Mapping Ref.'!$J$2:$J$538,'Mapping Ref.'!$K$2:$K$538),"")</f>
        <v>Corporate</v>
      </c>
      <c r="Y2542" s="77" t="str" cm="1">
        <f t="array" ref="Y2542">_xlfn.IFS(R2542&gt;2000000,"For Publication",R2542&gt;100000,"PID",R2542&gt;30000,"RFQ",TRUE,"Transactional")</f>
        <v>Transactional</v>
      </c>
      <c r="Z2542" s="24" t="s">
        <v>2277</v>
      </c>
      <c r="AA2542" s="32">
        <v>12</v>
      </c>
      <c r="AB2542" s="24">
        <v>0</v>
      </c>
      <c r="AC2542" s="25">
        <v>45523</v>
      </c>
      <c r="AD2542" s="24" t="s">
        <v>58</v>
      </c>
      <c r="AE2542" s="24" t="s">
        <v>8471</v>
      </c>
      <c r="AF2542" s="24" t="s">
        <v>59</v>
      </c>
      <c r="AG2542" s="24" t="s">
        <v>59</v>
      </c>
      <c r="AH2542" s="24" t="s">
        <v>59</v>
      </c>
      <c r="AI2542" s="24"/>
      <c r="AJ2542" s="24" t="s">
        <v>60</v>
      </c>
      <c r="AK2542" s="24" t="s">
        <v>101</v>
      </c>
      <c r="AL2542" s="24" t="s">
        <v>70</v>
      </c>
      <c r="AM2542" s="24" t="s">
        <v>59</v>
      </c>
      <c r="AN2542" s="24" t="s">
        <v>59</v>
      </c>
      <c r="AO2542" s="24">
        <v>0</v>
      </c>
      <c r="AP2542" s="24" t="s">
        <v>8471</v>
      </c>
      <c r="AQ2542" s="32" t="s">
        <v>6898</v>
      </c>
      <c r="AR2542" s="25" t="s">
        <v>9678</v>
      </c>
      <c r="AS2542" s="89">
        <f t="shared" si="532"/>
        <v>12</v>
      </c>
      <c r="AT2542" s="24" t="s">
        <v>9679</v>
      </c>
    </row>
    <row r="2543" spans="1:46" x14ac:dyDescent="0.5">
      <c r="A2543" s="24">
        <v>2684</v>
      </c>
      <c r="B2543" s="24"/>
      <c r="C2543" s="24"/>
      <c r="D2543" s="24" t="s">
        <v>9680</v>
      </c>
      <c r="E2543" s="24" t="s">
        <v>9681</v>
      </c>
      <c r="F2543" s="77" t="str">
        <f t="shared" si="519"/>
        <v>QUALIFYME LTD</v>
      </c>
      <c r="G2543" s="24" t="s">
        <v>9682</v>
      </c>
      <c r="H2543" s="24" t="s">
        <v>6119</v>
      </c>
      <c r="I2543" s="24" t="s">
        <v>6570</v>
      </c>
      <c r="J2543" s="24" t="s">
        <v>321</v>
      </c>
      <c r="K2543" s="24" t="s">
        <v>9677</v>
      </c>
      <c r="L2543" s="25">
        <v>45523</v>
      </c>
      <c r="M2543" s="25">
        <v>45888</v>
      </c>
      <c r="N2543" s="81">
        <f t="shared" si="529"/>
        <v>45888</v>
      </c>
      <c r="O2543" s="77" t="str">
        <f t="shared" ca="1" si="530"/>
        <v>Expired</v>
      </c>
      <c r="P2543" s="77" t="str" cm="1">
        <f t="array" aca="1" ref="P2543" ca="1">_xlfn.IFS((N2543-TODAY())&gt;=547,"06 Expires over 18 months",(N2543-TODAY())&gt;=365,"05 Expires in 18 months",(N2543-TODAY())&gt;=183,"04 Expires in 12 months",(N2543-TODAY())&gt;=92,"03 Expires in 6 months",(N2543-TODAY())&gt;=31,"02 Expires in 3 months",(N2543-TODAY())&gt;=0,"01 Expires in 30 days",(N2543-TODAY())&gt;=-31,"01 Expired last 30 days",(N2543-TODAY())&gt;=-92,"02 Expired last 3 months",(N2543-TODAY())&gt;=-183,"03 Expired last 6 months",(N2543-TODAY())&gt;=-365,"04 Expired last 12 months",(N2543-TODAY())&gt;=-547,"05 Expired last 18 months",TRUE,"06 Expired over 18 months")</f>
        <v>05 Expired last 18 months</v>
      </c>
      <c r="Q2543" s="65">
        <v>17000</v>
      </c>
      <c r="R2543" s="84">
        <f t="shared" si="531"/>
        <v>17000</v>
      </c>
      <c r="S2543" s="77" t="str" cm="1">
        <f t="array" ref="S2543">_xlfn.IFS(R2543&gt;5000000,"Gold",R2543&gt;=500000,"Silver",R2543&gt;30000,"Bronze",TRUE,"Transactional")</f>
        <v>Transactional</v>
      </c>
      <c r="T2543" s="24" t="s">
        <v>54</v>
      </c>
      <c r="U2543" s="101" t="s">
        <v>84</v>
      </c>
      <c r="V2543" s="101" t="s">
        <v>204</v>
      </c>
      <c r="W2543" s="77" t="str">
        <f t="shared" si="520"/>
        <v>No</v>
      </c>
      <c r="X2543" s="77" t="str">
        <f>IFERROR(_xlfn.XLOOKUP(J2543&amp;"||"&amp;K2543,'Mapping Ref.'!$J$2:$J$538,'Mapping Ref.'!$K$2:$K$538),"")</f>
        <v>Corporate</v>
      </c>
      <c r="Y2543" s="77" t="str" cm="1">
        <f t="array" ref="Y2543">_xlfn.IFS(R2543&gt;2000000,"For Publication",R2543&gt;100000,"PID",R2543&gt;30000,"RFQ",TRUE,"Transactional")</f>
        <v>Transactional</v>
      </c>
      <c r="Z2543" s="24" t="s">
        <v>2277</v>
      </c>
      <c r="AA2543" s="32">
        <v>12</v>
      </c>
      <c r="AB2543" s="24">
        <v>0</v>
      </c>
      <c r="AC2543" s="25">
        <v>45523</v>
      </c>
      <c r="AD2543" s="24" t="s">
        <v>58</v>
      </c>
      <c r="AE2543" s="24" t="s">
        <v>8471</v>
      </c>
      <c r="AF2543" s="24" t="s">
        <v>59</v>
      </c>
      <c r="AG2543" s="24" t="s">
        <v>59</v>
      </c>
      <c r="AH2543" s="24" t="s">
        <v>59</v>
      </c>
      <c r="AI2543" s="24" t="s">
        <v>9683</v>
      </c>
      <c r="AJ2543" s="24" t="s">
        <v>60</v>
      </c>
      <c r="AK2543" s="24" t="s">
        <v>101</v>
      </c>
      <c r="AL2543" s="24" t="s">
        <v>70</v>
      </c>
      <c r="AM2543" s="24" t="s">
        <v>60</v>
      </c>
      <c r="AN2543" s="24" t="s">
        <v>59</v>
      </c>
      <c r="AO2543" s="24">
        <v>0</v>
      </c>
      <c r="AP2543" s="24" t="s">
        <v>8471</v>
      </c>
      <c r="AQ2543" s="32" t="s">
        <v>6119</v>
      </c>
      <c r="AR2543" s="25" t="s">
        <v>9684</v>
      </c>
      <c r="AS2543" s="89">
        <f t="shared" si="532"/>
        <v>12</v>
      </c>
      <c r="AT2543" s="24" t="s">
        <v>9685</v>
      </c>
    </row>
    <row r="2544" spans="1:46" x14ac:dyDescent="0.5">
      <c r="A2544" s="24">
        <v>2685</v>
      </c>
      <c r="B2544" s="24" t="s">
        <v>506</v>
      </c>
      <c r="C2544" s="24" t="s">
        <v>77</v>
      </c>
      <c r="D2544" s="24" t="s">
        <v>3012</v>
      </c>
      <c r="E2544" s="24" t="s">
        <v>9686</v>
      </c>
      <c r="F2544" s="77" t="str">
        <f t="shared" si="519"/>
        <v>MEDIGOLD HEALTH CONSULTANCY LIMITED</v>
      </c>
      <c r="G2544" s="24" t="s">
        <v>3014</v>
      </c>
      <c r="H2544" s="24" t="s">
        <v>3282</v>
      </c>
      <c r="I2544" s="24" t="s">
        <v>8192</v>
      </c>
      <c r="J2544" s="24" t="s">
        <v>107</v>
      </c>
      <c r="K2544" s="24" t="s">
        <v>3283</v>
      </c>
      <c r="L2544" s="25">
        <v>45525</v>
      </c>
      <c r="M2544" s="25">
        <v>46254</v>
      </c>
      <c r="N2544" s="81">
        <f t="shared" si="529"/>
        <v>46254</v>
      </c>
      <c r="O2544" s="77" t="str">
        <f t="shared" ca="1" si="530"/>
        <v>Expired</v>
      </c>
      <c r="P2544" s="77" t="str" cm="1">
        <f t="array" aca="1" ref="P2544" ca="1">_xlfn.IFS((N2544-TODAY())&gt;=547,"06 Expires over 18 months",(N2544-TODAY())&gt;=365,"05 Expires in 18 months",(N2544-TODAY())&gt;=183,"04 Expires in 12 months",(N2544-TODAY())&gt;=92,"03 Expires in 6 months",(N2544-TODAY())&gt;=31,"02 Expires in 3 months",(N2544-TODAY())&gt;=0,"01 Expires in 30 days",(N2544-TODAY())&gt;=-31,"01 Expired last 30 days",(N2544-TODAY())&gt;=-92,"02 Expired last 3 months",(N2544-TODAY())&gt;=-183,"03 Expired last 6 months",(N2544-TODAY())&gt;=-365,"04 Expired last 12 months",(N2544-TODAY())&gt;=-547,"05 Expired last 18 months",TRUE,"06 Expired over 18 months")</f>
        <v>01 Expired last 30 days</v>
      </c>
      <c r="Q2544" s="65">
        <v>25000</v>
      </c>
      <c r="R2544" s="84">
        <f t="shared" si="531"/>
        <v>47916.666666666664</v>
      </c>
      <c r="S2544" s="77" t="str" cm="1">
        <f t="array" ref="S2544">_xlfn.IFS(R2544&gt;5000000,"Gold",R2544&gt;=500000,"Silver",R2544&gt;30000,"Bronze",TRUE,"Transactional")</f>
        <v>Bronze</v>
      </c>
      <c r="T2544" s="24" t="s">
        <v>54</v>
      </c>
      <c r="U2544" s="101" t="s">
        <v>109</v>
      </c>
      <c r="V2544" s="101" t="s">
        <v>1011</v>
      </c>
      <c r="W2544" s="77" t="str">
        <f t="shared" si="520"/>
        <v>No</v>
      </c>
      <c r="X2544" s="77" t="str">
        <f>IFERROR(_xlfn.XLOOKUP(J2544&amp;"||"&amp;K2544,'Mapping Ref.'!$J$2:$J$538,'Mapping Ref.'!$K$2:$K$538),"")</f>
        <v>Construction &amp; Estates</v>
      </c>
      <c r="Y2544" s="77" t="str" cm="1">
        <f t="array" ref="Y2544">_xlfn.IFS(R2544&gt;2000000,"For Publication",R2544&gt;100000,"PID",R2544&gt;30000,"RFQ",TRUE,"Transactional")</f>
        <v>RFQ</v>
      </c>
      <c r="Z2544" s="24" t="s">
        <v>2277</v>
      </c>
      <c r="AA2544" s="32">
        <v>24</v>
      </c>
      <c r="AB2544" s="24">
        <v>0</v>
      </c>
      <c r="AC2544" s="25">
        <v>45525</v>
      </c>
      <c r="AD2544" s="24" t="s">
        <v>58</v>
      </c>
      <c r="AE2544" s="24" t="s">
        <v>8320</v>
      </c>
      <c r="AF2544" s="24" t="s">
        <v>60</v>
      </c>
      <c r="AG2544" s="24" t="s">
        <v>59</v>
      </c>
      <c r="AH2544" s="24" t="s">
        <v>60</v>
      </c>
      <c r="AI2544" s="24">
        <v>3507491</v>
      </c>
      <c r="AJ2544" s="24" t="s">
        <v>60</v>
      </c>
      <c r="AK2544" s="24" t="s">
        <v>101</v>
      </c>
      <c r="AL2544" s="24" t="s">
        <v>70</v>
      </c>
      <c r="AM2544" s="24" t="s">
        <v>60</v>
      </c>
      <c r="AN2544" s="24" t="s">
        <v>60</v>
      </c>
      <c r="AO2544" s="24">
        <v>2</v>
      </c>
      <c r="AP2544" s="24" t="s">
        <v>9687</v>
      </c>
      <c r="AQ2544" s="32" t="s">
        <v>9688</v>
      </c>
      <c r="AR2544" s="25" t="s">
        <v>9689</v>
      </c>
      <c r="AS2544" s="89">
        <f t="shared" si="532"/>
        <v>23</v>
      </c>
      <c r="AT2544" s="24" t="s">
        <v>3012</v>
      </c>
    </row>
    <row r="2545" spans="1:46" x14ac:dyDescent="0.5">
      <c r="A2545" s="24">
        <v>2686</v>
      </c>
      <c r="B2545" s="24"/>
      <c r="C2545" s="24"/>
      <c r="D2545" s="24" t="s">
        <v>9690</v>
      </c>
      <c r="E2545" s="24" t="s">
        <v>9691</v>
      </c>
      <c r="F2545" s="77" t="str">
        <f t="shared" si="519"/>
        <v>Rsh Tech Consultants Ltd</v>
      </c>
      <c r="G2545" s="24" t="s">
        <v>9692</v>
      </c>
      <c r="H2545" s="24" t="s">
        <v>3282</v>
      </c>
      <c r="I2545" s="24" t="s">
        <v>8192</v>
      </c>
      <c r="J2545" s="24" t="s">
        <v>107</v>
      </c>
      <c r="K2545" s="24" t="s">
        <v>3283</v>
      </c>
      <c r="L2545" s="25">
        <v>45525</v>
      </c>
      <c r="M2545" s="25">
        <v>45889</v>
      </c>
      <c r="N2545" s="81">
        <f t="shared" si="529"/>
        <v>45889</v>
      </c>
      <c r="O2545" s="77" t="str">
        <f t="shared" ca="1" si="530"/>
        <v>Expired</v>
      </c>
      <c r="P2545" s="77" t="str" cm="1">
        <f t="array" aca="1" ref="P2545" ca="1">_xlfn.IFS((N2545-TODAY())&gt;=547,"06 Expires over 18 months",(N2545-TODAY())&gt;=365,"05 Expires in 18 months",(N2545-TODAY())&gt;=183,"04 Expires in 12 months",(N2545-TODAY())&gt;=92,"03 Expires in 6 months",(N2545-TODAY())&gt;=31,"02 Expires in 3 months",(N2545-TODAY())&gt;=0,"01 Expires in 30 days",(N2545-TODAY())&gt;=-31,"01 Expired last 30 days",(N2545-TODAY())&gt;=-92,"02 Expired last 3 months",(N2545-TODAY())&gt;=-183,"03 Expired last 6 months",(N2545-TODAY())&gt;=-365,"04 Expired last 12 months",(N2545-TODAY())&gt;=-547,"05 Expired last 18 months",TRUE,"06 Expired over 18 months")</f>
        <v>05 Expired last 18 months</v>
      </c>
      <c r="Q2545" s="65">
        <v>25000</v>
      </c>
      <c r="R2545" s="84">
        <f t="shared" si="531"/>
        <v>25000</v>
      </c>
      <c r="S2545" s="77" t="str" cm="1">
        <f t="array" ref="S2545">_xlfn.IFS(R2545&gt;5000000,"Gold",R2545&gt;=500000,"Silver",R2545&gt;30000,"Bronze",TRUE,"Transactional")</f>
        <v>Transactional</v>
      </c>
      <c r="T2545" s="24" t="s">
        <v>54</v>
      </c>
      <c r="U2545" s="101" t="s">
        <v>109</v>
      </c>
      <c r="V2545" s="101" t="s">
        <v>1146</v>
      </c>
      <c r="W2545" s="77" t="str">
        <f t="shared" si="520"/>
        <v>No</v>
      </c>
      <c r="X2545" s="77" t="str">
        <f>IFERROR(_xlfn.XLOOKUP(J2545&amp;"||"&amp;K2545,'Mapping Ref.'!$J$2:$J$538,'Mapping Ref.'!$K$2:$K$538),"")</f>
        <v>Construction &amp; Estates</v>
      </c>
      <c r="Y2545" s="77" t="str" cm="1">
        <f t="array" ref="Y2545">_xlfn.IFS(R2545&gt;2000000,"For Publication",R2545&gt;100000,"PID",R2545&gt;30000,"RFQ",TRUE,"Transactional")</f>
        <v>Transactional</v>
      </c>
      <c r="Z2545" s="24" t="s">
        <v>2277</v>
      </c>
      <c r="AA2545" s="32">
        <v>12</v>
      </c>
      <c r="AB2545" s="24">
        <v>0</v>
      </c>
      <c r="AC2545" s="25">
        <v>45525</v>
      </c>
      <c r="AD2545" s="24" t="s">
        <v>58</v>
      </c>
      <c r="AE2545" s="24" t="s">
        <v>8320</v>
      </c>
      <c r="AF2545" s="24" t="s">
        <v>60</v>
      </c>
      <c r="AG2545" s="24" t="s">
        <v>59</v>
      </c>
      <c r="AH2545" s="24" t="s">
        <v>60</v>
      </c>
      <c r="AI2545" s="24">
        <v>8780080</v>
      </c>
      <c r="AJ2545" s="24" t="s">
        <v>60</v>
      </c>
      <c r="AK2545" s="24" t="s">
        <v>101</v>
      </c>
      <c r="AL2545" s="24" t="s">
        <v>70</v>
      </c>
      <c r="AM2545" s="24" t="s">
        <v>60</v>
      </c>
      <c r="AN2545" s="24" t="s">
        <v>59</v>
      </c>
      <c r="AO2545" s="24">
        <v>0</v>
      </c>
      <c r="AP2545" s="24"/>
      <c r="AQ2545" s="32" t="s">
        <v>9693</v>
      </c>
      <c r="AR2545" s="25" t="s">
        <v>9694</v>
      </c>
      <c r="AS2545" s="89">
        <f t="shared" si="532"/>
        <v>11</v>
      </c>
      <c r="AT2545" s="24"/>
    </row>
    <row r="2546" spans="1:46" x14ac:dyDescent="0.5">
      <c r="A2546" s="24">
        <v>2687</v>
      </c>
      <c r="B2546" s="24" t="s">
        <v>506</v>
      </c>
      <c r="C2546" s="24"/>
      <c r="D2546" s="24" t="s">
        <v>9695</v>
      </c>
      <c r="E2546" s="24" t="s">
        <v>9696</v>
      </c>
      <c r="F2546" s="77" t="str">
        <f t="shared" si="519"/>
        <v>J &amp; A Recovery &amp; Rescue Ltd</v>
      </c>
      <c r="G2546" s="24" t="s">
        <v>9697</v>
      </c>
      <c r="H2546" s="24" t="s">
        <v>3282</v>
      </c>
      <c r="I2546" s="24" t="s">
        <v>8192</v>
      </c>
      <c r="J2546" s="24" t="s">
        <v>107</v>
      </c>
      <c r="K2546" s="24" t="s">
        <v>3283</v>
      </c>
      <c r="L2546" s="25">
        <v>45525</v>
      </c>
      <c r="M2546" s="25">
        <v>46619</v>
      </c>
      <c r="N2546" s="81">
        <f t="shared" si="529"/>
        <v>46619</v>
      </c>
      <c r="O2546" s="77" t="str">
        <f t="shared" ca="1" si="530"/>
        <v>Live</v>
      </c>
      <c r="P2546" s="77" t="str" cm="1">
        <f t="array" aca="1" ref="P2546" ca="1">_xlfn.IFS((N2546-TODAY())&gt;=547,"06 Expires over 18 months",(N2546-TODAY())&gt;=365,"05 Expires in 18 months",(N2546-TODAY())&gt;=183,"04 Expires in 12 months",(N2546-TODAY())&gt;=92,"03 Expires in 6 months",(N2546-TODAY())&gt;=31,"02 Expires in 3 months",(N2546-TODAY())&gt;=0,"01 Expires in 30 days",(N2546-TODAY())&gt;=-31,"01 Expired last 30 days",(N2546-TODAY())&gt;=-92,"02 Expired last 3 months",(N2546-TODAY())&gt;=-183,"03 Expired last 6 months",(N2546-TODAY())&gt;=-365,"04 Expired last 12 months",(N2546-TODAY())&gt;=-547,"05 Expired last 18 months",TRUE,"06 Expired over 18 months")</f>
        <v>04 Expires in 12 months</v>
      </c>
      <c r="Q2546" s="65">
        <v>20000</v>
      </c>
      <c r="R2546" s="84">
        <f t="shared" si="531"/>
        <v>58333.333333333336</v>
      </c>
      <c r="S2546" s="77" t="str" cm="1">
        <f t="array" ref="S2546">_xlfn.IFS(R2546&gt;5000000,"Gold",R2546&gt;=500000,"Silver",R2546&gt;30000,"Bronze",TRUE,"Transactional")</f>
        <v>Bronze</v>
      </c>
      <c r="T2546" s="24" t="s">
        <v>54</v>
      </c>
      <c r="U2546" s="101" t="s">
        <v>116</v>
      </c>
      <c r="V2546" s="101" t="s">
        <v>70</v>
      </c>
      <c r="W2546" s="77" t="str">
        <f t="shared" si="520"/>
        <v>No</v>
      </c>
      <c r="X2546" s="77" t="str">
        <f>IFERROR(_xlfn.XLOOKUP(J2546&amp;"||"&amp;K2546,'Mapping Ref.'!$J$2:$J$538,'Mapping Ref.'!$K$2:$K$538),"")</f>
        <v>Construction &amp; Estates</v>
      </c>
      <c r="Y2546" s="77" t="str" cm="1">
        <f t="array" ref="Y2546">_xlfn.IFS(R2546&gt;2000000,"For Publication",R2546&gt;100000,"PID",R2546&gt;30000,"RFQ",TRUE,"Transactional")</f>
        <v>RFQ</v>
      </c>
      <c r="Z2546" s="24" t="s">
        <v>2277</v>
      </c>
      <c r="AA2546" s="32">
        <v>36</v>
      </c>
      <c r="AB2546" s="24">
        <v>0</v>
      </c>
      <c r="AC2546" s="25">
        <v>45525</v>
      </c>
      <c r="AD2546" s="24" t="s">
        <v>58</v>
      </c>
      <c r="AE2546" s="24" t="s">
        <v>8320</v>
      </c>
      <c r="AF2546" s="24" t="s">
        <v>59</v>
      </c>
      <c r="AG2546" s="24" t="s">
        <v>59</v>
      </c>
      <c r="AH2546" s="24" t="s">
        <v>60</v>
      </c>
      <c r="AI2546" s="24">
        <v>9348640</v>
      </c>
      <c r="AJ2546" s="24" t="s">
        <v>60</v>
      </c>
      <c r="AK2546" s="24" t="s">
        <v>101</v>
      </c>
      <c r="AL2546" s="24" t="s">
        <v>8595</v>
      </c>
      <c r="AM2546" s="24" t="s">
        <v>60</v>
      </c>
      <c r="AN2546" s="24" t="s">
        <v>59</v>
      </c>
      <c r="AO2546" s="24">
        <v>0</v>
      </c>
      <c r="AP2546" s="24"/>
      <c r="AQ2546" s="32" t="s">
        <v>9698</v>
      </c>
      <c r="AR2546" s="25" t="s">
        <v>9699</v>
      </c>
      <c r="AS2546" s="89">
        <f t="shared" si="532"/>
        <v>35</v>
      </c>
      <c r="AT2546" s="24"/>
    </row>
    <row r="2547" spans="1:46" x14ac:dyDescent="0.5">
      <c r="A2547" s="24">
        <v>2688</v>
      </c>
      <c r="B2547" s="24"/>
      <c r="C2547" s="24"/>
      <c r="D2547" s="24" t="s">
        <v>9700</v>
      </c>
      <c r="E2547" s="24" t="s">
        <v>9701</v>
      </c>
      <c r="F2547" s="77" t="str">
        <f t="shared" si="519"/>
        <v>Mabbett &amp; Associates Ltd</v>
      </c>
      <c r="G2547" s="24" t="s">
        <v>9702</v>
      </c>
      <c r="H2547" s="24" t="s">
        <v>768</v>
      </c>
      <c r="I2547" s="24" t="s">
        <v>1128</v>
      </c>
      <c r="J2547" s="24" t="s">
        <v>190</v>
      </c>
      <c r="K2547" s="24" t="s">
        <v>3201</v>
      </c>
      <c r="L2547" s="25">
        <v>45450</v>
      </c>
      <c r="M2547" s="25">
        <v>45535</v>
      </c>
      <c r="N2547" s="81">
        <f t="shared" si="529"/>
        <v>45535</v>
      </c>
      <c r="O2547" s="77" t="str">
        <f t="shared" ca="1" si="530"/>
        <v>Expired</v>
      </c>
      <c r="P2547" s="77" t="str" cm="1">
        <f t="array" aca="1" ref="P2547" ca="1">_xlfn.IFS((N2547-TODAY())&gt;=547,"06 Expires over 18 months",(N2547-TODAY())&gt;=365,"05 Expires in 18 months",(N2547-TODAY())&gt;=183,"04 Expires in 12 months",(N2547-TODAY())&gt;=92,"03 Expires in 6 months",(N2547-TODAY())&gt;=31,"02 Expires in 3 months",(N2547-TODAY())&gt;=0,"01 Expires in 30 days",(N2547-TODAY())&gt;=-31,"01 Expired last 30 days",(N2547-TODAY())&gt;=-92,"02 Expired last 3 months",(N2547-TODAY())&gt;=-183,"03 Expired last 6 months",(N2547-TODAY())&gt;=-365,"04 Expired last 12 months",(N2547-TODAY())&gt;=-547,"05 Expired last 18 months",TRUE,"06 Expired over 18 months")</f>
        <v>06 Expired over 18 months</v>
      </c>
      <c r="Q2547" s="65">
        <v>70352.7</v>
      </c>
      <c r="R2547" s="84">
        <f t="shared" si="531"/>
        <v>70352.7</v>
      </c>
      <c r="S2547" s="77" t="str" cm="1">
        <f t="array" ref="S2547">_xlfn.IFS(R2547&gt;5000000,"Gold",R2547&gt;=500000,"Silver",R2547&gt;30000,"Bronze",TRUE,"Transactional")</f>
        <v>Bronze</v>
      </c>
      <c r="T2547" s="24" t="s">
        <v>54</v>
      </c>
      <c r="U2547" s="101" t="s">
        <v>393</v>
      </c>
      <c r="V2547" s="101" t="s">
        <v>1200</v>
      </c>
      <c r="W2547" s="77" t="str">
        <f t="shared" si="520"/>
        <v>No</v>
      </c>
      <c r="X2547" s="77" t="str">
        <f>IFERROR(_xlfn.XLOOKUP(J2547&amp;"||"&amp;K2547,'Mapping Ref.'!$J$2:$J$538,'Mapping Ref.'!$K$2:$K$538),"")</f>
        <v>Childrens &amp; Adults</v>
      </c>
      <c r="Y2547" s="77" t="str" cm="1">
        <f t="array" ref="Y2547">_xlfn.IFS(R2547&gt;2000000,"For Publication",R2547&gt;100000,"PID",R2547&gt;30000,"RFQ",TRUE,"Transactional")</f>
        <v>RFQ</v>
      </c>
      <c r="Z2547" s="24" t="s">
        <v>2277</v>
      </c>
      <c r="AA2547" s="32">
        <v>26.29</v>
      </c>
      <c r="AB2547" s="24">
        <v>0</v>
      </c>
      <c r="AC2547" s="25">
        <v>45526</v>
      </c>
      <c r="AD2547" s="24" t="s">
        <v>58</v>
      </c>
      <c r="AE2547" s="24" t="s">
        <v>8681</v>
      </c>
      <c r="AF2547" s="24" t="s">
        <v>59</v>
      </c>
      <c r="AG2547" s="24" t="s">
        <v>59</v>
      </c>
      <c r="AH2547" s="24" t="s">
        <v>60</v>
      </c>
      <c r="AI2547" s="24" t="s">
        <v>9703</v>
      </c>
      <c r="AJ2547" s="24" t="s">
        <v>60</v>
      </c>
      <c r="AK2547" s="24" t="s">
        <v>76</v>
      </c>
      <c r="AL2547" s="24" t="s">
        <v>123</v>
      </c>
      <c r="AM2547" s="24" t="s">
        <v>60</v>
      </c>
      <c r="AN2547" s="24" t="s">
        <v>59</v>
      </c>
      <c r="AO2547" s="24">
        <v>0</v>
      </c>
      <c r="AP2547" s="24"/>
      <c r="AQ2547" s="32" t="s">
        <v>9704</v>
      </c>
      <c r="AR2547" s="25" t="s">
        <v>9705</v>
      </c>
      <c r="AS2547" s="89">
        <f t="shared" si="532"/>
        <v>2</v>
      </c>
      <c r="AT2547" s="24"/>
    </row>
    <row r="2548" spans="1:46" x14ac:dyDescent="0.5">
      <c r="A2548" s="24">
        <v>2689</v>
      </c>
      <c r="B2548" s="24" t="s">
        <v>506</v>
      </c>
      <c r="C2548" s="24"/>
      <c r="D2548" s="24" t="s">
        <v>5445</v>
      </c>
      <c r="E2548" s="24" t="s">
        <v>9706</v>
      </c>
      <c r="F2548" s="77" t="str">
        <f t="shared" si="519"/>
        <v>CHILDRENS LINKS</v>
      </c>
      <c r="G2548" s="24" t="s">
        <v>9707</v>
      </c>
      <c r="H2548" s="24" t="s">
        <v>5010</v>
      </c>
      <c r="I2548" s="24" t="s">
        <v>5010</v>
      </c>
      <c r="J2548" s="24" t="s">
        <v>190</v>
      </c>
      <c r="K2548" s="24" t="s">
        <v>6369</v>
      </c>
      <c r="L2548" s="25">
        <v>45526</v>
      </c>
      <c r="M2548" s="25">
        <v>45900</v>
      </c>
      <c r="N2548" s="81">
        <f t="shared" si="529"/>
        <v>46446</v>
      </c>
      <c r="O2548" s="77" t="str">
        <f t="shared" ca="1" si="530"/>
        <v>Live</v>
      </c>
      <c r="P2548" s="77" t="str" cm="1">
        <f t="array" aca="1" ref="P2548" ca="1">_xlfn.IFS((N2548-TODAY())&gt;=547,"06 Expires over 18 months",(N2548-TODAY())&gt;=365,"05 Expires in 18 months",(N2548-TODAY())&gt;=183,"04 Expires in 12 months",(N2548-TODAY())&gt;=92,"03 Expires in 6 months",(N2548-TODAY())&gt;=31,"02 Expires in 3 months",(N2548-TODAY())&gt;=0,"01 Expires in 30 days",(N2548-TODAY())&gt;=-31,"01 Expired last 30 days",(N2548-TODAY())&gt;=-92,"02 Expired last 3 months",(N2548-TODAY())&gt;=-183,"03 Expired last 6 months",(N2548-TODAY())&gt;=-365,"04 Expired last 12 months",(N2548-TODAY())&gt;=-547,"05 Expired last 18 months",TRUE,"06 Expired over 18 months")</f>
        <v>04 Expires in 12 months</v>
      </c>
      <c r="Q2548" s="65">
        <v>20000</v>
      </c>
      <c r="R2548" s="84">
        <f t="shared" si="531"/>
        <v>50000</v>
      </c>
      <c r="S2548" s="77" t="str" cm="1">
        <f t="array" ref="S2548">_xlfn.IFS(R2548&gt;5000000,"Gold",R2548&gt;=500000,"Silver",R2548&gt;30000,"Bronze",TRUE,"Transactional")</f>
        <v>Bronze</v>
      </c>
      <c r="T2548" s="24" t="s">
        <v>54</v>
      </c>
      <c r="U2548" s="101" t="s">
        <v>190</v>
      </c>
      <c r="V2548" s="101"/>
      <c r="W2548" s="77" t="str">
        <f t="shared" si="520"/>
        <v>Yes</v>
      </c>
      <c r="X2548" s="77" t="str">
        <f>IFERROR(_xlfn.XLOOKUP(J2548&amp;"||"&amp;K2548,'Mapping Ref.'!$J$2:$J$538,'Mapping Ref.'!$K$2:$K$538),"")</f>
        <v>Childrens &amp; Adults</v>
      </c>
      <c r="Y2548" s="77" t="str" cm="1">
        <f t="array" ref="Y2548">_xlfn.IFS(R2548&gt;2000000,"For Publication",R2548&gt;100000,"PID",R2548&gt;30000,"RFQ",TRUE,"Transactional")</f>
        <v>RFQ</v>
      </c>
      <c r="Z2548" s="24" t="s">
        <v>8586</v>
      </c>
      <c r="AA2548" s="32">
        <v>12</v>
      </c>
      <c r="AB2548" s="24">
        <v>18</v>
      </c>
      <c r="AC2548" s="25">
        <v>45526</v>
      </c>
      <c r="AD2548" s="24" t="s">
        <v>58</v>
      </c>
      <c r="AE2548" s="24" t="s">
        <v>8681</v>
      </c>
      <c r="AF2548" s="24" t="s">
        <v>60</v>
      </c>
      <c r="AG2548" s="24" t="s">
        <v>59</v>
      </c>
      <c r="AH2548" s="24" t="s">
        <v>60</v>
      </c>
      <c r="AI2548" s="24">
        <v>1071058</v>
      </c>
      <c r="AJ2548" s="24" t="s">
        <v>59</v>
      </c>
      <c r="AK2548" s="24" t="s">
        <v>101</v>
      </c>
      <c r="AL2548" s="24" t="s">
        <v>70</v>
      </c>
      <c r="AM2548" s="24" t="s">
        <v>59</v>
      </c>
      <c r="AN2548" s="24" t="s">
        <v>59</v>
      </c>
      <c r="AO2548" s="24">
        <v>0</v>
      </c>
      <c r="AP2548" s="24"/>
      <c r="AQ2548" s="32" t="s">
        <v>9708</v>
      </c>
      <c r="AR2548" s="25" t="s">
        <v>9709</v>
      </c>
      <c r="AS2548" s="89">
        <f t="shared" si="532"/>
        <v>30</v>
      </c>
      <c r="AT2548" s="24" t="s">
        <v>9710</v>
      </c>
    </row>
    <row r="2549" spans="1:46" x14ac:dyDescent="0.5">
      <c r="A2549" s="24">
        <v>2690</v>
      </c>
      <c r="B2549" s="24"/>
      <c r="C2549" s="24"/>
      <c r="D2549" s="24" t="s">
        <v>9711</v>
      </c>
      <c r="E2549" s="24" t="s">
        <v>9712</v>
      </c>
      <c r="F2549" s="77" t="str">
        <f t="shared" si="519"/>
        <v>HANNAH FOXCROFT</v>
      </c>
      <c r="G2549" s="24" t="s">
        <v>9713</v>
      </c>
      <c r="H2549" s="24" t="s">
        <v>3268</v>
      </c>
      <c r="I2549" s="24" t="s">
        <v>3269</v>
      </c>
      <c r="J2549" s="24" t="s">
        <v>190</v>
      </c>
      <c r="K2549" s="24" t="s">
        <v>191</v>
      </c>
      <c r="L2549" s="25">
        <v>45532</v>
      </c>
      <c r="M2549" s="25">
        <v>45532</v>
      </c>
      <c r="N2549" s="81">
        <f t="shared" si="529"/>
        <v>45897</v>
      </c>
      <c r="O2549" s="77" t="str">
        <f t="shared" ca="1" si="530"/>
        <v>Expired</v>
      </c>
      <c r="P2549" s="77" t="str" cm="1">
        <f t="array" aca="1" ref="P2549" ca="1">_xlfn.IFS((N2549-TODAY())&gt;=547,"06 Expires over 18 months",(N2549-TODAY())&gt;=365,"05 Expires in 18 months",(N2549-TODAY())&gt;=183,"04 Expires in 12 months",(N2549-TODAY())&gt;=92,"03 Expires in 6 months",(N2549-TODAY())&gt;=31,"02 Expires in 3 months",(N2549-TODAY())&gt;=0,"01 Expires in 30 days",(N2549-TODAY())&gt;=-31,"01 Expired last 30 days",(N2549-TODAY())&gt;=-92,"02 Expired last 3 months",(N2549-TODAY())&gt;=-183,"03 Expired last 6 months",(N2549-TODAY())&gt;=-365,"04 Expired last 12 months",(N2549-TODAY())&gt;=-547,"05 Expired last 18 months",TRUE,"06 Expired over 18 months")</f>
        <v>04 Expired last 12 months</v>
      </c>
      <c r="Q2549" s="65">
        <v>15000</v>
      </c>
      <c r="R2549" s="84">
        <f t="shared" si="531"/>
        <v>15000</v>
      </c>
      <c r="S2549" s="77" t="str" cm="1">
        <f t="array" ref="S2549">_xlfn.IFS(R2549&gt;5000000,"Gold",R2549&gt;=500000,"Silver",R2549&gt;30000,"Bronze",TRUE,"Transactional")</f>
        <v>Transactional</v>
      </c>
      <c r="T2549" s="24" t="s">
        <v>54</v>
      </c>
      <c r="U2549" s="101" t="s">
        <v>455</v>
      </c>
      <c r="V2549" s="101" t="s">
        <v>822</v>
      </c>
      <c r="W2549" s="77" t="str">
        <f t="shared" si="520"/>
        <v>Yes</v>
      </c>
      <c r="X2549" s="77" t="str">
        <f>IFERROR(_xlfn.XLOOKUP(J2549&amp;"||"&amp;K2549,'Mapping Ref.'!$J$2:$J$538,'Mapping Ref.'!$K$2:$K$538),"")</f>
        <v>Childrens &amp; Adults</v>
      </c>
      <c r="Y2549" s="77" t="str" cm="1">
        <f t="array" ref="Y2549">_xlfn.IFS(R2549&gt;2000000,"For Publication",R2549&gt;100000,"PID",R2549&gt;30000,"RFQ",TRUE,"Transactional")</f>
        <v>Transactional</v>
      </c>
      <c r="Z2549" s="24" t="s">
        <v>2277</v>
      </c>
      <c r="AA2549" s="32">
        <v>12</v>
      </c>
      <c r="AB2549" s="24">
        <v>12</v>
      </c>
      <c r="AC2549" s="25">
        <v>45532</v>
      </c>
      <c r="AD2549" s="24" t="s">
        <v>58</v>
      </c>
      <c r="AE2549" s="24" t="s">
        <v>8381</v>
      </c>
      <c r="AF2549" s="24" t="s">
        <v>60</v>
      </c>
      <c r="AG2549" s="24" t="s">
        <v>59</v>
      </c>
      <c r="AH2549" s="24" t="s">
        <v>60</v>
      </c>
      <c r="AI2549" s="24">
        <v>1611899445</v>
      </c>
      <c r="AJ2549" s="24" t="s">
        <v>59</v>
      </c>
      <c r="AK2549" s="24" t="s">
        <v>101</v>
      </c>
      <c r="AL2549" s="24" t="s">
        <v>70</v>
      </c>
      <c r="AM2549" s="24" t="s">
        <v>60</v>
      </c>
      <c r="AN2549" s="24" t="s">
        <v>59</v>
      </c>
      <c r="AO2549" s="24">
        <v>0</v>
      </c>
      <c r="AP2549" s="24" t="s">
        <v>8471</v>
      </c>
      <c r="AQ2549" s="32" t="s">
        <v>9713</v>
      </c>
      <c r="AR2549" s="25" t="s">
        <v>9714</v>
      </c>
      <c r="AS2549" s="89">
        <f t="shared" si="532"/>
        <v>12</v>
      </c>
      <c r="AT2549" s="24" t="s">
        <v>9715</v>
      </c>
    </row>
    <row r="2550" spans="1:46" x14ac:dyDescent="0.5">
      <c r="A2550" s="24">
        <v>2691</v>
      </c>
      <c r="B2550" s="24"/>
      <c r="C2550" s="24"/>
      <c r="D2550" s="24" t="s">
        <v>2107</v>
      </c>
      <c r="E2550" s="24" t="s">
        <v>9716</v>
      </c>
      <c r="F2550" s="77" t="str">
        <f t="shared" si="519"/>
        <v>O&amp;T CONSULTATIONS LTD</v>
      </c>
      <c r="G2550" s="24" t="s">
        <v>9717</v>
      </c>
      <c r="H2550" s="24" t="s">
        <v>3268</v>
      </c>
      <c r="I2550" s="24" t="s">
        <v>3269</v>
      </c>
      <c r="J2550" s="24" t="s">
        <v>190</v>
      </c>
      <c r="K2550" s="24" t="s">
        <v>3270</v>
      </c>
      <c r="L2550" s="25">
        <v>45532</v>
      </c>
      <c r="M2550" s="25">
        <v>45532</v>
      </c>
      <c r="N2550" s="81">
        <f t="shared" si="529"/>
        <v>45897</v>
      </c>
      <c r="O2550" s="77" t="str">
        <f t="shared" ca="1" si="530"/>
        <v>Expired</v>
      </c>
      <c r="P2550" s="77" t="str" cm="1">
        <f t="array" aca="1" ref="P2550" ca="1">_xlfn.IFS((N2550-TODAY())&gt;=547,"06 Expires over 18 months",(N2550-TODAY())&gt;=365,"05 Expires in 18 months",(N2550-TODAY())&gt;=183,"04 Expires in 12 months",(N2550-TODAY())&gt;=92,"03 Expires in 6 months",(N2550-TODAY())&gt;=31,"02 Expires in 3 months",(N2550-TODAY())&gt;=0,"01 Expires in 30 days",(N2550-TODAY())&gt;=-31,"01 Expired last 30 days",(N2550-TODAY())&gt;=-92,"02 Expired last 3 months",(N2550-TODAY())&gt;=-183,"03 Expired last 6 months",(N2550-TODAY())&gt;=-365,"04 Expired last 12 months",(N2550-TODAY())&gt;=-547,"05 Expired last 18 months",TRUE,"06 Expired over 18 months")</f>
        <v>04 Expired last 12 months</v>
      </c>
      <c r="Q2550" s="65">
        <v>15000</v>
      </c>
      <c r="R2550" s="84">
        <f t="shared" si="531"/>
        <v>15000</v>
      </c>
      <c r="S2550" s="77" t="str" cm="1">
        <f t="array" ref="S2550">_xlfn.IFS(R2550&gt;5000000,"Gold",R2550&gt;=500000,"Silver",R2550&gt;30000,"Bronze",TRUE,"Transactional")</f>
        <v>Transactional</v>
      </c>
      <c r="T2550" s="24" t="s">
        <v>54</v>
      </c>
      <c r="U2550" s="101" t="s">
        <v>455</v>
      </c>
      <c r="V2550" s="101" t="s">
        <v>822</v>
      </c>
      <c r="W2550" s="77" t="str">
        <f t="shared" si="520"/>
        <v>Yes</v>
      </c>
      <c r="X2550" s="77" t="str">
        <f>IFERROR(_xlfn.XLOOKUP(J2550&amp;"||"&amp;K2550,'Mapping Ref.'!$J$2:$J$538,'Mapping Ref.'!$K$2:$K$538),"")</f>
        <v>Childrens &amp; Adults</v>
      </c>
      <c r="Y2550" s="77" t="str" cm="1">
        <f t="array" ref="Y2550">_xlfn.IFS(R2550&gt;2000000,"For Publication",R2550&gt;100000,"PID",R2550&gt;30000,"RFQ",TRUE,"Transactional")</f>
        <v>Transactional</v>
      </c>
      <c r="Z2550" s="24" t="s">
        <v>2277</v>
      </c>
      <c r="AA2550" s="32">
        <v>12</v>
      </c>
      <c r="AB2550" s="24">
        <v>12</v>
      </c>
      <c r="AC2550" s="25">
        <v>45532</v>
      </c>
      <c r="AD2550" s="24" t="s">
        <v>58</v>
      </c>
      <c r="AE2550" s="24" t="s">
        <v>8381</v>
      </c>
      <c r="AF2550" s="24" t="s">
        <v>60</v>
      </c>
      <c r="AG2550" s="24" t="s">
        <v>59</v>
      </c>
      <c r="AH2550" s="24" t="s">
        <v>60</v>
      </c>
      <c r="AI2550" s="24">
        <v>15495957</v>
      </c>
      <c r="AJ2550" s="24" t="s">
        <v>59</v>
      </c>
      <c r="AK2550" s="24" t="s">
        <v>101</v>
      </c>
      <c r="AL2550" s="24" t="s">
        <v>70</v>
      </c>
      <c r="AM2550" s="24" t="s">
        <v>60</v>
      </c>
      <c r="AN2550" s="24" t="s">
        <v>59</v>
      </c>
      <c r="AO2550" s="24">
        <v>0</v>
      </c>
      <c r="AP2550" s="24" t="s">
        <v>8471</v>
      </c>
      <c r="AQ2550" s="32" t="s">
        <v>9718</v>
      </c>
      <c r="AR2550" s="25" t="s">
        <v>9719</v>
      </c>
      <c r="AS2550" s="89">
        <f t="shared" si="532"/>
        <v>12</v>
      </c>
      <c r="AT2550" s="24" t="s">
        <v>9720</v>
      </c>
    </row>
    <row r="2551" spans="1:46" x14ac:dyDescent="0.5">
      <c r="A2551" s="24">
        <v>2692</v>
      </c>
      <c r="B2551" s="24"/>
      <c r="C2551" s="24"/>
      <c r="D2551" s="24" t="s">
        <v>2107</v>
      </c>
      <c r="E2551" s="24" t="s">
        <v>9716</v>
      </c>
      <c r="F2551" s="77" t="str">
        <f t="shared" si="519"/>
        <v>GALLAGHER BASSETT INTERNATIONAL LTD</v>
      </c>
      <c r="G2551" s="24" t="s">
        <v>9721</v>
      </c>
      <c r="H2551" s="24" t="s">
        <v>3268</v>
      </c>
      <c r="I2551" s="24" t="s">
        <v>3269</v>
      </c>
      <c r="J2551" s="24" t="s">
        <v>190</v>
      </c>
      <c r="K2551" s="24" t="s">
        <v>3270</v>
      </c>
      <c r="L2551" s="25">
        <v>45533</v>
      </c>
      <c r="M2551" s="25">
        <v>45533</v>
      </c>
      <c r="N2551" s="81">
        <f t="shared" si="529"/>
        <v>45898</v>
      </c>
      <c r="O2551" s="77" t="str">
        <f t="shared" ca="1" si="530"/>
        <v>Expired</v>
      </c>
      <c r="P2551" s="77" t="str" cm="1">
        <f t="array" aca="1" ref="P2551" ca="1">_xlfn.IFS((N2551-TODAY())&gt;=547,"06 Expires over 18 months",(N2551-TODAY())&gt;=365,"05 Expires in 18 months",(N2551-TODAY())&gt;=183,"04 Expires in 12 months",(N2551-TODAY())&gt;=92,"03 Expires in 6 months",(N2551-TODAY())&gt;=31,"02 Expires in 3 months",(N2551-TODAY())&gt;=0,"01 Expires in 30 days",(N2551-TODAY())&gt;=-31,"01 Expired last 30 days",(N2551-TODAY())&gt;=-92,"02 Expired last 3 months",(N2551-TODAY())&gt;=-183,"03 Expired last 6 months",(N2551-TODAY())&gt;=-365,"04 Expired last 12 months",(N2551-TODAY())&gt;=-547,"05 Expired last 18 months",TRUE,"06 Expired over 18 months")</f>
        <v>04 Expired last 12 months</v>
      </c>
      <c r="Q2551" s="65">
        <v>15000</v>
      </c>
      <c r="R2551" s="84">
        <f t="shared" si="531"/>
        <v>15000</v>
      </c>
      <c r="S2551" s="77" t="str" cm="1">
        <f t="array" ref="S2551">_xlfn.IFS(R2551&gt;5000000,"Gold",R2551&gt;=500000,"Silver",R2551&gt;30000,"Bronze",TRUE,"Transactional")</f>
        <v>Transactional</v>
      </c>
      <c r="T2551" s="24" t="s">
        <v>54</v>
      </c>
      <c r="U2551" s="101" t="s">
        <v>455</v>
      </c>
      <c r="V2551" s="101" t="s">
        <v>822</v>
      </c>
      <c r="W2551" s="77" t="str">
        <f t="shared" si="520"/>
        <v>Yes</v>
      </c>
      <c r="X2551" s="77" t="str">
        <f>IFERROR(_xlfn.XLOOKUP(J2551&amp;"||"&amp;K2551,'Mapping Ref.'!$J$2:$J$538,'Mapping Ref.'!$K$2:$K$538),"")</f>
        <v>Childrens &amp; Adults</v>
      </c>
      <c r="Y2551" s="77" t="str" cm="1">
        <f t="array" ref="Y2551">_xlfn.IFS(R2551&gt;2000000,"For Publication",R2551&gt;100000,"PID",R2551&gt;30000,"RFQ",TRUE,"Transactional")</f>
        <v>Transactional</v>
      </c>
      <c r="Z2551" s="24" t="s">
        <v>2277</v>
      </c>
      <c r="AA2551" s="32">
        <v>12</v>
      </c>
      <c r="AB2551" s="24">
        <v>12</v>
      </c>
      <c r="AC2551" s="25">
        <v>45533</v>
      </c>
      <c r="AD2551" s="24" t="s">
        <v>58</v>
      </c>
      <c r="AE2551" s="24" t="s">
        <v>5003</v>
      </c>
      <c r="AF2551" s="24" t="s">
        <v>60</v>
      </c>
      <c r="AG2551" s="24" t="s">
        <v>59</v>
      </c>
      <c r="AH2551" s="24" t="s">
        <v>60</v>
      </c>
      <c r="AI2551" s="24">
        <v>7128465</v>
      </c>
      <c r="AJ2551" s="24" t="s">
        <v>59</v>
      </c>
      <c r="AK2551" s="24" t="s">
        <v>101</v>
      </c>
      <c r="AL2551" s="24" t="s">
        <v>70</v>
      </c>
      <c r="AM2551" s="24" t="s">
        <v>60</v>
      </c>
      <c r="AN2551" s="24" t="s">
        <v>59</v>
      </c>
      <c r="AO2551" s="24">
        <v>0</v>
      </c>
      <c r="AP2551" s="24" t="s">
        <v>8471</v>
      </c>
      <c r="AQ2551" s="32" t="s">
        <v>9722</v>
      </c>
      <c r="AR2551" s="25" t="s">
        <v>9723</v>
      </c>
      <c r="AS2551" s="89">
        <f t="shared" si="532"/>
        <v>12</v>
      </c>
      <c r="AT2551" s="24" t="s">
        <v>9724</v>
      </c>
    </row>
    <row r="2552" spans="1:46" x14ac:dyDescent="0.5">
      <c r="A2552" s="24">
        <v>2693</v>
      </c>
      <c r="B2552" s="24" t="s">
        <v>506</v>
      </c>
      <c r="C2552" s="24" t="s">
        <v>77</v>
      </c>
      <c r="D2552" s="24" t="s">
        <v>8880</v>
      </c>
      <c r="E2552" s="24" t="s">
        <v>9725</v>
      </c>
      <c r="F2552" s="77" t="str">
        <f t="shared" si="519"/>
        <v>MATRIX SCM LTD</v>
      </c>
      <c r="G2552" s="24" t="s">
        <v>8882</v>
      </c>
      <c r="H2552" s="24" t="s">
        <v>3282</v>
      </c>
      <c r="I2552" s="24" t="s">
        <v>8192</v>
      </c>
      <c r="J2552" s="24" t="s">
        <v>107</v>
      </c>
      <c r="K2552" s="24" t="s">
        <v>3283</v>
      </c>
      <c r="L2552" s="25">
        <v>45536</v>
      </c>
      <c r="M2552" s="25">
        <v>45900</v>
      </c>
      <c r="N2552" s="81">
        <f t="shared" si="529"/>
        <v>46265</v>
      </c>
      <c r="O2552" s="77" t="str">
        <f t="shared" ca="1" si="530"/>
        <v>Live</v>
      </c>
      <c r="P2552" s="77" t="str" cm="1">
        <f t="array" aca="1" ref="P2552" ca="1">_xlfn.IFS((N2552-TODAY())&gt;=547,"06 Expires over 18 months",(N2552-TODAY())&gt;=365,"05 Expires in 18 months",(N2552-TODAY())&gt;=183,"04 Expires in 12 months",(N2552-TODAY())&gt;=92,"03 Expires in 6 months",(N2552-TODAY())&gt;=31,"02 Expires in 3 months",(N2552-TODAY())&gt;=0,"01 Expires in 30 days",(N2552-TODAY())&gt;=-31,"01 Expired last 30 days",(N2552-TODAY())&gt;=-92,"02 Expired last 3 months",(N2552-TODAY())&gt;=-183,"03 Expired last 6 months",(N2552-TODAY())&gt;=-365,"04 Expired last 12 months",(N2552-TODAY())&gt;=-547,"05 Expired last 18 months",TRUE,"06 Expired over 18 months")</f>
        <v>01 Expires in 30 days</v>
      </c>
      <c r="Q2552" s="65">
        <v>500000</v>
      </c>
      <c r="R2552" s="84">
        <f t="shared" si="531"/>
        <v>958333.33333333337</v>
      </c>
      <c r="S2552" s="77" t="str" cm="1">
        <f t="array" ref="S2552">_xlfn.IFS(R2552&gt;5000000,"Gold",R2552&gt;=500000,"Silver",R2552&gt;30000,"Bronze",TRUE,"Transactional")</f>
        <v>Silver</v>
      </c>
      <c r="T2552" s="24" t="s">
        <v>122</v>
      </c>
      <c r="U2552" s="101" t="s">
        <v>208</v>
      </c>
      <c r="V2552" s="101" t="s">
        <v>209</v>
      </c>
      <c r="W2552" s="77" t="str">
        <f t="shared" si="520"/>
        <v>Yes</v>
      </c>
      <c r="X2552" s="77" t="str">
        <f>IFERROR(_xlfn.XLOOKUP(J2552&amp;"||"&amp;K2552,'Mapping Ref.'!$J$2:$J$538,'Mapping Ref.'!$K$2:$K$538),"")</f>
        <v>Construction &amp; Estates</v>
      </c>
      <c r="Y2552" s="77" t="str" cm="1">
        <f t="array" ref="Y2552">_xlfn.IFS(R2552&gt;2000000,"For Publication",R2552&gt;100000,"PID",R2552&gt;30000,"RFQ",TRUE,"Transactional")</f>
        <v>PID</v>
      </c>
      <c r="Z2552" s="24" t="s">
        <v>2277</v>
      </c>
      <c r="AA2552" s="32">
        <v>12</v>
      </c>
      <c r="AB2552" s="24">
        <v>12</v>
      </c>
      <c r="AC2552" s="25">
        <v>45534</v>
      </c>
      <c r="AD2552" s="24" t="s">
        <v>58</v>
      </c>
      <c r="AE2552" s="24" t="s">
        <v>8320</v>
      </c>
      <c r="AF2552" s="24" t="s">
        <v>60</v>
      </c>
      <c r="AG2552" s="24" t="s">
        <v>59</v>
      </c>
      <c r="AH2552" s="24" t="s">
        <v>60</v>
      </c>
      <c r="AI2552" s="24">
        <v>2227962</v>
      </c>
      <c r="AJ2552" s="24" t="s">
        <v>60</v>
      </c>
      <c r="AK2552" s="24" t="s">
        <v>86</v>
      </c>
      <c r="AL2552" s="24" t="s">
        <v>70</v>
      </c>
      <c r="AM2552" s="24" t="s">
        <v>60</v>
      </c>
      <c r="AN2552" s="24" t="s">
        <v>59</v>
      </c>
      <c r="AO2552" s="24">
        <v>0</v>
      </c>
      <c r="AP2552" s="24"/>
      <c r="AQ2552" s="32" t="s">
        <v>9726</v>
      </c>
      <c r="AR2552" s="25" t="s">
        <v>9727</v>
      </c>
      <c r="AS2552" s="89">
        <f t="shared" si="532"/>
        <v>23</v>
      </c>
      <c r="AT2552" s="24" t="s">
        <v>8885</v>
      </c>
    </row>
    <row r="2553" spans="1:46" x14ac:dyDescent="0.5">
      <c r="A2553" s="24">
        <v>2694</v>
      </c>
      <c r="B2553" s="24"/>
      <c r="C2553" s="24"/>
      <c r="D2553" s="24" t="s">
        <v>9728</v>
      </c>
      <c r="E2553" s="24" t="s">
        <v>9729</v>
      </c>
      <c r="F2553" s="77" t="str">
        <f t="shared" si="519"/>
        <v>MCPEAR SECURITY SERVICES LTD</v>
      </c>
      <c r="G2553" s="24" t="s">
        <v>9730</v>
      </c>
      <c r="H2553" s="24" t="s">
        <v>9731</v>
      </c>
      <c r="I2553" s="24" t="s">
        <v>9731</v>
      </c>
      <c r="J2553" s="24" t="s">
        <v>321</v>
      </c>
      <c r="K2553" s="24" t="s">
        <v>337</v>
      </c>
      <c r="L2553" s="25">
        <v>45545</v>
      </c>
      <c r="M2553" s="25">
        <v>45628</v>
      </c>
      <c r="N2553" s="81">
        <f t="shared" si="529"/>
        <v>45628</v>
      </c>
      <c r="O2553" s="77" t="str">
        <f t="shared" ca="1" si="530"/>
        <v>Expired</v>
      </c>
      <c r="P2553" s="77" t="str" cm="1">
        <f t="array" aca="1" ref="P2553" ca="1">_xlfn.IFS((N2553-TODAY())&gt;=547,"06 Expires over 18 months",(N2553-TODAY())&gt;=365,"05 Expires in 18 months",(N2553-TODAY())&gt;=183,"04 Expires in 12 months",(N2553-TODAY())&gt;=92,"03 Expires in 6 months",(N2553-TODAY())&gt;=31,"02 Expires in 3 months",(N2553-TODAY())&gt;=0,"01 Expires in 30 days",(N2553-TODAY())&gt;=-31,"01 Expired last 30 days",(N2553-TODAY())&gt;=-92,"02 Expired last 3 months",(N2553-TODAY())&gt;=-183,"03 Expired last 6 months",(N2553-TODAY())&gt;=-365,"04 Expired last 12 months",(N2553-TODAY())&gt;=-547,"05 Expired last 18 months",TRUE,"06 Expired over 18 months")</f>
        <v>06 Expired over 18 months</v>
      </c>
      <c r="Q2553" s="65">
        <v>23503.200000000001</v>
      </c>
      <c r="R2553" s="84">
        <f t="shared" si="531"/>
        <v>23503.200000000001</v>
      </c>
      <c r="S2553" s="77" t="str" cm="1">
        <f t="array" ref="S2553">_xlfn.IFS(R2553&gt;5000000,"Gold",R2553&gt;=500000,"Silver",R2553&gt;30000,"Bronze",TRUE,"Transactional")</f>
        <v>Transactional</v>
      </c>
      <c r="T2553" s="24" t="s">
        <v>122</v>
      </c>
      <c r="U2553" s="101" t="s">
        <v>116</v>
      </c>
      <c r="V2553" s="101" t="s">
        <v>70</v>
      </c>
      <c r="W2553" s="77" t="str">
        <f t="shared" si="520"/>
        <v>No</v>
      </c>
      <c r="X2553" s="77" t="str">
        <f>IFERROR(_xlfn.XLOOKUP(J2553&amp;"||"&amp;K2553,'Mapping Ref.'!$J$2:$J$538,'Mapping Ref.'!$K$2:$K$538),"")</f>
        <v>Corporate</v>
      </c>
      <c r="Y2553" s="77" t="str" cm="1">
        <f t="array" ref="Y2553">_xlfn.IFS(R2553&gt;2000000,"For Publication",R2553&gt;100000,"PID",R2553&gt;30000,"RFQ",TRUE,"Transactional")</f>
        <v>Transactional</v>
      </c>
      <c r="Z2553" s="24" t="s">
        <v>2277</v>
      </c>
      <c r="AA2553" s="32">
        <v>2</v>
      </c>
      <c r="AB2553" s="24">
        <v>0</v>
      </c>
      <c r="AC2553" s="25">
        <v>45537</v>
      </c>
      <c r="AD2553" s="24" t="s">
        <v>58</v>
      </c>
      <c r="AE2553" s="24" t="s">
        <v>9732</v>
      </c>
      <c r="AF2553" s="24" t="s">
        <v>60</v>
      </c>
      <c r="AG2553" s="24" t="s">
        <v>59</v>
      </c>
      <c r="AH2553" s="24" t="s">
        <v>60</v>
      </c>
      <c r="AI2553" s="24">
        <v>7842359</v>
      </c>
      <c r="AJ2553" s="24" t="s">
        <v>60</v>
      </c>
      <c r="AK2553" s="24" t="s">
        <v>101</v>
      </c>
      <c r="AL2553" s="24" t="s">
        <v>70</v>
      </c>
      <c r="AM2553" s="24" t="s">
        <v>60</v>
      </c>
      <c r="AN2553" s="24"/>
      <c r="AO2553" s="24">
        <v>0</v>
      </c>
      <c r="AP2553" s="24" t="s">
        <v>9733</v>
      </c>
      <c r="AQ2553" s="32" t="s">
        <v>9734</v>
      </c>
      <c r="AR2553" s="25" t="s">
        <v>9735</v>
      </c>
      <c r="AS2553" s="89">
        <f t="shared" si="532"/>
        <v>2</v>
      </c>
      <c r="AT2553" s="24" t="s">
        <v>9736</v>
      </c>
    </row>
    <row r="2554" spans="1:46" x14ac:dyDescent="0.5">
      <c r="A2554" s="24">
        <v>2695</v>
      </c>
      <c r="B2554" s="24" t="s">
        <v>506</v>
      </c>
      <c r="C2554" s="24" t="s">
        <v>77</v>
      </c>
      <c r="D2554" s="24" t="s">
        <v>9737</v>
      </c>
      <c r="E2554" s="24" t="s">
        <v>9738</v>
      </c>
      <c r="F2554" s="77" t="str">
        <f t="shared" si="519"/>
        <v>ASPECT</v>
      </c>
      <c r="G2554" s="24" t="s">
        <v>9737</v>
      </c>
      <c r="H2554" s="24" t="s">
        <v>1166</v>
      </c>
      <c r="I2554" s="24" t="s">
        <v>1166</v>
      </c>
      <c r="J2554" s="24" t="s">
        <v>321</v>
      </c>
      <c r="K2554" s="24" t="s">
        <v>9739</v>
      </c>
      <c r="L2554" s="25">
        <v>45505</v>
      </c>
      <c r="M2554" s="25">
        <v>45869</v>
      </c>
      <c r="N2554" s="81">
        <f t="shared" si="529"/>
        <v>46234</v>
      </c>
      <c r="O2554" s="77" t="str">
        <f t="shared" ca="1" si="530"/>
        <v>Expired</v>
      </c>
      <c r="P2554" s="77" t="str" cm="1">
        <f t="array" aca="1" ref="P2554" ca="1">_xlfn.IFS((N2554-TODAY())&gt;=547,"06 Expires over 18 months",(N2554-TODAY())&gt;=365,"05 Expires in 18 months",(N2554-TODAY())&gt;=183,"04 Expires in 12 months",(N2554-TODAY())&gt;=92,"03 Expires in 6 months",(N2554-TODAY())&gt;=31,"02 Expires in 3 months",(N2554-TODAY())&gt;=0,"01 Expires in 30 days",(N2554-TODAY())&gt;=-31,"01 Expired last 30 days",(N2554-TODAY())&gt;=-92,"02 Expired last 3 months",(N2554-TODAY())&gt;=-183,"03 Expired last 6 months",(N2554-TODAY())&gt;=-365,"04 Expired last 12 months",(N2554-TODAY())&gt;=-547,"05 Expired last 18 months",TRUE,"06 Expired over 18 months")</f>
        <v>01 Expired last 30 days</v>
      </c>
      <c r="Q2554" s="65">
        <v>10000</v>
      </c>
      <c r="R2554" s="84">
        <f t="shared" si="531"/>
        <v>19166.666666666668</v>
      </c>
      <c r="S2554" s="77" t="str" cm="1">
        <f t="array" ref="S2554">_xlfn.IFS(R2554&gt;5000000,"Gold",R2554&gt;=500000,"Silver",R2554&gt;30000,"Bronze",TRUE,"Transactional")</f>
        <v>Transactional</v>
      </c>
      <c r="T2554" s="24" t="s">
        <v>54</v>
      </c>
      <c r="U2554" s="101" t="s">
        <v>109</v>
      </c>
      <c r="V2554" s="101" t="s">
        <v>148</v>
      </c>
      <c r="W2554" s="77" t="str">
        <f t="shared" si="520"/>
        <v>Yes</v>
      </c>
      <c r="X2554" s="77" t="str">
        <f>IFERROR(_xlfn.XLOOKUP(J2554&amp;"||"&amp;K2554,'Mapping Ref.'!$J$2:$J$538,'Mapping Ref.'!$K$2:$K$538),"")</f>
        <v>Corporate</v>
      </c>
      <c r="Y2554" s="77" t="str" cm="1">
        <f t="array" ref="Y2554">_xlfn.IFS(R2554&gt;2000000,"For Publication",R2554&gt;100000,"PID",R2554&gt;30000,"RFQ",TRUE,"Transactional")</f>
        <v>Transactional</v>
      </c>
      <c r="Z2554" s="24" t="s">
        <v>8586</v>
      </c>
      <c r="AA2554" s="32">
        <v>12</v>
      </c>
      <c r="AB2554" s="24">
        <v>12</v>
      </c>
      <c r="AC2554" s="25">
        <v>45537</v>
      </c>
      <c r="AD2554" s="24" t="s">
        <v>58</v>
      </c>
      <c r="AE2554" s="24" t="s">
        <v>8471</v>
      </c>
      <c r="AF2554" s="24" t="s">
        <v>60</v>
      </c>
      <c r="AG2554" s="24" t="s">
        <v>59</v>
      </c>
      <c r="AH2554" s="24" t="s">
        <v>60</v>
      </c>
      <c r="AI2554" s="24">
        <v>14276472</v>
      </c>
      <c r="AJ2554" s="24" t="s">
        <v>59</v>
      </c>
      <c r="AK2554" s="24" t="s">
        <v>101</v>
      </c>
      <c r="AL2554" s="24" t="s">
        <v>70</v>
      </c>
      <c r="AM2554" s="24" t="s">
        <v>60</v>
      </c>
      <c r="AN2554" s="24" t="s">
        <v>59</v>
      </c>
      <c r="AO2554" s="24">
        <v>0</v>
      </c>
      <c r="AP2554" s="24"/>
      <c r="AQ2554" s="32" t="s">
        <v>9740</v>
      </c>
      <c r="AR2554" s="25" t="s">
        <v>9741</v>
      </c>
      <c r="AS2554" s="89">
        <f t="shared" si="532"/>
        <v>23</v>
      </c>
      <c r="AT2554" s="24" t="s">
        <v>9742</v>
      </c>
    </row>
    <row r="2555" spans="1:46" x14ac:dyDescent="0.5">
      <c r="A2555" s="24">
        <v>2696</v>
      </c>
      <c r="B2555" s="24" t="s">
        <v>506</v>
      </c>
      <c r="C2555" s="24"/>
      <c r="D2555" s="24" t="s">
        <v>9743</v>
      </c>
      <c r="E2555" s="24" t="s">
        <v>9744</v>
      </c>
      <c r="F2555" s="77" t="str">
        <f t="shared" si="519"/>
        <v>L&amp;S PRINTING COMPANY LIMITED</v>
      </c>
      <c r="G2555" s="24" t="s">
        <v>9745</v>
      </c>
      <c r="H2555" s="24" t="s">
        <v>182</v>
      </c>
      <c r="I2555" s="24" t="s">
        <v>1016</v>
      </c>
      <c r="J2555" s="24" t="s">
        <v>97</v>
      </c>
      <c r="K2555" s="24" t="s">
        <v>2521</v>
      </c>
      <c r="L2555" s="25">
        <v>45527</v>
      </c>
      <c r="M2555" s="25">
        <v>45747</v>
      </c>
      <c r="N2555" s="81">
        <f t="shared" si="529"/>
        <v>46112</v>
      </c>
      <c r="O2555" s="77" t="str">
        <f t="shared" ca="1" si="530"/>
        <v>Expired</v>
      </c>
      <c r="P2555" s="77" t="str" cm="1">
        <f t="array" aca="1" ref="P2555" ca="1">_xlfn.IFS((N2555-TODAY())&gt;=547,"06 Expires over 18 months",(N2555-TODAY())&gt;=365,"05 Expires in 18 months",(N2555-TODAY())&gt;=183,"04 Expires in 12 months",(N2555-TODAY())&gt;=92,"03 Expires in 6 months",(N2555-TODAY())&gt;=31,"02 Expires in 3 months",(N2555-TODAY())&gt;=0,"01 Expires in 30 days",(N2555-TODAY())&gt;=-31,"01 Expired last 30 days",(N2555-TODAY())&gt;=-92,"02 Expired last 3 months",(N2555-TODAY())&gt;=-183,"03 Expired last 6 months",(N2555-TODAY())&gt;=-365,"04 Expired last 12 months",(N2555-TODAY())&gt;=-547,"05 Expired last 18 months",TRUE,"06 Expired over 18 months")</f>
        <v>03 Expired last 6 months</v>
      </c>
      <c r="Q2555" s="65">
        <v>20000</v>
      </c>
      <c r="R2555" s="84">
        <f t="shared" si="531"/>
        <v>31666.666666666668</v>
      </c>
      <c r="S2555" s="77" t="str" cm="1">
        <f t="array" ref="S2555">_xlfn.IFS(R2555&gt;5000000,"Gold",R2555&gt;=500000,"Silver",R2555&gt;30000,"Bronze",TRUE,"Transactional")</f>
        <v>Bronze</v>
      </c>
      <c r="T2555" s="24" t="s">
        <v>54</v>
      </c>
      <c r="U2555" s="101" t="s">
        <v>99</v>
      </c>
      <c r="V2555" s="101" t="s">
        <v>886</v>
      </c>
      <c r="W2555" s="77" t="str">
        <f t="shared" si="520"/>
        <v>Yes</v>
      </c>
      <c r="X2555" s="77" t="str">
        <f>IFERROR(_xlfn.XLOOKUP(J2555&amp;"||"&amp;K2555,'Mapping Ref.'!$J$2:$J$538,'Mapping Ref.'!$K$2:$K$538),"")</f>
        <v>Corporate</v>
      </c>
      <c r="Y2555" s="77" t="str" cm="1">
        <f t="array" ref="Y2555">_xlfn.IFS(R2555&gt;2000000,"For Publication",R2555&gt;100000,"PID",R2555&gt;30000,"RFQ",TRUE,"Transactional")</f>
        <v>RFQ</v>
      </c>
      <c r="Z2555" s="24" t="s">
        <v>8586</v>
      </c>
      <c r="AA2555" s="32">
        <v>12</v>
      </c>
      <c r="AB2555" s="24">
        <v>12</v>
      </c>
      <c r="AC2555" s="25">
        <v>45537</v>
      </c>
      <c r="AD2555" s="24" t="s">
        <v>58</v>
      </c>
      <c r="AE2555" s="24" t="s">
        <v>8375</v>
      </c>
      <c r="AF2555" s="24" t="s">
        <v>60</v>
      </c>
      <c r="AG2555" s="24" t="s">
        <v>59</v>
      </c>
      <c r="AH2555" s="24" t="s">
        <v>60</v>
      </c>
      <c r="AI2555" s="24">
        <v>1561973</v>
      </c>
      <c r="AJ2555" s="24" t="s">
        <v>59</v>
      </c>
      <c r="AK2555" s="24" t="s">
        <v>101</v>
      </c>
      <c r="AL2555" s="24" t="s">
        <v>70</v>
      </c>
      <c r="AM2555" s="24" t="s">
        <v>60</v>
      </c>
      <c r="AN2555" s="24" t="s">
        <v>59</v>
      </c>
      <c r="AO2555" s="24">
        <v>0</v>
      </c>
      <c r="AP2555" s="24"/>
      <c r="AQ2555" s="32" t="s">
        <v>9746</v>
      </c>
      <c r="AR2555" s="25" t="s">
        <v>9747</v>
      </c>
      <c r="AS2555" s="89">
        <f t="shared" si="532"/>
        <v>19</v>
      </c>
      <c r="AT2555" s="24" t="s">
        <v>9748</v>
      </c>
    </row>
    <row r="2556" spans="1:46" x14ac:dyDescent="0.5">
      <c r="A2556" s="24">
        <v>2697</v>
      </c>
      <c r="B2556" s="24" t="s">
        <v>506</v>
      </c>
      <c r="C2556" s="24" t="s">
        <v>77</v>
      </c>
      <c r="D2556" s="24" t="s">
        <v>9749</v>
      </c>
      <c r="E2556" s="24" t="s">
        <v>9750</v>
      </c>
      <c r="F2556" s="77" t="str">
        <f t="shared" si="519"/>
        <v>APCOA PARKING (UK) LTD</v>
      </c>
      <c r="G2556" s="24" t="s">
        <v>9751</v>
      </c>
      <c r="H2556" s="24" t="s">
        <v>2083</v>
      </c>
      <c r="I2556" s="24" t="s">
        <v>2083</v>
      </c>
      <c r="J2556" s="24" t="s">
        <v>107</v>
      </c>
      <c r="K2556" s="24" t="s">
        <v>137</v>
      </c>
      <c r="L2556" s="25">
        <v>45474</v>
      </c>
      <c r="M2556" s="25">
        <v>46568</v>
      </c>
      <c r="N2556" s="81">
        <f t="shared" si="529"/>
        <v>47299</v>
      </c>
      <c r="O2556" s="77" t="str">
        <f t="shared" ca="1" si="530"/>
        <v>Live</v>
      </c>
      <c r="P2556" s="77" t="str" cm="1">
        <f t="array" aca="1" ref="P2556" ca="1">_xlfn.IFS((N2556-TODAY())&gt;=547,"06 Expires over 18 months",(N2556-TODAY())&gt;=365,"05 Expires in 18 months",(N2556-TODAY())&gt;=183,"04 Expires in 12 months",(N2556-TODAY())&gt;=92,"03 Expires in 6 months",(N2556-TODAY())&gt;=31,"02 Expires in 3 months",(N2556-TODAY())&gt;=0,"01 Expires in 30 days",(N2556-TODAY())&gt;=-31,"01 Expired last 30 days",(N2556-TODAY())&gt;=-92,"02 Expired last 3 months",(N2556-TODAY())&gt;=-183,"03 Expired last 6 months",(N2556-TODAY())&gt;=-365,"04 Expired last 12 months",(N2556-TODAY())&gt;=-547,"05 Expired last 18 months",TRUE,"06 Expired over 18 months")</f>
        <v>06 Expires over 18 months</v>
      </c>
      <c r="Q2556" s="65">
        <v>15000000</v>
      </c>
      <c r="R2556" s="84">
        <f t="shared" si="531"/>
        <v>73750000</v>
      </c>
      <c r="S2556" s="77" t="str" cm="1">
        <f t="array" ref="S2556">_xlfn.IFS(R2556&gt;5000000,"Gold",R2556&gt;=500000,"Silver",R2556&gt;30000,"Bronze",TRUE,"Transactional")</f>
        <v>Gold</v>
      </c>
      <c r="T2556" s="24" t="s">
        <v>54</v>
      </c>
      <c r="U2556" s="101" t="s">
        <v>131</v>
      </c>
      <c r="V2556" s="101" t="s">
        <v>132</v>
      </c>
      <c r="W2556" s="77" t="str">
        <f t="shared" si="520"/>
        <v>Yes</v>
      </c>
      <c r="X2556" s="77" t="str">
        <f>IFERROR(_xlfn.XLOOKUP(J2556&amp;"||"&amp;K2556,'Mapping Ref.'!$J$2:$J$538,'Mapping Ref.'!$K$2:$K$538),"")</f>
        <v>Construction &amp; Estates</v>
      </c>
      <c r="Y2556" s="77" t="str" cm="1">
        <f t="array" ref="Y2556">_xlfn.IFS(R2556&gt;2000000,"For Publication",R2556&gt;100000,"PID",R2556&gt;30000,"RFQ",TRUE,"Transactional")</f>
        <v>For Publication</v>
      </c>
      <c r="Z2556" s="24" t="s">
        <v>8586</v>
      </c>
      <c r="AA2556" s="32">
        <v>36</v>
      </c>
      <c r="AB2556" s="24">
        <v>24</v>
      </c>
      <c r="AC2556" s="25">
        <v>45538</v>
      </c>
      <c r="AD2556" s="24" t="s">
        <v>58</v>
      </c>
      <c r="AE2556" s="24" t="s">
        <v>9752</v>
      </c>
      <c r="AF2556" s="24" t="s">
        <v>59</v>
      </c>
      <c r="AG2556" s="24" t="s">
        <v>60</v>
      </c>
      <c r="AH2556" s="24" t="s">
        <v>60</v>
      </c>
      <c r="AI2556" s="24">
        <v>257947</v>
      </c>
      <c r="AJ2556" s="24" t="s">
        <v>60</v>
      </c>
      <c r="AK2556" s="24" t="s">
        <v>303</v>
      </c>
      <c r="AL2556" s="24" t="s">
        <v>70</v>
      </c>
      <c r="AM2556" s="24" t="s">
        <v>59</v>
      </c>
      <c r="AN2556" s="24" t="s">
        <v>59</v>
      </c>
      <c r="AO2556" s="24">
        <v>2</v>
      </c>
      <c r="AP2556" s="24"/>
      <c r="AQ2556" s="32" t="s">
        <v>9753</v>
      </c>
      <c r="AR2556" s="25" t="s">
        <v>9754</v>
      </c>
      <c r="AS2556" s="89">
        <f t="shared" si="532"/>
        <v>59</v>
      </c>
      <c r="AT2556" s="24" t="s">
        <v>9755</v>
      </c>
    </row>
    <row r="2557" spans="1:46" x14ac:dyDescent="0.5">
      <c r="A2557" s="24">
        <v>2698</v>
      </c>
      <c r="B2557" s="24"/>
      <c r="C2557" s="24"/>
      <c r="D2557" s="24" t="s">
        <v>9756</v>
      </c>
      <c r="E2557" s="24" t="s">
        <v>9757</v>
      </c>
      <c r="F2557" s="77" t="str">
        <f t="shared" si="519"/>
        <v>SOUTHERN LANDSCAPE &amp; CONSTRUCTION LTD</v>
      </c>
      <c r="G2557" s="24" t="s">
        <v>9758</v>
      </c>
      <c r="H2557" s="24" t="s">
        <v>1362</v>
      </c>
      <c r="I2557" s="24" t="s">
        <v>1362</v>
      </c>
      <c r="J2557" s="24" t="s">
        <v>321</v>
      </c>
      <c r="K2557" s="24" t="s">
        <v>1253</v>
      </c>
      <c r="L2557" s="25">
        <v>45593</v>
      </c>
      <c r="M2557" s="25">
        <v>45747</v>
      </c>
      <c r="N2557" s="81">
        <f t="shared" si="529"/>
        <v>45930</v>
      </c>
      <c r="O2557" s="77" t="str">
        <f t="shared" ca="1" si="530"/>
        <v>Expired</v>
      </c>
      <c r="P2557" s="77" t="str" cm="1">
        <f t="array" aca="1" ref="P2557" ca="1">_xlfn.IFS((N2557-TODAY())&gt;=547,"06 Expires over 18 months",(N2557-TODAY())&gt;=365,"05 Expires in 18 months",(N2557-TODAY())&gt;=183,"04 Expires in 12 months",(N2557-TODAY())&gt;=92,"03 Expires in 6 months",(N2557-TODAY())&gt;=31,"02 Expires in 3 months",(N2557-TODAY())&gt;=0,"01 Expires in 30 days",(N2557-TODAY())&gt;=-31,"01 Expired last 30 days",(N2557-TODAY())&gt;=-92,"02 Expired last 3 months",(N2557-TODAY())&gt;=-183,"03 Expired last 6 months",(N2557-TODAY())&gt;=-365,"04 Expired last 12 months",(N2557-TODAY())&gt;=-547,"05 Expired last 18 months",TRUE,"06 Expired over 18 months")</f>
        <v>04 Expired last 12 months</v>
      </c>
      <c r="Q2557" s="65">
        <v>37381.199999999997</v>
      </c>
      <c r="R2557" s="84">
        <f t="shared" si="531"/>
        <v>37381.199999999997</v>
      </c>
      <c r="S2557" s="77" t="str" cm="1">
        <f t="array" ref="S2557">_xlfn.IFS(R2557&gt;5000000,"Gold",R2557&gt;=500000,"Silver",R2557&gt;30000,"Bronze",TRUE,"Transactional")</f>
        <v>Bronze</v>
      </c>
      <c r="T2557" s="24" t="s">
        <v>54</v>
      </c>
      <c r="U2557" s="101" t="s">
        <v>123</v>
      </c>
      <c r="V2557" s="101" t="s">
        <v>124</v>
      </c>
      <c r="W2557" s="77" t="str">
        <f t="shared" si="520"/>
        <v>Yes</v>
      </c>
      <c r="X2557" s="77" t="str">
        <f>IFERROR(_xlfn.XLOOKUP(J2557&amp;"||"&amp;K2557,'Mapping Ref.'!$J$2:$J$538,'Mapping Ref.'!$K$2:$K$538),"")</f>
        <v>Corporate</v>
      </c>
      <c r="Y2557" s="77" t="str" cm="1">
        <f t="array" ref="Y2557">_xlfn.IFS(R2557&gt;2000000,"For Publication",R2557&gt;100000,"PID",R2557&gt;30000,"RFQ",TRUE,"Transactional")</f>
        <v>RFQ</v>
      </c>
      <c r="Z2557" s="24" t="s">
        <v>2277</v>
      </c>
      <c r="AA2557" s="32">
        <v>6</v>
      </c>
      <c r="AB2557" s="24">
        <v>6</v>
      </c>
      <c r="AC2557" s="25">
        <v>45538</v>
      </c>
      <c r="AD2557" s="24" t="s">
        <v>58</v>
      </c>
      <c r="AE2557" s="24" t="s">
        <v>8733</v>
      </c>
      <c r="AF2557" s="24" t="s">
        <v>60</v>
      </c>
      <c r="AG2557" s="24" t="s">
        <v>60</v>
      </c>
      <c r="AH2557" s="24" t="s">
        <v>60</v>
      </c>
      <c r="AI2557" s="24">
        <v>1253394</v>
      </c>
      <c r="AJ2557" s="24" t="s">
        <v>60</v>
      </c>
      <c r="AK2557" s="24" t="s">
        <v>101</v>
      </c>
      <c r="AL2557" s="24" t="s">
        <v>123</v>
      </c>
      <c r="AM2557" s="24" t="s">
        <v>60</v>
      </c>
      <c r="AN2557" s="24" t="s">
        <v>59</v>
      </c>
      <c r="AO2557" s="24">
        <v>0</v>
      </c>
      <c r="AP2557" s="24"/>
      <c r="AQ2557" s="32" t="s">
        <v>9759</v>
      </c>
      <c r="AR2557" s="25" t="s">
        <v>9760</v>
      </c>
      <c r="AS2557" s="89">
        <f t="shared" si="532"/>
        <v>11</v>
      </c>
      <c r="AT2557" s="24" t="s">
        <v>9761</v>
      </c>
    </row>
    <row r="2558" spans="1:46" x14ac:dyDescent="0.5">
      <c r="A2558" s="24">
        <v>2699</v>
      </c>
      <c r="B2558" s="24" t="s">
        <v>506</v>
      </c>
      <c r="C2558" s="24"/>
      <c r="D2558" s="24" t="s">
        <v>9762</v>
      </c>
      <c r="E2558" s="24" t="s">
        <v>9763</v>
      </c>
      <c r="F2558" s="77" t="str">
        <f t="shared" si="519"/>
        <v>EVAC + CHAIR INTERNATIONAL LIMITED</v>
      </c>
      <c r="G2558" s="24" t="s">
        <v>9764</v>
      </c>
      <c r="H2558" s="24" t="s">
        <v>1879</v>
      </c>
      <c r="I2558" s="24" t="s">
        <v>1879</v>
      </c>
      <c r="J2558" s="24" t="s">
        <v>321</v>
      </c>
      <c r="K2558" s="24" t="s">
        <v>5665</v>
      </c>
      <c r="L2558" s="25">
        <v>45538</v>
      </c>
      <c r="M2558" s="25">
        <v>46633</v>
      </c>
      <c r="N2558" s="81">
        <f t="shared" si="529"/>
        <v>47364</v>
      </c>
      <c r="O2558" s="77" t="str">
        <f t="shared" ca="1" si="530"/>
        <v>Live</v>
      </c>
      <c r="P2558" s="77" t="str" cm="1">
        <f t="array" aca="1" ref="P2558" ca="1">_xlfn.IFS((N2558-TODAY())&gt;=547,"06 Expires over 18 months",(N2558-TODAY())&gt;=365,"05 Expires in 18 months",(N2558-TODAY())&gt;=183,"04 Expires in 12 months",(N2558-TODAY())&gt;=92,"03 Expires in 6 months",(N2558-TODAY())&gt;=31,"02 Expires in 3 months",(N2558-TODAY())&gt;=0,"01 Expires in 30 days",(N2558-TODAY())&gt;=-31,"01 Expired last 30 days",(N2558-TODAY())&gt;=-92,"02 Expired last 3 months",(N2558-TODAY())&gt;=-183,"03 Expired last 6 months",(N2558-TODAY())&gt;=-365,"04 Expired last 12 months",(N2558-TODAY())&gt;=-547,"05 Expired last 18 months",TRUE,"06 Expired over 18 months")</f>
        <v>06 Expires over 18 months</v>
      </c>
      <c r="Q2558" s="65">
        <v>5000</v>
      </c>
      <c r="R2558" s="84">
        <f t="shared" si="531"/>
        <v>25000</v>
      </c>
      <c r="S2558" s="77" t="str" cm="1">
        <f t="array" ref="S2558">_xlfn.IFS(R2558&gt;5000000,"Gold",R2558&gt;=500000,"Silver",R2558&gt;30000,"Bronze",TRUE,"Transactional")</f>
        <v>Transactional</v>
      </c>
      <c r="T2558" s="24" t="s">
        <v>54</v>
      </c>
      <c r="U2558" s="101" t="s">
        <v>69</v>
      </c>
      <c r="V2558" s="101" t="s">
        <v>983</v>
      </c>
      <c r="W2558" s="77" t="str">
        <f t="shared" si="520"/>
        <v>Yes</v>
      </c>
      <c r="X2558" s="77" t="str">
        <f>IFERROR(_xlfn.XLOOKUP(J2558&amp;"||"&amp;K2558,'Mapping Ref.'!$J$2:$J$538,'Mapping Ref.'!$K$2:$K$538),"")</f>
        <v>Corporate</v>
      </c>
      <c r="Y2558" s="77" t="str" cm="1">
        <f t="array" ref="Y2558">_xlfn.IFS(R2558&gt;2000000,"For Publication",R2558&gt;100000,"PID",R2558&gt;30000,"RFQ",TRUE,"Transactional")</f>
        <v>Transactional</v>
      </c>
      <c r="Z2558" s="24" t="s">
        <v>8586</v>
      </c>
      <c r="AA2558" s="32">
        <v>36</v>
      </c>
      <c r="AB2558" s="24">
        <v>24</v>
      </c>
      <c r="AC2558" s="25">
        <v>45538</v>
      </c>
      <c r="AD2558" s="24" t="s">
        <v>58</v>
      </c>
      <c r="AE2558" s="24" t="s">
        <v>8347</v>
      </c>
      <c r="AF2558" s="24" t="s">
        <v>60</v>
      </c>
      <c r="AG2558" s="24" t="s">
        <v>60</v>
      </c>
      <c r="AH2558" s="24" t="s">
        <v>60</v>
      </c>
      <c r="AI2558" s="24">
        <v>3593826</v>
      </c>
      <c r="AJ2558" s="24" t="s">
        <v>59</v>
      </c>
      <c r="AK2558" s="24" t="s">
        <v>86</v>
      </c>
      <c r="AL2558" s="24" t="s">
        <v>8595</v>
      </c>
      <c r="AM2558" s="24" t="s">
        <v>60</v>
      </c>
      <c r="AN2558" s="24" t="s">
        <v>59</v>
      </c>
      <c r="AO2558" s="24">
        <v>0</v>
      </c>
      <c r="AP2558" s="24"/>
      <c r="AQ2558" s="32" t="s">
        <v>9765</v>
      </c>
      <c r="AR2558" s="25" t="s">
        <v>9766</v>
      </c>
      <c r="AS2558" s="89">
        <f t="shared" si="532"/>
        <v>60</v>
      </c>
      <c r="AT2558" s="24" t="s">
        <v>9767</v>
      </c>
    </row>
    <row r="2559" spans="1:46" x14ac:dyDescent="0.5">
      <c r="A2559" s="24">
        <v>2700</v>
      </c>
      <c r="B2559" s="24" t="s">
        <v>506</v>
      </c>
      <c r="C2559" s="24"/>
      <c r="D2559" s="24" t="s">
        <v>9768</v>
      </c>
      <c r="E2559" s="24" t="s">
        <v>9769</v>
      </c>
      <c r="F2559" s="77" t="str">
        <f t="shared" si="519"/>
        <v>AGA PRINT LTD T/A SOLOPRESS</v>
      </c>
      <c r="G2559" s="24" t="s">
        <v>9770</v>
      </c>
      <c r="H2559" s="24" t="s">
        <v>6001</v>
      </c>
      <c r="I2559" s="24" t="s">
        <v>6001</v>
      </c>
      <c r="J2559" s="24" t="s">
        <v>321</v>
      </c>
      <c r="K2559" s="24" t="s">
        <v>9771</v>
      </c>
      <c r="L2559" s="25">
        <v>45541</v>
      </c>
      <c r="M2559" s="25">
        <v>49192</v>
      </c>
      <c r="N2559" s="81">
        <f t="shared" si="529"/>
        <v>49557</v>
      </c>
      <c r="O2559" s="77" t="str">
        <f t="shared" ca="1" si="530"/>
        <v>Live</v>
      </c>
      <c r="P2559" s="77" t="str" cm="1">
        <f t="array" aca="1" ref="P2559" ca="1">_xlfn.IFS((N2559-TODAY())&gt;=547,"06 Expires over 18 months",(N2559-TODAY())&gt;=365,"05 Expires in 18 months",(N2559-TODAY())&gt;=183,"04 Expires in 12 months",(N2559-TODAY())&gt;=92,"03 Expires in 6 months",(N2559-TODAY())&gt;=31,"02 Expires in 3 months",(N2559-TODAY())&gt;=0,"01 Expires in 30 days",(N2559-TODAY())&gt;=-31,"01 Expired last 30 days",(N2559-TODAY())&gt;=-92,"02 Expired last 3 months",(N2559-TODAY())&gt;=-183,"03 Expired last 6 months",(N2559-TODAY())&gt;=-365,"04 Expired last 12 months",(N2559-TODAY())&gt;=-547,"05 Expired last 18 months",TRUE,"06 Expired over 18 months")</f>
        <v>06 Expires over 18 months</v>
      </c>
      <c r="Q2559" s="65">
        <v>1000</v>
      </c>
      <c r="R2559" s="84">
        <f t="shared" si="531"/>
        <v>10916.666666666666</v>
      </c>
      <c r="S2559" s="77" t="str" cm="1">
        <f t="array" ref="S2559">_xlfn.IFS(R2559&gt;5000000,"Gold",R2559&gt;=500000,"Silver",R2559&gt;30000,"Bronze",TRUE,"Transactional")</f>
        <v>Transactional</v>
      </c>
      <c r="T2559" s="24" t="s">
        <v>54</v>
      </c>
      <c r="U2559" s="101" t="s">
        <v>99</v>
      </c>
      <c r="V2559" s="101" t="s">
        <v>886</v>
      </c>
      <c r="W2559" s="77" t="str">
        <f t="shared" si="520"/>
        <v>Yes</v>
      </c>
      <c r="X2559" s="77" t="str">
        <f>IFERROR(_xlfn.XLOOKUP(J2559&amp;"||"&amp;K2559,'Mapping Ref.'!$J$2:$J$538,'Mapping Ref.'!$K$2:$K$538),"")</f>
        <v>Corporate</v>
      </c>
      <c r="Y2559" s="77" t="str" cm="1">
        <f t="array" ref="Y2559">_xlfn.IFS(R2559&gt;2000000,"For Publication",R2559&gt;100000,"PID",R2559&gt;30000,"RFQ",TRUE,"Transactional")</f>
        <v>Transactional</v>
      </c>
      <c r="Z2559" s="24" t="s">
        <v>8586</v>
      </c>
      <c r="AA2559" s="32">
        <v>48</v>
      </c>
      <c r="AB2559" s="24">
        <v>12</v>
      </c>
      <c r="AC2559" s="25">
        <v>45541</v>
      </c>
      <c r="AD2559" s="24" t="s">
        <v>58</v>
      </c>
      <c r="AE2559" s="24" t="s">
        <v>8381</v>
      </c>
      <c r="AF2559" s="24" t="s">
        <v>60</v>
      </c>
      <c r="AG2559" s="24" t="s">
        <v>60</v>
      </c>
      <c r="AH2559" s="24" t="s">
        <v>60</v>
      </c>
      <c r="AI2559" s="24">
        <v>4717223</v>
      </c>
      <c r="AJ2559" s="24" t="s">
        <v>59</v>
      </c>
      <c r="AK2559" s="24" t="s">
        <v>101</v>
      </c>
      <c r="AL2559" s="24" t="s">
        <v>8595</v>
      </c>
      <c r="AM2559" s="24" t="s">
        <v>59</v>
      </c>
      <c r="AN2559" s="24" t="s">
        <v>59</v>
      </c>
      <c r="AO2559" s="24">
        <v>0</v>
      </c>
      <c r="AP2559" s="24"/>
      <c r="AQ2559" s="32" t="s">
        <v>9772</v>
      </c>
      <c r="AR2559" s="25" t="s">
        <v>9773</v>
      </c>
      <c r="AS2559" s="89">
        <f t="shared" si="532"/>
        <v>131</v>
      </c>
      <c r="AT2559" s="24" t="s">
        <v>9774</v>
      </c>
    </row>
    <row r="2560" spans="1:46" x14ac:dyDescent="0.5">
      <c r="A2560" s="24">
        <v>2701</v>
      </c>
      <c r="B2560" s="24" t="s">
        <v>506</v>
      </c>
      <c r="C2560" s="24" t="s">
        <v>77</v>
      </c>
      <c r="D2560" s="24" t="s">
        <v>9775</v>
      </c>
      <c r="E2560" s="24" t="s">
        <v>9776</v>
      </c>
      <c r="F2560" s="77" t="str">
        <f t="shared" si="519"/>
        <v>HILL PARTNERSHIPS LTD</v>
      </c>
      <c r="G2560" s="24" t="s">
        <v>9777</v>
      </c>
      <c r="H2560" s="24" t="s">
        <v>7297</v>
      </c>
      <c r="I2560" s="24" t="s">
        <v>7297</v>
      </c>
      <c r="J2560" s="24" t="s">
        <v>321</v>
      </c>
      <c r="K2560" s="24" t="s">
        <v>337</v>
      </c>
      <c r="L2560" s="25">
        <v>45034</v>
      </c>
      <c r="M2560" s="25">
        <v>46128</v>
      </c>
      <c r="N2560" s="81">
        <f t="shared" si="529"/>
        <v>46128</v>
      </c>
      <c r="O2560" s="77" t="str">
        <f t="shared" ca="1" si="530"/>
        <v>Expired</v>
      </c>
      <c r="P2560" s="77" t="str" cm="1">
        <f t="array" aca="1" ref="P2560" ca="1">_xlfn.IFS((N2560-TODAY())&gt;=547,"06 Expires over 18 months",(N2560-TODAY())&gt;=365,"05 Expires in 18 months",(N2560-TODAY())&gt;=183,"04 Expires in 12 months",(N2560-TODAY())&gt;=92,"03 Expires in 6 months",(N2560-TODAY())&gt;=31,"02 Expires in 3 months",(N2560-TODAY())&gt;=0,"01 Expires in 30 days",(N2560-TODAY())&gt;=-31,"01 Expired last 30 days",(N2560-TODAY())&gt;=-92,"02 Expired last 3 months",(N2560-TODAY())&gt;=-183,"03 Expired last 6 months",(N2560-TODAY())&gt;=-365,"04 Expired last 12 months",(N2560-TODAY())&gt;=-547,"05 Expired last 18 months",TRUE,"06 Expired over 18 months")</f>
        <v>03 Expired last 6 months</v>
      </c>
      <c r="Q2560" s="65">
        <v>59758968</v>
      </c>
      <c r="R2560" s="84">
        <f t="shared" si="531"/>
        <v>174296990</v>
      </c>
      <c r="S2560" s="77" t="str" cm="1">
        <f t="array" ref="S2560">_xlfn.IFS(R2560&gt;5000000,"Gold",R2560&gt;=500000,"Silver",R2560&gt;30000,"Bronze",TRUE,"Transactional")</f>
        <v>Gold</v>
      </c>
      <c r="T2560" s="24" t="s">
        <v>122</v>
      </c>
      <c r="U2560" s="101" t="s">
        <v>123</v>
      </c>
      <c r="V2560" s="101" t="s">
        <v>338</v>
      </c>
      <c r="W2560" s="77" t="str">
        <f t="shared" si="520"/>
        <v>No</v>
      </c>
      <c r="X2560" s="77" t="str">
        <f>IFERROR(_xlfn.XLOOKUP(J2560&amp;"||"&amp;K2560,'Mapping Ref.'!$J$2:$J$538,'Mapping Ref.'!$K$2:$K$538),"")</f>
        <v>Corporate</v>
      </c>
      <c r="Y2560" s="77" t="str" cm="1">
        <f t="array" ref="Y2560">_xlfn.IFS(R2560&gt;2000000,"For Publication",R2560&gt;100000,"PID",R2560&gt;30000,"RFQ",TRUE,"Transactional")</f>
        <v>For Publication</v>
      </c>
      <c r="Z2560" s="24" t="s">
        <v>2277</v>
      </c>
      <c r="AA2560" s="32">
        <v>36</v>
      </c>
      <c r="AB2560" s="24">
        <v>0</v>
      </c>
      <c r="AC2560" s="25">
        <v>45544</v>
      </c>
      <c r="AD2560" s="24" t="s">
        <v>58</v>
      </c>
      <c r="AE2560" s="24" t="s">
        <v>9778</v>
      </c>
      <c r="AF2560" s="24" t="s">
        <v>60</v>
      </c>
      <c r="AG2560" s="24" t="s">
        <v>60</v>
      </c>
      <c r="AH2560" s="24" t="s">
        <v>60</v>
      </c>
      <c r="AI2560" s="24">
        <v>2599073</v>
      </c>
      <c r="AJ2560" s="24" t="s">
        <v>60</v>
      </c>
      <c r="AK2560" s="24" t="s">
        <v>71</v>
      </c>
      <c r="AL2560" s="24" t="s">
        <v>8722</v>
      </c>
      <c r="AM2560" s="24" t="s">
        <v>59</v>
      </c>
      <c r="AN2560" s="24" t="s">
        <v>59</v>
      </c>
      <c r="AO2560" s="24">
        <v>10</v>
      </c>
      <c r="AP2560" s="24"/>
      <c r="AQ2560" s="32" t="s">
        <v>9779</v>
      </c>
      <c r="AR2560" s="25" t="s">
        <v>9780</v>
      </c>
      <c r="AS2560" s="89">
        <f t="shared" si="532"/>
        <v>35</v>
      </c>
      <c r="AT2560" s="24" t="s">
        <v>2038</v>
      </c>
    </row>
    <row r="2561" spans="1:46" x14ac:dyDescent="0.5">
      <c r="A2561" s="24">
        <v>2702</v>
      </c>
      <c r="B2561" s="24" t="s">
        <v>506</v>
      </c>
      <c r="C2561" s="24" t="s">
        <v>77</v>
      </c>
      <c r="D2561" s="24" t="s">
        <v>9781</v>
      </c>
      <c r="E2561" s="24" t="s">
        <v>9782</v>
      </c>
      <c r="F2561" s="77" t="str">
        <f t="shared" si="519"/>
        <v>HILL PARTNERSHIPS LTD</v>
      </c>
      <c r="G2561" s="24" t="s">
        <v>9783</v>
      </c>
      <c r="H2561" s="24" t="s">
        <v>7297</v>
      </c>
      <c r="I2561" s="24" t="s">
        <v>7297</v>
      </c>
      <c r="J2561" s="24" t="s">
        <v>321</v>
      </c>
      <c r="K2561" s="24" t="s">
        <v>337</v>
      </c>
      <c r="L2561" s="25">
        <v>45225</v>
      </c>
      <c r="M2561" s="25">
        <v>46103</v>
      </c>
      <c r="N2561" s="81">
        <f t="shared" si="529"/>
        <v>46103</v>
      </c>
      <c r="O2561" s="77" t="str">
        <f t="shared" ca="1" si="530"/>
        <v>Expired</v>
      </c>
      <c r="P2561" s="77" t="str" cm="1">
        <f t="array" aca="1" ref="P2561" ca="1">_xlfn.IFS((N2561-TODAY())&gt;=547,"06 Expires over 18 months",(N2561-TODAY())&gt;=365,"05 Expires in 18 months",(N2561-TODAY())&gt;=183,"04 Expires in 12 months",(N2561-TODAY())&gt;=92,"03 Expires in 6 months",(N2561-TODAY())&gt;=31,"02 Expires in 3 months",(N2561-TODAY())&gt;=0,"01 Expires in 30 days",(N2561-TODAY())&gt;=-31,"01 Expired last 30 days",(N2561-TODAY())&gt;=-92,"02 Expired last 3 months",(N2561-TODAY())&gt;=-183,"03 Expired last 6 months",(N2561-TODAY())&gt;=-365,"04 Expired last 12 months",(N2561-TODAY())&gt;=-547,"05 Expired last 18 months",TRUE,"06 Expired over 18 months")</f>
        <v>03 Expired last 6 months</v>
      </c>
      <c r="Q2561" s="65">
        <v>29823621.309999999</v>
      </c>
      <c r="R2561" s="84">
        <f t="shared" si="531"/>
        <v>69588449.723333329</v>
      </c>
      <c r="S2561" s="77" t="str" cm="1">
        <f t="array" ref="S2561">_xlfn.IFS(R2561&gt;5000000,"Gold",R2561&gt;=500000,"Silver",R2561&gt;30000,"Bronze",TRUE,"Transactional")</f>
        <v>Gold</v>
      </c>
      <c r="T2561" s="24" t="s">
        <v>122</v>
      </c>
      <c r="U2561" s="101" t="s">
        <v>123</v>
      </c>
      <c r="V2561" s="101" t="s">
        <v>338</v>
      </c>
      <c r="W2561" s="77" t="str">
        <f t="shared" si="520"/>
        <v>No</v>
      </c>
      <c r="X2561" s="77" t="str">
        <f>IFERROR(_xlfn.XLOOKUP(J2561&amp;"||"&amp;K2561,'Mapping Ref.'!$J$2:$J$538,'Mapping Ref.'!$K$2:$K$538),"")</f>
        <v>Corporate</v>
      </c>
      <c r="Y2561" s="77" t="str" cm="1">
        <f t="array" ref="Y2561">_xlfn.IFS(R2561&gt;2000000,"For Publication",R2561&gt;100000,"PID",R2561&gt;30000,"RFQ",TRUE,"Transactional")</f>
        <v>For Publication</v>
      </c>
      <c r="Z2561" s="24" t="s">
        <v>2277</v>
      </c>
      <c r="AA2561" s="32">
        <v>28</v>
      </c>
      <c r="AB2561" s="24">
        <v>0</v>
      </c>
      <c r="AC2561" s="25">
        <v>45544</v>
      </c>
      <c r="AD2561" s="24" t="s">
        <v>58</v>
      </c>
      <c r="AE2561" s="24" t="s">
        <v>9784</v>
      </c>
      <c r="AF2561" s="24" t="s">
        <v>60</v>
      </c>
      <c r="AG2561" s="24" t="s">
        <v>60</v>
      </c>
      <c r="AH2561" s="24" t="s">
        <v>60</v>
      </c>
      <c r="AI2561" s="24">
        <v>2599073</v>
      </c>
      <c r="AJ2561" s="24" t="s">
        <v>60</v>
      </c>
      <c r="AK2561" s="24" t="s">
        <v>71</v>
      </c>
      <c r="AL2561" s="24" t="s">
        <v>8722</v>
      </c>
      <c r="AM2561" s="24" t="s">
        <v>59</v>
      </c>
      <c r="AN2561" s="24" t="s">
        <v>59</v>
      </c>
      <c r="AO2561" s="24">
        <v>8</v>
      </c>
      <c r="AP2561" s="24"/>
      <c r="AQ2561" s="32" t="s">
        <v>9785</v>
      </c>
      <c r="AR2561" s="25" t="s">
        <v>9780</v>
      </c>
      <c r="AS2561" s="89">
        <f t="shared" si="532"/>
        <v>28</v>
      </c>
      <c r="AT2561" s="24" t="s">
        <v>2038</v>
      </c>
    </row>
    <row r="2562" spans="1:46" x14ac:dyDescent="0.5">
      <c r="A2562" s="24">
        <v>2703</v>
      </c>
      <c r="B2562" s="24"/>
      <c r="C2562" s="24" t="s">
        <v>77</v>
      </c>
      <c r="D2562" s="24" t="s">
        <v>9786</v>
      </c>
      <c r="E2562" s="24" t="s">
        <v>9787</v>
      </c>
      <c r="F2562" s="77" t="str">
        <f t="shared" ref="F2562:F2625" si="533">IF(AT2562&lt;&gt;"",AT2562,G2562)</f>
        <v>BUGLER DEVELOPMENTS LIMITED</v>
      </c>
      <c r="G2562" s="24" t="s">
        <v>3955</v>
      </c>
      <c r="H2562" s="24" t="s">
        <v>7297</v>
      </c>
      <c r="I2562" s="24" t="s">
        <v>7297</v>
      </c>
      <c r="J2562" s="24" t="s">
        <v>321</v>
      </c>
      <c r="K2562" s="24" t="s">
        <v>337</v>
      </c>
      <c r="L2562" s="25">
        <v>45012</v>
      </c>
      <c r="M2562" s="25">
        <v>45609</v>
      </c>
      <c r="N2562" s="81">
        <f t="shared" si="529"/>
        <v>45609</v>
      </c>
      <c r="O2562" s="77" t="str">
        <f t="shared" ca="1" si="530"/>
        <v>Expired</v>
      </c>
      <c r="P2562" s="77" t="str" cm="1">
        <f t="array" aca="1" ref="P2562" ca="1">_xlfn.IFS((N2562-TODAY())&gt;=547,"06 Expires over 18 months",(N2562-TODAY())&gt;=365,"05 Expires in 18 months",(N2562-TODAY())&gt;=183,"04 Expires in 12 months",(N2562-TODAY())&gt;=92,"03 Expires in 6 months",(N2562-TODAY())&gt;=31,"02 Expires in 3 months",(N2562-TODAY())&gt;=0,"01 Expires in 30 days",(N2562-TODAY())&gt;=-31,"01 Expired last 30 days",(N2562-TODAY())&gt;=-92,"02 Expired last 3 months",(N2562-TODAY())&gt;=-183,"03 Expired last 6 months",(N2562-TODAY())&gt;=-365,"04 Expired last 12 months",(N2562-TODAY())&gt;=-547,"05 Expired last 18 months",TRUE,"06 Expired over 18 months")</f>
        <v>06 Expired over 18 months</v>
      </c>
      <c r="Q2562" s="65">
        <v>8022377.7699999996</v>
      </c>
      <c r="R2562" s="84">
        <f t="shared" si="531"/>
        <v>12702098.135833332</v>
      </c>
      <c r="S2562" s="77" t="str" cm="1">
        <f t="array" ref="S2562">_xlfn.IFS(R2562&gt;5000000,"Gold",R2562&gt;=500000,"Silver",R2562&gt;30000,"Bronze",TRUE,"Transactional")</f>
        <v>Gold</v>
      </c>
      <c r="T2562" s="24" t="s">
        <v>122</v>
      </c>
      <c r="U2562" s="101" t="s">
        <v>190</v>
      </c>
      <c r="V2562" s="101" t="s">
        <v>75</v>
      </c>
      <c r="W2562" s="77" t="str">
        <f t="shared" ref="W2562:W2625" si="534">IF(AB2562&gt;0,"Yes","No")</f>
        <v>No</v>
      </c>
      <c r="X2562" s="77" t="str">
        <f>IFERROR(_xlfn.XLOOKUP(J2562&amp;"||"&amp;K2562,'Mapping Ref.'!$J$2:$J$538,'Mapping Ref.'!$K$2:$K$538),"")</f>
        <v>Corporate</v>
      </c>
      <c r="Y2562" s="77" t="str" cm="1">
        <f t="array" ref="Y2562">_xlfn.IFS(R2562&gt;2000000,"For Publication",R2562&gt;100000,"PID",R2562&gt;30000,"RFQ",TRUE,"Transactional")</f>
        <v>For Publication</v>
      </c>
      <c r="Z2562" s="24" t="s">
        <v>2277</v>
      </c>
      <c r="AA2562" s="32">
        <v>19</v>
      </c>
      <c r="AB2562" s="24">
        <v>0</v>
      </c>
      <c r="AC2562" s="25">
        <v>45544</v>
      </c>
      <c r="AD2562" s="24" t="s">
        <v>58</v>
      </c>
      <c r="AE2562" s="24" t="s">
        <v>9788</v>
      </c>
      <c r="AF2562" s="24" t="s">
        <v>60</v>
      </c>
      <c r="AG2562" s="24" t="s">
        <v>60</v>
      </c>
      <c r="AH2562" s="24" t="s">
        <v>60</v>
      </c>
      <c r="AI2562" s="24">
        <v>1577251</v>
      </c>
      <c r="AJ2562" s="24" t="s">
        <v>60</v>
      </c>
      <c r="AK2562" s="24" t="s">
        <v>71</v>
      </c>
      <c r="AL2562" s="24" t="s">
        <v>8722</v>
      </c>
      <c r="AM2562" s="24" t="s">
        <v>59</v>
      </c>
      <c r="AN2562" s="24" t="s">
        <v>59</v>
      </c>
      <c r="AO2562" s="24">
        <v>2</v>
      </c>
      <c r="AP2562" s="24"/>
      <c r="AQ2562" s="32" t="s">
        <v>9789</v>
      </c>
      <c r="AR2562" s="25" t="s">
        <v>9790</v>
      </c>
      <c r="AS2562" s="89">
        <f t="shared" si="532"/>
        <v>19</v>
      </c>
      <c r="AT2562" s="24" t="s">
        <v>3957</v>
      </c>
    </row>
    <row r="2563" spans="1:46" x14ac:dyDescent="0.5">
      <c r="A2563" s="24">
        <v>2704</v>
      </c>
      <c r="B2563" s="24" t="s">
        <v>506</v>
      </c>
      <c r="C2563" s="24" t="s">
        <v>77</v>
      </c>
      <c r="D2563" s="24" t="s">
        <v>9791</v>
      </c>
      <c r="E2563" s="24" t="s">
        <v>9792</v>
      </c>
      <c r="F2563" s="77" t="str">
        <f t="shared" si="533"/>
        <v>XCO2 ENERGY LTD</v>
      </c>
      <c r="G2563" s="24" t="s">
        <v>7470</v>
      </c>
      <c r="H2563" s="24" t="s">
        <v>7297</v>
      </c>
      <c r="I2563" s="24" t="s">
        <v>7297</v>
      </c>
      <c r="J2563" s="24" t="s">
        <v>321</v>
      </c>
      <c r="K2563" s="24" t="s">
        <v>337</v>
      </c>
      <c r="L2563" s="25">
        <v>45003</v>
      </c>
      <c r="M2563" s="25">
        <v>46132</v>
      </c>
      <c r="N2563" s="81">
        <f t="shared" si="529"/>
        <v>46132</v>
      </c>
      <c r="O2563" s="77" t="str">
        <f t="shared" ca="1" si="530"/>
        <v>Expired</v>
      </c>
      <c r="P2563" s="77" t="str" cm="1">
        <f t="array" aca="1" ref="P2563" ca="1">_xlfn.IFS((N2563-TODAY())&gt;=547,"06 Expires over 18 months",(N2563-TODAY())&gt;=365,"05 Expires in 18 months",(N2563-TODAY())&gt;=183,"04 Expires in 12 months",(N2563-TODAY())&gt;=92,"03 Expires in 6 months",(N2563-TODAY())&gt;=31,"02 Expires in 3 months",(N2563-TODAY())&gt;=0,"01 Expires in 30 days",(N2563-TODAY())&gt;=-31,"01 Expired last 30 days",(N2563-TODAY())&gt;=-92,"02 Expired last 3 months",(N2563-TODAY())&gt;=-183,"03 Expired last 6 months",(N2563-TODAY())&gt;=-365,"04 Expired last 12 months",(N2563-TODAY())&gt;=-547,"05 Expired last 18 months",TRUE,"06 Expired over 18 months")</f>
        <v>03 Expired last 6 months</v>
      </c>
      <c r="Q2563" s="65">
        <v>95900</v>
      </c>
      <c r="R2563" s="84">
        <f t="shared" si="531"/>
        <v>295691.66666666669</v>
      </c>
      <c r="S2563" s="77" t="str" cm="1">
        <f t="array" ref="S2563">_xlfn.IFS(R2563&gt;5000000,"Gold",R2563&gt;=500000,"Silver",R2563&gt;30000,"Bronze",TRUE,"Transactional")</f>
        <v>Bronze</v>
      </c>
      <c r="T2563" s="24" t="s">
        <v>122</v>
      </c>
      <c r="U2563" s="101" t="s">
        <v>116</v>
      </c>
      <c r="V2563" s="101" t="s">
        <v>70</v>
      </c>
      <c r="W2563" s="77" t="str">
        <f t="shared" si="534"/>
        <v>No</v>
      </c>
      <c r="X2563" s="77" t="str">
        <f>IFERROR(_xlfn.XLOOKUP(J2563&amp;"||"&amp;K2563,'Mapping Ref.'!$J$2:$J$538,'Mapping Ref.'!$K$2:$K$538),"")</f>
        <v>Corporate</v>
      </c>
      <c r="Y2563" s="77" t="str" cm="1">
        <f t="array" ref="Y2563">_xlfn.IFS(R2563&gt;2000000,"For Publication",R2563&gt;100000,"PID",R2563&gt;30000,"RFQ",TRUE,"Transactional")</f>
        <v>PID</v>
      </c>
      <c r="Z2563" s="24" t="s">
        <v>2277</v>
      </c>
      <c r="AA2563" s="32">
        <v>37</v>
      </c>
      <c r="AB2563" s="24">
        <v>0</v>
      </c>
      <c r="AC2563" s="25">
        <v>45544</v>
      </c>
      <c r="AD2563" s="24" t="s">
        <v>58</v>
      </c>
      <c r="AE2563" s="24" t="s">
        <v>9793</v>
      </c>
      <c r="AF2563" s="24" t="s">
        <v>60</v>
      </c>
      <c r="AG2563" s="24" t="s">
        <v>60</v>
      </c>
      <c r="AH2563" s="24" t="s">
        <v>60</v>
      </c>
      <c r="AI2563" s="24" t="s">
        <v>9794</v>
      </c>
      <c r="AJ2563" s="24" t="s">
        <v>60</v>
      </c>
      <c r="AK2563" s="24" t="s">
        <v>86</v>
      </c>
      <c r="AL2563" s="24" t="s">
        <v>8722</v>
      </c>
      <c r="AM2563" s="24" t="s">
        <v>59</v>
      </c>
      <c r="AN2563" s="24" t="s">
        <v>59</v>
      </c>
      <c r="AO2563" s="24">
        <v>0</v>
      </c>
      <c r="AP2563" s="24" t="s">
        <v>9795</v>
      </c>
      <c r="AQ2563" s="32" t="s">
        <v>9796</v>
      </c>
      <c r="AR2563" s="25" t="s">
        <v>9797</v>
      </c>
      <c r="AS2563" s="89">
        <f t="shared" si="532"/>
        <v>37</v>
      </c>
      <c r="AT2563" s="24" t="s">
        <v>7473</v>
      </c>
    </row>
    <row r="2564" spans="1:46" x14ac:dyDescent="0.5">
      <c r="A2564" s="24">
        <v>2705</v>
      </c>
      <c r="B2564" s="24" t="s">
        <v>506</v>
      </c>
      <c r="C2564" s="24" t="s">
        <v>77</v>
      </c>
      <c r="D2564" s="24" t="s">
        <v>9798</v>
      </c>
      <c r="E2564" s="24" t="s">
        <v>9799</v>
      </c>
      <c r="F2564" s="77" t="str">
        <f t="shared" si="533"/>
        <v>STEPHEN TAYLOR ARCHITECTS LTD</v>
      </c>
      <c r="G2564" s="24" t="s">
        <v>5472</v>
      </c>
      <c r="H2564" s="24" t="s">
        <v>7297</v>
      </c>
      <c r="I2564" s="24" t="s">
        <v>7297</v>
      </c>
      <c r="J2564" s="24" t="s">
        <v>321</v>
      </c>
      <c r="K2564" s="24" t="s">
        <v>337</v>
      </c>
      <c r="L2564" s="25">
        <v>45040</v>
      </c>
      <c r="M2564" s="25">
        <v>46132</v>
      </c>
      <c r="N2564" s="81">
        <f t="shared" si="529"/>
        <v>46132</v>
      </c>
      <c r="O2564" s="77" t="str">
        <f t="shared" ca="1" si="530"/>
        <v>Expired</v>
      </c>
      <c r="P2564" s="77" t="str" cm="1">
        <f t="array" aca="1" ref="P2564" ca="1">_xlfn.IFS((N2564-TODAY())&gt;=547,"06 Expires over 18 months",(N2564-TODAY())&gt;=365,"05 Expires in 18 months",(N2564-TODAY())&gt;=183,"04 Expires in 12 months",(N2564-TODAY())&gt;=92,"03 Expires in 6 months",(N2564-TODAY())&gt;=31,"02 Expires in 3 months",(N2564-TODAY())&gt;=0,"01 Expires in 30 days",(N2564-TODAY())&gt;=-31,"01 Expired last 30 days",(N2564-TODAY())&gt;=-92,"02 Expired last 3 months",(N2564-TODAY())&gt;=-183,"03 Expired last 6 months",(N2564-TODAY())&gt;=-365,"04 Expired last 12 months",(N2564-TODAY())&gt;=-547,"05 Expired last 18 months",TRUE,"06 Expired over 18 months")</f>
        <v>03 Expired last 6 months</v>
      </c>
      <c r="Q2564" s="65">
        <v>85000</v>
      </c>
      <c r="R2564" s="84">
        <f t="shared" si="531"/>
        <v>247916.66666666666</v>
      </c>
      <c r="S2564" s="77" t="str" cm="1">
        <f t="array" ref="S2564">_xlfn.IFS(R2564&gt;5000000,"Gold",R2564&gt;=500000,"Silver",R2564&gt;30000,"Bronze",TRUE,"Transactional")</f>
        <v>Bronze</v>
      </c>
      <c r="T2564" s="24" t="s">
        <v>122</v>
      </c>
      <c r="U2564" s="101" t="s">
        <v>109</v>
      </c>
      <c r="V2564" s="101" t="s">
        <v>1011</v>
      </c>
      <c r="W2564" s="77" t="str">
        <f t="shared" si="534"/>
        <v>No</v>
      </c>
      <c r="X2564" s="77" t="str">
        <f>IFERROR(_xlfn.XLOOKUP(J2564&amp;"||"&amp;K2564,'Mapping Ref.'!$J$2:$J$538,'Mapping Ref.'!$K$2:$K$538),"")</f>
        <v>Corporate</v>
      </c>
      <c r="Y2564" s="77" t="str" cm="1">
        <f t="array" ref="Y2564">_xlfn.IFS(R2564&gt;2000000,"For Publication",R2564&gt;100000,"PID",R2564&gt;30000,"RFQ",TRUE,"Transactional")</f>
        <v>PID</v>
      </c>
      <c r="Z2564" s="24" t="s">
        <v>2277</v>
      </c>
      <c r="AA2564" s="32">
        <v>36</v>
      </c>
      <c r="AB2564" s="24">
        <v>0</v>
      </c>
      <c r="AC2564" s="25">
        <v>45544</v>
      </c>
      <c r="AD2564" s="24" t="s">
        <v>58</v>
      </c>
      <c r="AE2564" s="24" t="s">
        <v>9800</v>
      </c>
      <c r="AF2564" s="24" t="s">
        <v>60</v>
      </c>
      <c r="AG2564" s="24" t="s">
        <v>60</v>
      </c>
      <c r="AH2564" s="24" t="s">
        <v>60</v>
      </c>
      <c r="AI2564" s="24">
        <v>4398573</v>
      </c>
      <c r="AJ2564" s="24" t="s">
        <v>60</v>
      </c>
      <c r="AK2564" s="24" t="s">
        <v>86</v>
      </c>
      <c r="AL2564" s="24" t="s">
        <v>8722</v>
      </c>
      <c r="AM2564" s="24" t="s">
        <v>59</v>
      </c>
      <c r="AN2564" s="24" t="s">
        <v>59</v>
      </c>
      <c r="AO2564" s="24">
        <v>0</v>
      </c>
      <c r="AP2564" s="24" t="s">
        <v>9801</v>
      </c>
      <c r="AQ2564" s="32" t="s">
        <v>9802</v>
      </c>
      <c r="AR2564" s="25" t="s">
        <v>9803</v>
      </c>
      <c r="AS2564" s="89">
        <f t="shared" si="532"/>
        <v>35</v>
      </c>
      <c r="AT2564" s="24" t="s">
        <v>5474</v>
      </c>
    </row>
    <row r="2565" spans="1:46" x14ac:dyDescent="0.5">
      <c r="A2565" s="24">
        <v>2706</v>
      </c>
      <c r="B2565" s="24" t="s">
        <v>506</v>
      </c>
      <c r="C2565" s="24" t="s">
        <v>77</v>
      </c>
      <c r="D2565" s="24" t="s">
        <v>9804</v>
      </c>
      <c r="E2565" s="24" t="s">
        <v>9805</v>
      </c>
      <c r="F2565" s="77" t="str">
        <f t="shared" si="533"/>
        <v>ATKINS REALIS UK LIMITED</v>
      </c>
      <c r="G2565" s="24" t="s">
        <v>9806</v>
      </c>
      <c r="H2565" s="24" t="s">
        <v>7297</v>
      </c>
      <c r="I2565" s="24" t="s">
        <v>7297</v>
      </c>
      <c r="J2565" s="24" t="s">
        <v>321</v>
      </c>
      <c r="K2565" s="24" t="s">
        <v>337</v>
      </c>
      <c r="L2565" s="25">
        <v>45008</v>
      </c>
      <c r="M2565" s="25">
        <v>46132</v>
      </c>
      <c r="N2565" s="81">
        <f t="shared" si="529"/>
        <v>46132</v>
      </c>
      <c r="O2565" s="77" t="str">
        <f t="shared" ca="1" si="530"/>
        <v>Expired</v>
      </c>
      <c r="P2565" s="77" t="str" cm="1">
        <f t="array" aca="1" ref="P2565" ca="1">_xlfn.IFS((N2565-TODAY())&gt;=547,"06 Expires over 18 months",(N2565-TODAY())&gt;=365,"05 Expires in 18 months",(N2565-TODAY())&gt;=183,"04 Expires in 12 months",(N2565-TODAY())&gt;=92,"03 Expires in 6 months",(N2565-TODAY())&gt;=31,"02 Expires in 3 months",(N2565-TODAY())&gt;=0,"01 Expires in 30 days",(N2565-TODAY())&gt;=-31,"01 Expired last 30 days",(N2565-TODAY())&gt;=-92,"02 Expired last 3 months",(N2565-TODAY())&gt;=-183,"03 Expired last 6 months",(N2565-TODAY())&gt;=-365,"04 Expired last 12 months",(N2565-TODAY())&gt;=-547,"05 Expired last 18 months",TRUE,"06 Expired over 18 months")</f>
        <v>03 Expired last 6 months</v>
      </c>
      <c r="Q2565" s="65">
        <v>80444</v>
      </c>
      <c r="R2565" s="84">
        <f t="shared" si="531"/>
        <v>241332</v>
      </c>
      <c r="S2565" s="77" t="str" cm="1">
        <f t="array" ref="S2565">_xlfn.IFS(R2565&gt;5000000,"Gold",R2565&gt;=500000,"Silver",R2565&gt;30000,"Bronze",TRUE,"Transactional")</f>
        <v>Bronze</v>
      </c>
      <c r="T2565" s="24" t="s">
        <v>54</v>
      </c>
      <c r="U2565" s="101" t="s">
        <v>116</v>
      </c>
      <c r="V2565" s="101" t="s">
        <v>70</v>
      </c>
      <c r="W2565" s="77" t="str">
        <f t="shared" si="534"/>
        <v>No</v>
      </c>
      <c r="X2565" s="77" t="str">
        <f>IFERROR(_xlfn.XLOOKUP(J2565&amp;"||"&amp;K2565,'Mapping Ref.'!$J$2:$J$538,'Mapping Ref.'!$K$2:$K$538),"")</f>
        <v>Corporate</v>
      </c>
      <c r="Y2565" s="77" t="str" cm="1">
        <f t="array" ref="Y2565">_xlfn.IFS(R2565&gt;2000000,"For Publication",R2565&gt;100000,"PID",R2565&gt;30000,"RFQ",TRUE,"Transactional")</f>
        <v>PID</v>
      </c>
      <c r="Z2565" s="24" t="s">
        <v>2277</v>
      </c>
      <c r="AA2565" s="32">
        <v>37</v>
      </c>
      <c r="AB2565" s="24">
        <v>0</v>
      </c>
      <c r="AC2565" s="25">
        <v>45544</v>
      </c>
      <c r="AD2565" s="24" t="s">
        <v>58</v>
      </c>
      <c r="AE2565" s="24" t="s">
        <v>9807</v>
      </c>
      <c r="AF2565" s="24" t="s">
        <v>60</v>
      </c>
      <c r="AG2565" s="24" t="s">
        <v>60</v>
      </c>
      <c r="AH2565" s="24" t="s">
        <v>60</v>
      </c>
      <c r="AI2565" s="24">
        <v>688424</v>
      </c>
      <c r="AJ2565" s="24" t="s">
        <v>60</v>
      </c>
      <c r="AK2565" s="24" t="s">
        <v>86</v>
      </c>
      <c r="AL2565" s="24" t="s">
        <v>8722</v>
      </c>
      <c r="AM2565" s="24" t="s">
        <v>59</v>
      </c>
      <c r="AN2565" s="24" t="s">
        <v>59</v>
      </c>
      <c r="AO2565" s="24">
        <v>0</v>
      </c>
      <c r="AP2565" s="24" t="s">
        <v>9808</v>
      </c>
      <c r="AQ2565" s="32" t="s">
        <v>9809</v>
      </c>
      <c r="AR2565" s="25" t="s">
        <v>9810</v>
      </c>
      <c r="AS2565" s="89">
        <f t="shared" si="532"/>
        <v>36</v>
      </c>
      <c r="AT2565" s="24" t="s">
        <v>9811</v>
      </c>
    </row>
    <row r="2566" spans="1:46" x14ac:dyDescent="0.5">
      <c r="A2566" s="24">
        <v>2707</v>
      </c>
      <c r="B2566" s="24" t="s">
        <v>506</v>
      </c>
      <c r="C2566" s="24" t="s">
        <v>77</v>
      </c>
      <c r="D2566" s="24" t="s">
        <v>9812</v>
      </c>
      <c r="E2566" s="24" t="s">
        <v>9813</v>
      </c>
      <c r="F2566" s="77" t="str">
        <f t="shared" si="533"/>
        <v>ATKINS REALIS UK LIMITED</v>
      </c>
      <c r="G2566" s="24" t="s">
        <v>9814</v>
      </c>
      <c r="H2566" s="24" t="s">
        <v>7297</v>
      </c>
      <c r="I2566" s="24" t="s">
        <v>7297</v>
      </c>
      <c r="J2566" s="24" t="s">
        <v>321</v>
      </c>
      <c r="K2566" s="24" t="s">
        <v>337</v>
      </c>
      <c r="L2566" s="25">
        <v>45007</v>
      </c>
      <c r="M2566" s="25">
        <v>46132</v>
      </c>
      <c r="N2566" s="81">
        <f t="shared" si="529"/>
        <v>46132</v>
      </c>
      <c r="O2566" s="77" t="str">
        <f t="shared" ca="1" si="530"/>
        <v>Expired</v>
      </c>
      <c r="P2566" s="77" t="str" cm="1">
        <f t="array" aca="1" ref="P2566" ca="1">_xlfn.IFS((N2566-TODAY())&gt;=547,"06 Expires over 18 months",(N2566-TODAY())&gt;=365,"05 Expires in 18 months",(N2566-TODAY())&gt;=183,"04 Expires in 12 months",(N2566-TODAY())&gt;=92,"03 Expires in 6 months",(N2566-TODAY())&gt;=31,"02 Expires in 3 months",(N2566-TODAY())&gt;=0,"01 Expires in 30 days",(N2566-TODAY())&gt;=-31,"01 Expired last 30 days",(N2566-TODAY())&gt;=-92,"02 Expired last 3 months",(N2566-TODAY())&gt;=-183,"03 Expired last 6 months",(N2566-TODAY())&gt;=-365,"04 Expired last 12 months",(N2566-TODAY())&gt;=-547,"05 Expired last 18 months",TRUE,"06 Expired over 18 months")</f>
        <v>03 Expired last 6 months</v>
      </c>
      <c r="Q2566" s="65">
        <v>42360</v>
      </c>
      <c r="R2566" s="84">
        <f t="shared" si="531"/>
        <v>127080</v>
      </c>
      <c r="S2566" s="77" t="str" cm="1">
        <f t="array" ref="S2566">_xlfn.IFS(R2566&gt;5000000,"Gold",R2566&gt;=500000,"Silver",R2566&gt;30000,"Bronze",TRUE,"Transactional")</f>
        <v>Bronze</v>
      </c>
      <c r="T2566" s="24" t="s">
        <v>54</v>
      </c>
      <c r="U2566" s="101" t="s">
        <v>116</v>
      </c>
      <c r="V2566" s="101" t="s">
        <v>70</v>
      </c>
      <c r="W2566" s="77" t="str">
        <f t="shared" si="534"/>
        <v>No</v>
      </c>
      <c r="X2566" s="77" t="str">
        <f>IFERROR(_xlfn.XLOOKUP(J2566&amp;"||"&amp;K2566,'Mapping Ref.'!$J$2:$J$538,'Mapping Ref.'!$K$2:$K$538),"")</f>
        <v>Corporate</v>
      </c>
      <c r="Y2566" s="77" t="str" cm="1">
        <f t="array" ref="Y2566">_xlfn.IFS(R2566&gt;2000000,"For Publication",R2566&gt;100000,"PID",R2566&gt;30000,"RFQ",TRUE,"Transactional")</f>
        <v>PID</v>
      </c>
      <c r="Z2566" s="24" t="s">
        <v>2277</v>
      </c>
      <c r="AA2566" s="32">
        <v>37</v>
      </c>
      <c r="AB2566" s="24">
        <v>0</v>
      </c>
      <c r="AC2566" s="25">
        <v>45544</v>
      </c>
      <c r="AD2566" s="24" t="s">
        <v>58</v>
      </c>
      <c r="AE2566" s="24" t="s">
        <v>9815</v>
      </c>
      <c r="AF2566" s="24" t="s">
        <v>60</v>
      </c>
      <c r="AG2566" s="24" t="s">
        <v>60</v>
      </c>
      <c r="AH2566" s="24" t="s">
        <v>60</v>
      </c>
      <c r="AI2566" s="24">
        <v>688424</v>
      </c>
      <c r="AJ2566" s="24" t="s">
        <v>60</v>
      </c>
      <c r="AK2566" s="24" t="s">
        <v>86</v>
      </c>
      <c r="AL2566" s="24" t="s">
        <v>8722</v>
      </c>
      <c r="AM2566" s="24" t="s">
        <v>59</v>
      </c>
      <c r="AN2566" s="24" t="s">
        <v>59</v>
      </c>
      <c r="AO2566" s="24">
        <v>0</v>
      </c>
      <c r="AP2566" s="24" t="s">
        <v>9808</v>
      </c>
      <c r="AQ2566" s="32" t="s">
        <v>9809</v>
      </c>
      <c r="AR2566" s="25" t="s">
        <v>9810</v>
      </c>
      <c r="AS2566" s="89">
        <f t="shared" si="532"/>
        <v>36</v>
      </c>
      <c r="AT2566" s="24" t="s">
        <v>9811</v>
      </c>
    </row>
    <row r="2567" spans="1:46" x14ac:dyDescent="0.5">
      <c r="A2567" s="24">
        <v>2708</v>
      </c>
      <c r="B2567" s="24" t="s">
        <v>506</v>
      </c>
      <c r="C2567" s="24" t="s">
        <v>77</v>
      </c>
      <c r="D2567" s="24" t="s">
        <v>9816</v>
      </c>
      <c r="E2567" s="24" t="s">
        <v>9817</v>
      </c>
      <c r="F2567" s="77" t="str">
        <f t="shared" si="533"/>
        <v>ATKINS REALIS UK LIMITED</v>
      </c>
      <c r="G2567" s="24" t="s">
        <v>9814</v>
      </c>
      <c r="H2567" s="24" t="s">
        <v>7297</v>
      </c>
      <c r="I2567" s="24" t="s">
        <v>7297</v>
      </c>
      <c r="J2567" s="24" t="s">
        <v>321</v>
      </c>
      <c r="K2567" s="24" t="s">
        <v>337</v>
      </c>
      <c r="L2567" s="25">
        <v>44501</v>
      </c>
      <c r="M2567" s="25">
        <v>46048</v>
      </c>
      <c r="N2567" s="81">
        <f t="shared" si="529"/>
        <v>46048</v>
      </c>
      <c r="O2567" s="77" t="str">
        <f t="shared" ca="1" si="530"/>
        <v>Expired</v>
      </c>
      <c r="P2567" s="77" t="str" cm="1">
        <f t="array" aca="1" ref="P2567" ca="1">_xlfn.IFS((N2567-TODAY())&gt;=547,"06 Expires over 18 months",(N2567-TODAY())&gt;=365,"05 Expires in 18 months",(N2567-TODAY())&gt;=183,"04 Expires in 12 months",(N2567-TODAY())&gt;=92,"03 Expires in 6 months",(N2567-TODAY())&gt;=31,"02 Expires in 3 months",(N2567-TODAY())&gt;=0,"01 Expires in 30 days",(N2567-TODAY())&gt;=-31,"01 Expired last 30 days",(N2567-TODAY())&gt;=-92,"02 Expired last 3 months",(N2567-TODAY())&gt;=-183,"03 Expired last 6 months",(N2567-TODAY())&gt;=-365,"04 Expired last 12 months",(N2567-TODAY())&gt;=-547,"05 Expired last 18 months",TRUE,"06 Expired over 18 months")</f>
        <v>04 Expired last 12 months</v>
      </c>
      <c r="Q2567" s="65">
        <v>345648</v>
      </c>
      <c r="R2567" s="84">
        <f t="shared" si="531"/>
        <v>1440200</v>
      </c>
      <c r="S2567" s="77" t="str" cm="1">
        <f t="array" ref="S2567">_xlfn.IFS(R2567&gt;5000000,"Gold",R2567&gt;=500000,"Silver",R2567&gt;30000,"Bronze",TRUE,"Transactional")</f>
        <v>Silver</v>
      </c>
      <c r="T2567" s="24" t="s">
        <v>54</v>
      </c>
      <c r="U2567" s="101" t="s">
        <v>109</v>
      </c>
      <c r="V2567" s="101" t="s">
        <v>1022</v>
      </c>
      <c r="W2567" s="77" t="str">
        <f t="shared" si="534"/>
        <v>No</v>
      </c>
      <c r="X2567" s="77" t="str">
        <f>IFERROR(_xlfn.XLOOKUP(J2567&amp;"||"&amp;K2567,'Mapping Ref.'!$J$2:$J$538,'Mapping Ref.'!$K$2:$K$538),"")</f>
        <v>Corporate</v>
      </c>
      <c r="Y2567" s="77" t="str" cm="1">
        <f t="array" ref="Y2567">_xlfn.IFS(R2567&gt;2000000,"For Publication",R2567&gt;100000,"PID",R2567&gt;30000,"RFQ",TRUE,"Transactional")</f>
        <v>PID</v>
      </c>
      <c r="Z2567" s="24" t="s">
        <v>2277</v>
      </c>
      <c r="AA2567" s="32">
        <v>36</v>
      </c>
      <c r="AB2567" s="24">
        <v>0</v>
      </c>
      <c r="AC2567" s="25">
        <v>45545</v>
      </c>
      <c r="AD2567" s="24" t="s">
        <v>661</v>
      </c>
      <c r="AE2567" s="24">
        <v>0</v>
      </c>
      <c r="AF2567" s="24" t="s">
        <v>60</v>
      </c>
      <c r="AG2567" s="24" t="s">
        <v>60</v>
      </c>
      <c r="AH2567" s="24" t="s">
        <v>60</v>
      </c>
      <c r="AI2567" s="24">
        <v>688424</v>
      </c>
      <c r="AJ2567" s="24" t="s">
        <v>60</v>
      </c>
      <c r="AK2567" s="24" t="s">
        <v>71</v>
      </c>
      <c r="AL2567" s="24" t="s">
        <v>8722</v>
      </c>
      <c r="AM2567" s="24" t="s">
        <v>59</v>
      </c>
      <c r="AN2567" s="24" t="s">
        <v>59</v>
      </c>
      <c r="AO2567" s="24">
        <v>0</v>
      </c>
      <c r="AP2567" s="24" t="s">
        <v>9818</v>
      </c>
      <c r="AQ2567" s="32" t="s">
        <v>9809</v>
      </c>
      <c r="AR2567" s="25" t="s">
        <v>9810</v>
      </c>
      <c r="AS2567" s="89">
        <f t="shared" si="532"/>
        <v>50</v>
      </c>
      <c r="AT2567" s="24" t="s">
        <v>9811</v>
      </c>
    </row>
    <row r="2568" spans="1:46" x14ac:dyDescent="0.5">
      <c r="A2568" s="24">
        <v>2709</v>
      </c>
      <c r="B2568" s="24"/>
      <c r="C2568" s="24" t="s">
        <v>77</v>
      </c>
      <c r="D2568" s="24" t="s">
        <v>9819</v>
      </c>
      <c r="E2568" s="24" t="s">
        <v>9820</v>
      </c>
      <c r="F2568" s="77" t="str">
        <f t="shared" si="533"/>
        <v>SILVER DCC LIMITED T/A SILVER</v>
      </c>
      <c r="G2568" s="24" t="s">
        <v>9821</v>
      </c>
      <c r="H2568" s="24" t="s">
        <v>7297</v>
      </c>
      <c r="I2568" s="24" t="s">
        <v>7297</v>
      </c>
      <c r="J2568" s="24" t="s">
        <v>321</v>
      </c>
      <c r="K2568" s="24" t="s">
        <v>337</v>
      </c>
      <c r="L2568" s="25">
        <v>44641</v>
      </c>
      <c r="M2568" s="25">
        <v>45985</v>
      </c>
      <c r="N2568" s="81">
        <f t="shared" si="529"/>
        <v>45985</v>
      </c>
      <c r="O2568" s="77" t="str">
        <f t="shared" ca="1" si="530"/>
        <v>Expired</v>
      </c>
      <c r="P2568" s="77" t="str" cm="1">
        <f t="array" aca="1" ref="P2568" ca="1">_xlfn.IFS((N2568-TODAY())&gt;=547,"06 Expires over 18 months",(N2568-TODAY())&gt;=365,"05 Expires in 18 months",(N2568-TODAY())&gt;=183,"04 Expires in 12 months",(N2568-TODAY())&gt;=92,"03 Expires in 6 months",(N2568-TODAY())&gt;=31,"02 Expires in 3 months",(N2568-TODAY())&gt;=0,"01 Expires in 30 days",(N2568-TODAY())&gt;=-31,"01 Expired last 30 days",(N2568-TODAY())&gt;=-92,"02 Expired last 3 months",(N2568-TODAY())&gt;=-183,"03 Expired last 6 months",(N2568-TODAY())&gt;=-365,"04 Expired last 12 months",(N2568-TODAY())&gt;=-547,"05 Expired last 18 months",TRUE,"06 Expired over 18 months")</f>
        <v>04 Expired last 12 months</v>
      </c>
      <c r="Q2568" s="65">
        <v>78000</v>
      </c>
      <c r="R2568" s="84">
        <f t="shared" si="531"/>
        <v>286000</v>
      </c>
      <c r="S2568" s="77" t="str" cm="1">
        <f t="array" ref="S2568">_xlfn.IFS(R2568&gt;5000000,"Gold",R2568&gt;=500000,"Silver",R2568&gt;30000,"Bronze",TRUE,"Transactional")</f>
        <v>Bronze</v>
      </c>
      <c r="T2568" s="24" t="s">
        <v>122</v>
      </c>
      <c r="U2568" s="101" t="s">
        <v>116</v>
      </c>
      <c r="V2568" s="101" t="s">
        <v>70</v>
      </c>
      <c r="W2568" s="77" t="str">
        <f t="shared" si="534"/>
        <v>No</v>
      </c>
      <c r="X2568" s="77" t="str">
        <f>IFERROR(_xlfn.XLOOKUP(J2568&amp;"||"&amp;K2568,'Mapping Ref.'!$J$2:$J$538,'Mapping Ref.'!$K$2:$K$538),"")</f>
        <v>Corporate</v>
      </c>
      <c r="Y2568" s="77" t="str" cm="1">
        <f t="array" ref="Y2568">_xlfn.IFS(R2568&gt;2000000,"For Publication",R2568&gt;100000,"PID",R2568&gt;30000,"RFQ",TRUE,"Transactional")</f>
        <v>PID</v>
      </c>
      <c r="Z2568" s="24" t="s">
        <v>2277</v>
      </c>
      <c r="AA2568" s="32">
        <v>32</v>
      </c>
      <c r="AB2568" s="24">
        <v>0</v>
      </c>
      <c r="AC2568" s="25">
        <v>45545</v>
      </c>
      <c r="AD2568" s="24" t="s">
        <v>661</v>
      </c>
      <c r="AE2568" s="24">
        <v>0</v>
      </c>
      <c r="AF2568" s="24" t="s">
        <v>60</v>
      </c>
      <c r="AG2568" s="24" t="s">
        <v>60</v>
      </c>
      <c r="AH2568" s="24" t="s">
        <v>60</v>
      </c>
      <c r="AI2568" s="24">
        <v>8952016</v>
      </c>
      <c r="AJ2568" s="24" t="s">
        <v>60</v>
      </c>
      <c r="AK2568" s="24" t="s">
        <v>71</v>
      </c>
      <c r="AL2568" s="24" t="s">
        <v>8722</v>
      </c>
      <c r="AM2568" s="24" t="s">
        <v>59</v>
      </c>
      <c r="AN2568" s="24" t="s">
        <v>59</v>
      </c>
      <c r="AO2568" s="24">
        <v>0</v>
      </c>
      <c r="AP2568" s="24" t="s">
        <v>9818</v>
      </c>
      <c r="AQ2568" s="32" t="s">
        <v>9822</v>
      </c>
      <c r="AR2568" s="25" t="s">
        <v>9823</v>
      </c>
      <c r="AS2568" s="89">
        <f t="shared" si="532"/>
        <v>44</v>
      </c>
      <c r="AT2568" s="24" t="s">
        <v>9824</v>
      </c>
    </row>
    <row r="2569" spans="1:46" x14ac:dyDescent="0.5">
      <c r="A2569" s="24">
        <v>2710</v>
      </c>
      <c r="B2569" s="24"/>
      <c r="C2569" s="24" t="s">
        <v>77</v>
      </c>
      <c r="D2569" s="24" t="s">
        <v>9825</v>
      </c>
      <c r="E2569" s="24" t="s">
        <v>9826</v>
      </c>
      <c r="F2569" s="77" t="str">
        <f t="shared" si="533"/>
        <v>SILVER DCC LIMITED T/A SILVER</v>
      </c>
      <c r="G2569" s="24" t="s">
        <v>9827</v>
      </c>
      <c r="H2569" s="24" t="s">
        <v>7297</v>
      </c>
      <c r="I2569" s="24" t="s">
        <v>7297</v>
      </c>
      <c r="J2569" s="24" t="s">
        <v>321</v>
      </c>
      <c r="K2569" s="24" t="s">
        <v>337</v>
      </c>
      <c r="L2569" s="25">
        <v>44725</v>
      </c>
      <c r="M2569" s="25">
        <v>45796</v>
      </c>
      <c r="N2569" s="81">
        <f t="shared" si="529"/>
        <v>45796</v>
      </c>
      <c r="O2569" s="77" t="str">
        <f t="shared" ca="1" si="530"/>
        <v>Expired</v>
      </c>
      <c r="P2569" s="77" t="str" cm="1">
        <f t="array" aca="1" ref="P2569" ca="1">_xlfn.IFS((N2569-TODAY())&gt;=547,"06 Expires over 18 months",(N2569-TODAY())&gt;=365,"05 Expires in 18 months",(N2569-TODAY())&gt;=183,"04 Expires in 12 months",(N2569-TODAY())&gt;=92,"03 Expires in 6 months",(N2569-TODAY())&gt;=31,"02 Expires in 3 months",(N2569-TODAY())&gt;=0,"01 Expires in 30 days",(N2569-TODAY())&gt;=-31,"01 Expired last 30 days",(N2569-TODAY())&gt;=-92,"02 Expired last 3 months",(N2569-TODAY())&gt;=-183,"03 Expired last 6 months",(N2569-TODAY())&gt;=-365,"04 Expired last 12 months",(N2569-TODAY())&gt;=-547,"05 Expired last 18 months",TRUE,"06 Expired over 18 months")</f>
        <v>05 Expired last 18 months</v>
      </c>
      <c r="Q2569" s="65">
        <v>124567</v>
      </c>
      <c r="R2569" s="84">
        <f t="shared" si="531"/>
        <v>363320.41666666669</v>
      </c>
      <c r="S2569" s="77" t="str" cm="1">
        <f t="array" ref="S2569">_xlfn.IFS(R2569&gt;5000000,"Gold",R2569&gt;=500000,"Silver",R2569&gt;30000,"Bronze",TRUE,"Transactional")</f>
        <v>Bronze</v>
      </c>
      <c r="T2569" s="24" t="s">
        <v>122</v>
      </c>
      <c r="U2569" s="101" t="s">
        <v>116</v>
      </c>
      <c r="V2569" s="101" t="s">
        <v>70</v>
      </c>
      <c r="W2569" s="77" t="str">
        <f t="shared" si="534"/>
        <v>No</v>
      </c>
      <c r="X2569" s="77" t="str">
        <f>IFERROR(_xlfn.XLOOKUP(J2569&amp;"||"&amp;K2569,'Mapping Ref.'!$J$2:$J$538,'Mapping Ref.'!$K$2:$K$538),"")</f>
        <v>Corporate</v>
      </c>
      <c r="Y2569" s="77" t="str" cm="1">
        <f t="array" ref="Y2569">_xlfn.IFS(R2569&gt;2000000,"For Publication",R2569&gt;100000,"PID",R2569&gt;30000,"RFQ",TRUE,"Transactional")</f>
        <v>PID</v>
      </c>
      <c r="Z2569" s="24" t="s">
        <v>2277</v>
      </c>
      <c r="AA2569" s="32">
        <v>35</v>
      </c>
      <c r="AB2569" s="24">
        <v>0</v>
      </c>
      <c r="AC2569" s="25">
        <v>45545</v>
      </c>
      <c r="AD2569" s="24" t="s">
        <v>661</v>
      </c>
      <c r="AE2569" s="24">
        <v>0</v>
      </c>
      <c r="AF2569" s="24" t="s">
        <v>60</v>
      </c>
      <c r="AG2569" s="24" t="s">
        <v>60</v>
      </c>
      <c r="AH2569" s="24" t="s">
        <v>60</v>
      </c>
      <c r="AI2569" s="24">
        <v>8952016</v>
      </c>
      <c r="AJ2569" s="24" t="s">
        <v>60</v>
      </c>
      <c r="AK2569" s="24" t="s">
        <v>71</v>
      </c>
      <c r="AL2569" s="24" t="s">
        <v>8722</v>
      </c>
      <c r="AM2569" s="24" t="s">
        <v>59</v>
      </c>
      <c r="AN2569" s="24" t="s">
        <v>59</v>
      </c>
      <c r="AO2569" s="24">
        <v>0</v>
      </c>
      <c r="AP2569" s="24" t="s">
        <v>9828</v>
      </c>
      <c r="AQ2569" s="32" t="s">
        <v>9822</v>
      </c>
      <c r="AR2569" s="25" t="s">
        <v>9823</v>
      </c>
      <c r="AS2569" s="89">
        <f t="shared" si="532"/>
        <v>35</v>
      </c>
      <c r="AT2569" s="24" t="s">
        <v>9824</v>
      </c>
    </row>
    <row r="2570" spans="1:46" x14ac:dyDescent="0.5">
      <c r="A2570" s="24">
        <v>2711</v>
      </c>
      <c r="B2570" s="24"/>
      <c r="C2570" s="24"/>
      <c r="D2570" s="24" t="s">
        <v>6984</v>
      </c>
      <c r="E2570" s="24" t="s">
        <v>6985</v>
      </c>
      <c r="F2570" s="77" t="str">
        <f t="shared" si="533"/>
        <v>ENCORE ESTATE MANAGEMENT LTD C/O 447 ETON GREEN</v>
      </c>
      <c r="G2570" s="24" t="s">
        <v>9829</v>
      </c>
      <c r="H2570" s="24" t="s">
        <v>6135</v>
      </c>
      <c r="I2570" s="24" t="s">
        <v>6135</v>
      </c>
      <c r="J2570" s="24" t="s">
        <v>107</v>
      </c>
      <c r="K2570" s="24" t="s">
        <v>2048</v>
      </c>
      <c r="L2570" s="25">
        <v>45545</v>
      </c>
      <c r="M2570" s="25">
        <v>45909</v>
      </c>
      <c r="N2570" s="81">
        <f t="shared" si="529"/>
        <v>45909</v>
      </c>
      <c r="O2570" s="77" t="str">
        <f t="shared" ca="1" si="530"/>
        <v>Expired</v>
      </c>
      <c r="P2570" s="77" t="str" cm="1">
        <f t="array" aca="1" ref="P2570" ca="1">_xlfn.IFS((N2570-TODAY())&gt;=547,"06 Expires over 18 months",(N2570-TODAY())&gt;=365,"05 Expires in 18 months",(N2570-TODAY())&gt;=183,"04 Expires in 12 months",(N2570-TODAY())&gt;=92,"03 Expires in 6 months",(N2570-TODAY())&gt;=31,"02 Expires in 3 months",(N2570-TODAY())&gt;=0,"01 Expires in 30 days",(N2570-TODAY())&gt;=-31,"01 Expired last 30 days",(N2570-TODAY())&gt;=-92,"02 Expired last 3 months",(N2570-TODAY())&gt;=-183,"03 Expired last 6 months",(N2570-TODAY())&gt;=-365,"04 Expired last 12 months",(N2570-TODAY())&gt;=-547,"05 Expired last 18 months",TRUE,"06 Expired over 18 months")</f>
        <v>04 Expired last 12 months</v>
      </c>
      <c r="Q2570" s="65">
        <v>24999</v>
      </c>
      <c r="R2570" s="84">
        <f t="shared" si="531"/>
        <v>24999</v>
      </c>
      <c r="S2570" s="77" t="str" cm="1">
        <f t="array" ref="S2570">_xlfn.IFS(R2570&gt;5000000,"Gold",R2570&gt;=500000,"Silver",R2570&gt;30000,"Bronze",TRUE,"Transactional")</f>
        <v>Transactional</v>
      </c>
      <c r="T2570" s="24" t="s">
        <v>54</v>
      </c>
      <c r="U2570" s="101" t="s">
        <v>208</v>
      </c>
      <c r="V2570" s="101" t="s">
        <v>209</v>
      </c>
      <c r="W2570" s="77" t="str">
        <f t="shared" si="534"/>
        <v>No</v>
      </c>
      <c r="X2570" s="77" t="str">
        <f>IFERROR(_xlfn.XLOOKUP(J2570&amp;"||"&amp;K2570,'Mapping Ref.'!$J$2:$J$538,'Mapping Ref.'!$K$2:$K$538),"")</f>
        <v>Construction &amp; Estates</v>
      </c>
      <c r="Y2570" s="77" t="str" cm="1">
        <f t="array" ref="Y2570">_xlfn.IFS(R2570&gt;2000000,"For Publication",R2570&gt;100000,"PID",R2570&gt;30000,"RFQ",TRUE,"Transactional")</f>
        <v>Transactional</v>
      </c>
      <c r="Z2570" s="24" t="s">
        <v>2277</v>
      </c>
      <c r="AA2570" s="32">
        <v>12</v>
      </c>
      <c r="AB2570" s="24">
        <v>0</v>
      </c>
      <c r="AC2570" s="25">
        <v>45545</v>
      </c>
      <c r="AD2570" s="24" t="s">
        <v>58</v>
      </c>
      <c r="AE2570" s="24" t="s">
        <v>8375</v>
      </c>
      <c r="AF2570" s="24" t="s">
        <v>59</v>
      </c>
      <c r="AG2570" s="24" t="s">
        <v>59</v>
      </c>
      <c r="AH2570" s="24" t="s">
        <v>60</v>
      </c>
      <c r="AI2570" s="24">
        <v>4985188</v>
      </c>
      <c r="AJ2570" s="24" t="s">
        <v>59</v>
      </c>
      <c r="AK2570" s="24" t="s">
        <v>86</v>
      </c>
      <c r="AL2570" s="24" t="s">
        <v>70</v>
      </c>
      <c r="AM2570" s="24" t="s">
        <v>59</v>
      </c>
      <c r="AN2570" s="24" t="s">
        <v>59</v>
      </c>
      <c r="AO2570" s="24">
        <v>0</v>
      </c>
      <c r="AP2570" s="24"/>
      <c r="AQ2570" s="32" t="s">
        <v>9830</v>
      </c>
      <c r="AR2570" s="25" t="s">
        <v>9831</v>
      </c>
      <c r="AS2570" s="89">
        <f t="shared" si="532"/>
        <v>11</v>
      </c>
      <c r="AT2570" s="24" t="s">
        <v>9832</v>
      </c>
    </row>
    <row r="2571" spans="1:46" x14ac:dyDescent="0.5">
      <c r="A2571" s="24">
        <v>2713</v>
      </c>
      <c r="B2571" s="24" t="s">
        <v>506</v>
      </c>
      <c r="C2571" s="24"/>
      <c r="D2571" s="24" t="s">
        <v>9833</v>
      </c>
      <c r="E2571" s="24" t="s">
        <v>9834</v>
      </c>
      <c r="F2571" s="77" t="str">
        <f t="shared" si="533"/>
        <v>ELIZABETH J PENCAVEL</v>
      </c>
      <c r="G2571" s="24" t="s">
        <v>9835</v>
      </c>
      <c r="H2571" s="24" t="s">
        <v>6001</v>
      </c>
      <c r="I2571" s="24" t="s">
        <v>6001</v>
      </c>
      <c r="J2571" s="24" t="s">
        <v>321</v>
      </c>
      <c r="K2571" s="24" t="s">
        <v>9771</v>
      </c>
      <c r="L2571" s="25">
        <v>45536</v>
      </c>
      <c r="M2571" s="25">
        <v>46265</v>
      </c>
      <c r="N2571" s="81">
        <f t="shared" si="529"/>
        <v>46630</v>
      </c>
      <c r="O2571" s="77" t="str">
        <f t="shared" ca="1" si="530"/>
        <v>Live</v>
      </c>
      <c r="P2571" s="77" t="str" cm="1">
        <f t="array" aca="1" ref="P2571" ca="1">_xlfn.IFS((N2571-TODAY())&gt;=547,"06 Expires over 18 months",(N2571-TODAY())&gt;=365,"05 Expires in 18 months",(N2571-TODAY())&gt;=183,"04 Expires in 12 months",(N2571-TODAY())&gt;=92,"03 Expires in 6 months",(N2571-TODAY())&gt;=31,"02 Expires in 3 months",(N2571-TODAY())&gt;=0,"01 Expires in 30 days",(N2571-TODAY())&gt;=-31,"01 Expired last 30 days",(N2571-TODAY())&gt;=-92,"02 Expired last 3 months",(N2571-TODAY())&gt;=-183,"03 Expired last 6 months",(N2571-TODAY())&gt;=-365,"04 Expired last 12 months",(N2571-TODAY())&gt;=-547,"05 Expired last 18 months",TRUE,"06 Expired over 18 months")</f>
        <v>05 Expires in 18 months</v>
      </c>
      <c r="Q2571" s="65">
        <v>5000</v>
      </c>
      <c r="R2571" s="84">
        <f t="shared" si="531"/>
        <v>14583.333333333334</v>
      </c>
      <c r="S2571" s="77" t="str" cm="1">
        <f t="array" ref="S2571">_xlfn.IFS(R2571&gt;5000000,"Gold",R2571&gt;=500000,"Silver",R2571&gt;30000,"Bronze",TRUE,"Transactional")</f>
        <v>Transactional</v>
      </c>
      <c r="T2571" s="24" t="s">
        <v>54</v>
      </c>
      <c r="U2571" s="101" t="s">
        <v>366</v>
      </c>
      <c r="V2571" s="101" t="s">
        <v>1337</v>
      </c>
      <c r="W2571" s="77" t="str">
        <f t="shared" si="534"/>
        <v>Yes</v>
      </c>
      <c r="X2571" s="77" t="str">
        <f>IFERROR(_xlfn.XLOOKUP(J2571&amp;"||"&amp;K2571,'Mapping Ref.'!$J$2:$J$538,'Mapping Ref.'!$K$2:$K$538),"")</f>
        <v>Corporate</v>
      </c>
      <c r="Y2571" s="77" t="str" cm="1">
        <f t="array" ref="Y2571">_xlfn.IFS(R2571&gt;2000000,"For Publication",R2571&gt;100000,"PID",R2571&gt;30000,"RFQ",TRUE,"Transactional")</f>
        <v>Transactional</v>
      </c>
      <c r="Z2571" s="24" t="s">
        <v>8586</v>
      </c>
      <c r="AA2571" s="32">
        <v>12</v>
      </c>
      <c r="AB2571" s="24">
        <v>12</v>
      </c>
      <c r="AC2571" s="25">
        <v>45547</v>
      </c>
      <c r="AD2571" s="24" t="s">
        <v>661</v>
      </c>
      <c r="AE2571" s="24" t="s">
        <v>5003</v>
      </c>
      <c r="AF2571" s="24" t="s">
        <v>59</v>
      </c>
      <c r="AG2571" s="24" t="s">
        <v>59</v>
      </c>
      <c r="AH2571" s="24" t="s">
        <v>60</v>
      </c>
      <c r="AI2571" s="24"/>
      <c r="AJ2571" s="24" t="s">
        <v>59</v>
      </c>
      <c r="AK2571" s="24" t="s">
        <v>101</v>
      </c>
      <c r="AL2571" s="24" t="s">
        <v>70</v>
      </c>
      <c r="AM2571" s="24" t="s">
        <v>59</v>
      </c>
      <c r="AN2571" s="24" t="s">
        <v>59</v>
      </c>
      <c r="AO2571" s="24">
        <v>0</v>
      </c>
      <c r="AP2571" s="24"/>
      <c r="AQ2571" s="32" t="s">
        <v>9833</v>
      </c>
      <c r="AR2571" s="25" t="s">
        <v>9836</v>
      </c>
      <c r="AS2571" s="89">
        <f t="shared" si="532"/>
        <v>35</v>
      </c>
      <c r="AT2571" s="24" t="s">
        <v>9837</v>
      </c>
    </row>
    <row r="2572" spans="1:46" x14ac:dyDescent="0.5">
      <c r="A2572" s="24">
        <v>2714</v>
      </c>
      <c r="B2572" s="24" t="s">
        <v>506</v>
      </c>
      <c r="C2572" s="24"/>
      <c r="D2572" s="24" t="s">
        <v>9838</v>
      </c>
      <c r="E2572" s="24" t="s">
        <v>9839</v>
      </c>
      <c r="F2572" s="77" t="str">
        <f t="shared" si="533"/>
        <v>LIFT SPECIALISTS LTD</v>
      </c>
      <c r="G2572" s="24" t="s">
        <v>9840</v>
      </c>
      <c r="H2572" s="24" t="s">
        <v>7427</v>
      </c>
      <c r="I2572" s="24" t="s">
        <v>6254</v>
      </c>
      <c r="J2572" s="24" t="s">
        <v>107</v>
      </c>
      <c r="K2572" s="24" t="s">
        <v>9841</v>
      </c>
      <c r="L2572" s="25">
        <v>45505</v>
      </c>
      <c r="M2572" s="25">
        <v>46053</v>
      </c>
      <c r="N2572" s="81">
        <f t="shared" si="529"/>
        <v>46142</v>
      </c>
      <c r="O2572" s="77" t="str">
        <f t="shared" ca="1" si="530"/>
        <v>Expired</v>
      </c>
      <c r="P2572" s="77" t="str" cm="1">
        <f t="array" aca="1" ref="P2572" ca="1">_xlfn.IFS((N2572-TODAY())&gt;=547,"06 Expires over 18 months",(N2572-TODAY())&gt;=365,"05 Expires in 18 months",(N2572-TODAY())&gt;=183,"04 Expires in 12 months",(N2572-TODAY())&gt;=92,"03 Expires in 6 months",(N2572-TODAY())&gt;=31,"02 Expires in 3 months",(N2572-TODAY())&gt;=0,"01 Expires in 30 days",(N2572-TODAY())&gt;=-31,"01 Expired last 30 days",(N2572-TODAY())&gt;=-92,"02 Expired last 3 months",(N2572-TODAY())&gt;=-183,"03 Expired last 6 months",(N2572-TODAY())&gt;=-365,"04 Expired last 12 months",(N2572-TODAY())&gt;=-547,"05 Expired last 18 months",TRUE,"06 Expired over 18 months")</f>
        <v>03 Expired last 6 months</v>
      </c>
      <c r="Q2572" s="65">
        <v>7000</v>
      </c>
      <c r="R2572" s="84">
        <f t="shared" si="531"/>
        <v>11666.666666666666</v>
      </c>
      <c r="S2572" s="77" t="str" cm="1">
        <f t="array" ref="S2572">_xlfn.IFS(R2572&gt;5000000,"Gold",R2572&gt;=500000,"Silver",R2572&gt;30000,"Bronze",TRUE,"Transactional")</f>
        <v>Transactional</v>
      </c>
      <c r="T2572" s="24" t="s">
        <v>54</v>
      </c>
      <c r="U2572" s="101" t="s">
        <v>116</v>
      </c>
      <c r="V2572" s="101" t="s">
        <v>70</v>
      </c>
      <c r="W2572" s="77" t="str">
        <f t="shared" si="534"/>
        <v>Yes</v>
      </c>
      <c r="X2572" s="77" t="str">
        <f>IFERROR(_xlfn.XLOOKUP(J2572&amp;"||"&amp;K2572,'Mapping Ref.'!$J$2:$J$538,'Mapping Ref.'!$K$2:$K$538),"")</f>
        <v>Construction &amp; Estates</v>
      </c>
      <c r="Y2572" s="77" t="str" cm="1">
        <f t="array" ref="Y2572">_xlfn.IFS(R2572&gt;2000000,"For Publication",R2572&gt;100000,"PID",R2572&gt;30000,"RFQ",TRUE,"Transactional")</f>
        <v>Transactional</v>
      </c>
      <c r="Z2572" s="24" t="s">
        <v>2277</v>
      </c>
      <c r="AA2572" s="32">
        <v>18</v>
      </c>
      <c r="AB2572" s="24">
        <v>3</v>
      </c>
      <c r="AC2572" s="25">
        <v>45547</v>
      </c>
      <c r="AD2572" s="24" t="s">
        <v>58</v>
      </c>
      <c r="AE2572" s="24" t="s">
        <v>9842</v>
      </c>
      <c r="AF2572" s="24" t="s">
        <v>60</v>
      </c>
      <c r="AG2572" s="24" t="s">
        <v>59</v>
      </c>
      <c r="AH2572" s="24" t="s">
        <v>60</v>
      </c>
      <c r="AI2572" s="24">
        <v>4071070</v>
      </c>
      <c r="AJ2572" s="24" t="s">
        <v>59</v>
      </c>
      <c r="AK2572" s="24" t="s">
        <v>86</v>
      </c>
      <c r="AL2572" s="24" t="s">
        <v>70</v>
      </c>
      <c r="AM2572" s="24" t="s">
        <v>60</v>
      </c>
      <c r="AN2572" s="24" t="s">
        <v>59</v>
      </c>
      <c r="AO2572" s="24">
        <v>0</v>
      </c>
      <c r="AP2572" s="24"/>
      <c r="AQ2572" s="32" t="s">
        <v>7427</v>
      </c>
      <c r="AR2572" s="25" t="s">
        <v>9843</v>
      </c>
      <c r="AS2572" s="89">
        <f t="shared" si="532"/>
        <v>20</v>
      </c>
      <c r="AT2572" s="24" t="s">
        <v>9844</v>
      </c>
    </row>
    <row r="2573" spans="1:46" x14ac:dyDescent="0.5">
      <c r="A2573" s="24">
        <v>2715</v>
      </c>
      <c r="B2573" s="24"/>
      <c r="C2573" s="24" t="s">
        <v>77</v>
      </c>
      <c r="D2573" s="24" t="s">
        <v>9845</v>
      </c>
      <c r="E2573" s="24" t="s">
        <v>9846</v>
      </c>
      <c r="F2573" s="77" t="str">
        <f t="shared" si="533"/>
        <v>SANCTUARY CONSULTANCY LTD</v>
      </c>
      <c r="G2573" s="24" t="s">
        <v>9847</v>
      </c>
      <c r="H2573" s="24" t="s">
        <v>7290</v>
      </c>
      <c r="I2573" s="24" t="s">
        <v>1592</v>
      </c>
      <c r="J2573" s="24" t="s">
        <v>97</v>
      </c>
      <c r="K2573" s="24" t="s">
        <v>7292</v>
      </c>
      <c r="L2573" s="25">
        <v>45544</v>
      </c>
      <c r="M2573" s="25">
        <v>45717</v>
      </c>
      <c r="N2573" s="81">
        <f t="shared" si="529"/>
        <v>45717</v>
      </c>
      <c r="O2573" s="77" t="str">
        <f t="shared" ca="1" si="530"/>
        <v>Expired</v>
      </c>
      <c r="P2573" s="77" t="str" cm="1">
        <f t="array" aca="1" ref="P2573" ca="1">_xlfn.IFS((N2573-TODAY())&gt;=547,"06 Expires over 18 months",(N2573-TODAY())&gt;=365,"05 Expires in 18 months",(N2573-TODAY())&gt;=183,"04 Expires in 12 months",(N2573-TODAY())&gt;=92,"03 Expires in 6 months",(N2573-TODAY())&gt;=31,"02 Expires in 3 months",(N2573-TODAY())&gt;=0,"01 Expires in 30 days",(N2573-TODAY())&gt;=-31,"01 Expired last 30 days",(N2573-TODAY())&gt;=-92,"02 Expired last 3 months",(N2573-TODAY())&gt;=-183,"03 Expired last 6 months",(N2573-TODAY())&gt;=-365,"04 Expired last 12 months",(N2573-TODAY())&gt;=-547,"05 Expired last 18 months",TRUE,"06 Expired over 18 months")</f>
        <v>05 Expired last 18 months</v>
      </c>
      <c r="Q2573" s="65">
        <v>40000</v>
      </c>
      <c r="R2573" s="84">
        <f t="shared" si="531"/>
        <v>40000</v>
      </c>
      <c r="S2573" s="77" t="str" cm="1">
        <f t="array" ref="S2573">_xlfn.IFS(R2573&gt;5000000,"Gold",R2573&gt;=500000,"Silver",R2573&gt;30000,"Bronze",TRUE,"Transactional")</f>
        <v>Bronze</v>
      </c>
      <c r="T2573" s="24" t="s">
        <v>54</v>
      </c>
      <c r="U2573" s="101" t="s">
        <v>109</v>
      </c>
      <c r="V2573" s="101" t="s">
        <v>1146</v>
      </c>
      <c r="W2573" s="77" t="str">
        <f t="shared" si="534"/>
        <v>No</v>
      </c>
      <c r="X2573" s="77" t="str">
        <f>IFERROR(_xlfn.XLOOKUP(J2573&amp;"||"&amp;K2573,'Mapping Ref.'!$J$2:$J$538,'Mapping Ref.'!$K$2:$K$538),"")</f>
        <v>Corporate</v>
      </c>
      <c r="Y2573" s="77" t="str" cm="1">
        <f t="array" ref="Y2573">_xlfn.IFS(R2573&gt;2000000,"For Publication",R2573&gt;100000,"PID",R2573&gt;30000,"RFQ",TRUE,"Transactional")</f>
        <v>RFQ</v>
      </c>
      <c r="Z2573" s="24" t="s">
        <v>2277</v>
      </c>
      <c r="AA2573" s="32">
        <v>5</v>
      </c>
      <c r="AB2573" s="24">
        <v>0</v>
      </c>
      <c r="AC2573" s="25">
        <v>45547</v>
      </c>
      <c r="AD2573" s="24" t="s">
        <v>58</v>
      </c>
      <c r="AE2573" s="24" t="s">
        <v>8375</v>
      </c>
      <c r="AF2573" s="24" t="s">
        <v>60</v>
      </c>
      <c r="AG2573" s="24" t="s">
        <v>59</v>
      </c>
      <c r="AH2573" s="24" t="s">
        <v>60</v>
      </c>
      <c r="AI2573" s="24">
        <v>15218577</v>
      </c>
      <c r="AJ2573" s="24" t="s">
        <v>60</v>
      </c>
      <c r="AK2573" s="24" t="s">
        <v>101</v>
      </c>
      <c r="AL2573" s="24" t="s">
        <v>70</v>
      </c>
      <c r="AM2573" s="24" t="s">
        <v>60</v>
      </c>
      <c r="AN2573" s="24" t="s">
        <v>59</v>
      </c>
      <c r="AO2573" s="24">
        <v>0</v>
      </c>
      <c r="AP2573" s="24"/>
      <c r="AQ2573" s="32" t="s">
        <v>9848</v>
      </c>
      <c r="AR2573" s="25" t="s">
        <v>9849</v>
      </c>
      <c r="AS2573" s="89">
        <f t="shared" si="532"/>
        <v>5</v>
      </c>
      <c r="AT2573" s="24" t="s">
        <v>9850</v>
      </c>
    </row>
    <row r="2574" spans="1:46" x14ac:dyDescent="0.5">
      <c r="A2574" s="24">
        <v>2716</v>
      </c>
      <c r="B2574" s="24"/>
      <c r="C2574" s="24"/>
      <c r="D2574" s="24" t="s">
        <v>9851</v>
      </c>
      <c r="E2574" s="24" t="s">
        <v>9852</v>
      </c>
      <c r="F2574" s="77" t="str">
        <f t="shared" si="533"/>
        <v>TRIUM ENVIRONMENTAL CONSULTING LLP</v>
      </c>
      <c r="G2574" s="24" t="s">
        <v>9853</v>
      </c>
      <c r="H2574" s="24" t="s">
        <v>9854</v>
      </c>
      <c r="I2574" s="24" t="s">
        <v>972</v>
      </c>
      <c r="J2574" s="24" t="s">
        <v>107</v>
      </c>
      <c r="K2574" s="24" t="s">
        <v>1889</v>
      </c>
      <c r="L2574" s="25">
        <v>45200</v>
      </c>
      <c r="M2574" s="25">
        <v>45536</v>
      </c>
      <c r="N2574" s="81">
        <f t="shared" si="529"/>
        <v>45536</v>
      </c>
      <c r="O2574" s="77" t="str">
        <f t="shared" ca="1" si="530"/>
        <v>Expired</v>
      </c>
      <c r="P2574" s="77" t="str" cm="1">
        <f t="array" aca="1" ref="P2574" ca="1">_xlfn.IFS((N2574-TODAY())&gt;=547,"06 Expires over 18 months",(N2574-TODAY())&gt;=365,"05 Expires in 18 months",(N2574-TODAY())&gt;=183,"04 Expires in 12 months",(N2574-TODAY())&gt;=92,"03 Expires in 6 months",(N2574-TODAY())&gt;=31,"02 Expires in 3 months",(N2574-TODAY())&gt;=0,"01 Expires in 30 days",(N2574-TODAY())&gt;=-31,"01 Expired last 30 days",(N2574-TODAY())&gt;=-92,"02 Expired last 3 months",(N2574-TODAY())&gt;=-183,"03 Expired last 6 months",(N2574-TODAY())&gt;=-365,"04 Expired last 12 months",(N2574-TODAY())&gt;=-547,"05 Expired last 18 months",TRUE,"06 Expired over 18 months")</f>
        <v>06 Expired over 18 months</v>
      </c>
      <c r="Q2574" s="65">
        <v>20000</v>
      </c>
      <c r="R2574" s="84">
        <f t="shared" si="531"/>
        <v>20000</v>
      </c>
      <c r="S2574" s="77" t="str" cm="1">
        <f t="array" ref="S2574">_xlfn.IFS(R2574&gt;5000000,"Gold",R2574&gt;=500000,"Silver",R2574&gt;30000,"Bronze",TRUE,"Transactional")</f>
        <v>Transactional</v>
      </c>
      <c r="T2574" s="24" t="s">
        <v>54</v>
      </c>
      <c r="U2574" s="101" t="s">
        <v>131</v>
      </c>
      <c r="V2574" s="101" t="s">
        <v>361</v>
      </c>
      <c r="W2574" s="77" t="str">
        <f t="shared" si="534"/>
        <v>No</v>
      </c>
      <c r="X2574" s="77" t="str">
        <f>IFERROR(_xlfn.XLOOKUP(J2574&amp;"||"&amp;K2574,'Mapping Ref.'!$J$2:$J$538,'Mapping Ref.'!$K$2:$K$538),"")</f>
        <v>Construction &amp; Estates</v>
      </c>
      <c r="Y2574" s="77" t="str" cm="1">
        <f t="array" ref="Y2574">_xlfn.IFS(R2574&gt;2000000,"For Publication",R2574&gt;100000,"PID",R2574&gt;30000,"RFQ",TRUE,"Transactional")</f>
        <v>Transactional</v>
      </c>
      <c r="Z2574" s="24" t="s">
        <v>2277</v>
      </c>
      <c r="AA2574" s="32">
        <v>11</v>
      </c>
      <c r="AB2574" s="24">
        <v>0</v>
      </c>
      <c r="AC2574" s="25">
        <v>45548</v>
      </c>
      <c r="AD2574" s="24" t="s">
        <v>58</v>
      </c>
      <c r="AE2574" s="24" t="s">
        <v>5003</v>
      </c>
      <c r="AF2574" s="24" t="s">
        <v>60</v>
      </c>
      <c r="AG2574" s="24" t="s">
        <v>59</v>
      </c>
      <c r="AH2574" s="24" t="s">
        <v>60</v>
      </c>
      <c r="AI2574" s="24" t="s">
        <v>9855</v>
      </c>
      <c r="AJ2574" s="24" t="s">
        <v>59</v>
      </c>
      <c r="AK2574" s="24" t="s">
        <v>86</v>
      </c>
      <c r="AL2574" s="24" t="s">
        <v>70</v>
      </c>
      <c r="AM2574" s="24" t="s">
        <v>60</v>
      </c>
      <c r="AN2574" s="24" t="s">
        <v>59</v>
      </c>
      <c r="AO2574" s="24">
        <v>0</v>
      </c>
      <c r="AP2574" s="24"/>
      <c r="AQ2574" s="32" t="s">
        <v>9856</v>
      </c>
      <c r="AR2574" s="25" t="s">
        <v>9857</v>
      </c>
      <c r="AS2574" s="89">
        <f t="shared" si="532"/>
        <v>11</v>
      </c>
      <c r="AT2574" s="24" t="s">
        <v>9851</v>
      </c>
    </row>
    <row r="2575" spans="1:46" x14ac:dyDescent="0.5">
      <c r="A2575" s="24">
        <v>2717</v>
      </c>
      <c r="B2575" s="24" t="s">
        <v>506</v>
      </c>
      <c r="C2575" s="24" t="s">
        <v>77</v>
      </c>
      <c r="D2575" s="24" t="s">
        <v>9858</v>
      </c>
      <c r="E2575" s="24" t="s">
        <v>9859</v>
      </c>
      <c r="F2575" s="77" t="str">
        <f t="shared" si="533"/>
        <v>PCF PRINT MANAGEMENT LTD</v>
      </c>
      <c r="G2575" s="24" t="s">
        <v>8318</v>
      </c>
      <c r="H2575" s="24" t="s">
        <v>5196</v>
      </c>
      <c r="I2575" s="24" t="s">
        <v>5196</v>
      </c>
      <c r="J2575" s="24" t="s">
        <v>52</v>
      </c>
      <c r="K2575" s="24" t="s">
        <v>9860</v>
      </c>
      <c r="L2575" s="25">
        <v>45566</v>
      </c>
      <c r="M2575" s="25">
        <v>46295</v>
      </c>
      <c r="N2575" s="81">
        <f t="shared" si="529"/>
        <v>46295</v>
      </c>
      <c r="O2575" s="77" t="str">
        <f t="shared" ca="1" si="530"/>
        <v>Live</v>
      </c>
      <c r="P2575" s="77" t="str" cm="1">
        <f t="array" aca="1" ref="P2575" ca="1">_xlfn.IFS((N2575-TODAY())&gt;=547,"06 Expires over 18 months",(N2575-TODAY())&gt;=365,"05 Expires in 18 months",(N2575-TODAY())&gt;=183,"04 Expires in 12 months",(N2575-TODAY())&gt;=92,"03 Expires in 6 months",(N2575-TODAY())&gt;=31,"02 Expires in 3 months",(N2575-TODAY())&gt;=0,"01 Expires in 30 days",(N2575-TODAY())&gt;=-31,"01 Expired last 30 days",(N2575-TODAY())&gt;=-92,"02 Expired last 3 months",(N2575-TODAY())&gt;=-183,"03 Expired last 6 months",(N2575-TODAY())&gt;=-365,"04 Expired last 12 months",(N2575-TODAY())&gt;=-547,"05 Expired last 18 months",TRUE,"06 Expired over 18 months")</f>
        <v>02 Expires in 3 months</v>
      </c>
      <c r="Q2575" s="65">
        <v>20212.8</v>
      </c>
      <c r="R2575" s="84">
        <f t="shared" si="531"/>
        <v>38741.199999999997</v>
      </c>
      <c r="S2575" s="77" t="str" cm="1">
        <f t="array" ref="S2575">_xlfn.IFS(R2575&gt;5000000,"Gold",R2575&gt;=500000,"Silver",R2575&gt;30000,"Bronze",TRUE,"Transactional")</f>
        <v>Bronze</v>
      </c>
      <c r="T2575" s="24" t="s">
        <v>54</v>
      </c>
      <c r="U2575" s="101" t="s">
        <v>116</v>
      </c>
      <c r="V2575" s="101" t="s">
        <v>569</v>
      </c>
      <c r="W2575" s="77" t="str">
        <f t="shared" si="534"/>
        <v>No</v>
      </c>
      <c r="X2575" s="77" t="str">
        <f>IFERROR(_xlfn.XLOOKUP(J2575&amp;"||"&amp;K2575,'Mapping Ref.'!$J$2:$J$538,'Mapping Ref.'!$K$2:$K$538),"")</f>
        <v>Corporate</v>
      </c>
      <c r="Y2575" s="77" t="str" cm="1">
        <f t="array" ref="Y2575">_xlfn.IFS(R2575&gt;2000000,"For Publication",R2575&gt;100000,"PID",R2575&gt;30000,"RFQ",TRUE,"Transactional")</f>
        <v>RFQ</v>
      </c>
      <c r="Z2575" s="24" t="s">
        <v>8586</v>
      </c>
      <c r="AA2575" s="32">
        <v>24</v>
      </c>
      <c r="AB2575" s="24">
        <v>0</v>
      </c>
      <c r="AC2575" s="25">
        <v>45551</v>
      </c>
      <c r="AD2575" s="24" t="s">
        <v>58</v>
      </c>
      <c r="AE2575" s="24" t="s">
        <v>9861</v>
      </c>
      <c r="AF2575" s="24" t="s">
        <v>60</v>
      </c>
      <c r="AG2575" s="24" t="s">
        <v>59</v>
      </c>
      <c r="AH2575" s="24" t="s">
        <v>60</v>
      </c>
      <c r="AI2575" s="24">
        <v>3305359</v>
      </c>
      <c r="AJ2575" s="24" t="s">
        <v>60</v>
      </c>
      <c r="AK2575" s="24" t="s">
        <v>101</v>
      </c>
      <c r="AL2575" s="24" t="s">
        <v>70</v>
      </c>
      <c r="AM2575" s="24" t="s">
        <v>60</v>
      </c>
      <c r="AN2575" s="24" t="s">
        <v>59</v>
      </c>
      <c r="AO2575" s="24">
        <v>0</v>
      </c>
      <c r="AP2575" s="24" t="s">
        <v>9862</v>
      </c>
      <c r="AQ2575" s="32" t="s">
        <v>9261</v>
      </c>
      <c r="AR2575" s="25" t="s">
        <v>9863</v>
      </c>
      <c r="AS2575" s="89">
        <f t="shared" si="532"/>
        <v>23</v>
      </c>
      <c r="AT2575" s="24" t="s">
        <v>8316</v>
      </c>
    </row>
    <row r="2576" spans="1:46" x14ac:dyDescent="0.5">
      <c r="A2576" s="24">
        <v>2718</v>
      </c>
      <c r="B2576" s="24" t="s">
        <v>506</v>
      </c>
      <c r="C2576" s="24"/>
      <c r="D2576" s="24" t="s">
        <v>9838</v>
      </c>
      <c r="E2576" s="24" t="s">
        <v>9864</v>
      </c>
      <c r="F2576" s="77" t="str">
        <f t="shared" si="533"/>
        <v>APEX LIFTS &amp; ESCALATOR ENGINEERS LTD</v>
      </c>
      <c r="G2576" s="24" t="s">
        <v>9865</v>
      </c>
      <c r="H2576" s="24" t="s">
        <v>7427</v>
      </c>
      <c r="I2576" s="24" t="s">
        <v>6254</v>
      </c>
      <c r="J2576" s="24" t="s">
        <v>107</v>
      </c>
      <c r="K2576" s="24" t="s">
        <v>1397</v>
      </c>
      <c r="L2576" s="25">
        <v>45536</v>
      </c>
      <c r="M2576" s="25">
        <v>46112</v>
      </c>
      <c r="N2576" s="81">
        <f t="shared" si="529"/>
        <v>46477</v>
      </c>
      <c r="O2576" s="77" t="str">
        <f t="shared" ca="1" si="530"/>
        <v>Live</v>
      </c>
      <c r="P2576" s="77" t="str" cm="1">
        <f t="array" aca="1" ref="P2576" ca="1">_xlfn.IFS((N2576-TODAY())&gt;=547,"06 Expires over 18 months",(N2576-TODAY())&gt;=365,"05 Expires in 18 months",(N2576-TODAY())&gt;=183,"04 Expires in 12 months",(N2576-TODAY())&gt;=92,"03 Expires in 6 months",(N2576-TODAY())&gt;=31,"02 Expires in 3 months",(N2576-TODAY())&gt;=0,"01 Expires in 30 days",(N2576-TODAY())&gt;=-31,"01 Expired last 30 days",(N2576-TODAY())&gt;=-92,"02 Expired last 3 months",(N2576-TODAY())&gt;=-183,"03 Expired last 6 months",(N2576-TODAY())&gt;=-365,"04 Expired last 12 months",(N2576-TODAY())&gt;=-547,"05 Expired last 18 months",TRUE,"06 Expired over 18 months")</f>
        <v>04 Expires in 12 months</v>
      </c>
      <c r="Q2576" s="65">
        <v>5000</v>
      </c>
      <c r="R2576" s="84">
        <f t="shared" si="531"/>
        <v>12500</v>
      </c>
      <c r="S2576" s="77" t="str" cm="1">
        <f t="array" ref="S2576">_xlfn.IFS(R2576&gt;5000000,"Gold",R2576&gt;=500000,"Silver",R2576&gt;30000,"Bronze",TRUE,"Transactional")</f>
        <v>Transactional</v>
      </c>
      <c r="T2576" s="24" t="s">
        <v>54</v>
      </c>
      <c r="U2576" s="101" t="s">
        <v>84</v>
      </c>
      <c r="V2576" s="101" t="s">
        <v>727</v>
      </c>
      <c r="W2576" s="77" t="str">
        <f t="shared" si="534"/>
        <v>Yes</v>
      </c>
      <c r="X2576" s="77" t="str">
        <f>IFERROR(_xlfn.XLOOKUP(J2576&amp;"||"&amp;K2576,'Mapping Ref.'!$J$2:$J$538,'Mapping Ref.'!$K$2:$K$538),"")</f>
        <v>Construction &amp; Estates</v>
      </c>
      <c r="Y2576" s="77" t="str" cm="1">
        <f t="array" ref="Y2576">_xlfn.IFS(R2576&gt;2000000,"For Publication",R2576&gt;100000,"PID",R2576&gt;30000,"RFQ",TRUE,"Transactional")</f>
        <v>Transactional</v>
      </c>
      <c r="Z2576" s="24" t="s">
        <v>2277</v>
      </c>
      <c r="AA2576" s="32">
        <v>19</v>
      </c>
      <c r="AB2576" s="24">
        <v>12</v>
      </c>
      <c r="AC2576" s="25">
        <v>45552</v>
      </c>
      <c r="AD2576" s="24" t="s">
        <v>661</v>
      </c>
      <c r="AE2576" s="24" t="s">
        <v>8381</v>
      </c>
      <c r="AF2576" s="24" t="s">
        <v>60</v>
      </c>
      <c r="AG2576" s="24" t="s">
        <v>59</v>
      </c>
      <c r="AH2576" s="24" t="s">
        <v>60</v>
      </c>
      <c r="AI2576" s="24">
        <v>3703714</v>
      </c>
      <c r="AJ2576" s="24" t="s">
        <v>60</v>
      </c>
      <c r="AK2576" s="24" t="s">
        <v>101</v>
      </c>
      <c r="AL2576" s="24" t="s">
        <v>70</v>
      </c>
      <c r="AM2576" s="24" t="s">
        <v>60</v>
      </c>
      <c r="AN2576" s="24" t="s">
        <v>59</v>
      </c>
      <c r="AO2576" s="24">
        <v>0</v>
      </c>
      <c r="AP2576" s="24"/>
      <c r="AQ2576" s="32" t="s">
        <v>7427</v>
      </c>
      <c r="AR2576" s="25" t="s">
        <v>9843</v>
      </c>
      <c r="AS2576" s="89">
        <f t="shared" si="532"/>
        <v>30</v>
      </c>
      <c r="AT2576" s="24" t="s">
        <v>9866</v>
      </c>
    </row>
    <row r="2577" spans="1:46" x14ac:dyDescent="0.5">
      <c r="A2577" s="24">
        <v>2719</v>
      </c>
      <c r="B2577" s="24" t="s">
        <v>506</v>
      </c>
      <c r="C2577" s="24"/>
      <c r="D2577" s="24" t="s">
        <v>9867</v>
      </c>
      <c r="E2577" s="24" t="s">
        <v>9868</v>
      </c>
      <c r="F2577" s="77" t="str">
        <f t="shared" si="533"/>
        <v>CARESTAFF SOLUTIONS LIMITED</v>
      </c>
      <c r="G2577" s="24" t="s">
        <v>9869</v>
      </c>
      <c r="H2577" s="24" t="s">
        <v>2207</v>
      </c>
      <c r="I2577" s="24" t="s">
        <v>2207</v>
      </c>
      <c r="J2577" s="24" t="s">
        <v>190</v>
      </c>
      <c r="K2577" s="24" t="s">
        <v>6369</v>
      </c>
      <c r="L2577" s="25">
        <v>45552</v>
      </c>
      <c r="M2577" s="25">
        <v>45917</v>
      </c>
      <c r="N2577" s="81">
        <f t="shared" si="529"/>
        <v>46282</v>
      </c>
      <c r="O2577" s="77" t="str">
        <f t="shared" ca="1" si="530"/>
        <v>Live</v>
      </c>
      <c r="P2577" s="77" t="str" cm="1">
        <f t="array" aca="1" ref="P2577" ca="1">_xlfn.IFS((N2577-TODAY())&gt;=547,"06 Expires over 18 months",(N2577-TODAY())&gt;=365,"05 Expires in 18 months",(N2577-TODAY())&gt;=183,"04 Expires in 12 months",(N2577-TODAY())&gt;=92,"03 Expires in 6 months",(N2577-TODAY())&gt;=31,"02 Expires in 3 months",(N2577-TODAY())&gt;=0,"01 Expires in 30 days",(N2577-TODAY())&gt;=-31,"01 Expired last 30 days",(N2577-TODAY())&gt;=-92,"02 Expired last 3 months",(N2577-TODAY())&gt;=-183,"03 Expired last 6 months",(N2577-TODAY())&gt;=-365,"04 Expired last 12 months",(N2577-TODAY())&gt;=-547,"05 Expired last 18 months",TRUE,"06 Expired over 18 months")</f>
        <v>01 Expires in 30 days</v>
      </c>
      <c r="Q2577" s="65">
        <v>15000</v>
      </c>
      <c r="R2577" s="84">
        <f t="shared" si="531"/>
        <v>30000</v>
      </c>
      <c r="S2577" s="77" t="str" cm="1">
        <f t="array" ref="S2577">_xlfn.IFS(R2577&gt;5000000,"Gold",R2577&gt;=500000,"Silver",R2577&gt;30000,"Bronze",TRUE,"Transactional")</f>
        <v>Transactional</v>
      </c>
      <c r="T2577" s="24" t="s">
        <v>54</v>
      </c>
      <c r="U2577" s="101" t="s">
        <v>190</v>
      </c>
      <c r="V2577" s="101"/>
      <c r="W2577" s="77" t="str">
        <f t="shared" si="534"/>
        <v>Yes</v>
      </c>
      <c r="X2577" s="77" t="str">
        <f>IFERROR(_xlfn.XLOOKUP(J2577&amp;"||"&amp;K2577,'Mapping Ref.'!$J$2:$J$538,'Mapping Ref.'!$K$2:$K$538),"")</f>
        <v>Childrens &amp; Adults</v>
      </c>
      <c r="Y2577" s="77" t="str" cm="1">
        <f t="array" ref="Y2577">_xlfn.IFS(R2577&gt;2000000,"For Publication",R2577&gt;100000,"PID",R2577&gt;30000,"RFQ",TRUE,"Transactional")</f>
        <v>Transactional</v>
      </c>
      <c r="Z2577" s="24" t="s">
        <v>8586</v>
      </c>
      <c r="AA2577" s="32">
        <v>12</v>
      </c>
      <c r="AB2577" s="24">
        <v>12</v>
      </c>
      <c r="AC2577" s="25">
        <v>45552</v>
      </c>
      <c r="AD2577" s="24" t="s">
        <v>58</v>
      </c>
      <c r="AE2577" s="24" t="s">
        <v>8546</v>
      </c>
      <c r="AF2577" s="24" t="s">
        <v>60</v>
      </c>
      <c r="AG2577" s="24" t="s">
        <v>59</v>
      </c>
      <c r="AH2577" s="24" t="s">
        <v>60</v>
      </c>
      <c r="AI2577" s="24">
        <v>7280719</v>
      </c>
      <c r="AJ2577" s="24" t="s">
        <v>59</v>
      </c>
      <c r="AK2577" s="24" t="s">
        <v>71</v>
      </c>
      <c r="AL2577" s="24" t="s">
        <v>70</v>
      </c>
      <c r="AM2577" s="24" t="s">
        <v>59</v>
      </c>
      <c r="AN2577" s="24" t="s">
        <v>59</v>
      </c>
      <c r="AO2577" s="24">
        <v>0</v>
      </c>
      <c r="AP2577" s="24"/>
      <c r="AQ2577" s="32" t="s">
        <v>9870</v>
      </c>
      <c r="AR2577" s="25" t="s">
        <v>9870</v>
      </c>
      <c r="AS2577" s="89">
        <f t="shared" si="532"/>
        <v>24</v>
      </c>
      <c r="AT2577" s="24" t="s">
        <v>9871</v>
      </c>
    </row>
    <row r="2578" spans="1:46" x14ac:dyDescent="0.5">
      <c r="A2578" s="24">
        <v>2720</v>
      </c>
      <c r="B2578" s="24" t="s">
        <v>506</v>
      </c>
      <c r="C2578" s="24"/>
      <c r="D2578" s="24" t="s">
        <v>9872</v>
      </c>
      <c r="E2578" s="24" t="s">
        <v>9873</v>
      </c>
      <c r="F2578" s="77" t="str">
        <f t="shared" si="533"/>
        <v>LIQUID LOGIC LTD</v>
      </c>
      <c r="G2578" s="24" t="s">
        <v>9874</v>
      </c>
      <c r="H2578" s="24" t="s">
        <v>7303</v>
      </c>
      <c r="I2578" s="24" t="s">
        <v>6570</v>
      </c>
      <c r="J2578" s="24" t="s">
        <v>321</v>
      </c>
      <c r="K2578" s="24" t="s">
        <v>1109</v>
      </c>
      <c r="L2578" s="25">
        <v>45550</v>
      </c>
      <c r="M2578" s="25">
        <v>46280</v>
      </c>
      <c r="N2578" s="81">
        <f t="shared" si="529"/>
        <v>46280</v>
      </c>
      <c r="O2578" s="77" t="str">
        <f t="shared" ca="1" si="530"/>
        <v>Live</v>
      </c>
      <c r="P2578" s="77" t="str" cm="1">
        <f t="array" aca="1" ref="P2578" ca="1">_xlfn.IFS((N2578-TODAY())&gt;=547,"06 Expires over 18 months",(N2578-TODAY())&gt;=365,"05 Expires in 18 months",(N2578-TODAY())&gt;=183,"04 Expires in 12 months",(N2578-TODAY())&gt;=92,"03 Expires in 6 months",(N2578-TODAY())&gt;=31,"02 Expires in 3 months",(N2578-TODAY())&gt;=0,"01 Expires in 30 days",(N2578-TODAY())&gt;=-31,"01 Expired last 30 days",(N2578-TODAY())&gt;=-92,"02 Expired last 3 months",(N2578-TODAY())&gt;=-183,"03 Expired last 6 months",(N2578-TODAY())&gt;=-365,"04 Expired last 12 months",(N2578-TODAY())&gt;=-547,"05 Expired last 18 months",TRUE,"06 Expired over 18 months")</f>
        <v>01 Expires in 30 days</v>
      </c>
      <c r="Q2578" s="65">
        <v>476875</v>
      </c>
      <c r="R2578" s="84">
        <f t="shared" si="531"/>
        <v>953750</v>
      </c>
      <c r="S2578" s="77" t="str" cm="1">
        <f t="array" ref="S2578">_xlfn.IFS(R2578&gt;5000000,"Gold",R2578&gt;=500000,"Silver",R2578&gt;30000,"Bronze",TRUE,"Transactional")</f>
        <v>Silver</v>
      </c>
      <c r="T2578" s="24" t="s">
        <v>54</v>
      </c>
      <c r="U2578" s="101" t="s">
        <v>116</v>
      </c>
      <c r="V2578" s="101" t="s">
        <v>569</v>
      </c>
      <c r="W2578" s="77" t="str">
        <f t="shared" si="534"/>
        <v>No</v>
      </c>
      <c r="X2578" s="77" t="str">
        <f>IFERROR(_xlfn.XLOOKUP(J2578&amp;"||"&amp;K2578,'Mapping Ref.'!$J$2:$J$538,'Mapping Ref.'!$K$2:$K$538),"")</f>
        <v>Corporate</v>
      </c>
      <c r="Y2578" s="77" t="str" cm="1">
        <f t="array" ref="Y2578">_xlfn.IFS(R2578&gt;2000000,"For Publication",R2578&gt;100000,"PID",R2578&gt;30000,"RFQ",TRUE,"Transactional")</f>
        <v>PID</v>
      </c>
      <c r="Z2578" s="24" t="s">
        <v>2277</v>
      </c>
      <c r="AA2578" s="32">
        <v>24</v>
      </c>
      <c r="AB2578" s="24">
        <v>0</v>
      </c>
      <c r="AC2578" s="25">
        <v>45553</v>
      </c>
      <c r="AD2578" s="24" t="s">
        <v>58</v>
      </c>
      <c r="AE2578" s="24" t="s">
        <v>8471</v>
      </c>
      <c r="AF2578" s="24" t="s">
        <v>59</v>
      </c>
      <c r="AG2578" s="24" t="s">
        <v>59</v>
      </c>
      <c r="AH2578" s="24" t="s">
        <v>59</v>
      </c>
      <c r="AI2578" s="24">
        <v>4006349</v>
      </c>
      <c r="AJ2578" s="24" t="s">
        <v>60</v>
      </c>
      <c r="AK2578" s="24" t="s">
        <v>71</v>
      </c>
      <c r="AL2578" s="24" t="s">
        <v>70</v>
      </c>
      <c r="AM2578" s="24" t="s">
        <v>59</v>
      </c>
      <c r="AN2578" s="24" t="s">
        <v>59</v>
      </c>
      <c r="AO2578" s="24">
        <v>0</v>
      </c>
      <c r="AP2578" s="24" t="s">
        <v>8471</v>
      </c>
      <c r="AQ2578" s="32" t="s">
        <v>7303</v>
      </c>
      <c r="AR2578" s="25" t="s">
        <v>9875</v>
      </c>
      <c r="AS2578" s="89">
        <f t="shared" si="532"/>
        <v>24</v>
      </c>
      <c r="AT2578" s="24" t="s">
        <v>9876</v>
      </c>
    </row>
    <row r="2579" spans="1:46" x14ac:dyDescent="0.5">
      <c r="A2579" s="24">
        <v>2721</v>
      </c>
      <c r="B2579" s="24" t="s">
        <v>506</v>
      </c>
      <c r="C2579" s="24" t="s">
        <v>77</v>
      </c>
      <c r="D2579" s="24" t="s">
        <v>9877</v>
      </c>
      <c r="E2579" s="24" t="s">
        <v>9878</v>
      </c>
      <c r="F2579" s="77" t="str">
        <f t="shared" si="533"/>
        <v>WATLING JCB LTD</v>
      </c>
      <c r="G2579" s="24" t="s">
        <v>9879</v>
      </c>
      <c r="H2579" s="24" t="s">
        <v>3282</v>
      </c>
      <c r="I2579" s="24" t="s">
        <v>8192</v>
      </c>
      <c r="J2579" s="24" t="s">
        <v>107</v>
      </c>
      <c r="K2579" s="24" t="s">
        <v>3283</v>
      </c>
      <c r="L2579" s="25">
        <v>45554</v>
      </c>
      <c r="M2579" s="25">
        <v>46648</v>
      </c>
      <c r="N2579" s="81">
        <f t="shared" si="529"/>
        <v>46648</v>
      </c>
      <c r="O2579" s="77" t="str">
        <f t="shared" ca="1" si="530"/>
        <v>Live</v>
      </c>
      <c r="P2579" s="77" t="str" cm="1">
        <f t="array" aca="1" ref="P2579" ca="1">_xlfn.IFS((N2579-TODAY())&gt;=547,"06 Expires over 18 months",(N2579-TODAY())&gt;=365,"05 Expires in 18 months",(N2579-TODAY())&gt;=183,"04 Expires in 12 months",(N2579-TODAY())&gt;=92,"03 Expires in 6 months",(N2579-TODAY())&gt;=31,"02 Expires in 3 months",(N2579-TODAY())&gt;=0,"01 Expires in 30 days",(N2579-TODAY())&gt;=-31,"01 Expired last 30 days",(N2579-TODAY())&gt;=-92,"02 Expired last 3 months",(N2579-TODAY())&gt;=-183,"03 Expired last 6 months",(N2579-TODAY())&gt;=-365,"04 Expired last 12 months",(N2579-TODAY())&gt;=-547,"05 Expired last 18 months",TRUE,"06 Expired over 18 months")</f>
        <v>05 Expires in 18 months</v>
      </c>
      <c r="Q2579" s="65">
        <v>25000</v>
      </c>
      <c r="R2579" s="84">
        <f t="shared" si="531"/>
        <v>72916.666666666672</v>
      </c>
      <c r="S2579" s="77" t="str" cm="1">
        <f t="array" ref="S2579">_xlfn.IFS(R2579&gt;5000000,"Gold",R2579&gt;=500000,"Silver",R2579&gt;30000,"Bronze",TRUE,"Transactional")</f>
        <v>Bronze</v>
      </c>
      <c r="T2579" s="24" t="s">
        <v>54</v>
      </c>
      <c r="U2579" s="101" t="s">
        <v>84</v>
      </c>
      <c r="V2579" s="101" t="s">
        <v>157</v>
      </c>
      <c r="W2579" s="77" t="str">
        <f t="shared" si="534"/>
        <v>No</v>
      </c>
      <c r="X2579" s="77" t="str">
        <f>IFERROR(_xlfn.XLOOKUP(J2579&amp;"||"&amp;K2579,'Mapping Ref.'!$J$2:$J$538,'Mapping Ref.'!$K$2:$K$538),"")</f>
        <v>Construction &amp; Estates</v>
      </c>
      <c r="Y2579" s="77" t="str" cm="1">
        <f t="array" ref="Y2579">_xlfn.IFS(R2579&gt;2000000,"For Publication",R2579&gt;100000,"PID",R2579&gt;30000,"RFQ",TRUE,"Transactional")</f>
        <v>RFQ</v>
      </c>
      <c r="Z2579" s="24" t="s">
        <v>2277</v>
      </c>
      <c r="AA2579" s="32">
        <v>36</v>
      </c>
      <c r="AB2579" s="24">
        <v>0</v>
      </c>
      <c r="AC2579" s="25">
        <v>45554</v>
      </c>
      <c r="AD2579" s="24" t="s">
        <v>58</v>
      </c>
      <c r="AE2579" s="24" t="s">
        <v>8320</v>
      </c>
      <c r="AF2579" s="24" t="s">
        <v>60</v>
      </c>
      <c r="AG2579" s="24" t="s">
        <v>59</v>
      </c>
      <c r="AH2579" s="24" t="s">
        <v>60</v>
      </c>
      <c r="AI2579" s="24">
        <v>1245540</v>
      </c>
      <c r="AJ2579" s="24" t="s">
        <v>60</v>
      </c>
      <c r="AK2579" s="24" t="s">
        <v>101</v>
      </c>
      <c r="AL2579" s="24" t="s">
        <v>8595</v>
      </c>
      <c r="AM2579" s="24" t="s">
        <v>60</v>
      </c>
      <c r="AN2579" s="24" t="s">
        <v>60</v>
      </c>
      <c r="AO2579" s="24">
        <v>14</v>
      </c>
      <c r="AP2579" s="24" t="s">
        <v>9880</v>
      </c>
      <c r="AQ2579" s="32" t="s">
        <v>9881</v>
      </c>
      <c r="AR2579" s="25" t="s">
        <v>9882</v>
      </c>
      <c r="AS2579" s="89">
        <f t="shared" si="532"/>
        <v>35</v>
      </c>
      <c r="AT2579" s="24" t="s">
        <v>2161</v>
      </c>
    </row>
    <row r="2580" spans="1:46" x14ac:dyDescent="0.5">
      <c r="A2580" s="24">
        <v>2722</v>
      </c>
      <c r="B2580" s="24" t="s">
        <v>340</v>
      </c>
      <c r="C2580" s="24" t="s">
        <v>77</v>
      </c>
      <c r="D2580" s="24" t="s">
        <v>9883</v>
      </c>
      <c r="E2580" s="24" t="s">
        <v>7420</v>
      </c>
      <c r="F2580" s="77" t="str">
        <f t="shared" si="533"/>
        <v>ASPECT</v>
      </c>
      <c r="G2580" s="24" t="s">
        <v>9884</v>
      </c>
      <c r="H2580" s="24" t="s">
        <v>1420</v>
      </c>
      <c r="I2580" s="24" t="s">
        <v>1420</v>
      </c>
      <c r="J2580" s="24" t="s">
        <v>52</v>
      </c>
      <c r="K2580" s="24" t="s">
        <v>822</v>
      </c>
      <c r="L2580" s="25">
        <v>45555</v>
      </c>
      <c r="M2580" s="25"/>
      <c r="N2580" s="81"/>
      <c r="O2580" s="77" t="s">
        <v>712</v>
      </c>
      <c r="P2580" s="77"/>
      <c r="Q2580" s="104"/>
      <c r="R2580" s="84">
        <v>0</v>
      </c>
      <c r="S2580" s="77" t="str" cm="1">
        <f t="array" ref="S2580">_xlfn.IFS(R2580&gt;5000000,"Gold",R2580&gt;=500000,"Silver",R2580&gt;30000,"Bronze",TRUE,"Transactional")</f>
        <v>Transactional</v>
      </c>
      <c r="T2580" s="24" t="s">
        <v>54</v>
      </c>
      <c r="U2580" s="101" t="s">
        <v>455</v>
      </c>
      <c r="V2580" s="101" t="s">
        <v>822</v>
      </c>
      <c r="W2580" s="77" t="str">
        <f t="shared" si="534"/>
        <v>Yes</v>
      </c>
      <c r="X2580" s="77" t="str">
        <f>IFERROR(_xlfn.XLOOKUP(J2580&amp;"||"&amp;K2580,'Mapping Ref.'!$J$2:$J$538,'Mapping Ref.'!$K$2:$K$538),"")</f>
        <v>Corporate</v>
      </c>
      <c r="Y2580" s="77" t="str" cm="1">
        <f t="array" ref="Y2580">_xlfn.IFS(R2580&gt;2000000,"For Publication",R2580&gt;100000,"PID",R2580&gt;30000,"RFQ",TRUE,"Transactional")</f>
        <v>Transactional</v>
      </c>
      <c r="Z2580" s="24" t="s">
        <v>8586</v>
      </c>
      <c r="AA2580" s="32">
        <v>80</v>
      </c>
      <c r="AB2580" s="24">
        <v>80</v>
      </c>
      <c r="AC2580" s="25">
        <v>45555</v>
      </c>
      <c r="AD2580" s="24" t="s">
        <v>102</v>
      </c>
      <c r="AE2580" s="24">
        <v>0</v>
      </c>
      <c r="AF2580" s="24" t="s">
        <v>60</v>
      </c>
      <c r="AG2580" s="24" t="s">
        <v>60</v>
      </c>
      <c r="AH2580" s="24" t="s">
        <v>60</v>
      </c>
      <c r="AI2580" s="24">
        <v>5296195</v>
      </c>
      <c r="AJ2580" s="24" t="s">
        <v>59</v>
      </c>
      <c r="AK2580" s="24" t="s">
        <v>71</v>
      </c>
      <c r="AL2580" s="24" t="s">
        <v>70</v>
      </c>
      <c r="AM2580" s="24" t="s">
        <v>59</v>
      </c>
      <c r="AN2580" s="24"/>
      <c r="AO2580" s="24">
        <v>0</v>
      </c>
      <c r="AP2580" s="24">
        <v>0</v>
      </c>
      <c r="AQ2580" s="32" t="s">
        <v>9885</v>
      </c>
      <c r="AR2580" s="25" t="s">
        <v>9886</v>
      </c>
      <c r="AS2580" s="89">
        <v>0</v>
      </c>
      <c r="AT2580" s="24" t="s">
        <v>9742</v>
      </c>
    </row>
    <row r="2581" spans="1:46" x14ac:dyDescent="0.5">
      <c r="A2581" s="24">
        <v>2723</v>
      </c>
      <c r="B2581" s="24"/>
      <c r="C2581" s="24"/>
      <c r="D2581" s="24" t="s">
        <v>9887</v>
      </c>
      <c r="E2581" s="24" t="s">
        <v>6473</v>
      </c>
      <c r="F2581" s="77" t="str">
        <f t="shared" si="533"/>
        <v>DR NATHAN KITCHENHAM</v>
      </c>
      <c r="G2581" s="24" t="s">
        <v>9888</v>
      </c>
      <c r="H2581" s="24" t="s">
        <v>1420</v>
      </c>
      <c r="I2581" s="24" t="s">
        <v>1420</v>
      </c>
      <c r="J2581" s="24" t="s">
        <v>52</v>
      </c>
      <c r="K2581" s="24" t="s">
        <v>822</v>
      </c>
      <c r="L2581" s="25">
        <v>45555</v>
      </c>
      <c r="M2581" s="25"/>
      <c r="N2581" s="81"/>
      <c r="O2581" s="77" t="s">
        <v>712</v>
      </c>
      <c r="P2581" s="77"/>
      <c r="Q2581" s="104"/>
      <c r="R2581" s="84">
        <v>0</v>
      </c>
      <c r="S2581" s="77" t="str" cm="1">
        <f t="array" ref="S2581">_xlfn.IFS(R2581&gt;5000000,"Gold",R2581&gt;=500000,"Silver",R2581&gt;30000,"Bronze",TRUE,"Transactional")</f>
        <v>Transactional</v>
      </c>
      <c r="T2581" s="24" t="s">
        <v>54</v>
      </c>
      <c r="U2581" s="101" t="s">
        <v>455</v>
      </c>
      <c r="V2581" s="101" t="s">
        <v>822</v>
      </c>
      <c r="W2581" s="77" t="str">
        <f t="shared" si="534"/>
        <v>Yes</v>
      </c>
      <c r="X2581" s="77" t="str">
        <f>IFERROR(_xlfn.XLOOKUP(J2581&amp;"||"&amp;K2581,'Mapping Ref.'!$J$2:$J$538,'Mapping Ref.'!$K$2:$K$538),"")</f>
        <v>Corporate</v>
      </c>
      <c r="Y2581" s="77" t="str" cm="1">
        <f t="array" ref="Y2581">_xlfn.IFS(R2581&gt;2000000,"For Publication",R2581&gt;100000,"PID",R2581&gt;30000,"RFQ",TRUE,"Transactional")</f>
        <v>Transactional</v>
      </c>
      <c r="Z2581" s="24" t="s">
        <v>8586</v>
      </c>
      <c r="AA2581" s="32">
        <v>80</v>
      </c>
      <c r="AB2581" s="24">
        <v>80</v>
      </c>
      <c r="AC2581" s="25">
        <v>45555</v>
      </c>
      <c r="AD2581" s="24" t="s">
        <v>102</v>
      </c>
      <c r="AE2581" s="24">
        <v>0</v>
      </c>
      <c r="AF2581" s="24" t="s">
        <v>60</v>
      </c>
      <c r="AG2581" s="24" t="s">
        <v>60</v>
      </c>
      <c r="AH2581" s="24" t="s">
        <v>60</v>
      </c>
      <c r="AI2581" s="24"/>
      <c r="AJ2581" s="24" t="s">
        <v>59</v>
      </c>
      <c r="AK2581" s="24" t="s">
        <v>101</v>
      </c>
      <c r="AL2581" s="24" t="s">
        <v>70</v>
      </c>
      <c r="AM2581" s="24" t="s">
        <v>59</v>
      </c>
      <c r="AN2581" s="24"/>
      <c r="AO2581" s="24">
        <v>0</v>
      </c>
      <c r="AP2581" s="24">
        <v>0</v>
      </c>
      <c r="AQ2581" s="32"/>
      <c r="AR2581" s="25"/>
      <c r="AS2581" s="89">
        <v>0</v>
      </c>
      <c r="AT2581" s="24" t="s">
        <v>9887</v>
      </c>
    </row>
    <row r="2582" spans="1:46" x14ac:dyDescent="0.5">
      <c r="A2582" s="24">
        <v>2724</v>
      </c>
      <c r="B2582" s="24"/>
      <c r="C2582" s="24" t="s">
        <v>77</v>
      </c>
      <c r="D2582" s="24" t="s">
        <v>9889</v>
      </c>
      <c r="E2582" s="24" t="s">
        <v>9890</v>
      </c>
      <c r="F2582" s="77" t="str">
        <f t="shared" si="533"/>
        <v>ASSET PLUS ENERGY PERFORMANCE LTD</v>
      </c>
      <c r="G2582" s="24" t="s">
        <v>9891</v>
      </c>
      <c r="H2582" s="24" t="s">
        <v>9892</v>
      </c>
      <c r="I2582" s="24" t="s">
        <v>8489</v>
      </c>
      <c r="J2582" s="24" t="s">
        <v>107</v>
      </c>
      <c r="K2582" s="24" t="s">
        <v>122</v>
      </c>
      <c r="L2582" s="25">
        <v>45292</v>
      </c>
      <c r="M2582" s="25">
        <v>45565</v>
      </c>
      <c r="N2582" s="81">
        <f>EDATE(M2582,AB2582)</f>
        <v>45565</v>
      </c>
      <c r="O2582" s="77" t="str">
        <f ca="1">IF(N2582&lt;TODAY(),"Expired","Live")</f>
        <v>Expired</v>
      </c>
      <c r="P2582" s="77" t="str" cm="1">
        <f t="array" aca="1" ref="P2582" ca="1">_xlfn.IFS((N2582-TODAY())&gt;=547,"06 Expires over 18 months",(N2582-TODAY())&gt;=365,"05 Expires in 18 months",(N2582-TODAY())&gt;=183,"04 Expires in 12 months",(N2582-TODAY())&gt;=92,"03 Expires in 6 months",(N2582-TODAY())&gt;=31,"02 Expires in 3 months",(N2582-TODAY())&gt;=0,"01 Expires in 30 days",(N2582-TODAY())&gt;=-31,"01 Expired last 30 days",(N2582-TODAY())&gt;=-92,"02 Expired last 3 months",(N2582-TODAY())&gt;=-183,"03 Expired last 6 months",(N2582-TODAY())&gt;=-365,"04 Expired last 12 months",(N2582-TODAY())&gt;=-547,"05 Expired last 18 months",TRUE,"06 Expired over 18 months")</f>
        <v>06 Expired over 18 months</v>
      </c>
      <c r="Q2582" s="65">
        <v>24140</v>
      </c>
      <c r="R2582" s="84">
        <f>MAX(Q2582,Q2582*N(AS2582)/12)</f>
        <v>24140</v>
      </c>
      <c r="S2582" s="77" t="str" cm="1">
        <f t="array" ref="S2582">_xlfn.IFS(R2582&gt;5000000,"Gold",R2582&gt;=500000,"Silver",R2582&gt;30000,"Bronze",TRUE,"Transactional")</f>
        <v>Transactional</v>
      </c>
      <c r="T2582" s="24" t="s">
        <v>122</v>
      </c>
      <c r="U2582" s="101" t="s">
        <v>116</v>
      </c>
      <c r="V2582" s="101" t="s">
        <v>70</v>
      </c>
      <c r="W2582" s="77" t="str">
        <f t="shared" si="534"/>
        <v>No</v>
      </c>
      <c r="X2582" s="77" t="str">
        <f>IFERROR(_xlfn.XLOOKUP(J2582&amp;"||"&amp;K2582,'Mapping Ref.'!$J$2:$J$538,'Mapping Ref.'!$K$2:$K$538),"")</f>
        <v>Construction &amp; Estates</v>
      </c>
      <c r="Y2582" s="77" t="str" cm="1">
        <f t="array" ref="Y2582">_xlfn.IFS(R2582&gt;2000000,"For Publication",R2582&gt;100000,"PID",R2582&gt;30000,"RFQ",TRUE,"Transactional")</f>
        <v>Transactional</v>
      </c>
      <c r="Z2582" s="24" t="s">
        <v>2277</v>
      </c>
      <c r="AA2582" s="32">
        <v>9</v>
      </c>
      <c r="AB2582" s="24">
        <v>0</v>
      </c>
      <c r="AC2582" s="25">
        <v>45555</v>
      </c>
      <c r="AD2582" s="24" t="s">
        <v>58</v>
      </c>
      <c r="AE2582" s="24" t="s">
        <v>8375</v>
      </c>
      <c r="AF2582" s="24" t="s">
        <v>60</v>
      </c>
      <c r="AG2582" s="24" t="s">
        <v>60</v>
      </c>
      <c r="AH2582" s="24" t="s">
        <v>60</v>
      </c>
      <c r="AI2582" s="24">
        <v>7320317</v>
      </c>
      <c r="AJ2582" s="24" t="s">
        <v>59</v>
      </c>
      <c r="AK2582" s="24" t="s">
        <v>101</v>
      </c>
      <c r="AL2582" s="24" t="s">
        <v>123</v>
      </c>
      <c r="AM2582" s="24" t="s">
        <v>60</v>
      </c>
      <c r="AN2582" s="24" t="s">
        <v>59</v>
      </c>
      <c r="AO2582" s="24">
        <v>0</v>
      </c>
      <c r="AP2582" s="24"/>
      <c r="AQ2582" s="32" t="s">
        <v>9893</v>
      </c>
      <c r="AR2582" s="25" t="s">
        <v>9894</v>
      </c>
      <c r="AS2582" s="89">
        <f>DATEDIF(L2582,N2582,"m")</f>
        <v>8</v>
      </c>
      <c r="AT2582" s="24" t="s">
        <v>4979</v>
      </c>
    </row>
    <row r="2583" spans="1:46" x14ac:dyDescent="0.5">
      <c r="A2583" s="24">
        <v>2725</v>
      </c>
      <c r="B2583" s="24" t="s">
        <v>506</v>
      </c>
      <c r="C2583" s="24" t="s">
        <v>77</v>
      </c>
      <c r="D2583" s="24" t="s">
        <v>5906</v>
      </c>
      <c r="E2583" s="24" t="s">
        <v>9895</v>
      </c>
      <c r="F2583" s="77" t="str">
        <f t="shared" si="533"/>
        <v>ENVIROAWARDS LIMITED</v>
      </c>
      <c r="G2583" s="24" t="s">
        <v>5908</v>
      </c>
      <c r="H2583" s="24" t="s">
        <v>3282</v>
      </c>
      <c r="I2583" s="24" t="s">
        <v>8192</v>
      </c>
      <c r="J2583" s="24" t="s">
        <v>107</v>
      </c>
      <c r="K2583" s="24" t="s">
        <v>3283</v>
      </c>
      <c r="L2583" s="25">
        <v>45555</v>
      </c>
      <c r="M2583" s="25">
        <v>46284</v>
      </c>
      <c r="N2583" s="81">
        <f>EDATE(M2583,AB2583)</f>
        <v>46284</v>
      </c>
      <c r="O2583" s="77" t="str">
        <f ca="1">IF(N2583&lt;TODAY(),"Expired","Live")</f>
        <v>Live</v>
      </c>
      <c r="P2583" s="77" t="str" cm="1">
        <f t="array" aca="1" ref="P2583" ca="1">_xlfn.IFS((N2583-TODAY())&gt;=547,"06 Expires over 18 months",(N2583-TODAY())&gt;=365,"05 Expires in 18 months",(N2583-TODAY())&gt;=183,"04 Expires in 12 months",(N2583-TODAY())&gt;=92,"03 Expires in 6 months",(N2583-TODAY())&gt;=31,"02 Expires in 3 months",(N2583-TODAY())&gt;=0,"01 Expires in 30 days",(N2583-TODAY())&gt;=-31,"01 Expired last 30 days",(N2583-TODAY())&gt;=-92,"02 Expired last 3 months",(N2583-TODAY())&gt;=-183,"03 Expired last 6 months",(N2583-TODAY())&gt;=-365,"04 Expired last 12 months",(N2583-TODAY())&gt;=-547,"05 Expired last 18 months",TRUE,"06 Expired over 18 months")</f>
        <v>01 Expires in 30 days</v>
      </c>
      <c r="Q2583" s="65">
        <v>25000</v>
      </c>
      <c r="R2583" s="84">
        <f>MAX(Q2583,Q2583*N(AS2583)/12)</f>
        <v>47916.666666666664</v>
      </c>
      <c r="S2583" s="77" t="str" cm="1">
        <f t="array" ref="S2583">_xlfn.IFS(R2583&gt;5000000,"Gold",R2583&gt;=500000,"Silver",R2583&gt;30000,"Bronze",TRUE,"Transactional")</f>
        <v>Bronze</v>
      </c>
      <c r="T2583" s="24" t="s">
        <v>54</v>
      </c>
      <c r="U2583" s="101" t="s">
        <v>455</v>
      </c>
      <c r="V2583" s="101" t="s">
        <v>822</v>
      </c>
      <c r="W2583" s="77" t="str">
        <f t="shared" si="534"/>
        <v>No</v>
      </c>
      <c r="X2583" s="77" t="str">
        <f>IFERROR(_xlfn.XLOOKUP(J2583&amp;"||"&amp;K2583,'Mapping Ref.'!$J$2:$J$538,'Mapping Ref.'!$K$2:$K$538),"")</f>
        <v>Construction &amp; Estates</v>
      </c>
      <c r="Y2583" s="77" t="str" cm="1">
        <f t="array" ref="Y2583">_xlfn.IFS(R2583&gt;2000000,"For Publication",R2583&gt;100000,"PID",R2583&gt;30000,"RFQ",TRUE,"Transactional")</f>
        <v>RFQ</v>
      </c>
      <c r="Z2583" s="24" t="s">
        <v>2277</v>
      </c>
      <c r="AA2583" s="32">
        <v>24</v>
      </c>
      <c r="AB2583" s="24">
        <v>0</v>
      </c>
      <c r="AC2583" s="25">
        <v>45555</v>
      </c>
      <c r="AD2583" s="24" t="s">
        <v>102</v>
      </c>
      <c r="AE2583" s="24" t="s">
        <v>8320</v>
      </c>
      <c r="AF2583" s="24" t="s">
        <v>60</v>
      </c>
      <c r="AG2583" s="24" t="s">
        <v>59</v>
      </c>
      <c r="AH2583" s="24" t="s">
        <v>60</v>
      </c>
      <c r="AI2583" s="24">
        <v>12613207</v>
      </c>
      <c r="AJ2583" s="24" t="s">
        <v>60</v>
      </c>
      <c r="AK2583" s="24" t="s">
        <v>101</v>
      </c>
      <c r="AL2583" s="24" t="s">
        <v>70</v>
      </c>
      <c r="AM2583" s="24" t="s">
        <v>60</v>
      </c>
      <c r="AN2583" s="24" t="s">
        <v>59</v>
      </c>
      <c r="AO2583" s="24">
        <v>0</v>
      </c>
      <c r="AP2583" s="24"/>
      <c r="AQ2583" s="32" t="s">
        <v>9896</v>
      </c>
      <c r="AR2583" s="25" t="s">
        <v>9897</v>
      </c>
      <c r="AS2583" s="89">
        <f>DATEDIF(L2583,N2583,"m")</f>
        <v>23</v>
      </c>
      <c r="AT2583" s="24" t="s">
        <v>5906</v>
      </c>
    </row>
    <row r="2584" spans="1:46" x14ac:dyDescent="0.5">
      <c r="A2584" s="24">
        <v>2726</v>
      </c>
      <c r="B2584" s="24"/>
      <c r="C2584" s="24"/>
      <c r="D2584" s="24" t="s">
        <v>9898</v>
      </c>
      <c r="E2584" s="24" t="s">
        <v>9899</v>
      </c>
      <c r="F2584" s="77" t="str">
        <f t="shared" si="533"/>
        <v>ALL THINGS AUTISM LTD</v>
      </c>
      <c r="G2584" s="24" t="s">
        <v>9900</v>
      </c>
      <c r="H2584" s="24" t="s">
        <v>4756</v>
      </c>
      <c r="I2584" s="24" t="s">
        <v>4756</v>
      </c>
      <c r="J2584" s="24" t="s">
        <v>190</v>
      </c>
      <c r="K2584" s="24" t="s">
        <v>4757</v>
      </c>
      <c r="L2584" s="25">
        <v>45558</v>
      </c>
      <c r="M2584" s="25"/>
      <c r="N2584" s="81"/>
      <c r="O2584" s="77" t="s">
        <v>712</v>
      </c>
      <c r="P2584" s="77"/>
      <c r="Q2584" s="104"/>
      <c r="R2584" s="84">
        <v>0</v>
      </c>
      <c r="S2584" s="77" t="str" cm="1">
        <f t="array" ref="S2584">_xlfn.IFS(R2584&gt;5000000,"Gold",R2584&gt;=500000,"Silver",R2584&gt;30000,"Bronze",TRUE,"Transactional")</f>
        <v>Transactional</v>
      </c>
      <c r="T2584" s="24" t="s">
        <v>54</v>
      </c>
      <c r="U2584" s="101" t="s">
        <v>190</v>
      </c>
      <c r="V2584" s="101"/>
      <c r="W2584" s="77" t="str">
        <f t="shared" si="534"/>
        <v>No</v>
      </c>
      <c r="X2584" s="77" t="str">
        <f>IFERROR(_xlfn.XLOOKUP(J2584&amp;"||"&amp;K2584,'Mapping Ref.'!$J$2:$J$538,'Mapping Ref.'!$K$2:$K$538),"")</f>
        <v>Childrens &amp; Adults</v>
      </c>
      <c r="Y2584" s="77" t="str" cm="1">
        <f t="array" ref="Y2584">_xlfn.IFS(R2584&gt;2000000,"For Publication",R2584&gt;100000,"PID",R2584&gt;30000,"RFQ",TRUE,"Transactional")</f>
        <v>Transactional</v>
      </c>
      <c r="Z2584" s="24" t="s">
        <v>2277</v>
      </c>
      <c r="AA2584" s="32">
        <v>6</v>
      </c>
      <c r="AB2584" s="24">
        <v>0</v>
      </c>
      <c r="AC2584" s="25">
        <v>45558</v>
      </c>
      <c r="AD2584" s="24" t="s">
        <v>58</v>
      </c>
      <c r="AE2584" s="24" t="s">
        <v>8375</v>
      </c>
      <c r="AF2584" s="24" t="s">
        <v>59</v>
      </c>
      <c r="AG2584" s="24" t="s">
        <v>59</v>
      </c>
      <c r="AH2584" s="24" t="s">
        <v>60</v>
      </c>
      <c r="AI2584" s="24">
        <v>11425669</v>
      </c>
      <c r="AJ2584" s="24" t="s">
        <v>59</v>
      </c>
      <c r="AK2584" s="24" t="s">
        <v>101</v>
      </c>
      <c r="AL2584" s="24" t="s">
        <v>70</v>
      </c>
      <c r="AM2584" s="24" t="s">
        <v>60</v>
      </c>
      <c r="AN2584" s="24" t="s">
        <v>59</v>
      </c>
      <c r="AO2584" s="24">
        <v>0</v>
      </c>
      <c r="AP2584" s="24"/>
      <c r="AQ2584" s="32" t="s">
        <v>4756</v>
      </c>
      <c r="AR2584" s="25" t="s">
        <v>9901</v>
      </c>
      <c r="AS2584" s="89">
        <v>0</v>
      </c>
      <c r="AT2584" s="24" t="s">
        <v>9902</v>
      </c>
    </row>
    <row r="2585" spans="1:46" x14ac:dyDescent="0.5">
      <c r="A2585" s="24">
        <v>2727</v>
      </c>
      <c r="B2585" s="24"/>
      <c r="C2585" s="24"/>
      <c r="D2585" s="24" t="s">
        <v>9903</v>
      </c>
      <c r="E2585" s="24" t="s">
        <v>6473</v>
      </c>
      <c r="F2585" s="77" t="str">
        <f t="shared" si="533"/>
        <v>ADVANCED CHILD CARE ASSESSMENTS LIMITED</v>
      </c>
      <c r="G2585" s="24" t="s">
        <v>9904</v>
      </c>
      <c r="H2585" s="24" t="s">
        <v>1420</v>
      </c>
      <c r="I2585" s="24" t="s">
        <v>1420</v>
      </c>
      <c r="J2585" s="24" t="s">
        <v>52</v>
      </c>
      <c r="K2585" s="24" t="s">
        <v>822</v>
      </c>
      <c r="L2585" s="25">
        <v>45559</v>
      </c>
      <c r="M2585" s="25"/>
      <c r="N2585" s="81"/>
      <c r="O2585" s="77" t="s">
        <v>712</v>
      </c>
      <c r="P2585" s="77"/>
      <c r="Q2585" s="104"/>
      <c r="R2585" s="84">
        <v>0</v>
      </c>
      <c r="S2585" s="77" t="str" cm="1">
        <f t="array" ref="S2585">_xlfn.IFS(R2585&gt;5000000,"Gold",R2585&gt;=500000,"Silver",R2585&gt;30000,"Bronze",TRUE,"Transactional")</f>
        <v>Transactional</v>
      </c>
      <c r="T2585" s="24" t="s">
        <v>54</v>
      </c>
      <c r="U2585" s="101" t="s">
        <v>455</v>
      </c>
      <c r="V2585" s="101" t="s">
        <v>822</v>
      </c>
      <c r="W2585" s="77" t="str">
        <f t="shared" si="534"/>
        <v>Yes</v>
      </c>
      <c r="X2585" s="77" t="str">
        <f>IFERROR(_xlfn.XLOOKUP(J2585&amp;"||"&amp;K2585,'Mapping Ref.'!$J$2:$J$538,'Mapping Ref.'!$K$2:$K$538),"")</f>
        <v>Corporate</v>
      </c>
      <c r="Y2585" s="77" t="str" cm="1">
        <f t="array" ref="Y2585">_xlfn.IFS(R2585&gt;2000000,"For Publication",R2585&gt;100000,"PID",R2585&gt;30000,"RFQ",TRUE,"Transactional")</f>
        <v>Transactional</v>
      </c>
      <c r="Z2585" s="24" t="s">
        <v>8586</v>
      </c>
      <c r="AA2585" s="32">
        <v>80</v>
      </c>
      <c r="AB2585" s="24">
        <v>80</v>
      </c>
      <c r="AC2585" s="25">
        <v>45559</v>
      </c>
      <c r="AD2585" s="24" t="s">
        <v>102</v>
      </c>
      <c r="AE2585" s="24">
        <v>0</v>
      </c>
      <c r="AF2585" s="24" t="s">
        <v>60</v>
      </c>
      <c r="AG2585" s="24" t="s">
        <v>60</v>
      </c>
      <c r="AH2585" s="24" t="s">
        <v>60</v>
      </c>
      <c r="AI2585" s="24">
        <v>5571239</v>
      </c>
      <c r="AJ2585" s="24" t="s">
        <v>59</v>
      </c>
      <c r="AK2585" s="24" t="s">
        <v>101</v>
      </c>
      <c r="AL2585" s="24" t="s">
        <v>70</v>
      </c>
      <c r="AM2585" s="24" t="s">
        <v>59</v>
      </c>
      <c r="AN2585" s="24"/>
      <c r="AO2585" s="24">
        <v>0</v>
      </c>
      <c r="AP2585" s="24">
        <v>0</v>
      </c>
      <c r="AQ2585" s="32"/>
      <c r="AR2585" s="25"/>
      <c r="AS2585" s="89">
        <v>0</v>
      </c>
      <c r="AT2585" s="24" t="s">
        <v>9905</v>
      </c>
    </row>
    <row r="2586" spans="1:46" x14ac:dyDescent="0.5">
      <c r="A2586" s="24">
        <v>2728</v>
      </c>
      <c r="B2586" s="24"/>
      <c r="C2586" s="24"/>
      <c r="D2586" s="24" t="s">
        <v>9906</v>
      </c>
      <c r="E2586" s="24" t="s">
        <v>9907</v>
      </c>
      <c r="F2586" s="77" t="str">
        <f t="shared" si="533"/>
        <v>ORIGINAL CHALK LTD</v>
      </c>
      <c r="G2586" s="24" t="s">
        <v>9906</v>
      </c>
      <c r="H2586" s="24" t="s">
        <v>7317</v>
      </c>
      <c r="I2586" s="24" t="s">
        <v>336</v>
      </c>
      <c r="J2586" s="24" t="s">
        <v>190</v>
      </c>
      <c r="K2586" s="24" t="s">
        <v>755</v>
      </c>
      <c r="L2586" s="25">
        <v>45537</v>
      </c>
      <c r="M2586" s="25">
        <v>45860</v>
      </c>
      <c r="N2586" s="81">
        <f t="shared" ref="N2586:N2628" si="535">EDATE(M2586,AB2586)</f>
        <v>45860</v>
      </c>
      <c r="O2586" s="77" t="str">
        <f t="shared" ref="O2586:O2597" ca="1" si="536">IF(N2586&lt;TODAY(),"Expired","Live")</f>
        <v>Expired</v>
      </c>
      <c r="P2586" s="77" t="str" cm="1">
        <f t="array" aca="1" ref="P2586" ca="1">_xlfn.IFS((N2586-TODAY())&gt;=547,"06 Expires over 18 months",(N2586-TODAY())&gt;=365,"05 Expires in 18 months",(N2586-TODAY())&gt;=183,"04 Expires in 12 months",(N2586-TODAY())&gt;=92,"03 Expires in 6 months",(N2586-TODAY())&gt;=31,"02 Expires in 3 months",(N2586-TODAY())&gt;=0,"01 Expires in 30 days",(N2586-TODAY())&gt;=-31,"01 Expired last 30 days",(N2586-TODAY())&gt;=-92,"02 Expired last 3 months",(N2586-TODAY())&gt;=-183,"03 Expired last 6 months",(N2586-TODAY())&gt;=-365,"04 Expired last 12 months",(N2586-TODAY())&gt;=-547,"05 Expired last 18 months",TRUE,"06 Expired over 18 months")</f>
        <v>05 Expired last 18 months</v>
      </c>
      <c r="Q2586" s="65">
        <v>25000</v>
      </c>
      <c r="R2586" s="84">
        <f t="shared" ref="R2586:R2628" si="537">MAX(Q2586,Q2586*N(AS2586)/12)</f>
        <v>25000</v>
      </c>
      <c r="S2586" s="77" t="str" cm="1">
        <f t="array" ref="S2586">_xlfn.IFS(R2586&gt;5000000,"Gold",R2586&gt;=500000,"Silver",R2586&gt;30000,"Bronze",TRUE,"Transactional")</f>
        <v>Transactional</v>
      </c>
      <c r="T2586" s="24" t="s">
        <v>54</v>
      </c>
      <c r="U2586" s="101" t="s">
        <v>366</v>
      </c>
      <c r="V2586" s="101"/>
      <c r="W2586" s="77" t="str">
        <f t="shared" si="534"/>
        <v>No</v>
      </c>
      <c r="X2586" s="77" t="str">
        <f>IFERROR(_xlfn.XLOOKUP(J2586&amp;"||"&amp;K2586,'Mapping Ref.'!$J$2:$J$538,'Mapping Ref.'!$K$2:$K$538),"")</f>
        <v>Childrens &amp; Adults</v>
      </c>
      <c r="Y2586" s="77" t="str" cm="1">
        <f t="array" ref="Y2586">_xlfn.IFS(R2586&gt;2000000,"For Publication",R2586&gt;100000,"PID",R2586&gt;30000,"RFQ",TRUE,"Transactional")</f>
        <v>Transactional</v>
      </c>
      <c r="Z2586" s="24" t="s">
        <v>2277</v>
      </c>
      <c r="AA2586" s="32">
        <v>12</v>
      </c>
      <c r="AB2586" s="24">
        <v>0</v>
      </c>
      <c r="AC2586" s="25">
        <v>45559</v>
      </c>
      <c r="AD2586" s="24" t="s">
        <v>58</v>
      </c>
      <c r="AE2586" s="24">
        <v>0</v>
      </c>
      <c r="AF2586" s="24" t="s">
        <v>59</v>
      </c>
      <c r="AG2586" s="24" t="s">
        <v>59</v>
      </c>
      <c r="AH2586" s="24" t="s">
        <v>60</v>
      </c>
      <c r="AI2586" s="24">
        <v>9775427</v>
      </c>
      <c r="AJ2586" s="24" t="s">
        <v>60</v>
      </c>
      <c r="AK2586" s="24" t="s">
        <v>101</v>
      </c>
      <c r="AL2586" s="24" t="s">
        <v>70</v>
      </c>
      <c r="AM2586" s="24" t="s">
        <v>60</v>
      </c>
      <c r="AN2586" s="24" t="s">
        <v>59</v>
      </c>
      <c r="AO2586" s="24">
        <v>0</v>
      </c>
      <c r="AP2586" s="24"/>
      <c r="AQ2586" s="32"/>
      <c r="AR2586" s="25"/>
      <c r="AS2586" s="89">
        <f t="shared" ref="AS2586:AS2628" si="538">DATEDIF(L2586,N2586,"m")</f>
        <v>10</v>
      </c>
      <c r="AT2586" s="24" t="s">
        <v>9908</v>
      </c>
    </row>
    <row r="2587" spans="1:46" x14ac:dyDescent="0.5">
      <c r="A2587" s="24">
        <v>2729</v>
      </c>
      <c r="B2587" s="24" t="s">
        <v>506</v>
      </c>
      <c r="C2587" s="24" t="s">
        <v>77</v>
      </c>
      <c r="D2587" s="24" t="s">
        <v>4481</v>
      </c>
      <c r="E2587" s="24" t="s">
        <v>4482</v>
      </c>
      <c r="F2587" s="77" t="str">
        <f t="shared" si="533"/>
        <v>AFD SOFTWARE LIMITED</v>
      </c>
      <c r="G2587" s="24" t="s">
        <v>4483</v>
      </c>
      <c r="H2587" s="24" t="s">
        <v>3282</v>
      </c>
      <c r="I2587" s="24" t="s">
        <v>8192</v>
      </c>
      <c r="J2587" s="24" t="s">
        <v>107</v>
      </c>
      <c r="K2587" s="24" t="s">
        <v>3283</v>
      </c>
      <c r="L2587" s="25">
        <v>45559</v>
      </c>
      <c r="M2587" s="25">
        <v>46288</v>
      </c>
      <c r="N2587" s="81">
        <f t="shared" si="535"/>
        <v>46288</v>
      </c>
      <c r="O2587" s="77" t="str">
        <f t="shared" ca="1" si="536"/>
        <v>Live</v>
      </c>
      <c r="P2587" s="77" t="str" cm="1">
        <f t="array" aca="1" ref="P2587" ca="1">_xlfn.IFS((N2587-TODAY())&gt;=547,"06 Expires over 18 months",(N2587-TODAY())&gt;=365,"05 Expires in 18 months",(N2587-TODAY())&gt;=183,"04 Expires in 12 months",(N2587-TODAY())&gt;=92,"03 Expires in 6 months",(N2587-TODAY())&gt;=31,"02 Expires in 3 months",(N2587-TODAY())&gt;=0,"01 Expires in 30 days",(N2587-TODAY())&gt;=-31,"01 Expired last 30 days",(N2587-TODAY())&gt;=-92,"02 Expired last 3 months",(N2587-TODAY())&gt;=-183,"03 Expired last 6 months",(N2587-TODAY())&gt;=-365,"04 Expired last 12 months",(N2587-TODAY())&gt;=-547,"05 Expired last 18 months",TRUE,"06 Expired over 18 months")</f>
        <v>01 Expires in 30 days</v>
      </c>
      <c r="Q2587" s="65">
        <v>10000</v>
      </c>
      <c r="R2587" s="84">
        <f t="shared" si="537"/>
        <v>19166.666666666668</v>
      </c>
      <c r="S2587" s="77" t="str" cm="1">
        <f t="array" ref="S2587">_xlfn.IFS(R2587&gt;5000000,"Gold",R2587&gt;=500000,"Silver",R2587&gt;30000,"Bronze",TRUE,"Transactional")</f>
        <v>Transactional</v>
      </c>
      <c r="T2587" s="24" t="s">
        <v>54</v>
      </c>
      <c r="U2587" s="101" t="s">
        <v>116</v>
      </c>
      <c r="V2587" s="101" t="s">
        <v>569</v>
      </c>
      <c r="W2587" s="77" t="str">
        <f t="shared" si="534"/>
        <v>No</v>
      </c>
      <c r="X2587" s="77" t="str">
        <f>IFERROR(_xlfn.XLOOKUP(J2587&amp;"||"&amp;K2587,'Mapping Ref.'!$J$2:$J$538,'Mapping Ref.'!$K$2:$K$538),"")</f>
        <v>Construction &amp; Estates</v>
      </c>
      <c r="Y2587" s="77" t="str" cm="1">
        <f t="array" ref="Y2587">_xlfn.IFS(R2587&gt;2000000,"For Publication",R2587&gt;100000,"PID",R2587&gt;30000,"RFQ",TRUE,"Transactional")</f>
        <v>Transactional</v>
      </c>
      <c r="Z2587" s="24" t="s">
        <v>2277</v>
      </c>
      <c r="AA2587" s="32">
        <v>24</v>
      </c>
      <c r="AB2587" s="24">
        <v>0</v>
      </c>
      <c r="AC2587" s="25">
        <v>45559</v>
      </c>
      <c r="AD2587" s="24" t="s">
        <v>58</v>
      </c>
      <c r="AE2587" s="24" t="s">
        <v>8320</v>
      </c>
      <c r="AF2587" s="24" t="s">
        <v>60</v>
      </c>
      <c r="AG2587" s="24" t="s">
        <v>59</v>
      </c>
      <c r="AH2587" s="24" t="s">
        <v>60</v>
      </c>
      <c r="AI2587" s="24" t="s">
        <v>9909</v>
      </c>
      <c r="AJ2587" s="24" t="s">
        <v>60</v>
      </c>
      <c r="AK2587" s="24" t="s">
        <v>101</v>
      </c>
      <c r="AL2587" s="24" t="s">
        <v>70</v>
      </c>
      <c r="AM2587" s="24" t="s">
        <v>60</v>
      </c>
      <c r="AN2587" s="24" t="s">
        <v>59</v>
      </c>
      <c r="AO2587" s="24">
        <v>0</v>
      </c>
      <c r="AP2587" s="24"/>
      <c r="AQ2587" s="32" t="s">
        <v>9910</v>
      </c>
      <c r="AR2587" s="25" t="s">
        <v>9911</v>
      </c>
      <c r="AS2587" s="89">
        <f t="shared" si="538"/>
        <v>23</v>
      </c>
      <c r="AT2587" s="24" t="s">
        <v>4481</v>
      </c>
    </row>
    <row r="2588" spans="1:46" x14ac:dyDescent="0.5">
      <c r="A2588" s="24">
        <v>2730</v>
      </c>
      <c r="B2588" s="24" t="s">
        <v>506</v>
      </c>
      <c r="C2588" s="24" t="s">
        <v>77</v>
      </c>
      <c r="D2588" s="24" t="s">
        <v>4578</v>
      </c>
      <c r="E2588" s="24" t="s">
        <v>9912</v>
      </c>
      <c r="F2588" s="77" t="str">
        <f t="shared" si="533"/>
        <v>WALLACE SCHOOL OF TRANSPORT LIMITED</v>
      </c>
      <c r="G2588" s="24" t="s">
        <v>4580</v>
      </c>
      <c r="H2588" s="24" t="s">
        <v>3282</v>
      </c>
      <c r="I2588" s="24" t="s">
        <v>8192</v>
      </c>
      <c r="J2588" s="24" t="s">
        <v>107</v>
      </c>
      <c r="K2588" s="24" t="s">
        <v>3283</v>
      </c>
      <c r="L2588" s="25">
        <v>45560</v>
      </c>
      <c r="M2588" s="25">
        <v>46289</v>
      </c>
      <c r="N2588" s="81">
        <f t="shared" si="535"/>
        <v>46289</v>
      </c>
      <c r="O2588" s="77" t="str">
        <f t="shared" ca="1" si="536"/>
        <v>Live</v>
      </c>
      <c r="P2588" s="77" t="str" cm="1">
        <f t="array" aca="1" ref="P2588" ca="1">_xlfn.IFS((N2588-TODAY())&gt;=547,"06 Expires over 18 months",(N2588-TODAY())&gt;=365,"05 Expires in 18 months",(N2588-TODAY())&gt;=183,"04 Expires in 12 months",(N2588-TODAY())&gt;=92,"03 Expires in 6 months",(N2588-TODAY())&gt;=31,"02 Expires in 3 months",(N2588-TODAY())&gt;=0,"01 Expires in 30 days",(N2588-TODAY())&gt;=-31,"01 Expired last 30 days",(N2588-TODAY())&gt;=-92,"02 Expired last 3 months",(N2588-TODAY())&gt;=-183,"03 Expired last 6 months",(N2588-TODAY())&gt;=-365,"04 Expired last 12 months",(N2588-TODAY())&gt;=-547,"05 Expired last 18 months",TRUE,"06 Expired over 18 months")</f>
        <v>01 Expires in 30 days</v>
      </c>
      <c r="Q2588" s="65">
        <v>25000</v>
      </c>
      <c r="R2588" s="84">
        <f t="shared" si="537"/>
        <v>47916.666666666664</v>
      </c>
      <c r="S2588" s="77" t="str" cm="1">
        <f t="array" ref="S2588">_xlfn.IFS(R2588&gt;5000000,"Gold",R2588&gt;=500000,"Silver",R2588&gt;30000,"Bronze",TRUE,"Transactional")</f>
        <v>Bronze</v>
      </c>
      <c r="T2588" s="24" t="s">
        <v>54</v>
      </c>
      <c r="U2588" s="101" t="s">
        <v>393</v>
      </c>
      <c r="V2588" s="101" t="s">
        <v>756</v>
      </c>
      <c r="W2588" s="77" t="str">
        <f t="shared" si="534"/>
        <v>No</v>
      </c>
      <c r="X2588" s="77" t="str">
        <f>IFERROR(_xlfn.XLOOKUP(J2588&amp;"||"&amp;K2588,'Mapping Ref.'!$J$2:$J$538,'Mapping Ref.'!$K$2:$K$538),"")</f>
        <v>Construction &amp; Estates</v>
      </c>
      <c r="Y2588" s="77" t="str" cm="1">
        <f t="array" ref="Y2588">_xlfn.IFS(R2588&gt;2000000,"For Publication",R2588&gt;100000,"PID",R2588&gt;30000,"RFQ",TRUE,"Transactional")</f>
        <v>RFQ</v>
      </c>
      <c r="Z2588" s="24" t="s">
        <v>2277</v>
      </c>
      <c r="AA2588" s="32">
        <v>24</v>
      </c>
      <c r="AB2588" s="24">
        <v>0</v>
      </c>
      <c r="AC2588" s="25">
        <v>45560</v>
      </c>
      <c r="AD2588" s="24" t="s">
        <v>58</v>
      </c>
      <c r="AE2588" s="24" t="s">
        <v>8320</v>
      </c>
      <c r="AF2588" s="24" t="s">
        <v>59</v>
      </c>
      <c r="AG2588" s="24" t="s">
        <v>59</v>
      </c>
      <c r="AH2588" s="24" t="s">
        <v>60</v>
      </c>
      <c r="AI2588" s="24">
        <v>1687073</v>
      </c>
      <c r="AJ2588" s="24" t="s">
        <v>60</v>
      </c>
      <c r="AK2588" s="24" t="s">
        <v>101</v>
      </c>
      <c r="AL2588" s="24" t="s">
        <v>70</v>
      </c>
      <c r="AM2588" s="24" t="s">
        <v>60</v>
      </c>
      <c r="AN2588" s="24" t="s">
        <v>59</v>
      </c>
      <c r="AO2588" s="24">
        <v>0</v>
      </c>
      <c r="AP2588" s="24"/>
      <c r="AQ2588" s="24" t="s">
        <v>9913</v>
      </c>
      <c r="AR2588" s="24" t="s">
        <v>9914</v>
      </c>
      <c r="AS2588" s="89">
        <f t="shared" si="538"/>
        <v>23</v>
      </c>
      <c r="AT2588" s="24" t="s">
        <v>4578</v>
      </c>
    </row>
    <row r="2589" spans="1:46" x14ac:dyDescent="0.5">
      <c r="A2589" s="24">
        <v>2731</v>
      </c>
      <c r="B2589" s="24"/>
      <c r="C2589" s="24"/>
      <c r="D2589" s="24" t="s">
        <v>9915</v>
      </c>
      <c r="E2589" s="24" t="s">
        <v>9916</v>
      </c>
      <c r="F2589" s="77" t="str">
        <f t="shared" si="533"/>
        <v>SWEATERGY</v>
      </c>
      <c r="G2589" s="24" t="s">
        <v>9917</v>
      </c>
      <c r="H2589" s="24" t="s">
        <v>3729</v>
      </c>
      <c r="I2589" s="24" t="s">
        <v>3730</v>
      </c>
      <c r="J2589" s="24" t="s">
        <v>321</v>
      </c>
      <c r="K2589" s="24" t="s">
        <v>360</v>
      </c>
      <c r="L2589" s="25">
        <v>45560</v>
      </c>
      <c r="M2589" s="25">
        <v>45925</v>
      </c>
      <c r="N2589" s="81">
        <f t="shared" si="535"/>
        <v>45925</v>
      </c>
      <c r="O2589" s="77" t="str">
        <f t="shared" ca="1" si="536"/>
        <v>Expired</v>
      </c>
      <c r="P2589" s="77" t="str" cm="1">
        <f t="array" aca="1" ref="P2589" ca="1">_xlfn.IFS((N2589-TODAY())&gt;=547,"06 Expires over 18 months",(N2589-TODAY())&gt;=365,"05 Expires in 18 months",(N2589-TODAY())&gt;=183,"04 Expires in 12 months",(N2589-TODAY())&gt;=92,"03 Expires in 6 months",(N2589-TODAY())&gt;=31,"02 Expires in 3 months",(N2589-TODAY())&gt;=0,"01 Expires in 30 days",(N2589-TODAY())&gt;=-31,"01 Expired last 30 days",(N2589-TODAY())&gt;=-92,"02 Expired last 3 months",(N2589-TODAY())&gt;=-183,"03 Expired last 6 months",(N2589-TODAY())&gt;=-365,"04 Expired last 12 months",(N2589-TODAY())&gt;=-547,"05 Expired last 18 months",TRUE,"06 Expired over 18 months")</f>
        <v>04 Expired last 12 months</v>
      </c>
      <c r="Q2589" s="65">
        <v>300</v>
      </c>
      <c r="R2589" s="84">
        <f t="shared" si="537"/>
        <v>300</v>
      </c>
      <c r="S2589" s="77" t="str" cm="1">
        <f t="array" ref="S2589">_xlfn.IFS(R2589&gt;5000000,"Gold",R2589&gt;=500000,"Silver",R2589&gt;30000,"Bronze",TRUE,"Transactional")</f>
        <v>Transactional</v>
      </c>
      <c r="T2589" s="24" t="s">
        <v>54</v>
      </c>
      <c r="U2589" s="101" t="s">
        <v>162</v>
      </c>
      <c r="V2589" s="101" t="s">
        <v>1601</v>
      </c>
      <c r="W2589" s="77" t="str">
        <f t="shared" si="534"/>
        <v>No</v>
      </c>
      <c r="X2589" s="77" t="str">
        <f>IFERROR(_xlfn.XLOOKUP(J2589&amp;"||"&amp;K2589,'Mapping Ref.'!$J$2:$J$538,'Mapping Ref.'!$K$2:$K$538),"")</f>
        <v>Corporate</v>
      </c>
      <c r="Y2589" s="77" t="str" cm="1">
        <f t="array" ref="Y2589">_xlfn.IFS(R2589&gt;2000000,"For Publication",R2589&gt;100000,"PID",R2589&gt;30000,"RFQ",TRUE,"Transactional")</f>
        <v>Transactional</v>
      </c>
      <c r="Z2589" s="24" t="s">
        <v>2277</v>
      </c>
      <c r="AA2589" s="32">
        <v>12</v>
      </c>
      <c r="AB2589" s="24">
        <v>0</v>
      </c>
      <c r="AC2589" s="25">
        <v>45560</v>
      </c>
      <c r="AD2589" s="24" t="s">
        <v>58</v>
      </c>
      <c r="AE2589" s="24" t="s">
        <v>5003</v>
      </c>
      <c r="AF2589" s="24" t="s">
        <v>59</v>
      </c>
      <c r="AG2589" s="24" t="s">
        <v>59</v>
      </c>
      <c r="AH2589" s="24" t="s">
        <v>59</v>
      </c>
      <c r="AI2589" s="24" t="s">
        <v>8471</v>
      </c>
      <c r="AJ2589" s="24" t="s">
        <v>59</v>
      </c>
      <c r="AK2589" s="24" t="s">
        <v>86</v>
      </c>
      <c r="AL2589" s="24" t="s">
        <v>70</v>
      </c>
      <c r="AM2589" s="24" t="s">
        <v>60</v>
      </c>
      <c r="AN2589" s="24" t="s">
        <v>59</v>
      </c>
      <c r="AO2589" s="24">
        <v>0</v>
      </c>
      <c r="AP2589" s="24"/>
      <c r="AQ2589" s="24" t="s">
        <v>9918</v>
      </c>
      <c r="AR2589" s="24" t="s">
        <v>9919</v>
      </c>
      <c r="AS2589" s="89">
        <f t="shared" si="538"/>
        <v>12</v>
      </c>
      <c r="AT2589" s="24" t="s">
        <v>9920</v>
      </c>
    </row>
    <row r="2590" spans="1:46" x14ac:dyDescent="0.5">
      <c r="A2590" s="24">
        <v>2732</v>
      </c>
      <c r="B2590" s="24" t="s">
        <v>506</v>
      </c>
      <c r="C2590" s="24" t="s">
        <v>77</v>
      </c>
      <c r="D2590" s="24" t="s">
        <v>4306</v>
      </c>
      <c r="E2590" s="24" t="s">
        <v>9921</v>
      </c>
      <c r="F2590" s="77" t="str">
        <f t="shared" si="533"/>
        <v>PLAYSAFETY LIMITED</v>
      </c>
      <c r="G2590" s="24" t="s">
        <v>4305</v>
      </c>
      <c r="H2590" s="24" t="s">
        <v>3282</v>
      </c>
      <c r="I2590" s="24" t="s">
        <v>8192</v>
      </c>
      <c r="J2590" s="24" t="s">
        <v>107</v>
      </c>
      <c r="K2590" s="24" t="s">
        <v>3283</v>
      </c>
      <c r="L2590" s="25">
        <v>45560</v>
      </c>
      <c r="M2590" s="25">
        <v>46289</v>
      </c>
      <c r="N2590" s="81">
        <f t="shared" si="535"/>
        <v>46289</v>
      </c>
      <c r="O2590" s="77" t="str">
        <f t="shared" ca="1" si="536"/>
        <v>Live</v>
      </c>
      <c r="P2590" s="77" t="str" cm="1">
        <f t="array" aca="1" ref="P2590" ca="1">_xlfn.IFS((N2590-TODAY())&gt;=547,"06 Expires over 18 months",(N2590-TODAY())&gt;=365,"05 Expires in 18 months",(N2590-TODAY())&gt;=183,"04 Expires in 12 months",(N2590-TODAY())&gt;=92,"03 Expires in 6 months",(N2590-TODAY())&gt;=31,"02 Expires in 3 months",(N2590-TODAY())&gt;=0,"01 Expires in 30 days",(N2590-TODAY())&gt;=-31,"01 Expired last 30 days",(N2590-TODAY())&gt;=-92,"02 Expired last 3 months",(N2590-TODAY())&gt;=-183,"03 Expired last 6 months",(N2590-TODAY())&gt;=-365,"04 Expired last 12 months",(N2590-TODAY())&gt;=-547,"05 Expired last 18 months",TRUE,"06 Expired over 18 months")</f>
        <v>01 Expires in 30 days</v>
      </c>
      <c r="Q2590" s="65">
        <v>70000</v>
      </c>
      <c r="R2590" s="84">
        <f t="shared" si="537"/>
        <v>134166.66666666666</v>
      </c>
      <c r="S2590" s="77" t="str" cm="1">
        <f t="array" ref="S2590">_xlfn.IFS(R2590&gt;5000000,"Gold",R2590&gt;=500000,"Silver",R2590&gt;30000,"Bronze",TRUE,"Transactional")</f>
        <v>Bronze</v>
      </c>
      <c r="T2590" s="24" t="s">
        <v>54</v>
      </c>
      <c r="U2590" s="101" t="s">
        <v>69</v>
      </c>
      <c r="V2590" s="101" t="s">
        <v>581</v>
      </c>
      <c r="W2590" s="77" t="str">
        <f t="shared" si="534"/>
        <v>No</v>
      </c>
      <c r="X2590" s="77" t="str">
        <f>IFERROR(_xlfn.XLOOKUP(J2590&amp;"||"&amp;K2590,'Mapping Ref.'!$J$2:$J$538,'Mapping Ref.'!$K$2:$K$538),"")</f>
        <v>Construction &amp; Estates</v>
      </c>
      <c r="Y2590" s="77" t="str" cm="1">
        <f t="array" ref="Y2590">_xlfn.IFS(R2590&gt;2000000,"For Publication",R2590&gt;100000,"PID",R2590&gt;30000,"RFQ",TRUE,"Transactional")</f>
        <v>PID</v>
      </c>
      <c r="Z2590" s="24" t="s">
        <v>2277</v>
      </c>
      <c r="AA2590" s="32">
        <v>24</v>
      </c>
      <c r="AB2590" s="24">
        <v>0</v>
      </c>
      <c r="AC2590" s="25">
        <v>45560</v>
      </c>
      <c r="AD2590" s="24" t="s">
        <v>58</v>
      </c>
      <c r="AE2590" s="24" t="s">
        <v>8320</v>
      </c>
      <c r="AF2590" s="24" t="s">
        <v>60</v>
      </c>
      <c r="AG2590" s="24" t="s">
        <v>59</v>
      </c>
      <c r="AH2590" s="24" t="s">
        <v>60</v>
      </c>
      <c r="AI2590" s="24">
        <v>5622569</v>
      </c>
      <c r="AJ2590" s="24" t="s">
        <v>60</v>
      </c>
      <c r="AK2590" s="24" t="s">
        <v>101</v>
      </c>
      <c r="AL2590" s="24" t="s">
        <v>70</v>
      </c>
      <c r="AM2590" s="24" t="s">
        <v>60</v>
      </c>
      <c r="AN2590" s="24" t="s">
        <v>59</v>
      </c>
      <c r="AO2590" s="24">
        <v>0</v>
      </c>
      <c r="AP2590" s="24"/>
      <c r="AQ2590" s="24" t="s">
        <v>9922</v>
      </c>
      <c r="AR2590" s="24" t="s">
        <v>9923</v>
      </c>
      <c r="AS2590" s="89">
        <f t="shared" si="538"/>
        <v>23</v>
      </c>
      <c r="AT2590" s="24" t="s">
        <v>4306</v>
      </c>
    </row>
    <row r="2591" spans="1:46" x14ac:dyDescent="0.5">
      <c r="A2591" s="24">
        <v>2733</v>
      </c>
      <c r="B2591" s="24" t="s">
        <v>506</v>
      </c>
      <c r="C2591" s="24" t="s">
        <v>77</v>
      </c>
      <c r="D2591" s="24" t="s">
        <v>9924</v>
      </c>
      <c r="E2591" s="24" t="s">
        <v>9925</v>
      </c>
      <c r="F2591" s="77" t="str">
        <f t="shared" si="533"/>
        <v>SUPER SMASHING LIMITED T/A BLINK</v>
      </c>
      <c r="G2591" s="24" t="s">
        <v>9926</v>
      </c>
      <c r="H2591" s="24" t="s">
        <v>3282</v>
      </c>
      <c r="I2591" s="24" t="s">
        <v>8192</v>
      </c>
      <c r="J2591" s="24" t="s">
        <v>107</v>
      </c>
      <c r="K2591" s="24" t="s">
        <v>3283</v>
      </c>
      <c r="L2591" s="25">
        <v>45560</v>
      </c>
      <c r="M2591" s="25">
        <v>46289</v>
      </c>
      <c r="N2591" s="81">
        <f t="shared" si="535"/>
        <v>46289</v>
      </c>
      <c r="O2591" s="77" t="str">
        <f t="shared" ca="1" si="536"/>
        <v>Live</v>
      </c>
      <c r="P2591" s="77" t="str" cm="1">
        <f t="array" aca="1" ref="P2591" ca="1">_xlfn.IFS((N2591-TODAY())&gt;=547,"06 Expires over 18 months",(N2591-TODAY())&gt;=365,"05 Expires in 18 months",(N2591-TODAY())&gt;=183,"04 Expires in 12 months",(N2591-TODAY())&gt;=92,"03 Expires in 6 months",(N2591-TODAY())&gt;=31,"02 Expires in 3 months",(N2591-TODAY())&gt;=0,"01 Expires in 30 days",(N2591-TODAY())&gt;=-31,"01 Expired last 30 days",(N2591-TODAY())&gt;=-92,"02 Expired last 3 months",(N2591-TODAY())&gt;=-183,"03 Expired last 6 months",(N2591-TODAY())&gt;=-365,"04 Expired last 12 months",(N2591-TODAY())&gt;=-547,"05 Expired last 18 months",TRUE,"06 Expired over 18 months")</f>
        <v>01 Expires in 30 days</v>
      </c>
      <c r="Q2591" s="65">
        <v>25000</v>
      </c>
      <c r="R2591" s="84">
        <f t="shared" si="537"/>
        <v>47916.666666666664</v>
      </c>
      <c r="S2591" s="77" t="str" cm="1">
        <f t="array" ref="S2591">_xlfn.IFS(R2591&gt;5000000,"Gold",R2591&gt;=500000,"Silver",R2591&gt;30000,"Bronze",TRUE,"Transactional")</f>
        <v>Bronze</v>
      </c>
      <c r="T2591" s="24" t="s">
        <v>54</v>
      </c>
      <c r="U2591" s="101" t="s">
        <v>84</v>
      </c>
      <c r="V2591" s="101" t="s">
        <v>157</v>
      </c>
      <c r="W2591" s="77" t="str">
        <f t="shared" si="534"/>
        <v>No</v>
      </c>
      <c r="X2591" s="77" t="str">
        <f>IFERROR(_xlfn.XLOOKUP(J2591&amp;"||"&amp;K2591,'Mapping Ref.'!$J$2:$J$538,'Mapping Ref.'!$K$2:$K$538),"")</f>
        <v>Construction &amp; Estates</v>
      </c>
      <c r="Y2591" s="77" t="str" cm="1">
        <f t="array" ref="Y2591">_xlfn.IFS(R2591&gt;2000000,"For Publication",R2591&gt;100000,"PID",R2591&gt;30000,"RFQ",TRUE,"Transactional")</f>
        <v>RFQ</v>
      </c>
      <c r="Z2591" s="24" t="s">
        <v>2277</v>
      </c>
      <c r="AA2591" s="32">
        <v>24</v>
      </c>
      <c r="AB2591" s="24">
        <v>0</v>
      </c>
      <c r="AC2591" s="25">
        <v>45560</v>
      </c>
      <c r="AD2591" s="24" t="s">
        <v>58</v>
      </c>
      <c r="AE2591" s="24" t="s">
        <v>8320</v>
      </c>
      <c r="AF2591" s="24" t="s">
        <v>60</v>
      </c>
      <c r="AG2591" s="24" t="s">
        <v>59</v>
      </c>
      <c r="AH2591" s="24" t="s">
        <v>60</v>
      </c>
      <c r="AI2591" s="24">
        <v>8817286</v>
      </c>
      <c r="AJ2591" s="24" t="s">
        <v>60</v>
      </c>
      <c r="AK2591" s="24" t="s">
        <v>101</v>
      </c>
      <c r="AL2591" s="24" t="s">
        <v>8595</v>
      </c>
      <c r="AM2591" s="24" t="s">
        <v>60</v>
      </c>
      <c r="AN2591" s="24" t="s">
        <v>59</v>
      </c>
      <c r="AO2591" s="24">
        <v>0</v>
      </c>
      <c r="AP2591" s="24"/>
      <c r="AQ2591" s="24" t="s">
        <v>9927</v>
      </c>
      <c r="AR2591" s="24" t="s">
        <v>9927</v>
      </c>
      <c r="AS2591" s="89">
        <f t="shared" si="538"/>
        <v>23</v>
      </c>
      <c r="AT2591" s="24" t="s">
        <v>4119</v>
      </c>
    </row>
    <row r="2592" spans="1:46" x14ac:dyDescent="0.5">
      <c r="A2592" s="24">
        <v>2734</v>
      </c>
      <c r="B2592" s="24" t="s">
        <v>506</v>
      </c>
      <c r="C2592" s="24" t="s">
        <v>77</v>
      </c>
      <c r="D2592" s="24" t="s">
        <v>9928</v>
      </c>
      <c r="E2592" s="24" t="s">
        <v>9929</v>
      </c>
      <c r="F2592" s="77" t="str">
        <f t="shared" si="533"/>
        <v>MR MICHAEL EDWARDS</v>
      </c>
      <c r="G2592" s="24" t="s">
        <v>9930</v>
      </c>
      <c r="H2592" s="24" t="s">
        <v>3282</v>
      </c>
      <c r="I2592" s="24" t="s">
        <v>8192</v>
      </c>
      <c r="J2592" s="24" t="s">
        <v>107</v>
      </c>
      <c r="K2592" s="24" t="s">
        <v>3283</v>
      </c>
      <c r="L2592" s="25">
        <v>45561</v>
      </c>
      <c r="M2592" s="25">
        <v>46290</v>
      </c>
      <c r="N2592" s="81">
        <f t="shared" si="535"/>
        <v>46290</v>
      </c>
      <c r="O2592" s="77" t="str">
        <f t="shared" ca="1" si="536"/>
        <v>Live</v>
      </c>
      <c r="P2592" s="77" t="str" cm="1">
        <f t="array" aca="1" ref="P2592" ca="1">_xlfn.IFS((N2592-TODAY())&gt;=547,"06 Expires over 18 months",(N2592-TODAY())&gt;=365,"05 Expires in 18 months",(N2592-TODAY())&gt;=183,"04 Expires in 12 months",(N2592-TODAY())&gt;=92,"03 Expires in 6 months",(N2592-TODAY())&gt;=31,"02 Expires in 3 months",(N2592-TODAY())&gt;=0,"01 Expires in 30 days",(N2592-TODAY())&gt;=-31,"01 Expired last 30 days",(N2592-TODAY())&gt;=-92,"02 Expired last 3 months",(N2592-TODAY())&gt;=-183,"03 Expired last 6 months",(N2592-TODAY())&gt;=-365,"04 Expired last 12 months",(N2592-TODAY())&gt;=-547,"05 Expired last 18 months",TRUE,"06 Expired over 18 months")</f>
        <v>01 Expires in 30 days</v>
      </c>
      <c r="Q2592" s="65">
        <v>74999</v>
      </c>
      <c r="R2592" s="84">
        <f t="shared" si="537"/>
        <v>143748.08333333334</v>
      </c>
      <c r="S2592" s="77" t="str" cm="1">
        <f t="array" ref="S2592">_xlfn.IFS(R2592&gt;5000000,"Gold",R2592&gt;=500000,"Silver",R2592&gt;30000,"Bronze",TRUE,"Transactional")</f>
        <v>Bronze</v>
      </c>
      <c r="T2592" s="24" t="s">
        <v>54</v>
      </c>
      <c r="U2592" s="101" t="s">
        <v>116</v>
      </c>
      <c r="V2592" s="101" t="s">
        <v>70</v>
      </c>
      <c r="W2592" s="77" t="str">
        <f t="shared" si="534"/>
        <v>No</v>
      </c>
      <c r="X2592" s="77" t="str">
        <f>IFERROR(_xlfn.XLOOKUP(J2592&amp;"||"&amp;K2592,'Mapping Ref.'!$J$2:$J$538,'Mapping Ref.'!$K$2:$K$538),"")</f>
        <v>Construction &amp; Estates</v>
      </c>
      <c r="Y2592" s="77" t="str" cm="1">
        <f t="array" ref="Y2592">_xlfn.IFS(R2592&gt;2000000,"For Publication",R2592&gt;100000,"PID",R2592&gt;30000,"RFQ",TRUE,"Transactional")</f>
        <v>PID</v>
      </c>
      <c r="Z2592" s="24" t="s">
        <v>2277</v>
      </c>
      <c r="AA2592" s="32">
        <v>24</v>
      </c>
      <c r="AB2592" s="24">
        <v>0</v>
      </c>
      <c r="AC2592" s="25">
        <v>45561</v>
      </c>
      <c r="AD2592" s="24" t="s">
        <v>58</v>
      </c>
      <c r="AE2592" s="24" t="s">
        <v>8320</v>
      </c>
      <c r="AF2592" s="24" t="s">
        <v>60</v>
      </c>
      <c r="AG2592" s="24" t="s">
        <v>59</v>
      </c>
      <c r="AH2592" s="24" t="s">
        <v>60</v>
      </c>
      <c r="AI2592" s="24" t="s">
        <v>1721</v>
      </c>
      <c r="AJ2592" s="24" t="s">
        <v>60</v>
      </c>
      <c r="AK2592" s="24" t="s">
        <v>101</v>
      </c>
      <c r="AL2592" s="24" t="s">
        <v>70</v>
      </c>
      <c r="AM2592" s="24" t="s">
        <v>60</v>
      </c>
      <c r="AN2592" s="24" t="s">
        <v>59</v>
      </c>
      <c r="AO2592" s="24">
        <v>0</v>
      </c>
      <c r="AP2592" s="24"/>
      <c r="AQ2592" s="24" t="s">
        <v>9931</v>
      </c>
      <c r="AR2592" s="24" t="s">
        <v>9932</v>
      </c>
      <c r="AS2592" s="89">
        <f t="shared" si="538"/>
        <v>23</v>
      </c>
      <c r="AT2592" s="24" t="s">
        <v>9933</v>
      </c>
    </row>
    <row r="2593" spans="1:46" x14ac:dyDescent="0.5">
      <c r="A2593" s="24">
        <v>2735</v>
      </c>
      <c r="B2593" s="24" t="s">
        <v>506</v>
      </c>
      <c r="C2593" s="24"/>
      <c r="D2593" s="24" t="s">
        <v>9934</v>
      </c>
      <c r="E2593" s="24" t="s">
        <v>9935</v>
      </c>
      <c r="F2593" s="77" t="str">
        <f t="shared" si="533"/>
        <v>Acton Commercial Factors Limited</v>
      </c>
      <c r="G2593" s="24" t="s">
        <v>9936</v>
      </c>
      <c r="H2593" s="24" t="s">
        <v>3282</v>
      </c>
      <c r="I2593" s="24" t="s">
        <v>8192</v>
      </c>
      <c r="J2593" s="24" t="s">
        <v>107</v>
      </c>
      <c r="K2593" s="24" t="s">
        <v>3283</v>
      </c>
      <c r="L2593" s="25">
        <v>45561</v>
      </c>
      <c r="M2593" s="25">
        <v>46655</v>
      </c>
      <c r="N2593" s="81">
        <f t="shared" si="535"/>
        <v>46655</v>
      </c>
      <c r="O2593" s="77" t="str">
        <f t="shared" ca="1" si="536"/>
        <v>Live</v>
      </c>
      <c r="P2593" s="77" t="str" cm="1">
        <f t="array" aca="1" ref="P2593" ca="1">_xlfn.IFS((N2593-TODAY())&gt;=547,"06 Expires over 18 months",(N2593-TODAY())&gt;=365,"05 Expires in 18 months",(N2593-TODAY())&gt;=183,"04 Expires in 12 months",(N2593-TODAY())&gt;=92,"03 Expires in 6 months",(N2593-TODAY())&gt;=31,"02 Expires in 3 months",(N2593-TODAY())&gt;=0,"01 Expires in 30 days",(N2593-TODAY())&gt;=-31,"01 Expired last 30 days",(N2593-TODAY())&gt;=-92,"02 Expired last 3 months",(N2593-TODAY())&gt;=-183,"03 Expired last 6 months",(N2593-TODAY())&gt;=-365,"04 Expired last 12 months",(N2593-TODAY())&gt;=-547,"05 Expired last 18 months",TRUE,"06 Expired over 18 months")</f>
        <v>05 Expires in 18 months</v>
      </c>
      <c r="Q2593" s="65">
        <v>20000</v>
      </c>
      <c r="R2593" s="84">
        <f t="shared" si="537"/>
        <v>58333.333333333336</v>
      </c>
      <c r="S2593" s="77" t="str" cm="1">
        <f t="array" ref="S2593">_xlfn.IFS(R2593&gt;5000000,"Gold",R2593&gt;=500000,"Silver",R2593&gt;30000,"Bronze",TRUE,"Transactional")</f>
        <v>Bronze</v>
      </c>
      <c r="T2593" s="24" t="s">
        <v>54</v>
      </c>
      <c r="U2593" s="101" t="s">
        <v>208</v>
      </c>
      <c r="V2593" s="101" t="s">
        <v>209</v>
      </c>
      <c r="W2593" s="77" t="str">
        <f t="shared" si="534"/>
        <v>No</v>
      </c>
      <c r="X2593" s="77" t="str">
        <f>IFERROR(_xlfn.XLOOKUP(J2593&amp;"||"&amp;K2593,'Mapping Ref.'!$J$2:$J$538,'Mapping Ref.'!$K$2:$K$538),"")</f>
        <v>Construction &amp; Estates</v>
      </c>
      <c r="Y2593" s="77" t="str" cm="1">
        <f t="array" ref="Y2593">_xlfn.IFS(R2593&gt;2000000,"For Publication",R2593&gt;100000,"PID",R2593&gt;30000,"RFQ",TRUE,"Transactional")</f>
        <v>RFQ</v>
      </c>
      <c r="Z2593" s="24" t="s">
        <v>2277</v>
      </c>
      <c r="AA2593" s="32">
        <v>36</v>
      </c>
      <c r="AB2593" s="24">
        <v>0</v>
      </c>
      <c r="AC2593" s="25">
        <v>45561</v>
      </c>
      <c r="AD2593" s="24" t="s">
        <v>58</v>
      </c>
      <c r="AE2593" s="24" t="s">
        <v>8320</v>
      </c>
      <c r="AF2593" s="24" t="s">
        <v>59</v>
      </c>
      <c r="AG2593" s="24" t="s">
        <v>59</v>
      </c>
      <c r="AH2593" s="24" t="s">
        <v>60</v>
      </c>
      <c r="AI2593" s="24">
        <v>1754778</v>
      </c>
      <c r="AJ2593" s="24" t="s">
        <v>60</v>
      </c>
      <c r="AK2593" s="24" t="s">
        <v>101</v>
      </c>
      <c r="AL2593" s="24" t="s">
        <v>8595</v>
      </c>
      <c r="AM2593" s="24" t="s">
        <v>60</v>
      </c>
      <c r="AN2593" s="24" t="s">
        <v>59</v>
      </c>
      <c r="AO2593" s="24">
        <v>0</v>
      </c>
      <c r="AP2593" s="24"/>
      <c r="AQ2593" s="24" t="s">
        <v>9937</v>
      </c>
      <c r="AR2593" s="24" t="s">
        <v>9938</v>
      </c>
      <c r="AS2593" s="89">
        <f t="shared" si="538"/>
        <v>35</v>
      </c>
      <c r="AT2593" s="24"/>
    </row>
    <row r="2594" spans="1:46" x14ac:dyDescent="0.5">
      <c r="A2594" s="24">
        <v>2736</v>
      </c>
      <c r="B2594" s="24" t="s">
        <v>506</v>
      </c>
      <c r="C2594" s="24"/>
      <c r="D2594" s="24" t="s">
        <v>9939</v>
      </c>
      <c r="E2594" s="24" t="s">
        <v>9940</v>
      </c>
      <c r="F2594" s="77" t="str">
        <f t="shared" si="533"/>
        <v>Local Windscreen Services Limited</v>
      </c>
      <c r="G2594" s="24" t="s">
        <v>9941</v>
      </c>
      <c r="H2594" s="24" t="s">
        <v>3282</v>
      </c>
      <c r="I2594" s="24" t="s">
        <v>8192</v>
      </c>
      <c r="J2594" s="24" t="s">
        <v>107</v>
      </c>
      <c r="K2594" s="24" t="s">
        <v>3283</v>
      </c>
      <c r="L2594" s="25">
        <v>45561</v>
      </c>
      <c r="M2594" s="25">
        <v>46655</v>
      </c>
      <c r="N2594" s="81">
        <f t="shared" si="535"/>
        <v>46655</v>
      </c>
      <c r="O2594" s="77" t="str">
        <f t="shared" ca="1" si="536"/>
        <v>Live</v>
      </c>
      <c r="P2594" s="77" t="str" cm="1">
        <f t="array" aca="1" ref="P2594" ca="1">_xlfn.IFS((N2594-TODAY())&gt;=547,"06 Expires over 18 months",(N2594-TODAY())&gt;=365,"05 Expires in 18 months",(N2594-TODAY())&gt;=183,"04 Expires in 12 months",(N2594-TODAY())&gt;=92,"03 Expires in 6 months",(N2594-TODAY())&gt;=31,"02 Expires in 3 months",(N2594-TODAY())&gt;=0,"01 Expires in 30 days",(N2594-TODAY())&gt;=-31,"01 Expired last 30 days",(N2594-TODAY())&gt;=-92,"02 Expired last 3 months",(N2594-TODAY())&gt;=-183,"03 Expired last 6 months",(N2594-TODAY())&gt;=-365,"04 Expired last 12 months",(N2594-TODAY())&gt;=-547,"05 Expired last 18 months",TRUE,"06 Expired over 18 months")</f>
        <v>05 Expires in 18 months</v>
      </c>
      <c r="Q2594" s="65">
        <v>20000</v>
      </c>
      <c r="R2594" s="84">
        <f t="shared" si="537"/>
        <v>58333.333333333336</v>
      </c>
      <c r="S2594" s="77" t="str" cm="1">
        <f t="array" ref="S2594">_xlfn.IFS(R2594&gt;5000000,"Gold",R2594&gt;=500000,"Silver",R2594&gt;30000,"Bronze",TRUE,"Transactional")</f>
        <v>Bronze</v>
      </c>
      <c r="T2594" s="24" t="s">
        <v>54</v>
      </c>
      <c r="U2594" s="101" t="s">
        <v>116</v>
      </c>
      <c r="V2594" s="101" t="s">
        <v>70</v>
      </c>
      <c r="W2594" s="77" t="str">
        <f t="shared" si="534"/>
        <v>No</v>
      </c>
      <c r="X2594" s="77" t="str">
        <f>IFERROR(_xlfn.XLOOKUP(J2594&amp;"||"&amp;K2594,'Mapping Ref.'!$J$2:$J$538,'Mapping Ref.'!$K$2:$K$538),"")</f>
        <v>Construction &amp; Estates</v>
      </c>
      <c r="Y2594" s="77" t="str" cm="1">
        <f t="array" ref="Y2594">_xlfn.IFS(R2594&gt;2000000,"For Publication",R2594&gt;100000,"PID",R2594&gt;30000,"RFQ",TRUE,"Transactional")</f>
        <v>RFQ</v>
      </c>
      <c r="Z2594" s="24" t="s">
        <v>2277</v>
      </c>
      <c r="AA2594" s="32">
        <v>36</v>
      </c>
      <c r="AB2594" s="24">
        <v>0</v>
      </c>
      <c r="AC2594" s="25">
        <v>45561</v>
      </c>
      <c r="AD2594" s="24" t="s">
        <v>58</v>
      </c>
      <c r="AE2594" s="24" t="s">
        <v>8320</v>
      </c>
      <c r="AF2594" s="24" t="s">
        <v>60</v>
      </c>
      <c r="AG2594" s="24" t="s">
        <v>59</v>
      </c>
      <c r="AH2594" s="24" t="s">
        <v>60</v>
      </c>
      <c r="AI2594" s="24">
        <v>11424601</v>
      </c>
      <c r="AJ2594" s="24" t="s">
        <v>60</v>
      </c>
      <c r="AK2594" s="24" t="s">
        <v>101</v>
      </c>
      <c r="AL2594" s="24" t="s">
        <v>8595</v>
      </c>
      <c r="AM2594" s="24" t="s">
        <v>60</v>
      </c>
      <c r="AN2594" s="24" t="s">
        <v>59</v>
      </c>
      <c r="AO2594" s="24">
        <v>0</v>
      </c>
      <c r="AP2594" s="24"/>
      <c r="AQ2594" s="24" t="s">
        <v>9942</v>
      </c>
      <c r="AR2594" s="24" t="s">
        <v>9943</v>
      </c>
      <c r="AS2594" s="89">
        <f t="shared" si="538"/>
        <v>35</v>
      </c>
      <c r="AT2594" s="24"/>
    </row>
    <row r="2595" spans="1:46" x14ac:dyDescent="0.5">
      <c r="A2595" s="24">
        <v>2737</v>
      </c>
      <c r="B2595" s="24"/>
      <c r="C2595" s="24"/>
      <c r="D2595" s="24" t="s">
        <v>9944</v>
      </c>
      <c r="E2595" s="24" t="s">
        <v>9945</v>
      </c>
      <c r="F2595" s="77" t="str">
        <f t="shared" si="533"/>
        <v>GRACE BOETTCHER</v>
      </c>
      <c r="G2595" s="24" t="s">
        <v>9946</v>
      </c>
      <c r="H2595" s="24" t="s">
        <v>2380</v>
      </c>
      <c r="I2595" s="24" t="s">
        <v>2380</v>
      </c>
      <c r="J2595" s="24" t="s">
        <v>97</v>
      </c>
      <c r="K2595" s="24" t="s">
        <v>7487</v>
      </c>
      <c r="L2595" s="25">
        <v>45566</v>
      </c>
      <c r="M2595" s="25">
        <v>45646</v>
      </c>
      <c r="N2595" s="81">
        <f t="shared" si="535"/>
        <v>45736</v>
      </c>
      <c r="O2595" s="77" t="str">
        <f t="shared" ca="1" si="536"/>
        <v>Expired</v>
      </c>
      <c r="P2595" s="77" t="str" cm="1">
        <f t="array" aca="1" ref="P2595" ca="1">_xlfn.IFS((N2595-TODAY())&gt;=547,"06 Expires over 18 months",(N2595-TODAY())&gt;=365,"05 Expires in 18 months",(N2595-TODAY())&gt;=183,"04 Expires in 12 months",(N2595-TODAY())&gt;=92,"03 Expires in 6 months",(N2595-TODAY())&gt;=31,"02 Expires in 3 months",(N2595-TODAY())&gt;=0,"01 Expires in 30 days",(N2595-TODAY())&gt;=-31,"01 Expired last 30 days",(N2595-TODAY())&gt;=-92,"02 Expired last 3 months",(N2595-TODAY())&gt;=-183,"03 Expired last 6 months",(N2595-TODAY())&gt;=-365,"04 Expired last 12 months",(N2595-TODAY())&gt;=-547,"05 Expired last 18 months",TRUE,"06 Expired over 18 months")</f>
        <v>05 Expired last 18 months</v>
      </c>
      <c r="Q2595" s="65">
        <v>6480</v>
      </c>
      <c r="R2595" s="84">
        <f t="shared" si="537"/>
        <v>6480</v>
      </c>
      <c r="S2595" s="77" t="str" cm="1">
        <f t="array" ref="S2595">_xlfn.IFS(R2595&gt;5000000,"Gold",R2595&gt;=500000,"Silver",R2595&gt;30000,"Bronze",TRUE,"Transactional")</f>
        <v>Transactional</v>
      </c>
      <c r="T2595" s="24" t="s">
        <v>54</v>
      </c>
      <c r="U2595" s="101" t="s">
        <v>109</v>
      </c>
      <c r="V2595" s="101" t="s">
        <v>1146</v>
      </c>
      <c r="W2595" s="77" t="str">
        <f t="shared" si="534"/>
        <v>Yes</v>
      </c>
      <c r="X2595" s="77" t="str">
        <f>IFERROR(_xlfn.XLOOKUP(J2595&amp;"||"&amp;K2595,'Mapping Ref.'!$J$2:$J$538,'Mapping Ref.'!$K$2:$K$538),"")</f>
        <v>Corporate</v>
      </c>
      <c r="Y2595" s="77" t="str" cm="1">
        <f t="array" ref="Y2595">_xlfn.IFS(R2595&gt;2000000,"For Publication",R2595&gt;100000,"PID",R2595&gt;30000,"RFQ",TRUE,"Transactional")</f>
        <v>Transactional</v>
      </c>
      <c r="Z2595" s="24" t="s">
        <v>2277</v>
      </c>
      <c r="AA2595" s="32">
        <v>3</v>
      </c>
      <c r="AB2595" s="24">
        <v>3</v>
      </c>
      <c r="AC2595" s="25">
        <v>45565</v>
      </c>
      <c r="AD2595" s="24" t="s">
        <v>58</v>
      </c>
      <c r="AE2595" s="24" t="s">
        <v>8347</v>
      </c>
      <c r="AF2595" s="24" t="s">
        <v>60</v>
      </c>
      <c r="AG2595" s="24" t="s">
        <v>60</v>
      </c>
      <c r="AH2595" s="24" t="s">
        <v>60</v>
      </c>
      <c r="AI2595" s="24" t="s">
        <v>8471</v>
      </c>
      <c r="AJ2595" s="24" t="s">
        <v>60</v>
      </c>
      <c r="AK2595" s="24" t="s">
        <v>101</v>
      </c>
      <c r="AL2595" s="24" t="s">
        <v>70</v>
      </c>
      <c r="AM2595" s="24" t="s">
        <v>60</v>
      </c>
      <c r="AN2595" s="24"/>
      <c r="AO2595" s="24">
        <v>0</v>
      </c>
      <c r="AP2595" s="24" t="s">
        <v>9947</v>
      </c>
      <c r="AQ2595" s="24" t="s">
        <v>9946</v>
      </c>
      <c r="AR2595" s="24" t="s">
        <v>9948</v>
      </c>
      <c r="AS2595" s="89">
        <f t="shared" si="538"/>
        <v>5</v>
      </c>
      <c r="AT2595" s="24" t="s">
        <v>9949</v>
      </c>
    </row>
    <row r="2596" spans="1:46" x14ac:dyDescent="0.5">
      <c r="A2596" s="24">
        <v>2738</v>
      </c>
      <c r="B2596" s="24"/>
      <c r="C2596" s="24"/>
      <c r="D2596" s="24" t="s">
        <v>9950</v>
      </c>
      <c r="E2596" s="24" t="s">
        <v>9951</v>
      </c>
      <c r="F2596" s="77" t="str">
        <f t="shared" si="533"/>
        <v>CHEYENNE EUGENE</v>
      </c>
      <c r="G2596" s="24" t="s">
        <v>9952</v>
      </c>
      <c r="H2596" s="24" t="s">
        <v>2380</v>
      </c>
      <c r="I2596" s="24" t="s">
        <v>2380</v>
      </c>
      <c r="J2596" s="24" t="s">
        <v>97</v>
      </c>
      <c r="K2596" s="24" t="s">
        <v>7487</v>
      </c>
      <c r="L2596" s="25">
        <v>45566</v>
      </c>
      <c r="M2596" s="25">
        <v>45646</v>
      </c>
      <c r="N2596" s="81">
        <f t="shared" si="535"/>
        <v>45736</v>
      </c>
      <c r="O2596" s="77" t="str">
        <f t="shared" ca="1" si="536"/>
        <v>Expired</v>
      </c>
      <c r="P2596" s="77" t="str" cm="1">
        <f t="array" aca="1" ref="P2596" ca="1">_xlfn.IFS((N2596-TODAY())&gt;=547,"06 Expires over 18 months",(N2596-TODAY())&gt;=365,"05 Expires in 18 months",(N2596-TODAY())&gt;=183,"04 Expires in 12 months",(N2596-TODAY())&gt;=92,"03 Expires in 6 months",(N2596-TODAY())&gt;=31,"02 Expires in 3 months",(N2596-TODAY())&gt;=0,"01 Expires in 30 days",(N2596-TODAY())&gt;=-31,"01 Expired last 30 days",(N2596-TODAY())&gt;=-92,"02 Expired last 3 months",(N2596-TODAY())&gt;=-183,"03 Expired last 6 months",(N2596-TODAY())&gt;=-365,"04 Expired last 12 months",(N2596-TODAY())&gt;=-547,"05 Expired last 18 months",TRUE,"06 Expired over 18 months")</f>
        <v>05 Expired last 18 months</v>
      </c>
      <c r="Q2596" s="65">
        <v>4560</v>
      </c>
      <c r="R2596" s="84">
        <f t="shared" si="537"/>
        <v>4560</v>
      </c>
      <c r="S2596" s="77" t="str" cm="1">
        <f t="array" ref="S2596">_xlfn.IFS(R2596&gt;5000000,"Gold",R2596&gt;=500000,"Silver",R2596&gt;30000,"Bronze",TRUE,"Transactional")</f>
        <v>Transactional</v>
      </c>
      <c r="T2596" s="24" t="s">
        <v>54</v>
      </c>
      <c r="U2596" s="101" t="s">
        <v>366</v>
      </c>
      <c r="V2596" s="101" t="s">
        <v>1058</v>
      </c>
      <c r="W2596" s="77" t="str">
        <f t="shared" si="534"/>
        <v>Yes</v>
      </c>
      <c r="X2596" s="77" t="str">
        <f>IFERROR(_xlfn.XLOOKUP(J2596&amp;"||"&amp;K2596,'Mapping Ref.'!$J$2:$J$538,'Mapping Ref.'!$K$2:$K$538),"")</f>
        <v>Corporate</v>
      </c>
      <c r="Y2596" s="77" t="str" cm="1">
        <f t="array" ref="Y2596">_xlfn.IFS(R2596&gt;2000000,"For Publication",R2596&gt;100000,"PID",R2596&gt;30000,"RFQ",TRUE,"Transactional")</f>
        <v>Transactional</v>
      </c>
      <c r="Z2596" s="24" t="s">
        <v>2277</v>
      </c>
      <c r="AA2596" s="32">
        <v>3</v>
      </c>
      <c r="AB2596" s="24">
        <v>3</v>
      </c>
      <c r="AC2596" s="25">
        <v>45565</v>
      </c>
      <c r="AD2596" s="24" t="s">
        <v>58</v>
      </c>
      <c r="AE2596" s="24" t="s">
        <v>8375</v>
      </c>
      <c r="AF2596" s="24" t="s">
        <v>60</v>
      </c>
      <c r="AG2596" s="24" t="s">
        <v>60</v>
      </c>
      <c r="AH2596" s="24" t="s">
        <v>60</v>
      </c>
      <c r="AI2596" s="24" t="s">
        <v>8471</v>
      </c>
      <c r="AJ2596" s="24" t="s">
        <v>60</v>
      </c>
      <c r="AK2596" s="24" t="s">
        <v>101</v>
      </c>
      <c r="AL2596" s="24" t="s">
        <v>70</v>
      </c>
      <c r="AM2596" s="24" t="s">
        <v>60</v>
      </c>
      <c r="AN2596" s="24"/>
      <c r="AO2596" s="24">
        <v>0</v>
      </c>
      <c r="AP2596" s="24" t="s">
        <v>9953</v>
      </c>
      <c r="AQ2596" s="24" t="s">
        <v>9952</v>
      </c>
      <c r="AR2596" s="24" t="s">
        <v>9954</v>
      </c>
      <c r="AS2596" s="89">
        <f t="shared" si="538"/>
        <v>5</v>
      </c>
      <c r="AT2596" s="24" t="s">
        <v>9955</v>
      </c>
    </row>
    <row r="2597" spans="1:46" x14ac:dyDescent="0.5">
      <c r="A2597" s="24">
        <v>2739</v>
      </c>
      <c r="B2597" s="24"/>
      <c r="C2597" s="24"/>
      <c r="D2597" s="24" t="s">
        <v>9956</v>
      </c>
      <c r="E2597" s="24" t="s">
        <v>9957</v>
      </c>
      <c r="F2597" s="77" t="str">
        <f t="shared" si="533"/>
        <v>REBECCA MARGARET LUND-HARKET</v>
      </c>
      <c r="G2597" s="24" t="s">
        <v>9958</v>
      </c>
      <c r="H2597" s="24" t="s">
        <v>2380</v>
      </c>
      <c r="I2597" s="24" t="s">
        <v>2380</v>
      </c>
      <c r="J2597" s="24" t="s">
        <v>97</v>
      </c>
      <c r="K2597" s="24" t="s">
        <v>7487</v>
      </c>
      <c r="L2597" s="25">
        <v>45566</v>
      </c>
      <c r="M2597" s="25">
        <v>45646</v>
      </c>
      <c r="N2597" s="81">
        <f t="shared" si="535"/>
        <v>45736</v>
      </c>
      <c r="O2597" s="77" t="str">
        <f t="shared" ca="1" si="536"/>
        <v>Expired</v>
      </c>
      <c r="P2597" s="77" t="str" cm="1">
        <f t="array" aca="1" ref="P2597" ca="1">_xlfn.IFS((N2597-TODAY())&gt;=547,"06 Expires over 18 months",(N2597-TODAY())&gt;=365,"05 Expires in 18 months",(N2597-TODAY())&gt;=183,"04 Expires in 12 months",(N2597-TODAY())&gt;=92,"03 Expires in 6 months",(N2597-TODAY())&gt;=31,"02 Expires in 3 months",(N2597-TODAY())&gt;=0,"01 Expires in 30 days",(N2597-TODAY())&gt;=-31,"01 Expired last 30 days",(N2597-TODAY())&gt;=-92,"02 Expired last 3 months",(N2597-TODAY())&gt;=-183,"03 Expired last 6 months",(N2597-TODAY())&gt;=-365,"04 Expired last 12 months",(N2597-TODAY())&gt;=-547,"05 Expired last 18 months",TRUE,"06 Expired over 18 months")</f>
        <v>05 Expired last 18 months</v>
      </c>
      <c r="Q2597" s="65">
        <v>6900</v>
      </c>
      <c r="R2597" s="84">
        <f t="shared" si="537"/>
        <v>6900</v>
      </c>
      <c r="S2597" s="77" t="str" cm="1">
        <f t="array" ref="S2597">_xlfn.IFS(R2597&gt;5000000,"Gold",R2597&gt;=500000,"Silver",R2597&gt;30000,"Bronze",TRUE,"Transactional")</f>
        <v>Transactional</v>
      </c>
      <c r="T2597" s="24" t="s">
        <v>54</v>
      </c>
      <c r="U2597" s="101" t="s">
        <v>99</v>
      </c>
      <c r="V2597" s="101" t="s">
        <v>472</v>
      </c>
      <c r="W2597" s="77" t="str">
        <f t="shared" si="534"/>
        <v>Yes</v>
      </c>
      <c r="X2597" s="77" t="str">
        <f>IFERROR(_xlfn.XLOOKUP(J2597&amp;"||"&amp;K2597,'Mapping Ref.'!$J$2:$J$538,'Mapping Ref.'!$K$2:$K$538),"")</f>
        <v>Corporate</v>
      </c>
      <c r="Y2597" s="77" t="str" cm="1">
        <f t="array" ref="Y2597">_xlfn.IFS(R2597&gt;2000000,"For Publication",R2597&gt;100000,"PID",R2597&gt;30000,"RFQ",TRUE,"Transactional")</f>
        <v>Transactional</v>
      </c>
      <c r="Z2597" s="24" t="s">
        <v>2277</v>
      </c>
      <c r="AA2597" s="32">
        <v>3</v>
      </c>
      <c r="AB2597" s="24">
        <v>3</v>
      </c>
      <c r="AC2597" s="25">
        <v>45565</v>
      </c>
      <c r="AD2597" s="24" t="s">
        <v>58</v>
      </c>
      <c r="AE2597" s="24" t="s">
        <v>8375</v>
      </c>
      <c r="AF2597" s="24" t="s">
        <v>60</v>
      </c>
      <c r="AG2597" s="24" t="s">
        <v>60</v>
      </c>
      <c r="AH2597" s="24" t="s">
        <v>60</v>
      </c>
      <c r="AI2597" s="24" t="s">
        <v>8471</v>
      </c>
      <c r="AJ2597" s="24" t="s">
        <v>60</v>
      </c>
      <c r="AK2597" s="24" t="s">
        <v>101</v>
      </c>
      <c r="AL2597" s="24" t="s">
        <v>70</v>
      </c>
      <c r="AM2597" s="24" t="s">
        <v>60</v>
      </c>
      <c r="AN2597" s="24"/>
      <c r="AO2597" s="24">
        <v>0</v>
      </c>
      <c r="AP2597" s="24" t="s">
        <v>9959</v>
      </c>
      <c r="AQ2597" s="24" t="s">
        <v>9958</v>
      </c>
      <c r="AR2597" s="24" t="s">
        <v>9960</v>
      </c>
      <c r="AS2597" s="89">
        <f t="shared" si="538"/>
        <v>5</v>
      </c>
      <c r="AT2597" s="24" t="s">
        <v>9961</v>
      </c>
    </row>
    <row r="2598" spans="1:46" x14ac:dyDescent="0.5">
      <c r="A2598" s="24">
        <v>2740</v>
      </c>
      <c r="B2598" s="24" t="s">
        <v>506</v>
      </c>
      <c r="C2598" s="24"/>
      <c r="D2598" s="24" t="s">
        <v>7871</v>
      </c>
      <c r="E2598" s="24" t="s">
        <v>9962</v>
      </c>
      <c r="F2598" s="77" t="str">
        <f t="shared" si="533"/>
        <v>INCLUSIVE SOLUTIONS</v>
      </c>
      <c r="G2598" s="24" t="s">
        <v>9963</v>
      </c>
      <c r="H2598" s="24" t="s">
        <v>1297</v>
      </c>
      <c r="I2598" s="24" t="s">
        <v>1297</v>
      </c>
      <c r="J2598" s="24" t="s">
        <v>190</v>
      </c>
      <c r="K2598" s="24" t="s">
        <v>755</v>
      </c>
      <c r="L2598" s="25">
        <v>45565</v>
      </c>
      <c r="M2598" s="25">
        <v>45746</v>
      </c>
      <c r="N2598" s="81">
        <f t="shared" si="535"/>
        <v>46111</v>
      </c>
      <c r="O2598" s="77" t="s">
        <v>712</v>
      </c>
      <c r="P2598" s="77" t="str" cm="1">
        <f t="array" aca="1" ref="P2598" ca="1">_xlfn.IFS((N2598-TODAY())&gt;=547,"06 Expires over 18 months",(N2598-TODAY())&gt;=365,"05 Expires in 18 months",(N2598-TODAY())&gt;=183,"04 Expires in 12 months",(N2598-TODAY())&gt;=92,"03 Expires in 6 months",(N2598-TODAY())&gt;=31,"02 Expires in 3 months",(N2598-TODAY())&gt;=0,"01 Expires in 30 days",(N2598-TODAY())&gt;=-31,"01 Expired last 30 days",(N2598-TODAY())&gt;=-92,"02 Expired last 3 months",(N2598-TODAY())&gt;=-183,"03 Expired last 6 months",(N2598-TODAY())&gt;=-365,"04 Expired last 12 months",(N2598-TODAY())&gt;=-547,"05 Expired last 18 months",TRUE,"06 Expired over 18 months")</f>
        <v>03 Expired last 6 months</v>
      </c>
      <c r="Q2598" s="65">
        <v>2000</v>
      </c>
      <c r="R2598" s="84">
        <f t="shared" si="537"/>
        <v>3000</v>
      </c>
      <c r="S2598" s="77" t="str" cm="1">
        <f t="array" ref="S2598">_xlfn.IFS(R2598&gt;5000000,"Gold",R2598&gt;=500000,"Silver",R2598&gt;30000,"Bronze",TRUE,"Transactional")</f>
        <v>Transactional</v>
      </c>
      <c r="T2598" s="24" t="s">
        <v>54</v>
      </c>
      <c r="U2598" s="101" t="s">
        <v>190</v>
      </c>
      <c r="V2598" s="101"/>
      <c r="W2598" s="77" t="str">
        <f t="shared" si="534"/>
        <v>Yes</v>
      </c>
      <c r="X2598" s="77" t="str">
        <f>IFERROR(_xlfn.XLOOKUP(J2598&amp;"||"&amp;K2598,'Mapping Ref.'!$J$2:$J$538,'Mapping Ref.'!$K$2:$K$538),"")</f>
        <v>Childrens &amp; Adults</v>
      </c>
      <c r="Y2598" s="77" t="str" cm="1">
        <f t="array" ref="Y2598">_xlfn.IFS(R2598&gt;2000000,"For Publication",R2598&gt;100000,"PID",R2598&gt;30000,"RFQ",TRUE,"Transactional")</f>
        <v>Transactional</v>
      </c>
      <c r="Z2598" s="24" t="s">
        <v>8586</v>
      </c>
      <c r="AA2598" s="32">
        <v>6</v>
      </c>
      <c r="AB2598" s="24">
        <v>12</v>
      </c>
      <c r="AC2598" s="25">
        <v>45565</v>
      </c>
      <c r="AD2598" s="24" t="s">
        <v>58</v>
      </c>
      <c r="AE2598" s="24">
        <v>0</v>
      </c>
      <c r="AF2598" s="24" t="s">
        <v>60</v>
      </c>
      <c r="AG2598" s="24" t="s">
        <v>59</v>
      </c>
      <c r="AH2598" s="24" t="s">
        <v>60</v>
      </c>
      <c r="AI2598" s="24">
        <v>15366401</v>
      </c>
      <c r="AJ2598" s="24" t="s">
        <v>60</v>
      </c>
      <c r="AK2598" s="24" t="s">
        <v>101</v>
      </c>
      <c r="AL2598" s="24" t="s">
        <v>70</v>
      </c>
      <c r="AM2598" s="24" t="s">
        <v>60</v>
      </c>
      <c r="AN2598" s="24" t="s">
        <v>59</v>
      </c>
      <c r="AO2598" s="24">
        <v>0</v>
      </c>
      <c r="AP2598" s="24"/>
      <c r="AQ2598" s="24" t="s">
        <v>9964</v>
      </c>
      <c r="AR2598" s="24" t="s">
        <v>9965</v>
      </c>
      <c r="AS2598" s="89">
        <f t="shared" si="538"/>
        <v>18</v>
      </c>
      <c r="AT2598" s="24" t="s">
        <v>9966</v>
      </c>
    </row>
    <row r="2599" spans="1:46" x14ac:dyDescent="0.5">
      <c r="A2599" s="24">
        <v>2741</v>
      </c>
      <c r="B2599" s="24" t="s">
        <v>506</v>
      </c>
      <c r="C2599" s="24"/>
      <c r="D2599" s="24" t="s">
        <v>9967</v>
      </c>
      <c r="E2599" s="24" t="s">
        <v>9968</v>
      </c>
      <c r="F2599" s="77" t="str">
        <f t="shared" si="533"/>
        <v>BENHAM PUBLISHING LTD</v>
      </c>
      <c r="G2599" s="24" t="s">
        <v>9969</v>
      </c>
      <c r="H2599" s="24" t="s">
        <v>8237</v>
      </c>
      <c r="I2599" s="24" t="s">
        <v>9608</v>
      </c>
      <c r="J2599" s="24" t="s">
        <v>321</v>
      </c>
      <c r="K2599" s="24" t="s">
        <v>9609</v>
      </c>
      <c r="L2599" s="25">
        <v>45537</v>
      </c>
      <c r="M2599" s="25">
        <v>45747</v>
      </c>
      <c r="N2599" s="81">
        <f t="shared" si="535"/>
        <v>46112</v>
      </c>
      <c r="O2599" s="77" t="str">
        <f t="shared" ref="O2599:O2628" ca="1" si="539">IF(N2599&lt;TODAY(),"Expired","Live")</f>
        <v>Expired</v>
      </c>
      <c r="P2599" s="77" t="str" cm="1">
        <f t="array" aca="1" ref="P2599" ca="1">_xlfn.IFS((N2599-TODAY())&gt;=547,"06 Expires over 18 months",(N2599-TODAY())&gt;=365,"05 Expires in 18 months",(N2599-TODAY())&gt;=183,"04 Expires in 12 months",(N2599-TODAY())&gt;=92,"03 Expires in 6 months",(N2599-TODAY())&gt;=31,"02 Expires in 3 months",(N2599-TODAY())&gt;=0,"01 Expires in 30 days",(N2599-TODAY())&gt;=-31,"01 Expired last 30 days",(N2599-TODAY())&gt;=-92,"02 Expired last 3 months",(N2599-TODAY())&gt;=-183,"03 Expired last 6 months",(N2599-TODAY())&gt;=-365,"04 Expired last 12 months",(N2599-TODAY())&gt;=-547,"05 Expired last 18 months",TRUE,"06 Expired over 18 months")</f>
        <v>03 Expired last 6 months</v>
      </c>
      <c r="Q2599" s="65">
        <v>3000</v>
      </c>
      <c r="R2599" s="84">
        <f t="shared" si="537"/>
        <v>4500</v>
      </c>
      <c r="S2599" s="77" t="str" cm="1">
        <f t="array" ref="S2599">_xlfn.IFS(R2599&gt;5000000,"Gold",R2599&gt;=500000,"Silver",R2599&gt;30000,"Bronze",TRUE,"Transactional")</f>
        <v>Transactional</v>
      </c>
      <c r="T2599" s="24" t="s">
        <v>54</v>
      </c>
      <c r="U2599" s="101" t="s">
        <v>109</v>
      </c>
      <c r="V2599" s="101" t="s">
        <v>1011</v>
      </c>
      <c r="W2599" s="77" t="str">
        <f t="shared" si="534"/>
        <v>Yes</v>
      </c>
      <c r="X2599" s="77" t="str">
        <f>IFERROR(_xlfn.XLOOKUP(J2599&amp;"||"&amp;K2599,'Mapping Ref.'!$J$2:$J$538,'Mapping Ref.'!$K$2:$K$538),"")</f>
        <v>Corporate</v>
      </c>
      <c r="Y2599" s="77" t="str" cm="1">
        <f t="array" ref="Y2599">_xlfn.IFS(R2599&gt;2000000,"For Publication",R2599&gt;100000,"PID",R2599&gt;30000,"RFQ",TRUE,"Transactional")</f>
        <v>Transactional</v>
      </c>
      <c r="Z2599" s="24" t="s">
        <v>2277</v>
      </c>
      <c r="AA2599" s="32">
        <v>7</v>
      </c>
      <c r="AB2599" s="24">
        <v>12</v>
      </c>
      <c r="AC2599" s="25">
        <v>45565</v>
      </c>
      <c r="AD2599" s="24" t="s">
        <v>58</v>
      </c>
      <c r="AE2599" s="24" t="s">
        <v>8375</v>
      </c>
      <c r="AF2599" s="24" t="s">
        <v>60</v>
      </c>
      <c r="AG2599" s="24" t="s">
        <v>59</v>
      </c>
      <c r="AH2599" s="24" t="s">
        <v>60</v>
      </c>
      <c r="AI2599" s="24">
        <v>3846715</v>
      </c>
      <c r="AJ2599" s="24" t="s">
        <v>59</v>
      </c>
      <c r="AK2599" s="24" t="s">
        <v>101</v>
      </c>
      <c r="AL2599" s="24" t="s">
        <v>8595</v>
      </c>
      <c r="AM2599" s="24" t="s">
        <v>59</v>
      </c>
      <c r="AN2599" s="24" t="s">
        <v>59</v>
      </c>
      <c r="AO2599" s="24">
        <v>0</v>
      </c>
      <c r="AP2599" s="24"/>
      <c r="AQ2599" s="24" t="s">
        <v>9970</v>
      </c>
      <c r="AR2599" s="24" t="s">
        <v>9971</v>
      </c>
      <c r="AS2599" s="89">
        <f t="shared" si="538"/>
        <v>18</v>
      </c>
      <c r="AT2599" s="24" t="s">
        <v>9972</v>
      </c>
    </row>
    <row r="2600" spans="1:46" x14ac:dyDescent="0.5">
      <c r="A2600" s="24">
        <v>2742</v>
      </c>
      <c r="B2600" s="24"/>
      <c r="C2600" s="24"/>
      <c r="D2600" s="24" t="s">
        <v>9973</v>
      </c>
      <c r="E2600" s="24" t="s">
        <v>9974</v>
      </c>
      <c r="F2600" s="77" t="str">
        <f t="shared" si="533"/>
        <v>THAMES VALLEY CONTROLS LIMITED</v>
      </c>
      <c r="G2600" s="24" t="s">
        <v>9975</v>
      </c>
      <c r="H2600" s="24" t="s">
        <v>6254</v>
      </c>
      <c r="I2600" s="24" t="s">
        <v>6254</v>
      </c>
      <c r="J2600" s="24" t="s">
        <v>107</v>
      </c>
      <c r="K2600" s="24" t="s">
        <v>9976</v>
      </c>
      <c r="L2600" s="25">
        <v>45323</v>
      </c>
      <c r="M2600" s="25">
        <v>45688</v>
      </c>
      <c r="N2600" s="81">
        <f t="shared" si="535"/>
        <v>45777</v>
      </c>
      <c r="O2600" s="77" t="str">
        <f t="shared" ca="1" si="539"/>
        <v>Expired</v>
      </c>
      <c r="P2600" s="77" t="str" cm="1">
        <f t="array" aca="1" ref="P2600" ca="1">_xlfn.IFS((N2600-TODAY())&gt;=547,"06 Expires over 18 months",(N2600-TODAY())&gt;=365,"05 Expires in 18 months",(N2600-TODAY())&gt;=183,"04 Expires in 12 months",(N2600-TODAY())&gt;=92,"03 Expires in 6 months",(N2600-TODAY())&gt;=31,"02 Expires in 3 months",(N2600-TODAY())&gt;=0,"01 Expires in 30 days",(N2600-TODAY())&gt;=-31,"01 Expired last 30 days",(N2600-TODAY())&gt;=-92,"02 Expired last 3 months",(N2600-TODAY())&gt;=-183,"03 Expired last 6 months",(N2600-TODAY())&gt;=-365,"04 Expired last 12 months",(N2600-TODAY())&gt;=-547,"05 Expired last 18 months",TRUE,"06 Expired over 18 months")</f>
        <v>05 Expired last 18 months</v>
      </c>
      <c r="Q2600" s="65">
        <v>295000</v>
      </c>
      <c r="R2600" s="84">
        <f t="shared" si="537"/>
        <v>344166.66666666669</v>
      </c>
      <c r="S2600" s="77" t="str" cm="1">
        <f t="array" ref="S2600">_xlfn.IFS(R2600&gt;5000000,"Gold",R2600&gt;=500000,"Silver",R2600&gt;30000,"Bronze",TRUE,"Transactional")</f>
        <v>Bronze</v>
      </c>
      <c r="T2600" s="24" t="s">
        <v>122</v>
      </c>
      <c r="U2600" s="101" t="s">
        <v>69</v>
      </c>
      <c r="V2600" s="101" t="s">
        <v>983</v>
      </c>
      <c r="W2600" s="77" t="str">
        <f t="shared" si="534"/>
        <v>Yes</v>
      </c>
      <c r="X2600" s="77" t="str">
        <f>IFERROR(_xlfn.XLOOKUP(J2600&amp;"||"&amp;K2600,'Mapping Ref.'!$J$2:$J$538,'Mapping Ref.'!$K$2:$K$538),"")</f>
        <v>Construction &amp; Estates</v>
      </c>
      <c r="Y2600" s="77" t="str" cm="1">
        <f t="array" ref="Y2600">_xlfn.IFS(R2600&gt;2000000,"For Publication",R2600&gt;100000,"PID",R2600&gt;30000,"RFQ",TRUE,"Transactional")</f>
        <v>PID</v>
      </c>
      <c r="Z2600" s="24" t="s">
        <v>2277</v>
      </c>
      <c r="AA2600" s="32">
        <v>12</v>
      </c>
      <c r="AB2600" s="24">
        <v>3</v>
      </c>
      <c r="AC2600" s="25">
        <v>45567</v>
      </c>
      <c r="AD2600" s="24" t="s">
        <v>58</v>
      </c>
      <c r="AE2600" s="24" t="s">
        <v>9977</v>
      </c>
      <c r="AF2600" s="24" t="s">
        <v>60</v>
      </c>
      <c r="AG2600" s="24" t="s">
        <v>59</v>
      </c>
      <c r="AH2600" s="24" t="s">
        <v>60</v>
      </c>
      <c r="AI2600" s="24">
        <v>2931013</v>
      </c>
      <c r="AJ2600" s="24" t="s">
        <v>59</v>
      </c>
      <c r="AK2600" s="24" t="s">
        <v>76</v>
      </c>
      <c r="AL2600" s="24" t="s">
        <v>70</v>
      </c>
      <c r="AM2600" s="24" t="s">
        <v>60</v>
      </c>
      <c r="AN2600" s="24" t="s">
        <v>59</v>
      </c>
      <c r="AO2600" s="24">
        <v>0</v>
      </c>
      <c r="AP2600" s="24"/>
      <c r="AQ2600" s="24" t="s">
        <v>9978</v>
      </c>
      <c r="AR2600" s="24" t="s">
        <v>9979</v>
      </c>
      <c r="AS2600" s="89">
        <f t="shared" si="538"/>
        <v>14</v>
      </c>
      <c r="AT2600" s="24" t="s">
        <v>9980</v>
      </c>
    </row>
    <row r="2601" spans="1:46" x14ac:dyDescent="0.5">
      <c r="A2601" s="24">
        <v>2743</v>
      </c>
      <c r="B2601" s="24"/>
      <c r="C2601" s="24"/>
      <c r="D2601" s="24" t="s">
        <v>9981</v>
      </c>
      <c r="E2601" s="24" t="s">
        <v>9982</v>
      </c>
      <c r="F2601" s="77" t="str">
        <f t="shared" si="533"/>
        <v>GORT SCOTT LTD</v>
      </c>
      <c r="G2601" s="24" t="s">
        <v>9983</v>
      </c>
      <c r="H2601" s="24" t="s">
        <v>9984</v>
      </c>
      <c r="I2601" s="24" t="s">
        <v>9984</v>
      </c>
      <c r="J2601" s="24" t="s">
        <v>321</v>
      </c>
      <c r="K2601" s="24" t="s">
        <v>337</v>
      </c>
      <c r="L2601" s="25">
        <v>45254</v>
      </c>
      <c r="M2601" s="25">
        <v>45379</v>
      </c>
      <c r="N2601" s="81">
        <f t="shared" si="535"/>
        <v>45379</v>
      </c>
      <c r="O2601" s="77" t="str">
        <f t="shared" ca="1" si="539"/>
        <v>Expired</v>
      </c>
      <c r="P2601" s="77" t="str" cm="1">
        <f t="array" aca="1" ref="P2601" ca="1">_xlfn.IFS((N2601-TODAY())&gt;=547,"06 Expires over 18 months",(N2601-TODAY())&gt;=365,"05 Expires in 18 months",(N2601-TODAY())&gt;=183,"04 Expires in 12 months",(N2601-TODAY())&gt;=92,"03 Expires in 6 months",(N2601-TODAY())&gt;=31,"02 Expires in 3 months",(N2601-TODAY())&gt;=0,"01 Expires in 30 days",(N2601-TODAY())&gt;=-31,"01 Expired last 30 days",(N2601-TODAY())&gt;=-92,"02 Expired last 3 months",(N2601-TODAY())&gt;=-183,"03 Expired last 6 months",(N2601-TODAY())&gt;=-365,"04 Expired last 12 months",(N2601-TODAY())&gt;=-547,"05 Expired last 18 months",TRUE,"06 Expired over 18 months")</f>
        <v>06 Expired over 18 months</v>
      </c>
      <c r="Q2601" s="65">
        <v>49999.63</v>
      </c>
      <c r="R2601" s="84">
        <f t="shared" si="537"/>
        <v>49999.63</v>
      </c>
      <c r="S2601" s="77" t="str" cm="1">
        <f t="array" ref="S2601">_xlfn.IFS(R2601&gt;5000000,"Gold",R2601&gt;=500000,"Silver",R2601&gt;30000,"Bronze",TRUE,"Transactional")</f>
        <v>Bronze</v>
      </c>
      <c r="T2601" s="24" t="s">
        <v>54</v>
      </c>
      <c r="U2601" s="101" t="s">
        <v>109</v>
      </c>
      <c r="V2601" s="101" t="s">
        <v>1022</v>
      </c>
      <c r="W2601" s="77" t="str">
        <f t="shared" si="534"/>
        <v>No</v>
      </c>
      <c r="X2601" s="77" t="str">
        <f>IFERROR(_xlfn.XLOOKUP(J2601&amp;"||"&amp;K2601,'Mapping Ref.'!$J$2:$J$538,'Mapping Ref.'!$K$2:$K$538),"")</f>
        <v>Corporate</v>
      </c>
      <c r="Y2601" s="77" t="str" cm="1">
        <f t="array" ref="Y2601">_xlfn.IFS(R2601&gt;2000000,"For Publication",R2601&gt;100000,"PID",R2601&gt;30000,"RFQ",TRUE,"Transactional")</f>
        <v>RFQ</v>
      </c>
      <c r="Z2601" s="24" t="s">
        <v>2277</v>
      </c>
      <c r="AA2601" s="32">
        <v>4</v>
      </c>
      <c r="AB2601" s="24">
        <v>0</v>
      </c>
      <c r="AC2601" s="25">
        <v>45568</v>
      </c>
      <c r="AD2601" s="24" t="s">
        <v>58</v>
      </c>
      <c r="AE2601" s="24" t="s">
        <v>9985</v>
      </c>
      <c r="AF2601" s="24" t="s">
        <v>60</v>
      </c>
      <c r="AG2601" s="24" t="s">
        <v>59</v>
      </c>
      <c r="AH2601" s="24" t="s">
        <v>60</v>
      </c>
      <c r="AI2601" s="24">
        <v>7569261</v>
      </c>
      <c r="AJ2601" s="24" t="s">
        <v>59</v>
      </c>
      <c r="AK2601" s="24" t="s">
        <v>86</v>
      </c>
      <c r="AL2601" s="24" t="s">
        <v>70</v>
      </c>
      <c r="AM2601" s="24" t="s">
        <v>60</v>
      </c>
      <c r="AN2601" s="24" t="s">
        <v>59</v>
      </c>
      <c r="AO2601" s="24">
        <v>0</v>
      </c>
      <c r="AP2601" s="24" t="s">
        <v>8471</v>
      </c>
      <c r="AQ2601" s="24" t="s">
        <v>9986</v>
      </c>
      <c r="AR2601" s="24" t="s">
        <v>9987</v>
      </c>
      <c r="AS2601" s="89">
        <f t="shared" si="538"/>
        <v>4</v>
      </c>
      <c r="AT2601" s="24" t="s">
        <v>9988</v>
      </c>
    </row>
    <row r="2602" spans="1:46" x14ac:dyDescent="0.5">
      <c r="A2602" s="24">
        <v>2744</v>
      </c>
      <c r="B2602" s="24"/>
      <c r="C2602" s="24"/>
      <c r="D2602" s="24" t="s">
        <v>9989</v>
      </c>
      <c r="E2602" s="24" t="s">
        <v>9990</v>
      </c>
      <c r="F2602" s="77" t="str">
        <f t="shared" si="533"/>
        <v>ACTION SUSTAINABILITY (TRADING) LTD</v>
      </c>
      <c r="G2602" s="24" t="s">
        <v>9989</v>
      </c>
      <c r="H2602" s="24" t="s">
        <v>9559</v>
      </c>
      <c r="I2602" s="24" t="s">
        <v>6570</v>
      </c>
      <c r="J2602" s="24" t="s">
        <v>321</v>
      </c>
      <c r="K2602" s="24" t="s">
        <v>1109</v>
      </c>
      <c r="L2602" s="25">
        <v>45544</v>
      </c>
      <c r="M2602" s="25">
        <v>45909</v>
      </c>
      <c r="N2602" s="81">
        <f t="shared" si="535"/>
        <v>45909</v>
      </c>
      <c r="O2602" s="77" t="str">
        <f t="shared" ca="1" si="539"/>
        <v>Expired</v>
      </c>
      <c r="P2602" s="77" t="str" cm="1">
        <f t="array" aca="1" ref="P2602" ca="1">_xlfn.IFS((N2602-TODAY())&gt;=547,"06 Expires over 18 months",(N2602-TODAY())&gt;=365,"05 Expires in 18 months",(N2602-TODAY())&gt;=183,"04 Expires in 12 months",(N2602-TODAY())&gt;=92,"03 Expires in 6 months",(N2602-TODAY())&gt;=31,"02 Expires in 3 months",(N2602-TODAY())&gt;=0,"01 Expires in 30 days",(N2602-TODAY())&gt;=-31,"01 Expired last 30 days",(N2602-TODAY())&gt;=-92,"02 Expired last 3 months",(N2602-TODAY())&gt;=-183,"03 Expired last 6 months",(N2602-TODAY())&gt;=-365,"04 Expired last 12 months",(N2602-TODAY())&gt;=-547,"05 Expired last 18 months",TRUE,"06 Expired over 18 months")</f>
        <v>04 Expired last 12 months</v>
      </c>
      <c r="Q2602" s="65">
        <v>8200</v>
      </c>
      <c r="R2602" s="84">
        <f t="shared" si="537"/>
        <v>8200</v>
      </c>
      <c r="S2602" s="77" t="str" cm="1">
        <f t="array" ref="S2602">_xlfn.IFS(R2602&gt;5000000,"Gold",R2602&gt;=500000,"Silver",R2602&gt;30000,"Bronze",TRUE,"Transactional")</f>
        <v>Transactional</v>
      </c>
      <c r="T2602" s="24" t="s">
        <v>54</v>
      </c>
      <c r="U2602" s="101" t="s">
        <v>109</v>
      </c>
      <c r="V2602" s="101" t="s">
        <v>2428</v>
      </c>
      <c r="W2602" s="77" t="str">
        <f t="shared" si="534"/>
        <v>No</v>
      </c>
      <c r="X2602" s="77" t="str">
        <f>IFERROR(_xlfn.XLOOKUP(J2602&amp;"||"&amp;K2602,'Mapping Ref.'!$J$2:$J$538,'Mapping Ref.'!$K$2:$K$538),"")</f>
        <v>Corporate</v>
      </c>
      <c r="Y2602" s="77" t="str" cm="1">
        <f t="array" ref="Y2602">_xlfn.IFS(R2602&gt;2000000,"For Publication",R2602&gt;100000,"PID",R2602&gt;30000,"RFQ",TRUE,"Transactional")</f>
        <v>Transactional</v>
      </c>
      <c r="Z2602" s="24" t="s">
        <v>2277</v>
      </c>
      <c r="AA2602" s="32">
        <v>12</v>
      </c>
      <c r="AB2602" s="24">
        <v>0</v>
      </c>
      <c r="AC2602" s="25">
        <v>45568</v>
      </c>
      <c r="AD2602" s="24" t="s">
        <v>58</v>
      </c>
      <c r="AE2602" s="24" t="s">
        <v>8681</v>
      </c>
      <c r="AF2602" s="24" t="s">
        <v>59</v>
      </c>
      <c r="AG2602" s="24" t="s">
        <v>59</v>
      </c>
      <c r="AH2602" s="24" t="s">
        <v>59</v>
      </c>
      <c r="AI2602" s="24">
        <v>7275849</v>
      </c>
      <c r="AJ2602" s="24" t="s">
        <v>59</v>
      </c>
      <c r="AK2602" s="24" t="s">
        <v>101</v>
      </c>
      <c r="AL2602" s="24" t="s">
        <v>70</v>
      </c>
      <c r="AM2602" s="24" t="s">
        <v>59</v>
      </c>
      <c r="AN2602" s="24" t="s">
        <v>59</v>
      </c>
      <c r="AO2602" s="24">
        <v>0</v>
      </c>
      <c r="AP2602" s="24" t="s">
        <v>8681</v>
      </c>
      <c r="AQ2602" s="24" t="s">
        <v>9991</v>
      </c>
      <c r="AR2602" s="24" t="s">
        <v>9992</v>
      </c>
      <c r="AS2602" s="89">
        <f t="shared" si="538"/>
        <v>12</v>
      </c>
      <c r="AT2602" s="24" t="s">
        <v>9993</v>
      </c>
    </row>
    <row r="2603" spans="1:46" x14ac:dyDescent="0.5">
      <c r="A2603" s="24">
        <v>2745</v>
      </c>
      <c r="B2603" s="24" t="s">
        <v>506</v>
      </c>
      <c r="C2603" s="24"/>
      <c r="D2603" s="24" t="s">
        <v>9994</v>
      </c>
      <c r="E2603" s="24" t="s">
        <v>9995</v>
      </c>
      <c r="F2603" s="77" t="str">
        <f t="shared" si="533"/>
        <v>BPP CONSULTING LLP</v>
      </c>
      <c r="G2603" s="24" t="s">
        <v>9996</v>
      </c>
      <c r="H2603" s="24" t="s">
        <v>8889</v>
      </c>
      <c r="I2603" s="24" t="s">
        <v>6570</v>
      </c>
      <c r="J2603" s="24" t="s">
        <v>321</v>
      </c>
      <c r="K2603" s="24" t="s">
        <v>1109</v>
      </c>
      <c r="L2603" s="25">
        <v>45568</v>
      </c>
      <c r="M2603" s="25">
        <v>46298</v>
      </c>
      <c r="N2603" s="81">
        <f t="shared" si="535"/>
        <v>46298</v>
      </c>
      <c r="O2603" s="77" t="str">
        <f t="shared" ca="1" si="539"/>
        <v>Live</v>
      </c>
      <c r="P2603" s="77" t="str" cm="1">
        <f t="array" aca="1" ref="P2603" ca="1">_xlfn.IFS((N2603-TODAY())&gt;=547,"06 Expires over 18 months",(N2603-TODAY())&gt;=365,"05 Expires in 18 months",(N2603-TODAY())&gt;=183,"04 Expires in 12 months",(N2603-TODAY())&gt;=92,"03 Expires in 6 months",(N2603-TODAY())&gt;=31,"02 Expires in 3 months",(N2603-TODAY())&gt;=0,"01 Expires in 30 days",(N2603-TODAY())&gt;=-31,"01 Expired last 30 days",(N2603-TODAY())&gt;=-92,"02 Expired last 3 months",(N2603-TODAY())&gt;=-183,"03 Expired last 6 months",(N2603-TODAY())&gt;=-365,"04 Expired last 12 months",(N2603-TODAY())&gt;=-547,"05 Expired last 18 months",TRUE,"06 Expired over 18 months")</f>
        <v>02 Expires in 3 months</v>
      </c>
      <c r="Q2603" s="65">
        <v>200000</v>
      </c>
      <c r="R2603" s="84">
        <f t="shared" si="537"/>
        <v>400000</v>
      </c>
      <c r="S2603" s="77" t="str" cm="1">
        <f t="array" ref="S2603">_xlfn.IFS(R2603&gt;5000000,"Gold",R2603&gt;=500000,"Silver",R2603&gt;30000,"Bronze",TRUE,"Transactional")</f>
        <v>Bronze</v>
      </c>
      <c r="T2603" s="24" t="s">
        <v>54</v>
      </c>
      <c r="U2603" s="101" t="s">
        <v>109</v>
      </c>
      <c r="V2603" s="101" t="s">
        <v>1146</v>
      </c>
      <c r="W2603" s="77" t="str">
        <f t="shared" si="534"/>
        <v>No</v>
      </c>
      <c r="X2603" s="77" t="str">
        <f>IFERROR(_xlfn.XLOOKUP(J2603&amp;"||"&amp;K2603,'Mapping Ref.'!$J$2:$J$538,'Mapping Ref.'!$K$2:$K$538),"")</f>
        <v>Corporate</v>
      </c>
      <c r="Y2603" s="77" t="str" cm="1">
        <f t="array" ref="Y2603">_xlfn.IFS(R2603&gt;2000000,"For Publication",R2603&gt;100000,"PID",R2603&gt;30000,"RFQ",TRUE,"Transactional")</f>
        <v>PID</v>
      </c>
      <c r="Z2603" s="24" t="s">
        <v>2277</v>
      </c>
      <c r="AA2603" s="32">
        <v>24</v>
      </c>
      <c r="AB2603" s="24">
        <v>0</v>
      </c>
      <c r="AC2603" s="25">
        <v>45568</v>
      </c>
      <c r="AD2603" s="24" t="s">
        <v>58</v>
      </c>
      <c r="AE2603" s="24" t="s">
        <v>9997</v>
      </c>
      <c r="AF2603" s="24" t="s">
        <v>60</v>
      </c>
      <c r="AG2603" s="24" t="s">
        <v>60</v>
      </c>
      <c r="AH2603" s="24" t="s">
        <v>60</v>
      </c>
      <c r="AI2603" s="24" t="s">
        <v>9998</v>
      </c>
      <c r="AJ2603" s="24" t="s">
        <v>60</v>
      </c>
      <c r="AK2603" s="24" t="s">
        <v>71</v>
      </c>
      <c r="AL2603" s="24" t="s">
        <v>70</v>
      </c>
      <c r="AM2603" s="24" t="s">
        <v>59</v>
      </c>
      <c r="AN2603" s="24" t="s">
        <v>59</v>
      </c>
      <c r="AO2603" s="24">
        <v>0</v>
      </c>
      <c r="AP2603" s="24" t="s">
        <v>8681</v>
      </c>
      <c r="AQ2603" s="24" t="s">
        <v>8889</v>
      </c>
      <c r="AR2603" s="24" t="s">
        <v>9999</v>
      </c>
      <c r="AS2603" s="89">
        <f t="shared" si="538"/>
        <v>24</v>
      </c>
      <c r="AT2603" s="24" t="s">
        <v>10000</v>
      </c>
    </row>
    <row r="2604" spans="1:46" x14ac:dyDescent="0.5">
      <c r="A2604" s="24">
        <v>2746</v>
      </c>
      <c r="B2604" s="24" t="s">
        <v>506</v>
      </c>
      <c r="C2604" s="24"/>
      <c r="D2604" s="24" t="s">
        <v>10001</v>
      </c>
      <c r="E2604" s="24" t="s">
        <v>10002</v>
      </c>
      <c r="F2604" s="77" t="str">
        <f t="shared" si="533"/>
        <v>BALLERS OF LONDON LTD</v>
      </c>
      <c r="G2604" s="24" t="s">
        <v>10003</v>
      </c>
      <c r="H2604" s="24" t="s">
        <v>1156</v>
      </c>
      <c r="I2604" s="24" t="s">
        <v>1156</v>
      </c>
      <c r="J2604" s="24" t="s">
        <v>190</v>
      </c>
      <c r="K2604" s="24" t="s">
        <v>1157</v>
      </c>
      <c r="L2604" s="25">
        <v>45568</v>
      </c>
      <c r="M2604" s="25">
        <v>45932</v>
      </c>
      <c r="N2604" s="81">
        <f t="shared" si="535"/>
        <v>46297</v>
      </c>
      <c r="O2604" s="77" t="str">
        <f t="shared" ca="1" si="539"/>
        <v>Live</v>
      </c>
      <c r="P2604" s="77" t="str" cm="1">
        <f t="array" aca="1" ref="P2604" ca="1">_xlfn.IFS((N2604-TODAY())&gt;=547,"06 Expires over 18 months",(N2604-TODAY())&gt;=365,"05 Expires in 18 months",(N2604-TODAY())&gt;=183,"04 Expires in 12 months",(N2604-TODAY())&gt;=92,"03 Expires in 6 months",(N2604-TODAY())&gt;=31,"02 Expires in 3 months",(N2604-TODAY())&gt;=0,"01 Expires in 30 days",(N2604-TODAY())&gt;=-31,"01 Expired last 30 days",(N2604-TODAY())&gt;=-92,"02 Expired last 3 months",(N2604-TODAY())&gt;=-183,"03 Expired last 6 months",(N2604-TODAY())&gt;=-365,"04 Expired last 12 months",(N2604-TODAY())&gt;=-547,"05 Expired last 18 months",TRUE,"06 Expired over 18 months")</f>
        <v>02 Expires in 3 months</v>
      </c>
      <c r="Q2604" s="65">
        <v>600</v>
      </c>
      <c r="R2604" s="84">
        <f t="shared" si="537"/>
        <v>1150</v>
      </c>
      <c r="S2604" s="77" t="str" cm="1">
        <f t="array" ref="S2604">_xlfn.IFS(R2604&gt;5000000,"Gold",R2604&gt;=500000,"Silver",R2604&gt;30000,"Bronze",TRUE,"Transactional")</f>
        <v>Transactional</v>
      </c>
      <c r="T2604" s="24" t="s">
        <v>54</v>
      </c>
      <c r="U2604" s="101" t="s">
        <v>393</v>
      </c>
      <c r="V2604" s="101" t="s">
        <v>1151</v>
      </c>
      <c r="W2604" s="77" t="str">
        <f t="shared" si="534"/>
        <v>Yes</v>
      </c>
      <c r="X2604" s="77" t="str">
        <f>IFERROR(_xlfn.XLOOKUP(J2604&amp;"||"&amp;K2604,'Mapping Ref.'!$J$2:$J$538,'Mapping Ref.'!$K$2:$K$538),"")</f>
        <v>Childrens &amp; Adults</v>
      </c>
      <c r="Y2604" s="77" t="str" cm="1">
        <f t="array" ref="Y2604">_xlfn.IFS(R2604&gt;2000000,"For Publication",R2604&gt;100000,"PID",R2604&gt;30000,"RFQ",TRUE,"Transactional")</f>
        <v>Transactional</v>
      </c>
      <c r="Z2604" s="24" t="s">
        <v>8586</v>
      </c>
      <c r="AA2604" s="32">
        <v>12</v>
      </c>
      <c r="AB2604" s="24">
        <v>12</v>
      </c>
      <c r="AC2604" s="25">
        <v>45568</v>
      </c>
      <c r="AD2604" s="24" t="s">
        <v>58</v>
      </c>
      <c r="AE2604" s="24" t="s">
        <v>10004</v>
      </c>
      <c r="AF2604" s="24" t="s">
        <v>59</v>
      </c>
      <c r="AG2604" s="24" t="s">
        <v>59</v>
      </c>
      <c r="AH2604" s="24" t="s">
        <v>60</v>
      </c>
      <c r="AI2604" s="24">
        <v>10947253</v>
      </c>
      <c r="AJ2604" s="24" t="s">
        <v>59</v>
      </c>
      <c r="AK2604" s="24" t="s">
        <v>101</v>
      </c>
      <c r="AL2604" s="24" t="s">
        <v>70</v>
      </c>
      <c r="AM2604" s="24" t="s">
        <v>60</v>
      </c>
      <c r="AN2604" s="24" t="s">
        <v>60</v>
      </c>
      <c r="AO2604" s="24">
        <v>0</v>
      </c>
      <c r="AP2604" s="24" t="s">
        <v>10005</v>
      </c>
      <c r="AQ2604" s="24" t="s">
        <v>10006</v>
      </c>
      <c r="AR2604" s="24" t="s">
        <v>10007</v>
      </c>
      <c r="AS2604" s="89">
        <f t="shared" si="538"/>
        <v>23</v>
      </c>
      <c r="AT2604" s="24" t="s">
        <v>10008</v>
      </c>
    </row>
    <row r="2605" spans="1:46" x14ac:dyDescent="0.5">
      <c r="A2605" s="24">
        <v>2747</v>
      </c>
      <c r="B2605" s="24" t="s">
        <v>506</v>
      </c>
      <c r="C2605" s="24" t="s">
        <v>77</v>
      </c>
      <c r="D2605" s="24" t="s">
        <v>10009</v>
      </c>
      <c r="E2605" s="24" t="s">
        <v>10010</v>
      </c>
      <c r="F2605" s="77" t="str">
        <f t="shared" si="533"/>
        <v>HEYCENTRIC LIMITED</v>
      </c>
      <c r="G2605" s="24" t="s">
        <v>10011</v>
      </c>
      <c r="H2605" s="24" t="s">
        <v>6846</v>
      </c>
      <c r="I2605" s="24" t="s">
        <v>1330</v>
      </c>
      <c r="J2605" s="24" t="s">
        <v>52</v>
      </c>
      <c r="K2605" s="24" t="s">
        <v>116</v>
      </c>
      <c r="L2605" s="25">
        <v>45566</v>
      </c>
      <c r="M2605" s="25">
        <v>47177</v>
      </c>
      <c r="N2605" s="81">
        <f t="shared" si="535"/>
        <v>47542</v>
      </c>
      <c r="O2605" s="77" t="str">
        <f t="shared" ca="1" si="539"/>
        <v>Live</v>
      </c>
      <c r="P2605" s="77" t="str" cm="1">
        <f t="array" aca="1" ref="P2605" ca="1">_xlfn.IFS((N2605-TODAY())&gt;=547,"06 Expires over 18 months",(N2605-TODAY())&gt;=365,"05 Expires in 18 months",(N2605-TODAY())&gt;=183,"04 Expires in 12 months",(N2605-TODAY())&gt;=92,"03 Expires in 6 months",(N2605-TODAY())&gt;=31,"02 Expires in 3 months",(N2605-TODAY())&gt;=0,"01 Expires in 30 days",(N2605-TODAY())&gt;=-31,"01 Expired last 30 days",(N2605-TODAY())&gt;=-92,"02 Expired last 3 months",(N2605-TODAY())&gt;=-183,"03 Expired last 6 months",(N2605-TODAY())&gt;=-365,"04 Expired last 12 months",(N2605-TODAY())&gt;=-547,"05 Expired last 18 months",TRUE,"06 Expired over 18 months")</f>
        <v>06 Expires over 18 months</v>
      </c>
      <c r="Q2605" s="65">
        <v>890000</v>
      </c>
      <c r="R2605" s="84">
        <f t="shared" si="537"/>
        <v>4746666.666666667</v>
      </c>
      <c r="S2605" s="77" t="str" cm="1">
        <f t="array" ref="S2605">_xlfn.IFS(R2605&gt;5000000,"Gold",R2605&gt;=500000,"Silver",R2605&gt;30000,"Bronze",TRUE,"Transactional")</f>
        <v>Silver</v>
      </c>
      <c r="T2605" s="24" t="s">
        <v>54</v>
      </c>
      <c r="U2605" s="101" t="s">
        <v>116</v>
      </c>
      <c r="V2605" s="101" t="s">
        <v>569</v>
      </c>
      <c r="W2605" s="77" t="str">
        <f t="shared" si="534"/>
        <v>Yes</v>
      </c>
      <c r="X2605" s="77" t="str">
        <f>IFERROR(_xlfn.XLOOKUP(J2605&amp;"||"&amp;K2605,'Mapping Ref.'!$J$2:$J$538,'Mapping Ref.'!$K$2:$K$538),"")</f>
        <v>ICT</v>
      </c>
      <c r="Y2605" s="77" t="str" cm="1">
        <f t="array" ref="Y2605">_xlfn.IFS(R2605&gt;2000000,"For Publication",R2605&gt;100000,"PID",R2605&gt;30000,"RFQ",TRUE,"Transactional")</f>
        <v>For Publication</v>
      </c>
      <c r="Z2605" s="24" t="s">
        <v>8586</v>
      </c>
      <c r="AA2605" s="32">
        <v>36</v>
      </c>
      <c r="AB2605" s="24">
        <v>12</v>
      </c>
      <c r="AC2605" s="25">
        <v>45569</v>
      </c>
      <c r="AD2605" s="24" t="s">
        <v>58</v>
      </c>
      <c r="AE2605" s="24" t="s">
        <v>10012</v>
      </c>
      <c r="AF2605" s="24" t="s">
        <v>60</v>
      </c>
      <c r="AG2605" s="24" t="s">
        <v>59</v>
      </c>
      <c r="AH2605" s="24" t="s">
        <v>60</v>
      </c>
      <c r="AI2605" s="24">
        <v>12188113</v>
      </c>
      <c r="AJ2605" s="24" t="s">
        <v>60</v>
      </c>
      <c r="AK2605" s="24" t="s">
        <v>57</v>
      </c>
      <c r="AL2605" s="24" t="s">
        <v>8722</v>
      </c>
      <c r="AM2605" s="24" t="s">
        <v>60</v>
      </c>
      <c r="AN2605" s="24" t="s">
        <v>59</v>
      </c>
      <c r="AO2605" s="24">
        <v>0</v>
      </c>
      <c r="AP2605" s="24"/>
      <c r="AQ2605" s="24" t="s">
        <v>10013</v>
      </c>
      <c r="AR2605" s="24" t="s">
        <v>10014</v>
      </c>
      <c r="AS2605" s="89">
        <f t="shared" si="538"/>
        <v>64</v>
      </c>
      <c r="AT2605" s="24" t="s">
        <v>10015</v>
      </c>
    </row>
    <row r="2606" spans="1:46" x14ac:dyDescent="0.5">
      <c r="A2606" s="24">
        <v>2748</v>
      </c>
      <c r="B2606" s="24" t="s">
        <v>506</v>
      </c>
      <c r="C2606" s="24"/>
      <c r="D2606" s="24" t="s">
        <v>10016</v>
      </c>
      <c r="E2606" s="24" t="s">
        <v>10017</v>
      </c>
      <c r="F2606" s="77" t="str">
        <f t="shared" si="533"/>
        <v>DR ROBERTA EVANS T/A VLINDER CONSULTANCY</v>
      </c>
      <c r="G2606" s="24" t="s">
        <v>10018</v>
      </c>
      <c r="H2606" s="24" t="s">
        <v>1156</v>
      </c>
      <c r="I2606" s="24" t="s">
        <v>1156</v>
      </c>
      <c r="J2606" s="24" t="s">
        <v>190</v>
      </c>
      <c r="K2606" s="24" t="s">
        <v>1157</v>
      </c>
      <c r="L2606" s="25">
        <v>45572</v>
      </c>
      <c r="M2606" s="25">
        <v>45936</v>
      </c>
      <c r="N2606" s="81">
        <f t="shared" si="535"/>
        <v>46301</v>
      </c>
      <c r="O2606" s="77" t="str">
        <f t="shared" ca="1" si="539"/>
        <v>Live</v>
      </c>
      <c r="P2606" s="77" t="str" cm="1">
        <f t="array" aca="1" ref="P2606" ca="1">_xlfn.IFS((N2606-TODAY())&gt;=547,"06 Expires over 18 months",(N2606-TODAY())&gt;=365,"05 Expires in 18 months",(N2606-TODAY())&gt;=183,"04 Expires in 12 months",(N2606-TODAY())&gt;=92,"03 Expires in 6 months",(N2606-TODAY())&gt;=31,"02 Expires in 3 months",(N2606-TODAY())&gt;=0,"01 Expires in 30 days",(N2606-TODAY())&gt;=-31,"01 Expired last 30 days",(N2606-TODAY())&gt;=-92,"02 Expired last 3 months",(N2606-TODAY())&gt;=-183,"03 Expired last 6 months",(N2606-TODAY())&gt;=-365,"04 Expired last 12 months",(N2606-TODAY())&gt;=-547,"05 Expired last 18 months",TRUE,"06 Expired over 18 months")</f>
        <v>02 Expires in 3 months</v>
      </c>
      <c r="Q2606" s="65">
        <v>600</v>
      </c>
      <c r="R2606" s="84">
        <f t="shared" si="537"/>
        <v>1150</v>
      </c>
      <c r="S2606" s="77" t="str" cm="1">
        <f t="array" ref="S2606">_xlfn.IFS(R2606&gt;5000000,"Gold",R2606&gt;=500000,"Silver",R2606&gt;30000,"Bronze",TRUE,"Transactional")</f>
        <v>Transactional</v>
      </c>
      <c r="T2606" s="24" t="s">
        <v>54</v>
      </c>
      <c r="U2606" s="101" t="s">
        <v>109</v>
      </c>
      <c r="V2606" s="101" t="s">
        <v>1011</v>
      </c>
      <c r="W2606" s="77" t="str">
        <f t="shared" si="534"/>
        <v>Yes</v>
      </c>
      <c r="X2606" s="77" t="str">
        <f>IFERROR(_xlfn.XLOOKUP(J2606&amp;"||"&amp;K2606,'Mapping Ref.'!$J$2:$J$538,'Mapping Ref.'!$K$2:$K$538),"")</f>
        <v>Childrens &amp; Adults</v>
      </c>
      <c r="Y2606" s="77" t="str" cm="1">
        <f t="array" ref="Y2606">_xlfn.IFS(R2606&gt;2000000,"For Publication",R2606&gt;100000,"PID",R2606&gt;30000,"RFQ",TRUE,"Transactional")</f>
        <v>Transactional</v>
      </c>
      <c r="Z2606" s="24" t="s">
        <v>8586</v>
      </c>
      <c r="AA2606" s="32">
        <v>12</v>
      </c>
      <c r="AB2606" s="24">
        <v>12</v>
      </c>
      <c r="AC2606" s="25">
        <v>45572</v>
      </c>
      <c r="AD2606" s="24" t="s">
        <v>58</v>
      </c>
      <c r="AE2606" s="24" t="s">
        <v>10019</v>
      </c>
      <c r="AF2606" s="24" t="s">
        <v>59</v>
      </c>
      <c r="AG2606" s="24" t="s">
        <v>59</v>
      </c>
      <c r="AH2606" s="24" t="s">
        <v>60</v>
      </c>
      <c r="AI2606" s="24" t="s">
        <v>8471</v>
      </c>
      <c r="AJ2606" s="24" t="s">
        <v>59</v>
      </c>
      <c r="AK2606" s="24" t="s">
        <v>101</v>
      </c>
      <c r="AL2606" s="24" t="s">
        <v>70</v>
      </c>
      <c r="AM2606" s="24" t="s">
        <v>60</v>
      </c>
      <c r="AN2606" s="24"/>
      <c r="AO2606" s="24">
        <v>0</v>
      </c>
      <c r="AP2606" s="24" t="s">
        <v>10020</v>
      </c>
      <c r="AQ2606" s="24" t="s">
        <v>10021</v>
      </c>
      <c r="AR2606" s="24" t="s">
        <v>10022</v>
      </c>
      <c r="AS2606" s="89">
        <f t="shared" si="538"/>
        <v>23</v>
      </c>
      <c r="AT2606" s="24" t="s">
        <v>10016</v>
      </c>
    </row>
    <row r="2607" spans="1:46" x14ac:dyDescent="0.5">
      <c r="A2607" s="24">
        <v>2749</v>
      </c>
      <c r="B2607" s="24"/>
      <c r="C2607" s="24"/>
      <c r="D2607" s="24" t="s">
        <v>10023</v>
      </c>
      <c r="E2607" s="24" t="s">
        <v>10023</v>
      </c>
      <c r="F2607" s="77" t="str">
        <f t="shared" si="533"/>
        <v>Simon Gough</v>
      </c>
      <c r="G2607" s="24" t="s">
        <v>10024</v>
      </c>
      <c r="H2607" s="24" t="s">
        <v>2380</v>
      </c>
      <c r="I2607" s="24" t="s">
        <v>2380</v>
      </c>
      <c r="J2607" s="24" t="s">
        <v>97</v>
      </c>
      <c r="K2607" s="24" t="s">
        <v>7487</v>
      </c>
      <c r="L2607" s="25">
        <v>45566</v>
      </c>
      <c r="M2607" s="25">
        <v>45646</v>
      </c>
      <c r="N2607" s="81">
        <f t="shared" si="535"/>
        <v>45736</v>
      </c>
      <c r="O2607" s="77" t="str">
        <f t="shared" ca="1" si="539"/>
        <v>Expired</v>
      </c>
      <c r="P2607" s="77" t="str" cm="1">
        <f t="array" aca="1" ref="P2607" ca="1">_xlfn.IFS((N2607-TODAY())&gt;=547,"06 Expires over 18 months",(N2607-TODAY())&gt;=365,"05 Expires in 18 months",(N2607-TODAY())&gt;=183,"04 Expires in 12 months",(N2607-TODAY())&gt;=92,"03 Expires in 6 months",(N2607-TODAY())&gt;=31,"02 Expires in 3 months",(N2607-TODAY())&gt;=0,"01 Expires in 30 days",(N2607-TODAY())&gt;=-31,"01 Expired last 30 days",(N2607-TODAY())&gt;=-92,"02 Expired last 3 months",(N2607-TODAY())&gt;=-183,"03 Expired last 6 months",(N2607-TODAY())&gt;=-365,"04 Expired last 12 months",(N2607-TODAY())&gt;=-547,"05 Expired last 18 months",TRUE,"06 Expired over 18 months")</f>
        <v>05 Expired last 18 months</v>
      </c>
      <c r="Q2607" s="65">
        <v>7150</v>
      </c>
      <c r="R2607" s="84">
        <f t="shared" si="537"/>
        <v>7150</v>
      </c>
      <c r="S2607" s="77" t="str" cm="1">
        <f t="array" ref="S2607">_xlfn.IFS(R2607&gt;5000000,"Gold",R2607&gt;=500000,"Silver",R2607&gt;30000,"Bronze",TRUE,"Transactional")</f>
        <v>Transactional</v>
      </c>
      <c r="T2607" s="24" t="s">
        <v>54</v>
      </c>
      <c r="U2607" s="101" t="s">
        <v>208</v>
      </c>
      <c r="V2607" s="101" t="s">
        <v>209</v>
      </c>
      <c r="W2607" s="77" t="str">
        <f t="shared" si="534"/>
        <v>Yes</v>
      </c>
      <c r="X2607" s="77" t="str">
        <f>IFERROR(_xlfn.XLOOKUP(J2607&amp;"||"&amp;K2607,'Mapping Ref.'!$J$2:$J$538,'Mapping Ref.'!$K$2:$K$538),"")</f>
        <v>Corporate</v>
      </c>
      <c r="Y2607" s="77" t="str" cm="1">
        <f t="array" ref="Y2607">_xlfn.IFS(R2607&gt;2000000,"For Publication",R2607&gt;100000,"PID",R2607&gt;30000,"RFQ",TRUE,"Transactional")</f>
        <v>Transactional</v>
      </c>
      <c r="Z2607" s="24" t="s">
        <v>2277</v>
      </c>
      <c r="AA2607" s="32">
        <v>3</v>
      </c>
      <c r="AB2607" s="24">
        <v>3</v>
      </c>
      <c r="AC2607" s="25">
        <v>45572</v>
      </c>
      <c r="AD2607" s="24" t="s">
        <v>58</v>
      </c>
      <c r="AE2607" s="24" t="s">
        <v>8375</v>
      </c>
      <c r="AF2607" s="24" t="s">
        <v>60</v>
      </c>
      <c r="AG2607" s="24" t="s">
        <v>59</v>
      </c>
      <c r="AH2607" s="24" t="s">
        <v>60</v>
      </c>
      <c r="AI2607" s="24">
        <v>7670830</v>
      </c>
      <c r="AJ2607" s="24" t="s">
        <v>59</v>
      </c>
      <c r="AK2607" s="24" t="s">
        <v>101</v>
      </c>
      <c r="AL2607" s="24" t="s">
        <v>70</v>
      </c>
      <c r="AM2607" s="24" t="s">
        <v>60</v>
      </c>
      <c r="AN2607" s="24"/>
      <c r="AO2607" s="24">
        <v>0</v>
      </c>
      <c r="AP2607" s="24" t="s">
        <v>10025</v>
      </c>
      <c r="AQ2607" s="24" t="s">
        <v>10024</v>
      </c>
      <c r="AR2607" s="24" t="s">
        <v>10026</v>
      </c>
      <c r="AS2607" s="89">
        <f t="shared" si="538"/>
        <v>5</v>
      </c>
      <c r="AT2607" s="24"/>
    </row>
    <row r="2608" spans="1:46" x14ac:dyDescent="0.5">
      <c r="A2608" s="24">
        <v>2750</v>
      </c>
      <c r="B2608" s="24" t="s">
        <v>506</v>
      </c>
      <c r="C2608" s="24"/>
      <c r="D2608" s="24" t="s">
        <v>10027</v>
      </c>
      <c r="E2608" s="24" t="s">
        <v>10028</v>
      </c>
      <c r="F2608" s="77" t="str">
        <f t="shared" si="533"/>
        <v>FORESTVILLE COMMUNICATIONS LIMITED T/A ECF</v>
      </c>
      <c r="G2608" s="24" t="s">
        <v>10029</v>
      </c>
      <c r="H2608" s="24" t="s">
        <v>3141</v>
      </c>
      <c r="I2608" s="24" t="s">
        <v>3141</v>
      </c>
      <c r="J2608" s="24" t="s">
        <v>107</v>
      </c>
      <c r="K2608" s="24" t="s">
        <v>121</v>
      </c>
      <c r="L2608" s="25">
        <v>45574</v>
      </c>
      <c r="M2608" s="25">
        <v>46112</v>
      </c>
      <c r="N2608" s="81">
        <f t="shared" si="535"/>
        <v>46477</v>
      </c>
      <c r="O2608" s="77" t="str">
        <f t="shared" ca="1" si="539"/>
        <v>Live</v>
      </c>
      <c r="P2608" s="77" t="str" cm="1">
        <f t="array" aca="1" ref="P2608" ca="1">_xlfn.IFS((N2608-TODAY())&gt;=547,"06 Expires over 18 months",(N2608-TODAY())&gt;=365,"05 Expires in 18 months",(N2608-TODAY())&gt;=183,"04 Expires in 12 months",(N2608-TODAY())&gt;=92,"03 Expires in 6 months",(N2608-TODAY())&gt;=31,"02 Expires in 3 months",(N2608-TODAY())&gt;=0,"01 Expires in 30 days",(N2608-TODAY())&gt;=-31,"01 Expired last 30 days",(N2608-TODAY())&gt;=-92,"02 Expired last 3 months",(N2608-TODAY())&gt;=-183,"03 Expired last 6 months",(N2608-TODAY())&gt;=-365,"04 Expired last 12 months",(N2608-TODAY())&gt;=-547,"05 Expired last 18 months",TRUE,"06 Expired over 18 months")</f>
        <v>04 Expires in 12 months</v>
      </c>
      <c r="Q2608" s="65">
        <v>24999</v>
      </c>
      <c r="R2608" s="84">
        <f t="shared" si="537"/>
        <v>60414.25</v>
      </c>
      <c r="S2608" s="77" t="str" cm="1">
        <f t="array" ref="S2608">_xlfn.IFS(R2608&gt;5000000,"Gold",R2608&gt;=500000,"Silver",R2608&gt;30000,"Bronze",TRUE,"Transactional")</f>
        <v>Bronze</v>
      </c>
      <c r="T2608" s="24" t="s">
        <v>122</v>
      </c>
      <c r="U2608" s="101" t="s">
        <v>393</v>
      </c>
      <c r="V2608" s="101" t="s">
        <v>1200</v>
      </c>
      <c r="W2608" s="77" t="str">
        <f t="shared" si="534"/>
        <v>Yes</v>
      </c>
      <c r="X2608" s="77" t="str">
        <f>IFERROR(_xlfn.XLOOKUP(J2608&amp;"||"&amp;K2608,'Mapping Ref.'!$J$2:$J$538,'Mapping Ref.'!$K$2:$K$538),"")</f>
        <v>Construction &amp; Estates</v>
      </c>
      <c r="Y2608" s="77" t="str" cm="1">
        <f t="array" ref="Y2608">_xlfn.IFS(R2608&gt;2000000,"For Publication",R2608&gt;100000,"PID",R2608&gt;30000,"RFQ",TRUE,"Transactional")</f>
        <v>RFQ</v>
      </c>
      <c r="Z2608" s="24" t="s">
        <v>2277</v>
      </c>
      <c r="AA2608" s="32">
        <v>12</v>
      </c>
      <c r="AB2608" s="24">
        <v>12</v>
      </c>
      <c r="AC2608" s="25">
        <v>45574</v>
      </c>
      <c r="AD2608" s="24" t="s">
        <v>58</v>
      </c>
      <c r="AE2608" s="24" t="s">
        <v>5003</v>
      </c>
      <c r="AF2608" s="24" t="s">
        <v>59</v>
      </c>
      <c r="AG2608" s="24" t="s">
        <v>59</v>
      </c>
      <c r="AH2608" s="24" t="s">
        <v>60</v>
      </c>
      <c r="AI2608" s="24">
        <v>11329697</v>
      </c>
      <c r="AJ2608" s="24" t="s">
        <v>59</v>
      </c>
      <c r="AK2608" s="24" t="s">
        <v>101</v>
      </c>
      <c r="AL2608" s="24" t="s">
        <v>70</v>
      </c>
      <c r="AM2608" s="24" t="s">
        <v>60</v>
      </c>
      <c r="AN2608" s="24"/>
      <c r="AO2608" s="24">
        <v>0</v>
      </c>
      <c r="AP2608" s="24" t="s">
        <v>10030</v>
      </c>
      <c r="AQ2608" s="24" t="s">
        <v>10031</v>
      </c>
      <c r="AR2608" s="24" t="s">
        <v>10032</v>
      </c>
      <c r="AS2608" s="89">
        <f t="shared" si="538"/>
        <v>29</v>
      </c>
      <c r="AT2608" s="24" t="s">
        <v>10033</v>
      </c>
    </row>
    <row r="2609" spans="1:46" x14ac:dyDescent="0.5">
      <c r="A2609" s="24">
        <v>2751</v>
      </c>
      <c r="B2609" s="24" t="s">
        <v>506</v>
      </c>
      <c r="C2609" s="24"/>
      <c r="D2609" s="24" t="s">
        <v>9644</v>
      </c>
      <c r="E2609" s="24" t="s">
        <v>10034</v>
      </c>
      <c r="F2609" s="77" t="str">
        <f t="shared" si="533"/>
        <v>Peritum Ltd</v>
      </c>
      <c r="G2609" s="24" t="s">
        <v>9646</v>
      </c>
      <c r="H2609" s="24" t="s">
        <v>3282</v>
      </c>
      <c r="I2609" s="24" t="s">
        <v>3341</v>
      </c>
      <c r="J2609" s="24" t="s">
        <v>107</v>
      </c>
      <c r="K2609" s="24" t="s">
        <v>3283</v>
      </c>
      <c r="L2609" s="25">
        <v>45581</v>
      </c>
      <c r="M2609" s="25">
        <v>46645</v>
      </c>
      <c r="N2609" s="81">
        <f t="shared" si="535"/>
        <v>47376</v>
      </c>
      <c r="O2609" s="77" t="str">
        <f t="shared" ca="1" si="539"/>
        <v>Live</v>
      </c>
      <c r="P2609" s="77" t="str" cm="1">
        <f t="array" aca="1" ref="P2609" ca="1">_xlfn.IFS((N2609-TODAY())&gt;=547,"06 Expires over 18 months",(N2609-TODAY())&gt;=365,"05 Expires in 18 months",(N2609-TODAY())&gt;=183,"04 Expires in 12 months",(N2609-TODAY())&gt;=92,"03 Expires in 6 months",(N2609-TODAY())&gt;=31,"02 Expires in 3 months",(N2609-TODAY())&gt;=0,"01 Expires in 30 days",(N2609-TODAY())&gt;=-31,"01 Expired last 30 days",(N2609-TODAY())&gt;=-92,"02 Expired last 3 months",(N2609-TODAY())&gt;=-183,"03 Expired last 6 months",(N2609-TODAY())&gt;=-365,"04 Expired last 12 months",(N2609-TODAY())&gt;=-547,"05 Expired last 18 months",TRUE,"06 Expired over 18 months")</f>
        <v>06 Expires over 18 months</v>
      </c>
      <c r="Q2609" s="65">
        <v>150000</v>
      </c>
      <c r="R2609" s="84">
        <f t="shared" si="537"/>
        <v>725000</v>
      </c>
      <c r="S2609" s="77" t="str" cm="1">
        <f t="array" ref="S2609">_xlfn.IFS(R2609&gt;5000000,"Gold",R2609&gt;=500000,"Silver",R2609&gt;30000,"Bronze",TRUE,"Transactional")</f>
        <v>Silver</v>
      </c>
      <c r="T2609" s="24" t="s">
        <v>54</v>
      </c>
      <c r="U2609" s="101" t="s">
        <v>69</v>
      </c>
      <c r="V2609" s="101" t="s">
        <v>1208</v>
      </c>
      <c r="W2609" s="77" t="str">
        <f t="shared" si="534"/>
        <v>Yes</v>
      </c>
      <c r="X2609" s="77" t="str">
        <f>IFERROR(_xlfn.XLOOKUP(J2609&amp;"||"&amp;K2609,'Mapping Ref.'!$J$2:$J$538,'Mapping Ref.'!$K$2:$K$538),"")</f>
        <v>Construction &amp; Estates</v>
      </c>
      <c r="Y2609" s="77" t="str" cm="1">
        <f t="array" ref="Y2609">_xlfn.IFS(R2609&gt;2000000,"For Publication",R2609&gt;100000,"PID",R2609&gt;30000,"RFQ",TRUE,"Transactional")</f>
        <v>PID</v>
      </c>
      <c r="Z2609" s="24" t="s">
        <v>2277</v>
      </c>
      <c r="AA2609" s="32">
        <v>36</v>
      </c>
      <c r="AB2609" s="24">
        <v>24</v>
      </c>
      <c r="AC2609" s="25">
        <v>45574</v>
      </c>
      <c r="AD2609" s="24" t="s">
        <v>58</v>
      </c>
      <c r="AE2609" s="24" t="s">
        <v>10035</v>
      </c>
      <c r="AF2609" s="24" t="s">
        <v>60</v>
      </c>
      <c r="AG2609" s="24" t="s">
        <v>59</v>
      </c>
      <c r="AH2609" s="24" t="s">
        <v>60</v>
      </c>
      <c r="AI2609" s="24">
        <v>5256574</v>
      </c>
      <c r="AJ2609" s="24" t="s">
        <v>59</v>
      </c>
      <c r="AK2609" s="24" t="s">
        <v>101</v>
      </c>
      <c r="AL2609" s="24" t="s">
        <v>8595</v>
      </c>
      <c r="AM2609" s="24" t="s">
        <v>59</v>
      </c>
      <c r="AN2609" s="24" t="s">
        <v>60</v>
      </c>
      <c r="AO2609" s="24">
        <v>2</v>
      </c>
      <c r="AP2609" s="24" t="s">
        <v>10036</v>
      </c>
      <c r="AQ2609" s="24" t="s">
        <v>10037</v>
      </c>
      <c r="AR2609" s="24" t="s">
        <v>10038</v>
      </c>
      <c r="AS2609" s="89">
        <f t="shared" si="538"/>
        <v>58</v>
      </c>
      <c r="AT2609" s="24"/>
    </row>
    <row r="2610" spans="1:46" x14ac:dyDescent="0.5">
      <c r="A2610" s="24">
        <v>2752</v>
      </c>
      <c r="B2610" s="24" t="s">
        <v>506</v>
      </c>
      <c r="C2610" s="24" t="s">
        <v>77</v>
      </c>
      <c r="D2610" s="24" t="s">
        <v>10039</v>
      </c>
      <c r="E2610" s="24" t="s">
        <v>10040</v>
      </c>
      <c r="F2610" s="77" t="str">
        <f t="shared" si="533"/>
        <v>MASTER CARS UK LTD</v>
      </c>
      <c r="G2610" s="24" t="s">
        <v>10041</v>
      </c>
      <c r="H2610" s="24" t="s">
        <v>2689</v>
      </c>
      <c r="I2610" s="24" t="s">
        <v>10042</v>
      </c>
      <c r="J2610" s="24" t="s">
        <v>190</v>
      </c>
      <c r="K2610" s="24" t="s">
        <v>10043</v>
      </c>
      <c r="L2610" s="25">
        <v>45505</v>
      </c>
      <c r="M2610" s="25">
        <v>47391</v>
      </c>
      <c r="N2610" s="81">
        <f t="shared" si="535"/>
        <v>48121</v>
      </c>
      <c r="O2610" s="77" t="str">
        <f t="shared" ca="1" si="539"/>
        <v>Live</v>
      </c>
      <c r="P2610" s="77" t="str" cm="1">
        <f t="array" aca="1" ref="P2610" ca="1">_xlfn.IFS((N2610-TODAY())&gt;=547,"06 Expires over 18 months",(N2610-TODAY())&gt;=365,"05 Expires in 18 months",(N2610-TODAY())&gt;=183,"04 Expires in 12 months",(N2610-TODAY())&gt;=92,"03 Expires in 6 months",(N2610-TODAY())&gt;=31,"02 Expires in 3 months",(N2610-TODAY())&gt;=0,"01 Expires in 30 days",(N2610-TODAY())&gt;=-31,"01 Expired last 30 days",(N2610-TODAY())&gt;=-92,"02 Expired last 3 months",(N2610-TODAY())&gt;=-183,"03 Expired last 6 months",(N2610-TODAY())&gt;=-365,"04 Expired last 12 months",(N2610-TODAY())&gt;=-547,"05 Expired last 18 months",TRUE,"06 Expired over 18 months")</f>
        <v>06 Expires over 18 months</v>
      </c>
      <c r="Q2610" s="65">
        <v>70000</v>
      </c>
      <c r="R2610" s="84">
        <f t="shared" si="537"/>
        <v>495833.33333333331</v>
      </c>
      <c r="S2610" s="77" t="str" cm="1">
        <f t="array" ref="S2610">_xlfn.IFS(R2610&gt;5000000,"Gold",R2610&gt;=500000,"Silver",R2610&gt;30000,"Bronze",TRUE,"Transactional")</f>
        <v>Bronze</v>
      </c>
      <c r="T2610" s="24" t="s">
        <v>54</v>
      </c>
      <c r="U2610" s="101" t="s">
        <v>393</v>
      </c>
      <c r="V2610" s="101" t="s">
        <v>1151</v>
      </c>
      <c r="W2610" s="77" t="str">
        <f t="shared" si="534"/>
        <v>Yes</v>
      </c>
      <c r="X2610" s="77" t="str">
        <f>IFERROR(_xlfn.XLOOKUP(J2610&amp;"||"&amp;K2610,'Mapping Ref.'!$J$2:$J$538,'Mapping Ref.'!$K$2:$K$538),"")</f>
        <v>Childrens &amp; Adults</v>
      </c>
      <c r="Y2610" s="77" t="str" cm="1">
        <f t="array" ref="Y2610">_xlfn.IFS(R2610&gt;2000000,"For Publication",R2610&gt;100000,"PID",R2610&gt;30000,"RFQ",TRUE,"Transactional")</f>
        <v>PID</v>
      </c>
      <c r="Z2610" s="24" t="s">
        <v>8586</v>
      </c>
      <c r="AA2610" s="32">
        <v>60</v>
      </c>
      <c r="AB2610" s="24">
        <v>24</v>
      </c>
      <c r="AC2610" s="25">
        <v>45574</v>
      </c>
      <c r="AD2610" s="24" t="s">
        <v>58</v>
      </c>
      <c r="AE2610" s="24" t="s">
        <v>10044</v>
      </c>
      <c r="AF2610" s="24" t="s">
        <v>59</v>
      </c>
      <c r="AG2610" s="24" t="s">
        <v>59</v>
      </c>
      <c r="AH2610" s="24" t="s">
        <v>60</v>
      </c>
      <c r="AI2610" s="24">
        <v>6105117</v>
      </c>
      <c r="AJ2610" s="24" t="s">
        <v>59</v>
      </c>
      <c r="AK2610" s="24" t="s">
        <v>750</v>
      </c>
      <c r="AL2610" s="24" t="s">
        <v>70</v>
      </c>
      <c r="AM2610" s="24" t="s">
        <v>59</v>
      </c>
      <c r="AN2610" s="24" t="s">
        <v>59</v>
      </c>
      <c r="AO2610" s="24">
        <v>0</v>
      </c>
      <c r="AP2610" s="24"/>
      <c r="AQ2610" s="24" t="s">
        <v>10045</v>
      </c>
      <c r="AR2610" s="24" t="s">
        <v>10046</v>
      </c>
      <c r="AS2610" s="89">
        <f t="shared" si="538"/>
        <v>85</v>
      </c>
      <c r="AT2610" s="24" t="s">
        <v>1730</v>
      </c>
    </row>
    <row r="2611" spans="1:46" x14ac:dyDescent="0.5">
      <c r="A2611" s="24">
        <v>2753</v>
      </c>
      <c r="B2611" s="24"/>
      <c r="C2611" s="24" t="s">
        <v>77</v>
      </c>
      <c r="D2611" s="24" t="s">
        <v>10047</v>
      </c>
      <c r="E2611" s="24" t="s">
        <v>10048</v>
      </c>
      <c r="F2611" s="77" t="str">
        <f t="shared" si="533"/>
        <v>CENTRE FOR LONDON</v>
      </c>
      <c r="G2611" s="24" t="s">
        <v>10049</v>
      </c>
      <c r="H2611" s="24" t="s">
        <v>3853</v>
      </c>
      <c r="I2611" s="24" t="s">
        <v>972</v>
      </c>
      <c r="J2611" s="24" t="s">
        <v>107</v>
      </c>
      <c r="K2611" s="24" t="s">
        <v>1681</v>
      </c>
      <c r="L2611" s="25">
        <v>45383</v>
      </c>
      <c r="M2611" s="25">
        <v>45747</v>
      </c>
      <c r="N2611" s="81">
        <f t="shared" si="535"/>
        <v>45747</v>
      </c>
      <c r="O2611" s="77" t="str">
        <f t="shared" ca="1" si="539"/>
        <v>Expired</v>
      </c>
      <c r="P2611" s="77" t="str" cm="1">
        <f t="array" aca="1" ref="P2611" ca="1">_xlfn.IFS((N2611-TODAY())&gt;=547,"06 Expires over 18 months",(N2611-TODAY())&gt;=365,"05 Expires in 18 months",(N2611-TODAY())&gt;=183,"04 Expires in 12 months",(N2611-TODAY())&gt;=92,"03 Expires in 6 months",(N2611-TODAY())&gt;=31,"02 Expires in 3 months",(N2611-TODAY())&gt;=0,"01 Expires in 30 days",(N2611-TODAY())&gt;=-31,"01 Expired last 30 days",(N2611-TODAY())&gt;=-92,"02 Expired last 3 months",(N2611-TODAY())&gt;=-183,"03 Expired last 6 months",(N2611-TODAY())&gt;=-365,"04 Expired last 12 months",(N2611-TODAY())&gt;=-547,"05 Expired last 18 months",TRUE,"06 Expired over 18 months")</f>
        <v>05 Expired last 18 months</v>
      </c>
      <c r="Q2611" s="65">
        <v>30000</v>
      </c>
      <c r="R2611" s="84">
        <f t="shared" si="537"/>
        <v>30000</v>
      </c>
      <c r="S2611" s="77" t="str" cm="1">
        <f t="array" ref="S2611">_xlfn.IFS(R2611&gt;5000000,"Gold",R2611&gt;=500000,"Silver",R2611&gt;30000,"Bronze",TRUE,"Transactional")</f>
        <v>Transactional</v>
      </c>
      <c r="T2611" s="24" t="s">
        <v>54</v>
      </c>
      <c r="U2611" s="101" t="s">
        <v>237</v>
      </c>
      <c r="V2611" s="101" t="s">
        <v>940</v>
      </c>
      <c r="W2611" s="77" t="str">
        <f t="shared" si="534"/>
        <v>No</v>
      </c>
      <c r="X2611" s="77" t="str">
        <f>IFERROR(_xlfn.XLOOKUP(J2611&amp;"||"&amp;K2611,'Mapping Ref.'!$J$2:$J$538,'Mapping Ref.'!$K$2:$K$538),"")</f>
        <v>Construction &amp; Estates</v>
      </c>
      <c r="Y2611" s="77" t="str" cm="1">
        <f t="array" ref="Y2611">_xlfn.IFS(R2611&gt;2000000,"For Publication",R2611&gt;100000,"PID",R2611&gt;30000,"RFQ",TRUE,"Transactional")</f>
        <v>Transactional</v>
      </c>
      <c r="Z2611" s="24" t="s">
        <v>2277</v>
      </c>
      <c r="AA2611" s="32">
        <v>12</v>
      </c>
      <c r="AB2611" s="24">
        <v>0</v>
      </c>
      <c r="AC2611" s="25">
        <v>45574</v>
      </c>
      <c r="AD2611" s="24" t="s">
        <v>58</v>
      </c>
      <c r="AE2611" s="24" t="s">
        <v>8467</v>
      </c>
      <c r="AF2611" s="24" t="s">
        <v>60</v>
      </c>
      <c r="AG2611" s="24" t="s">
        <v>59</v>
      </c>
      <c r="AH2611" s="24" t="s">
        <v>59</v>
      </c>
      <c r="AI2611" s="24">
        <v>11151435</v>
      </c>
      <c r="AJ2611" s="24" t="s">
        <v>60</v>
      </c>
      <c r="AK2611" s="24" t="s">
        <v>76</v>
      </c>
      <c r="AL2611" s="24" t="s">
        <v>70</v>
      </c>
      <c r="AM2611" s="24" t="s">
        <v>59</v>
      </c>
      <c r="AN2611" s="24" t="s">
        <v>59</v>
      </c>
      <c r="AO2611" s="24">
        <v>0</v>
      </c>
      <c r="AP2611" s="24"/>
      <c r="AQ2611" s="24" t="s">
        <v>10050</v>
      </c>
      <c r="AR2611" s="24" t="s">
        <v>10051</v>
      </c>
      <c r="AS2611" s="89">
        <f t="shared" si="538"/>
        <v>11</v>
      </c>
      <c r="AT2611" s="24" t="s">
        <v>10047</v>
      </c>
    </row>
    <row r="2612" spans="1:46" x14ac:dyDescent="0.5">
      <c r="A2612" s="24">
        <v>2754</v>
      </c>
      <c r="B2612" s="24" t="s">
        <v>506</v>
      </c>
      <c r="C2612" s="24"/>
      <c r="D2612" s="24" t="s">
        <v>10039</v>
      </c>
      <c r="E2612" s="24" t="s">
        <v>10040</v>
      </c>
      <c r="F2612" s="77" t="str">
        <f t="shared" si="533"/>
        <v>TRANSPORTS A-Z LTD</v>
      </c>
      <c r="G2612" s="24" t="s">
        <v>10052</v>
      </c>
      <c r="H2612" s="24" t="s">
        <v>2689</v>
      </c>
      <c r="I2612" s="24" t="s">
        <v>10042</v>
      </c>
      <c r="J2612" s="24" t="s">
        <v>190</v>
      </c>
      <c r="K2612" s="24" t="s">
        <v>10043</v>
      </c>
      <c r="L2612" s="25">
        <v>45505</v>
      </c>
      <c r="M2612" s="25">
        <v>47391</v>
      </c>
      <c r="N2612" s="81">
        <f t="shared" si="535"/>
        <v>48121</v>
      </c>
      <c r="O2612" s="77" t="str">
        <f t="shared" ca="1" si="539"/>
        <v>Live</v>
      </c>
      <c r="P2612" s="77" t="str" cm="1">
        <f t="array" aca="1" ref="P2612" ca="1">_xlfn.IFS((N2612-TODAY())&gt;=547,"06 Expires over 18 months",(N2612-TODAY())&gt;=365,"05 Expires in 18 months",(N2612-TODAY())&gt;=183,"04 Expires in 12 months",(N2612-TODAY())&gt;=92,"03 Expires in 6 months",(N2612-TODAY())&gt;=31,"02 Expires in 3 months",(N2612-TODAY())&gt;=0,"01 Expires in 30 days",(N2612-TODAY())&gt;=-31,"01 Expired last 30 days",(N2612-TODAY())&gt;=-92,"02 Expired last 3 months",(N2612-TODAY())&gt;=-183,"03 Expired last 6 months",(N2612-TODAY())&gt;=-365,"04 Expired last 12 months",(N2612-TODAY())&gt;=-547,"05 Expired last 18 months",TRUE,"06 Expired over 18 months")</f>
        <v>06 Expires over 18 months</v>
      </c>
      <c r="Q2612" s="65">
        <v>70000</v>
      </c>
      <c r="R2612" s="84">
        <f t="shared" si="537"/>
        <v>495833.33333333331</v>
      </c>
      <c r="S2612" s="77" t="str" cm="1">
        <f t="array" ref="S2612">_xlfn.IFS(R2612&gt;5000000,"Gold",R2612&gt;=500000,"Silver",R2612&gt;30000,"Bronze",TRUE,"Transactional")</f>
        <v>Bronze</v>
      </c>
      <c r="T2612" s="24" t="s">
        <v>54</v>
      </c>
      <c r="U2612" s="101" t="s">
        <v>393</v>
      </c>
      <c r="V2612" s="101" t="s">
        <v>1151</v>
      </c>
      <c r="W2612" s="77" t="str">
        <f t="shared" si="534"/>
        <v>Yes</v>
      </c>
      <c r="X2612" s="77" t="str">
        <f>IFERROR(_xlfn.XLOOKUP(J2612&amp;"||"&amp;K2612,'Mapping Ref.'!$J$2:$J$538,'Mapping Ref.'!$K$2:$K$538),"")</f>
        <v>Childrens &amp; Adults</v>
      </c>
      <c r="Y2612" s="77" t="str" cm="1">
        <f t="array" ref="Y2612">_xlfn.IFS(R2612&gt;2000000,"For Publication",R2612&gt;100000,"PID",R2612&gt;30000,"RFQ",TRUE,"Transactional")</f>
        <v>PID</v>
      </c>
      <c r="Z2612" s="24" t="s">
        <v>8586</v>
      </c>
      <c r="AA2612" s="32">
        <v>60</v>
      </c>
      <c r="AB2612" s="24">
        <v>24</v>
      </c>
      <c r="AC2612" s="25">
        <v>45574</v>
      </c>
      <c r="AD2612" s="24" t="s">
        <v>58</v>
      </c>
      <c r="AE2612" s="24" t="s">
        <v>10044</v>
      </c>
      <c r="AF2612" s="24" t="s">
        <v>59</v>
      </c>
      <c r="AG2612" s="24" t="s">
        <v>59</v>
      </c>
      <c r="AH2612" s="24" t="s">
        <v>60</v>
      </c>
      <c r="AI2612" s="24">
        <v>14654842</v>
      </c>
      <c r="AJ2612" s="24" t="s">
        <v>59</v>
      </c>
      <c r="AK2612" s="24" t="s">
        <v>750</v>
      </c>
      <c r="AL2612" s="24" t="s">
        <v>70</v>
      </c>
      <c r="AM2612" s="24" t="s">
        <v>59</v>
      </c>
      <c r="AN2612" s="24" t="s">
        <v>59</v>
      </c>
      <c r="AO2612" s="24">
        <v>0</v>
      </c>
      <c r="AP2612" s="24"/>
      <c r="AQ2612" s="24" t="s">
        <v>10053</v>
      </c>
      <c r="AR2612" s="24" t="s">
        <v>10054</v>
      </c>
      <c r="AS2612" s="89">
        <f t="shared" si="538"/>
        <v>85</v>
      </c>
      <c r="AT2612" s="24" t="s">
        <v>10055</v>
      </c>
    </row>
    <row r="2613" spans="1:46" x14ac:dyDescent="0.5">
      <c r="A2613" s="24">
        <v>2755</v>
      </c>
      <c r="B2613" s="24" t="s">
        <v>506</v>
      </c>
      <c r="C2613" s="24"/>
      <c r="D2613" s="24" t="s">
        <v>10039</v>
      </c>
      <c r="E2613" s="24" t="s">
        <v>10040</v>
      </c>
      <c r="F2613" s="77" t="str">
        <f t="shared" si="533"/>
        <v>LONDON TRAVEL SOLUTION LIMITED</v>
      </c>
      <c r="G2613" s="24" t="s">
        <v>10056</v>
      </c>
      <c r="H2613" s="24" t="s">
        <v>2689</v>
      </c>
      <c r="I2613" s="24" t="s">
        <v>10042</v>
      </c>
      <c r="J2613" s="24" t="s">
        <v>190</v>
      </c>
      <c r="K2613" s="24" t="s">
        <v>10043</v>
      </c>
      <c r="L2613" s="25">
        <v>45505</v>
      </c>
      <c r="M2613" s="25">
        <v>47391</v>
      </c>
      <c r="N2613" s="81">
        <f t="shared" si="535"/>
        <v>48121</v>
      </c>
      <c r="O2613" s="77" t="str">
        <f t="shared" ca="1" si="539"/>
        <v>Live</v>
      </c>
      <c r="P2613" s="77" t="str" cm="1">
        <f t="array" aca="1" ref="P2613" ca="1">_xlfn.IFS((N2613-TODAY())&gt;=547,"06 Expires over 18 months",(N2613-TODAY())&gt;=365,"05 Expires in 18 months",(N2613-TODAY())&gt;=183,"04 Expires in 12 months",(N2613-TODAY())&gt;=92,"03 Expires in 6 months",(N2613-TODAY())&gt;=31,"02 Expires in 3 months",(N2613-TODAY())&gt;=0,"01 Expires in 30 days",(N2613-TODAY())&gt;=-31,"01 Expired last 30 days",(N2613-TODAY())&gt;=-92,"02 Expired last 3 months",(N2613-TODAY())&gt;=-183,"03 Expired last 6 months",(N2613-TODAY())&gt;=-365,"04 Expired last 12 months",(N2613-TODAY())&gt;=-547,"05 Expired last 18 months",TRUE,"06 Expired over 18 months")</f>
        <v>06 Expires over 18 months</v>
      </c>
      <c r="Q2613" s="65">
        <v>70000</v>
      </c>
      <c r="R2613" s="84">
        <f t="shared" si="537"/>
        <v>495833.33333333331</v>
      </c>
      <c r="S2613" s="77" t="str" cm="1">
        <f t="array" ref="S2613">_xlfn.IFS(R2613&gt;5000000,"Gold",R2613&gt;=500000,"Silver",R2613&gt;30000,"Bronze",TRUE,"Transactional")</f>
        <v>Bronze</v>
      </c>
      <c r="T2613" s="24" t="s">
        <v>54</v>
      </c>
      <c r="U2613" s="101" t="s">
        <v>393</v>
      </c>
      <c r="V2613" s="101" t="s">
        <v>1151</v>
      </c>
      <c r="W2613" s="77" t="str">
        <f t="shared" si="534"/>
        <v>Yes</v>
      </c>
      <c r="X2613" s="77" t="str">
        <f>IFERROR(_xlfn.XLOOKUP(J2613&amp;"||"&amp;K2613,'Mapping Ref.'!$J$2:$J$538,'Mapping Ref.'!$K$2:$K$538),"")</f>
        <v>Childrens &amp; Adults</v>
      </c>
      <c r="Y2613" s="77" t="str" cm="1">
        <f t="array" ref="Y2613">_xlfn.IFS(R2613&gt;2000000,"For Publication",R2613&gt;100000,"PID",R2613&gt;30000,"RFQ",TRUE,"Transactional")</f>
        <v>PID</v>
      </c>
      <c r="Z2613" s="24" t="s">
        <v>8586</v>
      </c>
      <c r="AA2613" s="32">
        <v>60</v>
      </c>
      <c r="AB2613" s="24">
        <v>24</v>
      </c>
      <c r="AC2613" s="25">
        <v>45574</v>
      </c>
      <c r="AD2613" s="24" t="s">
        <v>58</v>
      </c>
      <c r="AE2613" s="24" t="s">
        <v>10044</v>
      </c>
      <c r="AF2613" s="24" t="s">
        <v>59</v>
      </c>
      <c r="AG2613" s="24" t="s">
        <v>59</v>
      </c>
      <c r="AH2613" s="24" t="s">
        <v>60</v>
      </c>
      <c r="AI2613" s="24">
        <v>14247835</v>
      </c>
      <c r="AJ2613" s="24" t="s">
        <v>59</v>
      </c>
      <c r="AK2613" s="24" t="s">
        <v>750</v>
      </c>
      <c r="AL2613" s="24" t="s">
        <v>70</v>
      </c>
      <c r="AM2613" s="24" t="s">
        <v>59</v>
      </c>
      <c r="AN2613" s="24" t="s">
        <v>59</v>
      </c>
      <c r="AO2613" s="24">
        <v>0</v>
      </c>
      <c r="AP2613" s="24"/>
      <c r="AQ2613" s="24" t="s">
        <v>10057</v>
      </c>
      <c r="AR2613" s="24" t="s">
        <v>10058</v>
      </c>
      <c r="AS2613" s="89">
        <f t="shared" si="538"/>
        <v>85</v>
      </c>
      <c r="AT2613" s="24" t="s">
        <v>10059</v>
      </c>
    </row>
    <row r="2614" spans="1:46" x14ac:dyDescent="0.5">
      <c r="A2614" s="24">
        <v>2756</v>
      </c>
      <c r="B2614" s="24" t="s">
        <v>506</v>
      </c>
      <c r="C2614" s="24"/>
      <c r="D2614" s="24" t="s">
        <v>10039</v>
      </c>
      <c r="E2614" s="24" t="s">
        <v>10040</v>
      </c>
      <c r="F2614" s="77" t="str">
        <f t="shared" si="533"/>
        <v>KENSINGTON TRANSPORT T/A KCT GROUP LTD</v>
      </c>
      <c r="G2614" s="24" t="s">
        <v>10060</v>
      </c>
      <c r="H2614" s="24" t="s">
        <v>2689</v>
      </c>
      <c r="I2614" s="24" t="s">
        <v>10042</v>
      </c>
      <c r="J2614" s="24" t="s">
        <v>190</v>
      </c>
      <c r="K2614" s="24" t="s">
        <v>10043</v>
      </c>
      <c r="L2614" s="25">
        <v>45505</v>
      </c>
      <c r="M2614" s="25">
        <v>47391</v>
      </c>
      <c r="N2614" s="81">
        <f t="shared" si="535"/>
        <v>48121</v>
      </c>
      <c r="O2614" s="77" t="str">
        <f t="shared" ca="1" si="539"/>
        <v>Live</v>
      </c>
      <c r="P2614" s="77" t="str" cm="1">
        <f t="array" aca="1" ref="P2614" ca="1">_xlfn.IFS((N2614-TODAY())&gt;=547,"06 Expires over 18 months",(N2614-TODAY())&gt;=365,"05 Expires in 18 months",(N2614-TODAY())&gt;=183,"04 Expires in 12 months",(N2614-TODAY())&gt;=92,"03 Expires in 6 months",(N2614-TODAY())&gt;=31,"02 Expires in 3 months",(N2614-TODAY())&gt;=0,"01 Expires in 30 days",(N2614-TODAY())&gt;=-31,"01 Expired last 30 days",(N2614-TODAY())&gt;=-92,"02 Expired last 3 months",(N2614-TODAY())&gt;=-183,"03 Expired last 6 months",(N2614-TODAY())&gt;=-365,"04 Expired last 12 months",(N2614-TODAY())&gt;=-547,"05 Expired last 18 months",TRUE,"06 Expired over 18 months")</f>
        <v>06 Expires over 18 months</v>
      </c>
      <c r="Q2614" s="65">
        <v>70000</v>
      </c>
      <c r="R2614" s="84">
        <f t="shared" si="537"/>
        <v>495833.33333333331</v>
      </c>
      <c r="S2614" s="77" t="str" cm="1">
        <f t="array" ref="S2614">_xlfn.IFS(R2614&gt;5000000,"Gold",R2614&gt;=500000,"Silver",R2614&gt;30000,"Bronze",TRUE,"Transactional")</f>
        <v>Bronze</v>
      </c>
      <c r="T2614" s="24" t="s">
        <v>54</v>
      </c>
      <c r="U2614" s="101" t="s">
        <v>393</v>
      </c>
      <c r="V2614" s="101" t="s">
        <v>1151</v>
      </c>
      <c r="W2614" s="77" t="str">
        <f t="shared" si="534"/>
        <v>Yes</v>
      </c>
      <c r="X2614" s="77" t="str">
        <f>IFERROR(_xlfn.XLOOKUP(J2614&amp;"||"&amp;K2614,'Mapping Ref.'!$J$2:$J$538,'Mapping Ref.'!$K$2:$K$538),"")</f>
        <v>Childrens &amp; Adults</v>
      </c>
      <c r="Y2614" s="77" t="str" cm="1">
        <f t="array" ref="Y2614">_xlfn.IFS(R2614&gt;2000000,"For Publication",R2614&gt;100000,"PID",R2614&gt;30000,"RFQ",TRUE,"Transactional")</f>
        <v>PID</v>
      </c>
      <c r="Z2614" s="24" t="s">
        <v>8586</v>
      </c>
      <c r="AA2614" s="32">
        <v>60</v>
      </c>
      <c r="AB2614" s="24">
        <v>24</v>
      </c>
      <c r="AC2614" s="25">
        <v>45574</v>
      </c>
      <c r="AD2614" s="24" t="s">
        <v>58</v>
      </c>
      <c r="AE2614" s="24" t="s">
        <v>10044</v>
      </c>
      <c r="AF2614" s="24" t="s">
        <v>59</v>
      </c>
      <c r="AG2614" s="24" t="s">
        <v>59</v>
      </c>
      <c r="AH2614" s="24" t="s">
        <v>60</v>
      </c>
      <c r="AI2614" s="24">
        <v>9634057</v>
      </c>
      <c r="AJ2614" s="24" t="s">
        <v>59</v>
      </c>
      <c r="AK2614" s="24" t="s">
        <v>750</v>
      </c>
      <c r="AL2614" s="24" t="s">
        <v>70</v>
      </c>
      <c r="AM2614" s="24" t="s">
        <v>59</v>
      </c>
      <c r="AN2614" s="24" t="s">
        <v>59</v>
      </c>
      <c r="AO2614" s="24">
        <v>0</v>
      </c>
      <c r="AP2614" s="24"/>
      <c r="AQ2614" s="24" t="s">
        <v>10061</v>
      </c>
      <c r="AR2614" s="24" t="s">
        <v>10062</v>
      </c>
      <c r="AS2614" s="89">
        <f t="shared" si="538"/>
        <v>85</v>
      </c>
      <c r="AT2614" s="24" t="s">
        <v>10063</v>
      </c>
    </row>
    <row r="2615" spans="1:46" x14ac:dyDescent="0.5">
      <c r="A2615" s="24">
        <v>2757</v>
      </c>
      <c r="B2615" s="24"/>
      <c r="C2615" s="24"/>
      <c r="D2615" s="24" t="s">
        <v>10064</v>
      </c>
      <c r="E2615" s="24" t="s">
        <v>10065</v>
      </c>
      <c r="F2615" s="77" t="str">
        <f t="shared" si="533"/>
        <v>WELL CONNECTED ELECTRICS UK LIMITED</v>
      </c>
      <c r="G2615" s="24" t="s">
        <v>10066</v>
      </c>
      <c r="H2615" s="24" t="s">
        <v>9731</v>
      </c>
      <c r="I2615" s="24" t="s">
        <v>9731</v>
      </c>
      <c r="J2615" s="24" t="s">
        <v>321</v>
      </c>
      <c r="K2615" s="24" t="s">
        <v>337</v>
      </c>
      <c r="L2615" s="25">
        <v>45586</v>
      </c>
      <c r="M2615" s="25">
        <v>45628</v>
      </c>
      <c r="N2615" s="81">
        <f t="shared" si="535"/>
        <v>45628</v>
      </c>
      <c r="O2615" s="77" t="str">
        <f t="shared" ca="1" si="539"/>
        <v>Expired</v>
      </c>
      <c r="P2615" s="77" t="str" cm="1">
        <f t="array" aca="1" ref="P2615" ca="1">_xlfn.IFS((N2615-TODAY())&gt;=547,"06 Expires over 18 months",(N2615-TODAY())&gt;=365,"05 Expires in 18 months",(N2615-TODAY())&gt;=183,"04 Expires in 12 months",(N2615-TODAY())&gt;=92,"03 Expires in 6 months",(N2615-TODAY())&gt;=31,"02 Expires in 3 months",(N2615-TODAY())&gt;=0,"01 Expires in 30 days",(N2615-TODAY())&gt;=-31,"01 Expired last 30 days",(N2615-TODAY())&gt;=-92,"02 Expired last 3 months",(N2615-TODAY())&gt;=-183,"03 Expired last 6 months",(N2615-TODAY())&gt;=-365,"04 Expired last 12 months",(N2615-TODAY())&gt;=-547,"05 Expired last 18 months",TRUE,"06 Expired over 18 months")</f>
        <v>06 Expired over 18 months</v>
      </c>
      <c r="Q2615" s="65">
        <v>22282.76</v>
      </c>
      <c r="R2615" s="84">
        <f t="shared" si="537"/>
        <v>22282.76</v>
      </c>
      <c r="S2615" s="77" t="str" cm="1">
        <f t="array" ref="S2615">_xlfn.IFS(R2615&gt;5000000,"Gold",R2615&gt;=500000,"Silver",R2615&gt;30000,"Bronze",TRUE,"Transactional")</f>
        <v>Transactional</v>
      </c>
      <c r="T2615" s="24" t="s">
        <v>122</v>
      </c>
      <c r="U2615" s="101" t="s">
        <v>123</v>
      </c>
      <c r="V2615" s="101" t="s">
        <v>124</v>
      </c>
      <c r="W2615" s="77" t="str">
        <f t="shared" si="534"/>
        <v>No</v>
      </c>
      <c r="X2615" s="77" t="str">
        <f>IFERROR(_xlfn.XLOOKUP(J2615&amp;"||"&amp;K2615,'Mapping Ref.'!$J$2:$J$538,'Mapping Ref.'!$K$2:$K$538),"")</f>
        <v>Corporate</v>
      </c>
      <c r="Y2615" s="77" t="str" cm="1">
        <f t="array" ref="Y2615">_xlfn.IFS(R2615&gt;2000000,"For Publication",R2615&gt;100000,"PID",R2615&gt;30000,"RFQ",TRUE,"Transactional")</f>
        <v>Transactional</v>
      </c>
      <c r="Z2615" s="24" t="s">
        <v>2277</v>
      </c>
      <c r="AA2615" s="32">
        <v>2</v>
      </c>
      <c r="AB2615" s="24">
        <v>0</v>
      </c>
      <c r="AC2615" s="25">
        <v>45575</v>
      </c>
      <c r="AD2615" s="24" t="s">
        <v>58</v>
      </c>
      <c r="AE2615" s="24" t="s">
        <v>9732</v>
      </c>
      <c r="AF2615" s="24" t="s">
        <v>60</v>
      </c>
      <c r="AG2615" s="24" t="s">
        <v>59</v>
      </c>
      <c r="AH2615" s="24" t="s">
        <v>60</v>
      </c>
      <c r="AI2615" s="24">
        <v>8607398</v>
      </c>
      <c r="AJ2615" s="24" t="s">
        <v>60</v>
      </c>
      <c r="AK2615" s="24" t="s">
        <v>101</v>
      </c>
      <c r="AL2615" s="24" t="s">
        <v>70</v>
      </c>
      <c r="AM2615" s="24" t="s">
        <v>60</v>
      </c>
      <c r="AN2615" s="24"/>
      <c r="AO2615" s="24">
        <v>0</v>
      </c>
      <c r="AP2615" s="24" t="s">
        <v>9733</v>
      </c>
      <c r="AQ2615" s="24" t="s">
        <v>10067</v>
      </c>
      <c r="AR2615" s="24" t="s">
        <v>10068</v>
      </c>
      <c r="AS2615" s="89">
        <f t="shared" si="538"/>
        <v>1</v>
      </c>
      <c r="AT2615" s="24" t="s">
        <v>10069</v>
      </c>
    </row>
    <row r="2616" spans="1:46" x14ac:dyDescent="0.5">
      <c r="A2616" s="24">
        <v>2758</v>
      </c>
      <c r="B2616" s="24" t="s">
        <v>506</v>
      </c>
      <c r="C2616" s="24"/>
      <c r="D2616" s="24" t="s">
        <v>10070</v>
      </c>
      <c r="E2616" s="24" t="s">
        <v>5924</v>
      </c>
      <c r="F2616" s="77" t="str">
        <f t="shared" si="533"/>
        <v>MISS JULIE MARIA BERENTSEN T/A JULIE BERENTSEN</v>
      </c>
      <c r="G2616" s="24" t="s">
        <v>10071</v>
      </c>
      <c r="H2616" s="24" t="s">
        <v>3816</v>
      </c>
      <c r="I2616" s="24" t="s">
        <v>3816</v>
      </c>
      <c r="J2616" s="24" t="s">
        <v>190</v>
      </c>
      <c r="K2616" s="24" t="s">
        <v>2234</v>
      </c>
      <c r="L2616" s="25">
        <v>45575</v>
      </c>
      <c r="M2616" s="25">
        <v>45939</v>
      </c>
      <c r="N2616" s="81">
        <f t="shared" si="535"/>
        <v>46304</v>
      </c>
      <c r="O2616" s="77" t="str">
        <f t="shared" ca="1" si="539"/>
        <v>Live</v>
      </c>
      <c r="P2616" s="77" t="str" cm="1">
        <f t="array" aca="1" ref="P2616" ca="1">_xlfn.IFS((N2616-TODAY())&gt;=547,"06 Expires over 18 months",(N2616-TODAY())&gt;=365,"05 Expires in 18 months",(N2616-TODAY())&gt;=183,"04 Expires in 12 months",(N2616-TODAY())&gt;=92,"03 Expires in 6 months",(N2616-TODAY())&gt;=31,"02 Expires in 3 months",(N2616-TODAY())&gt;=0,"01 Expires in 30 days",(N2616-TODAY())&gt;=-31,"01 Expired last 30 days",(N2616-TODAY())&gt;=-92,"02 Expired last 3 months",(N2616-TODAY())&gt;=-183,"03 Expired last 6 months",(N2616-TODAY())&gt;=-365,"04 Expired last 12 months",(N2616-TODAY())&gt;=-547,"05 Expired last 18 months",TRUE,"06 Expired over 18 months")</f>
        <v>02 Expires in 3 months</v>
      </c>
      <c r="Q2616" s="65">
        <v>5000</v>
      </c>
      <c r="R2616" s="84">
        <f t="shared" si="537"/>
        <v>9583.3333333333339</v>
      </c>
      <c r="S2616" s="77" t="str" cm="1">
        <f t="array" ref="S2616">_xlfn.IFS(R2616&gt;5000000,"Gold",R2616&gt;=500000,"Silver",R2616&gt;30000,"Bronze",TRUE,"Transactional")</f>
        <v>Transactional</v>
      </c>
      <c r="T2616" s="24" t="s">
        <v>54</v>
      </c>
      <c r="U2616" s="101" t="s">
        <v>190</v>
      </c>
      <c r="V2616" s="101" t="s">
        <v>1742</v>
      </c>
      <c r="W2616" s="77" t="str">
        <f t="shared" si="534"/>
        <v>Yes</v>
      </c>
      <c r="X2616" s="77" t="str">
        <f>IFERROR(_xlfn.XLOOKUP(J2616&amp;"||"&amp;K2616,'Mapping Ref.'!$J$2:$J$538,'Mapping Ref.'!$K$2:$K$538),"")</f>
        <v>Childrens &amp; Adults</v>
      </c>
      <c r="Y2616" s="77" t="str" cm="1">
        <f t="array" ref="Y2616">_xlfn.IFS(R2616&gt;2000000,"For Publication",R2616&gt;100000,"PID",R2616&gt;30000,"RFQ",TRUE,"Transactional")</f>
        <v>Transactional</v>
      </c>
      <c r="Z2616" s="24" t="s">
        <v>8586</v>
      </c>
      <c r="AA2616" s="32">
        <v>12</v>
      </c>
      <c r="AB2616" s="24">
        <v>12</v>
      </c>
      <c r="AC2616" s="25">
        <v>45575</v>
      </c>
      <c r="AD2616" s="24" t="s">
        <v>58</v>
      </c>
      <c r="AE2616" s="24" t="s">
        <v>8347</v>
      </c>
      <c r="AF2616" s="24" t="s">
        <v>59</v>
      </c>
      <c r="AG2616" s="24" t="s">
        <v>59</v>
      </c>
      <c r="AH2616" s="24" t="s">
        <v>60</v>
      </c>
      <c r="AI2616" s="24" t="s">
        <v>8471</v>
      </c>
      <c r="AJ2616" s="24" t="s">
        <v>60</v>
      </c>
      <c r="AK2616" s="24" t="s">
        <v>101</v>
      </c>
      <c r="AL2616" s="24" t="s">
        <v>70</v>
      </c>
      <c r="AM2616" s="24" t="s">
        <v>59</v>
      </c>
      <c r="AN2616" s="24" t="s">
        <v>59</v>
      </c>
      <c r="AO2616" s="24">
        <v>0</v>
      </c>
      <c r="AP2616" s="24"/>
      <c r="AQ2616" s="24" t="s">
        <v>10072</v>
      </c>
      <c r="AR2616" s="24" t="s">
        <v>10073</v>
      </c>
      <c r="AS2616" s="89">
        <f t="shared" si="538"/>
        <v>23</v>
      </c>
      <c r="AT2616" s="24" t="s">
        <v>10074</v>
      </c>
    </row>
    <row r="2617" spans="1:46" x14ac:dyDescent="0.5">
      <c r="A2617" s="24">
        <v>2759</v>
      </c>
      <c r="B2617" s="24" t="s">
        <v>506</v>
      </c>
      <c r="C2617" s="24"/>
      <c r="D2617" s="24" t="s">
        <v>10075</v>
      </c>
      <c r="E2617" s="24" t="s">
        <v>5924</v>
      </c>
      <c r="F2617" s="77" t="str">
        <f t="shared" si="533"/>
        <v>DR JOHANNA FLACK</v>
      </c>
      <c r="G2617" s="24" t="s">
        <v>10076</v>
      </c>
      <c r="H2617" s="24" t="s">
        <v>3816</v>
      </c>
      <c r="I2617" s="24" t="s">
        <v>3816</v>
      </c>
      <c r="J2617" s="24" t="s">
        <v>190</v>
      </c>
      <c r="K2617" s="24" t="s">
        <v>2234</v>
      </c>
      <c r="L2617" s="25">
        <v>45575</v>
      </c>
      <c r="M2617" s="25">
        <v>45939</v>
      </c>
      <c r="N2617" s="81">
        <f t="shared" si="535"/>
        <v>46304</v>
      </c>
      <c r="O2617" s="77" t="str">
        <f t="shared" ca="1" si="539"/>
        <v>Live</v>
      </c>
      <c r="P2617" s="77" t="str" cm="1">
        <f t="array" aca="1" ref="P2617" ca="1">_xlfn.IFS((N2617-TODAY())&gt;=547,"06 Expires over 18 months",(N2617-TODAY())&gt;=365,"05 Expires in 18 months",(N2617-TODAY())&gt;=183,"04 Expires in 12 months",(N2617-TODAY())&gt;=92,"03 Expires in 6 months",(N2617-TODAY())&gt;=31,"02 Expires in 3 months",(N2617-TODAY())&gt;=0,"01 Expires in 30 days",(N2617-TODAY())&gt;=-31,"01 Expired last 30 days",(N2617-TODAY())&gt;=-92,"02 Expired last 3 months",(N2617-TODAY())&gt;=-183,"03 Expired last 6 months",(N2617-TODAY())&gt;=-365,"04 Expired last 12 months",(N2617-TODAY())&gt;=-547,"05 Expired last 18 months",TRUE,"06 Expired over 18 months")</f>
        <v>02 Expires in 3 months</v>
      </c>
      <c r="Q2617" s="65">
        <v>5000</v>
      </c>
      <c r="R2617" s="84">
        <f t="shared" si="537"/>
        <v>9583.3333333333339</v>
      </c>
      <c r="S2617" s="77" t="str" cm="1">
        <f t="array" ref="S2617">_xlfn.IFS(R2617&gt;5000000,"Gold",R2617&gt;=500000,"Silver",R2617&gt;30000,"Bronze",TRUE,"Transactional")</f>
        <v>Transactional</v>
      </c>
      <c r="T2617" s="24" t="s">
        <v>54</v>
      </c>
      <c r="U2617" s="101" t="s">
        <v>190</v>
      </c>
      <c r="V2617" s="101" t="s">
        <v>1742</v>
      </c>
      <c r="W2617" s="77" t="str">
        <f t="shared" si="534"/>
        <v>Yes</v>
      </c>
      <c r="X2617" s="77" t="str">
        <f>IFERROR(_xlfn.XLOOKUP(J2617&amp;"||"&amp;K2617,'Mapping Ref.'!$J$2:$J$538,'Mapping Ref.'!$K$2:$K$538),"")</f>
        <v>Childrens &amp; Adults</v>
      </c>
      <c r="Y2617" s="77" t="str" cm="1">
        <f t="array" ref="Y2617">_xlfn.IFS(R2617&gt;2000000,"For Publication",R2617&gt;100000,"PID",R2617&gt;30000,"RFQ",TRUE,"Transactional")</f>
        <v>Transactional</v>
      </c>
      <c r="Z2617" s="24" t="s">
        <v>8586</v>
      </c>
      <c r="AA2617" s="32">
        <v>12</v>
      </c>
      <c r="AB2617" s="24">
        <v>12</v>
      </c>
      <c r="AC2617" s="25">
        <v>45575</v>
      </c>
      <c r="AD2617" s="24" t="s">
        <v>58</v>
      </c>
      <c r="AE2617" s="24" t="s">
        <v>8347</v>
      </c>
      <c r="AF2617" s="24" t="s">
        <v>59</v>
      </c>
      <c r="AG2617" s="24" t="s">
        <v>59</v>
      </c>
      <c r="AH2617" s="24" t="s">
        <v>60</v>
      </c>
      <c r="AI2617" s="24" t="s">
        <v>8471</v>
      </c>
      <c r="AJ2617" s="24" t="s">
        <v>60</v>
      </c>
      <c r="AK2617" s="24" t="s">
        <v>101</v>
      </c>
      <c r="AL2617" s="24" t="s">
        <v>70</v>
      </c>
      <c r="AM2617" s="24" t="s">
        <v>59</v>
      </c>
      <c r="AN2617" s="24" t="s">
        <v>59</v>
      </c>
      <c r="AO2617" s="24">
        <v>0</v>
      </c>
      <c r="AP2617" s="24"/>
      <c r="AQ2617" s="24" t="s">
        <v>10076</v>
      </c>
      <c r="AR2617" s="24" t="s">
        <v>10077</v>
      </c>
      <c r="AS2617" s="89">
        <f t="shared" si="538"/>
        <v>23</v>
      </c>
      <c r="AT2617" s="24" t="s">
        <v>10078</v>
      </c>
    </row>
    <row r="2618" spans="1:46" x14ac:dyDescent="0.5">
      <c r="A2618" s="24">
        <v>2760</v>
      </c>
      <c r="B2618" s="24" t="s">
        <v>506</v>
      </c>
      <c r="C2618" s="24"/>
      <c r="D2618" s="24" t="s">
        <v>10079</v>
      </c>
      <c r="E2618" s="24" t="s">
        <v>5924</v>
      </c>
      <c r="F2618" s="77" t="str">
        <f t="shared" si="533"/>
        <v>PLAY AS THERAPY LIMITED</v>
      </c>
      <c r="G2618" s="24" t="s">
        <v>10080</v>
      </c>
      <c r="H2618" s="24" t="s">
        <v>3816</v>
      </c>
      <c r="I2618" s="24" t="s">
        <v>3816</v>
      </c>
      <c r="J2618" s="24" t="s">
        <v>190</v>
      </c>
      <c r="K2618" s="24" t="s">
        <v>2234</v>
      </c>
      <c r="L2618" s="25">
        <v>45575</v>
      </c>
      <c r="M2618" s="25">
        <v>45939</v>
      </c>
      <c r="N2618" s="81">
        <f t="shared" si="535"/>
        <v>46304</v>
      </c>
      <c r="O2618" s="77" t="str">
        <f t="shared" ca="1" si="539"/>
        <v>Live</v>
      </c>
      <c r="P2618" s="77" t="str" cm="1">
        <f t="array" aca="1" ref="P2618" ca="1">_xlfn.IFS((N2618-TODAY())&gt;=547,"06 Expires over 18 months",(N2618-TODAY())&gt;=365,"05 Expires in 18 months",(N2618-TODAY())&gt;=183,"04 Expires in 12 months",(N2618-TODAY())&gt;=92,"03 Expires in 6 months",(N2618-TODAY())&gt;=31,"02 Expires in 3 months",(N2618-TODAY())&gt;=0,"01 Expires in 30 days",(N2618-TODAY())&gt;=-31,"01 Expired last 30 days",(N2618-TODAY())&gt;=-92,"02 Expired last 3 months",(N2618-TODAY())&gt;=-183,"03 Expired last 6 months",(N2618-TODAY())&gt;=-365,"04 Expired last 12 months",(N2618-TODAY())&gt;=-547,"05 Expired last 18 months",TRUE,"06 Expired over 18 months")</f>
        <v>02 Expires in 3 months</v>
      </c>
      <c r="Q2618" s="65">
        <v>5000</v>
      </c>
      <c r="R2618" s="84">
        <f t="shared" si="537"/>
        <v>9583.3333333333339</v>
      </c>
      <c r="S2618" s="77" t="str" cm="1">
        <f t="array" ref="S2618">_xlfn.IFS(R2618&gt;5000000,"Gold",R2618&gt;=500000,"Silver",R2618&gt;30000,"Bronze",TRUE,"Transactional")</f>
        <v>Transactional</v>
      </c>
      <c r="T2618" s="24" t="s">
        <v>54</v>
      </c>
      <c r="U2618" s="101" t="s">
        <v>190</v>
      </c>
      <c r="V2618" s="101" t="s">
        <v>1742</v>
      </c>
      <c r="W2618" s="77" t="str">
        <f t="shared" si="534"/>
        <v>Yes</v>
      </c>
      <c r="X2618" s="77" t="str">
        <f>IFERROR(_xlfn.XLOOKUP(J2618&amp;"||"&amp;K2618,'Mapping Ref.'!$J$2:$J$538,'Mapping Ref.'!$K$2:$K$538),"")</f>
        <v>Childrens &amp; Adults</v>
      </c>
      <c r="Y2618" s="77" t="str" cm="1">
        <f t="array" ref="Y2618">_xlfn.IFS(R2618&gt;2000000,"For Publication",R2618&gt;100000,"PID",R2618&gt;30000,"RFQ",TRUE,"Transactional")</f>
        <v>Transactional</v>
      </c>
      <c r="Z2618" s="24" t="s">
        <v>8586</v>
      </c>
      <c r="AA2618" s="32">
        <v>12</v>
      </c>
      <c r="AB2618" s="24">
        <v>12</v>
      </c>
      <c r="AC2618" s="25">
        <v>45575</v>
      </c>
      <c r="AD2618" s="24" t="s">
        <v>58</v>
      </c>
      <c r="AE2618" s="24" t="s">
        <v>8347</v>
      </c>
      <c r="AF2618" s="24" t="s">
        <v>59</v>
      </c>
      <c r="AG2618" s="24" t="s">
        <v>59</v>
      </c>
      <c r="AH2618" s="24" t="s">
        <v>60</v>
      </c>
      <c r="AI2618" s="24">
        <v>9814453</v>
      </c>
      <c r="AJ2618" s="24" t="s">
        <v>60</v>
      </c>
      <c r="AK2618" s="24" t="s">
        <v>101</v>
      </c>
      <c r="AL2618" s="24" t="s">
        <v>70</v>
      </c>
      <c r="AM2618" s="24" t="s">
        <v>59</v>
      </c>
      <c r="AN2618" s="24" t="s">
        <v>59</v>
      </c>
      <c r="AO2618" s="24">
        <v>0</v>
      </c>
      <c r="AP2618" s="24"/>
      <c r="AQ2618" s="24" t="s">
        <v>10081</v>
      </c>
      <c r="AR2618" s="24" t="s">
        <v>10082</v>
      </c>
      <c r="AS2618" s="89">
        <f t="shared" si="538"/>
        <v>23</v>
      </c>
      <c r="AT2618" s="24" t="s">
        <v>10083</v>
      </c>
    </row>
    <row r="2619" spans="1:46" x14ac:dyDescent="0.5">
      <c r="A2619" s="24">
        <v>2761</v>
      </c>
      <c r="B2619" s="24" t="s">
        <v>506</v>
      </c>
      <c r="C2619" s="24"/>
      <c r="D2619" s="24" t="s">
        <v>10084</v>
      </c>
      <c r="E2619" s="24" t="s">
        <v>5924</v>
      </c>
      <c r="F2619" s="77" t="str">
        <f t="shared" si="533"/>
        <v>EVOLUTIONARY PSYCHOTHERAPY LTD T/A BUILDING BLOCKS</v>
      </c>
      <c r="G2619" s="24" t="s">
        <v>10085</v>
      </c>
      <c r="H2619" s="24" t="s">
        <v>3816</v>
      </c>
      <c r="I2619" s="24" t="s">
        <v>3816</v>
      </c>
      <c r="J2619" s="24" t="s">
        <v>190</v>
      </c>
      <c r="K2619" s="24" t="s">
        <v>2234</v>
      </c>
      <c r="L2619" s="25">
        <v>45575</v>
      </c>
      <c r="M2619" s="25">
        <v>45939</v>
      </c>
      <c r="N2619" s="81">
        <f t="shared" si="535"/>
        <v>46304</v>
      </c>
      <c r="O2619" s="77" t="str">
        <f t="shared" ca="1" si="539"/>
        <v>Live</v>
      </c>
      <c r="P2619" s="77" t="str" cm="1">
        <f t="array" aca="1" ref="P2619" ca="1">_xlfn.IFS((N2619-TODAY())&gt;=547,"06 Expires over 18 months",(N2619-TODAY())&gt;=365,"05 Expires in 18 months",(N2619-TODAY())&gt;=183,"04 Expires in 12 months",(N2619-TODAY())&gt;=92,"03 Expires in 6 months",(N2619-TODAY())&gt;=31,"02 Expires in 3 months",(N2619-TODAY())&gt;=0,"01 Expires in 30 days",(N2619-TODAY())&gt;=-31,"01 Expired last 30 days",(N2619-TODAY())&gt;=-92,"02 Expired last 3 months",(N2619-TODAY())&gt;=-183,"03 Expired last 6 months",(N2619-TODAY())&gt;=-365,"04 Expired last 12 months",(N2619-TODAY())&gt;=-547,"05 Expired last 18 months",TRUE,"06 Expired over 18 months")</f>
        <v>02 Expires in 3 months</v>
      </c>
      <c r="Q2619" s="65">
        <v>5000</v>
      </c>
      <c r="R2619" s="84">
        <f t="shared" si="537"/>
        <v>9583.3333333333339</v>
      </c>
      <c r="S2619" s="77" t="str" cm="1">
        <f t="array" ref="S2619">_xlfn.IFS(R2619&gt;5000000,"Gold",R2619&gt;=500000,"Silver",R2619&gt;30000,"Bronze",TRUE,"Transactional")</f>
        <v>Transactional</v>
      </c>
      <c r="T2619" s="24" t="s">
        <v>54</v>
      </c>
      <c r="U2619" s="101" t="s">
        <v>190</v>
      </c>
      <c r="V2619" s="101" t="s">
        <v>1742</v>
      </c>
      <c r="W2619" s="77" t="str">
        <f t="shared" si="534"/>
        <v>Yes</v>
      </c>
      <c r="X2619" s="77" t="str">
        <f>IFERROR(_xlfn.XLOOKUP(J2619&amp;"||"&amp;K2619,'Mapping Ref.'!$J$2:$J$538,'Mapping Ref.'!$K$2:$K$538),"")</f>
        <v>Childrens &amp; Adults</v>
      </c>
      <c r="Y2619" s="77" t="str" cm="1">
        <f t="array" ref="Y2619">_xlfn.IFS(R2619&gt;2000000,"For Publication",R2619&gt;100000,"PID",R2619&gt;30000,"RFQ",TRUE,"Transactional")</f>
        <v>Transactional</v>
      </c>
      <c r="Z2619" s="24" t="s">
        <v>8586</v>
      </c>
      <c r="AA2619" s="32">
        <v>12</v>
      </c>
      <c r="AB2619" s="24">
        <v>12</v>
      </c>
      <c r="AC2619" s="25">
        <v>45575</v>
      </c>
      <c r="AD2619" s="24" t="s">
        <v>58</v>
      </c>
      <c r="AE2619" s="24" t="s">
        <v>8347</v>
      </c>
      <c r="AF2619" s="24" t="s">
        <v>59</v>
      </c>
      <c r="AG2619" s="24" t="s">
        <v>59</v>
      </c>
      <c r="AH2619" s="24" t="s">
        <v>60</v>
      </c>
      <c r="AI2619" s="24">
        <v>9142875</v>
      </c>
      <c r="AJ2619" s="24" t="s">
        <v>60</v>
      </c>
      <c r="AK2619" s="24" t="s">
        <v>101</v>
      </c>
      <c r="AL2619" s="24" t="s">
        <v>70</v>
      </c>
      <c r="AM2619" s="24" t="s">
        <v>59</v>
      </c>
      <c r="AN2619" s="24" t="s">
        <v>59</v>
      </c>
      <c r="AO2619" s="24">
        <v>0</v>
      </c>
      <c r="AP2619" s="24"/>
      <c r="AQ2619" s="24" t="s">
        <v>10086</v>
      </c>
      <c r="AR2619" s="24" t="s">
        <v>10087</v>
      </c>
      <c r="AS2619" s="89">
        <f t="shared" si="538"/>
        <v>23</v>
      </c>
      <c r="AT2619" s="24" t="s">
        <v>10088</v>
      </c>
    </row>
    <row r="2620" spans="1:46" x14ac:dyDescent="0.5">
      <c r="A2620" s="24">
        <v>2762</v>
      </c>
      <c r="B2620" s="24"/>
      <c r="C2620" s="24"/>
      <c r="D2620" s="24" t="s">
        <v>6984</v>
      </c>
      <c r="E2620" s="24" t="s">
        <v>10089</v>
      </c>
      <c r="F2620" s="77" t="str">
        <f t="shared" si="533"/>
        <v>Urang Property Management Ltd</v>
      </c>
      <c r="G2620" s="24" t="s">
        <v>10090</v>
      </c>
      <c r="H2620" s="24" t="s">
        <v>6135</v>
      </c>
      <c r="I2620" s="24" t="s">
        <v>6135</v>
      </c>
      <c r="J2620" s="24" t="s">
        <v>107</v>
      </c>
      <c r="K2620" s="24" t="s">
        <v>10091</v>
      </c>
      <c r="L2620" s="25">
        <v>45575</v>
      </c>
      <c r="M2620" s="25">
        <v>45939</v>
      </c>
      <c r="N2620" s="81">
        <f t="shared" si="535"/>
        <v>45939</v>
      </c>
      <c r="O2620" s="77" t="str">
        <f t="shared" ca="1" si="539"/>
        <v>Expired</v>
      </c>
      <c r="P2620" s="77" t="str" cm="1">
        <f t="array" aca="1" ref="P2620" ca="1">_xlfn.IFS((N2620-TODAY())&gt;=547,"06 Expires over 18 months",(N2620-TODAY())&gt;=365,"05 Expires in 18 months",(N2620-TODAY())&gt;=183,"04 Expires in 12 months",(N2620-TODAY())&gt;=92,"03 Expires in 6 months",(N2620-TODAY())&gt;=31,"02 Expires in 3 months",(N2620-TODAY())&gt;=0,"01 Expires in 30 days",(N2620-TODAY())&gt;=-31,"01 Expired last 30 days",(N2620-TODAY())&gt;=-92,"02 Expired last 3 months",(N2620-TODAY())&gt;=-183,"03 Expired last 6 months",(N2620-TODAY())&gt;=-365,"04 Expired last 12 months",(N2620-TODAY())&gt;=-547,"05 Expired last 18 months",TRUE,"06 Expired over 18 months")</f>
        <v>04 Expired last 12 months</v>
      </c>
      <c r="Q2620" s="65">
        <v>2499</v>
      </c>
      <c r="R2620" s="84">
        <f t="shared" si="537"/>
        <v>2499</v>
      </c>
      <c r="S2620" s="77" t="str" cm="1">
        <f t="array" ref="S2620">_xlfn.IFS(R2620&gt;5000000,"Gold",R2620&gt;=500000,"Silver",R2620&gt;30000,"Bronze",TRUE,"Transactional")</f>
        <v>Transactional</v>
      </c>
      <c r="T2620" s="24" t="s">
        <v>54</v>
      </c>
      <c r="U2620" s="101" t="s">
        <v>84</v>
      </c>
      <c r="V2620" s="101" t="s">
        <v>157</v>
      </c>
      <c r="W2620" s="77" t="str">
        <f t="shared" si="534"/>
        <v>No</v>
      </c>
      <c r="X2620" s="77" t="str">
        <f>IFERROR(_xlfn.XLOOKUP(J2620&amp;"||"&amp;K2620,'Mapping Ref.'!$J$2:$J$538,'Mapping Ref.'!$K$2:$K$538),"")</f>
        <v>Construction &amp; Estates</v>
      </c>
      <c r="Y2620" s="77" t="str" cm="1">
        <f t="array" ref="Y2620">_xlfn.IFS(R2620&gt;2000000,"For Publication",R2620&gt;100000,"PID",R2620&gt;30000,"RFQ",TRUE,"Transactional")</f>
        <v>Transactional</v>
      </c>
      <c r="Z2620" s="24" t="s">
        <v>2277</v>
      </c>
      <c r="AA2620" s="32">
        <v>0</v>
      </c>
      <c r="AB2620" s="24">
        <v>0</v>
      </c>
      <c r="AC2620" s="25">
        <v>45575</v>
      </c>
      <c r="AD2620" s="24" t="s">
        <v>58</v>
      </c>
      <c r="AE2620" s="24" t="s">
        <v>8375</v>
      </c>
      <c r="AF2620" s="24" t="s">
        <v>59</v>
      </c>
      <c r="AG2620" s="24" t="s">
        <v>59</v>
      </c>
      <c r="AH2620" s="24" t="s">
        <v>60</v>
      </c>
      <c r="AI2620" s="24">
        <v>6541973</v>
      </c>
      <c r="AJ2620" s="24" t="s">
        <v>59</v>
      </c>
      <c r="AK2620" s="24" t="s">
        <v>86</v>
      </c>
      <c r="AL2620" s="24" t="s">
        <v>70</v>
      </c>
      <c r="AM2620" s="24" t="s">
        <v>59</v>
      </c>
      <c r="AN2620" s="24" t="s">
        <v>59</v>
      </c>
      <c r="AO2620" s="24">
        <v>0</v>
      </c>
      <c r="AP2620" s="24"/>
      <c r="AQ2620" s="24" t="s">
        <v>10092</v>
      </c>
      <c r="AR2620" s="24" t="s">
        <v>10093</v>
      </c>
      <c r="AS2620" s="89">
        <f t="shared" si="538"/>
        <v>11</v>
      </c>
      <c r="AT2620" s="24" t="s">
        <v>10090</v>
      </c>
    </row>
    <row r="2621" spans="1:46" x14ac:dyDescent="0.5">
      <c r="A2621" s="24">
        <v>2763</v>
      </c>
      <c r="B2621" s="24" t="s">
        <v>506</v>
      </c>
      <c r="C2621" s="24"/>
      <c r="D2621" s="24" t="s">
        <v>10094</v>
      </c>
      <c r="E2621" s="24" t="s">
        <v>5924</v>
      </c>
      <c r="F2621" s="77" t="str">
        <f t="shared" si="533"/>
        <v>PSYCHOLOGY &amp; GROUP ANALYTIC CONSULTANCY LTD</v>
      </c>
      <c r="G2621" s="24" t="s">
        <v>10095</v>
      </c>
      <c r="H2621" s="24" t="s">
        <v>3816</v>
      </c>
      <c r="I2621" s="24" t="s">
        <v>3816</v>
      </c>
      <c r="J2621" s="24" t="s">
        <v>190</v>
      </c>
      <c r="K2621" s="24" t="s">
        <v>2234</v>
      </c>
      <c r="L2621" s="25">
        <v>45575</v>
      </c>
      <c r="M2621" s="25">
        <v>45939</v>
      </c>
      <c r="N2621" s="81">
        <f t="shared" si="535"/>
        <v>46304</v>
      </c>
      <c r="O2621" s="77" t="str">
        <f t="shared" ca="1" si="539"/>
        <v>Live</v>
      </c>
      <c r="P2621" s="77" t="str" cm="1">
        <f t="array" aca="1" ref="P2621" ca="1">_xlfn.IFS((N2621-TODAY())&gt;=547,"06 Expires over 18 months",(N2621-TODAY())&gt;=365,"05 Expires in 18 months",(N2621-TODAY())&gt;=183,"04 Expires in 12 months",(N2621-TODAY())&gt;=92,"03 Expires in 6 months",(N2621-TODAY())&gt;=31,"02 Expires in 3 months",(N2621-TODAY())&gt;=0,"01 Expires in 30 days",(N2621-TODAY())&gt;=-31,"01 Expired last 30 days",(N2621-TODAY())&gt;=-92,"02 Expired last 3 months",(N2621-TODAY())&gt;=-183,"03 Expired last 6 months",(N2621-TODAY())&gt;=-365,"04 Expired last 12 months",(N2621-TODAY())&gt;=-547,"05 Expired last 18 months",TRUE,"06 Expired over 18 months")</f>
        <v>02 Expires in 3 months</v>
      </c>
      <c r="Q2621" s="65">
        <v>5000</v>
      </c>
      <c r="R2621" s="84">
        <f t="shared" si="537"/>
        <v>9583.3333333333339</v>
      </c>
      <c r="S2621" s="77" t="str" cm="1">
        <f t="array" ref="S2621">_xlfn.IFS(R2621&gt;5000000,"Gold",R2621&gt;=500000,"Silver",R2621&gt;30000,"Bronze",TRUE,"Transactional")</f>
        <v>Transactional</v>
      </c>
      <c r="T2621" s="24" t="s">
        <v>54</v>
      </c>
      <c r="U2621" s="101" t="s">
        <v>190</v>
      </c>
      <c r="V2621" s="101"/>
      <c r="W2621" s="77" t="str">
        <f t="shared" si="534"/>
        <v>Yes</v>
      </c>
      <c r="X2621" s="77" t="str">
        <f>IFERROR(_xlfn.XLOOKUP(J2621&amp;"||"&amp;K2621,'Mapping Ref.'!$J$2:$J$538,'Mapping Ref.'!$K$2:$K$538),"")</f>
        <v>Childrens &amp; Adults</v>
      </c>
      <c r="Y2621" s="77" t="str" cm="1">
        <f t="array" ref="Y2621">_xlfn.IFS(R2621&gt;2000000,"For Publication",R2621&gt;100000,"PID",R2621&gt;30000,"RFQ",TRUE,"Transactional")</f>
        <v>Transactional</v>
      </c>
      <c r="Z2621" s="24" t="s">
        <v>8586</v>
      </c>
      <c r="AA2621" s="32">
        <v>12</v>
      </c>
      <c r="AB2621" s="24">
        <v>12</v>
      </c>
      <c r="AC2621" s="25">
        <v>45575</v>
      </c>
      <c r="AD2621" s="24" t="s">
        <v>58</v>
      </c>
      <c r="AE2621" s="24" t="s">
        <v>8347</v>
      </c>
      <c r="AF2621" s="24" t="s">
        <v>59</v>
      </c>
      <c r="AG2621" s="24" t="s">
        <v>59</v>
      </c>
      <c r="AH2621" s="24" t="s">
        <v>60</v>
      </c>
      <c r="AI2621" s="24">
        <v>15233293</v>
      </c>
      <c r="AJ2621" s="24" t="s">
        <v>60</v>
      </c>
      <c r="AK2621" s="24" t="s">
        <v>101</v>
      </c>
      <c r="AL2621" s="24" t="s">
        <v>70</v>
      </c>
      <c r="AM2621" s="24" t="s">
        <v>59</v>
      </c>
      <c r="AN2621" s="24" t="s">
        <v>59</v>
      </c>
      <c r="AO2621" s="24">
        <v>0</v>
      </c>
      <c r="AP2621" s="24"/>
      <c r="AQ2621" s="24" t="s">
        <v>10096</v>
      </c>
      <c r="AR2621" s="24" t="s">
        <v>10097</v>
      </c>
      <c r="AS2621" s="89">
        <f t="shared" si="538"/>
        <v>23</v>
      </c>
      <c r="AT2621" s="24" t="s">
        <v>10098</v>
      </c>
    </row>
    <row r="2622" spans="1:46" x14ac:dyDescent="0.5">
      <c r="A2622" s="24">
        <v>2764</v>
      </c>
      <c r="B2622" s="24"/>
      <c r="C2622" s="24" t="s">
        <v>77</v>
      </c>
      <c r="D2622" s="24" t="s">
        <v>10099</v>
      </c>
      <c r="E2622" s="24" t="s">
        <v>10100</v>
      </c>
      <c r="F2622" s="77" t="str">
        <f t="shared" si="533"/>
        <v>CENTRE FOR LONDON</v>
      </c>
      <c r="G2622" s="24" t="s">
        <v>10049</v>
      </c>
      <c r="H2622" s="24" t="s">
        <v>9559</v>
      </c>
      <c r="I2622" s="24" t="s">
        <v>6570</v>
      </c>
      <c r="J2622" s="24" t="s">
        <v>321</v>
      </c>
      <c r="K2622" s="24" t="s">
        <v>1109</v>
      </c>
      <c r="L2622" s="25">
        <v>45576</v>
      </c>
      <c r="M2622" s="25">
        <v>45941</v>
      </c>
      <c r="N2622" s="81">
        <f t="shared" si="535"/>
        <v>45941</v>
      </c>
      <c r="O2622" s="77" t="str">
        <f t="shared" ca="1" si="539"/>
        <v>Expired</v>
      </c>
      <c r="P2622" s="77" t="str" cm="1">
        <f t="array" aca="1" ref="P2622" ca="1">_xlfn.IFS((N2622-TODAY())&gt;=547,"06 Expires over 18 months",(N2622-TODAY())&gt;=365,"05 Expires in 18 months",(N2622-TODAY())&gt;=183,"04 Expires in 12 months",(N2622-TODAY())&gt;=92,"03 Expires in 6 months",(N2622-TODAY())&gt;=31,"02 Expires in 3 months",(N2622-TODAY())&gt;=0,"01 Expires in 30 days",(N2622-TODAY())&gt;=-31,"01 Expired last 30 days",(N2622-TODAY())&gt;=-92,"02 Expired last 3 months",(N2622-TODAY())&gt;=-183,"03 Expired last 6 months",(N2622-TODAY())&gt;=-365,"04 Expired last 12 months",(N2622-TODAY())&gt;=-547,"05 Expired last 18 months",TRUE,"06 Expired over 18 months")</f>
        <v>04 Expired last 12 months</v>
      </c>
      <c r="Q2622" s="65">
        <v>5000</v>
      </c>
      <c r="R2622" s="84">
        <f t="shared" si="537"/>
        <v>5000</v>
      </c>
      <c r="S2622" s="77" t="str" cm="1">
        <f t="array" ref="S2622">_xlfn.IFS(R2622&gt;5000000,"Gold",R2622&gt;=500000,"Silver",R2622&gt;30000,"Bronze",TRUE,"Transactional")</f>
        <v>Transactional</v>
      </c>
      <c r="T2622" s="24" t="s">
        <v>54</v>
      </c>
      <c r="U2622" s="101" t="s">
        <v>99</v>
      </c>
      <c r="V2622" s="101" t="s">
        <v>100</v>
      </c>
      <c r="W2622" s="77" t="str">
        <f t="shared" si="534"/>
        <v>No</v>
      </c>
      <c r="X2622" s="77" t="str">
        <f>IFERROR(_xlfn.XLOOKUP(J2622&amp;"||"&amp;K2622,'Mapping Ref.'!$J$2:$J$538,'Mapping Ref.'!$K$2:$K$538),"")</f>
        <v>Corporate</v>
      </c>
      <c r="Y2622" s="77" t="str" cm="1">
        <f t="array" ref="Y2622">_xlfn.IFS(R2622&gt;2000000,"For Publication",R2622&gt;100000,"PID",R2622&gt;30000,"RFQ",TRUE,"Transactional")</f>
        <v>Transactional</v>
      </c>
      <c r="Z2622" s="24" t="s">
        <v>2277</v>
      </c>
      <c r="AA2622" s="32">
        <v>12</v>
      </c>
      <c r="AB2622" s="24">
        <v>0</v>
      </c>
      <c r="AC2622" s="25">
        <v>45576</v>
      </c>
      <c r="AD2622" s="24" t="s">
        <v>58</v>
      </c>
      <c r="AE2622" s="24" t="s">
        <v>8471</v>
      </c>
      <c r="AF2622" s="24" t="s">
        <v>59</v>
      </c>
      <c r="AG2622" s="24" t="s">
        <v>59</v>
      </c>
      <c r="AH2622" s="24" t="s">
        <v>59</v>
      </c>
      <c r="AI2622" s="24">
        <v>8414909</v>
      </c>
      <c r="AJ2622" s="24" t="s">
        <v>59</v>
      </c>
      <c r="AK2622" s="24" t="s">
        <v>86</v>
      </c>
      <c r="AL2622" s="24" t="s">
        <v>70</v>
      </c>
      <c r="AM2622" s="24" t="s">
        <v>59</v>
      </c>
      <c r="AN2622" s="24" t="s">
        <v>59</v>
      </c>
      <c r="AO2622" s="24">
        <v>0</v>
      </c>
      <c r="AP2622" s="24" t="s">
        <v>8471</v>
      </c>
      <c r="AQ2622" s="24" t="s">
        <v>9559</v>
      </c>
      <c r="AR2622" s="24" t="s">
        <v>10101</v>
      </c>
      <c r="AS2622" s="89">
        <f t="shared" si="538"/>
        <v>12</v>
      </c>
      <c r="AT2622" s="24" t="s">
        <v>10047</v>
      </c>
    </row>
    <row r="2623" spans="1:46" x14ac:dyDescent="0.5">
      <c r="A2623" s="24">
        <v>2765</v>
      </c>
      <c r="B2623" s="24" t="s">
        <v>506</v>
      </c>
      <c r="C2623" s="24" t="s">
        <v>77</v>
      </c>
      <c r="D2623" s="24" t="s">
        <v>10102</v>
      </c>
      <c r="E2623" s="24" t="s">
        <v>10103</v>
      </c>
      <c r="F2623" s="77" t="str">
        <f t="shared" si="533"/>
        <v>SIMPSON ASSOCIATES INFORMATION SERVICES LIMITED</v>
      </c>
      <c r="G2623" s="24" t="s">
        <v>5644</v>
      </c>
      <c r="H2623" s="24" t="s">
        <v>7303</v>
      </c>
      <c r="I2623" s="24" t="s">
        <v>10104</v>
      </c>
      <c r="J2623" s="24" t="s">
        <v>97</v>
      </c>
      <c r="K2623" s="24" t="s">
        <v>10105</v>
      </c>
      <c r="L2623" s="25">
        <v>45568</v>
      </c>
      <c r="M2623" s="25">
        <v>46298</v>
      </c>
      <c r="N2623" s="81">
        <f t="shared" si="535"/>
        <v>47029</v>
      </c>
      <c r="O2623" s="77" t="str">
        <f t="shared" ca="1" si="539"/>
        <v>Live</v>
      </c>
      <c r="P2623" s="77" t="str" cm="1">
        <f t="array" aca="1" ref="P2623" ca="1">_xlfn.IFS((N2623-TODAY())&gt;=547,"06 Expires over 18 months",(N2623-TODAY())&gt;=365,"05 Expires in 18 months",(N2623-TODAY())&gt;=183,"04 Expires in 12 months",(N2623-TODAY())&gt;=92,"03 Expires in 6 months",(N2623-TODAY())&gt;=31,"02 Expires in 3 months",(N2623-TODAY())&gt;=0,"01 Expires in 30 days",(N2623-TODAY())&gt;=-31,"01 Expired last 30 days",(N2623-TODAY())&gt;=-92,"02 Expired last 3 months",(N2623-TODAY())&gt;=-183,"03 Expired last 6 months",(N2623-TODAY())&gt;=-365,"04 Expired last 12 months",(N2623-TODAY())&gt;=-547,"05 Expired last 18 months",TRUE,"06 Expired over 18 months")</f>
        <v>06 Expires over 18 months</v>
      </c>
      <c r="Q2623" s="65">
        <v>406000</v>
      </c>
      <c r="R2623" s="84">
        <f t="shared" si="537"/>
        <v>1624000</v>
      </c>
      <c r="S2623" s="77" t="str" cm="1">
        <f t="array" ref="S2623">_xlfn.IFS(R2623&gt;5000000,"Gold",R2623&gt;=500000,"Silver",R2623&gt;30000,"Bronze",TRUE,"Transactional")</f>
        <v>Silver</v>
      </c>
      <c r="T2623" s="24" t="s">
        <v>54</v>
      </c>
      <c r="U2623" s="101" t="s">
        <v>116</v>
      </c>
      <c r="V2623" s="101" t="s">
        <v>569</v>
      </c>
      <c r="W2623" s="77" t="str">
        <f t="shared" si="534"/>
        <v>Yes</v>
      </c>
      <c r="X2623" s="77" t="str">
        <f>IFERROR(_xlfn.XLOOKUP(J2623&amp;"||"&amp;K2623,'Mapping Ref.'!$J$2:$J$538,'Mapping Ref.'!$K$2:$K$538),"")</f>
        <v>Corporate</v>
      </c>
      <c r="Y2623" s="77" t="str" cm="1">
        <f t="array" ref="Y2623">_xlfn.IFS(R2623&gt;2000000,"For Publication",R2623&gt;100000,"PID",R2623&gt;30000,"RFQ",TRUE,"Transactional")</f>
        <v>PID</v>
      </c>
      <c r="Z2623" s="24" t="s">
        <v>8586</v>
      </c>
      <c r="AA2623" s="32">
        <v>24</v>
      </c>
      <c r="AB2623" s="24">
        <v>24</v>
      </c>
      <c r="AC2623" s="25">
        <v>45576</v>
      </c>
      <c r="AD2623" s="24" t="s">
        <v>58</v>
      </c>
      <c r="AE2623" s="24" t="s">
        <v>10106</v>
      </c>
      <c r="AF2623" s="24" t="s">
        <v>60</v>
      </c>
      <c r="AG2623" s="24" t="s">
        <v>59</v>
      </c>
      <c r="AH2623" s="24" t="s">
        <v>60</v>
      </c>
      <c r="AI2623" s="24">
        <v>3442572</v>
      </c>
      <c r="AJ2623" s="24" t="s">
        <v>60</v>
      </c>
      <c r="AK2623" s="24" t="s">
        <v>86</v>
      </c>
      <c r="AL2623" s="24" t="s">
        <v>8722</v>
      </c>
      <c r="AM2623" s="24" t="s">
        <v>60</v>
      </c>
      <c r="AN2623" s="24" t="s">
        <v>59</v>
      </c>
      <c r="AO2623" s="24">
        <v>0</v>
      </c>
      <c r="AP2623" s="24"/>
      <c r="AQ2623" s="24" t="s">
        <v>10107</v>
      </c>
      <c r="AR2623" s="24" t="s">
        <v>10108</v>
      </c>
      <c r="AS2623" s="89">
        <f t="shared" si="538"/>
        <v>48</v>
      </c>
      <c r="AT2623" s="24" t="s">
        <v>5646</v>
      </c>
    </row>
    <row r="2624" spans="1:46" x14ac:dyDescent="0.5">
      <c r="A2624" s="24">
        <v>2766</v>
      </c>
      <c r="B2624" s="24"/>
      <c r="C2624" s="24"/>
      <c r="D2624" s="24" t="s">
        <v>10109</v>
      </c>
      <c r="E2624" s="24" t="s">
        <v>10110</v>
      </c>
      <c r="F2624" s="77" t="str">
        <f t="shared" si="533"/>
        <v>FALCON STRUCTURAL REPAIRS LTD</v>
      </c>
      <c r="G2624" s="24" t="s">
        <v>10111</v>
      </c>
      <c r="H2624" s="24" t="s">
        <v>10112</v>
      </c>
      <c r="I2624" s="24" t="s">
        <v>1518</v>
      </c>
      <c r="J2624" s="24" t="s">
        <v>107</v>
      </c>
      <c r="K2624" s="24" t="s">
        <v>1397</v>
      </c>
      <c r="L2624" s="25">
        <v>45440</v>
      </c>
      <c r="M2624" s="25">
        <v>45583</v>
      </c>
      <c r="N2624" s="81">
        <f t="shared" si="535"/>
        <v>45583</v>
      </c>
      <c r="O2624" s="77" t="str">
        <f t="shared" ca="1" si="539"/>
        <v>Expired</v>
      </c>
      <c r="P2624" s="77" t="str" cm="1">
        <f t="array" aca="1" ref="P2624" ca="1">_xlfn.IFS((N2624-TODAY())&gt;=547,"06 Expires over 18 months",(N2624-TODAY())&gt;=365,"05 Expires in 18 months",(N2624-TODAY())&gt;=183,"04 Expires in 12 months",(N2624-TODAY())&gt;=92,"03 Expires in 6 months",(N2624-TODAY())&gt;=31,"02 Expires in 3 months",(N2624-TODAY())&gt;=0,"01 Expires in 30 days",(N2624-TODAY())&gt;=-31,"01 Expired last 30 days",(N2624-TODAY())&gt;=-92,"02 Expired last 3 months",(N2624-TODAY())&gt;=-183,"03 Expired last 6 months",(N2624-TODAY())&gt;=-365,"04 Expired last 12 months",(N2624-TODAY())&gt;=-547,"05 Expired last 18 months",TRUE,"06 Expired over 18 months")</f>
        <v>06 Expired over 18 months</v>
      </c>
      <c r="Q2624" s="65">
        <v>96610.25</v>
      </c>
      <c r="R2624" s="84">
        <f t="shared" si="537"/>
        <v>96610.25</v>
      </c>
      <c r="S2624" s="77" t="str" cm="1">
        <f t="array" ref="S2624">_xlfn.IFS(R2624&gt;5000000,"Gold",R2624&gt;=500000,"Silver",R2624&gt;30000,"Bronze",TRUE,"Transactional")</f>
        <v>Bronze</v>
      </c>
      <c r="T2624" s="24" t="s">
        <v>122</v>
      </c>
      <c r="U2624" s="101" t="s">
        <v>123</v>
      </c>
      <c r="V2624" s="101" t="s">
        <v>124</v>
      </c>
      <c r="W2624" s="77" t="str">
        <f t="shared" si="534"/>
        <v>No</v>
      </c>
      <c r="X2624" s="77" t="str">
        <f>IFERROR(_xlfn.XLOOKUP(J2624&amp;"||"&amp;K2624,'Mapping Ref.'!$J$2:$J$538,'Mapping Ref.'!$K$2:$K$538),"")</f>
        <v>Construction &amp; Estates</v>
      </c>
      <c r="Y2624" s="77" t="str" cm="1">
        <f t="array" ref="Y2624">_xlfn.IFS(R2624&gt;2000000,"For Publication",R2624&gt;100000,"PID",R2624&gt;30000,"RFQ",TRUE,"Transactional")</f>
        <v>RFQ</v>
      </c>
      <c r="Z2624" s="24" t="s">
        <v>2277</v>
      </c>
      <c r="AA2624" s="32">
        <v>5</v>
      </c>
      <c r="AB2624" s="24">
        <v>0</v>
      </c>
      <c r="AC2624" s="25">
        <v>45580</v>
      </c>
      <c r="AD2624" s="24" t="s">
        <v>58</v>
      </c>
      <c r="AE2624" s="24" t="s">
        <v>10113</v>
      </c>
      <c r="AF2624" s="24" t="s">
        <v>59</v>
      </c>
      <c r="AG2624" s="24" t="s">
        <v>59</v>
      </c>
      <c r="AH2624" s="24" t="s">
        <v>60</v>
      </c>
      <c r="AI2624" s="24">
        <v>2028867</v>
      </c>
      <c r="AJ2624" s="24" t="s">
        <v>60</v>
      </c>
      <c r="AK2624" s="24" t="s">
        <v>76</v>
      </c>
      <c r="AL2624" s="24" t="s">
        <v>123</v>
      </c>
      <c r="AM2624" s="24" t="s">
        <v>60</v>
      </c>
      <c r="AN2624" s="24" t="s">
        <v>59</v>
      </c>
      <c r="AO2624" s="24">
        <v>0</v>
      </c>
      <c r="AP2624" s="24"/>
      <c r="AQ2624" s="24" t="s">
        <v>10114</v>
      </c>
      <c r="AR2624" s="24" t="s">
        <v>10115</v>
      </c>
      <c r="AS2624" s="89">
        <f t="shared" si="538"/>
        <v>4</v>
      </c>
      <c r="AT2624" s="24" t="s">
        <v>10116</v>
      </c>
    </row>
    <row r="2625" spans="1:46" x14ac:dyDescent="0.5">
      <c r="A2625" s="24">
        <v>2767</v>
      </c>
      <c r="B2625" s="24"/>
      <c r="C2625" s="24"/>
      <c r="D2625" s="24" t="s">
        <v>10117</v>
      </c>
      <c r="E2625" s="24" t="s">
        <v>10118</v>
      </c>
      <c r="F2625" s="77" t="str">
        <f t="shared" si="533"/>
        <v>MAUREEN MO LING CHUI</v>
      </c>
      <c r="G2625" s="24" t="s">
        <v>10119</v>
      </c>
      <c r="H2625" s="24" t="s">
        <v>2380</v>
      </c>
      <c r="I2625" s="24" t="s">
        <v>2380</v>
      </c>
      <c r="J2625" s="24" t="s">
        <v>97</v>
      </c>
      <c r="K2625" s="24" t="s">
        <v>7487</v>
      </c>
      <c r="L2625" s="25">
        <v>45566</v>
      </c>
      <c r="M2625" s="25">
        <v>45646</v>
      </c>
      <c r="N2625" s="81">
        <f t="shared" si="535"/>
        <v>45736</v>
      </c>
      <c r="O2625" s="77" t="str">
        <f t="shared" ca="1" si="539"/>
        <v>Expired</v>
      </c>
      <c r="P2625" s="77" t="str" cm="1">
        <f t="array" aca="1" ref="P2625" ca="1">_xlfn.IFS((N2625-TODAY())&gt;=547,"06 Expires over 18 months",(N2625-TODAY())&gt;=365,"05 Expires in 18 months",(N2625-TODAY())&gt;=183,"04 Expires in 12 months",(N2625-TODAY())&gt;=92,"03 Expires in 6 months",(N2625-TODAY())&gt;=31,"02 Expires in 3 months",(N2625-TODAY())&gt;=0,"01 Expires in 30 days",(N2625-TODAY())&gt;=-31,"01 Expired last 30 days",(N2625-TODAY())&gt;=-92,"02 Expired last 3 months",(N2625-TODAY())&gt;=-183,"03 Expired last 6 months",(N2625-TODAY())&gt;=-365,"04 Expired last 12 months",(N2625-TODAY())&gt;=-547,"05 Expired last 18 months",TRUE,"06 Expired over 18 months")</f>
        <v>05 Expired last 18 months</v>
      </c>
      <c r="Q2625" s="65">
        <v>2750</v>
      </c>
      <c r="R2625" s="84">
        <f t="shared" si="537"/>
        <v>2750</v>
      </c>
      <c r="S2625" s="77" t="str" cm="1">
        <f t="array" ref="S2625">_xlfn.IFS(R2625&gt;5000000,"Gold",R2625&gt;=500000,"Silver",R2625&gt;30000,"Bronze",TRUE,"Transactional")</f>
        <v>Transactional</v>
      </c>
      <c r="T2625" s="24" t="s">
        <v>54</v>
      </c>
      <c r="U2625" s="101" t="s">
        <v>208</v>
      </c>
      <c r="V2625" s="101" t="s">
        <v>209</v>
      </c>
      <c r="W2625" s="77" t="str">
        <f t="shared" si="534"/>
        <v>Yes</v>
      </c>
      <c r="X2625" s="77" t="str">
        <f>IFERROR(_xlfn.XLOOKUP(J2625&amp;"||"&amp;K2625,'Mapping Ref.'!$J$2:$J$538,'Mapping Ref.'!$K$2:$K$538),"")</f>
        <v>Corporate</v>
      </c>
      <c r="Y2625" s="77" t="str" cm="1">
        <f t="array" ref="Y2625">_xlfn.IFS(R2625&gt;2000000,"For Publication",R2625&gt;100000,"PID",R2625&gt;30000,"RFQ",TRUE,"Transactional")</f>
        <v>Transactional</v>
      </c>
      <c r="Z2625" s="24" t="s">
        <v>2277</v>
      </c>
      <c r="AA2625" s="32">
        <v>3</v>
      </c>
      <c r="AB2625" s="24">
        <v>3</v>
      </c>
      <c r="AC2625" s="25">
        <v>45580</v>
      </c>
      <c r="AD2625" s="24" t="s">
        <v>58</v>
      </c>
      <c r="AE2625" s="24" t="s">
        <v>8375</v>
      </c>
      <c r="AF2625" s="24" t="s">
        <v>60</v>
      </c>
      <c r="AG2625" s="24" t="s">
        <v>60</v>
      </c>
      <c r="AH2625" s="24" t="s">
        <v>60</v>
      </c>
      <c r="AI2625" s="24" t="s">
        <v>8471</v>
      </c>
      <c r="AJ2625" s="24" t="s">
        <v>59</v>
      </c>
      <c r="AK2625" s="24" t="s">
        <v>101</v>
      </c>
      <c r="AL2625" s="24" t="s">
        <v>70</v>
      </c>
      <c r="AM2625" s="24" t="s">
        <v>60</v>
      </c>
      <c r="AN2625" s="24"/>
      <c r="AO2625" s="24">
        <v>0</v>
      </c>
      <c r="AP2625" s="24" t="s">
        <v>10120</v>
      </c>
      <c r="AQ2625" s="24" t="s">
        <v>10121</v>
      </c>
      <c r="AR2625" s="24" t="s">
        <v>10122</v>
      </c>
      <c r="AS2625" s="89">
        <f t="shared" si="538"/>
        <v>5</v>
      </c>
      <c r="AT2625" s="24" t="s">
        <v>10123</v>
      </c>
    </row>
    <row r="2626" spans="1:46" x14ac:dyDescent="0.5">
      <c r="A2626" s="24">
        <v>2768</v>
      </c>
      <c r="B2626" s="24"/>
      <c r="C2626" s="24"/>
      <c r="D2626" s="24" t="s">
        <v>10124</v>
      </c>
      <c r="E2626" s="24" t="s">
        <v>10125</v>
      </c>
      <c r="F2626" s="77" t="str">
        <f t="shared" ref="F2626:F2689" si="540">IF(AT2626&lt;&gt;"",AT2626,G2626)</f>
        <v>NESTA</v>
      </c>
      <c r="G2626" s="24" t="s">
        <v>10126</v>
      </c>
      <c r="H2626" s="24" t="s">
        <v>2380</v>
      </c>
      <c r="I2626" s="24" t="s">
        <v>2380</v>
      </c>
      <c r="J2626" s="24" t="s">
        <v>97</v>
      </c>
      <c r="K2626" s="24" t="s">
        <v>7487</v>
      </c>
      <c r="L2626" s="25">
        <v>45536</v>
      </c>
      <c r="M2626" s="25">
        <v>45900</v>
      </c>
      <c r="N2626" s="81">
        <f t="shared" si="535"/>
        <v>45900</v>
      </c>
      <c r="O2626" s="77" t="str">
        <f t="shared" ca="1" si="539"/>
        <v>Expired</v>
      </c>
      <c r="P2626" s="77" t="str" cm="1">
        <f t="array" aca="1" ref="P2626" ca="1">_xlfn.IFS((N2626-TODAY())&gt;=547,"06 Expires over 18 months",(N2626-TODAY())&gt;=365,"05 Expires in 18 months",(N2626-TODAY())&gt;=183,"04 Expires in 12 months",(N2626-TODAY())&gt;=92,"03 Expires in 6 months",(N2626-TODAY())&gt;=31,"02 Expires in 3 months",(N2626-TODAY())&gt;=0,"01 Expires in 30 days",(N2626-TODAY())&gt;=-31,"01 Expired last 30 days",(N2626-TODAY())&gt;=-92,"02 Expired last 3 months",(N2626-TODAY())&gt;=-183,"03 Expired last 6 months",(N2626-TODAY())&gt;=-365,"04 Expired last 12 months",(N2626-TODAY())&gt;=-547,"05 Expired last 18 months",TRUE,"06 Expired over 18 months")</f>
        <v>04 Expired last 12 months</v>
      </c>
      <c r="Q2626" s="65">
        <v>19428</v>
      </c>
      <c r="R2626" s="84">
        <f t="shared" si="537"/>
        <v>19428</v>
      </c>
      <c r="S2626" s="77" t="str" cm="1">
        <f t="array" ref="S2626">_xlfn.IFS(R2626&gt;5000000,"Gold",R2626&gt;=500000,"Silver",R2626&gt;30000,"Bronze",TRUE,"Transactional")</f>
        <v>Transactional</v>
      </c>
      <c r="T2626" s="24" t="s">
        <v>54</v>
      </c>
      <c r="U2626" s="101" t="s">
        <v>99</v>
      </c>
      <c r="V2626" s="101" t="s">
        <v>100</v>
      </c>
      <c r="W2626" s="77" t="str">
        <f t="shared" ref="W2626:W2689" si="541">IF(AB2626&gt;0,"Yes","No")</f>
        <v>No</v>
      </c>
      <c r="X2626" s="77" t="str">
        <f>IFERROR(_xlfn.XLOOKUP(J2626&amp;"||"&amp;K2626,'Mapping Ref.'!$J$2:$J$538,'Mapping Ref.'!$K$2:$K$538),"")</f>
        <v>Corporate</v>
      </c>
      <c r="Y2626" s="77" t="str" cm="1">
        <f t="array" ref="Y2626">_xlfn.IFS(R2626&gt;2000000,"For Publication",R2626&gt;100000,"PID",R2626&gt;30000,"RFQ",TRUE,"Transactional")</f>
        <v>Transactional</v>
      </c>
      <c r="Z2626" s="24" t="s">
        <v>2277</v>
      </c>
      <c r="AA2626" s="32">
        <v>12</v>
      </c>
      <c r="AB2626" s="24">
        <v>0</v>
      </c>
      <c r="AC2626" s="25">
        <v>45580</v>
      </c>
      <c r="AD2626" s="24" t="s">
        <v>58</v>
      </c>
      <c r="AE2626" s="24" t="s">
        <v>8375</v>
      </c>
      <c r="AF2626" s="24" t="s">
        <v>60</v>
      </c>
      <c r="AG2626" s="24" t="s">
        <v>59</v>
      </c>
      <c r="AH2626" s="24" t="s">
        <v>60</v>
      </c>
      <c r="AI2626" s="24">
        <v>7706036</v>
      </c>
      <c r="AJ2626" s="24" t="s">
        <v>60</v>
      </c>
      <c r="AK2626" s="24" t="s">
        <v>101</v>
      </c>
      <c r="AL2626" s="24" t="s">
        <v>8595</v>
      </c>
      <c r="AM2626" s="24" t="s">
        <v>60</v>
      </c>
      <c r="AN2626" s="24"/>
      <c r="AO2626" s="24">
        <v>0</v>
      </c>
      <c r="AP2626" s="24" t="s">
        <v>10127</v>
      </c>
      <c r="AQ2626" s="24" t="s">
        <v>10128</v>
      </c>
      <c r="AR2626" s="24" t="s">
        <v>10129</v>
      </c>
      <c r="AS2626" s="89">
        <f t="shared" si="538"/>
        <v>11</v>
      </c>
      <c r="AT2626" s="24" t="s">
        <v>10130</v>
      </c>
    </row>
    <row r="2627" spans="1:46" x14ac:dyDescent="0.5">
      <c r="A2627" s="24">
        <v>2769</v>
      </c>
      <c r="B2627" s="24"/>
      <c r="C2627" s="24"/>
      <c r="D2627" s="24" t="s">
        <v>6132</v>
      </c>
      <c r="E2627" s="24" t="s">
        <v>10089</v>
      </c>
      <c r="F2627" s="77" t="str">
        <f t="shared" si="540"/>
        <v>GREENTREE ESTATES &amp; INVESTMENTS LIMITED AND LONG TERM REVERSIONS (HARROGATE) LIMITED</v>
      </c>
      <c r="G2627" s="24" t="s">
        <v>10131</v>
      </c>
      <c r="H2627" s="24" t="s">
        <v>6135</v>
      </c>
      <c r="I2627" s="24" t="s">
        <v>6135</v>
      </c>
      <c r="J2627" s="24" t="s">
        <v>107</v>
      </c>
      <c r="K2627" s="24" t="s">
        <v>10091</v>
      </c>
      <c r="L2627" s="25">
        <v>45581</v>
      </c>
      <c r="M2627" s="25">
        <v>45945</v>
      </c>
      <c r="N2627" s="81">
        <f t="shared" si="535"/>
        <v>45945</v>
      </c>
      <c r="O2627" s="77" t="str">
        <f t="shared" ca="1" si="539"/>
        <v>Expired</v>
      </c>
      <c r="P2627" s="77" t="str" cm="1">
        <f t="array" aca="1" ref="P2627" ca="1">_xlfn.IFS((N2627-TODAY())&gt;=547,"06 Expires over 18 months",(N2627-TODAY())&gt;=365,"05 Expires in 18 months",(N2627-TODAY())&gt;=183,"04 Expires in 12 months",(N2627-TODAY())&gt;=92,"03 Expires in 6 months",(N2627-TODAY())&gt;=31,"02 Expires in 3 months",(N2627-TODAY())&gt;=0,"01 Expires in 30 days",(N2627-TODAY())&gt;=-31,"01 Expired last 30 days",(N2627-TODAY())&gt;=-92,"02 Expired last 3 months",(N2627-TODAY())&gt;=-183,"03 Expired last 6 months",(N2627-TODAY())&gt;=-365,"04 Expired last 12 months",(N2627-TODAY())&gt;=-547,"05 Expired last 18 months",TRUE,"06 Expired over 18 months")</f>
        <v>04 Expired last 12 months</v>
      </c>
      <c r="Q2627" s="65">
        <v>2499</v>
      </c>
      <c r="R2627" s="84">
        <f t="shared" si="537"/>
        <v>2499</v>
      </c>
      <c r="S2627" s="77" t="str" cm="1">
        <f t="array" ref="S2627">_xlfn.IFS(R2627&gt;5000000,"Gold",R2627&gt;=500000,"Silver",R2627&gt;30000,"Bronze",TRUE,"Transactional")</f>
        <v>Transactional</v>
      </c>
      <c r="T2627" s="24" t="s">
        <v>54</v>
      </c>
      <c r="U2627" s="101" t="s">
        <v>84</v>
      </c>
      <c r="V2627" s="101" t="s">
        <v>157</v>
      </c>
      <c r="W2627" s="77" t="str">
        <f t="shared" si="541"/>
        <v>No</v>
      </c>
      <c r="X2627" s="77" t="str">
        <f>IFERROR(_xlfn.XLOOKUP(J2627&amp;"||"&amp;K2627,'Mapping Ref.'!$J$2:$J$538,'Mapping Ref.'!$K$2:$K$538),"")</f>
        <v>Construction &amp; Estates</v>
      </c>
      <c r="Y2627" s="77" t="str" cm="1">
        <f t="array" ref="Y2627">_xlfn.IFS(R2627&gt;2000000,"For Publication",R2627&gt;100000,"PID",R2627&gt;30000,"RFQ",TRUE,"Transactional")</f>
        <v>Transactional</v>
      </c>
      <c r="Z2627" s="24" t="s">
        <v>2277</v>
      </c>
      <c r="AA2627" s="32">
        <v>0</v>
      </c>
      <c r="AB2627" s="24">
        <v>0</v>
      </c>
      <c r="AC2627" s="25">
        <v>45581</v>
      </c>
      <c r="AD2627" s="24" t="s">
        <v>58</v>
      </c>
      <c r="AE2627" s="24" t="s">
        <v>8375</v>
      </c>
      <c r="AF2627" s="24" t="s">
        <v>59</v>
      </c>
      <c r="AG2627" s="24" t="s">
        <v>59</v>
      </c>
      <c r="AH2627" s="24" t="s">
        <v>60</v>
      </c>
      <c r="AI2627" s="24">
        <v>5984295</v>
      </c>
      <c r="AJ2627" s="24" t="s">
        <v>59</v>
      </c>
      <c r="AK2627" s="24" t="s">
        <v>86</v>
      </c>
      <c r="AL2627" s="24" t="s">
        <v>70</v>
      </c>
      <c r="AM2627" s="24" t="s">
        <v>59</v>
      </c>
      <c r="AN2627" s="24" t="s">
        <v>59</v>
      </c>
      <c r="AO2627" s="24">
        <v>0</v>
      </c>
      <c r="AP2627" s="24"/>
      <c r="AQ2627" s="24" t="s">
        <v>10132</v>
      </c>
      <c r="AR2627" s="24" t="s">
        <v>10133</v>
      </c>
      <c r="AS2627" s="89">
        <f t="shared" si="538"/>
        <v>11</v>
      </c>
      <c r="AT2627" s="24" t="s">
        <v>10134</v>
      </c>
    </row>
    <row r="2628" spans="1:46" x14ac:dyDescent="0.5">
      <c r="A2628" s="24">
        <v>2770</v>
      </c>
      <c r="B2628" s="24" t="s">
        <v>506</v>
      </c>
      <c r="C2628" s="24"/>
      <c r="D2628" s="24" t="s">
        <v>10135</v>
      </c>
      <c r="E2628" s="24" t="s">
        <v>10136</v>
      </c>
      <c r="F2628" s="77" t="str">
        <f t="shared" si="540"/>
        <v>East Coast Flooring Limited</v>
      </c>
      <c r="G2628" s="24" t="s">
        <v>10137</v>
      </c>
      <c r="H2628" s="24" t="s">
        <v>3282</v>
      </c>
      <c r="I2628" s="24" t="s">
        <v>3341</v>
      </c>
      <c r="J2628" s="24" t="s">
        <v>107</v>
      </c>
      <c r="K2628" s="24" t="s">
        <v>3283</v>
      </c>
      <c r="L2628" s="25">
        <v>45583</v>
      </c>
      <c r="M2628" s="25">
        <v>46312</v>
      </c>
      <c r="N2628" s="81">
        <f t="shared" si="535"/>
        <v>46312</v>
      </c>
      <c r="O2628" s="77" t="str">
        <f t="shared" ca="1" si="539"/>
        <v>Live</v>
      </c>
      <c r="P2628" s="77" t="str" cm="1">
        <f t="array" aca="1" ref="P2628" ca="1">_xlfn.IFS((N2628-TODAY())&gt;=547,"06 Expires over 18 months",(N2628-TODAY())&gt;=365,"05 Expires in 18 months",(N2628-TODAY())&gt;=183,"04 Expires in 12 months",(N2628-TODAY())&gt;=92,"03 Expires in 6 months",(N2628-TODAY())&gt;=31,"02 Expires in 3 months",(N2628-TODAY())&gt;=0,"01 Expires in 30 days",(N2628-TODAY())&gt;=-31,"01 Expired last 30 days",(N2628-TODAY())&gt;=-92,"02 Expired last 3 months",(N2628-TODAY())&gt;=-183,"03 Expired last 6 months",(N2628-TODAY())&gt;=-365,"04 Expired last 12 months",(N2628-TODAY())&gt;=-547,"05 Expired last 18 months",TRUE,"06 Expired over 18 months")</f>
        <v>02 Expires in 3 months</v>
      </c>
      <c r="Q2628" s="65">
        <v>70000</v>
      </c>
      <c r="R2628" s="84">
        <f t="shared" si="537"/>
        <v>134166.66666666666</v>
      </c>
      <c r="S2628" s="77" t="str" cm="1">
        <f t="array" ref="S2628">_xlfn.IFS(R2628&gt;5000000,"Gold",R2628&gt;=500000,"Silver",R2628&gt;30000,"Bronze",TRUE,"Transactional")</f>
        <v>Bronze</v>
      </c>
      <c r="T2628" s="24" t="s">
        <v>54</v>
      </c>
      <c r="U2628" s="101" t="s">
        <v>445</v>
      </c>
      <c r="V2628" s="101" t="s">
        <v>810</v>
      </c>
      <c r="W2628" s="77" t="str">
        <f t="shared" si="541"/>
        <v>No</v>
      </c>
      <c r="X2628" s="77" t="str">
        <f>IFERROR(_xlfn.XLOOKUP(J2628&amp;"||"&amp;K2628,'Mapping Ref.'!$J$2:$J$538,'Mapping Ref.'!$K$2:$K$538),"")</f>
        <v>Construction &amp; Estates</v>
      </c>
      <c r="Y2628" s="77" t="str" cm="1">
        <f t="array" ref="Y2628">_xlfn.IFS(R2628&gt;2000000,"For Publication",R2628&gt;100000,"PID",R2628&gt;30000,"RFQ",TRUE,"Transactional")</f>
        <v>PID</v>
      </c>
      <c r="Z2628" s="24" t="s">
        <v>2277</v>
      </c>
      <c r="AA2628" s="32">
        <v>24</v>
      </c>
      <c r="AB2628" s="24">
        <v>0</v>
      </c>
      <c r="AC2628" s="25">
        <v>45582</v>
      </c>
      <c r="AD2628" s="24" t="s">
        <v>58</v>
      </c>
      <c r="AE2628" s="24" t="s">
        <v>8381</v>
      </c>
      <c r="AF2628" s="24" t="s">
        <v>60</v>
      </c>
      <c r="AG2628" s="24" t="s">
        <v>59</v>
      </c>
      <c r="AH2628" s="24" t="s">
        <v>60</v>
      </c>
      <c r="AI2628" s="24">
        <v>3759195</v>
      </c>
      <c r="AJ2628" s="24" t="s">
        <v>59</v>
      </c>
      <c r="AK2628" s="24" t="s">
        <v>101</v>
      </c>
      <c r="AL2628" s="24" t="s">
        <v>8595</v>
      </c>
      <c r="AM2628" s="24" t="s">
        <v>60</v>
      </c>
      <c r="AN2628" s="24" t="s">
        <v>59</v>
      </c>
      <c r="AO2628" s="24">
        <v>0</v>
      </c>
      <c r="AP2628" s="24"/>
      <c r="AQ2628" s="24" t="s">
        <v>10138</v>
      </c>
      <c r="AR2628" s="24" t="s">
        <v>10139</v>
      </c>
      <c r="AS2628" s="89">
        <f t="shared" si="538"/>
        <v>23</v>
      </c>
      <c r="AT2628" s="24"/>
    </row>
    <row r="2629" spans="1:46" x14ac:dyDescent="0.5">
      <c r="A2629" s="24">
        <v>2771</v>
      </c>
      <c r="B2629" s="24"/>
      <c r="C2629" s="24"/>
      <c r="D2629" s="24" t="s">
        <v>10140</v>
      </c>
      <c r="E2629" s="24" t="s">
        <v>10141</v>
      </c>
      <c r="F2629" s="77" t="str">
        <f t="shared" si="540"/>
        <v>NICOLA MEZA T/A MEZA SOCIAL WORK</v>
      </c>
      <c r="G2629" s="24" t="s">
        <v>10142</v>
      </c>
      <c r="H2629" s="24" t="s">
        <v>1420</v>
      </c>
      <c r="I2629" s="24" t="s">
        <v>1420</v>
      </c>
      <c r="J2629" s="24" t="s">
        <v>52</v>
      </c>
      <c r="K2629" s="24" t="s">
        <v>822</v>
      </c>
      <c r="L2629" s="25">
        <v>45586</v>
      </c>
      <c r="M2629" s="25"/>
      <c r="N2629" s="81"/>
      <c r="O2629" s="77" t="s">
        <v>712</v>
      </c>
      <c r="P2629" s="77"/>
      <c r="Q2629" s="104"/>
      <c r="R2629" s="84">
        <v>0</v>
      </c>
      <c r="S2629" s="77" t="str" cm="1">
        <f t="array" ref="S2629">_xlfn.IFS(R2629&gt;5000000,"Gold",R2629&gt;=500000,"Silver",R2629&gt;30000,"Bronze",TRUE,"Transactional")</f>
        <v>Transactional</v>
      </c>
      <c r="T2629" s="24" t="s">
        <v>54</v>
      </c>
      <c r="U2629" s="101" t="s">
        <v>455</v>
      </c>
      <c r="V2629" s="101" t="s">
        <v>822</v>
      </c>
      <c r="W2629" s="77" t="str">
        <f t="shared" si="541"/>
        <v>Yes</v>
      </c>
      <c r="X2629" s="77" t="str">
        <f>IFERROR(_xlfn.XLOOKUP(J2629&amp;"||"&amp;K2629,'Mapping Ref.'!$J$2:$J$538,'Mapping Ref.'!$K$2:$K$538),"")</f>
        <v>Corporate</v>
      </c>
      <c r="Y2629" s="77" t="str" cm="1">
        <f t="array" ref="Y2629">_xlfn.IFS(R2629&gt;2000000,"For Publication",R2629&gt;100000,"PID",R2629&gt;30000,"RFQ",TRUE,"Transactional")</f>
        <v>Transactional</v>
      </c>
      <c r="Z2629" s="24" t="s">
        <v>8586</v>
      </c>
      <c r="AA2629" s="32">
        <v>80</v>
      </c>
      <c r="AB2629" s="24">
        <v>80</v>
      </c>
      <c r="AC2629" s="25">
        <v>45586</v>
      </c>
      <c r="AD2629" s="24" t="s">
        <v>102</v>
      </c>
      <c r="AE2629" s="24">
        <v>0</v>
      </c>
      <c r="AF2629" s="24" t="s">
        <v>59</v>
      </c>
      <c r="AG2629" s="24" t="s">
        <v>59</v>
      </c>
      <c r="AH2629" s="24" t="s">
        <v>60</v>
      </c>
      <c r="AI2629" s="24"/>
      <c r="AJ2629" s="24" t="s">
        <v>59</v>
      </c>
      <c r="AK2629" s="24" t="s">
        <v>101</v>
      </c>
      <c r="AL2629" s="24" t="s">
        <v>70</v>
      </c>
      <c r="AM2629" s="24" t="s">
        <v>59</v>
      </c>
      <c r="AN2629" s="24"/>
      <c r="AO2629" s="24">
        <v>0</v>
      </c>
      <c r="AP2629" s="24">
        <v>0</v>
      </c>
      <c r="AQ2629" s="24" t="s">
        <v>10143</v>
      </c>
      <c r="AR2629" s="24" t="s">
        <v>10144</v>
      </c>
      <c r="AS2629" s="89">
        <v>0</v>
      </c>
      <c r="AT2629" s="24" t="s">
        <v>10140</v>
      </c>
    </row>
    <row r="2630" spans="1:46" x14ac:dyDescent="0.5">
      <c r="A2630" s="24">
        <v>2772</v>
      </c>
      <c r="B2630" s="24" t="s">
        <v>506</v>
      </c>
      <c r="C2630" s="24"/>
      <c r="D2630" s="24" t="s">
        <v>10145</v>
      </c>
      <c r="E2630" s="24" t="s">
        <v>10146</v>
      </c>
      <c r="F2630" s="77" t="str">
        <f t="shared" si="540"/>
        <v>EE-BYTE LTD</v>
      </c>
      <c r="G2630" s="24" t="s">
        <v>10147</v>
      </c>
      <c r="H2630" s="24" t="s">
        <v>10148</v>
      </c>
      <c r="I2630" s="24" t="s">
        <v>10149</v>
      </c>
      <c r="J2630" s="24" t="s">
        <v>107</v>
      </c>
      <c r="K2630" s="24" t="s">
        <v>1638</v>
      </c>
      <c r="L2630" s="25">
        <v>45588</v>
      </c>
      <c r="M2630" s="25">
        <v>46318</v>
      </c>
      <c r="N2630" s="81">
        <f>EDATE(M2630,AB2630)</f>
        <v>46318</v>
      </c>
      <c r="O2630" s="77" t="str">
        <f ca="1">IF(N2630&lt;TODAY(),"Expired","Live")</f>
        <v>Live</v>
      </c>
      <c r="P2630" s="77" t="str" cm="1">
        <f t="array" aca="1" ref="P2630" ca="1">_xlfn.IFS((N2630-TODAY())&gt;=547,"06 Expires over 18 months",(N2630-TODAY())&gt;=365,"05 Expires in 18 months",(N2630-TODAY())&gt;=183,"04 Expires in 12 months",(N2630-TODAY())&gt;=92,"03 Expires in 6 months",(N2630-TODAY())&gt;=31,"02 Expires in 3 months",(N2630-TODAY())&gt;=0,"01 Expires in 30 days",(N2630-TODAY())&gt;=-31,"01 Expired last 30 days",(N2630-TODAY())&gt;=-92,"02 Expired last 3 months",(N2630-TODAY())&gt;=-183,"03 Expired last 6 months",(N2630-TODAY())&gt;=-365,"04 Expired last 12 months",(N2630-TODAY())&gt;=-547,"05 Expired last 18 months",TRUE,"06 Expired over 18 months")</f>
        <v>02 Expires in 3 months</v>
      </c>
      <c r="Q2630" s="65">
        <v>208800</v>
      </c>
      <c r="R2630" s="84">
        <f>MAX(Q2630,Q2630*N(AS2630)/12)</f>
        <v>417600</v>
      </c>
      <c r="S2630" s="77" t="str" cm="1">
        <f t="array" ref="S2630">_xlfn.IFS(R2630&gt;5000000,"Gold",R2630&gt;=500000,"Silver",R2630&gt;30000,"Bronze",TRUE,"Transactional")</f>
        <v>Bronze</v>
      </c>
      <c r="T2630" s="24" t="s">
        <v>54</v>
      </c>
      <c r="U2630" s="105" t="s">
        <v>162</v>
      </c>
      <c r="V2630" s="105" t="s">
        <v>157</v>
      </c>
      <c r="W2630" s="77" t="str">
        <f t="shared" si="541"/>
        <v>No</v>
      </c>
      <c r="X2630" s="77" t="str">
        <f>IFERROR(_xlfn.XLOOKUP(J2630&amp;"||"&amp;K2630,'Mapping Ref.'!$J$2:$J$538,'Mapping Ref.'!$K$2:$K$538),"")</f>
        <v>Construction &amp; Estates</v>
      </c>
      <c r="Y2630" s="77" t="str" cm="1">
        <f t="array" ref="Y2630">_xlfn.IFS(R2630&gt;2000000,"For Publication",R2630&gt;100000,"PID",R2630&gt;30000,"RFQ",TRUE,"Transactional")</f>
        <v>PID</v>
      </c>
      <c r="Z2630" s="24" t="s">
        <v>2277</v>
      </c>
      <c r="AA2630" s="32">
        <v>24</v>
      </c>
      <c r="AB2630" s="24">
        <v>0</v>
      </c>
      <c r="AC2630" s="25">
        <v>45586</v>
      </c>
      <c r="AD2630" s="24" t="s">
        <v>58</v>
      </c>
      <c r="AE2630" s="24">
        <v>0</v>
      </c>
      <c r="AF2630" s="24" t="s">
        <v>60</v>
      </c>
      <c r="AG2630" s="24" t="s">
        <v>59</v>
      </c>
      <c r="AH2630" s="24" t="s">
        <v>60</v>
      </c>
      <c r="AI2630" s="24">
        <v>10553178</v>
      </c>
      <c r="AJ2630" s="24" t="s">
        <v>59</v>
      </c>
      <c r="AK2630" s="24" t="s">
        <v>86</v>
      </c>
      <c r="AL2630" s="24" t="s">
        <v>70</v>
      </c>
      <c r="AM2630" s="24" t="s">
        <v>60</v>
      </c>
      <c r="AN2630" s="24" t="s">
        <v>59</v>
      </c>
      <c r="AO2630" s="24">
        <v>0</v>
      </c>
      <c r="AP2630" s="24"/>
      <c r="AQ2630" s="24" t="s">
        <v>10150</v>
      </c>
      <c r="AR2630" s="24" t="s">
        <v>10151</v>
      </c>
      <c r="AS2630" s="89">
        <f>DATEDIF(L2630,N2630,"m")</f>
        <v>24</v>
      </c>
      <c r="AT2630" s="24" t="s">
        <v>10152</v>
      </c>
    </row>
    <row r="2631" spans="1:46" x14ac:dyDescent="0.5">
      <c r="A2631" s="24">
        <v>2773</v>
      </c>
      <c r="B2631" s="24" t="s">
        <v>506</v>
      </c>
      <c r="C2631" s="24"/>
      <c r="D2631" s="24" t="s">
        <v>10153</v>
      </c>
      <c r="E2631" s="24" t="s">
        <v>10154</v>
      </c>
      <c r="F2631" s="77" t="str">
        <f t="shared" si="540"/>
        <v>EALING and HOUNSLOW COMMUNITY &amp; VOLUNTARY SERVICE (CVS)</v>
      </c>
      <c r="G2631" s="24" t="s">
        <v>10155</v>
      </c>
      <c r="H2631" s="24" t="s">
        <v>10156</v>
      </c>
      <c r="I2631" s="24" t="s">
        <v>10156</v>
      </c>
      <c r="J2631" s="24" t="s">
        <v>66</v>
      </c>
      <c r="K2631" s="27" t="s">
        <v>67</v>
      </c>
      <c r="L2631" s="25">
        <v>45574</v>
      </c>
      <c r="M2631" s="25">
        <v>46303</v>
      </c>
      <c r="N2631" s="81">
        <f>EDATE(M2631,AB2631)</f>
        <v>46303</v>
      </c>
      <c r="O2631" s="77" t="str">
        <f ca="1">IF(N2631&lt;TODAY(),"Expired","Live")</f>
        <v>Live</v>
      </c>
      <c r="P2631" s="77" t="str" cm="1">
        <f t="array" aca="1" ref="P2631" ca="1">_xlfn.IFS((N2631-TODAY())&gt;=547,"06 Expires over 18 months",(N2631-TODAY())&gt;=365,"05 Expires in 18 months",(N2631-TODAY())&gt;=183,"04 Expires in 12 months",(N2631-TODAY())&gt;=92,"03 Expires in 6 months",(N2631-TODAY())&gt;=31,"02 Expires in 3 months",(N2631-TODAY())&gt;=0,"01 Expires in 30 days",(N2631-TODAY())&gt;=-31,"01 Expired last 30 days",(N2631-TODAY())&gt;=-92,"02 Expired last 3 months",(N2631-TODAY())&gt;=-183,"03 Expired last 6 months",(N2631-TODAY())&gt;=-365,"04 Expired last 12 months",(N2631-TODAY())&gt;=-547,"05 Expired last 18 months",TRUE,"06 Expired over 18 months")</f>
        <v>02 Expires in 3 months</v>
      </c>
      <c r="Q2631" s="65">
        <v>6000</v>
      </c>
      <c r="R2631" s="84">
        <f>MAX(Q2631,Q2631*N(AS2631)/12)</f>
        <v>11500</v>
      </c>
      <c r="S2631" s="77" t="str" cm="1">
        <f t="array" ref="S2631">_xlfn.IFS(R2631&gt;5000000,"Gold",R2631&gt;=500000,"Silver",R2631&gt;30000,"Bronze",TRUE,"Transactional")</f>
        <v>Transactional</v>
      </c>
      <c r="T2631" s="24" t="s">
        <v>54</v>
      </c>
      <c r="U2631" s="101" t="s">
        <v>69</v>
      </c>
      <c r="V2631" s="101"/>
      <c r="W2631" s="77" t="str">
        <f t="shared" si="541"/>
        <v>No</v>
      </c>
      <c r="X2631" s="77" t="str">
        <f>IFERROR(_xlfn.XLOOKUP(J2631&amp;"||"&amp;K2631,'Mapping Ref.'!$J$2:$J$538,'Mapping Ref.'!$K$2:$K$538),"")</f>
        <v>Childrens &amp; Adults</v>
      </c>
      <c r="Y2631" s="77" t="str" cm="1">
        <f t="array" ref="Y2631">_xlfn.IFS(R2631&gt;2000000,"For Publication",R2631&gt;100000,"PID",R2631&gt;30000,"RFQ",TRUE,"Transactional")</f>
        <v>Transactional</v>
      </c>
      <c r="Z2631" s="24" t="s">
        <v>2277</v>
      </c>
      <c r="AA2631" s="32">
        <v>24</v>
      </c>
      <c r="AB2631" s="24">
        <v>0</v>
      </c>
      <c r="AC2631" s="25">
        <v>45587</v>
      </c>
      <c r="AD2631" s="24" t="s">
        <v>58</v>
      </c>
      <c r="AE2631" s="24" t="s">
        <v>8347</v>
      </c>
      <c r="AF2631" s="24" t="s">
        <v>59</v>
      </c>
      <c r="AG2631" s="24" t="s">
        <v>59</v>
      </c>
      <c r="AH2631" s="24" t="s">
        <v>59</v>
      </c>
      <c r="AI2631" s="24">
        <v>800684</v>
      </c>
      <c r="AJ2631" s="24" t="s">
        <v>60</v>
      </c>
      <c r="AK2631" s="24" t="s">
        <v>101</v>
      </c>
      <c r="AL2631" s="24" t="s">
        <v>70</v>
      </c>
      <c r="AM2631" s="24" t="s">
        <v>60</v>
      </c>
      <c r="AN2631" s="24"/>
      <c r="AO2631" s="24">
        <v>0</v>
      </c>
      <c r="AP2631" s="24"/>
      <c r="AQ2631" s="24" t="s">
        <v>10157</v>
      </c>
      <c r="AR2631" s="24" t="s">
        <v>10158</v>
      </c>
      <c r="AS2631" s="89">
        <f>DATEDIF(L2631,N2631,"m")</f>
        <v>23</v>
      </c>
      <c r="AT2631" s="24" t="s">
        <v>10159</v>
      </c>
    </row>
    <row r="2632" spans="1:46" x14ac:dyDescent="0.5">
      <c r="A2632" s="24">
        <v>2774</v>
      </c>
      <c r="B2632" s="24"/>
      <c r="C2632" s="24"/>
      <c r="D2632" s="24" t="s">
        <v>10160</v>
      </c>
      <c r="E2632" s="24" t="s">
        <v>6473</v>
      </c>
      <c r="F2632" s="77" t="str">
        <f t="shared" si="540"/>
        <v>FORSERVICES LTD</v>
      </c>
      <c r="G2632" s="24" t="s">
        <v>10161</v>
      </c>
      <c r="H2632" s="24" t="s">
        <v>1420</v>
      </c>
      <c r="I2632" s="24" t="s">
        <v>1420</v>
      </c>
      <c r="J2632" s="24" t="s">
        <v>52</v>
      </c>
      <c r="K2632" s="24" t="s">
        <v>822</v>
      </c>
      <c r="L2632" s="25">
        <v>45588</v>
      </c>
      <c r="M2632" s="25"/>
      <c r="N2632" s="81"/>
      <c r="O2632" s="77" t="s">
        <v>712</v>
      </c>
      <c r="P2632" s="77"/>
      <c r="Q2632" s="104"/>
      <c r="R2632" s="84">
        <v>0</v>
      </c>
      <c r="S2632" s="77" t="str" cm="1">
        <f t="array" ref="S2632">_xlfn.IFS(R2632&gt;5000000,"Gold",R2632&gt;=500000,"Silver",R2632&gt;30000,"Bronze",TRUE,"Transactional")</f>
        <v>Transactional</v>
      </c>
      <c r="T2632" s="24" t="s">
        <v>54</v>
      </c>
      <c r="U2632" s="101" t="s">
        <v>455</v>
      </c>
      <c r="V2632" s="101" t="s">
        <v>822</v>
      </c>
      <c r="W2632" s="77" t="str">
        <f t="shared" si="541"/>
        <v>Yes</v>
      </c>
      <c r="X2632" s="77" t="str">
        <f>IFERROR(_xlfn.XLOOKUP(J2632&amp;"||"&amp;K2632,'Mapping Ref.'!$J$2:$J$538,'Mapping Ref.'!$K$2:$K$538),"")</f>
        <v>Corporate</v>
      </c>
      <c r="Y2632" s="77" t="str" cm="1">
        <f t="array" ref="Y2632">_xlfn.IFS(R2632&gt;2000000,"For Publication",R2632&gt;100000,"PID",R2632&gt;30000,"RFQ",TRUE,"Transactional")</f>
        <v>Transactional</v>
      </c>
      <c r="Z2632" s="24" t="s">
        <v>8586</v>
      </c>
      <c r="AA2632" s="32">
        <v>80</v>
      </c>
      <c r="AB2632" s="24">
        <v>80</v>
      </c>
      <c r="AC2632" s="25">
        <v>45588</v>
      </c>
      <c r="AD2632" s="24" t="s">
        <v>102</v>
      </c>
      <c r="AE2632" s="24">
        <v>0</v>
      </c>
      <c r="AF2632" s="24" t="s">
        <v>60</v>
      </c>
      <c r="AG2632" s="24" t="s">
        <v>60</v>
      </c>
      <c r="AH2632" s="24" t="s">
        <v>60</v>
      </c>
      <c r="AI2632" s="24"/>
      <c r="AJ2632" s="24" t="s">
        <v>59</v>
      </c>
      <c r="AK2632" s="24" t="s">
        <v>101</v>
      </c>
      <c r="AL2632" s="24" t="s">
        <v>70</v>
      </c>
      <c r="AM2632" s="24" t="s">
        <v>59</v>
      </c>
      <c r="AN2632" s="24"/>
      <c r="AO2632" s="24">
        <v>0</v>
      </c>
      <c r="AP2632" s="24">
        <v>0</v>
      </c>
      <c r="AQ2632" s="24" t="s">
        <v>10162</v>
      </c>
      <c r="AR2632" s="24" t="s">
        <v>10163</v>
      </c>
      <c r="AS2632" s="89">
        <v>0</v>
      </c>
      <c r="AT2632" s="24" t="s">
        <v>10160</v>
      </c>
    </row>
    <row r="2633" spans="1:46" x14ac:dyDescent="0.5">
      <c r="A2633" s="24">
        <v>2775</v>
      </c>
      <c r="B2633" s="24"/>
      <c r="C2633" s="24"/>
      <c r="D2633" s="24" t="s">
        <v>10164</v>
      </c>
      <c r="E2633" s="24" t="s">
        <v>10165</v>
      </c>
      <c r="F2633" s="77" t="str">
        <f t="shared" si="540"/>
        <v>ARTHOUSE 97 LIMITED T/A EASY READ UK</v>
      </c>
      <c r="G2633" s="24" t="s">
        <v>10166</v>
      </c>
      <c r="H2633" s="24" t="s">
        <v>10167</v>
      </c>
      <c r="I2633" s="24" t="s">
        <v>10167</v>
      </c>
      <c r="J2633" s="24" t="s">
        <v>97</v>
      </c>
      <c r="K2633" s="24" t="s">
        <v>2521</v>
      </c>
      <c r="L2633" s="25">
        <v>45589</v>
      </c>
      <c r="M2633" s="25"/>
      <c r="N2633" s="81"/>
      <c r="O2633" s="77" t="s">
        <v>712</v>
      </c>
      <c r="P2633" s="77"/>
      <c r="Q2633" s="65">
        <v>1500</v>
      </c>
      <c r="R2633" s="84">
        <f t="shared" ref="R2633:R2653" si="542">MAX(Q2633,Q2633*N(AS2633)/12)</f>
        <v>1500</v>
      </c>
      <c r="S2633" s="77" t="str" cm="1">
        <f t="array" ref="S2633">_xlfn.IFS(R2633&gt;5000000,"Gold",R2633&gt;=500000,"Silver",R2633&gt;30000,"Bronze",TRUE,"Transactional")</f>
        <v>Transactional</v>
      </c>
      <c r="T2633" s="24" t="s">
        <v>54</v>
      </c>
      <c r="U2633" s="101" t="s">
        <v>891</v>
      </c>
      <c r="V2633" s="101" t="s">
        <v>2521</v>
      </c>
      <c r="W2633" s="77" t="str">
        <f t="shared" si="541"/>
        <v>No</v>
      </c>
      <c r="X2633" s="77" t="str">
        <f>IFERROR(_xlfn.XLOOKUP(J2633&amp;"||"&amp;K2633,'Mapping Ref.'!$J$2:$J$538,'Mapping Ref.'!$K$2:$K$538),"")</f>
        <v>Corporate</v>
      </c>
      <c r="Y2633" s="77" t="str" cm="1">
        <f t="array" ref="Y2633">_xlfn.IFS(R2633&gt;2000000,"For Publication",R2633&gt;100000,"PID",R2633&gt;30000,"RFQ",TRUE,"Transactional")</f>
        <v>Transactional</v>
      </c>
      <c r="Z2633" s="24" t="s">
        <v>2277</v>
      </c>
      <c r="AA2633" s="32">
        <v>0</v>
      </c>
      <c r="AB2633" s="24">
        <v>0</v>
      </c>
      <c r="AC2633" s="25">
        <v>45589</v>
      </c>
      <c r="AD2633" s="24" t="s">
        <v>58</v>
      </c>
      <c r="AE2633" s="24" t="s">
        <v>8381</v>
      </c>
      <c r="AF2633" s="24" t="s">
        <v>60</v>
      </c>
      <c r="AG2633" s="24" t="s">
        <v>59</v>
      </c>
      <c r="AH2633" s="24" t="s">
        <v>60</v>
      </c>
      <c r="AI2633" s="24">
        <v>6491411</v>
      </c>
      <c r="AJ2633" s="24" t="s">
        <v>60</v>
      </c>
      <c r="AK2633" s="24" t="s">
        <v>101</v>
      </c>
      <c r="AL2633" s="24" t="s">
        <v>70</v>
      </c>
      <c r="AM2633" s="24" t="s">
        <v>60</v>
      </c>
      <c r="AN2633" s="24"/>
      <c r="AO2633" s="24">
        <v>0</v>
      </c>
      <c r="AP2633" s="24" t="s">
        <v>9555</v>
      </c>
      <c r="AQ2633" s="24" t="s">
        <v>10168</v>
      </c>
      <c r="AR2633" s="24" t="s">
        <v>10169</v>
      </c>
      <c r="AS2633" s="89">
        <v>0</v>
      </c>
      <c r="AT2633" s="24" t="s">
        <v>10170</v>
      </c>
    </row>
    <row r="2634" spans="1:46" x14ac:dyDescent="0.5">
      <c r="A2634" s="24">
        <v>2776</v>
      </c>
      <c r="B2634" s="24" t="s">
        <v>506</v>
      </c>
      <c r="C2634" s="24"/>
      <c r="D2634" s="24" t="s">
        <v>10171</v>
      </c>
      <c r="E2634" s="24" t="s">
        <v>10172</v>
      </c>
      <c r="F2634" s="77" t="str">
        <f t="shared" si="540"/>
        <v>FEATHERSTONE SPORTS CENTRE LTD</v>
      </c>
      <c r="G2634" s="24" t="s">
        <v>10173</v>
      </c>
      <c r="H2634" s="24" t="s">
        <v>3729</v>
      </c>
      <c r="I2634" s="24" t="s">
        <v>3730</v>
      </c>
      <c r="J2634" s="24" t="s">
        <v>321</v>
      </c>
      <c r="K2634" s="24" t="s">
        <v>360</v>
      </c>
      <c r="L2634" s="25">
        <v>45590</v>
      </c>
      <c r="M2634" s="25">
        <v>45992</v>
      </c>
      <c r="N2634" s="81">
        <f t="shared" ref="N2634:N2653" si="543">EDATE(M2634,AB2634)</f>
        <v>46539</v>
      </c>
      <c r="O2634" s="77" t="str">
        <f t="shared" ref="O2634:O2653" ca="1" si="544">IF(N2634&lt;TODAY(),"Expired","Live")</f>
        <v>Live</v>
      </c>
      <c r="P2634" s="77" t="str" cm="1">
        <f t="array" aca="1" ref="P2634" ca="1">_xlfn.IFS((N2634-TODAY())&gt;=547,"06 Expires over 18 months",(N2634-TODAY())&gt;=365,"05 Expires in 18 months",(N2634-TODAY())&gt;=183,"04 Expires in 12 months",(N2634-TODAY())&gt;=92,"03 Expires in 6 months",(N2634-TODAY())&gt;=31,"02 Expires in 3 months",(N2634-TODAY())&gt;=0,"01 Expires in 30 days",(N2634-TODAY())&gt;=-31,"01 Expired last 30 days",(N2634-TODAY())&gt;=-92,"02 Expired last 3 months",(N2634-TODAY())&gt;=-183,"03 Expired last 6 months",(N2634-TODAY())&gt;=-365,"04 Expired last 12 months",(N2634-TODAY())&gt;=-547,"05 Expired last 18 months",TRUE,"06 Expired over 18 months")</f>
        <v>04 Expires in 12 months</v>
      </c>
      <c r="Q2634" s="65">
        <v>3000</v>
      </c>
      <c r="R2634" s="84">
        <f t="shared" si="542"/>
        <v>7750</v>
      </c>
      <c r="S2634" s="77" t="str" cm="1">
        <f t="array" ref="S2634">_xlfn.IFS(R2634&gt;5000000,"Gold",R2634&gt;=500000,"Silver",R2634&gt;30000,"Bronze",TRUE,"Transactional")</f>
        <v>Transactional</v>
      </c>
      <c r="T2634" s="24" t="s">
        <v>54</v>
      </c>
      <c r="U2634" s="101" t="s">
        <v>99</v>
      </c>
      <c r="V2634" s="101" t="s">
        <v>1168</v>
      </c>
      <c r="W2634" s="77" t="str">
        <f t="shared" si="541"/>
        <v>Yes</v>
      </c>
      <c r="X2634" s="77" t="str">
        <f>IFERROR(_xlfn.XLOOKUP(J2634&amp;"||"&amp;K2634,'Mapping Ref.'!$J$2:$J$538,'Mapping Ref.'!$K$2:$K$538),"")</f>
        <v>Corporate</v>
      </c>
      <c r="Y2634" s="77" t="str" cm="1">
        <f t="array" ref="Y2634">_xlfn.IFS(R2634&gt;2000000,"For Publication",R2634&gt;100000,"PID",R2634&gt;30000,"RFQ",TRUE,"Transactional")</f>
        <v>Transactional</v>
      </c>
      <c r="Z2634" s="24" t="s">
        <v>2277</v>
      </c>
      <c r="AA2634" s="32">
        <v>14</v>
      </c>
      <c r="AB2634" s="24">
        <v>18</v>
      </c>
      <c r="AC2634" s="25">
        <v>45590</v>
      </c>
      <c r="AD2634" s="24" t="s">
        <v>58</v>
      </c>
      <c r="AE2634" s="24" t="s">
        <v>8471</v>
      </c>
      <c r="AF2634" s="24" t="s">
        <v>59</v>
      </c>
      <c r="AG2634" s="24" t="s">
        <v>59</v>
      </c>
      <c r="AH2634" s="24" t="s">
        <v>59</v>
      </c>
      <c r="AI2634" s="24">
        <v>7872885</v>
      </c>
      <c r="AJ2634" s="24" t="s">
        <v>59</v>
      </c>
      <c r="AK2634" s="24" t="s">
        <v>86</v>
      </c>
      <c r="AL2634" s="24" t="s">
        <v>70</v>
      </c>
      <c r="AM2634" s="24" t="s">
        <v>60</v>
      </c>
      <c r="AN2634" s="24" t="s">
        <v>60</v>
      </c>
      <c r="AO2634" s="24">
        <v>0</v>
      </c>
      <c r="AP2634" s="24" t="s">
        <v>10174</v>
      </c>
      <c r="AQ2634" s="24" t="s">
        <v>10175</v>
      </c>
      <c r="AR2634" s="24" t="s">
        <v>10176</v>
      </c>
      <c r="AS2634" s="89">
        <f t="shared" ref="AS2634:AS2653" si="545">DATEDIF(L2634,N2634,"m")</f>
        <v>31</v>
      </c>
      <c r="AT2634" s="24" t="s">
        <v>10177</v>
      </c>
    </row>
    <row r="2635" spans="1:46" x14ac:dyDescent="0.5">
      <c r="A2635" s="24">
        <v>2778</v>
      </c>
      <c r="B2635" s="24" t="s">
        <v>506</v>
      </c>
      <c r="C2635" s="24" t="s">
        <v>77</v>
      </c>
      <c r="D2635" s="24" t="s">
        <v>9329</v>
      </c>
      <c r="E2635" s="24" t="s">
        <v>10178</v>
      </c>
      <c r="F2635" s="77" t="str">
        <f t="shared" si="540"/>
        <v>RESOURCING SOLUTIONS</v>
      </c>
      <c r="G2635" s="24" t="s">
        <v>9331</v>
      </c>
      <c r="H2635" s="24" t="s">
        <v>3282</v>
      </c>
      <c r="I2635" s="24" t="s">
        <v>3341</v>
      </c>
      <c r="J2635" s="24" t="s">
        <v>107</v>
      </c>
      <c r="K2635" s="24" t="s">
        <v>3283</v>
      </c>
      <c r="L2635" s="25">
        <v>45594</v>
      </c>
      <c r="M2635" s="25">
        <v>46323</v>
      </c>
      <c r="N2635" s="81">
        <f t="shared" si="543"/>
        <v>46323</v>
      </c>
      <c r="O2635" s="77" t="str">
        <f t="shared" ca="1" si="544"/>
        <v>Live</v>
      </c>
      <c r="P2635" s="77" t="str" cm="1">
        <f t="array" aca="1" ref="P2635" ca="1">_xlfn.IFS((N2635-TODAY())&gt;=547,"06 Expires over 18 months",(N2635-TODAY())&gt;=365,"05 Expires in 18 months",(N2635-TODAY())&gt;=183,"04 Expires in 12 months",(N2635-TODAY())&gt;=92,"03 Expires in 6 months",(N2635-TODAY())&gt;=31,"02 Expires in 3 months",(N2635-TODAY())&gt;=0,"01 Expires in 30 days",(N2635-TODAY())&gt;=-31,"01 Expired last 30 days",(N2635-TODAY())&gt;=-92,"02 Expired last 3 months",(N2635-TODAY())&gt;=-183,"03 Expired last 6 months",(N2635-TODAY())&gt;=-365,"04 Expired last 12 months",(N2635-TODAY())&gt;=-547,"05 Expired last 18 months",TRUE,"06 Expired over 18 months")</f>
        <v>02 Expires in 3 months</v>
      </c>
      <c r="Q2635" s="65">
        <v>24999</v>
      </c>
      <c r="R2635" s="84">
        <f t="shared" si="542"/>
        <v>47914.75</v>
      </c>
      <c r="S2635" s="77" t="str" cm="1">
        <f t="array" ref="S2635">_xlfn.IFS(R2635&gt;5000000,"Gold",R2635&gt;=500000,"Silver",R2635&gt;30000,"Bronze",TRUE,"Transactional")</f>
        <v>Bronze</v>
      </c>
      <c r="T2635" s="24" t="s">
        <v>54</v>
      </c>
      <c r="U2635" s="101" t="s">
        <v>208</v>
      </c>
      <c r="V2635" s="101" t="s">
        <v>209</v>
      </c>
      <c r="W2635" s="77" t="str">
        <f t="shared" si="541"/>
        <v>No</v>
      </c>
      <c r="X2635" s="77" t="str">
        <f>IFERROR(_xlfn.XLOOKUP(J2635&amp;"||"&amp;K2635,'Mapping Ref.'!$J$2:$J$538,'Mapping Ref.'!$K$2:$K$538),"")</f>
        <v>Construction &amp; Estates</v>
      </c>
      <c r="Y2635" s="77" t="str" cm="1">
        <f t="array" ref="Y2635">_xlfn.IFS(R2635&gt;2000000,"For Publication",R2635&gt;100000,"PID",R2635&gt;30000,"RFQ",TRUE,"Transactional")</f>
        <v>RFQ</v>
      </c>
      <c r="Z2635" s="24" t="s">
        <v>2277</v>
      </c>
      <c r="AA2635" s="32">
        <v>24</v>
      </c>
      <c r="AB2635" s="24">
        <v>0</v>
      </c>
      <c r="AC2635" s="25">
        <v>45594</v>
      </c>
      <c r="AD2635" s="24" t="s">
        <v>58</v>
      </c>
      <c r="AE2635" s="24" t="s">
        <v>5003</v>
      </c>
      <c r="AF2635" s="24" t="s">
        <v>60</v>
      </c>
      <c r="AG2635" s="24" t="s">
        <v>59</v>
      </c>
      <c r="AH2635" s="24" t="s">
        <v>60</v>
      </c>
      <c r="AI2635" s="24">
        <v>4930757</v>
      </c>
      <c r="AJ2635" s="24" t="s">
        <v>60</v>
      </c>
      <c r="AK2635" s="24" t="s">
        <v>101</v>
      </c>
      <c r="AL2635" s="24" t="s">
        <v>70</v>
      </c>
      <c r="AM2635" s="24" t="s">
        <v>60</v>
      </c>
      <c r="AN2635" s="24" t="s">
        <v>59</v>
      </c>
      <c r="AO2635" s="24">
        <v>0</v>
      </c>
      <c r="AP2635" s="24"/>
      <c r="AQ2635" s="24" t="s">
        <v>10179</v>
      </c>
      <c r="AR2635" s="24" t="s">
        <v>10180</v>
      </c>
      <c r="AS2635" s="89">
        <f t="shared" si="545"/>
        <v>23</v>
      </c>
      <c r="AT2635" s="24" t="s">
        <v>9334</v>
      </c>
    </row>
    <row r="2636" spans="1:46" x14ac:dyDescent="0.5">
      <c r="A2636" s="24">
        <v>2779</v>
      </c>
      <c r="B2636" s="24" t="s">
        <v>506</v>
      </c>
      <c r="C2636" s="24"/>
      <c r="D2636" s="24" t="s">
        <v>10181</v>
      </c>
      <c r="E2636" s="24" t="s">
        <v>10182</v>
      </c>
      <c r="F2636" s="77" t="str">
        <f t="shared" si="540"/>
        <v>TTC COMMERCIAL SERVICES LIMITED</v>
      </c>
      <c r="G2636" s="24" t="s">
        <v>10183</v>
      </c>
      <c r="H2636" s="24" t="s">
        <v>3282</v>
      </c>
      <c r="I2636" s="24" t="s">
        <v>3341</v>
      </c>
      <c r="J2636" s="24" t="s">
        <v>107</v>
      </c>
      <c r="K2636" s="24" t="s">
        <v>3283</v>
      </c>
      <c r="L2636" s="25">
        <v>45594</v>
      </c>
      <c r="M2636" s="25">
        <v>46323</v>
      </c>
      <c r="N2636" s="81">
        <f t="shared" si="543"/>
        <v>46323</v>
      </c>
      <c r="O2636" s="77" t="str">
        <f t="shared" ca="1" si="544"/>
        <v>Live</v>
      </c>
      <c r="P2636" s="77" t="str" cm="1">
        <f t="array" aca="1" ref="P2636" ca="1">_xlfn.IFS((N2636-TODAY())&gt;=547,"06 Expires over 18 months",(N2636-TODAY())&gt;=365,"05 Expires in 18 months",(N2636-TODAY())&gt;=183,"04 Expires in 12 months",(N2636-TODAY())&gt;=92,"03 Expires in 6 months",(N2636-TODAY())&gt;=31,"02 Expires in 3 months",(N2636-TODAY())&gt;=0,"01 Expires in 30 days",(N2636-TODAY())&gt;=-31,"01 Expired last 30 days",(N2636-TODAY())&gt;=-92,"02 Expired last 3 months",(N2636-TODAY())&gt;=-183,"03 Expired last 6 months",(N2636-TODAY())&gt;=-365,"04 Expired last 12 months",(N2636-TODAY())&gt;=-547,"05 Expired last 18 months",TRUE,"06 Expired over 18 months")</f>
        <v>02 Expires in 3 months</v>
      </c>
      <c r="Q2636" s="65">
        <v>24999</v>
      </c>
      <c r="R2636" s="84">
        <f t="shared" si="542"/>
        <v>47914.75</v>
      </c>
      <c r="S2636" s="77" t="str" cm="1">
        <f t="array" ref="S2636">_xlfn.IFS(R2636&gt;5000000,"Gold",R2636&gt;=500000,"Silver",R2636&gt;30000,"Bronze",TRUE,"Transactional")</f>
        <v>Bronze</v>
      </c>
      <c r="T2636" s="24" t="s">
        <v>54</v>
      </c>
      <c r="U2636" s="101" t="s">
        <v>116</v>
      </c>
      <c r="V2636" s="101" t="s">
        <v>70</v>
      </c>
      <c r="W2636" s="77" t="str">
        <f t="shared" si="541"/>
        <v>No</v>
      </c>
      <c r="X2636" s="77" t="str">
        <f>IFERROR(_xlfn.XLOOKUP(J2636&amp;"||"&amp;K2636,'Mapping Ref.'!$J$2:$J$538,'Mapping Ref.'!$K$2:$K$538),"")</f>
        <v>Construction &amp; Estates</v>
      </c>
      <c r="Y2636" s="77" t="str" cm="1">
        <f t="array" ref="Y2636">_xlfn.IFS(R2636&gt;2000000,"For Publication",R2636&gt;100000,"PID",R2636&gt;30000,"RFQ",TRUE,"Transactional")</f>
        <v>RFQ</v>
      </c>
      <c r="Z2636" s="24" t="s">
        <v>8586</v>
      </c>
      <c r="AA2636" s="32">
        <v>24</v>
      </c>
      <c r="AB2636" s="24">
        <v>0</v>
      </c>
      <c r="AC2636" s="25">
        <v>45594</v>
      </c>
      <c r="AD2636" s="24" t="s">
        <v>58</v>
      </c>
      <c r="AE2636" s="24" t="s">
        <v>5003</v>
      </c>
      <c r="AF2636" s="24" t="s">
        <v>60</v>
      </c>
      <c r="AG2636" s="24" t="s">
        <v>59</v>
      </c>
      <c r="AH2636" s="24" t="s">
        <v>60</v>
      </c>
      <c r="AI2636" s="24">
        <v>4819897</v>
      </c>
      <c r="AJ2636" s="24" t="s">
        <v>59</v>
      </c>
      <c r="AK2636" s="24" t="s">
        <v>101</v>
      </c>
      <c r="AL2636" s="24" t="s">
        <v>70</v>
      </c>
      <c r="AM2636" s="24" t="s">
        <v>60</v>
      </c>
      <c r="AN2636" s="24" t="s">
        <v>59</v>
      </c>
      <c r="AO2636" s="24">
        <v>0</v>
      </c>
      <c r="AP2636" s="24"/>
      <c r="AQ2636" s="24" t="s">
        <v>10184</v>
      </c>
      <c r="AR2636" s="24" t="s">
        <v>10185</v>
      </c>
      <c r="AS2636" s="89">
        <f t="shared" si="545"/>
        <v>23</v>
      </c>
      <c r="AT2636" s="24" t="s">
        <v>10181</v>
      </c>
    </row>
    <row r="2637" spans="1:46" x14ac:dyDescent="0.5">
      <c r="A2637" s="24">
        <v>2780</v>
      </c>
      <c r="B2637" s="24" t="s">
        <v>506</v>
      </c>
      <c r="C2637" s="24" t="s">
        <v>77</v>
      </c>
      <c r="D2637" s="24" t="s">
        <v>6364</v>
      </c>
      <c r="E2637" s="24" t="s">
        <v>10186</v>
      </c>
      <c r="F2637" s="77" t="str">
        <f t="shared" si="540"/>
        <v>RYMINSTER MEDICAL SERVICES LIMITED</v>
      </c>
      <c r="G2637" s="24" t="s">
        <v>6366</v>
      </c>
      <c r="H2637" s="24" t="s">
        <v>3282</v>
      </c>
      <c r="I2637" s="24" t="s">
        <v>3341</v>
      </c>
      <c r="J2637" s="24" t="s">
        <v>107</v>
      </c>
      <c r="K2637" s="24" t="s">
        <v>3283</v>
      </c>
      <c r="L2637" s="25">
        <v>45594</v>
      </c>
      <c r="M2637" s="25">
        <v>46688</v>
      </c>
      <c r="N2637" s="81">
        <f t="shared" si="543"/>
        <v>46688</v>
      </c>
      <c r="O2637" s="77" t="str">
        <f t="shared" ca="1" si="544"/>
        <v>Live</v>
      </c>
      <c r="P2637" s="77" t="str" cm="1">
        <f t="array" aca="1" ref="P2637" ca="1">_xlfn.IFS((N2637-TODAY())&gt;=547,"06 Expires over 18 months",(N2637-TODAY())&gt;=365,"05 Expires in 18 months",(N2637-TODAY())&gt;=183,"04 Expires in 12 months",(N2637-TODAY())&gt;=92,"03 Expires in 6 months",(N2637-TODAY())&gt;=31,"02 Expires in 3 months",(N2637-TODAY())&gt;=0,"01 Expires in 30 days",(N2637-TODAY())&gt;=-31,"01 Expired last 30 days",(N2637-TODAY())&gt;=-92,"02 Expired last 3 months",(N2637-TODAY())&gt;=-183,"03 Expired last 6 months",(N2637-TODAY())&gt;=-365,"04 Expired last 12 months",(N2637-TODAY())&gt;=-547,"05 Expired last 18 months",TRUE,"06 Expired over 18 months")</f>
        <v>05 Expires in 18 months</v>
      </c>
      <c r="Q2637" s="65">
        <v>22000</v>
      </c>
      <c r="R2637" s="84">
        <f t="shared" si="542"/>
        <v>64166.666666666664</v>
      </c>
      <c r="S2637" s="77" t="str" cm="1">
        <f t="array" ref="S2637">_xlfn.IFS(R2637&gt;5000000,"Gold",R2637&gt;=500000,"Silver",R2637&gt;30000,"Bronze",TRUE,"Transactional")</f>
        <v>Bronze</v>
      </c>
      <c r="T2637" s="24" t="s">
        <v>54</v>
      </c>
      <c r="U2637" s="101" t="s">
        <v>116</v>
      </c>
      <c r="V2637" s="101" t="s">
        <v>70</v>
      </c>
      <c r="W2637" s="77" t="str">
        <f t="shared" si="541"/>
        <v>No</v>
      </c>
      <c r="X2637" s="77" t="str">
        <f>IFERROR(_xlfn.XLOOKUP(J2637&amp;"||"&amp;K2637,'Mapping Ref.'!$J$2:$J$538,'Mapping Ref.'!$K$2:$K$538),"")</f>
        <v>Construction &amp; Estates</v>
      </c>
      <c r="Y2637" s="77" t="str" cm="1">
        <f t="array" ref="Y2637">_xlfn.IFS(R2637&gt;2000000,"For Publication",R2637&gt;100000,"PID",R2637&gt;30000,"RFQ",TRUE,"Transactional")</f>
        <v>RFQ</v>
      </c>
      <c r="Z2637" s="24" t="s">
        <v>8586</v>
      </c>
      <c r="AA2637" s="32">
        <v>36</v>
      </c>
      <c r="AB2637" s="24">
        <v>0</v>
      </c>
      <c r="AC2637" s="25">
        <v>45594</v>
      </c>
      <c r="AD2637" s="24" t="s">
        <v>58</v>
      </c>
      <c r="AE2637" s="24" t="s">
        <v>5003</v>
      </c>
      <c r="AF2637" s="24" t="s">
        <v>60</v>
      </c>
      <c r="AG2637" s="24" t="s">
        <v>59</v>
      </c>
      <c r="AH2637" s="24" t="s">
        <v>60</v>
      </c>
      <c r="AI2637" s="24">
        <v>6070057</v>
      </c>
      <c r="AJ2637" s="24" t="s">
        <v>59</v>
      </c>
      <c r="AK2637" s="24" t="s">
        <v>101</v>
      </c>
      <c r="AL2637" s="24" t="s">
        <v>70</v>
      </c>
      <c r="AM2637" s="24" t="s">
        <v>60</v>
      </c>
      <c r="AN2637" s="24" t="s">
        <v>59</v>
      </c>
      <c r="AO2637" s="24">
        <v>0</v>
      </c>
      <c r="AP2637" s="24"/>
      <c r="AQ2637" s="24" t="s">
        <v>10187</v>
      </c>
      <c r="AR2637" s="24" t="s">
        <v>10188</v>
      </c>
      <c r="AS2637" s="89">
        <f t="shared" si="545"/>
        <v>35</v>
      </c>
      <c r="AT2637" s="24" t="s">
        <v>6364</v>
      </c>
    </row>
    <row r="2638" spans="1:46" x14ac:dyDescent="0.5">
      <c r="A2638" s="24">
        <v>2782</v>
      </c>
      <c r="B2638" s="24"/>
      <c r="C2638" s="24"/>
      <c r="D2638" s="24" t="s">
        <v>10189</v>
      </c>
      <c r="E2638" s="24" t="s">
        <v>10190</v>
      </c>
      <c r="F2638" s="77" t="str">
        <f t="shared" si="540"/>
        <v>TOUREEN CONTRACTORS LIMITED</v>
      </c>
      <c r="G2638" s="24" t="s">
        <v>10191</v>
      </c>
      <c r="H2638" s="24" t="s">
        <v>784</v>
      </c>
      <c r="I2638" s="24" t="s">
        <v>1128</v>
      </c>
      <c r="J2638" s="24" t="s">
        <v>321</v>
      </c>
      <c r="K2638" s="24" t="s">
        <v>3201</v>
      </c>
      <c r="L2638" s="25">
        <v>45596</v>
      </c>
      <c r="M2638" s="25">
        <v>45642</v>
      </c>
      <c r="N2638" s="81">
        <f t="shared" si="543"/>
        <v>46007</v>
      </c>
      <c r="O2638" s="77" t="str">
        <f t="shared" ca="1" si="544"/>
        <v>Expired</v>
      </c>
      <c r="P2638" s="77" t="str" cm="1">
        <f t="array" aca="1" ref="P2638" ca="1">_xlfn.IFS((N2638-TODAY())&gt;=547,"06 Expires over 18 months",(N2638-TODAY())&gt;=365,"05 Expires in 18 months",(N2638-TODAY())&gt;=183,"04 Expires in 12 months",(N2638-TODAY())&gt;=92,"03 Expires in 6 months",(N2638-TODAY())&gt;=31,"02 Expires in 3 months",(N2638-TODAY())&gt;=0,"01 Expires in 30 days",(N2638-TODAY())&gt;=-31,"01 Expired last 30 days",(N2638-TODAY())&gt;=-92,"02 Expired last 3 months",(N2638-TODAY())&gt;=-183,"03 Expired last 6 months",(N2638-TODAY())&gt;=-365,"04 Expired last 12 months",(N2638-TODAY())&gt;=-547,"05 Expired last 18 months",TRUE,"06 Expired over 18 months")</f>
        <v>04 Expired last 12 months</v>
      </c>
      <c r="Q2638" s="65">
        <v>656767</v>
      </c>
      <c r="R2638" s="84">
        <f t="shared" si="542"/>
        <v>711497.58333333337</v>
      </c>
      <c r="S2638" s="77" t="str" cm="1">
        <f t="array" ref="S2638">_xlfn.IFS(R2638&gt;5000000,"Gold",R2638&gt;=500000,"Silver",R2638&gt;30000,"Bronze",TRUE,"Transactional")</f>
        <v>Silver</v>
      </c>
      <c r="T2638" s="24" t="s">
        <v>122</v>
      </c>
      <c r="U2638" s="101" t="s">
        <v>123</v>
      </c>
      <c r="V2638" s="101" t="s">
        <v>338</v>
      </c>
      <c r="W2638" s="77" t="str">
        <f t="shared" si="541"/>
        <v>Yes</v>
      </c>
      <c r="X2638" s="77" t="str">
        <f>IFERROR(_xlfn.XLOOKUP(J2638&amp;"||"&amp;K2638,'Mapping Ref.'!$J$2:$J$538,'Mapping Ref.'!$K$2:$K$538),"")</f>
        <v>Corporate</v>
      </c>
      <c r="Y2638" s="77" t="str" cm="1">
        <f t="array" ref="Y2638">_xlfn.IFS(R2638&gt;2000000,"For Publication",R2638&gt;100000,"PID",R2638&gt;30000,"RFQ",TRUE,"Transactional")</f>
        <v>PID</v>
      </c>
      <c r="Z2638" s="24" t="s">
        <v>2277</v>
      </c>
      <c r="AA2638" s="32">
        <v>12</v>
      </c>
      <c r="AB2638" s="24">
        <v>12</v>
      </c>
      <c r="AC2638" s="25">
        <v>45596</v>
      </c>
      <c r="AD2638" s="24" t="s">
        <v>58</v>
      </c>
      <c r="AE2638" s="24" t="s">
        <v>10192</v>
      </c>
      <c r="AF2638" s="24" t="s">
        <v>59</v>
      </c>
      <c r="AG2638" s="24" t="s">
        <v>59</v>
      </c>
      <c r="AH2638" s="24" t="s">
        <v>60</v>
      </c>
      <c r="AI2638" s="24">
        <v>2728742</v>
      </c>
      <c r="AJ2638" s="24" t="s">
        <v>59</v>
      </c>
      <c r="AK2638" s="24" t="s">
        <v>76</v>
      </c>
      <c r="AL2638" s="24" t="s">
        <v>70</v>
      </c>
      <c r="AM2638" s="24" t="s">
        <v>60</v>
      </c>
      <c r="AN2638" s="24" t="s">
        <v>59</v>
      </c>
      <c r="AO2638" s="24">
        <v>0</v>
      </c>
      <c r="AP2638" s="24" t="s">
        <v>8471</v>
      </c>
      <c r="AQ2638" s="24" t="s">
        <v>10193</v>
      </c>
      <c r="AR2638" s="24" t="s">
        <v>10194</v>
      </c>
      <c r="AS2638" s="89">
        <f t="shared" si="545"/>
        <v>13</v>
      </c>
      <c r="AT2638" s="24" t="s">
        <v>10195</v>
      </c>
    </row>
    <row r="2639" spans="1:46" x14ac:dyDescent="0.5">
      <c r="A2639" s="24">
        <v>2783</v>
      </c>
      <c r="B2639" s="24" t="s">
        <v>506</v>
      </c>
      <c r="C2639" s="24"/>
      <c r="D2639" s="24" t="s">
        <v>10196</v>
      </c>
      <c r="E2639" s="24" t="s">
        <v>10197</v>
      </c>
      <c r="F2639" s="77" t="str">
        <f t="shared" si="540"/>
        <v>CENTRE FOR ADHD AND AUTISM SUPPORT</v>
      </c>
      <c r="G2639" s="24" t="s">
        <v>10198</v>
      </c>
      <c r="H2639" s="24" t="s">
        <v>9619</v>
      </c>
      <c r="I2639" s="24" t="s">
        <v>9619</v>
      </c>
      <c r="J2639" s="24" t="s">
        <v>66</v>
      </c>
      <c r="K2639" s="27" t="s">
        <v>67</v>
      </c>
      <c r="L2639" s="25">
        <v>45606</v>
      </c>
      <c r="M2639" s="25">
        <v>45991</v>
      </c>
      <c r="N2639" s="81">
        <f t="shared" si="543"/>
        <v>46356</v>
      </c>
      <c r="O2639" s="77" t="str">
        <f t="shared" ca="1" si="544"/>
        <v>Live</v>
      </c>
      <c r="P2639" s="77" t="str" cm="1">
        <f t="array" aca="1" ref="P2639" ca="1">_xlfn.IFS((N2639-TODAY())&gt;=547,"06 Expires over 18 months",(N2639-TODAY())&gt;=365,"05 Expires in 18 months",(N2639-TODAY())&gt;=183,"04 Expires in 12 months",(N2639-TODAY())&gt;=92,"03 Expires in 6 months",(N2639-TODAY())&gt;=31,"02 Expires in 3 months",(N2639-TODAY())&gt;=0,"01 Expires in 30 days",(N2639-TODAY())&gt;=-31,"01 Expired last 30 days",(N2639-TODAY())&gt;=-92,"02 Expired last 3 months",(N2639-TODAY())&gt;=-183,"03 Expired last 6 months",(N2639-TODAY())&gt;=-365,"04 Expired last 12 months",(N2639-TODAY())&gt;=-547,"05 Expired last 18 months",TRUE,"06 Expired over 18 months")</f>
        <v>03 Expires in 6 months</v>
      </c>
      <c r="Q2639" s="65">
        <v>2000</v>
      </c>
      <c r="R2639" s="84">
        <f t="shared" si="542"/>
        <v>4000</v>
      </c>
      <c r="S2639" s="77" t="str" cm="1">
        <f t="array" ref="S2639">_xlfn.IFS(R2639&gt;5000000,"Gold",R2639&gt;=500000,"Silver",R2639&gt;30000,"Bronze",TRUE,"Transactional")</f>
        <v>Transactional</v>
      </c>
      <c r="T2639" s="24" t="s">
        <v>54</v>
      </c>
      <c r="U2639" s="101" t="s">
        <v>69</v>
      </c>
      <c r="V2639" s="101" t="s">
        <v>67</v>
      </c>
      <c r="W2639" s="77" t="str">
        <f t="shared" si="541"/>
        <v>Yes</v>
      </c>
      <c r="X2639" s="77" t="str">
        <f>IFERROR(_xlfn.XLOOKUP(J2639&amp;"||"&amp;K2639,'Mapping Ref.'!$J$2:$J$538,'Mapping Ref.'!$K$2:$K$538),"")</f>
        <v>Childrens &amp; Adults</v>
      </c>
      <c r="Y2639" s="77" t="str" cm="1">
        <f t="array" ref="Y2639">_xlfn.IFS(R2639&gt;2000000,"For Publication",R2639&gt;100000,"PID",R2639&gt;30000,"RFQ",TRUE,"Transactional")</f>
        <v>Transactional</v>
      </c>
      <c r="Z2639" s="24" t="s">
        <v>2277</v>
      </c>
      <c r="AA2639" s="32">
        <v>12</v>
      </c>
      <c r="AB2639" s="24">
        <v>12</v>
      </c>
      <c r="AC2639" s="25">
        <v>45601</v>
      </c>
      <c r="AD2639" s="24" t="s">
        <v>102</v>
      </c>
      <c r="AE2639" s="24" t="s">
        <v>8375</v>
      </c>
      <c r="AF2639" s="24" t="s">
        <v>59</v>
      </c>
      <c r="AG2639" s="24" t="s">
        <v>59</v>
      </c>
      <c r="AH2639" s="24" t="s">
        <v>59</v>
      </c>
      <c r="AI2639" s="24">
        <v>1193799</v>
      </c>
      <c r="AJ2639" s="24" t="s">
        <v>59</v>
      </c>
      <c r="AK2639" s="24" t="s">
        <v>101</v>
      </c>
      <c r="AL2639" s="24" t="s">
        <v>70</v>
      </c>
      <c r="AM2639" s="24" t="s">
        <v>59</v>
      </c>
      <c r="AN2639" s="24" t="s">
        <v>59</v>
      </c>
      <c r="AO2639" s="24">
        <v>0</v>
      </c>
      <c r="AP2639" s="24"/>
      <c r="AQ2639" s="24" t="s">
        <v>9619</v>
      </c>
      <c r="AR2639" s="24" t="s">
        <v>10199</v>
      </c>
      <c r="AS2639" s="89">
        <f t="shared" si="545"/>
        <v>24</v>
      </c>
      <c r="AT2639" s="24" t="s">
        <v>10200</v>
      </c>
    </row>
    <row r="2640" spans="1:46" x14ac:dyDescent="0.5">
      <c r="A2640" s="24">
        <v>2784</v>
      </c>
      <c r="B2640" s="24" t="s">
        <v>340</v>
      </c>
      <c r="C2640" s="24"/>
      <c r="D2640" s="24" t="s">
        <v>10201</v>
      </c>
      <c r="E2640" s="24" t="s">
        <v>10202</v>
      </c>
      <c r="F2640" s="77" t="str">
        <f t="shared" si="540"/>
        <v>INSTITUTE OF DEVELOPMENT STUDIES (THE)</v>
      </c>
      <c r="G2640" s="24" t="s">
        <v>10203</v>
      </c>
      <c r="H2640" s="24" t="s">
        <v>8784</v>
      </c>
      <c r="I2640" s="24" t="s">
        <v>10204</v>
      </c>
      <c r="J2640" s="24" t="s">
        <v>97</v>
      </c>
      <c r="K2640" s="24" t="s">
        <v>10205</v>
      </c>
      <c r="L2640" s="25">
        <v>45292</v>
      </c>
      <c r="M2640" s="25">
        <v>45657</v>
      </c>
      <c r="N2640" s="81">
        <f t="shared" si="543"/>
        <v>45657</v>
      </c>
      <c r="O2640" s="77" t="str">
        <f t="shared" ca="1" si="544"/>
        <v>Expired</v>
      </c>
      <c r="P2640" s="77" t="str" cm="1">
        <f t="array" aca="1" ref="P2640" ca="1">_xlfn.IFS((N2640-TODAY())&gt;=547,"06 Expires over 18 months",(N2640-TODAY())&gt;=365,"05 Expires in 18 months",(N2640-TODAY())&gt;=183,"04 Expires in 12 months",(N2640-TODAY())&gt;=92,"03 Expires in 6 months",(N2640-TODAY())&gt;=31,"02 Expires in 3 months",(N2640-TODAY())&gt;=0,"01 Expires in 30 days",(N2640-TODAY())&gt;=-31,"01 Expired last 30 days",(N2640-TODAY())&gt;=-92,"02 Expired last 3 months",(N2640-TODAY())&gt;=-183,"03 Expired last 6 months",(N2640-TODAY())&gt;=-365,"04 Expired last 12 months",(N2640-TODAY())&gt;=-547,"05 Expired last 18 months",TRUE,"06 Expired over 18 months")</f>
        <v>06 Expired over 18 months</v>
      </c>
      <c r="Q2640" s="65">
        <v>86928</v>
      </c>
      <c r="R2640" s="84">
        <f t="shared" si="542"/>
        <v>86928</v>
      </c>
      <c r="S2640" s="77" t="str" cm="1">
        <f t="array" ref="S2640">_xlfn.IFS(R2640&gt;5000000,"Gold",R2640&gt;=500000,"Silver",R2640&gt;30000,"Bronze",TRUE,"Transactional")</f>
        <v>Bronze</v>
      </c>
      <c r="T2640" s="24" t="s">
        <v>54</v>
      </c>
      <c r="U2640" s="101" t="s">
        <v>366</v>
      </c>
      <c r="V2640" s="101" t="s">
        <v>367</v>
      </c>
      <c r="W2640" s="77" t="str">
        <f t="shared" si="541"/>
        <v>No</v>
      </c>
      <c r="X2640" s="77" t="str">
        <f>IFERROR(_xlfn.XLOOKUP(J2640&amp;"||"&amp;K2640,'Mapping Ref.'!$J$2:$J$538,'Mapping Ref.'!$K$2:$K$538),"")</f>
        <v>Corporate</v>
      </c>
      <c r="Y2640" s="77" t="str" cm="1">
        <f t="array" ref="Y2640">_xlfn.IFS(R2640&gt;2000000,"For Publication",R2640&gt;100000,"PID",R2640&gt;30000,"RFQ",TRUE,"Transactional")</f>
        <v>RFQ</v>
      </c>
      <c r="Z2640" s="24" t="s">
        <v>8586</v>
      </c>
      <c r="AA2640" s="32">
        <v>12</v>
      </c>
      <c r="AB2640" s="24">
        <v>0</v>
      </c>
      <c r="AC2640" s="25">
        <v>45601</v>
      </c>
      <c r="AD2640" s="24" t="s">
        <v>1066</v>
      </c>
      <c r="AE2640" s="24" t="s">
        <v>60</v>
      </c>
      <c r="AF2640" s="24" t="s">
        <v>60</v>
      </c>
      <c r="AG2640" s="24" t="s">
        <v>59</v>
      </c>
      <c r="AH2640" s="24" t="s">
        <v>60</v>
      </c>
      <c r="AI2640" s="24">
        <v>877338</v>
      </c>
      <c r="AJ2640" s="24" t="s">
        <v>60</v>
      </c>
      <c r="AK2640" s="24" t="s">
        <v>101</v>
      </c>
      <c r="AL2640" s="24" t="s">
        <v>70</v>
      </c>
      <c r="AM2640" s="24" t="s">
        <v>60</v>
      </c>
      <c r="AN2640" s="24" t="s">
        <v>59</v>
      </c>
      <c r="AO2640" s="24">
        <v>0</v>
      </c>
      <c r="AP2640" s="24" t="s">
        <v>8471</v>
      </c>
      <c r="AQ2640" s="24" t="s">
        <v>10206</v>
      </c>
      <c r="AR2640" s="24" t="s">
        <v>10207</v>
      </c>
      <c r="AS2640" s="89">
        <f t="shared" si="545"/>
        <v>11</v>
      </c>
      <c r="AT2640" s="24" t="s">
        <v>10208</v>
      </c>
    </row>
    <row r="2641" spans="1:46" x14ac:dyDescent="0.5">
      <c r="A2641" s="24">
        <v>2785</v>
      </c>
      <c r="B2641" s="24"/>
      <c r="C2641" s="24"/>
      <c r="D2641" s="24" t="s">
        <v>10209</v>
      </c>
      <c r="E2641" s="24" t="s">
        <v>10210</v>
      </c>
      <c r="F2641" s="77" t="str">
        <f t="shared" si="540"/>
        <v>Communicate Inclusively</v>
      </c>
      <c r="G2641" s="24" t="s">
        <v>10211</v>
      </c>
      <c r="H2641" s="24" t="s">
        <v>10156</v>
      </c>
      <c r="I2641" s="24" t="s">
        <v>10156</v>
      </c>
      <c r="J2641" s="24" t="s">
        <v>66</v>
      </c>
      <c r="K2641" s="27" t="s">
        <v>67</v>
      </c>
      <c r="L2641" s="25">
        <v>45607</v>
      </c>
      <c r="M2641" s="25">
        <v>45699</v>
      </c>
      <c r="N2641" s="81">
        <f t="shared" si="543"/>
        <v>45699</v>
      </c>
      <c r="O2641" s="77" t="str">
        <f t="shared" ca="1" si="544"/>
        <v>Expired</v>
      </c>
      <c r="P2641" s="77" t="str" cm="1">
        <f t="array" aca="1" ref="P2641" ca="1">_xlfn.IFS((N2641-TODAY())&gt;=547,"06 Expires over 18 months",(N2641-TODAY())&gt;=365,"05 Expires in 18 months",(N2641-TODAY())&gt;=183,"04 Expires in 12 months",(N2641-TODAY())&gt;=92,"03 Expires in 6 months",(N2641-TODAY())&gt;=31,"02 Expires in 3 months",(N2641-TODAY())&gt;=0,"01 Expires in 30 days",(N2641-TODAY())&gt;=-31,"01 Expired last 30 days",(N2641-TODAY())&gt;=-92,"02 Expired last 3 months",(N2641-TODAY())&gt;=-183,"03 Expired last 6 months",(N2641-TODAY())&gt;=-365,"04 Expired last 12 months",(N2641-TODAY())&gt;=-547,"05 Expired last 18 months",TRUE,"06 Expired over 18 months")</f>
        <v>06 Expired over 18 months</v>
      </c>
      <c r="Q2641" s="65">
        <v>3000</v>
      </c>
      <c r="R2641" s="84">
        <f t="shared" si="542"/>
        <v>3000</v>
      </c>
      <c r="S2641" s="77" t="str" cm="1">
        <f t="array" ref="S2641">_xlfn.IFS(R2641&gt;5000000,"Gold",R2641&gt;=500000,"Silver",R2641&gt;30000,"Bronze",TRUE,"Transactional")</f>
        <v>Transactional</v>
      </c>
      <c r="T2641" s="24" t="s">
        <v>54</v>
      </c>
      <c r="U2641" s="101" t="s">
        <v>190</v>
      </c>
      <c r="V2641" s="101" t="s">
        <v>596</v>
      </c>
      <c r="W2641" s="77" t="str">
        <f t="shared" si="541"/>
        <v>No</v>
      </c>
      <c r="X2641" s="77" t="str">
        <f>IFERROR(_xlfn.XLOOKUP(J2641&amp;"||"&amp;K2641,'Mapping Ref.'!$J$2:$J$538,'Mapping Ref.'!$K$2:$K$538),"")</f>
        <v>Childrens &amp; Adults</v>
      </c>
      <c r="Y2641" s="77" t="str" cm="1">
        <f t="array" ref="Y2641">_xlfn.IFS(R2641&gt;2000000,"For Publication",R2641&gt;100000,"PID",R2641&gt;30000,"RFQ",TRUE,"Transactional")</f>
        <v>Transactional</v>
      </c>
      <c r="Z2641" s="24" t="s">
        <v>2277</v>
      </c>
      <c r="AA2641" s="32">
        <v>3</v>
      </c>
      <c r="AB2641" s="24">
        <v>0</v>
      </c>
      <c r="AC2641" s="25">
        <v>45606</v>
      </c>
      <c r="AD2641" s="24" t="s">
        <v>58</v>
      </c>
      <c r="AE2641" s="24" t="s">
        <v>8347</v>
      </c>
      <c r="AF2641" s="24" t="s">
        <v>59</v>
      </c>
      <c r="AG2641" s="24" t="s">
        <v>59</v>
      </c>
      <c r="AH2641" s="24" t="s">
        <v>60</v>
      </c>
      <c r="AI2641" s="24">
        <v>14551960</v>
      </c>
      <c r="AJ2641" s="24" t="s">
        <v>60</v>
      </c>
      <c r="AK2641" s="24" t="s">
        <v>101</v>
      </c>
      <c r="AL2641" s="24" t="s">
        <v>70</v>
      </c>
      <c r="AM2641" s="24" t="s">
        <v>60</v>
      </c>
      <c r="AN2641" s="24"/>
      <c r="AO2641" s="24">
        <v>0</v>
      </c>
      <c r="AP2641" s="24" t="s">
        <v>10212</v>
      </c>
      <c r="AQ2641" s="24" t="s">
        <v>10213</v>
      </c>
      <c r="AR2641" s="24" t="s">
        <v>10214</v>
      </c>
      <c r="AS2641" s="89">
        <f t="shared" si="545"/>
        <v>3</v>
      </c>
      <c r="AT2641" s="24"/>
    </row>
    <row r="2642" spans="1:46" x14ac:dyDescent="0.5">
      <c r="A2642" s="24">
        <v>2786</v>
      </c>
      <c r="B2642" s="24" t="s">
        <v>506</v>
      </c>
      <c r="C2642" s="24"/>
      <c r="D2642" s="24" t="s">
        <v>10215</v>
      </c>
      <c r="E2642" s="24" t="s">
        <v>10216</v>
      </c>
      <c r="F2642" s="77" t="str">
        <f t="shared" si="540"/>
        <v>Central Express Cars Limited</v>
      </c>
      <c r="G2642" s="24" t="s">
        <v>10217</v>
      </c>
      <c r="H2642" s="24" t="s">
        <v>2689</v>
      </c>
      <c r="I2642" s="24" t="s">
        <v>10218</v>
      </c>
      <c r="J2642" s="24" t="s">
        <v>190</v>
      </c>
      <c r="K2642" s="24" t="s">
        <v>2690</v>
      </c>
      <c r="L2642" s="25">
        <v>45505</v>
      </c>
      <c r="M2642" s="25">
        <v>47330</v>
      </c>
      <c r="N2642" s="81">
        <f t="shared" si="543"/>
        <v>48060</v>
      </c>
      <c r="O2642" s="77" t="str">
        <f t="shared" ca="1" si="544"/>
        <v>Live</v>
      </c>
      <c r="P2642" s="77" t="str" cm="1">
        <f t="array" aca="1" ref="P2642" ca="1">_xlfn.IFS((N2642-TODAY())&gt;=547,"06 Expires over 18 months",(N2642-TODAY())&gt;=365,"05 Expires in 18 months",(N2642-TODAY())&gt;=183,"04 Expires in 12 months",(N2642-TODAY())&gt;=92,"03 Expires in 6 months",(N2642-TODAY())&gt;=31,"02 Expires in 3 months",(N2642-TODAY())&gt;=0,"01 Expires in 30 days",(N2642-TODAY())&gt;=-31,"01 Expired last 30 days",(N2642-TODAY())&gt;=-92,"02 Expired last 3 months",(N2642-TODAY())&gt;=-183,"03 Expired last 6 months",(N2642-TODAY())&gt;=-365,"04 Expired last 12 months",(N2642-TODAY())&gt;=-547,"05 Expired last 18 months",TRUE,"06 Expired over 18 months")</f>
        <v>06 Expires over 18 months</v>
      </c>
      <c r="Q2642" s="65">
        <v>75000</v>
      </c>
      <c r="R2642" s="84">
        <f t="shared" si="542"/>
        <v>518750</v>
      </c>
      <c r="S2642" s="77" t="str" cm="1">
        <f t="array" ref="S2642">_xlfn.IFS(R2642&gt;5000000,"Gold",R2642&gt;=500000,"Silver",R2642&gt;30000,"Bronze",TRUE,"Transactional")</f>
        <v>Silver</v>
      </c>
      <c r="T2642" s="24" t="s">
        <v>54</v>
      </c>
      <c r="U2642" s="101" t="s">
        <v>393</v>
      </c>
      <c r="V2642" s="101" t="s">
        <v>1151</v>
      </c>
      <c r="W2642" s="77" t="str">
        <f t="shared" si="541"/>
        <v>Yes</v>
      </c>
      <c r="X2642" s="77" t="str">
        <f>IFERROR(_xlfn.XLOOKUP(J2642&amp;"||"&amp;K2642,'Mapping Ref.'!$J$2:$J$538,'Mapping Ref.'!$K$2:$K$538),"")</f>
        <v>Childrens &amp; Adults</v>
      </c>
      <c r="Y2642" s="77" t="str" cm="1">
        <f t="array" ref="Y2642">_xlfn.IFS(R2642&gt;2000000,"For Publication",R2642&gt;100000,"PID",R2642&gt;30000,"RFQ",TRUE,"Transactional")</f>
        <v>PID</v>
      </c>
      <c r="Z2642" s="24" t="s">
        <v>8586</v>
      </c>
      <c r="AA2642" s="32">
        <v>60</v>
      </c>
      <c r="AB2642" s="24">
        <v>24</v>
      </c>
      <c r="AC2642" s="25">
        <v>45607</v>
      </c>
      <c r="AD2642" s="24" t="s">
        <v>58</v>
      </c>
      <c r="AE2642" s="24" t="s">
        <v>10219</v>
      </c>
      <c r="AF2642" s="24" t="s">
        <v>59</v>
      </c>
      <c r="AG2642" s="24" t="s">
        <v>59</v>
      </c>
      <c r="AH2642" s="24" t="s">
        <v>60</v>
      </c>
      <c r="AI2642" s="24">
        <v>7428776</v>
      </c>
      <c r="AJ2642" s="24" t="s">
        <v>60</v>
      </c>
      <c r="AK2642" s="24" t="s">
        <v>750</v>
      </c>
      <c r="AL2642" s="24" t="s">
        <v>8860</v>
      </c>
      <c r="AM2642" s="24" t="s">
        <v>59</v>
      </c>
      <c r="AN2642" s="24" t="s">
        <v>59</v>
      </c>
      <c r="AO2642" s="24">
        <v>0</v>
      </c>
      <c r="AP2642" s="24"/>
      <c r="AQ2642" s="24" t="s">
        <v>10220</v>
      </c>
      <c r="AR2642" s="24" t="s">
        <v>10221</v>
      </c>
      <c r="AS2642" s="89">
        <f t="shared" si="545"/>
        <v>83</v>
      </c>
      <c r="AT2642" s="24" t="s">
        <v>10217</v>
      </c>
    </row>
    <row r="2643" spans="1:46" x14ac:dyDescent="0.5">
      <c r="A2643" s="24">
        <v>2787</v>
      </c>
      <c r="B2643" s="24"/>
      <c r="C2643" s="24"/>
      <c r="D2643" s="24" t="s">
        <v>10222</v>
      </c>
      <c r="E2643" s="24" t="s">
        <v>10223</v>
      </c>
      <c r="F2643" s="77" t="str">
        <f t="shared" si="540"/>
        <v>CARDIFF BAY SURGERY / DR M A NASEEM</v>
      </c>
      <c r="G2643" s="24" t="s">
        <v>10224</v>
      </c>
      <c r="H2643" s="24" t="s">
        <v>3268</v>
      </c>
      <c r="I2643" s="24" t="s">
        <v>3269</v>
      </c>
      <c r="J2643" s="24" t="s">
        <v>190</v>
      </c>
      <c r="K2643" s="24" t="s">
        <v>3270</v>
      </c>
      <c r="L2643" s="25">
        <v>45608</v>
      </c>
      <c r="M2643" s="25">
        <v>45608</v>
      </c>
      <c r="N2643" s="81">
        <f t="shared" si="543"/>
        <v>45973</v>
      </c>
      <c r="O2643" s="77" t="str">
        <f t="shared" ca="1" si="544"/>
        <v>Expired</v>
      </c>
      <c r="P2643" s="77" t="str" cm="1">
        <f t="array" aca="1" ref="P2643" ca="1">_xlfn.IFS((N2643-TODAY())&gt;=547,"06 Expires over 18 months",(N2643-TODAY())&gt;=365,"05 Expires in 18 months",(N2643-TODAY())&gt;=183,"04 Expires in 12 months",(N2643-TODAY())&gt;=92,"03 Expires in 6 months",(N2643-TODAY())&gt;=31,"02 Expires in 3 months",(N2643-TODAY())&gt;=0,"01 Expires in 30 days",(N2643-TODAY())&gt;=-31,"01 Expired last 30 days",(N2643-TODAY())&gt;=-92,"02 Expired last 3 months",(N2643-TODAY())&gt;=-183,"03 Expired last 6 months",(N2643-TODAY())&gt;=-365,"04 Expired last 12 months",(N2643-TODAY())&gt;=-547,"05 Expired last 18 months",TRUE,"06 Expired over 18 months")</f>
        <v>04 Expired last 12 months</v>
      </c>
      <c r="Q2643" s="65">
        <v>15000</v>
      </c>
      <c r="R2643" s="84">
        <f t="shared" si="542"/>
        <v>15000</v>
      </c>
      <c r="S2643" s="77" t="str" cm="1">
        <f t="array" ref="S2643">_xlfn.IFS(R2643&gt;5000000,"Gold",R2643&gt;=500000,"Silver",R2643&gt;30000,"Bronze",TRUE,"Transactional")</f>
        <v>Transactional</v>
      </c>
      <c r="T2643" s="24" t="s">
        <v>54</v>
      </c>
      <c r="U2643" s="101" t="s">
        <v>69</v>
      </c>
      <c r="V2643" s="101" t="s">
        <v>70</v>
      </c>
      <c r="W2643" s="77" t="str">
        <f t="shared" si="541"/>
        <v>Yes</v>
      </c>
      <c r="X2643" s="77" t="str">
        <f>IFERROR(_xlfn.XLOOKUP(J2643&amp;"||"&amp;K2643,'Mapping Ref.'!$J$2:$J$538,'Mapping Ref.'!$K$2:$K$538),"")</f>
        <v>Childrens &amp; Adults</v>
      </c>
      <c r="Y2643" s="77" t="str" cm="1">
        <f t="array" ref="Y2643">_xlfn.IFS(R2643&gt;2000000,"For Publication",R2643&gt;100000,"PID",R2643&gt;30000,"RFQ",TRUE,"Transactional")</f>
        <v>Transactional</v>
      </c>
      <c r="Z2643" s="24" t="s">
        <v>2277</v>
      </c>
      <c r="AA2643" s="32">
        <v>12</v>
      </c>
      <c r="AB2643" s="24">
        <v>12</v>
      </c>
      <c r="AC2643" s="25">
        <v>45608</v>
      </c>
      <c r="AD2643" s="24" t="s">
        <v>58</v>
      </c>
      <c r="AE2643" s="24" t="s">
        <v>8381</v>
      </c>
      <c r="AF2643" s="24" t="s">
        <v>60</v>
      </c>
      <c r="AG2643" s="24" t="s">
        <v>59</v>
      </c>
      <c r="AH2643" s="24" t="s">
        <v>59</v>
      </c>
      <c r="AI2643" s="24">
        <v>4303714</v>
      </c>
      <c r="AJ2643" s="24" t="s">
        <v>59</v>
      </c>
      <c r="AK2643" s="24" t="s">
        <v>750</v>
      </c>
      <c r="AL2643" s="24" t="s">
        <v>70</v>
      </c>
      <c r="AM2643" s="24" t="s">
        <v>60</v>
      </c>
      <c r="AN2643" s="24" t="s">
        <v>59</v>
      </c>
      <c r="AO2643" s="24">
        <v>0</v>
      </c>
      <c r="AP2643" s="24" t="s">
        <v>8471</v>
      </c>
      <c r="AQ2643" s="24" t="s">
        <v>10225</v>
      </c>
      <c r="AR2643" s="24" t="s">
        <v>10226</v>
      </c>
      <c r="AS2643" s="89">
        <f t="shared" si="545"/>
        <v>12</v>
      </c>
      <c r="AT2643" s="24" t="s">
        <v>10227</v>
      </c>
    </row>
    <row r="2644" spans="1:46" x14ac:dyDescent="0.5">
      <c r="A2644" s="24">
        <v>2788</v>
      </c>
      <c r="B2644" s="24" t="s">
        <v>506</v>
      </c>
      <c r="C2644" s="24"/>
      <c r="D2644" s="24" t="s">
        <v>5445</v>
      </c>
      <c r="E2644" s="24" t="s">
        <v>10228</v>
      </c>
      <c r="F2644" s="77" t="str">
        <f t="shared" si="540"/>
        <v>C4F CIC T/A CENTRE FOR FAMILIES</v>
      </c>
      <c r="G2644" s="24" t="s">
        <v>10229</v>
      </c>
      <c r="H2644" s="24" t="s">
        <v>5010</v>
      </c>
      <c r="I2644" s="24" t="s">
        <v>5010</v>
      </c>
      <c r="J2644" s="24" t="s">
        <v>190</v>
      </c>
      <c r="K2644" s="24" t="s">
        <v>755</v>
      </c>
      <c r="L2644" s="25">
        <v>45608</v>
      </c>
      <c r="M2644" s="25">
        <v>45975</v>
      </c>
      <c r="N2644" s="81">
        <f t="shared" si="543"/>
        <v>46521</v>
      </c>
      <c r="O2644" s="77" t="str">
        <f t="shared" ca="1" si="544"/>
        <v>Live</v>
      </c>
      <c r="P2644" s="77" t="str" cm="1">
        <f t="array" aca="1" ref="P2644" ca="1">_xlfn.IFS((N2644-TODAY())&gt;=547,"06 Expires over 18 months",(N2644-TODAY())&gt;=365,"05 Expires in 18 months",(N2644-TODAY())&gt;=183,"04 Expires in 12 months",(N2644-TODAY())&gt;=92,"03 Expires in 6 months",(N2644-TODAY())&gt;=31,"02 Expires in 3 months",(N2644-TODAY())&gt;=0,"01 Expires in 30 days",(N2644-TODAY())&gt;=-31,"01 Expired last 30 days",(N2644-TODAY())&gt;=-92,"02 Expired last 3 months",(N2644-TODAY())&gt;=-183,"03 Expired last 6 months",(N2644-TODAY())&gt;=-365,"04 Expired last 12 months",(N2644-TODAY())&gt;=-547,"05 Expired last 18 months",TRUE,"06 Expired over 18 months")</f>
        <v>04 Expires in 12 months</v>
      </c>
      <c r="Q2644" s="65">
        <v>20000</v>
      </c>
      <c r="R2644" s="84">
        <f t="shared" si="542"/>
        <v>50000</v>
      </c>
      <c r="S2644" s="77" t="str" cm="1">
        <f t="array" ref="S2644">_xlfn.IFS(R2644&gt;5000000,"Gold",R2644&gt;=500000,"Silver",R2644&gt;30000,"Bronze",TRUE,"Transactional")</f>
        <v>Bronze</v>
      </c>
      <c r="T2644" s="24" t="s">
        <v>54</v>
      </c>
      <c r="U2644" s="101" t="s">
        <v>190</v>
      </c>
      <c r="V2644" s="101"/>
      <c r="W2644" s="77" t="str">
        <f t="shared" si="541"/>
        <v>Yes</v>
      </c>
      <c r="X2644" s="77" t="str">
        <f>IFERROR(_xlfn.XLOOKUP(J2644&amp;"||"&amp;K2644,'Mapping Ref.'!$J$2:$J$538,'Mapping Ref.'!$K$2:$K$538),"")</f>
        <v>Childrens &amp; Adults</v>
      </c>
      <c r="Y2644" s="77" t="str" cm="1">
        <f t="array" ref="Y2644">_xlfn.IFS(R2644&gt;2000000,"For Publication",R2644&gt;100000,"PID",R2644&gt;30000,"RFQ",TRUE,"Transactional")</f>
        <v>RFQ</v>
      </c>
      <c r="Z2644" s="24" t="s">
        <v>8586</v>
      </c>
      <c r="AA2644" s="32">
        <v>12</v>
      </c>
      <c r="AB2644" s="24">
        <v>18</v>
      </c>
      <c r="AC2644" s="25">
        <v>45608</v>
      </c>
      <c r="AD2644" s="24" t="s">
        <v>58</v>
      </c>
      <c r="AE2644" s="24" t="s">
        <v>8630</v>
      </c>
      <c r="AF2644" s="24" t="s">
        <v>60</v>
      </c>
      <c r="AG2644" s="24" t="s">
        <v>59</v>
      </c>
      <c r="AH2644" s="24" t="s">
        <v>60</v>
      </c>
      <c r="AI2644" s="24">
        <v>1221175</v>
      </c>
      <c r="AJ2644" s="24" t="s">
        <v>59</v>
      </c>
      <c r="AK2644" s="24" t="s">
        <v>101</v>
      </c>
      <c r="AL2644" s="24" t="s">
        <v>70</v>
      </c>
      <c r="AM2644" s="24" t="s">
        <v>59</v>
      </c>
      <c r="AN2644" s="24" t="s">
        <v>59</v>
      </c>
      <c r="AO2644" s="24">
        <v>0</v>
      </c>
      <c r="AP2644" s="24"/>
      <c r="AQ2644" s="24" t="s">
        <v>10230</v>
      </c>
      <c r="AR2644" s="24" t="s">
        <v>10231</v>
      </c>
      <c r="AS2644" s="89">
        <f t="shared" si="545"/>
        <v>30</v>
      </c>
      <c r="AT2644" s="24" t="s">
        <v>10232</v>
      </c>
    </row>
    <row r="2645" spans="1:46" x14ac:dyDescent="0.5">
      <c r="A2645" s="24">
        <v>2789</v>
      </c>
      <c r="B2645" s="24" t="s">
        <v>506</v>
      </c>
      <c r="C2645" s="24"/>
      <c r="D2645" s="24" t="s">
        <v>10233</v>
      </c>
      <c r="E2645" s="24" t="s">
        <v>10234</v>
      </c>
      <c r="F2645" s="77" t="str">
        <f t="shared" si="540"/>
        <v>Routeware Limited</v>
      </c>
      <c r="G2645" s="24" t="s">
        <v>10235</v>
      </c>
      <c r="H2645" s="24" t="s">
        <v>3282</v>
      </c>
      <c r="I2645" s="24" t="s">
        <v>3341</v>
      </c>
      <c r="J2645" s="24" t="s">
        <v>107</v>
      </c>
      <c r="K2645" s="24" t="s">
        <v>3283</v>
      </c>
      <c r="L2645" s="25">
        <v>45608</v>
      </c>
      <c r="M2645" s="25">
        <v>46337</v>
      </c>
      <c r="N2645" s="81">
        <f t="shared" si="543"/>
        <v>46337</v>
      </c>
      <c r="O2645" s="77" t="str">
        <f t="shared" ca="1" si="544"/>
        <v>Live</v>
      </c>
      <c r="P2645" s="77" t="str" cm="1">
        <f t="array" aca="1" ref="P2645" ca="1">_xlfn.IFS((N2645-TODAY())&gt;=547,"06 Expires over 18 months",(N2645-TODAY())&gt;=365,"05 Expires in 18 months",(N2645-TODAY())&gt;=183,"04 Expires in 12 months",(N2645-TODAY())&gt;=92,"03 Expires in 6 months",(N2645-TODAY())&gt;=31,"02 Expires in 3 months",(N2645-TODAY())&gt;=0,"01 Expires in 30 days",(N2645-TODAY())&gt;=-31,"01 Expired last 30 days",(N2645-TODAY())&gt;=-92,"02 Expired last 3 months",(N2645-TODAY())&gt;=-183,"03 Expired last 6 months",(N2645-TODAY())&gt;=-365,"04 Expired last 12 months",(N2645-TODAY())&gt;=-547,"05 Expired last 18 months",TRUE,"06 Expired over 18 months")</f>
        <v>02 Expires in 3 months</v>
      </c>
      <c r="Q2645" s="65">
        <v>74999</v>
      </c>
      <c r="R2645" s="84">
        <f t="shared" si="542"/>
        <v>143748.08333333334</v>
      </c>
      <c r="S2645" s="77" t="str" cm="1">
        <f t="array" ref="S2645">_xlfn.IFS(R2645&gt;5000000,"Gold",R2645&gt;=500000,"Silver",R2645&gt;30000,"Bronze",TRUE,"Transactional")</f>
        <v>Bronze</v>
      </c>
      <c r="T2645" s="24" t="s">
        <v>54</v>
      </c>
      <c r="U2645" s="101" t="s">
        <v>116</v>
      </c>
      <c r="V2645" s="101" t="s">
        <v>569</v>
      </c>
      <c r="W2645" s="77" t="str">
        <f t="shared" si="541"/>
        <v>No</v>
      </c>
      <c r="X2645" s="77" t="str">
        <f>IFERROR(_xlfn.XLOOKUP(J2645&amp;"||"&amp;K2645,'Mapping Ref.'!$J$2:$J$538,'Mapping Ref.'!$K$2:$K$538),"")</f>
        <v>Construction &amp; Estates</v>
      </c>
      <c r="Y2645" s="77" t="str" cm="1">
        <f t="array" ref="Y2645">_xlfn.IFS(R2645&gt;2000000,"For Publication",R2645&gt;100000,"PID",R2645&gt;30000,"RFQ",TRUE,"Transactional")</f>
        <v>PID</v>
      </c>
      <c r="Z2645" s="24" t="s">
        <v>2277</v>
      </c>
      <c r="AA2645" s="32">
        <v>24</v>
      </c>
      <c r="AB2645" s="24">
        <v>0</v>
      </c>
      <c r="AC2645" s="25">
        <v>45608</v>
      </c>
      <c r="AD2645" s="24" t="s">
        <v>58</v>
      </c>
      <c r="AE2645" s="24" t="s">
        <v>5003</v>
      </c>
      <c r="AF2645" s="24" t="s">
        <v>60</v>
      </c>
      <c r="AG2645" s="24" t="s">
        <v>59</v>
      </c>
      <c r="AH2645" s="24" t="s">
        <v>60</v>
      </c>
      <c r="AI2645" s="24" t="s">
        <v>3836</v>
      </c>
      <c r="AJ2645" s="24" t="s">
        <v>59</v>
      </c>
      <c r="AK2645" s="24" t="s">
        <v>101</v>
      </c>
      <c r="AL2645" s="24" t="s">
        <v>8722</v>
      </c>
      <c r="AM2645" s="24" t="s">
        <v>60</v>
      </c>
      <c r="AN2645" s="24" t="s">
        <v>59</v>
      </c>
      <c r="AO2645" s="24">
        <v>0</v>
      </c>
      <c r="AP2645" s="24"/>
      <c r="AQ2645" s="24" t="s">
        <v>10236</v>
      </c>
      <c r="AR2645" s="24" t="s">
        <v>10237</v>
      </c>
      <c r="AS2645" s="89">
        <f t="shared" si="545"/>
        <v>23</v>
      </c>
      <c r="AT2645" s="24"/>
    </row>
    <row r="2646" spans="1:46" x14ac:dyDescent="0.5">
      <c r="A2646" s="24">
        <v>2790</v>
      </c>
      <c r="B2646" s="24" t="s">
        <v>506</v>
      </c>
      <c r="C2646" s="24" t="s">
        <v>77</v>
      </c>
      <c r="D2646" s="24" t="s">
        <v>9928</v>
      </c>
      <c r="E2646" s="24" t="s">
        <v>10238</v>
      </c>
      <c r="F2646" s="77" t="str">
        <f t="shared" si="540"/>
        <v>MR MICHAEL EDWARDS</v>
      </c>
      <c r="G2646" s="24" t="s">
        <v>9930</v>
      </c>
      <c r="H2646" s="24" t="s">
        <v>3282</v>
      </c>
      <c r="I2646" s="24" t="s">
        <v>3341</v>
      </c>
      <c r="J2646" s="24" t="s">
        <v>107</v>
      </c>
      <c r="K2646" s="24" t="s">
        <v>3283</v>
      </c>
      <c r="L2646" s="25">
        <v>45609</v>
      </c>
      <c r="M2646" s="25">
        <v>46338</v>
      </c>
      <c r="N2646" s="81">
        <f t="shared" si="543"/>
        <v>46338</v>
      </c>
      <c r="O2646" s="77" t="str">
        <f t="shared" ca="1" si="544"/>
        <v>Live</v>
      </c>
      <c r="P2646" s="77" t="str" cm="1">
        <f t="array" aca="1" ref="P2646" ca="1">_xlfn.IFS((N2646-TODAY())&gt;=547,"06 Expires over 18 months",(N2646-TODAY())&gt;=365,"05 Expires in 18 months",(N2646-TODAY())&gt;=183,"04 Expires in 12 months",(N2646-TODAY())&gt;=92,"03 Expires in 6 months",(N2646-TODAY())&gt;=31,"02 Expires in 3 months",(N2646-TODAY())&gt;=0,"01 Expires in 30 days",(N2646-TODAY())&gt;=-31,"01 Expired last 30 days",(N2646-TODAY())&gt;=-92,"02 Expired last 3 months",(N2646-TODAY())&gt;=-183,"03 Expired last 6 months",(N2646-TODAY())&gt;=-365,"04 Expired last 12 months",(N2646-TODAY())&gt;=-547,"05 Expired last 18 months",TRUE,"06 Expired over 18 months")</f>
        <v>02 Expires in 3 months</v>
      </c>
      <c r="Q2646" s="65">
        <v>45000</v>
      </c>
      <c r="R2646" s="84">
        <f t="shared" si="542"/>
        <v>86250</v>
      </c>
      <c r="S2646" s="77" t="str" cm="1">
        <f t="array" ref="S2646">_xlfn.IFS(R2646&gt;5000000,"Gold",R2646&gt;=500000,"Silver",R2646&gt;30000,"Bronze",TRUE,"Transactional")</f>
        <v>Bronze</v>
      </c>
      <c r="T2646" s="24" t="s">
        <v>54</v>
      </c>
      <c r="U2646" s="101" t="s">
        <v>116</v>
      </c>
      <c r="V2646" s="101" t="s">
        <v>70</v>
      </c>
      <c r="W2646" s="77" t="str">
        <f t="shared" si="541"/>
        <v>No</v>
      </c>
      <c r="X2646" s="77" t="str">
        <f>IFERROR(_xlfn.XLOOKUP(J2646&amp;"||"&amp;K2646,'Mapping Ref.'!$J$2:$J$538,'Mapping Ref.'!$K$2:$K$538),"")</f>
        <v>Construction &amp; Estates</v>
      </c>
      <c r="Y2646" s="77" t="str" cm="1">
        <f t="array" ref="Y2646">_xlfn.IFS(R2646&gt;2000000,"For Publication",R2646&gt;100000,"PID",R2646&gt;30000,"RFQ",TRUE,"Transactional")</f>
        <v>RFQ</v>
      </c>
      <c r="Z2646" s="24" t="s">
        <v>2277</v>
      </c>
      <c r="AA2646" s="32">
        <v>24</v>
      </c>
      <c r="AB2646" s="24">
        <v>0</v>
      </c>
      <c r="AC2646" s="25">
        <v>45609</v>
      </c>
      <c r="AD2646" s="24" t="s">
        <v>58</v>
      </c>
      <c r="AE2646" s="24" t="s">
        <v>5003</v>
      </c>
      <c r="AF2646" s="24" t="s">
        <v>60</v>
      </c>
      <c r="AG2646" s="24" t="s">
        <v>59</v>
      </c>
      <c r="AH2646" s="24" t="s">
        <v>60</v>
      </c>
      <c r="AI2646" s="24"/>
      <c r="AJ2646" s="24" t="s">
        <v>59</v>
      </c>
      <c r="AK2646" s="24" t="s">
        <v>101</v>
      </c>
      <c r="AL2646" s="24" t="s">
        <v>70</v>
      </c>
      <c r="AM2646" s="24" t="s">
        <v>59</v>
      </c>
      <c r="AN2646" s="24" t="s">
        <v>59</v>
      </c>
      <c r="AO2646" s="24">
        <v>1</v>
      </c>
      <c r="AP2646" s="24"/>
      <c r="AQ2646" s="24" t="s">
        <v>9931</v>
      </c>
      <c r="AR2646" s="24" t="s">
        <v>9932</v>
      </c>
      <c r="AS2646" s="89">
        <f t="shared" si="545"/>
        <v>23</v>
      </c>
      <c r="AT2646" s="24" t="s">
        <v>9933</v>
      </c>
    </row>
    <row r="2647" spans="1:46" x14ac:dyDescent="0.5">
      <c r="A2647" s="24">
        <v>2791</v>
      </c>
      <c r="B2647" s="24" t="s">
        <v>506</v>
      </c>
      <c r="C2647" s="24"/>
      <c r="D2647" s="24" t="s">
        <v>10239</v>
      </c>
      <c r="E2647" s="24" t="s">
        <v>10240</v>
      </c>
      <c r="F2647" s="77" t="str">
        <f t="shared" si="540"/>
        <v>FAST FORWARD VOCATIONAL TRAINING LTD</v>
      </c>
      <c r="G2647" s="24" t="s">
        <v>10241</v>
      </c>
      <c r="H2647" s="24" t="s">
        <v>8686</v>
      </c>
      <c r="I2647" s="24" t="s">
        <v>336</v>
      </c>
      <c r="J2647" s="24" t="s">
        <v>190</v>
      </c>
      <c r="K2647" s="24" t="s">
        <v>755</v>
      </c>
      <c r="L2647" s="25">
        <v>45901</v>
      </c>
      <c r="M2647" s="25">
        <v>46229</v>
      </c>
      <c r="N2647" s="81">
        <f t="shared" si="543"/>
        <v>46229</v>
      </c>
      <c r="O2647" s="77" t="str">
        <f t="shared" ca="1" si="544"/>
        <v>Expired</v>
      </c>
      <c r="P2647" s="77" t="str" cm="1">
        <f t="array" aca="1" ref="P2647" ca="1">_xlfn.IFS((N2647-TODAY())&gt;=547,"06 Expires over 18 months",(N2647-TODAY())&gt;=365,"05 Expires in 18 months",(N2647-TODAY())&gt;=183,"04 Expires in 12 months",(N2647-TODAY())&gt;=92,"03 Expires in 6 months",(N2647-TODAY())&gt;=31,"02 Expires in 3 months",(N2647-TODAY())&gt;=0,"01 Expires in 30 days",(N2647-TODAY())&gt;=-31,"01 Expired last 30 days",(N2647-TODAY())&gt;=-92,"02 Expired last 3 months",(N2647-TODAY())&gt;=-183,"03 Expired last 6 months",(N2647-TODAY())&gt;=-365,"04 Expired last 12 months",(N2647-TODAY())&gt;=-547,"05 Expired last 18 months",TRUE,"06 Expired over 18 months")</f>
        <v>01 Expired last 30 days</v>
      </c>
      <c r="Q2647" s="65">
        <v>19520</v>
      </c>
      <c r="R2647" s="84">
        <f t="shared" si="542"/>
        <v>19520</v>
      </c>
      <c r="S2647" s="77" t="str" cm="1">
        <f t="array" ref="S2647">_xlfn.IFS(R2647&gt;5000000,"Gold",R2647&gt;=500000,"Silver",R2647&gt;30000,"Bronze",TRUE,"Transactional")</f>
        <v>Transactional</v>
      </c>
      <c r="T2647" s="24" t="s">
        <v>54</v>
      </c>
      <c r="U2647" s="101" t="s">
        <v>190</v>
      </c>
      <c r="V2647" s="101"/>
      <c r="W2647" s="77" t="str">
        <f t="shared" si="541"/>
        <v>No</v>
      </c>
      <c r="X2647" s="77" t="str">
        <f>IFERROR(_xlfn.XLOOKUP(J2647&amp;"||"&amp;K2647,'Mapping Ref.'!$J$2:$J$538,'Mapping Ref.'!$K$2:$K$538),"")</f>
        <v>Childrens &amp; Adults</v>
      </c>
      <c r="Y2647" s="77" t="str" cm="1">
        <f t="array" ref="Y2647">_xlfn.IFS(R2647&gt;2000000,"For Publication",R2647&gt;100000,"PID",R2647&gt;30000,"RFQ",TRUE,"Transactional")</f>
        <v>Transactional</v>
      </c>
      <c r="Z2647" s="24" t="s">
        <v>2277</v>
      </c>
      <c r="AA2647" s="32">
        <v>12</v>
      </c>
      <c r="AB2647" s="24">
        <v>0</v>
      </c>
      <c r="AC2647" s="25">
        <v>45609</v>
      </c>
      <c r="AD2647" s="24" t="s">
        <v>58</v>
      </c>
      <c r="AE2647" s="24">
        <v>0</v>
      </c>
      <c r="AF2647" s="24" t="s">
        <v>59</v>
      </c>
      <c r="AG2647" s="24" t="s">
        <v>59</v>
      </c>
      <c r="AH2647" s="24" t="s">
        <v>60</v>
      </c>
      <c r="AI2647" s="24">
        <v>11951780</v>
      </c>
      <c r="AJ2647" s="24" t="s">
        <v>59</v>
      </c>
      <c r="AK2647" s="24" t="s">
        <v>86</v>
      </c>
      <c r="AL2647" s="24" t="s">
        <v>70</v>
      </c>
      <c r="AM2647" s="24" t="s">
        <v>60</v>
      </c>
      <c r="AN2647" s="24" t="s">
        <v>59</v>
      </c>
      <c r="AO2647" s="24">
        <v>0</v>
      </c>
      <c r="AP2647" s="24"/>
      <c r="AQ2647" s="24"/>
      <c r="AR2647" s="24"/>
      <c r="AS2647" s="89">
        <f t="shared" si="545"/>
        <v>10</v>
      </c>
      <c r="AT2647" s="24" t="s">
        <v>10242</v>
      </c>
    </row>
    <row r="2648" spans="1:46" x14ac:dyDescent="0.5">
      <c r="A2648" s="24">
        <v>2792</v>
      </c>
      <c r="B2648" s="24"/>
      <c r="C2648" s="24"/>
      <c r="D2648" s="24" t="s">
        <v>10243</v>
      </c>
      <c r="E2648" s="24" t="s">
        <v>10244</v>
      </c>
      <c r="F2648" s="77" t="str">
        <f t="shared" si="540"/>
        <v>OLIVIA LONG T/A ABSOLUTE AESTHETICSX ACADEMY LTD</v>
      </c>
      <c r="G2648" s="24" t="s">
        <v>10245</v>
      </c>
      <c r="H2648" s="24" t="s">
        <v>8686</v>
      </c>
      <c r="I2648" s="24" t="s">
        <v>336</v>
      </c>
      <c r="J2648" s="24" t="s">
        <v>190</v>
      </c>
      <c r="K2648" s="24" t="s">
        <v>755</v>
      </c>
      <c r="L2648" s="25">
        <v>45536</v>
      </c>
      <c r="M2648" s="25">
        <v>45860</v>
      </c>
      <c r="N2648" s="81">
        <f t="shared" si="543"/>
        <v>45860</v>
      </c>
      <c r="O2648" s="77" t="str">
        <f t="shared" ca="1" si="544"/>
        <v>Expired</v>
      </c>
      <c r="P2648" s="77" t="str" cm="1">
        <f t="array" aca="1" ref="P2648" ca="1">_xlfn.IFS((N2648-TODAY())&gt;=547,"06 Expires over 18 months",(N2648-TODAY())&gt;=365,"05 Expires in 18 months",(N2648-TODAY())&gt;=183,"04 Expires in 12 months",(N2648-TODAY())&gt;=92,"03 Expires in 6 months",(N2648-TODAY())&gt;=31,"02 Expires in 3 months",(N2648-TODAY())&gt;=0,"01 Expires in 30 days",(N2648-TODAY())&gt;=-31,"01 Expired last 30 days",(N2648-TODAY())&gt;=-92,"02 Expired last 3 months",(N2648-TODAY())&gt;=-183,"03 Expired last 6 months",(N2648-TODAY())&gt;=-365,"04 Expired last 12 months",(N2648-TODAY())&gt;=-547,"05 Expired last 18 months",TRUE,"06 Expired over 18 months")</f>
        <v>05 Expired last 18 months</v>
      </c>
      <c r="Q2648" s="65">
        <v>15000</v>
      </c>
      <c r="R2648" s="84">
        <f t="shared" si="542"/>
        <v>15000</v>
      </c>
      <c r="S2648" s="77" t="str" cm="1">
        <f t="array" ref="S2648">_xlfn.IFS(R2648&gt;5000000,"Gold",R2648&gt;=500000,"Silver",R2648&gt;30000,"Bronze",TRUE,"Transactional")</f>
        <v>Transactional</v>
      </c>
      <c r="T2648" s="24" t="s">
        <v>54</v>
      </c>
      <c r="U2648" s="101" t="s">
        <v>366</v>
      </c>
      <c r="V2648" s="101"/>
      <c r="W2648" s="77" t="str">
        <f t="shared" si="541"/>
        <v>No</v>
      </c>
      <c r="X2648" s="77" t="str">
        <f>IFERROR(_xlfn.XLOOKUP(J2648&amp;"||"&amp;K2648,'Mapping Ref.'!$J$2:$J$538,'Mapping Ref.'!$K$2:$K$538),"")</f>
        <v>Childrens &amp; Adults</v>
      </c>
      <c r="Y2648" s="77" t="str" cm="1">
        <f t="array" ref="Y2648">_xlfn.IFS(R2648&gt;2000000,"For Publication",R2648&gt;100000,"PID",R2648&gt;30000,"RFQ",TRUE,"Transactional")</f>
        <v>Transactional</v>
      </c>
      <c r="Z2648" s="24" t="s">
        <v>2277</v>
      </c>
      <c r="AA2648" s="32">
        <v>12</v>
      </c>
      <c r="AB2648" s="24">
        <v>0</v>
      </c>
      <c r="AC2648" s="25">
        <v>45609</v>
      </c>
      <c r="AD2648" s="24" t="s">
        <v>58</v>
      </c>
      <c r="AE2648" s="24">
        <v>0</v>
      </c>
      <c r="AF2648" s="24" t="s">
        <v>59</v>
      </c>
      <c r="AG2648" s="24" t="s">
        <v>59</v>
      </c>
      <c r="AH2648" s="24" t="s">
        <v>60</v>
      </c>
      <c r="AI2648" s="24">
        <v>12975103</v>
      </c>
      <c r="AJ2648" s="24" t="s">
        <v>60</v>
      </c>
      <c r="AK2648" s="24" t="s">
        <v>86</v>
      </c>
      <c r="AL2648" s="24" t="s">
        <v>70</v>
      </c>
      <c r="AM2648" s="24" t="s">
        <v>60</v>
      </c>
      <c r="AN2648" s="24" t="s">
        <v>59</v>
      </c>
      <c r="AO2648" s="24">
        <v>0</v>
      </c>
      <c r="AP2648" s="24"/>
      <c r="AQ2648" s="24"/>
      <c r="AR2648" s="24"/>
      <c r="AS2648" s="89">
        <f t="shared" si="545"/>
        <v>10</v>
      </c>
      <c r="AT2648" s="24" t="s">
        <v>10246</v>
      </c>
    </row>
    <row r="2649" spans="1:46" x14ac:dyDescent="0.5">
      <c r="A2649" s="24">
        <v>2793</v>
      </c>
      <c r="B2649" s="24" t="s">
        <v>340</v>
      </c>
      <c r="C2649" s="24" t="s">
        <v>77</v>
      </c>
      <c r="D2649" s="24" t="s">
        <v>5223</v>
      </c>
      <c r="E2649" s="24" t="s">
        <v>10247</v>
      </c>
      <c r="F2649" s="77" t="str">
        <f t="shared" si="540"/>
        <v>ADECCO UK LTD</v>
      </c>
      <c r="G2649" s="24" t="s">
        <v>10248</v>
      </c>
      <c r="H2649" s="24" t="s">
        <v>565</v>
      </c>
      <c r="I2649" s="24" t="s">
        <v>336</v>
      </c>
      <c r="J2649" s="24" t="s">
        <v>52</v>
      </c>
      <c r="K2649" s="27" t="s">
        <v>349</v>
      </c>
      <c r="L2649" s="25">
        <v>44570</v>
      </c>
      <c r="M2649" s="25">
        <v>45666</v>
      </c>
      <c r="N2649" s="81">
        <f t="shared" si="543"/>
        <v>46396</v>
      </c>
      <c r="O2649" s="77" t="str">
        <f t="shared" ca="1" si="544"/>
        <v>Live</v>
      </c>
      <c r="P2649" s="77" t="str" cm="1">
        <f t="array" aca="1" ref="P2649" ca="1">_xlfn.IFS((N2649-TODAY())&gt;=547,"06 Expires over 18 months",(N2649-TODAY())&gt;=365,"05 Expires in 18 months",(N2649-TODAY())&gt;=183,"04 Expires in 12 months",(N2649-TODAY())&gt;=92,"03 Expires in 6 months",(N2649-TODAY())&gt;=31,"02 Expires in 3 months",(N2649-TODAY())&gt;=0,"01 Expires in 30 days",(N2649-TODAY())&gt;=-31,"01 Expired last 30 days",(N2649-TODAY())&gt;=-92,"02 Expired last 3 months",(N2649-TODAY())&gt;=-183,"03 Expired last 6 months",(N2649-TODAY())&gt;=-365,"04 Expired last 12 months",(N2649-TODAY())&gt;=-547,"05 Expired last 18 months",TRUE,"06 Expired over 18 months")</f>
        <v>03 Expires in 6 months</v>
      </c>
      <c r="Q2649" s="65">
        <v>30000000</v>
      </c>
      <c r="R2649" s="84">
        <f t="shared" si="542"/>
        <v>150000000</v>
      </c>
      <c r="S2649" s="77" t="str" cm="1">
        <f t="array" ref="S2649">_xlfn.IFS(R2649&gt;5000000,"Gold",R2649&gt;=500000,"Silver",R2649&gt;30000,"Bronze",TRUE,"Transactional")</f>
        <v>Gold</v>
      </c>
      <c r="T2649" s="24" t="s">
        <v>54</v>
      </c>
      <c r="U2649" s="101" t="s">
        <v>237</v>
      </c>
      <c r="V2649" s="101" t="s">
        <v>238</v>
      </c>
      <c r="W2649" s="77" t="str">
        <f t="shared" si="541"/>
        <v>Yes</v>
      </c>
      <c r="X2649" s="77" t="str">
        <f>IFERROR(_xlfn.XLOOKUP(J2649&amp;"||"&amp;K2649,'Mapping Ref.'!$J$2:$J$538,'Mapping Ref.'!$K$2:$K$538),"")</f>
        <v>Corporate</v>
      </c>
      <c r="Y2649" s="77" t="str" cm="1">
        <f t="array" ref="Y2649">_xlfn.IFS(R2649&gt;2000000,"For Publication",R2649&gt;100000,"PID",R2649&gt;30000,"RFQ",TRUE,"Transactional")</f>
        <v>For Publication</v>
      </c>
      <c r="Z2649" s="24" t="s">
        <v>8586</v>
      </c>
      <c r="AA2649" s="32">
        <v>12</v>
      </c>
      <c r="AB2649" s="24">
        <v>24</v>
      </c>
      <c r="AC2649" s="25">
        <v>45609</v>
      </c>
      <c r="AD2649" s="24" t="s">
        <v>150</v>
      </c>
      <c r="AE2649" s="24">
        <v>0</v>
      </c>
      <c r="AF2649" s="24" t="s">
        <v>60</v>
      </c>
      <c r="AG2649" s="24" t="s">
        <v>60</v>
      </c>
      <c r="AH2649" s="24" t="s">
        <v>60</v>
      </c>
      <c r="AI2649" s="24">
        <v>593232</v>
      </c>
      <c r="AJ2649" s="24" t="s">
        <v>60</v>
      </c>
      <c r="AK2649" s="24" t="s">
        <v>86</v>
      </c>
      <c r="AL2649" s="24" t="s">
        <v>70</v>
      </c>
      <c r="AM2649" s="24" t="s">
        <v>60</v>
      </c>
      <c r="AN2649" s="24" t="s">
        <v>59</v>
      </c>
      <c r="AO2649" s="24">
        <v>0</v>
      </c>
      <c r="AP2649" s="24"/>
      <c r="AQ2649" s="24"/>
      <c r="AR2649" s="24"/>
      <c r="AS2649" s="89">
        <f t="shared" si="545"/>
        <v>60</v>
      </c>
      <c r="AT2649" s="24" t="s">
        <v>239</v>
      </c>
    </row>
    <row r="2650" spans="1:46" x14ac:dyDescent="0.5">
      <c r="A2650" s="24">
        <v>2794</v>
      </c>
      <c r="B2650" s="24"/>
      <c r="C2650" s="24" t="s">
        <v>77</v>
      </c>
      <c r="D2650" s="24" t="s">
        <v>4260</v>
      </c>
      <c r="E2650" s="24" t="s">
        <v>10249</v>
      </c>
      <c r="F2650" s="77" t="str">
        <f t="shared" si="540"/>
        <v>STEAM-TECH ENVIRONMENTAL LIMITED</v>
      </c>
      <c r="G2650" s="24" t="s">
        <v>4259</v>
      </c>
      <c r="H2650" s="24" t="s">
        <v>3282</v>
      </c>
      <c r="I2650" s="24" t="s">
        <v>3341</v>
      </c>
      <c r="J2650" s="24" t="s">
        <v>107</v>
      </c>
      <c r="K2650" s="24" t="s">
        <v>3283</v>
      </c>
      <c r="L2650" s="25">
        <v>45609</v>
      </c>
      <c r="M2650" s="25">
        <v>45789</v>
      </c>
      <c r="N2650" s="81">
        <f t="shared" si="543"/>
        <v>45789</v>
      </c>
      <c r="O2650" s="77" t="str">
        <f t="shared" ca="1" si="544"/>
        <v>Expired</v>
      </c>
      <c r="P2650" s="77" t="str" cm="1">
        <f t="array" aca="1" ref="P2650" ca="1">_xlfn.IFS((N2650-TODAY())&gt;=547,"06 Expires over 18 months",(N2650-TODAY())&gt;=365,"05 Expires in 18 months",(N2650-TODAY())&gt;=183,"04 Expires in 12 months",(N2650-TODAY())&gt;=92,"03 Expires in 6 months",(N2650-TODAY())&gt;=31,"02 Expires in 3 months",(N2650-TODAY())&gt;=0,"01 Expires in 30 days",(N2650-TODAY())&gt;=-31,"01 Expired last 30 days",(N2650-TODAY())&gt;=-92,"02 Expired last 3 months",(N2650-TODAY())&gt;=-183,"03 Expired last 6 months",(N2650-TODAY())&gt;=-365,"04 Expired last 12 months",(N2650-TODAY())&gt;=-547,"05 Expired last 18 months",TRUE,"06 Expired over 18 months")</f>
        <v>05 Expired last 18 months</v>
      </c>
      <c r="Q2650" s="65">
        <v>24999</v>
      </c>
      <c r="R2650" s="84">
        <f t="shared" si="542"/>
        <v>24999</v>
      </c>
      <c r="S2650" s="77" t="str" cm="1">
        <f t="array" ref="S2650">_xlfn.IFS(R2650&gt;5000000,"Gold",R2650&gt;=500000,"Silver",R2650&gt;30000,"Bronze",TRUE,"Transactional")</f>
        <v>Transactional</v>
      </c>
      <c r="T2650" s="24" t="s">
        <v>54</v>
      </c>
      <c r="U2650" s="101" t="s">
        <v>131</v>
      </c>
      <c r="V2650" s="101" t="s">
        <v>613</v>
      </c>
      <c r="W2650" s="77" t="str">
        <f t="shared" si="541"/>
        <v>No</v>
      </c>
      <c r="X2650" s="77" t="str">
        <f>IFERROR(_xlfn.XLOOKUP(J2650&amp;"||"&amp;K2650,'Mapping Ref.'!$J$2:$J$538,'Mapping Ref.'!$K$2:$K$538),"")</f>
        <v>Construction &amp; Estates</v>
      </c>
      <c r="Y2650" s="77" t="str" cm="1">
        <f t="array" ref="Y2650">_xlfn.IFS(R2650&gt;2000000,"For Publication",R2650&gt;100000,"PID",R2650&gt;30000,"RFQ",TRUE,"Transactional")</f>
        <v>Transactional</v>
      </c>
      <c r="Z2650" s="24" t="s">
        <v>2277</v>
      </c>
      <c r="AA2650" s="32">
        <v>6</v>
      </c>
      <c r="AB2650" s="24">
        <v>0</v>
      </c>
      <c r="AC2650" s="25">
        <v>45609</v>
      </c>
      <c r="AD2650" s="24" t="s">
        <v>58</v>
      </c>
      <c r="AE2650" s="24" t="s">
        <v>5003</v>
      </c>
      <c r="AF2650" s="24" t="s">
        <v>60</v>
      </c>
      <c r="AG2650" s="24" t="s">
        <v>59</v>
      </c>
      <c r="AH2650" s="24" t="s">
        <v>60</v>
      </c>
      <c r="AI2650" s="24">
        <v>8780524</v>
      </c>
      <c r="AJ2650" s="24" t="s">
        <v>59</v>
      </c>
      <c r="AK2650" s="24" t="s">
        <v>101</v>
      </c>
      <c r="AL2650" s="24" t="s">
        <v>70</v>
      </c>
      <c r="AM2650" s="24" t="s">
        <v>60</v>
      </c>
      <c r="AN2650" s="24" t="s">
        <v>59</v>
      </c>
      <c r="AO2650" s="24">
        <v>0</v>
      </c>
      <c r="AP2650" s="24"/>
      <c r="AQ2650" s="24" t="s">
        <v>10250</v>
      </c>
      <c r="AR2650" s="24" t="s">
        <v>10251</v>
      </c>
      <c r="AS2650" s="89">
        <f t="shared" si="545"/>
        <v>5</v>
      </c>
      <c r="AT2650" s="24" t="s">
        <v>4260</v>
      </c>
    </row>
    <row r="2651" spans="1:46" x14ac:dyDescent="0.5">
      <c r="A2651" s="24">
        <v>2795</v>
      </c>
      <c r="B2651" s="24" t="s">
        <v>506</v>
      </c>
      <c r="C2651" s="24"/>
      <c r="D2651" s="24" t="s">
        <v>10252</v>
      </c>
      <c r="E2651" s="24" t="s">
        <v>10253</v>
      </c>
      <c r="F2651" s="77" t="str">
        <f t="shared" si="540"/>
        <v>DASA UMBRELLA LIMITED</v>
      </c>
      <c r="G2651" s="24" t="s">
        <v>10254</v>
      </c>
      <c r="H2651" s="24" t="s">
        <v>10255</v>
      </c>
      <c r="I2651" s="24" t="s">
        <v>10255</v>
      </c>
      <c r="J2651" s="24" t="s">
        <v>190</v>
      </c>
      <c r="K2651" s="24" t="s">
        <v>2202</v>
      </c>
      <c r="L2651" s="25">
        <v>45609</v>
      </c>
      <c r="M2651" s="25">
        <v>46265</v>
      </c>
      <c r="N2651" s="81">
        <f t="shared" si="543"/>
        <v>46446</v>
      </c>
      <c r="O2651" s="77" t="str">
        <f t="shared" ca="1" si="544"/>
        <v>Live</v>
      </c>
      <c r="P2651" s="77" t="str" cm="1">
        <f t="array" aca="1" ref="P2651" ca="1">_xlfn.IFS((N2651-TODAY())&gt;=547,"06 Expires over 18 months",(N2651-TODAY())&gt;=365,"05 Expires in 18 months",(N2651-TODAY())&gt;=183,"04 Expires in 12 months",(N2651-TODAY())&gt;=92,"03 Expires in 6 months",(N2651-TODAY())&gt;=31,"02 Expires in 3 months",(N2651-TODAY())&gt;=0,"01 Expires in 30 days",(N2651-TODAY())&gt;=-31,"01 Expired last 30 days",(N2651-TODAY())&gt;=-92,"02 Expired last 3 months",(N2651-TODAY())&gt;=-183,"03 Expired last 6 months",(N2651-TODAY())&gt;=-365,"04 Expired last 12 months",(N2651-TODAY())&gt;=-547,"05 Expired last 18 months",TRUE,"06 Expired over 18 months")</f>
        <v>04 Expires in 12 months</v>
      </c>
      <c r="Q2651" s="65">
        <v>20000</v>
      </c>
      <c r="R2651" s="84">
        <f t="shared" si="542"/>
        <v>45000</v>
      </c>
      <c r="S2651" s="77" t="str" cm="1">
        <f t="array" ref="S2651">_xlfn.IFS(R2651&gt;5000000,"Gold",R2651&gt;=500000,"Silver",R2651&gt;30000,"Bronze",TRUE,"Transactional")</f>
        <v>Bronze</v>
      </c>
      <c r="T2651" s="24" t="s">
        <v>54</v>
      </c>
      <c r="U2651" s="101" t="s">
        <v>190</v>
      </c>
      <c r="V2651" s="101"/>
      <c r="W2651" s="77" t="str">
        <f t="shared" si="541"/>
        <v>Yes</v>
      </c>
      <c r="X2651" s="77" t="str">
        <f>IFERROR(_xlfn.XLOOKUP(J2651&amp;"||"&amp;K2651,'Mapping Ref.'!$J$2:$J$538,'Mapping Ref.'!$K$2:$K$538),"")</f>
        <v>Childrens &amp; Adults</v>
      </c>
      <c r="Y2651" s="77" t="str" cm="1">
        <f t="array" ref="Y2651">_xlfn.IFS(R2651&gt;2000000,"For Publication",R2651&gt;100000,"PID",R2651&gt;30000,"RFQ",TRUE,"Transactional")</f>
        <v>RFQ</v>
      </c>
      <c r="Z2651" s="24" t="s">
        <v>8586</v>
      </c>
      <c r="AA2651" s="32">
        <v>24</v>
      </c>
      <c r="AB2651" s="24">
        <v>6</v>
      </c>
      <c r="AC2651" s="25">
        <v>45609</v>
      </c>
      <c r="AD2651" s="24" t="s">
        <v>58</v>
      </c>
      <c r="AE2651" s="24">
        <v>10001115</v>
      </c>
      <c r="AF2651" s="24" t="s">
        <v>59</v>
      </c>
      <c r="AG2651" s="24" t="s">
        <v>59</v>
      </c>
      <c r="AH2651" s="24" t="s">
        <v>60</v>
      </c>
      <c r="AI2651" s="24">
        <v>8575838</v>
      </c>
      <c r="AJ2651" s="24" t="s">
        <v>60</v>
      </c>
      <c r="AK2651" s="24" t="s">
        <v>101</v>
      </c>
      <c r="AL2651" s="24" t="s">
        <v>70</v>
      </c>
      <c r="AM2651" s="24" t="s">
        <v>59</v>
      </c>
      <c r="AN2651" s="24" t="s">
        <v>59</v>
      </c>
      <c r="AO2651" s="24">
        <v>0</v>
      </c>
      <c r="AP2651" s="24"/>
      <c r="AQ2651" s="24" t="s">
        <v>10256</v>
      </c>
      <c r="AR2651" s="24" t="s">
        <v>10257</v>
      </c>
      <c r="AS2651" s="89">
        <f t="shared" si="545"/>
        <v>27</v>
      </c>
      <c r="AT2651" s="24" t="s">
        <v>10258</v>
      </c>
    </row>
    <row r="2652" spans="1:46" x14ac:dyDescent="0.5">
      <c r="A2652" s="24">
        <v>2796</v>
      </c>
      <c r="B2652" s="24" t="s">
        <v>506</v>
      </c>
      <c r="C2652" s="24" t="s">
        <v>77</v>
      </c>
      <c r="D2652" s="24" t="s">
        <v>6779</v>
      </c>
      <c r="E2652" s="24" t="s">
        <v>10259</v>
      </c>
      <c r="F2652" s="77" t="str">
        <f t="shared" si="540"/>
        <v>VMS (FLEET MANAGEMENT) LIMITED</v>
      </c>
      <c r="G2652" s="24" t="s">
        <v>6781</v>
      </c>
      <c r="H2652" s="24" t="s">
        <v>3282</v>
      </c>
      <c r="I2652" s="24" t="s">
        <v>3341</v>
      </c>
      <c r="J2652" s="24" t="s">
        <v>107</v>
      </c>
      <c r="K2652" s="24" t="s">
        <v>3283</v>
      </c>
      <c r="L2652" s="25">
        <v>45611</v>
      </c>
      <c r="M2652" s="25">
        <v>46705</v>
      </c>
      <c r="N2652" s="81">
        <f t="shared" si="543"/>
        <v>46705</v>
      </c>
      <c r="O2652" s="77" t="str">
        <f t="shared" ca="1" si="544"/>
        <v>Live</v>
      </c>
      <c r="P2652" s="77" t="str" cm="1">
        <f t="array" aca="1" ref="P2652" ca="1">_xlfn.IFS((N2652-TODAY())&gt;=547,"06 Expires over 18 months",(N2652-TODAY())&gt;=365,"05 Expires in 18 months",(N2652-TODAY())&gt;=183,"04 Expires in 12 months",(N2652-TODAY())&gt;=92,"03 Expires in 6 months",(N2652-TODAY())&gt;=31,"02 Expires in 3 months",(N2652-TODAY())&gt;=0,"01 Expires in 30 days",(N2652-TODAY())&gt;=-31,"01 Expired last 30 days",(N2652-TODAY())&gt;=-92,"02 Expired last 3 months",(N2652-TODAY())&gt;=-183,"03 Expired last 6 months",(N2652-TODAY())&gt;=-365,"04 Expired last 12 months",(N2652-TODAY())&gt;=-547,"05 Expired last 18 months",TRUE,"06 Expired over 18 months")</f>
        <v>05 Expires in 18 months</v>
      </c>
      <c r="Q2652" s="65">
        <v>70000</v>
      </c>
      <c r="R2652" s="84">
        <f t="shared" si="542"/>
        <v>204166.66666666666</v>
      </c>
      <c r="S2652" s="77" t="str" cm="1">
        <f t="array" ref="S2652">_xlfn.IFS(R2652&gt;5000000,"Gold",R2652&gt;=500000,"Silver",R2652&gt;30000,"Bronze",TRUE,"Transactional")</f>
        <v>Bronze</v>
      </c>
      <c r="T2652" s="24" t="s">
        <v>54</v>
      </c>
      <c r="U2652" s="101" t="s">
        <v>109</v>
      </c>
      <c r="V2652" s="101" t="s">
        <v>1011</v>
      </c>
      <c r="W2652" s="77" t="str">
        <f t="shared" si="541"/>
        <v>No</v>
      </c>
      <c r="X2652" s="77" t="str">
        <f>IFERROR(_xlfn.XLOOKUP(J2652&amp;"||"&amp;K2652,'Mapping Ref.'!$J$2:$J$538,'Mapping Ref.'!$K$2:$K$538),"")</f>
        <v>Construction &amp; Estates</v>
      </c>
      <c r="Y2652" s="77" t="str" cm="1">
        <f t="array" ref="Y2652">_xlfn.IFS(R2652&gt;2000000,"For Publication",R2652&gt;100000,"PID",R2652&gt;30000,"RFQ",TRUE,"Transactional")</f>
        <v>PID</v>
      </c>
      <c r="Z2652" s="24" t="s">
        <v>2277</v>
      </c>
      <c r="AA2652" s="32">
        <v>36</v>
      </c>
      <c r="AB2652" s="24">
        <v>0</v>
      </c>
      <c r="AC2652" s="25">
        <v>45611</v>
      </c>
      <c r="AD2652" s="24" t="s">
        <v>58</v>
      </c>
      <c r="AE2652" s="24" t="s">
        <v>5003</v>
      </c>
      <c r="AF2652" s="24" t="s">
        <v>60</v>
      </c>
      <c r="AG2652" s="24" t="s">
        <v>59</v>
      </c>
      <c r="AH2652" s="24" t="s">
        <v>60</v>
      </c>
      <c r="AI2652" s="24">
        <v>4443331</v>
      </c>
      <c r="AJ2652" s="24" t="s">
        <v>59</v>
      </c>
      <c r="AK2652" s="24" t="s">
        <v>101</v>
      </c>
      <c r="AL2652" s="24" t="s">
        <v>8595</v>
      </c>
      <c r="AM2652" s="24" t="s">
        <v>60</v>
      </c>
      <c r="AN2652" s="24" t="s">
        <v>60</v>
      </c>
      <c r="AO2652" s="24">
        <v>3</v>
      </c>
      <c r="AP2652" s="24" t="s">
        <v>10260</v>
      </c>
      <c r="AQ2652" s="24" t="s">
        <v>10261</v>
      </c>
      <c r="AR2652" s="24" t="s">
        <v>10262</v>
      </c>
      <c r="AS2652" s="89">
        <f t="shared" si="545"/>
        <v>35</v>
      </c>
      <c r="AT2652" s="24" t="s">
        <v>6779</v>
      </c>
    </row>
    <row r="2653" spans="1:46" x14ac:dyDescent="0.5">
      <c r="A2653" s="24">
        <v>2797</v>
      </c>
      <c r="B2653" s="24" t="s">
        <v>506</v>
      </c>
      <c r="C2653" s="24"/>
      <c r="D2653" s="24" t="s">
        <v>10263</v>
      </c>
      <c r="E2653" s="24" t="s">
        <v>10264</v>
      </c>
      <c r="F2653" s="77" t="str">
        <f t="shared" si="540"/>
        <v>APEX WELNESS SOLUTIONS LTD T/A TLC</v>
      </c>
      <c r="G2653" s="24" t="s">
        <v>10265</v>
      </c>
      <c r="H2653" s="24" t="s">
        <v>6311</v>
      </c>
      <c r="I2653" s="24" t="s">
        <v>10266</v>
      </c>
      <c r="J2653" s="24" t="s">
        <v>66</v>
      </c>
      <c r="K2653" s="24" t="s">
        <v>10267</v>
      </c>
      <c r="L2653" s="25">
        <v>45597</v>
      </c>
      <c r="M2653" s="25">
        <v>45962</v>
      </c>
      <c r="N2653" s="81">
        <f t="shared" si="543"/>
        <v>46327</v>
      </c>
      <c r="O2653" s="77" t="str">
        <f t="shared" ca="1" si="544"/>
        <v>Live</v>
      </c>
      <c r="P2653" s="77" t="str" cm="1">
        <f t="array" aca="1" ref="P2653" ca="1">_xlfn.IFS((N2653-TODAY())&gt;=547,"06 Expires over 18 months",(N2653-TODAY())&gt;=365,"05 Expires in 18 months",(N2653-TODAY())&gt;=183,"04 Expires in 12 months",(N2653-TODAY())&gt;=92,"03 Expires in 6 months",(N2653-TODAY())&gt;=31,"02 Expires in 3 months",(N2653-TODAY())&gt;=0,"01 Expires in 30 days",(N2653-TODAY())&gt;=-31,"01 Expired last 30 days",(N2653-TODAY())&gt;=-92,"02 Expired last 3 months",(N2653-TODAY())&gt;=-183,"03 Expired last 6 months",(N2653-TODAY())&gt;=-365,"04 Expired last 12 months",(N2653-TODAY())&gt;=-547,"05 Expired last 18 months",TRUE,"06 Expired over 18 months")</f>
        <v>02 Expires in 3 months</v>
      </c>
      <c r="Q2653" s="65">
        <v>25000</v>
      </c>
      <c r="R2653" s="84">
        <f t="shared" si="542"/>
        <v>50000</v>
      </c>
      <c r="S2653" s="77" t="str" cm="1">
        <f t="array" ref="S2653">_xlfn.IFS(R2653&gt;5000000,"Gold",R2653&gt;=500000,"Silver",R2653&gt;30000,"Bronze",TRUE,"Transactional")</f>
        <v>Bronze</v>
      </c>
      <c r="T2653" s="24" t="s">
        <v>54</v>
      </c>
      <c r="U2653" s="101" t="s">
        <v>84</v>
      </c>
      <c r="V2653" s="101" t="s">
        <v>727</v>
      </c>
      <c r="W2653" s="77" t="str">
        <f t="shared" si="541"/>
        <v>Yes</v>
      </c>
      <c r="X2653" s="77" t="str">
        <f>IFERROR(_xlfn.XLOOKUP(J2653&amp;"||"&amp;K2653,'Mapping Ref.'!$J$2:$J$538,'Mapping Ref.'!$K$2:$K$538),"")</f>
        <v>Childrens &amp; Adults</v>
      </c>
      <c r="Y2653" s="77" t="str" cm="1">
        <f t="array" ref="Y2653">_xlfn.IFS(R2653&gt;2000000,"For Publication",R2653&gt;100000,"PID",R2653&gt;30000,"RFQ",TRUE,"Transactional")</f>
        <v>RFQ</v>
      </c>
      <c r="Z2653" s="24" t="s">
        <v>8586</v>
      </c>
      <c r="AA2653" s="32">
        <v>12</v>
      </c>
      <c r="AB2653" s="24">
        <v>12</v>
      </c>
      <c r="AC2653" s="25">
        <v>45611</v>
      </c>
      <c r="AD2653" s="24" t="s">
        <v>58</v>
      </c>
      <c r="AE2653" s="24" t="s">
        <v>8375</v>
      </c>
      <c r="AF2653" s="24" t="s">
        <v>60</v>
      </c>
      <c r="AG2653" s="24" t="s">
        <v>59</v>
      </c>
      <c r="AH2653" s="24" t="s">
        <v>59</v>
      </c>
      <c r="AI2653" s="24">
        <v>15238360</v>
      </c>
      <c r="AJ2653" s="24" t="s">
        <v>59</v>
      </c>
      <c r="AK2653" s="24" t="s">
        <v>149</v>
      </c>
      <c r="AL2653" s="24" t="s">
        <v>70</v>
      </c>
      <c r="AM2653" s="24" t="s">
        <v>59</v>
      </c>
      <c r="AN2653" s="24"/>
      <c r="AO2653" s="24">
        <v>1</v>
      </c>
      <c r="AP2653" s="24"/>
      <c r="AQ2653" s="24" t="s">
        <v>10268</v>
      </c>
      <c r="AR2653" s="24" t="s">
        <v>10269</v>
      </c>
      <c r="AS2653" s="89">
        <f t="shared" si="545"/>
        <v>24</v>
      </c>
      <c r="AT2653" s="24" t="s">
        <v>10270</v>
      </c>
    </row>
    <row r="2654" spans="1:46" x14ac:dyDescent="0.5">
      <c r="A2654" s="24">
        <v>2798</v>
      </c>
      <c r="B2654" s="24"/>
      <c r="C2654" s="24"/>
      <c r="D2654" s="24" t="s">
        <v>10271</v>
      </c>
      <c r="E2654" s="24" t="s">
        <v>6473</v>
      </c>
      <c r="F2654" s="77" t="str">
        <f t="shared" si="540"/>
        <v>DR UNA MCDERMOTT</v>
      </c>
      <c r="G2654" s="24" t="s">
        <v>10272</v>
      </c>
      <c r="H2654" s="24" t="s">
        <v>1420</v>
      </c>
      <c r="I2654" s="24" t="s">
        <v>1420</v>
      </c>
      <c r="J2654" s="24" t="s">
        <v>52</v>
      </c>
      <c r="K2654" s="24" t="s">
        <v>822</v>
      </c>
      <c r="L2654" s="25">
        <v>45614</v>
      </c>
      <c r="M2654" s="25"/>
      <c r="N2654" s="81"/>
      <c r="O2654" s="77" t="s">
        <v>712</v>
      </c>
      <c r="P2654" s="77"/>
      <c r="Q2654" s="104"/>
      <c r="R2654" s="84">
        <v>0</v>
      </c>
      <c r="S2654" s="77" t="str" cm="1">
        <f t="array" ref="S2654">_xlfn.IFS(R2654&gt;5000000,"Gold",R2654&gt;=500000,"Silver",R2654&gt;30000,"Bronze",TRUE,"Transactional")</f>
        <v>Transactional</v>
      </c>
      <c r="T2654" s="24" t="s">
        <v>54</v>
      </c>
      <c r="U2654" s="101" t="s">
        <v>455</v>
      </c>
      <c r="V2654" s="101" t="s">
        <v>822</v>
      </c>
      <c r="W2654" s="77" t="str">
        <f t="shared" si="541"/>
        <v>Yes</v>
      </c>
      <c r="X2654" s="77" t="str">
        <f>IFERROR(_xlfn.XLOOKUP(J2654&amp;"||"&amp;K2654,'Mapping Ref.'!$J$2:$J$538,'Mapping Ref.'!$K$2:$K$538),"")</f>
        <v>Corporate</v>
      </c>
      <c r="Y2654" s="77" t="str" cm="1">
        <f t="array" ref="Y2654">_xlfn.IFS(R2654&gt;2000000,"For Publication",R2654&gt;100000,"PID",R2654&gt;30000,"RFQ",TRUE,"Transactional")</f>
        <v>Transactional</v>
      </c>
      <c r="Z2654" s="24" t="s">
        <v>8586</v>
      </c>
      <c r="AA2654" s="32">
        <v>80</v>
      </c>
      <c r="AB2654" s="24">
        <v>80</v>
      </c>
      <c r="AC2654" s="25">
        <v>45614</v>
      </c>
      <c r="AD2654" s="24" t="s">
        <v>102</v>
      </c>
      <c r="AE2654" s="24">
        <v>0</v>
      </c>
      <c r="AF2654" s="24" t="s">
        <v>59</v>
      </c>
      <c r="AG2654" s="24" t="s">
        <v>59</v>
      </c>
      <c r="AH2654" s="24" t="s">
        <v>60</v>
      </c>
      <c r="AI2654" s="24"/>
      <c r="AJ2654" s="24" t="s">
        <v>59</v>
      </c>
      <c r="AK2654" s="24" t="s">
        <v>86</v>
      </c>
      <c r="AL2654" s="24" t="s">
        <v>70</v>
      </c>
      <c r="AM2654" s="24" t="s">
        <v>59</v>
      </c>
      <c r="AN2654" s="24"/>
      <c r="AO2654" s="24">
        <v>0</v>
      </c>
      <c r="AP2654" s="24">
        <v>0</v>
      </c>
      <c r="AQ2654" s="24" t="s">
        <v>10271</v>
      </c>
      <c r="AR2654" s="24" t="s">
        <v>10273</v>
      </c>
      <c r="AS2654" s="89">
        <v>0</v>
      </c>
      <c r="AT2654" s="24" t="s">
        <v>10271</v>
      </c>
    </row>
    <row r="2655" spans="1:46" x14ac:dyDescent="0.5">
      <c r="A2655" s="24">
        <v>2799</v>
      </c>
      <c r="B2655" s="24"/>
      <c r="C2655" s="24"/>
      <c r="D2655" s="24" t="s">
        <v>10274</v>
      </c>
      <c r="E2655" s="24" t="s">
        <v>6473</v>
      </c>
      <c r="F2655" s="77" t="str">
        <f t="shared" si="540"/>
        <v>ILN LIMITED</v>
      </c>
      <c r="G2655" s="24" t="s">
        <v>10275</v>
      </c>
      <c r="H2655" s="24" t="s">
        <v>1420</v>
      </c>
      <c r="I2655" s="24" t="s">
        <v>1420</v>
      </c>
      <c r="J2655" s="24" t="s">
        <v>52</v>
      </c>
      <c r="K2655" s="24" t="s">
        <v>822</v>
      </c>
      <c r="L2655" s="25">
        <v>45614</v>
      </c>
      <c r="M2655" s="25"/>
      <c r="N2655" s="81"/>
      <c r="O2655" s="77" t="s">
        <v>712</v>
      </c>
      <c r="P2655" s="77"/>
      <c r="Q2655" s="104"/>
      <c r="R2655" s="84">
        <v>0</v>
      </c>
      <c r="S2655" s="77" t="str" cm="1">
        <f t="array" ref="S2655">_xlfn.IFS(R2655&gt;5000000,"Gold",R2655&gt;=500000,"Silver",R2655&gt;30000,"Bronze",TRUE,"Transactional")</f>
        <v>Transactional</v>
      </c>
      <c r="T2655" s="24" t="s">
        <v>54</v>
      </c>
      <c r="U2655" s="101" t="s">
        <v>455</v>
      </c>
      <c r="V2655" s="101" t="s">
        <v>822</v>
      </c>
      <c r="W2655" s="77" t="str">
        <f t="shared" si="541"/>
        <v>Yes</v>
      </c>
      <c r="X2655" s="77" t="str">
        <f>IFERROR(_xlfn.XLOOKUP(J2655&amp;"||"&amp;K2655,'Mapping Ref.'!$J$2:$J$538,'Mapping Ref.'!$K$2:$K$538),"")</f>
        <v>Corporate</v>
      </c>
      <c r="Y2655" s="77" t="str" cm="1">
        <f t="array" ref="Y2655">_xlfn.IFS(R2655&gt;2000000,"For Publication",R2655&gt;100000,"PID",R2655&gt;30000,"RFQ",TRUE,"Transactional")</f>
        <v>Transactional</v>
      </c>
      <c r="Z2655" s="24" t="s">
        <v>8586</v>
      </c>
      <c r="AA2655" s="32">
        <v>80</v>
      </c>
      <c r="AB2655" s="24">
        <v>80</v>
      </c>
      <c r="AC2655" s="25">
        <v>45614</v>
      </c>
      <c r="AD2655" s="24" t="s">
        <v>102</v>
      </c>
      <c r="AE2655" s="24">
        <v>0</v>
      </c>
      <c r="AF2655" s="24" t="s">
        <v>60</v>
      </c>
      <c r="AG2655" s="24" t="s">
        <v>60</v>
      </c>
      <c r="AH2655" s="24" t="s">
        <v>60</v>
      </c>
      <c r="AI2655" s="24"/>
      <c r="AJ2655" s="24" t="s">
        <v>59</v>
      </c>
      <c r="AK2655" s="24" t="s">
        <v>86</v>
      </c>
      <c r="AL2655" s="24" t="s">
        <v>70</v>
      </c>
      <c r="AM2655" s="24" t="s">
        <v>59</v>
      </c>
      <c r="AN2655" s="24"/>
      <c r="AO2655" s="24">
        <v>0</v>
      </c>
      <c r="AP2655" s="24">
        <v>0</v>
      </c>
      <c r="AQ2655" s="24" t="s">
        <v>10276</v>
      </c>
      <c r="AR2655" s="24" t="s">
        <v>10277</v>
      </c>
      <c r="AS2655" s="89">
        <v>0</v>
      </c>
      <c r="AT2655" s="24" t="s">
        <v>10274</v>
      </c>
    </row>
    <row r="2656" spans="1:46" x14ac:dyDescent="0.5">
      <c r="A2656" s="24">
        <v>2800</v>
      </c>
      <c r="B2656" s="24"/>
      <c r="C2656" s="24" t="s">
        <v>77</v>
      </c>
      <c r="D2656" s="24" t="s">
        <v>10278</v>
      </c>
      <c r="E2656" s="24" t="s">
        <v>10279</v>
      </c>
      <c r="F2656" s="77" t="str">
        <f t="shared" si="540"/>
        <v>NEIGHBOURLY LAB</v>
      </c>
      <c r="G2656" s="24" t="s">
        <v>10280</v>
      </c>
      <c r="H2656" s="24" t="s">
        <v>10281</v>
      </c>
      <c r="I2656" s="24" t="s">
        <v>972</v>
      </c>
      <c r="J2656" s="24" t="s">
        <v>107</v>
      </c>
      <c r="K2656" s="24" t="s">
        <v>1665</v>
      </c>
      <c r="L2656" s="25">
        <v>45566</v>
      </c>
      <c r="M2656" s="25">
        <v>45657</v>
      </c>
      <c r="N2656" s="81">
        <f t="shared" ref="N2656:N2664" si="546">EDATE(M2656,AB2656)</f>
        <v>45657</v>
      </c>
      <c r="O2656" s="77" t="str">
        <f t="shared" ref="O2656:O2664" ca="1" si="547">IF(N2656&lt;TODAY(),"Expired","Live")</f>
        <v>Expired</v>
      </c>
      <c r="P2656" s="77" t="str" cm="1">
        <f t="array" aca="1" ref="P2656" ca="1">_xlfn.IFS((N2656-TODAY())&gt;=547,"06 Expires over 18 months",(N2656-TODAY())&gt;=365,"05 Expires in 18 months",(N2656-TODAY())&gt;=183,"04 Expires in 12 months",(N2656-TODAY())&gt;=92,"03 Expires in 6 months",(N2656-TODAY())&gt;=31,"02 Expires in 3 months",(N2656-TODAY())&gt;=0,"01 Expires in 30 days",(N2656-TODAY())&gt;=-31,"01 Expired last 30 days",(N2656-TODAY())&gt;=-92,"02 Expired last 3 months",(N2656-TODAY())&gt;=-183,"03 Expired last 6 months",(N2656-TODAY())&gt;=-365,"04 Expired last 12 months",(N2656-TODAY())&gt;=-547,"05 Expired last 18 months",TRUE,"06 Expired over 18 months")</f>
        <v>06 Expired over 18 months</v>
      </c>
      <c r="Q2656" s="65">
        <v>12500</v>
      </c>
      <c r="R2656" s="84">
        <f t="shared" ref="R2656:R2662" si="548">MAX(Q2656,Q2656*N(AS2656)/12)</f>
        <v>12500</v>
      </c>
      <c r="S2656" s="77" t="str" cm="1">
        <f t="array" ref="S2656">_xlfn.IFS(R2656&gt;5000000,"Gold",R2656&gt;=500000,"Silver",R2656&gt;30000,"Bronze",TRUE,"Transactional")</f>
        <v>Transactional</v>
      </c>
      <c r="T2656" s="24" t="s">
        <v>54</v>
      </c>
      <c r="U2656" s="101" t="s">
        <v>237</v>
      </c>
      <c r="V2656" s="101" t="s">
        <v>566</v>
      </c>
      <c r="W2656" s="77" t="str">
        <f t="shared" si="541"/>
        <v>No</v>
      </c>
      <c r="X2656" s="77" t="str">
        <f>IFERROR(_xlfn.XLOOKUP(J2656&amp;"||"&amp;K2656,'Mapping Ref.'!$J$2:$J$538,'Mapping Ref.'!$K$2:$K$538),"")</f>
        <v>Construction &amp; Estates</v>
      </c>
      <c r="Y2656" s="77" t="str" cm="1">
        <f t="array" ref="Y2656">_xlfn.IFS(R2656&gt;2000000,"For Publication",R2656&gt;100000,"PID",R2656&gt;30000,"RFQ",TRUE,"Transactional")</f>
        <v>Transactional</v>
      </c>
      <c r="Z2656" s="24" t="s">
        <v>2277</v>
      </c>
      <c r="AA2656" s="32">
        <v>3</v>
      </c>
      <c r="AB2656" s="24">
        <v>0</v>
      </c>
      <c r="AC2656" s="25">
        <v>45615</v>
      </c>
      <c r="AD2656" s="24" t="s">
        <v>661</v>
      </c>
      <c r="AE2656" s="24" t="s">
        <v>8467</v>
      </c>
      <c r="AF2656" s="24" t="s">
        <v>59</v>
      </c>
      <c r="AG2656" s="24" t="s">
        <v>59</v>
      </c>
      <c r="AH2656" s="24" t="s">
        <v>59</v>
      </c>
      <c r="AI2656" s="24">
        <v>13063763</v>
      </c>
      <c r="AJ2656" s="24" t="s">
        <v>59</v>
      </c>
      <c r="AK2656" s="24" t="s">
        <v>1244</v>
      </c>
      <c r="AL2656" s="24" t="s">
        <v>70</v>
      </c>
      <c r="AM2656" s="24" t="s">
        <v>60</v>
      </c>
      <c r="AN2656" s="24" t="s">
        <v>59</v>
      </c>
      <c r="AO2656" s="24">
        <v>0</v>
      </c>
      <c r="AP2656" s="24"/>
      <c r="AQ2656" s="24" t="s">
        <v>10282</v>
      </c>
      <c r="AR2656" s="24" t="s">
        <v>10283</v>
      </c>
      <c r="AS2656" s="89">
        <f t="shared" ref="AS2656:AS2664" si="549">DATEDIF(L2656,N2656,"m")</f>
        <v>2</v>
      </c>
      <c r="AT2656" s="24" t="s">
        <v>10278</v>
      </c>
    </row>
    <row r="2657" spans="1:46" x14ac:dyDescent="0.5">
      <c r="A2657" s="24">
        <v>2801</v>
      </c>
      <c r="B2657" s="24"/>
      <c r="C2657" s="24"/>
      <c r="D2657" s="24" t="s">
        <v>10284</v>
      </c>
      <c r="E2657" s="24" t="s">
        <v>10285</v>
      </c>
      <c r="F2657" s="77" t="str">
        <f t="shared" si="540"/>
        <v>ACTON ARTS CIC</v>
      </c>
      <c r="G2657" s="24" t="s">
        <v>10286</v>
      </c>
      <c r="H2657" s="24" t="s">
        <v>3853</v>
      </c>
      <c r="I2657" s="24" t="s">
        <v>972</v>
      </c>
      <c r="J2657" s="24" t="s">
        <v>107</v>
      </c>
      <c r="K2657" s="24" t="s">
        <v>1681</v>
      </c>
      <c r="L2657" s="25">
        <v>45604</v>
      </c>
      <c r="M2657" s="25">
        <v>46022</v>
      </c>
      <c r="N2657" s="81">
        <f t="shared" si="546"/>
        <v>46022</v>
      </c>
      <c r="O2657" s="77" t="str">
        <f t="shared" ca="1" si="547"/>
        <v>Expired</v>
      </c>
      <c r="P2657" s="77" t="str" cm="1">
        <f t="array" aca="1" ref="P2657" ca="1">_xlfn.IFS((N2657-TODAY())&gt;=547,"06 Expires over 18 months",(N2657-TODAY())&gt;=365,"05 Expires in 18 months",(N2657-TODAY())&gt;=183,"04 Expires in 12 months",(N2657-TODAY())&gt;=92,"03 Expires in 6 months",(N2657-TODAY())&gt;=31,"02 Expires in 3 months",(N2657-TODAY())&gt;=0,"01 Expires in 30 days",(N2657-TODAY())&gt;=-31,"01 Expired last 30 days",(N2657-TODAY())&gt;=-92,"02 Expired last 3 months",(N2657-TODAY())&gt;=-183,"03 Expired last 6 months",(N2657-TODAY())&gt;=-365,"04 Expired last 12 months",(N2657-TODAY())&gt;=-547,"05 Expired last 18 months",TRUE,"06 Expired over 18 months")</f>
        <v>04 Expired last 12 months</v>
      </c>
      <c r="Q2657" s="65">
        <v>520</v>
      </c>
      <c r="R2657" s="84">
        <f t="shared" si="548"/>
        <v>563.33333333333337</v>
      </c>
      <c r="S2657" s="77" t="str" cm="1">
        <f t="array" ref="S2657">_xlfn.IFS(R2657&gt;5000000,"Gold",R2657&gt;=500000,"Silver",R2657&gt;30000,"Bronze",TRUE,"Transactional")</f>
        <v>Transactional</v>
      </c>
      <c r="T2657" s="24" t="s">
        <v>54</v>
      </c>
      <c r="U2657" s="101" t="s">
        <v>99</v>
      </c>
      <c r="V2657" s="101" t="s">
        <v>1168</v>
      </c>
      <c r="W2657" s="77" t="str">
        <f t="shared" si="541"/>
        <v>No</v>
      </c>
      <c r="X2657" s="77" t="str">
        <f>IFERROR(_xlfn.XLOOKUP(J2657&amp;"||"&amp;K2657,'Mapping Ref.'!$J$2:$J$538,'Mapping Ref.'!$K$2:$K$538),"")</f>
        <v>Construction &amp; Estates</v>
      </c>
      <c r="Y2657" s="77" t="str" cm="1">
        <f t="array" ref="Y2657">_xlfn.IFS(R2657&gt;2000000,"For Publication",R2657&gt;100000,"PID",R2657&gt;30000,"RFQ",TRUE,"Transactional")</f>
        <v>Transactional</v>
      </c>
      <c r="Z2657" s="24" t="s">
        <v>8586</v>
      </c>
      <c r="AA2657" s="32">
        <v>24</v>
      </c>
      <c r="AB2657" s="24">
        <v>0</v>
      </c>
      <c r="AC2657" s="25">
        <v>45615</v>
      </c>
      <c r="AD2657" s="24" t="s">
        <v>58</v>
      </c>
      <c r="AE2657" s="24" t="s">
        <v>8467</v>
      </c>
      <c r="AF2657" s="24" t="s">
        <v>59</v>
      </c>
      <c r="AG2657" s="24" t="s">
        <v>59</v>
      </c>
      <c r="AH2657" s="24" t="s">
        <v>59</v>
      </c>
      <c r="AI2657" s="24">
        <v>11703274</v>
      </c>
      <c r="AJ2657" s="24" t="s">
        <v>59</v>
      </c>
      <c r="AK2657" s="24" t="s">
        <v>86</v>
      </c>
      <c r="AL2657" s="24" t="s">
        <v>70</v>
      </c>
      <c r="AM2657" s="24" t="s">
        <v>60</v>
      </c>
      <c r="AN2657" s="24" t="s">
        <v>59</v>
      </c>
      <c r="AO2657" s="24">
        <v>0</v>
      </c>
      <c r="AP2657" s="24"/>
      <c r="AQ2657" s="24" t="s">
        <v>10050</v>
      </c>
      <c r="AR2657" s="24" t="s">
        <v>10051</v>
      </c>
      <c r="AS2657" s="89">
        <f t="shared" si="549"/>
        <v>13</v>
      </c>
      <c r="AT2657" s="24" t="s">
        <v>10284</v>
      </c>
    </row>
    <row r="2658" spans="1:46" x14ac:dyDescent="0.5">
      <c r="A2658" s="24">
        <v>2802</v>
      </c>
      <c r="B2658" s="24" t="s">
        <v>506</v>
      </c>
      <c r="C2658" s="24"/>
      <c r="D2658" s="24" t="s">
        <v>10287</v>
      </c>
      <c r="E2658" s="24" t="s">
        <v>10288</v>
      </c>
      <c r="F2658" s="77" t="str">
        <f t="shared" si="540"/>
        <v>POLICY IN PRACTICE LTD</v>
      </c>
      <c r="G2658" s="24" t="s">
        <v>10289</v>
      </c>
      <c r="H2658" s="24" t="s">
        <v>10290</v>
      </c>
      <c r="I2658" s="24" t="s">
        <v>10290</v>
      </c>
      <c r="J2658" s="24" t="s">
        <v>97</v>
      </c>
      <c r="K2658" s="24" t="s">
        <v>10291</v>
      </c>
      <c r="L2658" s="25">
        <v>45619</v>
      </c>
      <c r="M2658" s="25">
        <v>46348</v>
      </c>
      <c r="N2658" s="81">
        <f t="shared" si="546"/>
        <v>46713</v>
      </c>
      <c r="O2658" s="77" t="str">
        <f t="shared" ca="1" si="547"/>
        <v>Live</v>
      </c>
      <c r="P2658" s="77" t="str" cm="1">
        <f t="array" aca="1" ref="P2658" ca="1">_xlfn.IFS((N2658-TODAY())&gt;=547,"06 Expires over 18 months",(N2658-TODAY())&gt;=365,"05 Expires in 18 months",(N2658-TODAY())&gt;=183,"04 Expires in 12 months",(N2658-TODAY())&gt;=92,"03 Expires in 6 months",(N2658-TODAY())&gt;=31,"02 Expires in 3 months",(N2658-TODAY())&gt;=0,"01 Expires in 30 days",(N2658-TODAY())&gt;=-31,"01 Expired last 30 days",(N2658-TODAY())&gt;=-92,"02 Expired last 3 months",(N2658-TODAY())&gt;=-183,"03 Expired last 6 months",(N2658-TODAY())&gt;=-365,"04 Expired last 12 months",(N2658-TODAY())&gt;=-547,"05 Expired last 18 months",TRUE,"06 Expired over 18 months")</f>
        <v>05 Expires in 18 months</v>
      </c>
      <c r="Q2658" s="65">
        <v>104000</v>
      </c>
      <c r="R2658" s="84">
        <f t="shared" si="548"/>
        <v>303333.33333333331</v>
      </c>
      <c r="S2658" s="77" t="str" cm="1">
        <f t="array" ref="S2658">_xlfn.IFS(R2658&gt;5000000,"Gold",R2658&gt;=500000,"Silver",R2658&gt;30000,"Bronze",TRUE,"Transactional")</f>
        <v>Bronze</v>
      </c>
      <c r="T2658" s="24" t="s">
        <v>54</v>
      </c>
      <c r="U2658" s="101" t="s">
        <v>116</v>
      </c>
      <c r="V2658" s="101" t="s">
        <v>569</v>
      </c>
      <c r="W2658" s="77" t="str">
        <f t="shared" si="541"/>
        <v>Yes</v>
      </c>
      <c r="X2658" s="77" t="str">
        <f>IFERROR(_xlfn.XLOOKUP(J2658&amp;"||"&amp;K2658,'Mapping Ref.'!$J$2:$J$538,'Mapping Ref.'!$K$2:$K$538),"")</f>
        <v>Corporate</v>
      </c>
      <c r="Y2658" s="77" t="str" cm="1">
        <f t="array" ref="Y2658">_xlfn.IFS(R2658&gt;2000000,"For Publication",R2658&gt;100000,"PID",R2658&gt;30000,"RFQ",TRUE,"Transactional")</f>
        <v>PID</v>
      </c>
      <c r="Z2658" s="24" t="s">
        <v>8586</v>
      </c>
      <c r="AA2658" s="32">
        <v>24</v>
      </c>
      <c r="AB2658" s="24">
        <v>12</v>
      </c>
      <c r="AC2658" s="25">
        <v>45616</v>
      </c>
      <c r="AD2658" s="24" t="s">
        <v>58</v>
      </c>
      <c r="AE2658" s="24" t="s">
        <v>10292</v>
      </c>
      <c r="AF2658" s="24" t="s">
        <v>60</v>
      </c>
      <c r="AG2658" s="24" t="s">
        <v>59</v>
      </c>
      <c r="AH2658" s="24" t="s">
        <v>60</v>
      </c>
      <c r="AI2658" s="24">
        <v>7042993</v>
      </c>
      <c r="AJ2658" s="24" t="s">
        <v>60</v>
      </c>
      <c r="AK2658" s="24" t="s">
        <v>86</v>
      </c>
      <c r="AL2658" s="24" t="s">
        <v>70</v>
      </c>
      <c r="AM2658" s="24" t="s">
        <v>60</v>
      </c>
      <c r="AN2658" s="24" t="s">
        <v>59</v>
      </c>
      <c r="AO2658" s="24">
        <v>0</v>
      </c>
      <c r="AP2658" s="24"/>
      <c r="AQ2658" s="24" t="s">
        <v>10293</v>
      </c>
      <c r="AR2658" s="24" t="s">
        <v>10294</v>
      </c>
      <c r="AS2658" s="89">
        <f t="shared" si="549"/>
        <v>35</v>
      </c>
      <c r="AT2658" s="24" t="s">
        <v>10295</v>
      </c>
    </row>
    <row r="2659" spans="1:46" x14ac:dyDescent="0.5">
      <c r="A2659" s="24">
        <v>2803</v>
      </c>
      <c r="B2659" s="24" t="s">
        <v>506</v>
      </c>
      <c r="C2659" s="24"/>
      <c r="D2659" s="24" t="s">
        <v>10296</v>
      </c>
      <c r="E2659" s="24" t="s">
        <v>10297</v>
      </c>
      <c r="F2659" s="77" t="str">
        <f t="shared" si="540"/>
        <v>Lkq Group (Uk) Limited</v>
      </c>
      <c r="G2659" s="24" t="s">
        <v>10298</v>
      </c>
      <c r="H2659" s="24" t="s">
        <v>3282</v>
      </c>
      <c r="I2659" s="24" t="s">
        <v>3341</v>
      </c>
      <c r="J2659" s="24" t="s">
        <v>107</v>
      </c>
      <c r="K2659" s="24" t="s">
        <v>3283</v>
      </c>
      <c r="L2659" s="25">
        <v>45616</v>
      </c>
      <c r="M2659" s="25">
        <v>46710</v>
      </c>
      <c r="N2659" s="81">
        <f t="shared" si="546"/>
        <v>46710</v>
      </c>
      <c r="O2659" s="77" t="str">
        <f t="shared" ca="1" si="547"/>
        <v>Live</v>
      </c>
      <c r="P2659" s="77" t="str" cm="1">
        <f t="array" aca="1" ref="P2659" ca="1">_xlfn.IFS((N2659-TODAY())&gt;=547,"06 Expires over 18 months",(N2659-TODAY())&gt;=365,"05 Expires in 18 months",(N2659-TODAY())&gt;=183,"04 Expires in 12 months",(N2659-TODAY())&gt;=92,"03 Expires in 6 months",(N2659-TODAY())&gt;=31,"02 Expires in 3 months",(N2659-TODAY())&gt;=0,"01 Expires in 30 days",(N2659-TODAY())&gt;=-31,"01 Expired last 30 days",(N2659-TODAY())&gt;=-92,"02 Expired last 3 months",(N2659-TODAY())&gt;=-183,"03 Expired last 6 months",(N2659-TODAY())&gt;=-365,"04 Expired last 12 months",(N2659-TODAY())&gt;=-547,"05 Expired last 18 months",TRUE,"06 Expired over 18 months")</f>
        <v>05 Expires in 18 months</v>
      </c>
      <c r="Q2659" s="65">
        <v>225000</v>
      </c>
      <c r="R2659" s="84">
        <f t="shared" si="548"/>
        <v>656250</v>
      </c>
      <c r="S2659" s="77" t="str" cm="1">
        <f t="array" ref="S2659">_xlfn.IFS(R2659&gt;5000000,"Gold",R2659&gt;=500000,"Silver",R2659&gt;30000,"Bronze",TRUE,"Transactional")</f>
        <v>Silver</v>
      </c>
      <c r="T2659" s="24" t="s">
        <v>54</v>
      </c>
      <c r="U2659" s="101" t="s">
        <v>393</v>
      </c>
      <c r="V2659" s="101" t="s">
        <v>394</v>
      </c>
      <c r="W2659" s="77" t="str">
        <f t="shared" si="541"/>
        <v>No</v>
      </c>
      <c r="X2659" s="77" t="str">
        <f>IFERROR(_xlfn.XLOOKUP(J2659&amp;"||"&amp;K2659,'Mapping Ref.'!$J$2:$J$538,'Mapping Ref.'!$K$2:$K$538),"")</f>
        <v>Construction &amp; Estates</v>
      </c>
      <c r="Y2659" s="77" t="str" cm="1">
        <f t="array" ref="Y2659">_xlfn.IFS(R2659&gt;2000000,"For Publication",R2659&gt;100000,"PID",R2659&gt;30000,"RFQ",TRUE,"Transactional")</f>
        <v>PID</v>
      </c>
      <c r="Z2659" s="24" t="s">
        <v>2277</v>
      </c>
      <c r="AA2659" s="32">
        <v>36</v>
      </c>
      <c r="AB2659" s="24">
        <v>0</v>
      </c>
      <c r="AC2659" s="25">
        <v>45616</v>
      </c>
      <c r="AD2659" s="24" t="s">
        <v>58</v>
      </c>
      <c r="AE2659" s="24" t="s">
        <v>10299</v>
      </c>
      <c r="AF2659" s="24" t="s">
        <v>60</v>
      </c>
      <c r="AG2659" s="24" t="s">
        <v>59</v>
      </c>
      <c r="AH2659" s="24" t="s">
        <v>60</v>
      </c>
      <c r="AI2659" s="24">
        <v>2680212</v>
      </c>
      <c r="AJ2659" s="24" t="s">
        <v>59</v>
      </c>
      <c r="AK2659" s="24" t="s">
        <v>101</v>
      </c>
      <c r="AL2659" s="24" t="s">
        <v>8595</v>
      </c>
      <c r="AM2659" s="24" t="s">
        <v>60</v>
      </c>
      <c r="AN2659" s="24" t="s">
        <v>60</v>
      </c>
      <c r="AO2659" s="24">
        <v>0</v>
      </c>
      <c r="AP2659" s="24" t="s">
        <v>10300</v>
      </c>
      <c r="AQ2659" s="24" t="s">
        <v>10301</v>
      </c>
      <c r="AR2659" s="24" t="s">
        <v>10302</v>
      </c>
      <c r="AS2659" s="89">
        <f t="shared" si="549"/>
        <v>35</v>
      </c>
      <c r="AT2659" s="24"/>
    </row>
    <row r="2660" spans="1:46" x14ac:dyDescent="0.5">
      <c r="A2660" s="24">
        <v>2804</v>
      </c>
      <c r="B2660" s="24" t="s">
        <v>506</v>
      </c>
      <c r="C2660" s="24"/>
      <c r="D2660" s="24" t="s">
        <v>10303</v>
      </c>
      <c r="E2660" s="24" t="s">
        <v>10253</v>
      </c>
      <c r="F2660" s="77" t="str">
        <f t="shared" si="540"/>
        <v>SOCIAL ENTERPRISE ACADEMY (SCOTLAND)</v>
      </c>
      <c r="G2660" s="24" t="s">
        <v>10303</v>
      </c>
      <c r="H2660" s="24" t="s">
        <v>10255</v>
      </c>
      <c r="I2660" s="24" t="s">
        <v>10255</v>
      </c>
      <c r="J2660" s="24" t="s">
        <v>190</v>
      </c>
      <c r="K2660" s="24" t="s">
        <v>2202</v>
      </c>
      <c r="L2660" s="25">
        <v>45616</v>
      </c>
      <c r="M2660" s="25">
        <v>46346</v>
      </c>
      <c r="N2660" s="81">
        <f t="shared" si="546"/>
        <v>46346</v>
      </c>
      <c r="O2660" s="77" t="str">
        <f t="shared" ca="1" si="547"/>
        <v>Live</v>
      </c>
      <c r="P2660" s="77" t="str" cm="1">
        <f t="array" aca="1" ref="P2660" ca="1">_xlfn.IFS((N2660-TODAY())&gt;=547,"06 Expires over 18 months",(N2660-TODAY())&gt;=365,"05 Expires in 18 months",(N2660-TODAY())&gt;=183,"04 Expires in 12 months",(N2660-TODAY())&gt;=92,"03 Expires in 6 months",(N2660-TODAY())&gt;=31,"02 Expires in 3 months",(N2660-TODAY())&gt;=0,"01 Expires in 30 days",(N2660-TODAY())&gt;=-31,"01 Expired last 30 days",(N2660-TODAY())&gt;=-92,"02 Expired last 3 months",(N2660-TODAY())&gt;=-183,"03 Expired last 6 months",(N2660-TODAY())&gt;=-365,"04 Expired last 12 months",(N2660-TODAY())&gt;=-547,"05 Expired last 18 months",TRUE,"06 Expired over 18 months")</f>
        <v>02 Expires in 3 months</v>
      </c>
      <c r="Q2660" s="65">
        <v>7000</v>
      </c>
      <c r="R2660" s="84">
        <f t="shared" si="548"/>
        <v>14000</v>
      </c>
      <c r="S2660" s="77" t="str" cm="1">
        <f t="array" ref="S2660">_xlfn.IFS(R2660&gt;5000000,"Gold",R2660&gt;=500000,"Silver",R2660&gt;30000,"Bronze",TRUE,"Transactional")</f>
        <v>Transactional</v>
      </c>
      <c r="T2660" s="24" t="s">
        <v>54</v>
      </c>
      <c r="U2660" s="101" t="s">
        <v>366</v>
      </c>
      <c r="V2660" s="101" t="s">
        <v>853</v>
      </c>
      <c r="W2660" s="77" t="str">
        <f t="shared" si="541"/>
        <v>No</v>
      </c>
      <c r="X2660" s="77" t="str">
        <f>IFERROR(_xlfn.XLOOKUP(J2660&amp;"||"&amp;K2660,'Mapping Ref.'!$J$2:$J$538,'Mapping Ref.'!$K$2:$K$538),"")</f>
        <v>Childrens &amp; Adults</v>
      </c>
      <c r="Y2660" s="77" t="str" cm="1">
        <f t="array" ref="Y2660">_xlfn.IFS(R2660&gt;2000000,"For Publication",R2660&gt;100000,"PID",R2660&gt;30000,"RFQ",TRUE,"Transactional")</f>
        <v>Transactional</v>
      </c>
      <c r="Z2660" s="24" t="s">
        <v>8586</v>
      </c>
      <c r="AA2660" s="32">
        <v>24</v>
      </c>
      <c r="AB2660" s="24">
        <v>0</v>
      </c>
      <c r="AC2660" s="25">
        <v>45616</v>
      </c>
      <c r="AD2660" s="24" t="s">
        <v>58</v>
      </c>
      <c r="AE2660" s="24">
        <v>10001129</v>
      </c>
      <c r="AF2660" s="24" t="s">
        <v>59</v>
      </c>
      <c r="AG2660" s="24" t="s">
        <v>59</v>
      </c>
      <c r="AH2660" s="24" t="s">
        <v>60</v>
      </c>
      <c r="AI2660" s="24">
        <v>272855</v>
      </c>
      <c r="AJ2660" s="24" t="s">
        <v>60</v>
      </c>
      <c r="AK2660" s="24" t="s">
        <v>101</v>
      </c>
      <c r="AL2660" s="24" t="s">
        <v>70</v>
      </c>
      <c r="AM2660" s="24" t="s">
        <v>59</v>
      </c>
      <c r="AN2660" s="24" t="s">
        <v>59</v>
      </c>
      <c r="AO2660" s="24">
        <v>0</v>
      </c>
      <c r="AP2660" s="24"/>
      <c r="AQ2660" s="24" t="s">
        <v>10256</v>
      </c>
      <c r="AR2660" s="24" t="s">
        <v>10257</v>
      </c>
      <c r="AS2660" s="89">
        <f t="shared" si="549"/>
        <v>24</v>
      </c>
      <c r="AT2660" s="24" t="s">
        <v>10304</v>
      </c>
    </row>
    <row r="2661" spans="1:46" x14ac:dyDescent="0.5">
      <c r="A2661" s="24">
        <v>2805</v>
      </c>
      <c r="B2661" s="24" t="s">
        <v>506</v>
      </c>
      <c r="C2661" s="24"/>
      <c r="D2661" s="24" t="s">
        <v>10305</v>
      </c>
      <c r="E2661" s="24" t="s">
        <v>10306</v>
      </c>
      <c r="F2661" s="77" t="str">
        <f t="shared" si="540"/>
        <v>D HUB SYSTEMS LTD</v>
      </c>
      <c r="G2661" s="24" t="s">
        <v>10305</v>
      </c>
      <c r="H2661" s="24" t="s">
        <v>1156</v>
      </c>
      <c r="I2661" s="24" t="s">
        <v>1156</v>
      </c>
      <c r="J2661" s="24" t="s">
        <v>190</v>
      </c>
      <c r="K2661" s="24" t="s">
        <v>1157</v>
      </c>
      <c r="L2661" s="25">
        <v>45616</v>
      </c>
      <c r="M2661" s="25">
        <v>45980</v>
      </c>
      <c r="N2661" s="81">
        <f t="shared" si="546"/>
        <v>46345</v>
      </c>
      <c r="O2661" s="77" t="str">
        <f t="shared" ca="1" si="547"/>
        <v>Live</v>
      </c>
      <c r="P2661" s="77" t="str" cm="1">
        <f t="array" aca="1" ref="P2661" ca="1">_xlfn.IFS((N2661-TODAY())&gt;=547,"06 Expires over 18 months",(N2661-TODAY())&gt;=365,"05 Expires in 18 months",(N2661-TODAY())&gt;=183,"04 Expires in 12 months",(N2661-TODAY())&gt;=92,"03 Expires in 6 months",(N2661-TODAY())&gt;=31,"02 Expires in 3 months",(N2661-TODAY())&gt;=0,"01 Expires in 30 days",(N2661-TODAY())&gt;=-31,"01 Expired last 30 days",(N2661-TODAY())&gt;=-92,"02 Expired last 3 months",(N2661-TODAY())&gt;=-183,"03 Expired last 6 months",(N2661-TODAY())&gt;=-365,"04 Expired last 12 months",(N2661-TODAY())&gt;=-547,"05 Expired last 18 months",TRUE,"06 Expired over 18 months")</f>
        <v>02 Expires in 3 months</v>
      </c>
      <c r="Q2661" s="65">
        <v>3900</v>
      </c>
      <c r="R2661" s="84">
        <f t="shared" si="548"/>
        <v>7475</v>
      </c>
      <c r="S2661" s="77" t="str" cm="1">
        <f t="array" ref="S2661">_xlfn.IFS(R2661&gt;5000000,"Gold",R2661&gt;=500000,"Silver",R2661&gt;30000,"Bronze",TRUE,"Transactional")</f>
        <v>Transactional</v>
      </c>
      <c r="T2661" s="24" t="s">
        <v>54</v>
      </c>
      <c r="U2661" s="101" t="s">
        <v>208</v>
      </c>
      <c r="V2661" s="101" t="s">
        <v>209</v>
      </c>
      <c r="W2661" s="77" t="str">
        <f t="shared" si="541"/>
        <v>Yes</v>
      </c>
      <c r="X2661" s="77" t="str">
        <f>IFERROR(_xlfn.XLOOKUP(J2661&amp;"||"&amp;K2661,'Mapping Ref.'!$J$2:$J$538,'Mapping Ref.'!$K$2:$K$538),"")</f>
        <v>Childrens &amp; Adults</v>
      </c>
      <c r="Y2661" s="77" t="str" cm="1">
        <f t="array" ref="Y2661">_xlfn.IFS(R2661&gt;2000000,"For Publication",R2661&gt;100000,"PID",R2661&gt;30000,"RFQ",TRUE,"Transactional")</f>
        <v>Transactional</v>
      </c>
      <c r="Z2661" s="24" t="s">
        <v>8586</v>
      </c>
      <c r="AA2661" s="32">
        <v>12</v>
      </c>
      <c r="AB2661" s="24">
        <v>12</v>
      </c>
      <c r="AC2661" s="25">
        <v>45616</v>
      </c>
      <c r="AD2661" s="24" t="s">
        <v>58</v>
      </c>
      <c r="AE2661" s="24" t="s">
        <v>8763</v>
      </c>
      <c r="AF2661" s="24" t="s">
        <v>60</v>
      </c>
      <c r="AG2661" s="24" t="s">
        <v>59</v>
      </c>
      <c r="AH2661" s="24" t="s">
        <v>60</v>
      </c>
      <c r="AI2661" s="24">
        <v>15994368</v>
      </c>
      <c r="AJ2661" s="24" t="s">
        <v>59</v>
      </c>
      <c r="AK2661" s="24" t="s">
        <v>101</v>
      </c>
      <c r="AL2661" s="24" t="s">
        <v>70</v>
      </c>
      <c r="AM2661" s="24" t="s">
        <v>59</v>
      </c>
      <c r="AN2661" s="24"/>
      <c r="AO2661" s="24">
        <v>0</v>
      </c>
      <c r="AP2661" s="24" t="s">
        <v>10307</v>
      </c>
      <c r="AQ2661" s="24" t="s">
        <v>10308</v>
      </c>
      <c r="AR2661" s="24" t="s">
        <v>10309</v>
      </c>
      <c r="AS2661" s="89">
        <f t="shared" si="549"/>
        <v>23</v>
      </c>
      <c r="AT2661" s="24" t="s">
        <v>10310</v>
      </c>
    </row>
    <row r="2662" spans="1:46" x14ac:dyDescent="0.5">
      <c r="A2662" s="24">
        <v>2806</v>
      </c>
      <c r="B2662" s="24" t="s">
        <v>506</v>
      </c>
      <c r="C2662" s="24"/>
      <c r="D2662" s="24" t="s">
        <v>10311</v>
      </c>
      <c r="E2662" s="24" t="s">
        <v>10312</v>
      </c>
      <c r="F2662" s="77" t="str">
        <f t="shared" si="540"/>
        <v>Vpg Systems Uk Limited</v>
      </c>
      <c r="G2662" s="24" t="s">
        <v>10313</v>
      </c>
      <c r="H2662" s="24" t="s">
        <v>3282</v>
      </c>
      <c r="I2662" s="24" t="s">
        <v>3341</v>
      </c>
      <c r="J2662" s="24" t="s">
        <v>107</v>
      </c>
      <c r="K2662" s="24" t="s">
        <v>3283</v>
      </c>
      <c r="L2662" s="25">
        <v>45616</v>
      </c>
      <c r="M2662" s="25">
        <v>46710</v>
      </c>
      <c r="N2662" s="81">
        <f t="shared" si="546"/>
        <v>46710</v>
      </c>
      <c r="O2662" s="77" t="str">
        <f t="shared" ca="1" si="547"/>
        <v>Live</v>
      </c>
      <c r="P2662" s="77" t="str" cm="1">
        <f t="array" aca="1" ref="P2662" ca="1">_xlfn.IFS((N2662-TODAY())&gt;=547,"06 Expires over 18 months",(N2662-TODAY())&gt;=365,"05 Expires in 18 months",(N2662-TODAY())&gt;=183,"04 Expires in 12 months",(N2662-TODAY())&gt;=92,"03 Expires in 6 months",(N2662-TODAY())&gt;=31,"02 Expires in 3 months",(N2662-TODAY())&gt;=0,"01 Expires in 30 days",(N2662-TODAY())&gt;=-31,"01 Expired last 30 days",(N2662-TODAY())&gt;=-92,"02 Expired last 3 months",(N2662-TODAY())&gt;=-183,"03 Expired last 6 months",(N2662-TODAY())&gt;=-365,"04 Expired last 12 months",(N2662-TODAY())&gt;=-547,"05 Expired last 18 months",TRUE,"06 Expired over 18 months")</f>
        <v>05 Expires in 18 months</v>
      </c>
      <c r="Q2662" s="65">
        <v>24999.99</v>
      </c>
      <c r="R2662" s="84">
        <f t="shared" si="548"/>
        <v>72916.637499999997</v>
      </c>
      <c r="S2662" s="77" t="str" cm="1">
        <f t="array" ref="S2662">_xlfn.IFS(R2662&gt;5000000,"Gold",R2662&gt;=500000,"Silver",R2662&gt;30000,"Bronze",TRUE,"Transactional")</f>
        <v>Bronze</v>
      </c>
      <c r="T2662" s="24" t="s">
        <v>54</v>
      </c>
      <c r="U2662" s="101" t="s">
        <v>208</v>
      </c>
      <c r="V2662" s="101" t="s">
        <v>209</v>
      </c>
      <c r="W2662" s="77" t="str">
        <f t="shared" si="541"/>
        <v>No</v>
      </c>
      <c r="X2662" s="77" t="str">
        <f>IFERROR(_xlfn.XLOOKUP(J2662&amp;"||"&amp;K2662,'Mapping Ref.'!$J$2:$J$538,'Mapping Ref.'!$K$2:$K$538),"")</f>
        <v>Construction &amp; Estates</v>
      </c>
      <c r="Y2662" s="77" t="str" cm="1">
        <f t="array" ref="Y2662">_xlfn.IFS(R2662&gt;2000000,"For Publication",R2662&gt;100000,"PID",R2662&gt;30000,"RFQ",TRUE,"Transactional")</f>
        <v>RFQ</v>
      </c>
      <c r="Z2662" s="24" t="s">
        <v>2277</v>
      </c>
      <c r="AA2662" s="32">
        <v>36</v>
      </c>
      <c r="AB2662" s="24">
        <v>0</v>
      </c>
      <c r="AC2662" s="25">
        <v>45616</v>
      </c>
      <c r="AD2662" s="24" t="s">
        <v>58</v>
      </c>
      <c r="AE2662" s="24" t="s">
        <v>5003</v>
      </c>
      <c r="AF2662" s="24" t="s">
        <v>60</v>
      </c>
      <c r="AG2662" s="24" t="s">
        <v>59</v>
      </c>
      <c r="AH2662" s="24" t="s">
        <v>60</v>
      </c>
      <c r="AI2662" s="24">
        <v>4348343</v>
      </c>
      <c r="AJ2662" s="24" t="s">
        <v>59</v>
      </c>
      <c r="AK2662" s="24" t="s">
        <v>101</v>
      </c>
      <c r="AL2662" s="24" t="s">
        <v>8595</v>
      </c>
      <c r="AM2662" s="24" t="s">
        <v>60</v>
      </c>
      <c r="AN2662" s="24" t="s">
        <v>59</v>
      </c>
      <c r="AO2662" s="24">
        <v>0</v>
      </c>
      <c r="AP2662" s="24"/>
      <c r="AQ2662" s="24" t="s">
        <v>10314</v>
      </c>
      <c r="AR2662" s="24" t="s">
        <v>10315</v>
      </c>
      <c r="AS2662" s="89">
        <f t="shared" si="549"/>
        <v>35</v>
      </c>
      <c r="AT2662" s="24"/>
    </row>
    <row r="2663" spans="1:46" x14ac:dyDescent="0.5">
      <c r="A2663" s="24">
        <v>2807</v>
      </c>
      <c r="B2663" s="24" t="s">
        <v>506</v>
      </c>
      <c r="C2663" s="24"/>
      <c r="D2663" s="24" t="s">
        <v>10316</v>
      </c>
      <c r="E2663" s="24" t="s">
        <v>10317</v>
      </c>
      <c r="F2663" s="77" t="str">
        <f t="shared" si="540"/>
        <v>PENROSE OPTIONS</v>
      </c>
      <c r="G2663" s="24" t="s">
        <v>10318</v>
      </c>
      <c r="H2663" s="24" t="s">
        <v>6311</v>
      </c>
      <c r="I2663" s="24" t="s">
        <v>10266</v>
      </c>
      <c r="J2663" s="24" t="s">
        <v>66</v>
      </c>
      <c r="K2663" s="24" t="s">
        <v>10319</v>
      </c>
      <c r="L2663" s="25">
        <v>45616</v>
      </c>
      <c r="M2663" s="25">
        <v>46346</v>
      </c>
      <c r="N2663" s="81">
        <f t="shared" si="546"/>
        <v>47077</v>
      </c>
      <c r="O2663" s="77" t="str">
        <f t="shared" ca="1" si="547"/>
        <v>Live</v>
      </c>
      <c r="P2663" s="77" t="str" cm="1">
        <f t="array" aca="1" ref="P2663" ca="1">_xlfn.IFS((N2663-TODAY())&gt;=547,"06 Expires over 18 months",(N2663-TODAY())&gt;=365,"05 Expires in 18 months",(N2663-TODAY())&gt;=183,"04 Expires in 12 months",(N2663-TODAY())&gt;=92,"03 Expires in 6 months",(N2663-TODAY())&gt;=31,"02 Expires in 3 months",(N2663-TODAY())&gt;=0,"01 Expires in 30 days",(N2663-TODAY())&gt;=-31,"01 Expired last 30 days",(N2663-TODAY())&gt;=-92,"02 Expired last 3 months",(N2663-TODAY())&gt;=-183,"03 Expired last 6 months",(N2663-TODAY())&gt;=-365,"04 Expired last 12 months",(N2663-TODAY())&gt;=-547,"05 Expired last 18 months",TRUE,"06 Expired over 18 months")</f>
        <v>06 Expires over 18 months</v>
      </c>
      <c r="Q2663" s="104"/>
      <c r="R2663" s="84">
        <v>0</v>
      </c>
      <c r="S2663" s="77" t="str" cm="1">
        <f t="array" ref="S2663">_xlfn.IFS(R2663&gt;5000000,"Gold",R2663&gt;=500000,"Silver",R2663&gt;30000,"Bronze",TRUE,"Transactional")</f>
        <v>Transactional</v>
      </c>
      <c r="T2663" s="24" t="s">
        <v>54</v>
      </c>
      <c r="U2663" s="101" t="s">
        <v>162</v>
      </c>
      <c r="V2663" s="101" t="s">
        <v>163</v>
      </c>
      <c r="W2663" s="77" t="str">
        <f t="shared" si="541"/>
        <v>Yes</v>
      </c>
      <c r="X2663" s="77" t="str">
        <f>IFERROR(_xlfn.XLOOKUP(J2663&amp;"||"&amp;K2663,'Mapping Ref.'!$J$2:$J$538,'Mapping Ref.'!$K$2:$K$538),"")</f>
        <v>Childrens &amp; Adults</v>
      </c>
      <c r="Y2663" s="77" t="str" cm="1">
        <f t="array" ref="Y2663">_xlfn.IFS(R2663&gt;2000000,"For Publication",R2663&gt;100000,"PID",R2663&gt;30000,"RFQ",TRUE,"Transactional")</f>
        <v>Transactional</v>
      </c>
      <c r="Z2663" s="24" t="s">
        <v>8586</v>
      </c>
      <c r="AA2663" s="32">
        <v>24</v>
      </c>
      <c r="AB2663" s="24">
        <v>24</v>
      </c>
      <c r="AC2663" s="25">
        <v>45616</v>
      </c>
      <c r="AD2663" s="24" t="s">
        <v>58</v>
      </c>
      <c r="AE2663" s="24" t="s">
        <v>10320</v>
      </c>
      <c r="AF2663" s="24" t="s">
        <v>60</v>
      </c>
      <c r="AG2663" s="24" t="s">
        <v>59</v>
      </c>
      <c r="AH2663" s="24" t="s">
        <v>59</v>
      </c>
      <c r="AI2663" s="24">
        <v>8466743</v>
      </c>
      <c r="AJ2663" s="24" t="s">
        <v>60</v>
      </c>
      <c r="AK2663" s="24" t="s">
        <v>149</v>
      </c>
      <c r="AL2663" s="24" t="s">
        <v>70</v>
      </c>
      <c r="AM2663" s="24" t="s">
        <v>59</v>
      </c>
      <c r="AN2663" s="24"/>
      <c r="AO2663" s="24">
        <v>1</v>
      </c>
      <c r="AP2663" s="24"/>
      <c r="AQ2663" s="24" t="s">
        <v>10321</v>
      </c>
      <c r="AR2663" s="24" t="s">
        <v>10322</v>
      </c>
      <c r="AS2663" s="89">
        <f t="shared" si="549"/>
        <v>48</v>
      </c>
      <c r="AT2663" s="24" t="s">
        <v>10323</v>
      </c>
    </row>
    <row r="2664" spans="1:46" x14ac:dyDescent="0.5">
      <c r="A2664" s="24">
        <v>2808</v>
      </c>
      <c r="B2664" s="24" t="s">
        <v>506</v>
      </c>
      <c r="C2664" s="24" t="s">
        <v>77</v>
      </c>
      <c r="D2664" s="24" t="s">
        <v>6562</v>
      </c>
      <c r="E2664" s="24" t="s">
        <v>10324</v>
      </c>
      <c r="F2664" s="77" t="str">
        <f t="shared" si="540"/>
        <v>J POTTER BUS A/C T/A JOHN POTTER WINDOW REPAIRS</v>
      </c>
      <c r="G2664" s="24" t="s">
        <v>6561</v>
      </c>
      <c r="H2664" s="24" t="s">
        <v>3282</v>
      </c>
      <c r="I2664" s="24" t="s">
        <v>3341</v>
      </c>
      <c r="J2664" s="24" t="s">
        <v>107</v>
      </c>
      <c r="K2664" s="24" t="s">
        <v>3283</v>
      </c>
      <c r="L2664" s="25">
        <v>45616</v>
      </c>
      <c r="M2664" s="25">
        <v>46710</v>
      </c>
      <c r="N2664" s="81">
        <f t="shared" si="546"/>
        <v>46710</v>
      </c>
      <c r="O2664" s="77" t="str">
        <f t="shared" ca="1" si="547"/>
        <v>Live</v>
      </c>
      <c r="P2664" s="77" t="str" cm="1">
        <f t="array" aca="1" ref="P2664" ca="1">_xlfn.IFS((N2664-TODAY())&gt;=547,"06 Expires over 18 months",(N2664-TODAY())&gt;=365,"05 Expires in 18 months",(N2664-TODAY())&gt;=183,"04 Expires in 12 months",(N2664-TODAY())&gt;=92,"03 Expires in 6 months",(N2664-TODAY())&gt;=31,"02 Expires in 3 months",(N2664-TODAY())&gt;=0,"01 Expires in 30 days",(N2664-TODAY())&gt;=-31,"01 Expired last 30 days",(N2664-TODAY())&gt;=-92,"02 Expired last 3 months",(N2664-TODAY())&gt;=-183,"03 Expired last 6 months",(N2664-TODAY())&gt;=-365,"04 Expired last 12 months",(N2664-TODAY())&gt;=-547,"05 Expired last 18 months",TRUE,"06 Expired over 18 months")</f>
        <v>05 Expires in 18 months</v>
      </c>
      <c r="Q2664" s="65">
        <v>24999.99</v>
      </c>
      <c r="R2664" s="84">
        <f t="shared" ref="R2664:R2690" si="550">MAX(Q2664,Q2664*N(AS2664)/12)</f>
        <v>72916.637499999997</v>
      </c>
      <c r="S2664" s="77" t="str" cm="1">
        <f t="array" ref="S2664">_xlfn.IFS(R2664&gt;5000000,"Gold",R2664&gt;=500000,"Silver",R2664&gt;30000,"Bronze",TRUE,"Transactional")</f>
        <v>Bronze</v>
      </c>
      <c r="T2664" s="24" t="s">
        <v>54</v>
      </c>
      <c r="U2664" s="101" t="s">
        <v>84</v>
      </c>
      <c r="V2664" s="101" t="s">
        <v>157</v>
      </c>
      <c r="W2664" s="77" t="str">
        <f t="shared" si="541"/>
        <v>No</v>
      </c>
      <c r="X2664" s="77" t="str">
        <f>IFERROR(_xlfn.XLOOKUP(J2664&amp;"||"&amp;K2664,'Mapping Ref.'!$J$2:$J$538,'Mapping Ref.'!$K$2:$K$538),"")</f>
        <v>Construction &amp; Estates</v>
      </c>
      <c r="Y2664" s="77" t="str" cm="1">
        <f t="array" ref="Y2664">_xlfn.IFS(R2664&gt;2000000,"For Publication",R2664&gt;100000,"PID",R2664&gt;30000,"RFQ",TRUE,"Transactional")</f>
        <v>RFQ</v>
      </c>
      <c r="Z2664" s="24" t="s">
        <v>2277</v>
      </c>
      <c r="AA2664" s="32">
        <v>36</v>
      </c>
      <c r="AB2664" s="24">
        <v>0</v>
      </c>
      <c r="AC2664" s="25">
        <v>45616</v>
      </c>
      <c r="AD2664" s="24" t="s">
        <v>58</v>
      </c>
      <c r="AE2664" s="24" t="s">
        <v>5003</v>
      </c>
      <c r="AF2664" s="24" t="s">
        <v>59</v>
      </c>
      <c r="AG2664" s="24" t="s">
        <v>59</v>
      </c>
      <c r="AH2664" s="24" t="s">
        <v>60</v>
      </c>
      <c r="AI2664" s="24"/>
      <c r="AJ2664" s="24" t="s">
        <v>59</v>
      </c>
      <c r="AK2664" s="24" t="s">
        <v>101</v>
      </c>
      <c r="AL2664" s="24" t="s">
        <v>8595</v>
      </c>
      <c r="AM2664" s="24" t="s">
        <v>60</v>
      </c>
      <c r="AN2664" s="24"/>
      <c r="AO2664" s="24">
        <v>0</v>
      </c>
      <c r="AP2664" s="24" t="s">
        <v>10325</v>
      </c>
      <c r="AQ2664" s="24" t="s">
        <v>10326</v>
      </c>
      <c r="AR2664" s="24" t="s">
        <v>10327</v>
      </c>
      <c r="AS2664" s="89">
        <f t="shared" si="549"/>
        <v>35</v>
      </c>
      <c r="AT2664" s="24" t="s">
        <v>6562</v>
      </c>
    </row>
    <row r="2665" spans="1:46" x14ac:dyDescent="0.5">
      <c r="A2665" s="24">
        <v>2809</v>
      </c>
      <c r="B2665" s="24"/>
      <c r="C2665" s="24"/>
      <c r="D2665" s="24" t="s">
        <v>10328</v>
      </c>
      <c r="E2665" s="24" t="s">
        <v>10329</v>
      </c>
      <c r="F2665" s="77" t="str">
        <f t="shared" si="540"/>
        <v>DIGITAL DOCUMENTS LTD</v>
      </c>
      <c r="G2665" s="24" t="s">
        <v>10328</v>
      </c>
      <c r="H2665" s="24" t="s">
        <v>10167</v>
      </c>
      <c r="I2665" s="24" t="s">
        <v>10167</v>
      </c>
      <c r="J2665" s="24" t="s">
        <v>97</v>
      </c>
      <c r="K2665" s="24" t="s">
        <v>2521</v>
      </c>
      <c r="L2665" s="25">
        <v>45617</v>
      </c>
      <c r="M2665" s="25"/>
      <c r="N2665" s="81"/>
      <c r="O2665" s="77" t="s">
        <v>712</v>
      </c>
      <c r="P2665" s="77"/>
      <c r="Q2665" s="65">
        <v>1800</v>
      </c>
      <c r="R2665" s="84">
        <f t="shared" si="550"/>
        <v>1800</v>
      </c>
      <c r="S2665" s="77" t="str" cm="1">
        <f t="array" ref="S2665">_xlfn.IFS(R2665&gt;5000000,"Gold",R2665&gt;=500000,"Silver",R2665&gt;30000,"Bronze",TRUE,"Transactional")</f>
        <v>Transactional</v>
      </c>
      <c r="T2665" s="24" t="s">
        <v>54</v>
      </c>
      <c r="U2665" s="101" t="s">
        <v>237</v>
      </c>
      <c r="V2665" s="101" t="s">
        <v>566</v>
      </c>
      <c r="W2665" s="77" t="str">
        <f t="shared" si="541"/>
        <v>No</v>
      </c>
      <c r="X2665" s="77" t="str">
        <f>IFERROR(_xlfn.XLOOKUP(J2665&amp;"||"&amp;K2665,'Mapping Ref.'!$J$2:$J$538,'Mapping Ref.'!$K$2:$K$538),"")</f>
        <v>Corporate</v>
      </c>
      <c r="Y2665" s="77" t="str" cm="1">
        <f t="array" ref="Y2665">_xlfn.IFS(R2665&gt;2000000,"For Publication",R2665&gt;100000,"PID",R2665&gt;30000,"RFQ",TRUE,"Transactional")</f>
        <v>Transactional</v>
      </c>
      <c r="Z2665" s="24" t="s">
        <v>2277</v>
      </c>
      <c r="AA2665" s="32">
        <v>0</v>
      </c>
      <c r="AB2665" s="24">
        <v>0</v>
      </c>
      <c r="AC2665" s="25">
        <v>45617</v>
      </c>
      <c r="AD2665" s="24" t="s">
        <v>58</v>
      </c>
      <c r="AE2665" s="24" t="s">
        <v>8381</v>
      </c>
      <c r="AF2665" s="24" t="s">
        <v>60</v>
      </c>
      <c r="AG2665" s="24" t="s">
        <v>59</v>
      </c>
      <c r="AH2665" s="24" t="s">
        <v>60</v>
      </c>
      <c r="AI2665" s="24">
        <v>6508410</v>
      </c>
      <c r="AJ2665" s="24" t="s">
        <v>60</v>
      </c>
      <c r="AK2665" s="24" t="s">
        <v>101</v>
      </c>
      <c r="AL2665" s="24" t="s">
        <v>70</v>
      </c>
      <c r="AM2665" s="24" t="s">
        <v>60</v>
      </c>
      <c r="AN2665" s="24"/>
      <c r="AO2665" s="24">
        <v>0</v>
      </c>
      <c r="AP2665" s="24" t="s">
        <v>8681</v>
      </c>
      <c r="AQ2665" s="24" t="s">
        <v>10330</v>
      </c>
      <c r="AR2665" s="24" t="s">
        <v>10331</v>
      </c>
      <c r="AS2665" s="89">
        <v>0</v>
      </c>
      <c r="AT2665" s="24" t="s">
        <v>10332</v>
      </c>
    </row>
    <row r="2666" spans="1:46" x14ac:dyDescent="0.5">
      <c r="A2666" s="24">
        <v>2810</v>
      </c>
      <c r="B2666" s="24" t="s">
        <v>506</v>
      </c>
      <c r="C2666" s="24"/>
      <c r="D2666" s="24" t="s">
        <v>7187</v>
      </c>
      <c r="E2666" s="24" t="s">
        <v>10333</v>
      </c>
      <c r="F2666" s="77" t="str">
        <f t="shared" si="540"/>
        <v>HAPPY HEAVEN LTD</v>
      </c>
      <c r="G2666" s="24" t="s">
        <v>10334</v>
      </c>
      <c r="H2666" s="24" t="s">
        <v>5010</v>
      </c>
      <c r="I2666" s="24" t="s">
        <v>5010</v>
      </c>
      <c r="J2666" s="24" t="s">
        <v>190</v>
      </c>
      <c r="K2666" s="24" t="s">
        <v>6369</v>
      </c>
      <c r="L2666" s="25">
        <v>45617</v>
      </c>
      <c r="M2666" s="25">
        <v>46022</v>
      </c>
      <c r="N2666" s="81">
        <f t="shared" ref="N2666:N2697" si="551">EDATE(M2666,AB2666)</f>
        <v>46568</v>
      </c>
      <c r="O2666" s="77" t="str">
        <f t="shared" ref="O2666:O2697" ca="1" si="552">IF(N2666&lt;TODAY(),"Expired","Live")</f>
        <v>Live</v>
      </c>
      <c r="P2666" s="77" t="str" cm="1">
        <f t="array" aca="1" ref="P2666" ca="1">_xlfn.IFS((N2666-TODAY())&gt;=547,"06 Expires over 18 months",(N2666-TODAY())&gt;=365,"05 Expires in 18 months",(N2666-TODAY())&gt;=183,"04 Expires in 12 months",(N2666-TODAY())&gt;=92,"03 Expires in 6 months",(N2666-TODAY())&gt;=31,"02 Expires in 3 months",(N2666-TODAY())&gt;=0,"01 Expires in 30 days",(N2666-TODAY())&gt;=-31,"01 Expired last 30 days",(N2666-TODAY())&gt;=-92,"02 Expired last 3 months",(N2666-TODAY())&gt;=-183,"03 Expired last 6 months",(N2666-TODAY())&gt;=-365,"04 Expired last 12 months",(N2666-TODAY())&gt;=-547,"05 Expired last 18 months",TRUE,"06 Expired over 18 months")</f>
        <v>04 Expires in 12 months</v>
      </c>
      <c r="Q2666" s="65">
        <v>10000</v>
      </c>
      <c r="R2666" s="84">
        <f t="shared" si="550"/>
        <v>25833.333333333332</v>
      </c>
      <c r="S2666" s="77" t="str" cm="1">
        <f t="array" ref="S2666">_xlfn.IFS(R2666&gt;5000000,"Gold",R2666&gt;=500000,"Silver",R2666&gt;30000,"Bronze",TRUE,"Transactional")</f>
        <v>Transactional</v>
      </c>
      <c r="T2666" s="24" t="s">
        <v>54</v>
      </c>
      <c r="U2666" s="101" t="s">
        <v>190</v>
      </c>
      <c r="V2666" s="101" t="s">
        <v>1742</v>
      </c>
      <c r="W2666" s="77" t="str">
        <f t="shared" si="541"/>
        <v>Yes</v>
      </c>
      <c r="X2666" s="77" t="str">
        <f>IFERROR(_xlfn.XLOOKUP(J2666&amp;"||"&amp;K2666,'Mapping Ref.'!$J$2:$J$538,'Mapping Ref.'!$K$2:$K$538),"")</f>
        <v>Childrens &amp; Adults</v>
      </c>
      <c r="Y2666" s="77" t="str" cm="1">
        <f t="array" ref="Y2666">_xlfn.IFS(R2666&gt;2000000,"For Publication",R2666&gt;100000,"PID",R2666&gt;30000,"RFQ",TRUE,"Transactional")</f>
        <v>Transactional</v>
      </c>
      <c r="Z2666" s="24" t="s">
        <v>8586</v>
      </c>
      <c r="AA2666" s="32">
        <v>12</v>
      </c>
      <c r="AB2666" s="24">
        <v>18</v>
      </c>
      <c r="AC2666" s="25">
        <v>45617</v>
      </c>
      <c r="AD2666" s="24" t="s">
        <v>58</v>
      </c>
      <c r="AE2666" s="24" t="s">
        <v>10335</v>
      </c>
      <c r="AF2666" s="24" t="s">
        <v>60</v>
      </c>
      <c r="AG2666" s="24" t="s">
        <v>59</v>
      </c>
      <c r="AH2666" s="24" t="s">
        <v>60</v>
      </c>
      <c r="AI2666" s="24">
        <v>15833026</v>
      </c>
      <c r="AJ2666" s="24" t="s">
        <v>59</v>
      </c>
      <c r="AK2666" s="24" t="s">
        <v>101</v>
      </c>
      <c r="AL2666" s="24" t="s">
        <v>70</v>
      </c>
      <c r="AM2666" s="24" t="s">
        <v>59</v>
      </c>
      <c r="AN2666" s="24" t="s">
        <v>59</v>
      </c>
      <c r="AO2666" s="24">
        <v>0</v>
      </c>
      <c r="AP2666" s="24" t="s">
        <v>8471</v>
      </c>
      <c r="AQ2666" s="24" t="s">
        <v>10336</v>
      </c>
      <c r="AR2666" s="24" t="s">
        <v>10337</v>
      </c>
      <c r="AS2666" s="89">
        <f t="shared" ref="AS2666:AS2697" si="553">DATEDIF(L2666,N2666,"m")</f>
        <v>31</v>
      </c>
      <c r="AT2666" s="24" t="s">
        <v>10338</v>
      </c>
    </row>
    <row r="2667" spans="1:46" x14ac:dyDescent="0.5">
      <c r="A2667" s="24">
        <v>2811</v>
      </c>
      <c r="B2667" s="24" t="s">
        <v>506</v>
      </c>
      <c r="C2667" s="24"/>
      <c r="D2667" s="24" t="s">
        <v>10339</v>
      </c>
      <c r="E2667" s="24" t="s">
        <v>10340</v>
      </c>
      <c r="F2667" s="77" t="str">
        <f t="shared" si="540"/>
        <v>LOUISE HONORE BROWN T/A LOUISE BROWN CONSULTANT</v>
      </c>
      <c r="G2667" s="24" t="s">
        <v>10339</v>
      </c>
      <c r="H2667" s="24" t="s">
        <v>10255</v>
      </c>
      <c r="I2667" s="24" t="s">
        <v>10255</v>
      </c>
      <c r="J2667" s="24" t="s">
        <v>190</v>
      </c>
      <c r="K2667" s="24" t="s">
        <v>2202</v>
      </c>
      <c r="L2667" s="25">
        <v>45617</v>
      </c>
      <c r="M2667" s="25">
        <v>46265</v>
      </c>
      <c r="N2667" s="81">
        <f t="shared" si="551"/>
        <v>46265</v>
      </c>
      <c r="O2667" s="77" t="str">
        <f t="shared" ca="1" si="552"/>
        <v>Live</v>
      </c>
      <c r="P2667" s="77" t="str" cm="1">
        <f t="array" aca="1" ref="P2667" ca="1">_xlfn.IFS((N2667-TODAY())&gt;=547,"06 Expires over 18 months",(N2667-TODAY())&gt;=365,"05 Expires in 18 months",(N2667-TODAY())&gt;=183,"04 Expires in 12 months",(N2667-TODAY())&gt;=92,"03 Expires in 6 months",(N2667-TODAY())&gt;=31,"02 Expires in 3 months",(N2667-TODAY())&gt;=0,"01 Expires in 30 days",(N2667-TODAY())&gt;=-31,"01 Expired last 30 days",(N2667-TODAY())&gt;=-92,"02 Expired last 3 months",(N2667-TODAY())&gt;=-183,"03 Expired last 6 months",(N2667-TODAY())&gt;=-365,"04 Expired last 12 months",(N2667-TODAY())&gt;=-547,"05 Expired last 18 months",TRUE,"06 Expired over 18 months")</f>
        <v>01 Expires in 30 days</v>
      </c>
      <c r="Q2667" s="65">
        <v>15000</v>
      </c>
      <c r="R2667" s="84">
        <f t="shared" si="550"/>
        <v>26250</v>
      </c>
      <c r="S2667" s="77" t="str" cm="1">
        <f t="array" ref="S2667">_xlfn.IFS(R2667&gt;5000000,"Gold",R2667&gt;=500000,"Silver",R2667&gt;30000,"Bronze",TRUE,"Transactional")</f>
        <v>Transactional</v>
      </c>
      <c r="T2667" s="24" t="s">
        <v>54</v>
      </c>
      <c r="U2667" s="101" t="s">
        <v>366</v>
      </c>
      <c r="V2667" s="101" t="s">
        <v>853</v>
      </c>
      <c r="W2667" s="77" t="str">
        <f t="shared" si="541"/>
        <v>No</v>
      </c>
      <c r="X2667" s="77" t="str">
        <f>IFERROR(_xlfn.XLOOKUP(J2667&amp;"||"&amp;K2667,'Mapping Ref.'!$J$2:$J$538,'Mapping Ref.'!$K$2:$K$538),"")</f>
        <v>Childrens &amp; Adults</v>
      </c>
      <c r="Y2667" s="77" t="str" cm="1">
        <f t="array" ref="Y2667">_xlfn.IFS(R2667&gt;2000000,"For Publication",R2667&gt;100000,"PID",R2667&gt;30000,"RFQ",TRUE,"Transactional")</f>
        <v>Transactional</v>
      </c>
      <c r="Z2667" s="24" t="s">
        <v>8586</v>
      </c>
      <c r="AA2667" s="32">
        <v>24</v>
      </c>
      <c r="AB2667" s="24">
        <v>0</v>
      </c>
      <c r="AC2667" s="25">
        <v>45617</v>
      </c>
      <c r="AD2667" s="24" t="s">
        <v>58</v>
      </c>
      <c r="AE2667" s="24">
        <v>10001127</v>
      </c>
      <c r="AF2667" s="24" t="s">
        <v>59</v>
      </c>
      <c r="AG2667" s="24" t="s">
        <v>59</v>
      </c>
      <c r="AH2667" s="24" t="s">
        <v>60</v>
      </c>
      <c r="AI2667" s="24">
        <v>6416552004</v>
      </c>
      <c r="AJ2667" s="24" t="s">
        <v>60</v>
      </c>
      <c r="AK2667" s="24" t="s">
        <v>101</v>
      </c>
      <c r="AL2667" s="24" t="s">
        <v>70</v>
      </c>
      <c r="AM2667" s="24" t="s">
        <v>59</v>
      </c>
      <c r="AN2667" s="24" t="s">
        <v>59</v>
      </c>
      <c r="AO2667" s="24">
        <v>0</v>
      </c>
      <c r="AP2667" s="24"/>
      <c r="AQ2667" s="24" t="s">
        <v>10256</v>
      </c>
      <c r="AR2667" s="24" t="s">
        <v>10257</v>
      </c>
      <c r="AS2667" s="89">
        <f t="shared" si="553"/>
        <v>21</v>
      </c>
      <c r="AT2667" s="24" t="s">
        <v>10341</v>
      </c>
    </row>
    <row r="2668" spans="1:46" x14ac:dyDescent="0.5">
      <c r="A2668" s="24">
        <v>2812</v>
      </c>
      <c r="B2668" s="24" t="s">
        <v>506</v>
      </c>
      <c r="C2668" s="24" t="s">
        <v>77</v>
      </c>
      <c r="D2668" s="24" t="s">
        <v>10342</v>
      </c>
      <c r="E2668" s="24" t="s">
        <v>10343</v>
      </c>
      <c r="F2668" s="77" t="str">
        <f t="shared" si="540"/>
        <v>APCOA PARKING (UK) LTD</v>
      </c>
      <c r="G2668" s="24" t="s">
        <v>10344</v>
      </c>
      <c r="H2668" s="24" t="s">
        <v>2083</v>
      </c>
      <c r="I2668" s="24" t="s">
        <v>2083</v>
      </c>
      <c r="J2668" s="24" t="s">
        <v>107</v>
      </c>
      <c r="K2668" s="24" t="s">
        <v>137</v>
      </c>
      <c r="L2668" s="25">
        <v>45474</v>
      </c>
      <c r="M2668" s="25">
        <v>46568</v>
      </c>
      <c r="N2668" s="81">
        <f t="shared" si="551"/>
        <v>47299</v>
      </c>
      <c r="O2668" s="77" t="str">
        <f t="shared" ca="1" si="552"/>
        <v>Live</v>
      </c>
      <c r="P2668" s="77" t="str" cm="1">
        <f t="array" aca="1" ref="P2668" ca="1">_xlfn.IFS((N2668-TODAY())&gt;=547,"06 Expires over 18 months",(N2668-TODAY())&gt;=365,"05 Expires in 18 months",(N2668-TODAY())&gt;=183,"04 Expires in 12 months",(N2668-TODAY())&gt;=92,"03 Expires in 6 months",(N2668-TODAY())&gt;=31,"02 Expires in 3 months",(N2668-TODAY())&gt;=0,"01 Expires in 30 days",(N2668-TODAY())&gt;=-31,"01 Expired last 30 days",(N2668-TODAY())&gt;=-92,"02 Expired last 3 months",(N2668-TODAY())&gt;=-183,"03 Expired last 6 months",(N2668-TODAY())&gt;=-365,"04 Expired last 12 months",(N2668-TODAY())&gt;=-547,"05 Expired last 18 months",TRUE,"06 Expired over 18 months")</f>
        <v>06 Expires over 18 months</v>
      </c>
      <c r="Q2668" s="65">
        <v>1000000</v>
      </c>
      <c r="R2668" s="84">
        <f t="shared" si="550"/>
        <v>4916666.666666667</v>
      </c>
      <c r="S2668" s="77" t="str" cm="1">
        <f t="array" ref="S2668">_xlfn.IFS(R2668&gt;5000000,"Gold",R2668&gt;=500000,"Silver",R2668&gt;30000,"Bronze",TRUE,"Transactional")</f>
        <v>Silver</v>
      </c>
      <c r="T2668" s="24" t="s">
        <v>54</v>
      </c>
      <c r="U2668" s="101" t="s">
        <v>131</v>
      </c>
      <c r="V2668" s="101" t="s">
        <v>132</v>
      </c>
      <c r="W2668" s="77" t="str">
        <f t="shared" si="541"/>
        <v>Yes</v>
      </c>
      <c r="X2668" s="77" t="str">
        <f>IFERROR(_xlfn.XLOOKUP(J2668&amp;"||"&amp;K2668,'Mapping Ref.'!$J$2:$J$538,'Mapping Ref.'!$K$2:$K$538),"")</f>
        <v>Construction &amp; Estates</v>
      </c>
      <c r="Y2668" s="77" t="str" cm="1">
        <f t="array" ref="Y2668">_xlfn.IFS(R2668&gt;2000000,"For Publication",R2668&gt;100000,"PID",R2668&gt;30000,"RFQ",TRUE,"Transactional")</f>
        <v>For Publication</v>
      </c>
      <c r="Z2668" s="24" t="s">
        <v>8586</v>
      </c>
      <c r="AA2668" s="32">
        <v>36</v>
      </c>
      <c r="AB2668" s="24">
        <v>24</v>
      </c>
      <c r="AC2668" s="25">
        <v>45617</v>
      </c>
      <c r="AD2668" s="24" t="s">
        <v>58</v>
      </c>
      <c r="AE2668" s="24" t="s">
        <v>10345</v>
      </c>
      <c r="AF2668" s="24" t="s">
        <v>59</v>
      </c>
      <c r="AG2668" s="24" t="s">
        <v>60</v>
      </c>
      <c r="AH2668" s="24" t="s">
        <v>60</v>
      </c>
      <c r="AI2668" s="24">
        <v>2572947</v>
      </c>
      <c r="AJ2668" s="24" t="s">
        <v>60</v>
      </c>
      <c r="AK2668" s="24" t="s">
        <v>303</v>
      </c>
      <c r="AL2668" s="24" t="s">
        <v>70</v>
      </c>
      <c r="AM2668" s="24" t="s">
        <v>59</v>
      </c>
      <c r="AN2668" s="24" t="s">
        <v>59</v>
      </c>
      <c r="AO2668" s="24">
        <v>1</v>
      </c>
      <c r="AP2668" s="24"/>
      <c r="AQ2668" s="24" t="s">
        <v>10346</v>
      </c>
      <c r="AR2668" s="24" t="s">
        <v>10347</v>
      </c>
      <c r="AS2668" s="89">
        <f t="shared" si="553"/>
        <v>59</v>
      </c>
      <c r="AT2668" s="24" t="s">
        <v>9755</v>
      </c>
    </row>
    <row r="2669" spans="1:46" x14ac:dyDescent="0.5">
      <c r="A2669" s="24">
        <v>2813</v>
      </c>
      <c r="B2669" s="24" t="s">
        <v>506</v>
      </c>
      <c r="C2669" s="24"/>
      <c r="D2669" s="24" t="s">
        <v>10348</v>
      </c>
      <c r="E2669" s="24" t="s">
        <v>10349</v>
      </c>
      <c r="F2669" s="77" t="str">
        <f t="shared" si="540"/>
        <v>Nth Solutions Llp</v>
      </c>
      <c r="G2669" s="24" t="s">
        <v>10350</v>
      </c>
      <c r="H2669" s="24" t="s">
        <v>7317</v>
      </c>
      <c r="I2669" s="24" t="s">
        <v>9623</v>
      </c>
      <c r="J2669" s="24" t="s">
        <v>190</v>
      </c>
      <c r="K2669" s="24" t="s">
        <v>10351</v>
      </c>
      <c r="L2669" s="25">
        <v>45663</v>
      </c>
      <c r="M2669" s="25">
        <v>46387</v>
      </c>
      <c r="N2669" s="81">
        <f t="shared" si="551"/>
        <v>46752</v>
      </c>
      <c r="O2669" s="77" t="str">
        <f t="shared" ca="1" si="552"/>
        <v>Live</v>
      </c>
      <c r="P2669" s="77" t="str" cm="1">
        <f t="array" aca="1" ref="P2669" ca="1">_xlfn.IFS((N2669-TODAY())&gt;=547,"06 Expires over 18 months",(N2669-TODAY())&gt;=365,"05 Expires in 18 months",(N2669-TODAY())&gt;=183,"04 Expires in 12 months",(N2669-TODAY())&gt;=92,"03 Expires in 6 months",(N2669-TODAY())&gt;=31,"02 Expires in 3 months",(N2669-TODAY())&gt;=0,"01 Expires in 30 days",(N2669-TODAY())&gt;=-31,"01 Expired last 30 days",(N2669-TODAY())&gt;=-92,"02 Expired last 3 months",(N2669-TODAY())&gt;=-183,"03 Expired last 6 months",(N2669-TODAY())&gt;=-365,"04 Expired last 12 months",(N2669-TODAY())&gt;=-547,"05 Expired last 18 months",TRUE,"06 Expired over 18 months")</f>
        <v>05 Expires in 18 months</v>
      </c>
      <c r="Q2669" s="65">
        <v>1000</v>
      </c>
      <c r="R2669" s="84">
        <f t="shared" si="550"/>
        <v>2916.6666666666665</v>
      </c>
      <c r="S2669" s="77" t="str" cm="1">
        <f t="array" ref="S2669">_xlfn.IFS(R2669&gt;5000000,"Gold",R2669&gt;=500000,"Silver",R2669&gt;30000,"Bronze",TRUE,"Transactional")</f>
        <v>Transactional</v>
      </c>
      <c r="T2669" s="24" t="s">
        <v>54</v>
      </c>
      <c r="U2669" s="101" t="s">
        <v>109</v>
      </c>
      <c r="V2669" s="101" t="s">
        <v>148</v>
      </c>
      <c r="W2669" s="77" t="str">
        <f t="shared" si="541"/>
        <v>Yes</v>
      </c>
      <c r="X2669" s="77" t="str">
        <f>IFERROR(_xlfn.XLOOKUP(J2669&amp;"||"&amp;K2669,'Mapping Ref.'!$J$2:$J$538,'Mapping Ref.'!$K$2:$K$538),"")</f>
        <v>Childrens &amp; Adults</v>
      </c>
      <c r="Y2669" s="77" t="str" cm="1">
        <f t="array" ref="Y2669">_xlfn.IFS(R2669&gt;2000000,"For Publication",R2669&gt;100000,"PID",R2669&gt;30000,"RFQ",TRUE,"Transactional")</f>
        <v>Transactional</v>
      </c>
      <c r="Z2669" s="24" t="s">
        <v>8586</v>
      </c>
      <c r="AA2669" s="32">
        <v>12</v>
      </c>
      <c r="AB2669" s="24">
        <v>12</v>
      </c>
      <c r="AC2669" s="25">
        <v>45618</v>
      </c>
      <c r="AD2669" s="24" t="s">
        <v>58</v>
      </c>
      <c r="AE2669" s="24" t="s">
        <v>8528</v>
      </c>
      <c r="AF2669" s="24" t="s">
        <v>60</v>
      </c>
      <c r="AG2669" s="24" t="s">
        <v>59</v>
      </c>
      <c r="AH2669" s="24" t="s">
        <v>60</v>
      </c>
      <c r="AI2669" s="24" t="s">
        <v>10352</v>
      </c>
      <c r="AJ2669" s="24" t="s">
        <v>59</v>
      </c>
      <c r="AK2669" s="24" t="s">
        <v>101</v>
      </c>
      <c r="AL2669" s="24" t="s">
        <v>70</v>
      </c>
      <c r="AM2669" s="24" t="s">
        <v>60</v>
      </c>
      <c r="AN2669" s="24"/>
      <c r="AO2669" s="24">
        <v>0</v>
      </c>
      <c r="AP2669" s="24" t="s">
        <v>10353</v>
      </c>
      <c r="AQ2669" s="24" t="s">
        <v>10354</v>
      </c>
      <c r="AR2669" s="24" t="s">
        <v>10355</v>
      </c>
      <c r="AS2669" s="89">
        <f t="shared" si="553"/>
        <v>35</v>
      </c>
      <c r="AT2669" s="24"/>
    </row>
    <row r="2670" spans="1:46" x14ac:dyDescent="0.5">
      <c r="A2670" s="24">
        <v>2814</v>
      </c>
      <c r="B2670" s="24"/>
      <c r="C2670" s="24" t="s">
        <v>77</v>
      </c>
      <c r="D2670" s="24" t="s">
        <v>10356</v>
      </c>
      <c r="E2670" s="24" t="s">
        <v>10357</v>
      </c>
      <c r="F2670" s="77" t="str">
        <f t="shared" si="540"/>
        <v>RED LOFT PARTNERSHIP</v>
      </c>
      <c r="G2670" s="24" t="s">
        <v>10358</v>
      </c>
      <c r="H2670" s="24" t="s">
        <v>1029</v>
      </c>
      <c r="I2670" s="24" t="s">
        <v>1029</v>
      </c>
      <c r="J2670" s="24" t="s">
        <v>321</v>
      </c>
      <c r="K2670" s="24" t="s">
        <v>337</v>
      </c>
      <c r="L2670" s="25">
        <v>45628</v>
      </c>
      <c r="M2670" s="25">
        <v>45718</v>
      </c>
      <c r="N2670" s="81">
        <f t="shared" si="551"/>
        <v>45902</v>
      </c>
      <c r="O2670" s="77" t="str">
        <f t="shared" ca="1" si="552"/>
        <v>Expired</v>
      </c>
      <c r="P2670" s="77" t="str" cm="1">
        <f t="array" aca="1" ref="P2670" ca="1">_xlfn.IFS((N2670-TODAY())&gt;=547,"06 Expires over 18 months",(N2670-TODAY())&gt;=365,"05 Expires in 18 months",(N2670-TODAY())&gt;=183,"04 Expires in 12 months",(N2670-TODAY())&gt;=92,"03 Expires in 6 months",(N2670-TODAY())&gt;=31,"02 Expires in 3 months",(N2670-TODAY())&gt;=0,"01 Expires in 30 days",(N2670-TODAY())&gt;=-31,"01 Expired last 30 days",(N2670-TODAY())&gt;=-92,"02 Expired last 3 months",(N2670-TODAY())&gt;=-183,"03 Expired last 6 months",(N2670-TODAY())&gt;=-365,"04 Expired last 12 months",(N2670-TODAY())&gt;=-547,"05 Expired last 18 months",TRUE,"06 Expired over 18 months")</f>
        <v>04 Expired last 12 months</v>
      </c>
      <c r="Q2670" s="65">
        <v>106065</v>
      </c>
      <c r="R2670" s="84">
        <f t="shared" si="550"/>
        <v>106065</v>
      </c>
      <c r="S2670" s="77" t="str" cm="1">
        <f t="array" ref="S2670">_xlfn.IFS(R2670&gt;5000000,"Gold",R2670&gt;=500000,"Silver",R2670&gt;30000,"Bronze",TRUE,"Transactional")</f>
        <v>Bronze</v>
      </c>
      <c r="T2670" s="24" t="s">
        <v>122</v>
      </c>
      <c r="U2670" s="101" t="s">
        <v>366</v>
      </c>
      <c r="V2670" s="101" t="s">
        <v>367</v>
      </c>
      <c r="W2670" s="77" t="str">
        <f t="shared" si="541"/>
        <v>Yes</v>
      </c>
      <c r="X2670" s="77" t="str">
        <f>IFERROR(_xlfn.XLOOKUP(J2670&amp;"||"&amp;K2670,'Mapping Ref.'!$J$2:$J$538,'Mapping Ref.'!$K$2:$K$538),"")</f>
        <v>Corporate</v>
      </c>
      <c r="Y2670" s="77" t="str" cm="1">
        <f t="array" ref="Y2670">_xlfn.IFS(R2670&gt;2000000,"For Publication",R2670&gt;100000,"PID",R2670&gt;30000,"RFQ",TRUE,"Transactional")</f>
        <v>PID</v>
      </c>
      <c r="Z2670" s="24" t="s">
        <v>2277</v>
      </c>
      <c r="AA2670" s="32">
        <v>3</v>
      </c>
      <c r="AB2670" s="24">
        <v>6</v>
      </c>
      <c r="AC2670" s="25">
        <v>45621</v>
      </c>
      <c r="AD2670" s="24" t="s">
        <v>661</v>
      </c>
      <c r="AE2670" s="24" t="s">
        <v>10359</v>
      </c>
      <c r="AF2670" s="24" t="s">
        <v>60</v>
      </c>
      <c r="AG2670" s="24" t="s">
        <v>59</v>
      </c>
      <c r="AH2670" s="24" t="s">
        <v>60</v>
      </c>
      <c r="AI2670" s="24">
        <v>13814263</v>
      </c>
      <c r="AJ2670" s="24" t="s">
        <v>60</v>
      </c>
      <c r="AK2670" s="24" t="s">
        <v>86</v>
      </c>
      <c r="AL2670" s="24" t="s">
        <v>70</v>
      </c>
      <c r="AM2670" s="24" t="s">
        <v>60</v>
      </c>
      <c r="AN2670" s="24" t="s">
        <v>59</v>
      </c>
      <c r="AO2670" s="24">
        <v>0</v>
      </c>
      <c r="AP2670" s="24"/>
      <c r="AQ2670" s="24" t="s">
        <v>10360</v>
      </c>
      <c r="AR2670" s="24" t="s">
        <v>10361</v>
      </c>
      <c r="AS2670" s="89">
        <f t="shared" si="553"/>
        <v>9</v>
      </c>
      <c r="AT2670" s="24" t="s">
        <v>10362</v>
      </c>
    </row>
    <row r="2671" spans="1:46" x14ac:dyDescent="0.5">
      <c r="A2671" s="24">
        <v>2815</v>
      </c>
      <c r="B2671" s="24" t="s">
        <v>506</v>
      </c>
      <c r="C2671" s="24"/>
      <c r="D2671" s="24" t="s">
        <v>10363</v>
      </c>
      <c r="E2671" s="24" t="s">
        <v>10216</v>
      </c>
      <c r="F2671" s="77" t="str">
        <f t="shared" si="540"/>
        <v>Driveepic Ltd</v>
      </c>
      <c r="G2671" s="24" t="s">
        <v>10364</v>
      </c>
      <c r="H2671" s="24" t="s">
        <v>2689</v>
      </c>
      <c r="I2671" s="24" t="s">
        <v>10218</v>
      </c>
      <c r="J2671" s="24" t="s">
        <v>190</v>
      </c>
      <c r="K2671" s="27" t="s">
        <v>2690</v>
      </c>
      <c r="L2671" s="25">
        <v>45505</v>
      </c>
      <c r="M2671" s="25">
        <v>47330</v>
      </c>
      <c r="N2671" s="81">
        <f t="shared" si="551"/>
        <v>48060</v>
      </c>
      <c r="O2671" s="77" t="str">
        <f t="shared" ca="1" si="552"/>
        <v>Live</v>
      </c>
      <c r="P2671" s="77" t="str" cm="1">
        <f t="array" aca="1" ref="P2671" ca="1">_xlfn.IFS((N2671-TODAY())&gt;=547,"06 Expires over 18 months",(N2671-TODAY())&gt;=365,"05 Expires in 18 months",(N2671-TODAY())&gt;=183,"04 Expires in 12 months",(N2671-TODAY())&gt;=92,"03 Expires in 6 months",(N2671-TODAY())&gt;=31,"02 Expires in 3 months",(N2671-TODAY())&gt;=0,"01 Expires in 30 days",(N2671-TODAY())&gt;=-31,"01 Expired last 30 days",(N2671-TODAY())&gt;=-92,"02 Expired last 3 months",(N2671-TODAY())&gt;=-183,"03 Expired last 6 months",(N2671-TODAY())&gt;=-365,"04 Expired last 12 months",(N2671-TODAY())&gt;=-547,"05 Expired last 18 months",TRUE,"06 Expired over 18 months")</f>
        <v>06 Expires over 18 months</v>
      </c>
      <c r="Q2671" s="65">
        <v>75000</v>
      </c>
      <c r="R2671" s="84">
        <f t="shared" si="550"/>
        <v>518750</v>
      </c>
      <c r="S2671" s="77" t="str" cm="1">
        <f t="array" ref="S2671">_xlfn.IFS(R2671&gt;5000000,"Gold",R2671&gt;=500000,"Silver",R2671&gt;30000,"Bronze",TRUE,"Transactional")</f>
        <v>Silver</v>
      </c>
      <c r="T2671" s="24" t="s">
        <v>54</v>
      </c>
      <c r="U2671" s="101" t="s">
        <v>393</v>
      </c>
      <c r="V2671" s="101" t="s">
        <v>1151</v>
      </c>
      <c r="W2671" s="77" t="str">
        <f t="shared" si="541"/>
        <v>Yes</v>
      </c>
      <c r="X2671" s="77" t="str">
        <f>IFERROR(_xlfn.XLOOKUP(J2671&amp;"||"&amp;K2671,'Mapping Ref.'!$J$2:$J$538,'Mapping Ref.'!$K$2:$K$538),"")</f>
        <v>Childrens &amp; Adults</v>
      </c>
      <c r="Y2671" s="77" t="str" cm="1">
        <f t="array" ref="Y2671">_xlfn.IFS(R2671&gt;2000000,"For Publication",R2671&gt;100000,"PID",R2671&gt;30000,"RFQ",TRUE,"Transactional")</f>
        <v>PID</v>
      </c>
      <c r="Z2671" s="24" t="s">
        <v>8586</v>
      </c>
      <c r="AA2671" s="32">
        <v>60</v>
      </c>
      <c r="AB2671" s="24">
        <v>24</v>
      </c>
      <c r="AC2671" s="25">
        <v>45622</v>
      </c>
      <c r="AD2671" s="24" t="s">
        <v>58</v>
      </c>
      <c r="AE2671" s="24" t="s">
        <v>10219</v>
      </c>
      <c r="AF2671" s="24" t="s">
        <v>60</v>
      </c>
      <c r="AG2671" s="24" t="s">
        <v>59</v>
      </c>
      <c r="AH2671" s="24" t="s">
        <v>60</v>
      </c>
      <c r="AI2671" s="24">
        <v>7386977</v>
      </c>
      <c r="AJ2671" s="24" t="s">
        <v>60</v>
      </c>
      <c r="AK2671" s="24" t="s">
        <v>750</v>
      </c>
      <c r="AL2671" s="24" t="s">
        <v>8860</v>
      </c>
      <c r="AM2671" s="24" t="s">
        <v>59</v>
      </c>
      <c r="AN2671" s="24" t="s">
        <v>59</v>
      </c>
      <c r="AO2671" s="24">
        <v>0</v>
      </c>
      <c r="AP2671" s="24"/>
      <c r="AQ2671" s="24" t="s">
        <v>10365</v>
      </c>
      <c r="AR2671" s="24" t="s">
        <v>10366</v>
      </c>
      <c r="AS2671" s="89">
        <f t="shared" si="553"/>
        <v>83</v>
      </c>
      <c r="AT2671" s="24"/>
    </row>
    <row r="2672" spans="1:46" x14ac:dyDescent="0.5">
      <c r="A2672" s="24">
        <v>2816</v>
      </c>
      <c r="B2672" s="24" t="s">
        <v>340</v>
      </c>
      <c r="C2672" s="24" t="s">
        <v>77</v>
      </c>
      <c r="D2672" s="24" t="s">
        <v>10367</v>
      </c>
      <c r="E2672" s="24" t="s">
        <v>10368</v>
      </c>
      <c r="F2672" s="77" t="str">
        <f t="shared" si="540"/>
        <v>ELITE STAR TRANSPORT LTD</v>
      </c>
      <c r="G2672" s="24" t="s">
        <v>10369</v>
      </c>
      <c r="H2672" s="24" t="s">
        <v>2689</v>
      </c>
      <c r="I2672" s="24" t="s">
        <v>10218</v>
      </c>
      <c r="J2672" s="24" t="s">
        <v>190</v>
      </c>
      <c r="K2672" s="27" t="s">
        <v>2690</v>
      </c>
      <c r="L2672" s="25">
        <v>45505</v>
      </c>
      <c r="M2672" s="25">
        <v>47330</v>
      </c>
      <c r="N2672" s="81">
        <f t="shared" si="551"/>
        <v>48060</v>
      </c>
      <c r="O2672" s="77" t="str">
        <f t="shared" ca="1" si="552"/>
        <v>Live</v>
      </c>
      <c r="P2672" s="77" t="str" cm="1">
        <f t="array" aca="1" ref="P2672" ca="1">_xlfn.IFS((N2672-TODAY())&gt;=547,"06 Expires over 18 months",(N2672-TODAY())&gt;=365,"05 Expires in 18 months",(N2672-TODAY())&gt;=183,"04 Expires in 12 months",(N2672-TODAY())&gt;=92,"03 Expires in 6 months",(N2672-TODAY())&gt;=31,"02 Expires in 3 months",(N2672-TODAY())&gt;=0,"01 Expires in 30 days",(N2672-TODAY())&gt;=-31,"01 Expired last 30 days",(N2672-TODAY())&gt;=-92,"02 Expired last 3 months",(N2672-TODAY())&gt;=-183,"03 Expired last 6 months",(N2672-TODAY())&gt;=-365,"04 Expired last 12 months",(N2672-TODAY())&gt;=-547,"05 Expired last 18 months",TRUE,"06 Expired over 18 months")</f>
        <v>06 Expires over 18 months</v>
      </c>
      <c r="Q2672" s="65">
        <v>75000</v>
      </c>
      <c r="R2672" s="84">
        <f t="shared" si="550"/>
        <v>518750</v>
      </c>
      <c r="S2672" s="77" t="str" cm="1">
        <f t="array" ref="S2672">_xlfn.IFS(R2672&gt;5000000,"Gold",R2672&gt;=500000,"Silver",R2672&gt;30000,"Bronze",TRUE,"Transactional")</f>
        <v>Silver</v>
      </c>
      <c r="T2672" s="24" t="s">
        <v>54</v>
      </c>
      <c r="U2672" s="101" t="s">
        <v>393</v>
      </c>
      <c r="V2672" s="101" t="s">
        <v>1151</v>
      </c>
      <c r="W2672" s="77" t="str">
        <f t="shared" si="541"/>
        <v>Yes</v>
      </c>
      <c r="X2672" s="77" t="str">
        <f>IFERROR(_xlfn.XLOOKUP(J2672&amp;"||"&amp;K2672,'Mapping Ref.'!$J$2:$J$538,'Mapping Ref.'!$K$2:$K$538),"")</f>
        <v>Childrens &amp; Adults</v>
      </c>
      <c r="Y2672" s="77" t="str" cm="1">
        <f t="array" ref="Y2672">_xlfn.IFS(R2672&gt;2000000,"For Publication",R2672&gt;100000,"PID",R2672&gt;30000,"RFQ",TRUE,"Transactional")</f>
        <v>PID</v>
      </c>
      <c r="Z2672" s="24" t="s">
        <v>8586</v>
      </c>
      <c r="AA2672" s="32">
        <v>60</v>
      </c>
      <c r="AB2672" s="24">
        <v>24</v>
      </c>
      <c r="AC2672" s="25">
        <v>45622</v>
      </c>
      <c r="AD2672" s="24" t="s">
        <v>58</v>
      </c>
      <c r="AE2672" s="24" t="s">
        <v>10219</v>
      </c>
      <c r="AF2672" s="24" t="s">
        <v>60</v>
      </c>
      <c r="AG2672" s="24" t="s">
        <v>59</v>
      </c>
      <c r="AH2672" s="24" t="s">
        <v>60</v>
      </c>
      <c r="AI2672" s="24">
        <v>12971730</v>
      </c>
      <c r="AJ2672" s="24" t="s">
        <v>60</v>
      </c>
      <c r="AK2672" s="24" t="s">
        <v>750</v>
      </c>
      <c r="AL2672" s="24" t="s">
        <v>8860</v>
      </c>
      <c r="AM2672" s="24" t="s">
        <v>59</v>
      </c>
      <c r="AN2672" s="24" t="s">
        <v>59</v>
      </c>
      <c r="AO2672" s="24">
        <v>0</v>
      </c>
      <c r="AP2672" s="24"/>
      <c r="AQ2672" s="24" t="s">
        <v>10370</v>
      </c>
      <c r="AR2672" s="24" t="s">
        <v>10371</v>
      </c>
      <c r="AS2672" s="89">
        <f t="shared" si="553"/>
        <v>83</v>
      </c>
      <c r="AT2672" s="24" t="s">
        <v>10372</v>
      </c>
    </row>
    <row r="2673" spans="1:46" x14ac:dyDescent="0.5">
      <c r="A2673" s="24">
        <v>2817</v>
      </c>
      <c r="B2673" s="24" t="s">
        <v>506</v>
      </c>
      <c r="C2673" s="24"/>
      <c r="D2673" s="24" t="s">
        <v>10367</v>
      </c>
      <c r="E2673" s="24" t="s">
        <v>10373</v>
      </c>
      <c r="F2673" s="77" t="str">
        <f t="shared" si="540"/>
        <v>Hayow Ltd</v>
      </c>
      <c r="G2673" s="24" t="s">
        <v>10374</v>
      </c>
      <c r="H2673" s="24" t="s">
        <v>2689</v>
      </c>
      <c r="I2673" s="24" t="s">
        <v>10218</v>
      </c>
      <c r="J2673" s="24" t="s">
        <v>190</v>
      </c>
      <c r="K2673" s="27" t="s">
        <v>2690</v>
      </c>
      <c r="L2673" s="25">
        <v>45505</v>
      </c>
      <c r="M2673" s="25">
        <v>47330</v>
      </c>
      <c r="N2673" s="81">
        <f t="shared" si="551"/>
        <v>48060</v>
      </c>
      <c r="O2673" s="77" t="str">
        <f t="shared" ca="1" si="552"/>
        <v>Live</v>
      </c>
      <c r="P2673" s="77" t="str" cm="1">
        <f t="array" aca="1" ref="P2673" ca="1">_xlfn.IFS((N2673-TODAY())&gt;=547,"06 Expires over 18 months",(N2673-TODAY())&gt;=365,"05 Expires in 18 months",(N2673-TODAY())&gt;=183,"04 Expires in 12 months",(N2673-TODAY())&gt;=92,"03 Expires in 6 months",(N2673-TODAY())&gt;=31,"02 Expires in 3 months",(N2673-TODAY())&gt;=0,"01 Expires in 30 days",(N2673-TODAY())&gt;=-31,"01 Expired last 30 days",(N2673-TODAY())&gt;=-92,"02 Expired last 3 months",(N2673-TODAY())&gt;=-183,"03 Expired last 6 months",(N2673-TODAY())&gt;=-365,"04 Expired last 12 months",(N2673-TODAY())&gt;=-547,"05 Expired last 18 months",TRUE,"06 Expired over 18 months")</f>
        <v>06 Expires over 18 months</v>
      </c>
      <c r="Q2673" s="65">
        <v>75000</v>
      </c>
      <c r="R2673" s="84">
        <f t="shared" si="550"/>
        <v>518750</v>
      </c>
      <c r="S2673" s="77" t="str" cm="1">
        <f t="array" ref="S2673">_xlfn.IFS(R2673&gt;5000000,"Gold",R2673&gt;=500000,"Silver",R2673&gt;30000,"Bronze",TRUE,"Transactional")</f>
        <v>Silver</v>
      </c>
      <c r="T2673" s="24" t="s">
        <v>54</v>
      </c>
      <c r="U2673" s="101" t="s">
        <v>393</v>
      </c>
      <c r="V2673" s="101" t="s">
        <v>1151</v>
      </c>
      <c r="W2673" s="77" t="str">
        <f t="shared" si="541"/>
        <v>Yes</v>
      </c>
      <c r="X2673" s="77" t="str">
        <f>IFERROR(_xlfn.XLOOKUP(J2673&amp;"||"&amp;K2673,'Mapping Ref.'!$J$2:$J$538,'Mapping Ref.'!$K$2:$K$538),"")</f>
        <v>Childrens &amp; Adults</v>
      </c>
      <c r="Y2673" s="77" t="str" cm="1">
        <f t="array" ref="Y2673">_xlfn.IFS(R2673&gt;2000000,"For Publication",R2673&gt;100000,"PID",R2673&gt;30000,"RFQ",TRUE,"Transactional")</f>
        <v>PID</v>
      </c>
      <c r="Z2673" s="24" t="s">
        <v>8586</v>
      </c>
      <c r="AA2673" s="32">
        <v>60</v>
      </c>
      <c r="AB2673" s="24">
        <v>24</v>
      </c>
      <c r="AC2673" s="25">
        <v>45622</v>
      </c>
      <c r="AD2673" s="24" t="s">
        <v>58</v>
      </c>
      <c r="AE2673" s="24" t="s">
        <v>10219</v>
      </c>
      <c r="AF2673" s="24" t="s">
        <v>60</v>
      </c>
      <c r="AG2673" s="24" t="s">
        <v>59</v>
      </c>
      <c r="AH2673" s="24" t="s">
        <v>60</v>
      </c>
      <c r="AI2673" s="24">
        <v>13381214</v>
      </c>
      <c r="AJ2673" s="24" t="s">
        <v>60</v>
      </c>
      <c r="AK2673" s="24" t="s">
        <v>750</v>
      </c>
      <c r="AL2673" s="24" t="s">
        <v>8860</v>
      </c>
      <c r="AM2673" s="24" t="s">
        <v>59</v>
      </c>
      <c r="AN2673" s="24" t="s">
        <v>59</v>
      </c>
      <c r="AO2673" s="24">
        <v>0</v>
      </c>
      <c r="AP2673" s="24"/>
      <c r="AQ2673" s="24" t="s">
        <v>10375</v>
      </c>
      <c r="AR2673" s="24" t="s">
        <v>10376</v>
      </c>
      <c r="AS2673" s="89">
        <f t="shared" si="553"/>
        <v>83</v>
      </c>
      <c r="AT2673" s="24"/>
    </row>
    <row r="2674" spans="1:46" x14ac:dyDescent="0.5">
      <c r="A2674" s="24">
        <v>2818</v>
      </c>
      <c r="B2674" s="24" t="s">
        <v>506</v>
      </c>
      <c r="C2674" s="24"/>
      <c r="D2674" s="24" t="s">
        <v>10367</v>
      </c>
      <c r="E2674" s="24" t="s">
        <v>10373</v>
      </c>
      <c r="F2674" s="77" t="str">
        <f t="shared" si="540"/>
        <v>Jowle Cars Ltd</v>
      </c>
      <c r="G2674" s="24" t="s">
        <v>10377</v>
      </c>
      <c r="H2674" s="24" t="s">
        <v>2689</v>
      </c>
      <c r="I2674" s="24" t="s">
        <v>10218</v>
      </c>
      <c r="J2674" s="24" t="s">
        <v>190</v>
      </c>
      <c r="K2674" s="27" t="s">
        <v>2690</v>
      </c>
      <c r="L2674" s="25">
        <v>45505</v>
      </c>
      <c r="M2674" s="25">
        <v>45869</v>
      </c>
      <c r="N2674" s="81">
        <f t="shared" si="551"/>
        <v>46599</v>
      </c>
      <c r="O2674" s="77" t="str">
        <f t="shared" ca="1" si="552"/>
        <v>Live</v>
      </c>
      <c r="P2674" s="77" t="str" cm="1">
        <f t="array" aca="1" ref="P2674" ca="1">_xlfn.IFS((N2674-TODAY())&gt;=547,"06 Expires over 18 months",(N2674-TODAY())&gt;=365,"05 Expires in 18 months",(N2674-TODAY())&gt;=183,"04 Expires in 12 months",(N2674-TODAY())&gt;=92,"03 Expires in 6 months",(N2674-TODAY())&gt;=31,"02 Expires in 3 months",(N2674-TODAY())&gt;=0,"01 Expires in 30 days",(N2674-TODAY())&gt;=-31,"01 Expired last 30 days",(N2674-TODAY())&gt;=-92,"02 Expired last 3 months",(N2674-TODAY())&gt;=-183,"03 Expired last 6 months",(N2674-TODAY())&gt;=-365,"04 Expired last 12 months",(N2674-TODAY())&gt;=-547,"05 Expired last 18 months",TRUE,"06 Expired over 18 months")</f>
        <v>04 Expires in 12 months</v>
      </c>
      <c r="Q2674" s="65">
        <v>75000</v>
      </c>
      <c r="R2674" s="84">
        <f t="shared" si="550"/>
        <v>218750</v>
      </c>
      <c r="S2674" s="77" t="str" cm="1">
        <f t="array" ref="S2674">_xlfn.IFS(R2674&gt;5000000,"Gold",R2674&gt;=500000,"Silver",R2674&gt;30000,"Bronze",TRUE,"Transactional")</f>
        <v>Bronze</v>
      </c>
      <c r="T2674" s="24" t="s">
        <v>54</v>
      </c>
      <c r="U2674" s="101" t="s">
        <v>393</v>
      </c>
      <c r="V2674" s="101" t="s">
        <v>1151</v>
      </c>
      <c r="W2674" s="77" t="str">
        <f t="shared" si="541"/>
        <v>Yes</v>
      </c>
      <c r="X2674" s="77" t="str">
        <f>IFERROR(_xlfn.XLOOKUP(J2674&amp;"||"&amp;K2674,'Mapping Ref.'!$J$2:$J$538,'Mapping Ref.'!$K$2:$K$538),"")</f>
        <v>Childrens &amp; Adults</v>
      </c>
      <c r="Y2674" s="77" t="str" cm="1">
        <f t="array" ref="Y2674">_xlfn.IFS(R2674&gt;2000000,"For Publication",R2674&gt;100000,"PID",R2674&gt;30000,"RFQ",TRUE,"Transactional")</f>
        <v>PID</v>
      </c>
      <c r="Z2674" s="24" t="s">
        <v>8586</v>
      </c>
      <c r="AA2674" s="32">
        <v>60</v>
      </c>
      <c r="AB2674" s="24">
        <v>24</v>
      </c>
      <c r="AC2674" s="25">
        <v>45622</v>
      </c>
      <c r="AD2674" s="24" t="s">
        <v>58</v>
      </c>
      <c r="AE2674" s="24" t="s">
        <v>10219</v>
      </c>
      <c r="AF2674" s="24" t="s">
        <v>60</v>
      </c>
      <c r="AG2674" s="24" t="s">
        <v>59</v>
      </c>
      <c r="AH2674" s="24" t="s">
        <v>60</v>
      </c>
      <c r="AI2674" s="24">
        <v>14387010</v>
      </c>
      <c r="AJ2674" s="24" t="s">
        <v>60</v>
      </c>
      <c r="AK2674" s="24" t="s">
        <v>750</v>
      </c>
      <c r="AL2674" s="24" t="s">
        <v>8860</v>
      </c>
      <c r="AM2674" s="24" t="s">
        <v>59</v>
      </c>
      <c r="AN2674" s="24" t="s">
        <v>59</v>
      </c>
      <c r="AO2674" s="24">
        <v>0</v>
      </c>
      <c r="AP2674" s="24"/>
      <c r="AQ2674" s="24" t="s">
        <v>10378</v>
      </c>
      <c r="AR2674" s="24" t="s">
        <v>10379</v>
      </c>
      <c r="AS2674" s="89">
        <f t="shared" si="553"/>
        <v>35</v>
      </c>
      <c r="AT2674" s="24"/>
    </row>
    <row r="2675" spans="1:46" x14ac:dyDescent="0.5">
      <c r="A2675" s="24">
        <v>2819</v>
      </c>
      <c r="B2675" s="24" t="s">
        <v>506</v>
      </c>
      <c r="C2675" s="24" t="s">
        <v>77</v>
      </c>
      <c r="D2675" s="24" t="s">
        <v>10367</v>
      </c>
      <c r="E2675" s="24" t="s">
        <v>10380</v>
      </c>
      <c r="F2675" s="77" t="str">
        <f t="shared" si="540"/>
        <v>MASTER CARS UK LTD</v>
      </c>
      <c r="G2675" s="24" t="s">
        <v>10041</v>
      </c>
      <c r="H2675" s="24" t="s">
        <v>2689</v>
      </c>
      <c r="I2675" s="24" t="s">
        <v>10218</v>
      </c>
      <c r="J2675" s="24" t="s">
        <v>190</v>
      </c>
      <c r="K2675" s="27" t="s">
        <v>2690</v>
      </c>
      <c r="L2675" s="25">
        <v>45505</v>
      </c>
      <c r="M2675" s="25">
        <v>45869</v>
      </c>
      <c r="N2675" s="81">
        <f t="shared" si="551"/>
        <v>46599</v>
      </c>
      <c r="O2675" s="77" t="str">
        <f t="shared" ca="1" si="552"/>
        <v>Live</v>
      </c>
      <c r="P2675" s="77" t="str" cm="1">
        <f t="array" aca="1" ref="P2675" ca="1">_xlfn.IFS((N2675-TODAY())&gt;=547,"06 Expires over 18 months",(N2675-TODAY())&gt;=365,"05 Expires in 18 months",(N2675-TODAY())&gt;=183,"04 Expires in 12 months",(N2675-TODAY())&gt;=92,"03 Expires in 6 months",(N2675-TODAY())&gt;=31,"02 Expires in 3 months",(N2675-TODAY())&gt;=0,"01 Expires in 30 days",(N2675-TODAY())&gt;=-31,"01 Expired last 30 days",(N2675-TODAY())&gt;=-92,"02 Expired last 3 months",(N2675-TODAY())&gt;=-183,"03 Expired last 6 months",(N2675-TODAY())&gt;=-365,"04 Expired last 12 months",(N2675-TODAY())&gt;=-547,"05 Expired last 18 months",TRUE,"06 Expired over 18 months")</f>
        <v>04 Expires in 12 months</v>
      </c>
      <c r="Q2675" s="65">
        <v>75000</v>
      </c>
      <c r="R2675" s="84">
        <f t="shared" si="550"/>
        <v>218750</v>
      </c>
      <c r="S2675" s="77" t="str" cm="1">
        <f t="array" ref="S2675">_xlfn.IFS(R2675&gt;5000000,"Gold",R2675&gt;=500000,"Silver",R2675&gt;30000,"Bronze",TRUE,"Transactional")</f>
        <v>Bronze</v>
      </c>
      <c r="T2675" s="24" t="s">
        <v>54</v>
      </c>
      <c r="U2675" s="101" t="s">
        <v>393</v>
      </c>
      <c r="V2675" s="101" t="s">
        <v>1151</v>
      </c>
      <c r="W2675" s="77" t="str">
        <f t="shared" si="541"/>
        <v>Yes</v>
      </c>
      <c r="X2675" s="77" t="str">
        <f>IFERROR(_xlfn.XLOOKUP(J2675&amp;"||"&amp;K2675,'Mapping Ref.'!$J$2:$J$538,'Mapping Ref.'!$K$2:$K$538),"")</f>
        <v>Childrens &amp; Adults</v>
      </c>
      <c r="Y2675" s="77" t="str" cm="1">
        <f t="array" ref="Y2675">_xlfn.IFS(R2675&gt;2000000,"For Publication",R2675&gt;100000,"PID",R2675&gt;30000,"RFQ",TRUE,"Transactional")</f>
        <v>PID</v>
      </c>
      <c r="Z2675" s="24" t="s">
        <v>8586</v>
      </c>
      <c r="AA2675" s="32">
        <v>60</v>
      </c>
      <c r="AB2675" s="24">
        <v>24</v>
      </c>
      <c r="AC2675" s="25">
        <v>45622</v>
      </c>
      <c r="AD2675" s="24" t="s">
        <v>58</v>
      </c>
      <c r="AE2675" s="24" t="s">
        <v>10219</v>
      </c>
      <c r="AF2675" s="24" t="s">
        <v>59</v>
      </c>
      <c r="AG2675" s="24" t="s">
        <v>59</v>
      </c>
      <c r="AH2675" s="24" t="s">
        <v>60</v>
      </c>
      <c r="AI2675" s="24">
        <v>6105117</v>
      </c>
      <c r="AJ2675" s="24" t="s">
        <v>60</v>
      </c>
      <c r="AK2675" s="24" t="s">
        <v>750</v>
      </c>
      <c r="AL2675" s="24" t="s">
        <v>8860</v>
      </c>
      <c r="AM2675" s="24" t="s">
        <v>59</v>
      </c>
      <c r="AN2675" s="24" t="s">
        <v>59</v>
      </c>
      <c r="AO2675" s="24">
        <v>0</v>
      </c>
      <c r="AP2675" s="24"/>
      <c r="AQ2675" s="24" t="s">
        <v>10381</v>
      </c>
      <c r="AR2675" s="24" t="s">
        <v>10046</v>
      </c>
      <c r="AS2675" s="89">
        <f t="shared" si="553"/>
        <v>35</v>
      </c>
      <c r="AT2675" s="24" t="s">
        <v>1730</v>
      </c>
    </row>
    <row r="2676" spans="1:46" x14ac:dyDescent="0.5">
      <c r="A2676" s="24">
        <v>2820</v>
      </c>
      <c r="B2676" s="24" t="s">
        <v>506</v>
      </c>
      <c r="C2676" s="24"/>
      <c r="D2676" s="24" t="s">
        <v>10382</v>
      </c>
      <c r="E2676" s="24" t="s">
        <v>10380</v>
      </c>
      <c r="F2676" s="77" t="str">
        <f t="shared" si="540"/>
        <v>MMR HOMECARE LIMITED</v>
      </c>
      <c r="G2676" s="24" t="s">
        <v>10383</v>
      </c>
      <c r="H2676" s="24" t="s">
        <v>2689</v>
      </c>
      <c r="I2676" s="24" t="s">
        <v>10218</v>
      </c>
      <c r="J2676" s="24" t="s">
        <v>190</v>
      </c>
      <c r="K2676" s="27" t="s">
        <v>2690</v>
      </c>
      <c r="L2676" s="25">
        <v>45505</v>
      </c>
      <c r="M2676" s="25">
        <v>47330</v>
      </c>
      <c r="N2676" s="81">
        <f t="shared" si="551"/>
        <v>48060</v>
      </c>
      <c r="O2676" s="77" t="str">
        <f t="shared" ca="1" si="552"/>
        <v>Live</v>
      </c>
      <c r="P2676" s="77" t="str" cm="1">
        <f t="array" aca="1" ref="P2676" ca="1">_xlfn.IFS((N2676-TODAY())&gt;=547,"06 Expires over 18 months",(N2676-TODAY())&gt;=365,"05 Expires in 18 months",(N2676-TODAY())&gt;=183,"04 Expires in 12 months",(N2676-TODAY())&gt;=92,"03 Expires in 6 months",(N2676-TODAY())&gt;=31,"02 Expires in 3 months",(N2676-TODAY())&gt;=0,"01 Expires in 30 days",(N2676-TODAY())&gt;=-31,"01 Expired last 30 days",(N2676-TODAY())&gt;=-92,"02 Expired last 3 months",(N2676-TODAY())&gt;=-183,"03 Expired last 6 months",(N2676-TODAY())&gt;=-365,"04 Expired last 12 months",(N2676-TODAY())&gt;=-547,"05 Expired last 18 months",TRUE,"06 Expired over 18 months")</f>
        <v>06 Expires over 18 months</v>
      </c>
      <c r="Q2676" s="65">
        <v>75000</v>
      </c>
      <c r="R2676" s="84">
        <f t="shared" si="550"/>
        <v>518750</v>
      </c>
      <c r="S2676" s="77" t="str" cm="1">
        <f t="array" ref="S2676">_xlfn.IFS(R2676&gt;5000000,"Gold",R2676&gt;=500000,"Silver",R2676&gt;30000,"Bronze",TRUE,"Transactional")</f>
        <v>Silver</v>
      </c>
      <c r="T2676" s="24" t="s">
        <v>54</v>
      </c>
      <c r="U2676" s="101" t="s">
        <v>393</v>
      </c>
      <c r="V2676" s="101" t="s">
        <v>1151</v>
      </c>
      <c r="W2676" s="77" t="str">
        <f t="shared" si="541"/>
        <v>Yes</v>
      </c>
      <c r="X2676" s="77" t="str">
        <f>IFERROR(_xlfn.XLOOKUP(J2676&amp;"||"&amp;K2676,'Mapping Ref.'!$J$2:$J$538,'Mapping Ref.'!$K$2:$K$538),"")</f>
        <v>Childrens &amp; Adults</v>
      </c>
      <c r="Y2676" s="77" t="str" cm="1">
        <f t="array" ref="Y2676">_xlfn.IFS(R2676&gt;2000000,"For Publication",R2676&gt;100000,"PID",R2676&gt;30000,"RFQ",TRUE,"Transactional")</f>
        <v>PID</v>
      </c>
      <c r="Z2676" s="24" t="s">
        <v>8586</v>
      </c>
      <c r="AA2676" s="32">
        <v>60</v>
      </c>
      <c r="AB2676" s="24">
        <v>24</v>
      </c>
      <c r="AC2676" s="25">
        <v>45622</v>
      </c>
      <c r="AD2676" s="24" t="s">
        <v>58</v>
      </c>
      <c r="AE2676" s="24" t="s">
        <v>10219</v>
      </c>
      <c r="AF2676" s="24" t="s">
        <v>60</v>
      </c>
      <c r="AG2676" s="24" t="s">
        <v>59</v>
      </c>
      <c r="AH2676" s="24" t="s">
        <v>60</v>
      </c>
      <c r="AI2676" s="24">
        <v>10959674</v>
      </c>
      <c r="AJ2676" s="24" t="s">
        <v>60</v>
      </c>
      <c r="AK2676" s="24" t="s">
        <v>750</v>
      </c>
      <c r="AL2676" s="24" t="s">
        <v>8860</v>
      </c>
      <c r="AM2676" s="24" t="s">
        <v>59</v>
      </c>
      <c r="AN2676" s="24" t="s">
        <v>59</v>
      </c>
      <c r="AO2676" s="24">
        <v>0</v>
      </c>
      <c r="AP2676" s="24"/>
      <c r="AQ2676" s="24" t="s">
        <v>10384</v>
      </c>
      <c r="AR2676" s="24" t="s">
        <v>10385</v>
      </c>
      <c r="AS2676" s="89">
        <f t="shared" si="553"/>
        <v>83</v>
      </c>
      <c r="AT2676" s="24" t="s">
        <v>10386</v>
      </c>
    </row>
    <row r="2677" spans="1:46" x14ac:dyDescent="0.5">
      <c r="A2677" s="24">
        <v>2821</v>
      </c>
      <c r="B2677" s="24" t="s">
        <v>506</v>
      </c>
      <c r="C2677" s="24"/>
      <c r="D2677" s="24" t="s">
        <v>10382</v>
      </c>
      <c r="E2677" s="24" t="s">
        <v>10387</v>
      </c>
      <c r="F2677" s="77" t="str">
        <f t="shared" si="540"/>
        <v>Moon Cars Limited</v>
      </c>
      <c r="G2677" s="24" t="s">
        <v>10388</v>
      </c>
      <c r="H2677" s="24" t="s">
        <v>2689</v>
      </c>
      <c r="I2677" s="24" t="s">
        <v>10218</v>
      </c>
      <c r="J2677" s="24" t="s">
        <v>190</v>
      </c>
      <c r="K2677" s="27" t="s">
        <v>2690</v>
      </c>
      <c r="L2677" s="25">
        <v>45505</v>
      </c>
      <c r="M2677" s="25">
        <v>47330</v>
      </c>
      <c r="N2677" s="81">
        <f t="shared" si="551"/>
        <v>48060</v>
      </c>
      <c r="O2677" s="77" t="str">
        <f t="shared" ca="1" si="552"/>
        <v>Live</v>
      </c>
      <c r="P2677" s="77" t="str" cm="1">
        <f t="array" aca="1" ref="P2677" ca="1">_xlfn.IFS((N2677-TODAY())&gt;=547,"06 Expires over 18 months",(N2677-TODAY())&gt;=365,"05 Expires in 18 months",(N2677-TODAY())&gt;=183,"04 Expires in 12 months",(N2677-TODAY())&gt;=92,"03 Expires in 6 months",(N2677-TODAY())&gt;=31,"02 Expires in 3 months",(N2677-TODAY())&gt;=0,"01 Expires in 30 days",(N2677-TODAY())&gt;=-31,"01 Expired last 30 days",(N2677-TODAY())&gt;=-92,"02 Expired last 3 months",(N2677-TODAY())&gt;=-183,"03 Expired last 6 months",(N2677-TODAY())&gt;=-365,"04 Expired last 12 months",(N2677-TODAY())&gt;=-547,"05 Expired last 18 months",TRUE,"06 Expired over 18 months")</f>
        <v>06 Expires over 18 months</v>
      </c>
      <c r="Q2677" s="65">
        <v>75000</v>
      </c>
      <c r="R2677" s="84">
        <f t="shared" si="550"/>
        <v>518750</v>
      </c>
      <c r="S2677" s="77" t="str" cm="1">
        <f t="array" ref="S2677">_xlfn.IFS(R2677&gt;5000000,"Gold",R2677&gt;=500000,"Silver",R2677&gt;30000,"Bronze",TRUE,"Transactional")</f>
        <v>Silver</v>
      </c>
      <c r="T2677" s="24" t="s">
        <v>54</v>
      </c>
      <c r="U2677" s="101" t="s">
        <v>393</v>
      </c>
      <c r="V2677" s="101" t="s">
        <v>1151</v>
      </c>
      <c r="W2677" s="77" t="str">
        <f t="shared" si="541"/>
        <v>Yes</v>
      </c>
      <c r="X2677" s="77" t="str">
        <f>IFERROR(_xlfn.XLOOKUP(J2677&amp;"||"&amp;K2677,'Mapping Ref.'!$J$2:$J$538,'Mapping Ref.'!$K$2:$K$538),"")</f>
        <v>Childrens &amp; Adults</v>
      </c>
      <c r="Y2677" s="77" t="str" cm="1">
        <f t="array" ref="Y2677">_xlfn.IFS(R2677&gt;2000000,"For Publication",R2677&gt;100000,"PID",R2677&gt;30000,"RFQ",TRUE,"Transactional")</f>
        <v>PID</v>
      </c>
      <c r="Z2677" s="24" t="s">
        <v>8586</v>
      </c>
      <c r="AA2677" s="32">
        <v>60</v>
      </c>
      <c r="AB2677" s="24">
        <v>24</v>
      </c>
      <c r="AC2677" s="25">
        <v>45622</v>
      </c>
      <c r="AD2677" s="24" t="s">
        <v>58</v>
      </c>
      <c r="AE2677" s="24" t="s">
        <v>10219</v>
      </c>
      <c r="AF2677" s="24" t="s">
        <v>60</v>
      </c>
      <c r="AG2677" s="24" t="s">
        <v>59</v>
      </c>
      <c r="AH2677" s="24" t="s">
        <v>60</v>
      </c>
      <c r="AI2677" s="24">
        <v>7419006</v>
      </c>
      <c r="AJ2677" s="24" t="s">
        <v>60</v>
      </c>
      <c r="AK2677" s="24" t="s">
        <v>750</v>
      </c>
      <c r="AL2677" s="24" t="s">
        <v>8860</v>
      </c>
      <c r="AM2677" s="24" t="s">
        <v>59</v>
      </c>
      <c r="AN2677" s="24" t="s">
        <v>59</v>
      </c>
      <c r="AO2677" s="24">
        <v>0</v>
      </c>
      <c r="AP2677" s="24"/>
      <c r="AQ2677" s="24" t="s">
        <v>10389</v>
      </c>
      <c r="AR2677" s="24" t="s">
        <v>10390</v>
      </c>
      <c r="AS2677" s="89">
        <f t="shared" si="553"/>
        <v>83</v>
      </c>
      <c r="AT2677" s="24"/>
    </row>
    <row r="2678" spans="1:46" x14ac:dyDescent="0.5">
      <c r="A2678" s="24">
        <v>2822</v>
      </c>
      <c r="B2678" s="24" t="s">
        <v>506</v>
      </c>
      <c r="C2678" s="24"/>
      <c r="D2678" s="24" t="s">
        <v>10367</v>
      </c>
      <c r="E2678" s="24" t="s">
        <v>10391</v>
      </c>
      <c r="F2678" s="77" t="str">
        <f t="shared" si="540"/>
        <v>Smartzi Limited</v>
      </c>
      <c r="G2678" s="24" t="s">
        <v>10392</v>
      </c>
      <c r="H2678" s="24" t="s">
        <v>2689</v>
      </c>
      <c r="I2678" s="24" t="s">
        <v>10218</v>
      </c>
      <c r="J2678" s="24" t="s">
        <v>190</v>
      </c>
      <c r="K2678" s="27" t="s">
        <v>2690</v>
      </c>
      <c r="L2678" s="25">
        <v>45505</v>
      </c>
      <c r="M2678" s="25">
        <v>47330</v>
      </c>
      <c r="N2678" s="81">
        <f t="shared" si="551"/>
        <v>48060</v>
      </c>
      <c r="O2678" s="77" t="str">
        <f t="shared" ca="1" si="552"/>
        <v>Live</v>
      </c>
      <c r="P2678" s="77" t="str" cm="1">
        <f t="array" aca="1" ref="P2678" ca="1">_xlfn.IFS((N2678-TODAY())&gt;=547,"06 Expires over 18 months",(N2678-TODAY())&gt;=365,"05 Expires in 18 months",(N2678-TODAY())&gt;=183,"04 Expires in 12 months",(N2678-TODAY())&gt;=92,"03 Expires in 6 months",(N2678-TODAY())&gt;=31,"02 Expires in 3 months",(N2678-TODAY())&gt;=0,"01 Expires in 30 days",(N2678-TODAY())&gt;=-31,"01 Expired last 30 days",(N2678-TODAY())&gt;=-92,"02 Expired last 3 months",(N2678-TODAY())&gt;=-183,"03 Expired last 6 months",(N2678-TODAY())&gt;=-365,"04 Expired last 12 months",(N2678-TODAY())&gt;=-547,"05 Expired last 18 months",TRUE,"06 Expired over 18 months")</f>
        <v>06 Expires over 18 months</v>
      </c>
      <c r="Q2678" s="65">
        <v>75000</v>
      </c>
      <c r="R2678" s="84">
        <f t="shared" si="550"/>
        <v>518750</v>
      </c>
      <c r="S2678" s="77" t="str" cm="1">
        <f t="array" ref="S2678">_xlfn.IFS(R2678&gt;5000000,"Gold",R2678&gt;=500000,"Silver",R2678&gt;30000,"Bronze",TRUE,"Transactional")</f>
        <v>Silver</v>
      </c>
      <c r="T2678" s="24" t="s">
        <v>54</v>
      </c>
      <c r="U2678" s="101" t="s">
        <v>393</v>
      </c>
      <c r="V2678" s="101" t="s">
        <v>1151</v>
      </c>
      <c r="W2678" s="77" t="str">
        <f t="shared" si="541"/>
        <v>Yes</v>
      </c>
      <c r="X2678" s="77" t="str">
        <f>IFERROR(_xlfn.XLOOKUP(J2678&amp;"||"&amp;K2678,'Mapping Ref.'!$J$2:$J$538,'Mapping Ref.'!$K$2:$K$538),"")</f>
        <v>Childrens &amp; Adults</v>
      </c>
      <c r="Y2678" s="77" t="str" cm="1">
        <f t="array" ref="Y2678">_xlfn.IFS(R2678&gt;2000000,"For Publication",R2678&gt;100000,"PID",R2678&gt;30000,"RFQ",TRUE,"Transactional")</f>
        <v>PID</v>
      </c>
      <c r="Z2678" s="24" t="s">
        <v>8586</v>
      </c>
      <c r="AA2678" s="32">
        <v>60</v>
      </c>
      <c r="AB2678" s="24">
        <v>24</v>
      </c>
      <c r="AC2678" s="25">
        <v>45622</v>
      </c>
      <c r="AD2678" s="24" t="s">
        <v>58</v>
      </c>
      <c r="AE2678" s="24" t="s">
        <v>10219</v>
      </c>
      <c r="AF2678" s="24" t="s">
        <v>60</v>
      </c>
      <c r="AG2678" s="24" t="s">
        <v>59</v>
      </c>
      <c r="AH2678" s="24" t="s">
        <v>60</v>
      </c>
      <c r="AI2678" s="24">
        <v>9261921</v>
      </c>
      <c r="AJ2678" s="24" t="s">
        <v>60</v>
      </c>
      <c r="AK2678" s="24" t="s">
        <v>750</v>
      </c>
      <c r="AL2678" s="24" t="s">
        <v>8860</v>
      </c>
      <c r="AM2678" s="24" t="s">
        <v>59</v>
      </c>
      <c r="AN2678" s="24" t="s">
        <v>60</v>
      </c>
      <c r="AO2678" s="24">
        <v>0</v>
      </c>
      <c r="AP2678" s="24"/>
      <c r="AQ2678" s="24" t="s">
        <v>10393</v>
      </c>
      <c r="AR2678" s="24" t="s">
        <v>10394</v>
      </c>
      <c r="AS2678" s="89">
        <f t="shared" si="553"/>
        <v>83</v>
      </c>
      <c r="AT2678" s="24"/>
    </row>
    <row r="2679" spans="1:46" x14ac:dyDescent="0.5">
      <c r="A2679" s="24">
        <v>2823</v>
      </c>
      <c r="B2679" s="24" t="s">
        <v>506</v>
      </c>
      <c r="C2679" s="24"/>
      <c r="D2679" s="24" t="s">
        <v>10395</v>
      </c>
      <c r="E2679" s="24" t="s">
        <v>10396</v>
      </c>
      <c r="F2679" s="77" t="str">
        <f t="shared" si="540"/>
        <v>FAMILY SEPARATION CLINIC LLP</v>
      </c>
      <c r="G2679" s="24" t="s">
        <v>10397</v>
      </c>
      <c r="H2679" s="24" t="s">
        <v>8747</v>
      </c>
      <c r="I2679" s="24" t="s">
        <v>8746</v>
      </c>
      <c r="J2679" s="24" t="s">
        <v>190</v>
      </c>
      <c r="K2679" s="24" t="s">
        <v>6369</v>
      </c>
      <c r="L2679" s="25">
        <v>45622</v>
      </c>
      <c r="M2679" s="25">
        <v>46352</v>
      </c>
      <c r="N2679" s="81">
        <f t="shared" si="551"/>
        <v>47083</v>
      </c>
      <c r="O2679" s="77" t="str">
        <f t="shared" ca="1" si="552"/>
        <v>Live</v>
      </c>
      <c r="P2679" s="77" t="str" cm="1">
        <f t="array" aca="1" ref="P2679" ca="1">_xlfn.IFS((N2679-TODAY())&gt;=547,"06 Expires over 18 months",(N2679-TODAY())&gt;=365,"05 Expires in 18 months",(N2679-TODAY())&gt;=183,"04 Expires in 12 months",(N2679-TODAY())&gt;=92,"03 Expires in 6 months",(N2679-TODAY())&gt;=31,"02 Expires in 3 months",(N2679-TODAY())&gt;=0,"01 Expires in 30 days",(N2679-TODAY())&gt;=-31,"01 Expired last 30 days",(N2679-TODAY())&gt;=-92,"02 Expired last 3 months",(N2679-TODAY())&gt;=-183,"03 Expired last 6 months",(N2679-TODAY())&gt;=-365,"04 Expired last 12 months",(N2679-TODAY())&gt;=-547,"05 Expired last 18 months",TRUE,"06 Expired over 18 months")</f>
        <v>06 Expires over 18 months</v>
      </c>
      <c r="Q2679" s="65">
        <v>1000</v>
      </c>
      <c r="R2679" s="84">
        <f t="shared" si="550"/>
        <v>4000</v>
      </c>
      <c r="S2679" s="77" t="str" cm="1">
        <f t="array" ref="S2679">_xlfn.IFS(R2679&gt;5000000,"Gold",R2679&gt;=500000,"Silver",R2679&gt;30000,"Bronze",TRUE,"Transactional")</f>
        <v>Transactional</v>
      </c>
      <c r="T2679" s="24" t="s">
        <v>54</v>
      </c>
      <c r="U2679" s="101" t="s">
        <v>190</v>
      </c>
      <c r="V2679" s="101"/>
      <c r="W2679" s="77" t="str">
        <f t="shared" si="541"/>
        <v>Yes</v>
      </c>
      <c r="X2679" s="77" t="str">
        <f>IFERROR(_xlfn.XLOOKUP(J2679&amp;"||"&amp;K2679,'Mapping Ref.'!$J$2:$J$538,'Mapping Ref.'!$K$2:$K$538),"")</f>
        <v>Childrens &amp; Adults</v>
      </c>
      <c r="Y2679" s="77" t="str" cm="1">
        <f t="array" ref="Y2679">_xlfn.IFS(R2679&gt;2000000,"For Publication",R2679&gt;100000,"PID",R2679&gt;30000,"RFQ",TRUE,"Transactional")</f>
        <v>Transactional</v>
      </c>
      <c r="Z2679" s="24" t="s">
        <v>8586</v>
      </c>
      <c r="AA2679" s="32">
        <v>24</v>
      </c>
      <c r="AB2679" s="24">
        <v>24</v>
      </c>
      <c r="AC2679" s="25">
        <v>45622</v>
      </c>
      <c r="AD2679" s="24" t="s">
        <v>58</v>
      </c>
      <c r="AE2679" s="24" t="s">
        <v>8347</v>
      </c>
      <c r="AF2679" s="24" t="s">
        <v>59</v>
      </c>
      <c r="AG2679" s="24" t="s">
        <v>60</v>
      </c>
      <c r="AH2679" s="24" t="s">
        <v>60</v>
      </c>
      <c r="AI2679" s="24" t="s">
        <v>10398</v>
      </c>
      <c r="AJ2679" s="24" t="s">
        <v>59</v>
      </c>
      <c r="AK2679" s="24" t="s">
        <v>101</v>
      </c>
      <c r="AL2679" s="24" t="s">
        <v>70</v>
      </c>
      <c r="AM2679" s="24" t="s">
        <v>59</v>
      </c>
      <c r="AN2679" s="24" t="s">
        <v>59</v>
      </c>
      <c r="AO2679" s="24">
        <v>0</v>
      </c>
      <c r="AP2679" s="24"/>
      <c r="AQ2679" s="24" t="s">
        <v>10399</v>
      </c>
      <c r="AR2679" s="24" t="s">
        <v>10400</v>
      </c>
      <c r="AS2679" s="89">
        <f t="shared" si="553"/>
        <v>48</v>
      </c>
      <c r="AT2679" s="24" t="s">
        <v>10401</v>
      </c>
    </row>
    <row r="2680" spans="1:46" x14ac:dyDescent="0.5">
      <c r="A2680" s="24">
        <v>2824</v>
      </c>
      <c r="B2680" s="24" t="s">
        <v>506</v>
      </c>
      <c r="C2680" s="24"/>
      <c r="D2680" s="24" t="s">
        <v>10402</v>
      </c>
      <c r="E2680" s="24" t="s">
        <v>10403</v>
      </c>
      <c r="F2680" s="77" t="str">
        <f t="shared" si="540"/>
        <v>Blindspot Travel Limited</v>
      </c>
      <c r="G2680" s="24" t="s">
        <v>10404</v>
      </c>
      <c r="H2680" s="24" t="s">
        <v>2689</v>
      </c>
      <c r="I2680" s="24" t="s">
        <v>10218</v>
      </c>
      <c r="J2680" s="24" t="s">
        <v>190</v>
      </c>
      <c r="K2680" s="27" t="s">
        <v>2690</v>
      </c>
      <c r="L2680" s="25">
        <v>45505</v>
      </c>
      <c r="M2680" s="25">
        <v>47330</v>
      </c>
      <c r="N2680" s="81">
        <f t="shared" si="551"/>
        <v>48060</v>
      </c>
      <c r="O2680" s="77" t="str">
        <f t="shared" ca="1" si="552"/>
        <v>Live</v>
      </c>
      <c r="P2680" s="77" t="str" cm="1">
        <f t="array" aca="1" ref="P2680" ca="1">_xlfn.IFS((N2680-TODAY())&gt;=547,"06 Expires over 18 months",(N2680-TODAY())&gt;=365,"05 Expires in 18 months",(N2680-TODAY())&gt;=183,"04 Expires in 12 months",(N2680-TODAY())&gt;=92,"03 Expires in 6 months",(N2680-TODAY())&gt;=31,"02 Expires in 3 months",(N2680-TODAY())&gt;=0,"01 Expires in 30 days",(N2680-TODAY())&gt;=-31,"01 Expired last 30 days",(N2680-TODAY())&gt;=-92,"02 Expired last 3 months",(N2680-TODAY())&gt;=-183,"03 Expired last 6 months",(N2680-TODAY())&gt;=-365,"04 Expired last 12 months",(N2680-TODAY())&gt;=-547,"05 Expired last 18 months",TRUE,"06 Expired over 18 months")</f>
        <v>06 Expires over 18 months</v>
      </c>
      <c r="Q2680" s="65">
        <v>75000</v>
      </c>
      <c r="R2680" s="84">
        <f t="shared" si="550"/>
        <v>518750</v>
      </c>
      <c r="S2680" s="77" t="str" cm="1">
        <f t="array" ref="S2680">_xlfn.IFS(R2680&gt;5000000,"Gold",R2680&gt;=500000,"Silver",R2680&gt;30000,"Bronze",TRUE,"Transactional")</f>
        <v>Silver</v>
      </c>
      <c r="T2680" s="24" t="s">
        <v>54</v>
      </c>
      <c r="U2680" s="101" t="s">
        <v>393</v>
      </c>
      <c r="V2680" s="101" t="s">
        <v>1151</v>
      </c>
      <c r="W2680" s="77" t="str">
        <f t="shared" si="541"/>
        <v>Yes</v>
      </c>
      <c r="X2680" s="77" t="str">
        <f>IFERROR(_xlfn.XLOOKUP(J2680&amp;"||"&amp;K2680,'Mapping Ref.'!$J$2:$J$538,'Mapping Ref.'!$K$2:$K$538),"")</f>
        <v>Childrens &amp; Adults</v>
      </c>
      <c r="Y2680" s="77" t="str" cm="1">
        <f t="array" ref="Y2680">_xlfn.IFS(R2680&gt;2000000,"For Publication",R2680&gt;100000,"PID",R2680&gt;30000,"RFQ",TRUE,"Transactional")</f>
        <v>PID</v>
      </c>
      <c r="Z2680" s="24" t="s">
        <v>8586</v>
      </c>
      <c r="AA2680" s="32">
        <v>60</v>
      </c>
      <c r="AB2680" s="24">
        <v>24</v>
      </c>
      <c r="AC2680" s="25">
        <v>45622</v>
      </c>
      <c r="AD2680" s="24" t="s">
        <v>58</v>
      </c>
      <c r="AE2680" s="24" t="s">
        <v>10219</v>
      </c>
      <c r="AF2680" s="24" t="s">
        <v>60</v>
      </c>
      <c r="AG2680" s="24" t="s">
        <v>59</v>
      </c>
      <c r="AH2680" s="24" t="s">
        <v>60</v>
      </c>
      <c r="AI2680" s="24">
        <v>11727703</v>
      </c>
      <c r="AJ2680" s="24" t="s">
        <v>60</v>
      </c>
      <c r="AK2680" s="24" t="s">
        <v>750</v>
      </c>
      <c r="AL2680" s="24" t="s">
        <v>8860</v>
      </c>
      <c r="AM2680" s="24" t="s">
        <v>59</v>
      </c>
      <c r="AN2680" s="24" t="s">
        <v>59</v>
      </c>
      <c r="AO2680" s="24">
        <v>0</v>
      </c>
      <c r="AP2680" s="24"/>
      <c r="AQ2680" s="24" t="s">
        <v>10405</v>
      </c>
      <c r="AR2680" s="24" t="s">
        <v>10406</v>
      </c>
      <c r="AS2680" s="89">
        <f t="shared" si="553"/>
        <v>83</v>
      </c>
      <c r="AT2680" s="24"/>
    </row>
    <row r="2681" spans="1:46" x14ac:dyDescent="0.5">
      <c r="A2681" s="24">
        <v>2825</v>
      </c>
      <c r="B2681" s="24" t="s">
        <v>506</v>
      </c>
      <c r="C2681" s="24"/>
      <c r="D2681" s="24" t="s">
        <v>10382</v>
      </c>
      <c r="E2681" s="24" t="s">
        <v>10407</v>
      </c>
      <c r="F2681" s="77" t="str">
        <f t="shared" si="540"/>
        <v>Libaan Ltd</v>
      </c>
      <c r="G2681" s="24" t="s">
        <v>10408</v>
      </c>
      <c r="H2681" s="24" t="s">
        <v>2689</v>
      </c>
      <c r="I2681" s="24" t="s">
        <v>10218</v>
      </c>
      <c r="J2681" s="24" t="s">
        <v>190</v>
      </c>
      <c r="K2681" s="27" t="s">
        <v>2690</v>
      </c>
      <c r="L2681" s="25">
        <v>45505</v>
      </c>
      <c r="M2681" s="25">
        <v>47330</v>
      </c>
      <c r="N2681" s="81">
        <f t="shared" si="551"/>
        <v>48060</v>
      </c>
      <c r="O2681" s="77" t="str">
        <f t="shared" ca="1" si="552"/>
        <v>Live</v>
      </c>
      <c r="P2681" s="77" t="str" cm="1">
        <f t="array" aca="1" ref="P2681" ca="1">_xlfn.IFS((N2681-TODAY())&gt;=547,"06 Expires over 18 months",(N2681-TODAY())&gt;=365,"05 Expires in 18 months",(N2681-TODAY())&gt;=183,"04 Expires in 12 months",(N2681-TODAY())&gt;=92,"03 Expires in 6 months",(N2681-TODAY())&gt;=31,"02 Expires in 3 months",(N2681-TODAY())&gt;=0,"01 Expires in 30 days",(N2681-TODAY())&gt;=-31,"01 Expired last 30 days",(N2681-TODAY())&gt;=-92,"02 Expired last 3 months",(N2681-TODAY())&gt;=-183,"03 Expired last 6 months",(N2681-TODAY())&gt;=-365,"04 Expired last 12 months",(N2681-TODAY())&gt;=-547,"05 Expired last 18 months",TRUE,"06 Expired over 18 months")</f>
        <v>06 Expires over 18 months</v>
      </c>
      <c r="Q2681" s="65">
        <v>75000</v>
      </c>
      <c r="R2681" s="84">
        <f t="shared" si="550"/>
        <v>518750</v>
      </c>
      <c r="S2681" s="77" t="str" cm="1">
        <f t="array" ref="S2681">_xlfn.IFS(R2681&gt;5000000,"Gold",R2681&gt;=500000,"Silver",R2681&gt;30000,"Bronze",TRUE,"Transactional")</f>
        <v>Silver</v>
      </c>
      <c r="T2681" s="24" t="s">
        <v>54</v>
      </c>
      <c r="U2681" s="101" t="s">
        <v>393</v>
      </c>
      <c r="V2681" s="101" t="s">
        <v>1151</v>
      </c>
      <c r="W2681" s="77" t="str">
        <f t="shared" si="541"/>
        <v>Yes</v>
      </c>
      <c r="X2681" s="77" t="str">
        <f>IFERROR(_xlfn.XLOOKUP(J2681&amp;"||"&amp;K2681,'Mapping Ref.'!$J$2:$J$538,'Mapping Ref.'!$K$2:$K$538),"")</f>
        <v>Childrens &amp; Adults</v>
      </c>
      <c r="Y2681" s="77" t="str" cm="1">
        <f t="array" ref="Y2681">_xlfn.IFS(R2681&gt;2000000,"For Publication",R2681&gt;100000,"PID",R2681&gt;30000,"RFQ",TRUE,"Transactional")</f>
        <v>PID</v>
      </c>
      <c r="Z2681" s="24" t="s">
        <v>8586</v>
      </c>
      <c r="AA2681" s="32">
        <v>60</v>
      </c>
      <c r="AB2681" s="24">
        <v>24</v>
      </c>
      <c r="AC2681" s="25">
        <v>45622</v>
      </c>
      <c r="AD2681" s="24" t="s">
        <v>58</v>
      </c>
      <c r="AE2681" s="24" t="s">
        <v>10219</v>
      </c>
      <c r="AF2681" s="24" t="s">
        <v>60</v>
      </c>
      <c r="AG2681" s="24" t="s">
        <v>59</v>
      </c>
      <c r="AH2681" s="24" t="s">
        <v>60</v>
      </c>
      <c r="AI2681" s="24">
        <v>13530608</v>
      </c>
      <c r="AJ2681" s="24" t="s">
        <v>60</v>
      </c>
      <c r="AK2681" s="24" t="s">
        <v>750</v>
      </c>
      <c r="AL2681" s="24" t="s">
        <v>8860</v>
      </c>
      <c r="AM2681" s="24" t="s">
        <v>59</v>
      </c>
      <c r="AN2681" s="24" t="s">
        <v>59</v>
      </c>
      <c r="AO2681" s="24">
        <v>0</v>
      </c>
      <c r="AP2681" s="24"/>
      <c r="AQ2681" s="24" t="s">
        <v>10409</v>
      </c>
      <c r="AR2681" s="24" t="s">
        <v>10410</v>
      </c>
      <c r="AS2681" s="89">
        <f t="shared" si="553"/>
        <v>83</v>
      </c>
      <c r="AT2681" s="24"/>
    </row>
    <row r="2682" spans="1:46" x14ac:dyDescent="0.5">
      <c r="A2682" s="24">
        <v>2826</v>
      </c>
      <c r="B2682" s="24"/>
      <c r="C2682" s="24"/>
      <c r="D2682" s="24" t="s">
        <v>10411</v>
      </c>
      <c r="E2682" s="24" t="s">
        <v>10412</v>
      </c>
      <c r="F2682" s="77" t="str">
        <f t="shared" si="540"/>
        <v>PINSA LTD</v>
      </c>
      <c r="G2682" s="24" t="s">
        <v>10413</v>
      </c>
      <c r="H2682" s="24" t="s">
        <v>8238</v>
      </c>
      <c r="I2682" s="24" t="s">
        <v>8238</v>
      </c>
      <c r="J2682" s="24" t="s">
        <v>321</v>
      </c>
      <c r="K2682" s="24" t="s">
        <v>8802</v>
      </c>
      <c r="L2682" s="25">
        <v>45589</v>
      </c>
      <c r="M2682" s="25">
        <v>45590</v>
      </c>
      <c r="N2682" s="81">
        <f t="shared" si="551"/>
        <v>45590</v>
      </c>
      <c r="O2682" s="77" t="str">
        <f t="shared" ca="1" si="552"/>
        <v>Expired</v>
      </c>
      <c r="P2682" s="77" t="str" cm="1">
        <f t="array" aca="1" ref="P2682" ca="1">_xlfn.IFS((N2682-TODAY())&gt;=547,"06 Expires over 18 months",(N2682-TODAY())&gt;=365,"05 Expires in 18 months",(N2682-TODAY())&gt;=183,"04 Expires in 12 months",(N2682-TODAY())&gt;=92,"03 Expires in 6 months",(N2682-TODAY())&gt;=31,"02 Expires in 3 months",(N2682-TODAY())&gt;=0,"01 Expires in 30 days",(N2682-TODAY())&gt;=-31,"01 Expired last 30 days",(N2682-TODAY())&gt;=-92,"02 Expired last 3 months",(N2682-TODAY())&gt;=-183,"03 Expired last 6 months",(N2682-TODAY())&gt;=-365,"04 Expired last 12 months",(N2682-TODAY())&gt;=-547,"05 Expired last 18 months",TRUE,"06 Expired over 18 months")</f>
        <v>06 Expired over 18 months</v>
      </c>
      <c r="Q2682" s="65">
        <v>560</v>
      </c>
      <c r="R2682" s="84">
        <f t="shared" si="550"/>
        <v>560</v>
      </c>
      <c r="S2682" s="77" t="str" cm="1">
        <f t="array" ref="S2682">_xlfn.IFS(R2682&gt;5000000,"Gold",R2682&gt;=500000,"Silver",R2682&gt;30000,"Bronze",TRUE,"Transactional")</f>
        <v>Transactional</v>
      </c>
      <c r="T2682" s="24" t="s">
        <v>54</v>
      </c>
      <c r="U2682" s="101" t="s">
        <v>445</v>
      </c>
      <c r="V2682" s="101" t="s">
        <v>446</v>
      </c>
      <c r="W2682" s="77" t="str">
        <f t="shared" si="541"/>
        <v>No</v>
      </c>
      <c r="X2682" s="77" t="str">
        <f>IFERROR(_xlfn.XLOOKUP(J2682&amp;"||"&amp;K2682,'Mapping Ref.'!$J$2:$J$538,'Mapping Ref.'!$K$2:$K$538),"")</f>
        <v>Corporate</v>
      </c>
      <c r="Y2682" s="77" t="str" cm="1">
        <f t="array" ref="Y2682">_xlfn.IFS(R2682&gt;2000000,"For Publication",R2682&gt;100000,"PID",R2682&gt;30000,"RFQ",TRUE,"Transactional")</f>
        <v>Transactional</v>
      </c>
      <c r="Z2682" s="24" t="s">
        <v>2277</v>
      </c>
      <c r="AA2682" s="32">
        <v>1</v>
      </c>
      <c r="AB2682" s="24">
        <v>0</v>
      </c>
      <c r="AC2682" s="25">
        <v>45623</v>
      </c>
      <c r="AD2682" s="24" t="s">
        <v>58</v>
      </c>
      <c r="AE2682" s="24" t="s">
        <v>8546</v>
      </c>
      <c r="AF2682" s="24" t="s">
        <v>59</v>
      </c>
      <c r="AG2682" s="24" t="s">
        <v>59</v>
      </c>
      <c r="AH2682" s="24" t="s">
        <v>60</v>
      </c>
      <c r="AI2682" s="24">
        <v>12541906</v>
      </c>
      <c r="AJ2682" s="24" t="s">
        <v>59</v>
      </c>
      <c r="AK2682" s="24" t="s">
        <v>101</v>
      </c>
      <c r="AL2682" s="24" t="s">
        <v>8595</v>
      </c>
      <c r="AM2682" s="24" t="s">
        <v>60</v>
      </c>
      <c r="AN2682" s="24"/>
      <c r="AO2682" s="24">
        <v>0</v>
      </c>
      <c r="AP2682" s="24" t="s">
        <v>10414</v>
      </c>
      <c r="AQ2682" s="24" t="s">
        <v>10415</v>
      </c>
      <c r="AR2682" s="24" t="s">
        <v>10416</v>
      </c>
      <c r="AS2682" s="89">
        <f t="shared" si="553"/>
        <v>0</v>
      </c>
      <c r="AT2682" s="24" t="s">
        <v>10417</v>
      </c>
    </row>
    <row r="2683" spans="1:46" x14ac:dyDescent="0.5">
      <c r="A2683" s="24">
        <v>2827</v>
      </c>
      <c r="B2683" s="24" t="s">
        <v>506</v>
      </c>
      <c r="C2683" s="24"/>
      <c r="D2683" s="24" t="s">
        <v>10418</v>
      </c>
      <c r="E2683" s="24" t="s">
        <v>10419</v>
      </c>
      <c r="F2683" s="77" t="str">
        <f t="shared" si="540"/>
        <v>NCB RIP</v>
      </c>
      <c r="G2683" s="24" t="s">
        <v>10420</v>
      </c>
      <c r="H2683" s="24" t="s">
        <v>8190</v>
      </c>
      <c r="I2683" s="24" t="s">
        <v>8190</v>
      </c>
      <c r="J2683" s="24" t="s">
        <v>190</v>
      </c>
      <c r="K2683" s="24" t="s">
        <v>10421</v>
      </c>
      <c r="L2683" s="25">
        <v>45627</v>
      </c>
      <c r="M2683" s="25">
        <v>45992</v>
      </c>
      <c r="N2683" s="81">
        <f t="shared" si="551"/>
        <v>46357</v>
      </c>
      <c r="O2683" s="77" t="str">
        <f t="shared" ca="1" si="552"/>
        <v>Live</v>
      </c>
      <c r="P2683" s="77" t="str" cm="1">
        <f t="array" aca="1" ref="P2683" ca="1">_xlfn.IFS((N2683-TODAY())&gt;=547,"06 Expires over 18 months",(N2683-TODAY())&gt;=365,"05 Expires in 18 months",(N2683-TODAY())&gt;=183,"04 Expires in 12 months",(N2683-TODAY())&gt;=92,"03 Expires in 6 months",(N2683-TODAY())&gt;=31,"02 Expires in 3 months",(N2683-TODAY())&gt;=0,"01 Expires in 30 days",(N2683-TODAY())&gt;=-31,"01 Expired last 30 days",(N2683-TODAY())&gt;=-92,"02 Expired last 3 months",(N2683-TODAY())&gt;=-183,"03 Expired last 6 months",(N2683-TODAY())&gt;=-365,"04 Expired last 12 months",(N2683-TODAY())&gt;=-547,"05 Expired last 18 months",TRUE,"06 Expired over 18 months")</f>
        <v>03 Expires in 6 months</v>
      </c>
      <c r="Q2683" s="65">
        <v>11600</v>
      </c>
      <c r="R2683" s="84">
        <f t="shared" si="550"/>
        <v>23200</v>
      </c>
      <c r="S2683" s="77" t="str" cm="1">
        <f t="array" ref="S2683">_xlfn.IFS(R2683&gt;5000000,"Gold",R2683&gt;=500000,"Silver",R2683&gt;30000,"Bronze",TRUE,"Transactional")</f>
        <v>Transactional</v>
      </c>
      <c r="T2683" s="24" t="s">
        <v>54</v>
      </c>
      <c r="U2683" s="101" t="s">
        <v>109</v>
      </c>
      <c r="V2683" s="101" t="s">
        <v>148</v>
      </c>
      <c r="W2683" s="77" t="str">
        <f t="shared" si="541"/>
        <v>Yes</v>
      </c>
      <c r="X2683" s="77" t="str">
        <f>IFERROR(_xlfn.XLOOKUP(J2683&amp;"||"&amp;K2683,'Mapping Ref.'!$J$2:$J$538,'Mapping Ref.'!$K$2:$K$538),"")</f>
        <v>Childrens &amp; Adults</v>
      </c>
      <c r="Y2683" s="77" t="str" cm="1">
        <f t="array" ref="Y2683">_xlfn.IFS(R2683&gt;2000000,"For Publication",R2683&gt;100000,"PID",R2683&gt;30000,"RFQ",TRUE,"Transactional")</f>
        <v>Transactional</v>
      </c>
      <c r="Z2683" s="24" t="s">
        <v>8586</v>
      </c>
      <c r="AA2683" s="32">
        <v>12</v>
      </c>
      <c r="AB2683" s="24">
        <v>12</v>
      </c>
      <c r="AC2683" s="25">
        <v>45623</v>
      </c>
      <c r="AD2683" s="24" t="s">
        <v>58</v>
      </c>
      <c r="AE2683" s="24" t="s">
        <v>8375</v>
      </c>
      <c r="AF2683" s="24" t="s">
        <v>60</v>
      </c>
      <c r="AG2683" s="24" t="s">
        <v>59</v>
      </c>
      <c r="AH2683" s="24" t="s">
        <v>59</v>
      </c>
      <c r="AI2683" s="24">
        <v>15336152</v>
      </c>
      <c r="AJ2683" s="24" t="s">
        <v>59</v>
      </c>
      <c r="AK2683" s="24" t="s">
        <v>101</v>
      </c>
      <c r="AL2683" s="24" t="s">
        <v>70</v>
      </c>
      <c r="AM2683" s="24" t="s">
        <v>60</v>
      </c>
      <c r="AN2683" s="24" t="s">
        <v>59</v>
      </c>
      <c r="AO2683" s="24">
        <v>0</v>
      </c>
      <c r="AP2683" s="24"/>
      <c r="AQ2683" s="24" t="s">
        <v>10422</v>
      </c>
      <c r="AR2683" s="24" t="s">
        <v>10423</v>
      </c>
      <c r="AS2683" s="89">
        <f t="shared" si="553"/>
        <v>24</v>
      </c>
      <c r="AT2683" s="24" t="s">
        <v>10424</v>
      </c>
    </row>
    <row r="2684" spans="1:46" x14ac:dyDescent="0.5">
      <c r="A2684" s="24">
        <v>2828</v>
      </c>
      <c r="B2684" s="24" t="s">
        <v>506</v>
      </c>
      <c r="C2684" s="24"/>
      <c r="D2684" s="24" t="s">
        <v>10425</v>
      </c>
      <c r="E2684" s="24" t="s">
        <v>10426</v>
      </c>
      <c r="F2684" s="77" t="str">
        <f t="shared" si="540"/>
        <v>AIREY MILLER LIMITED</v>
      </c>
      <c r="G2684" s="24" t="s">
        <v>10427</v>
      </c>
      <c r="H2684" s="24" t="s">
        <v>5275</v>
      </c>
      <c r="I2684" s="24" t="s">
        <v>5275</v>
      </c>
      <c r="J2684" s="24" t="s">
        <v>321</v>
      </c>
      <c r="K2684" s="24" t="s">
        <v>977</v>
      </c>
      <c r="L2684" s="25">
        <v>45574</v>
      </c>
      <c r="M2684" s="25">
        <v>46289</v>
      </c>
      <c r="N2684" s="81">
        <f t="shared" si="551"/>
        <v>46289</v>
      </c>
      <c r="O2684" s="77" t="str">
        <f t="shared" ca="1" si="552"/>
        <v>Live</v>
      </c>
      <c r="P2684" s="77" t="str" cm="1">
        <f t="array" aca="1" ref="P2684" ca="1">_xlfn.IFS((N2684-TODAY())&gt;=547,"06 Expires over 18 months",(N2684-TODAY())&gt;=365,"05 Expires in 18 months",(N2684-TODAY())&gt;=183,"04 Expires in 12 months",(N2684-TODAY())&gt;=92,"03 Expires in 6 months",(N2684-TODAY())&gt;=31,"02 Expires in 3 months",(N2684-TODAY())&gt;=0,"01 Expires in 30 days",(N2684-TODAY())&gt;=-31,"01 Expired last 30 days",(N2684-TODAY())&gt;=-92,"02 Expired last 3 months",(N2684-TODAY())&gt;=-183,"03 Expired last 6 months",(N2684-TODAY())&gt;=-365,"04 Expired last 12 months",(N2684-TODAY())&gt;=-547,"05 Expired last 18 months",TRUE,"06 Expired over 18 months")</f>
        <v>01 Expires in 30 days</v>
      </c>
      <c r="Q2684" s="65">
        <v>96960</v>
      </c>
      <c r="R2684" s="84">
        <f t="shared" si="550"/>
        <v>185840</v>
      </c>
      <c r="S2684" s="77" t="str" cm="1">
        <f t="array" ref="S2684">_xlfn.IFS(R2684&gt;5000000,"Gold",R2684&gt;=500000,"Silver",R2684&gt;30000,"Bronze",TRUE,"Transactional")</f>
        <v>Bronze</v>
      </c>
      <c r="T2684" s="24" t="s">
        <v>122</v>
      </c>
      <c r="U2684" s="101" t="s">
        <v>116</v>
      </c>
      <c r="V2684" s="101" t="s">
        <v>70</v>
      </c>
      <c r="W2684" s="77" t="str">
        <f t="shared" si="541"/>
        <v>No</v>
      </c>
      <c r="X2684" s="77" t="str">
        <f>IFERROR(_xlfn.XLOOKUP(J2684&amp;"||"&amp;K2684,'Mapping Ref.'!$J$2:$J$538,'Mapping Ref.'!$K$2:$K$538),"")</f>
        <v>Corporate</v>
      </c>
      <c r="Y2684" s="77" t="str" cm="1">
        <f t="array" ref="Y2684">_xlfn.IFS(R2684&gt;2000000,"For Publication",R2684&gt;100000,"PID",R2684&gt;30000,"RFQ",TRUE,"Transactional")</f>
        <v>PID</v>
      </c>
      <c r="Z2684" s="24" t="s">
        <v>2277</v>
      </c>
      <c r="AA2684" s="32">
        <v>26</v>
      </c>
      <c r="AB2684" s="24">
        <v>0</v>
      </c>
      <c r="AC2684" s="25">
        <v>45624</v>
      </c>
      <c r="AD2684" s="24" t="s">
        <v>58</v>
      </c>
      <c r="AE2684" s="24" t="s">
        <v>10428</v>
      </c>
      <c r="AF2684" s="24" t="s">
        <v>60</v>
      </c>
      <c r="AG2684" s="24" t="s">
        <v>60</v>
      </c>
      <c r="AH2684" s="24" t="s">
        <v>60</v>
      </c>
      <c r="AI2684" s="24">
        <v>10228384</v>
      </c>
      <c r="AJ2684" s="24" t="s">
        <v>60</v>
      </c>
      <c r="AK2684" s="24" t="s">
        <v>57</v>
      </c>
      <c r="AL2684" s="24" t="s">
        <v>70</v>
      </c>
      <c r="AM2684" s="24" t="s">
        <v>60</v>
      </c>
      <c r="AN2684" s="24"/>
      <c r="AO2684" s="24">
        <v>0</v>
      </c>
      <c r="AP2684" s="24" t="s">
        <v>8471</v>
      </c>
      <c r="AQ2684" s="24" t="s">
        <v>10429</v>
      </c>
      <c r="AR2684" s="24" t="s">
        <v>10429</v>
      </c>
      <c r="AS2684" s="89">
        <f t="shared" si="553"/>
        <v>23</v>
      </c>
      <c r="AT2684" s="24" t="s">
        <v>10430</v>
      </c>
    </row>
    <row r="2685" spans="1:46" x14ac:dyDescent="0.5">
      <c r="A2685" s="24">
        <v>2829</v>
      </c>
      <c r="B2685" s="24" t="s">
        <v>506</v>
      </c>
      <c r="C2685" s="24"/>
      <c r="D2685" s="24" t="s">
        <v>10431</v>
      </c>
      <c r="E2685" s="24" t="s">
        <v>10432</v>
      </c>
      <c r="F2685" s="77" t="str">
        <f t="shared" si="540"/>
        <v>PARENTS ACTION AND RESOURCE CENTRE CIC (PARC)</v>
      </c>
      <c r="G2685" s="24" t="s">
        <v>10433</v>
      </c>
      <c r="H2685" s="24" t="s">
        <v>10255</v>
      </c>
      <c r="I2685" s="24" t="s">
        <v>10255</v>
      </c>
      <c r="J2685" s="24" t="s">
        <v>190</v>
      </c>
      <c r="K2685" s="24" t="s">
        <v>2202</v>
      </c>
      <c r="L2685" s="25">
        <v>45625</v>
      </c>
      <c r="M2685" s="25">
        <v>46234</v>
      </c>
      <c r="N2685" s="81">
        <f t="shared" si="551"/>
        <v>46234</v>
      </c>
      <c r="O2685" s="77" t="str">
        <f t="shared" ca="1" si="552"/>
        <v>Expired</v>
      </c>
      <c r="P2685" s="77" t="str" cm="1">
        <f t="array" aca="1" ref="P2685" ca="1">_xlfn.IFS((N2685-TODAY())&gt;=547,"06 Expires over 18 months",(N2685-TODAY())&gt;=365,"05 Expires in 18 months",(N2685-TODAY())&gt;=183,"04 Expires in 12 months",(N2685-TODAY())&gt;=92,"03 Expires in 6 months",(N2685-TODAY())&gt;=31,"02 Expires in 3 months",(N2685-TODAY())&gt;=0,"01 Expires in 30 days",(N2685-TODAY())&gt;=-31,"01 Expired last 30 days",(N2685-TODAY())&gt;=-92,"02 Expired last 3 months",(N2685-TODAY())&gt;=-183,"03 Expired last 6 months",(N2685-TODAY())&gt;=-365,"04 Expired last 12 months",(N2685-TODAY())&gt;=-547,"05 Expired last 18 months",TRUE,"06 Expired over 18 months")</f>
        <v>01 Expired last 30 days</v>
      </c>
      <c r="Q2685" s="65">
        <v>25000</v>
      </c>
      <c r="R2685" s="84">
        <f t="shared" si="550"/>
        <v>41666.666666666664</v>
      </c>
      <c r="S2685" s="77" t="str" cm="1">
        <f t="array" ref="S2685">_xlfn.IFS(R2685&gt;5000000,"Gold",R2685&gt;=500000,"Silver",R2685&gt;30000,"Bronze",TRUE,"Transactional")</f>
        <v>Bronze</v>
      </c>
      <c r="T2685" s="24" t="s">
        <v>54</v>
      </c>
      <c r="U2685" s="101" t="s">
        <v>190</v>
      </c>
      <c r="V2685" s="101"/>
      <c r="W2685" s="77" t="str">
        <f t="shared" si="541"/>
        <v>No</v>
      </c>
      <c r="X2685" s="77" t="str">
        <f>IFERROR(_xlfn.XLOOKUP(J2685&amp;"||"&amp;K2685,'Mapping Ref.'!$J$2:$J$538,'Mapping Ref.'!$K$2:$K$538),"")</f>
        <v>Childrens &amp; Adults</v>
      </c>
      <c r="Y2685" s="77" t="str" cm="1">
        <f t="array" ref="Y2685">_xlfn.IFS(R2685&gt;2000000,"For Publication",R2685&gt;100000,"PID",R2685&gt;30000,"RFQ",TRUE,"Transactional")</f>
        <v>RFQ</v>
      </c>
      <c r="Z2685" s="24" t="s">
        <v>8586</v>
      </c>
      <c r="AA2685" s="32">
        <v>24</v>
      </c>
      <c r="AB2685" s="24">
        <v>0</v>
      </c>
      <c r="AC2685" s="25">
        <v>45624</v>
      </c>
      <c r="AD2685" s="24" t="s">
        <v>58</v>
      </c>
      <c r="AE2685" s="24">
        <v>10001146</v>
      </c>
      <c r="AF2685" s="24" t="s">
        <v>59</v>
      </c>
      <c r="AG2685" s="24" t="s">
        <v>59</v>
      </c>
      <c r="AH2685" s="24" t="s">
        <v>60</v>
      </c>
      <c r="AI2685" s="24">
        <v>12147936</v>
      </c>
      <c r="AJ2685" s="24" t="s">
        <v>60</v>
      </c>
      <c r="AK2685" s="24" t="s">
        <v>101</v>
      </c>
      <c r="AL2685" s="24" t="s">
        <v>70</v>
      </c>
      <c r="AM2685" s="24" t="s">
        <v>59</v>
      </c>
      <c r="AN2685" s="24" t="s">
        <v>59</v>
      </c>
      <c r="AO2685" s="24">
        <v>0</v>
      </c>
      <c r="AP2685" s="24"/>
      <c r="AQ2685" s="24" t="s">
        <v>10256</v>
      </c>
      <c r="AR2685" s="24" t="s">
        <v>10257</v>
      </c>
      <c r="AS2685" s="89">
        <f t="shared" si="553"/>
        <v>20</v>
      </c>
      <c r="AT2685" s="24" t="s">
        <v>10434</v>
      </c>
    </row>
    <row r="2686" spans="1:46" x14ac:dyDescent="0.5">
      <c r="A2686" s="24">
        <v>2830</v>
      </c>
      <c r="B2686" s="24" t="s">
        <v>506</v>
      </c>
      <c r="C2686" s="24"/>
      <c r="D2686" s="24" t="s">
        <v>10382</v>
      </c>
      <c r="E2686" s="24" t="s">
        <v>10407</v>
      </c>
      <c r="F2686" s="77" t="str">
        <f t="shared" si="540"/>
        <v>RMHCARE LTD</v>
      </c>
      <c r="G2686" s="24" t="s">
        <v>10435</v>
      </c>
      <c r="H2686" s="24" t="s">
        <v>2689</v>
      </c>
      <c r="I2686" s="24" t="s">
        <v>10218</v>
      </c>
      <c r="J2686" s="24" t="s">
        <v>190</v>
      </c>
      <c r="K2686" s="27" t="s">
        <v>2690</v>
      </c>
      <c r="L2686" s="25">
        <v>45505</v>
      </c>
      <c r="M2686" s="25">
        <v>47330</v>
      </c>
      <c r="N2686" s="81">
        <f t="shared" si="551"/>
        <v>48060</v>
      </c>
      <c r="O2686" s="77" t="str">
        <f t="shared" ca="1" si="552"/>
        <v>Live</v>
      </c>
      <c r="P2686" s="77" t="str" cm="1">
        <f t="array" aca="1" ref="P2686" ca="1">_xlfn.IFS((N2686-TODAY())&gt;=547,"06 Expires over 18 months",(N2686-TODAY())&gt;=365,"05 Expires in 18 months",(N2686-TODAY())&gt;=183,"04 Expires in 12 months",(N2686-TODAY())&gt;=92,"03 Expires in 6 months",(N2686-TODAY())&gt;=31,"02 Expires in 3 months",(N2686-TODAY())&gt;=0,"01 Expires in 30 days",(N2686-TODAY())&gt;=-31,"01 Expired last 30 days",(N2686-TODAY())&gt;=-92,"02 Expired last 3 months",(N2686-TODAY())&gt;=-183,"03 Expired last 6 months",(N2686-TODAY())&gt;=-365,"04 Expired last 12 months",(N2686-TODAY())&gt;=-547,"05 Expired last 18 months",TRUE,"06 Expired over 18 months")</f>
        <v>06 Expires over 18 months</v>
      </c>
      <c r="Q2686" s="65">
        <v>75000</v>
      </c>
      <c r="R2686" s="84">
        <f t="shared" si="550"/>
        <v>518750</v>
      </c>
      <c r="S2686" s="77" t="str" cm="1">
        <f t="array" ref="S2686">_xlfn.IFS(R2686&gt;5000000,"Gold",R2686&gt;=500000,"Silver",R2686&gt;30000,"Bronze",TRUE,"Transactional")</f>
        <v>Silver</v>
      </c>
      <c r="T2686" s="24" t="s">
        <v>54</v>
      </c>
      <c r="U2686" s="101" t="s">
        <v>393</v>
      </c>
      <c r="V2686" s="101" t="s">
        <v>1151</v>
      </c>
      <c r="W2686" s="77" t="str">
        <f t="shared" si="541"/>
        <v>Yes</v>
      </c>
      <c r="X2686" s="77" t="str">
        <f>IFERROR(_xlfn.XLOOKUP(J2686&amp;"||"&amp;K2686,'Mapping Ref.'!$J$2:$J$538,'Mapping Ref.'!$K$2:$K$538),"")</f>
        <v>Childrens &amp; Adults</v>
      </c>
      <c r="Y2686" s="77" t="str" cm="1">
        <f t="array" ref="Y2686">_xlfn.IFS(R2686&gt;2000000,"For Publication",R2686&gt;100000,"PID",R2686&gt;30000,"RFQ",TRUE,"Transactional")</f>
        <v>PID</v>
      </c>
      <c r="Z2686" s="24" t="s">
        <v>8586</v>
      </c>
      <c r="AA2686" s="32">
        <v>60</v>
      </c>
      <c r="AB2686" s="24">
        <v>24</v>
      </c>
      <c r="AC2686" s="25">
        <v>45625</v>
      </c>
      <c r="AD2686" s="24" t="s">
        <v>58</v>
      </c>
      <c r="AE2686" s="24" t="s">
        <v>10219</v>
      </c>
      <c r="AF2686" s="24" t="s">
        <v>60</v>
      </c>
      <c r="AG2686" s="24" t="s">
        <v>59</v>
      </c>
      <c r="AH2686" s="24" t="s">
        <v>60</v>
      </c>
      <c r="AI2686" s="24">
        <v>10210455</v>
      </c>
      <c r="AJ2686" s="24" t="s">
        <v>60</v>
      </c>
      <c r="AK2686" s="24" t="s">
        <v>750</v>
      </c>
      <c r="AL2686" s="24" t="s">
        <v>8860</v>
      </c>
      <c r="AM2686" s="24" t="s">
        <v>59</v>
      </c>
      <c r="AN2686" s="24" t="s">
        <v>59</v>
      </c>
      <c r="AO2686" s="24">
        <v>0</v>
      </c>
      <c r="AP2686" s="24"/>
      <c r="AQ2686" s="24" t="s">
        <v>10436</v>
      </c>
      <c r="AR2686" s="24" t="s">
        <v>10437</v>
      </c>
      <c r="AS2686" s="89">
        <f t="shared" si="553"/>
        <v>83</v>
      </c>
      <c r="AT2686" s="24" t="s">
        <v>10438</v>
      </c>
    </row>
    <row r="2687" spans="1:46" x14ac:dyDescent="0.5">
      <c r="A2687" s="24">
        <v>2831</v>
      </c>
      <c r="B2687" s="24" t="s">
        <v>506</v>
      </c>
      <c r="C2687" s="24"/>
      <c r="D2687" s="24" t="s">
        <v>10382</v>
      </c>
      <c r="E2687" s="24" t="s">
        <v>10407</v>
      </c>
      <c r="F2687" s="77" t="str">
        <f t="shared" si="540"/>
        <v>Skyline Travel And Tourism Ltd.</v>
      </c>
      <c r="G2687" s="24" t="s">
        <v>10439</v>
      </c>
      <c r="H2687" s="24" t="s">
        <v>2689</v>
      </c>
      <c r="I2687" s="24" t="s">
        <v>10218</v>
      </c>
      <c r="J2687" s="24" t="s">
        <v>190</v>
      </c>
      <c r="K2687" s="27" t="s">
        <v>2690</v>
      </c>
      <c r="L2687" s="25">
        <v>45505</v>
      </c>
      <c r="M2687" s="25">
        <v>47330</v>
      </c>
      <c r="N2687" s="81">
        <f t="shared" si="551"/>
        <v>48060</v>
      </c>
      <c r="O2687" s="77" t="str">
        <f t="shared" ca="1" si="552"/>
        <v>Live</v>
      </c>
      <c r="P2687" s="77" t="str" cm="1">
        <f t="array" aca="1" ref="P2687" ca="1">_xlfn.IFS((N2687-TODAY())&gt;=547,"06 Expires over 18 months",(N2687-TODAY())&gt;=365,"05 Expires in 18 months",(N2687-TODAY())&gt;=183,"04 Expires in 12 months",(N2687-TODAY())&gt;=92,"03 Expires in 6 months",(N2687-TODAY())&gt;=31,"02 Expires in 3 months",(N2687-TODAY())&gt;=0,"01 Expires in 30 days",(N2687-TODAY())&gt;=-31,"01 Expired last 30 days",(N2687-TODAY())&gt;=-92,"02 Expired last 3 months",(N2687-TODAY())&gt;=-183,"03 Expired last 6 months",(N2687-TODAY())&gt;=-365,"04 Expired last 12 months",(N2687-TODAY())&gt;=-547,"05 Expired last 18 months",TRUE,"06 Expired over 18 months")</f>
        <v>06 Expires over 18 months</v>
      </c>
      <c r="Q2687" s="65">
        <v>75000</v>
      </c>
      <c r="R2687" s="84">
        <f t="shared" si="550"/>
        <v>518750</v>
      </c>
      <c r="S2687" s="77" t="str" cm="1">
        <f t="array" ref="S2687">_xlfn.IFS(R2687&gt;5000000,"Gold",R2687&gt;=500000,"Silver",R2687&gt;30000,"Bronze",TRUE,"Transactional")</f>
        <v>Silver</v>
      </c>
      <c r="T2687" s="24" t="s">
        <v>54</v>
      </c>
      <c r="U2687" s="101" t="s">
        <v>393</v>
      </c>
      <c r="V2687" s="101" t="s">
        <v>1151</v>
      </c>
      <c r="W2687" s="77" t="str">
        <f t="shared" si="541"/>
        <v>Yes</v>
      </c>
      <c r="X2687" s="77" t="str">
        <f>IFERROR(_xlfn.XLOOKUP(J2687&amp;"||"&amp;K2687,'Mapping Ref.'!$J$2:$J$538,'Mapping Ref.'!$K$2:$K$538),"")</f>
        <v>Childrens &amp; Adults</v>
      </c>
      <c r="Y2687" s="77" t="str" cm="1">
        <f t="array" ref="Y2687">_xlfn.IFS(R2687&gt;2000000,"For Publication",R2687&gt;100000,"PID",R2687&gt;30000,"RFQ",TRUE,"Transactional")</f>
        <v>PID</v>
      </c>
      <c r="Z2687" s="24" t="s">
        <v>8586</v>
      </c>
      <c r="AA2687" s="32">
        <v>60</v>
      </c>
      <c r="AB2687" s="24">
        <v>24</v>
      </c>
      <c r="AC2687" s="25">
        <v>45625</v>
      </c>
      <c r="AD2687" s="24" t="s">
        <v>58</v>
      </c>
      <c r="AE2687" s="24" t="s">
        <v>10219</v>
      </c>
      <c r="AF2687" s="24" t="s">
        <v>59</v>
      </c>
      <c r="AG2687" s="24" t="s">
        <v>59</v>
      </c>
      <c r="AH2687" s="24" t="s">
        <v>60</v>
      </c>
      <c r="AI2687" s="24">
        <v>6349841</v>
      </c>
      <c r="AJ2687" s="24" t="s">
        <v>60</v>
      </c>
      <c r="AK2687" s="24" t="s">
        <v>750</v>
      </c>
      <c r="AL2687" s="24" t="s">
        <v>8860</v>
      </c>
      <c r="AM2687" s="24" t="s">
        <v>59</v>
      </c>
      <c r="AN2687" s="24" t="s">
        <v>59</v>
      </c>
      <c r="AO2687" s="24">
        <v>0</v>
      </c>
      <c r="AP2687" s="24"/>
      <c r="AQ2687" s="24" t="s">
        <v>10440</v>
      </c>
      <c r="AR2687" s="24" t="s">
        <v>10441</v>
      </c>
      <c r="AS2687" s="89">
        <f t="shared" si="553"/>
        <v>83</v>
      </c>
      <c r="AT2687" s="24" t="s">
        <v>10439</v>
      </c>
    </row>
    <row r="2688" spans="1:46" x14ac:dyDescent="0.5">
      <c r="A2688" s="24">
        <v>2832</v>
      </c>
      <c r="B2688" s="24" t="s">
        <v>506</v>
      </c>
      <c r="C2688" s="24"/>
      <c r="D2688" s="24" t="s">
        <v>10382</v>
      </c>
      <c r="E2688" s="24" t="s">
        <v>10407</v>
      </c>
      <c r="F2688" s="77" t="str">
        <f t="shared" si="540"/>
        <v>Clover Car Services Limited</v>
      </c>
      <c r="G2688" s="24" t="s">
        <v>10442</v>
      </c>
      <c r="H2688" s="24" t="s">
        <v>2689</v>
      </c>
      <c r="I2688" s="24" t="s">
        <v>10218</v>
      </c>
      <c r="J2688" s="24" t="s">
        <v>190</v>
      </c>
      <c r="K2688" s="27" t="s">
        <v>2690</v>
      </c>
      <c r="L2688" s="25">
        <v>45505</v>
      </c>
      <c r="M2688" s="25">
        <v>47330</v>
      </c>
      <c r="N2688" s="81">
        <f t="shared" si="551"/>
        <v>48060</v>
      </c>
      <c r="O2688" s="77" t="str">
        <f t="shared" ca="1" si="552"/>
        <v>Live</v>
      </c>
      <c r="P2688" s="77" t="str" cm="1">
        <f t="array" aca="1" ref="P2688" ca="1">_xlfn.IFS((N2688-TODAY())&gt;=547,"06 Expires over 18 months",(N2688-TODAY())&gt;=365,"05 Expires in 18 months",(N2688-TODAY())&gt;=183,"04 Expires in 12 months",(N2688-TODAY())&gt;=92,"03 Expires in 6 months",(N2688-TODAY())&gt;=31,"02 Expires in 3 months",(N2688-TODAY())&gt;=0,"01 Expires in 30 days",(N2688-TODAY())&gt;=-31,"01 Expired last 30 days",(N2688-TODAY())&gt;=-92,"02 Expired last 3 months",(N2688-TODAY())&gt;=-183,"03 Expired last 6 months",(N2688-TODAY())&gt;=-365,"04 Expired last 12 months",(N2688-TODAY())&gt;=-547,"05 Expired last 18 months",TRUE,"06 Expired over 18 months")</f>
        <v>06 Expires over 18 months</v>
      </c>
      <c r="Q2688" s="65">
        <v>75000</v>
      </c>
      <c r="R2688" s="84">
        <f t="shared" si="550"/>
        <v>518750</v>
      </c>
      <c r="S2688" s="77" t="str" cm="1">
        <f t="array" ref="S2688">_xlfn.IFS(R2688&gt;5000000,"Gold",R2688&gt;=500000,"Silver",R2688&gt;30000,"Bronze",TRUE,"Transactional")</f>
        <v>Silver</v>
      </c>
      <c r="T2688" s="24" t="s">
        <v>54</v>
      </c>
      <c r="U2688" s="101" t="s">
        <v>393</v>
      </c>
      <c r="V2688" s="101" t="s">
        <v>1151</v>
      </c>
      <c r="W2688" s="77" t="str">
        <f t="shared" si="541"/>
        <v>Yes</v>
      </c>
      <c r="X2688" s="77" t="str">
        <f>IFERROR(_xlfn.XLOOKUP(J2688&amp;"||"&amp;K2688,'Mapping Ref.'!$J$2:$J$538,'Mapping Ref.'!$K$2:$K$538),"")</f>
        <v>Childrens &amp; Adults</v>
      </c>
      <c r="Y2688" s="77" t="str" cm="1">
        <f t="array" ref="Y2688">_xlfn.IFS(R2688&gt;2000000,"For Publication",R2688&gt;100000,"PID",R2688&gt;30000,"RFQ",TRUE,"Transactional")</f>
        <v>PID</v>
      </c>
      <c r="Z2688" s="24" t="s">
        <v>8586</v>
      </c>
      <c r="AA2688" s="32">
        <v>60</v>
      </c>
      <c r="AB2688" s="24">
        <v>24</v>
      </c>
      <c r="AC2688" s="25">
        <v>45625</v>
      </c>
      <c r="AD2688" s="24" t="s">
        <v>58</v>
      </c>
      <c r="AE2688" s="24" t="s">
        <v>10219</v>
      </c>
      <c r="AF2688" s="24" t="s">
        <v>60</v>
      </c>
      <c r="AG2688" s="24" t="s">
        <v>59</v>
      </c>
      <c r="AH2688" s="24" t="s">
        <v>60</v>
      </c>
      <c r="AI2688" s="24">
        <v>8503315</v>
      </c>
      <c r="AJ2688" s="24" t="s">
        <v>60</v>
      </c>
      <c r="AK2688" s="24" t="s">
        <v>750</v>
      </c>
      <c r="AL2688" s="24" t="s">
        <v>8860</v>
      </c>
      <c r="AM2688" s="24" t="s">
        <v>59</v>
      </c>
      <c r="AN2688" s="24" t="s">
        <v>59</v>
      </c>
      <c r="AO2688" s="24">
        <v>0</v>
      </c>
      <c r="AP2688" s="24"/>
      <c r="AQ2688" s="24" t="s">
        <v>10443</v>
      </c>
      <c r="AR2688" s="24" t="s">
        <v>10444</v>
      </c>
      <c r="AS2688" s="89">
        <f t="shared" si="553"/>
        <v>83</v>
      </c>
      <c r="AT2688" s="24"/>
    </row>
    <row r="2689" spans="1:46" x14ac:dyDescent="0.5">
      <c r="A2689" s="24">
        <v>2833</v>
      </c>
      <c r="B2689" s="24" t="s">
        <v>506</v>
      </c>
      <c r="C2689" s="24"/>
      <c r="D2689" s="24" t="s">
        <v>10445</v>
      </c>
      <c r="E2689" s="24" t="s">
        <v>10446</v>
      </c>
      <c r="F2689" s="77" t="str">
        <f t="shared" si="540"/>
        <v>MATRIX CONNECTIONS LTD</v>
      </c>
      <c r="G2689" s="24" t="s">
        <v>10447</v>
      </c>
      <c r="H2689" s="24" t="s">
        <v>50</v>
      </c>
      <c r="I2689" s="24" t="s">
        <v>336</v>
      </c>
      <c r="J2689" s="24" t="s">
        <v>52</v>
      </c>
      <c r="K2689" s="24" t="s">
        <v>53</v>
      </c>
      <c r="L2689" s="25">
        <v>44440</v>
      </c>
      <c r="M2689" s="25">
        <v>45900</v>
      </c>
      <c r="N2689" s="81">
        <f t="shared" si="551"/>
        <v>46630</v>
      </c>
      <c r="O2689" s="77" t="str">
        <f t="shared" ca="1" si="552"/>
        <v>Live</v>
      </c>
      <c r="P2689" s="77" t="str" cm="1">
        <f t="array" aca="1" ref="P2689" ca="1">_xlfn.IFS((N2689-TODAY())&gt;=547,"06 Expires over 18 months",(N2689-TODAY())&gt;=365,"05 Expires in 18 months",(N2689-TODAY())&gt;=183,"04 Expires in 12 months",(N2689-TODAY())&gt;=92,"03 Expires in 6 months",(N2689-TODAY())&gt;=31,"02 Expires in 3 months",(N2689-TODAY())&gt;=0,"01 Expires in 30 days",(N2689-TODAY())&gt;=-31,"01 Expired last 30 days",(N2689-TODAY())&gt;=-92,"02 Expired last 3 months",(N2689-TODAY())&gt;=-183,"03 Expired last 6 months",(N2689-TODAY())&gt;=-365,"04 Expired last 12 months",(N2689-TODAY())&gt;=-547,"05 Expired last 18 months",TRUE,"06 Expired over 18 months")</f>
        <v>05 Expires in 18 months</v>
      </c>
      <c r="Q2689" s="68">
        <v>4120017.34</v>
      </c>
      <c r="R2689" s="84">
        <f t="shared" si="550"/>
        <v>24376769.261666667</v>
      </c>
      <c r="S2689" s="77" t="str" cm="1">
        <f t="array" ref="S2689">_xlfn.IFS(R2689&gt;5000000,"Gold",R2689&gt;=500000,"Silver",R2689&gt;30000,"Bronze",TRUE,"Transactional")</f>
        <v>Gold</v>
      </c>
      <c r="T2689" s="24" t="s">
        <v>54</v>
      </c>
      <c r="U2689" s="101" t="s">
        <v>109</v>
      </c>
      <c r="V2689" s="101" t="s">
        <v>2428</v>
      </c>
      <c r="W2689" s="77" t="str">
        <f t="shared" si="541"/>
        <v>Yes</v>
      </c>
      <c r="X2689" s="77" t="str">
        <f>IFERROR(_xlfn.XLOOKUP(J2689&amp;"||"&amp;K2689,'Mapping Ref.'!$J$2:$J$538,'Mapping Ref.'!$K$2:$K$538),"")</f>
        <v>Corporate</v>
      </c>
      <c r="Y2689" s="77" t="str" cm="1">
        <f t="array" ref="Y2689">_xlfn.IFS(R2689&gt;2000000,"For Publication",R2689&gt;100000,"PID",R2689&gt;30000,"RFQ",TRUE,"Transactional")</f>
        <v>For Publication</v>
      </c>
      <c r="Z2689" s="24" t="s">
        <v>8586</v>
      </c>
      <c r="AA2689" s="32">
        <v>48</v>
      </c>
      <c r="AB2689" s="24">
        <v>24</v>
      </c>
      <c r="AC2689" s="25">
        <v>45628</v>
      </c>
      <c r="AD2689" s="24" t="s">
        <v>102</v>
      </c>
      <c r="AE2689" s="24">
        <v>2110</v>
      </c>
      <c r="AF2689" s="24" t="s">
        <v>60</v>
      </c>
      <c r="AG2689" s="24" t="s">
        <v>60</v>
      </c>
      <c r="AH2689" s="24" t="s">
        <v>60</v>
      </c>
      <c r="AI2689" s="24">
        <v>11785230</v>
      </c>
      <c r="AJ2689" s="24" t="s">
        <v>59</v>
      </c>
      <c r="AK2689" s="24" t="s">
        <v>86</v>
      </c>
      <c r="AL2689" s="24" t="s">
        <v>70</v>
      </c>
      <c r="AM2689" s="24" t="s">
        <v>59</v>
      </c>
      <c r="AN2689" s="24" t="s">
        <v>59</v>
      </c>
      <c r="AO2689" s="24">
        <v>0</v>
      </c>
      <c r="AP2689" s="24"/>
      <c r="AQ2689" s="24" t="s">
        <v>10448</v>
      </c>
      <c r="AR2689" s="24" t="s">
        <v>10449</v>
      </c>
      <c r="AS2689" s="89">
        <f t="shared" si="553"/>
        <v>71</v>
      </c>
      <c r="AT2689" s="24" t="s">
        <v>10450</v>
      </c>
    </row>
    <row r="2690" spans="1:46" x14ac:dyDescent="0.5">
      <c r="A2690" s="24">
        <v>2834</v>
      </c>
      <c r="B2690" s="24" t="s">
        <v>506</v>
      </c>
      <c r="C2690" s="24"/>
      <c r="D2690" s="24" t="s">
        <v>10451</v>
      </c>
      <c r="E2690" s="24" t="s">
        <v>10452</v>
      </c>
      <c r="F2690" s="77" t="str">
        <f t="shared" ref="F2690:F2753" si="554">IF(AT2690&lt;&gt;"",AT2690,G2690)</f>
        <v>CVENT EUROPE LTD</v>
      </c>
      <c r="G2690" s="24" t="s">
        <v>10453</v>
      </c>
      <c r="H2690" s="24" t="s">
        <v>2200</v>
      </c>
      <c r="I2690" s="24" t="s">
        <v>2200</v>
      </c>
      <c r="J2690" s="24" t="s">
        <v>190</v>
      </c>
      <c r="K2690" s="24" t="s">
        <v>2202</v>
      </c>
      <c r="L2690" s="25">
        <v>45628</v>
      </c>
      <c r="M2690" s="25">
        <v>45993</v>
      </c>
      <c r="N2690" s="81">
        <f t="shared" si="551"/>
        <v>46175</v>
      </c>
      <c r="O2690" s="77" t="str">
        <f t="shared" ca="1" si="552"/>
        <v>Expired</v>
      </c>
      <c r="P2690" s="77" t="str" cm="1">
        <f t="array" aca="1" ref="P2690" ca="1">_xlfn.IFS((N2690-TODAY())&gt;=547,"06 Expires over 18 months",(N2690-TODAY())&gt;=365,"05 Expires in 18 months",(N2690-TODAY())&gt;=183,"04 Expires in 12 months",(N2690-TODAY())&gt;=92,"03 Expires in 6 months",(N2690-TODAY())&gt;=31,"02 Expires in 3 months",(N2690-TODAY())&gt;=0,"01 Expires in 30 days",(N2690-TODAY())&gt;=-31,"01 Expired last 30 days",(N2690-TODAY())&gt;=-92,"02 Expired last 3 months",(N2690-TODAY())&gt;=-183,"03 Expired last 6 months",(N2690-TODAY())&gt;=-365,"04 Expired last 12 months",(N2690-TODAY())&gt;=-547,"05 Expired last 18 months",TRUE,"06 Expired over 18 months")</f>
        <v>02 Expired last 3 months</v>
      </c>
      <c r="Q2690" s="65">
        <v>2000</v>
      </c>
      <c r="R2690" s="84">
        <f t="shared" si="550"/>
        <v>3000</v>
      </c>
      <c r="S2690" s="77" t="str" cm="1">
        <f t="array" ref="S2690">_xlfn.IFS(R2690&gt;5000000,"Gold",R2690&gt;=500000,"Silver",R2690&gt;30000,"Bronze",TRUE,"Transactional")</f>
        <v>Transactional</v>
      </c>
      <c r="T2690" s="24" t="s">
        <v>54</v>
      </c>
      <c r="U2690" s="101" t="s">
        <v>99</v>
      </c>
      <c r="V2690" s="101"/>
      <c r="W2690" s="77" t="str">
        <f t="shared" ref="W2690:W2753" si="555">IF(AB2690&gt;0,"Yes","No")</f>
        <v>Yes</v>
      </c>
      <c r="X2690" s="77" t="str">
        <f>IFERROR(_xlfn.XLOOKUP(J2690&amp;"||"&amp;K2690,'Mapping Ref.'!$J$2:$J$538,'Mapping Ref.'!$K$2:$K$538),"")</f>
        <v>Childrens &amp; Adults</v>
      </c>
      <c r="Y2690" s="77" t="str" cm="1">
        <f t="array" ref="Y2690">_xlfn.IFS(R2690&gt;2000000,"For Publication",R2690&gt;100000,"PID",R2690&gt;30000,"RFQ",TRUE,"Transactional")</f>
        <v>Transactional</v>
      </c>
      <c r="Z2690" s="24" t="s">
        <v>8586</v>
      </c>
      <c r="AA2690" s="32">
        <v>12</v>
      </c>
      <c r="AB2690" s="24">
        <v>6</v>
      </c>
      <c r="AC2690" s="25">
        <v>45628</v>
      </c>
      <c r="AD2690" s="24" t="s">
        <v>58</v>
      </c>
      <c r="AE2690" s="24">
        <v>10001150</v>
      </c>
      <c r="AF2690" s="24" t="s">
        <v>59</v>
      </c>
      <c r="AG2690" s="24" t="s">
        <v>60</v>
      </c>
      <c r="AH2690" s="24" t="s">
        <v>60</v>
      </c>
      <c r="AI2690" s="24">
        <v>8434196</v>
      </c>
      <c r="AJ2690" s="24" t="s">
        <v>60</v>
      </c>
      <c r="AK2690" s="24" t="s">
        <v>101</v>
      </c>
      <c r="AL2690" s="24" t="s">
        <v>70</v>
      </c>
      <c r="AM2690" s="24" t="s">
        <v>59</v>
      </c>
      <c r="AN2690" s="24" t="s">
        <v>59</v>
      </c>
      <c r="AO2690" s="24">
        <v>0</v>
      </c>
      <c r="AP2690" s="24"/>
      <c r="AQ2690" s="24" t="s">
        <v>7892</v>
      </c>
      <c r="AR2690" s="24" t="s">
        <v>10454</v>
      </c>
      <c r="AS2690" s="89">
        <f t="shared" si="553"/>
        <v>18</v>
      </c>
      <c r="AT2690" s="24" t="s">
        <v>10451</v>
      </c>
    </row>
    <row r="2691" spans="1:46" x14ac:dyDescent="0.5">
      <c r="A2691" s="24">
        <v>2835</v>
      </c>
      <c r="B2691" s="24" t="s">
        <v>506</v>
      </c>
      <c r="C2691" s="24"/>
      <c r="D2691" s="24" t="s">
        <v>10455</v>
      </c>
      <c r="E2691" s="24" t="s">
        <v>10456</v>
      </c>
      <c r="F2691" s="77" t="str">
        <f t="shared" si="554"/>
        <v>DAC BEACHCROFT</v>
      </c>
      <c r="G2691" s="24" t="s">
        <v>10457</v>
      </c>
      <c r="H2691" s="24" t="s">
        <v>1800</v>
      </c>
      <c r="I2691" s="24" t="s">
        <v>1800</v>
      </c>
      <c r="J2691" s="24" t="s">
        <v>52</v>
      </c>
      <c r="K2691" s="24" t="s">
        <v>1801</v>
      </c>
      <c r="L2691" s="25">
        <v>45628</v>
      </c>
      <c r="M2691" s="25">
        <v>47454</v>
      </c>
      <c r="N2691" s="81">
        <f t="shared" si="551"/>
        <v>47454</v>
      </c>
      <c r="O2691" s="77" t="str">
        <f t="shared" ca="1" si="552"/>
        <v>Live</v>
      </c>
      <c r="P2691" s="77" t="str" cm="1">
        <f t="array" aca="1" ref="P2691" ca="1">_xlfn.IFS((N2691-TODAY())&gt;=547,"06 Expires over 18 months",(N2691-TODAY())&gt;=365,"05 Expires in 18 months",(N2691-TODAY())&gt;=183,"04 Expires in 12 months",(N2691-TODAY())&gt;=92,"03 Expires in 6 months",(N2691-TODAY())&gt;=31,"02 Expires in 3 months",(N2691-TODAY())&gt;=0,"01 Expires in 30 days",(N2691-TODAY())&gt;=-31,"01 Expired last 30 days",(N2691-TODAY())&gt;=-92,"02 Expired last 3 months",(N2691-TODAY())&gt;=-183,"03 Expired last 6 months",(N2691-TODAY())&gt;=-365,"04 Expired last 12 months",(N2691-TODAY())&gt;=-547,"05 Expired last 18 months",TRUE,"06 Expired over 18 months")</f>
        <v>06 Expires over 18 months</v>
      </c>
      <c r="Q2691" s="104"/>
      <c r="R2691" s="84">
        <v>0</v>
      </c>
      <c r="S2691" s="77" t="str" cm="1">
        <f t="array" ref="S2691">_xlfn.IFS(R2691&gt;5000000,"Gold",R2691&gt;=500000,"Silver",R2691&gt;30000,"Bronze",TRUE,"Transactional")</f>
        <v>Transactional</v>
      </c>
      <c r="T2691" s="24" t="s">
        <v>54</v>
      </c>
      <c r="U2691" s="101" t="s">
        <v>455</v>
      </c>
      <c r="V2691" s="101" t="s">
        <v>1801</v>
      </c>
      <c r="W2691" s="77" t="str">
        <f t="shared" si="555"/>
        <v>No</v>
      </c>
      <c r="X2691" s="77" t="str">
        <f>IFERROR(_xlfn.XLOOKUP(J2691&amp;"||"&amp;K2691,'Mapping Ref.'!$J$2:$J$538,'Mapping Ref.'!$K$2:$K$538),"")</f>
        <v>Corporate</v>
      </c>
      <c r="Y2691" s="77" t="str" cm="1">
        <f t="array" ref="Y2691">_xlfn.IFS(R2691&gt;2000000,"For Publication",R2691&gt;100000,"PID",R2691&gt;30000,"RFQ",TRUE,"Transactional")</f>
        <v>Transactional</v>
      </c>
      <c r="Z2691" s="24" t="s">
        <v>2277</v>
      </c>
      <c r="AA2691" s="32">
        <v>0</v>
      </c>
      <c r="AB2691" s="24">
        <v>0</v>
      </c>
      <c r="AC2691" s="25">
        <v>45628</v>
      </c>
      <c r="AD2691" s="24" t="s">
        <v>58</v>
      </c>
      <c r="AE2691" s="24" t="s">
        <v>10458</v>
      </c>
      <c r="AF2691" s="24" t="s">
        <v>60</v>
      </c>
      <c r="AG2691" s="24" t="s">
        <v>60</v>
      </c>
      <c r="AH2691" s="24" t="s">
        <v>60</v>
      </c>
      <c r="AI2691" s="24" t="s">
        <v>10459</v>
      </c>
      <c r="AJ2691" s="24" t="s">
        <v>59</v>
      </c>
      <c r="AK2691" s="24" t="s">
        <v>101</v>
      </c>
      <c r="AL2691" s="24" t="s">
        <v>70</v>
      </c>
      <c r="AM2691" s="24" t="s">
        <v>60</v>
      </c>
      <c r="AN2691" s="24" t="s">
        <v>59</v>
      </c>
      <c r="AO2691" s="24">
        <v>0</v>
      </c>
      <c r="AP2691" s="24"/>
      <c r="AQ2691" s="24" t="s">
        <v>10460</v>
      </c>
      <c r="AR2691" s="24" t="s">
        <v>10461</v>
      </c>
      <c r="AS2691" s="89">
        <f t="shared" si="553"/>
        <v>60</v>
      </c>
      <c r="AT2691" s="24" t="s">
        <v>10462</v>
      </c>
    </row>
    <row r="2692" spans="1:46" x14ac:dyDescent="0.5">
      <c r="A2692" s="24">
        <v>2836</v>
      </c>
      <c r="B2692" s="24" t="s">
        <v>506</v>
      </c>
      <c r="C2692" s="24"/>
      <c r="D2692" s="24" t="s">
        <v>9934</v>
      </c>
      <c r="E2692" s="24" t="s">
        <v>9935</v>
      </c>
      <c r="F2692" s="77" t="str">
        <f t="shared" si="554"/>
        <v>Acton Commercial Factors Limited</v>
      </c>
      <c r="G2692" s="24" t="s">
        <v>9936</v>
      </c>
      <c r="H2692" s="24" t="s">
        <v>3282</v>
      </c>
      <c r="I2692" s="24" t="s">
        <v>10463</v>
      </c>
      <c r="J2692" s="24" t="s">
        <v>107</v>
      </c>
      <c r="K2692" s="24" t="s">
        <v>3283</v>
      </c>
      <c r="L2692" s="25">
        <v>45628</v>
      </c>
      <c r="M2692" s="25">
        <v>46722</v>
      </c>
      <c r="N2692" s="81">
        <f t="shared" si="551"/>
        <v>46722</v>
      </c>
      <c r="O2692" s="77" t="str">
        <f t="shared" ca="1" si="552"/>
        <v>Live</v>
      </c>
      <c r="P2692" s="77" t="str" cm="1">
        <f t="array" aca="1" ref="P2692" ca="1">_xlfn.IFS((N2692-TODAY())&gt;=547,"06 Expires over 18 months",(N2692-TODAY())&gt;=365,"05 Expires in 18 months",(N2692-TODAY())&gt;=183,"04 Expires in 12 months",(N2692-TODAY())&gt;=92,"03 Expires in 6 months",(N2692-TODAY())&gt;=31,"02 Expires in 3 months",(N2692-TODAY())&gt;=0,"01 Expires in 30 days",(N2692-TODAY())&gt;=-31,"01 Expired last 30 days",(N2692-TODAY())&gt;=-92,"02 Expired last 3 months",(N2692-TODAY())&gt;=-183,"03 Expired last 6 months",(N2692-TODAY())&gt;=-365,"04 Expired last 12 months",(N2692-TODAY())&gt;=-547,"05 Expired last 18 months",TRUE,"06 Expired over 18 months")</f>
        <v>05 Expires in 18 months</v>
      </c>
      <c r="Q2692" s="65">
        <v>74999</v>
      </c>
      <c r="R2692" s="84">
        <f t="shared" ref="R2692:R2715" si="556">MAX(Q2692,Q2692*N(AS2692)/12)</f>
        <v>218747.08333333334</v>
      </c>
      <c r="S2692" s="77" t="str" cm="1">
        <f t="array" ref="S2692">_xlfn.IFS(R2692&gt;5000000,"Gold",R2692&gt;=500000,"Silver",R2692&gt;30000,"Bronze",TRUE,"Transactional")</f>
        <v>Bronze</v>
      </c>
      <c r="T2692" s="24" t="s">
        <v>54</v>
      </c>
      <c r="U2692" s="101" t="s">
        <v>208</v>
      </c>
      <c r="V2692" s="101" t="s">
        <v>209</v>
      </c>
      <c r="W2692" s="77" t="str">
        <f t="shared" si="555"/>
        <v>No</v>
      </c>
      <c r="X2692" s="77" t="str">
        <f>IFERROR(_xlfn.XLOOKUP(J2692&amp;"||"&amp;K2692,'Mapping Ref.'!$J$2:$J$538,'Mapping Ref.'!$K$2:$K$538),"")</f>
        <v>Construction &amp; Estates</v>
      </c>
      <c r="Y2692" s="77" t="str" cm="1">
        <f t="array" ref="Y2692">_xlfn.IFS(R2692&gt;2000000,"For Publication",R2692&gt;100000,"PID",R2692&gt;30000,"RFQ",TRUE,"Transactional")</f>
        <v>PID</v>
      </c>
      <c r="Z2692" s="24" t="s">
        <v>2277</v>
      </c>
      <c r="AA2692" s="32">
        <v>36</v>
      </c>
      <c r="AB2692" s="24">
        <v>0</v>
      </c>
      <c r="AC2692" s="25">
        <v>45628</v>
      </c>
      <c r="AD2692" s="24" t="s">
        <v>58</v>
      </c>
      <c r="AE2692" s="24" t="s">
        <v>5003</v>
      </c>
      <c r="AF2692" s="24" t="s">
        <v>60</v>
      </c>
      <c r="AG2692" s="24" t="s">
        <v>59</v>
      </c>
      <c r="AH2692" s="24" t="s">
        <v>60</v>
      </c>
      <c r="AI2692" s="24">
        <v>1754778</v>
      </c>
      <c r="AJ2692" s="24" t="s">
        <v>60</v>
      </c>
      <c r="AK2692" s="24" t="s">
        <v>101</v>
      </c>
      <c r="AL2692" s="24" t="s">
        <v>8595</v>
      </c>
      <c r="AM2692" s="24" t="s">
        <v>60</v>
      </c>
      <c r="AN2692" s="24" t="s">
        <v>59</v>
      </c>
      <c r="AO2692" s="24">
        <v>0</v>
      </c>
      <c r="AP2692" s="24"/>
      <c r="AQ2692" s="24" t="s">
        <v>10464</v>
      </c>
      <c r="AR2692" s="24" t="s">
        <v>9938</v>
      </c>
      <c r="AS2692" s="89">
        <f t="shared" si="553"/>
        <v>35</v>
      </c>
      <c r="AT2692" s="24"/>
    </row>
    <row r="2693" spans="1:46" x14ac:dyDescent="0.5">
      <c r="A2693" s="24">
        <v>2837</v>
      </c>
      <c r="B2693" s="24" t="s">
        <v>506</v>
      </c>
      <c r="C2693" s="24"/>
      <c r="D2693" s="24" t="s">
        <v>10465</v>
      </c>
      <c r="E2693" s="24" t="s">
        <v>10466</v>
      </c>
      <c r="F2693" s="77" t="str">
        <f t="shared" si="554"/>
        <v>STAGECOACH HARROW</v>
      </c>
      <c r="G2693" s="24" t="s">
        <v>10465</v>
      </c>
      <c r="H2693" s="24" t="s">
        <v>8747</v>
      </c>
      <c r="I2693" s="24" t="s">
        <v>8746</v>
      </c>
      <c r="J2693" s="24" t="s">
        <v>190</v>
      </c>
      <c r="K2693" s="24" t="s">
        <v>6369</v>
      </c>
      <c r="L2693" s="25">
        <v>45629</v>
      </c>
      <c r="M2693" s="25">
        <v>46359</v>
      </c>
      <c r="N2693" s="81">
        <f t="shared" si="551"/>
        <v>47090</v>
      </c>
      <c r="O2693" s="77" t="str">
        <f t="shared" ca="1" si="552"/>
        <v>Live</v>
      </c>
      <c r="P2693" s="77" t="str" cm="1">
        <f t="array" aca="1" ref="P2693" ca="1">_xlfn.IFS((N2693-TODAY())&gt;=547,"06 Expires over 18 months",(N2693-TODAY())&gt;=365,"05 Expires in 18 months",(N2693-TODAY())&gt;=183,"04 Expires in 12 months",(N2693-TODAY())&gt;=92,"03 Expires in 6 months",(N2693-TODAY())&gt;=31,"02 Expires in 3 months",(N2693-TODAY())&gt;=0,"01 Expires in 30 days",(N2693-TODAY())&gt;=-31,"01 Expired last 30 days",(N2693-TODAY())&gt;=-92,"02 Expired last 3 months",(N2693-TODAY())&gt;=-183,"03 Expired last 6 months",(N2693-TODAY())&gt;=-365,"04 Expired last 12 months",(N2693-TODAY())&gt;=-547,"05 Expired last 18 months",TRUE,"06 Expired over 18 months")</f>
        <v>06 Expires over 18 months</v>
      </c>
      <c r="Q2693" s="65">
        <v>3000</v>
      </c>
      <c r="R2693" s="84">
        <f t="shared" si="556"/>
        <v>12000</v>
      </c>
      <c r="S2693" s="77" t="str" cm="1">
        <f t="array" ref="S2693">_xlfn.IFS(R2693&gt;5000000,"Gold",R2693&gt;=500000,"Silver",R2693&gt;30000,"Bronze",TRUE,"Transactional")</f>
        <v>Transactional</v>
      </c>
      <c r="T2693" s="24" t="s">
        <v>54</v>
      </c>
      <c r="U2693" s="101" t="s">
        <v>190</v>
      </c>
      <c r="V2693" s="101"/>
      <c r="W2693" s="77" t="str">
        <f t="shared" si="555"/>
        <v>Yes</v>
      </c>
      <c r="X2693" s="77" t="str">
        <f>IFERROR(_xlfn.XLOOKUP(J2693&amp;"||"&amp;K2693,'Mapping Ref.'!$J$2:$J$538,'Mapping Ref.'!$K$2:$K$538),"")</f>
        <v>Childrens &amp; Adults</v>
      </c>
      <c r="Y2693" s="77" t="str" cm="1">
        <f t="array" ref="Y2693">_xlfn.IFS(R2693&gt;2000000,"For Publication",R2693&gt;100000,"PID",R2693&gt;30000,"RFQ",TRUE,"Transactional")</f>
        <v>Transactional</v>
      </c>
      <c r="Z2693" s="24" t="s">
        <v>8586</v>
      </c>
      <c r="AA2693" s="32">
        <v>24</v>
      </c>
      <c r="AB2693" s="24">
        <v>24</v>
      </c>
      <c r="AC2693" s="25">
        <v>45629</v>
      </c>
      <c r="AD2693" s="24" t="s">
        <v>58</v>
      </c>
      <c r="AE2693" s="24" t="s">
        <v>8347</v>
      </c>
      <c r="AF2693" s="24" t="s">
        <v>59</v>
      </c>
      <c r="AG2693" s="24" t="s">
        <v>59</v>
      </c>
      <c r="AH2693" s="24" t="s">
        <v>59</v>
      </c>
      <c r="AI2693" s="24" t="s">
        <v>10467</v>
      </c>
      <c r="AJ2693" s="24" t="s">
        <v>59</v>
      </c>
      <c r="AK2693" s="24" t="s">
        <v>101</v>
      </c>
      <c r="AL2693" s="24" t="s">
        <v>70</v>
      </c>
      <c r="AM2693" s="24" t="s">
        <v>59</v>
      </c>
      <c r="AN2693" s="24" t="s">
        <v>59</v>
      </c>
      <c r="AO2693" s="24">
        <v>0</v>
      </c>
      <c r="AP2693" s="24"/>
      <c r="AQ2693" s="24" t="s">
        <v>10468</v>
      </c>
      <c r="AR2693" s="24" t="s">
        <v>10469</v>
      </c>
      <c r="AS2693" s="89">
        <f t="shared" si="553"/>
        <v>48</v>
      </c>
      <c r="AT2693" s="24" t="s">
        <v>10470</v>
      </c>
    </row>
    <row r="2694" spans="1:46" x14ac:dyDescent="0.5">
      <c r="A2694" s="24">
        <v>2838</v>
      </c>
      <c r="B2694" s="24" t="s">
        <v>506</v>
      </c>
      <c r="C2694" s="24"/>
      <c r="D2694" s="24" t="s">
        <v>10471</v>
      </c>
      <c r="E2694" s="24" t="s">
        <v>10472</v>
      </c>
      <c r="F2694" s="77" t="str">
        <f t="shared" si="554"/>
        <v>JA Jones &amp; Sons (Churchtown) Ltd</v>
      </c>
      <c r="G2694" s="24" t="s">
        <v>10473</v>
      </c>
      <c r="H2694" s="24" t="s">
        <v>359</v>
      </c>
      <c r="I2694" s="24" t="s">
        <v>359</v>
      </c>
      <c r="J2694" s="24" t="s">
        <v>321</v>
      </c>
      <c r="K2694" s="24" t="s">
        <v>360</v>
      </c>
      <c r="L2694" s="25">
        <v>45634</v>
      </c>
      <c r="M2694" s="25">
        <v>48944</v>
      </c>
      <c r="N2694" s="81">
        <f t="shared" si="551"/>
        <v>51135</v>
      </c>
      <c r="O2694" s="77" t="str">
        <f t="shared" ca="1" si="552"/>
        <v>Live</v>
      </c>
      <c r="P2694" s="77" t="str" cm="1">
        <f t="array" aca="1" ref="P2694" ca="1">_xlfn.IFS((N2694-TODAY())&gt;=547,"06 Expires over 18 months",(N2694-TODAY())&gt;=365,"05 Expires in 18 months",(N2694-TODAY())&gt;=183,"04 Expires in 12 months",(N2694-TODAY())&gt;=92,"03 Expires in 6 months",(N2694-TODAY())&gt;=31,"02 Expires in 3 months",(N2694-TODAY())&gt;=0,"01 Expires in 30 days",(N2694-TODAY())&gt;=-31,"01 Expired last 30 days",(N2694-TODAY())&gt;=-92,"02 Expired last 3 months",(N2694-TODAY())&gt;=-183,"03 Expired last 6 months",(N2694-TODAY())&gt;=-365,"04 Expired last 12 months",(N2694-TODAY())&gt;=-547,"05 Expired last 18 months",TRUE,"06 Expired over 18 months")</f>
        <v>06 Expires over 18 months</v>
      </c>
      <c r="Q2694" s="65">
        <v>70000</v>
      </c>
      <c r="R2694" s="84">
        <f t="shared" si="556"/>
        <v>1050000</v>
      </c>
      <c r="S2694" s="77" t="str" cm="1">
        <f t="array" ref="S2694">_xlfn.IFS(R2694&gt;5000000,"Gold",R2694&gt;=500000,"Silver",R2694&gt;30000,"Bronze",TRUE,"Transactional")</f>
        <v>Silver</v>
      </c>
      <c r="T2694" s="24" t="s">
        <v>54</v>
      </c>
      <c r="U2694" s="101" t="s">
        <v>131</v>
      </c>
      <c r="V2694" s="101" t="s">
        <v>361</v>
      </c>
      <c r="W2694" s="77" t="str">
        <f t="shared" si="555"/>
        <v>Yes</v>
      </c>
      <c r="X2694" s="77" t="str">
        <f>IFERROR(_xlfn.XLOOKUP(J2694&amp;"||"&amp;K2694,'Mapping Ref.'!$J$2:$J$538,'Mapping Ref.'!$K$2:$K$538),"")</f>
        <v>Corporate</v>
      </c>
      <c r="Y2694" s="77" t="str" cm="1">
        <f t="array" ref="Y2694">_xlfn.IFS(R2694&gt;2000000,"For Publication",R2694&gt;100000,"PID",R2694&gt;30000,"RFQ",TRUE,"Transactional")</f>
        <v>PID</v>
      </c>
      <c r="Z2694" s="24" t="s">
        <v>8586</v>
      </c>
      <c r="AA2694" s="32">
        <v>36</v>
      </c>
      <c r="AB2694" s="24">
        <v>72</v>
      </c>
      <c r="AC2694" s="25">
        <v>45629</v>
      </c>
      <c r="AD2694" s="24" t="s">
        <v>661</v>
      </c>
      <c r="AE2694" s="24" t="s">
        <v>8375</v>
      </c>
      <c r="AF2694" s="24" t="s">
        <v>60</v>
      </c>
      <c r="AG2694" s="24" t="s">
        <v>60</v>
      </c>
      <c r="AH2694" s="24" t="s">
        <v>60</v>
      </c>
      <c r="AI2694" s="24">
        <v>1697442</v>
      </c>
      <c r="AJ2694" s="24" t="s">
        <v>59</v>
      </c>
      <c r="AK2694" s="24" t="s">
        <v>101</v>
      </c>
      <c r="AL2694" s="24" t="s">
        <v>8595</v>
      </c>
      <c r="AM2694" s="24" t="s">
        <v>60</v>
      </c>
      <c r="AN2694" s="24"/>
      <c r="AO2694" s="24">
        <v>0</v>
      </c>
      <c r="AP2694" s="24" t="s">
        <v>10474</v>
      </c>
      <c r="AQ2694" s="24" t="s">
        <v>10475</v>
      </c>
      <c r="AR2694" s="24" t="s">
        <v>10476</v>
      </c>
      <c r="AS2694" s="89">
        <f t="shared" si="553"/>
        <v>180</v>
      </c>
      <c r="AT2694" s="24" t="s">
        <v>10477</v>
      </c>
    </row>
    <row r="2695" spans="1:46" x14ac:dyDescent="0.5">
      <c r="A2695" s="24">
        <v>2839</v>
      </c>
      <c r="B2695" s="24"/>
      <c r="C2695" s="24"/>
      <c r="D2695" s="24" t="s">
        <v>10478</v>
      </c>
      <c r="E2695" s="24" t="s">
        <v>10479</v>
      </c>
      <c r="F2695" s="77" t="str">
        <f t="shared" si="554"/>
        <v>DAVIS &amp; ASSOCIATES CONSULTANCY LIMITED</v>
      </c>
      <c r="G2695" s="24" t="s">
        <v>10480</v>
      </c>
      <c r="H2695" s="24" t="s">
        <v>7827</v>
      </c>
      <c r="I2695" s="24" t="s">
        <v>972</v>
      </c>
      <c r="J2695" s="24" t="s">
        <v>107</v>
      </c>
      <c r="K2695" s="24" t="s">
        <v>1665</v>
      </c>
      <c r="L2695" s="25">
        <v>45642</v>
      </c>
      <c r="M2695" s="25">
        <v>45688</v>
      </c>
      <c r="N2695" s="81">
        <f t="shared" si="551"/>
        <v>45688</v>
      </c>
      <c r="O2695" s="77" t="str">
        <f t="shared" ca="1" si="552"/>
        <v>Expired</v>
      </c>
      <c r="P2695" s="77" t="str" cm="1">
        <f t="array" aca="1" ref="P2695" ca="1">_xlfn.IFS((N2695-TODAY())&gt;=547,"06 Expires over 18 months",(N2695-TODAY())&gt;=365,"05 Expires in 18 months",(N2695-TODAY())&gt;=183,"04 Expires in 12 months",(N2695-TODAY())&gt;=92,"03 Expires in 6 months",(N2695-TODAY())&gt;=31,"02 Expires in 3 months",(N2695-TODAY())&gt;=0,"01 Expires in 30 days",(N2695-TODAY())&gt;=-31,"01 Expired last 30 days",(N2695-TODAY())&gt;=-92,"02 Expired last 3 months",(N2695-TODAY())&gt;=-183,"03 Expired last 6 months",(N2695-TODAY())&gt;=-365,"04 Expired last 12 months",(N2695-TODAY())&gt;=-547,"05 Expired last 18 months",TRUE,"06 Expired over 18 months")</f>
        <v>06 Expired over 18 months</v>
      </c>
      <c r="Q2695" s="65">
        <v>12250</v>
      </c>
      <c r="R2695" s="84">
        <f t="shared" si="556"/>
        <v>12250</v>
      </c>
      <c r="S2695" s="77" t="str" cm="1">
        <f t="array" ref="S2695">_xlfn.IFS(R2695&gt;5000000,"Gold",R2695&gt;=500000,"Silver",R2695&gt;30000,"Bronze",TRUE,"Transactional")</f>
        <v>Transactional</v>
      </c>
      <c r="T2695" s="24" t="s">
        <v>54</v>
      </c>
      <c r="U2695" s="101" t="s">
        <v>109</v>
      </c>
      <c r="V2695" s="101" t="s">
        <v>1011</v>
      </c>
      <c r="W2695" s="77" t="str">
        <f t="shared" si="555"/>
        <v>No</v>
      </c>
      <c r="X2695" s="77" t="str">
        <f>IFERROR(_xlfn.XLOOKUP(J2695&amp;"||"&amp;K2695,'Mapping Ref.'!$J$2:$J$538,'Mapping Ref.'!$K$2:$K$538),"")</f>
        <v>Construction &amp; Estates</v>
      </c>
      <c r="Y2695" s="77" t="str" cm="1">
        <f t="array" ref="Y2695">_xlfn.IFS(R2695&gt;2000000,"For Publication",R2695&gt;100000,"PID",R2695&gt;30000,"RFQ",TRUE,"Transactional")</f>
        <v>Transactional</v>
      </c>
      <c r="Z2695" s="24" t="s">
        <v>2277</v>
      </c>
      <c r="AA2695" s="32">
        <v>2</v>
      </c>
      <c r="AB2695" s="24">
        <v>0</v>
      </c>
      <c r="AC2695" s="25">
        <v>45630</v>
      </c>
      <c r="AD2695" s="24" t="s">
        <v>58</v>
      </c>
      <c r="AE2695" s="24" t="s">
        <v>8467</v>
      </c>
      <c r="AF2695" s="24" t="s">
        <v>60</v>
      </c>
      <c r="AG2695" s="24" t="s">
        <v>59</v>
      </c>
      <c r="AH2695" s="24" t="s">
        <v>60</v>
      </c>
      <c r="AI2695" s="24">
        <v>12275219</v>
      </c>
      <c r="AJ2695" s="24" t="s">
        <v>59</v>
      </c>
      <c r="AK2695" s="24" t="s">
        <v>86</v>
      </c>
      <c r="AL2695" s="24" t="s">
        <v>70</v>
      </c>
      <c r="AM2695" s="24" t="s">
        <v>59</v>
      </c>
      <c r="AN2695" s="24" t="s">
        <v>59</v>
      </c>
      <c r="AO2695" s="24">
        <v>0</v>
      </c>
      <c r="AP2695" s="24"/>
      <c r="AQ2695" s="24" t="s">
        <v>10481</v>
      </c>
      <c r="AR2695" s="24" t="s">
        <v>10482</v>
      </c>
      <c r="AS2695" s="89">
        <f t="shared" si="553"/>
        <v>1</v>
      </c>
      <c r="AT2695" s="24" t="s">
        <v>10478</v>
      </c>
    </row>
    <row r="2696" spans="1:46" x14ac:dyDescent="0.5">
      <c r="A2696" s="24">
        <v>2840</v>
      </c>
      <c r="B2696" s="24"/>
      <c r="C2696" s="24" t="s">
        <v>77</v>
      </c>
      <c r="D2696" s="24" t="s">
        <v>10278</v>
      </c>
      <c r="E2696" s="24" t="s">
        <v>10483</v>
      </c>
      <c r="F2696" s="77" t="str">
        <f t="shared" si="554"/>
        <v>NEIGHBOURLY LAB</v>
      </c>
      <c r="G2696" s="24" t="s">
        <v>10280</v>
      </c>
      <c r="H2696" s="24" t="s">
        <v>10281</v>
      </c>
      <c r="I2696" s="24" t="s">
        <v>972</v>
      </c>
      <c r="J2696" s="24" t="s">
        <v>107</v>
      </c>
      <c r="K2696" s="24" t="s">
        <v>1665</v>
      </c>
      <c r="L2696" s="25">
        <v>45566</v>
      </c>
      <c r="M2696" s="25">
        <v>45657</v>
      </c>
      <c r="N2696" s="81">
        <f t="shared" si="551"/>
        <v>45657</v>
      </c>
      <c r="O2696" s="77" t="str">
        <f t="shared" ca="1" si="552"/>
        <v>Expired</v>
      </c>
      <c r="P2696" s="77" t="str" cm="1">
        <f t="array" aca="1" ref="P2696" ca="1">_xlfn.IFS((N2696-TODAY())&gt;=547,"06 Expires over 18 months",(N2696-TODAY())&gt;=365,"05 Expires in 18 months",(N2696-TODAY())&gt;=183,"04 Expires in 12 months",(N2696-TODAY())&gt;=92,"03 Expires in 6 months",(N2696-TODAY())&gt;=31,"02 Expires in 3 months",(N2696-TODAY())&gt;=0,"01 Expires in 30 days",(N2696-TODAY())&gt;=-31,"01 Expired last 30 days",(N2696-TODAY())&gt;=-92,"02 Expired last 3 months",(N2696-TODAY())&gt;=-183,"03 Expired last 6 months",(N2696-TODAY())&gt;=-365,"04 Expired last 12 months",(N2696-TODAY())&gt;=-547,"05 Expired last 18 months",TRUE,"06 Expired over 18 months")</f>
        <v>06 Expired over 18 months</v>
      </c>
      <c r="Q2696" s="65">
        <v>12500</v>
      </c>
      <c r="R2696" s="84">
        <f t="shared" si="556"/>
        <v>12500</v>
      </c>
      <c r="S2696" s="77" t="str" cm="1">
        <f t="array" ref="S2696">_xlfn.IFS(R2696&gt;5000000,"Gold",R2696&gt;=500000,"Silver",R2696&gt;30000,"Bronze",TRUE,"Transactional")</f>
        <v>Transactional</v>
      </c>
      <c r="T2696" s="24" t="s">
        <v>54</v>
      </c>
      <c r="U2696" s="101" t="s">
        <v>237</v>
      </c>
      <c r="V2696" s="101" t="s">
        <v>566</v>
      </c>
      <c r="W2696" s="77" t="str">
        <f t="shared" si="555"/>
        <v>No</v>
      </c>
      <c r="X2696" s="77" t="str">
        <f>IFERROR(_xlfn.XLOOKUP(J2696&amp;"||"&amp;K2696,'Mapping Ref.'!$J$2:$J$538,'Mapping Ref.'!$K$2:$K$538),"")</f>
        <v>Construction &amp; Estates</v>
      </c>
      <c r="Y2696" s="77" t="str" cm="1">
        <f t="array" ref="Y2696">_xlfn.IFS(R2696&gt;2000000,"For Publication",R2696&gt;100000,"PID",R2696&gt;30000,"RFQ",TRUE,"Transactional")</f>
        <v>Transactional</v>
      </c>
      <c r="Z2696" s="24" t="s">
        <v>2277</v>
      </c>
      <c r="AA2696" s="32">
        <v>3</v>
      </c>
      <c r="AB2696" s="24">
        <v>0</v>
      </c>
      <c r="AC2696" s="25">
        <v>45631</v>
      </c>
      <c r="AD2696" s="24" t="s">
        <v>58</v>
      </c>
      <c r="AE2696" s="24" t="s">
        <v>8467</v>
      </c>
      <c r="AF2696" s="24" t="s">
        <v>59</v>
      </c>
      <c r="AG2696" s="24" t="s">
        <v>59</v>
      </c>
      <c r="AH2696" s="24" t="s">
        <v>59</v>
      </c>
      <c r="AI2696" s="24">
        <v>13063763</v>
      </c>
      <c r="AJ2696" s="24" t="s">
        <v>59</v>
      </c>
      <c r="AK2696" s="24" t="s">
        <v>1244</v>
      </c>
      <c r="AL2696" s="24" t="s">
        <v>70</v>
      </c>
      <c r="AM2696" s="24" t="s">
        <v>60</v>
      </c>
      <c r="AN2696" s="24" t="s">
        <v>59</v>
      </c>
      <c r="AO2696" s="24">
        <v>0</v>
      </c>
      <c r="AP2696" s="24"/>
      <c r="AQ2696" s="24" t="s">
        <v>10282</v>
      </c>
      <c r="AR2696" s="24" t="s">
        <v>10283</v>
      </c>
      <c r="AS2696" s="89">
        <f t="shared" si="553"/>
        <v>2</v>
      </c>
      <c r="AT2696" s="24" t="s">
        <v>10278</v>
      </c>
    </row>
    <row r="2697" spans="1:46" x14ac:dyDescent="0.5">
      <c r="A2697" s="24">
        <v>2841</v>
      </c>
      <c r="B2697" s="24"/>
      <c r="C2697" s="24"/>
      <c r="D2697" s="24" t="s">
        <v>10484</v>
      </c>
      <c r="E2697" s="24" t="s">
        <v>10485</v>
      </c>
      <c r="F2697" s="77" t="str">
        <f t="shared" si="554"/>
        <v>SAPIENCE IT LTD</v>
      </c>
      <c r="G2697" s="24" t="s">
        <v>10486</v>
      </c>
      <c r="H2697" s="24" t="s">
        <v>10487</v>
      </c>
      <c r="I2697" s="24" t="s">
        <v>1330</v>
      </c>
      <c r="J2697" s="24" t="s">
        <v>52</v>
      </c>
      <c r="K2697" s="24" t="s">
        <v>116</v>
      </c>
      <c r="L2697" s="25">
        <v>45630</v>
      </c>
      <c r="M2697" s="25">
        <v>45747</v>
      </c>
      <c r="N2697" s="81">
        <f t="shared" si="551"/>
        <v>45747</v>
      </c>
      <c r="O2697" s="77" t="str">
        <f t="shared" ca="1" si="552"/>
        <v>Expired</v>
      </c>
      <c r="P2697" s="77" t="str" cm="1">
        <f t="array" aca="1" ref="P2697" ca="1">_xlfn.IFS((N2697-TODAY())&gt;=547,"06 Expires over 18 months",(N2697-TODAY())&gt;=365,"05 Expires in 18 months",(N2697-TODAY())&gt;=183,"04 Expires in 12 months",(N2697-TODAY())&gt;=92,"03 Expires in 6 months",(N2697-TODAY())&gt;=31,"02 Expires in 3 months",(N2697-TODAY())&gt;=0,"01 Expires in 30 days",(N2697-TODAY())&gt;=-31,"01 Expired last 30 days",(N2697-TODAY())&gt;=-92,"02 Expired last 3 months",(N2697-TODAY())&gt;=-183,"03 Expired last 6 months",(N2697-TODAY())&gt;=-365,"04 Expired last 12 months",(N2697-TODAY())&gt;=-547,"05 Expired last 18 months",TRUE,"06 Expired over 18 months")</f>
        <v>05 Expired last 18 months</v>
      </c>
      <c r="Q2697" s="65">
        <v>14300</v>
      </c>
      <c r="R2697" s="84">
        <f t="shared" si="556"/>
        <v>14300</v>
      </c>
      <c r="S2697" s="77" t="str" cm="1">
        <f t="array" ref="S2697">_xlfn.IFS(R2697&gt;5000000,"Gold",R2697&gt;=500000,"Silver",R2697&gt;30000,"Bronze",TRUE,"Transactional")</f>
        <v>Transactional</v>
      </c>
      <c r="T2697" s="24" t="s">
        <v>54</v>
      </c>
      <c r="U2697" s="101" t="s">
        <v>55</v>
      </c>
      <c r="V2697" s="101" t="s">
        <v>56</v>
      </c>
      <c r="W2697" s="77" t="str">
        <f t="shared" si="555"/>
        <v>No</v>
      </c>
      <c r="X2697" s="77" t="str">
        <f>IFERROR(_xlfn.XLOOKUP(J2697&amp;"||"&amp;K2697,'Mapping Ref.'!$J$2:$J$538,'Mapping Ref.'!$K$2:$K$538),"")</f>
        <v>ICT</v>
      </c>
      <c r="Y2697" s="77" t="str" cm="1">
        <f t="array" ref="Y2697">_xlfn.IFS(R2697&gt;2000000,"For Publication",R2697&gt;100000,"PID",R2697&gt;30000,"RFQ",TRUE,"Transactional")</f>
        <v>Transactional</v>
      </c>
      <c r="Z2697" s="24" t="s">
        <v>2277</v>
      </c>
      <c r="AA2697" s="32">
        <v>3</v>
      </c>
      <c r="AB2697" s="24">
        <v>0</v>
      </c>
      <c r="AC2697" s="25">
        <v>45631</v>
      </c>
      <c r="AD2697" s="24" t="s">
        <v>58</v>
      </c>
      <c r="AE2697" s="24" t="s">
        <v>5003</v>
      </c>
      <c r="AF2697" s="24" t="s">
        <v>59</v>
      </c>
      <c r="AG2697" s="24" t="s">
        <v>59</v>
      </c>
      <c r="AH2697" s="24" t="s">
        <v>60</v>
      </c>
      <c r="AI2697" s="24">
        <v>10309904</v>
      </c>
      <c r="AJ2697" s="24" t="s">
        <v>59</v>
      </c>
      <c r="AK2697" s="24" t="s">
        <v>101</v>
      </c>
      <c r="AL2697" s="24" t="s">
        <v>70</v>
      </c>
      <c r="AM2697" s="24" t="s">
        <v>60</v>
      </c>
      <c r="AN2697" s="24" t="s">
        <v>59</v>
      </c>
      <c r="AO2697" s="24">
        <v>0</v>
      </c>
      <c r="AP2697" s="24"/>
      <c r="AQ2697" s="24" t="s">
        <v>10488</v>
      </c>
      <c r="AR2697" s="24" t="s">
        <v>10489</v>
      </c>
      <c r="AS2697" s="89">
        <f t="shared" si="553"/>
        <v>3</v>
      </c>
      <c r="AT2697" s="24" t="s">
        <v>10490</v>
      </c>
    </row>
    <row r="2698" spans="1:46" x14ac:dyDescent="0.5">
      <c r="A2698" s="24">
        <v>2842</v>
      </c>
      <c r="B2698" s="24"/>
      <c r="C2698" s="24" t="s">
        <v>77</v>
      </c>
      <c r="D2698" s="24" t="s">
        <v>10491</v>
      </c>
      <c r="E2698" s="24" t="s">
        <v>9890</v>
      </c>
      <c r="F2698" s="77" t="str">
        <f t="shared" si="554"/>
        <v>ASSET PLUS ENERGY PERFORMANCE LTD</v>
      </c>
      <c r="G2698" s="24" t="s">
        <v>9891</v>
      </c>
      <c r="H2698" s="24" t="s">
        <v>591</v>
      </c>
      <c r="I2698" s="24" t="s">
        <v>8489</v>
      </c>
      <c r="J2698" s="24" t="s">
        <v>107</v>
      </c>
      <c r="K2698" s="24" t="s">
        <v>1675</v>
      </c>
      <c r="L2698" s="25">
        <v>45566</v>
      </c>
      <c r="M2698" s="25">
        <v>45930</v>
      </c>
      <c r="N2698" s="81">
        <f t="shared" ref="N2698:N2715" si="557">EDATE(M2698,AB2698)</f>
        <v>45930</v>
      </c>
      <c r="O2698" s="77" t="str">
        <f t="shared" ref="O2698:O2715" ca="1" si="558">IF(N2698&lt;TODAY(),"Expired","Live")</f>
        <v>Expired</v>
      </c>
      <c r="P2698" s="77" t="str" cm="1">
        <f t="array" aca="1" ref="P2698" ca="1">_xlfn.IFS((N2698-TODAY())&gt;=547,"06 Expires over 18 months",(N2698-TODAY())&gt;=365,"05 Expires in 18 months",(N2698-TODAY())&gt;=183,"04 Expires in 12 months",(N2698-TODAY())&gt;=92,"03 Expires in 6 months",(N2698-TODAY())&gt;=31,"02 Expires in 3 months",(N2698-TODAY())&gt;=0,"01 Expires in 30 days",(N2698-TODAY())&gt;=-31,"01 Expired last 30 days",(N2698-TODAY())&gt;=-92,"02 Expired last 3 months",(N2698-TODAY())&gt;=-183,"03 Expired last 6 months",(N2698-TODAY())&gt;=-365,"04 Expired last 12 months",(N2698-TODAY())&gt;=-547,"05 Expired last 18 months",TRUE,"06 Expired over 18 months")</f>
        <v>04 Expired last 12 months</v>
      </c>
      <c r="Q2698" s="65">
        <v>24926</v>
      </c>
      <c r="R2698" s="84">
        <f t="shared" si="556"/>
        <v>24926</v>
      </c>
      <c r="S2698" s="77" t="str" cm="1">
        <f t="array" ref="S2698">_xlfn.IFS(R2698&gt;5000000,"Gold",R2698&gt;=500000,"Silver",R2698&gt;30000,"Bronze",TRUE,"Transactional")</f>
        <v>Transactional</v>
      </c>
      <c r="T2698" s="24" t="s">
        <v>122</v>
      </c>
      <c r="U2698" s="101" t="s">
        <v>116</v>
      </c>
      <c r="V2698" s="101" t="s">
        <v>70</v>
      </c>
      <c r="W2698" s="77" t="str">
        <f t="shared" si="555"/>
        <v>No</v>
      </c>
      <c r="X2698" s="77" t="str">
        <f>IFERROR(_xlfn.XLOOKUP(J2698&amp;"||"&amp;K2698,'Mapping Ref.'!$J$2:$J$538,'Mapping Ref.'!$K$2:$K$538),"")</f>
        <v>Construction &amp; Estates</v>
      </c>
      <c r="Y2698" s="77" t="str" cm="1">
        <f t="array" ref="Y2698">_xlfn.IFS(R2698&gt;2000000,"For Publication",R2698&gt;100000,"PID",R2698&gt;30000,"RFQ",TRUE,"Transactional")</f>
        <v>Transactional</v>
      </c>
      <c r="Z2698" s="24" t="s">
        <v>2277</v>
      </c>
      <c r="AA2698" s="32">
        <v>12</v>
      </c>
      <c r="AB2698" s="24">
        <v>0</v>
      </c>
      <c r="AC2698" s="25">
        <v>45631</v>
      </c>
      <c r="AD2698" s="24" t="s">
        <v>58</v>
      </c>
      <c r="AE2698" s="24" t="s">
        <v>8375</v>
      </c>
      <c r="AF2698" s="24" t="s">
        <v>60</v>
      </c>
      <c r="AG2698" s="24" t="s">
        <v>60</v>
      </c>
      <c r="AH2698" s="24" t="s">
        <v>60</v>
      </c>
      <c r="AI2698" s="24">
        <v>7320317</v>
      </c>
      <c r="AJ2698" s="24" t="s">
        <v>59</v>
      </c>
      <c r="AK2698" s="24" t="s">
        <v>101</v>
      </c>
      <c r="AL2698" s="24" t="s">
        <v>123</v>
      </c>
      <c r="AM2698" s="24" t="s">
        <v>60</v>
      </c>
      <c r="AN2698" s="24" t="s">
        <v>59</v>
      </c>
      <c r="AO2698" s="24">
        <v>0</v>
      </c>
      <c r="AP2698" s="24"/>
      <c r="AQ2698" s="24" t="s">
        <v>9893</v>
      </c>
      <c r="AR2698" s="24" t="s">
        <v>9894</v>
      </c>
      <c r="AS2698" s="89">
        <f t="shared" ref="AS2698:AS2715" si="559">DATEDIF(L2698,N2698,"m")</f>
        <v>11</v>
      </c>
      <c r="AT2698" s="24" t="s">
        <v>4979</v>
      </c>
    </row>
    <row r="2699" spans="1:46" x14ac:dyDescent="0.5">
      <c r="A2699" s="24">
        <v>2843</v>
      </c>
      <c r="B2699" s="24" t="s">
        <v>506</v>
      </c>
      <c r="C2699" s="24"/>
      <c r="D2699" s="24" t="s">
        <v>10492</v>
      </c>
      <c r="E2699" s="24" t="s">
        <v>10493</v>
      </c>
      <c r="F2699" s="77" t="str">
        <f t="shared" si="554"/>
        <v>Radius Vehicle Solutions Limited</v>
      </c>
      <c r="G2699" s="24" t="s">
        <v>10494</v>
      </c>
      <c r="H2699" s="24" t="s">
        <v>3282</v>
      </c>
      <c r="I2699" s="24" t="s">
        <v>10463</v>
      </c>
      <c r="J2699" s="24" t="s">
        <v>107</v>
      </c>
      <c r="K2699" s="24" t="s">
        <v>3283</v>
      </c>
      <c r="L2699" s="25">
        <v>45632</v>
      </c>
      <c r="M2699" s="25">
        <v>46726</v>
      </c>
      <c r="N2699" s="81">
        <f t="shared" si="557"/>
        <v>46726</v>
      </c>
      <c r="O2699" s="77" t="str">
        <f t="shared" ca="1" si="558"/>
        <v>Live</v>
      </c>
      <c r="P2699" s="77" t="str" cm="1">
        <f t="array" aca="1" ref="P2699" ca="1">_xlfn.IFS((N2699-TODAY())&gt;=547,"06 Expires over 18 months",(N2699-TODAY())&gt;=365,"05 Expires in 18 months",(N2699-TODAY())&gt;=183,"04 Expires in 12 months",(N2699-TODAY())&gt;=92,"03 Expires in 6 months",(N2699-TODAY())&gt;=31,"02 Expires in 3 months",(N2699-TODAY())&gt;=0,"01 Expires in 30 days",(N2699-TODAY())&gt;=-31,"01 Expired last 30 days",(N2699-TODAY())&gt;=-92,"02 Expired last 3 months",(N2699-TODAY())&gt;=-183,"03 Expired last 6 months",(N2699-TODAY())&gt;=-365,"04 Expired last 12 months",(N2699-TODAY())&gt;=-547,"05 Expired last 18 months",TRUE,"06 Expired over 18 months")</f>
        <v>05 Expires in 18 months</v>
      </c>
      <c r="Q2699" s="65">
        <v>24999</v>
      </c>
      <c r="R2699" s="84">
        <f t="shared" si="556"/>
        <v>72913.75</v>
      </c>
      <c r="S2699" s="77" t="str" cm="1">
        <f t="array" ref="S2699">_xlfn.IFS(R2699&gt;5000000,"Gold",R2699&gt;=500000,"Silver",R2699&gt;30000,"Bronze",TRUE,"Transactional")</f>
        <v>Bronze</v>
      </c>
      <c r="T2699" s="24" t="s">
        <v>54</v>
      </c>
      <c r="U2699" s="101" t="s">
        <v>116</v>
      </c>
      <c r="V2699" s="101" t="s">
        <v>70</v>
      </c>
      <c r="W2699" s="77" t="str">
        <f t="shared" si="555"/>
        <v>No</v>
      </c>
      <c r="X2699" s="77" t="str">
        <f>IFERROR(_xlfn.XLOOKUP(J2699&amp;"||"&amp;K2699,'Mapping Ref.'!$J$2:$J$538,'Mapping Ref.'!$K$2:$K$538),"")</f>
        <v>Construction &amp; Estates</v>
      </c>
      <c r="Y2699" s="77" t="str" cm="1">
        <f t="array" ref="Y2699">_xlfn.IFS(R2699&gt;2000000,"For Publication",R2699&gt;100000,"PID",R2699&gt;30000,"RFQ",TRUE,"Transactional")</f>
        <v>RFQ</v>
      </c>
      <c r="Z2699" s="24" t="s">
        <v>2277</v>
      </c>
      <c r="AA2699" s="32">
        <v>36</v>
      </c>
      <c r="AB2699" s="24">
        <v>0</v>
      </c>
      <c r="AC2699" s="25">
        <v>45632</v>
      </c>
      <c r="AD2699" s="24" t="s">
        <v>58</v>
      </c>
      <c r="AE2699" s="24" t="s">
        <v>8375</v>
      </c>
      <c r="AF2699" s="24" t="s">
        <v>60</v>
      </c>
      <c r="AG2699" s="24" t="s">
        <v>59</v>
      </c>
      <c r="AH2699" s="24" t="s">
        <v>60</v>
      </c>
      <c r="AI2699" s="24">
        <v>5365266</v>
      </c>
      <c r="AJ2699" s="24" t="s">
        <v>59</v>
      </c>
      <c r="AK2699" s="24" t="s">
        <v>101</v>
      </c>
      <c r="AL2699" s="24" t="s">
        <v>70</v>
      </c>
      <c r="AM2699" s="24" t="s">
        <v>60</v>
      </c>
      <c r="AN2699" s="24" t="s">
        <v>59</v>
      </c>
      <c r="AO2699" s="24">
        <v>0</v>
      </c>
      <c r="AP2699" s="24"/>
      <c r="AQ2699" s="24" t="s">
        <v>10495</v>
      </c>
      <c r="AR2699" s="24" t="s">
        <v>10496</v>
      </c>
      <c r="AS2699" s="89">
        <f t="shared" si="559"/>
        <v>35</v>
      </c>
      <c r="AT2699" s="24"/>
    </row>
    <row r="2700" spans="1:46" x14ac:dyDescent="0.5">
      <c r="A2700" s="24">
        <v>2844</v>
      </c>
      <c r="B2700" s="24" t="s">
        <v>506</v>
      </c>
      <c r="C2700" s="24" t="s">
        <v>77</v>
      </c>
      <c r="D2700" s="24" t="s">
        <v>7978</v>
      </c>
      <c r="E2700" s="24" t="s">
        <v>8311</v>
      </c>
      <c r="F2700" s="77" t="str">
        <f t="shared" si="554"/>
        <v>ORIGIN AMENITY SOLUTIONS LTD</v>
      </c>
      <c r="G2700" s="24" t="s">
        <v>7977</v>
      </c>
      <c r="H2700" s="24" t="s">
        <v>3282</v>
      </c>
      <c r="I2700" s="24" t="s">
        <v>10463</v>
      </c>
      <c r="J2700" s="24" t="s">
        <v>107</v>
      </c>
      <c r="K2700" s="24" t="s">
        <v>3283</v>
      </c>
      <c r="L2700" s="25">
        <v>45642</v>
      </c>
      <c r="M2700" s="25">
        <v>46371</v>
      </c>
      <c r="N2700" s="81">
        <f t="shared" si="557"/>
        <v>46371</v>
      </c>
      <c r="O2700" s="77" t="str">
        <f t="shared" ca="1" si="558"/>
        <v>Live</v>
      </c>
      <c r="P2700" s="77" t="str" cm="1">
        <f t="array" aca="1" ref="P2700" ca="1">_xlfn.IFS((N2700-TODAY())&gt;=547,"06 Expires over 18 months",(N2700-TODAY())&gt;=365,"05 Expires in 18 months",(N2700-TODAY())&gt;=183,"04 Expires in 12 months",(N2700-TODAY())&gt;=92,"03 Expires in 6 months",(N2700-TODAY())&gt;=31,"02 Expires in 3 months",(N2700-TODAY())&gt;=0,"01 Expires in 30 days",(N2700-TODAY())&gt;=-31,"01 Expired last 30 days",(N2700-TODAY())&gt;=-92,"02 Expired last 3 months",(N2700-TODAY())&gt;=-183,"03 Expired last 6 months",(N2700-TODAY())&gt;=-365,"04 Expired last 12 months",(N2700-TODAY())&gt;=-547,"05 Expired last 18 months",TRUE,"06 Expired over 18 months")</f>
        <v>03 Expires in 6 months</v>
      </c>
      <c r="Q2700" s="65">
        <v>24999</v>
      </c>
      <c r="R2700" s="84">
        <f t="shared" si="556"/>
        <v>47914.75</v>
      </c>
      <c r="S2700" s="77" t="str" cm="1">
        <f t="array" ref="S2700">_xlfn.IFS(R2700&gt;5000000,"Gold",R2700&gt;=500000,"Silver",R2700&gt;30000,"Bronze",TRUE,"Transactional")</f>
        <v>Bronze</v>
      </c>
      <c r="T2700" s="24" t="s">
        <v>54</v>
      </c>
      <c r="U2700" s="101" t="s">
        <v>84</v>
      </c>
      <c r="V2700" s="101" t="s">
        <v>157</v>
      </c>
      <c r="W2700" s="77" t="str">
        <f t="shared" si="555"/>
        <v>No</v>
      </c>
      <c r="X2700" s="77" t="str">
        <f>IFERROR(_xlfn.XLOOKUP(J2700&amp;"||"&amp;K2700,'Mapping Ref.'!$J$2:$J$538,'Mapping Ref.'!$K$2:$K$538),"")</f>
        <v>Construction &amp; Estates</v>
      </c>
      <c r="Y2700" s="77" t="str" cm="1">
        <f t="array" ref="Y2700">_xlfn.IFS(R2700&gt;2000000,"For Publication",R2700&gt;100000,"PID",R2700&gt;30000,"RFQ",TRUE,"Transactional")</f>
        <v>RFQ</v>
      </c>
      <c r="Z2700" s="24" t="s">
        <v>2277</v>
      </c>
      <c r="AA2700" s="32">
        <v>24</v>
      </c>
      <c r="AB2700" s="24">
        <v>0</v>
      </c>
      <c r="AC2700" s="25">
        <v>45635</v>
      </c>
      <c r="AD2700" s="24" t="s">
        <v>58</v>
      </c>
      <c r="AE2700" s="24" t="s">
        <v>8375</v>
      </c>
      <c r="AF2700" s="24" t="s">
        <v>59</v>
      </c>
      <c r="AG2700" s="24" t="s">
        <v>59</v>
      </c>
      <c r="AH2700" s="24" t="s">
        <v>60</v>
      </c>
      <c r="AI2700" s="24">
        <v>157345</v>
      </c>
      <c r="AJ2700" s="24" t="s">
        <v>59</v>
      </c>
      <c r="AK2700" s="24" t="s">
        <v>101</v>
      </c>
      <c r="AL2700" s="24" t="s">
        <v>123</v>
      </c>
      <c r="AM2700" s="24" t="s">
        <v>60</v>
      </c>
      <c r="AN2700" s="24" t="s">
        <v>59</v>
      </c>
      <c r="AO2700" s="24">
        <v>0</v>
      </c>
      <c r="AP2700" s="24"/>
      <c r="AQ2700" s="24" t="s">
        <v>10497</v>
      </c>
      <c r="AR2700" s="24" t="s">
        <v>10498</v>
      </c>
      <c r="AS2700" s="89">
        <f t="shared" si="559"/>
        <v>23</v>
      </c>
      <c r="AT2700" s="24" t="s">
        <v>7978</v>
      </c>
    </row>
    <row r="2701" spans="1:46" x14ac:dyDescent="0.5">
      <c r="A2701" s="24">
        <v>2845</v>
      </c>
      <c r="B2701" s="24" t="s">
        <v>506</v>
      </c>
      <c r="C2701" s="24"/>
      <c r="D2701" s="24" t="s">
        <v>10499</v>
      </c>
      <c r="E2701" s="24" t="s">
        <v>10500</v>
      </c>
      <c r="F2701" s="77" t="str">
        <f t="shared" si="554"/>
        <v>Clarity Video Ltd</v>
      </c>
      <c r="G2701" s="24" t="s">
        <v>10501</v>
      </c>
      <c r="H2701" s="24" t="s">
        <v>3282</v>
      </c>
      <c r="I2701" s="24" t="s">
        <v>10463</v>
      </c>
      <c r="J2701" s="24" t="s">
        <v>107</v>
      </c>
      <c r="K2701" s="24" t="s">
        <v>3283</v>
      </c>
      <c r="L2701" s="25">
        <v>45635</v>
      </c>
      <c r="M2701" s="25">
        <v>46730</v>
      </c>
      <c r="N2701" s="81">
        <f t="shared" si="557"/>
        <v>46730</v>
      </c>
      <c r="O2701" s="77" t="str">
        <f t="shared" ca="1" si="558"/>
        <v>Live</v>
      </c>
      <c r="P2701" s="77" t="str" cm="1">
        <f t="array" aca="1" ref="P2701" ca="1">_xlfn.IFS((N2701-TODAY())&gt;=547,"06 Expires over 18 months",(N2701-TODAY())&gt;=365,"05 Expires in 18 months",(N2701-TODAY())&gt;=183,"04 Expires in 12 months",(N2701-TODAY())&gt;=92,"03 Expires in 6 months",(N2701-TODAY())&gt;=31,"02 Expires in 3 months",(N2701-TODAY())&gt;=0,"01 Expires in 30 days",(N2701-TODAY())&gt;=-31,"01 Expired last 30 days",(N2701-TODAY())&gt;=-92,"02 Expired last 3 months",(N2701-TODAY())&gt;=-183,"03 Expired last 6 months",(N2701-TODAY())&gt;=-365,"04 Expired last 12 months",(N2701-TODAY())&gt;=-547,"05 Expired last 18 months",TRUE,"06 Expired over 18 months")</f>
        <v>05 Expires in 18 months</v>
      </c>
      <c r="Q2701" s="65">
        <v>24999</v>
      </c>
      <c r="R2701" s="84">
        <f t="shared" si="556"/>
        <v>74997</v>
      </c>
      <c r="S2701" s="77" t="str" cm="1">
        <f t="array" ref="S2701">_xlfn.IFS(R2701&gt;5000000,"Gold",R2701&gt;=500000,"Silver",R2701&gt;30000,"Bronze",TRUE,"Transactional")</f>
        <v>Bronze</v>
      </c>
      <c r="T2701" s="24" t="s">
        <v>54</v>
      </c>
      <c r="U2701" s="101" t="s">
        <v>116</v>
      </c>
      <c r="V2701" s="101" t="s">
        <v>70</v>
      </c>
      <c r="W2701" s="77" t="str">
        <f t="shared" si="555"/>
        <v>No</v>
      </c>
      <c r="X2701" s="77" t="str">
        <f>IFERROR(_xlfn.XLOOKUP(J2701&amp;"||"&amp;K2701,'Mapping Ref.'!$J$2:$J$538,'Mapping Ref.'!$K$2:$K$538),"")</f>
        <v>Construction &amp; Estates</v>
      </c>
      <c r="Y2701" s="77" t="str" cm="1">
        <f t="array" ref="Y2701">_xlfn.IFS(R2701&gt;2000000,"For Publication",R2701&gt;100000,"PID",R2701&gt;30000,"RFQ",TRUE,"Transactional")</f>
        <v>RFQ</v>
      </c>
      <c r="Z2701" s="24" t="s">
        <v>2277</v>
      </c>
      <c r="AA2701" s="32">
        <v>36</v>
      </c>
      <c r="AB2701" s="24">
        <v>0</v>
      </c>
      <c r="AC2701" s="25">
        <v>45635</v>
      </c>
      <c r="AD2701" s="24" t="s">
        <v>58</v>
      </c>
      <c r="AE2701" s="24" t="s">
        <v>8375</v>
      </c>
      <c r="AF2701" s="24" t="s">
        <v>60</v>
      </c>
      <c r="AG2701" s="24" t="s">
        <v>59</v>
      </c>
      <c r="AH2701" s="24" t="s">
        <v>60</v>
      </c>
      <c r="AI2701" s="24">
        <v>13832867</v>
      </c>
      <c r="AJ2701" s="24" t="s">
        <v>59</v>
      </c>
      <c r="AK2701" s="24" t="s">
        <v>101</v>
      </c>
      <c r="AL2701" s="24" t="s">
        <v>8595</v>
      </c>
      <c r="AM2701" s="24" t="s">
        <v>60</v>
      </c>
      <c r="AN2701" s="24" t="s">
        <v>60</v>
      </c>
      <c r="AO2701" s="24">
        <v>0</v>
      </c>
      <c r="AP2701" s="24" t="s">
        <v>10502</v>
      </c>
      <c r="AQ2701" s="24" t="s">
        <v>10503</v>
      </c>
      <c r="AR2701" s="24" t="s">
        <v>10504</v>
      </c>
      <c r="AS2701" s="89">
        <f t="shared" si="559"/>
        <v>36</v>
      </c>
      <c r="AT2701" s="24"/>
    </row>
    <row r="2702" spans="1:46" x14ac:dyDescent="0.5">
      <c r="A2702" s="24">
        <v>2846</v>
      </c>
      <c r="B2702" s="24"/>
      <c r="C2702" s="24"/>
      <c r="D2702" s="24" t="s">
        <v>10505</v>
      </c>
      <c r="E2702" s="24" t="s">
        <v>10506</v>
      </c>
      <c r="F2702" s="77" t="str">
        <f t="shared" si="554"/>
        <v>GIVE SPACE CIC</v>
      </c>
      <c r="G2702" s="24" t="s">
        <v>10507</v>
      </c>
      <c r="H2702" s="24" t="s">
        <v>8686</v>
      </c>
      <c r="I2702" s="24" t="s">
        <v>336</v>
      </c>
      <c r="J2702" s="24" t="s">
        <v>190</v>
      </c>
      <c r="K2702" s="24" t="s">
        <v>755</v>
      </c>
      <c r="L2702" s="25">
        <v>45600</v>
      </c>
      <c r="M2702" s="25">
        <v>45860</v>
      </c>
      <c r="N2702" s="81">
        <f t="shared" si="557"/>
        <v>45860</v>
      </c>
      <c r="O2702" s="77" t="str">
        <f t="shared" ca="1" si="558"/>
        <v>Expired</v>
      </c>
      <c r="P2702" s="77" t="str" cm="1">
        <f t="array" aca="1" ref="P2702" ca="1">_xlfn.IFS((N2702-TODAY())&gt;=547,"06 Expires over 18 months",(N2702-TODAY())&gt;=365,"05 Expires in 18 months",(N2702-TODAY())&gt;=183,"04 Expires in 12 months",(N2702-TODAY())&gt;=92,"03 Expires in 6 months",(N2702-TODAY())&gt;=31,"02 Expires in 3 months",(N2702-TODAY())&gt;=0,"01 Expires in 30 days",(N2702-TODAY())&gt;=-31,"01 Expired last 30 days",(N2702-TODAY())&gt;=-92,"02 Expired last 3 months",(N2702-TODAY())&gt;=-183,"03 Expired last 6 months",(N2702-TODAY())&gt;=-365,"04 Expired last 12 months",(N2702-TODAY())&gt;=-547,"05 Expired last 18 months",TRUE,"06 Expired over 18 months")</f>
        <v>05 Expired last 18 months</v>
      </c>
      <c r="Q2702" s="65">
        <v>10000</v>
      </c>
      <c r="R2702" s="84">
        <f t="shared" si="556"/>
        <v>10000</v>
      </c>
      <c r="S2702" s="77" t="str" cm="1">
        <f t="array" ref="S2702">_xlfn.IFS(R2702&gt;5000000,"Gold",R2702&gt;=500000,"Silver",R2702&gt;30000,"Bronze",TRUE,"Transactional")</f>
        <v>Transactional</v>
      </c>
      <c r="T2702" s="24" t="s">
        <v>54</v>
      </c>
      <c r="U2702" s="101" t="s">
        <v>190</v>
      </c>
      <c r="V2702" s="101"/>
      <c r="W2702" s="77" t="str">
        <f t="shared" si="555"/>
        <v>No</v>
      </c>
      <c r="X2702" s="77" t="str">
        <f>IFERROR(_xlfn.XLOOKUP(J2702&amp;"||"&amp;K2702,'Mapping Ref.'!$J$2:$J$538,'Mapping Ref.'!$K$2:$K$538),"")</f>
        <v>Childrens &amp; Adults</v>
      </c>
      <c r="Y2702" s="77" t="str" cm="1">
        <f t="array" ref="Y2702">_xlfn.IFS(R2702&gt;2000000,"For Publication",R2702&gt;100000,"PID",R2702&gt;30000,"RFQ",TRUE,"Transactional")</f>
        <v>Transactional</v>
      </c>
      <c r="Z2702" s="24" t="s">
        <v>8586</v>
      </c>
      <c r="AA2702" s="32">
        <v>12</v>
      </c>
      <c r="AB2702" s="24">
        <v>0</v>
      </c>
      <c r="AC2702" s="25">
        <v>45636</v>
      </c>
      <c r="AD2702" s="24" t="s">
        <v>58</v>
      </c>
      <c r="AE2702" s="24" t="s">
        <v>8347</v>
      </c>
      <c r="AF2702" s="24" t="s">
        <v>59</v>
      </c>
      <c r="AG2702" s="24" t="s">
        <v>59</v>
      </c>
      <c r="AH2702" s="24" t="s">
        <v>60</v>
      </c>
      <c r="AI2702" s="24">
        <v>12965957</v>
      </c>
      <c r="AJ2702" s="24" t="s">
        <v>60</v>
      </c>
      <c r="AK2702" s="24" t="s">
        <v>101</v>
      </c>
      <c r="AL2702" s="24" t="s">
        <v>70</v>
      </c>
      <c r="AM2702" s="24" t="s">
        <v>60</v>
      </c>
      <c r="AN2702" s="24" t="s">
        <v>59</v>
      </c>
      <c r="AO2702" s="24">
        <v>0</v>
      </c>
      <c r="AP2702" s="24"/>
      <c r="AQ2702" s="24" t="s">
        <v>10508</v>
      </c>
      <c r="AR2702" s="24" t="s">
        <v>10509</v>
      </c>
      <c r="AS2702" s="89">
        <f t="shared" si="559"/>
        <v>8</v>
      </c>
      <c r="AT2702" s="24" t="s">
        <v>10510</v>
      </c>
    </row>
    <row r="2703" spans="1:46" x14ac:dyDescent="0.5">
      <c r="A2703" s="24">
        <v>2847</v>
      </c>
      <c r="B2703" s="24"/>
      <c r="C2703" s="24"/>
      <c r="D2703" s="24" t="s">
        <v>10511</v>
      </c>
      <c r="E2703" s="24" t="s">
        <v>10512</v>
      </c>
      <c r="F2703" s="77" t="str">
        <f t="shared" si="554"/>
        <v>TUTE EDUCATIONS LIMITED</v>
      </c>
      <c r="G2703" s="24" t="s">
        <v>10513</v>
      </c>
      <c r="H2703" s="24" t="s">
        <v>8686</v>
      </c>
      <c r="I2703" s="24" t="s">
        <v>336</v>
      </c>
      <c r="J2703" s="24" t="s">
        <v>190</v>
      </c>
      <c r="K2703" s="24" t="s">
        <v>755</v>
      </c>
      <c r="L2703" s="25">
        <v>45536</v>
      </c>
      <c r="M2703" s="25">
        <v>45860</v>
      </c>
      <c r="N2703" s="81">
        <f t="shared" si="557"/>
        <v>45860</v>
      </c>
      <c r="O2703" s="77" t="str">
        <f t="shared" ca="1" si="558"/>
        <v>Expired</v>
      </c>
      <c r="P2703" s="77" t="str" cm="1">
        <f t="array" aca="1" ref="P2703" ca="1">_xlfn.IFS((N2703-TODAY())&gt;=547,"06 Expires over 18 months",(N2703-TODAY())&gt;=365,"05 Expires in 18 months",(N2703-TODAY())&gt;=183,"04 Expires in 12 months",(N2703-TODAY())&gt;=92,"03 Expires in 6 months",(N2703-TODAY())&gt;=31,"02 Expires in 3 months",(N2703-TODAY())&gt;=0,"01 Expires in 30 days",(N2703-TODAY())&gt;=-31,"01 Expired last 30 days",(N2703-TODAY())&gt;=-92,"02 Expired last 3 months",(N2703-TODAY())&gt;=-183,"03 Expired last 6 months",(N2703-TODAY())&gt;=-365,"04 Expired last 12 months",(N2703-TODAY())&gt;=-547,"05 Expired last 18 months",TRUE,"06 Expired over 18 months")</f>
        <v>05 Expired last 18 months</v>
      </c>
      <c r="Q2703" s="65">
        <v>10000</v>
      </c>
      <c r="R2703" s="84">
        <f t="shared" si="556"/>
        <v>10000</v>
      </c>
      <c r="S2703" s="77" t="str" cm="1">
        <f t="array" ref="S2703">_xlfn.IFS(R2703&gt;5000000,"Gold",R2703&gt;=500000,"Silver",R2703&gt;30000,"Bronze",TRUE,"Transactional")</f>
        <v>Transactional</v>
      </c>
      <c r="T2703" s="24" t="s">
        <v>54</v>
      </c>
      <c r="U2703" s="101" t="s">
        <v>116</v>
      </c>
      <c r="V2703" s="101"/>
      <c r="W2703" s="77" t="str">
        <f t="shared" si="555"/>
        <v>No</v>
      </c>
      <c r="X2703" s="77" t="str">
        <f>IFERROR(_xlfn.XLOOKUP(J2703&amp;"||"&amp;K2703,'Mapping Ref.'!$J$2:$J$538,'Mapping Ref.'!$K$2:$K$538),"")</f>
        <v>Childrens &amp; Adults</v>
      </c>
      <c r="Y2703" s="77" t="str" cm="1">
        <f t="array" ref="Y2703">_xlfn.IFS(R2703&gt;2000000,"For Publication",R2703&gt;100000,"PID",R2703&gt;30000,"RFQ",TRUE,"Transactional")</f>
        <v>Transactional</v>
      </c>
      <c r="Z2703" s="24" t="s">
        <v>8586</v>
      </c>
      <c r="AA2703" s="32">
        <v>12</v>
      </c>
      <c r="AB2703" s="24">
        <v>0</v>
      </c>
      <c r="AC2703" s="25">
        <v>45636</v>
      </c>
      <c r="AD2703" s="24" t="s">
        <v>58</v>
      </c>
      <c r="AE2703" s="24" t="s">
        <v>8347</v>
      </c>
      <c r="AF2703" s="24" t="s">
        <v>60</v>
      </c>
      <c r="AG2703" s="24" t="s">
        <v>59</v>
      </c>
      <c r="AH2703" s="24" t="s">
        <v>60</v>
      </c>
      <c r="AI2703" s="24">
        <v>8176584</v>
      </c>
      <c r="AJ2703" s="24" t="s">
        <v>59</v>
      </c>
      <c r="AK2703" s="24" t="s">
        <v>86</v>
      </c>
      <c r="AL2703" s="24" t="s">
        <v>70</v>
      </c>
      <c r="AM2703" s="24" t="s">
        <v>60</v>
      </c>
      <c r="AN2703" s="24" t="s">
        <v>59</v>
      </c>
      <c r="AO2703" s="24">
        <v>0</v>
      </c>
      <c r="AP2703" s="24"/>
      <c r="AQ2703" s="24" t="s">
        <v>10514</v>
      </c>
      <c r="AR2703" s="24" t="s">
        <v>10515</v>
      </c>
      <c r="AS2703" s="89">
        <f t="shared" si="559"/>
        <v>10</v>
      </c>
      <c r="AT2703" s="24" t="s">
        <v>10516</v>
      </c>
    </row>
    <row r="2704" spans="1:46" x14ac:dyDescent="0.5">
      <c r="A2704" s="24">
        <v>2848</v>
      </c>
      <c r="B2704" s="24"/>
      <c r="C2704" s="24"/>
      <c r="D2704" s="24" t="s">
        <v>10517</v>
      </c>
      <c r="E2704" s="24" t="s">
        <v>10518</v>
      </c>
      <c r="F2704" s="77" t="str">
        <f t="shared" si="554"/>
        <v>PLIAS RESETTLEMENT LTD</v>
      </c>
      <c r="G2704" s="24" t="s">
        <v>10519</v>
      </c>
      <c r="H2704" s="24" t="s">
        <v>10520</v>
      </c>
      <c r="I2704" s="24" t="s">
        <v>9608</v>
      </c>
      <c r="J2704" s="24" t="s">
        <v>321</v>
      </c>
      <c r="K2704" s="24" t="s">
        <v>10521</v>
      </c>
      <c r="L2704" s="25">
        <v>45518</v>
      </c>
      <c r="M2704" s="25">
        <v>45747</v>
      </c>
      <c r="N2704" s="81">
        <f t="shared" si="557"/>
        <v>45747</v>
      </c>
      <c r="O2704" s="77" t="str">
        <f t="shared" ca="1" si="558"/>
        <v>Expired</v>
      </c>
      <c r="P2704" s="77" t="str" cm="1">
        <f t="array" aca="1" ref="P2704" ca="1">_xlfn.IFS((N2704-TODAY())&gt;=547,"06 Expires over 18 months",(N2704-TODAY())&gt;=365,"05 Expires in 18 months",(N2704-TODAY())&gt;=183,"04 Expires in 12 months",(N2704-TODAY())&gt;=92,"03 Expires in 6 months",(N2704-TODAY())&gt;=31,"02 Expires in 3 months",(N2704-TODAY())&gt;=0,"01 Expires in 30 days",(N2704-TODAY())&gt;=-31,"01 Expired last 30 days",(N2704-TODAY())&gt;=-92,"02 Expired last 3 months",(N2704-TODAY())&gt;=-183,"03 Expired last 6 months",(N2704-TODAY())&gt;=-365,"04 Expired last 12 months",(N2704-TODAY())&gt;=-547,"05 Expired last 18 months",TRUE,"06 Expired over 18 months")</f>
        <v>05 Expired last 18 months</v>
      </c>
      <c r="Q2704" s="65">
        <v>40000</v>
      </c>
      <c r="R2704" s="84">
        <f t="shared" si="556"/>
        <v>40000</v>
      </c>
      <c r="S2704" s="77" t="str" cm="1">
        <f t="array" ref="S2704">_xlfn.IFS(R2704&gt;5000000,"Gold",R2704&gt;=500000,"Silver",R2704&gt;30000,"Bronze",TRUE,"Transactional")</f>
        <v>Bronze</v>
      </c>
      <c r="T2704" s="24" t="s">
        <v>54</v>
      </c>
      <c r="U2704" s="101" t="s">
        <v>237</v>
      </c>
      <c r="V2704" s="101" t="s">
        <v>566</v>
      </c>
      <c r="W2704" s="77" t="str">
        <f t="shared" si="555"/>
        <v>No</v>
      </c>
      <c r="X2704" s="77" t="str">
        <f>IFERROR(_xlfn.XLOOKUP(J2704&amp;"||"&amp;K2704,'Mapping Ref.'!$J$2:$J$538,'Mapping Ref.'!$K$2:$K$538),"")</f>
        <v>Corporate</v>
      </c>
      <c r="Y2704" s="77" t="str" cm="1">
        <f t="array" ref="Y2704">_xlfn.IFS(R2704&gt;2000000,"For Publication",R2704&gt;100000,"PID",R2704&gt;30000,"RFQ",TRUE,"Transactional")</f>
        <v>RFQ</v>
      </c>
      <c r="Z2704" s="24" t="s">
        <v>2277</v>
      </c>
      <c r="AA2704" s="32">
        <v>7</v>
      </c>
      <c r="AB2704" s="24">
        <v>0</v>
      </c>
      <c r="AC2704" s="25">
        <v>45636</v>
      </c>
      <c r="AD2704" s="24" t="s">
        <v>58</v>
      </c>
      <c r="AE2704" s="24" t="s">
        <v>8375</v>
      </c>
      <c r="AF2704" s="24" t="s">
        <v>60</v>
      </c>
      <c r="AG2704" s="24" t="s">
        <v>59</v>
      </c>
      <c r="AH2704" s="24" t="s">
        <v>59</v>
      </c>
      <c r="AI2704" s="24" t="s">
        <v>10522</v>
      </c>
      <c r="AJ2704" s="24" t="s">
        <v>60</v>
      </c>
      <c r="AK2704" s="24" t="s">
        <v>101</v>
      </c>
      <c r="AL2704" s="24" t="s">
        <v>70</v>
      </c>
      <c r="AM2704" s="24" t="s">
        <v>60</v>
      </c>
      <c r="AN2704" s="24"/>
      <c r="AO2704" s="24">
        <v>0</v>
      </c>
      <c r="AP2704" s="24"/>
      <c r="AQ2704" s="24" t="s">
        <v>10523</v>
      </c>
      <c r="AR2704" s="24" t="s">
        <v>10524</v>
      </c>
      <c r="AS2704" s="89">
        <f t="shared" si="559"/>
        <v>7</v>
      </c>
      <c r="AT2704" s="24" t="s">
        <v>10525</v>
      </c>
    </row>
    <row r="2705" spans="1:46" x14ac:dyDescent="0.5">
      <c r="A2705" s="24">
        <v>2849</v>
      </c>
      <c r="B2705" s="24"/>
      <c r="C2705" s="24"/>
      <c r="D2705" s="24" t="s">
        <v>10526</v>
      </c>
      <c r="E2705" s="24" t="s">
        <v>10527</v>
      </c>
      <c r="F2705" s="77" t="str">
        <f t="shared" si="554"/>
        <v>PRECISION LIFT SERVICES LIMITED</v>
      </c>
      <c r="G2705" s="24" t="s">
        <v>10528</v>
      </c>
      <c r="H2705" s="24" t="s">
        <v>6254</v>
      </c>
      <c r="I2705" s="24" t="s">
        <v>8489</v>
      </c>
      <c r="J2705" s="24" t="s">
        <v>107</v>
      </c>
      <c r="K2705" s="24" t="s">
        <v>122</v>
      </c>
      <c r="L2705" s="25">
        <v>45611</v>
      </c>
      <c r="M2705" s="25">
        <v>45743</v>
      </c>
      <c r="N2705" s="81">
        <f t="shared" si="557"/>
        <v>45743</v>
      </c>
      <c r="O2705" s="77" t="str">
        <f t="shared" ca="1" si="558"/>
        <v>Expired</v>
      </c>
      <c r="P2705" s="77" t="str" cm="1">
        <f t="array" aca="1" ref="P2705" ca="1">_xlfn.IFS((N2705-TODAY())&gt;=547,"06 Expires over 18 months",(N2705-TODAY())&gt;=365,"05 Expires in 18 months",(N2705-TODAY())&gt;=183,"04 Expires in 12 months",(N2705-TODAY())&gt;=92,"03 Expires in 6 months",(N2705-TODAY())&gt;=31,"02 Expires in 3 months",(N2705-TODAY())&gt;=0,"01 Expires in 30 days",(N2705-TODAY())&gt;=-31,"01 Expired last 30 days",(N2705-TODAY())&gt;=-92,"02 Expired last 3 months",(N2705-TODAY())&gt;=-183,"03 Expired last 6 months",(N2705-TODAY())&gt;=-365,"04 Expired last 12 months",(N2705-TODAY())&gt;=-547,"05 Expired last 18 months",TRUE,"06 Expired over 18 months")</f>
        <v>05 Expired last 18 months</v>
      </c>
      <c r="Q2705" s="65">
        <v>326281.2</v>
      </c>
      <c r="R2705" s="84">
        <f t="shared" si="556"/>
        <v>326281.2</v>
      </c>
      <c r="S2705" s="77" t="str" cm="1">
        <f t="array" ref="S2705">_xlfn.IFS(R2705&gt;5000000,"Gold",R2705&gt;=500000,"Silver",R2705&gt;30000,"Bronze",TRUE,"Transactional")</f>
        <v>Bronze</v>
      </c>
      <c r="T2705" s="24" t="s">
        <v>122</v>
      </c>
      <c r="U2705" s="101" t="s">
        <v>123</v>
      </c>
      <c r="V2705" s="101" t="s">
        <v>124</v>
      </c>
      <c r="W2705" s="77" t="str">
        <f t="shared" si="555"/>
        <v>No</v>
      </c>
      <c r="X2705" s="77" t="str">
        <f>IFERROR(_xlfn.XLOOKUP(J2705&amp;"||"&amp;K2705,'Mapping Ref.'!$J$2:$J$538,'Mapping Ref.'!$K$2:$K$538),"")</f>
        <v>Construction &amp; Estates</v>
      </c>
      <c r="Y2705" s="77" t="str" cm="1">
        <f t="array" ref="Y2705">_xlfn.IFS(R2705&gt;2000000,"For Publication",R2705&gt;100000,"PID",R2705&gt;30000,"RFQ",TRUE,"Transactional")</f>
        <v>PID</v>
      </c>
      <c r="Z2705" s="24" t="s">
        <v>2277</v>
      </c>
      <c r="AA2705" s="32">
        <v>4</v>
      </c>
      <c r="AB2705" s="24">
        <v>0</v>
      </c>
      <c r="AC2705" s="25">
        <v>45636</v>
      </c>
      <c r="AD2705" s="24" t="s">
        <v>58</v>
      </c>
      <c r="AE2705" s="24" t="s">
        <v>10529</v>
      </c>
      <c r="AF2705" s="24" t="s">
        <v>60</v>
      </c>
      <c r="AG2705" s="24" t="s">
        <v>60</v>
      </c>
      <c r="AH2705" s="24" t="s">
        <v>60</v>
      </c>
      <c r="AI2705" s="24">
        <v>3213600</v>
      </c>
      <c r="AJ2705" s="24" t="s">
        <v>60</v>
      </c>
      <c r="AK2705" s="24" t="s">
        <v>57</v>
      </c>
      <c r="AL2705" s="24" t="s">
        <v>123</v>
      </c>
      <c r="AM2705" s="24" t="s">
        <v>60</v>
      </c>
      <c r="AN2705" s="24" t="s">
        <v>59</v>
      </c>
      <c r="AO2705" s="24">
        <v>0</v>
      </c>
      <c r="AP2705" s="24"/>
      <c r="AQ2705" s="24" t="s">
        <v>10530</v>
      </c>
      <c r="AR2705" s="24" t="s">
        <v>10531</v>
      </c>
      <c r="AS2705" s="89">
        <f t="shared" si="559"/>
        <v>4</v>
      </c>
      <c r="AT2705" s="24" t="s">
        <v>10532</v>
      </c>
    </row>
    <row r="2706" spans="1:46" x14ac:dyDescent="0.5">
      <c r="A2706" s="24">
        <v>2850</v>
      </c>
      <c r="B2706" s="24" t="s">
        <v>506</v>
      </c>
      <c r="C2706" s="24"/>
      <c r="D2706" s="24" t="s">
        <v>10533</v>
      </c>
      <c r="E2706" s="24" t="s">
        <v>10534</v>
      </c>
      <c r="F2706" s="77" t="str">
        <f t="shared" si="554"/>
        <v>THE FUNKY PEACH LTD</v>
      </c>
      <c r="G2706" s="24" t="s">
        <v>10535</v>
      </c>
      <c r="H2706" s="24" t="s">
        <v>8637</v>
      </c>
      <c r="I2706" s="24" t="s">
        <v>8637</v>
      </c>
      <c r="J2706" s="24" t="s">
        <v>190</v>
      </c>
      <c r="K2706" s="27" t="s">
        <v>1276</v>
      </c>
      <c r="L2706" s="25">
        <v>45642</v>
      </c>
      <c r="M2706" s="25">
        <v>46372</v>
      </c>
      <c r="N2706" s="81">
        <f t="shared" si="557"/>
        <v>46737</v>
      </c>
      <c r="O2706" s="77" t="str">
        <f t="shared" ca="1" si="558"/>
        <v>Live</v>
      </c>
      <c r="P2706" s="77" t="str" cm="1">
        <f t="array" aca="1" ref="P2706" ca="1">_xlfn.IFS((N2706-TODAY())&gt;=547,"06 Expires over 18 months",(N2706-TODAY())&gt;=365,"05 Expires in 18 months",(N2706-TODAY())&gt;=183,"04 Expires in 12 months",(N2706-TODAY())&gt;=92,"03 Expires in 6 months",(N2706-TODAY())&gt;=31,"02 Expires in 3 months",(N2706-TODAY())&gt;=0,"01 Expires in 30 days",(N2706-TODAY())&gt;=-31,"01 Expired last 30 days",(N2706-TODAY())&gt;=-92,"02 Expired last 3 months",(N2706-TODAY())&gt;=-183,"03 Expired last 6 months",(N2706-TODAY())&gt;=-365,"04 Expired last 12 months",(N2706-TODAY())&gt;=-547,"05 Expired last 18 months",TRUE,"06 Expired over 18 months")</f>
        <v>05 Expires in 18 months</v>
      </c>
      <c r="Q2706" s="65">
        <v>5000</v>
      </c>
      <c r="R2706" s="84">
        <f t="shared" si="556"/>
        <v>15000</v>
      </c>
      <c r="S2706" s="77" t="str" cm="1">
        <f t="array" ref="S2706">_xlfn.IFS(R2706&gt;5000000,"Gold",R2706&gt;=500000,"Silver",R2706&gt;30000,"Bronze",TRUE,"Transactional")</f>
        <v>Transactional</v>
      </c>
      <c r="T2706" s="24" t="s">
        <v>54</v>
      </c>
      <c r="U2706" s="101" t="s">
        <v>366</v>
      </c>
      <c r="V2706" s="101"/>
      <c r="W2706" s="77" t="str">
        <f t="shared" si="555"/>
        <v>Yes</v>
      </c>
      <c r="X2706" s="77" t="str">
        <f>IFERROR(_xlfn.XLOOKUP(J2706&amp;"||"&amp;K2706,'Mapping Ref.'!$J$2:$J$538,'Mapping Ref.'!$K$2:$K$538),"")</f>
        <v>Childrens &amp; Adults</v>
      </c>
      <c r="Y2706" s="77" t="str" cm="1">
        <f t="array" ref="Y2706">_xlfn.IFS(R2706&gt;2000000,"For Publication",R2706&gt;100000,"PID",R2706&gt;30000,"RFQ",TRUE,"Transactional")</f>
        <v>Transactional</v>
      </c>
      <c r="Z2706" s="24" t="s">
        <v>8586</v>
      </c>
      <c r="AA2706" s="32">
        <v>24</v>
      </c>
      <c r="AB2706" s="24">
        <v>12</v>
      </c>
      <c r="AC2706" s="25">
        <v>45637</v>
      </c>
      <c r="AD2706" s="24" t="s">
        <v>102</v>
      </c>
      <c r="AE2706" s="24" t="s">
        <v>5003</v>
      </c>
      <c r="AF2706" s="24" t="s">
        <v>59</v>
      </c>
      <c r="AG2706" s="24" t="s">
        <v>59</v>
      </c>
      <c r="AH2706" s="24" t="s">
        <v>60</v>
      </c>
      <c r="AI2706" s="24">
        <v>9013639</v>
      </c>
      <c r="AJ2706" s="24" t="s">
        <v>60</v>
      </c>
      <c r="AK2706" s="24" t="s">
        <v>101</v>
      </c>
      <c r="AL2706" s="24" t="s">
        <v>8595</v>
      </c>
      <c r="AM2706" s="24" t="s">
        <v>59</v>
      </c>
      <c r="AN2706" s="24" t="s">
        <v>59</v>
      </c>
      <c r="AO2706" s="24">
        <v>0</v>
      </c>
      <c r="AP2706" s="24"/>
      <c r="AQ2706" s="24" t="s">
        <v>10536</v>
      </c>
      <c r="AR2706" s="24" t="s">
        <v>10537</v>
      </c>
      <c r="AS2706" s="89">
        <f t="shared" si="559"/>
        <v>36</v>
      </c>
      <c r="AT2706" s="24" t="s">
        <v>10538</v>
      </c>
    </row>
    <row r="2707" spans="1:46" x14ac:dyDescent="0.5">
      <c r="A2707" s="24">
        <v>2851</v>
      </c>
      <c r="B2707" s="24" t="s">
        <v>506</v>
      </c>
      <c r="C2707" s="24"/>
      <c r="D2707" s="24" t="s">
        <v>10539</v>
      </c>
      <c r="E2707" s="24" t="s">
        <v>10540</v>
      </c>
      <c r="F2707" s="77" t="str">
        <f t="shared" si="554"/>
        <v>RUSKIN HALL TRUSTEES</v>
      </c>
      <c r="G2707" s="24" t="s">
        <v>10541</v>
      </c>
      <c r="H2707" s="24" t="s">
        <v>10542</v>
      </c>
      <c r="I2707" s="24" t="s">
        <v>5275</v>
      </c>
      <c r="J2707" s="24" t="s">
        <v>107</v>
      </c>
      <c r="K2707" s="24" t="s">
        <v>4328</v>
      </c>
      <c r="L2707" s="25">
        <v>45631</v>
      </c>
      <c r="M2707" s="25">
        <v>46359</v>
      </c>
      <c r="N2707" s="81">
        <f t="shared" si="557"/>
        <v>46359</v>
      </c>
      <c r="O2707" s="77" t="str">
        <f t="shared" ca="1" si="558"/>
        <v>Live</v>
      </c>
      <c r="P2707" s="77" t="str" cm="1">
        <f t="array" aca="1" ref="P2707" ca="1">_xlfn.IFS((N2707-TODAY())&gt;=547,"06 Expires over 18 months",(N2707-TODAY())&gt;=365,"05 Expires in 18 months",(N2707-TODAY())&gt;=183,"04 Expires in 12 months",(N2707-TODAY())&gt;=92,"03 Expires in 6 months",(N2707-TODAY())&gt;=31,"02 Expires in 3 months",(N2707-TODAY())&gt;=0,"01 Expires in 30 days",(N2707-TODAY())&gt;=-31,"01 Expired last 30 days",(N2707-TODAY())&gt;=-92,"02 Expired last 3 months",(N2707-TODAY())&gt;=-183,"03 Expired last 6 months",(N2707-TODAY())&gt;=-365,"04 Expired last 12 months",(N2707-TODAY())&gt;=-547,"05 Expired last 18 months",TRUE,"06 Expired over 18 months")</f>
        <v>03 Expires in 6 months</v>
      </c>
      <c r="Q2707" s="65">
        <v>4398</v>
      </c>
      <c r="R2707" s="84">
        <f t="shared" si="556"/>
        <v>8429.5</v>
      </c>
      <c r="S2707" s="77" t="str" cm="1">
        <f t="array" ref="S2707">_xlfn.IFS(R2707&gt;5000000,"Gold",R2707&gt;=500000,"Silver",R2707&gt;30000,"Bronze",TRUE,"Transactional")</f>
        <v>Transactional</v>
      </c>
      <c r="T2707" s="24" t="s">
        <v>54</v>
      </c>
      <c r="U2707" s="101" t="s">
        <v>116</v>
      </c>
      <c r="V2707" s="101" t="s">
        <v>70</v>
      </c>
      <c r="W2707" s="77" t="str">
        <f t="shared" si="555"/>
        <v>No</v>
      </c>
      <c r="X2707" s="77" t="str">
        <f>IFERROR(_xlfn.XLOOKUP(J2707&amp;"||"&amp;K2707,'Mapping Ref.'!$J$2:$J$538,'Mapping Ref.'!$K$2:$K$538),"")</f>
        <v>Construction &amp; Estates</v>
      </c>
      <c r="Y2707" s="77" t="str" cm="1">
        <f t="array" ref="Y2707">_xlfn.IFS(R2707&gt;2000000,"For Publication",R2707&gt;100000,"PID",R2707&gt;30000,"RFQ",TRUE,"Transactional")</f>
        <v>Transactional</v>
      </c>
      <c r="Z2707" s="24" t="s">
        <v>2277</v>
      </c>
      <c r="AA2707" s="32">
        <v>24</v>
      </c>
      <c r="AB2707" s="24">
        <v>0</v>
      </c>
      <c r="AC2707" s="25">
        <v>45637</v>
      </c>
      <c r="AD2707" s="24" t="s">
        <v>58</v>
      </c>
      <c r="AE2707" s="24" t="s">
        <v>8552</v>
      </c>
      <c r="AF2707" s="24" t="s">
        <v>60</v>
      </c>
      <c r="AG2707" s="24" t="s">
        <v>59</v>
      </c>
      <c r="AH2707" s="24" t="s">
        <v>60</v>
      </c>
      <c r="AI2707" s="24">
        <v>4933080</v>
      </c>
      <c r="AJ2707" s="24" t="s">
        <v>59</v>
      </c>
      <c r="AK2707" s="24" t="s">
        <v>101</v>
      </c>
      <c r="AL2707" s="24" t="s">
        <v>123</v>
      </c>
      <c r="AM2707" s="24" t="s">
        <v>60</v>
      </c>
      <c r="AN2707" s="24"/>
      <c r="AO2707" s="24">
        <v>0</v>
      </c>
      <c r="AP2707" s="24" t="s">
        <v>10543</v>
      </c>
      <c r="AQ2707" s="24" t="s">
        <v>10544</v>
      </c>
      <c r="AR2707" s="24" t="s">
        <v>10545</v>
      </c>
      <c r="AS2707" s="89">
        <f t="shared" si="559"/>
        <v>23</v>
      </c>
      <c r="AT2707" s="24" t="s">
        <v>10546</v>
      </c>
    </row>
    <row r="2708" spans="1:46" x14ac:dyDescent="0.5">
      <c r="A2708" s="24">
        <v>2852</v>
      </c>
      <c r="B2708" s="24" t="s">
        <v>506</v>
      </c>
      <c r="C2708" s="24"/>
      <c r="D2708" s="24" t="s">
        <v>10547</v>
      </c>
      <c r="E2708" s="24" t="s">
        <v>5924</v>
      </c>
      <c r="F2708" s="77" t="str">
        <f t="shared" si="554"/>
        <v>CHRISTINE ANNE EL AMRI</v>
      </c>
      <c r="G2708" s="24" t="s">
        <v>10548</v>
      </c>
      <c r="H2708" s="24" t="s">
        <v>3816</v>
      </c>
      <c r="I2708" s="24" t="s">
        <v>3816</v>
      </c>
      <c r="J2708" s="24" t="s">
        <v>190</v>
      </c>
      <c r="K2708" s="24" t="s">
        <v>2234</v>
      </c>
      <c r="L2708" s="25">
        <v>45637</v>
      </c>
      <c r="M2708" s="25">
        <v>46001</v>
      </c>
      <c r="N2708" s="81">
        <f t="shared" si="557"/>
        <v>46366</v>
      </c>
      <c r="O2708" s="77" t="str">
        <f t="shared" ca="1" si="558"/>
        <v>Live</v>
      </c>
      <c r="P2708" s="77" t="str" cm="1">
        <f t="array" aca="1" ref="P2708" ca="1">_xlfn.IFS((N2708-TODAY())&gt;=547,"06 Expires over 18 months",(N2708-TODAY())&gt;=365,"05 Expires in 18 months",(N2708-TODAY())&gt;=183,"04 Expires in 12 months",(N2708-TODAY())&gt;=92,"03 Expires in 6 months",(N2708-TODAY())&gt;=31,"02 Expires in 3 months",(N2708-TODAY())&gt;=0,"01 Expires in 30 days",(N2708-TODAY())&gt;=-31,"01 Expired last 30 days",(N2708-TODAY())&gt;=-92,"02 Expired last 3 months",(N2708-TODAY())&gt;=-183,"03 Expired last 6 months",(N2708-TODAY())&gt;=-365,"04 Expired last 12 months",(N2708-TODAY())&gt;=-547,"05 Expired last 18 months",TRUE,"06 Expired over 18 months")</f>
        <v>03 Expires in 6 months</v>
      </c>
      <c r="Q2708" s="65">
        <v>5000</v>
      </c>
      <c r="R2708" s="84">
        <f t="shared" si="556"/>
        <v>9583.3333333333339</v>
      </c>
      <c r="S2708" s="77" t="str" cm="1">
        <f t="array" ref="S2708">_xlfn.IFS(R2708&gt;5000000,"Gold",R2708&gt;=500000,"Silver",R2708&gt;30000,"Bronze",TRUE,"Transactional")</f>
        <v>Transactional</v>
      </c>
      <c r="T2708" s="24" t="s">
        <v>54</v>
      </c>
      <c r="U2708" s="101" t="s">
        <v>190</v>
      </c>
      <c r="V2708" s="101" t="s">
        <v>1742</v>
      </c>
      <c r="W2708" s="77" t="str">
        <f t="shared" si="555"/>
        <v>Yes</v>
      </c>
      <c r="X2708" s="77" t="str">
        <f>IFERROR(_xlfn.XLOOKUP(J2708&amp;"||"&amp;K2708,'Mapping Ref.'!$J$2:$J$538,'Mapping Ref.'!$K$2:$K$538),"")</f>
        <v>Childrens &amp; Adults</v>
      </c>
      <c r="Y2708" s="77" t="str" cm="1">
        <f t="array" ref="Y2708">_xlfn.IFS(R2708&gt;2000000,"For Publication",R2708&gt;100000,"PID",R2708&gt;30000,"RFQ",TRUE,"Transactional")</f>
        <v>Transactional</v>
      </c>
      <c r="Z2708" s="24" t="s">
        <v>8586</v>
      </c>
      <c r="AA2708" s="32">
        <v>12</v>
      </c>
      <c r="AB2708" s="24">
        <v>12</v>
      </c>
      <c r="AC2708" s="25">
        <v>45637</v>
      </c>
      <c r="AD2708" s="24" t="s">
        <v>58</v>
      </c>
      <c r="AE2708" s="24" t="s">
        <v>8347</v>
      </c>
      <c r="AF2708" s="24" t="s">
        <v>59</v>
      </c>
      <c r="AG2708" s="24" t="s">
        <v>59</v>
      </c>
      <c r="AH2708" s="24" t="s">
        <v>60</v>
      </c>
      <c r="AI2708" s="24" t="s">
        <v>8471</v>
      </c>
      <c r="AJ2708" s="24" t="s">
        <v>60</v>
      </c>
      <c r="AK2708" s="24" t="s">
        <v>101</v>
      </c>
      <c r="AL2708" s="24" t="s">
        <v>70</v>
      </c>
      <c r="AM2708" s="24" t="s">
        <v>59</v>
      </c>
      <c r="AN2708" s="24" t="s">
        <v>59</v>
      </c>
      <c r="AO2708" s="24">
        <v>0</v>
      </c>
      <c r="AP2708" s="24"/>
      <c r="AQ2708" s="24" t="s">
        <v>10548</v>
      </c>
      <c r="AR2708" s="24" t="s">
        <v>10549</v>
      </c>
      <c r="AS2708" s="89">
        <f t="shared" si="559"/>
        <v>23</v>
      </c>
      <c r="AT2708" s="24" t="s">
        <v>10550</v>
      </c>
    </row>
    <row r="2709" spans="1:46" x14ac:dyDescent="0.5">
      <c r="A2709" s="24">
        <v>2853</v>
      </c>
      <c r="B2709" s="24" t="s">
        <v>506</v>
      </c>
      <c r="C2709" s="24" t="s">
        <v>77</v>
      </c>
      <c r="D2709" s="24" t="s">
        <v>295</v>
      </c>
      <c r="E2709" s="24" t="s">
        <v>10551</v>
      </c>
      <c r="F2709" s="77" t="str">
        <f t="shared" si="554"/>
        <v>DRAYTON FENCING COMPANY</v>
      </c>
      <c r="G2709" s="24" t="s">
        <v>292</v>
      </c>
      <c r="H2709" s="24" t="s">
        <v>3282</v>
      </c>
      <c r="I2709" s="24" t="s">
        <v>10463</v>
      </c>
      <c r="J2709" s="24" t="s">
        <v>107</v>
      </c>
      <c r="K2709" s="24" t="s">
        <v>3283</v>
      </c>
      <c r="L2709" s="25">
        <v>45642</v>
      </c>
      <c r="M2709" s="25">
        <v>46736</v>
      </c>
      <c r="N2709" s="81">
        <f t="shared" si="557"/>
        <v>46736</v>
      </c>
      <c r="O2709" s="77" t="str">
        <f t="shared" ca="1" si="558"/>
        <v>Live</v>
      </c>
      <c r="P2709" s="77" t="str" cm="1">
        <f t="array" aca="1" ref="P2709" ca="1">_xlfn.IFS((N2709-TODAY())&gt;=547,"06 Expires over 18 months",(N2709-TODAY())&gt;=365,"05 Expires in 18 months",(N2709-TODAY())&gt;=183,"04 Expires in 12 months",(N2709-TODAY())&gt;=92,"03 Expires in 6 months",(N2709-TODAY())&gt;=31,"02 Expires in 3 months",(N2709-TODAY())&gt;=0,"01 Expires in 30 days",(N2709-TODAY())&gt;=-31,"01 Expired last 30 days",(N2709-TODAY())&gt;=-92,"02 Expired last 3 months",(N2709-TODAY())&gt;=-183,"03 Expired last 6 months",(N2709-TODAY())&gt;=-365,"04 Expired last 12 months",(N2709-TODAY())&gt;=-547,"05 Expired last 18 months",TRUE,"06 Expired over 18 months")</f>
        <v>05 Expires in 18 months</v>
      </c>
      <c r="Q2709" s="65">
        <v>74999</v>
      </c>
      <c r="R2709" s="84">
        <f t="shared" si="556"/>
        <v>218747.08333333334</v>
      </c>
      <c r="S2709" s="77" t="str" cm="1">
        <f t="array" ref="S2709">_xlfn.IFS(R2709&gt;5000000,"Gold",R2709&gt;=500000,"Silver",R2709&gt;30000,"Bronze",TRUE,"Transactional")</f>
        <v>Bronze</v>
      </c>
      <c r="T2709" s="24" t="s">
        <v>122</v>
      </c>
      <c r="U2709" s="101" t="s">
        <v>123</v>
      </c>
      <c r="V2709" s="101" t="s">
        <v>290</v>
      </c>
      <c r="W2709" s="77" t="str">
        <f t="shared" si="555"/>
        <v>No</v>
      </c>
      <c r="X2709" s="77" t="str">
        <f>IFERROR(_xlfn.XLOOKUP(J2709&amp;"||"&amp;K2709,'Mapping Ref.'!$J$2:$J$538,'Mapping Ref.'!$K$2:$K$538),"")</f>
        <v>Construction &amp; Estates</v>
      </c>
      <c r="Y2709" s="77" t="str" cm="1">
        <f t="array" ref="Y2709">_xlfn.IFS(R2709&gt;2000000,"For Publication",R2709&gt;100000,"PID",R2709&gt;30000,"RFQ",TRUE,"Transactional")</f>
        <v>PID</v>
      </c>
      <c r="Z2709" s="24" t="s">
        <v>2277</v>
      </c>
      <c r="AA2709" s="32">
        <v>36</v>
      </c>
      <c r="AB2709" s="24">
        <v>0</v>
      </c>
      <c r="AC2709" s="25">
        <v>45637</v>
      </c>
      <c r="AD2709" s="24" t="s">
        <v>58</v>
      </c>
      <c r="AE2709" s="24" t="s">
        <v>8375</v>
      </c>
      <c r="AF2709" s="24" t="s">
        <v>60</v>
      </c>
      <c r="AG2709" s="24" t="s">
        <v>59</v>
      </c>
      <c r="AH2709" s="24" t="s">
        <v>60</v>
      </c>
      <c r="AI2709" s="24">
        <v>2957870</v>
      </c>
      <c r="AJ2709" s="24" t="s">
        <v>59</v>
      </c>
      <c r="AK2709" s="24" t="s">
        <v>101</v>
      </c>
      <c r="AL2709" s="24" t="s">
        <v>8595</v>
      </c>
      <c r="AM2709" s="24" t="s">
        <v>60</v>
      </c>
      <c r="AN2709" s="24" t="s">
        <v>59</v>
      </c>
      <c r="AO2709" s="24">
        <v>0</v>
      </c>
      <c r="AP2709" s="24"/>
      <c r="AQ2709" s="24" t="s">
        <v>10552</v>
      </c>
      <c r="AR2709" s="24" t="s">
        <v>10553</v>
      </c>
      <c r="AS2709" s="89">
        <f t="shared" si="559"/>
        <v>35</v>
      </c>
      <c r="AT2709" s="24" t="s">
        <v>295</v>
      </c>
    </row>
    <row r="2710" spans="1:46" x14ac:dyDescent="0.5">
      <c r="A2710" s="24">
        <v>2854</v>
      </c>
      <c r="B2710" s="24" t="s">
        <v>506</v>
      </c>
      <c r="C2710" s="24"/>
      <c r="D2710" s="24" t="s">
        <v>10554</v>
      </c>
      <c r="E2710" s="24" t="s">
        <v>5924</v>
      </c>
      <c r="F2710" s="77" t="str">
        <f t="shared" si="554"/>
        <v>VIRGINIA VERUMA</v>
      </c>
      <c r="G2710" s="24" t="s">
        <v>10555</v>
      </c>
      <c r="H2710" s="24" t="s">
        <v>3816</v>
      </c>
      <c r="I2710" s="24" t="s">
        <v>3816</v>
      </c>
      <c r="J2710" s="24" t="s">
        <v>190</v>
      </c>
      <c r="K2710" s="24" t="s">
        <v>2234</v>
      </c>
      <c r="L2710" s="25">
        <v>45637</v>
      </c>
      <c r="M2710" s="25">
        <v>46001</v>
      </c>
      <c r="N2710" s="81">
        <f t="shared" si="557"/>
        <v>46366</v>
      </c>
      <c r="O2710" s="77" t="str">
        <f t="shared" ca="1" si="558"/>
        <v>Live</v>
      </c>
      <c r="P2710" s="77" t="str" cm="1">
        <f t="array" aca="1" ref="P2710" ca="1">_xlfn.IFS((N2710-TODAY())&gt;=547,"06 Expires over 18 months",(N2710-TODAY())&gt;=365,"05 Expires in 18 months",(N2710-TODAY())&gt;=183,"04 Expires in 12 months",(N2710-TODAY())&gt;=92,"03 Expires in 6 months",(N2710-TODAY())&gt;=31,"02 Expires in 3 months",(N2710-TODAY())&gt;=0,"01 Expires in 30 days",(N2710-TODAY())&gt;=-31,"01 Expired last 30 days",(N2710-TODAY())&gt;=-92,"02 Expired last 3 months",(N2710-TODAY())&gt;=-183,"03 Expired last 6 months",(N2710-TODAY())&gt;=-365,"04 Expired last 12 months",(N2710-TODAY())&gt;=-547,"05 Expired last 18 months",TRUE,"06 Expired over 18 months")</f>
        <v>03 Expires in 6 months</v>
      </c>
      <c r="Q2710" s="65">
        <v>5000</v>
      </c>
      <c r="R2710" s="84">
        <f t="shared" si="556"/>
        <v>9583.3333333333339</v>
      </c>
      <c r="S2710" s="77" t="str" cm="1">
        <f t="array" ref="S2710">_xlfn.IFS(R2710&gt;5000000,"Gold",R2710&gt;=500000,"Silver",R2710&gt;30000,"Bronze",TRUE,"Transactional")</f>
        <v>Transactional</v>
      </c>
      <c r="T2710" s="24" t="s">
        <v>54</v>
      </c>
      <c r="U2710" s="101" t="s">
        <v>190</v>
      </c>
      <c r="V2710" s="101" t="s">
        <v>1742</v>
      </c>
      <c r="W2710" s="77" t="str">
        <f t="shared" si="555"/>
        <v>Yes</v>
      </c>
      <c r="X2710" s="77" t="str">
        <f>IFERROR(_xlfn.XLOOKUP(J2710&amp;"||"&amp;K2710,'Mapping Ref.'!$J$2:$J$538,'Mapping Ref.'!$K$2:$K$538),"")</f>
        <v>Childrens &amp; Adults</v>
      </c>
      <c r="Y2710" s="77" t="str" cm="1">
        <f t="array" ref="Y2710">_xlfn.IFS(R2710&gt;2000000,"For Publication",R2710&gt;100000,"PID",R2710&gt;30000,"RFQ",TRUE,"Transactional")</f>
        <v>Transactional</v>
      </c>
      <c r="Z2710" s="24" t="s">
        <v>8586</v>
      </c>
      <c r="AA2710" s="32">
        <v>12</v>
      </c>
      <c r="AB2710" s="24">
        <v>12</v>
      </c>
      <c r="AC2710" s="25">
        <v>45637</v>
      </c>
      <c r="AD2710" s="24" t="s">
        <v>58</v>
      </c>
      <c r="AE2710" s="24" t="s">
        <v>8347</v>
      </c>
      <c r="AF2710" s="24" t="s">
        <v>59</v>
      </c>
      <c r="AG2710" s="24" t="s">
        <v>59</v>
      </c>
      <c r="AH2710" s="24" t="s">
        <v>60</v>
      </c>
      <c r="AI2710" s="24" t="s">
        <v>8471</v>
      </c>
      <c r="AJ2710" s="24" t="s">
        <v>60</v>
      </c>
      <c r="AK2710" s="24" t="s">
        <v>101</v>
      </c>
      <c r="AL2710" s="24" t="s">
        <v>70</v>
      </c>
      <c r="AM2710" s="24" t="s">
        <v>59</v>
      </c>
      <c r="AN2710" s="24" t="s">
        <v>59</v>
      </c>
      <c r="AO2710" s="24">
        <v>0</v>
      </c>
      <c r="AP2710" s="24"/>
      <c r="AQ2710" s="24" t="s">
        <v>10555</v>
      </c>
      <c r="AR2710" s="24" t="s">
        <v>10556</v>
      </c>
      <c r="AS2710" s="89">
        <f t="shared" si="559"/>
        <v>23</v>
      </c>
      <c r="AT2710" s="24" t="s">
        <v>10557</v>
      </c>
    </row>
    <row r="2711" spans="1:46" x14ac:dyDescent="0.5">
      <c r="A2711" s="24">
        <v>2855</v>
      </c>
      <c r="B2711" s="24" t="s">
        <v>506</v>
      </c>
      <c r="C2711" s="24"/>
      <c r="D2711" s="24" t="s">
        <v>10558</v>
      </c>
      <c r="E2711" s="24" t="s">
        <v>5924</v>
      </c>
      <c r="F2711" s="77" t="str">
        <f t="shared" si="554"/>
        <v>Dr Emmi Honeybourne-Ward</v>
      </c>
      <c r="G2711" s="24" t="s">
        <v>10559</v>
      </c>
      <c r="H2711" s="24" t="s">
        <v>3816</v>
      </c>
      <c r="I2711" s="24" t="s">
        <v>3816</v>
      </c>
      <c r="J2711" s="24" t="s">
        <v>190</v>
      </c>
      <c r="K2711" s="24" t="s">
        <v>2234</v>
      </c>
      <c r="L2711" s="25">
        <v>45637</v>
      </c>
      <c r="M2711" s="25">
        <v>46001</v>
      </c>
      <c r="N2711" s="81">
        <f t="shared" si="557"/>
        <v>46366</v>
      </c>
      <c r="O2711" s="77" t="str">
        <f t="shared" ca="1" si="558"/>
        <v>Live</v>
      </c>
      <c r="P2711" s="77" t="str" cm="1">
        <f t="array" aca="1" ref="P2711" ca="1">_xlfn.IFS((N2711-TODAY())&gt;=547,"06 Expires over 18 months",(N2711-TODAY())&gt;=365,"05 Expires in 18 months",(N2711-TODAY())&gt;=183,"04 Expires in 12 months",(N2711-TODAY())&gt;=92,"03 Expires in 6 months",(N2711-TODAY())&gt;=31,"02 Expires in 3 months",(N2711-TODAY())&gt;=0,"01 Expires in 30 days",(N2711-TODAY())&gt;=-31,"01 Expired last 30 days",(N2711-TODAY())&gt;=-92,"02 Expired last 3 months",(N2711-TODAY())&gt;=-183,"03 Expired last 6 months",(N2711-TODAY())&gt;=-365,"04 Expired last 12 months",(N2711-TODAY())&gt;=-547,"05 Expired last 18 months",TRUE,"06 Expired over 18 months")</f>
        <v>03 Expires in 6 months</v>
      </c>
      <c r="Q2711" s="65">
        <v>5000</v>
      </c>
      <c r="R2711" s="84">
        <f t="shared" si="556"/>
        <v>9583.3333333333339</v>
      </c>
      <c r="S2711" s="77" t="str" cm="1">
        <f t="array" ref="S2711">_xlfn.IFS(R2711&gt;5000000,"Gold",R2711&gt;=500000,"Silver",R2711&gt;30000,"Bronze",TRUE,"Transactional")</f>
        <v>Transactional</v>
      </c>
      <c r="T2711" s="24" t="s">
        <v>54</v>
      </c>
      <c r="U2711" s="101" t="s">
        <v>190</v>
      </c>
      <c r="V2711" s="101" t="s">
        <v>1742</v>
      </c>
      <c r="W2711" s="77" t="str">
        <f t="shared" si="555"/>
        <v>Yes</v>
      </c>
      <c r="X2711" s="77" t="str">
        <f>IFERROR(_xlfn.XLOOKUP(J2711&amp;"||"&amp;K2711,'Mapping Ref.'!$J$2:$J$538,'Mapping Ref.'!$K$2:$K$538),"")</f>
        <v>Childrens &amp; Adults</v>
      </c>
      <c r="Y2711" s="77" t="str" cm="1">
        <f t="array" ref="Y2711">_xlfn.IFS(R2711&gt;2000000,"For Publication",R2711&gt;100000,"PID",R2711&gt;30000,"RFQ",TRUE,"Transactional")</f>
        <v>Transactional</v>
      </c>
      <c r="Z2711" s="24" t="s">
        <v>8586</v>
      </c>
      <c r="AA2711" s="32">
        <v>12</v>
      </c>
      <c r="AB2711" s="24">
        <v>12</v>
      </c>
      <c r="AC2711" s="25">
        <v>45637</v>
      </c>
      <c r="AD2711" s="24" t="s">
        <v>58</v>
      </c>
      <c r="AE2711" s="24" t="s">
        <v>8347</v>
      </c>
      <c r="AF2711" s="24" t="s">
        <v>59</v>
      </c>
      <c r="AG2711" s="24" t="s">
        <v>59</v>
      </c>
      <c r="AH2711" s="24" t="s">
        <v>60</v>
      </c>
      <c r="AI2711" s="24" t="s">
        <v>8471</v>
      </c>
      <c r="AJ2711" s="24" t="s">
        <v>60</v>
      </c>
      <c r="AK2711" s="24" t="s">
        <v>101</v>
      </c>
      <c r="AL2711" s="24" t="s">
        <v>70</v>
      </c>
      <c r="AM2711" s="24" t="s">
        <v>59</v>
      </c>
      <c r="AN2711" s="24" t="s">
        <v>59</v>
      </c>
      <c r="AO2711" s="24">
        <v>0</v>
      </c>
      <c r="AP2711" s="24"/>
      <c r="AQ2711" s="24" t="s">
        <v>10559</v>
      </c>
      <c r="AR2711" s="24" t="s">
        <v>10560</v>
      </c>
      <c r="AS2711" s="89">
        <f t="shared" si="559"/>
        <v>23</v>
      </c>
      <c r="AT2711" s="24"/>
    </row>
    <row r="2712" spans="1:46" x14ac:dyDescent="0.5">
      <c r="A2712" s="24">
        <v>2856</v>
      </c>
      <c r="B2712" s="24"/>
      <c r="C2712" s="24"/>
      <c r="D2712" s="24" t="s">
        <v>10561</v>
      </c>
      <c r="E2712" s="24" t="s">
        <v>10562</v>
      </c>
      <c r="F2712" s="77" t="str">
        <f t="shared" si="554"/>
        <v>BAKER RUFF HANNON LLP</v>
      </c>
      <c r="G2712" s="24" t="s">
        <v>10563</v>
      </c>
      <c r="H2712" s="24" t="s">
        <v>1029</v>
      </c>
      <c r="I2712" s="24" t="s">
        <v>1029</v>
      </c>
      <c r="J2712" s="24" t="s">
        <v>321</v>
      </c>
      <c r="K2712" s="24" t="s">
        <v>337</v>
      </c>
      <c r="L2712" s="25">
        <v>45648</v>
      </c>
      <c r="M2712" s="25">
        <v>45695</v>
      </c>
      <c r="N2712" s="81">
        <f t="shared" si="557"/>
        <v>45754</v>
      </c>
      <c r="O2712" s="77" t="str">
        <f t="shared" ca="1" si="558"/>
        <v>Expired</v>
      </c>
      <c r="P2712" s="77" t="str" cm="1">
        <f t="array" aca="1" ref="P2712" ca="1">_xlfn.IFS((N2712-TODAY())&gt;=547,"06 Expires over 18 months",(N2712-TODAY())&gt;=365,"05 Expires in 18 months",(N2712-TODAY())&gt;=183,"04 Expires in 12 months",(N2712-TODAY())&gt;=92,"03 Expires in 6 months",(N2712-TODAY())&gt;=31,"02 Expires in 3 months",(N2712-TODAY())&gt;=0,"01 Expires in 30 days",(N2712-TODAY())&gt;=-31,"01 Expired last 30 days",(N2712-TODAY())&gt;=-92,"02 Expired last 3 months",(N2712-TODAY())&gt;=-183,"03 Expired last 6 months",(N2712-TODAY())&gt;=-365,"04 Expired last 12 months",(N2712-TODAY())&gt;=-547,"05 Expired last 18 months",TRUE,"06 Expired over 18 months")</f>
        <v>05 Expired last 18 months</v>
      </c>
      <c r="Q2712" s="65">
        <v>24275</v>
      </c>
      <c r="R2712" s="84">
        <f t="shared" si="556"/>
        <v>24275</v>
      </c>
      <c r="S2712" s="77" t="str" cm="1">
        <f t="array" ref="S2712">_xlfn.IFS(R2712&gt;5000000,"Gold",R2712&gt;=500000,"Silver",R2712&gt;30000,"Bronze",TRUE,"Transactional")</f>
        <v>Transactional</v>
      </c>
      <c r="T2712" s="24" t="s">
        <v>54</v>
      </c>
      <c r="U2712" s="101" t="s">
        <v>116</v>
      </c>
      <c r="V2712" s="101" t="s">
        <v>70</v>
      </c>
      <c r="W2712" s="77" t="str">
        <f t="shared" si="555"/>
        <v>Yes</v>
      </c>
      <c r="X2712" s="77" t="str">
        <f>IFERROR(_xlfn.XLOOKUP(J2712&amp;"||"&amp;K2712,'Mapping Ref.'!$J$2:$J$538,'Mapping Ref.'!$K$2:$K$538),"")</f>
        <v>Corporate</v>
      </c>
      <c r="Y2712" s="77" t="str" cm="1">
        <f t="array" ref="Y2712">_xlfn.IFS(R2712&gt;2000000,"For Publication",R2712&gt;100000,"PID",R2712&gt;30000,"RFQ",TRUE,"Transactional")</f>
        <v>Transactional</v>
      </c>
      <c r="Z2712" s="24" t="s">
        <v>2277</v>
      </c>
      <c r="AA2712" s="32">
        <v>2</v>
      </c>
      <c r="AB2712" s="24">
        <v>2</v>
      </c>
      <c r="AC2712" s="25">
        <v>45637</v>
      </c>
      <c r="AD2712" s="24" t="s">
        <v>58</v>
      </c>
      <c r="AE2712" s="24" t="s">
        <v>8528</v>
      </c>
      <c r="AF2712" s="24" t="s">
        <v>60</v>
      </c>
      <c r="AG2712" s="24" t="s">
        <v>59</v>
      </c>
      <c r="AH2712" s="24" t="s">
        <v>60</v>
      </c>
      <c r="AI2712" s="24" t="s">
        <v>10564</v>
      </c>
      <c r="AJ2712" s="24" t="s">
        <v>59</v>
      </c>
      <c r="AK2712" s="24" t="s">
        <v>86</v>
      </c>
      <c r="AL2712" s="24" t="s">
        <v>70</v>
      </c>
      <c r="AM2712" s="24" t="s">
        <v>60</v>
      </c>
      <c r="AN2712" s="24" t="s">
        <v>59</v>
      </c>
      <c r="AO2712" s="24">
        <v>0</v>
      </c>
      <c r="AP2712" s="24"/>
      <c r="AQ2712" s="24" t="s">
        <v>10565</v>
      </c>
      <c r="AR2712" s="24" t="s">
        <v>10565</v>
      </c>
      <c r="AS2712" s="89">
        <f t="shared" si="559"/>
        <v>3</v>
      </c>
      <c r="AT2712" s="24" t="s">
        <v>10566</v>
      </c>
    </row>
    <row r="2713" spans="1:46" x14ac:dyDescent="0.5">
      <c r="A2713" s="24">
        <v>2857</v>
      </c>
      <c r="B2713" s="24" t="s">
        <v>506</v>
      </c>
      <c r="C2713" s="24"/>
      <c r="D2713" s="24" t="s">
        <v>10567</v>
      </c>
      <c r="E2713" s="24" t="s">
        <v>5924</v>
      </c>
      <c r="F2713" s="77" t="str">
        <f t="shared" si="554"/>
        <v>Latimer Community Art Therapy</v>
      </c>
      <c r="G2713" s="24" t="s">
        <v>10568</v>
      </c>
      <c r="H2713" s="24" t="s">
        <v>3816</v>
      </c>
      <c r="I2713" s="24" t="s">
        <v>3816</v>
      </c>
      <c r="J2713" s="24" t="s">
        <v>190</v>
      </c>
      <c r="K2713" s="24" t="s">
        <v>2234</v>
      </c>
      <c r="L2713" s="25">
        <v>45637</v>
      </c>
      <c r="M2713" s="25">
        <v>46001</v>
      </c>
      <c r="N2713" s="81">
        <f t="shared" si="557"/>
        <v>46366</v>
      </c>
      <c r="O2713" s="77" t="str">
        <f t="shared" ca="1" si="558"/>
        <v>Live</v>
      </c>
      <c r="P2713" s="77" t="str" cm="1">
        <f t="array" aca="1" ref="P2713" ca="1">_xlfn.IFS((N2713-TODAY())&gt;=547,"06 Expires over 18 months",(N2713-TODAY())&gt;=365,"05 Expires in 18 months",(N2713-TODAY())&gt;=183,"04 Expires in 12 months",(N2713-TODAY())&gt;=92,"03 Expires in 6 months",(N2713-TODAY())&gt;=31,"02 Expires in 3 months",(N2713-TODAY())&gt;=0,"01 Expires in 30 days",(N2713-TODAY())&gt;=-31,"01 Expired last 30 days",(N2713-TODAY())&gt;=-92,"02 Expired last 3 months",(N2713-TODAY())&gt;=-183,"03 Expired last 6 months",(N2713-TODAY())&gt;=-365,"04 Expired last 12 months",(N2713-TODAY())&gt;=-547,"05 Expired last 18 months",TRUE,"06 Expired over 18 months")</f>
        <v>03 Expires in 6 months</v>
      </c>
      <c r="Q2713" s="65">
        <v>5000</v>
      </c>
      <c r="R2713" s="84">
        <f t="shared" si="556"/>
        <v>9583.3333333333339</v>
      </c>
      <c r="S2713" s="77" t="str" cm="1">
        <f t="array" ref="S2713">_xlfn.IFS(R2713&gt;5000000,"Gold",R2713&gt;=500000,"Silver",R2713&gt;30000,"Bronze",TRUE,"Transactional")</f>
        <v>Transactional</v>
      </c>
      <c r="T2713" s="24" t="s">
        <v>54</v>
      </c>
      <c r="U2713" s="101" t="s">
        <v>190</v>
      </c>
      <c r="V2713" s="101" t="s">
        <v>596</v>
      </c>
      <c r="W2713" s="77" t="str">
        <f t="shared" si="555"/>
        <v>Yes</v>
      </c>
      <c r="X2713" s="77" t="str">
        <f>IFERROR(_xlfn.XLOOKUP(J2713&amp;"||"&amp;K2713,'Mapping Ref.'!$J$2:$J$538,'Mapping Ref.'!$K$2:$K$538),"")</f>
        <v>Childrens &amp; Adults</v>
      </c>
      <c r="Y2713" s="77" t="str" cm="1">
        <f t="array" ref="Y2713">_xlfn.IFS(R2713&gt;2000000,"For Publication",R2713&gt;100000,"PID",R2713&gt;30000,"RFQ",TRUE,"Transactional")</f>
        <v>Transactional</v>
      </c>
      <c r="Z2713" s="24" t="s">
        <v>8586</v>
      </c>
      <c r="AA2713" s="32">
        <v>12</v>
      </c>
      <c r="AB2713" s="24">
        <v>12</v>
      </c>
      <c r="AC2713" s="25">
        <v>45637</v>
      </c>
      <c r="AD2713" s="24" t="s">
        <v>58</v>
      </c>
      <c r="AE2713" s="24" t="s">
        <v>8347</v>
      </c>
      <c r="AF2713" s="24" t="s">
        <v>59</v>
      </c>
      <c r="AG2713" s="24" t="s">
        <v>59</v>
      </c>
      <c r="AH2713" s="24" t="s">
        <v>60</v>
      </c>
      <c r="AI2713" s="24" t="s">
        <v>8471</v>
      </c>
      <c r="AJ2713" s="24" t="s">
        <v>60</v>
      </c>
      <c r="AK2713" s="24" t="s">
        <v>101</v>
      </c>
      <c r="AL2713" s="24" t="s">
        <v>70</v>
      </c>
      <c r="AM2713" s="24" t="s">
        <v>59</v>
      </c>
      <c r="AN2713" s="24" t="s">
        <v>59</v>
      </c>
      <c r="AO2713" s="24">
        <v>0</v>
      </c>
      <c r="AP2713" s="24"/>
      <c r="AQ2713" s="24" t="s">
        <v>10568</v>
      </c>
      <c r="AR2713" s="24" t="s">
        <v>10569</v>
      </c>
      <c r="AS2713" s="89">
        <f t="shared" si="559"/>
        <v>23</v>
      </c>
      <c r="AT2713" s="24" t="s">
        <v>10568</v>
      </c>
    </row>
    <row r="2714" spans="1:46" x14ac:dyDescent="0.5">
      <c r="A2714" s="24">
        <v>2858</v>
      </c>
      <c r="B2714" s="24" t="s">
        <v>506</v>
      </c>
      <c r="C2714" s="24" t="s">
        <v>77</v>
      </c>
      <c r="D2714" s="24" t="s">
        <v>10570</v>
      </c>
      <c r="E2714" s="24" t="s">
        <v>10571</v>
      </c>
      <c r="F2714" s="77" t="str">
        <f t="shared" si="554"/>
        <v>RECOVERY AND TRANSFORMATION LTD T/A ASHIA AKRAM</v>
      </c>
      <c r="G2714" s="24" t="s">
        <v>10572</v>
      </c>
      <c r="H2714" s="24" t="s">
        <v>3268</v>
      </c>
      <c r="I2714" s="24" t="s">
        <v>3269</v>
      </c>
      <c r="J2714" s="24" t="s">
        <v>190</v>
      </c>
      <c r="K2714" s="24" t="s">
        <v>3270</v>
      </c>
      <c r="L2714" s="25">
        <v>45639</v>
      </c>
      <c r="M2714" s="25">
        <v>46004</v>
      </c>
      <c r="N2714" s="81">
        <f t="shared" si="557"/>
        <v>46369</v>
      </c>
      <c r="O2714" s="77" t="str">
        <f t="shared" ca="1" si="558"/>
        <v>Live</v>
      </c>
      <c r="P2714" s="77" t="str" cm="1">
        <f t="array" aca="1" ref="P2714" ca="1">_xlfn.IFS((N2714-TODAY())&gt;=547,"06 Expires over 18 months",(N2714-TODAY())&gt;=365,"05 Expires in 18 months",(N2714-TODAY())&gt;=183,"04 Expires in 12 months",(N2714-TODAY())&gt;=92,"03 Expires in 6 months",(N2714-TODAY())&gt;=31,"02 Expires in 3 months",(N2714-TODAY())&gt;=0,"01 Expires in 30 days",(N2714-TODAY())&gt;=-31,"01 Expired last 30 days",(N2714-TODAY())&gt;=-92,"02 Expired last 3 months",(N2714-TODAY())&gt;=-183,"03 Expired last 6 months",(N2714-TODAY())&gt;=-365,"04 Expired last 12 months",(N2714-TODAY())&gt;=-547,"05 Expired last 18 months",TRUE,"06 Expired over 18 months")</f>
        <v>03 Expires in 6 months</v>
      </c>
      <c r="Q2714" s="65">
        <v>15000</v>
      </c>
      <c r="R2714" s="84">
        <f t="shared" si="556"/>
        <v>30000</v>
      </c>
      <c r="S2714" s="77" t="str" cm="1">
        <f t="array" ref="S2714">_xlfn.IFS(R2714&gt;5000000,"Gold",R2714&gt;=500000,"Silver",R2714&gt;30000,"Bronze",TRUE,"Transactional")</f>
        <v>Transactional</v>
      </c>
      <c r="T2714" s="24" t="s">
        <v>54</v>
      </c>
      <c r="U2714" s="101" t="s">
        <v>84</v>
      </c>
      <c r="V2714" s="101" t="s">
        <v>214</v>
      </c>
      <c r="W2714" s="77" t="str">
        <f t="shared" si="555"/>
        <v>Yes</v>
      </c>
      <c r="X2714" s="77" t="str">
        <f>IFERROR(_xlfn.XLOOKUP(J2714&amp;"||"&amp;K2714,'Mapping Ref.'!$J$2:$J$538,'Mapping Ref.'!$K$2:$K$538),"")</f>
        <v>Childrens &amp; Adults</v>
      </c>
      <c r="Y2714" s="77" t="str" cm="1">
        <f t="array" ref="Y2714">_xlfn.IFS(R2714&gt;2000000,"For Publication",R2714&gt;100000,"PID",R2714&gt;30000,"RFQ",TRUE,"Transactional")</f>
        <v>Transactional</v>
      </c>
      <c r="Z2714" s="24" t="s">
        <v>2277</v>
      </c>
      <c r="AA2714" s="32">
        <v>12</v>
      </c>
      <c r="AB2714" s="24">
        <v>12</v>
      </c>
      <c r="AC2714" s="25">
        <v>45639</v>
      </c>
      <c r="AD2714" s="24" t="s">
        <v>58</v>
      </c>
      <c r="AE2714" s="24" t="s">
        <v>60</v>
      </c>
      <c r="AF2714" s="24" t="s">
        <v>60</v>
      </c>
      <c r="AG2714" s="24" t="s">
        <v>59</v>
      </c>
      <c r="AH2714" s="24" t="s">
        <v>60</v>
      </c>
      <c r="AI2714" s="24">
        <v>16054438</v>
      </c>
      <c r="AJ2714" s="24" t="s">
        <v>59</v>
      </c>
      <c r="AK2714" s="24" t="s">
        <v>101</v>
      </c>
      <c r="AL2714" s="24" t="s">
        <v>70</v>
      </c>
      <c r="AM2714" s="24" t="s">
        <v>60</v>
      </c>
      <c r="AN2714" s="24" t="s">
        <v>59</v>
      </c>
      <c r="AO2714" s="24">
        <v>0</v>
      </c>
      <c r="AP2714" s="24"/>
      <c r="AQ2714" s="24" t="s">
        <v>10570</v>
      </c>
      <c r="AR2714" s="24" t="s">
        <v>10573</v>
      </c>
      <c r="AS2714" s="89">
        <f t="shared" si="559"/>
        <v>24</v>
      </c>
      <c r="AT2714" s="24" t="s">
        <v>9561</v>
      </c>
    </row>
    <row r="2715" spans="1:46" x14ac:dyDescent="0.5">
      <c r="A2715" s="24">
        <v>2859</v>
      </c>
      <c r="B2715" s="24" t="s">
        <v>506</v>
      </c>
      <c r="C2715" s="24"/>
      <c r="D2715" s="24" t="s">
        <v>10574</v>
      </c>
      <c r="E2715" s="24" t="s">
        <v>10575</v>
      </c>
      <c r="F2715" s="77" t="str">
        <f t="shared" si="554"/>
        <v>RACHEL MACFARLANE</v>
      </c>
      <c r="G2715" s="24" t="s">
        <v>10574</v>
      </c>
      <c r="H2715" s="24" t="s">
        <v>10255</v>
      </c>
      <c r="I2715" s="24" t="s">
        <v>10255</v>
      </c>
      <c r="J2715" s="24" t="s">
        <v>190</v>
      </c>
      <c r="K2715" s="24" t="s">
        <v>2202</v>
      </c>
      <c r="L2715" s="25">
        <v>45639</v>
      </c>
      <c r="M2715" s="25">
        <v>46265</v>
      </c>
      <c r="N2715" s="81">
        <f t="shared" si="557"/>
        <v>46265</v>
      </c>
      <c r="O2715" s="77" t="str">
        <f t="shared" ca="1" si="558"/>
        <v>Live</v>
      </c>
      <c r="P2715" s="77" t="str" cm="1">
        <f t="array" aca="1" ref="P2715" ca="1">_xlfn.IFS((N2715-TODAY())&gt;=547,"06 Expires over 18 months",(N2715-TODAY())&gt;=365,"05 Expires in 18 months",(N2715-TODAY())&gt;=183,"04 Expires in 12 months",(N2715-TODAY())&gt;=92,"03 Expires in 6 months",(N2715-TODAY())&gt;=31,"02 Expires in 3 months",(N2715-TODAY())&gt;=0,"01 Expires in 30 days",(N2715-TODAY())&gt;=-31,"01 Expired last 30 days",(N2715-TODAY())&gt;=-92,"02 Expired last 3 months",(N2715-TODAY())&gt;=-183,"03 Expired last 6 months",(N2715-TODAY())&gt;=-365,"04 Expired last 12 months",(N2715-TODAY())&gt;=-547,"05 Expired last 18 months",TRUE,"06 Expired over 18 months")</f>
        <v>01 Expires in 30 days</v>
      </c>
      <c r="Q2715" s="65">
        <v>4000</v>
      </c>
      <c r="R2715" s="84">
        <f t="shared" si="556"/>
        <v>6666.666666666667</v>
      </c>
      <c r="S2715" s="77" t="str" cm="1">
        <f t="array" ref="S2715">_xlfn.IFS(R2715&gt;5000000,"Gold",R2715&gt;=500000,"Silver",R2715&gt;30000,"Bronze",TRUE,"Transactional")</f>
        <v>Transactional</v>
      </c>
      <c r="T2715" s="24" t="s">
        <v>54</v>
      </c>
      <c r="U2715" s="101" t="s">
        <v>109</v>
      </c>
      <c r="V2715" s="101" t="s">
        <v>148</v>
      </c>
      <c r="W2715" s="77" t="str">
        <f t="shared" si="555"/>
        <v>No</v>
      </c>
      <c r="X2715" s="77" t="str">
        <f>IFERROR(_xlfn.XLOOKUP(J2715&amp;"||"&amp;K2715,'Mapping Ref.'!$J$2:$J$538,'Mapping Ref.'!$K$2:$K$538),"")</f>
        <v>Childrens &amp; Adults</v>
      </c>
      <c r="Y2715" s="77" t="str" cm="1">
        <f t="array" ref="Y2715">_xlfn.IFS(R2715&gt;2000000,"For Publication",R2715&gt;100000,"PID",R2715&gt;30000,"RFQ",TRUE,"Transactional")</f>
        <v>Transactional</v>
      </c>
      <c r="Z2715" s="24" t="s">
        <v>8586</v>
      </c>
      <c r="AA2715" s="32">
        <v>24</v>
      </c>
      <c r="AB2715" s="24">
        <v>0</v>
      </c>
      <c r="AC2715" s="25">
        <v>45639</v>
      </c>
      <c r="AD2715" s="24" t="s">
        <v>58</v>
      </c>
      <c r="AE2715" s="24">
        <v>10001174</v>
      </c>
      <c r="AF2715" s="24" t="s">
        <v>59</v>
      </c>
      <c r="AG2715" s="24" t="s">
        <v>59</v>
      </c>
      <c r="AH2715" s="24" t="s">
        <v>60</v>
      </c>
      <c r="AI2715" s="24">
        <v>5488040951</v>
      </c>
      <c r="AJ2715" s="24" t="s">
        <v>60</v>
      </c>
      <c r="AK2715" s="24" t="s">
        <v>101</v>
      </c>
      <c r="AL2715" s="24" t="s">
        <v>70</v>
      </c>
      <c r="AM2715" s="24" t="s">
        <v>59</v>
      </c>
      <c r="AN2715" s="24" t="s">
        <v>59</v>
      </c>
      <c r="AO2715" s="24">
        <v>0</v>
      </c>
      <c r="AP2715" s="24"/>
      <c r="AQ2715" s="24" t="s">
        <v>10256</v>
      </c>
      <c r="AR2715" s="24" t="s">
        <v>10257</v>
      </c>
      <c r="AS2715" s="89">
        <f t="shared" si="559"/>
        <v>20</v>
      </c>
      <c r="AT2715" s="24" t="s">
        <v>10576</v>
      </c>
    </row>
    <row r="2716" spans="1:46" x14ac:dyDescent="0.5">
      <c r="A2716" s="24">
        <v>2860</v>
      </c>
      <c r="B2716" s="24" t="s">
        <v>506</v>
      </c>
      <c r="C2716" s="24" t="s">
        <v>77</v>
      </c>
      <c r="D2716" s="24" t="s">
        <v>10577</v>
      </c>
      <c r="E2716" s="24" t="s">
        <v>10578</v>
      </c>
      <c r="F2716" s="77" t="str">
        <f t="shared" si="554"/>
        <v>ANNETTE O'CALLAGHAN</v>
      </c>
      <c r="G2716" s="24" t="s">
        <v>10577</v>
      </c>
      <c r="H2716" s="24" t="s">
        <v>1420</v>
      </c>
      <c r="I2716" s="24" t="s">
        <v>1420</v>
      </c>
      <c r="J2716" s="24" t="s">
        <v>52</v>
      </c>
      <c r="K2716" s="24" t="s">
        <v>822</v>
      </c>
      <c r="L2716" s="25">
        <v>45642</v>
      </c>
      <c r="M2716" s="25"/>
      <c r="N2716" s="81"/>
      <c r="O2716" s="77" t="s">
        <v>712</v>
      </c>
      <c r="P2716" s="77"/>
      <c r="Q2716" s="104"/>
      <c r="R2716" s="84">
        <v>0</v>
      </c>
      <c r="S2716" s="77" t="str" cm="1">
        <f t="array" ref="S2716">_xlfn.IFS(R2716&gt;5000000,"Gold",R2716&gt;=500000,"Silver",R2716&gt;30000,"Bronze",TRUE,"Transactional")</f>
        <v>Transactional</v>
      </c>
      <c r="T2716" s="24" t="s">
        <v>54</v>
      </c>
      <c r="U2716" s="101" t="s">
        <v>455</v>
      </c>
      <c r="V2716" s="101" t="s">
        <v>822</v>
      </c>
      <c r="W2716" s="77" t="str">
        <f t="shared" si="555"/>
        <v>Yes</v>
      </c>
      <c r="X2716" s="77" t="str">
        <f>IFERROR(_xlfn.XLOOKUP(J2716&amp;"||"&amp;K2716,'Mapping Ref.'!$J$2:$J$538,'Mapping Ref.'!$K$2:$K$538),"")</f>
        <v>Corporate</v>
      </c>
      <c r="Y2716" s="77" t="str" cm="1">
        <f t="array" ref="Y2716">_xlfn.IFS(R2716&gt;2000000,"For Publication",R2716&gt;100000,"PID",R2716&gt;30000,"RFQ",TRUE,"Transactional")</f>
        <v>Transactional</v>
      </c>
      <c r="Z2716" s="24" t="s">
        <v>8586</v>
      </c>
      <c r="AA2716" s="32">
        <v>80</v>
      </c>
      <c r="AB2716" s="24">
        <v>80</v>
      </c>
      <c r="AC2716" s="25">
        <v>45642</v>
      </c>
      <c r="AD2716" s="24" t="s">
        <v>102</v>
      </c>
      <c r="AE2716" s="24">
        <v>0</v>
      </c>
      <c r="AF2716" s="24" t="s">
        <v>60</v>
      </c>
      <c r="AG2716" s="24" t="s">
        <v>59</v>
      </c>
      <c r="AH2716" s="24" t="s">
        <v>60</v>
      </c>
      <c r="AI2716" s="24"/>
      <c r="AJ2716" s="24" t="s">
        <v>59</v>
      </c>
      <c r="AK2716" s="24" t="s">
        <v>86</v>
      </c>
      <c r="AL2716" s="24" t="s">
        <v>70</v>
      </c>
      <c r="AM2716" s="24" t="s">
        <v>59</v>
      </c>
      <c r="AN2716" s="24"/>
      <c r="AO2716" s="24">
        <v>0</v>
      </c>
      <c r="AP2716" s="24" t="s">
        <v>10579</v>
      </c>
      <c r="AQ2716" s="24" t="s">
        <v>10577</v>
      </c>
      <c r="AR2716" s="24" t="s">
        <v>10580</v>
      </c>
      <c r="AS2716" s="89">
        <v>0</v>
      </c>
      <c r="AT2716" s="24" t="s">
        <v>2108</v>
      </c>
    </row>
    <row r="2717" spans="1:46" x14ac:dyDescent="0.5">
      <c r="A2717" s="24">
        <v>2861</v>
      </c>
      <c r="B2717" s="24"/>
      <c r="C2717" s="24"/>
      <c r="D2717" s="24" t="s">
        <v>10581</v>
      </c>
      <c r="E2717" s="24" t="s">
        <v>6473</v>
      </c>
      <c r="F2717" s="77" t="str">
        <f t="shared" si="554"/>
        <v>SYLVIA OWOLAWI</v>
      </c>
      <c r="G2717" s="24" t="s">
        <v>10581</v>
      </c>
      <c r="H2717" s="24" t="s">
        <v>1420</v>
      </c>
      <c r="I2717" s="24" t="s">
        <v>1420</v>
      </c>
      <c r="J2717" s="24" t="s">
        <v>52</v>
      </c>
      <c r="K2717" s="24" t="s">
        <v>822</v>
      </c>
      <c r="L2717" s="25">
        <v>45644</v>
      </c>
      <c r="M2717" s="25"/>
      <c r="N2717" s="81"/>
      <c r="O2717" s="77" t="s">
        <v>712</v>
      </c>
      <c r="P2717" s="77"/>
      <c r="Q2717" s="104"/>
      <c r="R2717" s="84">
        <v>0</v>
      </c>
      <c r="S2717" s="77" t="str" cm="1">
        <f t="array" ref="S2717">_xlfn.IFS(R2717&gt;5000000,"Gold",R2717&gt;=500000,"Silver",R2717&gt;30000,"Bronze",TRUE,"Transactional")</f>
        <v>Transactional</v>
      </c>
      <c r="T2717" s="24" t="s">
        <v>54</v>
      </c>
      <c r="U2717" s="101" t="s">
        <v>455</v>
      </c>
      <c r="V2717" s="101" t="s">
        <v>822</v>
      </c>
      <c r="W2717" s="77" t="str">
        <f t="shared" si="555"/>
        <v>Yes</v>
      </c>
      <c r="X2717" s="77" t="str">
        <f>IFERROR(_xlfn.XLOOKUP(J2717&amp;"||"&amp;K2717,'Mapping Ref.'!$J$2:$J$538,'Mapping Ref.'!$K$2:$K$538),"")</f>
        <v>Corporate</v>
      </c>
      <c r="Y2717" s="77" t="str" cm="1">
        <f t="array" ref="Y2717">_xlfn.IFS(R2717&gt;2000000,"For Publication",R2717&gt;100000,"PID",R2717&gt;30000,"RFQ",TRUE,"Transactional")</f>
        <v>Transactional</v>
      </c>
      <c r="Z2717" s="24" t="s">
        <v>8586</v>
      </c>
      <c r="AA2717" s="32">
        <v>80</v>
      </c>
      <c r="AB2717" s="24">
        <v>80</v>
      </c>
      <c r="AC2717" s="25">
        <v>45644</v>
      </c>
      <c r="AD2717" s="24" t="s">
        <v>102</v>
      </c>
      <c r="AE2717" s="24">
        <v>0</v>
      </c>
      <c r="AF2717" s="24" t="s">
        <v>59</v>
      </c>
      <c r="AG2717" s="24" t="s">
        <v>59</v>
      </c>
      <c r="AH2717" s="24" t="s">
        <v>60</v>
      </c>
      <c r="AI2717" s="24"/>
      <c r="AJ2717" s="24" t="s">
        <v>59</v>
      </c>
      <c r="AK2717" s="24" t="s">
        <v>101</v>
      </c>
      <c r="AL2717" s="24" t="s">
        <v>70</v>
      </c>
      <c r="AM2717" s="24" t="s">
        <v>59</v>
      </c>
      <c r="AN2717" s="24"/>
      <c r="AO2717" s="24">
        <v>0</v>
      </c>
      <c r="AP2717" s="24" t="s">
        <v>8471</v>
      </c>
      <c r="AQ2717" s="24" t="s">
        <v>10581</v>
      </c>
      <c r="AR2717" s="24" t="s">
        <v>10582</v>
      </c>
      <c r="AS2717" s="89">
        <v>0</v>
      </c>
      <c r="AT2717" s="24" t="s">
        <v>10583</v>
      </c>
    </row>
    <row r="2718" spans="1:46" x14ac:dyDescent="0.5">
      <c r="A2718" s="24">
        <v>2862</v>
      </c>
      <c r="B2718" s="24" t="s">
        <v>506</v>
      </c>
      <c r="C2718" s="24"/>
      <c r="D2718" s="24" t="s">
        <v>10584</v>
      </c>
      <c r="E2718" s="24" t="s">
        <v>6473</v>
      </c>
      <c r="F2718" s="77" t="str">
        <f t="shared" si="554"/>
        <v>WHITE IRIS LIMITED</v>
      </c>
      <c r="G2718" s="24" t="s">
        <v>10585</v>
      </c>
      <c r="H2718" s="24" t="s">
        <v>1420</v>
      </c>
      <c r="I2718" s="24" t="s">
        <v>1420</v>
      </c>
      <c r="J2718" s="24" t="s">
        <v>52</v>
      </c>
      <c r="K2718" s="24" t="s">
        <v>822</v>
      </c>
      <c r="L2718" s="25">
        <v>45644</v>
      </c>
      <c r="M2718" s="25">
        <v>45644</v>
      </c>
      <c r="N2718" s="81">
        <f>EDATE(M2718,AB2718)</f>
        <v>48078</v>
      </c>
      <c r="O2718" s="77" t="str">
        <f ca="1">IF(N2718&lt;TODAY(),"Expired","Live")</f>
        <v>Live</v>
      </c>
      <c r="P2718" s="77" t="str" cm="1">
        <f t="array" aca="1" ref="P2718" ca="1">_xlfn.IFS((N2718-TODAY())&gt;=547,"06 Expires over 18 months",(N2718-TODAY())&gt;=365,"05 Expires in 18 months",(N2718-TODAY())&gt;=183,"04 Expires in 12 months",(N2718-TODAY())&gt;=92,"03 Expires in 6 months",(N2718-TODAY())&gt;=31,"02 Expires in 3 months",(N2718-TODAY())&gt;=0,"01 Expires in 30 days",(N2718-TODAY())&gt;=-31,"01 Expired last 30 days",(N2718-TODAY())&gt;=-92,"02 Expired last 3 months",(N2718-TODAY())&gt;=-183,"03 Expired last 6 months",(N2718-TODAY())&gt;=-365,"04 Expired last 12 months",(N2718-TODAY())&gt;=-547,"05 Expired last 18 months",TRUE,"06 Expired over 18 months")</f>
        <v>06 Expires over 18 months</v>
      </c>
      <c r="Q2718" s="104"/>
      <c r="R2718" s="84">
        <v>0</v>
      </c>
      <c r="S2718" s="77" t="str" cm="1">
        <f t="array" ref="S2718">_xlfn.IFS(R2718&gt;5000000,"Gold",R2718&gt;=500000,"Silver",R2718&gt;30000,"Bronze",TRUE,"Transactional")</f>
        <v>Transactional</v>
      </c>
      <c r="T2718" s="24" t="s">
        <v>54</v>
      </c>
      <c r="U2718" s="101" t="s">
        <v>455</v>
      </c>
      <c r="V2718" s="101" t="s">
        <v>822</v>
      </c>
      <c r="W2718" s="77" t="str">
        <f t="shared" si="555"/>
        <v>Yes</v>
      </c>
      <c r="X2718" s="77" t="str">
        <f>IFERROR(_xlfn.XLOOKUP(J2718&amp;"||"&amp;K2718,'Mapping Ref.'!$J$2:$J$538,'Mapping Ref.'!$K$2:$K$538),"")</f>
        <v>Corporate</v>
      </c>
      <c r="Y2718" s="77" t="str" cm="1">
        <f t="array" ref="Y2718">_xlfn.IFS(R2718&gt;2000000,"For Publication",R2718&gt;100000,"PID",R2718&gt;30000,"RFQ",TRUE,"Transactional")</f>
        <v>Transactional</v>
      </c>
      <c r="Z2718" s="24" t="s">
        <v>8586</v>
      </c>
      <c r="AA2718" s="32">
        <v>80</v>
      </c>
      <c r="AB2718" s="24">
        <v>80</v>
      </c>
      <c r="AC2718" s="25">
        <v>45644</v>
      </c>
      <c r="AD2718" s="24" t="s">
        <v>102</v>
      </c>
      <c r="AE2718" s="24">
        <v>0</v>
      </c>
      <c r="AF2718" s="24" t="s">
        <v>60</v>
      </c>
      <c r="AG2718" s="24" t="s">
        <v>59</v>
      </c>
      <c r="AH2718" s="24" t="s">
        <v>60</v>
      </c>
      <c r="AI2718" s="24">
        <v>12063320</v>
      </c>
      <c r="AJ2718" s="24" t="s">
        <v>59</v>
      </c>
      <c r="AK2718" s="24" t="s">
        <v>101</v>
      </c>
      <c r="AL2718" s="24" t="s">
        <v>70</v>
      </c>
      <c r="AM2718" s="24" t="s">
        <v>59</v>
      </c>
      <c r="AN2718" s="24"/>
      <c r="AO2718" s="24">
        <v>0</v>
      </c>
      <c r="AP2718" s="24" t="s">
        <v>8471</v>
      </c>
      <c r="AQ2718" s="24"/>
      <c r="AR2718" s="24"/>
      <c r="AS2718" s="89">
        <f>DATEDIF(L2718,N2718,"m")</f>
        <v>80</v>
      </c>
      <c r="AT2718" s="24" t="s">
        <v>10584</v>
      </c>
    </row>
    <row r="2719" spans="1:46" x14ac:dyDescent="0.5">
      <c r="A2719" s="24">
        <v>2863</v>
      </c>
      <c r="B2719" s="24"/>
      <c r="C2719" s="24"/>
      <c r="D2719" s="24" t="s">
        <v>10586</v>
      </c>
      <c r="E2719" s="24" t="s">
        <v>6473</v>
      </c>
      <c r="F2719" s="77" t="str">
        <f t="shared" si="554"/>
        <v>PROPERTYLAWUK.NET LTD T/A THE PROPERTY MEDIATORS</v>
      </c>
      <c r="G2719" s="24" t="s">
        <v>10587</v>
      </c>
      <c r="H2719" s="24" t="s">
        <v>1420</v>
      </c>
      <c r="I2719" s="24" t="s">
        <v>1420</v>
      </c>
      <c r="J2719" s="24" t="s">
        <v>52</v>
      </c>
      <c r="K2719" s="24" t="s">
        <v>822</v>
      </c>
      <c r="L2719" s="25">
        <v>45644</v>
      </c>
      <c r="M2719" s="25"/>
      <c r="N2719" s="81"/>
      <c r="O2719" s="77" t="s">
        <v>712</v>
      </c>
      <c r="P2719" s="77"/>
      <c r="Q2719" s="104"/>
      <c r="R2719" s="84">
        <v>0</v>
      </c>
      <c r="S2719" s="77" t="str" cm="1">
        <f t="array" ref="S2719">_xlfn.IFS(R2719&gt;5000000,"Gold",R2719&gt;=500000,"Silver",R2719&gt;30000,"Bronze",TRUE,"Transactional")</f>
        <v>Transactional</v>
      </c>
      <c r="T2719" s="24" t="s">
        <v>54</v>
      </c>
      <c r="U2719" s="101" t="s">
        <v>455</v>
      </c>
      <c r="V2719" s="101" t="s">
        <v>822</v>
      </c>
      <c r="W2719" s="77" t="str">
        <f t="shared" si="555"/>
        <v>Yes</v>
      </c>
      <c r="X2719" s="77" t="str">
        <f>IFERROR(_xlfn.XLOOKUP(J2719&amp;"||"&amp;K2719,'Mapping Ref.'!$J$2:$J$538,'Mapping Ref.'!$K$2:$K$538),"")</f>
        <v>Corporate</v>
      </c>
      <c r="Y2719" s="77" t="str" cm="1">
        <f t="array" ref="Y2719">_xlfn.IFS(R2719&gt;2000000,"For Publication",R2719&gt;100000,"PID",R2719&gt;30000,"RFQ",TRUE,"Transactional")</f>
        <v>Transactional</v>
      </c>
      <c r="Z2719" s="24" t="s">
        <v>8586</v>
      </c>
      <c r="AA2719" s="32">
        <v>80</v>
      </c>
      <c r="AB2719" s="24">
        <v>80</v>
      </c>
      <c r="AC2719" s="25">
        <v>45644</v>
      </c>
      <c r="AD2719" s="24" t="s">
        <v>102</v>
      </c>
      <c r="AE2719" s="24">
        <v>0</v>
      </c>
      <c r="AF2719" s="24" t="s">
        <v>60</v>
      </c>
      <c r="AG2719" s="24" t="s">
        <v>60</v>
      </c>
      <c r="AH2719" s="24" t="s">
        <v>60</v>
      </c>
      <c r="AI2719" s="24">
        <v>8439359</v>
      </c>
      <c r="AJ2719" s="24" t="s">
        <v>60</v>
      </c>
      <c r="AK2719" s="24" t="s">
        <v>101</v>
      </c>
      <c r="AL2719" s="24" t="s">
        <v>70</v>
      </c>
      <c r="AM2719" s="24" t="s">
        <v>60</v>
      </c>
      <c r="AN2719" s="24"/>
      <c r="AO2719" s="24">
        <v>0</v>
      </c>
      <c r="AP2719" s="24" t="s">
        <v>8471</v>
      </c>
      <c r="AQ2719" s="24"/>
      <c r="AR2719" s="24"/>
      <c r="AS2719" s="89">
        <v>0</v>
      </c>
      <c r="AT2719" s="24" t="s">
        <v>10588</v>
      </c>
    </row>
    <row r="2720" spans="1:46" x14ac:dyDescent="0.5">
      <c r="A2720" s="24">
        <v>2864</v>
      </c>
      <c r="B2720" s="24" t="s">
        <v>506</v>
      </c>
      <c r="C2720" s="24"/>
      <c r="D2720" s="24" t="s">
        <v>10589</v>
      </c>
      <c r="E2720" s="24" t="s">
        <v>10575</v>
      </c>
      <c r="F2720" s="77" t="str">
        <f t="shared" si="554"/>
        <v>HERSTORY INSPIRES LTD</v>
      </c>
      <c r="G2720" s="24" t="s">
        <v>10589</v>
      </c>
      <c r="H2720" s="24" t="s">
        <v>10255</v>
      </c>
      <c r="I2720" s="24" t="s">
        <v>10255</v>
      </c>
      <c r="J2720" s="24" t="s">
        <v>190</v>
      </c>
      <c r="K2720" s="24" t="s">
        <v>2202</v>
      </c>
      <c r="L2720" s="25">
        <v>45644</v>
      </c>
      <c r="M2720" s="25">
        <v>46265</v>
      </c>
      <c r="N2720" s="81">
        <f t="shared" ref="N2720:N2740" si="560">EDATE(M2720,AB2720)</f>
        <v>46265</v>
      </c>
      <c r="O2720" s="77" t="str">
        <f t="shared" ref="O2720:O2740" ca="1" si="561">IF(N2720&lt;TODAY(),"Expired","Live")</f>
        <v>Live</v>
      </c>
      <c r="P2720" s="77" t="str" cm="1">
        <f t="array" aca="1" ref="P2720" ca="1">_xlfn.IFS((N2720-TODAY())&gt;=547,"06 Expires over 18 months",(N2720-TODAY())&gt;=365,"05 Expires in 18 months",(N2720-TODAY())&gt;=183,"04 Expires in 12 months",(N2720-TODAY())&gt;=92,"03 Expires in 6 months",(N2720-TODAY())&gt;=31,"02 Expires in 3 months",(N2720-TODAY())&gt;=0,"01 Expires in 30 days",(N2720-TODAY())&gt;=-31,"01 Expired last 30 days",(N2720-TODAY())&gt;=-92,"02 Expired last 3 months",(N2720-TODAY())&gt;=-183,"03 Expired last 6 months",(N2720-TODAY())&gt;=-365,"04 Expired last 12 months",(N2720-TODAY())&gt;=-547,"05 Expired last 18 months",TRUE,"06 Expired over 18 months")</f>
        <v>01 Expires in 30 days</v>
      </c>
      <c r="Q2720" s="65">
        <v>4000</v>
      </c>
      <c r="R2720" s="84">
        <f t="shared" ref="R2720:R2740" si="562">MAX(Q2720,Q2720*N(AS2720)/12)</f>
        <v>6666.666666666667</v>
      </c>
      <c r="S2720" s="77" t="str" cm="1">
        <f t="array" ref="S2720">_xlfn.IFS(R2720&gt;5000000,"Gold",R2720&gt;=500000,"Silver",R2720&gt;30000,"Bronze",TRUE,"Transactional")</f>
        <v>Transactional</v>
      </c>
      <c r="T2720" s="24" t="s">
        <v>54</v>
      </c>
      <c r="U2720" s="101" t="s">
        <v>109</v>
      </c>
      <c r="V2720" s="101" t="s">
        <v>148</v>
      </c>
      <c r="W2720" s="77" t="str">
        <f t="shared" si="555"/>
        <v>No</v>
      </c>
      <c r="X2720" s="77" t="str">
        <f>IFERROR(_xlfn.XLOOKUP(J2720&amp;"||"&amp;K2720,'Mapping Ref.'!$J$2:$J$538,'Mapping Ref.'!$K$2:$K$538),"")</f>
        <v>Childrens &amp; Adults</v>
      </c>
      <c r="Y2720" s="77" t="str" cm="1">
        <f t="array" ref="Y2720">_xlfn.IFS(R2720&gt;2000000,"For Publication",R2720&gt;100000,"PID",R2720&gt;30000,"RFQ",TRUE,"Transactional")</f>
        <v>Transactional</v>
      </c>
      <c r="Z2720" s="24" t="s">
        <v>8586</v>
      </c>
      <c r="AA2720" s="32">
        <v>24</v>
      </c>
      <c r="AB2720" s="24">
        <v>0</v>
      </c>
      <c r="AC2720" s="25">
        <v>45644</v>
      </c>
      <c r="AD2720" s="24" t="s">
        <v>58</v>
      </c>
      <c r="AE2720" s="24">
        <v>10001184</v>
      </c>
      <c r="AF2720" s="24" t="s">
        <v>59</v>
      </c>
      <c r="AG2720" s="24" t="s">
        <v>59</v>
      </c>
      <c r="AH2720" s="24" t="s">
        <v>60</v>
      </c>
      <c r="AI2720" s="24">
        <v>15305258</v>
      </c>
      <c r="AJ2720" s="24" t="s">
        <v>60</v>
      </c>
      <c r="AK2720" s="24" t="s">
        <v>101</v>
      </c>
      <c r="AL2720" s="24" t="s">
        <v>70</v>
      </c>
      <c r="AM2720" s="24" t="s">
        <v>59</v>
      </c>
      <c r="AN2720" s="24" t="s">
        <v>59</v>
      </c>
      <c r="AO2720" s="24">
        <v>0</v>
      </c>
      <c r="AP2720" s="24"/>
      <c r="AQ2720" s="24" t="s">
        <v>10256</v>
      </c>
      <c r="AR2720" s="24" t="s">
        <v>10257</v>
      </c>
      <c r="AS2720" s="89">
        <f t="shared" ref="AS2720:AS2740" si="563">DATEDIF(L2720,N2720,"m")</f>
        <v>20</v>
      </c>
      <c r="AT2720" s="24" t="s">
        <v>10590</v>
      </c>
    </row>
    <row r="2721" spans="1:46" x14ac:dyDescent="0.5">
      <c r="A2721" s="24">
        <v>2865</v>
      </c>
      <c r="B2721" s="24"/>
      <c r="C2721" s="24"/>
      <c r="D2721" s="24" t="s">
        <v>10591</v>
      </c>
      <c r="E2721" s="24" t="s">
        <v>10592</v>
      </c>
      <c r="F2721" s="77" t="str">
        <f t="shared" si="554"/>
        <v>SAGIFTA KASOUR T/A SHAGUFTA iQBAL</v>
      </c>
      <c r="G2721" s="24" t="s">
        <v>10593</v>
      </c>
      <c r="H2721" s="24" t="s">
        <v>6001</v>
      </c>
      <c r="I2721" s="24" t="s">
        <v>6001</v>
      </c>
      <c r="J2721" s="24" t="s">
        <v>321</v>
      </c>
      <c r="K2721" s="24" t="s">
        <v>9771</v>
      </c>
      <c r="L2721" s="25">
        <v>45586</v>
      </c>
      <c r="M2721" s="25">
        <v>45765</v>
      </c>
      <c r="N2721" s="81">
        <f t="shared" si="560"/>
        <v>45765</v>
      </c>
      <c r="O2721" s="77" t="str">
        <f t="shared" ca="1" si="561"/>
        <v>Expired</v>
      </c>
      <c r="P2721" s="77" t="str" cm="1">
        <f t="array" aca="1" ref="P2721" ca="1">_xlfn.IFS((N2721-TODAY())&gt;=547,"06 Expires over 18 months",(N2721-TODAY())&gt;=365,"05 Expires in 18 months",(N2721-TODAY())&gt;=183,"04 Expires in 12 months",(N2721-TODAY())&gt;=92,"03 Expires in 6 months",(N2721-TODAY())&gt;=31,"02 Expires in 3 months",(N2721-TODAY())&gt;=0,"01 Expires in 30 days",(N2721-TODAY())&gt;=-31,"01 Expired last 30 days",(N2721-TODAY())&gt;=-92,"02 Expired last 3 months",(N2721-TODAY())&gt;=-183,"03 Expired last 6 months",(N2721-TODAY())&gt;=-365,"04 Expired last 12 months",(N2721-TODAY())&gt;=-547,"05 Expired last 18 months",TRUE,"06 Expired over 18 months")</f>
        <v>05 Expired last 18 months</v>
      </c>
      <c r="Q2721" s="65">
        <v>2400</v>
      </c>
      <c r="R2721" s="84">
        <f t="shared" si="562"/>
        <v>2400</v>
      </c>
      <c r="S2721" s="77" t="str" cm="1">
        <f t="array" ref="S2721">_xlfn.IFS(R2721&gt;5000000,"Gold",R2721&gt;=500000,"Silver",R2721&gt;30000,"Bronze",TRUE,"Transactional")</f>
        <v>Transactional</v>
      </c>
      <c r="T2721" s="24" t="s">
        <v>122</v>
      </c>
      <c r="U2721" s="101" t="s">
        <v>393</v>
      </c>
      <c r="V2721" s="101" t="s">
        <v>1200</v>
      </c>
      <c r="W2721" s="77" t="str">
        <f t="shared" si="555"/>
        <v>No</v>
      </c>
      <c r="X2721" s="77" t="str">
        <f>IFERROR(_xlfn.XLOOKUP(J2721&amp;"||"&amp;K2721,'Mapping Ref.'!$J$2:$J$538,'Mapping Ref.'!$K$2:$K$538),"")</f>
        <v>Corporate</v>
      </c>
      <c r="Y2721" s="77" t="str" cm="1">
        <f t="array" ref="Y2721">_xlfn.IFS(R2721&gt;2000000,"For Publication",R2721&gt;100000,"PID",R2721&gt;30000,"RFQ",TRUE,"Transactional")</f>
        <v>Transactional</v>
      </c>
      <c r="Z2721" s="24" t="s">
        <v>2277</v>
      </c>
      <c r="AA2721" s="32">
        <v>6</v>
      </c>
      <c r="AB2721" s="24">
        <v>0</v>
      </c>
      <c r="AC2721" s="25">
        <v>45645</v>
      </c>
      <c r="AD2721" s="24" t="s">
        <v>661</v>
      </c>
      <c r="AE2721" s="24" t="s">
        <v>8375</v>
      </c>
      <c r="AF2721" s="24" t="s">
        <v>59</v>
      </c>
      <c r="AG2721" s="24" t="s">
        <v>59</v>
      </c>
      <c r="AH2721" s="24" t="s">
        <v>59</v>
      </c>
      <c r="AI2721" s="24" t="s">
        <v>8552</v>
      </c>
      <c r="AJ2721" s="24" t="s">
        <v>59</v>
      </c>
      <c r="AK2721" s="24" t="s">
        <v>71</v>
      </c>
      <c r="AL2721" s="24" t="s">
        <v>70</v>
      </c>
      <c r="AM2721" s="24" t="s">
        <v>59</v>
      </c>
      <c r="AN2721" s="24" t="s">
        <v>59</v>
      </c>
      <c r="AO2721" s="24">
        <v>0</v>
      </c>
      <c r="AP2721" s="24"/>
      <c r="AQ2721" s="24" t="s">
        <v>10591</v>
      </c>
      <c r="AR2721" s="24" t="s">
        <v>10594</v>
      </c>
      <c r="AS2721" s="89">
        <f t="shared" si="563"/>
        <v>5</v>
      </c>
      <c r="AT2721" s="24" t="s">
        <v>10595</v>
      </c>
    </row>
    <row r="2722" spans="1:46" x14ac:dyDescent="0.5">
      <c r="A2722" s="24">
        <v>2866</v>
      </c>
      <c r="B2722" s="24"/>
      <c r="C2722" s="24"/>
      <c r="D2722" s="24" t="s">
        <v>10596</v>
      </c>
      <c r="E2722" s="24" t="s">
        <v>10597</v>
      </c>
      <c r="F2722" s="77" t="str">
        <f t="shared" si="554"/>
        <v>LAUREN BOLGER T/A LAURIE BOLGER</v>
      </c>
      <c r="G2722" s="24" t="s">
        <v>10596</v>
      </c>
      <c r="H2722" s="24" t="s">
        <v>6001</v>
      </c>
      <c r="I2722" s="24" t="s">
        <v>6001</v>
      </c>
      <c r="J2722" s="24" t="s">
        <v>321</v>
      </c>
      <c r="K2722" s="24" t="s">
        <v>9771</v>
      </c>
      <c r="L2722" s="25">
        <v>45586</v>
      </c>
      <c r="M2722" s="25">
        <v>45765</v>
      </c>
      <c r="N2722" s="81">
        <f t="shared" si="560"/>
        <v>45765</v>
      </c>
      <c r="O2722" s="77" t="str">
        <f t="shared" ca="1" si="561"/>
        <v>Expired</v>
      </c>
      <c r="P2722" s="77" t="str" cm="1">
        <f t="array" aca="1" ref="P2722" ca="1">_xlfn.IFS((N2722-TODAY())&gt;=547,"06 Expires over 18 months",(N2722-TODAY())&gt;=365,"05 Expires in 18 months",(N2722-TODAY())&gt;=183,"04 Expires in 12 months",(N2722-TODAY())&gt;=92,"03 Expires in 6 months",(N2722-TODAY())&gt;=31,"02 Expires in 3 months",(N2722-TODAY())&gt;=0,"01 Expires in 30 days",(N2722-TODAY())&gt;=-31,"01 Expired last 30 days",(N2722-TODAY())&gt;=-92,"02 Expired last 3 months",(N2722-TODAY())&gt;=-183,"03 Expired last 6 months",(N2722-TODAY())&gt;=-365,"04 Expired last 12 months",(N2722-TODAY())&gt;=-547,"05 Expired last 18 months",TRUE,"06 Expired over 18 months")</f>
        <v>05 Expired last 18 months</v>
      </c>
      <c r="Q2722" s="65">
        <v>2400</v>
      </c>
      <c r="R2722" s="84">
        <f t="shared" si="562"/>
        <v>2400</v>
      </c>
      <c r="S2722" s="77" t="str" cm="1">
        <f t="array" ref="S2722">_xlfn.IFS(R2722&gt;5000000,"Gold",R2722&gt;=500000,"Silver",R2722&gt;30000,"Bronze",TRUE,"Transactional")</f>
        <v>Transactional</v>
      </c>
      <c r="T2722" s="24" t="s">
        <v>122</v>
      </c>
      <c r="U2722" s="101" t="s">
        <v>393</v>
      </c>
      <c r="V2722" s="101" t="s">
        <v>1200</v>
      </c>
      <c r="W2722" s="77" t="str">
        <f t="shared" si="555"/>
        <v>No</v>
      </c>
      <c r="X2722" s="77" t="str">
        <f>IFERROR(_xlfn.XLOOKUP(J2722&amp;"||"&amp;K2722,'Mapping Ref.'!$J$2:$J$538,'Mapping Ref.'!$K$2:$K$538),"")</f>
        <v>Corporate</v>
      </c>
      <c r="Y2722" s="77" t="str" cm="1">
        <f t="array" ref="Y2722">_xlfn.IFS(R2722&gt;2000000,"For Publication",R2722&gt;100000,"PID",R2722&gt;30000,"RFQ",TRUE,"Transactional")</f>
        <v>Transactional</v>
      </c>
      <c r="Z2722" s="24" t="s">
        <v>2277</v>
      </c>
      <c r="AA2722" s="32">
        <v>6</v>
      </c>
      <c r="AB2722" s="24">
        <v>0</v>
      </c>
      <c r="AC2722" s="25">
        <v>45645</v>
      </c>
      <c r="AD2722" s="24" t="s">
        <v>661</v>
      </c>
      <c r="AE2722" s="24" t="s">
        <v>8375</v>
      </c>
      <c r="AF2722" s="24" t="s">
        <v>59</v>
      </c>
      <c r="AG2722" s="24" t="s">
        <v>59</v>
      </c>
      <c r="AH2722" s="24" t="s">
        <v>59</v>
      </c>
      <c r="AI2722" s="24" t="s">
        <v>8552</v>
      </c>
      <c r="AJ2722" s="24" t="s">
        <v>59</v>
      </c>
      <c r="AK2722" s="24" t="s">
        <v>71</v>
      </c>
      <c r="AL2722" s="24" t="s">
        <v>70</v>
      </c>
      <c r="AM2722" s="24" t="s">
        <v>59</v>
      </c>
      <c r="AN2722" s="24" t="s">
        <v>59</v>
      </c>
      <c r="AO2722" s="24">
        <v>0</v>
      </c>
      <c r="AP2722" s="24"/>
      <c r="AQ2722" s="24" t="s">
        <v>10596</v>
      </c>
      <c r="AR2722" s="24" t="s">
        <v>10598</v>
      </c>
      <c r="AS2722" s="89">
        <f t="shared" si="563"/>
        <v>5</v>
      </c>
      <c r="AT2722" s="24" t="s">
        <v>10599</v>
      </c>
    </row>
    <row r="2723" spans="1:46" x14ac:dyDescent="0.5">
      <c r="A2723" s="24">
        <v>2867</v>
      </c>
      <c r="B2723" s="24"/>
      <c r="C2723" s="24"/>
      <c r="D2723" s="24" t="s">
        <v>10600</v>
      </c>
      <c r="E2723" s="24" t="s">
        <v>10592</v>
      </c>
      <c r="F2723" s="77" t="str">
        <f t="shared" si="554"/>
        <v>Greg Sekweyama (Aka Mr Gee)</v>
      </c>
      <c r="G2723" s="24" t="s">
        <v>10601</v>
      </c>
      <c r="H2723" s="24" t="s">
        <v>6001</v>
      </c>
      <c r="I2723" s="24" t="s">
        <v>6001</v>
      </c>
      <c r="J2723" s="24" t="s">
        <v>321</v>
      </c>
      <c r="K2723" s="24" t="s">
        <v>9771</v>
      </c>
      <c r="L2723" s="25">
        <v>45586</v>
      </c>
      <c r="M2723" s="25">
        <v>45765</v>
      </c>
      <c r="N2723" s="81">
        <f t="shared" si="560"/>
        <v>45765</v>
      </c>
      <c r="O2723" s="77" t="str">
        <f t="shared" ca="1" si="561"/>
        <v>Expired</v>
      </c>
      <c r="P2723" s="77" t="str" cm="1">
        <f t="array" aca="1" ref="P2723" ca="1">_xlfn.IFS((N2723-TODAY())&gt;=547,"06 Expires over 18 months",(N2723-TODAY())&gt;=365,"05 Expires in 18 months",(N2723-TODAY())&gt;=183,"04 Expires in 12 months",(N2723-TODAY())&gt;=92,"03 Expires in 6 months",(N2723-TODAY())&gt;=31,"02 Expires in 3 months",(N2723-TODAY())&gt;=0,"01 Expires in 30 days",(N2723-TODAY())&gt;=-31,"01 Expired last 30 days",(N2723-TODAY())&gt;=-92,"02 Expired last 3 months",(N2723-TODAY())&gt;=-183,"03 Expired last 6 months",(N2723-TODAY())&gt;=-365,"04 Expired last 12 months",(N2723-TODAY())&gt;=-547,"05 Expired last 18 months",TRUE,"06 Expired over 18 months")</f>
        <v>05 Expired last 18 months</v>
      </c>
      <c r="Q2723" s="65">
        <v>2400</v>
      </c>
      <c r="R2723" s="84">
        <f t="shared" si="562"/>
        <v>2400</v>
      </c>
      <c r="S2723" s="77" t="str" cm="1">
        <f t="array" ref="S2723">_xlfn.IFS(R2723&gt;5000000,"Gold",R2723&gt;=500000,"Silver",R2723&gt;30000,"Bronze",TRUE,"Transactional")</f>
        <v>Transactional</v>
      </c>
      <c r="T2723" s="24" t="s">
        <v>54</v>
      </c>
      <c r="U2723" s="101" t="s">
        <v>393</v>
      </c>
      <c r="V2723" s="101" t="s">
        <v>1200</v>
      </c>
      <c r="W2723" s="77" t="str">
        <f t="shared" si="555"/>
        <v>No</v>
      </c>
      <c r="X2723" s="77" t="str">
        <f>IFERROR(_xlfn.XLOOKUP(J2723&amp;"||"&amp;K2723,'Mapping Ref.'!$J$2:$J$538,'Mapping Ref.'!$K$2:$K$538),"")</f>
        <v>Corporate</v>
      </c>
      <c r="Y2723" s="77" t="str" cm="1">
        <f t="array" ref="Y2723">_xlfn.IFS(R2723&gt;2000000,"For Publication",R2723&gt;100000,"PID",R2723&gt;30000,"RFQ",TRUE,"Transactional")</f>
        <v>Transactional</v>
      </c>
      <c r="Z2723" s="24" t="s">
        <v>2277</v>
      </c>
      <c r="AA2723" s="32">
        <v>6</v>
      </c>
      <c r="AB2723" s="24">
        <v>0</v>
      </c>
      <c r="AC2723" s="25">
        <v>45645</v>
      </c>
      <c r="AD2723" s="24" t="s">
        <v>661</v>
      </c>
      <c r="AE2723" s="24" t="s">
        <v>8375</v>
      </c>
      <c r="AF2723" s="24" t="s">
        <v>59</v>
      </c>
      <c r="AG2723" s="24" t="s">
        <v>59</v>
      </c>
      <c r="AH2723" s="24" t="s">
        <v>59</v>
      </c>
      <c r="AI2723" s="24" t="s">
        <v>8552</v>
      </c>
      <c r="AJ2723" s="24" t="s">
        <v>59</v>
      </c>
      <c r="AK2723" s="24" t="s">
        <v>71</v>
      </c>
      <c r="AL2723" s="24" t="s">
        <v>70</v>
      </c>
      <c r="AM2723" s="24" t="s">
        <v>59</v>
      </c>
      <c r="AN2723" s="24" t="s">
        <v>59</v>
      </c>
      <c r="AO2723" s="24">
        <v>0</v>
      </c>
      <c r="AP2723" s="24"/>
      <c r="AQ2723" s="24" t="s">
        <v>10602</v>
      </c>
      <c r="AR2723" s="24" t="s">
        <v>10603</v>
      </c>
      <c r="AS2723" s="89">
        <f t="shared" si="563"/>
        <v>5</v>
      </c>
      <c r="AT2723" s="24"/>
    </row>
    <row r="2724" spans="1:46" x14ac:dyDescent="0.5">
      <c r="A2724" s="24">
        <v>2868</v>
      </c>
      <c r="B2724" s="24"/>
      <c r="C2724" s="24"/>
      <c r="D2724" s="24" t="s">
        <v>10604</v>
      </c>
      <c r="E2724" s="24" t="s">
        <v>10605</v>
      </c>
      <c r="F2724" s="77" t="str">
        <f t="shared" si="554"/>
        <v>MAD4 FILMS LTD</v>
      </c>
      <c r="G2724" s="24" t="s">
        <v>10604</v>
      </c>
      <c r="H2724" s="24" t="s">
        <v>6001</v>
      </c>
      <c r="I2724" s="24" t="s">
        <v>6001</v>
      </c>
      <c r="J2724" s="24" t="s">
        <v>321</v>
      </c>
      <c r="K2724" s="24" t="s">
        <v>9771</v>
      </c>
      <c r="L2724" s="25">
        <v>45628</v>
      </c>
      <c r="M2724" s="25">
        <v>45765</v>
      </c>
      <c r="N2724" s="81">
        <f t="shared" si="560"/>
        <v>45765</v>
      </c>
      <c r="O2724" s="77" t="str">
        <f t="shared" ca="1" si="561"/>
        <v>Expired</v>
      </c>
      <c r="P2724" s="77" t="str" cm="1">
        <f t="array" aca="1" ref="P2724" ca="1">_xlfn.IFS((N2724-TODAY())&gt;=547,"06 Expires over 18 months",(N2724-TODAY())&gt;=365,"05 Expires in 18 months",(N2724-TODAY())&gt;=183,"04 Expires in 12 months",(N2724-TODAY())&gt;=92,"03 Expires in 6 months",(N2724-TODAY())&gt;=31,"02 Expires in 3 months",(N2724-TODAY())&gt;=0,"01 Expires in 30 days",(N2724-TODAY())&gt;=-31,"01 Expired last 30 days",(N2724-TODAY())&gt;=-92,"02 Expired last 3 months",(N2724-TODAY())&gt;=-183,"03 Expired last 6 months",(N2724-TODAY())&gt;=-365,"04 Expired last 12 months",(N2724-TODAY())&gt;=-547,"05 Expired last 18 months",TRUE,"06 Expired over 18 months")</f>
        <v>05 Expired last 18 months</v>
      </c>
      <c r="Q2724" s="65">
        <v>6000</v>
      </c>
      <c r="R2724" s="84">
        <f t="shared" si="562"/>
        <v>6000</v>
      </c>
      <c r="S2724" s="77" t="str" cm="1">
        <f t="array" ref="S2724">_xlfn.IFS(R2724&gt;5000000,"Gold",R2724&gt;=500000,"Silver",R2724&gt;30000,"Bronze",TRUE,"Transactional")</f>
        <v>Transactional</v>
      </c>
      <c r="T2724" s="24" t="s">
        <v>122</v>
      </c>
      <c r="U2724" s="101" t="s">
        <v>99</v>
      </c>
      <c r="V2724" s="101" t="s">
        <v>472</v>
      </c>
      <c r="W2724" s="77" t="str">
        <f t="shared" si="555"/>
        <v>No</v>
      </c>
      <c r="X2724" s="77" t="str">
        <f>IFERROR(_xlfn.XLOOKUP(J2724&amp;"||"&amp;K2724,'Mapping Ref.'!$J$2:$J$538,'Mapping Ref.'!$K$2:$K$538),"")</f>
        <v>Corporate</v>
      </c>
      <c r="Y2724" s="77" t="str" cm="1">
        <f t="array" ref="Y2724">_xlfn.IFS(R2724&gt;2000000,"For Publication",R2724&gt;100000,"PID",R2724&gt;30000,"RFQ",TRUE,"Transactional")</f>
        <v>Transactional</v>
      </c>
      <c r="Z2724" s="24" t="s">
        <v>2277</v>
      </c>
      <c r="AA2724" s="32">
        <v>5</v>
      </c>
      <c r="AB2724" s="24">
        <v>0</v>
      </c>
      <c r="AC2724" s="25">
        <v>45645</v>
      </c>
      <c r="AD2724" s="24" t="s">
        <v>661</v>
      </c>
      <c r="AE2724" s="24" t="s">
        <v>8375</v>
      </c>
      <c r="AF2724" s="24" t="s">
        <v>59</v>
      </c>
      <c r="AG2724" s="24" t="s">
        <v>59</v>
      </c>
      <c r="AH2724" s="24" t="s">
        <v>59</v>
      </c>
      <c r="AI2724" s="24">
        <v>12938810</v>
      </c>
      <c r="AJ2724" s="24" t="s">
        <v>59</v>
      </c>
      <c r="AK2724" s="24" t="s">
        <v>101</v>
      </c>
      <c r="AL2724" s="24" t="s">
        <v>70</v>
      </c>
      <c r="AM2724" s="24" t="s">
        <v>59</v>
      </c>
      <c r="AN2724" s="24" t="s">
        <v>59</v>
      </c>
      <c r="AO2724" s="24">
        <v>0</v>
      </c>
      <c r="AP2724" s="24"/>
      <c r="AQ2724" s="24" t="s">
        <v>10606</v>
      </c>
      <c r="AR2724" s="24" t="s">
        <v>10607</v>
      </c>
      <c r="AS2724" s="89">
        <f t="shared" si="563"/>
        <v>4</v>
      </c>
      <c r="AT2724" s="24" t="s">
        <v>10608</v>
      </c>
    </row>
    <row r="2725" spans="1:46" x14ac:dyDescent="0.5">
      <c r="A2725" s="24">
        <v>2869</v>
      </c>
      <c r="B2725" s="24" t="s">
        <v>340</v>
      </c>
      <c r="C2725" s="24" t="s">
        <v>77</v>
      </c>
      <c r="D2725" s="24" t="s">
        <v>10609</v>
      </c>
      <c r="E2725" s="24" t="s">
        <v>5924</v>
      </c>
      <c r="F2725" s="77" t="str">
        <f t="shared" si="554"/>
        <v>Ellie Halford Therapy</v>
      </c>
      <c r="G2725" s="24" t="s">
        <v>10610</v>
      </c>
      <c r="H2725" s="24" t="s">
        <v>3816</v>
      </c>
      <c r="I2725" s="24" t="s">
        <v>3816</v>
      </c>
      <c r="J2725" s="24" t="s">
        <v>190</v>
      </c>
      <c r="K2725" s="24" t="s">
        <v>2234</v>
      </c>
      <c r="L2725" s="25">
        <v>45645</v>
      </c>
      <c r="M2725" s="25">
        <v>46009</v>
      </c>
      <c r="N2725" s="81">
        <f t="shared" si="560"/>
        <v>46374</v>
      </c>
      <c r="O2725" s="77" t="str">
        <f t="shared" ca="1" si="561"/>
        <v>Live</v>
      </c>
      <c r="P2725" s="77" t="str" cm="1">
        <f t="array" aca="1" ref="P2725" ca="1">_xlfn.IFS((N2725-TODAY())&gt;=547,"06 Expires over 18 months",(N2725-TODAY())&gt;=365,"05 Expires in 18 months",(N2725-TODAY())&gt;=183,"04 Expires in 12 months",(N2725-TODAY())&gt;=92,"03 Expires in 6 months",(N2725-TODAY())&gt;=31,"02 Expires in 3 months",(N2725-TODAY())&gt;=0,"01 Expires in 30 days",(N2725-TODAY())&gt;=-31,"01 Expired last 30 days",(N2725-TODAY())&gt;=-92,"02 Expired last 3 months",(N2725-TODAY())&gt;=-183,"03 Expired last 6 months",(N2725-TODAY())&gt;=-365,"04 Expired last 12 months",(N2725-TODAY())&gt;=-547,"05 Expired last 18 months",TRUE,"06 Expired over 18 months")</f>
        <v>03 Expires in 6 months</v>
      </c>
      <c r="Q2725" s="65">
        <v>5000</v>
      </c>
      <c r="R2725" s="84">
        <f t="shared" si="562"/>
        <v>9583.3333333333339</v>
      </c>
      <c r="S2725" s="77" t="str" cm="1">
        <f t="array" ref="S2725">_xlfn.IFS(R2725&gt;5000000,"Gold",R2725&gt;=500000,"Silver",R2725&gt;30000,"Bronze",TRUE,"Transactional")</f>
        <v>Transactional</v>
      </c>
      <c r="T2725" s="24" t="s">
        <v>54</v>
      </c>
      <c r="U2725" s="101" t="s">
        <v>190</v>
      </c>
      <c r="V2725" s="101" t="s">
        <v>1742</v>
      </c>
      <c r="W2725" s="77" t="str">
        <f t="shared" si="555"/>
        <v>Yes</v>
      </c>
      <c r="X2725" s="77" t="str">
        <f>IFERROR(_xlfn.XLOOKUP(J2725&amp;"||"&amp;K2725,'Mapping Ref.'!$J$2:$J$538,'Mapping Ref.'!$K$2:$K$538),"")</f>
        <v>Childrens &amp; Adults</v>
      </c>
      <c r="Y2725" s="77" t="str" cm="1">
        <f t="array" ref="Y2725">_xlfn.IFS(R2725&gt;2000000,"For Publication",R2725&gt;100000,"PID",R2725&gt;30000,"RFQ",TRUE,"Transactional")</f>
        <v>Transactional</v>
      </c>
      <c r="Z2725" s="24" t="s">
        <v>8586</v>
      </c>
      <c r="AA2725" s="32">
        <v>12</v>
      </c>
      <c r="AB2725" s="24">
        <v>12</v>
      </c>
      <c r="AC2725" s="25">
        <v>45645</v>
      </c>
      <c r="AD2725" s="24" t="s">
        <v>661</v>
      </c>
      <c r="AE2725" s="24" t="s">
        <v>8347</v>
      </c>
      <c r="AF2725" s="24" t="s">
        <v>59</v>
      </c>
      <c r="AG2725" s="24" t="s">
        <v>59</v>
      </c>
      <c r="AH2725" s="24" t="s">
        <v>60</v>
      </c>
      <c r="AI2725" s="24" t="s">
        <v>8471</v>
      </c>
      <c r="AJ2725" s="24" t="s">
        <v>60</v>
      </c>
      <c r="AK2725" s="24" t="s">
        <v>101</v>
      </c>
      <c r="AL2725" s="24" t="s">
        <v>70</v>
      </c>
      <c r="AM2725" s="24" t="s">
        <v>59</v>
      </c>
      <c r="AN2725" s="24" t="s">
        <v>59</v>
      </c>
      <c r="AO2725" s="24">
        <v>0</v>
      </c>
      <c r="AP2725" s="24"/>
      <c r="AQ2725" s="24" t="s">
        <v>10610</v>
      </c>
      <c r="AR2725" s="24" t="s">
        <v>10611</v>
      </c>
      <c r="AS2725" s="89">
        <f t="shared" si="563"/>
        <v>23</v>
      </c>
      <c r="AT2725" s="24" t="s">
        <v>10610</v>
      </c>
    </row>
    <row r="2726" spans="1:46" x14ac:dyDescent="0.5">
      <c r="A2726" s="24">
        <v>2870</v>
      </c>
      <c r="B2726" s="24" t="s">
        <v>506</v>
      </c>
      <c r="C2726" s="24"/>
      <c r="D2726" s="24" t="s">
        <v>10612</v>
      </c>
      <c r="E2726" s="24" t="s">
        <v>10613</v>
      </c>
      <c r="F2726" s="77" t="str">
        <f t="shared" si="554"/>
        <v>IMPACT ARTS (PROJECTS) LTD T/A IMPACT ARTS LIMITED</v>
      </c>
      <c r="G2726" s="24" t="s">
        <v>10614</v>
      </c>
      <c r="H2726" s="24" t="s">
        <v>3379</v>
      </c>
      <c r="I2726" s="24" t="s">
        <v>3379</v>
      </c>
      <c r="J2726" s="24" t="s">
        <v>190</v>
      </c>
      <c r="K2726" s="24" t="s">
        <v>755</v>
      </c>
      <c r="L2726" s="25">
        <v>45646</v>
      </c>
      <c r="M2726" s="25">
        <v>46376</v>
      </c>
      <c r="N2726" s="81">
        <f t="shared" si="560"/>
        <v>46376</v>
      </c>
      <c r="O2726" s="77" t="str">
        <f t="shared" ca="1" si="561"/>
        <v>Live</v>
      </c>
      <c r="P2726" s="77" t="str" cm="1">
        <f t="array" aca="1" ref="P2726" ca="1">_xlfn.IFS((N2726-TODAY())&gt;=547,"06 Expires over 18 months",(N2726-TODAY())&gt;=365,"05 Expires in 18 months",(N2726-TODAY())&gt;=183,"04 Expires in 12 months",(N2726-TODAY())&gt;=92,"03 Expires in 6 months",(N2726-TODAY())&gt;=31,"02 Expires in 3 months",(N2726-TODAY())&gt;=0,"01 Expires in 30 days",(N2726-TODAY())&gt;=-31,"01 Expired last 30 days",(N2726-TODAY())&gt;=-92,"02 Expired last 3 months",(N2726-TODAY())&gt;=-183,"03 Expired last 6 months",(N2726-TODAY())&gt;=-365,"04 Expired last 12 months",(N2726-TODAY())&gt;=-547,"05 Expired last 18 months",TRUE,"06 Expired over 18 months")</f>
        <v>03 Expires in 6 months</v>
      </c>
      <c r="Q2726" s="65">
        <v>5000</v>
      </c>
      <c r="R2726" s="84">
        <f t="shared" si="562"/>
        <v>10000</v>
      </c>
      <c r="S2726" s="77" t="str" cm="1">
        <f t="array" ref="S2726">_xlfn.IFS(R2726&gt;5000000,"Gold",R2726&gt;=500000,"Silver",R2726&gt;30000,"Bronze",TRUE,"Transactional")</f>
        <v>Transactional</v>
      </c>
      <c r="T2726" s="24" t="s">
        <v>54</v>
      </c>
      <c r="U2726" s="101" t="s">
        <v>69</v>
      </c>
      <c r="V2726" s="101" t="s">
        <v>1208</v>
      </c>
      <c r="W2726" s="77" t="str">
        <f t="shared" si="555"/>
        <v>No</v>
      </c>
      <c r="X2726" s="77" t="str">
        <f>IFERROR(_xlfn.XLOOKUP(J2726&amp;"||"&amp;K2726,'Mapping Ref.'!$J$2:$J$538,'Mapping Ref.'!$K$2:$K$538),"")</f>
        <v>Childrens &amp; Adults</v>
      </c>
      <c r="Y2726" s="77" t="str" cm="1">
        <f t="array" ref="Y2726">_xlfn.IFS(R2726&gt;2000000,"For Publication",R2726&gt;100000,"PID",R2726&gt;30000,"RFQ",TRUE,"Transactional")</f>
        <v>Transactional</v>
      </c>
      <c r="Z2726" s="24" t="s">
        <v>8586</v>
      </c>
      <c r="AA2726" s="32">
        <v>24</v>
      </c>
      <c r="AB2726" s="24">
        <v>0</v>
      </c>
      <c r="AC2726" s="25">
        <v>45646</v>
      </c>
      <c r="AD2726" s="24" t="s">
        <v>58</v>
      </c>
      <c r="AE2726" s="24">
        <v>10001192</v>
      </c>
      <c r="AF2726" s="24" t="s">
        <v>60</v>
      </c>
      <c r="AG2726" s="24" t="s">
        <v>60</v>
      </c>
      <c r="AH2726" s="24" t="s">
        <v>60</v>
      </c>
      <c r="AI2726" s="24" t="s">
        <v>10615</v>
      </c>
      <c r="AJ2726" s="24" t="s">
        <v>60</v>
      </c>
      <c r="AK2726" s="24" t="s">
        <v>101</v>
      </c>
      <c r="AL2726" s="24" t="s">
        <v>70</v>
      </c>
      <c r="AM2726" s="24" t="s">
        <v>60</v>
      </c>
      <c r="AN2726" s="24"/>
      <c r="AO2726" s="24">
        <v>0</v>
      </c>
      <c r="AP2726" s="24"/>
      <c r="AQ2726" s="24" t="s">
        <v>10616</v>
      </c>
      <c r="AR2726" s="24" t="s">
        <v>10617</v>
      </c>
      <c r="AS2726" s="89">
        <f t="shared" si="563"/>
        <v>24</v>
      </c>
      <c r="AT2726" s="24" t="s">
        <v>10618</v>
      </c>
    </row>
    <row r="2727" spans="1:46" x14ac:dyDescent="0.5">
      <c r="A2727" s="24">
        <v>2871</v>
      </c>
      <c r="B2727" s="24" t="s">
        <v>506</v>
      </c>
      <c r="C2727" s="24"/>
      <c r="D2727" s="24" t="s">
        <v>10619</v>
      </c>
      <c r="E2727" s="24" t="s">
        <v>10620</v>
      </c>
      <c r="F2727" s="77" t="str">
        <f t="shared" si="554"/>
        <v>Impact Place, Space And Social Value Ltd</v>
      </c>
      <c r="G2727" s="24" t="s">
        <v>10621</v>
      </c>
      <c r="H2727" s="24" t="s">
        <v>3282</v>
      </c>
      <c r="I2727" s="24" t="s">
        <v>10463</v>
      </c>
      <c r="J2727" s="24" t="s">
        <v>107</v>
      </c>
      <c r="K2727" s="24" t="s">
        <v>3283</v>
      </c>
      <c r="L2727" s="25">
        <v>45663</v>
      </c>
      <c r="M2727" s="25">
        <v>46392</v>
      </c>
      <c r="N2727" s="81">
        <f t="shared" si="560"/>
        <v>46392</v>
      </c>
      <c r="O2727" s="77" t="str">
        <f t="shared" ca="1" si="561"/>
        <v>Live</v>
      </c>
      <c r="P2727" s="77" t="str" cm="1">
        <f t="array" aca="1" ref="P2727" ca="1">_xlfn.IFS((N2727-TODAY())&gt;=547,"06 Expires over 18 months",(N2727-TODAY())&gt;=365,"05 Expires in 18 months",(N2727-TODAY())&gt;=183,"04 Expires in 12 months",(N2727-TODAY())&gt;=92,"03 Expires in 6 months",(N2727-TODAY())&gt;=31,"02 Expires in 3 months",(N2727-TODAY())&gt;=0,"01 Expires in 30 days",(N2727-TODAY())&gt;=-31,"01 Expired last 30 days",(N2727-TODAY())&gt;=-92,"02 Expired last 3 months",(N2727-TODAY())&gt;=-183,"03 Expired last 6 months",(N2727-TODAY())&gt;=-365,"04 Expired last 12 months",(N2727-TODAY())&gt;=-547,"05 Expired last 18 months",TRUE,"06 Expired over 18 months")</f>
        <v>03 Expires in 6 months</v>
      </c>
      <c r="Q2727" s="65">
        <v>24999</v>
      </c>
      <c r="R2727" s="84">
        <f t="shared" si="562"/>
        <v>47914.75</v>
      </c>
      <c r="S2727" s="77" t="str" cm="1">
        <f t="array" ref="S2727">_xlfn.IFS(R2727&gt;5000000,"Gold",R2727&gt;=500000,"Silver",R2727&gt;30000,"Bronze",TRUE,"Transactional")</f>
        <v>Bronze</v>
      </c>
      <c r="T2727" s="24" t="s">
        <v>54</v>
      </c>
      <c r="U2727" s="101" t="s">
        <v>116</v>
      </c>
      <c r="V2727" s="101" t="s">
        <v>70</v>
      </c>
      <c r="W2727" s="77" t="str">
        <f t="shared" si="555"/>
        <v>No</v>
      </c>
      <c r="X2727" s="77" t="str">
        <f>IFERROR(_xlfn.XLOOKUP(J2727&amp;"||"&amp;K2727,'Mapping Ref.'!$J$2:$J$538,'Mapping Ref.'!$K$2:$K$538),"")</f>
        <v>Construction &amp; Estates</v>
      </c>
      <c r="Y2727" s="77" t="str" cm="1">
        <f t="array" ref="Y2727">_xlfn.IFS(R2727&gt;2000000,"For Publication",R2727&gt;100000,"PID",R2727&gt;30000,"RFQ",TRUE,"Transactional")</f>
        <v>RFQ</v>
      </c>
      <c r="Z2727" s="24" t="s">
        <v>2277</v>
      </c>
      <c r="AA2727" s="32">
        <v>24</v>
      </c>
      <c r="AB2727" s="24">
        <v>0</v>
      </c>
      <c r="AC2727" s="25">
        <v>45659</v>
      </c>
      <c r="AD2727" s="24" t="s">
        <v>58</v>
      </c>
      <c r="AE2727" s="24" t="s">
        <v>8375</v>
      </c>
      <c r="AF2727" s="24" t="s">
        <v>60</v>
      </c>
      <c r="AG2727" s="24" t="s">
        <v>59</v>
      </c>
      <c r="AH2727" s="24" t="s">
        <v>60</v>
      </c>
      <c r="AI2727" s="24">
        <v>15804736</v>
      </c>
      <c r="AJ2727" s="24" t="s">
        <v>59</v>
      </c>
      <c r="AK2727" s="24" t="s">
        <v>101</v>
      </c>
      <c r="AL2727" s="24" t="s">
        <v>70</v>
      </c>
      <c r="AM2727" s="24" t="s">
        <v>60</v>
      </c>
      <c r="AN2727" s="24" t="s">
        <v>59</v>
      </c>
      <c r="AO2727" s="24">
        <v>0</v>
      </c>
      <c r="AP2727" s="24"/>
      <c r="AQ2727" s="24" t="s">
        <v>10622</v>
      </c>
      <c r="AR2727" s="24" t="s">
        <v>10623</v>
      </c>
      <c r="AS2727" s="89">
        <f t="shared" si="563"/>
        <v>23</v>
      </c>
      <c r="AT2727" s="24"/>
    </row>
    <row r="2728" spans="1:46" x14ac:dyDescent="0.5">
      <c r="A2728" s="24">
        <v>2872</v>
      </c>
      <c r="B2728" s="24" t="s">
        <v>506</v>
      </c>
      <c r="C2728" s="24" t="s">
        <v>77</v>
      </c>
      <c r="D2728" s="24" t="s">
        <v>10624</v>
      </c>
      <c r="E2728" s="24" t="s">
        <v>10625</v>
      </c>
      <c r="F2728" s="77" t="str">
        <f t="shared" si="554"/>
        <v>BEECH TREE SURGERY</v>
      </c>
      <c r="G2728" s="24" t="s">
        <v>10626</v>
      </c>
      <c r="H2728" s="24" t="s">
        <v>3268</v>
      </c>
      <c r="I2728" s="24" t="s">
        <v>3269</v>
      </c>
      <c r="J2728" s="24" t="s">
        <v>190</v>
      </c>
      <c r="K2728" s="24" t="s">
        <v>3270</v>
      </c>
      <c r="L2728" s="25">
        <v>45659</v>
      </c>
      <c r="M2728" s="25">
        <v>46024</v>
      </c>
      <c r="N2728" s="81">
        <f t="shared" si="560"/>
        <v>46389</v>
      </c>
      <c r="O2728" s="77" t="str">
        <f t="shared" ca="1" si="561"/>
        <v>Live</v>
      </c>
      <c r="P2728" s="77" t="str" cm="1">
        <f t="array" aca="1" ref="P2728" ca="1">_xlfn.IFS((N2728-TODAY())&gt;=547,"06 Expires over 18 months",(N2728-TODAY())&gt;=365,"05 Expires in 18 months",(N2728-TODAY())&gt;=183,"04 Expires in 12 months",(N2728-TODAY())&gt;=92,"03 Expires in 6 months",(N2728-TODAY())&gt;=31,"02 Expires in 3 months",(N2728-TODAY())&gt;=0,"01 Expires in 30 days",(N2728-TODAY())&gt;=-31,"01 Expired last 30 days",(N2728-TODAY())&gt;=-92,"02 Expired last 3 months",(N2728-TODAY())&gt;=-183,"03 Expired last 6 months",(N2728-TODAY())&gt;=-365,"04 Expired last 12 months",(N2728-TODAY())&gt;=-547,"05 Expired last 18 months",TRUE,"06 Expired over 18 months")</f>
        <v>03 Expires in 6 months</v>
      </c>
      <c r="Q2728" s="65">
        <v>15000</v>
      </c>
      <c r="R2728" s="84">
        <f t="shared" si="562"/>
        <v>30000</v>
      </c>
      <c r="S2728" s="77" t="str" cm="1">
        <f t="array" ref="S2728">_xlfn.IFS(R2728&gt;5000000,"Gold",R2728&gt;=500000,"Silver",R2728&gt;30000,"Bronze",TRUE,"Transactional")</f>
        <v>Transactional</v>
      </c>
      <c r="T2728" s="24" t="s">
        <v>54</v>
      </c>
      <c r="U2728" s="101" t="s">
        <v>237</v>
      </c>
      <c r="V2728" s="101" t="s">
        <v>350</v>
      </c>
      <c r="W2728" s="77" t="str">
        <f t="shared" si="555"/>
        <v>Yes</v>
      </c>
      <c r="X2728" s="77" t="str">
        <f>IFERROR(_xlfn.XLOOKUP(J2728&amp;"||"&amp;K2728,'Mapping Ref.'!$J$2:$J$538,'Mapping Ref.'!$K$2:$K$538),"")</f>
        <v>Childrens &amp; Adults</v>
      </c>
      <c r="Y2728" s="77" t="str" cm="1">
        <f t="array" ref="Y2728">_xlfn.IFS(R2728&gt;2000000,"For Publication",R2728&gt;100000,"PID",R2728&gt;30000,"RFQ",TRUE,"Transactional")</f>
        <v>Transactional</v>
      </c>
      <c r="Z2728" s="24" t="s">
        <v>2277</v>
      </c>
      <c r="AA2728" s="32">
        <v>12</v>
      </c>
      <c r="AB2728" s="24">
        <v>12</v>
      </c>
      <c r="AC2728" s="25">
        <v>45659</v>
      </c>
      <c r="AD2728" s="24" t="s">
        <v>58</v>
      </c>
      <c r="AE2728" s="24" t="s">
        <v>60</v>
      </c>
      <c r="AF2728" s="24" t="s">
        <v>60</v>
      </c>
      <c r="AG2728" s="24" t="s">
        <v>59</v>
      </c>
      <c r="AH2728" s="24" t="s">
        <v>60</v>
      </c>
      <c r="AI2728" s="24">
        <v>879113792</v>
      </c>
      <c r="AJ2728" s="24" t="s">
        <v>59</v>
      </c>
      <c r="AK2728" s="24" t="s">
        <v>101</v>
      </c>
      <c r="AL2728" s="24" t="s">
        <v>70</v>
      </c>
      <c r="AM2728" s="24" t="s">
        <v>60</v>
      </c>
      <c r="AN2728" s="24" t="s">
        <v>59</v>
      </c>
      <c r="AO2728" s="24">
        <v>0</v>
      </c>
      <c r="AP2728" s="24" t="s">
        <v>8471</v>
      </c>
      <c r="AQ2728" s="24" t="s">
        <v>10627</v>
      </c>
      <c r="AR2728" s="24" t="s">
        <v>10628</v>
      </c>
      <c r="AS2728" s="89">
        <f t="shared" si="563"/>
        <v>24</v>
      </c>
      <c r="AT2728" s="24" t="s">
        <v>10629</v>
      </c>
    </row>
    <row r="2729" spans="1:46" x14ac:dyDescent="0.5">
      <c r="A2729" s="24">
        <v>2873</v>
      </c>
      <c r="B2729" s="24"/>
      <c r="C2729" s="24" t="s">
        <v>77</v>
      </c>
      <c r="D2729" s="24" t="s">
        <v>10630</v>
      </c>
      <c r="E2729" s="24" t="s">
        <v>10631</v>
      </c>
      <c r="F2729" s="77" t="str">
        <f t="shared" si="554"/>
        <v>JACKSON LIFT SERVICES LIMITED</v>
      </c>
      <c r="G2729" s="24" t="s">
        <v>10632</v>
      </c>
      <c r="H2729" s="24" t="s">
        <v>6254</v>
      </c>
      <c r="I2729" s="24" t="s">
        <v>8489</v>
      </c>
      <c r="J2729" s="24" t="s">
        <v>107</v>
      </c>
      <c r="K2729" s="24" t="s">
        <v>122</v>
      </c>
      <c r="L2729" s="25">
        <v>45663</v>
      </c>
      <c r="M2729" s="25">
        <v>46022</v>
      </c>
      <c r="N2729" s="81">
        <f t="shared" si="560"/>
        <v>46022</v>
      </c>
      <c r="O2729" s="77" t="str">
        <f t="shared" ca="1" si="561"/>
        <v>Expired</v>
      </c>
      <c r="P2729" s="77" t="str" cm="1">
        <f t="array" aca="1" ref="P2729" ca="1">_xlfn.IFS((N2729-TODAY())&gt;=547,"06 Expires over 18 months",(N2729-TODAY())&gt;=365,"05 Expires in 18 months",(N2729-TODAY())&gt;=183,"04 Expires in 12 months",(N2729-TODAY())&gt;=92,"03 Expires in 6 months",(N2729-TODAY())&gt;=31,"02 Expires in 3 months",(N2729-TODAY())&gt;=0,"01 Expires in 30 days",(N2729-TODAY())&gt;=-31,"01 Expired last 30 days",(N2729-TODAY())&gt;=-92,"02 Expired last 3 months",(N2729-TODAY())&gt;=-183,"03 Expired last 6 months",(N2729-TODAY())&gt;=-365,"04 Expired last 12 months",(N2729-TODAY())&gt;=-547,"05 Expired last 18 months",TRUE,"06 Expired over 18 months")</f>
        <v>04 Expired last 12 months</v>
      </c>
      <c r="Q2729" s="65">
        <v>749214</v>
      </c>
      <c r="R2729" s="84">
        <f t="shared" si="562"/>
        <v>749214</v>
      </c>
      <c r="S2729" s="77" t="str" cm="1">
        <f t="array" ref="S2729">_xlfn.IFS(R2729&gt;5000000,"Gold",R2729&gt;=500000,"Silver",R2729&gt;30000,"Bronze",TRUE,"Transactional")</f>
        <v>Silver</v>
      </c>
      <c r="T2729" s="24" t="s">
        <v>122</v>
      </c>
      <c r="U2729" s="101" t="s">
        <v>123</v>
      </c>
      <c r="V2729" s="101" t="s">
        <v>338</v>
      </c>
      <c r="W2729" s="77" t="str">
        <f t="shared" si="555"/>
        <v>No</v>
      </c>
      <c r="X2729" s="77" t="str">
        <f>IFERROR(_xlfn.XLOOKUP(J2729&amp;"||"&amp;K2729,'Mapping Ref.'!$J$2:$J$538,'Mapping Ref.'!$K$2:$K$538),"")</f>
        <v>Construction &amp; Estates</v>
      </c>
      <c r="Y2729" s="77" t="str" cm="1">
        <f t="array" ref="Y2729">_xlfn.IFS(R2729&gt;2000000,"For Publication",R2729&gt;100000,"PID",R2729&gt;30000,"RFQ",TRUE,"Transactional")</f>
        <v>PID</v>
      </c>
      <c r="Z2729" s="24" t="s">
        <v>2277</v>
      </c>
      <c r="AA2729" s="32">
        <v>12</v>
      </c>
      <c r="AB2729" s="24">
        <v>0</v>
      </c>
      <c r="AC2729" s="25">
        <v>45664</v>
      </c>
      <c r="AD2729" s="24" t="s">
        <v>58</v>
      </c>
      <c r="AE2729" s="24" t="s">
        <v>10633</v>
      </c>
      <c r="AF2729" s="24" t="s">
        <v>60</v>
      </c>
      <c r="AG2729" s="24" t="s">
        <v>60</v>
      </c>
      <c r="AH2729" s="24" t="s">
        <v>60</v>
      </c>
      <c r="AI2729" s="24">
        <v>2186996</v>
      </c>
      <c r="AJ2729" s="24" t="s">
        <v>60</v>
      </c>
      <c r="AK2729" s="24" t="s">
        <v>57</v>
      </c>
      <c r="AL2729" s="24" t="s">
        <v>123</v>
      </c>
      <c r="AM2729" s="24" t="s">
        <v>60</v>
      </c>
      <c r="AN2729" s="24" t="s">
        <v>59</v>
      </c>
      <c r="AO2729" s="24">
        <v>0</v>
      </c>
      <c r="AP2729" s="24"/>
      <c r="AQ2729" s="24" t="s">
        <v>10634</v>
      </c>
      <c r="AR2729" s="24" t="s">
        <v>10635</v>
      </c>
      <c r="AS2729" s="89">
        <f t="shared" si="563"/>
        <v>11</v>
      </c>
      <c r="AT2729" s="24" t="s">
        <v>8496</v>
      </c>
    </row>
    <row r="2730" spans="1:46" x14ac:dyDescent="0.5">
      <c r="A2730" s="24">
        <v>2874</v>
      </c>
      <c r="B2730" s="24" t="s">
        <v>506</v>
      </c>
      <c r="C2730" s="24"/>
      <c r="D2730" s="24" t="s">
        <v>10636</v>
      </c>
      <c r="E2730" s="24" t="s">
        <v>10637</v>
      </c>
      <c r="F2730" s="77" t="str">
        <f t="shared" si="554"/>
        <v>DISPACE TECHNOLOGY LIMITED</v>
      </c>
      <c r="G2730" s="24" t="s">
        <v>10638</v>
      </c>
      <c r="H2730" s="24" t="s">
        <v>3215</v>
      </c>
      <c r="I2730" s="24" t="s">
        <v>3215</v>
      </c>
      <c r="J2730" s="24" t="s">
        <v>52</v>
      </c>
      <c r="K2730" s="24" t="s">
        <v>3216</v>
      </c>
      <c r="L2730" s="25">
        <v>45740</v>
      </c>
      <c r="M2730" s="25">
        <v>47207</v>
      </c>
      <c r="N2730" s="81">
        <f t="shared" si="560"/>
        <v>47572</v>
      </c>
      <c r="O2730" s="77" t="str">
        <f t="shared" ca="1" si="561"/>
        <v>Live</v>
      </c>
      <c r="P2730" s="77" t="str" cm="1">
        <f t="array" aca="1" ref="P2730" ca="1">_xlfn.IFS((N2730-TODAY())&gt;=547,"06 Expires over 18 months",(N2730-TODAY())&gt;=365,"05 Expires in 18 months",(N2730-TODAY())&gt;=183,"04 Expires in 12 months",(N2730-TODAY())&gt;=92,"03 Expires in 6 months",(N2730-TODAY())&gt;=31,"02 Expires in 3 months",(N2730-TODAY())&gt;=0,"01 Expires in 30 days",(N2730-TODAY())&gt;=-31,"01 Expired last 30 days",(N2730-TODAY())&gt;=-92,"02 Expired last 3 months",(N2730-TODAY())&gt;=-183,"03 Expired last 6 months",(N2730-TODAY())&gt;=-365,"04 Expired last 12 months",(N2730-TODAY())&gt;=-547,"05 Expired last 18 months",TRUE,"06 Expired over 18 months")</f>
        <v>06 Expires over 18 months</v>
      </c>
      <c r="Q2730" s="65">
        <v>80000</v>
      </c>
      <c r="R2730" s="84">
        <f t="shared" si="562"/>
        <v>400000</v>
      </c>
      <c r="S2730" s="77" t="str" cm="1">
        <f t="array" ref="S2730">_xlfn.IFS(R2730&gt;5000000,"Gold",R2730&gt;=500000,"Silver",R2730&gt;30000,"Bronze",TRUE,"Transactional")</f>
        <v>Bronze</v>
      </c>
      <c r="T2730" s="24" t="s">
        <v>54</v>
      </c>
      <c r="U2730" s="101" t="s">
        <v>99</v>
      </c>
      <c r="V2730" s="101" t="s">
        <v>1168</v>
      </c>
      <c r="W2730" s="77" t="str">
        <f t="shared" si="555"/>
        <v>Yes</v>
      </c>
      <c r="X2730" s="77" t="str">
        <f>IFERROR(_xlfn.XLOOKUP(J2730&amp;"||"&amp;K2730,'Mapping Ref.'!$J$2:$J$538,'Mapping Ref.'!$K$2:$K$538),"")</f>
        <v>Corporate</v>
      </c>
      <c r="Y2730" s="77" t="str" cm="1">
        <f t="array" ref="Y2730">_xlfn.IFS(R2730&gt;2000000,"For Publication",R2730&gt;100000,"PID",R2730&gt;30000,"RFQ",TRUE,"Transactional")</f>
        <v>PID</v>
      </c>
      <c r="Z2730" s="24" t="s">
        <v>8586</v>
      </c>
      <c r="AA2730" s="32">
        <v>36</v>
      </c>
      <c r="AB2730" s="24">
        <v>12</v>
      </c>
      <c r="AC2730" s="25">
        <v>45667</v>
      </c>
      <c r="AD2730" s="24" t="s">
        <v>58</v>
      </c>
      <c r="AE2730" s="24" t="s">
        <v>10639</v>
      </c>
      <c r="AF2730" s="24" t="s">
        <v>60</v>
      </c>
      <c r="AG2730" s="24" t="s">
        <v>60</v>
      </c>
      <c r="AH2730" s="24" t="s">
        <v>60</v>
      </c>
      <c r="AI2730" s="24">
        <v>11454201</v>
      </c>
      <c r="AJ2730" s="24" t="s">
        <v>60</v>
      </c>
      <c r="AK2730" s="24" t="s">
        <v>86</v>
      </c>
      <c r="AL2730" s="24" t="s">
        <v>8722</v>
      </c>
      <c r="AM2730" s="24" t="s">
        <v>60</v>
      </c>
      <c r="AN2730" s="24" t="s">
        <v>59</v>
      </c>
      <c r="AO2730" s="24">
        <v>0</v>
      </c>
      <c r="AP2730" s="24"/>
      <c r="AQ2730" s="24" t="s">
        <v>10640</v>
      </c>
      <c r="AR2730" s="24" t="s">
        <v>10641</v>
      </c>
      <c r="AS2730" s="89">
        <f t="shared" si="563"/>
        <v>60</v>
      </c>
      <c r="AT2730" s="24" t="s">
        <v>10642</v>
      </c>
    </row>
    <row r="2731" spans="1:46" x14ac:dyDescent="0.5">
      <c r="A2731" s="24">
        <v>2875</v>
      </c>
      <c r="B2731" s="24" t="s">
        <v>506</v>
      </c>
      <c r="C2731" s="24"/>
      <c r="D2731" s="24" t="s">
        <v>10643</v>
      </c>
      <c r="E2731" s="24" t="s">
        <v>10644</v>
      </c>
      <c r="F2731" s="77" t="str">
        <f t="shared" si="554"/>
        <v>The Access Group</v>
      </c>
      <c r="G2731" s="24" t="s">
        <v>10645</v>
      </c>
      <c r="H2731" s="24" t="s">
        <v>10646</v>
      </c>
      <c r="I2731" s="24" t="s">
        <v>10646</v>
      </c>
      <c r="J2731" s="24" t="s">
        <v>190</v>
      </c>
      <c r="K2731" s="24" t="s">
        <v>10647</v>
      </c>
      <c r="L2731" s="25">
        <v>45748</v>
      </c>
      <c r="M2731" s="25">
        <v>46477</v>
      </c>
      <c r="N2731" s="81">
        <f t="shared" si="560"/>
        <v>47573</v>
      </c>
      <c r="O2731" s="77" t="str">
        <f t="shared" ca="1" si="561"/>
        <v>Live</v>
      </c>
      <c r="P2731" s="77" t="str" cm="1">
        <f t="array" aca="1" ref="P2731" ca="1">_xlfn.IFS((N2731-TODAY())&gt;=547,"06 Expires over 18 months",(N2731-TODAY())&gt;=365,"05 Expires in 18 months",(N2731-TODAY())&gt;=183,"04 Expires in 12 months",(N2731-TODAY())&gt;=92,"03 Expires in 6 months",(N2731-TODAY())&gt;=31,"02 Expires in 3 months",(N2731-TODAY())&gt;=0,"01 Expires in 30 days",(N2731-TODAY())&gt;=-31,"01 Expired last 30 days",(N2731-TODAY())&gt;=-92,"02 Expired last 3 months",(N2731-TODAY())&gt;=-183,"03 Expired last 6 months",(N2731-TODAY())&gt;=-365,"04 Expired last 12 months",(N2731-TODAY())&gt;=-547,"05 Expired last 18 months",TRUE,"06 Expired over 18 months")</f>
        <v>06 Expires over 18 months</v>
      </c>
      <c r="Q2731" s="65">
        <v>456694</v>
      </c>
      <c r="R2731" s="84">
        <f t="shared" si="562"/>
        <v>2245412.1666666665</v>
      </c>
      <c r="S2731" s="77" t="str" cm="1">
        <f t="array" ref="S2731">_xlfn.IFS(R2731&gt;5000000,"Gold",R2731&gt;=500000,"Silver",R2731&gt;30000,"Bronze",TRUE,"Transactional")</f>
        <v>Silver</v>
      </c>
      <c r="T2731" s="24" t="s">
        <v>54</v>
      </c>
      <c r="U2731" s="101" t="s">
        <v>116</v>
      </c>
      <c r="V2731" s="101" t="s">
        <v>569</v>
      </c>
      <c r="W2731" s="77" t="str">
        <f t="shared" si="555"/>
        <v>Yes</v>
      </c>
      <c r="X2731" s="77" t="str">
        <f>IFERROR(_xlfn.XLOOKUP(J2731&amp;"||"&amp;K2731,'Mapping Ref.'!$J$2:$J$538,'Mapping Ref.'!$K$2:$K$538),"")</f>
        <v>Childrens &amp; Adults</v>
      </c>
      <c r="Y2731" s="77" t="str" cm="1">
        <f t="array" ref="Y2731">_xlfn.IFS(R2731&gt;2000000,"For Publication",R2731&gt;100000,"PID",R2731&gt;30000,"RFQ",TRUE,"Transactional")</f>
        <v>For Publication</v>
      </c>
      <c r="Z2731" s="24" t="s">
        <v>2277</v>
      </c>
      <c r="AA2731" s="32">
        <v>24</v>
      </c>
      <c r="AB2731" s="24">
        <v>36</v>
      </c>
      <c r="AC2731" s="25">
        <v>45667</v>
      </c>
      <c r="AD2731" s="24" t="s">
        <v>58</v>
      </c>
      <c r="AE2731" s="24" t="s">
        <v>10648</v>
      </c>
      <c r="AF2731" s="24" t="s">
        <v>60</v>
      </c>
      <c r="AG2731" s="24" t="s">
        <v>60</v>
      </c>
      <c r="AH2731" s="24" t="s">
        <v>60</v>
      </c>
      <c r="AI2731" s="24">
        <v>2343760</v>
      </c>
      <c r="AJ2731" s="24" t="s">
        <v>60</v>
      </c>
      <c r="AK2731" s="24" t="s">
        <v>86</v>
      </c>
      <c r="AL2731" s="24" t="s">
        <v>70</v>
      </c>
      <c r="AM2731" s="24" t="s">
        <v>60</v>
      </c>
      <c r="AN2731" s="24" t="s">
        <v>59</v>
      </c>
      <c r="AO2731" s="24">
        <v>5</v>
      </c>
      <c r="AP2731" s="24"/>
      <c r="AQ2731" s="24" t="s">
        <v>10649</v>
      </c>
      <c r="AR2731" s="24" t="s">
        <v>10650</v>
      </c>
      <c r="AS2731" s="89">
        <f t="shared" si="563"/>
        <v>59</v>
      </c>
      <c r="AT2731" s="24"/>
    </row>
    <row r="2732" spans="1:46" x14ac:dyDescent="0.5">
      <c r="A2732" s="24">
        <v>2876</v>
      </c>
      <c r="B2732" s="24" t="s">
        <v>506</v>
      </c>
      <c r="C2732" s="24" t="s">
        <v>77</v>
      </c>
      <c r="D2732" s="24" t="s">
        <v>10651</v>
      </c>
      <c r="E2732" s="24" t="s">
        <v>10652</v>
      </c>
      <c r="F2732" s="77" t="str">
        <f t="shared" si="554"/>
        <v>VOICES OF COLOUR LTD</v>
      </c>
      <c r="G2732" s="24" t="s">
        <v>10653</v>
      </c>
      <c r="H2732" s="24" t="s">
        <v>10156</v>
      </c>
      <c r="I2732" s="24" t="s">
        <v>10156</v>
      </c>
      <c r="J2732" s="24" t="s">
        <v>66</v>
      </c>
      <c r="K2732" s="27" t="s">
        <v>67</v>
      </c>
      <c r="L2732" s="25">
        <v>45870</v>
      </c>
      <c r="M2732" s="25">
        <v>46569</v>
      </c>
      <c r="N2732" s="81">
        <f t="shared" si="560"/>
        <v>46569</v>
      </c>
      <c r="O2732" s="77" t="str">
        <f t="shared" ca="1" si="561"/>
        <v>Live</v>
      </c>
      <c r="P2732" s="77" t="str" cm="1">
        <f t="array" aca="1" ref="P2732" ca="1">_xlfn.IFS((N2732-TODAY())&gt;=547,"06 Expires over 18 months",(N2732-TODAY())&gt;=365,"05 Expires in 18 months",(N2732-TODAY())&gt;=183,"04 Expires in 12 months",(N2732-TODAY())&gt;=92,"03 Expires in 6 months",(N2732-TODAY())&gt;=31,"02 Expires in 3 months",(N2732-TODAY())&gt;=0,"01 Expires in 30 days",(N2732-TODAY())&gt;=-31,"01 Expired last 30 days",(N2732-TODAY())&gt;=-92,"02 Expired last 3 months",(N2732-TODAY())&gt;=-183,"03 Expired last 6 months",(N2732-TODAY())&gt;=-365,"04 Expired last 12 months",(N2732-TODAY())&gt;=-547,"05 Expired last 18 months",TRUE,"06 Expired over 18 months")</f>
        <v>04 Expires in 12 months</v>
      </c>
      <c r="Q2732" s="65">
        <v>27472</v>
      </c>
      <c r="R2732" s="84">
        <f t="shared" si="562"/>
        <v>52654.666666666664</v>
      </c>
      <c r="S2732" s="77" t="str" cm="1">
        <f t="array" ref="S2732">_xlfn.IFS(R2732&gt;5000000,"Gold",R2732&gt;=500000,"Silver",R2732&gt;30000,"Bronze",TRUE,"Transactional")</f>
        <v>Bronze</v>
      </c>
      <c r="T2732" s="24" t="s">
        <v>54</v>
      </c>
      <c r="U2732" s="101" t="s">
        <v>69</v>
      </c>
      <c r="V2732" s="101"/>
      <c r="W2732" s="77" t="str">
        <f t="shared" si="555"/>
        <v>No</v>
      </c>
      <c r="X2732" s="77" t="str">
        <f>IFERROR(_xlfn.XLOOKUP(J2732&amp;"||"&amp;K2732,'Mapping Ref.'!$J$2:$J$538,'Mapping Ref.'!$K$2:$K$538),"")</f>
        <v>Childrens &amp; Adults</v>
      </c>
      <c r="Y2732" s="77" t="str" cm="1">
        <f t="array" ref="Y2732">_xlfn.IFS(R2732&gt;2000000,"For Publication",R2732&gt;100000,"PID",R2732&gt;30000,"RFQ",TRUE,"Transactional")</f>
        <v>RFQ</v>
      </c>
      <c r="Z2732" s="24" t="s">
        <v>2277</v>
      </c>
      <c r="AA2732" s="32">
        <v>24</v>
      </c>
      <c r="AB2732" s="24">
        <v>0</v>
      </c>
      <c r="AC2732" s="25">
        <v>45670</v>
      </c>
      <c r="AD2732" s="24" t="s">
        <v>661</v>
      </c>
      <c r="AE2732" s="24" t="s">
        <v>10654</v>
      </c>
      <c r="AF2732" s="24" t="s">
        <v>59</v>
      </c>
      <c r="AG2732" s="24" t="s">
        <v>59</v>
      </c>
      <c r="AH2732" s="24" t="s">
        <v>59</v>
      </c>
      <c r="AI2732" s="24">
        <v>12769749</v>
      </c>
      <c r="AJ2732" s="24" t="s">
        <v>60</v>
      </c>
      <c r="AK2732" s="24" t="s">
        <v>86</v>
      </c>
      <c r="AL2732" s="24" t="s">
        <v>70</v>
      </c>
      <c r="AM2732" s="24" t="s">
        <v>60</v>
      </c>
      <c r="AN2732" s="24" t="s">
        <v>59</v>
      </c>
      <c r="AO2732" s="24">
        <v>0</v>
      </c>
      <c r="AP2732" s="24"/>
      <c r="AQ2732" s="24" t="s">
        <v>10655</v>
      </c>
      <c r="AR2732" s="24" t="s">
        <v>10656</v>
      </c>
      <c r="AS2732" s="89">
        <f t="shared" si="563"/>
        <v>23</v>
      </c>
      <c r="AT2732" s="24" t="s">
        <v>10657</v>
      </c>
    </row>
    <row r="2733" spans="1:46" x14ac:dyDescent="0.5">
      <c r="A2733" s="24">
        <v>2877</v>
      </c>
      <c r="B2733" s="24" t="s">
        <v>506</v>
      </c>
      <c r="C2733" s="24" t="s">
        <v>77</v>
      </c>
      <c r="D2733" s="24" t="s">
        <v>10382</v>
      </c>
      <c r="E2733" s="24" t="s">
        <v>10407</v>
      </c>
      <c r="F2733" s="77" t="str">
        <f t="shared" si="554"/>
        <v>ELITE STAR TRANSPORT LTD</v>
      </c>
      <c r="G2733" s="24" t="s">
        <v>10369</v>
      </c>
      <c r="H2733" s="24" t="s">
        <v>2689</v>
      </c>
      <c r="I2733" s="24" t="s">
        <v>10218</v>
      </c>
      <c r="J2733" s="24" t="s">
        <v>190</v>
      </c>
      <c r="K2733" s="27" t="s">
        <v>2690</v>
      </c>
      <c r="L2733" s="25">
        <v>45505</v>
      </c>
      <c r="M2733" s="25">
        <v>47330</v>
      </c>
      <c r="N2733" s="81">
        <f t="shared" si="560"/>
        <v>48060</v>
      </c>
      <c r="O2733" s="77" t="str">
        <f t="shared" ca="1" si="561"/>
        <v>Live</v>
      </c>
      <c r="P2733" s="77" t="str" cm="1">
        <f t="array" aca="1" ref="P2733" ca="1">_xlfn.IFS((N2733-TODAY())&gt;=547,"06 Expires over 18 months",(N2733-TODAY())&gt;=365,"05 Expires in 18 months",(N2733-TODAY())&gt;=183,"04 Expires in 12 months",(N2733-TODAY())&gt;=92,"03 Expires in 6 months",(N2733-TODAY())&gt;=31,"02 Expires in 3 months",(N2733-TODAY())&gt;=0,"01 Expires in 30 days",(N2733-TODAY())&gt;=-31,"01 Expired last 30 days",(N2733-TODAY())&gt;=-92,"02 Expired last 3 months",(N2733-TODAY())&gt;=-183,"03 Expired last 6 months",(N2733-TODAY())&gt;=-365,"04 Expired last 12 months",(N2733-TODAY())&gt;=-547,"05 Expired last 18 months",TRUE,"06 Expired over 18 months")</f>
        <v>06 Expires over 18 months</v>
      </c>
      <c r="Q2733" s="65">
        <v>75000</v>
      </c>
      <c r="R2733" s="84">
        <f t="shared" si="562"/>
        <v>518750</v>
      </c>
      <c r="S2733" s="77" t="str" cm="1">
        <f t="array" ref="S2733">_xlfn.IFS(R2733&gt;5000000,"Gold",R2733&gt;=500000,"Silver",R2733&gt;30000,"Bronze",TRUE,"Transactional")</f>
        <v>Silver</v>
      </c>
      <c r="T2733" s="24" t="s">
        <v>54</v>
      </c>
      <c r="U2733" s="101" t="s">
        <v>393</v>
      </c>
      <c r="V2733" s="101" t="s">
        <v>1151</v>
      </c>
      <c r="W2733" s="77" t="str">
        <f t="shared" si="555"/>
        <v>Yes</v>
      </c>
      <c r="X2733" s="77" t="str">
        <f>IFERROR(_xlfn.XLOOKUP(J2733&amp;"||"&amp;K2733,'Mapping Ref.'!$J$2:$J$538,'Mapping Ref.'!$K$2:$K$538),"")</f>
        <v>Childrens &amp; Adults</v>
      </c>
      <c r="Y2733" s="77" t="str" cm="1">
        <f t="array" ref="Y2733">_xlfn.IFS(R2733&gt;2000000,"For Publication",R2733&gt;100000,"PID",R2733&gt;30000,"RFQ",TRUE,"Transactional")</f>
        <v>PID</v>
      </c>
      <c r="Z2733" s="24" t="s">
        <v>8586</v>
      </c>
      <c r="AA2733" s="32">
        <v>60</v>
      </c>
      <c r="AB2733" s="24">
        <v>24</v>
      </c>
      <c r="AC2733" s="25">
        <v>45670</v>
      </c>
      <c r="AD2733" s="24" t="s">
        <v>58</v>
      </c>
      <c r="AE2733" s="24" t="s">
        <v>10219</v>
      </c>
      <c r="AF2733" s="24" t="s">
        <v>60</v>
      </c>
      <c r="AG2733" s="24" t="s">
        <v>59</v>
      </c>
      <c r="AH2733" s="24" t="s">
        <v>60</v>
      </c>
      <c r="AI2733" s="24">
        <v>12971730</v>
      </c>
      <c r="AJ2733" s="24" t="s">
        <v>60</v>
      </c>
      <c r="AK2733" s="24" t="s">
        <v>750</v>
      </c>
      <c r="AL2733" s="24" t="s">
        <v>8860</v>
      </c>
      <c r="AM2733" s="24" t="s">
        <v>59</v>
      </c>
      <c r="AN2733" s="24" t="s">
        <v>59</v>
      </c>
      <c r="AO2733" s="24">
        <v>0</v>
      </c>
      <c r="AP2733" s="24"/>
      <c r="AQ2733" s="24" t="s">
        <v>10370</v>
      </c>
      <c r="AR2733" s="24" t="s">
        <v>10371</v>
      </c>
      <c r="AS2733" s="89">
        <f t="shared" si="563"/>
        <v>83</v>
      </c>
      <c r="AT2733" s="24" t="s">
        <v>10372</v>
      </c>
    </row>
    <row r="2734" spans="1:46" x14ac:dyDescent="0.5">
      <c r="A2734" s="24">
        <v>2878</v>
      </c>
      <c r="B2734" s="24" t="s">
        <v>506</v>
      </c>
      <c r="C2734" s="24" t="s">
        <v>77</v>
      </c>
      <c r="D2734" s="24" t="s">
        <v>10658</v>
      </c>
      <c r="E2734" s="24" t="s">
        <v>10659</v>
      </c>
      <c r="F2734" s="77" t="str">
        <f t="shared" si="554"/>
        <v>CARDIFF EXECUTIVE CENTRE LTD T/A OFFICE SPACE IN TOWN</v>
      </c>
      <c r="G2734" s="24" t="s">
        <v>10660</v>
      </c>
      <c r="H2734" s="24" t="s">
        <v>8555</v>
      </c>
      <c r="I2734" s="24" t="s">
        <v>8555</v>
      </c>
      <c r="J2734" s="24" t="s">
        <v>190</v>
      </c>
      <c r="K2734" s="24" t="s">
        <v>755</v>
      </c>
      <c r="L2734" s="25">
        <v>45658</v>
      </c>
      <c r="M2734" s="25">
        <v>46022</v>
      </c>
      <c r="N2734" s="81">
        <f t="shared" si="560"/>
        <v>46387</v>
      </c>
      <c r="O2734" s="77" t="str">
        <f t="shared" ca="1" si="561"/>
        <v>Live</v>
      </c>
      <c r="P2734" s="77" t="str" cm="1">
        <f t="array" aca="1" ref="P2734" ca="1">_xlfn.IFS((N2734-TODAY())&gt;=547,"06 Expires over 18 months",(N2734-TODAY())&gt;=365,"05 Expires in 18 months",(N2734-TODAY())&gt;=183,"04 Expires in 12 months",(N2734-TODAY())&gt;=92,"03 Expires in 6 months",(N2734-TODAY())&gt;=31,"02 Expires in 3 months",(N2734-TODAY())&gt;=0,"01 Expires in 30 days",(N2734-TODAY())&gt;=-31,"01 Expired last 30 days",(N2734-TODAY())&gt;=-92,"02 Expired last 3 months",(N2734-TODAY())&gt;=-183,"03 Expired last 6 months",(N2734-TODAY())&gt;=-365,"04 Expired last 12 months",(N2734-TODAY())&gt;=-547,"05 Expired last 18 months",TRUE,"06 Expired over 18 months")</f>
        <v>03 Expires in 6 months</v>
      </c>
      <c r="Q2734" s="65">
        <v>20000</v>
      </c>
      <c r="R2734" s="84">
        <f t="shared" si="562"/>
        <v>38333.333333333336</v>
      </c>
      <c r="S2734" s="77" t="str" cm="1">
        <f t="array" ref="S2734">_xlfn.IFS(R2734&gt;5000000,"Gold",R2734&gt;=500000,"Silver",R2734&gt;30000,"Bronze",TRUE,"Transactional")</f>
        <v>Bronze</v>
      </c>
      <c r="T2734" s="24" t="s">
        <v>54</v>
      </c>
      <c r="U2734" s="101" t="s">
        <v>123</v>
      </c>
      <c r="V2734" s="101" t="s">
        <v>1357</v>
      </c>
      <c r="W2734" s="77" t="str">
        <f t="shared" si="555"/>
        <v>Yes</v>
      </c>
      <c r="X2734" s="77" t="str">
        <f>IFERROR(_xlfn.XLOOKUP(J2734&amp;"||"&amp;K2734,'Mapping Ref.'!$J$2:$J$538,'Mapping Ref.'!$K$2:$K$538),"")</f>
        <v>Childrens &amp; Adults</v>
      </c>
      <c r="Y2734" s="77" t="str" cm="1">
        <f t="array" ref="Y2734">_xlfn.IFS(R2734&gt;2000000,"For Publication",R2734&gt;100000,"PID",R2734&gt;30000,"RFQ",TRUE,"Transactional")</f>
        <v>RFQ</v>
      </c>
      <c r="Z2734" s="24" t="s">
        <v>8586</v>
      </c>
      <c r="AA2734" s="32">
        <v>12</v>
      </c>
      <c r="AB2734" s="24">
        <v>12</v>
      </c>
      <c r="AC2734" s="25">
        <v>45670</v>
      </c>
      <c r="AD2734" s="24" t="s">
        <v>58</v>
      </c>
      <c r="AE2734" s="24" t="s">
        <v>8320</v>
      </c>
      <c r="AF2734" s="24" t="s">
        <v>60</v>
      </c>
      <c r="AG2734" s="24" t="s">
        <v>60</v>
      </c>
      <c r="AH2734" s="24" t="s">
        <v>59</v>
      </c>
      <c r="AI2734" s="24">
        <v>5296423</v>
      </c>
      <c r="AJ2734" s="24" t="s">
        <v>60</v>
      </c>
      <c r="AK2734" s="24" t="s">
        <v>101</v>
      </c>
      <c r="AL2734" s="24" t="s">
        <v>70</v>
      </c>
      <c r="AM2734" s="24" t="s">
        <v>60</v>
      </c>
      <c r="AN2734" s="24" t="s">
        <v>59</v>
      </c>
      <c r="AO2734" s="24">
        <v>0</v>
      </c>
      <c r="AP2734" s="24"/>
      <c r="AQ2734" s="24" t="s">
        <v>10661</v>
      </c>
      <c r="AR2734" s="24" t="s">
        <v>10662</v>
      </c>
      <c r="AS2734" s="89">
        <f t="shared" si="563"/>
        <v>23</v>
      </c>
      <c r="AT2734" s="24" t="s">
        <v>10663</v>
      </c>
    </row>
    <row r="2735" spans="1:46" x14ac:dyDescent="0.5">
      <c r="A2735" s="24">
        <v>2879</v>
      </c>
      <c r="B2735" s="24" t="s">
        <v>506</v>
      </c>
      <c r="C2735" s="24" t="s">
        <v>77</v>
      </c>
      <c r="D2735" s="24" t="s">
        <v>10626</v>
      </c>
      <c r="E2735" s="24" t="s">
        <v>10664</v>
      </c>
      <c r="F2735" s="77" t="str">
        <f t="shared" si="554"/>
        <v>BEECH TREE SURGERY</v>
      </c>
      <c r="G2735" s="24" t="s">
        <v>10626</v>
      </c>
      <c r="H2735" s="24" t="s">
        <v>3268</v>
      </c>
      <c r="I2735" s="24" t="s">
        <v>3269</v>
      </c>
      <c r="J2735" s="24" t="s">
        <v>190</v>
      </c>
      <c r="K2735" s="24" t="s">
        <v>3270</v>
      </c>
      <c r="L2735" s="25">
        <v>45671</v>
      </c>
      <c r="M2735" s="25">
        <v>46036</v>
      </c>
      <c r="N2735" s="81">
        <f t="shared" si="560"/>
        <v>46401</v>
      </c>
      <c r="O2735" s="77" t="str">
        <f t="shared" ca="1" si="561"/>
        <v>Live</v>
      </c>
      <c r="P2735" s="77" t="str" cm="1">
        <f t="array" aca="1" ref="P2735" ca="1">_xlfn.IFS((N2735-TODAY())&gt;=547,"06 Expires over 18 months",(N2735-TODAY())&gt;=365,"05 Expires in 18 months",(N2735-TODAY())&gt;=183,"04 Expires in 12 months",(N2735-TODAY())&gt;=92,"03 Expires in 6 months",(N2735-TODAY())&gt;=31,"02 Expires in 3 months",(N2735-TODAY())&gt;=0,"01 Expires in 30 days",(N2735-TODAY())&gt;=-31,"01 Expired last 30 days",(N2735-TODAY())&gt;=-92,"02 Expired last 3 months",(N2735-TODAY())&gt;=-183,"03 Expired last 6 months",(N2735-TODAY())&gt;=-365,"04 Expired last 12 months",(N2735-TODAY())&gt;=-547,"05 Expired last 18 months",TRUE,"06 Expired over 18 months")</f>
        <v>03 Expires in 6 months</v>
      </c>
      <c r="Q2735" s="65">
        <v>15000</v>
      </c>
      <c r="R2735" s="84">
        <f t="shared" si="562"/>
        <v>30000</v>
      </c>
      <c r="S2735" s="77" t="str" cm="1">
        <f t="array" ref="S2735">_xlfn.IFS(R2735&gt;5000000,"Gold",R2735&gt;=500000,"Silver",R2735&gt;30000,"Bronze",TRUE,"Transactional")</f>
        <v>Transactional</v>
      </c>
      <c r="T2735" s="24" t="s">
        <v>54</v>
      </c>
      <c r="U2735" s="101" t="s">
        <v>84</v>
      </c>
      <c r="V2735" s="101" t="s">
        <v>1742</v>
      </c>
      <c r="W2735" s="77" t="str">
        <f t="shared" si="555"/>
        <v>Yes</v>
      </c>
      <c r="X2735" s="77" t="str">
        <f>IFERROR(_xlfn.XLOOKUP(J2735&amp;"||"&amp;K2735,'Mapping Ref.'!$J$2:$J$538,'Mapping Ref.'!$K$2:$K$538),"")</f>
        <v>Childrens &amp; Adults</v>
      </c>
      <c r="Y2735" s="77" t="str" cm="1">
        <f t="array" ref="Y2735">_xlfn.IFS(R2735&gt;2000000,"For Publication",R2735&gt;100000,"PID",R2735&gt;30000,"RFQ",TRUE,"Transactional")</f>
        <v>Transactional</v>
      </c>
      <c r="Z2735" s="24" t="s">
        <v>2277</v>
      </c>
      <c r="AA2735" s="32">
        <v>12</v>
      </c>
      <c r="AB2735" s="24">
        <v>12</v>
      </c>
      <c r="AC2735" s="25">
        <v>45671</v>
      </c>
      <c r="AD2735" s="24" t="s">
        <v>58</v>
      </c>
      <c r="AE2735" s="24" t="s">
        <v>60</v>
      </c>
      <c r="AF2735" s="24" t="s">
        <v>60</v>
      </c>
      <c r="AG2735" s="24" t="s">
        <v>59</v>
      </c>
      <c r="AH2735" s="24" t="s">
        <v>60</v>
      </c>
      <c r="AI2735" s="24">
        <v>879113792</v>
      </c>
      <c r="AJ2735" s="24" t="s">
        <v>59</v>
      </c>
      <c r="AK2735" s="24" t="s">
        <v>101</v>
      </c>
      <c r="AL2735" s="24" t="s">
        <v>70</v>
      </c>
      <c r="AM2735" s="24" t="s">
        <v>60</v>
      </c>
      <c r="AN2735" s="24" t="s">
        <v>59</v>
      </c>
      <c r="AO2735" s="24">
        <v>0</v>
      </c>
      <c r="AP2735" s="24" t="s">
        <v>8471</v>
      </c>
      <c r="AQ2735" s="24" t="s">
        <v>10627</v>
      </c>
      <c r="AR2735" s="24" t="s">
        <v>10628</v>
      </c>
      <c r="AS2735" s="89">
        <f t="shared" si="563"/>
        <v>24</v>
      </c>
      <c r="AT2735" s="24" t="s">
        <v>10629</v>
      </c>
    </row>
    <row r="2736" spans="1:46" x14ac:dyDescent="0.5">
      <c r="A2736" s="24">
        <v>2881</v>
      </c>
      <c r="B2736" s="24"/>
      <c r="C2736" s="24" t="s">
        <v>77</v>
      </c>
      <c r="D2736" s="24" t="s">
        <v>2965</v>
      </c>
      <c r="E2736" s="24" t="s">
        <v>10665</v>
      </c>
      <c r="F2736" s="77" t="str">
        <f t="shared" si="554"/>
        <v>CHELMSFORD SAFETY SUPPLIES LTD</v>
      </c>
      <c r="G2736" s="24" t="s">
        <v>10666</v>
      </c>
      <c r="H2736" s="24" t="s">
        <v>10667</v>
      </c>
      <c r="I2736" s="24" t="s">
        <v>10463</v>
      </c>
      <c r="J2736" s="24" t="s">
        <v>107</v>
      </c>
      <c r="K2736" s="24" t="s">
        <v>3283</v>
      </c>
      <c r="L2736" s="25">
        <v>45677</v>
      </c>
      <c r="M2736" s="25">
        <v>45766</v>
      </c>
      <c r="N2736" s="81">
        <f t="shared" si="560"/>
        <v>45857</v>
      </c>
      <c r="O2736" s="77" t="str">
        <f t="shared" ca="1" si="561"/>
        <v>Expired</v>
      </c>
      <c r="P2736" s="77" t="str" cm="1">
        <f t="array" aca="1" ref="P2736" ca="1">_xlfn.IFS((N2736-TODAY())&gt;=547,"06 Expires over 18 months",(N2736-TODAY())&gt;=365,"05 Expires in 18 months",(N2736-TODAY())&gt;=183,"04 Expires in 12 months",(N2736-TODAY())&gt;=92,"03 Expires in 6 months",(N2736-TODAY())&gt;=31,"02 Expires in 3 months",(N2736-TODAY())&gt;=0,"01 Expires in 30 days",(N2736-TODAY())&gt;=-31,"01 Expired last 30 days",(N2736-TODAY())&gt;=-92,"02 Expired last 3 months",(N2736-TODAY())&gt;=-183,"03 Expired last 6 months",(N2736-TODAY())&gt;=-365,"04 Expired last 12 months",(N2736-TODAY())&gt;=-547,"05 Expired last 18 months",TRUE,"06 Expired over 18 months")</f>
        <v>05 Expired last 18 months</v>
      </c>
      <c r="Q2736" s="65">
        <v>24999</v>
      </c>
      <c r="R2736" s="84">
        <f t="shared" si="562"/>
        <v>24999</v>
      </c>
      <c r="S2736" s="77" t="str" cm="1">
        <f t="array" ref="S2736">_xlfn.IFS(R2736&gt;5000000,"Gold",R2736&gt;=500000,"Silver",R2736&gt;30000,"Bronze",TRUE,"Transactional")</f>
        <v>Transactional</v>
      </c>
      <c r="T2736" s="24" t="s">
        <v>122</v>
      </c>
      <c r="U2736" s="101" t="s">
        <v>366</v>
      </c>
      <c r="V2736" s="101" t="s">
        <v>1058</v>
      </c>
      <c r="W2736" s="77" t="str">
        <f t="shared" si="555"/>
        <v>Yes</v>
      </c>
      <c r="X2736" s="77" t="str">
        <f>IFERROR(_xlfn.XLOOKUP(J2736&amp;"||"&amp;K2736,'Mapping Ref.'!$J$2:$J$538,'Mapping Ref.'!$K$2:$K$538),"")</f>
        <v>Construction &amp; Estates</v>
      </c>
      <c r="Y2736" s="77" t="str" cm="1">
        <f t="array" ref="Y2736">_xlfn.IFS(R2736&gt;2000000,"For Publication",R2736&gt;100000,"PID",R2736&gt;30000,"RFQ",TRUE,"Transactional")</f>
        <v>Transactional</v>
      </c>
      <c r="Z2736" s="24" t="s">
        <v>8586</v>
      </c>
      <c r="AA2736" s="32">
        <v>24</v>
      </c>
      <c r="AB2736" s="24">
        <v>3</v>
      </c>
      <c r="AC2736" s="25">
        <v>45672</v>
      </c>
      <c r="AD2736" s="24" t="s">
        <v>58</v>
      </c>
      <c r="AE2736" s="24" t="s">
        <v>8375</v>
      </c>
      <c r="AF2736" s="24" t="s">
        <v>60</v>
      </c>
      <c r="AG2736" s="24" t="s">
        <v>59</v>
      </c>
      <c r="AH2736" s="24" t="s">
        <v>60</v>
      </c>
      <c r="AI2736" s="24">
        <v>7968078</v>
      </c>
      <c r="AJ2736" s="24" t="s">
        <v>60</v>
      </c>
      <c r="AK2736" s="24" t="s">
        <v>101</v>
      </c>
      <c r="AL2736" s="24" t="s">
        <v>70</v>
      </c>
      <c r="AM2736" s="24" t="s">
        <v>60</v>
      </c>
      <c r="AN2736" s="24" t="s">
        <v>59</v>
      </c>
      <c r="AO2736" s="24">
        <v>0</v>
      </c>
      <c r="AP2736" s="24"/>
      <c r="AQ2736" s="24" t="s">
        <v>10668</v>
      </c>
      <c r="AR2736" s="24" t="s">
        <v>10669</v>
      </c>
      <c r="AS2736" s="89">
        <f t="shared" si="563"/>
        <v>5</v>
      </c>
      <c r="AT2736" s="24" t="s">
        <v>2965</v>
      </c>
    </row>
    <row r="2737" spans="1:46" x14ac:dyDescent="0.5">
      <c r="A2737" s="24">
        <v>2882</v>
      </c>
      <c r="B2737" s="24" t="s">
        <v>506</v>
      </c>
      <c r="C2737" s="24" t="s">
        <v>77</v>
      </c>
      <c r="D2737" s="24" t="s">
        <v>8578</v>
      </c>
      <c r="E2737" s="24" t="s">
        <v>10670</v>
      </c>
      <c r="F2737" s="77" t="str">
        <f t="shared" si="554"/>
        <v>METRIC GROUP LIMITED</v>
      </c>
      <c r="G2737" s="24" t="s">
        <v>8580</v>
      </c>
      <c r="H2737" s="24" t="s">
        <v>3282</v>
      </c>
      <c r="I2737" s="24" t="s">
        <v>10463</v>
      </c>
      <c r="J2737" s="24" t="s">
        <v>107</v>
      </c>
      <c r="K2737" s="24" t="s">
        <v>3283</v>
      </c>
      <c r="L2737" s="25">
        <v>45677</v>
      </c>
      <c r="M2737" s="25">
        <v>46406</v>
      </c>
      <c r="N2737" s="81">
        <f t="shared" si="560"/>
        <v>46406</v>
      </c>
      <c r="O2737" s="77" t="str">
        <f t="shared" ca="1" si="561"/>
        <v>Live</v>
      </c>
      <c r="P2737" s="77" t="str" cm="1">
        <f t="array" aca="1" ref="P2737" ca="1">_xlfn.IFS((N2737-TODAY())&gt;=547,"06 Expires over 18 months",(N2737-TODAY())&gt;=365,"05 Expires in 18 months",(N2737-TODAY())&gt;=183,"04 Expires in 12 months",(N2737-TODAY())&gt;=92,"03 Expires in 6 months",(N2737-TODAY())&gt;=31,"02 Expires in 3 months",(N2737-TODAY())&gt;=0,"01 Expires in 30 days",(N2737-TODAY())&gt;=-31,"01 Expired last 30 days",(N2737-TODAY())&gt;=-92,"02 Expired last 3 months",(N2737-TODAY())&gt;=-183,"03 Expired last 6 months",(N2737-TODAY())&gt;=-365,"04 Expired last 12 months",(N2737-TODAY())&gt;=-547,"05 Expired last 18 months",TRUE,"06 Expired over 18 months")</f>
        <v>03 Expires in 6 months</v>
      </c>
      <c r="Q2737" s="65">
        <v>24999</v>
      </c>
      <c r="R2737" s="84">
        <f t="shared" si="562"/>
        <v>47914.75</v>
      </c>
      <c r="S2737" s="77" t="str" cm="1">
        <f t="array" ref="S2737">_xlfn.IFS(R2737&gt;5000000,"Gold",R2737&gt;=500000,"Silver",R2737&gt;30000,"Bronze",TRUE,"Transactional")</f>
        <v>Bronze</v>
      </c>
      <c r="T2737" s="24" t="s">
        <v>54</v>
      </c>
      <c r="U2737" s="101" t="s">
        <v>116</v>
      </c>
      <c r="V2737" s="101" t="s">
        <v>70</v>
      </c>
      <c r="W2737" s="77" t="str">
        <f t="shared" si="555"/>
        <v>No</v>
      </c>
      <c r="X2737" s="77" t="str">
        <f>IFERROR(_xlfn.XLOOKUP(J2737&amp;"||"&amp;K2737,'Mapping Ref.'!$J$2:$J$538,'Mapping Ref.'!$K$2:$K$538),"")</f>
        <v>Construction &amp; Estates</v>
      </c>
      <c r="Y2737" s="77" t="str" cm="1">
        <f t="array" ref="Y2737">_xlfn.IFS(R2737&gt;2000000,"For Publication",R2737&gt;100000,"PID",R2737&gt;30000,"RFQ",TRUE,"Transactional")</f>
        <v>RFQ</v>
      </c>
      <c r="Z2737" s="24" t="s">
        <v>2277</v>
      </c>
      <c r="AA2737" s="32">
        <v>24</v>
      </c>
      <c r="AB2737" s="24">
        <v>0</v>
      </c>
      <c r="AC2737" s="25">
        <v>45673</v>
      </c>
      <c r="AD2737" s="24" t="s">
        <v>58</v>
      </c>
      <c r="AE2737" s="24" t="s">
        <v>8375</v>
      </c>
      <c r="AF2737" s="24" t="s">
        <v>60</v>
      </c>
      <c r="AG2737" s="24" t="s">
        <v>59</v>
      </c>
      <c r="AH2737" s="24" t="s">
        <v>60</v>
      </c>
      <c r="AI2737" s="24">
        <v>2560839</v>
      </c>
      <c r="AJ2737" s="24" t="s">
        <v>59</v>
      </c>
      <c r="AK2737" s="24" t="s">
        <v>101</v>
      </c>
      <c r="AL2737" s="24" t="s">
        <v>70</v>
      </c>
      <c r="AM2737" s="24" t="s">
        <v>60</v>
      </c>
      <c r="AN2737" s="24" t="s">
        <v>59</v>
      </c>
      <c r="AO2737" s="24">
        <v>0</v>
      </c>
      <c r="AP2737" s="24"/>
      <c r="AQ2737" s="24" t="s">
        <v>10671</v>
      </c>
      <c r="AR2737" s="24" t="s">
        <v>10672</v>
      </c>
      <c r="AS2737" s="89">
        <f t="shared" si="563"/>
        <v>23</v>
      </c>
      <c r="AT2737" s="24" t="s">
        <v>8578</v>
      </c>
    </row>
    <row r="2738" spans="1:46" x14ac:dyDescent="0.5">
      <c r="A2738" s="24">
        <v>2883</v>
      </c>
      <c r="B2738" s="24" t="s">
        <v>506</v>
      </c>
      <c r="C2738" s="24"/>
      <c r="D2738" s="24" t="s">
        <v>10673</v>
      </c>
      <c r="E2738" s="24" t="s">
        <v>10674</v>
      </c>
      <c r="F2738" s="77" t="str">
        <f t="shared" si="554"/>
        <v>REBELS &amp; PILGRIMS LTD</v>
      </c>
      <c r="G2738" s="24" t="s">
        <v>10675</v>
      </c>
      <c r="H2738" s="24" t="s">
        <v>1156</v>
      </c>
      <c r="I2738" s="24" t="s">
        <v>1156</v>
      </c>
      <c r="J2738" s="24" t="s">
        <v>190</v>
      </c>
      <c r="K2738" s="24" t="s">
        <v>1157</v>
      </c>
      <c r="L2738" s="25">
        <v>45673</v>
      </c>
      <c r="M2738" s="25">
        <v>46037</v>
      </c>
      <c r="N2738" s="81">
        <f t="shared" si="560"/>
        <v>46402</v>
      </c>
      <c r="O2738" s="77" t="str">
        <f t="shared" ca="1" si="561"/>
        <v>Live</v>
      </c>
      <c r="P2738" s="77" t="str" cm="1">
        <f t="array" aca="1" ref="P2738" ca="1">_xlfn.IFS((N2738-TODAY())&gt;=547,"06 Expires over 18 months",(N2738-TODAY())&gt;=365,"05 Expires in 18 months",(N2738-TODAY())&gt;=183,"04 Expires in 12 months",(N2738-TODAY())&gt;=92,"03 Expires in 6 months",(N2738-TODAY())&gt;=31,"02 Expires in 3 months",(N2738-TODAY())&gt;=0,"01 Expires in 30 days",(N2738-TODAY())&gt;=-31,"01 Expired last 30 days",(N2738-TODAY())&gt;=-92,"02 Expired last 3 months",(N2738-TODAY())&gt;=-183,"03 Expired last 6 months",(N2738-TODAY())&gt;=-365,"04 Expired last 12 months",(N2738-TODAY())&gt;=-547,"05 Expired last 18 months",TRUE,"06 Expired over 18 months")</f>
        <v>03 Expires in 6 months</v>
      </c>
      <c r="Q2738" s="65">
        <v>15000</v>
      </c>
      <c r="R2738" s="84">
        <f t="shared" si="562"/>
        <v>28750</v>
      </c>
      <c r="S2738" s="77" t="str" cm="1">
        <f t="array" ref="S2738">_xlfn.IFS(R2738&gt;5000000,"Gold",R2738&gt;=500000,"Silver",R2738&gt;30000,"Bronze",TRUE,"Transactional")</f>
        <v>Transactional</v>
      </c>
      <c r="T2738" s="24" t="s">
        <v>54</v>
      </c>
      <c r="U2738" s="101" t="s">
        <v>162</v>
      </c>
      <c r="V2738" s="101" t="s">
        <v>163</v>
      </c>
      <c r="W2738" s="77" t="str">
        <f t="shared" si="555"/>
        <v>Yes</v>
      </c>
      <c r="X2738" s="77" t="str">
        <f>IFERROR(_xlfn.XLOOKUP(J2738&amp;"||"&amp;K2738,'Mapping Ref.'!$J$2:$J$538,'Mapping Ref.'!$K$2:$K$538),"")</f>
        <v>Childrens &amp; Adults</v>
      </c>
      <c r="Y2738" s="77" t="str" cm="1">
        <f t="array" ref="Y2738">_xlfn.IFS(R2738&gt;2000000,"For Publication",R2738&gt;100000,"PID",R2738&gt;30000,"RFQ",TRUE,"Transactional")</f>
        <v>Transactional</v>
      </c>
      <c r="Z2738" s="24" t="s">
        <v>8586</v>
      </c>
      <c r="AA2738" s="32">
        <v>12</v>
      </c>
      <c r="AB2738" s="24">
        <v>12</v>
      </c>
      <c r="AC2738" s="25">
        <v>45673</v>
      </c>
      <c r="AD2738" s="24" t="s">
        <v>58</v>
      </c>
      <c r="AE2738" s="24" t="s">
        <v>10676</v>
      </c>
      <c r="AF2738" s="24" t="s">
        <v>60</v>
      </c>
      <c r="AG2738" s="24" t="s">
        <v>59</v>
      </c>
      <c r="AH2738" s="24" t="s">
        <v>60</v>
      </c>
      <c r="AI2738" s="24">
        <v>14024607</v>
      </c>
      <c r="AJ2738" s="24" t="s">
        <v>59</v>
      </c>
      <c r="AK2738" s="24" t="s">
        <v>101</v>
      </c>
      <c r="AL2738" s="24" t="s">
        <v>70</v>
      </c>
      <c r="AM2738" s="24" t="s">
        <v>60</v>
      </c>
      <c r="AN2738" s="24"/>
      <c r="AO2738" s="24">
        <v>0</v>
      </c>
      <c r="AP2738" s="24" t="s">
        <v>10677</v>
      </c>
      <c r="AQ2738" s="24" t="s">
        <v>10678</v>
      </c>
      <c r="AR2738" s="24" t="s">
        <v>10679</v>
      </c>
      <c r="AS2738" s="89">
        <f t="shared" si="563"/>
        <v>23</v>
      </c>
      <c r="AT2738" s="24" t="s">
        <v>10673</v>
      </c>
    </row>
    <row r="2739" spans="1:46" x14ac:dyDescent="0.5">
      <c r="A2739" s="24">
        <v>2884</v>
      </c>
      <c r="B2739" s="24" t="s">
        <v>506</v>
      </c>
      <c r="C2739" s="24" t="s">
        <v>77</v>
      </c>
      <c r="D2739" s="24" t="s">
        <v>10680</v>
      </c>
      <c r="E2739" s="24" t="s">
        <v>10681</v>
      </c>
      <c r="F2739" s="77" t="str">
        <f t="shared" si="554"/>
        <v>FUTURE OF LONDON 2011 LIMITED</v>
      </c>
      <c r="G2739" s="24" t="s">
        <v>10682</v>
      </c>
      <c r="H2739" s="24" t="s">
        <v>8419</v>
      </c>
      <c r="I2739" s="24" t="s">
        <v>972</v>
      </c>
      <c r="J2739" s="24" t="s">
        <v>107</v>
      </c>
      <c r="K2739" s="24" t="s">
        <v>1889</v>
      </c>
      <c r="L2739" s="25">
        <v>45658</v>
      </c>
      <c r="M2739" s="25">
        <v>46387</v>
      </c>
      <c r="N2739" s="81">
        <f t="shared" si="560"/>
        <v>46446</v>
      </c>
      <c r="O2739" s="77" t="str">
        <f t="shared" ca="1" si="561"/>
        <v>Live</v>
      </c>
      <c r="P2739" s="77" t="str" cm="1">
        <f t="array" aca="1" ref="P2739" ca="1">_xlfn.IFS((N2739-TODAY())&gt;=547,"06 Expires over 18 months",(N2739-TODAY())&gt;=365,"05 Expires in 18 months",(N2739-TODAY())&gt;=183,"04 Expires in 12 months",(N2739-TODAY())&gt;=92,"03 Expires in 6 months",(N2739-TODAY())&gt;=31,"02 Expires in 3 months",(N2739-TODAY())&gt;=0,"01 Expires in 30 days",(N2739-TODAY())&gt;=-31,"01 Expired last 30 days",(N2739-TODAY())&gt;=-92,"02 Expired last 3 months",(N2739-TODAY())&gt;=-183,"03 Expired last 6 months",(N2739-TODAY())&gt;=-365,"04 Expired last 12 months",(N2739-TODAY())&gt;=-547,"05 Expired last 18 months",TRUE,"06 Expired over 18 months")</f>
        <v>04 Expires in 12 months</v>
      </c>
      <c r="Q2739" s="65">
        <v>9859</v>
      </c>
      <c r="R2739" s="84">
        <f t="shared" si="562"/>
        <v>20539.583333333332</v>
      </c>
      <c r="S2739" s="77" t="str" cm="1">
        <f t="array" ref="S2739">_xlfn.IFS(R2739&gt;5000000,"Gold",R2739&gt;=500000,"Silver",R2739&gt;30000,"Bronze",TRUE,"Transactional")</f>
        <v>Transactional</v>
      </c>
      <c r="T2739" s="24" t="s">
        <v>54</v>
      </c>
      <c r="U2739" s="101" t="s">
        <v>109</v>
      </c>
      <c r="V2739" s="101" t="s">
        <v>1146</v>
      </c>
      <c r="W2739" s="77" t="str">
        <f t="shared" si="555"/>
        <v>Yes</v>
      </c>
      <c r="X2739" s="77" t="str">
        <f>IFERROR(_xlfn.XLOOKUP(J2739&amp;"||"&amp;K2739,'Mapping Ref.'!$J$2:$J$538,'Mapping Ref.'!$K$2:$K$538),"")</f>
        <v>Construction &amp; Estates</v>
      </c>
      <c r="Y2739" s="77" t="str" cm="1">
        <f t="array" ref="Y2739">_xlfn.IFS(R2739&gt;2000000,"For Publication",R2739&gt;100000,"PID",R2739&gt;30000,"RFQ",TRUE,"Transactional")</f>
        <v>Transactional</v>
      </c>
      <c r="Z2739" s="24" t="s">
        <v>8586</v>
      </c>
      <c r="AA2739" s="32">
        <v>2</v>
      </c>
      <c r="AB2739" s="24">
        <v>2</v>
      </c>
      <c r="AC2739" s="25">
        <v>45673</v>
      </c>
      <c r="AD2739" s="24" t="s">
        <v>58</v>
      </c>
      <c r="AE2739" s="24" t="s">
        <v>8467</v>
      </c>
      <c r="AF2739" s="24" t="s">
        <v>60</v>
      </c>
      <c r="AG2739" s="24" t="s">
        <v>59</v>
      </c>
      <c r="AH2739" s="24" t="s">
        <v>59</v>
      </c>
      <c r="AI2739" s="24">
        <v>7575624</v>
      </c>
      <c r="AJ2739" s="24" t="s">
        <v>59</v>
      </c>
      <c r="AK2739" s="24" t="s">
        <v>86</v>
      </c>
      <c r="AL2739" s="24" t="s">
        <v>70</v>
      </c>
      <c r="AM2739" s="24" t="s">
        <v>60</v>
      </c>
      <c r="AN2739" s="24" t="s">
        <v>59</v>
      </c>
      <c r="AO2739" s="24">
        <v>0</v>
      </c>
      <c r="AP2739" s="24"/>
      <c r="AQ2739" s="24" t="s">
        <v>10683</v>
      </c>
      <c r="AR2739" s="24" t="s">
        <v>10684</v>
      </c>
      <c r="AS2739" s="89">
        <f t="shared" si="563"/>
        <v>25</v>
      </c>
      <c r="AT2739" s="24" t="s">
        <v>10680</v>
      </c>
    </row>
    <row r="2740" spans="1:46" x14ac:dyDescent="0.5">
      <c r="A2740" s="24">
        <v>2885</v>
      </c>
      <c r="B2740" s="24"/>
      <c r="C2740" s="24"/>
      <c r="D2740" s="24" t="s">
        <v>10685</v>
      </c>
      <c r="E2740" s="24" t="s">
        <v>10686</v>
      </c>
      <c r="F2740" s="77" t="str">
        <f t="shared" si="554"/>
        <v>METRO DYNAMICS LIMITED</v>
      </c>
      <c r="G2740" s="24" t="s">
        <v>10687</v>
      </c>
      <c r="H2740" s="24" t="s">
        <v>3853</v>
      </c>
      <c r="I2740" s="24" t="s">
        <v>972</v>
      </c>
      <c r="J2740" s="24" t="s">
        <v>321</v>
      </c>
      <c r="K2740" s="24" t="s">
        <v>1681</v>
      </c>
      <c r="L2740" s="25">
        <v>45674</v>
      </c>
      <c r="M2740" s="25">
        <v>45731</v>
      </c>
      <c r="N2740" s="81">
        <f t="shared" si="560"/>
        <v>45731</v>
      </c>
      <c r="O2740" s="77" t="str">
        <f t="shared" ca="1" si="561"/>
        <v>Expired</v>
      </c>
      <c r="P2740" s="77" t="str" cm="1">
        <f t="array" aca="1" ref="P2740" ca="1">_xlfn.IFS((N2740-TODAY())&gt;=547,"06 Expires over 18 months",(N2740-TODAY())&gt;=365,"05 Expires in 18 months",(N2740-TODAY())&gt;=183,"04 Expires in 12 months",(N2740-TODAY())&gt;=92,"03 Expires in 6 months",(N2740-TODAY())&gt;=31,"02 Expires in 3 months",(N2740-TODAY())&gt;=0,"01 Expires in 30 days",(N2740-TODAY())&gt;=-31,"01 Expired last 30 days",(N2740-TODAY())&gt;=-92,"02 Expired last 3 months",(N2740-TODAY())&gt;=-183,"03 Expired last 6 months",(N2740-TODAY())&gt;=-365,"04 Expired last 12 months",(N2740-TODAY())&gt;=-547,"05 Expired last 18 months",TRUE,"06 Expired over 18 months")</f>
        <v>05 Expired last 18 months</v>
      </c>
      <c r="Q2740" s="65">
        <v>20000</v>
      </c>
      <c r="R2740" s="84">
        <f t="shared" si="562"/>
        <v>20000</v>
      </c>
      <c r="S2740" s="77" t="str" cm="1">
        <f t="array" ref="S2740">_xlfn.IFS(R2740&gt;5000000,"Gold",R2740&gt;=500000,"Silver",R2740&gt;30000,"Bronze",TRUE,"Transactional")</f>
        <v>Transactional</v>
      </c>
      <c r="T2740" s="24" t="s">
        <v>54</v>
      </c>
      <c r="U2740" s="101" t="s">
        <v>84</v>
      </c>
      <c r="V2740" s="101" t="s">
        <v>727</v>
      </c>
      <c r="W2740" s="77" t="str">
        <f t="shared" si="555"/>
        <v>No</v>
      </c>
      <c r="X2740" s="77" t="str">
        <f>IFERROR(_xlfn.XLOOKUP(J2740&amp;"||"&amp;K2740,'Mapping Ref.'!$J$2:$J$538,'Mapping Ref.'!$K$2:$K$538),"")</f>
        <v>Corporate</v>
      </c>
      <c r="Y2740" s="77" t="str" cm="1">
        <f t="array" ref="Y2740">_xlfn.IFS(R2740&gt;2000000,"For Publication",R2740&gt;100000,"PID",R2740&gt;30000,"RFQ",TRUE,"Transactional")</f>
        <v>Transactional</v>
      </c>
      <c r="Z2740" s="24" t="s">
        <v>2277</v>
      </c>
      <c r="AA2740" s="32">
        <v>2</v>
      </c>
      <c r="AB2740" s="24">
        <v>0</v>
      </c>
      <c r="AC2740" s="25">
        <v>45673</v>
      </c>
      <c r="AD2740" s="24" t="s">
        <v>58</v>
      </c>
      <c r="AE2740" s="24" t="s">
        <v>8426</v>
      </c>
      <c r="AF2740" s="24" t="s">
        <v>60</v>
      </c>
      <c r="AG2740" s="24" t="s">
        <v>59</v>
      </c>
      <c r="AH2740" s="24" t="s">
        <v>60</v>
      </c>
      <c r="AI2740" s="24">
        <v>9422707</v>
      </c>
      <c r="AJ2740" s="24" t="s">
        <v>60</v>
      </c>
      <c r="AK2740" s="24" t="s">
        <v>101</v>
      </c>
      <c r="AL2740" s="24" t="s">
        <v>70</v>
      </c>
      <c r="AM2740" s="24" t="s">
        <v>59</v>
      </c>
      <c r="AN2740" s="24" t="s">
        <v>59</v>
      </c>
      <c r="AO2740" s="24">
        <v>0</v>
      </c>
      <c r="AP2740" s="24"/>
      <c r="AQ2740" s="24" t="s">
        <v>10050</v>
      </c>
      <c r="AR2740" s="24" t="s">
        <v>10051</v>
      </c>
      <c r="AS2740" s="89">
        <f t="shared" si="563"/>
        <v>1</v>
      </c>
      <c r="AT2740" s="24" t="s">
        <v>10685</v>
      </c>
    </row>
    <row r="2741" spans="1:46" x14ac:dyDescent="0.5">
      <c r="A2741" s="24">
        <v>2886</v>
      </c>
      <c r="B2741" s="24"/>
      <c r="C2741" s="24"/>
      <c r="D2741" s="24" t="s">
        <v>10688</v>
      </c>
      <c r="E2741" s="24" t="s">
        <v>6473</v>
      </c>
      <c r="F2741" s="77" t="str">
        <f t="shared" si="554"/>
        <v>GARY TAYLOR ASSOCIATES LIMITED</v>
      </c>
      <c r="G2741" s="24" t="s">
        <v>10689</v>
      </c>
      <c r="H2741" s="24" t="s">
        <v>1420</v>
      </c>
      <c r="I2741" s="24" t="s">
        <v>1420</v>
      </c>
      <c r="J2741" s="24" t="s">
        <v>52</v>
      </c>
      <c r="K2741" s="24" t="s">
        <v>822</v>
      </c>
      <c r="L2741" s="25">
        <v>45677</v>
      </c>
      <c r="M2741" s="25"/>
      <c r="N2741" s="81"/>
      <c r="O2741" s="77" t="s">
        <v>712</v>
      </c>
      <c r="P2741" s="77"/>
      <c r="Q2741" s="104"/>
      <c r="R2741" s="84">
        <v>0</v>
      </c>
      <c r="S2741" s="77" t="str" cm="1">
        <f t="array" ref="S2741">_xlfn.IFS(R2741&gt;5000000,"Gold",R2741&gt;=500000,"Silver",R2741&gt;30000,"Bronze",TRUE,"Transactional")</f>
        <v>Transactional</v>
      </c>
      <c r="T2741" s="24" t="s">
        <v>54</v>
      </c>
      <c r="U2741" s="101" t="s">
        <v>455</v>
      </c>
      <c r="V2741" s="101" t="s">
        <v>822</v>
      </c>
      <c r="W2741" s="77" t="str">
        <f t="shared" si="555"/>
        <v>Yes</v>
      </c>
      <c r="X2741" s="77" t="str">
        <f>IFERROR(_xlfn.XLOOKUP(J2741&amp;"||"&amp;K2741,'Mapping Ref.'!$J$2:$J$538,'Mapping Ref.'!$K$2:$K$538),"")</f>
        <v>Corporate</v>
      </c>
      <c r="Y2741" s="77" t="str" cm="1">
        <f t="array" ref="Y2741">_xlfn.IFS(R2741&gt;2000000,"For Publication",R2741&gt;100000,"PID",R2741&gt;30000,"RFQ",TRUE,"Transactional")</f>
        <v>Transactional</v>
      </c>
      <c r="Z2741" s="24" t="s">
        <v>8586</v>
      </c>
      <c r="AA2741" s="32">
        <v>80</v>
      </c>
      <c r="AB2741" s="24">
        <v>80</v>
      </c>
      <c r="AC2741" s="25">
        <v>45677</v>
      </c>
      <c r="AD2741" s="24" t="s">
        <v>102</v>
      </c>
      <c r="AE2741" s="24">
        <v>0</v>
      </c>
      <c r="AF2741" s="24" t="s">
        <v>60</v>
      </c>
      <c r="AG2741" s="24" t="s">
        <v>59</v>
      </c>
      <c r="AH2741" s="24" t="s">
        <v>60</v>
      </c>
      <c r="AI2741" s="24"/>
      <c r="AJ2741" s="24" t="s">
        <v>59</v>
      </c>
      <c r="AK2741" s="24" t="s">
        <v>101</v>
      </c>
      <c r="AL2741" s="24" t="s">
        <v>70</v>
      </c>
      <c r="AM2741" s="24" t="s">
        <v>59</v>
      </c>
      <c r="AN2741" s="24"/>
      <c r="AO2741" s="24">
        <v>0</v>
      </c>
      <c r="AP2741" s="24">
        <v>0</v>
      </c>
      <c r="AQ2741" s="24" t="s">
        <v>10690</v>
      </c>
      <c r="AR2741" s="24" t="s">
        <v>10691</v>
      </c>
      <c r="AS2741" s="89">
        <v>0</v>
      </c>
      <c r="AT2741" s="24" t="s">
        <v>10688</v>
      </c>
    </row>
    <row r="2742" spans="1:46" x14ac:dyDescent="0.5">
      <c r="A2742" s="24">
        <v>2887</v>
      </c>
      <c r="B2742" s="24" t="s">
        <v>506</v>
      </c>
      <c r="C2742" s="24"/>
      <c r="D2742" s="24" t="s">
        <v>10692</v>
      </c>
      <c r="E2742" s="24" t="s">
        <v>10693</v>
      </c>
      <c r="F2742" s="77" t="str">
        <f t="shared" si="554"/>
        <v>HALO PSYCHOLOGY LTD</v>
      </c>
      <c r="G2742" s="24" t="s">
        <v>10694</v>
      </c>
      <c r="H2742" s="24" t="s">
        <v>10695</v>
      </c>
      <c r="I2742" s="24" t="s">
        <v>5100</v>
      </c>
      <c r="J2742" s="24" t="s">
        <v>107</v>
      </c>
      <c r="K2742" s="24" t="s">
        <v>977</v>
      </c>
      <c r="L2742" s="25">
        <v>45683</v>
      </c>
      <c r="M2742" s="25">
        <v>46047</v>
      </c>
      <c r="N2742" s="81">
        <f>EDATE(M2742,AB2742)</f>
        <v>46412</v>
      </c>
      <c r="O2742" s="77" t="str">
        <f ca="1">IF(N2742&lt;TODAY(),"Expired","Live")</f>
        <v>Live</v>
      </c>
      <c r="P2742" s="77" t="str" cm="1">
        <f t="array" aca="1" ref="P2742" ca="1">_xlfn.IFS((N2742-TODAY())&gt;=547,"06 Expires over 18 months",(N2742-TODAY())&gt;=365,"05 Expires in 18 months",(N2742-TODAY())&gt;=183,"04 Expires in 12 months",(N2742-TODAY())&gt;=92,"03 Expires in 6 months",(N2742-TODAY())&gt;=31,"02 Expires in 3 months",(N2742-TODAY())&gt;=0,"01 Expires in 30 days",(N2742-TODAY())&gt;=-31,"01 Expired last 30 days",(N2742-TODAY())&gt;=-92,"02 Expired last 3 months",(N2742-TODAY())&gt;=-183,"03 Expired last 6 months",(N2742-TODAY())&gt;=-365,"04 Expired last 12 months",(N2742-TODAY())&gt;=-547,"05 Expired last 18 months",TRUE,"06 Expired over 18 months")</f>
        <v>03 Expires in 6 months</v>
      </c>
      <c r="Q2742" s="65">
        <v>3060</v>
      </c>
      <c r="R2742" s="84">
        <f t="shared" ref="R2742:R2768" si="564">MAX(Q2742,Q2742*N(AS2742)/12)</f>
        <v>5865</v>
      </c>
      <c r="S2742" s="77" t="str" cm="1">
        <f t="array" ref="S2742">_xlfn.IFS(R2742&gt;5000000,"Gold",R2742&gt;=500000,"Silver",R2742&gt;30000,"Bronze",TRUE,"Transactional")</f>
        <v>Transactional</v>
      </c>
      <c r="T2742" s="24" t="s">
        <v>54</v>
      </c>
      <c r="U2742" s="101" t="s">
        <v>237</v>
      </c>
      <c r="V2742" s="101" t="s">
        <v>566</v>
      </c>
      <c r="W2742" s="77" t="str">
        <f t="shared" si="555"/>
        <v>Yes</v>
      </c>
      <c r="X2742" s="77" t="str">
        <f>IFERROR(_xlfn.XLOOKUP(J2742&amp;"||"&amp;K2742,'Mapping Ref.'!$J$2:$J$538,'Mapping Ref.'!$K$2:$K$538),"")</f>
        <v>Construction &amp; Estates</v>
      </c>
      <c r="Y2742" s="77" t="str" cm="1">
        <f t="array" ref="Y2742">_xlfn.IFS(R2742&gt;2000000,"For Publication",R2742&gt;100000,"PID",R2742&gt;30000,"RFQ",TRUE,"Transactional")</f>
        <v>Transactional</v>
      </c>
      <c r="Z2742" s="24" t="s">
        <v>8586</v>
      </c>
      <c r="AA2742" s="32">
        <v>12</v>
      </c>
      <c r="AB2742" s="24">
        <v>12</v>
      </c>
      <c r="AC2742" s="25">
        <v>45677</v>
      </c>
      <c r="AD2742" s="24" t="s">
        <v>58</v>
      </c>
      <c r="AE2742" s="24" t="s">
        <v>8375</v>
      </c>
      <c r="AF2742" s="24" t="s">
        <v>60</v>
      </c>
      <c r="AG2742" s="24" t="s">
        <v>60</v>
      </c>
      <c r="AH2742" s="24" t="s">
        <v>60</v>
      </c>
      <c r="AI2742" s="24">
        <v>10175523</v>
      </c>
      <c r="AJ2742" s="24" t="s">
        <v>59</v>
      </c>
      <c r="AK2742" s="24" t="s">
        <v>86</v>
      </c>
      <c r="AL2742" s="24" t="s">
        <v>70</v>
      </c>
      <c r="AM2742" s="24" t="s">
        <v>60</v>
      </c>
      <c r="AN2742" s="24"/>
      <c r="AO2742" s="24">
        <v>0</v>
      </c>
      <c r="AP2742" s="24" t="s">
        <v>10696</v>
      </c>
      <c r="AQ2742" s="24" t="s">
        <v>10695</v>
      </c>
      <c r="AR2742" s="24" t="s">
        <v>10697</v>
      </c>
      <c r="AS2742" s="89">
        <f>DATEDIF(L2742,N2742,"m")</f>
        <v>23</v>
      </c>
      <c r="AT2742" s="24" t="s">
        <v>10698</v>
      </c>
    </row>
    <row r="2743" spans="1:46" x14ac:dyDescent="0.5">
      <c r="A2743" s="24">
        <v>2888</v>
      </c>
      <c r="B2743" s="24" t="s">
        <v>506</v>
      </c>
      <c r="C2743" s="24" t="s">
        <v>77</v>
      </c>
      <c r="D2743" s="24" t="s">
        <v>10699</v>
      </c>
      <c r="E2743" s="24" t="s">
        <v>10700</v>
      </c>
      <c r="F2743" s="77" t="str">
        <f t="shared" si="554"/>
        <v>EASTERN SHIRES PURCHASING ORGANISATION (ESPO)</v>
      </c>
      <c r="G2743" s="24" t="s">
        <v>3718</v>
      </c>
      <c r="H2743" s="24" t="s">
        <v>2456</v>
      </c>
      <c r="I2743" s="24" t="s">
        <v>2456</v>
      </c>
      <c r="J2743" s="24" t="s">
        <v>52</v>
      </c>
      <c r="K2743" s="24" t="s">
        <v>1281</v>
      </c>
      <c r="L2743" s="25">
        <v>45748</v>
      </c>
      <c r="M2743" s="25">
        <v>47208</v>
      </c>
      <c r="N2743" s="81">
        <f>EDATE(M2743,AB2743)</f>
        <v>47208</v>
      </c>
      <c r="O2743" s="77" t="str">
        <f ca="1">IF(N2743&lt;TODAY(),"Expired","Live")</f>
        <v>Live</v>
      </c>
      <c r="P2743" s="77" t="str" cm="1">
        <f t="array" aca="1" ref="P2743" ca="1">_xlfn.IFS((N2743-TODAY())&gt;=547,"06 Expires over 18 months",(N2743-TODAY())&gt;=365,"05 Expires in 18 months",(N2743-TODAY())&gt;=183,"04 Expires in 12 months",(N2743-TODAY())&gt;=92,"03 Expires in 6 months",(N2743-TODAY())&gt;=31,"02 Expires in 3 months",(N2743-TODAY())&gt;=0,"01 Expires in 30 days",(N2743-TODAY())&gt;=-31,"01 Expired last 30 days",(N2743-TODAY())&gt;=-92,"02 Expired last 3 months",(N2743-TODAY())&gt;=-183,"03 Expired last 6 months",(N2743-TODAY())&gt;=-365,"04 Expired last 12 months",(N2743-TODAY())&gt;=-547,"05 Expired last 18 months",TRUE,"06 Expired over 18 months")</f>
        <v>06 Expires over 18 months</v>
      </c>
      <c r="Q2743" s="65">
        <v>440</v>
      </c>
      <c r="R2743" s="84">
        <f t="shared" si="564"/>
        <v>1723.3333333333333</v>
      </c>
      <c r="S2743" s="77" t="str" cm="1">
        <f t="array" ref="S2743">_xlfn.IFS(R2743&gt;5000000,"Gold",R2743&gt;=500000,"Silver",R2743&gt;30000,"Bronze",TRUE,"Transactional")</f>
        <v>Transactional</v>
      </c>
      <c r="T2743" s="24" t="s">
        <v>54</v>
      </c>
      <c r="U2743" s="101" t="s">
        <v>208</v>
      </c>
      <c r="V2743" s="101" t="s">
        <v>209</v>
      </c>
      <c r="W2743" s="77" t="str">
        <f t="shared" si="555"/>
        <v>No</v>
      </c>
      <c r="X2743" s="77" t="str">
        <f>IFERROR(_xlfn.XLOOKUP(J2743&amp;"||"&amp;K2743,'Mapping Ref.'!$J$2:$J$538,'Mapping Ref.'!$K$2:$K$538),"")</f>
        <v>ICT</v>
      </c>
      <c r="Y2743" s="77" t="str" cm="1">
        <f t="array" ref="Y2743">_xlfn.IFS(R2743&gt;2000000,"For Publication",R2743&gt;100000,"PID",R2743&gt;30000,"RFQ",TRUE,"Transactional")</f>
        <v>Transactional</v>
      </c>
      <c r="Z2743" s="24" t="s">
        <v>8586</v>
      </c>
      <c r="AA2743" s="32">
        <v>48</v>
      </c>
      <c r="AB2743" s="24">
        <v>0</v>
      </c>
      <c r="AC2743" s="25">
        <v>45679</v>
      </c>
      <c r="AD2743" s="24" t="s">
        <v>58</v>
      </c>
      <c r="AE2743" s="24" t="s">
        <v>10701</v>
      </c>
      <c r="AF2743" s="24" t="s">
        <v>60</v>
      </c>
      <c r="AG2743" s="24" t="s">
        <v>60</v>
      </c>
      <c r="AH2743" s="24" t="s">
        <v>60</v>
      </c>
      <c r="AI2743" s="24">
        <v>706180661</v>
      </c>
      <c r="AJ2743" s="24" t="s">
        <v>60</v>
      </c>
      <c r="AK2743" s="24" t="s">
        <v>86</v>
      </c>
      <c r="AL2743" s="24" t="s">
        <v>8595</v>
      </c>
      <c r="AM2743" s="24" t="s">
        <v>60</v>
      </c>
      <c r="AN2743" s="24" t="s">
        <v>59</v>
      </c>
      <c r="AO2743" s="24">
        <v>0</v>
      </c>
      <c r="AP2743" s="24"/>
      <c r="AQ2743" s="24" t="s">
        <v>10702</v>
      </c>
      <c r="AR2743" s="24" t="s">
        <v>10703</v>
      </c>
      <c r="AS2743" s="89">
        <f>DATEDIF(L2743,N2743,"m")</f>
        <v>47</v>
      </c>
      <c r="AT2743" s="24" t="s">
        <v>3719</v>
      </c>
    </row>
    <row r="2744" spans="1:46" x14ac:dyDescent="0.5">
      <c r="A2744" s="24">
        <v>2889</v>
      </c>
      <c r="B2744" s="24" t="s">
        <v>340</v>
      </c>
      <c r="C2744" s="24"/>
      <c r="D2744" s="24" t="s">
        <v>2632</v>
      </c>
      <c r="E2744" s="24" t="s">
        <v>10704</v>
      </c>
      <c r="F2744" s="77" t="str">
        <f t="shared" si="554"/>
        <v>Wilde Consultants Ltd</v>
      </c>
      <c r="G2744" s="24" t="s">
        <v>10705</v>
      </c>
      <c r="H2744" s="24" t="s">
        <v>6258</v>
      </c>
      <c r="I2744" s="24" t="s">
        <v>6258</v>
      </c>
      <c r="J2744" s="24" t="s">
        <v>107</v>
      </c>
      <c r="K2744" s="24" t="s">
        <v>5491</v>
      </c>
      <c r="L2744" s="25">
        <v>45679</v>
      </c>
      <c r="M2744" s="25">
        <v>46409</v>
      </c>
      <c r="N2744" s="81">
        <f>EDATE(M2744,AB2744)</f>
        <v>47140</v>
      </c>
      <c r="O2744" s="77" t="str">
        <f ca="1">IF(N2744&lt;TODAY(),"Expired","Live")</f>
        <v>Live</v>
      </c>
      <c r="P2744" s="77" t="str" cm="1">
        <f t="array" aca="1" ref="P2744" ca="1">_xlfn.IFS((N2744-TODAY())&gt;=547,"06 Expires over 18 months",(N2744-TODAY())&gt;=365,"05 Expires in 18 months",(N2744-TODAY())&gt;=183,"04 Expires in 12 months",(N2744-TODAY())&gt;=92,"03 Expires in 6 months",(N2744-TODAY())&gt;=31,"02 Expires in 3 months",(N2744-TODAY())&gt;=0,"01 Expires in 30 days",(N2744-TODAY())&gt;=-31,"01 Expired last 30 days",(N2744-TODAY())&gt;=-92,"02 Expired last 3 months",(N2744-TODAY())&gt;=-183,"03 Expired last 6 months",(N2744-TODAY())&gt;=-365,"04 Expired last 12 months",(N2744-TODAY())&gt;=-547,"05 Expired last 18 months",TRUE,"06 Expired over 18 months")</f>
        <v>06 Expires over 18 months</v>
      </c>
      <c r="Q2744" s="65">
        <v>10000</v>
      </c>
      <c r="R2744" s="84">
        <f t="shared" si="564"/>
        <v>40000</v>
      </c>
      <c r="S2744" s="77" t="str" cm="1">
        <f t="array" ref="S2744">_xlfn.IFS(R2744&gt;5000000,"Gold",R2744&gt;=500000,"Silver",R2744&gt;30000,"Bronze",TRUE,"Transactional")</f>
        <v>Bronze</v>
      </c>
      <c r="T2744" s="24" t="s">
        <v>54</v>
      </c>
      <c r="U2744" s="101" t="s">
        <v>109</v>
      </c>
      <c r="V2744" s="101" t="s">
        <v>1022</v>
      </c>
      <c r="W2744" s="77" t="str">
        <f t="shared" si="555"/>
        <v>Yes</v>
      </c>
      <c r="X2744" s="77" t="str">
        <f>IFERROR(_xlfn.XLOOKUP(J2744&amp;"||"&amp;K2744,'Mapping Ref.'!$J$2:$J$538,'Mapping Ref.'!$K$2:$K$538),"")</f>
        <v>Construction &amp; Estates</v>
      </c>
      <c r="Y2744" s="77" t="str" cm="1">
        <f t="array" ref="Y2744">_xlfn.IFS(R2744&gt;2000000,"For Publication",R2744&gt;100000,"PID",R2744&gt;30000,"RFQ",TRUE,"Transactional")</f>
        <v>RFQ</v>
      </c>
      <c r="Z2744" s="24" t="s">
        <v>2277</v>
      </c>
      <c r="AA2744" s="32">
        <v>24</v>
      </c>
      <c r="AB2744" s="24">
        <v>24</v>
      </c>
      <c r="AC2744" s="25">
        <v>45679</v>
      </c>
      <c r="AD2744" s="24" t="s">
        <v>1066</v>
      </c>
      <c r="AE2744" s="24" t="s">
        <v>5003</v>
      </c>
      <c r="AF2744" s="24" t="s">
        <v>60</v>
      </c>
      <c r="AG2744" s="24" t="s">
        <v>59</v>
      </c>
      <c r="AH2744" s="24" t="s">
        <v>60</v>
      </c>
      <c r="AI2744" s="24" t="s">
        <v>8471</v>
      </c>
      <c r="AJ2744" s="24" t="s">
        <v>60</v>
      </c>
      <c r="AK2744" s="24" t="s">
        <v>71</v>
      </c>
      <c r="AL2744" s="24" t="s">
        <v>70</v>
      </c>
      <c r="AM2744" s="24" t="s">
        <v>59</v>
      </c>
      <c r="AN2744" s="24"/>
      <c r="AO2744" s="24">
        <v>0</v>
      </c>
      <c r="AP2744" s="24" t="s">
        <v>10706</v>
      </c>
      <c r="AQ2744" s="24" t="s">
        <v>10707</v>
      </c>
      <c r="AR2744" s="24" t="s">
        <v>10708</v>
      </c>
      <c r="AS2744" s="89">
        <f>DATEDIF(L2744,N2744,"m")</f>
        <v>48</v>
      </c>
      <c r="AT2744" s="24" t="s">
        <v>10705</v>
      </c>
    </row>
    <row r="2745" spans="1:46" x14ac:dyDescent="0.5">
      <c r="A2745" s="24">
        <v>2890</v>
      </c>
      <c r="B2745" s="24" t="s">
        <v>506</v>
      </c>
      <c r="C2745" s="24" t="s">
        <v>77</v>
      </c>
      <c r="D2745" s="24" t="s">
        <v>10709</v>
      </c>
      <c r="E2745" s="24" t="s">
        <v>10710</v>
      </c>
      <c r="F2745" s="77" t="str">
        <f t="shared" si="554"/>
        <v>CLEANSING SERVICE GROUP LTD</v>
      </c>
      <c r="G2745" s="24" t="s">
        <v>10711</v>
      </c>
      <c r="H2745" s="24" t="s">
        <v>10667</v>
      </c>
      <c r="I2745" s="24" t="s">
        <v>10463</v>
      </c>
      <c r="J2745" s="24" t="s">
        <v>107</v>
      </c>
      <c r="K2745" s="24" t="s">
        <v>3283</v>
      </c>
      <c r="L2745" s="25">
        <v>45627</v>
      </c>
      <c r="M2745" s="25">
        <v>46357</v>
      </c>
      <c r="N2745" s="81">
        <f>EDATE(M2745,AB2745)</f>
        <v>46357</v>
      </c>
      <c r="O2745" s="77" t="str">
        <f ca="1">IF(N2745&lt;TODAY(),"Expired","Live")</f>
        <v>Live</v>
      </c>
      <c r="P2745" s="77" t="str" cm="1">
        <f t="array" aca="1" ref="P2745" ca="1">_xlfn.IFS((N2745-TODAY())&gt;=547,"06 Expires over 18 months",(N2745-TODAY())&gt;=365,"05 Expires in 18 months",(N2745-TODAY())&gt;=183,"04 Expires in 12 months",(N2745-TODAY())&gt;=92,"03 Expires in 6 months",(N2745-TODAY())&gt;=31,"02 Expires in 3 months",(N2745-TODAY())&gt;=0,"01 Expires in 30 days",(N2745-TODAY())&gt;=-31,"01 Expired last 30 days",(N2745-TODAY())&gt;=-92,"02 Expired last 3 months",(N2745-TODAY())&gt;=-183,"03 Expired last 6 months",(N2745-TODAY())&gt;=-365,"04 Expired last 12 months",(N2745-TODAY())&gt;=-547,"05 Expired last 18 months",TRUE,"06 Expired over 18 months")</f>
        <v>03 Expires in 6 months</v>
      </c>
      <c r="Q2745" s="65">
        <v>24999</v>
      </c>
      <c r="R2745" s="84">
        <f t="shared" si="564"/>
        <v>49998</v>
      </c>
      <c r="S2745" s="77" t="str" cm="1">
        <f t="array" ref="S2745">_xlfn.IFS(R2745&gt;5000000,"Gold",R2745&gt;=500000,"Silver",R2745&gt;30000,"Bronze",TRUE,"Transactional")</f>
        <v>Bronze</v>
      </c>
      <c r="T2745" s="24" t="s">
        <v>122</v>
      </c>
      <c r="U2745" s="101" t="s">
        <v>131</v>
      </c>
      <c r="V2745" s="101" t="s">
        <v>132</v>
      </c>
      <c r="W2745" s="77" t="str">
        <f t="shared" si="555"/>
        <v>No</v>
      </c>
      <c r="X2745" s="77" t="str">
        <f>IFERROR(_xlfn.XLOOKUP(J2745&amp;"||"&amp;K2745,'Mapping Ref.'!$J$2:$J$538,'Mapping Ref.'!$K$2:$K$538),"")</f>
        <v>Construction &amp; Estates</v>
      </c>
      <c r="Y2745" s="77" t="str" cm="1">
        <f t="array" ref="Y2745">_xlfn.IFS(R2745&gt;2000000,"For Publication",R2745&gt;100000,"PID",R2745&gt;30000,"RFQ",TRUE,"Transactional")</f>
        <v>RFQ</v>
      </c>
      <c r="Z2745" s="24" t="s">
        <v>8586</v>
      </c>
      <c r="AA2745" s="32">
        <v>24</v>
      </c>
      <c r="AB2745" s="24">
        <v>0</v>
      </c>
      <c r="AC2745" s="25">
        <v>45679</v>
      </c>
      <c r="AD2745" s="24" t="s">
        <v>58</v>
      </c>
      <c r="AE2745" s="24" t="s">
        <v>8375</v>
      </c>
      <c r="AF2745" s="24" t="s">
        <v>60</v>
      </c>
      <c r="AG2745" s="24" t="s">
        <v>59</v>
      </c>
      <c r="AH2745" s="24" t="s">
        <v>60</v>
      </c>
      <c r="AI2745" s="24">
        <v>530446</v>
      </c>
      <c r="AJ2745" s="24" t="s">
        <v>60</v>
      </c>
      <c r="AK2745" s="24" t="s">
        <v>101</v>
      </c>
      <c r="AL2745" s="24" t="s">
        <v>70</v>
      </c>
      <c r="AM2745" s="24" t="s">
        <v>60</v>
      </c>
      <c r="AN2745" s="24" t="s">
        <v>59</v>
      </c>
      <c r="AO2745" s="24">
        <v>21</v>
      </c>
      <c r="AP2745" s="24"/>
      <c r="AQ2745" s="24" t="s">
        <v>10712</v>
      </c>
      <c r="AR2745" s="24" t="s">
        <v>10713</v>
      </c>
      <c r="AS2745" s="89">
        <f>DATEDIF(L2745,N2745,"m")</f>
        <v>24</v>
      </c>
      <c r="AT2745" s="24" t="s">
        <v>4707</v>
      </c>
    </row>
    <row r="2746" spans="1:46" x14ac:dyDescent="0.5">
      <c r="A2746" s="24">
        <v>2891</v>
      </c>
      <c r="B2746" s="24" t="s">
        <v>506</v>
      </c>
      <c r="C2746" s="24" t="s">
        <v>77</v>
      </c>
      <c r="D2746" s="24" t="s">
        <v>10714</v>
      </c>
      <c r="E2746" s="24" t="s">
        <v>10715</v>
      </c>
      <c r="F2746" s="77" t="str">
        <f t="shared" si="554"/>
        <v>BARBER ENVIRONMENTAL LIMITED</v>
      </c>
      <c r="G2746" s="24" t="s">
        <v>10716</v>
      </c>
      <c r="H2746" s="24" t="s">
        <v>359</v>
      </c>
      <c r="I2746" s="24" t="s">
        <v>359</v>
      </c>
      <c r="J2746" s="24" t="s">
        <v>321</v>
      </c>
      <c r="K2746" s="24" t="s">
        <v>10717</v>
      </c>
      <c r="L2746" s="25">
        <v>45089</v>
      </c>
      <c r="M2746" s="25">
        <v>48376</v>
      </c>
      <c r="N2746" s="81">
        <f>EDATE(M2746,AB2746)</f>
        <v>50567</v>
      </c>
      <c r="O2746" s="77" t="str">
        <f ca="1">IF(N2746&lt;TODAY(),"Expired","Live")</f>
        <v>Live</v>
      </c>
      <c r="P2746" s="77" t="str" cm="1">
        <f t="array" aca="1" ref="P2746" ca="1">_xlfn.IFS((N2746-TODAY())&gt;=547,"06 Expires over 18 months",(N2746-TODAY())&gt;=365,"05 Expires in 18 months",(N2746-TODAY())&gt;=183,"04 Expires in 12 months",(N2746-TODAY())&gt;=92,"03 Expires in 6 months",(N2746-TODAY())&gt;=31,"02 Expires in 3 months",(N2746-TODAY())&gt;=0,"01 Expires in 30 days",(N2746-TODAY())&gt;=-31,"01 Expired last 30 days",(N2746-TODAY())&gt;=-92,"02 Expired last 3 months",(N2746-TODAY())&gt;=-183,"03 Expired last 6 months",(N2746-TODAY())&gt;=-365,"04 Expired last 12 months",(N2746-TODAY())&gt;=-547,"05 Expired last 18 months",TRUE,"06 Expired over 18 months")</f>
        <v>06 Expires over 18 months</v>
      </c>
      <c r="Q2746" s="65">
        <v>837000</v>
      </c>
      <c r="R2746" s="84">
        <f t="shared" si="564"/>
        <v>12485250</v>
      </c>
      <c r="S2746" s="77" t="str" cm="1">
        <f t="array" ref="S2746">_xlfn.IFS(R2746&gt;5000000,"Gold",R2746&gt;=500000,"Silver",R2746&gt;30000,"Bronze",TRUE,"Transactional")</f>
        <v>Gold</v>
      </c>
      <c r="T2746" s="24" t="s">
        <v>122</v>
      </c>
      <c r="U2746" s="101" t="s">
        <v>131</v>
      </c>
      <c r="V2746" s="101" t="s">
        <v>361</v>
      </c>
      <c r="W2746" s="77" t="str">
        <f t="shared" si="555"/>
        <v>Yes</v>
      </c>
      <c r="X2746" s="77" t="str">
        <f>IFERROR(_xlfn.XLOOKUP(J2746&amp;"||"&amp;K2746,'Mapping Ref.'!$J$2:$J$538,'Mapping Ref.'!$K$2:$K$538),"")</f>
        <v>Corporate</v>
      </c>
      <c r="Y2746" s="77" t="str" cm="1">
        <f t="array" ref="Y2746">_xlfn.IFS(R2746&gt;2000000,"For Publication",R2746&gt;100000,"PID",R2746&gt;30000,"RFQ",TRUE,"Transactional")</f>
        <v>For Publication</v>
      </c>
      <c r="Z2746" s="24" t="s">
        <v>2277</v>
      </c>
      <c r="AA2746" s="32">
        <v>36</v>
      </c>
      <c r="AB2746" s="24">
        <v>72</v>
      </c>
      <c r="AC2746" s="25">
        <v>45679</v>
      </c>
      <c r="AD2746" s="24" t="s">
        <v>58</v>
      </c>
      <c r="AE2746" s="24" t="s">
        <v>10718</v>
      </c>
      <c r="AF2746" s="24" t="s">
        <v>59</v>
      </c>
      <c r="AG2746" s="24" t="s">
        <v>59</v>
      </c>
      <c r="AH2746" s="24" t="s">
        <v>60</v>
      </c>
      <c r="AI2746" s="24">
        <v>8625090</v>
      </c>
      <c r="AJ2746" s="24" t="s">
        <v>60</v>
      </c>
      <c r="AK2746" s="24" t="s">
        <v>71</v>
      </c>
      <c r="AL2746" s="24" t="s">
        <v>123</v>
      </c>
      <c r="AM2746" s="24" t="s">
        <v>60</v>
      </c>
      <c r="AN2746" s="24" t="s">
        <v>59</v>
      </c>
      <c r="AO2746" s="24">
        <v>1</v>
      </c>
      <c r="AP2746" s="24"/>
      <c r="AQ2746" s="24" t="s">
        <v>10719</v>
      </c>
      <c r="AR2746" s="24" t="s">
        <v>10720</v>
      </c>
      <c r="AS2746" s="89">
        <f>DATEDIF(L2746,N2746,"m")</f>
        <v>179</v>
      </c>
      <c r="AT2746" s="24" t="s">
        <v>10721</v>
      </c>
    </row>
    <row r="2747" spans="1:46" x14ac:dyDescent="0.5">
      <c r="A2747" s="24">
        <v>2892</v>
      </c>
      <c r="B2747" s="24"/>
      <c r="C2747" s="24"/>
      <c r="D2747" s="24" t="s">
        <v>10722</v>
      </c>
      <c r="E2747" s="24" t="s">
        <v>10723</v>
      </c>
      <c r="F2747" s="77" t="str">
        <f t="shared" si="554"/>
        <v>STENBALL GROUP LIMITED</v>
      </c>
      <c r="G2747" s="24" t="s">
        <v>10724</v>
      </c>
      <c r="H2747" s="24" t="s">
        <v>10725</v>
      </c>
      <c r="I2747" s="24" t="s">
        <v>10725</v>
      </c>
      <c r="J2747" s="24" t="s">
        <v>107</v>
      </c>
      <c r="K2747" s="24" t="s">
        <v>10726</v>
      </c>
      <c r="L2747" s="25">
        <v>44718</v>
      </c>
      <c r="M2747" s="25"/>
      <c r="N2747" s="81"/>
      <c r="O2747" s="77" t="s">
        <v>712</v>
      </c>
      <c r="P2747" s="77"/>
      <c r="Q2747" s="65">
        <v>71347.12</v>
      </c>
      <c r="R2747" s="84">
        <f t="shared" si="564"/>
        <v>71347.12</v>
      </c>
      <c r="S2747" s="77" t="str" cm="1">
        <f t="array" ref="S2747">_xlfn.IFS(R2747&gt;5000000,"Gold",R2747&gt;=500000,"Silver",R2747&gt;30000,"Bronze",TRUE,"Transactional")</f>
        <v>Bronze</v>
      </c>
      <c r="T2747" s="24" t="s">
        <v>54</v>
      </c>
      <c r="U2747" s="101" t="s">
        <v>109</v>
      </c>
      <c r="V2747" s="101" t="s">
        <v>110</v>
      </c>
      <c r="W2747" s="77" t="str">
        <f t="shared" si="555"/>
        <v>Yes</v>
      </c>
      <c r="X2747" s="77" t="str">
        <f>IFERROR(_xlfn.XLOOKUP(J2747&amp;"||"&amp;K2747,'Mapping Ref.'!$J$2:$J$538,'Mapping Ref.'!$K$2:$K$538),"")</f>
        <v>Construction &amp; Estates</v>
      </c>
      <c r="Y2747" s="77" t="str" cm="1">
        <f t="array" ref="Y2747">_xlfn.IFS(R2747&gt;2000000,"For Publication",R2747&gt;100000,"PID",R2747&gt;30000,"RFQ",TRUE,"Transactional")</f>
        <v>RFQ</v>
      </c>
      <c r="Z2747" s="24" t="s">
        <v>2277</v>
      </c>
      <c r="AA2747" s="32">
        <v>2</v>
      </c>
      <c r="AB2747" s="24">
        <v>2</v>
      </c>
      <c r="AC2747" s="25">
        <v>45680</v>
      </c>
      <c r="AD2747" s="24" t="s">
        <v>58</v>
      </c>
      <c r="AE2747" s="24" t="s">
        <v>8375</v>
      </c>
      <c r="AF2747" s="24" t="s">
        <v>60</v>
      </c>
      <c r="AG2747" s="24" t="s">
        <v>59</v>
      </c>
      <c r="AH2747" s="24" t="s">
        <v>60</v>
      </c>
      <c r="AI2747" s="24">
        <v>699765</v>
      </c>
      <c r="AJ2747" s="24" t="s">
        <v>60</v>
      </c>
      <c r="AK2747" s="24" t="s">
        <v>57</v>
      </c>
      <c r="AL2747" s="24" t="s">
        <v>123</v>
      </c>
      <c r="AM2747" s="24" t="s">
        <v>60</v>
      </c>
      <c r="AN2747" s="24" t="s">
        <v>59</v>
      </c>
      <c r="AO2747" s="24">
        <v>10</v>
      </c>
      <c r="AP2747" s="24"/>
      <c r="AQ2747" s="24" t="s">
        <v>10727</v>
      </c>
      <c r="AR2747" s="24" t="s">
        <v>10728</v>
      </c>
      <c r="AS2747" s="89">
        <v>0</v>
      </c>
      <c r="AT2747" s="24" t="s">
        <v>10729</v>
      </c>
    </row>
    <row r="2748" spans="1:46" x14ac:dyDescent="0.5">
      <c r="A2748" s="24">
        <v>2893</v>
      </c>
      <c r="B2748" s="24"/>
      <c r="C2748" s="24"/>
      <c r="D2748" s="24" t="s">
        <v>10730</v>
      </c>
      <c r="E2748" s="24" t="s">
        <v>10731</v>
      </c>
      <c r="F2748" s="77" t="str">
        <f t="shared" si="554"/>
        <v>Fairhurst Group LLP T/A Sanderson Associates Consulting Engineers</v>
      </c>
      <c r="G2748" s="24" t="s">
        <v>10732</v>
      </c>
      <c r="H2748" s="24" t="s">
        <v>5266</v>
      </c>
      <c r="I2748" s="24" t="s">
        <v>5266</v>
      </c>
      <c r="J2748" s="24" t="s">
        <v>107</v>
      </c>
      <c r="K2748" s="24" t="s">
        <v>8742</v>
      </c>
      <c r="L2748" s="25">
        <v>45002</v>
      </c>
      <c r="M2748" s="25">
        <v>45715</v>
      </c>
      <c r="N2748" s="81">
        <f t="shared" ref="N2748:N2768" si="565">EDATE(M2748,AB2748)</f>
        <v>45715</v>
      </c>
      <c r="O2748" s="77" t="str">
        <f t="shared" ref="O2748:O2768" ca="1" si="566">IF(N2748&lt;TODAY(),"Expired","Live")</f>
        <v>Expired</v>
      </c>
      <c r="P2748" s="77" t="str" cm="1">
        <f t="array" aca="1" ref="P2748" ca="1">_xlfn.IFS((N2748-TODAY())&gt;=547,"06 Expires over 18 months",(N2748-TODAY())&gt;=365,"05 Expires in 18 months",(N2748-TODAY())&gt;=183,"04 Expires in 12 months",(N2748-TODAY())&gt;=92,"03 Expires in 6 months",(N2748-TODAY())&gt;=31,"02 Expires in 3 months",(N2748-TODAY())&gt;=0,"01 Expires in 30 days",(N2748-TODAY())&gt;=-31,"01 Expired last 30 days",(N2748-TODAY())&gt;=-92,"02 Expired last 3 months",(N2748-TODAY())&gt;=-183,"03 Expired last 6 months",(N2748-TODAY())&gt;=-365,"04 Expired last 12 months",(N2748-TODAY())&gt;=-547,"05 Expired last 18 months",TRUE,"06 Expired over 18 months")</f>
        <v>05 Expired last 18 months</v>
      </c>
      <c r="Q2748" s="65">
        <v>6675</v>
      </c>
      <c r="R2748" s="84">
        <f t="shared" si="564"/>
        <v>12793.75</v>
      </c>
      <c r="S2748" s="77" t="str" cm="1">
        <f t="array" ref="S2748">_xlfn.IFS(R2748&gt;5000000,"Gold",R2748&gt;=500000,"Silver",R2748&gt;30000,"Bronze",TRUE,"Transactional")</f>
        <v>Transactional</v>
      </c>
      <c r="T2748" s="24" t="s">
        <v>54</v>
      </c>
      <c r="U2748" s="101" t="s">
        <v>116</v>
      </c>
      <c r="V2748" s="101" t="s">
        <v>70</v>
      </c>
      <c r="W2748" s="77" t="str">
        <f t="shared" si="555"/>
        <v>No</v>
      </c>
      <c r="X2748" s="77" t="str">
        <f>IFERROR(_xlfn.XLOOKUP(J2748&amp;"||"&amp;K2748,'Mapping Ref.'!$J$2:$J$538,'Mapping Ref.'!$K$2:$K$538),"")</f>
        <v>Construction &amp; Estates</v>
      </c>
      <c r="Y2748" s="77" t="str" cm="1">
        <f t="array" ref="Y2748">_xlfn.IFS(R2748&gt;2000000,"For Publication",R2748&gt;100000,"PID",R2748&gt;30000,"RFQ",TRUE,"Transactional")</f>
        <v>Transactional</v>
      </c>
      <c r="Z2748" s="24" t="s">
        <v>2277</v>
      </c>
      <c r="AA2748" s="32">
        <v>60</v>
      </c>
      <c r="AB2748" s="24">
        <v>0</v>
      </c>
      <c r="AC2748" s="25">
        <v>45684</v>
      </c>
      <c r="AD2748" s="24" t="s">
        <v>661</v>
      </c>
      <c r="AE2748" s="24" t="s">
        <v>8546</v>
      </c>
      <c r="AF2748" s="24" t="s">
        <v>60</v>
      </c>
      <c r="AG2748" s="24" t="s">
        <v>59</v>
      </c>
      <c r="AH2748" s="24" t="s">
        <v>60</v>
      </c>
      <c r="AI2748" s="24" t="s">
        <v>10733</v>
      </c>
      <c r="AJ2748" s="24" t="s">
        <v>59</v>
      </c>
      <c r="AK2748" s="24" t="s">
        <v>101</v>
      </c>
      <c r="AL2748" s="24" t="s">
        <v>70</v>
      </c>
      <c r="AM2748" s="24" t="s">
        <v>59</v>
      </c>
      <c r="AN2748" s="24" t="s">
        <v>60</v>
      </c>
      <c r="AO2748" s="24">
        <v>0</v>
      </c>
      <c r="AP2748" s="24" t="s">
        <v>10734</v>
      </c>
      <c r="AQ2748" s="24" t="s">
        <v>10735</v>
      </c>
      <c r="AR2748" s="24" t="s">
        <v>10736</v>
      </c>
      <c r="AS2748" s="89">
        <f t="shared" ref="AS2748:AS2768" si="567">DATEDIF(L2748,N2748,"m")</f>
        <v>23</v>
      </c>
      <c r="AT2748" s="24" t="s">
        <v>10737</v>
      </c>
    </row>
    <row r="2749" spans="1:46" x14ac:dyDescent="0.5">
      <c r="A2749" s="24">
        <v>2894</v>
      </c>
      <c r="B2749" s="24"/>
      <c r="C2749" s="24"/>
      <c r="D2749" s="24" t="s">
        <v>10738</v>
      </c>
      <c r="E2749" s="24" t="s">
        <v>10739</v>
      </c>
      <c r="F2749" s="77" t="str">
        <f t="shared" si="554"/>
        <v>BROWNE JACOBSON LLP</v>
      </c>
      <c r="G2749" s="24" t="s">
        <v>10740</v>
      </c>
      <c r="H2749" s="24" t="s">
        <v>5266</v>
      </c>
      <c r="I2749" s="24" t="s">
        <v>5266</v>
      </c>
      <c r="J2749" s="24" t="s">
        <v>107</v>
      </c>
      <c r="K2749" s="24" t="s">
        <v>1681</v>
      </c>
      <c r="L2749" s="25">
        <v>43707</v>
      </c>
      <c r="M2749" s="25">
        <v>44280</v>
      </c>
      <c r="N2749" s="81">
        <f t="shared" si="565"/>
        <v>44280</v>
      </c>
      <c r="O2749" s="77" t="str">
        <f t="shared" ca="1" si="566"/>
        <v>Expired</v>
      </c>
      <c r="P2749" s="77" t="str" cm="1">
        <f t="array" aca="1" ref="P2749" ca="1">_xlfn.IFS((N2749-TODAY())&gt;=547,"06 Expires over 18 months",(N2749-TODAY())&gt;=365,"05 Expires in 18 months",(N2749-TODAY())&gt;=183,"04 Expires in 12 months",(N2749-TODAY())&gt;=92,"03 Expires in 6 months",(N2749-TODAY())&gt;=31,"02 Expires in 3 months",(N2749-TODAY())&gt;=0,"01 Expires in 30 days",(N2749-TODAY())&gt;=-31,"01 Expired last 30 days",(N2749-TODAY())&gt;=-92,"02 Expired last 3 months",(N2749-TODAY())&gt;=-183,"03 Expired last 6 months",(N2749-TODAY())&gt;=-365,"04 Expired last 12 months",(N2749-TODAY())&gt;=-547,"05 Expired last 18 months",TRUE,"06 Expired over 18 months")</f>
        <v>06 Expired over 18 months</v>
      </c>
      <c r="Q2749" s="65">
        <v>760.32</v>
      </c>
      <c r="R2749" s="84">
        <f t="shared" si="564"/>
        <v>1140.48</v>
      </c>
      <c r="S2749" s="77" t="str" cm="1">
        <f t="array" ref="S2749">_xlfn.IFS(R2749&gt;5000000,"Gold",R2749&gt;=500000,"Silver",R2749&gt;30000,"Bronze",TRUE,"Transactional")</f>
        <v>Transactional</v>
      </c>
      <c r="T2749" s="24" t="s">
        <v>122</v>
      </c>
      <c r="U2749" s="101" t="s">
        <v>116</v>
      </c>
      <c r="V2749" s="101" t="s">
        <v>70</v>
      </c>
      <c r="W2749" s="77" t="str">
        <f t="shared" si="555"/>
        <v>No</v>
      </c>
      <c r="X2749" s="77" t="str">
        <f>IFERROR(_xlfn.XLOOKUP(J2749&amp;"||"&amp;K2749,'Mapping Ref.'!$J$2:$J$538,'Mapping Ref.'!$K$2:$K$538),"")</f>
        <v>Construction &amp; Estates</v>
      </c>
      <c r="Y2749" s="77" t="str" cm="1">
        <f t="array" ref="Y2749">_xlfn.IFS(R2749&gt;2000000,"For Publication",R2749&gt;100000,"PID",R2749&gt;30000,"RFQ",TRUE,"Transactional")</f>
        <v>Transactional</v>
      </c>
      <c r="Z2749" s="24" t="s">
        <v>2277</v>
      </c>
      <c r="AA2749" s="32">
        <v>3</v>
      </c>
      <c r="AB2749" s="24">
        <v>0</v>
      </c>
      <c r="AC2749" s="25">
        <v>45684</v>
      </c>
      <c r="AD2749" s="24" t="s">
        <v>58</v>
      </c>
      <c r="AE2749" s="24" t="s">
        <v>10741</v>
      </c>
      <c r="AF2749" s="24" t="s">
        <v>60</v>
      </c>
      <c r="AG2749" s="24" t="s">
        <v>59</v>
      </c>
      <c r="AH2749" s="24" t="s">
        <v>60</v>
      </c>
      <c r="AI2749" s="24" t="s">
        <v>10742</v>
      </c>
      <c r="AJ2749" s="24" t="s">
        <v>59</v>
      </c>
      <c r="AK2749" s="24" t="s">
        <v>86</v>
      </c>
      <c r="AL2749" s="24" t="s">
        <v>70</v>
      </c>
      <c r="AM2749" s="24" t="s">
        <v>60</v>
      </c>
      <c r="AN2749" s="24" t="s">
        <v>60</v>
      </c>
      <c r="AO2749" s="24">
        <v>0</v>
      </c>
      <c r="AP2749" s="24" t="s">
        <v>10743</v>
      </c>
      <c r="AQ2749" s="24" t="s">
        <v>10744</v>
      </c>
      <c r="AR2749" s="24" t="s">
        <v>10745</v>
      </c>
      <c r="AS2749" s="89">
        <f t="shared" si="567"/>
        <v>18</v>
      </c>
      <c r="AT2749" s="24" t="s">
        <v>10746</v>
      </c>
    </row>
    <row r="2750" spans="1:46" x14ac:dyDescent="0.5">
      <c r="A2750" s="24">
        <v>2895</v>
      </c>
      <c r="B2750" s="24" t="s">
        <v>506</v>
      </c>
      <c r="C2750" s="24" t="s">
        <v>77</v>
      </c>
      <c r="D2750" s="24" t="s">
        <v>10651</v>
      </c>
      <c r="E2750" s="24" t="s">
        <v>10652</v>
      </c>
      <c r="F2750" s="77" t="str">
        <f t="shared" si="554"/>
        <v>VOICES OF COLOUR LTD</v>
      </c>
      <c r="G2750" s="24" t="s">
        <v>10653</v>
      </c>
      <c r="H2750" s="24" t="s">
        <v>10156</v>
      </c>
      <c r="I2750" s="24" t="s">
        <v>10156</v>
      </c>
      <c r="J2750" s="24" t="s">
        <v>66</v>
      </c>
      <c r="K2750" s="27" t="s">
        <v>67</v>
      </c>
      <c r="L2750" s="25">
        <v>45691</v>
      </c>
      <c r="M2750" s="25">
        <v>46421</v>
      </c>
      <c r="N2750" s="81">
        <f t="shared" si="565"/>
        <v>46421</v>
      </c>
      <c r="O2750" s="77" t="str">
        <f t="shared" ca="1" si="566"/>
        <v>Live</v>
      </c>
      <c r="P2750" s="77" t="str" cm="1">
        <f t="array" aca="1" ref="P2750" ca="1">_xlfn.IFS((N2750-TODAY())&gt;=547,"06 Expires over 18 months",(N2750-TODAY())&gt;=365,"05 Expires in 18 months",(N2750-TODAY())&gt;=183,"04 Expires in 12 months",(N2750-TODAY())&gt;=92,"03 Expires in 6 months",(N2750-TODAY())&gt;=31,"02 Expires in 3 months",(N2750-TODAY())&gt;=0,"01 Expires in 30 days",(N2750-TODAY())&gt;=-31,"01 Expired last 30 days",(N2750-TODAY())&gt;=-92,"02 Expired last 3 months",(N2750-TODAY())&gt;=-183,"03 Expired last 6 months",(N2750-TODAY())&gt;=-365,"04 Expired last 12 months",(N2750-TODAY())&gt;=-547,"05 Expired last 18 months",TRUE,"06 Expired over 18 months")</f>
        <v>03 Expires in 6 months</v>
      </c>
      <c r="Q2750" s="65">
        <v>54611</v>
      </c>
      <c r="R2750" s="84">
        <f t="shared" si="564"/>
        <v>109222</v>
      </c>
      <c r="S2750" s="77" t="str" cm="1">
        <f t="array" ref="S2750">_xlfn.IFS(R2750&gt;5000000,"Gold",R2750&gt;=500000,"Silver",R2750&gt;30000,"Bronze",TRUE,"Transactional")</f>
        <v>Bronze</v>
      </c>
      <c r="T2750" s="24" t="s">
        <v>54</v>
      </c>
      <c r="U2750" s="101" t="s">
        <v>69</v>
      </c>
      <c r="V2750" s="101"/>
      <c r="W2750" s="77" t="str">
        <f t="shared" si="555"/>
        <v>No</v>
      </c>
      <c r="X2750" s="77" t="str">
        <f>IFERROR(_xlfn.XLOOKUP(J2750&amp;"||"&amp;K2750,'Mapping Ref.'!$J$2:$J$538,'Mapping Ref.'!$K$2:$K$538),"")</f>
        <v>Childrens &amp; Adults</v>
      </c>
      <c r="Y2750" s="77" t="str" cm="1">
        <f t="array" ref="Y2750">_xlfn.IFS(R2750&gt;2000000,"For Publication",R2750&gt;100000,"PID",R2750&gt;30000,"RFQ",TRUE,"Transactional")</f>
        <v>PID</v>
      </c>
      <c r="Z2750" s="24" t="s">
        <v>2277</v>
      </c>
      <c r="AA2750" s="32">
        <v>24</v>
      </c>
      <c r="AB2750" s="24">
        <v>0</v>
      </c>
      <c r="AC2750" s="25">
        <v>45685</v>
      </c>
      <c r="AD2750" s="24" t="s">
        <v>58</v>
      </c>
      <c r="AE2750" s="24" t="s">
        <v>10654</v>
      </c>
      <c r="AF2750" s="24" t="s">
        <v>59</v>
      </c>
      <c r="AG2750" s="24" t="s">
        <v>59</v>
      </c>
      <c r="AH2750" s="24" t="s">
        <v>59</v>
      </c>
      <c r="AI2750" s="24">
        <v>12769749</v>
      </c>
      <c r="AJ2750" s="24" t="s">
        <v>60</v>
      </c>
      <c r="AK2750" s="24" t="s">
        <v>86</v>
      </c>
      <c r="AL2750" s="24" t="s">
        <v>70</v>
      </c>
      <c r="AM2750" s="24" t="s">
        <v>60</v>
      </c>
      <c r="AN2750" s="24" t="s">
        <v>59</v>
      </c>
      <c r="AO2750" s="24">
        <v>0</v>
      </c>
      <c r="AP2750" s="24"/>
      <c r="AQ2750" s="24" t="s">
        <v>10655</v>
      </c>
      <c r="AR2750" s="24" t="s">
        <v>10656</v>
      </c>
      <c r="AS2750" s="89">
        <f t="shared" si="567"/>
        <v>24</v>
      </c>
      <c r="AT2750" s="24" t="s">
        <v>10657</v>
      </c>
    </row>
    <row r="2751" spans="1:46" x14ac:dyDescent="0.5">
      <c r="A2751" s="24">
        <v>2896</v>
      </c>
      <c r="B2751" s="24" t="s">
        <v>506</v>
      </c>
      <c r="C2751" s="24" t="s">
        <v>77</v>
      </c>
      <c r="D2751" s="24" t="s">
        <v>6827</v>
      </c>
      <c r="E2751" s="24" t="s">
        <v>10747</v>
      </c>
      <c r="F2751" s="77" t="str">
        <f t="shared" si="554"/>
        <v>REVEAL MEDIA LIMITED</v>
      </c>
      <c r="G2751" s="24" t="s">
        <v>6829</v>
      </c>
      <c r="H2751" s="24" t="s">
        <v>3282</v>
      </c>
      <c r="I2751" s="24" t="s">
        <v>10463</v>
      </c>
      <c r="J2751" s="24" t="s">
        <v>107</v>
      </c>
      <c r="K2751" s="24" t="s">
        <v>3283</v>
      </c>
      <c r="L2751" s="25">
        <v>45686</v>
      </c>
      <c r="M2751" s="25">
        <v>46780</v>
      </c>
      <c r="N2751" s="81">
        <f t="shared" si="565"/>
        <v>46780</v>
      </c>
      <c r="O2751" s="77" t="str">
        <f t="shared" ca="1" si="566"/>
        <v>Live</v>
      </c>
      <c r="P2751" s="77" t="str" cm="1">
        <f t="array" aca="1" ref="P2751" ca="1">_xlfn.IFS((N2751-TODAY())&gt;=547,"06 Expires over 18 months",(N2751-TODAY())&gt;=365,"05 Expires in 18 months",(N2751-TODAY())&gt;=183,"04 Expires in 12 months",(N2751-TODAY())&gt;=92,"03 Expires in 6 months",(N2751-TODAY())&gt;=31,"02 Expires in 3 months",(N2751-TODAY())&gt;=0,"01 Expires in 30 days",(N2751-TODAY())&gt;=-31,"01 Expired last 30 days",(N2751-TODAY())&gt;=-92,"02 Expired last 3 months",(N2751-TODAY())&gt;=-183,"03 Expired last 6 months",(N2751-TODAY())&gt;=-365,"04 Expired last 12 months",(N2751-TODAY())&gt;=-547,"05 Expired last 18 months",TRUE,"06 Expired over 18 months")</f>
        <v>05 Expires in 18 months</v>
      </c>
      <c r="Q2751" s="65">
        <v>24999</v>
      </c>
      <c r="R2751" s="84">
        <f t="shared" si="564"/>
        <v>72913.75</v>
      </c>
      <c r="S2751" s="77" t="str" cm="1">
        <f t="array" ref="S2751">_xlfn.IFS(R2751&gt;5000000,"Gold",R2751&gt;=500000,"Silver",R2751&gt;30000,"Bronze",TRUE,"Transactional")</f>
        <v>Bronze</v>
      </c>
      <c r="T2751" s="24" t="s">
        <v>54</v>
      </c>
      <c r="U2751" s="101" t="s">
        <v>116</v>
      </c>
      <c r="V2751" s="101" t="s">
        <v>2268</v>
      </c>
      <c r="W2751" s="77" t="str">
        <f t="shared" si="555"/>
        <v>No</v>
      </c>
      <c r="X2751" s="77" t="str">
        <f>IFERROR(_xlfn.XLOOKUP(J2751&amp;"||"&amp;K2751,'Mapping Ref.'!$J$2:$J$538,'Mapping Ref.'!$K$2:$K$538),"")</f>
        <v>Construction &amp; Estates</v>
      </c>
      <c r="Y2751" s="77" t="str" cm="1">
        <f t="array" ref="Y2751">_xlfn.IFS(R2751&gt;2000000,"For Publication",R2751&gt;100000,"PID",R2751&gt;30000,"RFQ",TRUE,"Transactional")</f>
        <v>RFQ</v>
      </c>
      <c r="Z2751" s="24" t="s">
        <v>2277</v>
      </c>
      <c r="AA2751" s="32">
        <v>36</v>
      </c>
      <c r="AB2751" s="24">
        <v>0</v>
      </c>
      <c r="AC2751" s="25">
        <v>45686</v>
      </c>
      <c r="AD2751" s="24" t="s">
        <v>58</v>
      </c>
      <c r="AE2751" s="24" t="s">
        <v>8375</v>
      </c>
      <c r="AF2751" s="24" t="s">
        <v>60</v>
      </c>
      <c r="AG2751" s="24" t="s">
        <v>59</v>
      </c>
      <c r="AH2751" s="24" t="s">
        <v>60</v>
      </c>
      <c r="AI2751" s="24">
        <v>4470201</v>
      </c>
      <c r="AJ2751" s="24" t="s">
        <v>59</v>
      </c>
      <c r="AK2751" s="24" t="s">
        <v>101</v>
      </c>
      <c r="AL2751" s="24" t="s">
        <v>8595</v>
      </c>
      <c r="AM2751" s="24" t="s">
        <v>60</v>
      </c>
      <c r="AN2751" s="24" t="s">
        <v>59</v>
      </c>
      <c r="AO2751" s="24">
        <v>1</v>
      </c>
      <c r="AP2751" s="24"/>
      <c r="AQ2751" s="24" t="s">
        <v>10748</v>
      </c>
      <c r="AR2751" s="24" t="s">
        <v>10749</v>
      </c>
      <c r="AS2751" s="89">
        <f t="shared" si="567"/>
        <v>35</v>
      </c>
      <c r="AT2751" s="24" t="s">
        <v>6827</v>
      </c>
    </row>
    <row r="2752" spans="1:46" x14ac:dyDescent="0.5">
      <c r="A2752" s="24">
        <v>2897</v>
      </c>
      <c r="B2752" s="24" t="s">
        <v>506</v>
      </c>
      <c r="C2752" s="24"/>
      <c r="D2752" s="24" t="s">
        <v>10750</v>
      </c>
      <c r="E2752" s="24" t="s">
        <v>10751</v>
      </c>
      <c r="F2752" s="77" t="str">
        <f t="shared" si="554"/>
        <v>Jg Environmental Limited</v>
      </c>
      <c r="G2752" s="24" t="s">
        <v>10752</v>
      </c>
      <c r="H2752" s="24" t="s">
        <v>3282</v>
      </c>
      <c r="I2752" s="24" t="s">
        <v>10463</v>
      </c>
      <c r="J2752" s="24" t="s">
        <v>107</v>
      </c>
      <c r="K2752" s="24" t="s">
        <v>3283</v>
      </c>
      <c r="L2752" s="25">
        <v>45686</v>
      </c>
      <c r="M2752" s="25">
        <v>46780</v>
      </c>
      <c r="N2752" s="81">
        <f t="shared" si="565"/>
        <v>46780</v>
      </c>
      <c r="O2752" s="77" t="str">
        <f t="shared" ca="1" si="566"/>
        <v>Live</v>
      </c>
      <c r="P2752" s="77" t="str" cm="1">
        <f t="array" aca="1" ref="P2752" ca="1">_xlfn.IFS((N2752-TODAY())&gt;=547,"06 Expires over 18 months",(N2752-TODAY())&gt;=365,"05 Expires in 18 months",(N2752-TODAY())&gt;=183,"04 Expires in 12 months",(N2752-TODAY())&gt;=92,"03 Expires in 6 months",(N2752-TODAY())&gt;=31,"02 Expires in 3 months",(N2752-TODAY())&gt;=0,"01 Expires in 30 days",(N2752-TODAY())&gt;=-31,"01 Expired last 30 days",(N2752-TODAY())&gt;=-92,"02 Expired last 3 months",(N2752-TODAY())&gt;=-183,"03 Expired last 6 months",(N2752-TODAY())&gt;=-365,"04 Expired last 12 months",(N2752-TODAY())&gt;=-547,"05 Expired last 18 months",TRUE,"06 Expired over 18 months")</f>
        <v>05 Expires in 18 months</v>
      </c>
      <c r="Q2752" s="65">
        <v>24999</v>
      </c>
      <c r="R2752" s="84">
        <f t="shared" si="564"/>
        <v>72913.75</v>
      </c>
      <c r="S2752" s="77" t="str" cm="1">
        <f t="array" ref="S2752">_xlfn.IFS(R2752&gt;5000000,"Gold",R2752&gt;=500000,"Silver",R2752&gt;30000,"Bronze",TRUE,"Transactional")</f>
        <v>Bronze</v>
      </c>
      <c r="T2752" s="24" t="s">
        <v>54</v>
      </c>
      <c r="U2752" s="101" t="s">
        <v>131</v>
      </c>
      <c r="V2752" s="101" t="s">
        <v>613</v>
      </c>
      <c r="W2752" s="77" t="str">
        <f t="shared" si="555"/>
        <v>No</v>
      </c>
      <c r="X2752" s="77" t="str">
        <f>IFERROR(_xlfn.XLOOKUP(J2752&amp;"||"&amp;K2752,'Mapping Ref.'!$J$2:$J$538,'Mapping Ref.'!$K$2:$K$538),"")</f>
        <v>Construction &amp; Estates</v>
      </c>
      <c r="Y2752" s="77" t="str" cm="1">
        <f t="array" ref="Y2752">_xlfn.IFS(R2752&gt;2000000,"For Publication",R2752&gt;100000,"PID",R2752&gt;30000,"RFQ",TRUE,"Transactional")</f>
        <v>RFQ</v>
      </c>
      <c r="Z2752" s="24" t="s">
        <v>2277</v>
      </c>
      <c r="AA2752" s="32">
        <v>36</v>
      </c>
      <c r="AB2752" s="24">
        <v>0</v>
      </c>
      <c r="AC2752" s="25">
        <v>45686</v>
      </c>
      <c r="AD2752" s="24" t="s">
        <v>58</v>
      </c>
      <c r="AE2752" s="24" t="s">
        <v>8375</v>
      </c>
      <c r="AF2752" s="24" t="s">
        <v>60</v>
      </c>
      <c r="AG2752" s="24" t="s">
        <v>59</v>
      </c>
      <c r="AH2752" s="24" t="s">
        <v>60</v>
      </c>
      <c r="AI2752" s="24">
        <v>7568726</v>
      </c>
      <c r="AJ2752" s="24" t="s">
        <v>59</v>
      </c>
      <c r="AK2752" s="24" t="s">
        <v>101</v>
      </c>
      <c r="AL2752" s="24" t="s">
        <v>8595</v>
      </c>
      <c r="AM2752" s="24" t="s">
        <v>60</v>
      </c>
      <c r="AN2752" s="24" t="s">
        <v>59</v>
      </c>
      <c r="AO2752" s="24">
        <v>0</v>
      </c>
      <c r="AP2752" s="24"/>
      <c r="AQ2752" s="24" t="s">
        <v>10753</v>
      </c>
      <c r="AR2752" s="24" t="s">
        <v>10754</v>
      </c>
      <c r="AS2752" s="89">
        <f t="shared" si="567"/>
        <v>35</v>
      </c>
      <c r="AT2752" s="24"/>
    </row>
    <row r="2753" spans="1:46" x14ac:dyDescent="0.5">
      <c r="A2753" s="24">
        <v>2898</v>
      </c>
      <c r="B2753" s="24" t="s">
        <v>506</v>
      </c>
      <c r="C2753" s="24"/>
      <c r="D2753" s="24" t="s">
        <v>10755</v>
      </c>
      <c r="E2753" s="24" t="s">
        <v>10756</v>
      </c>
      <c r="F2753" s="77" t="str">
        <f t="shared" si="554"/>
        <v>GoVocal</v>
      </c>
      <c r="G2753" s="24" t="s">
        <v>10757</v>
      </c>
      <c r="H2753" s="24" t="s">
        <v>95</v>
      </c>
      <c r="I2753" s="24" t="s">
        <v>95</v>
      </c>
      <c r="J2753" s="24" t="s">
        <v>97</v>
      </c>
      <c r="K2753" s="24" t="s">
        <v>10758</v>
      </c>
      <c r="L2753" s="25">
        <v>45691</v>
      </c>
      <c r="M2753" s="25">
        <v>46786</v>
      </c>
      <c r="N2753" s="81">
        <f t="shared" si="565"/>
        <v>47152</v>
      </c>
      <c r="O2753" s="77" t="str">
        <f t="shared" ca="1" si="566"/>
        <v>Live</v>
      </c>
      <c r="P2753" s="77" t="str" cm="1">
        <f t="array" aca="1" ref="P2753" ca="1">_xlfn.IFS((N2753-TODAY())&gt;=547,"06 Expires over 18 months",(N2753-TODAY())&gt;=365,"05 Expires in 18 months",(N2753-TODAY())&gt;=183,"04 Expires in 12 months",(N2753-TODAY())&gt;=92,"03 Expires in 6 months",(N2753-TODAY())&gt;=31,"02 Expires in 3 months",(N2753-TODAY())&gt;=0,"01 Expires in 30 days",(N2753-TODAY())&gt;=-31,"01 Expired last 30 days",(N2753-TODAY())&gt;=-92,"02 Expired last 3 months",(N2753-TODAY())&gt;=-183,"03 Expired last 6 months",(N2753-TODAY())&gt;=-365,"04 Expired last 12 months",(N2753-TODAY())&gt;=-547,"05 Expired last 18 months",TRUE,"06 Expired over 18 months")</f>
        <v>06 Expires over 18 months</v>
      </c>
      <c r="Q2753" s="65">
        <v>74100</v>
      </c>
      <c r="R2753" s="84">
        <f t="shared" si="564"/>
        <v>296400</v>
      </c>
      <c r="S2753" s="77" t="str" cm="1">
        <f t="array" ref="S2753">_xlfn.IFS(R2753&gt;5000000,"Gold",R2753&gt;=500000,"Silver",R2753&gt;30000,"Bronze",TRUE,"Transactional")</f>
        <v>Bronze</v>
      </c>
      <c r="T2753" s="24" t="s">
        <v>54</v>
      </c>
      <c r="U2753" s="101" t="s">
        <v>109</v>
      </c>
      <c r="V2753" s="101" t="s">
        <v>1022</v>
      </c>
      <c r="W2753" s="77" t="str">
        <f t="shared" si="555"/>
        <v>Yes</v>
      </c>
      <c r="X2753" s="77" t="str">
        <f>IFERROR(_xlfn.XLOOKUP(J2753&amp;"||"&amp;K2753,'Mapping Ref.'!$J$2:$J$538,'Mapping Ref.'!$K$2:$K$538),"")</f>
        <v>Corporate</v>
      </c>
      <c r="Y2753" s="77" t="str" cm="1">
        <f t="array" ref="Y2753">_xlfn.IFS(R2753&gt;2000000,"For Publication",R2753&gt;100000,"PID",R2753&gt;30000,"RFQ",TRUE,"Transactional")</f>
        <v>PID</v>
      </c>
      <c r="Z2753" s="24" t="s">
        <v>2277</v>
      </c>
      <c r="AA2753" s="32">
        <v>24</v>
      </c>
      <c r="AB2753" s="24">
        <v>12</v>
      </c>
      <c r="AC2753" s="25">
        <v>45686</v>
      </c>
      <c r="AD2753" s="24" t="s">
        <v>58</v>
      </c>
      <c r="AE2753" s="24" t="s">
        <v>10759</v>
      </c>
      <c r="AF2753" s="24" t="s">
        <v>60</v>
      </c>
      <c r="AG2753" s="24" t="s">
        <v>59</v>
      </c>
      <c r="AH2753" s="24" t="s">
        <v>60</v>
      </c>
      <c r="AI2753" s="24" t="s">
        <v>10760</v>
      </c>
      <c r="AJ2753" s="24" t="s">
        <v>59</v>
      </c>
      <c r="AK2753" s="24" t="s">
        <v>86</v>
      </c>
      <c r="AL2753" s="24" t="s">
        <v>8722</v>
      </c>
      <c r="AM2753" s="24" t="s">
        <v>60</v>
      </c>
      <c r="AN2753" s="24" t="s">
        <v>59</v>
      </c>
      <c r="AO2753" s="24">
        <v>0</v>
      </c>
      <c r="AP2753" s="24"/>
      <c r="AQ2753" s="24" t="s">
        <v>10761</v>
      </c>
      <c r="AR2753" s="24" t="s">
        <v>10762</v>
      </c>
      <c r="AS2753" s="89">
        <f t="shared" si="567"/>
        <v>48</v>
      </c>
      <c r="AT2753" s="24" t="s">
        <v>10763</v>
      </c>
    </row>
    <row r="2754" spans="1:46" x14ac:dyDescent="0.5">
      <c r="A2754" s="24">
        <v>2899</v>
      </c>
      <c r="B2754" s="24" t="s">
        <v>506</v>
      </c>
      <c r="C2754" s="24"/>
      <c r="D2754" s="24" t="s">
        <v>7187</v>
      </c>
      <c r="E2754" s="24" t="s">
        <v>10764</v>
      </c>
      <c r="F2754" s="77" t="str">
        <f t="shared" ref="F2754:F2817" si="568">IF(AT2754&lt;&gt;"",AT2754,G2754)</f>
        <v>SEBMAT - GROVE ACADEMY</v>
      </c>
      <c r="G2754" s="24" t="s">
        <v>10765</v>
      </c>
      <c r="H2754" s="24" t="s">
        <v>5010</v>
      </c>
      <c r="I2754" s="24" t="s">
        <v>5010</v>
      </c>
      <c r="J2754" s="24" t="s">
        <v>190</v>
      </c>
      <c r="K2754" s="24" t="s">
        <v>6369</v>
      </c>
      <c r="L2754" s="25">
        <v>45687</v>
      </c>
      <c r="M2754" s="25">
        <v>46052</v>
      </c>
      <c r="N2754" s="81">
        <f t="shared" si="565"/>
        <v>46598</v>
      </c>
      <c r="O2754" s="77" t="str">
        <f t="shared" ca="1" si="566"/>
        <v>Live</v>
      </c>
      <c r="P2754" s="77" t="str" cm="1">
        <f t="array" aca="1" ref="P2754" ca="1">_xlfn.IFS((N2754-TODAY())&gt;=547,"06 Expires over 18 months",(N2754-TODAY())&gt;=365,"05 Expires in 18 months",(N2754-TODAY())&gt;=183,"04 Expires in 12 months",(N2754-TODAY())&gt;=92,"03 Expires in 6 months",(N2754-TODAY())&gt;=31,"02 Expires in 3 months",(N2754-TODAY())&gt;=0,"01 Expires in 30 days",(N2754-TODAY())&gt;=-31,"01 Expired last 30 days",(N2754-TODAY())&gt;=-92,"02 Expired last 3 months",(N2754-TODAY())&gt;=-183,"03 Expired last 6 months",(N2754-TODAY())&gt;=-365,"04 Expired last 12 months",(N2754-TODAY())&gt;=-547,"05 Expired last 18 months",TRUE,"06 Expired over 18 months")</f>
        <v>04 Expires in 12 months</v>
      </c>
      <c r="Q2754" s="65">
        <v>10000</v>
      </c>
      <c r="R2754" s="84">
        <f t="shared" si="564"/>
        <v>25000</v>
      </c>
      <c r="S2754" s="77" t="str" cm="1">
        <f t="array" ref="S2754">_xlfn.IFS(R2754&gt;5000000,"Gold",R2754&gt;=500000,"Silver",R2754&gt;30000,"Bronze",TRUE,"Transactional")</f>
        <v>Transactional</v>
      </c>
      <c r="T2754" s="24" t="s">
        <v>54</v>
      </c>
      <c r="U2754" s="101" t="s">
        <v>366</v>
      </c>
      <c r="V2754" s="101"/>
      <c r="W2754" s="77" t="str">
        <f t="shared" ref="W2754:W2817" si="569">IF(AB2754&gt;0,"Yes","No")</f>
        <v>Yes</v>
      </c>
      <c r="X2754" s="77" t="str">
        <f>IFERROR(_xlfn.XLOOKUP(J2754&amp;"||"&amp;K2754,'Mapping Ref.'!$J$2:$J$538,'Mapping Ref.'!$K$2:$K$538),"")</f>
        <v>Childrens &amp; Adults</v>
      </c>
      <c r="Y2754" s="77" t="str" cm="1">
        <f t="array" ref="Y2754">_xlfn.IFS(R2754&gt;2000000,"For Publication",R2754&gt;100000,"PID",R2754&gt;30000,"RFQ",TRUE,"Transactional")</f>
        <v>Transactional</v>
      </c>
      <c r="Z2754" s="24" t="s">
        <v>8586</v>
      </c>
      <c r="AA2754" s="32">
        <v>12</v>
      </c>
      <c r="AB2754" s="24">
        <v>18</v>
      </c>
      <c r="AC2754" s="25">
        <v>45687</v>
      </c>
      <c r="AD2754" s="24" t="s">
        <v>58</v>
      </c>
      <c r="AE2754" s="24" t="s">
        <v>8347</v>
      </c>
      <c r="AF2754" s="24" t="s">
        <v>59</v>
      </c>
      <c r="AG2754" s="24" t="s">
        <v>59</v>
      </c>
      <c r="AH2754" s="24" t="s">
        <v>60</v>
      </c>
      <c r="AI2754" s="24">
        <v>7723151</v>
      </c>
      <c r="AJ2754" s="24" t="s">
        <v>59</v>
      </c>
      <c r="AK2754" s="24" t="s">
        <v>101</v>
      </c>
      <c r="AL2754" s="24" t="s">
        <v>70</v>
      </c>
      <c r="AM2754" s="24" t="s">
        <v>59</v>
      </c>
      <c r="AN2754" s="24" t="s">
        <v>59</v>
      </c>
      <c r="AO2754" s="24">
        <v>0</v>
      </c>
      <c r="AP2754" s="24"/>
      <c r="AQ2754" s="24" t="s">
        <v>10766</v>
      </c>
      <c r="AR2754" s="24" t="s">
        <v>10767</v>
      </c>
      <c r="AS2754" s="89">
        <f t="shared" si="567"/>
        <v>30</v>
      </c>
      <c r="AT2754" s="24" t="s">
        <v>10768</v>
      </c>
    </row>
    <row r="2755" spans="1:46" x14ac:dyDescent="0.5">
      <c r="A2755" s="24">
        <v>2900</v>
      </c>
      <c r="B2755" s="24" t="s">
        <v>506</v>
      </c>
      <c r="C2755" s="24"/>
      <c r="D2755" s="24" t="s">
        <v>7187</v>
      </c>
      <c r="E2755" s="24" t="s">
        <v>10769</v>
      </c>
      <c r="F2755" s="77" t="str">
        <f t="shared" si="568"/>
        <v>LB Richmond Upton Thames - East Sheen Primary School</v>
      </c>
      <c r="G2755" s="24" t="s">
        <v>10770</v>
      </c>
      <c r="H2755" s="24" t="s">
        <v>5010</v>
      </c>
      <c r="I2755" s="24" t="s">
        <v>5010</v>
      </c>
      <c r="J2755" s="24" t="s">
        <v>190</v>
      </c>
      <c r="K2755" s="24" t="s">
        <v>6369</v>
      </c>
      <c r="L2755" s="25">
        <v>45687</v>
      </c>
      <c r="M2755" s="25">
        <v>46052</v>
      </c>
      <c r="N2755" s="81">
        <f t="shared" si="565"/>
        <v>46598</v>
      </c>
      <c r="O2755" s="77" t="str">
        <f t="shared" ca="1" si="566"/>
        <v>Live</v>
      </c>
      <c r="P2755" s="77" t="str" cm="1">
        <f t="array" aca="1" ref="P2755" ca="1">_xlfn.IFS((N2755-TODAY())&gt;=547,"06 Expires over 18 months",(N2755-TODAY())&gt;=365,"05 Expires in 18 months",(N2755-TODAY())&gt;=183,"04 Expires in 12 months",(N2755-TODAY())&gt;=92,"03 Expires in 6 months",(N2755-TODAY())&gt;=31,"02 Expires in 3 months",(N2755-TODAY())&gt;=0,"01 Expires in 30 days",(N2755-TODAY())&gt;=-31,"01 Expired last 30 days",(N2755-TODAY())&gt;=-92,"02 Expired last 3 months",(N2755-TODAY())&gt;=-183,"03 Expired last 6 months",(N2755-TODAY())&gt;=-365,"04 Expired last 12 months",(N2755-TODAY())&gt;=-547,"05 Expired last 18 months",TRUE,"06 Expired over 18 months")</f>
        <v>04 Expires in 12 months</v>
      </c>
      <c r="Q2755" s="65">
        <v>10000</v>
      </c>
      <c r="R2755" s="84">
        <f t="shared" si="564"/>
        <v>25000</v>
      </c>
      <c r="S2755" s="77" t="str" cm="1">
        <f t="array" ref="S2755">_xlfn.IFS(R2755&gt;5000000,"Gold",R2755&gt;=500000,"Silver",R2755&gt;30000,"Bronze",TRUE,"Transactional")</f>
        <v>Transactional</v>
      </c>
      <c r="T2755" s="24" t="s">
        <v>54</v>
      </c>
      <c r="U2755" s="101" t="s">
        <v>366</v>
      </c>
      <c r="V2755" s="101"/>
      <c r="W2755" s="77" t="str">
        <f t="shared" si="569"/>
        <v>Yes</v>
      </c>
      <c r="X2755" s="77" t="str">
        <f>IFERROR(_xlfn.XLOOKUP(J2755&amp;"||"&amp;K2755,'Mapping Ref.'!$J$2:$J$538,'Mapping Ref.'!$K$2:$K$538),"")</f>
        <v>Childrens &amp; Adults</v>
      </c>
      <c r="Y2755" s="77" t="str" cm="1">
        <f t="array" ref="Y2755">_xlfn.IFS(R2755&gt;2000000,"For Publication",R2755&gt;100000,"PID",R2755&gt;30000,"RFQ",TRUE,"Transactional")</f>
        <v>Transactional</v>
      </c>
      <c r="Z2755" s="24" t="s">
        <v>8586</v>
      </c>
      <c r="AA2755" s="32">
        <v>12</v>
      </c>
      <c r="AB2755" s="24">
        <v>18</v>
      </c>
      <c r="AC2755" s="25">
        <v>45687</v>
      </c>
      <c r="AD2755" s="24" t="s">
        <v>58</v>
      </c>
      <c r="AE2755" s="24" t="s">
        <v>10771</v>
      </c>
      <c r="AF2755" s="24" t="s">
        <v>59</v>
      </c>
      <c r="AG2755" s="24" t="s">
        <v>59</v>
      </c>
      <c r="AH2755" s="24" t="s">
        <v>60</v>
      </c>
      <c r="AI2755" s="24" t="s">
        <v>10772</v>
      </c>
      <c r="AJ2755" s="24" t="s">
        <v>59</v>
      </c>
      <c r="AK2755" s="24" t="s">
        <v>101</v>
      </c>
      <c r="AL2755" s="24" t="s">
        <v>70</v>
      </c>
      <c r="AM2755" s="24" t="s">
        <v>59</v>
      </c>
      <c r="AN2755" s="24" t="s">
        <v>59</v>
      </c>
      <c r="AO2755" s="24">
        <v>0</v>
      </c>
      <c r="AP2755" s="24"/>
      <c r="AQ2755" s="24" t="s">
        <v>10773</v>
      </c>
      <c r="AR2755" s="24" t="s">
        <v>10774</v>
      </c>
      <c r="AS2755" s="89">
        <f t="shared" si="567"/>
        <v>30</v>
      </c>
      <c r="AT2755" s="24" t="s">
        <v>10775</v>
      </c>
    </row>
    <row r="2756" spans="1:46" x14ac:dyDescent="0.5">
      <c r="A2756" s="24">
        <v>2901</v>
      </c>
      <c r="B2756" s="24" t="s">
        <v>506</v>
      </c>
      <c r="C2756" s="24"/>
      <c r="D2756" s="24" t="s">
        <v>7187</v>
      </c>
      <c r="E2756" s="24" t="s">
        <v>10769</v>
      </c>
      <c r="F2756" s="77" t="str">
        <f t="shared" si="568"/>
        <v>Watford Grammar School for Boys</v>
      </c>
      <c r="G2756" s="24" t="s">
        <v>10776</v>
      </c>
      <c r="H2756" s="24" t="s">
        <v>5010</v>
      </c>
      <c r="I2756" s="24" t="s">
        <v>5010</v>
      </c>
      <c r="J2756" s="24" t="s">
        <v>190</v>
      </c>
      <c r="K2756" s="24" t="s">
        <v>6369</v>
      </c>
      <c r="L2756" s="25">
        <v>45687</v>
      </c>
      <c r="M2756" s="25">
        <v>46052</v>
      </c>
      <c r="N2756" s="81">
        <f t="shared" si="565"/>
        <v>46598</v>
      </c>
      <c r="O2756" s="77" t="str">
        <f t="shared" ca="1" si="566"/>
        <v>Live</v>
      </c>
      <c r="P2756" s="77" t="str" cm="1">
        <f t="array" aca="1" ref="P2756" ca="1">_xlfn.IFS((N2756-TODAY())&gt;=547,"06 Expires over 18 months",(N2756-TODAY())&gt;=365,"05 Expires in 18 months",(N2756-TODAY())&gt;=183,"04 Expires in 12 months",(N2756-TODAY())&gt;=92,"03 Expires in 6 months",(N2756-TODAY())&gt;=31,"02 Expires in 3 months",(N2756-TODAY())&gt;=0,"01 Expires in 30 days",(N2756-TODAY())&gt;=-31,"01 Expired last 30 days",(N2756-TODAY())&gt;=-92,"02 Expired last 3 months",(N2756-TODAY())&gt;=-183,"03 Expired last 6 months",(N2756-TODAY())&gt;=-365,"04 Expired last 12 months",(N2756-TODAY())&gt;=-547,"05 Expired last 18 months",TRUE,"06 Expired over 18 months")</f>
        <v>04 Expires in 12 months</v>
      </c>
      <c r="Q2756" s="65">
        <v>10000</v>
      </c>
      <c r="R2756" s="84">
        <f t="shared" si="564"/>
        <v>25000</v>
      </c>
      <c r="S2756" s="77" t="str" cm="1">
        <f t="array" ref="S2756">_xlfn.IFS(R2756&gt;5000000,"Gold",R2756&gt;=500000,"Silver",R2756&gt;30000,"Bronze",TRUE,"Transactional")</f>
        <v>Transactional</v>
      </c>
      <c r="T2756" s="24" t="s">
        <v>54</v>
      </c>
      <c r="U2756" s="101" t="s">
        <v>366</v>
      </c>
      <c r="V2756" s="101"/>
      <c r="W2756" s="77" t="str">
        <f t="shared" si="569"/>
        <v>Yes</v>
      </c>
      <c r="X2756" s="77" t="str">
        <f>IFERROR(_xlfn.XLOOKUP(J2756&amp;"||"&amp;K2756,'Mapping Ref.'!$J$2:$J$538,'Mapping Ref.'!$K$2:$K$538),"")</f>
        <v>Childrens &amp; Adults</v>
      </c>
      <c r="Y2756" s="77" t="str" cm="1">
        <f t="array" ref="Y2756">_xlfn.IFS(R2756&gt;2000000,"For Publication",R2756&gt;100000,"PID",R2756&gt;30000,"RFQ",TRUE,"Transactional")</f>
        <v>Transactional</v>
      </c>
      <c r="Z2756" s="24" t="s">
        <v>8586</v>
      </c>
      <c r="AA2756" s="32">
        <v>12</v>
      </c>
      <c r="AB2756" s="24">
        <v>18</v>
      </c>
      <c r="AC2756" s="25">
        <v>45687</v>
      </c>
      <c r="AD2756" s="24" t="s">
        <v>58</v>
      </c>
      <c r="AE2756" s="24" t="s">
        <v>10771</v>
      </c>
      <c r="AF2756" s="24" t="s">
        <v>59</v>
      </c>
      <c r="AG2756" s="24" t="s">
        <v>59</v>
      </c>
      <c r="AH2756" s="24" t="s">
        <v>60</v>
      </c>
      <c r="AI2756" s="24">
        <v>7348288</v>
      </c>
      <c r="AJ2756" s="24" t="s">
        <v>59</v>
      </c>
      <c r="AK2756" s="24" t="s">
        <v>101</v>
      </c>
      <c r="AL2756" s="24" t="s">
        <v>70</v>
      </c>
      <c r="AM2756" s="24" t="s">
        <v>59</v>
      </c>
      <c r="AN2756" s="24" t="s">
        <v>59</v>
      </c>
      <c r="AO2756" s="24">
        <v>0</v>
      </c>
      <c r="AP2756" s="24"/>
      <c r="AQ2756" s="24" t="s">
        <v>10777</v>
      </c>
      <c r="AR2756" s="24" t="s">
        <v>10778</v>
      </c>
      <c r="AS2756" s="89">
        <f t="shared" si="567"/>
        <v>30</v>
      </c>
      <c r="AT2756" s="24" t="s">
        <v>10779</v>
      </c>
    </row>
    <row r="2757" spans="1:46" x14ac:dyDescent="0.5">
      <c r="A2757" s="24">
        <v>2902</v>
      </c>
      <c r="B2757" s="24" t="s">
        <v>506</v>
      </c>
      <c r="C2757" s="24"/>
      <c r="D2757" s="24" t="s">
        <v>7187</v>
      </c>
      <c r="E2757" s="24" t="s">
        <v>10769</v>
      </c>
      <c r="F2757" s="77" t="str">
        <f t="shared" si="568"/>
        <v>THE CHELSEA ACADEMY (A SCIENCE ACADEMY)</v>
      </c>
      <c r="G2757" s="24" t="s">
        <v>10780</v>
      </c>
      <c r="H2757" s="24" t="s">
        <v>5010</v>
      </c>
      <c r="I2757" s="24" t="s">
        <v>5010</v>
      </c>
      <c r="J2757" s="24" t="s">
        <v>190</v>
      </c>
      <c r="K2757" s="24" t="s">
        <v>6369</v>
      </c>
      <c r="L2757" s="25">
        <v>45687</v>
      </c>
      <c r="M2757" s="25">
        <v>46052</v>
      </c>
      <c r="N2757" s="81">
        <f t="shared" si="565"/>
        <v>46598</v>
      </c>
      <c r="O2757" s="77" t="str">
        <f t="shared" ca="1" si="566"/>
        <v>Live</v>
      </c>
      <c r="P2757" s="77" t="str" cm="1">
        <f t="array" aca="1" ref="P2757" ca="1">_xlfn.IFS((N2757-TODAY())&gt;=547,"06 Expires over 18 months",(N2757-TODAY())&gt;=365,"05 Expires in 18 months",(N2757-TODAY())&gt;=183,"04 Expires in 12 months",(N2757-TODAY())&gt;=92,"03 Expires in 6 months",(N2757-TODAY())&gt;=31,"02 Expires in 3 months",(N2757-TODAY())&gt;=0,"01 Expires in 30 days",(N2757-TODAY())&gt;=-31,"01 Expired last 30 days",(N2757-TODAY())&gt;=-92,"02 Expired last 3 months",(N2757-TODAY())&gt;=-183,"03 Expired last 6 months",(N2757-TODAY())&gt;=-365,"04 Expired last 12 months",(N2757-TODAY())&gt;=-547,"05 Expired last 18 months",TRUE,"06 Expired over 18 months")</f>
        <v>04 Expires in 12 months</v>
      </c>
      <c r="Q2757" s="65">
        <v>10000</v>
      </c>
      <c r="R2757" s="84">
        <f t="shared" si="564"/>
        <v>25000</v>
      </c>
      <c r="S2757" s="77" t="str" cm="1">
        <f t="array" ref="S2757">_xlfn.IFS(R2757&gt;5000000,"Gold",R2757&gt;=500000,"Silver",R2757&gt;30000,"Bronze",TRUE,"Transactional")</f>
        <v>Transactional</v>
      </c>
      <c r="T2757" s="24" t="s">
        <v>54</v>
      </c>
      <c r="U2757" s="101" t="s">
        <v>366</v>
      </c>
      <c r="V2757" s="101"/>
      <c r="W2757" s="77" t="str">
        <f t="shared" si="569"/>
        <v>Yes</v>
      </c>
      <c r="X2757" s="77" t="str">
        <f>IFERROR(_xlfn.XLOOKUP(J2757&amp;"||"&amp;K2757,'Mapping Ref.'!$J$2:$J$538,'Mapping Ref.'!$K$2:$K$538),"")</f>
        <v>Childrens &amp; Adults</v>
      </c>
      <c r="Y2757" s="77" t="str" cm="1">
        <f t="array" ref="Y2757">_xlfn.IFS(R2757&gt;2000000,"For Publication",R2757&gt;100000,"PID",R2757&gt;30000,"RFQ",TRUE,"Transactional")</f>
        <v>Transactional</v>
      </c>
      <c r="Z2757" s="24" t="s">
        <v>8586</v>
      </c>
      <c r="AA2757" s="32">
        <v>12</v>
      </c>
      <c r="AB2757" s="24">
        <v>18</v>
      </c>
      <c r="AC2757" s="25">
        <v>45687</v>
      </c>
      <c r="AD2757" s="24" t="s">
        <v>58</v>
      </c>
      <c r="AE2757" s="24" t="s">
        <v>8347</v>
      </c>
      <c r="AF2757" s="24" t="s">
        <v>59</v>
      </c>
      <c r="AG2757" s="24" t="s">
        <v>59</v>
      </c>
      <c r="AH2757" s="24" t="s">
        <v>60</v>
      </c>
      <c r="AI2757" s="24">
        <v>6176090</v>
      </c>
      <c r="AJ2757" s="24" t="s">
        <v>59</v>
      </c>
      <c r="AK2757" s="24" t="s">
        <v>101</v>
      </c>
      <c r="AL2757" s="24" t="s">
        <v>70</v>
      </c>
      <c r="AM2757" s="24" t="s">
        <v>59</v>
      </c>
      <c r="AN2757" s="24" t="s">
        <v>59</v>
      </c>
      <c r="AO2757" s="24">
        <v>0</v>
      </c>
      <c r="AP2757" s="24"/>
      <c r="AQ2757" s="24" t="s">
        <v>10781</v>
      </c>
      <c r="AR2757" s="24" t="s">
        <v>10782</v>
      </c>
      <c r="AS2757" s="89">
        <f t="shared" si="567"/>
        <v>30</v>
      </c>
      <c r="AT2757" s="24" t="s">
        <v>10783</v>
      </c>
    </row>
    <row r="2758" spans="1:46" x14ac:dyDescent="0.5">
      <c r="A2758" s="24">
        <v>2903</v>
      </c>
      <c r="B2758" s="24" t="s">
        <v>506</v>
      </c>
      <c r="C2758" s="24"/>
      <c r="D2758" s="24" t="s">
        <v>7187</v>
      </c>
      <c r="E2758" s="24" t="s">
        <v>10769</v>
      </c>
      <c r="F2758" s="77" t="str">
        <f t="shared" si="568"/>
        <v>St Matthews C.E Primary School</v>
      </c>
      <c r="G2758" s="24" t="s">
        <v>10784</v>
      </c>
      <c r="H2758" s="24" t="s">
        <v>5010</v>
      </c>
      <c r="I2758" s="24" t="s">
        <v>5010</v>
      </c>
      <c r="J2758" s="24" t="s">
        <v>190</v>
      </c>
      <c r="K2758" s="24" t="s">
        <v>6369</v>
      </c>
      <c r="L2758" s="25">
        <v>45687</v>
      </c>
      <c r="M2758" s="25">
        <v>46052</v>
      </c>
      <c r="N2758" s="81">
        <f t="shared" si="565"/>
        <v>46598</v>
      </c>
      <c r="O2758" s="77" t="str">
        <f t="shared" ca="1" si="566"/>
        <v>Live</v>
      </c>
      <c r="P2758" s="77" t="str" cm="1">
        <f t="array" aca="1" ref="P2758" ca="1">_xlfn.IFS((N2758-TODAY())&gt;=547,"06 Expires over 18 months",(N2758-TODAY())&gt;=365,"05 Expires in 18 months",(N2758-TODAY())&gt;=183,"04 Expires in 12 months",(N2758-TODAY())&gt;=92,"03 Expires in 6 months",(N2758-TODAY())&gt;=31,"02 Expires in 3 months",(N2758-TODAY())&gt;=0,"01 Expires in 30 days",(N2758-TODAY())&gt;=-31,"01 Expired last 30 days",(N2758-TODAY())&gt;=-92,"02 Expired last 3 months",(N2758-TODAY())&gt;=-183,"03 Expired last 6 months",(N2758-TODAY())&gt;=-365,"04 Expired last 12 months",(N2758-TODAY())&gt;=-547,"05 Expired last 18 months",TRUE,"06 Expired over 18 months")</f>
        <v>04 Expires in 12 months</v>
      </c>
      <c r="Q2758" s="65">
        <v>10000</v>
      </c>
      <c r="R2758" s="84">
        <f t="shared" si="564"/>
        <v>25000</v>
      </c>
      <c r="S2758" s="77" t="str" cm="1">
        <f t="array" ref="S2758">_xlfn.IFS(R2758&gt;5000000,"Gold",R2758&gt;=500000,"Silver",R2758&gt;30000,"Bronze",TRUE,"Transactional")</f>
        <v>Transactional</v>
      </c>
      <c r="T2758" s="24" t="s">
        <v>54</v>
      </c>
      <c r="U2758" s="101" t="s">
        <v>366</v>
      </c>
      <c r="V2758" s="101"/>
      <c r="W2758" s="77" t="str">
        <f t="shared" si="569"/>
        <v>Yes</v>
      </c>
      <c r="X2758" s="77" t="str">
        <f>IFERROR(_xlfn.XLOOKUP(J2758&amp;"||"&amp;K2758,'Mapping Ref.'!$J$2:$J$538,'Mapping Ref.'!$K$2:$K$538),"")</f>
        <v>Childrens &amp; Adults</v>
      </c>
      <c r="Y2758" s="77" t="str" cm="1">
        <f t="array" ref="Y2758">_xlfn.IFS(R2758&gt;2000000,"For Publication",R2758&gt;100000,"PID",R2758&gt;30000,"RFQ",TRUE,"Transactional")</f>
        <v>Transactional</v>
      </c>
      <c r="Z2758" s="24" t="s">
        <v>8586</v>
      </c>
      <c r="AA2758" s="32">
        <v>12</v>
      </c>
      <c r="AB2758" s="24">
        <v>18</v>
      </c>
      <c r="AC2758" s="25">
        <v>45687</v>
      </c>
      <c r="AD2758" s="24" t="s">
        <v>58</v>
      </c>
      <c r="AE2758" s="24" t="s">
        <v>8347</v>
      </c>
      <c r="AF2758" s="24" t="s">
        <v>59</v>
      </c>
      <c r="AG2758" s="24" t="s">
        <v>59</v>
      </c>
      <c r="AH2758" s="24" t="s">
        <v>60</v>
      </c>
      <c r="AI2758" s="24" t="s">
        <v>10785</v>
      </c>
      <c r="AJ2758" s="24" t="s">
        <v>59</v>
      </c>
      <c r="AK2758" s="24" t="s">
        <v>101</v>
      </c>
      <c r="AL2758" s="24" t="s">
        <v>70</v>
      </c>
      <c r="AM2758" s="24" t="s">
        <v>59</v>
      </c>
      <c r="AN2758" s="24" t="s">
        <v>59</v>
      </c>
      <c r="AO2758" s="24">
        <v>0</v>
      </c>
      <c r="AP2758" s="24"/>
      <c r="AQ2758" s="24" t="s">
        <v>10786</v>
      </c>
      <c r="AR2758" s="24" t="s">
        <v>10787</v>
      </c>
      <c r="AS2758" s="89">
        <f t="shared" si="567"/>
        <v>30</v>
      </c>
      <c r="AT2758" s="24" t="s">
        <v>10788</v>
      </c>
    </row>
    <row r="2759" spans="1:46" x14ac:dyDescent="0.5">
      <c r="A2759" s="24">
        <v>2904</v>
      </c>
      <c r="B2759" s="24" t="s">
        <v>506</v>
      </c>
      <c r="C2759" s="24"/>
      <c r="D2759" s="24" t="s">
        <v>7187</v>
      </c>
      <c r="E2759" s="24" t="s">
        <v>10769</v>
      </c>
      <c r="F2759" s="77" t="str">
        <f t="shared" si="568"/>
        <v>Surrey County Council RE St Bede's School</v>
      </c>
      <c r="G2759" s="24" t="s">
        <v>10789</v>
      </c>
      <c r="H2759" s="24" t="s">
        <v>5010</v>
      </c>
      <c r="I2759" s="24" t="s">
        <v>5010</v>
      </c>
      <c r="J2759" s="24" t="s">
        <v>190</v>
      </c>
      <c r="K2759" s="24" t="s">
        <v>6369</v>
      </c>
      <c r="L2759" s="25">
        <v>45687</v>
      </c>
      <c r="M2759" s="25">
        <v>46052</v>
      </c>
      <c r="N2759" s="81">
        <f t="shared" si="565"/>
        <v>46598</v>
      </c>
      <c r="O2759" s="77" t="str">
        <f t="shared" ca="1" si="566"/>
        <v>Live</v>
      </c>
      <c r="P2759" s="77" t="str" cm="1">
        <f t="array" aca="1" ref="P2759" ca="1">_xlfn.IFS((N2759-TODAY())&gt;=547,"06 Expires over 18 months",(N2759-TODAY())&gt;=365,"05 Expires in 18 months",(N2759-TODAY())&gt;=183,"04 Expires in 12 months",(N2759-TODAY())&gt;=92,"03 Expires in 6 months",(N2759-TODAY())&gt;=31,"02 Expires in 3 months",(N2759-TODAY())&gt;=0,"01 Expires in 30 days",(N2759-TODAY())&gt;=-31,"01 Expired last 30 days",(N2759-TODAY())&gt;=-92,"02 Expired last 3 months",(N2759-TODAY())&gt;=-183,"03 Expired last 6 months",(N2759-TODAY())&gt;=-365,"04 Expired last 12 months",(N2759-TODAY())&gt;=-547,"05 Expired last 18 months",TRUE,"06 Expired over 18 months")</f>
        <v>04 Expires in 12 months</v>
      </c>
      <c r="Q2759" s="65">
        <v>10000</v>
      </c>
      <c r="R2759" s="84">
        <f t="shared" si="564"/>
        <v>25000</v>
      </c>
      <c r="S2759" s="77" t="str" cm="1">
        <f t="array" ref="S2759">_xlfn.IFS(R2759&gt;5000000,"Gold",R2759&gt;=500000,"Silver",R2759&gt;30000,"Bronze",TRUE,"Transactional")</f>
        <v>Transactional</v>
      </c>
      <c r="T2759" s="24" t="s">
        <v>54</v>
      </c>
      <c r="U2759" s="101" t="s">
        <v>366</v>
      </c>
      <c r="V2759" s="101"/>
      <c r="W2759" s="77" t="str">
        <f t="shared" si="569"/>
        <v>Yes</v>
      </c>
      <c r="X2759" s="77" t="str">
        <f>IFERROR(_xlfn.XLOOKUP(J2759&amp;"||"&amp;K2759,'Mapping Ref.'!$J$2:$J$538,'Mapping Ref.'!$K$2:$K$538),"")</f>
        <v>Childrens &amp; Adults</v>
      </c>
      <c r="Y2759" s="77" t="str" cm="1">
        <f t="array" ref="Y2759">_xlfn.IFS(R2759&gt;2000000,"For Publication",R2759&gt;100000,"PID",R2759&gt;30000,"RFQ",TRUE,"Transactional")</f>
        <v>Transactional</v>
      </c>
      <c r="Z2759" s="24" t="s">
        <v>8586</v>
      </c>
      <c r="AA2759" s="32">
        <v>12</v>
      </c>
      <c r="AB2759" s="24">
        <v>18</v>
      </c>
      <c r="AC2759" s="25">
        <v>45687</v>
      </c>
      <c r="AD2759" s="24" t="s">
        <v>58</v>
      </c>
      <c r="AE2759" s="24" t="s">
        <v>8347</v>
      </c>
      <c r="AF2759" s="24" t="s">
        <v>60</v>
      </c>
      <c r="AG2759" s="24" t="s">
        <v>59</v>
      </c>
      <c r="AH2759" s="24" t="s">
        <v>60</v>
      </c>
      <c r="AI2759" s="24">
        <v>216947249</v>
      </c>
      <c r="AJ2759" s="24" t="s">
        <v>59</v>
      </c>
      <c r="AK2759" s="24" t="s">
        <v>101</v>
      </c>
      <c r="AL2759" s="24" t="s">
        <v>70</v>
      </c>
      <c r="AM2759" s="24" t="s">
        <v>59</v>
      </c>
      <c r="AN2759" s="24" t="s">
        <v>59</v>
      </c>
      <c r="AO2759" s="24">
        <v>0</v>
      </c>
      <c r="AP2759" s="24"/>
      <c r="AQ2759" s="24" t="s">
        <v>10790</v>
      </c>
      <c r="AR2759" s="24" t="s">
        <v>10791</v>
      </c>
      <c r="AS2759" s="89">
        <f t="shared" si="567"/>
        <v>30</v>
      </c>
      <c r="AT2759" s="24" t="s">
        <v>10792</v>
      </c>
    </row>
    <row r="2760" spans="1:46" x14ac:dyDescent="0.5">
      <c r="A2760" s="24">
        <v>2905</v>
      </c>
      <c r="B2760" s="24" t="s">
        <v>506</v>
      </c>
      <c r="C2760" s="24"/>
      <c r="D2760" s="24" t="s">
        <v>7187</v>
      </c>
      <c r="E2760" s="24" t="s">
        <v>10769</v>
      </c>
      <c r="F2760" s="77" t="str">
        <f t="shared" si="568"/>
        <v>Falkland House School T/A Acorn Care &amp; Education Ltd</v>
      </c>
      <c r="G2760" s="24" t="s">
        <v>10793</v>
      </c>
      <c r="H2760" s="24" t="s">
        <v>5010</v>
      </c>
      <c r="I2760" s="24" t="s">
        <v>5010</v>
      </c>
      <c r="J2760" s="24" t="s">
        <v>190</v>
      </c>
      <c r="K2760" s="24" t="s">
        <v>6369</v>
      </c>
      <c r="L2760" s="25">
        <v>45687</v>
      </c>
      <c r="M2760" s="25">
        <v>46052</v>
      </c>
      <c r="N2760" s="81">
        <f t="shared" si="565"/>
        <v>46598</v>
      </c>
      <c r="O2760" s="77" t="str">
        <f t="shared" ca="1" si="566"/>
        <v>Live</v>
      </c>
      <c r="P2760" s="77" t="str" cm="1">
        <f t="array" aca="1" ref="P2760" ca="1">_xlfn.IFS((N2760-TODAY())&gt;=547,"06 Expires over 18 months",(N2760-TODAY())&gt;=365,"05 Expires in 18 months",(N2760-TODAY())&gt;=183,"04 Expires in 12 months",(N2760-TODAY())&gt;=92,"03 Expires in 6 months",(N2760-TODAY())&gt;=31,"02 Expires in 3 months",(N2760-TODAY())&gt;=0,"01 Expires in 30 days",(N2760-TODAY())&gt;=-31,"01 Expired last 30 days",(N2760-TODAY())&gt;=-92,"02 Expired last 3 months",(N2760-TODAY())&gt;=-183,"03 Expired last 6 months",(N2760-TODAY())&gt;=-365,"04 Expired last 12 months",(N2760-TODAY())&gt;=-547,"05 Expired last 18 months",TRUE,"06 Expired over 18 months")</f>
        <v>04 Expires in 12 months</v>
      </c>
      <c r="Q2760" s="65">
        <v>10000</v>
      </c>
      <c r="R2760" s="84">
        <f t="shared" si="564"/>
        <v>25000</v>
      </c>
      <c r="S2760" s="77" t="str" cm="1">
        <f t="array" ref="S2760">_xlfn.IFS(R2760&gt;5000000,"Gold",R2760&gt;=500000,"Silver",R2760&gt;30000,"Bronze",TRUE,"Transactional")</f>
        <v>Transactional</v>
      </c>
      <c r="T2760" s="24" t="s">
        <v>54</v>
      </c>
      <c r="U2760" s="101" t="s">
        <v>366</v>
      </c>
      <c r="V2760" s="101"/>
      <c r="W2760" s="77" t="str">
        <f t="shared" si="569"/>
        <v>Yes</v>
      </c>
      <c r="X2760" s="77" t="str">
        <f>IFERROR(_xlfn.XLOOKUP(J2760&amp;"||"&amp;K2760,'Mapping Ref.'!$J$2:$J$538,'Mapping Ref.'!$K$2:$K$538),"")</f>
        <v>Childrens &amp; Adults</v>
      </c>
      <c r="Y2760" s="77" t="str" cm="1">
        <f t="array" ref="Y2760">_xlfn.IFS(R2760&gt;2000000,"For Publication",R2760&gt;100000,"PID",R2760&gt;30000,"RFQ",TRUE,"Transactional")</f>
        <v>Transactional</v>
      </c>
      <c r="Z2760" s="24" t="s">
        <v>8586</v>
      </c>
      <c r="AA2760" s="32">
        <v>12</v>
      </c>
      <c r="AB2760" s="24">
        <v>18</v>
      </c>
      <c r="AC2760" s="25">
        <v>45687</v>
      </c>
      <c r="AD2760" s="24" t="s">
        <v>58</v>
      </c>
      <c r="AE2760" s="24" t="s">
        <v>8347</v>
      </c>
      <c r="AF2760" s="24" t="s">
        <v>60</v>
      </c>
      <c r="AG2760" s="24" t="s">
        <v>59</v>
      </c>
      <c r="AH2760" s="24" t="s">
        <v>60</v>
      </c>
      <c r="AI2760" s="24" t="s">
        <v>10794</v>
      </c>
      <c r="AJ2760" s="24" t="s">
        <v>59</v>
      </c>
      <c r="AK2760" s="24" t="s">
        <v>101</v>
      </c>
      <c r="AL2760" s="24" t="s">
        <v>70</v>
      </c>
      <c r="AM2760" s="24" t="s">
        <v>59</v>
      </c>
      <c r="AN2760" s="24" t="s">
        <v>59</v>
      </c>
      <c r="AO2760" s="24">
        <v>0</v>
      </c>
      <c r="AP2760" s="24"/>
      <c r="AQ2760" s="24" t="s">
        <v>10795</v>
      </c>
      <c r="AR2760" s="24" t="s">
        <v>10796</v>
      </c>
      <c r="AS2760" s="89">
        <f t="shared" si="567"/>
        <v>30</v>
      </c>
      <c r="AT2760" s="24" t="s">
        <v>10797</v>
      </c>
    </row>
    <row r="2761" spans="1:46" x14ac:dyDescent="0.5">
      <c r="A2761" s="24">
        <v>2906</v>
      </c>
      <c r="B2761" s="24" t="s">
        <v>506</v>
      </c>
      <c r="C2761" s="24"/>
      <c r="D2761" s="24" t="s">
        <v>7187</v>
      </c>
      <c r="E2761" s="24" t="s">
        <v>10798</v>
      </c>
      <c r="F2761" s="77" t="str">
        <f t="shared" si="568"/>
        <v>Cardiff County Council - Fitzalan High School</v>
      </c>
      <c r="G2761" s="24" t="s">
        <v>10799</v>
      </c>
      <c r="H2761" s="24" t="s">
        <v>5010</v>
      </c>
      <c r="I2761" s="24" t="s">
        <v>5010</v>
      </c>
      <c r="J2761" s="24" t="s">
        <v>190</v>
      </c>
      <c r="K2761" s="24" t="s">
        <v>10800</v>
      </c>
      <c r="L2761" s="25">
        <v>45687</v>
      </c>
      <c r="M2761" s="25">
        <v>46052</v>
      </c>
      <c r="N2761" s="81">
        <f t="shared" si="565"/>
        <v>46598</v>
      </c>
      <c r="O2761" s="77" t="str">
        <f t="shared" ca="1" si="566"/>
        <v>Live</v>
      </c>
      <c r="P2761" s="77" t="str" cm="1">
        <f t="array" aca="1" ref="P2761" ca="1">_xlfn.IFS((N2761-TODAY())&gt;=547,"06 Expires over 18 months",(N2761-TODAY())&gt;=365,"05 Expires in 18 months",(N2761-TODAY())&gt;=183,"04 Expires in 12 months",(N2761-TODAY())&gt;=92,"03 Expires in 6 months",(N2761-TODAY())&gt;=31,"02 Expires in 3 months",(N2761-TODAY())&gt;=0,"01 Expires in 30 days",(N2761-TODAY())&gt;=-31,"01 Expired last 30 days",(N2761-TODAY())&gt;=-92,"02 Expired last 3 months",(N2761-TODAY())&gt;=-183,"03 Expired last 6 months",(N2761-TODAY())&gt;=-365,"04 Expired last 12 months",(N2761-TODAY())&gt;=-547,"05 Expired last 18 months",TRUE,"06 Expired over 18 months")</f>
        <v>04 Expires in 12 months</v>
      </c>
      <c r="Q2761" s="65">
        <v>10000</v>
      </c>
      <c r="R2761" s="84">
        <f t="shared" si="564"/>
        <v>25000</v>
      </c>
      <c r="S2761" s="77" t="str" cm="1">
        <f t="array" ref="S2761">_xlfn.IFS(R2761&gt;5000000,"Gold",R2761&gt;=500000,"Silver",R2761&gt;30000,"Bronze",TRUE,"Transactional")</f>
        <v>Transactional</v>
      </c>
      <c r="T2761" s="24" t="s">
        <v>54</v>
      </c>
      <c r="U2761" s="101" t="s">
        <v>366</v>
      </c>
      <c r="V2761" s="101" t="s">
        <v>853</v>
      </c>
      <c r="W2761" s="77" t="str">
        <f t="shared" si="569"/>
        <v>Yes</v>
      </c>
      <c r="X2761" s="77" t="str">
        <f>IFERROR(_xlfn.XLOOKUP(J2761&amp;"||"&amp;K2761,'Mapping Ref.'!$J$2:$J$538,'Mapping Ref.'!$K$2:$K$538),"")</f>
        <v>Childrens &amp; Adults</v>
      </c>
      <c r="Y2761" s="77" t="str" cm="1">
        <f t="array" ref="Y2761">_xlfn.IFS(R2761&gt;2000000,"For Publication",R2761&gt;100000,"PID",R2761&gt;30000,"RFQ",TRUE,"Transactional")</f>
        <v>Transactional</v>
      </c>
      <c r="Z2761" s="24" t="s">
        <v>8586</v>
      </c>
      <c r="AA2761" s="32">
        <v>12</v>
      </c>
      <c r="AB2761" s="24">
        <v>18</v>
      </c>
      <c r="AC2761" s="25">
        <v>45687</v>
      </c>
      <c r="AD2761" s="24" t="s">
        <v>58</v>
      </c>
      <c r="AE2761" s="24" t="s">
        <v>8347</v>
      </c>
      <c r="AF2761" s="24" t="s">
        <v>60</v>
      </c>
      <c r="AG2761" s="24" t="s">
        <v>59</v>
      </c>
      <c r="AH2761" s="24" t="s">
        <v>60</v>
      </c>
      <c r="AI2761" s="24">
        <v>666583393</v>
      </c>
      <c r="AJ2761" s="24" t="s">
        <v>59</v>
      </c>
      <c r="AK2761" s="24" t="s">
        <v>101</v>
      </c>
      <c r="AL2761" s="24" t="s">
        <v>70</v>
      </c>
      <c r="AM2761" s="24" t="s">
        <v>59</v>
      </c>
      <c r="AN2761" s="24" t="s">
        <v>59</v>
      </c>
      <c r="AO2761" s="24">
        <v>0</v>
      </c>
      <c r="AP2761" s="24"/>
      <c r="AQ2761" s="24" t="s">
        <v>10801</v>
      </c>
      <c r="AR2761" s="24" t="s">
        <v>10802</v>
      </c>
      <c r="AS2761" s="89">
        <f t="shared" si="567"/>
        <v>30</v>
      </c>
      <c r="AT2761" s="24" t="s">
        <v>10799</v>
      </c>
    </row>
    <row r="2762" spans="1:46" x14ac:dyDescent="0.5">
      <c r="A2762" s="24">
        <v>2907</v>
      </c>
      <c r="B2762" s="24" t="s">
        <v>506</v>
      </c>
      <c r="C2762" s="24" t="s">
        <v>77</v>
      </c>
      <c r="D2762" s="24" t="s">
        <v>7187</v>
      </c>
      <c r="E2762" s="24" t="s">
        <v>10803</v>
      </c>
      <c r="F2762" s="77" t="str">
        <f t="shared" si="568"/>
        <v>Cherry Lane Primary School</v>
      </c>
      <c r="G2762" s="24" t="s">
        <v>10804</v>
      </c>
      <c r="H2762" s="24" t="s">
        <v>5010</v>
      </c>
      <c r="I2762" s="24" t="s">
        <v>5010</v>
      </c>
      <c r="J2762" s="24" t="s">
        <v>190</v>
      </c>
      <c r="K2762" s="24" t="s">
        <v>6369</v>
      </c>
      <c r="L2762" s="25">
        <v>45687</v>
      </c>
      <c r="M2762" s="25">
        <v>46052</v>
      </c>
      <c r="N2762" s="81">
        <f t="shared" si="565"/>
        <v>46598</v>
      </c>
      <c r="O2762" s="77" t="str">
        <f t="shared" ca="1" si="566"/>
        <v>Live</v>
      </c>
      <c r="P2762" s="77" t="str" cm="1">
        <f t="array" aca="1" ref="P2762" ca="1">_xlfn.IFS((N2762-TODAY())&gt;=547,"06 Expires over 18 months",(N2762-TODAY())&gt;=365,"05 Expires in 18 months",(N2762-TODAY())&gt;=183,"04 Expires in 12 months",(N2762-TODAY())&gt;=92,"03 Expires in 6 months",(N2762-TODAY())&gt;=31,"02 Expires in 3 months",(N2762-TODAY())&gt;=0,"01 Expires in 30 days",(N2762-TODAY())&gt;=-31,"01 Expired last 30 days",(N2762-TODAY())&gt;=-92,"02 Expired last 3 months",(N2762-TODAY())&gt;=-183,"03 Expired last 6 months",(N2762-TODAY())&gt;=-365,"04 Expired last 12 months",(N2762-TODAY())&gt;=-547,"05 Expired last 18 months",TRUE,"06 Expired over 18 months")</f>
        <v>04 Expires in 12 months</v>
      </c>
      <c r="Q2762" s="65">
        <v>10000</v>
      </c>
      <c r="R2762" s="84">
        <f t="shared" si="564"/>
        <v>25000</v>
      </c>
      <c r="S2762" s="77" t="str" cm="1">
        <f t="array" ref="S2762">_xlfn.IFS(R2762&gt;5000000,"Gold",R2762&gt;=500000,"Silver",R2762&gt;30000,"Bronze",TRUE,"Transactional")</f>
        <v>Transactional</v>
      </c>
      <c r="T2762" s="24" t="s">
        <v>54</v>
      </c>
      <c r="U2762" s="101" t="s">
        <v>366</v>
      </c>
      <c r="V2762" s="101"/>
      <c r="W2762" s="77" t="str">
        <f t="shared" si="569"/>
        <v>Yes</v>
      </c>
      <c r="X2762" s="77" t="str">
        <f>IFERROR(_xlfn.XLOOKUP(J2762&amp;"||"&amp;K2762,'Mapping Ref.'!$J$2:$J$538,'Mapping Ref.'!$K$2:$K$538),"")</f>
        <v>Childrens &amp; Adults</v>
      </c>
      <c r="Y2762" s="77" t="str" cm="1">
        <f t="array" ref="Y2762">_xlfn.IFS(R2762&gt;2000000,"For Publication",R2762&gt;100000,"PID",R2762&gt;30000,"RFQ",TRUE,"Transactional")</f>
        <v>Transactional</v>
      </c>
      <c r="Z2762" s="24" t="s">
        <v>8586</v>
      </c>
      <c r="AA2762" s="32">
        <v>12</v>
      </c>
      <c r="AB2762" s="24">
        <v>18</v>
      </c>
      <c r="AC2762" s="25">
        <v>45687</v>
      </c>
      <c r="AD2762" s="24" t="s">
        <v>58</v>
      </c>
      <c r="AE2762" s="24" t="s">
        <v>8347</v>
      </c>
      <c r="AF2762" s="24" t="s">
        <v>59</v>
      </c>
      <c r="AG2762" s="24" t="s">
        <v>59</v>
      </c>
      <c r="AH2762" s="24" t="s">
        <v>60</v>
      </c>
      <c r="AI2762" s="24" t="s">
        <v>10805</v>
      </c>
      <c r="AJ2762" s="24" t="s">
        <v>59</v>
      </c>
      <c r="AK2762" s="24" t="s">
        <v>101</v>
      </c>
      <c r="AL2762" s="24" t="s">
        <v>70</v>
      </c>
      <c r="AM2762" s="24" t="s">
        <v>59</v>
      </c>
      <c r="AN2762" s="24" t="s">
        <v>59</v>
      </c>
      <c r="AO2762" s="24">
        <v>0</v>
      </c>
      <c r="AP2762" s="24"/>
      <c r="AQ2762" s="24" t="s">
        <v>10806</v>
      </c>
      <c r="AR2762" s="24" t="s">
        <v>10807</v>
      </c>
      <c r="AS2762" s="89">
        <f t="shared" si="567"/>
        <v>30</v>
      </c>
      <c r="AT2762" s="24" t="s">
        <v>10804</v>
      </c>
    </row>
    <row r="2763" spans="1:46" x14ac:dyDescent="0.5">
      <c r="A2763" s="24">
        <v>2908</v>
      </c>
      <c r="B2763" s="24" t="s">
        <v>506</v>
      </c>
      <c r="C2763" s="24"/>
      <c r="D2763" s="24" t="s">
        <v>7187</v>
      </c>
      <c r="E2763" s="24" t="s">
        <v>10803</v>
      </c>
      <c r="F2763" s="77" t="str">
        <f t="shared" si="568"/>
        <v>Thomas More Catholic School AMG</v>
      </c>
      <c r="G2763" s="24" t="s">
        <v>10808</v>
      </c>
      <c r="H2763" s="24" t="s">
        <v>5010</v>
      </c>
      <c r="I2763" s="24" t="s">
        <v>5010</v>
      </c>
      <c r="J2763" s="24" t="s">
        <v>190</v>
      </c>
      <c r="K2763" s="24" t="s">
        <v>6369</v>
      </c>
      <c r="L2763" s="25">
        <v>45687</v>
      </c>
      <c r="M2763" s="25">
        <v>46052</v>
      </c>
      <c r="N2763" s="81">
        <f t="shared" si="565"/>
        <v>46598</v>
      </c>
      <c r="O2763" s="77" t="str">
        <f t="shared" ca="1" si="566"/>
        <v>Live</v>
      </c>
      <c r="P2763" s="77" t="str" cm="1">
        <f t="array" aca="1" ref="P2763" ca="1">_xlfn.IFS((N2763-TODAY())&gt;=547,"06 Expires over 18 months",(N2763-TODAY())&gt;=365,"05 Expires in 18 months",(N2763-TODAY())&gt;=183,"04 Expires in 12 months",(N2763-TODAY())&gt;=92,"03 Expires in 6 months",(N2763-TODAY())&gt;=31,"02 Expires in 3 months",(N2763-TODAY())&gt;=0,"01 Expires in 30 days",(N2763-TODAY())&gt;=-31,"01 Expired last 30 days",(N2763-TODAY())&gt;=-92,"02 Expired last 3 months",(N2763-TODAY())&gt;=-183,"03 Expired last 6 months",(N2763-TODAY())&gt;=-365,"04 Expired last 12 months",(N2763-TODAY())&gt;=-547,"05 Expired last 18 months",TRUE,"06 Expired over 18 months")</f>
        <v>04 Expires in 12 months</v>
      </c>
      <c r="Q2763" s="65">
        <v>10000</v>
      </c>
      <c r="R2763" s="84">
        <f t="shared" si="564"/>
        <v>25000</v>
      </c>
      <c r="S2763" s="77" t="str" cm="1">
        <f t="array" ref="S2763">_xlfn.IFS(R2763&gt;5000000,"Gold",R2763&gt;=500000,"Silver",R2763&gt;30000,"Bronze",TRUE,"Transactional")</f>
        <v>Transactional</v>
      </c>
      <c r="T2763" s="24" t="s">
        <v>54</v>
      </c>
      <c r="U2763" s="101" t="s">
        <v>366</v>
      </c>
      <c r="V2763" s="101"/>
      <c r="W2763" s="77" t="str">
        <f t="shared" si="569"/>
        <v>Yes</v>
      </c>
      <c r="X2763" s="77" t="str">
        <f>IFERROR(_xlfn.XLOOKUP(J2763&amp;"||"&amp;K2763,'Mapping Ref.'!$J$2:$J$538,'Mapping Ref.'!$K$2:$K$538),"")</f>
        <v>Childrens &amp; Adults</v>
      </c>
      <c r="Y2763" s="77" t="str" cm="1">
        <f t="array" ref="Y2763">_xlfn.IFS(R2763&gt;2000000,"For Publication",R2763&gt;100000,"PID",R2763&gt;30000,"RFQ",TRUE,"Transactional")</f>
        <v>Transactional</v>
      </c>
      <c r="Z2763" s="24" t="s">
        <v>8586</v>
      </c>
      <c r="AA2763" s="32">
        <v>12</v>
      </c>
      <c r="AB2763" s="24">
        <v>18</v>
      </c>
      <c r="AC2763" s="25">
        <v>45687</v>
      </c>
      <c r="AD2763" s="24" t="s">
        <v>58</v>
      </c>
      <c r="AE2763" s="24" t="s">
        <v>8347</v>
      </c>
      <c r="AF2763" s="24" t="s">
        <v>60</v>
      </c>
      <c r="AG2763" s="24" t="s">
        <v>59</v>
      </c>
      <c r="AH2763" s="24" t="s">
        <v>60</v>
      </c>
      <c r="AI2763" s="24">
        <v>218591255</v>
      </c>
      <c r="AJ2763" s="24" t="s">
        <v>59</v>
      </c>
      <c r="AK2763" s="24" t="s">
        <v>101</v>
      </c>
      <c r="AL2763" s="24" t="s">
        <v>70</v>
      </c>
      <c r="AM2763" s="24" t="s">
        <v>59</v>
      </c>
      <c r="AN2763" s="24" t="s">
        <v>59</v>
      </c>
      <c r="AO2763" s="24">
        <v>0</v>
      </c>
      <c r="AP2763" s="24"/>
      <c r="AQ2763" s="24" t="s">
        <v>10809</v>
      </c>
      <c r="AR2763" s="24" t="s">
        <v>10810</v>
      </c>
      <c r="AS2763" s="89">
        <f t="shared" si="567"/>
        <v>30</v>
      </c>
      <c r="AT2763" s="24" t="s">
        <v>10811</v>
      </c>
    </row>
    <row r="2764" spans="1:46" x14ac:dyDescent="0.5">
      <c r="A2764" s="24">
        <v>2909</v>
      </c>
      <c r="B2764" s="24" t="s">
        <v>506</v>
      </c>
      <c r="C2764" s="24"/>
      <c r="D2764" s="24" t="s">
        <v>10812</v>
      </c>
      <c r="E2764" s="24" t="s">
        <v>9503</v>
      </c>
      <c r="F2764" s="77" t="str">
        <f t="shared" si="568"/>
        <v>Macbeth 12 Limited</v>
      </c>
      <c r="G2764" s="24" t="s">
        <v>10813</v>
      </c>
      <c r="H2764" s="24" t="s">
        <v>3282</v>
      </c>
      <c r="I2764" s="24" t="s">
        <v>10463</v>
      </c>
      <c r="J2764" s="24" t="s">
        <v>107</v>
      </c>
      <c r="K2764" s="24" t="s">
        <v>3283</v>
      </c>
      <c r="L2764" s="25">
        <v>45688</v>
      </c>
      <c r="M2764" s="25">
        <v>46783</v>
      </c>
      <c r="N2764" s="81">
        <f t="shared" si="565"/>
        <v>46783</v>
      </c>
      <c r="O2764" s="77" t="str">
        <f t="shared" ca="1" si="566"/>
        <v>Live</v>
      </c>
      <c r="P2764" s="77" t="str" cm="1">
        <f t="array" aca="1" ref="P2764" ca="1">_xlfn.IFS((N2764-TODAY())&gt;=547,"06 Expires over 18 months",(N2764-TODAY())&gt;=365,"05 Expires in 18 months",(N2764-TODAY())&gt;=183,"04 Expires in 12 months",(N2764-TODAY())&gt;=92,"03 Expires in 6 months",(N2764-TODAY())&gt;=31,"02 Expires in 3 months",(N2764-TODAY())&gt;=0,"01 Expires in 30 days",(N2764-TODAY())&gt;=-31,"01 Expired last 30 days",(N2764-TODAY())&gt;=-92,"02 Expired last 3 months",(N2764-TODAY())&gt;=-183,"03 Expired last 6 months",(N2764-TODAY())&gt;=-365,"04 Expired last 12 months",(N2764-TODAY())&gt;=-547,"05 Expired last 18 months",TRUE,"06 Expired over 18 months")</f>
        <v>05 Expires in 18 months</v>
      </c>
      <c r="Q2764" s="65">
        <v>24999</v>
      </c>
      <c r="R2764" s="84">
        <f t="shared" si="564"/>
        <v>74997</v>
      </c>
      <c r="S2764" s="77" t="str" cm="1">
        <f t="array" ref="S2764">_xlfn.IFS(R2764&gt;5000000,"Gold",R2764&gt;=500000,"Silver",R2764&gt;30000,"Bronze",TRUE,"Transactional")</f>
        <v>Bronze</v>
      </c>
      <c r="T2764" s="24" t="s">
        <v>54</v>
      </c>
      <c r="U2764" s="101" t="s">
        <v>84</v>
      </c>
      <c r="V2764" s="101" t="s">
        <v>157</v>
      </c>
      <c r="W2764" s="77" t="str">
        <f t="shared" si="569"/>
        <v>No</v>
      </c>
      <c r="X2764" s="77" t="str">
        <f>IFERROR(_xlfn.XLOOKUP(J2764&amp;"||"&amp;K2764,'Mapping Ref.'!$J$2:$J$538,'Mapping Ref.'!$K$2:$K$538),"")</f>
        <v>Construction &amp; Estates</v>
      </c>
      <c r="Y2764" s="77" t="str" cm="1">
        <f t="array" ref="Y2764">_xlfn.IFS(R2764&gt;2000000,"For Publication",R2764&gt;100000,"PID",R2764&gt;30000,"RFQ",TRUE,"Transactional")</f>
        <v>RFQ</v>
      </c>
      <c r="Z2764" s="24" t="s">
        <v>2277</v>
      </c>
      <c r="AA2764" s="32">
        <v>36</v>
      </c>
      <c r="AB2764" s="24">
        <v>0</v>
      </c>
      <c r="AC2764" s="25">
        <v>45688</v>
      </c>
      <c r="AD2764" s="24" t="s">
        <v>58</v>
      </c>
      <c r="AE2764" s="24" t="s">
        <v>8375</v>
      </c>
      <c r="AF2764" s="24" t="s">
        <v>60</v>
      </c>
      <c r="AG2764" s="24" t="s">
        <v>59</v>
      </c>
      <c r="AH2764" s="24" t="s">
        <v>60</v>
      </c>
      <c r="AI2764" s="24">
        <v>4838377</v>
      </c>
      <c r="AJ2764" s="24" t="s">
        <v>59</v>
      </c>
      <c r="AK2764" s="24" t="s">
        <v>101</v>
      </c>
      <c r="AL2764" s="24" t="s">
        <v>8595</v>
      </c>
      <c r="AM2764" s="24" t="s">
        <v>60</v>
      </c>
      <c r="AN2764" s="24" t="s">
        <v>59</v>
      </c>
      <c r="AO2764" s="24">
        <v>0</v>
      </c>
      <c r="AP2764" s="24"/>
      <c r="AQ2764" s="24" t="s">
        <v>10814</v>
      </c>
      <c r="AR2764" s="24" t="s">
        <v>10815</v>
      </c>
      <c r="AS2764" s="89">
        <f t="shared" si="567"/>
        <v>36</v>
      </c>
      <c r="AT2764" s="24"/>
    </row>
    <row r="2765" spans="1:46" x14ac:dyDescent="0.5">
      <c r="A2765" s="24">
        <v>2910</v>
      </c>
      <c r="B2765" s="24" t="s">
        <v>506</v>
      </c>
      <c r="C2765" s="24"/>
      <c r="D2765" s="24" t="s">
        <v>10816</v>
      </c>
      <c r="E2765" s="24" t="s">
        <v>10817</v>
      </c>
      <c r="F2765" s="77" t="str">
        <f t="shared" si="568"/>
        <v>Game4Padel Ltd</v>
      </c>
      <c r="G2765" s="24" t="s">
        <v>10818</v>
      </c>
      <c r="H2765" s="24" t="s">
        <v>3729</v>
      </c>
      <c r="I2765" s="24" t="s">
        <v>3730</v>
      </c>
      <c r="J2765" s="24" t="s">
        <v>321</v>
      </c>
      <c r="K2765" s="24" t="s">
        <v>360</v>
      </c>
      <c r="L2765" s="25">
        <v>45688</v>
      </c>
      <c r="M2765" s="25">
        <v>46419</v>
      </c>
      <c r="N2765" s="81">
        <f t="shared" si="565"/>
        <v>46784</v>
      </c>
      <c r="O2765" s="77" t="str">
        <f t="shared" ca="1" si="566"/>
        <v>Live</v>
      </c>
      <c r="P2765" s="77" t="str" cm="1">
        <f t="array" aca="1" ref="P2765" ca="1">_xlfn.IFS((N2765-TODAY())&gt;=547,"06 Expires over 18 months",(N2765-TODAY())&gt;=365,"05 Expires in 18 months",(N2765-TODAY())&gt;=183,"04 Expires in 12 months",(N2765-TODAY())&gt;=92,"03 Expires in 6 months",(N2765-TODAY())&gt;=31,"02 Expires in 3 months",(N2765-TODAY())&gt;=0,"01 Expires in 30 days",(N2765-TODAY())&gt;=-31,"01 Expired last 30 days",(N2765-TODAY())&gt;=-92,"02 Expired last 3 months",(N2765-TODAY())&gt;=-183,"03 Expired last 6 months",(N2765-TODAY())&gt;=-365,"04 Expired last 12 months",(N2765-TODAY())&gt;=-547,"05 Expired last 18 months",TRUE,"06 Expired over 18 months")</f>
        <v>05 Expires in 18 months</v>
      </c>
      <c r="Q2765" s="65">
        <v>10000</v>
      </c>
      <c r="R2765" s="84">
        <f t="shared" si="564"/>
        <v>30000</v>
      </c>
      <c r="S2765" s="77" t="str" cm="1">
        <f t="array" ref="S2765">_xlfn.IFS(R2765&gt;5000000,"Gold",R2765&gt;=500000,"Silver",R2765&gt;30000,"Bronze",TRUE,"Transactional")</f>
        <v>Transactional</v>
      </c>
      <c r="T2765" s="24" t="s">
        <v>54</v>
      </c>
      <c r="U2765" s="101" t="s">
        <v>99</v>
      </c>
      <c r="V2765" s="101" t="s">
        <v>1168</v>
      </c>
      <c r="W2765" s="77" t="str">
        <f t="shared" si="569"/>
        <v>Yes</v>
      </c>
      <c r="X2765" s="77" t="str">
        <f>IFERROR(_xlfn.XLOOKUP(J2765&amp;"||"&amp;K2765,'Mapping Ref.'!$J$2:$J$538,'Mapping Ref.'!$K$2:$K$538),"")</f>
        <v>Corporate</v>
      </c>
      <c r="Y2765" s="77" t="str" cm="1">
        <f t="array" ref="Y2765">_xlfn.IFS(R2765&gt;2000000,"For Publication",R2765&gt;100000,"PID",R2765&gt;30000,"RFQ",TRUE,"Transactional")</f>
        <v>Transactional</v>
      </c>
      <c r="Z2765" s="24" t="s">
        <v>2277</v>
      </c>
      <c r="AA2765" s="32">
        <v>24</v>
      </c>
      <c r="AB2765" s="24">
        <v>12</v>
      </c>
      <c r="AC2765" s="25">
        <v>45688</v>
      </c>
      <c r="AD2765" s="24" t="s">
        <v>58</v>
      </c>
      <c r="AE2765" s="24" t="s">
        <v>5003</v>
      </c>
      <c r="AF2765" s="24" t="s">
        <v>59</v>
      </c>
      <c r="AG2765" s="24" t="s">
        <v>59</v>
      </c>
      <c r="AH2765" s="24" t="s">
        <v>60</v>
      </c>
      <c r="AI2765" s="24" t="s">
        <v>10819</v>
      </c>
      <c r="AJ2765" s="24" t="s">
        <v>59</v>
      </c>
      <c r="AK2765" s="24" t="s">
        <v>86</v>
      </c>
      <c r="AL2765" s="24" t="s">
        <v>70</v>
      </c>
      <c r="AM2765" s="24" t="s">
        <v>60</v>
      </c>
      <c r="AN2765" s="24"/>
      <c r="AO2765" s="24">
        <v>0</v>
      </c>
      <c r="AP2765" s="24" t="s">
        <v>10174</v>
      </c>
      <c r="AQ2765" s="24" t="s">
        <v>10820</v>
      </c>
      <c r="AR2765" s="24" t="s">
        <v>10821</v>
      </c>
      <c r="AS2765" s="89">
        <f t="shared" si="567"/>
        <v>36</v>
      </c>
      <c r="AT2765" s="24" t="s">
        <v>10818</v>
      </c>
    </row>
    <row r="2766" spans="1:46" x14ac:dyDescent="0.5">
      <c r="A2766" s="24">
        <v>2911</v>
      </c>
      <c r="B2766" s="24" t="s">
        <v>506</v>
      </c>
      <c r="C2766" s="24"/>
      <c r="D2766" s="24" t="s">
        <v>7187</v>
      </c>
      <c r="E2766" s="24" t="s">
        <v>10803</v>
      </c>
      <c r="F2766" s="77" t="str">
        <f t="shared" si="568"/>
        <v>LONDON BOROUGH OF HOUNSLOW</v>
      </c>
      <c r="G2766" s="24" t="s">
        <v>10822</v>
      </c>
      <c r="H2766" s="24" t="s">
        <v>5010</v>
      </c>
      <c r="I2766" s="24" t="s">
        <v>5010</v>
      </c>
      <c r="J2766" s="24" t="s">
        <v>190</v>
      </c>
      <c r="K2766" s="24" t="s">
        <v>6369</v>
      </c>
      <c r="L2766" s="25">
        <v>45688</v>
      </c>
      <c r="M2766" s="25">
        <v>46053</v>
      </c>
      <c r="N2766" s="81">
        <f t="shared" si="565"/>
        <v>46599</v>
      </c>
      <c r="O2766" s="77" t="str">
        <f t="shared" ca="1" si="566"/>
        <v>Live</v>
      </c>
      <c r="P2766" s="77" t="str" cm="1">
        <f t="array" aca="1" ref="P2766" ca="1">_xlfn.IFS((N2766-TODAY())&gt;=547,"06 Expires over 18 months",(N2766-TODAY())&gt;=365,"05 Expires in 18 months",(N2766-TODAY())&gt;=183,"04 Expires in 12 months",(N2766-TODAY())&gt;=92,"03 Expires in 6 months",(N2766-TODAY())&gt;=31,"02 Expires in 3 months",(N2766-TODAY())&gt;=0,"01 Expires in 30 days",(N2766-TODAY())&gt;=-31,"01 Expired last 30 days",(N2766-TODAY())&gt;=-92,"02 Expired last 3 months",(N2766-TODAY())&gt;=-183,"03 Expired last 6 months",(N2766-TODAY())&gt;=-365,"04 Expired last 12 months",(N2766-TODAY())&gt;=-547,"05 Expired last 18 months",TRUE,"06 Expired over 18 months")</f>
        <v>04 Expires in 12 months</v>
      </c>
      <c r="Q2766" s="65">
        <v>10000</v>
      </c>
      <c r="R2766" s="84">
        <f t="shared" si="564"/>
        <v>25000</v>
      </c>
      <c r="S2766" s="77" t="str" cm="1">
        <f t="array" ref="S2766">_xlfn.IFS(R2766&gt;5000000,"Gold",R2766&gt;=500000,"Silver",R2766&gt;30000,"Bronze",TRUE,"Transactional")</f>
        <v>Transactional</v>
      </c>
      <c r="T2766" s="24" t="s">
        <v>122</v>
      </c>
      <c r="U2766" s="101" t="s">
        <v>366</v>
      </c>
      <c r="V2766" s="101"/>
      <c r="W2766" s="77" t="str">
        <f t="shared" si="569"/>
        <v>Yes</v>
      </c>
      <c r="X2766" s="77" t="str">
        <f>IFERROR(_xlfn.XLOOKUP(J2766&amp;"||"&amp;K2766,'Mapping Ref.'!$J$2:$J$538,'Mapping Ref.'!$K$2:$K$538),"")</f>
        <v>Childrens &amp; Adults</v>
      </c>
      <c r="Y2766" s="77" t="str" cm="1">
        <f t="array" ref="Y2766">_xlfn.IFS(R2766&gt;2000000,"For Publication",R2766&gt;100000,"PID",R2766&gt;30000,"RFQ",TRUE,"Transactional")</f>
        <v>Transactional</v>
      </c>
      <c r="Z2766" s="24" t="s">
        <v>8586</v>
      </c>
      <c r="AA2766" s="32">
        <v>12</v>
      </c>
      <c r="AB2766" s="24">
        <v>18</v>
      </c>
      <c r="AC2766" s="25">
        <v>45688</v>
      </c>
      <c r="AD2766" s="24" t="s">
        <v>58</v>
      </c>
      <c r="AE2766" s="24" t="s">
        <v>8347</v>
      </c>
      <c r="AF2766" s="24" t="s">
        <v>59</v>
      </c>
      <c r="AG2766" s="24" t="s">
        <v>59</v>
      </c>
      <c r="AH2766" s="24" t="s">
        <v>60</v>
      </c>
      <c r="AI2766" s="24">
        <v>222492286</v>
      </c>
      <c r="AJ2766" s="24" t="s">
        <v>59</v>
      </c>
      <c r="AK2766" s="24" t="s">
        <v>101</v>
      </c>
      <c r="AL2766" s="24" t="s">
        <v>70</v>
      </c>
      <c r="AM2766" s="24" t="s">
        <v>59</v>
      </c>
      <c r="AN2766" s="24" t="s">
        <v>59</v>
      </c>
      <c r="AO2766" s="24">
        <v>0</v>
      </c>
      <c r="AP2766" s="24"/>
      <c r="AQ2766" s="24" t="s">
        <v>10823</v>
      </c>
      <c r="AR2766" s="24" t="s">
        <v>10824</v>
      </c>
      <c r="AS2766" s="89">
        <f t="shared" si="567"/>
        <v>30</v>
      </c>
      <c r="AT2766" s="24" t="s">
        <v>10825</v>
      </c>
    </row>
    <row r="2767" spans="1:46" x14ac:dyDescent="0.5">
      <c r="A2767" s="24">
        <v>2912</v>
      </c>
      <c r="B2767" s="24" t="s">
        <v>506</v>
      </c>
      <c r="C2767" s="24"/>
      <c r="D2767" s="24" t="s">
        <v>7187</v>
      </c>
      <c r="E2767" s="24" t="s">
        <v>10826</v>
      </c>
      <c r="F2767" s="77" t="str">
        <f t="shared" si="568"/>
        <v>KKC- Whistable Junior School</v>
      </c>
      <c r="G2767" s="24" t="s">
        <v>10827</v>
      </c>
      <c r="H2767" s="24" t="s">
        <v>5010</v>
      </c>
      <c r="I2767" s="24" t="s">
        <v>5010</v>
      </c>
      <c r="J2767" s="24" t="s">
        <v>190</v>
      </c>
      <c r="K2767" s="24" t="s">
        <v>6369</v>
      </c>
      <c r="L2767" s="25">
        <v>45688</v>
      </c>
      <c r="M2767" s="25">
        <v>46053</v>
      </c>
      <c r="N2767" s="81">
        <f t="shared" si="565"/>
        <v>46599</v>
      </c>
      <c r="O2767" s="77" t="str">
        <f t="shared" ca="1" si="566"/>
        <v>Live</v>
      </c>
      <c r="P2767" s="77" t="str" cm="1">
        <f t="array" aca="1" ref="P2767" ca="1">_xlfn.IFS((N2767-TODAY())&gt;=547,"06 Expires over 18 months",(N2767-TODAY())&gt;=365,"05 Expires in 18 months",(N2767-TODAY())&gt;=183,"04 Expires in 12 months",(N2767-TODAY())&gt;=92,"03 Expires in 6 months",(N2767-TODAY())&gt;=31,"02 Expires in 3 months",(N2767-TODAY())&gt;=0,"01 Expires in 30 days",(N2767-TODAY())&gt;=-31,"01 Expired last 30 days",(N2767-TODAY())&gt;=-92,"02 Expired last 3 months",(N2767-TODAY())&gt;=-183,"03 Expired last 6 months",(N2767-TODAY())&gt;=-365,"04 Expired last 12 months",(N2767-TODAY())&gt;=-547,"05 Expired last 18 months",TRUE,"06 Expired over 18 months")</f>
        <v>04 Expires in 12 months</v>
      </c>
      <c r="Q2767" s="65">
        <v>10000</v>
      </c>
      <c r="R2767" s="84">
        <f t="shared" si="564"/>
        <v>25000</v>
      </c>
      <c r="S2767" s="77" t="str" cm="1">
        <f t="array" ref="S2767">_xlfn.IFS(R2767&gt;5000000,"Gold",R2767&gt;=500000,"Silver",R2767&gt;30000,"Bronze",TRUE,"Transactional")</f>
        <v>Transactional</v>
      </c>
      <c r="T2767" s="24" t="s">
        <v>54</v>
      </c>
      <c r="U2767" s="101" t="s">
        <v>366</v>
      </c>
      <c r="V2767" s="101"/>
      <c r="W2767" s="77" t="str">
        <f t="shared" si="569"/>
        <v>Yes</v>
      </c>
      <c r="X2767" s="77" t="str">
        <f>IFERROR(_xlfn.XLOOKUP(J2767&amp;"||"&amp;K2767,'Mapping Ref.'!$J$2:$J$538,'Mapping Ref.'!$K$2:$K$538),"")</f>
        <v>Childrens &amp; Adults</v>
      </c>
      <c r="Y2767" s="77" t="str" cm="1">
        <f t="array" ref="Y2767">_xlfn.IFS(R2767&gt;2000000,"For Publication",R2767&gt;100000,"PID",R2767&gt;30000,"RFQ",TRUE,"Transactional")</f>
        <v>Transactional</v>
      </c>
      <c r="Z2767" s="24" t="s">
        <v>8586</v>
      </c>
      <c r="AA2767" s="32">
        <v>12</v>
      </c>
      <c r="AB2767" s="24">
        <v>18</v>
      </c>
      <c r="AC2767" s="25">
        <v>45688</v>
      </c>
      <c r="AD2767" s="24" t="s">
        <v>58</v>
      </c>
      <c r="AE2767" s="24" t="s">
        <v>8347</v>
      </c>
      <c r="AF2767" s="24" t="s">
        <v>60</v>
      </c>
      <c r="AG2767" s="24" t="s">
        <v>59</v>
      </c>
      <c r="AH2767" s="24" t="s">
        <v>60</v>
      </c>
      <c r="AI2767" s="24">
        <v>204269191</v>
      </c>
      <c r="AJ2767" s="24" t="s">
        <v>59</v>
      </c>
      <c r="AK2767" s="24" t="s">
        <v>101</v>
      </c>
      <c r="AL2767" s="24" t="s">
        <v>70</v>
      </c>
      <c r="AM2767" s="24" t="s">
        <v>59</v>
      </c>
      <c r="AN2767" s="24" t="s">
        <v>59</v>
      </c>
      <c r="AO2767" s="24">
        <v>0</v>
      </c>
      <c r="AP2767" s="24"/>
      <c r="AQ2767" s="24" t="s">
        <v>10828</v>
      </c>
      <c r="AR2767" s="24" t="s">
        <v>10829</v>
      </c>
      <c r="AS2767" s="89">
        <f t="shared" si="567"/>
        <v>30</v>
      </c>
      <c r="AT2767" s="24" t="s">
        <v>10830</v>
      </c>
    </row>
    <row r="2768" spans="1:46" x14ac:dyDescent="0.5">
      <c r="A2768" s="31">
        <v>2913</v>
      </c>
      <c r="B2768" s="31"/>
      <c r="C2768" s="31"/>
      <c r="D2768" s="31" t="s">
        <v>10831</v>
      </c>
      <c r="E2768" s="24" t="s">
        <v>10832</v>
      </c>
      <c r="F2768" s="78" t="str">
        <f t="shared" si="568"/>
        <v>3D ALUMINIUM PLAS LTD</v>
      </c>
      <c r="G2768" s="31" t="s">
        <v>10833</v>
      </c>
      <c r="H2768" s="31" t="s">
        <v>784</v>
      </c>
      <c r="I2768" s="31" t="s">
        <v>1128</v>
      </c>
      <c r="J2768" s="31" t="s">
        <v>321</v>
      </c>
      <c r="K2768" s="31" t="s">
        <v>3201</v>
      </c>
      <c r="L2768" s="34">
        <v>45692</v>
      </c>
      <c r="M2768" s="34">
        <v>45898</v>
      </c>
      <c r="N2768" s="81">
        <f t="shared" si="565"/>
        <v>45898</v>
      </c>
      <c r="O2768" s="77" t="str">
        <f t="shared" ca="1" si="566"/>
        <v>Expired</v>
      </c>
      <c r="P2768" s="77" t="str" cm="1">
        <f t="array" aca="1" ref="P2768" ca="1">_xlfn.IFS((N2768-TODAY())&gt;=547,"06 Expires over 18 months",(N2768-TODAY())&gt;=365,"05 Expires in 18 months",(N2768-TODAY())&gt;=183,"04 Expires in 12 months",(N2768-TODAY())&gt;=92,"03 Expires in 6 months",(N2768-TODAY())&gt;=31,"02 Expires in 3 months",(N2768-TODAY())&gt;=0,"01 Expires in 30 days",(N2768-TODAY())&gt;=-31,"01 Expired last 30 days",(N2768-TODAY())&gt;=-92,"02 Expired last 3 months",(N2768-TODAY())&gt;=-183,"03 Expired last 6 months",(N2768-TODAY())&gt;=-365,"04 Expired last 12 months",(N2768-TODAY())&gt;=-547,"05 Expired last 18 months",TRUE,"06 Expired over 18 months")</f>
        <v>04 Expired last 12 months</v>
      </c>
      <c r="Q2768" s="69">
        <v>142375.04000000001</v>
      </c>
      <c r="R2768" s="84">
        <f t="shared" si="564"/>
        <v>142375.04000000001</v>
      </c>
      <c r="S2768" s="77" t="str" cm="1">
        <f t="array" ref="S2768">_xlfn.IFS(R2768&gt;5000000,"Gold",R2768&gt;=500000,"Silver",R2768&gt;30000,"Bronze",TRUE,"Transactional")</f>
        <v>Bronze</v>
      </c>
      <c r="T2768" s="24" t="s">
        <v>122</v>
      </c>
      <c r="U2768" s="101" t="s">
        <v>366</v>
      </c>
      <c r="V2768" s="101" t="s">
        <v>853</v>
      </c>
      <c r="W2768" s="77" t="str">
        <f t="shared" si="569"/>
        <v>No</v>
      </c>
      <c r="X2768" s="77" t="str">
        <f>IFERROR(_xlfn.XLOOKUP(J2768&amp;"||"&amp;K2768,'Mapping Ref.'!$J$2:$J$538,'Mapping Ref.'!$K$2:$K$538),"")</f>
        <v>Corporate</v>
      </c>
      <c r="Y2768" s="77" t="str" cm="1">
        <f t="array" ref="Y2768">_xlfn.IFS(R2768&gt;2000000,"For Publication",R2768&gt;100000,"PID",R2768&gt;30000,"RFQ",TRUE,"Transactional")</f>
        <v>PID</v>
      </c>
      <c r="Z2768" s="31" t="s">
        <v>2277</v>
      </c>
      <c r="AA2768" s="48">
        <v>0</v>
      </c>
      <c r="AB2768" s="31">
        <v>0</v>
      </c>
      <c r="AC2768" s="34">
        <v>45692</v>
      </c>
      <c r="AD2768" s="31" t="s">
        <v>58</v>
      </c>
      <c r="AE2768" s="31" t="s">
        <v>10834</v>
      </c>
      <c r="AF2768" s="31" t="s">
        <v>59</v>
      </c>
      <c r="AG2768" s="31" t="s">
        <v>59</v>
      </c>
      <c r="AH2768" s="31" t="s">
        <v>60</v>
      </c>
      <c r="AI2768" s="31">
        <v>1128843</v>
      </c>
      <c r="AJ2768" s="31" t="s">
        <v>60</v>
      </c>
      <c r="AK2768" s="31" t="s">
        <v>76</v>
      </c>
      <c r="AL2768" s="24" t="s">
        <v>70</v>
      </c>
      <c r="AM2768" s="31" t="s">
        <v>60</v>
      </c>
      <c r="AN2768" s="31" t="s">
        <v>59</v>
      </c>
      <c r="AO2768" s="31">
        <v>0</v>
      </c>
      <c r="AP2768" s="31" t="s">
        <v>8471</v>
      </c>
      <c r="AQ2768" s="31" t="s">
        <v>10835</v>
      </c>
      <c r="AR2768" s="31" t="s">
        <v>10836</v>
      </c>
      <c r="AS2768" s="89">
        <f t="shared" si="567"/>
        <v>6</v>
      </c>
      <c r="AT2768" s="24" t="s">
        <v>10837</v>
      </c>
    </row>
    <row r="2769" spans="1:46" x14ac:dyDescent="0.5">
      <c r="A2769" s="31">
        <v>2915</v>
      </c>
      <c r="B2769" s="31"/>
      <c r="C2769" s="31"/>
      <c r="D2769" s="31" t="s">
        <v>10838</v>
      </c>
      <c r="E2769" s="24" t="s">
        <v>6473</v>
      </c>
      <c r="F2769" s="78" t="str">
        <f t="shared" si="568"/>
        <v>R O’DONOVAN MEDICOLEGAL LIMITED</v>
      </c>
      <c r="G2769" s="31" t="s">
        <v>10839</v>
      </c>
      <c r="H2769" s="31" t="s">
        <v>1420</v>
      </c>
      <c r="I2769" s="31" t="s">
        <v>1420</v>
      </c>
      <c r="J2769" s="24" t="s">
        <v>52</v>
      </c>
      <c r="K2769" s="31" t="s">
        <v>822</v>
      </c>
      <c r="L2769" s="34">
        <v>45693</v>
      </c>
      <c r="M2769" s="34"/>
      <c r="N2769" s="81"/>
      <c r="O2769" s="77" t="s">
        <v>712</v>
      </c>
      <c r="P2769" s="77"/>
      <c r="Q2769" s="104"/>
      <c r="R2769" s="84">
        <v>0</v>
      </c>
      <c r="S2769" s="77" t="str" cm="1">
        <f t="array" ref="S2769">_xlfn.IFS(R2769&gt;5000000,"Gold",R2769&gt;=500000,"Silver",R2769&gt;30000,"Bronze",TRUE,"Transactional")</f>
        <v>Transactional</v>
      </c>
      <c r="T2769" s="24" t="s">
        <v>54</v>
      </c>
      <c r="U2769" s="101" t="s">
        <v>455</v>
      </c>
      <c r="V2769" s="101" t="s">
        <v>822</v>
      </c>
      <c r="W2769" s="77" t="str">
        <f t="shared" si="569"/>
        <v>Yes</v>
      </c>
      <c r="X2769" s="77" t="str">
        <f>IFERROR(_xlfn.XLOOKUP(J2769&amp;"||"&amp;K2769,'Mapping Ref.'!$J$2:$J$538,'Mapping Ref.'!$K$2:$K$538),"")</f>
        <v>Corporate</v>
      </c>
      <c r="Y2769" s="77" t="str" cm="1">
        <f t="array" ref="Y2769">_xlfn.IFS(R2769&gt;2000000,"For Publication",R2769&gt;100000,"PID",R2769&gt;30000,"RFQ",TRUE,"Transactional")</f>
        <v>Transactional</v>
      </c>
      <c r="Z2769" s="31" t="s">
        <v>8586</v>
      </c>
      <c r="AA2769" s="48">
        <v>80</v>
      </c>
      <c r="AB2769" s="31">
        <v>80</v>
      </c>
      <c r="AC2769" s="34">
        <v>45693</v>
      </c>
      <c r="AD2769" s="31" t="s">
        <v>102</v>
      </c>
      <c r="AE2769" s="31">
        <v>0</v>
      </c>
      <c r="AF2769" s="31" t="s">
        <v>60</v>
      </c>
      <c r="AG2769" s="31" t="s">
        <v>60</v>
      </c>
      <c r="AH2769" s="31" t="s">
        <v>60</v>
      </c>
      <c r="AI2769" s="31">
        <v>10743387</v>
      </c>
      <c r="AJ2769" s="31" t="s">
        <v>59</v>
      </c>
      <c r="AK2769" s="31" t="s">
        <v>57</v>
      </c>
      <c r="AL2769" s="24" t="s">
        <v>70</v>
      </c>
      <c r="AM2769" s="31" t="s">
        <v>59</v>
      </c>
      <c r="AN2769" s="31"/>
      <c r="AO2769" s="31">
        <v>0</v>
      </c>
      <c r="AP2769" s="31" t="s">
        <v>8471</v>
      </c>
      <c r="AQ2769" s="31" t="s">
        <v>10840</v>
      </c>
      <c r="AR2769" s="31" t="s">
        <v>10841</v>
      </c>
      <c r="AS2769" s="89">
        <v>0</v>
      </c>
      <c r="AT2769" s="24" t="s">
        <v>10842</v>
      </c>
    </row>
    <row r="2770" spans="1:46" x14ac:dyDescent="0.5">
      <c r="A2770" s="31">
        <v>2916</v>
      </c>
      <c r="B2770" s="24" t="s">
        <v>506</v>
      </c>
      <c r="C2770" s="31"/>
      <c r="D2770" s="31" t="s">
        <v>10843</v>
      </c>
      <c r="E2770" s="24" t="s">
        <v>9503</v>
      </c>
      <c r="F2770" s="78" t="str">
        <f t="shared" si="568"/>
        <v>Macbeth 12 Ltd T/A Pirtek Park Royal</v>
      </c>
      <c r="G2770" s="31" t="s">
        <v>10844</v>
      </c>
      <c r="H2770" s="31" t="s">
        <v>3282</v>
      </c>
      <c r="I2770" s="31" t="s">
        <v>10463</v>
      </c>
      <c r="J2770" s="31" t="s">
        <v>107</v>
      </c>
      <c r="K2770" s="31" t="s">
        <v>3283</v>
      </c>
      <c r="L2770" s="34">
        <v>45693</v>
      </c>
      <c r="M2770" s="34">
        <v>46787</v>
      </c>
      <c r="N2770" s="81">
        <f t="shared" ref="N2770:N2801" si="570">EDATE(M2770,AB2770)</f>
        <v>46787</v>
      </c>
      <c r="O2770" s="77" t="str">
        <f t="shared" ref="O2770:O2801" ca="1" si="571">IF(N2770&lt;TODAY(),"Expired","Live")</f>
        <v>Live</v>
      </c>
      <c r="P2770" s="77" t="str" cm="1">
        <f t="array" aca="1" ref="P2770" ca="1">_xlfn.IFS((N2770-TODAY())&gt;=547,"06 Expires over 18 months",(N2770-TODAY())&gt;=365,"05 Expires in 18 months",(N2770-TODAY())&gt;=183,"04 Expires in 12 months",(N2770-TODAY())&gt;=92,"03 Expires in 6 months",(N2770-TODAY())&gt;=31,"02 Expires in 3 months",(N2770-TODAY())&gt;=0,"01 Expires in 30 days",(N2770-TODAY())&gt;=-31,"01 Expired last 30 days",(N2770-TODAY())&gt;=-92,"02 Expired last 3 months",(N2770-TODAY())&gt;=-183,"03 Expired last 6 months",(N2770-TODAY())&gt;=-365,"04 Expired last 12 months",(N2770-TODAY())&gt;=-547,"05 Expired last 18 months",TRUE,"06 Expired over 18 months")</f>
        <v>05 Expires in 18 months</v>
      </c>
      <c r="Q2770" s="69">
        <v>24999</v>
      </c>
      <c r="R2770" s="84">
        <f t="shared" ref="R2770:R2806" si="572">MAX(Q2770,Q2770*N(AS2770)/12)</f>
        <v>72913.75</v>
      </c>
      <c r="S2770" s="77" t="str" cm="1">
        <f t="array" ref="S2770">_xlfn.IFS(R2770&gt;5000000,"Gold",R2770&gt;=500000,"Silver",R2770&gt;30000,"Bronze",TRUE,"Transactional")</f>
        <v>Bronze</v>
      </c>
      <c r="T2770" s="24" t="s">
        <v>54</v>
      </c>
      <c r="U2770" s="101" t="s">
        <v>84</v>
      </c>
      <c r="V2770" s="101" t="s">
        <v>157</v>
      </c>
      <c r="W2770" s="77" t="str">
        <f t="shared" si="569"/>
        <v>No</v>
      </c>
      <c r="X2770" s="77" t="str">
        <f>IFERROR(_xlfn.XLOOKUP(J2770&amp;"||"&amp;K2770,'Mapping Ref.'!$J$2:$J$538,'Mapping Ref.'!$K$2:$K$538),"")</f>
        <v>Construction &amp; Estates</v>
      </c>
      <c r="Y2770" s="77" t="str" cm="1">
        <f t="array" ref="Y2770">_xlfn.IFS(R2770&gt;2000000,"For Publication",R2770&gt;100000,"PID",R2770&gt;30000,"RFQ",TRUE,"Transactional")</f>
        <v>RFQ</v>
      </c>
      <c r="Z2770" s="31" t="s">
        <v>2277</v>
      </c>
      <c r="AA2770" s="48">
        <v>36</v>
      </c>
      <c r="AB2770" s="31">
        <v>0</v>
      </c>
      <c r="AC2770" s="34">
        <v>45693</v>
      </c>
      <c r="AD2770" s="31" t="s">
        <v>58</v>
      </c>
      <c r="AE2770" s="31" t="s">
        <v>8375</v>
      </c>
      <c r="AF2770" s="31" t="s">
        <v>60</v>
      </c>
      <c r="AG2770" s="31" t="s">
        <v>59</v>
      </c>
      <c r="AH2770" s="31" t="s">
        <v>60</v>
      </c>
      <c r="AI2770" s="31">
        <v>4838377</v>
      </c>
      <c r="AJ2770" s="31" t="s">
        <v>59</v>
      </c>
      <c r="AK2770" s="31" t="s">
        <v>101</v>
      </c>
      <c r="AL2770" s="24" t="s">
        <v>8595</v>
      </c>
      <c r="AM2770" s="31" t="s">
        <v>60</v>
      </c>
      <c r="AN2770" s="31" t="s">
        <v>59</v>
      </c>
      <c r="AO2770" s="31">
        <v>0</v>
      </c>
      <c r="AP2770" s="31"/>
      <c r="AQ2770" s="31" t="s">
        <v>10814</v>
      </c>
      <c r="AR2770" s="31" t="s">
        <v>10815</v>
      </c>
      <c r="AS2770" s="89">
        <f t="shared" ref="AS2770:AS2811" si="573">DATEDIF(L2770,N2770,"m")</f>
        <v>35</v>
      </c>
      <c r="AT2770" s="24"/>
    </row>
    <row r="2771" spans="1:46" x14ac:dyDescent="0.5">
      <c r="A2771" s="31">
        <v>2917</v>
      </c>
      <c r="B2771" s="24" t="s">
        <v>506</v>
      </c>
      <c r="C2771" s="31"/>
      <c r="D2771" s="31" t="s">
        <v>10845</v>
      </c>
      <c r="E2771" s="24" t="s">
        <v>10846</v>
      </c>
      <c r="F2771" s="78" t="str">
        <f t="shared" si="568"/>
        <v>MINISTRY OF HOUSING, COMMUNITIES &amp; LOCAL GOVERNMENT (MHCLG)</v>
      </c>
      <c r="G2771" s="31" t="s">
        <v>10847</v>
      </c>
      <c r="H2771" s="31" t="s">
        <v>3853</v>
      </c>
      <c r="I2771" s="31" t="s">
        <v>972</v>
      </c>
      <c r="J2771" s="31" t="s">
        <v>321</v>
      </c>
      <c r="K2771" s="31" t="s">
        <v>1681</v>
      </c>
      <c r="L2771" s="34">
        <v>45698</v>
      </c>
      <c r="M2771" s="34">
        <v>46059</v>
      </c>
      <c r="N2771" s="81">
        <f t="shared" si="570"/>
        <v>46059</v>
      </c>
      <c r="O2771" s="77" t="str">
        <f t="shared" ca="1" si="571"/>
        <v>Expired</v>
      </c>
      <c r="P2771" s="77" t="str" cm="1">
        <f t="array" aca="1" ref="P2771" ca="1">_xlfn.IFS((N2771-TODAY())&gt;=547,"06 Expires over 18 months",(N2771-TODAY())&gt;=365,"05 Expires in 18 months",(N2771-TODAY())&gt;=183,"04 Expires in 12 months",(N2771-TODAY())&gt;=92,"03 Expires in 6 months",(N2771-TODAY())&gt;=31,"02 Expires in 3 months",(N2771-TODAY())&gt;=0,"01 Expires in 30 days",(N2771-TODAY())&gt;=-31,"01 Expired last 30 days",(N2771-TODAY())&gt;=-92,"02 Expired last 3 months",(N2771-TODAY())&gt;=-183,"03 Expired last 6 months",(N2771-TODAY())&gt;=-365,"04 Expired last 12 months",(N2771-TODAY())&gt;=-547,"05 Expired last 18 months",TRUE,"06 Expired over 18 months")</f>
        <v>04 Expired last 12 months</v>
      </c>
      <c r="Q2771" s="69">
        <v>84690.880000000005</v>
      </c>
      <c r="R2771" s="84">
        <f t="shared" si="572"/>
        <v>84690.880000000005</v>
      </c>
      <c r="S2771" s="77" t="str" cm="1">
        <f t="array" ref="S2771">_xlfn.IFS(R2771&gt;5000000,"Gold",R2771&gt;=500000,"Silver",R2771&gt;30000,"Bronze",TRUE,"Transactional")</f>
        <v>Bronze</v>
      </c>
      <c r="T2771" s="24" t="s">
        <v>54</v>
      </c>
      <c r="U2771" s="101" t="s">
        <v>445</v>
      </c>
      <c r="V2771" s="101" t="s">
        <v>874</v>
      </c>
      <c r="W2771" s="77" t="str">
        <f t="shared" si="569"/>
        <v>No</v>
      </c>
      <c r="X2771" s="77" t="str">
        <f>IFERROR(_xlfn.XLOOKUP(J2771&amp;"||"&amp;K2771,'Mapping Ref.'!$J$2:$J$538,'Mapping Ref.'!$K$2:$K$538),"")</f>
        <v>Corporate</v>
      </c>
      <c r="Y2771" s="77" t="str" cm="1">
        <f t="array" ref="Y2771">_xlfn.IFS(R2771&gt;2000000,"For Publication",R2771&gt;100000,"PID",R2771&gt;30000,"RFQ",TRUE,"Transactional")</f>
        <v>RFQ</v>
      </c>
      <c r="Z2771" s="31" t="s">
        <v>2277</v>
      </c>
      <c r="AA2771" s="48">
        <v>12</v>
      </c>
      <c r="AB2771" s="31">
        <v>0</v>
      </c>
      <c r="AC2771" s="34">
        <v>45693</v>
      </c>
      <c r="AD2771" s="31" t="s">
        <v>58</v>
      </c>
      <c r="AE2771" s="31" t="s">
        <v>8381</v>
      </c>
      <c r="AF2771" s="31" t="s">
        <v>60</v>
      </c>
      <c r="AG2771" s="31" t="s">
        <v>60</v>
      </c>
      <c r="AH2771" s="31" t="s">
        <v>59</v>
      </c>
      <c r="AI2771" s="31" t="s">
        <v>8681</v>
      </c>
      <c r="AJ2771" s="31" t="s">
        <v>59</v>
      </c>
      <c r="AK2771" s="31" t="s">
        <v>86</v>
      </c>
      <c r="AL2771" s="24" t="s">
        <v>70</v>
      </c>
      <c r="AM2771" s="31" t="s">
        <v>60</v>
      </c>
      <c r="AN2771" s="31" t="s">
        <v>59</v>
      </c>
      <c r="AO2771" s="31">
        <v>0</v>
      </c>
      <c r="AP2771" s="31"/>
      <c r="AQ2771" s="31" t="s">
        <v>3853</v>
      </c>
      <c r="AR2771" s="31" t="s">
        <v>10848</v>
      </c>
      <c r="AS2771" s="89">
        <f t="shared" si="573"/>
        <v>11</v>
      </c>
      <c r="AT2771" s="24" t="s">
        <v>10845</v>
      </c>
    </row>
    <row r="2772" spans="1:46" x14ac:dyDescent="0.5">
      <c r="A2772" s="31">
        <v>2918</v>
      </c>
      <c r="B2772" s="24" t="s">
        <v>506</v>
      </c>
      <c r="C2772" s="31"/>
      <c r="D2772" s="31" t="s">
        <v>10849</v>
      </c>
      <c r="E2772" s="24" t="s">
        <v>10850</v>
      </c>
      <c r="F2772" s="78" t="str">
        <f t="shared" si="568"/>
        <v>HODA M ALI LTD</v>
      </c>
      <c r="G2772" s="31" t="s">
        <v>10851</v>
      </c>
      <c r="H2772" s="31" t="s">
        <v>2200</v>
      </c>
      <c r="I2772" s="31" t="s">
        <v>2200</v>
      </c>
      <c r="J2772" s="31" t="s">
        <v>190</v>
      </c>
      <c r="K2772" s="31" t="s">
        <v>2202</v>
      </c>
      <c r="L2772" s="34">
        <v>45693</v>
      </c>
      <c r="M2772" s="34">
        <v>46058</v>
      </c>
      <c r="N2772" s="81">
        <f t="shared" si="570"/>
        <v>46239</v>
      </c>
      <c r="O2772" s="77" t="str">
        <f t="shared" ca="1" si="571"/>
        <v>Expired</v>
      </c>
      <c r="P2772" s="77" t="str" cm="1">
        <f t="array" aca="1" ref="P2772" ca="1">_xlfn.IFS((N2772-TODAY())&gt;=547,"06 Expires over 18 months",(N2772-TODAY())&gt;=365,"05 Expires in 18 months",(N2772-TODAY())&gt;=183,"04 Expires in 12 months",(N2772-TODAY())&gt;=92,"03 Expires in 6 months",(N2772-TODAY())&gt;=31,"02 Expires in 3 months",(N2772-TODAY())&gt;=0,"01 Expires in 30 days",(N2772-TODAY())&gt;=-31,"01 Expired last 30 days",(N2772-TODAY())&gt;=-92,"02 Expired last 3 months",(N2772-TODAY())&gt;=-183,"03 Expired last 6 months",(N2772-TODAY())&gt;=-365,"04 Expired last 12 months",(N2772-TODAY())&gt;=-547,"05 Expired last 18 months",TRUE,"06 Expired over 18 months")</f>
        <v>01 Expired last 30 days</v>
      </c>
      <c r="Q2772" s="69">
        <v>8000</v>
      </c>
      <c r="R2772" s="84">
        <f t="shared" si="572"/>
        <v>12000</v>
      </c>
      <c r="S2772" s="77" t="str" cm="1">
        <f t="array" ref="S2772">_xlfn.IFS(R2772&gt;5000000,"Gold",R2772&gt;=500000,"Silver",R2772&gt;30000,"Bronze",TRUE,"Transactional")</f>
        <v>Transactional</v>
      </c>
      <c r="T2772" s="24" t="s">
        <v>54</v>
      </c>
      <c r="U2772" s="101" t="s">
        <v>116</v>
      </c>
      <c r="V2772" s="101" t="s">
        <v>70</v>
      </c>
      <c r="W2772" s="77" t="str">
        <f t="shared" si="569"/>
        <v>Yes</v>
      </c>
      <c r="X2772" s="77" t="str">
        <f>IFERROR(_xlfn.XLOOKUP(J2772&amp;"||"&amp;K2772,'Mapping Ref.'!$J$2:$J$538,'Mapping Ref.'!$K$2:$K$538),"")</f>
        <v>Childrens &amp; Adults</v>
      </c>
      <c r="Y2772" s="77" t="str" cm="1">
        <f t="array" ref="Y2772">_xlfn.IFS(R2772&gt;2000000,"For Publication",R2772&gt;100000,"PID",R2772&gt;30000,"RFQ",TRUE,"Transactional")</f>
        <v>Transactional</v>
      </c>
      <c r="Z2772" s="31" t="s">
        <v>8586</v>
      </c>
      <c r="AA2772" s="48">
        <v>12</v>
      </c>
      <c r="AB2772" s="31">
        <v>6</v>
      </c>
      <c r="AC2772" s="34">
        <v>45693</v>
      </c>
      <c r="AD2772" s="31" t="s">
        <v>58</v>
      </c>
      <c r="AE2772" s="31">
        <v>10001263</v>
      </c>
      <c r="AF2772" s="31" t="s">
        <v>59</v>
      </c>
      <c r="AG2772" s="31" t="s">
        <v>60</v>
      </c>
      <c r="AH2772" s="31" t="s">
        <v>60</v>
      </c>
      <c r="AI2772" s="31">
        <v>14502122</v>
      </c>
      <c r="AJ2772" s="31" t="s">
        <v>60</v>
      </c>
      <c r="AK2772" s="31" t="s">
        <v>101</v>
      </c>
      <c r="AL2772" s="24" t="s">
        <v>70</v>
      </c>
      <c r="AM2772" s="31" t="s">
        <v>59</v>
      </c>
      <c r="AN2772" s="31" t="s">
        <v>59</v>
      </c>
      <c r="AO2772" s="31">
        <v>0</v>
      </c>
      <c r="AP2772" s="31"/>
      <c r="AQ2772" s="31" t="s">
        <v>2201</v>
      </c>
      <c r="AR2772" s="31" t="s">
        <v>10852</v>
      </c>
      <c r="AS2772" s="89">
        <f t="shared" si="573"/>
        <v>18</v>
      </c>
      <c r="AT2772" s="24" t="s">
        <v>10849</v>
      </c>
    </row>
    <row r="2773" spans="1:46" x14ac:dyDescent="0.5">
      <c r="A2773" s="31">
        <v>2919</v>
      </c>
      <c r="B2773" s="24" t="s">
        <v>506</v>
      </c>
      <c r="C2773" s="24" t="s">
        <v>77</v>
      </c>
      <c r="D2773" s="31" t="s">
        <v>7187</v>
      </c>
      <c r="E2773" s="24" t="s">
        <v>10853</v>
      </c>
      <c r="F2773" s="78" t="str">
        <f t="shared" si="568"/>
        <v>Cherry Lane Primary School</v>
      </c>
      <c r="G2773" s="31" t="s">
        <v>10804</v>
      </c>
      <c r="H2773" s="31" t="s">
        <v>5010</v>
      </c>
      <c r="I2773" s="31" t="s">
        <v>5010</v>
      </c>
      <c r="J2773" s="31" t="s">
        <v>190</v>
      </c>
      <c r="K2773" s="24" t="s">
        <v>755</v>
      </c>
      <c r="L2773" s="34">
        <v>45694</v>
      </c>
      <c r="M2773" s="34">
        <v>46059</v>
      </c>
      <c r="N2773" s="81">
        <f t="shared" si="570"/>
        <v>46605</v>
      </c>
      <c r="O2773" s="77" t="str">
        <f t="shared" ca="1" si="571"/>
        <v>Live</v>
      </c>
      <c r="P2773" s="77" t="str" cm="1">
        <f t="array" aca="1" ref="P2773" ca="1">_xlfn.IFS((N2773-TODAY())&gt;=547,"06 Expires over 18 months",(N2773-TODAY())&gt;=365,"05 Expires in 18 months",(N2773-TODAY())&gt;=183,"04 Expires in 12 months",(N2773-TODAY())&gt;=92,"03 Expires in 6 months",(N2773-TODAY())&gt;=31,"02 Expires in 3 months",(N2773-TODAY())&gt;=0,"01 Expires in 30 days",(N2773-TODAY())&gt;=-31,"01 Expired last 30 days",(N2773-TODAY())&gt;=-92,"02 Expired last 3 months",(N2773-TODAY())&gt;=-183,"03 Expired last 6 months",(N2773-TODAY())&gt;=-365,"04 Expired last 12 months",(N2773-TODAY())&gt;=-547,"05 Expired last 18 months",TRUE,"06 Expired over 18 months")</f>
        <v>04 Expires in 12 months</v>
      </c>
      <c r="Q2773" s="69">
        <v>10000</v>
      </c>
      <c r="R2773" s="84">
        <f t="shared" si="572"/>
        <v>25000</v>
      </c>
      <c r="S2773" s="77" t="str" cm="1">
        <f t="array" ref="S2773">_xlfn.IFS(R2773&gt;5000000,"Gold",R2773&gt;=500000,"Silver",R2773&gt;30000,"Bronze",TRUE,"Transactional")</f>
        <v>Transactional</v>
      </c>
      <c r="T2773" s="24" t="s">
        <v>54</v>
      </c>
      <c r="U2773" s="101" t="s">
        <v>366</v>
      </c>
      <c r="V2773" s="101"/>
      <c r="W2773" s="77" t="str">
        <f t="shared" si="569"/>
        <v>Yes</v>
      </c>
      <c r="X2773" s="77" t="str">
        <f>IFERROR(_xlfn.XLOOKUP(J2773&amp;"||"&amp;K2773,'Mapping Ref.'!$J$2:$J$538,'Mapping Ref.'!$K$2:$K$538),"")</f>
        <v>Childrens &amp; Adults</v>
      </c>
      <c r="Y2773" s="77" t="str" cm="1">
        <f t="array" ref="Y2773">_xlfn.IFS(R2773&gt;2000000,"For Publication",R2773&gt;100000,"PID",R2773&gt;30000,"RFQ",TRUE,"Transactional")</f>
        <v>Transactional</v>
      </c>
      <c r="Z2773" s="31" t="s">
        <v>8586</v>
      </c>
      <c r="AA2773" s="48">
        <v>12</v>
      </c>
      <c r="AB2773" s="31">
        <v>18</v>
      </c>
      <c r="AC2773" s="34">
        <v>45694</v>
      </c>
      <c r="AD2773" s="31" t="s">
        <v>58</v>
      </c>
      <c r="AE2773" s="31" t="s">
        <v>10771</v>
      </c>
      <c r="AF2773" s="31" t="s">
        <v>59</v>
      </c>
      <c r="AG2773" s="31" t="s">
        <v>59</v>
      </c>
      <c r="AH2773" s="31" t="s">
        <v>60</v>
      </c>
      <c r="AI2773" s="31">
        <v>222430807</v>
      </c>
      <c r="AJ2773" s="31" t="s">
        <v>59</v>
      </c>
      <c r="AK2773" s="31" t="s">
        <v>101</v>
      </c>
      <c r="AL2773" s="24" t="s">
        <v>70</v>
      </c>
      <c r="AM2773" s="31" t="s">
        <v>59</v>
      </c>
      <c r="AN2773" s="31" t="s">
        <v>59</v>
      </c>
      <c r="AO2773" s="31">
        <v>0</v>
      </c>
      <c r="AP2773" s="31"/>
      <c r="AQ2773" s="31" t="s">
        <v>10806</v>
      </c>
      <c r="AR2773" s="31" t="s">
        <v>10854</v>
      </c>
      <c r="AS2773" s="89">
        <f t="shared" si="573"/>
        <v>30</v>
      </c>
      <c r="AT2773" s="24" t="s">
        <v>10804</v>
      </c>
    </row>
    <row r="2774" spans="1:46" x14ac:dyDescent="0.5">
      <c r="A2774" s="31">
        <v>2920</v>
      </c>
      <c r="B2774" s="24" t="s">
        <v>506</v>
      </c>
      <c r="C2774" s="31"/>
      <c r="D2774" s="31" t="s">
        <v>7187</v>
      </c>
      <c r="E2774" s="24" t="s">
        <v>10855</v>
      </c>
      <c r="F2774" s="78" t="str">
        <f t="shared" si="568"/>
        <v>Girls' Learning Trust-Carshalton High School for Girls</v>
      </c>
      <c r="G2774" s="31" t="s">
        <v>10856</v>
      </c>
      <c r="H2774" s="31" t="s">
        <v>5010</v>
      </c>
      <c r="I2774" s="31" t="s">
        <v>5010</v>
      </c>
      <c r="J2774" s="31" t="s">
        <v>190</v>
      </c>
      <c r="K2774" s="24" t="s">
        <v>6369</v>
      </c>
      <c r="L2774" s="34">
        <v>45694</v>
      </c>
      <c r="M2774" s="34">
        <v>46059</v>
      </c>
      <c r="N2774" s="81">
        <f t="shared" si="570"/>
        <v>46605</v>
      </c>
      <c r="O2774" s="77" t="str">
        <f t="shared" ca="1" si="571"/>
        <v>Live</v>
      </c>
      <c r="P2774" s="77" t="str" cm="1">
        <f t="array" aca="1" ref="P2774" ca="1">_xlfn.IFS((N2774-TODAY())&gt;=547,"06 Expires over 18 months",(N2774-TODAY())&gt;=365,"05 Expires in 18 months",(N2774-TODAY())&gt;=183,"04 Expires in 12 months",(N2774-TODAY())&gt;=92,"03 Expires in 6 months",(N2774-TODAY())&gt;=31,"02 Expires in 3 months",(N2774-TODAY())&gt;=0,"01 Expires in 30 days",(N2774-TODAY())&gt;=-31,"01 Expired last 30 days",(N2774-TODAY())&gt;=-92,"02 Expired last 3 months",(N2774-TODAY())&gt;=-183,"03 Expired last 6 months",(N2774-TODAY())&gt;=-365,"04 Expired last 12 months",(N2774-TODAY())&gt;=-547,"05 Expired last 18 months",TRUE,"06 Expired over 18 months")</f>
        <v>04 Expires in 12 months</v>
      </c>
      <c r="Q2774" s="69">
        <v>10000</v>
      </c>
      <c r="R2774" s="84">
        <f t="shared" si="572"/>
        <v>25000</v>
      </c>
      <c r="S2774" s="77" t="str" cm="1">
        <f t="array" ref="S2774">_xlfn.IFS(R2774&gt;5000000,"Gold",R2774&gt;=500000,"Silver",R2774&gt;30000,"Bronze",TRUE,"Transactional")</f>
        <v>Transactional</v>
      </c>
      <c r="T2774" s="24" t="s">
        <v>54</v>
      </c>
      <c r="U2774" s="101" t="s">
        <v>366</v>
      </c>
      <c r="V2774" s="101"/>
      <c r="W2774" s="77" t="str">
        <f t="shared" si="569"/>
        <v>Yes</v>
      </c>
      <c r="X2774" s="77" t="str">
        <f>IFERROR(_xlfn.XLOOKUP(J2774&amp;"||"&amp;K2774,'Mapping Ref.'!$J$2:$J$538,'Mapping Ref.'!$K$2:$K$538),"")</f>
        <v>Childrens &amp; Adults</v>
      </c>
      <c r="Y2774" s="77" t="str" cm="1">
        <f t="array" ref="Y2774">_xlfn.IFS(R2774&gt;2000000,"For Publication",R2774&gt;100000,"PID",R2774&gt;30000,"RFQ",TRUE,"Transactional")</f>
        <v>Transactional</v>
      </c>
      <c r="Z2774" s="31" t="s">
        <v>8586</v>
      </c>
      <c r="AA2774" s="48">
        <v>12</v>
      </c>
      <c r="AB2774" s="31">
        <v>18</v>
      </c>
      <c r="AC2774" s="34">
        <v>45694</v>
      </c>
      <c r="AD2774" s="31" t="s">
        <v>58</v>
      </c>
      <c r="AE2774" s="31" t="s">
        <v>8347</v>
      </c>
      <c r="AF2774" s="31" t="s">
        <v>60</v>
      </c>
      <c r="AG2774" s="31" t="s">
        <v>59</v>
      </c>
      <c r="AH2774" s="31" t="s">
        <v>60</v>
      </c>
      <c r="AI2774" s="31">
        <v>120021205</v>
      </c>
      <c r="AJ2774" s="31" t="s">
        <v>59</v>
      </c>
      <c r="AK2774" s="31" t="s">
        <v>101</v>
      </c>
      <c r="AL2774" s="24" t="s">
        <v>70</v>
      </c>
      <c r="AM2774" s="31" t="s">
        <v>59</v>
      </c>
      <c r="AN2774" s="31" t="s">
        <v>59</v>
      </c>
      <c r="AO2774" s="31">
        <v>0</v>
      </c>
      <c r="AP2774" s="31"/>
      <c r="AQ2774" s="31" t="s">
        <v>10857</v>
      </c>
      <c r="AR2774" s="31" t="s">
        <v>10858</v>
      </c>
      <c r="AS2774" s="89">
        <f t="shared" si="573"/>
        <v>30</v>
      </c>
      <c r="AT2774" s="24" t="s">
        <v>10859</v>
      </c>
    </row>
    <row r="2775" spans="1:46" x14ac:dyDescent="0.5">
      <c r="A2775" s="31">
        <v>2921</v>
      </c>
      <c r="B2775" s="24" t="s">
        <v>506</v>
      </c>
      <c r="C2775" s="31"/>
      <c r="D2775" s="31" t="s">
        <v>7187</v>
      </c>
      <c r="E2775" s="24" t="s">
        <v>10855</v>
      </c>
      <c r="F2775" s="78" t="str">
        <f t="shared" si="568"/>
        <v>St Swithun's School</v>
      </c>
      <c r="G2775" s="31" t="s">
        <v>10860</v>
      </c>
      <c r="H2775" s="31" t="s">
        <v>5010</v>
      </c>
      <c r="I2775" s="31" t="s">
        <v>5010</v>
      </c>
      <c r="J2775" s="31" t="s">
        <v>190</v>
      </c>
      <c r="K2775" s="24" t="s">
        <v>6369</v>
      </c>
      <c r="L2775" s="34">
        <v>45694</v>
      </c>
      <c r="M2775" s="34">
        <v>46059</v>
      </c>
      <c r="N2775" s="81">
        <f t="shared" si="570"/>
        <v>46605</v>
      </c>
      <c r="O2775" s="77" t="str">
        <f t="shared" ca="1" si="571"/>
        <v>Live</v>
      </c>
      <c r="P2775" s="77" t="str" cm="1">
        <f t="array" aca="1" ref="P2775" ca="1">_xlfn.IFS((N2775-TODAY())&gt;=547,"06 Expires over 18 months",(N2775-TODAY())&gt;=365,"05 Expires in 18 months",(N2775-TODAY())&gt;=183,"04 Expires in 12 months",(N2775-TODAY())&gt;=92,"03 Expires in 6 months",(N2775-TODAY())&gt;=31,"02 Expires in 3 months",(N2775-TODAY())&gt;=0,"01 Expires in 30 days",(N2775-TODAY())&gt;=-31,"01 Expired last 30 days",(N2775-TODAY())&gt;=-92,"02 Expired last 3 months",(N2775-TODAY())&gt;=-183,"03 Expired last 6 months",(N2775-TODAY())&gt;=-365,"04 Expired last 12 months",(N2775-TODAY())&gt;=-547,"05 Expired last 18 months",TRUE,"06 Expired over 18 months")</f>
        <v>04 Expires in 12 months</v>
      </c>
      <c r="Q2775" s="69">
        <v>10000</v>
      </c>
      <c r="R2775" s="84">
        <f t="shared" si="572"/>
        <v>25000</v>
      </c>
      <c r="S2775" s="77" t="str" cm="1">
        <f t="array" ref="S2775">_xlfn.IFS(R2775&gt;5000000,"Gold",R2775&gt;=500000,"Silver",R2775&gt;30000,"Bronze",TRUE,"Transactional")</f>
        <v>Transactional</v>
      </c>
      <c r="T2775" s="24" t="s">
        <v>54</v>
      </c>
      <c r="U2775" s="101" t="s">
        <v>366</v>
      </c>
      <c r="V2775" s="101"/>
      <c r="W2775" s="77" t="str">
        <f t="shared" si="569"/>
        <v>Yes</v>
      </c>
      <c r="X2775" s="77" t="str">
        <f>IFERROR(_xlfn.XLOOKUP(J2775&amp;"||"&amp;K2775,'Mapping Ref.'!$J$2:$J$538,'Mapping Ref.'!$K$2:$K$538),"")</f>
        <v>Childrens &amp; Adults</v>
      </c>
      <c r="Y2775" s="77" t="str" cm="1">
        <f t="array" ref="Y2775">_xlfn.IFS(R2775&gt;2000000,"For Publication",R2775&gt;100000,"PID",R2775&gt;30000,"RFQ",TRUE,"Transactional")</f>
        <v>Transactional</v>
      </c>
      <c r="Z2775" s="31" t="s">
        <v>8586</v>
      </c>
      <c r="AA2775" s="48">
        <v>12</v>
      </c>
      <c r="AB2775" s="31">
        <v>18</v>
      </c>
      <c r="AC2775" s="34">
        <v>45694</v>
      </c>
      <c r="AD2775" s="31" t="s">
        <v>58</v>
      </c>
      <c r="AE2775" s="31" t="s">
        <v>10771</v>
      </c>
      <c r="AF2775" s="31" t="s">
        <v>60</v>
      </c>
      <c r="AG2775" s="31" t="s">
        <v>59</v>
      </c>
      <c r="AH2775" s="31" t="s">
        <v>60</v>
      </c>
      <c r="AI2775" s="31">
        <v>1100692</v>
      </c>
      <c r="AJ2775" s="31" t="s">
        <v>59</v>
      </c>
      <c r="AK2775" s="31" t="s">
        <v>101</v>
      </c>
      <c r="AL2775" s="24" t="s">
        <v>70</v>
      </c>
      <c r="AM2775" s="31" t="s">
        <v>59</v>
      </c>
      <c r="AN2775" s="31" t="s">
        <v>59</v>
      </c>
      <c r="AO2775" s="31">
        <v>0</v>
      </c>
      <c r="AP2775" s="31"/>
      <c r="AQ2775" s="31" t="s">
        <v>10861</v>
      </c>
      <c r="AR2775" s="31" t="s">
        <v>10862</v>
      </c>
      <c r="AS2775" s="89">
        <f t="shared" si="573"/>
        <v>30</v>
      </c>
      <c r="AT2775" s="24" t="s">
        <v>10863</v>
      </c>
    </row>
    <row r="2776" spans="1:46" x14ac:dyDescent="0.5">
      <c r="A2776" s="31">
        <v>2922</v>
      </c>
      <c r="B2776" s="24" t="s">
        <v>506</v>
      </c>
      <c r="C2776" s="31"/>
      <c r="D2776" s="31" t="s">
        <v>7187</v>
      </c>
      <c r="E2776" s="24" t="s">
        <v>10864</v>
      </c>
      <c r="F2776" s="78" t="str">
        <f t="shared" si="568"/>
        <v>Swan Family Centres Ltd</v>
      </c>
      <c r="G2776" s="31" t="s">
        <v>10865</v>
      </c>
      <c r="H2776" s="31" t="s">
        <v>5010</v>
      </c>
      <c r="I2776" s="31" t="s">
        <v>5010</v>
      </c>
      <c r="J2776" s="31" t="s">
        <v>190</v>
      </c>
      <c r="K2776" s="24" t="s">
        <v>6369</v>
      </c>
      <c r="L2776" s="34">
        <v>45694</v>
      </c>
      <c r="M2776" s="34">
        <v>46059</v>
      </c>
      <c r="N2776" s="81">
        <f t="shared" si="570"/>
        <v>46605</v>
      </c>
      <c r="O2776" s="77" t="str">
        <f t="shared" ca="1" si="571"/>
        <v>Live</v>
      </c>
      <c r="P2776" s="77" t="str" cm="1">
        <f t="array" aca="1" ref="P2776" ca="1">_xlfn.IFS((N2776-TODAY())&gt;=547,"06 Expires over 18 months",(N2776-TODAY())&gt;=365,"05 Expires in 18 months",(N2776-TODAY())&gt;=183,"04 Expires in 12 months",(N2776-TODAY())&gt;=92,"03 Expires in 6 months",(N2776-TODAY())&gt;=31,"02 Expires in 3 months",(N2776-TODAY())&gt;=0,"01 Expires in 30 days",(N2776-TODAY())&gt;=-31,"01 Expired last 30 days",(N2776-TODAY())&gt;=-92,"02 Expired last 3 months",(N2776-TODAY())&gt;=-183,"03 Expired last 6 months",(N2776-TODAY())&gt;=-365,"04 Expired last 12 months",(N2776-TODAY())&gt;=-547,"05 Expired last 18 months",TRUE,"06 Expired over 18 months")</f>
        <v>04 Expires in 12 months</v>
      </c>
      <c r="Q2776" s="69">
        <v>10000</v>
      </c>
      <c r="R2776" s="84">
        <f t="shared" si="572"/>
        <v>25000</v>
      </c>
      <c r="S2776" s="77" t="str" cm="1">
        <f t="array" ref="S2776">_xlfn.IFS(R2776&gt;5000000,"Gold",R2776&gt;=500000,"Silver",R2776&gt;30000,"Bronze",TRUE,"Transactional")</f>
        <v>Transactional</v>
      </c>
      <c r="T2776" s="24" t="s">
        <v>54</v>
      </c>
      <c r="U2776" s="101" t="s">
        <v>366</v>
      </c>
      <c r="V2776" s="101"/>
      <c r="W2776" s="77" t="str">
        <f t="shared" si="569"/>
        <v>Yes</v>
      </c>
      <c r="X2776" s="77" t="str">
        <f>IFERROR(_xlfn.XLOOKUP(J2776&amp;"||"&amp;K2776,'Mapping Ref.'!$J$2:$J$538,'Mapping Ref.'!$K$2:$K$538),"")</f>
        <v>Childrens &amp; Adults</v>
      </c>
      <c r="Y2776" s="77" t="str" cm="1">
        <f t="array" ref="Y2776">_xlfn.IFS(R2776&gt;2000000,"For Publication",R2776&gt;100000,"PID",R2776&gt;30000,"RFQ",TRUE,"Transactional")</f>
        <v>Transactional</v>
      </c>
      <c r="Z2776" s="31" t="s">
        <v>8586</v>
      </c>
      <c r="AA2776" s="48">
        <v>12</v>
      </c>
      <c r="AB2776" s="31">
        <v>18</v>
      </c>
      <c r="AC2776" s="34">
        <v>45694</v>
      </c>
      <c r="AD2776" s="31" t="s">
        <v>58</v>
      </c>
      <c r="AE2776" s="31" t="s">
        <v>8347</v>
      </c>
      <c r="AF2776" s="31" t="s">
        <v>60</v>
      </c>
      <c r="AG2776" s="31" t="s">
        <v>59</v>
      </c>
      <c r="AH2776" s="31" t="s">
        <v>60</v>
      </c>
      <c r="AI2776" s="31">
        <v>11815745</v>
      </c>
      <c r="AJ2776" s="31" t="s">
        <v>59</v>
      </c>
      <c r="AK2776" s="31" t="s">
        <v>101</v>
      </c>
      <c r="AL2776" s="24" t="s">
        <v>70</v>
      </c>
      <c r="AM2776" s="31" t="s">
        <v>59</v>
      </c>
      <c r="AN2776" s="31" t="s">
        <v>59</v>
      </c>
      <c r="AO2776" s="31">
        <v>0</v>
      </c>
      <c r="AP2776" s="31"/>
      <c r="AQ2776" s="31" t="s">
        <v>10866</v>
      </c>
      <c r="AR2776" s="31" t="s">
        <v>10867</v>
      </c>
      <c r="AS2776" s="89">
        <f t="shared" si="573"/>
        <v>30</v>
      </c>
      <c r="AT2776" s="24" t="s">
        <v>10865</v>
      </c>
    </row>
    <row r="2777" spans="1:46" x14ac:dyDescent="0.5">
      <c r="A2777" s="31">
        <v>2923</v>
      </c>
      <c r="B2777" s="24" t="s">
        <v>506</v>
      </c>
      <c r="C2777" s="24" t="s">
        <v>77</v>
      </c>
      <c r="D2777" s="31" t="s">
        <v>7187</v>
      </c>
      <c r="E2777" s="24" t="s">
        <v>10853</v>
      </c>
      <c r="F2777" s="78" t="str">
        <f t="shared" si="568"/>
        <v>Maple Cross JMI &amp; Nursery School</v>
      </c>
      <c r="G2777" s="31" t="s">
        <v>10868</v>
      </c>
      <c r="H2777" s="31" t="s">
        <v>5010</v>
      </c>
      <c r="I2777" s="31" t="s">
        <v>5010</v>
      </c>
      <c r="J2777" s="31" t="s">
        <v>190</v>
      </c>
      <c r="K2777" s="24" t="s">
        <v>6369</v>
      </c>
      <c r="L2777" s="34">
        <v>45695</v>
      </c>
      <c r="M2777" s="34">
        <v>46061</v>
      </c>
      <c r="N2777" s="81">
        <f t="shared" si="570"/>
        <v>46607</v>
      </c>
      <c r="O2777" s="77" t="str">
        <f t="shared" ca="1" si="571"/>
        <v>Live</v>
      </c>
      <c r="P2777" s="77" t="str" cm="1">
        <f t="array" aca="1" ref="P2777" ca="1">_xlfn.IFS((N2777-TODAY())&gt;=547,"06 Expires over 18 months",(N2777-TODAY())&gt;=365,"05 Expires in 18 months",(N2777-TODAY())&gt;=183,"04 Expires in 12 months",(N2777-TODAY())&gt;=92,"03 Expires in 6 months",(N2777-TODAY())&gt;=31,"02 Expires in 3 months",(N2777-TODAY())&gt;=0,"01 Expires in 30 days",(N2777-TODAY())&gt;=-31,"01 Expired last 30 days",(N2777-TODAY())&gt;=-92,"02 Expired last 3 months",(N2777-TODAY())&gt;=-183,"03 Expired last 6 months",(N2777-TODAY())&gt;=-365,"04 Expired last 12 months",(N2777-TODAY())&gt;=-547,"05 Expired last 18 months",TRUE,"06 Expired over 18 months")</f>
        <v>04 Expires in 12 months</v>
      </c>
      <c r="Q2777" s="69">
        <v>10000</v>
      </c>
      <c r="R2777" s="84">
        <f t="shared" si="572"/>
        <v>25000</v>
      </c>
      <c r="S2777" s="77" t="str" cm="1">
        <f t="array" ref="S2777">_xlfn.IFS(R2777&gt;5000000,"Gold",R2777&gt;=500000,"Silver",R2777&gt;30000,"Bronze",TRUE,"Transactional")</f>
        <v>Transactional</v>
      </c>
      <c r="T2777" s="24" t="s">
        <v>54</v>
      </c>
      <c r="U2777" s="101" t="s">
        <v>366</v>
      </c>
      <c r="V2777" s="101"/>
      <c r="W2777" s="77" t="str">
        <f t="shared" si="569"/>
        <v>Yes</v>
      </c>
      <c r="X2777" s="77" t="str">
        <f>IFERROR(_xlfn.XLOOKUP(J2777&amp;"||"&amp;K2777,'Mapping Ref.'!$J$2:$J$538,'Mapping Ref.'!$K$2:$K$538),"")</f>
        <v>Childrens &amp; Adults</v>
      </c>
      <c r="Y2777" s="77" t="str" cm="1">
        <f t="array" ref="Y2777">_xlfn.IFS(R2777&gt;2000000,"For Publication",R2777&gt;100000,"PID",R2777&gt;30000,"RFQ",TRUE,"Transactional")</f>
        <v>Transactional</v>
      </c>
      <c r="Z2777" s="31" t="s">
        <v>8586</v>
      </c>
      <c r="AA2777" s="48">
        <v>12</v>
      </c>
      <c r="AB2777" s="31">
        <v>18</v>
      </c>
      <c r="AC2777" s="34">
        <v>45695</v>
      </c>
      <c r="AD2777" s="31" t="s">
        <v>58</v>
      </c>
      <c r="AE2777" s="31" t="s">
        <v>8347</v>
      </c>
      <c r="AF2777" s="31" t="s">
        <v>60</v>
      </c>
      <c r="AG2777" s="31" t="s">
        <v>59</v>
      </c>
      <c r="AH2777" s="31" t="s">
        <v>60</v>
      </c>
      <c r="AI2777" s="31" t="s">
        <v>10869</v>
      </c>
      <c r="AJ2777" s="31" t="s">
        <v>60</v>
      </c>
      <c r="AK2777" s="31" t="s">
        <v>101</v>
      </c>
      <c r="AL2777" s="24" t="s">
        <v>70</v>
      </c>
      <c r="AM2777" s="31" t="s">
        <v>59</v>
      </c>
      <c r="AN2777" s="31" t="s">
        <v>59</v>
      </c>
      <c r="AO2777" s="31">
        <v>0</v>
      </c>
      <c r="AP2777" s="31"/>
      <c r="AQ2777" s="31" t="s">
        <v>10870</v>
      </c>
      <c r="AR2777" s="31" t="s">
        <v>10871</v>
      </c>
      <c r="AS2777" s="89">
        <f t="shared" si="573"/>
        <v>30</v>
      </c>
      <c r="AT2777" s="24" t="s">
        <v>10872</v>
      </c>
    </row>
    <row r="2778" spans="1:46" x14ac:dyDescent="0.5">
      <c r="A2778" s="31">
        <v>2924</v>
      </c>
      <c r="B2778" s="24" t="s">
        <v>506</v>
      </c>
      <c r="C2778" s="31"/>
      <c r="D2778" s="31" t="s">
        <v>10873</v>
      </c>
      <c r="E2778" s="24" t="s">
        <v>10874</v>
      </c>
      <c r="F2778" s="78" t="str">
        <f t="shared" si="568"/>
        <v>LUCY FLOYER</v>
      </c>
      <c r="G2778" s="31" t="s">
        <v>10873</v>
      </c>
      <c r="H2778" s="31" t="s">
        <v>2200</v>
      </c>
      <c r="I2778" s="31" t="s">
        <v>2200</v>
      </c>
      <c r="J2778" s="31" t="s">
        <v>190</v>
      </c>
      <c r="K2778" s="31" t="s">
        <v>2202</v>
      </c>
      <c r="L2778" s="34">
        <v>45698</v>
      </c>
      <c r="M2778" s="34">
        <v>46063</v>
      </c>
      <c r="N2778" s="81">
        <f t="shared" si="570"/>
        <v>46244</v>
      </c>
      <c r="O2778" s="77" t="str">
        <f t="shared" ca="1" si="571"/>
        <v>Expired</v>
      </c>
      <c r="P2778" s="77" t="str" cm="1">
        <f t="array" aca="1" ref="P2778" ca="1">_xlfn.IFS((N2778-TODAY())&gt;=547,"06 Expires over 18 months",(N2778-TODAY())&gt;=365,"05 Expires in 18 months",(N2778-TODAY())&gt;=183,"04 Expires in 12 months",(N2778-TODAY())&gt;=92,"03 Expires in 6 months",(N2778-TODAY())&gt;=31,"02 Expires in 3 months",(N2778-TODAY())&gt;=0,"01 Expires in 30 days",(N2778-TODAY())&gt;=-31,"01 Expired last 30 days",(N2778-TODAY())&gt;=-92,"02 Expired last 3 months",(N2778-TODAY())&gt;=-183,"03 Expired last 6 months",(N2778-TODAY())&gt;=-365,"04 Expired last 12 months",(N2778-TODAY())&gt;=-547,"05 Expired last 18 months",TRUE,"06 Expired over 18 months")</f>
        <v>01 Expired last 30 days</v>
      </c>
      <c r="Q2778" s="69">
        <v>8500</v>
      </c>
      <c r="R2778" s="84">
        <f t="shared" si="572"/>
        <v>12750</v>
      </c>
      <c r="S2778" s="77" t="str" cm="1">
        <f t="array" ref="S2778">_xlfn.IFS(R2778&gt;5000000,"Gold",R2778&gt;=500000,"Silver",R2778&gt;30000,"Bronze",TRUE,"Transactional")</f>
        <v>Transactional</v>
      </c>
      <c r="T2778" s="24" t="s">
        <v>54</v>
      </c>
      <c r="U2778" s="101" t="s">
        <v>366</v>
      </c>
      <c r="V2778" s="101"/>
      <c r="W2778" s="77" t="str">
        <f t="shared" si="569"/>
        <v>Yes</v>
      </c>
      <c r="X2778" s="77" t="str">
        <f>IFERROR(_xlfn.XLOOKUP(J2778&amp;"||"&amp;K2778,'Mapping Ref.'!$J$2:$J$538,'Mapping Ref.'!$K$2:$K$538),"")</f>
        <v>Childrens &amp; Adults</v>
      </c>
      <c r="Y2778" s="77" t="str" cm="1">
        <f t="array" ref="Y2778">_xlfn.IFS(R2778&gt;2000000,"For Publication",R2778&gt;100000,"PID",R2778&gt;30000,"RFQ",TRUE,"Transactional")</f>
        <v>Transactional</v>
      </c>
      <c r="Z2778" s="31" t="s">
        <v>8586</v>
      </c>
      <c r="AA2778" s="48">
        <v>12</v>
      </c>
      <c r="AB2778" s="31">
        <v>6</v>
      </c>
      <c r="AC2778" s="34">
        <v>45698</v>
      </c>
      <c r="AD2778" s="31" t="s">
        <v>58</v>
      </c>
      <c r="AE2778" s="31">
        <v>10001270</v>
      </c>
      <c r="AF2778" s="31" t="s">
        <v>59</v>
      </c>
      <c r="AG2778" s="31" t="s">
        <v>60</v>
      </c>
      <c r="AH2778" s="31" t="s">
        <v>60</v>
      </c>
      <c r="AI2778" s="31"/>
      <c r="AJ2778" s="31" t="s">
        <v>60</v>
      </c>
      <c r="AK2778" s="31" t="s">
        <v>101</v>
      </c>
      <c r="AL2778" s="24" t="s">
        <v>70</v>
      </c>
      <c r="AM2778" s="31" t="s">
        <v>59</v>
      </c>
      <c r="AN2778" s="31" t="s">
        <v>59</v>
      </c>
      <c r="AO2778" s="31">
        <v>0</v>
      </c>
      <c r="AP2778" s="31"/>
      <c r="AQ2778" s="31" t="s">
        <v>2201</v>
      </c>
      <c r="AR2778" s="31" t="s">
        <v>10852</v>
      </c>
      <c r="AS2778" s="89">
        <f t="shared" si="573"/>
        <v>18</v>
      </c>
      <c r="AT2778" s="24" t="s">
        <v>10875</v>
      </c>
    </row>
    <row r="2779" spans="1:46" x14ac:dyDescent="0.5">
      <c r="A2779" s="31">
        <v>2925</v>
      </c>
      <c r="B2779" s="31"/>
      <c r="C2779" s="31"/>
      <c r="D2779" s="31" t="s">
        <v>7251</v>
      </c>
      <c r="E2779" s="24" t="s">
        <v>10876</v>
      </c>
      <c r="F2779" s="78" t="str">
        <f t="shared" si="568"/>
        <v>R T MACHINERY LIMITED</v>
      </c>
      <c r="G2779" s="31" t="s">
        <v>7253</v>
      </c>
      <c r="H2779" s="31" t="s">
        <v>3282</v>
      </c>
      <c r="I2779" s="31" t="s">
        <v>3341</v>
      </c>
      <c r="J2779" s="31" t="s">
        <v>107</v>
      </c>
      <c r="K2779" s="31" t="s">
        <v>3283</v>
      </c>
      <c r="L2779" s="34">
        <v>45698</v>
      </c>
      <c r="M2779" s="34">
        <v>45786</v>
      </c>
      <c r="N2779" s="81">
        <f t="shared" si="570"/>
        <v>45786</v>
      </c>
      <c r="O2779" s="77" t="str">
        <f t="shared" ca="1" si="571"/>
        <v>Expired</v>
      </c>
      <c r="P2779" s="77" t="str" cm="1">
        <f t="array" aca="1" ref="P2779" ca="1">_xlfn.IFS((N2779-TODAY())&gt;=547,"06 Expires over 18 months",(N2779-TODAY())&gt;=365,"05 Expires in 18 months",(N2779-TODAY())&gt;=183,"04 Expires in 12 months",(N2779-TODAY())&gt;=92,"03 Expires in 6 months",(N2779-TODAY())&gt;=31,"02 Expires in 3 months",(N2779-TODAY())&gt;=0,"01 Expires in 30 days",(N2779-TODAY())&gt;=-31,"01 Expired last 30 days",(N2779-TODAY())&gt;=-92,"02 Expired last 3 months",(N2779-TODAY())&gt;=-183,"03 Expired last 6 months",(N2779-TODAY())&gt;=-365,"04 Expired last 12 months",(N2779-TODAY())&gt;=-547,"05 Expired last 18 months",TRUE,"06 Expired over 18 months")</f>
        <v>05 Expired last 18 months</v>
      </c>
      <c r="Q2779" s="69">
        <v>9050</v>
      </c>
      <c r="R2779" s="84">
        <f t="shared" si="572"/>
        <v>9050</v>
      </c>
      <c r="S2779" s="77" t="str" cm="1">
        <f t="array" ref="S2779">_xlfn.IFS(R2779&gt;5000000,"Gold",R2779&gt;=500000,"Silver",R2779&gt;30000,"Bronze",TRUE,"Transactional")</f>
        <v>Transactional</v>
      </c>
      <c r="T2779" s="24" t="s">
        <v>54</v>
      </c>
      <c r="U2779" s="101" t="s">
        <v>445</v>
      </c>
      <c r="V2779" s="101" t="s">
        <v>810</v>
      </c>
      <c r="W2779" s="77" t="str">
        <f t="shared" si="569"/>
        <v>No</v>
      </c>
      <c r="X2779" s="77" t="str">
        <f>IFERROR(_xlfn.XLOOKUP(J2779&amp;"||"&amp;K2779,'Mapping Ref.'!$J$2:$J$538,'Mapping Ref.'!$K$2:$K$538),"")</f>
        <v>Construction &amp; Estates</v>
      </c>
      <c r="Y2779" s="77" t="str" cm="1">
        <f t="array" ref="Y2779">_xlfn.IFS(R2779&gt;2000000,"For Publication",R2779&gt;100000,"PID",R2779&gt;30000,"RFQ",TRUE,"Transactional")</f>
        <v>Transactional</v>
      </c>
      <c r="Z2779" s="31" t="s">
        <v>2277</v>
      </c>
      <c r="AA2779" s="48">
        <v>1</v>
      </c>
      <c r="AB2779" s="31">
        <v>0</v>
      </c>
      <c r="AC2779" s="34">
        <v>45698</v>
      </c>
      <c r="AD2779" s="31" t="s">
        <v>58</v>
      </c>
      <c r="AE2779" s="31" t="s">
        <v>5003</v>
      </c>
      <c r="AF2779" s="31" t="s">
        <v>60</v>
      </c>
      <c r="AG2779" s="31" t="s">
        <v>59</v>
      </c>
      <c r="AH2779" s="31" t="s">
        <v>60</v>
      </c>
      <c r="AI2779" s="31">
        <v>5003780</v>
      </c>
      <c r="AJ2779" s="31" t="s">
        <v>59</v>
      </c>
      <c r="AK2779" s="31" t="s">
        <v>101</v>
      </c>
      <c r="AL2779" s="24" t="s">
        <v>8595</v>
      </c>
      <c r="AM2779" s="31" t="s">
        <v>60</v>
      </c>
      <c r="AN2779" s="31" t="s">
        <v>59</v>
      </c>
      <c r="AO2779" s="31">
        <v>0</v>
      </c>
      <c r="AP2779" s="31"/>
      <c r="AQ2779" s="31" t="s">
        <v>10877</v>
      </c>
      <c r="AR2779" s="31" t="s">
        <v>10878</v>
      </c>
      <c r="AS2779" s="89">
        <f t="shared" si="573"/>
        <v>2</v>
      </c>
      <c r="AT2779" s="24" t="s">
        <v>7254</v>
      </c>
    </row>
    <row r="2780" spans="1:46" x14ac:dyDescent="0.5">
      <c r="A2780" s="31">
        <v>2926</v>
      </c>
      <c r="B2780" s="24" t="s">
        <v>506</v>
      </c>
      <c r="C2780" s="31"/>
      <c r="D2780" s="31" t="s">
        <v>6984</v>
      </c>
      <c r="E2780" s="24" t="s">
        <v>10089</v>
      </c>
      <c r="F2780" s="78" t="str">
        <f t="shared" si="568"/>
        <v>Neil Douglas Block &amp; Estate Management</v>
      </c>
      <c r="G2780" s="31" t="s">
        <v>10879</v>
      </c>
      <c r="H2780" s="31" t="s">
        <v>6135</v>
      </c>
      <c r="I2780" s="31" t="s">
        <v>6135</v>
      </c>
      <c r="J2780" s="31" t="s">
        <v>107</v>
      </c>
      <c r="K2780" s="31" t="s">
        <v>10091</v>
      </c>
      <c r="L2780" s="34">
        <v>45698</v>
      </c>
      <c r="M2780" s="34">
        <v>46063</v>
      </c>
      <c r="N2780" s="81">
        <f t="shared" si="570"/>
        <v>46063</v>
      </c>
      <c r="O2780" s="77" t="str">
        <f t="shared" ca="1" si="571"/>
        <v>Expired</v>
      </c>
      <c r="P2780" s="77" t="str" cm="1">
        <f t="array" aca="1" ref="P2780" ca="1">_xlfn.IFS((N2780-TODAY())&gt;=547,"06 Expires over 18 months",(N2780-TODAY())&gt;=365,"05 Expires in 18 months",(N2780-TODAY())&gt;=183,"04 Expires in 12 months",(N2780-TODAY())&gt;=92,"03 Expires in 6 months",(N2780-TODAY())&gt;=31,"02 Expires in 3 months",(N2780-TODAY())&gt;=0,"01 Expires in 30 days",(N2780-TODAY())&gt;=-31,"01 Expired last 30 days",(N2780-TODAY())&gt;=-92,"02 Expired last 3 months",(N2780-TODAY())&gt;=-183,"03 Expired last 6 months",(N2780-TODAY())&gt;=-365,"04 Expired last 12 months",(N2780-TODAY())&gt;=-547,"05 Expired last 18 months",TRUE,"06 Expired over 18 months")</f>
        <v>04 Expired last 12 months</v>
      </c>
      <c r="Q2780" s="69">
        <v>2499</v>
      </c>
      <c r="R2780" s="84">
        <f t="shared" si="572"/>
        <v>2499</v>
      </c>
      <c r="S2780" s="77" t="str" cm="1">
        <f t="array" ref="S2780">_xlfn.IFS(R2780&gt;5000000,"Gold",R2780&gt;=500000,"Silver",R2780&gt;30000,"Bronze",TRUE,"Transactional")</f>
        <v>Transactional</v>
      </c>
      <c r="T2780" s="24" t="s">
        <v>54</v>
      </c>
      <c r="U2780" s="101" t="s">
        <v>84</v>
      </c>
      <c r="V2780" s="101" t="s">
        <v>157</v>
      </c>
      <c r="W2780" s="77" t="str">
        <f t="shared" si="569"/>
        <v>No</v>
      </c>
      <c r="X2780" s="77" t="str">
        <f>IFERROR(_xlfn.XLOOKUP(J2780&amp;"||"&amp;K2780,'Mapping Ref.'!$J$2:$J$538,'Mapping Ref.'!$K$2:$K$538),"")</f>
        <v>Construction &amp; Estates</v>
      </c>
      <c r="Y2780" s="77" t="str" cm="1">
        <f t="array" ref="Y2780">_xlfn.IFS(R2780&gt;2000000,"For Publication",R2780&gt;100000,"PID",R2780&gt;30000,"RFQ",TRUE,"Transactional")</f>
        <v>Transactional</v>
      </c>
      <c r="Z2780" s="31" t="s">
        <v>2277</v>
      </c>
      <c r="AA2780" s="48">
        <v>0</v>
      </c>
      <c r="AB2780" s="31">
        <v>0</v>
      </c>
      <c r="AC2780" s="34">
        <v>45698</v>
      </c>
      <c r="AD2780" s="31" t="s">
        <v>58</v>
      </c>
      <c r="AE2780" s="31" t="s">
        <v>8375</v>
      </c>
      <c r="AF2780" s="31" t="s">
        <v>59</v>
      </c>
      <c r="AG2780" s="31" t="s">
        <v>59</v>
      </c>
      <c r="AH2780" s="31" t="s">
        <v>60</v>
      </c>
      <c r="AI2780" s="31">
        <v>7283365</v>
      </c>
      <c r="AJ2780" s="31" t="s">
        <v>59</v>
      </c>
      <c r="AK2780" s="31" t="s">
        <v>86</v>
      </c>
      <c r="AL2780" s="24" t="s">
        <v>70</v>
      </c>
      <c r="AM2780" s="31" t="s">
        <v>59</v>
      </c>
      <c r="AN2780" s="31" t="s">
        <v>59</v>
      </c>
      <c r="AO2780" s="31">
        <v>0</v>
      </c>
      <c r="AP2780" s="31"/>
      <c r="AQ2780" s="31" t="s">
        <v>10880</v>
      </c>
      <c r="AR2780" s="31" t="s">
        <v>10881</v>
      </c>
      <c r="AS2780" s="89">
        <f t="shared" si="573"/>
        <v>12</v>
      </c>
      <c r="AT2780" s="24" t="s">
        <v>10882</v>
      </c>
    </row>
    <row r="2781" spans="1:46" x14ac:dyDescent="0.5">
      <c r="A2781" s="31">
        <v>2927</v>
      </c>
      <c r="B2781" s="24" t="s">
        <v>506</v>
      </c>
      <c r="C2781" s="24" t="s">
        <v>77</v>
      </c>
      <c r="D2781" s="31" t="s">
        <v>7187</v>
      </c>
      <c r="E2781" s="24" t="s">
        <v>10853</v>
      </c>
      <c r="F2781" s="78" t="str">
        <f t="shared" si="568"/>
        <v>NORTHAMPTON PRIMARY ACADEMY TRUST/LANGLAND COMMUNITY SCHOOL</v>
      </c>
      <c r="G2781" s="31" t="s">
        <v>10883</v>
      </c>
      <c r="H2781" s="31" t="s">
        <v>5010</v>
      </c>
      <c r="I2781" s="31" t="s">
        <v>5010</v>
      </c>
      <c r="J2781" s="31" t="s">
        <v>190</v>
      </c>
      <c r="K2781" s="24" t="s">
        <v>6369</v>
      </c>
      <c r="L2781" s="34">
        <v>45699</v>
      </c>
      <c r="M2781" s="34">
        <v>46066</v>
      </c>
      <c r="N2781" s="81">
        <f t="shared" si="570"/>
        <v>46612</v>
      </c>
      <c r="O2781" s="77" t="str">
        <f t="shared" ca="1" si="571"/>
        <v>Live</v>
      </c>
      <c r="P2781" s="77" t="str" cm="1">
        <f t="array" aca="1" ref="P2781" ca="1">_xlfn.IFS((N2781-TODAY())&gt;=547,"06 Expires over 18 months",(N2781-TODAY())&gt;=365,"05 Expires in 18 months",(N2781-TODAY())&gt;=183,"04 Expires in 12 months",(N2781-TODAY())&gt;=92,"03 Expires in 6 months",(N2781-TODAY())&gt;=31,"02 Expires in 3 months",(N2781-TODAY())&gt;=0,"01 Expires in 30 days",(N2781-TODAY())&gt;=-31,"01 Expired last 30 days",(N2781-TODAY())&gt;=-92,"02 Expired last 3 months",(N2781-TODAY())&gt;=-183,"03 Expired last 6 months",(N2781-TODAY())&gt;=-365,"04 Expired last 12 months",(N2781-TODAY())&gt;=-547,"05 Expired last 18 months",TRUE,"06 Expired over 18 months")</f>
        <v>04 Expires in 12 months</v>
      </c>
      <c r="Q2781" s="69">
        <v>10000</v>
      </c>
      <c r="R2781" s="84">
        <f t="shared" si="572"/>
        <v>25000</v>
      </c>
      <c r="S2781" s="77" t="str" cm="1">
        <f t="array" ref="S2781">_xlfn.IFS(R2781&gt;5000000,"Gold",R2781&gt;=500000,"Silver",R2781&gt;30000,"Bronze",TRUE,"Transactional")</f>
        <v>Transactional</v>
      </c>
      <c r="T2781" s="24" t="s">
        <v>54</v>
      </c>
      <c r="U2781" s="101" t="s">
        <v>366</v>
      </c>
      <c r="V2781" s="101"/>
      <c r="W2781" s="77" t="str">
        <f t="shared" si="569"/>
        <v>Yes</v>
      </c>
      <c r="X2781" s="77" t="str">
        <f>IFERROR(_xlfn.XLOOKUP(J2781&amp;"||"&amp;K2781,'Mapping Ref.'!$J$2:$J$538,'Mapping Ref.'!$K$2:$K$538),"")</f>
        <v>Childrens &amp; Adults</v>
      </c>
      <c r="Y2781" s="77" t="str" cm="1">
        <f t="array" ref="Y2781">_xlfn.IFS(R2781&gt;2000000,"For Publication",R2781&gt;100000,"PID",R2781&gt;30000,"RFQ",TRUE,"Transactional")</f>
        <v>Transactional</v>
      </c>
      <c r="Z2781" s="31" t="s">
        <v>8586</v>
      </c>
      <c r="AA2781" s="48">
        <v>12</v>
      </c>
      <c r="AB2781" s="31">
        <v>18</v>
      </c>
      <c r="AC2781" s="34">
        <v>45699</v>
      </c>
      <c r="AD2781" s="31" t="s">
        <v>58</v>
      </c>
      <c r="AE2781" s="31" t="s">
        <v>8347</v>
      </c>
      <c r="AF2781" s="31" t="s">
        <v>60</v>
      </c>
      <c r="AG2781" s="31" t="s">
        <v>59</v>
      </c>
      <c r="AH2781" s="31" t="s">
        <v>60</v>
      </c>
      <c r="AI2781" s="31">
        <v>1101296</v>
      </c>
      <c r="AJ2781" s="31" t="s">
        <v>59</v>
      </c>
      <c r="AK2781" s="31" t="s">
        <v>101</v>
      </c>
      <c r="AL2781" s="24" t="s">
        <v>70</v>
      </c>
      <c r="AM2781" s="31" t="s">
        <v>59</v>
      </c>
      <c r="AN2781" s="31" t="s">
        <v>59</v>
      </c>
      <c r="AO2781" s="31">
        <v>0</v>
      </c>
      <c r="AP2781" s="31"/>
      <c r="AQ2781" s="31" t="s">
        <v>10884</v>
      </c>
      <c r="AR2781" s="31" t="s">
        <v>10885</v>
      </c>
      <c r="AS2781" s="89">
        <f t="shared" si="573"/>
        <v>30</v>
      </c>
      <c r="AT2781" s="24" t="s">
        <v>8749</v>
      </c>
    </row>
    <row r="2782" spans="1:46" x14ac:dyDescent="0.5">
      <c r="A2782" s="31">
        <v>2928</v>
      </c>
      <c r="B2782" s="24" t="s">
        <v>506</v>
      </c>
      <c r="C2782" s="31"/>
      <c r="D2782" s="31" t="s">
        <v>10886</v>
      </c>
      <c r="E2782" s="24" t="s">
        <v>10887</v>
      </c>
      <c r="F2782" s="78" t="str">
        <f t="shared" si="568"/>
        <v>Mitchell Diesel Limited T/A Mitchell Powersystems</v>
      </c>
      <c r="G2782" s="31" t="s">
        <v>10888</v>
      </c>
      <c r="H2782" s="31" t="s">
        <v>3282</v>
      </c>
      <c r="I2782" s="31" t="s">
        <v>10463</v>
      </c>
      <c r="J2782" s="31" t="s">
        <v>107</v>
      </c>
      <c r="K2782" s="31" t="s">
        <v>3283</v>
      </c>
      <c r="L2782" s="34">
        <v>45699</v>
      </c>
      <c r="M2782" s="34">
        <v>46428</v>
      </c>
      <c r="N2782" s="81">
        <f t="shared" si="570"/>
        <v>46428</v>
      </c>
      <c r="O2782" s="77" t="str">
        <f t="shared" ca="1" si="571"/>
        <v>Live</v>
      </c>
      <c r="P2782" s="77" t="str" cm="1">
        <f t="array" aca="1" ref="P2782" ca="1">_xlfn.IFS((N2782-TODAY())&gt;=547,"06 Expires over 18 months",(N2782-TODAY())&gt;=365,"05 Expires in 18 months",(N2782-TODAY())&gt;=183,"04 Expires in 12 months",(N2782-TODAY())&gt;=92,"03 Expires in 6 months",(N2782-TODAY())&gt;=31,"02 Expires in 3 months",(N2782-TODAY())&gt;=0,"01 Expires in 30 days",(N2782-TODAY())&gt;=-31,"01 Expired last 30 days",(N2782-TODAY())&gt;=-92,"02 Expired last 3 months",(N2782-TODAY())&gt;=-183,"03 Expired last 6 months",(N2782-TODAY())&gt;=-365,"04 Expired last 12 months",(N2782-TODAY())&gt;=-547,"05 Expired last 18 months",TRUE,"06 Expired over 18 months")</f>
        <v>03 Expires in 6 months</v>
      </c>
      <c r="Q2782" s="69">
        <v>20000</v>
      </c>
      <c r="R2782" s="84">
        <f t="shared" si="572"/>
        <v>38333.333333333336</v>
      </c>
      <c r="S2782" s="77" t="str" cm="1">
        <f t="array" ref="S2782">_xlfn.IFS(R2782&gt;5000000,"Gold",R2782&gt;=500000,"Silver",R2782&gt;30000,"Bronze",TRUE,"Transactional")</f>
        <v>Bronze</v>
      </c>
      <c r="T2782" s="24" t="s">
        <v>54</v>
      </c>
      <c r="U2782" s="101" t="s">
        <v>208</v>
      </c>
      <c r="V2782" s="101" t="s">
        <v>209</v>
      </c>
      <c r="W2782" s="77" t="str">
        <f t="shared" si="569"/>
        <v>No</v>
      </c>
      <c r="X2782" s="77" t="str">
        <f>IFERROR(_xlfn.XLOOKUP(J2782&amp;"||"&amp;K2782,'Mapping Ref.'!$J$2:$J$538,'Mapping Ref.'!$K$2:$K$538),"")</f>
        <v>Construction &amp; Estates</v>
      </c>
      <c r="Y2782" s="77" t="str" cm="1">
        <f t="array" ref="Y2782">_xlfn.IFS(R2782&gt;2000000,"For Publication",R2782&gt;100000,"PID",R2782&gt;30000,"RFQ",TRUE,"Transactional")</f>
        <v>RFQ</v>
      </c>
      <c r="Z2782" s="31" t="s">
        <v>8586</v>
      </c>
      <c r="AA2782" s="48">
        <v>24</v>
      </c>
      <c r="AB2782" s="31">
        <v>0</v>
      </c>
      <c r="AC2782" s="34">
        <v>45699</v>
      </c>
      <c r="AD2782" s="31" t="s">
        <v>58</v>
      </c>
      <c r="AE2782" s="31" t="s">
        <v>8375</v>
      </c>
      <c r="AF2782" s="31" t="s">
        <v>60</v>
      </c>
      <c r="AG2782" s="31" t="s">
        <v>59</v>
      </c>
      <c r="AH2782" s="31" t="s">
        <v>60</v>
      </c>
      <c r="AI2782" s="31">
        <v>1179564</v>
      </c>
      <c r="AJ2782" s="31" t="s">
        <v>59</v>
      </c>
      <c r="AK2782" s="31" t="s">
        <v>101</v>
      </c>
      <c r="AL2782" s="24" t="s">
        <v>8595</v>
      </c>
      <c r="AM2782" s="31" t="s">
        <v>60</v>
      </c>
      <c r="AN2782" s="31" t="s">
        <v>59</v>
      </c>
      <c r="AO2782" s="31">
        <v>0</v>
      </c>
      <c r="AP2782" s="31"/>
      <c r="AQ2782" s="31" t="s">
        <v>10889</v>
      </c>
      <c r="AR2782" s="31" t="s">
        <v>10890</v>
      </c>
      <c r="AS2782" s="89">
        <f t="shared" si="573"/>
        <v>23</v>
      </c>
      <c r="AT2782" s="24"/>
    </row>
    <row r="2783" spans="1:46" x14ac:dyDescent="0.5">
      <c r="A2783" s="31">
        <v>2929</v>
      </c>
      <c r="B2783" s="24" t="s">
        <v>506</v>
      </c>
      <c r="C2783" s="24" t="s">
        <v>77</v>
      </c>
      <c r="D2783" s="31" t="s">
        <v>7925</v>
      </c>
      <c r="E2783" s="24" t="s">
        <v>10891</v>
      </c>
      <c r="F2783" s="78" t="str">
        <f t="shared" si="568"/>
        <v>TARANTO SYSTEMS LTD</v>
      </c>
      <c r="G2783" s="31" t="s">
        <v>7927</v>
      </c>
      <c r="H2783" s="31" t="s">
        <v>3282</v>
      </c>
      <c r="I2783" s="31" t="s">
        <v>10463</v>
      </c>
      <c r="J2783" s="31" t="s">
        <v>107</v>
      </c>
      <c r="K2783" s="31" t="s">
        <v>3283</v>
      </c>
      <c r="L2783" s="34">
        <v>45700</v>
      </c>
      <c r="M2783" s="34">
        <v>46794</v>
      </c>
      <c r="N2783" s="81">
        <f t="shared" si="570"/>
        <v>46794</v>
      </c>
      <c r="O2783" s="77" t="str">
        <f t="shared" ca="1" si="571"/>
        <v>Live</v>
      </c>
      <c r="P2783" s="77" t="str" cm="1">
        <f t="array" aca="1" ref="P2783" ca="1">_xlfn.IFS((N2783-TODAY())&gt;=547,"06 Expires over 18 months",(N2783-TODAY())&gt;=365,"05 Expires in 18 months",(N2783-TODAY())&gt;=183,"04 Expires in 12 months",(N2783-TODAY())&gt;=92,"03 Expires in 6 months",(N2783-TODAY())&gt;=31,"02 Expires in 3 months",(N2783-TODAY())&gt;=0,"01 Expires in 30 days",(N2783-TODAY())&gt;=-31,"01 Expired last 30 days",(N2783-TODAY())&gt;=-92,"02 Expired last 3 months",(N2783-TODAY())&gt;=-183,"03 Expired last 6 months",(N2783-TODAY())&gt;=-365,"04 Expired last 12 months",(N2783-TODAY())&gt;=-547,"05 Expired last 18 months",TRUE,"06 Expired over 18 months")</f>
        <v>05 Expires in 18 months</v>
      </c>
      <c r="Q2783" s="69">
        <v>74000</v>
      </c>
      <c r="R2783" s="84">
        <f t="shared" si="572"/>
        <v>215833.33333333334</v>
      </c>
      <c r="S2783" s="77" t="str" cm="1">
        <f t="array" ref="S2783">_xlfn.IFS(R2783&gt;5000000,"Gold",R2783&gt;=500000,"Silver",R2783&gt;30000,"Bronze",TRUE,"Transactional")</f>
        <v>Bronze</v>
      </c>
      <c r="T2783" s="24" t="s">
        <v>54</v>
      </c>
      <c r="U2783" s="101" t="s">
        <v>116</v>
      </c>
      <c r="V2783" s="101" t="s">
        <v>569</v>
      </c>
      <c r="W2783" s="77" t="str">
        <f t="shared" si="569"/>
        <v>No</v>
      </c>
      <c r="X2783" s="77" t="str">
        <f>IFERROR(_xlfn.XLOOKUP(J2783&amp;"||"&amp;K2783,'Mapping Ref.'!$J$2:$J$538,'Mapping Ref.'!$K$2:$K$538),"")</f>
        <v>Construction &amp; Estates</v>
      </c>
      <c r="Y2783" s="77" t="str" cm="1">
        <f t="array" ref="Y2783">_xlfn.IFS(R2783&gt;2000000,"For Publication",R2783&gt;100000,"PID",R2783&gt;30000,"RFQ",TRUE,"Transactional")</f>
        <v>PID</v>
      </c>
      <c r="Z2783" s="31" t="s">
        <v>2277</v>
      </c>
      <c r="AA2783" s="48">
        <v>36</v>
      </c>
      <c r="AB2783" s="31">
        <v>0</v>
      </c>
      <c r="AC2783" s="34">
        <v>45699</v>
      </c>
      <c r="AD2783" s="31" t="s">
        <v>58</v>
      </c>
      <c r="AE2783" s="31" t="s">
        <v>8375</v>
      </c>
      <c r="AF2783" s="31" t="s">
        <v>60</v>
      </c>
      <c r="AG2783" s="31" t="s">
        <v>59</v>
      </c>
      <c r="AH2783" s="31" t="s">
        <v>60</v>
      </c>
      <c r="AI2783" s="31">
        <v>12920661</v>
      </c>
      <c r="AJ2783" s="31" t="s">
        <v>59</v>
      </c>
      <c r="AK2783" s="31" t="s">
        <v>101</v>
      </c>
      <c r="AL2783" s="24" t="s">
        <v>70</v>
      </c>
      <c r="AM2783" s="31" t="s">
        <v>60</v>
      </c>
      <c r="AN2783" s="31" t="s">
        <v>59</v>
      </c>
      <c r="AO2783" s="31">
        <v>0</v>
      </c>
      <c r="AP2783" s="31"/>
      <c r="AQ2783" s="31" t="s">
        <v>10892</v>
      </c>
      <c r="AR2783" s="31" t="s">
        <v>10893</v>
      </c>
      <c r="AS2783" s="89">
        <f t="shared" si="573"/>
        <v>35</v>
      </c>
      <c r="AT2783" s="24" t="s">
        <v>3983</v>
      </c>
    </row>
    <row r="2784" spans="1:46" x14ac:dyDescent="0.5">
      <c r="A2784" s="31">
        <v>2930</v>
      </c>
      <c r="B2784" s="24" t="s">
        <v>506</v>
      </c>
      <c r="C2784" s="31"/>
      <c r="D2784" s="31" t="s">
        <v>10894</v>
      </c>
      <c r="E2784" s="24" t="s">
        <v>10895</v>
      </c>
      <c r="F2784" s="78" t="str">
        <f t="shared" si="568"/>
        <v>MEGANEXUS LIMITED</v>
      </c>
      <c r="G2784" s="31" t="s">
        <v>10896</v>
      </c>
      <c r="H2784" s="31" t="s">
        <v>5504</v>
      </c>
      <c r="I2784" s="31" t="s">
        <v>6570</v>
      </c>
      <c r="J2784" s="31" t="s">
        <v>97</v>
      </c>
      <c r="K2784" s="31" t="s">
        <v>1109</v>
      </c>
      <c r="L2784" s="34">
        <v>45700</v>
      </c>
      <c r="M2784" s="34">
        <v>46064</v>
      </c>
      <c r="N2784" s="81">
        <f t="shared" si="570"/>
        <v>46064</v>
      </c>
      <c r="O2784" s="77" t="str">
        <f t="shared" ca="1" si="571"/>
        <v>Expired</v>
      </c>
      <c r="P2784" s="77" t="str" cm="1">
        <f t="array" aca="1" ref="P2784" ca="1">_xlfn.IFS((N2784-TODAY())&gt;=547,"06 Expires over 18 months",(N2784-TODAY())&gt;=365,"05 Expires in 18 months",(N2784-TODAY())&gt;=183,"04 Expires in 12 months",(N2784-TODAY())&gt;=92,"03 Expires in 6 months",(N2784-TODAY())&gt;=31,"02 Expires in 3 months",(N2784-TODAY())&gt;=0,"01 Expires in 30 days",(N2784-TODAY())&gt;=-31,"01 Expired last 30 days",(N2784-TODAY())&gt;=-92,"02 Expired last 3 months",(N2784-TODAY())&gt;=-183,"03 Expired last 6 months",(N2784-TODAY())&gt;=-365,"04 Expired last 12 months",(N2784-TODAY())&gt;=-547,"05 Expired last 18 months",TRUE,"06 Expired over 18 months")</f>
        <v>04 Expired last 12 months</v>
      </c>
      <c r="Q2784" s="69">
        <v>4500</v>
      </c>
      <c r="R2784" s="84">
        <f t="shared" si="572"/>
        <v>4500</v>
      </c>
      <c r="S2784" s="77" t="str" cm="1">
        <f t="array" ref="S2784">_xlfn.IFS(R2784&gt;5000000,"Gold",R2784&gt;=500000,"Silver",R2784&gt;30000,"Bronze",TRUE,"Transactional")</f>
        <v>Transactional</v>
      </c>
      <c r="T2784" s="24" t="s">
        <v>54</v>
      </c>
      <c r="U2784" s="101" t="s">
        <v>237</v>
      </c>
      <c r="V2784" s="101" t="s">
        <v>566</v>
      </c>
      <c r="W2784" s="77" t="str">
        <f t="shared" si="569"/>
        <v>No</v>
      </c>
      <c r="X2784" s="77" t="str">
        <f>IFERROR(_xlfn.XLOOKUP(J2784&amp;"||"&amp;K2784,'Mapping Ref.'!$J$2:$J$538,'Mapping Ref.'!$K$2:$K$538),"")</f>
        <v>Corporate</v>
      </c>
      <c r="Y2784" s="77" t="str" cm="1">
        <f t="array" ref="Y2784">_xlfn.IFS(R2784&gt;2000000,"For Publication",R2784&gt;100000,"PID",R2784&gt;30000,"RFQ",TRUE,"Transactional")</f>
        <v>Transactional</v>
      </c>
      <c r="Z2784" s="31" t="s">
        <v>2277</v>
      </c>
      <c r="AA2784" s="48">
        <v>12</v>
      </c>
      <c r="AB2784" s="31">
        <v>0</v>
      </c>
      <c r="AC2784" s="34">
        <v>45700</v>
      </c>
      <c r="AD2784" s="31" t="s">
        <v>58</v>
      </c>
      <c r="AE2784" s="31">
        <v>0</v>
      </c>
      <c r="AF2784" s="31" t="s">
        <v>59</v>
      </c>
      <c r="AG2784" s="31" t="s">
        <v>59</v>
      </c>
      <c r="AH2784" s="31" t="s">
        <v>59</v>
      </c>
      <c r="AI2784" s="31">
        <v>832934714</v>
      </c>
      <c r="AJ2784" s="31" t="s">
        <v>59</v>
      </c>
      <c r="AK2784" s="31" t="s">
        <v>86</v>
      </c>
      <c r="AL2784" s="24" t="s">
        <v>70</v>
      </c>
      <c r="AM2784" s="31" t="s">
        <v>59</v>
      </c>
      <c r="AN2784" s="31" t="s">
        <v>59</v>
      </c>
      <c r="AO2784" s="31">
        <v>0</v>
      </c>
      <c r="AP2784" s="31" t="s">
        <v>8681</v>
      </c>
      <c r="AQ2784" s="31" t="s">
        <v>6570</v>
      </c>
      <c r="AR2784" s="31" t="s">
        <v>10897</v>
      </c>
      <c r="AS2784" s="89">
        <f t="shared" si="573"/>
        <v>11</v>
      </c>
      <c r="AT2784" s="24" t="s">
        <v>10898</v>
      </c>
    </row>
    <row r="2785" spans="1:46" x14ac:dyDescent="0.5">
      <c r="A2785" s="31">
        <v>2931</v>
      </c>
      <c r="B2785" s="31"/>
      <c r="C2785" s="24" t="s">
        <v>77</v>
      </c>
      <c r="D2785" s="31" t="s">
        <v>10899</v>
      </c>
      <c r="E2785" s="24" t="s">
        <v>10900</v>
      </c>
      <c r="F2785" s="78" t="str">
        <f t="shared" si="568"/>
        <v>PUBLIC PRACTICE</v>
      </c>
      <c r="G2785" s="31" t="s">
        <v>10901</v>
      </c>
      <c r="H2785" s="31" t="s">
        <v>10902</v>
      </c>
      <c r="I2785" s="31" t="s">
        <v>10903</v>
      </c>
      <c r="J2785" s="31" t="s">
        <v>97</v>
      </c>
      <c r="K2785" s="31" t="s">
        <v>10904</v>
      </c>
      <c r="L2785" s="34">
        <v>45658</v>
      </c>
      <c r="M2785" s="34">
        <v>45839</v>
      </c>
      <c r="N2785" s="81">
        <f t="shared" si="570"/>
        <v>45839</v>
      </c>
      <c r="O2785" s="77" t="str">
        <f t="shared" ca="1" si="571"/>
        <v>Expired</v>
      </c>
      <c r="P2785" s="77" t="str" cm="1">
        <f t="array" aca="1" ref="P2785" ca="1">_xlfn.IFS((N2785-TODAY())&gt;=547,"06 Expires over 18 months",(N2785-TODAY())&gt;=365,"05 Expires in 18 months",(N2785-TODAY())&gt;=183,"04 Expires in 12 months",(N2785-TODAY())&gt;=92,"03 Expires in 6 months",(N2785-TODAY())&gt;=31,"02 Expires in 3 months",(N2785-TODAY())&gt;=0,"01 Expires in 30 days",(N2785-TODAY())&gt;=-31,"01 Expired last 30 days",(N2785-TODAY())&gt;=-92,"02 Expired last 3 months",(N2785-TODAY())&gt;=-183,"03 Expired last 6 months",(N2785-TODAY())&gt;=-365,"04 Expired last 12 months",(N2785-TODAY())&gt;=-547,"05 Expired last 18 months",TRUE,"06 Expired over 18 months")</f>
        <v>05 Expired last 18 months</v>
      </c>
      <c r="Q2785" s="69">
        <v>20000</v>
      </c>
      <c r="R2785" s="84">
        <f t="shared" si="572"/>
        <v>20000</v>
      </c>
      <c r="S2785" s="77" t="str" cm="1">
        <f t="array" ref="S2785">_xlfn.IFS(R2785&gt;5000000,"Gold",R2785&gt;=500000,"Silver",R2785&gt;30000,"Bronze",TRUE,"Transactional")</f>
        <v>Transactional</v>
      </c>
      <c r="T2785" s="24" t="s">
        <v>54</v>
      </c>
      <c r="U2785" s="101" t="s">
        <v>109</v>
      </c>
      <c r="V2785" s="101" t="s">
        <v>1146</v>
      </c>
      <c r="W2785" s="77" t="str">
        <f t="shared" si="569"/>
        <v>No</v>
      </c>
      <c r="X2785" s="77" t="str">
        <f>IFERROR(_xlfn.XLOOKUP(J2785&amp;"||"&amp;K2785,'Mapping Ref.'!$J$2:$J$538,'Mapping Ref.'!$K$2:$K$538),"")</f>
        <v>Corporate</v>
      </c>
      <c r="Y2785" s="77" t="str" cm="1">
        <f t="array" ref="Y2785">_xlfn.IFS(R2785&gt;2000000,"For Publication",R2785&gt;100000,"PID",R2785&gt;30000,"RFQ",TRUE,"Transactional")</f>
        <v>Transactional</v>
      </c>
      <c r="Z2785" s="31" t="s">
        <v>2277</v>
      </c>
      <c r="AA2785" s="48">
        <v>6</v>
      </c>
      <c r="AB2785" s="31">
        <v>0</v>
      </c>
      <c r="AC2785" s="34">
        <v>45700</v>
      </c>
      <c r="AD2785" s="31" t="s">
        <v>58</v>
      </c>
      <c r="AE2785" s="31" t="s">
        <v>8347</v>
      </c>
      <c r="AF2785" s="31" t="s">
        <v>60</v>
      </c>
      <c r="AG2785" s="31" t="s">
        <v>60</v>
      </c>
      <c r="AH2785" s="31" t="s">
        <v>60</v>
      </c>
      <c r="AI2785" s="31">
        <v>8676977</v>
      </c>
      <c r="AJ2785" s="31" t="s">
        <v>59</v>
      </c>
      <c r="AK2785" s="31" t="s">
        <v>86</v>
      </c>
      <c r="AL2785" s="24" t="s">
        <v>70</v>
      </c>
      <c r="AM2785" s="31" t="s">
        <v>60</v>
      </c>
      <c r="AN2785" s="31"/>
      <c r="AO2785" s="31">
        <v>0</v>
      </c>
      <c r="AP2785" s="31" t="s">
        <v>10905</v>
      </c>
      <c r="AQ2785" s="31" t="s">
        <v>10906</v>
      </c>
      <c r="AR2785" s="31" t="s">
        <v>10907</v>
      </c>
      <c r="AS2785" s="89">
        <f t="shared" si="573"/>
        <v>6</v>
      </c>
      <c r="AT2785" s="24" t="s">
        <v>5423</v>
      </c>
    </row>
    <row r="2786" spans="1:46" x14ac:dyDescent="0.5">
      <c r="A2786" s="31">
        <v>2932</v>
      </c>
      <c r="B2786" s="31"/>
      <c r="C2786" s="31"/>
      <c r="D2786" s="31" t="s">
        <v>10908</v>
      </c>
      <c r="E2786" s="24" t="s">
        <v>10909</v>
      </c>
      <c r="F2786" s="78" t="str">
        <f t="shared" si="568"/>
        <v>MRS J M SAPSARD</v>
      </c>
      <c r="G2786" s="31" t="s">
        <v>10910</v>
      </c>
      <c r="H2786" s="31" t="s">
        <v>8466</v>
      </c>
      <c r="I2786" s="31" t="s">
        <v>972</v>
      </c>
      <c r="J2786" s="31" t="s">
        <v>321</v>
      </c>
      <c r="K2786" s="31" t="s">
        <v>1681</v>
      </c>
      <c r="L2786" s="34">
        <v>45633</v>
      </c>
      <c r="M2786" s="34">
        <v>45716</v>
      </c>
      <c r="N2786" s="81">
        <f t="shared" si="570"/>
        <v>45716</v>
      </c>
      <c r="O2786" s="77" t="str">
        <f t="shared" ca="1" si="571"/>
        <v>Expired</v>
      </c>
      <c r="P2786" s="77" t="str" cm="1">
        <f t="array" aca="1" ref="P2786" ca="1">_xlfn.IFS((N2786-TODAY())&gt;=547,"06 Expires over 18 months",(N2786-TODAY())&gt;=365,"05 Expires in 18 months",(N2786-TODAY())&gt;=183,"04 Expires in 12 months",(N2786-TODAY())&gt;=92,"03 Expires in 6 months",(N2786-TODAY())&gt;=31,"02 Expires in 3 months",(N2786-TODAY())&gt;=0,"01 Expires in 30 days",(N2786-TODAY())&gt;=-31,"01 Expired last 30 days",(N2786-TODAY())&gt;=-92,"02 Expired last 3 months",(N2786-TODAY())&gt;=-183,"03 Expired last 6 months",(N2786-TODAY())&gt;=-365,"04 Expired last 12 months",(N2786-TODAY())&gt;=-547,"05 Expired last 18 months",TRUE,"06 Expired over 18 months")</f>
        <v>05 Expired last 18 months</v>
      </c>
      <c r="Q2786" s="69">
        <v>1104</v>
      </c>
      <c r="R2786" s="84">
        <f t="shared" si="572"/>
        <v>1104</v>
      </c>
      <c r="S2786" s="77" t="str" cm="1">
        <f t="array" ref="S2786">_xlfn.IFS(R2786&gt;5000000,"Gold",R2786&gt;=500000,"Silver",R2786&gt;30000,"Bronze",TRUE,"Transactional")</f>
        <v>Transactional</v>
      </c>
      <c r="T2786" s="24" t="s">
        <v>54</v>
      </c>
      <c r="U2786" s="101" t="s">
        <v>123</v>
      </c>
      <c r="V2786" s="101" t="s">
        <v>1357</v>
      </c>
      <c r="W2786" s="77" t="str">
        <f t="shared" si="569"/>
        <v>No</v>
      </c>
      <c r="X2786" s="77" t="str">
        <f>IFERROR(_xlfn.XLOOKUP(J2786&amp;"||"&amp;K2786,'Mapping Ref.'!$J$2:$J$538,'Mapping Ref.'!$K$2:$K$538),"")</f>
        <v>Corporate</v>
      </c>
      <c r="Y2786" s="77" t="str" cm="1">
        <f t="array" ref="Y2786">_xlfn.IFS(R2786&gt;2000000,"For Publication",R2786&gt;100000,"PID",R2786&gt;30000,"RFQ",TRUE,"Transactional")</f>
        <v>Transactional</v>
      </c>
      <c r="Z2786" s="31" t="s">
        <v>2277</v>
      </c>
      <c r="AA2786" s="48">
        <v>3</v>
      </c>
      <c r="AB2786" s="31">
        <v>0</v>
      </c>
      <c r="AC2786" s="34">
        <v>45701</v>
      </c>
      <c r="AD2786" s="31" t="s">
        <v>58</v>
      </c>
      <c r="AE2786" s="31" t="s">
        <v>8381</v>
      </c>
      <c r="AF2786" s="31" t="s">
        <v>59</v>
      </c>
      <c r="AG2786" s="31" t="s">
        <v>59</v>
      </c>
      <c r="AH2786" s="31" t="s">
        <v>59</v>
      </c>
      <c r="AI2786" s="31" t="s">
        <v>8471</v>
      </c>
      <c r="AJ2786" s="31" t="s">
        <v>59</v>
      </c>
      <c r="AK2786" s="31" t="s">
        <v>86</v>
      </c>
      <c r="AL2786" s="24" t="s">
        <v>70</v>
      </c>
      <c r="AM2786" s="31" t="s">
        <v>60</v>
      </c>
      <c r="AN2786" s="31" t="s">
        <v>59</v>
      </c>
      <c r="AO2786" s="31">
        <v>0</v>
      </c>
      <c r="AP2786" s="31"/>
      <c r="AQ2786" s="31" t="s">
        <v>8466</v>
      </c>
      <c r="AR2786" s="31" t="s">
        <v>10911</v>
      </c>
      <c r="AS2786" s="89">
        <f t="shared" si="573"/>
        <v>2</v>
      </c>
      <c r="AT2786" s="24" t="s">
        <v>10908</v>
      </c>
    </row>
    <row r="2787" spans="1:46" x14ac:dyDescent="0.5">
      <c r="A2787" s="31">
        <v>2933</v>
      </c>
      <c r="B2787" s="24" t="s">
        <v>506</v>
      </c>
      <c r="C2787" s="31"/>
      <c r="D2787" s="31" t="s">
        <v>10912</v>
      </c>
      <c r="E2787" s="24" t="s">
        <v>10913</v>
      </c>
      <c r="F2787" s="78" t="str">
        <f t="shared" si="568"/>
        <v>United Kingdom Tyre Exporters Limited</v>
      </c>
      <c r="G2787" s="31" t="s">
        <v>10914</v>
      </c>
      <c r="H2787" s="31" t="s">
        <v>3282</v>
      </c>
      <c r="I2787" s="31" t="s">
        <v>10463</v>
      </c>
      <c r="J2787" s="31" t="s">
        <v>107</v>
      </c>
      <c r="K2787" s="31" t="s">
        <v>3283</v>
      </c>
      <c r="L2787" s="34">
        <v>45705</v>
      </c>
      <c r="M2787" s="34">
        <v>46434</v>
      </c>
      <c r="N2787" s="81">
        <f t="shared" si="570"/>
        <v>46434</v>
      </c>
      <c r="O2787" s="77" t="str">
        <f t="shared" ca="1" si="571"/>
        <v>Live</v>
      </c>
      <c r="P2787" s="77" t="str" cm="1">
        <f t="array" aca="1" ref="P2787" ca="1">_xlfn.IFS((N2787-TODAY())&gt;=547,"06 Expires over 18 months",(N2787-TODAY())&gt;=365,"05 Expires in 18 months",(N2787-TODAY())&gt;=183,"04 Expires in 12 months",(N2787-TODAY())&gt;=92,"03 Expires in 6 months",(N2787-TODAY())&gt;=31,"02 Expires in 3 months",(N2787-TODAY())&gt;=0,"01 Expires in 30 days",(N2787-TODAY())&gt;=-31,"01 Expired last 30 days",(N2787-TODAY())&gt;=-92,"02 Expired last 3 months",(N2787-TODAY())&gt;=-183,"03 Expired last 6 months",(N2787-TODAY())&gt;=-365,"04 Expired last 12 months",(N2787-TODAY())&gt;=-547,"05 Expired last 18 months",TRUE,"06 Expired over 18 months")</f>
        <v>03 Expires in 6 months</v>
      </c>
      <c r="Q2787" s="69">
        <v>24500</v>
      </c>
      <c r="R2787" s="84">
        <f t="shared" si="572"/>
        <v>46958.333333333336</v>
      </c>
      <c r="S2787" s="77" t="str" cm="1">
        <f t="array" ref="S2787">_xlfn.IFS(R2787&gt;5000000,"Gold",R2787&gt;=500000,"Silver",R2787&gt;30000,"Bronze",TRUE,"Transactional")</f>
        <v>Bronze</v>
      </c>
      <c r="T2787" s="24" t="s">
        <v>54</v>
      </c>
      <c r="U2787" s="101" t="s">
        <v>208</v>
      </c>
      <c r="V2787" s="101" t="s">
        <v>209</v>
      </c>
      <c r="W2787" s="77" t="str">
        <f t="shared" si="569"/>
        <v>No</v>
      </c>
      <c r="X2787" s="77" t="str">
        <f>IFERROR(_xlfn.XLOOKUP(J2787&amp;"||"&amp;K2787,'Mapping Ref.'!$J$2:$J$538,'Mapping Ref.'!$K$2:$K$538),"")</f>
        <v>Construction &amp; Estates</v>
      </c>
      <c r="Y2787" s="77" t="str" cm="1">
        <f t="array" ref="Y2787">_xlfn.IFS(R2787&gt;2000000,"For Publication",R2787&gt;100000,"PID",R2787&gt;30000,"RFQ",TRUE,"Transactional")</f>
        <v>RFQ</v>
      </c>
      <c r="Z2787" s="31" t="s">
        <v>2277</v>
      </c>
      <c r="AA2787" s="48">
        <v>24</v>
      </c>
      <c r="AB2787" s="31">
        <v>0</v>
      </c>
      <c r="AC2787" s="34">
        <v>45702</v>
      </c>
      <c r="AD2787" s="31" t="s">
        <v>58</v>
      </c>
      <c r="AE2787" s="31" t="s">
        <v>8375</v>
      </c>
      <c r="AF2787" s="31" t="s">
        <v>60</v>
      </c>
      <c r="AG2787" s="31" t="s">
        <v>59</v>
      </c>
      <c r="AH2787" s="31" t="s">
        <v>60</v>
      </c>
      <c r="AI2787" s="31">
        <v>977770</v>
      </c>
      <c r="AJ2787" s="31" t="s">
        <v>59</v>
      </c>
      <c r="AK2787" s="31" t="s">
        <v>101</v>
      </c>
      <c r="AL2787" s="24" t="s">
        <v>8595</v>
      </c>
      <c r="AM2787" s="31" t="s">
        <v>60</v>
      </c>
      <c r="AN2787" s="31" t="s">
        <v>59</v>
      </c>
      <c r="AO2787" s="31">
        <v>0</v>
      </c>
      <c r="AP2787" s="31"/>
      <c r="AQ2787" s="31" t="s">
        <v>10915</v>
      </c>
      <c r="AR2787" s="31" t="s">
        <v>10916</v>
      </c>
      <c r="AS2787" s="89">
        <f t="shared" si="573"/>
        <v>23</v>
      </c>
      <c r="AT2787" s="24"/>
    </row>
    <row r="2788" spans="1:46" x14ac:dyDescent="0.5">
      <c r="A2788" s="31">
        <v>2934</v>
      </c>
      <c r="B2788" s="31"/>
      <c r="C2788" s="31"/>
      <c r="D2788" s="31" t="s">
        <v>10917</v>
      </c>
      <c r="E2788" s="24" t="s">
        <v>10918</v>
      </c>
      <c r="F2788" s="78" t="str">
        <f t="shared" si="568"/>
        <v>WEB WISE MEDIA LIMITED</v>
      </c>
      <c r="G2788" s="31" t="s">
        <v>10919</v>
      </c>
      <c r="H2788" s="31" t="s">
        <v>8466</v>
      </c>
      <c r="I2788" s="31" t="s">
        <v>972</v>
      </c>
      <c r="J2788" s="31" t="s">
        <v>321</v>
      </c>
      <c r="K2788" s="31" t="s">
        <v>1681</v>
      </c>
      <c r="L2788" s="34">
        <v>45717</v>
      </c>
      <c r="M2788" s="34">
        <v>45747</v>
      </c>
      <c r="N2788" s="81">
        <f t="shared" si="570"/>
        <v>45747</v>
      </c>
      <c r="O2788" s="77" t="str">
        <f t="shared" ca="1" si="571"/>
        <v>Expired</v>
      </c>
      <c r="P2788" s="77" t="str" cm="1">
        <f t="array" aca="1" ref="P2788" ca="1">_xlfn.IFS((N2788-TODAY())&gt;=547,"06 Expires over 18 months",(N2788-TODAY())&gt;=365,"05 Expires in 18 months",(N2788-TODAY())&gt;=183,"04 Expires in 12 months",(N2788-TODAY())&gt;=92,"03 Expires in 6 months",(N2788-TODAY())&gt;=31,"02 Expires in 3 months",(N2788-TODAY())&gt;=0,"01 Expires in 30 days",(N2788-TODAY())&gt;=-31,"01 Expired last 30 days",(N2788-TODAY())&gt;=-92,"02 Expired last 3 months",(N2788-TODAY())&gt;=-183,"03 Expired last 6 months",(N2788-TODAY())&gt;=-365,"04 Expired last 12 months",(N2788-TODAY())&gt;=-547,"05 Expired last 18 months",TRUE,"06 Expired over 18 months")</f>
        <v>05 Expired last 18 months</v>
      </c>
      <c r="Q2788" s="69">
        <v>1875</v>
      </c>
      <c r="R2788" s="84">
        <f t="shared" si="572"/>
        <v>1875</v>
      </c>
      <c r="S2788" s="77" t="str" cm="1">
        <f t="array" ref="S2788">_xlfn.IFS(R2788&gt;5000000,"Gold",R2788&gt;=500000,"Silver",R2788&gt;30000,"Bronze",TRUE,"Transactional")</f>
        <v>Transactional</v>
      </c>
      <c r="T2788" s="24" t="s">
        <v>54</v>
      </c>
      <c r="U2788" s="101" t="s">
        <v>84</v>
      </c>
      <c r="V2788" s="101" t="s">
        <v>157</v>
      </c>
      <c r="W2788" s="77" t="str">
        <f t="shared" si="569"/>
        <v>No</v>
      </c>
      <c r="X2788" s="77" t="str">
        <f>IFERROR(_xlfn.XLOOKUP(J2788&amp;"||"&amp;K2788,'Mapping Ref.'!$J$2:$J$538,'Mapping Ref.'!$K$2:$K$538),"")</f>
        <v>Corporate</v>
      </c>
      <c r="Y2788" s="77" t="str" cm="1">
        <f t="array" ref="Y2788">_xlfn.IFS(R2788&gt;2000000,"For Publication",R2788&gt;100000,"PID",R2788&gt;30000,"RFQ",TRUE,"Transactional")</f>
        <v>Transactional</v>
      </c>
      <c r="Z2788" s="31" t="s">
        <v>2277</v>
      </c>
      <c r="AA2788" s="48">
        <v>1</v>
      </c>
      <c r="AB2788" s="31">
        <v>0</v>
      </c>
      <c r="AC2788" s="34">
        <v>45707</v>
      </c>
      <c r="AD2788" s="24" t="s">
        <v>58</v>
      </c>
      <c r="AE2788" s="31" t="s">
        <v>8467</v>
      </c>
      <c r="AF2788" s="31" t="s">
        <v>59</v>
      </c>
      <c r="AG2788" s="31" t="s">
        <v>59</v>
      </c>
      <c r="AH2788" s="31" t="s">
        <v>59</v>
      </c>
      <c r="AI2788" s="31">
        <v>8023313</v>
      </c>
      <c r="AJ2788" s="31" t="s">
        <v>59</v>
      </c>
      <c r="AK2788" s="31" t="s">
        <v>86</v>
      </c>
      <c r="AL2788" s="24" t="s">
        <v>70</v>
      </c>
      <c r="AM2788" s="31" t="s">
        <v>59</v>
      </c>
      <c r="AN2788" s="31" t="s">
        <v>59</v>
      </c>
      <c r="AO2788" s="31">
        <v>0</v>
      </c>
      <c r="AP2788" s="31"/>
      <c r="AQ2788" s="31" t="s">
        <v>10920</v>
      </c>
      <c r="AR2788" s="31" t="s">
        <v>10921</v>
      </c>
      <c r="AS2788" s="89">
        <f t="shared" si="573"/>
        <v>0</v>
      </c>
      <c r="AT2788" s="24" t="s">
        <v>10917</v>
      </c>
    </row>
    <row r="2789" spans="1:46" x14ac:dyDescent="0.5">
      <c r="A2789" s="31">
        <v>2935</v>
      </c>
      <c r="B2789" s="24" t="s">
        <v>506</v>
      </c>
      <c r="C2789" s="31"/>
      <c r="D2789" s="31" t="s">
        <v>10922</v>
      </c>
      <c r="E2789" s="24" t="s">
        <v>10923</v>
      </c>
      <c r="F2789" s="78" t="str">
        <f t="shared" si="568"/>
        <v>Balfour+Manson Solicitors</v>
      </c>
      <c r="G2789" s="31" t="s">
        <v>10924</v>
      </c>
      <c r="H2789" s="31" t="s">
        <v>3268</v>
      </c>
      <c r="I2789" s="31" t="s">
        <v>3269</v>
      </c>
      <c r="J2789" s="31" t="s">
        <v>190</v>
      </c>
      <c r="K2789" s="24" t="s">
        <v>3270</v>
      </c>
      <c r="L2789" s="34">
        <v>45708</v>
      </c>
      <c r="M2789" s="34">
        <v>46073</v>
      </c>
      <c r="N2789" s="81">
        <f t="shared" si="570"/>
        <v>46438</v>
      </c>
      <c r="O2789" s="77" t="str">
        <f t="shared" ca="1" si="571"/>
        <v>Live</v>
      </c>
      <c r="P2789" s="77" t="str" cm="1">
        <f t="array" aca="1" ref="P2789" ca="1">_xlfn.IFS((N2789-TODAY())&gt;=547,"06 Expires over 18 months",(N2789-TODAY())&gt;=365,"05 Expires in 18 months",(N2789-TODAY())&gt;=183,"04 Expires in 12 months",(N2789-TODAY())&gt;=92,"03 Expires in 6 months",(N2789-TODAY())&gt;=31,"02 Expires in 3 months",(N2789-TODAY())&gt;=0,"01 Expires in 30 days",(N2789-TODAY())&gt;=-31,"01 Expired last 30 days",(N2789-TODAY())&gt;=-92,"02 Expired last 3 months",(N2789-TODAY())&gt;=-183,"03 Expired last 6 months",(N2789-TODAY())&gt;=-365,"04 Expired last 12 months",(N2789-TODAY())&gt;=-547,"05 Expired last 18 months",TRUE,"06 Expired over 18 months")</f>
        <v>03 Expires in 6 months</v>
      </c>
      <c r="Q2789" s="69">
        <v>15000</v>
      </c>
      <c r="R2789" s="84">
        <f t="shared" si="572"/>
        <v>30000</v>
      </c>
      <c r="S2789" s="77" t="str" cm="1">
        <f t="array" ref="S2789">_xlfn.IFS(R2789&gt;5000000,"Gold",R2789&gt;=500000,"Silver",R2789&gt;30000,"Bronze",TRUE,"Transactional")</f>
        <v>Transactional</v>
      </c>
      <c r="T2789" s="24" t="s">
        <v>54</v>
      </c>
      <c r="U2789" s="101" t="s">
        <v>455</v>
      </c>
      <c r="V2789" s="101" t="s">
        <v>822</v>
      </c>
      <c r="W2789" s="77" t="str">
        <f t="shared" si="569"/>
        <v>Yes</v>
      </c>
      <c r="X2789" s="77" t="str">
        <f>IFERROR(_xlfn.XLOOKUP(J2789&amp;"||"&amp;K2789,'Mapping Ref.'!$J$2:$J$538,'Mapping Ref.'!$K$2:$K$538),"")</f>
        <v>Childrens &amp; Adults</v>
      </c>
      <c r="Y2789" s="77" t="str" cm="1">
        <f t="array" ref="Y2789">_xlfn.IFS(R2789&gt;2000000,"For Publication",R2789&gt;100000,"PID",R2789&gt;30000,"RFQ",TRUE,"Transactional")</f>
        <v>Transactional</v>
      </c>
      <c r="Z2789" s="31" t="s">
        <v>2277</v>
      </c>
      <c r="AA2789" s="48">
        <v>12</v>
      </c>
      <c r="AB2789" s="31">
        <v>12</v>
      </c>
      <c r="AC2789" s="34">
        <v>45708</v>
      </c>
      <c r="AD2789" s="31" t="s">
        <v>58</v>
      </c>
      <c r="AE2789" s="31" t="s">
        <v>60</v>
      </c>
      <c r="AF2789" s="31" t="s">
        <v>60</v>
      </c>
      <c r="AG2789" s="31" t="s">
        <v>59</v>
      </c>
      <c r="AH2789" s="31" t="s">
        <v>60</v>
      </c>
      <c r="AI2789" s="31">
        <v>268566413</v>
      </c>
      <c r="AJ2789" s="31" t="s">
        <v>59</v>
      </c>
      <c r="AK2789" s="31" t="s">
        <v>101</v>
      </c>
      <c r="AL2789" s="24" t="s">
        <v>70</v>
      </c>
      <c r="AM2789" s="31" t="s">
        <v>60</v>
      </c>
      <c r="AN2789" s="31" t="s">
        <v>59</v>
      </c>
      <c r="AO2789" s="31">
        <v>0</v>
      </c>
      <c r="AP2789" s="31" t="s">
        <v>8471</v>
      </c>
      <c r="AQ2789" s="31" t="s">
        <v>10925</v>
      </c>
      <c r="AR2789" s="31" t="s">
        <v>10926</v>
      </c>
      <c r="AS2789" s="89">
        <f t="shared" si="573"/>
        <v>24</v>
      </c>
      <c r="AT2789" s="24" t="s">
        <v>10927</v>
      </c>
    </row>
    <row r="2790" spans="1:46" x14ac:dyDescent="0.5">
      <c r="A2790" s="31">
        <v>2936</v>
      </c>
      <c r="B2790" s="31"/>
      <c r="C2790" s="24" t="s">
        <v>77</v>
      </c>
      <c r="D2790" s="31" t="s">
        <v>10928</v>
      </c>
      <c r="E2790" s="24" t="s">
        <v>10929</v>
      </c>
      <c r="F2790" s="78" t="str">
        <f t="shared" si="568"/>
        <v>FOCUS WASHROOMS LIMITED</v>
      </c>
      <c r="G2790" s="31" t="s">
        <v>10930</v>
      </c>
      <c r="H2790" s="31" t="s">
        <v>784</v>
      </c>
      <c r="I2790" s="31" t="s">
        <v>1128</v>
      </c>
      <c r="J2790" s="31" t="s">
        <v>321</v>
      </c>
      <c r="K2790" s="31" t="s">
        <v>3201</v>
      </c>
      <c r="L2790" s="34">
        <v>45740</v>
      </c>
      <c r="M2790" s="34">
        <v>45764</v>
      </c>
      <c r="N2790" s="81">
        <f t="shared" si="570"/>
        <v>45764</v>
      </c>
      <c r="O2790" s="77" t="str">
        <f t="shared" ca="1" si="571"/>
        <v>Expired</v>
      </c>
      <c r="P2790" s="77" t="str" cm="1">
        <f t="array" aca="1" ref="P2790" ca="1">_xlfn.IFS((N2790-TODAY())&gt;=547,"06 Expires over 18 months",(N2790-TODAY())&gt;=365,"05 Expires in 18 months",(N2790-TODAY())&gt;=183,"04 Expires in 12 months",(N2790-TODAY())&gt;=92,"03 Expires in 6 months",(N2790-TODAY())&gt;=31,"02 Expires in 3 months",(N2790-TODAY())&gt;=0,"01 Expires in 30 days",(N2790-TODAY())&gt;=-31,"01 Expired last 30 days",(N2790-TODAY())&gt;=-92,"02 Expired last 3 months",(N2790-TODAY())&gt;=-183,"03 Expired last 6 months",(N2790-TODAY())&gt;=-365,"04 Expired last 12 months",(N2790-TODAY())&gt;=-547,"05 Expired last 18 months",TRUE,"06 Expired over 18 months")</f>
        <v>05 Expired last 18 months</v>
      </c>
      <c r="Q2790" s="69">
        <v>43163</v>
      </c>
      <c r="R2790" s="84">
        <f t="shared" si="572"/>
        <v>43163</v>
      </c>
      <c r="S2790" s="77" t="str" cm="1">
        <f t="array" ref="S2790">_xlfn.IFS(R2790&gt;5000000,"Gold",R2790&gt;=500000,"Silver",R2790&gt;30000,"Bronze",TRUE,"Transactional")</f>
        <v>Bronze</v>
      </c>
      <c r="T2790" s="24" t="s">
        <v>122</v>
      </c>
      <c r="U2790" s="101" t="s">
        <v>123</v>
      </c>
      <c r="V2790" s="101" t="s">
        <v>124</v>
      </c>
      <c r="W2790" s="77" t="str">
        <f t="shared" si="569"/>
        <v>No</v>
      </c>
      <c r="X2790" s="77" t="str">
        <f>IFERROR(_xlfn.XLOOKUP(J2790&amp;"||"&amp;K2790,'Mapping Ref.'!$J$2:$J$538,'Mapping Ref.'!$K$2:$K$538),"")</f>
        <v>Corporate</v>
      </c>
      <c r="Y2790" s="77" t="str" cm="1">
        <f t="array" ref="Y2790">_xlfn.IFS(R2790&gt;2000000,"For Publication",R2790&gt;100000,"PID",R2790&gt;30000,"RFQ",TRUE,"Transactional")</f>
        <v>RFQ</v>
      </c>
      <c r="Z2790" s="31" t="s">
        <v>2277</v>
      </c>
      <c r="AA2790" s="48">
        <v>0</v>
      </c>
      <c r="AB2790" s="31">
        <v>0</v>
      </c>
      <c r="AC2790" s="34">
        <v>45712</v>
      </c>
      <c r="AD2790" s="24" t="s">
        <v>58</v>
      </c>
      <c r="AE2790" s="31" t="s">
        <v>9432</v>
      </c>
      <c r="AF2790" s="31" t="s">
        <v>59</v>
      </c>
      <c r="AG2790" s="31" t="s">
        <v>59</v>
      </c>
      <c r="AH2790" s="31" t="s">
        <v>60</v>
      </c>
      <c r="AI2790" s="31">
        <v>9270497</v>
      </c>
      <c r="AJ2790" s="31" t="s">
        <v>60</v>
      </c>
      <c r="AK2790" s="31" t="s">
        <v>76</v>
      </c>
      <c r="AL2790" s="24" t="s">
        <v>70</v>
      </c>
      <c r="AM2790" s="31" t="s">
        <v>60</v>
      </c>
      <c r="AN2790" s="31" t="s">
        <v>59</v>
      </c>
      <c r="AO2790" s="31">
        <v>0</v>
      </c>
      <c r="AP2790" s="31"/>
      <c r="AQ2790" s="31" t="s">
        <v>10931</v>
      </c>
      <c r="AR2790" s="31" t="s">
        <v>10932</v>
      </c>
      <c r="AS2790" s="89">
        <f t="shared" si="573"/>
        <v>0</v>
      </c>
      <c r="AT2790" s="24" t="s">
        <v>10933</v>
      </c>
    </row>
    <row r="2791" spans="1:46" x14ac:dyDescent="0.5">
      <c r="A2791" s="31">
        <v>2937</v>
      </c>
      <c r="B2791" s="31"/>
      <c r="C2791" s="31"/>
      <c r="D2791" s="31" t="s">
        <v>4113</v>
      </c>
      <c r="E2791" s="24" t="s">
        <v>10934</v>
      </c>
      <c r="F2791" s="78" t="str">
        <f t="shared" si="568"/>
        <v>ANTHONY COLLINS SOLICITORS</v>
      </c>
      <c r="G2791" s="31" t="s">
        <v>4115</v>
      </c>
      <c r="H2791" s="31" t="s">
        <v>3282</v>
      </c>
      <c r="I2791" s="31" t="s">
        <v>10463</v>
      </c>
      <c r="J2791" s="31" t="s">
        <v>107</v>
      </c>
      <c r="K2791" s="31" t="s">
        <v>3283</v>
      </c>
      <c r="L2791" s="34">
        <v>45714</v>
      </c>
      <c r="M2791" s="34">
        <v>45802</v>
      </c>
      <c r="N2791" s="81">
        <f t="shared" si="570"/>
        <v>45802</v>
      </c>
      <c r="O2791" s="77" t="str">
        <f t="shared" ca="1" si="571"/>
        <v>Expired</v>
      </c>
      <c r="P2791" s="77" t="str" cm="1">
        <f t="array" aca="1" ref="P2791" ca="1">_xlfn.IFS((N2791-TODAY())&gt;=547,"06 Expires over 18 months",(N2791-TODAY())&gt;=365,"05 Expires in 18 months",(N2791-TODAY())&gt;=183,"04 Expires in 12 months",(N2791-TODAY())&gt;=92,"03 Expires in 6 months",(N2791-TODAY())&gt;=31,"02 Expires in 3 months",(N2791-TODAY())&gt;=0,"01 Expires in 30 days",(N2791-TODAY())&gt;=-31,"01 Expired last 30 days",(N2791-TODAY())&gt;=-92,"02 Expired last 3 months",(N2791-TODAY())&gt;=-183,"03 Expired last 6 months",(N2791-TODAY())&gt;=-365,"04 Expired last 12 months",(N2791-TODAY())&gt;=-547,"05 Expired last 18 months",TRUE,"06 Expired over 18 months")</f>
        <v>05 Expired last 18 months</v>
      </c>
      <c r="Q2791" s="69">
        <v>8950</v>
      </c>
      <c r="R2791" s="84">
        <f t="shared" si="572"/>
        <v>8950</v>
      </c>
      <c r="S2791" s="77" t="str" cm="1">
        <f t="array" ref="S2791">_xlfn.IFS(R2791&gt;5000000,"Gold",R2791&gt;=500000,"Silver",R2791&gt;30000,"Bronze",TRUE,"Transactional")</f>
        <v>Transactional</v>
      </c>
      <c r="T2791" s="24" t="s">
        <v>54</v>
      </c>
      <c r="U2791" s="101" t="s">
        <v>455</v>
      </c>
      <c r="V2791" s="101" t="s">
        <v>822</v>
      </c>
      <c r="W2791" s="77" t="str">
        <f t="shared" si="569"/>
        <v>No</v>
      </c>
      <c r="X2791" s="77" t="str">
        <f>IFERROR(_xlfn.XLOOKUP(J2791&amp;"||"&amp;K2791,'Mapping Ref.'!$J$2:$J$538,'Mapping Ref.'!$K$2:$K$538),"")</f>
        <v>Construction &amp; Estates</v>
      </c>
      <c r="Y2791" s="77" t="str" cm="1">
        <f t="array" ref="Y2791">_xlfn.IFS(R2791&gt;2000000,"For Publication",R2791&gt;100000,"PID",R2791&gt;30000,"RFQ",TRUE,"Transactional")</f>
        <v>Transactional</v>
      </c>
      <c r="Z2791" s="31" t="s">
        <v>2277</v>
      </c>
      <c r="AA2791" s="48">
        <v>3</v>
      </c>
      <c r="AB2791" s="31">
        <v>0</v>
      </c>
      <c r="AC2791" s="34">
        <v>45713</v>
      </c>
      <c r="AD2791" s="24" t="s">
        <v>58</v>
      </c>
      <c r="AE2791" s="31" t="s">
        <v>8375</v>
      </c>
      <c r="AF2791" s="31" t="s">
        <v>60</v>
      </c>
      <c r="AG2791" s="31" t="s">
        <v>59</v>
      </c>
      <c r="AH2791" s="31" t="s">
        <v>60</v>
      </c>
      <c r="AI2791" s="31" t="s">
        <v>10935</v>
      </c>
      <c r="AJ2791" s="31" t="s">
        <v>59</v>
      </c>
      <c r="AK2791" s="31" t="s">
        <v>101</v>
      </c>
      <c r="AL2791" s="24" t="s">
        <v>70</v>
      </c>
      <c r="AM2791" s="31" t="s">
        <v>60</v>
      </c>
      <c r="AN2791" s="31" t="s">
        <v>59</v>
      </c>
      <c r="AO2791" s="31">
        <v>0</v>
      </c>
      <c r="AP2791" s="31"/>
      <c r="AQ2791" s="31" t="s">
        <v>10936</v>
      </c>
      <c r="AR2791" s="31" t="s">
        <v>10937</v>
      </c>
      <c r="AS2791" s="89">
        <f t="shared" si="573"/>
        <v>2</v>
      </c>
      <c r="AT2791" s="24" t="s">
        <v>10938</v>
      </c>
    </row>
    <row r="2792" spans="1:46" x14ac:dyDescent="0.5">
      <c r="A2792" s="31">
        <v>2938</v>
      </c>
      <c r="B2792" s="24" t="s">
        <v>506</v>
      </c>
      <c r="C2792" s="31"/>
      <c r="D2792" s="31" t="s">
        <v>4109</v>
      </c>
      <c r="E2792" s="24" t="s">
        <v>10939</v>
      </c>
      <c r="F2792" s="78" t="str">
        <f t="shared" si="568"/>
        <v>FJ BLISSETT &amp; CO LTD</v>
      </c>
      <c r="G2792" s="31" t="s">
        <v>4108</v>
      </c>
      <c r="H2792" s="31" t="s">
        <v>3282</v>
      </c>
      <c r="I2792" s="31" t="s">
        <v>10463</v>
      </c>
      <c r="J2792" s="31" t="s">
        <v>107</v>
      </c>
      <c r="K2792" s="31" t="s">
        <v>3283</v>
      </c>
      <c r="L2792" s="34">
        <v>45717</v>
      </c>
      <c r="M2792" s="34">
        <v>46811</v>
      </c>
      <c r="N2792" s="81">
        <f t="shared" si="570"/>
        <v>46811</v>
      </c>
      <c r="O2792" s="77" t="str">
        <f t="shared" ca="1" si="571"/>
        <v>Live</v>
      </c>
      <c r="P2792" s="77" t="str" cm="1">
        <f t="array" aca="1" ref="P2792" ca="1">_xlfn.IFS((N2792-TODAY())&gt;=547,"06 Expires over 18 months",(N2792-TODAY())&gt;=365,"05 Expires in 18 months",(N2792-TODAY())&gt;=183,"04 Expires in 12 months",(N2792-TODAY())&gt;=92,"03 Expires in 6 months",(N2792-TODAY())&gt;=31,"02 Expires in 3 months",(N2792-TODAY())&gt;=0,"01 Expires in 30 days",(N2792-TODAY())&gt;=-31,"01 Expired last 30 days",(N2792-TODAY())&gt;=-92,"02 Expired last 3 months",(N2792-TODAY())&gt;=-183,"03 Expired last 6 months",(N2792-TODAY())&gt;=-365,"04 Expired last 12 months",(N2792-TODAY())&gt;=-547,"05 Expired last 18 months",TRUE,"06 Expired over 18 months")</f>
        <v>06 Expires over 18 months</v>
      </c>
      <c r="Q2792" s="69">
        <v>6732</v>
      </c>
      <c r="R2792" s="84">
        <f t="shared" si="572"/>
        <v>19635</v>
      </c>
      <c r="S2792" s="77" t="str" cm="1">
        <f t="array" ref="S2792">_xlfn.IFS(R2792&gt;5000000,"Gold",R2792&gt;=500000,"Silver",R2792&gt;30000,"Bronze",TRUE,"Transactional")</f>
        <v>Transactional</v>
      </c>
      <c r="T2792" s="24" t="s">
        <v>54</v>
      </c>
      <c r="U2792" s="101" t="s">
        <v>84</v>
      </c>
      <c r="V2792" s="101" t="s">
        <v>727</v>
      </c>
      <c r="W2792" s="77" t="str">
        <f t="shared" si="569"/>
        <v>No</v>
      </c>
      <c r="X2792" s="77" t="str">
        <f>IFERROR(_xlfn.XLOOKUP(J2792&amp;"||"&amp;K2792,'Mapping Ref.'!$J$2:$J$538,'Mapping Ref.'!$K$2:$K$538),"")</f>
        <v>Construction &amp; Estates</v>
      </c>
      <c r="Y2792" s="77" t="str" cm="1">
        <f t="array" ref="Y2792">_xlfn.IFS(R2792&gt;2000000,"For Publication",R2792&gt;100000,"PID",R2792&gt;30000,"RFQ",TRUE,"Transactional")</f>
        <v>Transactional</v>
      </c>
      <c r="Z2792" s="31" t="s">
        <v>2277</v>
      </c>
      <c r="AA2792" s="48">
        <v>36</v>
      </c>
      <c r="AB2792" s="31">
        <v>0</v>
      </c>
      <c r="AC2792" s="34">
        <v>45713</v>
      </c>
      <c r="AD2792" s="24" t="s">
        <v>58</v>
      </c>
      <c r="AE2792" s="31" t="s">
        <v>8375</v>
      </c>
      <c r="AF2792" s="31" t="s">
        <v>60</v>
      </c>
      <c r="AG2792" s="31" t="s">
        <v>59</v>
      </c>
      <c r="AH2792" s="31" t="s">
        <v>60</v>
      </c>
      <c r="AI2792" s="31">
        <v>350921</v>
      </c>
      <c r="AJ2792" s="31" t="s">
        <v>59</v>
      </c>
      <c r="AK2792" s="31" t="s">
        <v>101</v>
      </c>
      <c r="AL2792" s="24" t="s">
        <v>8595</v>
      </c>
      <c r="AM2792" s="31" t="s">
        <v>60</v>
      </c>
      <c r="AN2792" s="31" t="s">
        <v>59</v>
      </c>
      <c r="AO2792" s="31">
        <v>0</v>
      </c>
      <c r="AP2792" s="31"/>
      <c r="AQ2792" s="31" t="s">
        <v>10940</v>
      </c>
      <c r="AR2792" s="31" t="s">
        <v>10941</v>
      </c>
      <c r="AS2792" s="89">
        <f t="shared" si="573"/>
        <v>35</v>
      </c>
      <c r="AT2792" s="24" t="s">
        <v>10942</v>
      </c>
    </row>
    <row r="2793" spans="1:46" x14ac:dyDescent="0.5">
      <c r="A2793" s="31">
        <v>2939</v>
      </c>
      <c r="B2793" s="24" t="s">
        <v>506</v>
      </c>
      <c r="C2793" s="24" t="s">
        <v>77</v>
      </c>
      <c r="D2793" s="31" t="s">
        <v>10943</v>
      </c>
      <c r="E2793" s="24" t="s">
        <v>10715</v>
      </c>
      <c r="F2793" s="78" t="str">
        <f t="shared" si="568"/>
        <v>COMPLETE TREE CARE LTD</v>
      </c>
      <c r="G2793" s="31" t="s">
        <v>6274</v>
      </c>
      <c r="H2793" s="31" t="s">
        <v>359</v>
      </c>
      <c r="I2793" s="31" t="s">
        <v>359</v>
      </c>
      <c r="J2793" s="31" t="s">
        <v>321</v>
      </c>
      <c r="K2793" s="31" t="s">
        <v>6268</v>
      </c>
      <c r="L2793" s="34">
        <v>45089</v>
      </c>
      <c r="M2793" s="34">
        <v>48376</v>
      </c>
      <c r="N2793" s="81">
        <f t="shared" si="570"/>
        <v>50567</v>
      </c>
      <c r="O2793" s="77" t="str">
        <f t="shared" ca="1" si="571"/>
        <v>Live</v>
      </c>
      <c r="P2793" s="77" t="str" cm="1">
        <f t="array" aca="1" ref="P2793" ca="1">_xlfn.IFS((N2793-TODAY())&gt;=547,"06 Expires over 18 months",(N2793-TODAY())&gt;=365,"05 Expires in 18 months",(N2793-TODAY())&gt;=183,"04 Expires in 12 months",(N2793-TODAY())&gt;=92,"03 Expires in 6 months",(N2793-TODAY())&gt;=31,"02 Expires in 3 months",(N2793-TODAY())&gt;=0,"01 Expires in 30 days",(N2793-TODAY())&gt;=-31,"01 Expired last 30 days",(N2793-TODAY())&gt;=-92,"02 Expired last 3 months",(N2793-TODAY())&gt;=-183,"03 Expired last 6 months",(N2793-TODAY())&gt;=-365,"04 Expired last 12 months",(N2793-TODAY())&gt;=-547,"05 Expired last 18 months",TRUE,"06 Expired over 18 months")</f>
        <v>06 Expires over 18 months</v>
      </c>
      <c r="Q2793" s="69">
        <v>837000</v>
      </c>
      <c r="R2793" s="84">
        <f t="shared" si="572"/>
        <v>12485250</v>
      </c>
      <c r="S2793" s="77" t="str" cm="1">
        <f t="array" ref="S2793">_xlfn.IFS(R2793&gt;5000000,"Gold",R2793&gt;=500000,"Silver",R2793&gt;30000,"Bronze",TRUE,"Transactional")</f>
        <v>Gold</v>
      </c>
      <c r="T2793" s="24" t="s">
        <v>54</v>
      </c>
      <c r="U2793" s="101" t="s">
        <v>131</v>
      </c>
      <c r="V2793" s="101" t="s">
        <v>361</v>
      </c>
      <c r="W2793" s="77" t="str">
        <f t="shared" si="569"/>
        <v>Yes</v>
      </c>
      <c r="X2793" s="77" t="str">
        <f>IFERROR(_xlfn.XLOOKUP(J2793&amp;"||"&amp;K2793,'Mapping Ref.'!$J$2:$J$538,'Mapping Ref.'!$K$2:$K$538),"")</f>
        <v>Corporate</v>
      </c>
      <c r="Y2793" s="77" t="str" cm="1">
        <f t="array" ref="Y2793">_xlfn.IFS(R2793&gt;2000000,"For Publication",R2793&gt;100000,"PID",R2793&gt;30000,"RFQ",TRUE,"Transactional")</f>
        <v>For Publication</v>
      </c>
      <c r="Z2793" s="31" t="s">
        <v>2277</v>
      </c>
      <c r="AA2793" s="48">
        <v>36</v>
      </c>
      <c r="AB2793" s="31">
        <v>72</v>
      </c>
      <c r="AC2793" s="34">
        <v>45713</v>
      </c>
      <c r="AD2793" s="31" t="s">
        <v>661</v>
      </c>
      <c r="AE2793" s="31" t="s">
        <v>10718</v>
      </c>
      <c r="AF2793" s="31" t="s">
        <v>59</v>
      </c>
      <c r="AG2793" s="31" t="s">
        <v>59</v>
      </c>
      <c r="AH2793" s="31" t="s">
        <v>60</v>
      </c>
      <c r="AI2793" s="31" t="s">
        <v>10944</v>
      </c>
      <c r="AJ2793" s="31" t="s">
        <v>60</v>
      </c>
      <c r="AK2793" s="31" t="s">
        <v>71</v>
      </c>
      <c r="AL2793" s="24" t="s">
        <v>123</v>
      </c>
      <c r="AM2793" s="31" t="s">
        <v>60</v>
      </c>
      <c r="AN2793" s="31" t="s">
        <v>59</v>
      </c>
      <c r="AO2793" s="31">
        <v>1</v>
      </c>
      <c r="AP2793" s="31"/>
      <c r="AQ2793" s="31" t="s">
        <v>10945</v>
      </c>
      <c r="AR2793" s="31" t="s">
        <v>10946</v>
      </c>
      <c r="AS2793" s="89">
        <f t="shared" si="573"/>
        <v>179</v>
      </c>
      <c r="AT2793" s="24" t="s">
        <v>6275</v>
      </c>
    </row>
    <row r="2794" spans="1:46" x14ac:dyDescent="0.5">
      <c r="A2794" s="31">
        <v>2940</v>
      </c>
      <c r="B2794" s="24" t="s">
        <v>506</v>
      </c>
      <c r="C2794" s="24" t="s">
        <v>77</v>
      </c>
      <c r="D2794" s="31" t="s">
        <v>10947</v>
      </c>
      <c r="E2794" s="24" t="s">
        <v>10715</v>
      </c>
      <c r="F2794" s="78" t="str">
        <f t="shared" si="568"/>
        <v>CONTRACT &amp; PERSONNEL SERVICES LTD</v>
      </c>
      <c r="G2794" s="31" t="s">
        <v>423</v>
      </c>
      <c r="H2794" s="31" t="s">
        <v>359</v>
      </c>
      <c r="I2794" s="31" t="s">
        <v>359</v>
      </c>
      <c r="J2794" s="31" t="s">
        <v>321</v>
      </c>
      <c r="K2794" s="31" t="s">
        <v>6268</v>
      </c>
      <c r="L2794" s="34">
        <v>45089</v>
      </c>
      <c r="M2794" s="34">
        <v>48376</v>
      </c>
      <c r="N2794" s="81">
        <f t="shared" si="570"/>
        <v>50567</v>
      </c>
      <c r="O2794" s="77" t="str">
        <f t="shared" ca="1" si="571"/>
        <v>Live</v>
      </c>
      <c r="P2794" s="77" t="str" cm="1">
        <f t="array" aca="1" ref="P2794" ca="1">_xlfn.IFS((N2794-TODAY())&gt;=547,"06 Expires over 18 months",(N2794-TODAY())&gt;=365,"05 Expires in 18 months",(N2794-TODAY())&gt;=183,"04 Expires in 12 months",(N2794-TODAY())&gt;=92,"03 Expires in 6 months",(N2794-TODAY())&gt;=31,"02 Expires in 3 months",(N2794-TODAY())&gt;=0,"01 Expires in 30 days",(N2794-TODAY())&gt;=-31,"01 Expired last 30 days",(N2794-TODAY())&gt;=-92,"02 Expired last 3 months",(N2794-TODAY())&gt;=-183,"03 Expired last 6 months",(N2794-TODAY())&gt;=-365,"04 Expired last 12 months",(N2794-TODAY())&gt;=-547,"05 Expired last 18 months",TRUE,"06 Expired over 18 months")</f>
        <v>06 Expires over 18 months</v>
      </c>
      <c r="Q2794" s="69">
        <v>837000</v>
      </c>
      <c r="R2794" s="84">
        <f t="shared" si="572"/>
        <v>12485250</v>
      </c>
      <c r="S2794" s="77" t="str" cm="1">
        <f t="array" ref="S2794">_xlfn.IFS(R2794&gt;5000000,"Gold",R2794&gt;=500000,"Silver",R2794&gt;30000,"Bronze",TRUE,"Transactional")</f>
        <v>Gold</v>
      </c>
      <c r="T2794" s="24" t="s">
        <v>122</v>
      </c>
      <c r="U2794" s="101" t="s">
        <v>131</v>
      </c>
      <c r="V2794" s="101" t="s">
        <v>361</v>
      </c>
      <c r="W2794" s="77" t="str">
        <f t="shared" si="569"/>
        <v>Yes</v>
      </c>
      <c r="X2794" s="77" t="str">
        <f>IFERROR(_xlfn.XLOOKUP(J2794&amp;"||"&amp;K2794,'Mapping Ref.'!$J$2:$J$538,'Mapping Ref.'!$K$2:$K$538),"")</f>
        <v>Corporate</v>
      </c>
      <c r="Y2794" s="77" t="str" cm="1">
        <f t="array" ref="Y2794">_xlfn.IFS(R2794&gt;2000000,"For Publication",R2794&gt;100000,"PID",R2794&gt;30000,"RFQ",TRUE,"Transactional")</f>
        <v>For Publication</v>
      </c>
      <c r="Z2794" s="31" t="s">
        <v>2277</v>
      </c>
      <c r="AA2794" s="48">
        <v>36</v>
      </c>
      <c r="AB2794" s="31">
        <v>72</v>
      </c>
      <c r="AC2794" s="34">
        <v>45713</v>
      </c>
      <c r="AD2794" s="31" t="s">
        <v>661</v>
      </c>
      <c r="AE2794" s="31" t="s">
        <v>10718</v>
      </c>
      <c r="AF2794" s="31" t="s">
        <v>59</v>
      </c>
      <c r="AG2794" s="31" t="s">
        <v>59</v>
      </c>
      <c r="AH2794" s="31" t="s">
        <v>60</v>
      </c>
      <c r="AI2794" s="31">
        <v>7940780</v>
      </c>
      <c r="AJ2794" s="31" t="s">
        <v>60</v>
      </c>
      <c r="AK2794" s="31" t="s">
        <v>71</v>
      </c>
      <c r="AL2794" s="24" t="s">
        <v>123</v>
      </c>
      <c r="AM2794" s="31" t="s">
        <v>60</v>
      </c>
      <c r="AN2794" s="31" t="s">
        <v>59</v>
      </c>
      <c r="AO2794" s="31">
        <v>0</v>
      </c>
      <c r="AP2794" s="31"/>
      <c r="AQ2794" s="31" t="s">
        <v>10948</v>
      </c>
      <c r="AR2794" s="31" t="s">
        <v>10949</v>
      </c>
      <c r="AS2794" s="89">
        <f t="shared" si="573"/>
        <v>179</v>
      </c>
      <c r="AT2794" s="24" t="s">
        <v>424</v>
      </c>
    </row>
    <row r="2795" spans="1:46" x14ac:dyDescent="0.5">
      <c r="A2795" s="31">
        <v>2941</v>
      </c>
      <c r="B2795" s="24" t="s">
        <v>506</v>
      </c>
      <c r="C2795" s="31"/>
      <c r="D2795" s="31" t="s">
        <v>10950</v>
      </c>
      <c r="E2795" s="24" t="s">
        <v>10951</v>
      </c>
      <c r="F2795" s="78" t="str">
        <f t="shared" si="568"/>
        <v>GRISTWOOD AND TOMS</v>
      </c>
      <c r="G2795" s="31" t="s">
        <v>10952</v>
      </c>
      <c r="H2795" s="31" t="s">
        <v>359</v>
      </c>
      <c r="I2795" s="31" t="s">
        <v>359</v>
      </c>
      <c r="J2795" s="31" t="s">
        <v>321</v>
      </c>
      <c r="K2795" s="31" t="s">
        <v>6268</v>
      </c>
      <c r="L2795" s="34">
        <v>45007</v>
      </c>
      <c r="M2795" s="34">
        <v>46102</v>
      </c>
      <c r="N2795" s="81">
        <f t="shared" si="570"/>
        <v>48294</v>
      </c>
      <c r="O2795" s="77" t="str">
        <f t="shared" ca="1" si="571"/>
        <v>Live</v>
      </c>
      <c r="P2795" s="77" t="str" cm="1">
        <f t="array" aca="1" ref="P2795" ca="1">_xlfn.IFS((N2795-TODAY())&gt;=547,"06 Expires over 18 months",(N2795-TODAY())&gt;=365,"05 Expires in 18 months",(N2795-TODAY())&gt;=183,"04 Expires in 12 months",(N2795-TODAY())&gt;=92,"03 Expires in 6 months",(N2795-TODAY())&gt;=31,"02 Expires in 3 months",(N2795-TODAY())&gt;=0,"01 Expires in 30 days",(N2795-TODAY())&gt;=-31,"01 Expired last 30 days",(N2795-TODAY())&gt;=-92,"02 Expired last 3 months",(N2795-TODAY())&gt;=-183,"03 Expired last 6 months",(N2795-TODAY())&gt;=-365,"04 Expired last 12 months",(N2795-TODAY())&gt;=-547,"05 Expired last 18 months",TRUE,"06 Expired over 18 months")</f>
        <v>06 Expires over 18 months</v>
      </c>
      <c r="Q2795" s="69">
        <v>390000</v>
      </c>
      <c r="R2795" s="84">
        <f t="shared" si="572"/>
        <v>3477500</v>
      </c>
      <c r="S2795" s="77" t="str" cm="1">
        <f t="array" ref="S2795">_xlfn.IFS(R2795&gt;5000000,"Gold",R2795&gt;=500000,"Silver",R2795&gt;30000,"Bronze",TRUE,"Transactional")</f>
        <v>Silver</v>
      </c>
      <c r="T2795" s="24" t="s">
        <v>54</v>
      </c>
      <c r="U2795" s="101" t="s">
        <v>131</v>
      </c>
      <c r="V2795" s="101" t="s">
        <v>361</v>
      </c>
      <c r="W2795" s="77" t="str">
        <f t="shared" si="569"/>
        <v>Yes</v>
      </c>
      <c r="X2795" s="77" t="str">
        <f>IFERROR(_xlfn.XLOOKUP(J2795&amp;"||"&amp;K2795,'Mapping Ref.'!$J$2:$J$538,'Mapping Ref.'!$K$2:$K$538),"")</f>
        <v>Corporate</v>
      </c>
      <c r="Y2795" s="77" t="str" cm="1">
        <f t="array" ref="Y2795">_xlfn.IFS(R2795&gt;2000000,"For Publication",R2795&gt;100000,"PID",R2795&gt;30000,"RFQ",TRUE,"Transactional")</f>
        <v>For Publication</v>
      </c>
      <c r="Z2795" s="31" t="s">
        <v>2277</v>
      </c>
      <c r="AA2795" s="48">
        <v>36</v>
      </c>
      <c r="AB2795" s="31">
        <v>72</v>
      </c>
      <c r="AC2795" s="34">
        <v>45713</v>
      </c>
      <c r="AD2795" s="31" t="s">
        <v>661</v>
      </c>
      <c r="AE2795" s="31">
        <v>222330</v>
      </c>
      <c r="AF2795" s="31" t="s">
        <v>60</v>
      </c>
      <c r="AG2795" s="31" t="s">
        <v>60</v>
      </c>
      <c r="AH2795" s="31" t="s">
        <v>60</v>
      </c>
      <c r="AI2795" s="31">
        <v>2665293</v>
      </c>
      <c r="AJ2795" s="31" t="s">
        <v>60</v>
      </c>
      <c r="AK2795" s="31" t="s">
        <v>71</v>
      </c>
      <c r="AL2795" s="24" t="s">
        <v>123</v>
      </c>
      <c r="AM2795" s="31" t="s">
        <v>60</v>
      </c>
      <c r="AN2795" s="31" t="s">
        <v>59</v>
      </c>
      <c r="AO2795" s="31">
        <v>0</v>
      </c>
      <c r="AP2795" s="31"/>
      <c r="AQ2795" s="31" t="s">
        <v>10953</v>
      </c>
      <c r="AR2795" s="31" t="s">
        <v>10954</v>
      </c>
      <c r="AS2795" s="89">
        <f t="shared" si="573"/>
        <v>107</v>
      </c>
      <c r="AT2795" s="24" t="s">
        <v>10955</v>
      </c>
    </row>
    <row r="2796" spans="1:46" x14ac:dyDescent="0.5">
      <c r="A2796" s="31">
        <v>2942</v>
      </c>
      <c r="B2796" s="24" t="s">
        <v>506</v>
      </c>
      <c r="C2796" s="24" t="s">
        <v>77</v>
      </c>
      <c r="D2796" s="31" t="s">
        <v>10956</v>
      </c>
      <c r="E2796" s="24" t="s">
        <v>10957</v>
      </c>
      <c r="F2796" s="78" t="str">
        <f t="shared" si="568"/>
        <v>BARBER ENVIRONMENTAL LIMITED</v>
      </c>
      <c r="G2796" s="31" t="s">
        <v>10716</v>
      </c>
      <c r="H2796" s="31" t="s">
        <v>359</v>
      </c>
      <c r="I2796" s="31" t="s">
        <v>359</v>
      </c>
      <c r="J2796" s="31" t="s">
        <v>321</v>
      </c>
      <c r="K2796" s="31" t="s">
        <v>6268</v>
      </c>
      <c r="L2796" s="34">
        <v>44981</v>
      </c>
      <c r="M2796" s="34">
        <v>46076</v>
      </c>
      <c r="N2796" s="81">
        <f t="shared" si="570"/>
        <v>48267</v>
      </c>
      <c r="O2796" s="77" t="str">
        <f t="shared" ca="1" si="571"/>
        <v>Live</v>
      </c>
      <c r="P2796" s="77" t="str" cm="1">
        <f t="array" aca="1" ref="P2796" ca="1">_xlfn.IFS((N2796-TODAY())&gt;=547,"06 Expires over 18 months",(N2796-TODAY())&gt;=365,"05 Expires in 18 months",(N2796-TODAY())&gt;=183,"04 Expires in 12 months",(N2796-TODAY())&gt;=92,"03 Expires in 6 months",(N2796-TODAY())&gt;=31,"02 Expires in 3 months",(N2796-TODAY())&gt;=0,"01 Expires in 30 days",(N2796-TODAY())&gt;=-31,"01 Expired last 30 days",(N2796-TODAY())&gt;=-92,"02 Expired last 3 months",(N2796-TODAY())&gt;=-183,"03 Expired last 6 months",(N2796-TODAY())&gt;=-365,"04 Expired last 12 months",(N2796-TODAY())&gt;=-547,"05 Expired last 18 months",TRUE,"06 Expired over 18 months")</f>
        <v>06 Expires over 18 months</v>
      </c>
      <c r="Q2796" s="69">
        <v>390000</v>
      </c>
      <c r="R2796" s="84">
        <f t="shared" si="572"/>
        <v>3477500</v>
      </c>
      <c r="S2796" s="77" t="str" cm="1">
        <f t="array" ref="S2796">_xlfn.IFS(R2796&gt;5000000,"Gold",R2796&gt;=500000,"Silver",R2796&gt;30000,"Bronze",TRUE,"Transactional")</f>
        <v>Silver</v>
      </c>
      <c r="T2796" s="24" t="s">
        <v>122</v>
      </c>
      <c r="U2796" s="101" t="s">
        <v>131</v>
      </c>
      <c r="V2796" s="101" t="s">
        <v>361</v>
      </c>
      <c r="W2796" s="77" t="str">
        <f t="shared" si="569"/>
        <v>Yes</v>
      </c>
      <c r="X2796" s="77" t="str">
        <f>IFERROR(_xlfn.XLOOKUP(J2796&amp;"||"&amp;K2796,'Mapping Ref.'!$J$2:$J$538,'Mapping Ref.'!$K$2:$K$538),"")</f>
        <v>Corporate</v>
      </c>
      <c r="Y2796" s="77" t="str" cm="1">
        <f t="array" ref="Y2796">_xlfn.IFS(R2796&gt;2000000,"For Publication",R2796&gt;100000,"PID",R2796&gt;30000,"RFQ",TRUE,"Transactional")</f>
        <v>For Publication</v>
      </c>
      <c r="Z2796" s="31" t="s">
        <v>2277</v>
      </c>
      <c r="AA2796" s="48">
        <v>36</v>
      </c>
      <c r="AB2796" s="31">
        <v>72</v>
      </c>
      <c r="AC2796" s="34">
        <v>45713</v>
      </c>
      <c r="AD2796" s="31" t="s">
        <v>661</v>
      </c>
      <c r="AE2796" s="31">
        <v>222330</v>
      </c>
      <c r="AF2796" s="31" t="s">
        <v>59</v>
      </c>
      <c r="AG2796" s="31" t="s">
        <v>59</v>
      </c>
      <c r="AH2796" s="31" t="s">
        <v>60</v>
      </c>
      <c r="AI2796" s="31">
        <v>8625090</v>
      </c>
      <c r="AJ2796" s="31" t="s">
        <v>60</v>
      </c>
      <c r="AK2796" s="31" t="s">
        <v>71</v>
      </c>
      <c r="AL2796" s="24" t="s">
        <v>123</v>
      </c>
      <c r="AM2796" s="31" t="s">
        <v>60</v>
      </c>
      <c r="AN2796" s="31" t="s">
        <v>59</v>
      </c>
      <c r="AO2796" s="31">
        <v>1</v>
      </c>
      <c r="AP2796" s="31"/>
      <c r="AQ2796" s="31" t="s">
        <v>10719</v>
      </c>
      <c r="AR2796" s="31" t="s">
        <v>10958</v>
      </c>
      <c r="AS2796" s="89">
        <f t="shared" si="573"/>
        <v>107</v>
      </c>
      <c r="AT2796" s="24" t="s">
        <v>10721</v>
      </c>
    </row>
    <row r="2797" spans="1:46" x14ac:dyDescent="0.5">
      <c r="A2797" s="31">
        <v>2943</v>
      </c>
      <c r="B2797" s="24" t="s">
        <v>506</v>
      </c>
      <c r="C2797" s="24" t="s">
        <v>77</v>
      </c>
      <c r="D2797" s="31" t="s">
        <v>10959</v>
      </c>
      <c r="E2797" s="24" t="s">
        <v>10960</v>
      </c>
      <c r="F2797" s="78" t="str">
        <f t="shared" si="568"/>
        <v>COMPLETE TREE CARE LTD</v>
      </c>
      <c r="G2797" s="31" t="s">
        <v>6274</v>
      </c>
      <c r="H2797" s="31" t="s">
        <v>359</v>
      </c>
      <c r="I2797" s="31" t="s">
        <v>359</v>
      </c>
      <c r="J2797" s="31" t="s">
        <v>321</v>
      </c>
      <c r="K2797" s="31" t="s">
        <v>6268</v>
      </c>
      <c r="L2797" s="34">
        <v>44967</v>
      </c>
      <c r="M2797" s="34">
        <v>46062</v>
      </c>
      <c r="N2797" s="81">
        <f t="shared" si="570"/>
        <v>48253</v>
      </c>
      <c r="O2797" s="77" t="str">
        <f t="shared" ca="1" si="571"/>
        <v>Live</v>
      </c>
      <c r="P2797" s="77" t="str" cm="1">
        <f t="array" aca="1" ref="P2797" ca="1">_xlfn.IFS((N2797-TODAY())&gt;=547,"06 Expires over 18 months",(N2797-TODAY())&gt;=365,"05 Expires in 18 months",(N2797-TODAY())&gt;=183,"04 Expires in 12 months",(N2797-TODAY())&gt;=92,"03 Expires in 6 months",(N2797-TODAY())&gt;=31,"02 Expires in 3 months",(N2797-TODAY())&gt;=0,"01 Expires in 30 days",(N2797-TODAY())&gt;=-31,"01 Expired last 30 days",(N2797-TODAY())&gt;=-92,"02 Expired last 3 months",(N2797-TODAY())&gt;=-183,"03 Expired last 6 months",(N2797-TODAY())&gt;=-365,"04 Expired last 12 months",(N2797-TODAY())&gt;=-547,"05 Expired last 18 months",TRUE,"06 Expired over 18 months")</f>
        <v>06 Expires over 18 months</v>
      </c>
      <c r="Q2797" s="69">
        <v>390000</v>
      </c>
      <c r="R2797" s="84">
        <f t="shared" si="572"/>
        <v>3477500</v>
      </c>
      <c r="S2797" s="77" t="str" cm="1">
        <f t="array" ref="S2797">_xlfn.IFS(R2797&gt;5000000,"Gold",R2797&gt;=500000,"Silver",R2797&gt;30000,"Bronze",TRUE,"Transactional")</f>
        <v>Silver</v>
      </c>
      <c r="T2797" s="24" t="s">
        <v>54</v>
      </c>
      <c r="U2797" s="101" t="s">
        <v>131</v>
      </c>
      <c r="V2797" s="101" t="s">
        <v>361</v>
      </c>
      <c r="W2797" s="77" t="str">
        <f t="shared" si="569"/>
        <v>Yes</v>
      </c>
      <c r="X2797" s="77" t="str">
        <f>IFERROR(_xlfn.XLOOKUP(J2797&amp;"||"&amp;K2797,'Mapping Ref.'!$J$2:$J$538,'Mapping Ref.'!$K$2:$K$538),"")</f>
        <v>Corporate</v>
      </c>
      <c r="Y2797" s="77" t="str" cm="1">
        <f t="array" ref="Y2797">_xlfn.IFS(R2797&gt;2000000,"For Publication",R2797&gt;100000,"PID",R2797&gt;30000,"RFQ",TRUE,"Transactional")</f>
        <v>For Publication</v>
      </c>
      <c r="Z2797" s="31" t="s">
        <v>2277</v>
      </c>
      <c r="AA2797" s="48">
        <v>36</v>
      </c>
      <c r="AB2797" s="31">
        <v>72</v>
      </c>
      <c r="AC2797" s="34">
        <v>45713</v>
      </c>
      <c r="AD2797" s="31" t="s">
        <v>661</v>
      </c>
      <c r="AE2797" s="31">
        <v>222330</v>
      </c>
      <c r="AF2797" s="31" t="s">
        <v>59</v>
      </c>
      <c r="AG2797" s="31" t="s">
        <v>59</v>
      </c>
      <c r="AH2797" s="31" t="s">
        <v>60</v>
      </c>
      <c r="AI2797" s="31">
        <v>4219576</v>
      </c>
      <c r="AJ2797" s="31" t="s">
        <v>60</v>
      </c>
      <c r="AK2797" s="31" t="s">
        <v>71</v>
      </c>
      <c r="AL2797" s="24" t="s">
        <v>123</v>
      </c>
      <c r="AM2797" s="31" t="s">
        <v>60</v>
      </c>
      <c r="AN2797" s="31" t="s">
        <v>59</v>
      </c>
      <c r="AO2797" s="31">
        <v>1</v>
      </c>
      <c r="AP2797" s="31"/>
      <c r="AQ2797" s="31" t="s">
        <v>10945</v>
      </c>
      <c r="AR2797" s="31" t="s">
        <v>10946</v>
      </c>
      <c r="AS2797" s="89">
        <f t="shared" si="573"/>
        <v>107</v>
      </c>
      <c r="AT2797" s="24" t="s">
        <v>6275</v>
      </c>
    </row>
    <row r="2798" spans="1:46" x14ac:dyDescent="0.5">
      <c r="A2798" s="31">
        <v>2944</v>
      </c>
      <c r="B2798" s="24" t="s">
        <v>506</v>
      </c>
      <c r="C2798" s="24" t="s">
        <v>77</v>
      </c>
      <c r="D2798" s="31" t="s">
        <v>10961</v>
      </c>
      <c r="E2798" s="24" t="s">
        <v>10962</v>
      </c>
      <c r="F2798" s="78" t="str">
        <f t="shared" si="568"/>
        <v>PREMIER TREECARE &amp; CONSERVATION LIMITED</v>
      </c>
      <c r="G2798" s="31" t="s">
        <v>10963</v>
      </c>
      <c r="H2798" s="31" t="s">
        <v>359</v>
      </c>
      <c r="I2798" s="31" t="s">
        <v>359</v>
      </c>
      <c r="J2798" s="31" t="s">
        <v>321</v>
      </c>
      <c r="K2798" s="31" t="s">
        <v>6268</v>
      </c>
      <c r="L2798" s="34">
        <v>45014</v>
      </c>
      <c r="M2798" s="34">
        <v>46109</v>
      </c>
      <c r="N2798" s="81">
        <f t="shared" si="570"/>
        <v>48301</v>
      </c>
      <c r="O2798" s="77" t="str">
        <f t="shared" ca="1" si="571"/>
        <v>Live</v>
      </c>
      <c r="P2798" s="77" t="str" cm="1">
        <f t="array" aca="1" ref="P2798" ca="1">_xlfn.IFS((N2798-TODAY())&gt;=547,"06 Expires over 18 months",(N2798-TODAY())&gt;=365,"05 Expires in 18 months",(N2798-TODAY())&gt;=183,"04 Expires in 12 months",(N2798-TODAY())&gt;=92,"03 Expires in 6 months",(N2798-TODAY())&gt;=31,"02 Expires in 3 months",(N2798-TODAY())&gt;=0,"01 Expires in 30 days",(N2798-TODAY())&gt;=-31,"01 Expired last 30 days",(N2798-TODAY())&gt;=-92,"02 Expired last 3 months",(N2798-TODAY())&gt;=-183,"03 Expired last 6 months",(N2798-TODAY())&gt;=-365,"04 Expired last 12 months",(N2798-TODAY())&gt;=-547,"05 Expired last 18 months",TRUE,"06 Expired over 18 months")</f>
        <v>06 Expires over 18 months</v>
      </c>
      <c r="Q2798" s="69">
        <v>390000</v>
      </c>
      <c r="R2798" s="84">
        <f t="shared" si="572"/>
        <v>3477500</v>
      </c>
      <c r="S2798" s="77" t="str" cm="1">
        <f t="array" ref="S2798">_xlfn.IFS(R2798&gt;5000000,"Gold",R2798&gt;=500000,"Silver",R2798&gt;30000,"Bronze",TRUE,"Transactional")</f>
        <v>Silver</v>
      </c>
      <c r="T2798" s="24" t="s">
        <v>54</v>
      </c>
      <c r="U2798" s="101" t="s">
        <v>131</v>
      </c>
      <c r="V2798" s="101" t="s">
        <v>361</v>
      </c>
      <c r="W2798" s="77" t="str">
        <f t="shared" si="569"/>
        <v>Yes</v>
      </c>
      <c r="X2798" s="77" t="str">
        <f>IFERROR(_xlfn.XLOOKUP(J2798&amp;"||"&amp;K2798,'Mapping Ref.'!$J$2:$J$538,'Mapping Ref.'!$K$2:$K$538),"")</f>
        <v>Corporate</v>
      </c>
      <c r="Y2798" s="77" t="str" cm="1">
        <f t="array" ref="Y2798">_xlfn.IFS(R2798&gt;2000000,"For Publication",R2798&gt;100000,"PID",R2798&gt;30000,"RFQ",TRUE,"Transactional")</f>
        <v>For Publication</v>
      </c>
      <c r="Z2798" s="31" t="s">
        <v>2277</v>
      </c>
      <c r="AA2798" s="48">
        <v>36</v>
      </c>
      <c r="AB2798" s="31">
        <v>72</v>
      </c>
      <c r="AC2798" s="34">
        <v>45713</v>
      </c>
      <c r="AD2798" s="31" t="s">
        <v>661</v>
      </c>
      <c r="AE2798" s="31">
        <v>222330</v>
      </c>
      <c r="AF2798" s="31" t="s">
        <v>59</v>
      </c>
      <c r="AG2798" s="31" t="s">
        <v>59</v>
      </c>
      <c r="AH2798" s="31" t="s">
        <v>60</v>
      </c>
      <c r="AI2798" s="31">
        <v>9995048</v>
      </c>
      <c r="AJ2798" s="31" t="s">
        <v>60</v>
      </c>
      <c r="AK2798" s="31" t="s">
        <v>71</v>
      </c>
      <c r="AL2798" s="24" t="s">
        <v>123</v>
      </c>
      <c r="AM2798" s="31" t="s">
        <v>60</v>
      </c>
      <c r="AN2798" s="31" t="s">
        <v>59</v>
      </c>
      <c r="AO2798" s="31">
        <v>0</v>
      </c>
      <c r="AP2798" s="31"/>
      <c r="AQ2798" s="31" t="s">
        <v>10964</v>
      </c>
      <c r="AR2798" s="31" t="s">
        <v>10965</v>
      </c>
      <c r="AS2798" s="89">
        <f t="shared" si="573"/>
        <v>107</v>
      </c>
      <c r="AT2798" s="24" t="s">
        <v>6269</v>
      </c>
    </row>
    <row r="2799" spans="1:46" x14ac:dyDescent="0.5">
      <c r="A2799" s="31">
        <v>2945</v>
      </c>
      <c r="B2799" s="24" t="s">
        <v>506</v>
      </c>
      <c r="C2799" s="31"/>
      <c r="D2799" s="31" t="s">
        <v>10966</v>
      </c>
      <c r="E2799" s="24" t="s">
        <v>10407</v>
      </c>
      <c r="F2799" s="78" t="str">
        <f t="shared" si="568"/>
        <v>AIRPORT TRANSFER CARS LTD</v>
      </c>
      <c r="G2799" s="31" t="s">
        <v>10967</v>
      </c>
      <c r="H2799" s="31" t="s">
        <v>2689</v>
      </c>
      <c r="I2799" s="31" t="s">
        <v>10218</v>
      </c>
      <c r="J2799" s="31" t="s">
        <v>190</v>
      </c>
      <c r="K2799" s="27" t="s">
        <v>2690</v>
      </c>
      <c r="L2799" s="34">
        <v>45505</v>
      </c>
      <c r="M2799" s="34">
        <v>47330</v>
      </c>
      <c r="N2799" s="81">
        <f t="shared" si="570"/>
        <v>48060</v>
      </c>
      <c r="O2799" s="77" t="str">
        <f t="shared" ca="1" si="571"/>
        <v>Live</v>
      </c>
      <c r="P2799" s="77" t="str" cm="1">
        <f t="array" aca="1" ref="P2799" ca="1">_xlfn.IFS((N2799-TODAY())&gt;=547,"06 Expires over 18 months",(N2799-TODAY())&gt;=365,"05 Expires in 18 months",(N2799-TODAY())&gt;=183,"04 Expires in 12 months",(N2799-TODAY())&gt;=92,"03 Expires in 6 months",(N2799-TODAY())&gt;=31,"02 Expires in 3 months",(N2799-TODAY())&gt;=0,"01 Expires in 30 days",(N2799-TODAY())&gt;=-31,"01 Expired last 30 days",(N2799-TODAY())&gt;=-92,"02 Expired last 3 months",(N2799-TODAY())&gt;=-183,"03 Expired last 6 months",(N2799-TODAY())&gt;=-365,"04 Expired last 12 months",(N2799-TODAY())&gt;=-547,"05 Expired last 18 months",TRUE,"06 Expired over 18 months")</f>
        <v>06 Expires over 18 months</v>
      </c>
      <c r="Q2799" s="69">
        <v>75000</v>
      </c>
      <c r="R2799" s="84">
        <f t="shared" si="572"/>
        <v>518750</v>
      </c>
      <c r="S2799" s="77" t="str" cm="1">
        <f t="array" ref="S2799">_xlfn.IFS(R2799&gt;5000000,"Gold",R2799&gt;=500000,"Silver",R2799&gt;30000,"Bronze",TRUE,"Transactional")</f>
        <v>Silver</v>
      </c>
      <c r="T2799" s="24" t="s">
        <v>54</v>
      </c>
      <c r="U2799" s="101" t="s">
        <v>393</v>
      </c>
      <c r="V2799" s="101" t="s">
        <v>1151</v>
      </c>
      <c r="W2799" s="77" t="str">
        <f t="shared" si="569"/>
        <v>Yes</v>
      </c>
      <c r="X2799" s="77" t="str">
        <f>IFERROR(_xlfn.XLOOKUP(J2799&amp;"||"&amp;K2799,'Mapping Ref.'!$J$2:$J$538,'Mapping Ref.'!$K$2:$K$538),"")</f>
        <v>Childrens &amp; Adults</v>
      </c>
      <c r="Y2799" s="77" t="str" cm="1">
        <f t="array" ref="Y2799">_xlfn.IFS(R2799&gt;2000000,"For Publication",R2799&gt;100000,"PID",R2799&gt;30000,"RFQ",TRUE,"Transactional")</f>
        <v>PID</v>
      </c>
      <c r="Z2799" s="31" t="s">
        <v>8586</v>
      </c>
      <c r="AA2799" s="48">
        <v>60</v>
      </c>
      <c r="AB2799" s="31">
        <v>24</v>
      </c>
      <c r="AC2799" s="34">
        <v>45714</v>
      </c>
      <c r="AD2799" s="31" t="s">
        <v>58</v>
      </c>
      <c r="AE2799" s="31" t="s">
        <v>10219</v>
      </c>
      <c r="AF2799" s="31" t="s">
        <v>60</v>
      </c>
      <c r="AG2799" s="31" t="s">
        <v>59</v>
      </c>
      <c r="AH2799" s="31" t="s">
        <v>60</v>
      </c>
      <c r="AI2799" s="31">
        <v>7871727</v>
      </c>
      <c r="AJ2799" s="31" t="s">
        <v>60</v>
      </c>
      <c r="AK2799" s="31" t="s">
        <v>750</v>
      </c>
      <c r="AL2799" s="31" t="s">
        <v>8860</v>
      </c>
      <c r="AM2799" s="31" t="s">
        <v>59</v>
      </c>
      <c r="AN2799" s="31" t="s">
        <v>59</v>
      </c>
      <c r="AO2799" s="31">
        <v>0</v>
      </c>
      <c r="AP2799" s="31"/>
      <c r="AQ2799" s="31" t="s">
        <v>10968</v>
      </c>
      <c r="AR2799" s="31" t="s">
        <v>10969</v>
      </c>
      <c r="AS2799" s="89">
        <f t="shared" si="573"/>
        <v>83</v>
      </c>
      <c r="AT2799" s="24" t="s">
        <v>10970</v>
      </c>
    </row>
    <row r="2800" spans="1:46" x14ac:dyDescent="0.5">
      <c r="A2800" s="24">
        <v>2946</v>
      </c>
      <c r="B2800" s="24" t="s">
        <v>506</v>
      </c>
      <c r="C2800" s="24"/>
      <c r="D2800" s="24" t="s">
        <v>10971</v>
      </c>
      <c r="E2800" s="24" t="s">
        <v>10972</v>
      </c>
      <c r="F2800" s="77" t="str">
        <f t="shared" si="568"/>
        <v>ICON PLANNING &amp; ENVIRONMENTAL LIMITED</v>
      </c>
      <c r="G2800" s="24" t="s">
        <v>10973</v>
      </c>
      <c r="H2800" s="24" t="s">
        <v>8576</v>
      </c>
      <c r="I2800" s="24" t="s">
        <v>972</v>
      </c>
      <c r="J2800" s="24" t="s">
        <v>321</v>
      </c>
      <c r="K2800" s="24" t="s">
        <v>1889</v>
      </c>
      <c r="L2800" s="25">
        <v>45693</v>
      </c>
      <c r="M2800" s="25">
        <v>46058</v>
      </c>
      <c r="N2800" s="81">
        <f t="shared" si="570"/>
        <v>46058</v>
      </c>
      <c r="O2800" s="77" t="str">
        <f t="shared" ca="1" si="571"/>
        <v>Expired</v>
      </c>
      <c r="P2800" s="77" t="str" cm="1">
        <f t="array" aca="1" ref="P2800" ca="1">_xlfn.IFS((N2800-TODAY())&gt;=547,"06 Expires over 18 months",(N2800-TODAY())&gt;=365,"05 Expires in 18 months",(N2800-TODAY())&gt;=183,"04 Expires in 12 months",(N2800-TODAY())&gt;=92,"03 Expires in 6 months",(N2800-TODAY())&gt;=31,"02 Expires in 3 months",(N2800-TODAY())&gt;=0,"01 Expires in 30 days",(N2800-TODAY())&gt;=-31,"01 Expired last 30 days",(N2800-TODAY())&gt;=-92,"02 Expired last 3 months",(N2800-TODAY())&gt;=-183,"03 Expired last 6 months",(N2800-TODAY())&gt;=-365,"04 Expired last 12 months",(N2800-TODAY())&gt;=-547,"05 Expired last 18 months",TRUE,"06 Expired over 18 months")</f>
        <v>04 Expired last 12 months</v>
      </c>
      <c r="Q2800" s="65">
        <v>89410</v>
      </c>
      <c r="R2800" s="84">
        <f t="shared" si="572"/>
        <v>89410</v>
      </c>
      <c r="S2800" s="77" t="str" cm="1">
        <f t="array" ref="S2800">_xlfn.IFS(R2800&gt;5000000,"Gold",R2800&gt;=500000,"Silver",R2800&gt;30000,"Bronze",TRUE,"Transactional")</f>
        <v>Bronze</v>
      </c>
      <c r="T2800" s="24" t="s">
        <v>54</v>
      </c>
      <c r="U2800" s="101" t="s">
        <v>131</v>
      </c>
      <c r="V2800" s="101" t="s">
        <v>613</v>
      </c>
      <c r="W2800" s="77" t="str">
        <f t="shared" si="569"/>
        <v>No</v>
      </c>
      <c r="X2800" s="77" t="str">
        <f>IFERROR(_xlfn.XLOOKUP(J2800&amp;"||"&amp;K2800,'Mapping Ref.'!$J$2:$J$538,'Mapping Ref.'!$K$2:$K$538),"")</f>
        <v>Corporate</v>
      </c>
      <c r="Y2800" s="77" t="str" cm="1">
        <f t="array" ref="Y2800">_xlfn.IFS(R2800&gt;2000000,"For Publication",R2800&gt;100000,"PID",R2800&gt;30000,"RFQ",TRUE,"Transactional")</f>
        <v>RFQ</v>
      </c>
      <c r="Z2800" s="24" t="s">
        <v>2277</v>
      </c>
      <c r="AA2800" s="32">
        <v>12</v>
      </c>
      <c r="AB2800" s="24">
        <v>0</v>
      </c>
      <c r="AC2800" s="25">
        <v>45715</v>
      </c>
      <c r="AD2800" s="24" t="s">
        <v>58</v>
      </c>
      <c r="AE2800" s="24" t="s">
        <v>10974</v>
      </c>
      <c r="AF2800" s="24" t="s">
        <v>60</v>
      </c>
      <c r="AG2800" s="24" t="s">
        <v>59</v>
      </c>
      <c r="AH2800" s="24" t="s">
        <v>60</v>
      </c>
      <c r="AI2800" s="24"/>
      <c r="AJ2800" s="24" t="s">
        <v>60</v>
      </c>
      <c r="AK2800" s="24" t="s">
        <v>76</v>
      </c>
      <c r="AL2800" s="24" t="s">
        <v>70</v>
      </c>
      <c r="AM2800" s="24" t="s">
        <v>59</v>
      </c>
      <c r="AN2800" s="24" t="s">
        <v>59</v>
      </c>
      <c r="AO2800" s="24">
        <v>0</v>
      </c>
      <c r="AP2800" s="24"/>
      <c r="AQ2800" s="24" t="s">
        <v>8576</v>
      </c>
      <c r="AR2800" s="24" t="s">
        <v>10975</v>
      </c>
      <c r="AS2800" s="89">
        <f t="shared" si="573"/>
        <v>12</v>
      </c>
      <c r="AT2800" s="24" t="s">
        <v>10971</v>
      </c>
    </row>
    <row r="2801" spans="1:46" x14ac:dyDescent="0.5">
      <c r="A2801" s="24">
        <v>2947</v>
      </c>
      <c r="B2801" s="24" t="s">
        <v>506</v>
      </c>
      <c r="C2801" s="24" t="s">
        <v>77</v>
      </c>
      <c r="D2801" s="24" t="s">
        <v>10976</v>
      </c>
      <c r="E2801" s="24" t="s">
        <v>10977</v>
      </c>
      <c r="F2801" s="77" t="str">
        <f t="shared" si="568"/>
        <v>SCREENCLOUD LIMITED</v>
      </c>
      <c r="G2801" s="24" t="s">
        <v>10978</v>
      </c>
      <c r="H2801" s="24" t="s">
        <v>7522</v>
      </c>
      <c r="I2801" s="24" t="s">
        <v>1330</v>
      </c>
      <c r="J2801" s="24" t="s">
        <v>52</v>
      </c>
      <c r="K2801" s="24" t="s">
        <v>116</v>
      </c>
      <c r="L2801" s="25">
        <v>45719</v>
      </c>
      <c r="M2801" s="25">
        <v>46082</v>
      </c>
      <c r="N2801" s="81">
        <f t="shared" si="570"/>
        <v>46447</v>
      </c>
      <c r="O2801" s="77" t="str">
        <f t="shared" ca="1" si="571"/>
        <v>Live</v>
      </c>
      <c r="P2801" s="77" t="str" cm="1">
        <f t="array" aca="1" ref="P2801" ca="1">_xlfn.IFS((N2801-TODAY())&gt;=547,"06 Expires over 18 months",(N2801-TODAY())&gt;=365,"05 Expires in 18 months",(N2801-TODAY())&gt;=183,"04 Expires in 12 months",(N2801-TODAY())&gt;=92,"03 Expires in 6 months",(N2801-TODAY())&gt;=31,"02 Expires in 3 months",(N2801-TODAY())&gt;=0,"01 Expires in 30 days",(N2801-TODAY())&gt;=-31,"01 Expired last 30 days",(N2801-TODAY())&gt;=-92,"02 Expired last 3 months",(N2801-TODAY())&gt;=-183,"03 Expired last 6 months",(N2801-TODAY())&gt;=-365,"04 Expired last 12 months",(N2801-TODAY())&gt;=-547,"05 Expired last 18 months",TRUE,"06 Expired over 18 months")</f>
        <v>04 Expires in 12 months</v>
      </c>
      <c r="Q2801" s="65">
        <v>6019</v>
      </c>
      <c r="R2801" s="84">
        <f t="shared" si="572"/>
        <v>11536.416666666666</v>
      </c>
      <c r="S2801" s="77" t="str" cm="1">
        <f t="array" ref="S2801">_xlfn.IFS(R2801&gt;5000000,"Gold",R2801&gt;=500000,"Silver",R2801&gt;30000,"Bronze",TRUE,"Transactional")</f>
        <v>Transactional</v>
      </c>
      <c r="T2801" s="24" t="s">
        <v>54</v>
      </c>
      <c r="U2801" s="101" t="s">
        <v>455</v>
      </c>
      <c r="V2801" s="101" t="s">
        <v>456</v>
      </c>
      <c r="W2801" s="77" t="str">
        <f t="shared" si="569"/>
        <v>Yes</v>
      </c>
      <c r="X2801" s="77" t="str">
        <f>IFERROR(_xlfn.XLOOKUP(J2801&amp;"||"&amp;K2801,'Mapping Ref.'!$J$2:$J$538,'Mapping Ref.'!$K$2:$K$538),"")</f>
        <v>ICT</v>
      </c>
      <c r="Y2801" s="77" t="str" cm="1">
        <f t="array" ref="Y2801">_xlfn.IFS(R2801&gt;2000000,"For Publication",R2801&gt;100000,"PID",R2801&gt;30000,"RFQ",TRUE,"Transactional")</f>
        <v>Transactional</v>
      </c>
      <c r="Z2801" s="24" t="s">
        <v>8586</v>
      </c>
      <c r="AA2801" s="32">
        <v>12</v>
      </c>
      <c r="AB2801" s="24">
        <v>12</v>
      </c>
      <c r="AC2801" s="25">
        <v>45716</v>
      </c>
      <c r="AD2801" s="24" t="s">
        <v>58</v>
      </c>
      <c r="AE2801" s="24" t="s">
        <v>8375</v>
      </c>
      <c r="AF2801" s="24" t="s">
        <v>60</v>
      </c>
      <c r="AG2801" s="24" t="s">
        <v>60</v>
      </c>
      <c r="AH2801" s="24" t="s">
        <v>60</v>
      </c>
      <c r="AI2801" s="24">
        <v>9535144</v>
      </c>
      <c r="AJ2801" s="24" t="s">
        <v>59</v>
      </c>
      <c r="AK2801" s="24" t="s">
        <v>101</v>
      </c>
      <c r="AL2801" s="24" t="s">
        <v>8595</v>
      </c>
      <c r="AM2801" s="24" t="s">
        <v>60</v>
      </c>
      <c r="AN2801" s="24" t="s">
        <v>60</v>
      </c>
      <c r="AO2801" s="24">
        <v>0</v>
      </c>
      <c r="AP2801" s="24" t="s">
        <v>10979</v>
      </c>
      <c r="AQ2801" s="24" t="s">
        <v>10980</v>
      </c>
      <c r="AR2801" s="24" t="s">
        <v>10981</v>
      </c>
      <c r="AS2801" s="89">
        <f t="shared" si="573"/>
        <v>23</v>
      </c>
      <c r="AT2801" s="24" t="s">
        <v>5847</v>
      </c>
    </row>
    <row r="2802" spans="1:46" x14ac:dyDescent="0.5">
      <c r="A2802" s="24">
        <v>2948</v>
      </c>
      <c r="B2802" s="24" t="s">
        <v>506</v>
      </c>
      <c r="C2802" s="24"/>
      <c r="D2802" s="24" t="s">
        <v>10982</v>
      </c>
      <c r="E2802" s="24" t="s">
        <v>10983</v>
      </c>
      <c r="F2802" s="77" t="str">
        <f t="shared" si="568"/>
        <v>Vaculug Limited</v>
      </c>
      <c r="G2802" s="24" t="s">
        <v>10984</v>
      </c>
      <c r="H2802" s="24" t="s">
        <v>3282</v>
      </c>
      <c r="I2802" s="24" t="s">
        <v>10463</v>
      </c>
      <c r="J2802" s="24" t="s">
        <v>107</v>
      </c>
      <c r="K2802" s="24" t="s">
        <v>3283</v>
      </c>
      <c r="L2802" s="25">
        <v>45717</v>
      </c>
      <c r="M2802" s="25">
        <v>46446</v>
      </c>
      <c r="N2802" s="81">
        <f t="shared" ref="N2802:N2833" si="574">EDATE(M2802,AB2802)</f>
        <v>46446</v>
      </c>
      <c r="O2802" s="77" t="str">
        <f t="shared" ref="O2802:O2833" ca="1" si="575">IF(N2802&lt;TODAY(),"Expired","Live")</f>
        <v>Live</v>
      </c>
      <c r="P2802" s="77" t="str" cm="1">
        <f t="array" aca="1" ref="P2802" ca="1">_xlfn.IFS((N2802-TODAY())&gt;=547,"06 Expires over 18 months",(N2802-TODAY())&gt;=365,"05 Expires in 18 months",(N2802-TODAY())&gt;=183,"04 Expires in 12 months",(N2802-TODAY())&gt;=92,"03 Expires in 6 months",(N2802-TODAY())&gt;=31,"02 Expires in 3 months",(N2802-TODAY())&gt;=0,"01 Expires in 30 days",(N2802-TODAY())&gt;=-31,"01 Expired last 30 days",(N2802-TODAY())&gt;=-92,"02 Expired last 3 months",(N2802-TODAY())&gt;=-183,"03 Expired last 6 months",(N2802-TODAY())&gt;=-365,"04 Expired last 12 months",(N2802-TODAY())&gt;=-547,"05 Expired last 18 months",TRUE,"06 Expired over 18 months")</f>
        <v>04 Expires in 12 months</v>
      </c>
      <c r="Q2802" s="65">
        <v>248000</v>
      </c>
      <c r="R2802" s="84">
        <f t="shared" si="572"/>
        <v>475333.33333333331</v>
      </c>
      <c r="S2802" s="77" t="str" cm="1">
        <f t="array" ref="S2802">_xlfn.IFS(R2802&gt;5000000,"Gold",R2802&gt;=500000,"Silver",R2802&gt;30000,"Bronze",TRUE,"Transactional")</f>
        <v>Bronze</v>
      </c>
      <c r="T2802" s="24" t="s">
        <v>54</v>
      </c>
      <c r="U2802" s="101" t="s">
        <v>208</v>
      </c>
      <c r="V2802" s="101" t="s">
        <v>209</v>
      </c>
      <c r="W2802" s="77" t="str">
        <f t="shared" si="569"/>
        <v>No</v>
      </c>
      <c r="X2802" s="77" t="str">
        <f>IFERROR(_xlfn.XLOOKUP(J2802&amp;"||"&amp;K2802,'Mapping Ref.'!$J$2:$J$538,'Mapping Ref.'!$K$2:$K$538),"")</f>
        <v>Construction &amp; Estates</v>
      </c>
      <c r="Y2802" s="77" t="str" cm="1">
        <f t="array" ref="Y2802">_xlfn.IFS(R2802&gt;2000000,"For Publication",R2802&gt;100000,"PID",R2802&gt;30000,"RFQ",TRUE,"Transactional")</f>
        <v>PID</v>
      </c>
      <c r="Z2802" s="24" t="s">
        <v>2277</v>
      </c>
      <c r="AA2802" s="32">
        <v>24</v>
      </c>
      <c r="AB2802" s="24">
        <v>0</v>
      </c>
      <c r="AC2802" s="25">
        <v>45716</v>
      </c>
      <c r="AD2802" s="24" t="s">
        <v>58</v>
      </c>
      <c r="AE2802" s="24" t="s">
        <v>10985</v>
      </c>
      <c r="AF2802" s="24" t="s">
        <v>60</v>
      </c>
      <c r="AG2802" s="24" t="s">
        <v>59</v>
      </c>
      <c r="AH2802" s="24" t="s">
        <v>60</v>
      </c>
      <c r="AI2802" s="24">
        <v>488961</v>
      </c>
      <c r="AJ2802" s="24" t="s">
        <v>59</v>
      </c>
      <c r="AK2802" s="24" t="s">
        <v>86</v>
      </c>
      <c r="AL2802" s="24" t="s">
        <v>8595</v>
      </c>
      <c r="AM2802" s="24" t="s">
        <v>60</v>
      </c>
      <c r="AN2802" s="24" t="s">
        <v>59</v>
      </c>
      <c r="AO2802" s="24">
        <v>0</v>
      </c>
      <c r="AP2802" s="24"/>
      <c r="AQ2802" s="24" t="s">
        <v>10986</v>
      </c>
      <c r="AR2802" s="24" t="s">
        <v>10987</v>
      </c>
      <c r="AS2802" s="89">
        <f t="shared" si="573"/>
        <v>23</v>
      </c>
      <c r="AT2802" s="24"/>
    </row>
    <row r="2803" spans="1:46" x14ac:dyDescent="0.5">
      <c r="A2803" s="24">
        <v>2949</v>
      </c>
      <c r="B2803" s="24" t="s">
        <v>506</v>
      </c>
      <c r="C2803" s="24" t="s">
        <v>77</v>
      </c>
      <c r="D2803" s="24" t="s">
        <v>427</v>
      </c>
      <c r="E2803" s="24" t="s">
        <v>4439</v>
      </c>
      <c r="F2803" s="77" t="str">
        <f t="shared" si="568"/>
        <v>GREENER EALING LIMITED</v>
      </c>
      <c r="G2803" s="24" t="s">
        <v>3283</v>
      </c>
      <c r="H2803" s="24" t="s">
        <v>430</v>
      </c>
      <c r="I2803" s="24" t="s">
        <v>430</v>
      </c>
      <c r="J2803" s="24" t="s">
        <v>107</v>
      </c>
      <c r="K2803" s="24" t="s">
        <v>431</v>
      </c>
      <c r="L2803" s="25">
        <v>45383</v>
      </c>
      <c r="M2803" s="25">
        <v>47208</v>
      </c>
      <c r="N2803" s="81">
        <f t="shared" si="574"/>
        <v>49034</v>
      </c>
      <c r="O2803" s="77" t="str">
        <f t="shared" ca="1" si="575"/>
        <v>Live</v>
      </c>
      <c r="P2803" s="77" t="str" cm="1">
        <f t="array" aca="1" ref="P2803" ca="1">_xlfn.IFS((N2803-TODAY())&gt;=547,"06 Expires over 18 months",(N2803-TODAY())&gt;=365,"05 Expires in 18 months",(N2803-TODAY())&gt;=183,"04 Expires in 12 months",(N2803-TODAY())&gt;=92,"03 Expires in 6 months",(N2803-TODAY())&gt;=31,"02 Expires in 3 months",(N2803-TODAY())&gt;=0,"01 Expires in 30 days",(N2803-TODAY())&gt;=-31,"01 Expired last 30 days",(N2803-TODAY())&gt;=-92,"02 Expired last 3 months",(N2803-TODAY())&gt;=-183,"03 Expired last 6 months",(N2803-TODAY())&gt;=-365,"04 Expired last 12 months",(N2803-TODAY())&gt;=-547,"05 Expired last 18 months",TRUE,"06 Expired over 18 months")</f>
        <v>06 Expires over 18 months</v>
      </c>
      <c r="Q2803" s="65">
        <v>5000000</v>
      </c>
      <c r="R2803" s="84">
        <f t="shared" si="572"/>
        <v>49583333.333333336</v>
      </c>
      <c r="S2803" s="77" t="str" cm="1">
        <f t="array" ref="S2803">_xlfn.IFS(R2803&gt;5000000,"Gold",R2803&gt;=500000,"Silver",R2803&gt;30000,"Bronze",TRUE,"Transactional")</f>
        <v>Gold</v>
      </c>
      <c r="T2803" s="24" t="s">
        <v>122</v>
      </c>
      <c r="U2803" s="101" t="s">
        <v>393</v>
      </c>
      <c r="V2803" s="101" t="s">
        <v>432</v>
      </c>
      <c r="W2803" s="77" t="str">
        <f t="shared" si="569"/>
        <v>Yes</v>
      </c>
      <c r="X2803" s="77" t="str">
        <f>IFERROR(_xlfn.XLOOKUP(J2803&amp;"||"&amp;K2803,'Mapping Ref.'!$J$2:$J$538,'Mapping Ref.'!$K$2:$K$538),"")</f>
        <v>Construction &amp; Estates</v>
      </c>
      <c r="Y2803" s="77" t="str" cm="1">
        <f t="array" ref="Y2803">_xlfn.IFS(R2803&gt;2000000,"For Publication",R2803&gt;100000,"PID",R2803&gt;30000,"RFQ",TRUE,"Transactional")</f>
        <v>For Publication</v>
      </c>
      <c r="Z2803" s="24" t="s">
        <v>8586</v>
      </c>
      <c r="AA2803" s="32">
        <v>60</v>
      </c>
      <c r="AB2803" s="24">
        <v>60</v>
      </c>
      <c r="AC2803" s="25">
        <v>45720</v>
      </c>
      <c r="AD2803" s="24" t="s">
        <v>58</v>
      </c>
      <c r="AE2803" s="24" t="s">
        <v>10988</v>
      </c>
      <c r="AF2803" s="24" t="s">
        <v>59</v>
      </c>
      <c r="AG2803" s="24" t="s">
        <v>59</v>
      </c>
      <c r="AH2803" s="24" t="s">
        <v>60</v>
      </c>
      <c r="AI2803" s="24">
        <v>12136927</v>
      </c>
      <c r="AJ2803" s="24" t="s">
        <v>60</v>
      </c>
      <c r="AK2803" s="24" t="s">
        <v>86</v>
      </c>
      <c r="AL2803" s="24" t="s">
        <v>70</v>
      </c>
      <c r="AM2803" s="24" t="s">
        <v>60</v>
      </c>
      <c r="AN2803" s="24" t="s">
        <v>59</v>
      </c>
      <c r="AO2803" s="24">
        <v>0</v>
      </c>
      <c r="AP2803" s="24" t="s">
        <v>10989</v>
      </c>
      <c r="AQ2803" s="24" t="s">
        <v>3282</v>
      </c>
      <c r="AR2803" s="24" t="s">
        <v>10990</v>
      </c>
      <c r="AS2803" s="89">
        <f t="shared" si="573"/>
        <v>119</v>
      </c>
      <c r="AT2803" s="24" t="s">
        <v>3120</v>
      </c>
    </row>
    <row r="2804" spans="1:46" x14ac:dyDescent="0.5">
      <c r="A2804" s="24">
        <v>2950</v>
      </c>
      <c r="B2804" s="24" t="s">
        <v>506</v>
      </c>
      <c r="C2804" s="24"/>
      <c r="D2804" s="24" t="s">
        <v>10991</v>
      </c>
      <c r="E2804" s="24" t="s">
        <v>10992</v>
      </c>
      <c r="F2804" s="77" t="str">
        <f t="shared" si="568"/>
        <v>THE AIRPORT GUY LTD</v>
      </c>
      <c r="G2804" s="24" t="s">
        <v>10991</v>
      </c>
      <c r="H2804" s="24" t="s">
        <v>6119</v>
      </c>
      <c r="I2804" s="24" t="s">
        <v>6570</v>
      </c>
      <c r="J2804" s="24" t="s">
        <v>97</v>
      </c>
      <c r="K2804" s="24" t="s">
        <v>1109</v>
      </c>
      <c r="L2804" s="25">
        <v>45720</v>
      </c>
      <c r="M2804" s="25">
        <v>46085</v>
      </c>
      <c r="N2804" s="81">
        <f t="shared" si="574"/>
        <v>46085</v>
      </c>
      <c r="O2804" s="77" t="str">
        <f t="shared" ca="1" si="575"/>
        <v>Expired</v>
      </c>
      <c r="P2804" s="77" t="str" cm="1">
        <f t="array" aca="1" ref="P2804" ca="1">_xlfn.IFS((N2804-TODAY())&gt;=547,"06 Expires over 18 months",(N2804-TODAY())&gt;=365,"05 Expires in 18 months",(N2804-TODAY())&gt;=183,"04 Expires in 12 months",(N2804-TODAY())&gt;=92,"03 Expires in 6 months",(N2804-TODAY())&gt;=31,"02 Expires in 3 months",(N2804-TODAY())&gt;=0,"01 Expires in 30 days",(N2804-TODAY())&gt;=-31,"01 Expired last 30 days",(N2804-TODAY())&gt;=-92,"02 Expired last 3 months",(N2804-TODAY())&gt;=-183,"03 Expired last 6 months",(N2804-TODAY())&gt;=-365,"04 Expired last 12 months",(N2804-TODAY())&gt;=-547,"05 Expired last 18 months",TRUE,"06 Expired over 18 months")</f>
        <v>03 Expired last 6 months</v>
      </c>
      <c r="Q2804" s="65">
        <v>8000</v>
      </c>
      <c r="R2804" s="84">
        <f t="shared" si="572"/>
        <v>8000</v>
      </c>
      <c r="S2804" s="77" t="str" cm="1">
        <f t="array" ref="S2804">_xlfn.IFS(R2804&gt;5000000,"Gold",R2804&gt;=500000,"Silver",R2804&gt;30000,"Bronze",TRUE,"Transactional")</f>
        <v>Transactional</v>
      </c>
      <c r="T2804" s="24" t="s">
        <v>54</v>
      </c>
      <c r="U2804" s="101" t="s">
        <v>109</v>
      </c>
      <c r="V2804" s="101" t="s">
        <v>148</v>
      </c>
      <c r="W2804" s="77" t="str">
        <f t="shared" si="569"/>
        <v>No</v>
      </c>
      <c r="X2804" s="77" t="str">
        <f>IFERROR(_xlfn.XLOOKUP(J2804&amp;"||"&amp;K2804,'Mapping Ref.'!$J$2:$J$538,'Mapping Ref.'!$K$2:$K$538),"")</f>
        <v>Corporate</v>
      </c>
      <c r="Y2804" s="77" t="str" cm="1">
        <f t="array" ref="Y2804">_xlfn.IFS(R2804&gt;2000000,"For Publication",R2804&gt;100000,"PID",R2804&gt;30000,"RFQ",TRUE,"Transactional")</f>
        <v>Transactional</v>
      </c>
      <c r="Z2804" s="24" t="s">
        <v>2277</v>
      </c>
      <c r="AA2804" s="32">
        <v>12</v>
      </c>
      <c r="AB2804" s="24">
        <v>0</v>
      </c>
      <c r="AC2804" s="25">
        <v>45720</v>
      </c>
      <c r="AD2804" s="24" t="s">
        <v>58</v>
      </c>
      <c r="AE2804" s="24" t="s">
        <v>8681</v>
      </c>
      <c r="AF2804" s="24" t="s">
        <v>59</v>
      </c>
      <c r="AG2804" s="24" t="s">
        <v>59</v>
      </c>
      <c r="AH2804" s="24" t="s">
        <v>59</v>
      </c>
      <c r="AI2804" s="24">
        <v>15915781</v>
      </c>
      <c r="AJ2804" s="24" t="s">
        <v>59</v>
      </c>
      <c r="AK2804" s="24" t="s">
        <v>86</v>
      </c>
      <c r="AL2804" s="24" t="s">
        <v>70</v>
      </c>
      <c r="AM2804" s="24" t="s">
        <v>59</v>
      </c>
      <c r="AN2804" s="24" t="s">
        <v>59</v>
      </c>
      <c r="AO2804" s="24">
        <v>0</v>
      </c>
      <c r="AP2804" s="24" t="s">
        <v>8681</v>
      </c>
      <c r="AQ2804" s="24" t="s">
        <v>6570</v>
      </c>
      <c r="AR2804" s="24" t="s">
        <v>10897</v>
      </c>
      <c r="AS2804" s="89">
        <f t="shared" si="573"/>
        <v>12</v>
      </c>
      <c r="AT2804" s="24" t="s">
        <v>10993</v>
      </c>
    </row>
    <row r="2805" spans="1:46" x14ac:dyDescent="0.5">
      <c r="A2805" s="24">
        <v>2951</v>
      </c>
      <c r="B2805" s="24" t="s">
        <v>506</v>
      </c>
      <c r="C2805" s="24"/>
      <c r="D2805" s="24" t="s">
        <v>10994</v>
      </c>
      <c r="E2805" s="24" t="s">
        <v>10995</v>
      </c>
      <c r="F2805" s="77" t="str">
        <f t="shared" si="568"/>
        <v>GEOPLACE LLP</v>
      </c>
      <c r="G2805" s="24" t="s">
        <v>10996</v>
      </c>
      <c r="H2805" s="24" t="s">
        <v>4198</v>
      </c>
      <c r="I2805" s="24" t="s">
        <v>4198</v>
      </c>
      <c r="J2805" s="24" t="s">
        <v>107</v>
      </c>
      <c r="K2805" s="24" t="s">
        <v>121</v>
      </c>
      <c r="L2805" s="25">
        <v>45721</v>
      </c>
      <c r="M2805" s="25">
        <v>49399</v>
      </c>
      <c r="N2805" s="81">
        <f t="shared" si="574"/>
        <v>51226</v>
      </c>
      <c r="O2805" s="77" t="str">
        <f t="shared" ca="1" si="575"/>
        <v>Live</v>
      </c>
      <c r="P2805" s="77" t="str" cm="1">
        <f t="array" aca="1" ref="P2805" ca="1">_xlfn.IFS((N2805-TODAY())&gt;=547,"06 Expires over 18 months",(N2805-TODAY())&gt;=365,"05 Expires in 18 months",(N2805-TODAY())&gt;=183,"04 Expires in 12 months",(N2805-TODAY())&gt;=92,"03 Expires in 6 months",(N2805-TODAY())&gt;=31,"02 Expires in 3 months",(N2805-TODAY())&gt;=0,"01 Expires in 30 days",(N2805-TODAY())&gt;=-31,"01 Expired last 30 days",(N2805-TODAY())&gt;=-92,"02 Expired last 3 months",(N2805-TODAY())&gt;=-183,"03 Expired last 6 months",(N2805-TODAY())&gt;=-365,"04 Expired last 12 months",(N2805-TODAY())&gt;=-547,"05 Expired last 18 months",TRUE,"06 Expired over 18 months")</f>
        <v>06 Expires over 18 months</v>
      </c>
      <c r="Q2805" s="65">
        <v>750</v>
      </c>
      <c r="R2805" s="84">
        <f t="shared" si="572"/>
        <v>11250</v>
      </c>
      <c r="S2805" s="77" t="str" cm="1">
        <f t="array" ref="S2805">_xlfn.IFS(R2805&gt;5000000,"Gold",R2805&gt;=500000,"Silver",R2805&gt;30000,"Bronze",TRUE,"Transactional")</f>
        <v>Transactional</v>
      </c>
      <c r="T2805" s="24" t="s">
        <v>54</v>
      </c>
      <c r="U2805" s="105" t="s">
        <v>84</v>
      </c>
      <c r="V2805" s="105" t="s">
        <v>204</v>
      </c>
      <c r="W2805" s="77" t="str">
        <f t="shared" si="569"/>
        <v>Yes</v>
      </c>
      <c r="X2805" s="77" t="str">
        <f>IFERROR(_xlfn.XLOOKUP(J2805&amp;"||"&amp;K2805,'Mapping Ref.'!$J$2:$J$538,'Mapping Ref.'!$K$2:$K$538),"")</f>
        <v>Construction &amp; Estates</v>
      </c>
      <c r="Y2805" s="77" t="str" cm="1">
        <f t="array" ref="Y2805">_xlfn.IFS(R2805&gt;2000000,"For Publication",R2805&gt;100000,"PID",R2805&gt;30000,"RFQ",TRUE,"Transactional")</f>
        <v>Transactional</v>
      </c>
      <c r="Z2805" s="24" t="s">
        <v>8586</v>
      </c>
      <c r="AA2805" s="32">
        <v>60</v>
      </c>
      <c r="AB2805" s="24">
        <v>60</v>
      </c>
      <c r="AC2805" s="25">
        <v>45721</v>
      </c>
      <c r="AD2805" s="24" t="s">
        <v>58</v>
      </c>
      <c r="AE2805" s="24" t="s">
        <v>8375</v>
      </c>
      <c r="AF2805" s="24" t="s">
        <v>60</v>
      </c>
      <c r="AG2805" s="24" t="s">
        <v>60</v>
      </c>
      <c r="AH2805" s="24" t="s">
        <v>60</v>
      </c>
      <c r="AI2805" s="24" t="s">
        <v>10997</v>
      </c>
      <c r="AJ2805" s="24" t="s">
        <v>59</v>
      </c>
      <c r="AK2805" s="24" t="s">
        <v>101</v>
      </c>
      <c r="AL2805" s="24" t="s">
        <v>70</v>
      </c>
      <c r="AM2805" s="24" t="s">
        <v>60</v>
      </c>
      <c r="AN2805" s="24"/>
      <c r="AO2805" s="24">
        <v>0</v>
      </c>
      <c r="AP2805" s="24" t="s">
        <v>2953</v>
      </c>
      <c r="AQ2805" s="24" t="s">
        <v>10998</v>
      </c>
      <c r="AR2805" s="24" t="s">
        <v>10999</v>
      </c>
      <c r="AS2805" s="89">
        <f t="shared" si="573"/>
        <v>180</v>
      </c>
      <c r="AT2805" s="24" t="s">
        <v>11000</v>
      </c>
    </row>
    <row r="2806" spans="1:46" x14ac:dyDescent="0.5">
      <c r="A2806" s="24">
        <v>2952</v>
      </c>
      <c r="B2806" s="24" t="s">
        <v>506</v>
      </c>
      <c r="C2806" s="24"/>
      <c r="D2806" s="24" t="s">
        <v>11001</v>
      </c>
      <c r="E2806" s="24" t="s">
        <v>11002</v>
      </c>
      <c r="F2806" s="77" t="str">
        <f t="shared" si="568"/>
        <v>Lloyds Bank Plc</v>
      </c>
      <c r="G2806" s="24" t="s">
        <v>11003</v>
      </c>
      <c r="H2806" s="24" t="s">
        <v>5743</v>
      </c>
      <c r="I2806" s="24" t="s">
        <v>5743</v>
      </c>
      <c r="J2806" s="24" t="s">
        <v>52</v>
      </c>
      <c r="K2806" s="24" t="s">
        <v>827</v>
      </c>
      <c r="L2806" s="25">
        <v>45505</v>
      </c>
      <c r="M2806" s="25">
        <v>46965</v>
      </c>
      <c r="N2806" s="81">
        <f t="shared" si="574"/>
        <v>48426</v>
      </c>
      <c r="O2806" s="77" t="str">
        <f t="shared" ca="1" si="575"/>
        <v>Live</v>
      </c>
      <c r="P2806" s="77" t="str" cm="1">
        <f t="array" aca="1" ref="P2806" ca="1">_xlfn.IFS((N2806-TODAY())&gt;=547,"06 Expires over 18 months",(N2806-TODAY())&gt;=365,"05 Expires in 18 months",(N2806-TODAY())&gt;=183,"04 Expires in 12 months",(N2806-TODAY())&gt;=92,"03 Expires in 6 months",(N2806-TODAY())&gt;=31,"02 Expires in 3 months",(N2806-TODAY())&gt;=0,"01 Expires in 30 days",(N2806-TODAY())&gt;=-31,"01 Expired last 30 days",(N2806-TODAY())&gt;=-92,"02 Expired last 3 months",(N2806-TODAY())&gt;=-183,"03 Expired last 6 months",(N2806-TODAY())&gt;=-365,"04 Expired last 12 months",(N2806-TODAY())&gt;=-547,"05 Expired last 18 months",TRUE,"06 Expired over 18 months")</f>
        <v>06 Expires over 18 months</v>
      </c>
      <c r="Q2806" s="65">
        <v>124000</v>
      </c>
      <c r="R2806" s="84">
        <f t="shared" si="572"/>
        <v>981666.66666666663</v>
      </c>
      <c r="S2806" s="77" t="str" cm="1">
        <f t="array" ref="S2806">_xlfn.IFS(R2806&gt;5000000,"Gold",R2806&gt;=500000,"Silver",R2806&gt;30000,"Bronze",TRUE,"Transactional")</f>
        <v>Silver</v>
      </c>
      <c r="T2806" s="24" t="s">
        <v>54</v>
      </c>
      <c r="U2806" s="101" t="s">
        <v>455</v>
      </c>
      <c r="V2806" s="101" t="s">
        <v>741</v>
      </c>
      <c r="W2806" s="77" t="str">
        <f t="shared" si="569"/>
        <v>Yes</v>
      </c>
      <c r="X2806" s="77" t="str">
        <f>IFERROR(_xlfn.XLOOKUP(J2806&amp;"||"&amp;K2806,'Mapping Ref.'!$J$2:$J$538,'Mapping Ref.'!$K$2:$K$538),"")</f>
        <v>Corporate</v>
      </c>
      <c r="Y2806" s="77" t="str" cm="1">
        <f t="array" ref="Y2806">_xlfn.IFS(R2806&gt;2000000,"For Publication",R2806&gt;100000,"PID",R2806&gt;30000,"RFQ",TRUE,"Transactional")</f>
        <v>PID</v>
      </c>
      <c r="Z2806" s="24" t="s">
        <v>2277</v>
      </c>
      <c r="AA2806" s="32">
        <v>48</v>
      </c>
      <c r="AB2806" s="24">
        <v>48</v>
      </c>
      <c r="AC2806" s="25">
        <v>45721</v>
      </c>
      <c r="AD2806" s="24" t="s">
        <v>58</v>
      </c>
      <c r="AE2806" s="24" t="s">
        <v>8375</v>
      </c>
      <c r="AF2806" s="24" t="s">
        <v>60</v>
      </c>
      <c r="AG2806" s="24" t="s">
        <v>60</v>
      </c>
      <c r="AH2806" s="24" t="s">
        <v>60</v>
      </c>
      <c r="AI2806" s="24"/>
      <c r="AJ2806" s="24" t="s">
        <v>59</v>
      </c>
      <c r="AK2806" s="24" t="s">
        <v>86</v>
      </c>
      <c r="AL2806" s="24" t="s">
        <v>70</v>
      </c>
      <c r="AM2806" s="24" t="s">
        <v>60</v>
      </c>
      <c r="AN2806" s="24" t="s">
        <v>59</v>
      </c>
      <c r="AO2806" s="24">
        <v>0</v>
      </c>
      <c r="AP2806" s="24"/>
      <c r="AQ2806" s="24" t="s">
        <v>11004</v>
      </c>
      <c r="AR2806" s="24" t="s">
        <v>11005</v>
      </c>
      <c r="AS2806" s="89">
        <f t="shared" si="573"/>
        <v>95</v>
      </c>
      <c r="AT2806" s="24"/>
    </row>
    <row r="2807" spans="1:46" x14ac:dyDescent="0.5">
      <c r="A2807" s="24">
        <v>2953</v>
      </c>
      <c r="B2807" s="24"/>
      <c r="C2807" s="24" t="s">
        <v>77</v>
      </c>
      <c r="D2807" s="24" t="s">
        <v>11006</v>
      </c>
      <c r="E2807" s="24" t="s">
        <v>11007</v>
      </c>
      <c r="F2807" s="77" t="str">
        <f t="shared" si="568"/>
        <v>GERDA SECURITY PRODUCTS LTD</v>
      </c>
      <c r="G2807" s="24" t="s">
        <v>11008</v>
      </c>
      <c r="H2807" s="24" t="s">
        <v>11009</v>
      </c>
      <c r="I2807" s="24" t="s">
        <v>8489</v>
      </c>
      <c r="J2807" s="24" t="s">
        <v>107</v>
      </c>
      <c r="K2807" s="24" t="s">
        <v>122</v>
      </c>
      <c r="L2807" s="25">
        <v>45184</v>
      </c>
      <c r="M2807" s="25">
        <v>45915</v>
      </c>
      <c r="N2807" s="81">
        <f t="shared" si="574"/>
        <v>45915</v>
      </c>
      <c r="O2807" s="77" t="str">
        <f t="shared" ca="1" si="575"/>
        <v>Expired</v>
      </c>
      <c r="P2807" s="77" t="str" cm="1">
        <f t="array" aca="1" ref="P2807" ca="1">_xlfn.IFS((N2807-TODAY())&gt;=547,"06 Expires over 18 months",(N2807-TODAY())&gt;=365,"05 Expires in 18 months",(N2807-TODAY())&gt;=183,"04 Expires in 12 months",(N2807-TODAY())&gt;=92,"03 Expires in 6 months",(N2807-TODAY())&gt;=31,"02 Expires in 3 months",(N2807-TODAY())&gt;=0,"01 Expires in 30 days",(N2807-TODAY())&gt;=-31,"01 Expired last 30 days",(N2807-TODAY())&gt;=-92,"02 Expired last 3 months",(N2807-TODAY())&gt;=-183,"03 Expired last 6 months",(N2807-TODAY())&gt;=-365,"04 Expired last 12 months",(N2807-TODAY())&gt;=-547,"05 Expired last 18 months",TRUE,"06 Expired over 18 months")</f>
        <v>04 Expired last 12 months</v>
      </c>
      <c r="Q2807" s="104"/>
      <c r="R2807" s="84">
        <v>0</v>
      </c>
      <c r="S2807" s="77" t="str" cm="1">
        <f t="array" ref="S2807">_xlfn.IFS(R2807&gt;5000000,"Gold",R2807&gt;=500000,"Silver",R2807&gt;30000,"Bronze",TRUE,"Transactional")</f>
        <v>Transactional</v>
      </c>
      <c r="T2807" s="24" t="s">
        <v>122</v>
      </c>
      <c r="U2807" s="101" t="s">
        <v>366</v>
      </c>
      <c r="V2807" s="101" t="s">
        <v>367</v>
      </c>
      <c r="W2807" s="77" t="str">
        <f t="shared" si="569"/>
        <v>No</v>
      </c>
      <c r="X2807" s="77" t="str">
        <f>IFERROR(_xlfn.XLOOKUP(J2807&amp;"||"&amp;K2807,'Mapping Ref.'!$J$2:$J$538,'Mapping Ref.'!$K$2:$K$538),"")</f>
        <v>Construction &amp; Estates</v>
      </c>
      <c r="Y2807" s="77" t="str" cm="1">
        <f t="array" ref="Y2807">_xlfn.IFS(R2807&gt;2000000,"For Publication",R2807&gt;100000,"PID",R2807&gt;30000,"RFQ",TRUE,"Transactional")</f>
        <v>Transactional</v>
      </c>
      <c r="Z2807" s="24" t="s">
        <v>2277</v>
      </c>
      <c r="AA2807" s="32">
        <v>24</v>
      </c>
      <c r="AB2807" s="24">
        <v>0</v>
      </c>
      <c r="AC2807" s="25">
        <v>45721</v>
      </c>
      <c r="AD2807" s="24" t="s">
        <v>58</v>
      </c>
      <c r="AE2807" s="24" t="s">
        <v>8375</v>
      </c>
      <c r="AF2807" s="24" t="s">
        <v>60</v>
      </c>
      <c r="AG2807" s="24" t="s">
        <v>60</v>
      </c>
      <c r="AH2807" s="24" t="s">
        <v>60</v>
      </c>
      <c r="AI2807" s="24">
        <v>3456399</v>
      </c>
      <c r="AJ2807" s="24" t="s">
        <v>60</v>
      </c>
      <c r="AK2807" s="24" t="s">
        <v>86</v>
      </c>
      <c r="AL2807" s="24" t="s">
        <v>123</v>
      </c>
      <c r="AM2807" s="24" t="s">
        <v>60</v>
      </c>
      <c r="AN2807" s="24" t="s">
        <v>59</v>
      </c>
      <c r="AO2807" s="24">
        <v>0</v>
      </c>
      <c r="AP2807" s="24"/>
      <c r="AQ2807" s="24" t="s">
        <v>11010</v>
      </c>
      <c r="AR2807" s="24" t="s">
        <v>11011</v>
      </c>
      <c r="AS2807" s="89">
        <f t="shared" si="573"/>
        <v>24</v>
      </c>
      <c r="AT2807" s="24" t="s">
        <v>5409</v>
      </c>
    </row>
    <row r="2808" spans="1:46" x14ac:dyDescent="0.5">
      <c r="A2808" s="24">
        <v>2954</v>
      </c>
      <c r="B2808" s="24"/>
      <c r="C2808" s="24" t="s">
        <v>77</v>
      </c>
      <c r="D2808" s="24" t="s">
        <v>11012</v>
      </c>
      <c r="E2808" s="24" t="s">
        <v>11007</v>
      </c>
      <c r="F2808" s="77" t="str">
        <f t="shared" si="568"/>
        <v>SHELLEN SECURITY LIMITED</v>
      </c>
      <c r="G2808" s="24" t="s">
        <v>11013</v>
      </c>
      <c r="H2808" s="24" t="s">
        <v>11009</v>
      </c>
      <c r="I2808" s="24" t="s">
        <v>8489</v>
      </c>
      <c r="J2808" s="24" t="s">
        <v>107</v>
      </c>
      <c r="K2808" s="24" t="s">
        <v>122</v>
      </c>
      <c r="L2808" s="25">
        <v>45184</v>
      </c>
      <c r="M2808" s="25">
        <v>45915</v>
      </c>
      <c r="N2808" s="81">
        <f t="shared" si="574"/>
        <v>45915</v>
      </c>
      <c r="O2808" s="77" t="str">
        <f t="shared" ca="1" si="575"/>
        <v>Expired</v>
      </c>
      <c r="P2808" s="77" t="str" cm="1">
        <f t="array" aca="1" ref="P2808" ca="1">_xlfn.IFS((N2808-TODAY())&gt;=547,"06 Expires over 18 months",(N2808-TODAY())&gt;=365,"05 Expires in 18 months",(N2808-TODAY())&gt;=183,"04 Expires in 12 months",(N2808-TODAY())&gt;=92,"03 Expires in 6 months",(N2808-TODAY())&gt;=31,"02 Expires in 3 months",(N2808-TODAY())&gt;=0,"01 Expires in 30 days",(N2808-TODAY())&gt;=-31,"01 Expired last 30 days",(N2808-TODAY())&gt;=-92,"02 Expired last 3 months",(N2808-TODAY())&gt;=-183,"03 Expired last 6 months",(N2808-TODAY())&gt;=-365,"04 Expired last 12 months",(N2808-TODAY())&gt;=-547,"05 Expired last 18 months",TRUE,"06 Expired over 18 months")</f>
        <v>04 Expired last 12 months</v>
      </c>
      <c r="Q2808" s="104"/>
      <c r="R2808" s="84">
        <v>0</v>
      </c>
      <c r="S2808" s="77" t="str" cm="1">
        <f t="array" ref="S2808">_xlfn.IFS(R2808&gt;5000000,"Gold",R2808&gt;=500000,"Silver",R2808&gt;30000,"Bronze",TRUE,"Transactional")</f>
        <v>Transactional</v>
      </c>
      <c r="T2808" s="24" t="s">
        <v>122</v>
      </c>
      <c r="U2808" s="101" t="s">
        <v>445</v>
      </c>
      <c r="V2808" s="101" t="s">
        <v>446</v>
      </c>
      <c r="W2808" s="77" t="str">
        <f t="shared" si="569"/>
        <v>No</v>
      </c>
      <c r="X2808" s="77" t="str">
        <f>IFERROR(_xlfn.XLOOKUP(J2808&amp;"||"&amp;K2808,'Mapping Ref.'!$J$2:$J$538,'Mapping Ref.'!$K$2:$K$538),"")</f>
        <v>Construction &amp; Estates</v>
      </c>
      <c r="Y2808" s="77" t="str" cm="1">
        <f t="array" ref="Y2808">_xlfn.IFS(R2808&gt;2000000,"For Publication",R2808&gt;100000,"PID",R2808&gt;30000,"RFQ",TRUE,"Transactional")</f>
        <v>Transactional</v>
      </c>
      <c r="Z2808" s="24" t="s">
        <v>2277</v>
      </c>
      <c r="AA2808" s="32">
        <v>24</v>
      </c>
      <c r="AB2808" s="24">
        <v>0</v>
      </c>
      <c r="AC2808" s="25">
        <v>45721</v>
      </c>
      <c r="AD2808" s="24" t="s">
        <v>58</v>
      </c>
      <c r="AE2808" s="24" t="s">
        <v>8375</v>
      </c>
      <c r="AF2808" s="24" t="s">
        <v>60</v>
      </c>
      <c r="AG2808" s="24" t="s">
        <v>60</v>
      </c>
      <c r="AH2808" s="24" t="s">
        <v>60</v>
      </c>
      <c r="AI2808" s="24">
        <v>8817223</v>
      </c>
      <c r="AJ2808" s="24" t="s">
        <v>60</v>
      </c>
      <c r="AK2808" s="24" t="s">
        <v>86</v>
      </c>
      <c r="AL2808" s="24" t="s">
        <v>123</v>
      </c>
      <c r="AM2808" s="24" t="s">
        <v>60</v>
      </c>
      <c r="AN2808" s="24" t="s">
        <v>59</v>
      </c>
      <c r="AO2808" s="24">
        <v>0</v>
      </c>
      <c r="AP2808" s="24"/>
      <c r="AQ2808" s="24" t="s">
        <v>11014</v>
      </c>
      <c r="AR2808" s="24" t="s">
        <v>11015</v>
      </c>
      <c r="AS2808" s="89">
        <f t="shared" si="573"/>
        <v>24</v>
      </c>
      <c r="AT2808" s="24" t="s">
        <v>4009</v>
      </c>
    </row>
    <row r="2809" spans="1:46" x14ac:dyDescent="0.5">
      <c r="A2809" s="24">
        <v>2955</v>
      </c>
      <c r="B2809" s="24"/>
      <c r="C2809" s="24" t="s">
        <v>77</v>
      </c>
      <c r="D2809" s="24" t="s">
        <v>11016</v>
      </c>
      <c r="E2809" s="24" t="s">
        <v>11017</v>
      </c>
      <c r="F2809" s="77" t="str">
        <f t="shared" si="568"/>
        <v>CORELOGIC UK LIMITED</v>
      </c>
      <c r="G2809" s="24" t="s">
        <v>11018</v>
      </c>
      <c r="H2809" s="24" t="s">
        <v>11019</v>
      </c>
      <c r="I2809" s="24" t="s">
        <v>8489</v>
      </c>
      <c r="J2809" s="24" t="s">
        <v>107</v>
      </c>
      <c r="K2809" s="24" t="s">
        <v>122</v>
      </c>
      <c r="L2809" s="25">
        <v>45714</v>
      </c>
      <c r="M2809" s="25">
        <v>45803</v>
      </c>
      <c r="N2809" s="81">
        <f t="shared" si="574"/>
        <v>45803</v>
      </c>
      <c r="O2809" s="77" t="str">
        <f t="shared" ca="1" si="575"/>
        <v>Expired</v>
      </c>
      <c r="P2809" s="77" t="str" cm="1">
        <f t="array" aca="1" ref="P2809" ca="1">_xlfn.IFS((N2809-TODAY())&gt;=547,"06 Expires over 18 months",(N2809-TODAY())&gt;=365,"05 Expires in 18 months",(N2809-TODAY())&gt;=183,"04 Expires in 12 months",(N2809-TODAY())&gt;=92,"03 Expires in 6 months",(N2809-TODAY())&gt;=31,"02 Expires in 3 months",(N2809-TODAY())&gt;=0,"01 Expires in 30 days",(N2809-TODAY())&gt;=-31,"01 Expired last 30 days",(N2809-TODAY())&gt;=-92,"02 Expired last 3 months",(N2809-TODAY())&gt;=-183,"03 Expired last 6 months",(N2809-TODAY())&gt;=-365,"04 Expired last 12 months",(N2809-TODAY())&gt;=-547,"05 Expired last 18 months",TRUE,"06 Expired over 18 months")</f>
        <v>05 Expired last 18 months</v>
      </c>
      <c r="Q2809" s="65">
        <v>21600</v>
      </c>
      <c r="R2809" s="84">
        <f t="shared" ref="R2809:R2836" si="576">MAX(Q2809,Q2809*N(AS2809)/12)</f>
        <v>21600</v>
      </c>
      <c r="S2809" s="77" t="str" cm="1">
        <f t="array" ref="S2809">_xlfn.IFS(R2809&gt;5000000,"Gold",R2809&gt;=500000,"Silver",R2809&gt;30000,"Bronze",TRUE,"Transactional")</f>
        <v>Transactional</v>
      </c>
      <c r="T2809" s="24" t="s">
        <v>54</v>
      </c>
      <c r="U2809" s="101" t="s">
        <v>99</v>
      </c>
      <c r="V2809" s="101" t="s">
        <v>100</v>
      </c>
      <c r="W2809" s="77" t="str">
        <f t="shared" si="569"/>
        <v>No</v>
      </c>
      <c r="X2809" s="77" t="str">
        <f>IFERROR(_xlfn.XLOOKUP(J2809&amp;"||"&amp;K2809,'Mapping Ref.'!$J$2:$J$538,'Mapping Ref.'!$K$2:$K$538),"")</f>
        <v>Construction &amp; Estates</v>
      </c>
      <c r="Y2809" s="77" t="str" cm="1">
        <f t="array" ref="Y2809">_xlfn.IFS(R2809&gt;2000000,"For Publication",R2809&gt;100000,"PID",R2809&gt;30000,"RFQ",TRUE,"Transactional")</f>
        <v>Transactional</v>
      </c>
      <c r="Z2809" s="24" t="s">
        <v>2277</v>
      </c>
      <c r="AA2809" s="32">
        <v>3</v>
      </c>
      <c r="AB2809" s="24">
        <v>0</v>
      </c>
      <c r="AC2809" s="25">
        <v>45722</v>
      </c>
      <c r="AD2809" s="24" t="s">
        <v>58</v>
      </c>
      <c r="AE2809" s="24" t="s">
        <v>8375</v>
      </c>
      <c r="AF2809" s="24" t="s">
        <v>60</v>
      </c>
      <c r="AG2809" s="24" t="s">
        <v>60</v>
      </c>
      <c r="AH2809" s="24" t="s">
        <v>60</v>
      </c>
      <c r="AI2809" s="24">
        <v>5613233</v>
      </c>
      <c r="AJ2809" s="24" t="s">
        <v>60</v>
      </c>
      <c r="AK2809" s="24" t="s">
        <v>86</v>
      </c>
      <c r="AL2809" s="24" t="s">
        <v>70</v>
      </c>
      <c r="AM2809" s="24" t="s">
        <v>60</v>
      </c>
      <c r="AN2809" s="24" t="s">
        <v>59</v>
      </c>
      <c r="AO2809" s="24">
        <v>0</v>
      </c>
      <c r="AP2809" s="24"/>
      <c r="AQ2809" s="24" t="s">
        <v>11020</v>
      </c>
      <c r="AR2809" s="24" t="s">
        <v>11021</v>
      </c>
      <c r="AS2809" s="89">
        <f t="shared" si="573"/>
        <v>3</v>
      </c>
      <c r="AT2809" s="24" t="s">
        <v>11022</v>
      </c>
    </row>
    <row r="2810" spans="1:46" x14ac:dyDescent="0.5">
      <c r="A2810" s="24">
        <v>2956</v>
      </c>
      <c r="B2810" s="24"/>
      <c r="C2810" s="24" t="s">
        <v>77</v>
      </c>
      <c r="D2810" s="24" t="s">
        <v>11023</v>
      </c>
      <c r="E2810" s="24" t="s">
        <v>11024</v>
      </c>
      <c r="F2810" s="77" t="str">
        <f t="shared" si="568"/>
        <v>CORELOGIC UK LIMITED</v>
      </c>
      <c r="G2810" s="24" t="s">
        <v>11018</v>
      </c>
      <c r="H2810" s="24" t="s">
        <v>11019</v>
      </c>
      <c r="I2810" s="24" t="s">
        <v>8489</v>
      </c>
      <c r="J2810" s="24" t="s">
        <v>107</v>
      </c>
      <c r="K2810" s="24" t="s">
        <v>122</v>
      </c>
      <c r="L2810" s="25">
        <v>45720</v>
      </c>
      <c r="M2810" s="25">
        <v>45904</v>
      </c>
      <c r="N2810" s="81">
        <f t="shared" si="574"/>
        <v>45904</v>
      </c>
      <c r="O2810" s="77" t="str">
        <f t="shared" ca="1" si="575"/>
        <v>Expired</v>
      </c>
      <c r="P2810" s="77" t="str" cm="1">
        <f t="array" aca="1" ref="P2810" ca="1">_xlfn.IFS((N2810-TODAY())&gt;=547,"06 Expires over 18 months",(N2810-TODAY())&gt;=365,"05 Expires in 18 months",(N2810-TODAY())&gt;=183,"04 Expires in 12 months",(N2810-TODAY())&gt;=92,"03 Expires in 6 months",(N2810-TODAY())&gt;=31,"02 Expires in 3 months",(N2810-TODAY())&gt;=0,"01 Expires in 30 days",(N2810-TODAY())&gt;=-31,"01 Expired last 30 days",(N2810-TODAY())&gt;=-92,"02 Expired last 3 months",(N2810-TODAY())&gt;=-183,"03 Expired last 6 months",(N2810-TODAY())&gt;=-365,"04 Expired last 12 months",(N2810-TODAY())&gt;=-547,"05 Expired last 18 months",TRUE,"06 Expired over 18 months")</f>
        <v>04 Expired last 12 months</v>
      </c>
      <c r="Q2810" s="65">
        <v>25000</v>
      </c>
      <c r="R2810" s="84">
        <f t="shared" si="576"/>
        <v>25000</v>
      </c>
      <c r="S2810" s="77" t="str" cm="1">
        <f t="array" ref="S2810">_xlfn.IFS(R2810&gt;5000000,"Gold",R2810&gt;=500000,"Silver",R2810&gt;30000,"Bronze",TRUE,"Transactional")</f>
        <v>Transactional</v>
      </c>
      <c r="T2810" s="24" t="s">
        <v>54</v>
      </c>
      <c r="U2810" s="101" t="s">
        <v>116</v>
      </c>
      <c r="V2810" s="101" t="s">
        <v>70</v>
      </c>
      <c r="W2810" s="77" t="str">
        <f t="shared" si="569"/>
        <v>No</v>
      </c>
      <c r="X2810" s="77" t="str">
        <f>IFERROR(_xlfn.XLOOKUP(J2810&amp;"||"&amp;K2810,'Mapping Ref.'!$J$2:$J$538,'Mapping Ref.'!$K$2:$K$538),"")</f>
        <v>Construction &amp; Estates</v>
      </c>
      <c r="Y2810" s="77" t="str" cm="1">
        <f t="array" ref="Y2810">_xlfn.IFS(R2810&gt;2000000,"For Publication",R2810&gt;100000,"PID",R2810&gt;30000,"RFQ",TRUE,"Transactional")</f>
        <v>Transactional</v>
      </c>
      <c r="Z2810" s="24" t="s">
        <v>2277</v>
      </c>
      <c r="AA2810" s="32">
        <v>6</v>
      </c>
      <c r="AB2810" s="24">
        <v>0</v>
      </c>
      <c r="AC2810" s="25">
        <v>45722</v>
      </c>
      <c r="AD2810" s="24" t="s">
        <v>58</v>
      </c>
      <c r="AE2810" s="24" t="s">
        <v>8375</v>
      </c>
      <c r="AF2810" s="24" t="s">
        <v>60</v>
      </c>
      <c r="AG2810" s="24" t="s">
        <v>60</v>
      </c>
      <c r="AH2810" s="24" t="s">
        <v>60</v>
      </c>
      <c r="AI2810" s="24">
        <v>5613233</v>
      </c>
      <c r="AJ2810" s="24" t="s">
        <v>60</v>
      </c>
      <c r="AK2810" s="24" t="s">
        <v>86</v>
      </c>
      <c r="AL2810" s="24" t="s">
        <v>70</v>
      </c>
      <c r="AM2810" s="24" t="s">
        <v>60</v>
      </c>
      <c r="AN2810" s="24" t="s">
        <v>59</v>
      </c>
      <c r="AO2810" s="24">
        <v>0</v>
      </c>
      <c r="AP2810" s="24"/>
      <c r="AQ2810" s="24" t="s">
        <v>11020</v>
      </c>
      <c r="AR2810" s="24" t="s">
        <v>11021</v>
      </c>
      <c r="AS2810" s="89">
        <f t="shared" si="573"/>
        <v>6</v>
      </c>
      <c r="AT2810" s="24" t="s">
        <v>11022</v>
      </c>
    </row>
    <row r="2811" spans="1:46" x14ac:dyDescent="0.5">
      <c r="A2811" s="24">
        <v>2957</v>
      </c>
      <c r="B2811" s="24"/>
      <c r="C2811" s="24" t="s">
        <v>77</v>
      </c>
      <c r="D2811" s="24" t="s">
        <v>11025</v>
      </c>
      <c r="E2811" s="24" t="s">
        <v>11026</v>
      </c>
      <c r="F2811" s="77" t="str">
        <f t="shared" si="568"/>
        <v>AUGARDE RUSSELL MCCARTHY AND PARTNERS LTD</v>
      </c>
      <c r="G2811" s="24" t="s">
        <v>11027</v>
      </c>
      <c r="H2811" s="24" t="s">
        <v>11028</v>
      </c>
      <c r="I2811" s="24" t="s">
        <v>11028</v>
      </c>
      <c r="J2811" s="24" t="s">
        <v>321</v>
      </c>
      <c r="K2811" s="24" t="s">
        <v>8802</v>
      </c>
      <c r="L2811" s="25">
        <v>45692</v>
      </c>
      <c r="M2811" s="25">
        <v>45810</v>
      </c>
      <c r="N2811" s="81">
        <f t="shared" si="574"/>
        <v>45902</v>
      </c>
      <c r="O2811" s="77" t="str">
        <f t="shared" ca="1" si="575"/>
        <v>Expired</v>
      </c>
      <c r="P2811" s="77" t="str" cm="1">
        <f t="array" aca="1" ref="P2811" ca="1">_xlfn.IFS((N2811-TODAY())&gt;=547,"06 Expires over 18 months",(N2811-TODAY())&gt;=365,"05 Expires in 18 months",(N2811-TODAY())&gt;=183,"04 Expires in 12 months",(N2811-TODAY())&gt;=92,"03 Expires in 6 months",(N2811-TODAY())&gt;=31,"02 Expires in 3 months",(N2811-TODAY())&gt;=0,"01 Expires in 30 days",(N2811-TODAY())&gt;=-31,"01 Expired last 30 days",(N2811-TODAY())&gt;=-92,"02 Expired last 3 months",(N2811-TODAY())&gt;=-183,"03 Expired last 6 months",(N2811-TODAY())&gt;=-365,"04 Expired last 12 months",(N2811-TODAY())&gt;=-547,"05 Expired last 18 months",TRUE,"06 Expired over 18 months")</f>
        <v>04 Expired last 12 months</v>
      </c>
      <c r="Q2811" s="65">
        <v>59413</v>
      </c>
      <c r="R2811" s="84">
        <f t="shared" si="576"/>
        <v>59413</v>
      </c>
      <c r="S2811" s="77" t="str" cm="1">
        <f t="array" ref="S2811">_xlfn.IFS(R2811&gt;5000000,"Gold",R2811&gt;=500000,"Silver",R2811&gt;30000,"Bronze",TRUE,"Transactional")</f>
        <v>Bronze</v>
      </c>
      <c r="T2811" s="24" t="s">
        <v>54</v>
      </c>
      <c r="U2811" s="101" t="s">
        <v>393</v>
      </c>
      <c r="V2811" s="101" t="s">
        <v>1200</v>
      </c>
      <c r="W2811" s="77" t="str">
        <f t="shared" si="569"/>
        <v>Yes</v>
      </c>
      <c r="X2811" s="77" t="str">
        <f>IFERROR(_xlfn.XLOOKUP(J2811&amp;"||"&amp;K2811,'Mapping Ref.'!$J$2:$J$538,'Mapping Ref.'!$K$2:$K$538),"")</f>
        <v>Corporate</v>
      </c>
      <c r="Y2811" s="77" t="str" cm="1">
        <f t="array" ref="Y2811">_xlfn.IFS(R2811&gt;2000000,"For Publication",R2811&gt;100000,"PID",R2811&gt;30000,"RFQ",TRUE,"Transactional")</f>
        <v>RFQ</v>
      </c>
      <c r="Z2811" s="24" t="s">
        <v>2277</v>
      </c>
      <c r="AA2811" s="32">
        <v>6</v>
      </c>
      <c r="AB2811" s="24">
        <v>3</v>
      </c>
      <c r="AC2811" s="25">
        <v>45722</v>
      </c>
      <c r="AD2811" s="24" t="s">
        <v>58</v>
      </c>
      <c r="AE2811" s="24" t="s">
        <v>8375</v>
      </c>
      <c r="AF2811" s="24" t="s">
        <v>60</v>
      </c>
      <c r="AG2811" s="24" t="s">
        <v>59</v>
      </c>
      <c r="AH2811" s="24" t="s">
        <v>60</v>
      </c>
      <c r="AI2811" s="24">
        <v>14474932</v>
      </c>
      <c r="AJ2811" s="24" t="s">
        <v>60</v>
      </c>
      <c r="AK2811" s="24" t="s">
        <v>76</v>
      </c>
      <c r="AL2811" s="24" t="s">
        <v>70</v>
      </c>
      <c r="AM2811" s="24" t="s">
        <v>59</v>
      </c>
      <c r="AN2811" s="24" t="s">
        <v>59</v>
      </c>
      <c r="AO2811" s="24">
        <v>0</v>
      </c>
      <c r="AP2811" s="24"/>
      <c r="AQ2811" s="24" t="s">
        <v>11029</v>
      </c>
      <c r="AR2811" s="24" t="s">
        <v>11030</v>
      </c>
      <c r="AS2811" s="89">
        <f t="shared" si="573"/>
        <v>6</v>
      </c>
      <c r="AT2811" s="24" t="s">
        <v>7810</v>
      </c>
    </row>
    <row r="2812" spans="1:46" x14ac:dyDescent="0.5">
      <c r="A2812" s="24">
        <v>2958</v>
      </c>
      <c r="B2812" s="24"/>
      <c r="C2812" s="24"/>
      <c r="D2812" s="24" t="s">
        <v>11031</v>
      </c>
      <c r="E2812" s="24" t="s">
        <v>11032</v>
      </c>
      <c r="F2812" s="77" t="str">
        <f t="shared" si="568"/>
        <v>BOXX BUILDING CONSULTANCY LIMITED</v>
      </c>
      <c r="G2812" s="24" t="s">
        <v>11033</v>
      </c>
      <c r="H2812" s="24" t="s">
        <v>11034</v>
      </c>
      <c r="I2812" s="24" t="s">
        <v>11035</v>
      </c>
      <c r="J2812" s="24" t="s">
        <v>52</v>
      </c>
      <c r="K2812" s="24" t="s">
        <v>3994</v>
      </c>
      <c r="L2812" s="25">
        <v>45713</v>
      </c>
      <c r="M2812" s="25">
        <v>45713</v>
      </c>
      <c r="N2812" s="81">
        <f t="shared" si="574"/>
        <v>45713</v>
      </c>
      <c r="O2812" s="77" t="str">
        <f t="shared" ca="1" si="575"/>
        <v>Expired</v>
      </c>
      <c r="P2812" s="77" t="str" cm="1">
        <f t="array" aca="1" ref="P2812" ca="1">_xlfn.IFS((N2812-TODAY())&gt;=547,"06 Expires over 18 months",(N2812-TODAY())&gt;=365,"05 Expires in 18 months",(N2812-TODAY())&gt;=183,"04 Expires in 12 months",(N2812-TODAY())&gt;=92,"03 Expires in 6 months",(N2812-TODAY())&gt;=31,"02 Expires in 3 months",(N2812-TODAY())&gt;=0,"01 Expires in 30 days",(N2812-TODAY())&gt;=-31,"01 Expired last 30 days",(N2812-TODAY())&gt;=-92,"02 Expired last 3 months",(N2812-TODAY())&gt;=-183,"03 Expired last 6 months",(N2812-TODAY())&gt;=-365,"04 Expired last 12 months",(N2812-TODAY())&gt;=-547,"05 Expired last 18 months",TRUE,"06 Expired over 18 months")</f>
        <v>05 Expired last 18 months</v>
      </c>
      <c r="Q2812" s="65">
        <v>3800</v>
      </c>
      <c r="R2812" s="84">
        <f t="shared" si="576"/>
        <v>3800</v>
      </c>
      <c r="S2812" s="77" t="str" cm="1">
        <f t="array" ref="S2812">_xlfn.IFS(R2812&gt;5000000,"Gold",R2812&gt;=500000,"Silver",R2812&gt;30000,"Bronze",TRUE,"Transactional")</f>
        <v>Transactional</v>
      </c>
      <c r="T2812" s="24" t="s">
        <v>54</v>
      </c>
      <c r="U2812" s="101" t="s">
        <v>109</v>
      </c>
      <c r="V2812" s="101" t="s">
        <v>1011</v>
      </c>
      <c r="W2812" s="77" t="str">
        <f t="shared" si="569"/>
        <v>No</v>
      </c>
      <c r="X2812" s="77" t="str">
        <f>IFERROR(_xlfn.XLOOKUP(J2812&amp;"||"&amp;K2812,'Mapping Ref.'!$J$2:$J$538,'Mapping Ref.'!$K$2:$K$538),"")</f>
        <v>Construction &amp; Estates</v>
      </c>
      <c r="Y2812" s="77" t="str" cm="1">
        <f t="array" ref="Y2812">_xlfn.IFS(R2812&gt;2000000,"For Publication",R2812&gt;100000,"PID",R2812&gt;30000,"RFQ",TRUE,"Transactional")</f>
        <v>Transactional</v>
      </c>
      <c r="Z2812" s="24" t="s">
        <v>8586</v>
      </c>
      <c r="AA2812" s="32">
        <v>1</v>
      </c>
      <c r="AB2812" s="24">
        <v>0</v>
      </c>
      <c r="AC2812" s="25">
        <v>45722</v>
      </c>
      <c r="AD2812" s="24" t="s">
        <v>58</v>
      </c>
      <c r="AE2812" s="24" t="s">
        <v>8347</v>
      </c>
      <c r="AF2812" s="24" t="s">
        <v>60</v>
      </c>
      <c r="AG2812" s="24" t="s">
        <v>59</v>
      </c>
      <c r="AH2812" s="24" t="s">
        <v>60</v>
      </c>
      <c r="AI2812" s="24">
        <v>15935406</v>
      </c>
      <c r="AJ2812" s="24" t="s">
        <v>60</v>
      </c>
      <c r="AK2812" s="24" t="s">
        <v>101</v>
      </c>
      <c r="AL2812" s="24" t="s">
        <v>70</v>
      </c>
      <c r="AM2812" s="24" t="s">
        <v>60</v>
      </c>
      <c r="AN2812" s="24"/>
      <c r="AO2812" s="24">
        <v>0</v>
      </c>
      <c r="AP2812" s="24"/>
      <c r="AQ2812" s="24" t="s">
        <v>11036</v>
      </c>
      <c r="AR2812" s="24" t="s">
        <v>11037</v>
      </c>
      <c r="AS2812" s="89">
        <v>0</v>
      </c>
      <c r="AT2812" s="24" t="s">
        <v>11038</v>
      </c>
    </row>
    <row r="2813" spans="1:46" x14ac:dyDescent="0.5">
      <c r="A2813" s="24">
        <v>2959</v>
      </c>
      <c r="B2813" s="24" t="s">
        <v>506</v>
      </c>
      <c r="C2813" s="24" t="s">
        <v>77</v>
      </c>
      <c r="D2813" s="24" t="s">
        <v>11039</v>
      </c>
      <c r="E2813" s="24" t="s">
        <v>11040</v>
      </c>
      <c r="F2813" s="77" t="str">
        <f t="shared" si="568"/>
        <v>CORAM TRADING LTD</v>
      </c>
      <c r="G2813" s="24" t="s">
        <v>11041</v>
      </c>
      <c r="H2813" s="24" t="s">
        <v>11042</v>
      </c>
      <c r="I2813" s="24" t="s">
        <v>5589</v>
      </c>
      <c r="J2813" s="24" t="s">
        <v>190</v>
      </c>
      <c r="K2813" s="24" t="s">
        <v>467</v>
      </c>
      <c r="L2813" s="25">
        <v>45723</v>
      </c>
      <c r="M2813" s="25">
        <v>46090</v>
      </c>
      <c r="N2813" s="81">
        <f t="shared" si="574"/>
        <v>46455</v>
      </c>
      <c r="O2813" s="77" t="str">
        <f t="shared" ca="1" si="575"/>
        <v>Live</v>
      </c>
      <c r="P2813" s="77" t="str" cm="1">
        <f t="array" aca="1" ref="P2813" ca="1">_xlfn.IFS((N2813-TODAY())&gt;=547,"06 Expires over 18 months",(N2813-TODAY())&gt;=365,"05 Expires in 18 months",(N2813-TODAY())&gt;=183,"04 Expires in 12 months",(N2813-TODAY())&gt;=92,"03 Expires in 6 months",(N2813-TODAY())&gt;=31,"02 Expires in 3 months",(N2813-TODAY())&gt;=0,"01 Expires in 30 days",(N2813-TODAY())&gt;=-31,"01 Expired last 30 days",(N2813-TODAY())&gt;=-92,"02 Expired last 3 months",(N2813-TODAY())&gt;=-183,"03 Expired last 6 months",(N2813-TODAY())&gt;=-365,"04 Expired last 12 months",(N2813-TODAY())&gt;=-547,"05 Expired last 18 months",TRUE,"06 Expired over 18 months")</f>
        <v>04 Expires in 12 months</v>
      </c>
      <c r="Q2813" s="65">
        <v>20000</v>
      </c>
      <c r="R2813" s="84">
        <f t="shared" si="576"/>
        <v>40000</v>
      </c>
      <c r="S2813" s="77" t="str" cm="1">
        <f t="array" ref="S2813">_xlfn.IFS(R2813&gt;5000000,"Gold",R2813&gt;=500000,"Silver",R2813&gt;30000,"Bronze",TRUE,"Transactional")</f>
        <v>Bronze</v>
      </c>
      <c r="T2813" s="24" t="s">
        <v>54</v>
      </c>
      <c r="U2813" s="101" t="s">
        <v>84</v>
      </c>
      <c r="V2813" s="101" t="s">
        <v>157</v>
      </c>
      <c r="W2813" s="77" t="str">
        <f t="shared" si="569"/>
        <v>Yes</v>
      </c>
      <c r="X2813" s="77" t="str">
        <f>IFERROR(_xlfn.XLOOKUP(J2813&amp;"||"&amp;K2813,'Mapping Ref.'!$J$2:$J$538,'Mapping Ref.'!$K$2:$K$538),"")</f>
        <v>Childrens &amp; Adults</v>
      </c>
      <c r="Y2813" s="77" t="str" cm="1">
        <f t="array" ref="Y2813">_xlfn.IFS(R2813&gt;2000000,"For Publication",R2813&gt;100000,"PID",R2813&gt;30000,"RFQ",TRUE,"Transactional")</f>
        <v>RFQ</v>
      </c>
      <c r="Z2813" s="24" t="s">
        <v>2277</v>
      </c>
      <c r="AA2813" s="32">
        <v>12</v>
      </c>
      <c r="AB2813" s="24">
        <v>12</v>
      </c>
      <c r="AC2813" s="25">
        <v>45723</v>
      </c>
      <c r="AD2813" s="24" t="s">
        <v>661</v>
      </c>
      <c r="AE2813" s="24" t="s">
        <v>8347</v>
      </c>
      <c r="AF2813" s="24" t="s">
        <v>59</v>
      </c>
      <c r="AG2813" s="24" t="s">
        <v>59</v>
      </c>
      <c r="AH2813" s="24" t="s">
        <v>60</v>
      </c>
      <c r="AI2813" s="24">
        <v>7034159</v>
      </c>
      <c r="AJ2813" s="24" t="s">
        <v>59</v>
      </c>
      <c r="AK2813" s="24" t="s">
        <v>101</v>
      </c>
      <c r="AL2813" s="24" t="s">
        <v>70</v>
      </c>
      <c r="AM2813" s="24" t="s">
        <v>60</v>
      </c>
      <c r="AN2813" s="24" t="s">
        <v>59</v>
      </c>
      <c r="AO2813" s="24">
        <v>0</v>
      </c>
      <c r="AP2813" s="24"/>
      <c r="AQ2813" s="24" t="s">
        <v>11043</v>
      </c>
      <c r="AR2813" s="24" t="s">
        <v>11044</v>
      </c>
      <c r="AS2813" s="89">
        <f t="shared" ref="AS2813:AS2836" si="577">DATEDIF(L2813,N2813,"m")</f>
        <v>24</v>
      </c>
      <c r="AT2813" s="24" t="s">
        <v>11045</v>
      </c>
    </row>
    <row r="2814" spans="1:46" x14ac:dyDescent="0.5">
      <c r="A2814" s="24">
        <v>2960</v>
      </c>
      <c r="B2814" s="24" t="s">
        <v>506</v>
      </c>
      <c r="C2814" s="24" t="s">
        <v>77</v>
      </c>
      <c r="D2814" s="24" t="s">
        <v>11046</v>
      </c>
      <c r="E2814" s="24" t="s">
        <v>11047</v>
      </c>
      <c r="F2814" s="77" t="str">
        <f t="shared" si="568"/>
        <v>ADMIRAL SCAFFOLDING GROUP LTD</v>
      </c>
      <c r="G2814" s="24" t="s">
        <v>11048</v>
      </c>
      <c r="H2814" s="24" t="s">
        <v>7297</v>
      </c>
      <c r="I2814" s="24" t="s">
        <v>7297</v>
      </c>
      <c r="J2814" s="24" t="s">
        <v>321</v>
      </c>
      <c r="K2814" s="24" t="s">
        <v>11049</v>
      </c>
      <c r="L2814" s="25">
        <v>45708</v>
      </c>
      <c r="M2814" s="25">
        <v>45933</v>
      </c>
      <c r="N2814" s="81">
        <f t="shared" si="574"/>
        <v>46390</v>
      </c>
      <c r="O2814" s="77" t="str">
        <f t="shared" ca="1" si="575"/>
        <v>Live</v>
      </c>
      <c r="P2814" s="77" t="str" cm="1">
        <f t="array" aca="1" ref="P2814" ca="1">_xlfn.IFS((N2814-TODAY())&gt;=547,"06 Expires over 18 months",(N2814-TODAY())&gt;=365,"05 Expires in 18 months",(N2814-TODAY())&gt;=183,"04 Expires in 12 months",(N2814-TODAY())&gt;=92,"03 Expires in 6 months",(N2814-TODAY())&gt;=31,"02 Expires in 3 months",(N2814-TODAY())&gt;=0,"01 Expires in 30 days",(N2814-TODAY())&gt;=-31,"01 Expired last 30 days",(N2814-TODAY())&gt;=-92,"02 Expired last 3 months",(N2814-TODAY())&gt;=-183,"03 Expired last 6 months",(N2814-TODAY())&gt;=-365,"04 Expired last 12 months",(N2814-TODAY())&gt;=-547,"05 Expired last 18 months",TRUE,"06 Expired over 18 months")</f>
        <v>03 Expires in 6 months</v>
      </c>
      <c r="Q2814" s="65">
        <v>380568</v>
      </c>
      <c r="R2814" s="84">
        <f t="shared" si="576"/>
        <v>697708</v>
      </c>
      <c r="S2814" s="77" t="str" cm="1">
        <f t="array" ref="S2814">_xlfn.IFS(R2814&gt;5000000,"Gold",R2814&gt;=500000,"Silver",R2814&gt;30000,"Bronze",TRUE,"Transactional")</f>
        <v>Silver</v>
      </c>
      <c r="T2814" s="24" t="s">
        <v>122</v>
      </c>
      <c r="U2814" s="101" t="s">
        <v>123</v>
      </c>
      <c r="V2814" s="101" t="s">
        <v>1686</v>
      </c>
      <c r="W2814" s="77" t="str">
        <f t="shared" si="569"/>
        <v>Yes</v>
      </c>
      <c r="X2814" s="77" t="str">
        <f>IFERROR(_xlfn.XLOOKUP(J2814&amp;"||"&amp;K2814,'Mapping Ref.'!$J$2:$J$538,'Mapping Ref.'!$K$2:$K$538),"")</f>
        <v>Corporate</v>
      </c>
      <c r="Y2814" s="77" t="str" cm="1">
        <f t="array" ref="Y2814">_xlfn.IFS(R2814&gt;2000000,"For Publication",R2814&gt;100000,"PID",R2814&gt;30000,"RFQ",TRUE,"Transactional")</f>
        <v>PID</v>
      </c>
      <c r="Z2814" s="24" t="s">
        <v>2277</v>
      </c>
      <c r="AA2814" s="32">
        <v>8</v>
      </c>
      <c r="AB2814" s="24">
        <v>15</v>
      </c>
      <c r="AC2814" s="25">
        <v>45723</v>
      </c>
      <c r="AD2814" s="24" t="s">
        <v>58</v>
      </c>
      <c r="AE2814" s="24" t="s">
        <v>8375</v>
      </c>
      <c r="AF2814" s="24" t="s">
        <v>60</v>
      </c>
      <c r="AG2814" s="24" t="s">
        <v>59</v>
      </c>
      <c r="AH2814" s="24" t="s">
        <v>60</v>
      </c>
      <c r="AI2814" s="24">
        <v>3915827</v>
      </c>
      <c r="AJ2814" s="24" t="s">
        <v>59</v>
      </c>
      <c r="AK2814" s="24" t="s">
        <v>86</v>
      </c>
      <c r="AL2814" s="24" t="s">
        <v>123</v>
      </c>
      <c r="AM2814" s="24" t="s">
        <v>59</v>
      </c>
      <c r="AN2814" s="24" t="s">
        <v>59</v>
      </c>
      <c r="AO2814" s="24">
        <v>0</v>
      </c>
      <c r="AP2814" s="24"/>
      <c r="AQ2814" s="24" t="s">
        <v>11050</v>
      </c>
      <c r="AR2814" s="24" t="s">
        <v>11051</v>
      </c>
      <c r="AS2814" s="89">
        <f t="shared" si="577"/>
        <v>22</v>
      </c>
      <c r="AT2814" s="24" t="s">
        <v>11052</v>
      </c>
    </row>
    <row r="2815" spans="1:46" x14ac:dyDescent="0.5">
      <c r="A2815" s="24">
        <v>2961</v>
      </c>
      <c r="B2815" s="24" t="s">
        <v>506</v>
      </c>
      <c r="C2815" s="24"/>
      <c r="D2815" s="24" t="s">
        <v>6827</v>
      </c>
      <c r="E2815" s="24" t="s">
        <v>11053</v>
      </c>
      <c r="F2815" s="77" t="str">
        <f t="shared" si="568"/>
        <v>REVEAL MEDIA LIMITED</v>
      </c>
      <c r="G2815" s="24" t="s">
        <v>6829</v>
      </c>
      <c r="H2815" s="24" t="s">
        <v>3282</v>
      </c>
      <c r="I2815" s="24" t="s">
        <v>10463</v>
      </c>
      <c r="J2815" s="24" t="s">
        <v>107</v>
      </c>
      <c r="K2815" s="24" t="s">
        <v>3283</v>
      </c>
      <c r="L2815" s="25">
        <v>45733</v>
      </c>
      <c r="M2815" s="25">
        <v>46828</v>
      </c>
      <c r="N2815" s="81">
        <f t="shared" si="574"/>
        <v>46828</v>
      </c>
      <c r="O2815" s="77" t="str">
        <f t="shared" ca="1" si="575"/>
        <v>Live</v>
      </c>
      <c r="P2815" s="77" t="str" cm="1">
        <f t="array" aca="1" ref="P2815" ca="1">_xlfn.IFS((N2815-TODAY())&gt;=547,"06 Expires over 18 months",(N2815-TODAY())&gt;=365,"05 Expires in 18 months",(N2815-TODAY())&gt;=183,"04 Expires in 12 months",(N2815-TODAY())&gt;=92,"03 Expires in 6 months",(N2815-TODAY())&gt;=31,"02 Expires in 3 months",(N2815-TODAY())&gt;=0,"01 Expires in 30 days",(N2815-TODAY())&gt;=-31,"01 Expired last 30 days",(N2815-TODAY())&gt;=-92,"02 Expired last 3 months",(N2815-TODAY())&gt;=-183,"03 Expired last 6 months",(N2815-TODAY())&gt;=-365,"04 Expired last 12 months",(N2815-TODAY())&gt;=-547,"05 Expired last 18 months",TRUE,"06 Expired over 18 months")</f>
        <v>06 Expires over 18 months</v>
      </c>
      <c r="Q2815" s="65">
        <v>26250</v>
      </c>
      <c r="R2815" s="84">
        <f t="shared" si="576"/>
        <v>76562.5</v>
      </c>
      <c r="S2815" s="77" t="str" cm="1">
        <f t="array" ref="S2815">_xlfn.IFS(R2815&gt;5000000,"Gold",R2815&gt;=500000,"Silver",R2815&gt;30000,"Bronze",TRUE,"Transactional")</f>
        <v>Bronze</v>
      </c>
      <c r="T2815" s="24" t="s">
        <v>54</v>
      </c>
      <c r="U2815" s="101" t="s">
        <v>69</v>
      </c>
      <c r="V2815" s="101" t="s">
        <v>3205</v>
      </c>
      <c r="W2815" s="77" t="str">
        <f t="shared" si="569"/>
        <v>No</v>
      </c>
      <c r="X2815" s="77" t="str">
        <f>IFERROR(_xlfn.XLOOKUP(J2815&amp;"||"&amp;K2815,'Mapping Ref.'!$J$2:$J$538,'Mapping Ref.'!$K$2:$K$538),"")</f>
        <v>Construction &amp; Estates</v>
      </c>
      <c r="Y2815" s="77" t="str" cm="1">
        <f t="array" ref="Y2815">_xlfn.IFS(R2815&gt;2000000,"For Publication",R2815&gt;100000,"PID",R2815&gt;30000,"RFQ",TRUE,"Transactional")</f>
        <v>RFQ</v>
      </c>
      <c r="Z2815" s="24" t="s">
        <v>2277</v>
      </c>
      <c r="AA2815" s="32">
        <v>36</v>
      </c>
      <c r="AB2815" s="24">
        <v>0</v>
      </c>
      <c r="AC2815" s="25">
        <v>45723</v>
      </c>
      <c r="AD2815" s="24" t="s">
        <v>58</v>
      </c>
      <c r="AE2815" s="24" t="s">
        <v>8375</v>
      </c>
      <c r="AF2815" s="24" t="s">
        <v>60</v>
      </c>
      <c r="AG2815" s="24" t="s">
        <v>59</v>
      </c>
      <c r="AH2815" s="24" t="s">
        <v>60</v>
      </c>
      <c r="AI2815" s="24">
        <v>4470201</v>
      </c>
      <c r="AJ2815" s="24" t="s">
        <v>59</v>
      </c>
      <c r="AK2815" s="24" t="s">
        <v>101</v>
      </c>
      <c r="AL2815" s="24" t="s">
        <v>8595</v>
      </c>
      <c r="AM2815" s="24" t="s">
        <v>60</v>
      </c>
      <c r="AN2815" s="24" t="s">
        <v>59</v>
      </c>
      <c r="AO2815" s="24">
        <v>2</v>
      </c>
      <c r="AP2815" s="24"/>
      <c r="AQ2815" s="24" t="s">
        <v>10748</v>
      </c>
      <c r="AR2815" s="24" t="s">
        <v>10749</v>
      </c>
      <c r="AS2815" s="89">
        <f t="shared" si="577"/>
        <v>35</v>
      </c>
      <c r="AT2815" s="24" t="s">
        <v>6827</v>
      </c>
    </row>
    <row r="2816" spans="1:46" x14ac:dyDescent="0.5">
      <c r="A2816" s="24">
        <v>2962</v>
      </c>
      <c r="B2816" s="24" t="s">
        <v>506</v>
      </c>
      <c r="C2816" s="24"/>
      <c r="D2816" s="24" t="s">
        <v>8248</v>
      </c>
      <c r="E2816" s="24" t="s">
        <v>11054</v>
      </c>
      <c r="F2816" s="77" t="str">
        <f t="shared" si="568"/>
        <v>Beever And Struthers Services Limited</v>
      </c>
      <c r="G2816" s="24" t="s">
        <v>11055</v>
      </c>
      <c r="H2816" s="24" t="s">
        <v>3282</v>
      </c>
      <c r="I2816" s="24" t="s">
        <v>10463</v>
      </c>
      <c r="J2816" s="24" t="s">
        <v>107</v>
      </c>
      <c r="K2816" s="24" t="s">
        <v>3283</v>
      </c>
      <c r="L2816" s="25">
        <v>45717</v>
      </c>
      <c r="M2816" s="25">
        <v>46081</v>
      </c>
      <c r="N2816" s="81">
        <f t="shared" si="574"/>
        <v>46081</v>
      </c>
      <c r="O2816" s="77" t="str">
        <f t="shared" ca="1" si="575"/>
        <v>Expired</v>
      </c>
      <c r="P2816" s="77" t="str" cm="1">
        <f t="array" aca="1" ref="P2816" ca="1">_xlfn.IFS((N2816-TODAY())&gt;=547,"06 Expires over 18 months",(N2816-TODAY())&gt;=365,"05 Expires in 18 months",(N2816-TODAY())&gt;=183,"04 Expires in 12 months",(N2816-TODAY())&gt;=92,"03 Expires in 6 months",(N2816-TODAY())&gt;=31,"02 Expires in 3 months",(N2816-TODAY())&gt;=0,"01 Expires in 30 days",(N2816-TODAY())&gt;=-31,"01 Expired last 30 days",(N2816-TODAY())&gt;=-92,"02 Expired last 3 months",(N2816-TODAY())&gt;=-183,"03 Expired last 6 months",(N2816-TODAY())&gt;=-365,"04 Expired last 12 months",(N2816-TODAY())&gt;=-547,"05 Expired last 18 months",TRUE,"06 Expired over 18 months")</f>
        <v>03 Expired last 6 months</v>
      </c>
      <c r="Q2816" s="65">
        <v>38094</v>
      </c>
      <c r="R2816" s="84">
        <f t="shared" si="576"/>
        <v>38094</v>
      </c>
      <c r="S2816" s="77" t="str" cm="1">
        <f t="array" ref="S2816">_xlfn.IFS(R2816&gt;5000000,"Gold",R2816&gt;=500000,"Silver",R2816&gt;30000,"Bronze",TRUE,"Transactional")</f>
        <v>Bronze</v>
      </c>
      <c r="T2816" s="24" t="s">
        <v>54</v>
      </c>
      <c r="U2816" s="101" t="s">
        <v>116</v>
      </c>
      <c r="V2816" s="101" t="s">
        <v>70</v>
      </c>
      <c r="W2816" s="77" t="str">
        <f t="shared" si="569"/>
        <v>No</v>
      </c>
      <c r="X2816" s="77" t="str">
        <f>IFERROR(_xlfn.XLOOKUP(J2816&amp;"||"&amp;K2816,'Mapping Ref.'!$J$2:$J$538,'Mapping Ref.'!$K$2:$K$538),"")</f>
        <v>Construction &amp; Estates</v>
      </c>
      <c r="Y2816" s="77" t="str" cm="1">
        <f t="array" ref="Y2816">_xlfn.IFS(R2816&gt;2000000,"For Publication",R2816&gt;100000,"PID",R2816&gt;30000,"RFQ",TRUE,"Transactional")</f>
        <v>RFQ</v>
      </c>
      <c r="Z2816" s="24" t="s">
        <v>2277</v>
      </c>
      <c r="AA2816" s="32">
        <v>12</v>
      </c>
      <c r="AB2816" s="24">
        <v>0</v>
      </c>
      <c r="AC2816" s="25">
        <v>45723</v>
      </c>
      <c r="AD2816" s="24" t="s">
        <v>58</v>
      </c>
      <c r="AE2816" s="24" t="s">
        <v>8375</v>
      </c>
      <c r="AF2816" s="24" t="s">
        <v>60</v>
      </c>
      <c r="AG2816" s="24" t="s">
        <v>59</v>
      </c>
      <c r="AH2816" s="24" t="s">
        <v>60</v>
      </c>
      <c r="AI2816" s="24">
        <v>3228894</v>
      </c>
      <c r="AJ2816" s="24" t="s">
        <v>59</v>
      </c>
      <c r="AK2816" s="24" t="s">
        <v>101</v>
      </c>
      <c r="AL2816" s="24" t="s">
        <v>70</v>
      </c>
      <c r="AM2816" s="24" t="s">
        <v>60</v>
      </c>
      <c r="AN2816" s="24" t="s">
        <v>59</v>
      </c>
      <c r="AO2816" s="24">
        <v>0</v>
      </c>
      <c r="AP2816" s="24"/>
      <c r="AQ2816" s="24" t="s">
        <v>11056</v>
      </c>
      <c r="AR2816" s="24" t="s">
        <v>11057</v>
      </c>
      <c r="AS2816" s="89">
        <f t="shared" si="577"/>
        <v>11</v>
      </c>
      <c r="AT2816" s="24"/>
    </row>
    <row r="2817" spans="1:46" x14ac:dyDescent="0.5">
      <c r="A2817" s="24">
        <v>2963</v>
      </c>
      <c r="B2817" s="24"/>
      <c r="C2817" s="24"/>
      <c r="D2817" s="24" t="s">
        <v>11058</v>
      </c>
      <c r="E2817" s="24" t="s">
        <v>11059</v>
      </c>
      <c r="F2817" s="77" t="str">
        <f t="shared" si="568"/>
        <v>Nova Lift Company Limited</v>
      </c>
      <c r="G2817" s="24" t="s">
        <v>11060</v>
      </c>
      <c r="H2817" s="24" t="s">
        <v>11061</v>
      </c>
      <c r="I2817" s="24" t="s">
        <v>11061</v>
      </c>
      <c r="J2817" s="24" t="s">
        <v>52</v>
      </c>
      <c r="K2817" s="24" t="s">
        <v>11062</v>
      </c>
      <c r="L2817" s="25">
        <v>45748</v>
      </c>
      <c r="M2817" s="25">
        <v>45961</v>
      </c>
      <c r="N2817" s="81">
        <f t="shared" si="574"/>
        <v>45961</v>
      </c>
      <c r="O2817" s="77" t="str">
        <f t="shared" ca="1" si="575"/>
        <v>Expired</v>
      </c>
      <c r="P2817" s="77" t="str" cm="1">
        <f t="array" aca="1" ref="P2817" ca="1">_xlfn.IFS((N2817-TODAY())&gt;=547,"06 Expires over 18 months",(N2817-TODAY())&gt;=365,"05 Expires in 18 months",(N2817-TODAY())&gt;=183,"04 Expires in 12 months",(N2817-TODAY())&gt;=92,"03 Expires in 6 months",(N2817-TODAY())&gt;=31,"02 Expires in 3 months",(N2817-TODAY())&gt;=0,"01 Expires in 30 days",(N2817-TODAY())&gt;=-31,"01 Expired last 30 days",(N2817-TODAY())&gt;=-92,"02 Expired last 3 months",(N2817-TODAY())&gt;=-183,"03 Expired last 6 months",(N2817-TODAY())&gt;=-365,"04 Expired last 12 months",(N2817-TODAY())&gt;=-547,"05 Expired last 18 months",TRUE,"06 Expired over 18 months")</f>
        <v>04 Expired last 12 months</v>
      </c>
      <c r="Q2817" s="65">
        <v>24500</v>
      </c>
      <c r="R2817" s="84">
        <f t="shared" si="576"/>
        <v>24500</v>
      </c>
      <c r="S2817" s="77" t="str" cm="1">
        <f t="array" ref="S2817">_xlfn.IFS(R2817&gt;5000000,"Gold",R2817&gt;=500000,"Silver",R2817&gt;30000,"Bronze",TRUE,"Transactional")</f>
        <v>Transactional</v>
      </c>
      <c r="T2817" s="24" t="s">
        <v>54</v>
      </c>
      <c r="U2817" s="101" t="s">
        <v>123</v>
      </c>
      <c r="V2817" s="101" t="s">
        <v>338</v>
      </c>
      <c r="W2817" s="77" t="str">
        <f t="shared" si="569"/>
        <v>No</v>
      </c>
      <c r="X2817" s="77" t="str">
        <f>IFERROR(_xlfn.XLOOKUP(J2817&amp;"||"&amp;K2817,'Mapping Ref.'!$J$2:$J$538,'Mapping Ref.'!$K$2:$K$538),"")</f>
        <v>ICT</v>
      </c>
      <c r="Y2817" s="77" t="str" cm="1">
        <f t="array" ref="Y2817">_xlfn.IFS(R2817&gt;2000000,"For Publication",R2817&gt;100000,"PID",R2817&gt;30000,"RFQ",TRUE,"Transactional")</f>
        <v>Transactional</v>
      </c>
      <c r="Z2817" s="24" t="s">
        <v>2277</v>
      </c>
      <c r="AA2817" s="32">
        <v>6</v>
      </c>
      <c r="AB2817" s="24">
        <v>0</v>
      </c>
      <c r="AC2817" s="25">
        <v>45727</v>
      </c>
      <c r="AD2817" s="24" t="s">
        <v>58</v>
      </c>
      <c r="AE2817" s="24" t="s">
        <v>8733</v>
      </c>
      <c r="AF2817" s="24" t="s">
        <v>60</v>
      </c>
      <c r="AG2817" s="24" t="s">
        <v>59</v>
      </c>
      <c r="AH2817" s="24" t="s">
        <v>60</v>
      </c>
      <c r="AI2817" s="24">
        <v>3423173</v>
      </c>
      <c r="AJ2817" s="24" t="s">
        <v>59</v>
      </c>
      <c r="AK2817" s="24" t="s">
        <v>101</v>
      </c>
      <c r="AL2817" s="24" t="s">
        <v>123</v>
      </c>
      <c r="AM2817" s="24" t="s">
        <v>60</v>
      </c>
      <c r="AN2817" s="24" t="s">
        <v>59</v>
      </c>
      <c r="AO2817" s="24">
        <v>4</v>
      </c>
      <c r="AP2817" s="24"/>
      <c r="AQ2817" s="24" t="s">
        <v>11063</v>
      </c>
      <c r="AR2817" s="24" t="s">
        <v>11063</v>
      </c>
      <c r="AS2817" s="89">
        <f t="shared" si="577"/>
        <v>6</v>
      </c>
      <c r="AT2817" s="24" t="s">
        <v>11064</v>
      </c>
    </row>
    <row r="2818" spans="1:46" x14ac:dyDescent="0.5">
      <c r="A2818" s="24">
        <v>2964</v>
      </c>
      <c r="B2818" s="24"/>
      <c r="C2818" s="24"/>
      <c r="D2818" s="24" t="s">
        <v>11065</v>
      </c>
      <c r="E2818" s="24" t="s">
        <v>11066</v>
      </c>
      <c r="F2818" s="77" t="str">
        <f t="shared" ref="F2818:F2881" si="578">IF(AT2818&lt;&gt;"",AT2818,G2818)</f>
        <v>B2 Mobility</v>
      </c>
      <c r="G2818" s="24" t="s">
        <v>11067</v>
      </c>
      <c r="H2818" s="24" t="s">
        <v>3157</v>
      </c>
      <c r="I2818" s="24" t="s">
        <v>7627</v>
      </c>
      <c r="J2818" s="24" t="s">
        <v>52</v>
      </c>
      <c r="K2818" s="24" t="s">
        <v>5173</v>
      </c>
      <c r="L2818" s="25">
        <v>45748</v>
      </c>
      <c r="M2818" s="25">
        <v>45775</v>
      </c>
      <c r="N2818" s="81">
        <f t="shared" si="574"/>
        <v>45775</v>
      </c>
      <c r="O2818" s="77" t="str">
        <f t="shared" ca="1" si="575"/>
        <v>Expired</v>
      </c>
      <c r="P2818" s="77" t="str" cm="1">
        <f t="array" aca="1" ref="P2818" ca="1">_xlfn.IFS((N2818-TODAY())&gt;=547,"06 Expires over 18 months",(N2818-TODAY())&gt;=365,"05 Expires in 18 months",(N2818-TODAY())&gt;=183,"04 Expires in 12 months",(N2818-TODAY())&gt;=92,"03 Expires in 6 months",(N2818-TODAY())&gt;=31,"02 Expires in 3 months",(N2818-TODAY())&gt;=0,"01 Expires in 30 days",(N2818-TODAY())&gt;=-31,"01 Expired last 30 days",(N2818-TODAY())&gt;=-92,"02 Expired last 3 months",(N2818-TODAY())&gt;=-183,"03 Expired last 6 months",(N2818-TODAY())&gt;=-365,"04 Expired last 12 months",(N2818-TODAY())&gt;=-547,"05 Expired last 18 months",TRUE,"06 Expired over 18 months")</f>
        <v>05 Expired last 18 months</v>
      </c>
      <c r="Q2818" s="65">
        <v>1000</v>
      </c>
      <c r="R2818" s="84">
        <f t="shared" si="576"/>
        <v>1000</v>
      </c>
      <c r="S2818" s="77" t="str" cm="1">
        <f t="array" ref="S2818">_xlfn.IFS(R2818&gt;5000000,"Gold",R2818&gt;=500000,"Silver",R2818&gt;30000,"Bronze",TRUE,"Transactional")</f>
        <v>Transactional</v>
      </c>
      <c r="T2818" s="24" t="s">
        <v>54</v>
      </c>
      <c r="U2818" s="101" t="s">
        <v>208</v>
      </c>
      <c r="V2818" s="101" t="s">
        <v>209</v>
      </c>
      <c r="W2818" s="77" t="str">
        <f t="shared" ref="W2818:W2881" si="579">IF(AB2818&gt;0,"Yes","No")</f>
        <v>No</v>
      </c>
      <c r="X2818" s="77" t="str">
        <f>IFERROR(_xlfn.XLOOKUP(J2818&amp;"||"&amp;K2818,'Mapping Ref.'!$J$2:$J$538,'Mapping Ref.'!$K$2:$K$538),"")</f>
        <v>Corporate</v>
      </c>
      <c r="Y2818" s="77" t="str" cm="1">
        <f t="array" ref="Y2818">_xlfn.IFS(R2818&gt;2000000,"For Publication",R2818&gt;100000,"PID",R2818&gt;30000,"RFQ",TRUE,"Transactional")</f>
        <v>Transactional</v>
      </c>
      <c r="Z2818" s="24" t="s">
        <v>8586</v>
      </c>
      <c r="AA2818" s="32">
        <v>0</v>
      </c>
      <c r="AB2818" s="24">
        <v>0</v>
      </c>
      <c r="AC2818" s="25">
        <v>45727</v>
      </c>
      <c r="AD2818" s="24" t="s">
        <v>58</v>
      </c>
      <c r="AE2818" s="24" t="s">
        <v>8375</v>
      </c>
      <c r="AF2818" s="24" t="s">
        <v>60</v>
      </c>
      <c r="AG2818" s="24" t="s">
        <v>60</v>
      </c>
      <c r="AH2818" s="24" t="s">
        <v>60</v>
      </c>
      <c r="AI2818" s="24" t="s">
        <v>11068</v>
      </c>
      <c r="AJ2818" s="24" t="s">
        <v>59</v>
      </c>
      <c r="AK2818" s="24" t="s">
        <v>86</v>
      </c>
      <c r="AL2818" s="24" t="s">
        <v>70</v>
      </c>
      <c r="AM2818" s="24" t="s">
        <v>59</v>
      </c>
      <c r="AN2818" s="24"/>
      <c r="AO2818" s="24">
        <v>0</v>
      </c>
      <c r="AP2818" s="24"/>
      <c r="AQ2818" s="24" t="s">
        <v>3157</v>
      </c>
      <c r="AR2818" s="24" t="s">
        <v>11069</v>
      </c>
      <c r="AS2818" s="89">
        <f t="shared" si="577"/>
        <v>0</v>
      </c>
      <c r="AT2818" s="24" t="s">
        <v>11067</v>
      </c>
    </row>
    <row r="2819" spans="1:46" x14ac:dyDescent="0.5">
      <c r="A2819" s="24">
        <v>2965</v>
      </c>
      <c r="B2819" s="24" t="s">
        <v>506</v>
      </c>
      <c r="C2819" s="24" t="s">
        <v>77</v>
      </c>
      <c r="D2819" s="24" t="s">
        <v>11070</v>
      </c>
      <c r="E2819" s="24" t="s">
        <v>11071</v>
      </c>
      <c r="F2819" s="77" t="str">
        <f t="shared" si="578"/>
        <v>RAMIDUS CONSULTING LIMITED</v>
      </c>
      <c r="G2819" s="24" t="s">
        <v>11072</v>
      </c>
      <c r="H2819" s="24" t="s">
        <v>11073</v>
      </c>
      <c r="I2819" s="24" t="s">
        <v>972</v>
      </c>
      <c r="J2819" s="24" t="s">
        <v>321</v>
      </c>
      <c r="K2819" s="24" t="s">
        <v>1889</v>
      </c>
      <c r="L2819" s="25">
        <v>45708</v>
      </c>
      <c r="M2819" s="25">
        <v>46162</v>
      </c>
      <c r="N2819" s="81">
        <f t="shared" si="574"/>
        <v>46162</v>
      </c>
      <c r="O2819" s="77" t="str">
        <f t="shared" ca="1" si="575"/>
        <v>Expired</v>
      </c>
      <c r="P2819" s="77" t="str" cm="1">
        <f t="array" aca="1" ref="P2819" ca="1">_xlfn.IFS((N2819-TODAY())&gt;=547,"06 Expires over 18 months",(N2819-TODAY())&gt;=365,"05 Expires in 18 months",(N2819-TODAY())&gt;=183,"04 Expires in 12 months",(N2819-TODAY())&gt;=92,"03 Expires in 6 months",(N2819-TODAY())&gt;=31,"02 Expires in 3 months",(N2819-TODAY())&gt;=0,"01 Expires in 30 days",(N2819-TODAY())&gt;=-31,"01 Expired last 30 days",(N2819-TODAY())&gt;=-92,"02 Expired last 3 months",(N2819-TODAY())&gt;=-183,"03 Expired last 6 months",(N2819-TODAY())&gt;=-365,"04 Expired last 12 months",(N2819-TODAY())&gt;=-547,"05 Expired last 18 months",TRUE,"06 Expired over 18 months")</f>
        <v>03 Expired last 6 months</v>
      </c>
      <c r="Q2819" s="65">
        <v>23400</v>
      </c>
      <c r="R2819" s="84">
        <f t="shared" si="576"/>
        <v>29250</v>
      </c>
      <c r="S2819" s="77" t="str" cm="1">
        <f t="array" ref="S2819">_xlfn.IFS(R2819&gt;5000000,"Gold",R2819&gt;=500000,"Silver",R2819&gt;30000,"Bronze",TRUE,"Transactional")</f>
        <v>Transactional</v>
      </c>
      <c r="T2819" s="24" t="s">
        <v>54</v>
      </c>
      <c r="U2819" s="101" t="s">
        <v>109</v>
      </c>
      <c r="V2819" s="101" t="s">
        <v>148</v>
      </c>
      <c r="W2819" s="77" t="str">
        <f t="shared" si="579"/>
        <v>No</v>
      </c>
      <c r="X2819" s="77" t="str">
        <f>IFERROR(_xlfn.XLOOKUP(J2819&amp;"||"&amp;K2819,'Mapping Ref.'!$J$2:$J$538,'Mapping Ref.'!$K$2:$K$538),"")</f>
        <v>Corporate</v>
      </c>
      <c r="Y2819" s="77" t="str" cm="1">
        <f t="array" ref="Y2819">_xlfn.IFS(R2819&gt;2000000,"For Publication",R2819&gt;100000,"PID",R2819&gt;30000,"RFQ",TRUE,"Transactional")</f>
        <v>Transactional</v>
      </c>
      <c r="Z2819" s="24" t="s">
        <v>2277</v>
      </c>
      <c r="AA2819" s="32">
        <v>3</v>
      </c>
      <c r="AB2819" s="24">
        <v>0</v>
      </c>
      <c r="AC2819" s="25">
        <v>45727</v>
      </c>
      <c r="AD2819" s="24" t="s">
        <v>58</v>
      </c>
      <c r="AE2819" s="24" t="s">
        <v>8426</v>
      </c>
      <c r="AF2819" s="24" t="s">
        <v>60</v>
      </c>
      <c r="AG2819" s="24" t="s">
        <v>59</v>
      </c>
      <c r="AH2819" s="24" t="s">
        <v>60</v>
      </c>
      <c r="AI2819" s="24">
        <v>4888296</v>
      </c>
      <c r="AJ2819" s="24" t="s">
        <v>60</v>
      </c>
      <c r="AK2819" s="24" t="s">
        <v>76</v>
      </c>
      <c r="AL2819" s="24" t="s">
        <v>70</v>
      </c>
      <c r="AM2819" s="24" t="s">
        <v>59</v>
      </c>
      <c r="AN2819" s="24" t="s">
        <v>59</v>
      </c>
      <c r="AO2819" s="24">
        <v>0</v>
      </c>
      <c r="AP2819" s="24"/>
      <c r="AQ2819" s="24" t="s">
        <v>11074</v>
      </c>
      <c r="AR2819" s="24" t="s">
        <v>11075</v>
      </c>
      <c r="AS2819" s="89">
        <f t="shared" si="577"/>
        <v>15</v>
      </c>
      <c r="AT2819" s="24" t="s">
        <v>11070</v>
      </c>
    </row>
    <row r="2820" spans="1:46" x14ac:dyDescent="0.5">
      <c r="A2820" s="24">
        <v>2966</v>
      </c>
      <c r="B2820" s="24"/>
      <c r="C2820" s="24"/>
      <c r="D2820" s="24" t="s">
        <v>11076</v>
      </c>
      <c r="E2820" s="24" t="s">
        <v>11077</v>
      </c>
      <c r="F2820" s="77" t="str">
        <f t="shared" si="578"/>
        <v>WEST LONDON BUSINESS</v>
      </c>
      <c r="G2820" s="24" t="s">
        <v>11078</v>
      </c>
      <c r="H2820" s="24" t="s">
        <v>8237</v>
      </c>
      <c r="I2820" s="24" t="s">
        <v>9970</v>
      </c>
      <c r="J2820" s="24" t="s">
        <v>321</v>
      </c>
      <c r="K2820" s="24" t="s">
        <v>8802</v>
      </c>
      <c r="L2820" s="25">
        <v>45721</v>
      </c>
      <c r="M2820" s="25">
        <v>45747</v>
      </c>
      <c r="N2820" s="81">
        <f t="shared" si="574"/>
        <v>45747</v>
      </c>
      <c r="O2820" s="77" t="str">
        <f t="shared" ca="1" si="575"/>
        <v>Expired</v>
      </c>
      <c r="P2820" s="77" t="str" cm="1">
        <f t="array" aca="1" ref="P2820" ca="1">_xlfn.IFS((N2820-TODAY())&gt;=547,"06 Expires over 18 months",(N2820-TODAY())&gt;=365,"05 Expires in 18 months",(N2820-TODAY())&gt;=183,"04 Expires in 12 months",(N2820-TODAY())&gt;=92,"03 Expires in 6 months",(N2820-TODAY())&gt;=31,"02 Expires in 3 months",(N2820-TODAY())&gt;=0,"01 Expires in 30 days",(N2820-TODAY())&gt;=-31,"01 Expired last 30 days",(N2820-TODAY())&gt;=-92,"02 Expired last 3 months",(N2820-TODAY())&gt;=-183,"03 Expired last 6 months",(N2820-TODAY())&gt;=-365,"04 Expired last 12 months",(N2820-TODAY())&gt;=-547,"05 Expired last 18 months",TRUE,"06 Expired over 18 months")</f>
        <v>05 Expired last 18 months</v>
      </c>
      <c r="Q2820" s="65">
        <v>5000</v>
      </c>
      <c r="R2820" s="84">
        <f t="shared" si="576"/>
        <v>5000</v>
      </c>
      <c r="S2820" s="77" t="str" cm="1">
        <f t="array" ref="S2820">_xlfn.IFS(R2820&gt;5000000,"Gold",R2820&gt;=500000,"Silver",R2820&gt;30000,"Bronze",TRUE,"Transactional")</f>
        <v>Transactional</v>
      </c>
      <c r="T2820" s="24" t="s">
        <v>54</v>
      </c>
      <c r="U2820" s="101" t="s">
        <v>84</v>
      </c>
      <c r="V2820" s="101" t="s">
        <v>157</v>
      </c>
      <c r="W2820" s="77" t="str">
        <f t="shared" si="579"/>
        <v>No</v>
      </c>
      <c r="X2820" s="77" t="str">
        <f>IFERROR(_xlfn.XLOOKUP(J2820&amp;"||"&amp;K2820,'Mapping Ref.'!$J$2:$J$538,'Mapping Ref.'!$K$2:$K$538),"")</f>
        <v>Corporate</v>
      </c>
      <c r="Y2820" s="77" t="str" cm="1">
        <f t="array" ref="Y2820">_xlfn.IFS(R2820&gt;2000000,"For Publication",R2820&gt;100000,"PID",R2820&gt;30000,"RFQ",TRUE,"Transactional")</f>
        <v>Transactional</v>
      </c>
      <c r="Z2820" s="24" t="s">
        <v>2277</v>
      </c>
      <c r="AA2820" s="32">
        <v>1</v>
      </c>
      <c r="AB2820" s="24">
        <v>0</v>
      </c>
      <c r="AC2820" s="25">
        <v>45727</v>
      </c>
      <c r="AD2820" s="24" t="s">
        <v>58</v>
      </c>
      <c r="AE2820" s="24" t="s">
        <v>8375</v>
      </c>
      <c r="AF2820" s="24" t="s">
        <v>60</v>
      </c>
      <c r="AG2820" s="24" t="s">
        <v>59</v>
      </c>
      <c r="AH2820" s="24" t="s">
        <v>60</v>
      </c>
      <c r="AI2820" s="24">
        <v>2934029</v>
      </c>
      <c r="AJ2820" s="24" t="s">
        <v>60</v>
      </c>
      <c r="AK2820" s="24" t="s">
        <v>101</v>
      </c>
      <c r="AL2820" s="24" t="s">
        <v>70</v>
      </c>
      <c r="AM2820" s="24" t="s">
        <v>60</v>
      </c>
      <c r="AN2820" s="24" t="s">
        <v>59</v>
      </c>
      <c r="AO2820" s="24">
        <v>0</v>
      </c>
      <c r="AP2820" s="24"/>
      <c r="AQ2820" s="24" t="s">
        <v>11079</v>
      </c>
      <c r="AR2820" s="24" t="s">
        <v>11080</v>
      </c>
      <c r="AS2820" s="89">
        <f t="shared" si="577"/>
        <v>0</v>
      </c>
      <c r="AT2820" s="24" t="s">
        <v>11081</v>
      </c>
    </row>
    <row r="2821" spans="1:46" x14ac:dyDescent="0.5">
      <c r="A2821" s="24">
        <v>2967</v>
      </c>
      <c r="B2821" s="24" t="s">
        <v>506</v>
      </c>
      <c r="C2821" s="24" t="s">
        <v>77</v>
      </c>
      <c r="D2821" s="24" t="s">
        <v>11082</v>
      </c>
      <c r="E2821" s="24" t="s">
        <v>11083</v>
      </c>
      <c r="F2821" s="77" t="str">
        <f t="shared" si="578"/>
        <v>SAADIA LTD T/A 24-7 HEALTHCARE</v>
      </c>
      <c r="G2821" s="24" t="s">
        <v>11084</v>
      </c>
      <c r="H2821" s="24" t="s">
        <v>2558</v>
      </c>
      <c r="I2821" s="24" t="s">
        <v>2558</v>
      </c>
      <c r="J2821" s="24" t="s">
        <v>66</v>
      </c>
      <c r="K2821" s="24" t="s">
        <v>2559</v>
      </c>
      <c r="L2821" s="25">
        <v>45729</v>
      </c>
      <c r="M2821" s="25">
        <v>46477</v>
      </c>
      <c r="N2821" s="81">
        <f t="shared" si="574"/>
        <v>46843</v>
      </c>
      <c r="O2821" s="77" t="str">
        <f t="shared" ca="1" si="575"/>
        <v>Live</v>
      </c>
      <c r="P2821" s="77" t="str" cm="1">
        <f t="array" aca="1" ref="P2821" ca="1">_xlfn.IFS((N2821-TODAY())&gt;=547,"06 Expires over 18 months",(N2821-TODAY())&gt;=365,"05 Expires in 18 months",(N2821-TODAY())&gt;=183,"04 Expires in 12 months",(N2821-TODAY())&gt;=92,"03 Expires in 6 months",(N2821-TODAY())&gt;=31,"02 Expires in 3 months",(N2821-TODAY())&gt;=0,"01 Expires in 30 days",(N2821-TODAY())&gt;=-31,"01 Expired last 30 days",(N2821-TODAY())&gt;=-92,"02 Expired last 3 months",(N2821-TODAY())&gt;=-183,"03 Expired last 6 months",(N2821-TODAY())&gt;=-365,"04 Expired last 12 months",(N2821-TODAY())&gt;=-547,"05 Expired last 18 months",TRUE,"06 Expired over 18 months")</f>
        <v>06 Expires over 18 months</v>
      </c>
      <c r="Q2821" s="65">
        <v>24000</v>
      </c>
      <c r="R2821" s="84">
        <f t="shared" si="576"/>
        <v>72000</v>
      </c>
      <c r="S2821" s="77" t="str" cm="1">
        <f t="array" ref="S2821">_xlfn.IFS(R2821&gt;5000000,"Gold",R2821&gt;=500000,"Silver",R2821&gt;30000,"Bronze",TRUE,"Transactional")</f>
        <v>Bronze</v>
      </c>
      <c r="T2821" s="24" t="s">
        <v>54</v>
      </c>
      <c r="U2821" s="101" t="s">
        <v>69</v>
      </c>
      <c r="V2821" s="101" t="s">
        <v>1208</v>
      </c>
      <c r="W2821" s="77" t="str">
        <f t="shared" si="579"/>
        <v>Yes</v>
      </c>
      <c r="X2821" s="77" t="str">
        <f>IFERROR(_xlfn.XLOOKUP(J2821&amp;"||"&amp;K2821,'Mapping Ref.'!$J$2:$J$538,'Mapping Ref.'!$K$2:$K$538),"")</f>
        <v>Childrens &amp; Adults</v>
      </c>
      <c r="Y2821" s="77" t="str" cm="1">
        <f t="array" ref="Y2821">_xlfn.IFS(R2821&gt;2000000,"For Publication",R2821&gt;100000,"PID",R2821&gt;30000,"RFQ",TRUE,"Transactional")</f>
        <v>RFQ</v>
      </c>
      <c r="Z2821" s="24" t="s">
        <v>8586</v>
      </c>
      <c r="AA2821" s="32">
        <v>24</v>
      </c>
      <c r="AB2821" s="24">
        <v>12</v>
      </c>
      <c r="AC2821" s="25">
        <v>45729</v>
      </c>
      <c r="AD2821" s="24" t="s">
        <v>58</v>
      </c>
      <c r="AE2821" s="24" t="s">
        <v>8320</v>
      </c>
      <c r="AF2821" s="24" t="s">
        <v>59</v>
      </c>
      <c r="AG2821" s="24" t="s">
        <v>59</v>
      </c>
      <c r="AH2821" s="24" t="s">
        <v>60</v>
      </c>
      <c r="AI2821" s="24">
        <v>5549717</v>
      </c>
      <c r="AJ2821" s="24" t="s">
        <v>59</v>
      </c>
      <c r="AK2821" s="24" t="s">
        <v>101</v>
      </c>
      <c r="AL2821" s="24" t="s">
        <v>123</v>
      </c>
      <c r="AM2821" s="24" t="s">
        <v>59</v>
      </c>
      <c r="AN2821" s="24" t="s">
        <v>59</v>
      </c>
      <c r="AO2821" s="24">
        <v>0</v>
      </c>
      <c r="AP2821" s="24"/>
      <c r="AQ2821" s="24" t="s">
        <v>11085</v>
      </c>
      <c r="AR2821" s="24" t="s">
        <v>11086</v>
      </c>
      <c r="AS2821" s="89">
        <f t="shared" si="577"/>
        <v>36</v>
      </c>
      <c r="AT2821" s="24" t="s">
        <v>2505</v>
      </c>
    </row>
    <row r="2822" spans="1:46" x14ac:dyDescent="0.5">
      <c r="A2822" s="24">
        <v>2968</v>
      </c>
      <c r="B2822" s="24" t="s">
        <v>506</v>
      </c>
      <c r="C2822" s="24"/>
      <c r="D2822" s="24" t="s">
        <v>9329</v>
      </c>
      <c r="E2822" s="24" t="s">
        <v>9330</v>
      </c>
      <c r="F2822" s="77" t="str">
        <f t="shared" si="578"/>
        <v>RESOURCING SOLUTIONS</v>
      </c>
      <c r="G2822" s="24" t="s">
        <v>9331</v>
      </c>
      <c r="H2822" s="24" t="s">
        <v>3282</v>
      </c>
      <c r="I2822" s="24" t="s">
        <v>10463</v>
      </c>
      <c r="J2822" s="24" t="s">
        <v>107</v>
      </c>
      <c r="K2822" s="24" t="s">
        <v>3283</v>
      </c>
      <c r="L2822" s="25">
        <v>45733</v>
      </c>
      <c r="M2822" s="25">
        <v>46828</v>
      </c>
      <c r="N2822" s="81">
        <f t="shared" si="574"/>
        <v>47558</v>
      </c>
      <c r="O2822" s="77" t="str">
        <f t="shared" ca="1" si="575"/>
        <v>Live</v>
      </c>
      <c r="P2822" s="77" t="str" cm="1">
        <f t="array" aca="1" ref="P2822" ca="1">_xlfn.IFS((N2822-TODAY())&gt;=547,"06 Expires over 18 months",(N2822-TODAY())&gt;=365,"05 Expires in 18 months",(N2822-TODAY())&gt;=183,"04 Expires in 12 months",(N2822-TODAY())&gt;=92,"03 Expires in 6 months",(N2822-TODAY())&gt;=31,"02 Expires in 3 months",(N2822-TODAY())&gt;=0,"01 Expires in 30 days",(N2822-TODAY())&gt;=-31,"01 Expired last 30 days",(N2822-TODAY())&gt;=-92,"02 Expired last 3 months",(N2822-TODAY())&gt;=-183,"03 Expired last 6 months",(N2822-TODAY())&gt;=-365,"04 Expired last 12 months",(N2822-TODAY())&gt;=-547,"05 Expired last 18 months",TRUE,"06 Expired over 18 months")</f>
        <v>06 Expires over 18 months</v>
      </c>
      <c r="Q2822" s="65">
        <v>210000</v>
      </c>
      <c r="R2822" s="84">
        <f t="shared" si="576"/>
        <v>1032500</v>
      </c>
      <c r="S2822" s="77" t="str" cm="1">
        <f t="array" ref="S2822">_xlfn.IFS(R2822&gt;5000000,"Gold",R2822&gt;=500000,"Silver",R2822&gt;30000,"Bronze",TRUE,"Transactional")</f>
        <v>Silver</v>
      </c>
      <c r="T2822" s="24" t="s">
        <v>54</v>
      </c>
      <c r="U2822" s="101" t="s">
        <v>208</v>
      </c>
      <c r="V2822" s="101" t="s">
        <v>209</v>
      </c>
      <c r="W2822" s="77" t="str">
        <f t="shared" si="579"/>
        <v>Yes</v>
      </c>
      <c r="X2822" s="77" t="str">
        <f>IFERROR(_xlfn.XLOOKUP(J2822&amp;"||"&amp;K2822,'Mapping Ref.'!$J$2:$J$538,'Mapping Ref.'!$K$2:$K$538),"")</f>
        <v>Construction &amp; Estates</v>
      </c>
      <c r="Y2822" s="77" t="str" cm="1">
        <f t="array" ref="Y2822">_xlfn.IFS(R2822&gt;2000000,"For Publication",R2822&gt;100000,"PID",R2822&gt;30000,"RFQ",TRUE,"Transactional")</f>
        <v>PID</v>
      </c>
      <c r="Z2822" s="24" t="s">
        <v>2277</v>
      </c>
      <c r="AA2822" s="32">
        <v>12</v>
      </c>
      <c r="AB2822" s="24">
        <v>24</v>
      </c>
      <c r="AC2822" s="25">
        <v>45729</v>
      </c>
      <c r="AD2822" s="24" t="s">
        <v>58</v>
      </c>
      <c r="AE2822" s="24" t="s">
        <v>11087</v>
      </c>
      <c r="AF2822" s="24" t="s">
        <v>60</v>
      </c>
      <c r="AG2822" s="24" t="s">
        <v>59</v>
      </c>
      <c r="AH2822" s="24" t="s">
        <v>60</v>
      </c>
      <c r="AI2822" s="24">
        <v>4930757</v>
      </c>
      <c r="AJ2822" s="24" t="s">
        <v>59</v>
      </c>
      <c r="AK2822" s="24" t="s">
        <v>86</v>
      </c>
      <c r="AL2822" s="24" t="s">
        <v>8595</v>
      </c>
      <c r="AM2822" s="24" t="s">
        <v>60</v>
      </c>
      <c r="AN2822" s="24" t="s">
        <v>59</v>
      </c>
      <c r="AO2822" s="24">
        <v>0</v>
      </c>
      <c r="AP2822" s="24"/>
      <c r="AQ2822" s="24" t="s">
        <v>11088</v>
      </c>
      <c r="AR2822" s="24" t="s">
        <v>10180</v>
      </c>
      <c r="AS2822" s="89">
        <f t="shared" si="577"/>
        <v>59</v>
      </c>
      <c r="AT2822" s="24" t="s">
        <v>9334</v>
      </c>
    </row>
    <row r="2823" spans="1:46" x14ac:dyDescent="0.5">
      <c r="A2823" s="24">
        <v>2969</v>
      </c>
      <c r="B2823" s="24" t="s">
        <v>506</v>
      </c>
      <c r="C2823" s="24"/>
      <c r="D2823" s="24" t="s">
        <v>11089</v>
      </c>
      <c r="E2823" s="24" t="s">
        <v>9103</v>
      </c>
      <c r="F2823" s="77" t="str">
        <f t="shared" si="578"/>
        <v>FAUN ZOELLER (UK) LIMITIED</v>
      </c>
      <c r="G2823" s="24" t="s">
        <v>11090</v>
      </c>
      <c r="H2823" s="24" t="s">
        <v>3282</v>
      </c>
      <c r="I2823" s="24" t="s">
        <v>10463</v>
      </c>
      <c r="J2823" s="24" t="s">
        <v>107</v>
      </c>
      <c r="K2823" s="24" t="s">
        <v>3283</v>
      </c>
      <c r="L2823" s="25">
        <v>45733</v>
      </c>
      <c r="M2823" s="25">
        <v>46828</v>
      </c>
      <c r="N2823" s="81">
        <f t="shared" si="574"/>
        <v>47558</v>
      </c>
      <c r="O2823" s="77" t="str">
        <f t="shared" ca="1" si="575"/>
        <v>Live</v>
      </c>
      <c r="P2823" s="77" t="str" cm="1">
        <f t="array" aca="1" ref="P2823" ca="1">_xlfn.IFS((N2823-TODAY())&gt;=547,"06 Expires over 18 months",(N2823-TODAY())&gt;=365,"05 Expires in 18 months",(N2823-TODAY())&gt;=183,"04 Expires in 12 months",(N2823-TODAY())&gt;=92,"03 Expires in 6 months",(N2823-TODAY())&gt;=31,"02 Expires in 3 months",(N2823-TODAY())&gt;=0,"01 Expires in 30 days",(N2823-TODAY())&gt;=-31,"01 Expired last 30 days",(N2823-TODAY())&gt;=-92,"02 Expired last 3 months",(N2823-TODAY())&gt;=-183,"03 Expired last 6 months",(N2823-TODAY())&gt;=-365,"04 Expired last 12 months",(N2823-TODAY())&gt;=-547,"05 Expired last 18 months",TRUE,"06 Expired over 18 months")</f>
        <v>06 Expires over 18 months</v>
      </c>
      <c r="Q2823" s="65">
        <v>210000</v>
      </c>
      <c r="R2823" s="84">
        <f t="shared" si="576"/>
        <v>1032500</v>
      </c>
      <c r="S2823" s="77" t="str" cm="1">
        <f t="array" ref="S2823">_xlfn.IFS(R2823&gt;5000000,"Gold",R2823&gt;=500000,"Silver",R2823&gt;30000,"Bronze",TRUE,"Transactional")</f>
        <v>Silver</v>
      </c>
      <c r="T2823" s="24" t="s">
        <v>54</v>
      </c>
      <c r="U2823" s="101" t="s">
        <v>116</v>
      </c>
      <c r="V2823" s="101" t="s">
        <v>70</v>
      </c>
      <c r="W2823" s="77" t="str">
        <f t="shared" si="579"/>
        <v>Yes</v>
      </c>
      <c r="X2823" s="77" t="str">
        <f>IFERROR(_xlfn.XLOOKUP(J2823&amp;"||"&amp;K2823,'Mapping Ref.'!$J$2:$J$538,'Mapping Ref.'!$K$2:$K$538),"")</f>
        <v>Construction &amp; Estates</v>
      </c>
      <c r="Y2823" s="77" t="str" cm="1">
        <f t="array" ref="Y2823">_xlfn.IFS(R2823&gt;2000000,"For Publication",R2823&gt;100000,"PID",R2823&gt;30000,"RFQ",TRUE,"Transactional")</f>
        <v>PID</v>
      </c>
      <c r="Z2823" s="24" t="s">
        <v>2277</v>
      </c>
      <c r="AA2823" s="32">
        <v>12</v>
      </c>
      <c r="AB2823" s="24">
        <v>24</v>
      </c>
      <c r="AC2823" s="25">
        <v>45729</v>
      </c>
      <c r="AD2823" s="24" t="s">
        <v>58</v>
      </c>
      <c r="AE2823" s="24" t="s">
        <v>8375</v>
      </c>
      <c r="AF2823" s="24" t="s">
        <v>60</v>
      </c>
      <c r="AG2823" s="24" t="s">
        <v>59</v>
      </c>
      <c r="AH2823" s="24" t="s">
        <v>60</v>
      </c>
      <c r="AI2823" s="24">
        <v>751804</v>
      </c>
      <c r="AJ2823" s="24" t="s">
        <v>59</v>
      </c>
      <c r="AK2823" s="24" t="s">
        <v>86</v>
      </c>
      <c r="AL2823" s="24" t="s">
        <v>8595</v>
      </c>
      <c r="AM2823" s="24" t="s">
        <v>60</v>
      </c>
      <c r="AN2823" s="24" t="s">
        <v>59</v>
      </c>
      <c r="AO2823" s="24">
        <v>0</v>
      </c>
      <c r="AP2823" s="24"/>
      <c r="AQ2823" s="24" t="s">
        <v>11091</v>
      </c>
      <c r="AR2823" s="24" t="s">
        <v>11092</v>
      </c>
      <c r="AS2823" s="89">
        <f t="shared" si="577"/>
        <v>59</v>
      </c>
      <c r="AT2823" s="24" t="s">
        <v>11093</v>
      </c>
    </row>
    <row r="2824" spans="1:46" s="6" customFormat="1" x14ac:dyDescent="0.5">
      <c r="A2824" s="24">
        <v>2970</v>
      </c>
      <c r="B2824" s="24" t="s">
        <v>506</v>
      </c>
      <c r="C2824" s="24"/>
      <c r="D2824" s="24" t="s">
        <v>11094</v>
      </c>
      <c r="E2824" s="24" t="s">
        <v>9201</v>
      </c>
      <c r="F2824" s="77" t="str">
        <f t="shared" si="578"/>
        <v>Mercedes Ags - Automaniac Commercials Limited T/A Automania Garage Services</v>
      </c>
      <c r="G2824" s="24" t="s">
        <v>11095</v>
      </c>
      <c r="H2824" s="24" t="s">
        <v>3282</v>
      </c>
      <c r="I2824" s="24" t="s">
        <v>10463</v>
      </c>
      <c r="J2824" s="24" t="s">
        <v>107</v>
      </c>
      <c r="K2824" s="24" t="s">
        <v>3283</v>
      </c>
      <c r="L2824" s="25">
        <v>45733</v>
      </c>
      <c r="M2824" s="25">
        <v>46828</v>
      </c>
      <c r="N2824" s="81">
        <f t="shared" si="574"/>
        <v>47558</v>
      </c>
      <c r="O2824" s="77" t="str">
        <f t="shared" ca="1" si="575"/>
        <v>Live</v>
      </c>
      <c r="P2824" s="77" t="str" cm="1">
        <f t="array" aca="1" ref="P2824" ca="1">_xlfn.IFS((N2824-TODAY())&gt;=547,"06 Expires over 18 months",(N2824-TODAY())&gt;=365,"05 Expires in 18 months",(N2824-TODAY())&gt;=183,"04 Expires in 12 months",(N2824-TODAY())&gt;=92,"03 Expires in 6 months",(N2824-TODAY())&gt;=31,"02 Expires in 3 months",(N2824-TODAY())&gt;=0,"01 Expires in 30 days",(N2824-TODAY())&gt;=-31,"01 Expired last 30 days",(N2824-TODAY())&gt;=-92,"02 Expired last 3 months",(N2824-TODAY())&gt;=-183,"03 Expired last 6 months",(N2824-TODAY())&gt;=-365,"04 Expired last 12 months",(N2824-TODAY())&gt;=-547,"05 Expired last 18 months",TRUE,"06 Expired over 18 months")</f>
        <v>06 Expires over 18 months</v>
      </c>
      <c r="Q2824" s="65">
        <v>210000</v>
      </c>
      <c r="R2824" s="84">
        <f t="shared" si="576"/>
        <v>1032500</v>
      </c>
      <c r="S2824" s="77" t="str" cm="1">
        <f t="array" ref="S2824">_xlfn.IFS(R2824&gt;5000000,"Gold",R2824&gt;=500000,"Silver",R2824&gt;30000,"Bronze",TRUE,"Transactional")</f>
        <v>Silver</v>
      </c>
      <c r="T2824" s="24" t="s">
        <v>54</v>
      </c>
      <c r="U2824" s="101" t="s">
        <v>116</v>
      </c>
      <c r="V2824" s="101" t="s">
        <v>70</v>
      </c>
      <c r="W2824" s="77" t="str">
        <f t="shared" si="579"/>
        <v>Yes</v>
      </c>
      <c r="X2824" s="77" t="str">
        <f>IFERROR(_xlfn.XLOOKUP(J2824&amp;"||"&amp;K2824,'Mapping Ref.'!$J$2:$J$538,'Mapping Ref.'!$K$2:$K$538),"")</f>
        <v>Construction &amp; Estates</v>
      </c>
      <c r="Y2824" s="77" t="str" cm="1">
        <f t="array" ref="Y2824">_xlfn.IFS(R2824&gt;2000000,"For Publication",R2824&gt;100000,"PID",R2824&gt;30000,"RFQ",TRUE,"Transactional")</f>
        <v>PID</v>
      </c>
      <c r="Z2824" s="24" t="s">
        <v>2277</v>
      </c>
      <c r="AA2824" s="32">
        <v>12</v>
      </c>
      <c r="AB2824" s="24">
        <v>24</v>
      </c>
      <c r="AC2824" s="25">
        <v>45729</v>
      </c>
      <c r="AD2824" s="24" t="s">
        <v>58</v>
      </c>
      <c r="AE2824" s="24" t="s">
        <v>11096</v>
      </c>
      <c r="AF2824" s="24" t="s">
        <v>60</v>
      </c>
      <c r="AG2824" s="24" t="s">
        <v>59</v>
      </c>
      <c r="AH2824" s="24" t="s">
        <v>60</v>
      </c>
      <c r="AI2824" s="24">
        <v>7491853</v>
      </c>
      <c r="AJ2824" s="24" t="s">
        <v>59</v>
      </c>
      <c r="AK2824" s="24" t="s">
        <v>86</v>
      </c>
      <c r="AL2824" s="24" t="s">
        <v>8595</v>
      </c>
      <c r="AM2824" s="24" t="s">
        <v>60</v>
      </c>
      <c r="AN2824" s="24" t="s">
        <v>59</v>
      </c>
      <c r="AO2824" s="24">
        <v>0</v>
      </c>
      <c r="AP2824" s="24"/>
      <c r="AQ2824" s="24" t="s">
        <v>11097</v>
      </c>
      <c r="AR2824" s="24" t="s">
        <v>11098</v>
      </c>
      <c r="AS2824" s="89">
        <f t="shared" si="577"/>
        <v>59</v>
      </c>
      <c r="AT2824" s="24"/>
    </row>
    <row r="2825" spans="1:46" s="6" customFormat="1" x14ac:dyDescent="0.5">
      <c r="A2825" s="24">
        <v>2971</v>
      </c>
      <c r="B2825" s="24" t="s">
        <v>506</v>
      </c>
      <c r="C2825" s="24"/>
      <c r="D2825" s="24" t="s">
        <v>11099</v>
      </c>
      <c r="E2825" s="24" t="s">
        <v>9045</v>
      </c>
      <c r="F2825" s="77" t="str">
        <f t="shared" si="578"/>
        <v>Isuzu - Cordwallis Commercials (Maidenhead) Limited</v>
      </c>
      <c r="G2825" s="24" t="s">
        <v>11100</v>
      </c>
      <c r="H2825" s="24" t="s">
        <v>3282</v>
      </c>
      <c r="I2825" s="24" t="s">
        <v>10463</v>
      </c>
      <c r="J2825" s="24" t="s">
        <v>107</v>
      </c>
      <c r="K2825" s="24" t="s">
        <v>3283</v>
      </c>
      <c r="L2825" s="25">
        <v>45733</v>
      </c>
      <c r="M2825" s="25">
        <v>46828</v>
      </c>
      <c r="N2825" s="81">
        <f t="shared" si="574"/>
        <v>47558</v>
      </c>
      <c r="O2825" s="77" t="str">
        <f t="shared" ca="1" si="575"/>
        <v>Live</v>
      </c>
      <c r="P2825" s="77" t="str" cm="1">
        <f t="array" aca="1" ref="P2825" ca="1">_xlfn.IFS((N2825-TODAY())&gt;=547,"06 Expires over 18 months",(N2825-TODAY())&gt;=365,"05 Expires in 18 months",(N2825-TODAY())&gt;=183,"04 Expires in 12 months",(N2825-TODAY())&gt;=92,"03 Expires in 6 months",(N2825-TODAY())&gt;=31,"02 Expires in 3 months",(N2825-TODAY())&gt;=0,"01 Expires in 30 days",(N2825-TODAY())&gt;=-31,"01 Expired last 30 days",(N2825-TODAY())&gt;=-92,"02 Expired last 3 months",(N2825-TODAY())&gt;=-183,"03 Expired last 6 months",(N2825-TODAY())&gt;=-365,"04 Expired last 12 months",(N2825-TODAY())&gt;=-547,"05 Expired last 18 months",TRUE,"06 Expired over 18 months")</f>
        <v>06 Expires over 18 months</v>
      </c>
      <c r="Q2825" s="65">
        <v>210000</v>
      </c>
      <c r="R2825" s="84">
        <f t="shared" si="576"/>
        <v>1032500</v>
      </c>
      <c r="S2825" s="77" t="str" cm="1">
        <f t="array" ref="S2825">_xlfn.IFS(R2825&gt;5000000,"Gold",R2825&gt;=500000,"Silver",R2825&gt;30000,"Bronze",TRUE,"Transactional")</f>
        <v>Silver</v>
      </c>
      <c r="T2825" s="24" t="s">
        <v>54</v>
      </c>
      <c r="U2825" s="101" t="s">
        <v>393</v>
      </c>
      <c r="V2825" s="101" t="s">
        <v>394</v>
      </c>
      <c r="W2825" s="77" t="str">
        <f t="shared" si="579"/>
        <v>Yes</v>
      </c>
      <c r="X2825" s="77" t="str">
        <f>IFERROR(_xlfn.XLOOKUP(J2825&amp;"||"&amp;K2825,'Mapping Ref.'!$J$2:$J$538,'Mapping Ref.'!$K$2:$K$538),"")</f>
        <v>Construction &amp; Estates</v>
      </c>
      <c r="Y2825" s="77" t="str" cm="1">
        <f t="array" ref="Y2825">_xlfn.IFS(R2825&gt;2000000,"For Publication",R2825&gt;100000,"PID",R2825&gt;30000,"RFQ",TRUE,"Transactional")</f>
        <v>PID</v>
      </c>
      <c r="Z2825" s="24" t="s">
        <v>2277</v>
      </c>
      <c r="AA2825" s="32">
        <v>12</v>
      </c>
      <c r="AB2825" s="24">
        <v>24</v>
      </c>
      <c r="AC2825" s="25">
        <v>45729</v>
      </c>
      <c r="AD2825" s="24" t="s">
        <v>58</v>
      </c>
      <c r="AE2825" s="24" t="s">
        <v>11101</v>
      </c>
      <c r="AF2825" s="24" t="s">
        <v>60</v>
      </c>
      <c r="AG2825" s="24" t="s">
        <v>59</v>
      </c>
      <c r="AH2825" s="24" t="s">
        <v>60</v>
      </c>
      <c r="AI2825" s="24">
        <v>988751</v>
      </c>
      <c r="AJ2825" s="24" t="s">
        <v>59</v>
      </c>
      <c r="AK2825" s="24" t="s">
        <v>86</v>
      </c>
      <c r="AL2825" s="24" t="s">
        <v>8595</v>
      </c>
      <c r="AM2825" s="24" t="s">
        <v>60</v>
      </c>
      <c r="AN2825" s="24" t="s">
        <v>59</v>
      </c>
      <c r="AO2825" s="24">
        <v>0</v>
      </c>
      <c r="AP2825" s="24"/>
      <c r="AQ2825" s="24" t="s">
        <v>9047</v>
      </c>
      <c r="AR2825" s="24" t="s">
        <v>11102</v>
      </c>
      <c r="AS2825" s="89">
        <f t="shared" si="577"/>
        <v>59</v>
      </c>
      <c r="AT2825" s="24"/>
    </row>
    <row r="2826" spans="1:46" x14ac:dyDescent="0.5">
      <c r="A2826" s="24">
        <v>2972</v>
      </c>
      <c r="B2826" s="24" t="s">
        <v>506</v>
      </c>
      <c r="C2826" s="24" t="s">
        <v>77</v>
      </c>
      <c r="D2826" s="24" t="s">
        <v>7187</v>
      </c>
      <c r="E2826" s="24" t="s">
        <v>11103</v>
      </c>
      <c r="F2826" s="77" t="str">
        <f t="shared" si="578"/>
        <v>Maple Cross JMI &amp; Nursery School</v>
      </c>
      <c r="G2826" s="24" t="s">
        <v>11104</v>
      </c>
      <c r="H2826" s="24" t="s">
        <v>5010</v>
      </c>
      <c r="I2826" s="24" t="s">
        <v>5010</v>
      </c>
      <c r="J2826" s="24" t="s">
        <v>190</v>
      </c>
      <c r="K2826" s="24" t="s">
        <v>6369</v>
      </c>
      <c r="L2826" s="25">
        <v>45730</v>
      </c>
      <c r="M2826" s="25">
        <v>46112</v>
      </c>
      <c r="N2826" s="81">
        <f t="shared" si="574"/>
        <v>46660</v>
      </c>
      <c r="O2826" s="77" t="str">
        <f t="shared" ca="1" si="575"/>
        <v>Live</v>
      </c>
      <c r="P2826" s="77" t="str" cm="1">
        <f t="array" aca="1" ref="P2826" ca="1">_xlfn.IFS((N2826-TODAY())&gt;=547,"06 Expires over 18 months",(N2826-TODAY())&gt;=365,"05 Expires in 18 months",(N2826-TODAY())&gt;=183,"04 Expires in 12 months",(N2826-TODAY())&gt;=92,"03 Expires in 6 months",(N2826-TODAY())&gt;=31,"02 Expires in 3 months",(N2826-TODAY())&gt;=0,"01 Expires in 30 days",(N2826-TODAY())&gt;=-31,"01 Expired last 30 days",(N2826-TODAY())&gt;=-92,"02 Expired last 3 months",(N2826-TODAY())&gt;=-183,"03 Expired last 6 months",(N2826-TODAY())&gt;=-365,"04 Expired last 12 months",(N2826-TODAY())&gt;=-547,"05 Expired last 18 months",TRUE,"06 Expired over 18 months")</f>
        <v>05 Expires in 18 months</v>
      </c>
      <c r="Q2826" s="65">
        <v>5000</v>
      </c>
      <c r="R2826" s="84">
        <f t="shared" si="576"/>
        <v>12500</v>
      </c>
      <c r="S2826" s="77" t="str" cm="1">
        <f t="array" ref="S2826">_xlfn.IFS(R2826&gt;5000000,"Gold",R2826&gt;=500000,"Silver",R2826&gt;30000,"Bronze",TRUE,"Transactional")</f>
        <v>Transactional</v>
      </c>
      <c r="T2826" s="24" t="s">
        <v>54</v>
      </c>
      <c r="U2826" s="101" t="s">
        <v>366</v>
      </c>
      <c r="V2826" s="101" t="s">
        <v>770</v>
      </c>
      <c r="W2826" s="77" t="str">
        <f t="shared" si="579"/>
        <v>Yes</v>
      </c>
      <c r="X2826" s="77" t="str">
        <f>IFERROR(_xlfn.XLOOKUP(J2826&amp;"||"&amp;K2826,'Mapping Ref.'!$J$2:$J$538,'Mapping Ref.'!$K$2:$K$538),"")</f>
        <v>Childrens &amp; Adults</v>
      </c>
      <c r="Y2826" s="77" t="str" cm="1">
        <f t="array" ref="Y2826">_xlfn.IFS(R2826&gt;2000000,"For Publication",R2826&gt;100000,"PID",R2826&gt;30000,"RFQ",TRUE,"Transactional")</f>
        <v>Transactional</v>
      </c>
      <c r="Z2826" s="24" t="s">
        <v>8586</v>
      </c>
      <c r="AA2826" s="32">
        <v>12</v>
      </c>
      <c r="AB2826" s="24">
        <v>18</v>
      </c>
      <c r="AC2826" s="25">
        <v>45730</v>
      </c>
      <c r="AD2826" s="24" t="s">
        <v>58</v>
      </c>
      <c r="AE2826" s="24" t="s">
        <v>8471</v>
      </c>
      <c r="AF2826" s="24" t="s">
        <v>60</v>
      </c>
      <c r="AG2826" s="24" t="s">
        <v>59</v>
      </c>
      <c r="AH2826" s="24" t="s">
        <v>60</v>
      </c>
      <c r="AI2826" s="24" t="s">
        <v>11105</v>
      </c>
      <c r="AJ2826" s="24" t="s">
        <v>59</v>
      </c>
      <c r="AK2826" s="24" t="s">
        <v>101</v>
      </c>
      <c r="AL2826" s="24" t="s">
        <v>70</v>
      </c>
      <c r="AM2826" s="24" t="s">
        <v>59</v>
      </c>
      <c r="AN2826" s="24" t="s">
        <v>59</v>
      </c>
      <c r="AO2826" s="24">
        <v>0</v>
      </c>
      <c r="AP2826" s="24"/>
      <c r="AQ2826" s="24" t="s">
        <v>10870</v>
      </c>
      <c r="AR2826" s="24" t="s">
        <v>11106</v>
      </c>
      <c r="AS2826" s="89">
        <f t="shared" si="577"/>
        <v>30</v>
      </c>
      <c r="AT2826" s="24" t="s">
        <v>10872</v>
      </c>
    </row>
    <row r="2827" spans="1:46" x14ac:dyDescent="0.5">
      <c r="A2827" s="24">
        <v>2973</v>
      </c>
      <c r="B2827" s="24" t="s">
        <v>506</v>
      </c>
      <c r="C2827" s="24"/>
      <c r="D2827" s="24" t="s">
        <v>11107</v>
      </c>
      <c r="E2827" s="24" t="s">
        <v>11108</v>
      </c>
      <c r="F2827" s="77" t="str">
        <f t="shared" si="578"/>
        <v>Engage Process Ltd</v>
      </c>
      <c r="G2827" s="24" t="s">
        <v>11107</v>
      </c>
      <c r="H2827" s="24" t="s">
        <v>11109</v>
      </c>
      <c r="I2827" s="24" t="s">
        <v>4563</v>
      </c>
      <c r="J2827" s="24" t="s">
        <v>52</v>
      </c>
      <c r="K2827" s="24" t="s">
        <v>116</v>
      </c>
      <c r="L2827" s="25">
        <v>45748</v>
      </c>
      <c r="M2827" s="25">
        <v>46112</v>
      </c>
      <c r="N2827" s="81">
        <f t="shared" si="574"/>
        <v>46112</v>
      </c>
      <c r="O2827" s="77" t="str">
        <f t="shared" ca="1" si="575"/>
        <v>Expired</v>
      </c>
      <c r="P2827" s="77" t="str" cm="1">
        <f t="array" aca="1" ref="P2827" ca="1">_xlfn.IFS((N2827-TODAY())&gt;=547,"06 Expires over 18 months",(N2827-TODAY())&gt;=365,"05 Expires in 18 months",(N2827-TODAY())&gt;=183,"04 Expires in 12 months",(N2827-TODAY())&gt;=92,"03 Expires in 6 months",(N2827-TODAY())&gt;=31,"02 Expires in 3 months",(N2827-TODAY())&gt;=0,"01 Expires in 30 days",(N2827-TODAY())&gt;=-31,"01 Expired last 30 days",(N2827-TODAY())&gt;=-92,"02 Expired last 3 months",(N2827-TODAY())&gt;=-183,"03 Expired last 6 months",(N2827-TODAY())&gt;=-365,"04 Expired last 12 months",(N2827-TODAY())&gt;=-547,"05 Expired last 18 months",TRUE,"06 Expired over 18 months")</f>
        <v>03 Expired last 6 months</v>
      </c>
      <c r="Q2827" s="65">
        <v>11590</v>
      </c>
      <c r="R2827" s="84">
        <f t="shared" si="576"/>
        <v>11590</v>
      </c>
      <c r="S2827" s="77" t="str" cm="1">
        <f t="array" ref="S2827">_xlfn.IFS(R2827&gt;5000000,"Gold",R2827&gt;=500000,"Silver",R2827&gt;30000,"Bronze",TRUE,"Transactional")</f>
        <v>Transactional</v>
      </c>
      <c r="T2827" s="24" t="s">
        <v>54</v>
      </c>
      <c r="U2827" s="101" t="s">
        <v>99</v>
      </c>
      <c r="V2827" s="101" t="s">
        <v>184</v>
      </c>
      <c r="W2827" s="77" t="str">
        <f t="shared" si="579"/>
        <v>No</v>
      </c>
      <c r="X2827" s="77" t="str">
        <f>IFERROR(_xlfn.XLOOKUP(J2827&amp;"||"&amp;K2827,'Mapping Ref.'!$J$2:$J$538,'Mapping Ref.'!$K$2:$K$538),"")</f>
        <v>ICT</v>
      </c>
      <c r="Y2827" s="77" t="str" cm="1">
        <f t="array" ref="Y2827">_xlfn.IFS(R2827&gt;2000000,"For Publication",R2827&gt;100000,"PID",R2827&gt;30000,"RFQ",TRUE,"Transactional")</f>
        <v>Transactional</v>
      </c>
      <c r="Z2827" s="24" t="s">
        <v>2277</v>
      </c>
      <c r="AA2827" s="32">
        <v>12</v>
      </c>
      <c r="AB2827" s="24">
        <v>0</v>
      </c>
      <c r="AC2827" s="25">
        <v>45730</v>
      </c>
      <c r="AD2827" s="24" t="s">
        <v>58</v>
      </c>
      <c r="AE2827" s="24" t="s">
        <v>8381</v>
      </c>
      <c r="AF2827" s="24" t="s">
        <v>59</v>
      </c>
      <c r="AG2827" s="24" t="s">
        <v>59</v>
      </c>
      <c r="AH2827" s="24" t="s">
        <v>60</v>
      </c>
      <c r="AI2827" s="24">
        <v>12355478</v>
      </c>
      <c r="AJ2827" s="24" t="s">
        <v>59</v>
      </c>
      <c r="AK2827" s="24" t="s">
        <v>101</v>
      </c>
      <c r="AL2827" s="24" t="s">
        <v>70</v>
      </c>
      <c r="AM2827" s="24" t="s">
        <v>59</v>
      </c>
      <c r="AN2827" s="24" t="s">
        <v>59</v>
      </c>
      <c r="AO2827" s="24">
        <v>0</v>
      </c>
      <c r="AP2827" s="24"/>
      <c r="AQ2827" s="24" t="s">
        <v>11110</v>
      </c>
      <c r="AR2827" s="24" t="s">
        <v>11111</v>
      </c>
      <c r="AS2827" s="89">
        <f t="shared" si="577"/>
        <v>11</v>
      </c>
      <c r="AT2827" s="24" t="s">
        <v>11107</v>
      </c>
    </row>
    <row r="2828" spans="1:46" x14ac:dyDescent="0.5">
      <c r="A2828" s="24">
        <v>2974</v>
      </c>
      <c r="B2828" s="24" t="s">
        <v>506</v>
      </c>
      <c r="C2828" s="24" t="s">
        <v>77</v>
      </c>
      <c r="D2828" s="24" t="s">
        <v>11112</v>
      </c>
      <c r="E2828" s="24" t="s">
        <v>11113</v>
      </c>
      <c r="F2828" s="77" t="str">
        <f t="shared" si="578"/>
        <v>ACCESS UK LIMITED</v>
      </c>
      <c r="G2828" s="24" t="s">
        <v>4893</v>
      </c>
      <c r="H2828" s="24" t="s">
        <v>11114</v>
      </c>
      <c r="I2828" s="24" t="s">
        <v>4563</v>
      </c>
      <c r="J2828" s="24" t="s">
        <v>52</v>
      </c>
      <c r="K2828" s="24" t="s">
        <v>116</v>
      </c>
      <c r="L2828" s="25">
        <v>45720</v>
      </c>
      <c r="M2828" s="25">
        <v>46115</v>
      </c>
      <c r="N2828" s="81">
        <f t="shared" si="574"/>
        <v>46115</v>
      </c>
      <c r="O2828" s="77" t="str">
        <f t="shared" ca="1" si="575"/>
        <v>Expired</v>
      </c>
      <c r="P2828" s="77" t="str" cm="1">
        <f t="array" aca="1" ref="P2828" ca="1">_xlfn.IFS((N2828-TODAY())&gt;=547,"06 Expires over 18 months",(N2828-TODAY())&gt;=365,"05 Expires in 18 months",(N2828-TODAY())&gt;=183,"04 Expires in 12 months",(N2828-TODAY())&gt;=92,"03 Expires in 6 months",(N2828-TODAY())&gt;=31,"02 Expires in 3 months",(N2828-TODAY())&gt;=0,"01 Expires in 30 days",(N2828-TODAY())&gt;=-31,"01 Expired last 30 days",(N2828-TODAY())&gt;=-92,"02 Expired last 3 months",(N2828-TODAY())&gt;=-183,"03 Expired last 6 months",(N2828-TODAY())&gt;=-365,"04 Expired last 12 months",(N2828-TODAY())&gt;=-547,"05 Expired last 18 months",TRUE,"06 Expired over 18 months")</f>
        <v>03 Expired last 6 months</v>
      </c>
      <c r="Q2828" s="65">
        <v>5000</v>
      </c>
      <c r="R2828" s="84">
        <f t="shared" si="576"/>
        <v>5000</v>
      </c>
      <c r="S2828" s="77" t="str" cm="1">
        <f t="array" ref="S2828">_xlfn.IFS(R2828&gt;5000000,"Gold",R2828&gt;=500000,"Silver",R2828&gt;30000,"Bronze",TRUE,"Transactional")</f>
        <v>Transactional</v>
      </c>
      <c r="T2828" s="24" t="s">
        <v>54</v>
      </c>
      <c r="U2828" s="101" t="s">
        <v>116</v>
      </c>
      <c r="V2828" s="101" t="s">
        <v>569</v>
      </c>
      <c r="W2828" s="77" t="str">
        <f t="shared" si="579"/>
        <v>No</v>
      </c>
      <c r="X2828" s="77" t="str">
        <f>IFERROR(_xlfn.XLOOKUP(J2828&amp;"||"&amp;K2828,'Mapping Ref.'!$J$2:$J$538,'Mapping Ref.'!$K$2:$K$538),"")</f>
        <v>ICT</v>
      </c>
      <c r="Y2828" s="77" t="str" cm="1">
        <f t="array" ref="Y2828">_xlfn.IFS(R2828&gt;2000000,"For Publication",R2828&gt;100000,"PID",R2828&gt;30000,"RFQ",TRUE,"Transactional")</f>
        <v>Transactional</v>
      </c>
      <c r="Z2828" s="24" t="s">
        <v>2277</v>
      </c>
      <c r="AA2828" s="32">
        <v>12</v>
      </c>
      <c r="AB2828" s="24">
        <v>0</v>
      </c>
      <c r="AC2828" s="25">
        <v>45730</v>
      </c>
      <c r="AD2828" s="24" t="s">
        <v>58</v>
      </c>
      <c r="AE2828" s="24" t="s">
        <v>8381</v>
      </c>
      <c r="AF2828" s="24" t="s">
        <v>60</v>
      </c>
      <c r="AG2828" s="24" t="s">
        <v>60</v>
      </c>
      <c r="AH2828" s="24" t="s">
        <v>60</v>
      </c>
      <c r="AI2828" s="24">
        <v>2343760</v>
      </c>
      <c r="AJ2828" s="24" t="s">
        <v>59</v>
      </c>
      <c r="AK2828" s="24" t="s">
        <v>101</v>
      </c>
      <c r="AL2828" s="24" t="s">
        <v>70</v>
      </c>
      <c r="AM2828" s="24" t="s">
        <v>59</v>
      </c>
      <c r="AN2828" s="24" t="s">
        <v>59</v>
      </c>
      <c r="AO2828" s="24">
        <v>0</v>
      </c>
      <c r="AP2828" s="24"/>
      <c r="AQ2828" s="24" t="s">
        <v>11115</v>
      </c>
      <c r="AR2828" s="24" t="s">
        <v>11116</v>
      </c>
      <c r="AS2828" s="89">
        <f t="shared" si="577"/>
        <v>12</v>
      </c>
      <c r="AT2828" s="24" t="s">
        <v>7362</v>
      </c>
    </row>
    <row r="2829" spans="1:46" x14ac:dyDescent="0.5">
      <c r="A2829" s="24">
        <v>2975</v>
      </c>
      <c r="B2829" s="24" t="s">
        <v>506</v>
      </c>
      <c r="C2829" s="24"/>
      <c r="D2829" s="24" t="s">
        <v>7187</v>
      </c>
      <c r="E2829" s="24" t="s">
        <v>11117</v>
      </c>
      <c r="F2829" s="77" t="str">
        <f t="shared" si="578"/>
        <v>REDBRIDGE - HIGHLANDS PRIMARY SCHOOL</v>
      </c>
      <c r="G2829" s="24" t="s">
        <v>11118</v>
      </c>
      <c r="H2829" s="24" t="s">
        <v>5010</v>
      </c>
      <c r="I2829" s="24" t="s">
        <v>5010</v>
      </c>
      <c r="J2829" s="24" t="s">
        <v>190</v>
      </c>
      <c r="K2829" s="24" t="s">
        <v>6369</v>
      </c>
      <c r="L2829" s="25">
        <v>45734</v>
      </c>
      <c r="M2829" s="25">
        <v>46112</v>
      </c>
      <c r="N2829" s="81">
        <f t="shared" si="574"/>
        <v>46660</v>
      </c>
      <c r="O2829" s="77" t="str">
        <f t="shared" ca="1" si="575"/>
        <v>Live</v>
      </c>
      <c r="P2829" s="77" t="str" cm="1">
        <f t="array" aca="1" ref="P2829" ca="1">_xlfn.IFS((N2829-TODAY())&gt;=547,"06 Expires over 18 months",(N2829-TODAY())&gt;=365,"05 Expires in 18 months",(N2829-TODAY())&gt;=183,"04 Expires in 12 months",(N2829-TODAY())&gt;=92,"03 Expires in 6 months",(N2829-TODAY())&gt;=31,"02 Expires in 3 months",(N2829-TODAY())&gt;=0,"01 Expires in 30 days",(N2829-TODAY())&gt;=-31,"01 Expired last 30 days",(N2829-TODAY())&gt;=-92,"02 Expired last 3 months",(N2829-TODAY())&gt;=-183,"03 Expired last 6 months",(N2829-TODAY())&gt;=-365,"04 Expired last 12 months",(N2829-TODAY())&gt;=-547,"05 Expired last 18 months",TRUE,"06 Expired over 18 months")</f>
        <v>05 Expires in 18 months</v>
      </c>
      <c r="Q2829" s="65">
        <v>5000</v>
      </c>
      <c r="R2829" s="84">
        <f t="shared" si="576"/>
        <v>12500</v>
      </c>
      <c r="S2829" s="77" t="str" cm="1">
        <f t="array" ref="S2829">_xlfn.IFS(R2829&gt;5000000,"Gold",R2829&gt;=500000,"Silver",R2829&gt;30000,"Bronze",TRUE,"Transactional")</f>
        <v>Transactional</v>
      </c>
      <c r="T2829" s="24" t="s">
        <v>54</v>
      </c>
      <c r="U2829" s="101" t="s">
        <v>366</v>
      </c>
      <c r="V2829" s="101"/>
      <c r="W2829" s="77" t="str">
        <f t="shared" si="579"/>
        <v>Yes</v>
      </c>
      <c r="X2829" s="77" t="str">
        <f>IFERROR(_xlfn.XLOOKUP(J2829&amp;"||"&amp;K2829,'Mapping Ref.'!$J$2:$J$538,'Mapping Ref.'!$K$2:$K$538),"")</f>
        <v>Childrens &amp; Adults</v>
      </c>
      <c r="Y2829" s="77" t="str" cm="1">
        <f t="array" ref="Y2829">_xlfn.IFS(R2829&gt;2000000,"For Publication",R2829&gt;100000,"PID",R2829&gt;30000,"RFQ",TRUE,"Transactional")</f>
        <v>Transactional</v>
      </c>
      <c r="Z2829" s="24" t="s">
        <v>8586</v>
      </c>
      <c r="AA2829" s="32">
        <v>12</v>
      </c>
      <c r="AB2829" s="24">
        <v>18</v>
      </c>
      <c r="AC2829" s="25">
        <v>45734</v>
      </c>
      <c r="AD2829" s="24" t="s">
        <v>58</v>
      </c>
      <c r="AE2829" s="24" t="s">
        <v>8471</v>
      </c>
      <c r="AF2829" s="24" t="s">
        <v>60</v>
      </c>
      <c r="AG2829" s="24" t="s">
        <v>59</v>
      </c>
      <c r="AH2829" s="24" t="s">
        <v>60</v>
      </c>
      <c r="AI2829" s="24" t="s">
        <v>11119</v>
      </c>
      <c r="AJ2829" s="24" t="s">
        <v>59</v>
      </c>
      <c r="AK2829" s="24" t="s">
        <v>101</v>
      </c>
      <c r="AL2829" s="24" t="s">
        <v>70</v>
      </c>
      <c r="AM2829" s="24" t="s">
        <v>59</v>
      </c>
      <c r="AN2829" s="24" t="s">
        <v>59</v>
      </c>
      <c r="AO2829" s="24">
        <v>0</v>
      </c>
      <c r="AP2829" s="24"/>
      <c r="AQ2829" s="24" t="s">
        <v>11120</v>
      </c>
      <c r="AR2829" s="24" t="s">
        <v>11121</v>
      </c>
      <c r="AS2829" s="89">
        <f t="shared" si="577"/>
        <v>30</v>
      </c>
      <c r="AT2829" s="24" t="s">
        <v>11122</v>
      </c>
    </row>
    <row r="2830" spans="1:46" x14ac:dyDescent="0.5">
      <c r="A2830" s="24">
        <v>2976</v>
      </c>
      <c r="B2830" s="24" t="s">
        <v>506</v>
      </c>
      <c r="C2830" s="24"/>
      <c r="D2830" s="24" t="s">
        <v>11123</v>
      </c>
      <c r="E2830" s="24" t="s">
        <v>11124</v>
      </c>
      <c r="F2830" s="77" t="str">
        <f t="shared" si="578"/>
        <v>Raksourcing Ltd</v>
      </c>
      <c r="G2830" s="24" t="s">
        <v>11125</v>
      </c>
      <c r="H2830" s="24" t="s">
        <v>3282</v>
      </c>
      <c r="I2830" s="24" t="s">
        <v>10463</v>
      </c>
      <c r="J2830" s="24" t="s">
        <v>107</v>
      </c>
      <c r="K2830" s="27" t="s">
        <v>3283</v>
      </c>
      <c r="L2830" s="25">
        <v>45734</v>
      </c>
      <c r="M2830" s="25">
        <v>46463</v>
      </c>
      <c r="N2830" s="81">
        <f t="shared" si="574"/>
        <v>46829</v>
      </c>
      <c r="O2830" s="77" t="str">
        <f t="shared" ca="1" si="575"/>
        <v>Live</v>
      </c>
      <c r="P2830" s="77" t="str" cm="1">
        <f t="array" aca="1" ref="P2830" ca="1">_xlfn.IFS((N2830-TODAY())&gt;=547,"06 Expires over 18 months",(N2830-TODAY())&gt;=365,"05 Expires in 18 months",(N2830-TODAY())&gt;=183,"04 Expires in 12 months",(N2830-TODAY())&gt;=92,"03 Expires in 6 months",(N2830-TODAY())&gt;=31,"02 Expires in 3 months",(N2830-TODAY())&gt;=0,"01 Expires in 30 days",(N2830-TODAY())&gt;=-31,"01 Expired last 30 days",(N2830-TODAY())&gt;=-92,"02 Expired last 3 months",(N2830-TODAY())&gt;=-183,"03 Expired last 6 months",(N2830-TODAY())&gt;=-365,"04 Expired last 12 months",(N2830-TODAY())&gt;=-547,"05 Expired last 18 months",TRUE,"06 Expired over 18 months")</f>
        <v>06 Expires over 18 months</v>
      </c>
      <c r="Q2830" s="65">
        <v>97999.99</v>
      </c>
      <c r="R2830" s="84">
        <f t="shared" si="576"/>
        <v>285833.3041666667</v>
      </c>
      <c r="S2830" s="77" t="str" cm="1">
        <f t="array" ref="S2830">_xlfn.IFS(R2830&gt;5000000,"Gold",R2830&gt;=500000,"Silver",R2830&gt;30000,"Bronze",TRUE,"Transactional")</f>
        <v>Bronze</v>
      </c>
      <c r="T2830" s="24" t="s">
        <v>54</v>
      </c>
      <c r="U2830" s="101" t="s">
        <v>109</v>
      </c>
      <c r="V2830" s="101" t="s">
        <v>2428</v>
      </c>
      <c r="W2830" s="77" t="str">
        <f t="shared" si="579"/>
        <v>Yes</v>
      </c>
      <c r="X2830" s="77" t="str">
        <f>IFERROR(_xlfn.XLOOKUP(J2830&amp;"||"&amp;K2830,'Mapping Ref.'!$J$2:$J$538,'Mapping Ref.'!$K$2:$K$538),"")</f>
        <v>Construction &amp; Estates</v>
      </c>
      <c r="Y2830" s="77" t="str" cm="1">
        <f t="array" ref="Y2830">_xlfn.IFS(R2830&gt;2000000,"For Publication",R2830&gt;100000,"PID",R2830&gt;30000,"RFQ",TRUE,"Transactional")</f>
        <v>PID</v>
      </c>
      <c r="Z2830" s="24" t="s">
        <v>2277</v>
      </c>
      <c r="AA2830" s="32">
        <v>12</v>
      </c>
      <c r="AB2830" s="24">
        <v>12</v>
      </c>
      <c r="AC2830" s="25">
        <v>45734</v>
      </c>
      <c r="AD2830" s="24" t="s">
        <v>58</v>
      </c>
      <c r="AE2830" s="24" t="s">
        <v>8375</v>
      </c>
      <c r="AF2830" s="24" t="s">
        <v>60</v>
      </c>
      <c r="AG2830" s="24" t="s">
        <v>59</v>
      </c>
      <c r="AH2830" s="24" t="s">
        <v>60</v>
      </c>
      <c r="AI2830" s="24">
        <v>16291219</v>
      </c>
      <c r="AJ2830" s="24" t="s">
        <v>59</v>
      </c>
      <c r="AK2830" s="24" t="s">
        <v>86</v>
      </c>
      <c r="AL2830" s="24" t="s">
        <v>8595</v>
      </c>
      <c r="AM2830" s="24" t="s">
        <v>60</v>
      </c>
      <c r="AN2830" s="24" t="s">
        <v>59</v>
      </c>
      <c r="AO2830" s="24">
        <v>0</v>
      </c>
      <c r="AP2830" s="24"/>
      <c r="AQ2830" s="24" t="s">
        <v>11126</v>
      </c>
      <c r="AR2830" s="24" t="s">
        <v>11127</v>
      </c>
      <c r="AS2830" s="89">
        <f t="shared" si="577"/>
        <v>35</v>
      </c>
      <c r="AT2830" s="24"/>
    </row>
    <row r="2831" spans="1:46" x14ac:dyDescent="0.5">
      <c r="A2831" s="24">
        <v>2977</v>
      </c>
      <c r="B2831" s="24" t="s">
        <v>506</v>
      </c>
      <c r="C2831" s="24" t="s">
        <v>77</v>
      </c>
      <c r="D2831" s="24" t="s">
        <v>11039</v>
      </c>
      <c r="E2831" s="24" t="s">
        <v>11040</v>
      </c>
      <c r="F2831" s="77" t="str">
        <f t="shared" si="578"/>
        <v>CORAM TRADING LTD</v>
      </c>
      <c r="G2831" s="24" t="s">
        <v>11041</v>
      </c>
      <c r="H2831" s="24" t="s">
        <v>11042</v>
      </c>
      <c r="I2831" s="24" t="s">
        <v>5589</v>
      </c>
      <c r="J2831" s="24" t="s">
        <v>190</v>
      </c>
      <c r="K2831" s="27" t="s">
        <v>467</v>
      </c>
      <c r="L2831" s="25">
        <v>45735</v>
      </c>
      <c r="M2831" s="25">
        <v>46100</v>
      </c>
      <c r="N2831" s="81">
        <f t="shared" si="574"/>
        <v>46465</v>
      </c>
      <c r="O2831" s="77" t="str">
        <f t="shared" ca="1" si="575"/>
        <v>Live</v>
      </c>
      <c r="P2831" s="77" t="str" cm="1">
        <f t="array" aca="1" ref="P2831" ca="1">_xlfn.IFS((N2831-TODAY())&gt;=547,"06 Expires over 18 months",(N2831-TODAY())&gt;=365,"05 Expires in 18 months",(N2831-TODAY())&gt;=183,"04 Expires in 12 months",(N2831-TODAY())&gt;=92,"03 Expires in 6 months",(N2831-TODAY())&gt;=31,"02 Expires in 3 months",(N2831-TODAY())&gt;=0,"01 Expires in 30 days",(N2831-TODAY())&gt;=-31,"01 Expired last 30 days",(N2831-TODAY())&gt;=-92,"02 Expired last 3 months",(N2831-TODAY())&gt;=-183,"03 Expired last 6 months",(N2831-TODAY())&gt;=-365,"04 Expired last 12 months",(N2831-TODAY())&gt;=-547,"05 Expired last 18 months",TRUE,"06 Expired over 18 months")</f>
        <v>04 Expires in 12 months</v>
      </c>
      <c r="Q2831" s="65">
        <v>20000</v>
      </c>
      <c r="R2831" s="84">
        <f t="shared" si="576"/>
        <v>40000</v>
      </c>
      <c r="S2831" s="77" t="str" cm="1">
        <f t="array" ref="S2831">_xlfn.IFS(R2831&gt;5000000,"Gold",R2831&gt;=500000,"Silver",R2831&gt;30000,"Bronze",TRUE,"Transactional")</f>
        <v>Bronze</v>
      </c>
      <c r="T2831" s="24" t="s">
        <v>54</v>
      </c>
      <c r="U2831" s="101" t="s">
        <v>84</v>
      </c>
      <c r="V2831" s="101" t="s">
        <v>157</v>
      </c>
      <c r="W2831" s="77" t="str">
        <f t="shared" si="579"/>
        <v>Yes</v>
      </c>
      <c r="X2831" s="77" t="str">
        <f>IFERROR(_xlfn.XLOOKUP(J2831&amp;"||"&amp;K2831,'Mapping Ref.'!$J$2:$J$538,'Mapping Ref.'!$K$2:$K$538),"")</f>
        <v>Childrens &amp; Adults</v>
      </c>
      <c r="Y2831" s="77" t="str" cm="1">
        <f t="array" ref="Y2831">_xlfn.IFS(R2831&gt;2000000,"For Publication",R2831&gt;100000,"PID",R2831&gt;30000,"RFQ",TRUE,"Transactional")</f>
        <v>RFQ</v>
      </c>
      <c r="Z2831" s="24" t="s">
        <v>2277</v>
      </c>
      <c r="AA2831" s="32">
        <v>12</v>
      </c>
      <c r="AB2831" s="24">
        <v>12</v>
      </c>
      <c r="AC2831" s="25">
        <v>45735</v>
      </c>
      <c r="AD2831" s="24" t="s">
        <v>58</v>
      </c>
      <c r="AE2831" s="24" t="s">
        <v>11128</v>
      </c>
      <c r="AF2831" s="24" t="s">
        <v>59</v>
      </c>
      <c r="AG2831" s="24" t="s">
        <v>59</v>
      </c>
      <c r="AH2831" s="24" t="s">
        <v>60</v>
      </c>
      <c r="AI2831" s="24">
        <v>7034159</v>
      </c>
      <c r="AJ2831" s="24" t="s">
        <v>59</v>
      </c>
      <c r="AK2831" s="24" t="s">
        <v>101</v>
      </c>
      <c r="AL2831" s="24" t="s">
        <v>70</v>
      </c>
      <c r="AM2831" s="24" t="s">
        <v>60</v>
      </c>
      <c r="AN2831" s="24" t="s">
        <v>59</v>
      </c>
      <c r="AO2831" s="24">
        <v>0</v>
      </c>
      <c r="AP2831" s="24"/>
      <c r="AQ2831" s="24" t="s">
        <v>11129</v>
      </c>
      <c r="AR2831" s="24" t="s">
        <v>11130</v>
      </c>
      <c r="AS2831" s="89">
        <f t="shared" si="577"/>
        <v>24</v>
      </c>
      <c r="AT2831" s="24" t="s">
        <v>11045</v>
      </c>
    </row>
    <row r="2832" spans="1:46" x14ac:dyDescent="0.5">
      <c r="A2832" s="24">
        <v>2978</v>
      </c>
      <c r="B2832" s="24" t="s">
        <v>506</v>
      </c>
      <c r="C2832" s="24"/>
      <c r="D2832" s="24" t="s">
        <v>11131</v>
      </c>
      <c r="E2832" s="24" t="s">
        <v>11132</v>
      </c>
      <c r="F2832" s="77" t="str">
        <f t="shared" si="578"/>
        <v>WPC Software</v>
      </c>
      <c r="G2832" s="24" t="s">
        <v>11133</v>
      </c>
      <c r="H2832" s="24" t="s">
        <v>1835</v>
      </c>
      <c r="I2832" s="24" t="s">
        <v>1835</v>
      </c>
      <c r="J2832" s="24" t="s">
        <v>52</v>
      </c>
      <c r="K2832" s="27" t="s">
        <v>1836</v>
      </c>
      <c r="L2832" s="25">
        <v>45735</v>
      </c>
      <c r="M2832" s="25">
        <v>46831</v>
      </c>
      <c r="N2832" s="81">
        <f t="shared" si="574"/>
        <v>47015</v>
      </c>
      <c r="O2832" s="77" t="str">
        <f t="shared" ca="1" si="575"/>
        <v>Live</v>
      </c>
      <c r="P2832" s="77" t="str" cm="1">
        <f t="array" aca="1" ref="P2832" ca="1">_xlfn.IFS((N2832-TODAY())&gt;=547,"06 Expires over 18 months",(N2832-TODAY())&gt;=365,"05 Expires in 18 months",(N2832-TODAY())&gt;=183,"04 Expires in 12 months",(N2832-TODAY())&gt;=92,"03 Expires in 6 months",(N2832-TODAY())&gt;=31,"02 Expires in 3 months",(N2832-TODAY())&gt;=0,"01 Expires in 30 days",(N2832-TODAY())&gt;=-31,"01 Expired last 30 days",(N2832-TODAY())&gt;=-92,"02 Expired last 3 months",(N2832-TODAY())&gt;=-183,"03 Expired last 6 months",(N2832-TODAY())&gt;=-365,"04 Expired last 12 months",(N2832-TODAY())&gt;=-547,"05 Expired last 18 months",TRUE,"06 Expired over 18 months")</f>
        <v>06 Expires over 18 months</v>
      </c>
      <c r="Q2832" s="65">
        <v>26000</v>
      </c>
      <c r="R2832" s="84">
        <f t="shared" si="576"/>
        <v>91000</v>
      </c>
      <c r="S2832" s="77" t="str" cm="1">
        <f t="array" ref="S2832">_xlfn.IFS(R2832&gt;5000000,"Gold",R2832&gt;=500000,"Silver",R2832&gt;30000,"Bronze",TRUE,"Transactional")</f>
        <v>Bronze</v>
      </c>
      <c r="T2832" s="24" t="s">
        <v>54</v>
      </c>
      <c r="U2832" s="101" t="s">
        <v>116</v>
      </c>
      <c r="V2832" s="101" t="s">
        <v>569</v>
      </c>
      <c r="W2832" s="77" t="str">
        <f t="shared" si="579"/>
        <v>Yes</v>
      </c>
      <c r="X2832" s="77" t="str">
        <f>IFERROR(_xlfn.XLOOKUP(J2832&amp;"||"&amp;K2832,'Mapping Ref.'!$J$2:$J$538,'Mapping Ref.'!$K$2:$K$538),"")</f>
        <v>Corporate</v>
      </c>
      <c r="Y2832" s="77" t="str" cm="1">
        <f t="array" ref="Y2832">_xlfn.IFS(R2832&gt;2000000,"For Publication",R2832&gt;100000,"PID",R2832&gt;30000,"RFQ",TRUE,"Transactional")</f>
        <v>RFQ</v>
      </c>
      <c r="Z2832" s="24" t="s">
        <v>8586</v>
      </c>
      <c r="AA2832" s="32">
        <v>36</v>
      </c>
      <c r="AB2832" s="24">
        <v>6</v>
      </c>
      <c r="AC2832" s="25">
        <v>45735</v>
      </c>
      <c r="AD2832" s="24" t="s">
        <v>58</v>
      </c>
      <c r="AE2832" s="24" t="s">
        <v>8375</v>
      </c>
      <c r="AF2832" s="24" t="s">
        <v>60</v>
      </c>
      <c r="AG2832" s="24" t="s">
        <v>59</v>
      </c>
      <c r="AH2832" s="24" t="s">
        <v>60</v>
      </c>
      <c r="AI2832" s="24">
        <v>3510785</v>
      </c>
      <c r="AJ2832" s="24" t="s">
        <v>59</v>
      </c>
      <c r="AK2832" s="24" t="s">
        <v>101</v>
      </c>
      <c r="AL2832" s="24" t="s">
        <v>70</v>
      </c>
      <c r="AM2832" s="24" t="s">
        <v>59</v>
      </c>
      <c r="AN2832" s="24" t="s">
        <v>59</v>
      </c>
      <c r="AO2832" s="24">
        <v>0</v>
      </c>
      <c r="AP2832" s="24"/>
      <c r="AQ2832" s="24" t="s">
        <v>11134</v>
      </c>
      <c r="AR2832" s="24" t="s">
        <v>11135</v>
      </c>
      <c r="AS2832" s="89">
        <f t="shared" si="577"/>
        <v>42</v>
      </c>
      <c r="AT2832" s="24" t="s">
        <v>11136</v>
      </c>
    </row>
    <row r="2833" spans="1:46" x14ac:dyDescent="0.5">
      <c r="A2833" s="24">
        <v>2979</v>
      </c>
      <c r="B2833" s="24"/>
      <c r="C2833" s="24"/>
      <c r="D2833" s="24" t="s">
        <v>11137</v>
      </c>
      <c r="E2833" s="24" t="s">
        <v>11138</v>
      </c>
      <c r="F2833" s="77" t="str">
        <f t="shared" si="578"/>
        <v>CHIRPY HEAT LTD</v>
      </c>
      <c r="G2833" s="24" t="s">
        <v>11139</v>
      </c>
      <c r="H2833" s="24" t="s">
        <v>11140</v>
      </c>
      <c r="I2833" s="24" t="s">
        <v>11140</v>
      </c>
      <c r="J2833" s="24" t="s">
        <v>107</v>
      </c>
      <c r="K2833" s="27" t="s">
        <v>1519</v>
      </c>
      <c r="L2833" s="25">
        <v>45748</v>
      </c>
      <c r="M2833" s="25">
        <v>45792</v>
      </c>
      <c r="N2833" s="81">
        <f t="shared" si="574"/>
        <v>45792</v>
      </c>
      <c r="O2833" s="77" t="str">
        <f t="shared" ca="1" si="575"/>
        <v>Expired</v>
      </c>
      <c r="P2833" s="77" t="str" cm="1">
        <f t="array" aca="1" ref="P2833" ca="1">_xlfn.IFS((N2833-TODAY())&gt;=547,"06 Expires over 18 months",(N2833-TODAY())&gt;=365,"05 Expires in 18 months",(N2833-TODAY())&gt;=183,"04 Expires in 12 months",(N2833-TODAY())&gt;=92,"03 Expires in 6 months",(N2833-TODAY())&gt;=31,"02 Expires in 3 months",(N2833-TODAY())&gt;=0,"01 Expires in 30 days",(N2833-TODAY())&gt;=-31,"01 Expired last 30 days",(N2833-TODAY())&gt;=-92,"02 Expired last 3 months",(N2833-TODAY())&gt;=-183,"03 Expired last 6 months",(N2833-TODAY())&gt;=-365,"04 Expired last 12 months",(N2833-TODAY())&gt;=-547,"05 Expired last 18 months",TRUE,"06 Expired over 18 months")</f>
        <v>05 Expired last 18 months</v>
      </c>
      <c r="Q2833" s="65">
        <v>9500</v>
      </c>
      <c r="R2833" s="84">
        <f t="shared" si="576"/>
        <v>9500</v>
      </c>
      <c r="S2833" s="77" t="str" cm="1">
        <f t="array" ref="S2833">_xlfn.IFS(R2833&gt;5000000,"Gold",R2833&gt;=500000,"Silver",R2833&gt;30000,"Bronze",TRUE,"Transactional")</f>
        <v>Transactional</v>
      </c>
      <c r="T2833" s="24" t="s">
        <v>54</v>
      </c>
      <c r="U2833" s="101" t="s">
        <v>237</v>
      </c>
      <c r="V2833" s="101" t="s">
        <v>940</v>
      </c>
      <c r="W2833" s="77" t="str">
        <f t="shared" si="579"/>
        <v>No</v>
      </c>
      <c r="X2833" s="77" t="str">
        <f>IFERROR(_xlfn.XLOOKUP(J2833&amp;"||"&amp;K2833,'Mapping Ref.'!$J$2:$J$538,'Mapping Ref.'!$K$2:$K$538),"")</f>
        <v>Construction &amp; Estates</v>
      </c>
      <c r="Y2833" s="77" t="str" cm="1">
        <f t="array" ref="Y2833">_xlfn.IFS(R2833&gt;2000000,"For Publication",R2833&gt;100000,"PID",R2833&gt;30000,"RFQ",TRUE,"Transactional")</f>
        <v>Transactional</v>
      </c>
      <c r="Z2833" s="24" t="s">
        <v>2277</v>
      </c>
      <c r="AA2833" s="32">
        <v>2</v>
      </c>
      <c r="AB2833" s="24">
        <v>0</v>
      </c>
      <c r="AC2833" s="25">
        <v>45736</v>
      </c>
      <c r="AD2833" s="24" t="s">
        <v>58</v>
      </c>
      <c r="AE2833" s="24">
        <v>0</v>
      </c>
      <c r="AF2833" s="24" t="s">
        <v>60</v>
      </c>
      <c r="AG2833" s="24" t="s">
        <v>59</v>
      </c>
      <c r="AH2833" s="24" t="s">
        <v>60</v>
      </c>
      <c r="AI2833" s="24">
        <v>9965009</v>
      </c>
      <c r="AJ2833" s="24" t="s">
        <v>60</v>
      </c>
      <c r="AK2833" s="24" t="s">
        <v>101</v>
      </c>
      <c r="AL2833" s="24" t="s">
        <v>70</v>
      </c>
      <c r="AM2833" s="24" t="s">
        <v>60</v>
      </c>
      <c r="AN2833" s="24"/>
      <c r="AO2833" s="24">
        <v>0</v>
      </c>
      <c r="AP2833" s="24"/>
      <c r="AQ2833" s="24" t="s">
        <v>11141</v>
      </c>
      <c r="AR2833" s="24" t="s">
        <v>11142</v>
      </c>
      <c r="AS2833" s="89">
        <f t="shared" si="577"/>
        <v>1</v>
      </c>
      <c r="AT2833" s="24" t="s">
        <v>11143</v>
      </c>
    </row>
    <row r="2834" spans="1:46" x14ac:dyDescent="0.5">
      <c r="A2834" s="24">
        <v>2980</v>
      </c>
      <c r="B2834" s="24" t="s">
        <v>506</v>
      </c>
      <c r="C2834" s="24"/>
      <c r="D2834" s="24" t="s">
        <v>11144</v>
      </c>
      <c r="E2834" s="24" t="s">
        <v>11145</v>
      </c>
      <c r="F2834" s="77" t="str">
        <f t="shared" si="578"/>
        <v>Am Billing Esq T/A King Feeders Uk</v>
      </c>
      <c r="G2834" s="24" t="s">
        <v>11146</v>
      </c>
      <c r="H2834" s="24" t="s">
        <v>3282</v>
      </c>
      <c r="I2834" s="24" t="s">
        <v>10463</v>
      </c>
      <c r="J2834" s="24" t="s">
        <v>107</v>
      </c>
      <c r="K2834" s="27" t="s">
        <v>3283</v>
      </c>
      <c r="L2834" s="25">
        <v>45736</v>
      </c>
      <c r="M2834" s="25">
        <v>46831</v>
      </c>
      <c r="N2834" s="81">
        <f t="shared" ref="N2834:N2836" si="580">EDATE(M2834,AB2834)</f>
        <v>46831</v>
      </c>
      <c r="O2834" s="77" t="str">
        <f t="shared" ref="O2834:O2836" ca="1" si="581">IF(N2834&lt;TODAY(),"Expired","Live")</f>
        <v>Live</v>
      </c>
      <c r="P2834" s="77" t="str" cm="1">
        <f t="array" aca="1" ref="P2834" ca="1">_xlfn.IFS((N2834-TODAY())&gt;=547,"06 Expires over 18 months",(N2834-TODAY())&gt;=365,"05 Expires in 18 months",(N2834-TODAY())&gt;=183,"04 Expires in 12 months",(N2834-TODAY())&gt;=92,"03 Expires in 6 months",(N2834-TODAY())&gt;=31,"02 Expires in 3 months",(N2834-TODAY())&gt;=0,"01 Expires in 30 days",(N2834-TODAY())&gt;=-31,"01 Expired last 30 days",(N2834-TODAY())&gt;=-92,"02 Expired last 3 months",(N2834-TODAY())&gt;=-183,"03 Expired last 6 months",(N2834-TODAY())&gt;=-365,"04 Expired last 12 months",(N2834-TODAY())&gt;=-547,"05 Expired last 18 months",TRUE,"06 Expired over 18 months")</f>
        <v>06 Expires over 18 months</v>
      </c>
      <c r="Q2834" s="65">
        <v>10000</v>
      </c>
      <c r="R2834" s="84">
        <f t="shared" si="576"/>
        <v>29166.666666666668</v>
      </c>
      <c r="S2834" s="77" t="str" cm="1">
        <f t="array" ref="S2834">_xlfn.IFS(R2834&gt;5000000,"Gold",R2834&gt;=500000,"Silver",R2834&gt;30000,"Bronze",TRUE,"Transactional")</f>
        <v>Transactional</v>
      </c>
      <c r="T2834" s="24" t="s">
        <v>54</v>
      </c>
      <c r="U2834" s="101" t="s">
        <v>445</v>
      </c>
      <c r="V2834" s="101" t="s">
        <v>2500</v>
      </c>
      <c r="W2834" s="77" t="str">
        <f t="shared" si="579"/>
        <v>No</v>
      </c>
      <c r="X2834" s="77" t="str">
        <f>IFERROR(_xlfn.XLOOKUP(J2834&amp;"||"&amp;K2834,'Mapping Ref.'!$J$2:$J$538,'Mapping Ref.'!$K$2:$K$538),"")</f>
        <v>Construction &amp; Estates</v>
      </c>
      <c r="Y2834" s="77" t="str" cm="1">
        <f t="array" ref="Y2834">_xlfn.IFS(R2834&gt;2000000,"For Publication",R2834&gt;100000,"PID",R2834&gt;30000,"RFQ",TRUE,"Transactional")</f>
        <v>Transactional</v>
      </c>
      <c r="Z2834" s="24" t="s">
        <v>2277</v>
      </c>
      <c r="AA2834" s="32">
        <v>36</v>
      </c>
      <c r="AB2834" s="24">
        <v>0</v>
      </c>
      <c r="AC2834" s="25">
        <v>45736</v>
      </c>
      <c r="AD2834" s="24" t="s">
        <v>58</v>
      </c>
      <c r="AE2834" s="24" t="s">
        <v>8375</v>
      </c>
      <c r="AF2834" s="24" t="s">
        <v>60</v>
      </c>
      <c r="AG2834" s="24" t="s">
        <v>59</v>
      </c>
      <c r="AH2834" s="24" t="s">
        <v>60</v>
      </c>
      <c r="AI2834" s="24" t="s">
        <v>8471</v>
      </c>
      <c r="AJ2834" s="24" t="s">
        <v>59</v>
      </c>
      <c r="AK2834" s="24" t="s">
        <v>101</v>
      </c>
      <c r="AL2834" s="24" t="s">
        <v>8595</v>
      </c>
      <c r="AM2834" s="24" t="s">
        <v>60</v>
      </c>
      <c r="AN2834" s="24" t="s">
        <v>59</v>
      </c>
      <c r="AO2834" s="24">
        <v>0</v>
      </c>
      <c r="AP2834" s="24"/>
      <c r="AQ2834" s="24" t="s">
        <v>11147</v>
      </c>
      <c r="AR2834" s="24" t="s">
        <v>11148</v>
      </c>
      <c r="AS2834" s="89">
        <f t="shared" si="577"/>
        <v>35</v>
      </c>
      <c r="AT2834" s="24"/>
    </row>
    <row r="2835" spans="1:46" x14ac:dyDescent="0.5">
      <c r="A2835" s="24">
        <v>2981</v>
      </c>
      <c r="B2835" s="24" t="s">
        <v>506</v>
      </c>
      <c r="C2835" s="24"/>
      <c r="D2835" s="24" t="s">
        <v>11149</v>
      </c>
      <c r="E2835" s="24" t="s">
        <v>11150</v>
      </c>
      <c r="F2835" s="77" t="str">
        <f t="shared" si="578"/>
        <v>Fluid Systems Limited T/A Pirtek Guilford</v>
      </c>
      <c r="G2835" s="24" t="s">
        <v>11151</v>
      </c>
      <c r="H2835" s="24" t="s">
        <v>3282</v>
      </c>
      <c r="I2835" s="24" t="s">
        <v>10463</v>
      </c>
      <c r="J2835" s="24" t="s">
        <v>107</v>
      </c>
      <c r="K2835" s="27" t="s">
        <v>3283</v>
      </c>
      <c r="L2835" s="25">
        <v>45736</v>
      </c>
      <c r="M2835" s="25">
        <v>46465</v>
      </c>
      <c r="N2835" s="81">
        <f t="shared" si="580"/>
        <v>46465</v>
      </c>
      <c r="O2835" s="77" t="str">
        <f t="shared" ca="1" si="581"/>
        <v>Live</v>
      </c>
      <c r="P2835" s="77" t="str" cm="1">
        <f t="array" aca="1" ref="P2835" ca="1">_xlfn.IFS((N2835-TODAY())&gt;=547,"06 Expires over 18 months",(N2835-TODAY())&gt;=365,"05 Expires in 18 months",(N2835-TODAY())&gt;=183,"04 Expires in 12 months",(N2835-TODAY())&gt;=92,"03 Expires in 6 months",(N2835-TODAY())&gt;=31,"02 Expires in 3 months",(N2835-TODAY())&gt;=0,"01 Expires in 30 days",(N2835-TODAY())&gt;=-31,"01 Expired last 30 days",(N2835-TODAY())&gt;=-92,"02 Expired last 3 months",(N2835-TODAY())&gt;=-183,"03 Expired last 6 months",(N2835-TODAY())&gt;=-365,"04 Expired last 12 months",(N2835-TODAY())&gt;=-547,"05 Expired last 18 months",TRUE,"06 Expired over 18 months")</f>
        <v>04 Expires in 12 months</v>
      </c>
      <c r="Q2835" s="65">
        <v>20000</v>
      </c>
      <c r="R2835" s="84">
        <f t="shared" si="576"/>
        <v>38333.333333333336</v>
      </c>
      <c r="S2835" s="77" t="str" cm="1">
        <f t="array" ref="S2835">_xlfn.IFS(R2835&gt;5000000,"Gold",R2835&gt;=500000,"Silver",R2835&gt;30000,"Bronze",TRUE,"Transactional")</f>
        <v>Bronze</v>
      </c>
      <c r="T2835" s="24" t="s">
        <v>54</v>
      </c>
      <c r="U2835" s="101" t="s">
        <v>208</v>
      </c>
      <c r="V2835" s="101" t="s">
        <v>209</v>
      </c>
      <c r="W2835" s="77" t="str">
        <f t="shared" si="579"/>
        <v>No</v>
      </c>
      <c r="X2835" s="77" t="str">
        <f>IFERROR(_xlfn.XLOOKUP(J2835&amp;"||"&amp;K2835,'Mapping Ref.'!$J$2:$J$538,'Mapping Ref.'!$K$2:$K$538),"")</f>
        <v>Construction &amp; Estates</v>
      </c>
      <c r="Y2835" s="77" t="str" cm="1">
        <f t="array" ref="Y2835">_xlfn.IFS(R2835&gt;2000000,"For Publication",R2835&gt;100000,"PID",R2835&gt;30000,"RFQ",TRUE,"Transactional")</f>
        <v>RFQ</v>
      </c>
      <c r="Z2835" s="24" t="s">
        <v>2277</v>
      </c>
      <c r="AA2835" s="32">
        <v>24</v>
      </c>
      <c r="AB2835" s="24">
        <v>0</v>
      </c>
      <c r="AC2835" s="25">
        <v>45736</v>
      </c>
      <c r="AD2835" s="24" t="s">
        <v>58</v>
      </c>
      <c r="AE2835" s="24" t="s">
        <v>8375</v>
      </c>
      <c r="AF2835" s="24" t="s">
        <v>60</v>
      </c>
      <c r="AG2835" s="24" t="s">
        <v>59</v>
      </c>
      <c r="AH2835" s="24" t="s">
        <v>60</v>
      </c>
      <c r="AI2835" s="24">
        <v>5413680</v>
      </c>
      <c r="AJ2835" s="24" t="s">
        <v>59</v>
      </c>
      <c r="AK2835" s="24" t="s">
        <v>101</v>
      </c>
      <c r="AL2835" s="24" t="s">
        <v>8595</v>
      </c>
      <c r="AM2835" s="24" t="s">
        <v>60</v>
      </c>
      <c r="AN2835" s="24" t="s">
        <v>59</v>
      </c>
      <c r="AO2835" s="24">
        <v>0</v>
      </c>
      <c r="AP2835" s="24"/>
      <c r="AQ2835" s="24" t="s">
        <v>11152</v>
      </c>
      <c r="AR2835" s="24" t="s">
        <v>11153</v>
      </c>
      <c r="AS2835" s="89">
        <f t="shared" si="577"/>
        <v>23</v>
      </c>
      <c r="AT2835" s="24"/>
    </row>
    <row r="2836" spans="1:46" x14ac:dyDescent="0.5">
      <c r="A2836" s="24">
        <v>2982</v>
      </c>
      <c r="B2836" s="24" t="s">
        <v>506</v>
      </c>
      <c r="C2836" s="24" t="s">
        <v>77</v>
      </c>
      <c r="D2836" s="24" t="s">
        <v>11154</v>
      </c>
      <c r="E2836" s="24" t="s">
        <v>11155</v>
      </c>
      <c r="F2836" s="77" t="str">
        <f t="shared" si="578"/>
        <v>RED LOFT PARTNERSHIP</v>
      </c>
      <c r="G2836" s="24" t="s">
        <v>11156</v>
      </c>
      <c r="H2836" s="24" t="s">
        <v>7297</v>
      </c>
      <c r="I2836" s="24" t="s">
        <v>7297</v>
      </c>
      <c r="J2836" s="24" t="s">
        <v>321</v>
      </c>
      <c r="K2836" s="27" t="s">
        <v>337</v>
      </c>
      <c r="L2836" s="25">
        <v>45215</v>
      </c>
      <c r="M2836" s="25">
        <v>45947</v>
      </c>
      <c r="N2836" s="81">
        <f t="shared" si="580"/>
        <v>46312</v>
      </c>
      <c r="O2836" s="77" t="str">
        <f t="shared" ca="1" si="581"/>
        <v>Live</v>
      </c>
      <c r="P2836" s="77" t="str" cm="1">
        <f t="array" aca="1" ref="P2836" ca="1">_xlfn.IFS((N2836-TODAY())&gt;=547,"06 Expires over 18 months",(N2836-TODAY())&gt;=365,"05 Expires in 18 months",(N2836-TODAY())&gt;=183,"04 Expires in 12 months",(N2836-TODAY())&gt;=92,"03 Expires in 6 months",(N2836-TODAY())&gt;=31,"02 Expires in 3 months",(N2836-TODAY())&gt;=0,"01 Expires in 30 days",(N2836-TODAY())&gt;=-31,"01 Expired last 30 days",(N2836-TODAY())&gt;=-92,"02 Expired last 3 months",(N2836-TODAY())&gt;=-183,"03 Expired last 6 months",(N2836-TODAY())&gt;=-365,"04 Expired last 12 months",(N2836-TODAY())&gt;=-547,"05 Expired last 18 months",TRUE,"06 Expired over 18 months")</f>
        <v>02 Expires in 3 months</v>
      </c>
      <c r="Q2836" s="65">
        <v>107200</v>
      </c>
      <c r="R2836" s="84">
        <f t="shared" si="576"/>
        <v>321600</v>
      </c>
      <c r="S2836" s="77" t="str" cm="1">
        <f t="array" ref="S2836">_xlfn.IFS(R2836&gt;5000000,"Gold",R2836&gt;=500000,"Silver",R2836&gt;30000,"Bronze",TRUE,"Transactional")</f>
        <v>Bronze</v>
      </c>
      <c r="T2836" s="24" t="s">
        <v>122</v>
      </c>
      <c r="U2836" s="101" t="s">
        <v>116</v>
      </c>
      <c r="V2836" s="101" t="s">
        <v>70</v>
      </c>
      <c r="W2836" s="77" t="str">
        <f t="shared" si="579"/>
        <v>Yes</v>
      </c>
      <c r="X2836" s="77" t="str">
        <f>IFERROR(_xlfn.XLOOKUP(J2836&amp;"||"&amp;K2836,'Mapping Ref.'!$J$2:$J$538,'Mapping Ref.'!$K$2:$K$538),"")</f>
        <v>Corporate</v>
      </c>
      <c r="Y2836" s="77" t="str" cm="1">
        <f t="array" ref="Y2836">_xlfn.IFS(R2836&gt;2000000,"For Publication",R2836&gt;100000,"PID",R2836&gt;30000,"RFQ",TRUE,"Transactional")</f>
        <v>PID</v>
      </c>
      <c r="Z2836" s="24" t="s">
        <v>2277</v>
      </c>
      <c r="AA2836" s="32">
        <v>24</v>
      </c>
      <c r="AB2836" s="24">
        <v>12</v>
      </c>
      <c r="AC2836" s="25">
        <v>45737</v>
      </c>
      <c r="AD2836" s="24" t="s">
        <v>58</v>
      </c>
      <c r="AE2836" s="24" t="s">
        <v>11157</v>
      </c>
      <c r="AF2836" s="24" t="s">
        <v>60</v>
      </c>
      <c r="AG2836" s="24" t="s">
        <v>59</v>
      </c>
      <c r="AH2836" s="24" t="s">
        <v>60</v>
      </c>
      <c r="AI2836" s="24" t="s">
        <v>11158</v>
      </c>
      <c r="AJ2836" s="24" t="s">
        <v>59</v>
      </c>
      <c r="AK2836" s="24" t="s">
        <v>86</v>
      </c>
      <c r="AL2836" s="24" t="s">
        <v>70</v>
      </c>
      <c r="AM2836" s="24" t="s">
        <v>59</v>
      </c>
      <c r="AN2836" s="24" t="s">
        <v>59</v>
      </c>
      <c r="AO2836" s="24">
        <v>0</v>
      </c>
      <c r="AP2836" s="24" t="s">
        <v>8471</v>
      </c>
      <c r="AQ2836" s="24" t="s">
        <v>11159</v>
      </c>
      <c r="AR2836" s="24" t="s">
        <v>11160</v>
      </c>
      <c r="AS2836" s="89">
        <f t="shared" si="577"/>
        <v>36</v>
      </c>
      <c r="AT2836" s="24" t="s">
        <v>10362</v>
      </c>
    </row>
    <row r="2837" spans="1:46" x14ac:dyDescent="0.5">
      <c r="A2837" s="24">
        <v>2983</v>
      </c>
      <c r="B2837" s="24"/>
      <c r="C2837" s="24"/>
      <c r="D2837" s="24" t="s">
        <v>11161</v>
      </c>
      <c r="E2837" s="24" t="s">
        <v>6473</v>
      </c>
      <c r="F2837" s="77" t="str">
        <f t="shared" si="578"/>
        <v>GOLDEN HEIGHTS LTD T/A BF SOCIAL WORK LTD</v>
      </c>
      <c r="G2837" s="24" t="s">
        <v>11162</v>
      </c>
      <c r="H2837" s="24" t="s">
        <v>1420</v>
      </c>
      <c r="I2837" s="24" t="s">
        <v>1420</v>
      </c>
      <c r="J2837" s="24" t="s">
        <v>52</v>
      </c>
      <c r="K2837" s="27" t="s">
        <v>822</v>
      </c>
      <c r="L2837" s="25">
        <v>45737</v>
      </c>
      <c r="M2837" s="25"/>
      <c r="N2837" s="81"/>
      <c r="O2837" s="77" t="s">
        <v>712</v>
      </c>
      <c r="P2837" s="77"/>
      <c r="Q2837" s="104"/>
      <c r="R2837" s="84">
        <v>0</v>
      </c>
      <c r="S2837" s="77" t="str" cm="1">
        <f t="array" ref="S2837">_xlfn.IFS(R2837&gt;5000000,"Gold",R2837&gt;=500000,"Silver",R2837&gt;30000,"Bronze",TRUE,"Transactional")</f>
        <v>Transactional</v>
      </c>
      <c r="T2837" s="24" t="s">
        <v>54</v>
      </c>
      <c r="U2837" s="101" t="s">
        <v>455</v>
      </c>
      <c r="V2837" s="101" t="s">
        <v>822</v>
      </c>
      <c r="W2837" s="77" t="str">
        <f t="shared" si="579"/>
        <v>Yes</v>
      </c>
      <c r="X2837" s="77" t="str">
        <f>IFERROR(_xlfn.XLOOKUP(J2837&amp;"||"&amp;K2837,'Mapping Ref.'!$J$2:$J$538,'Mapping Ref.'!$K$2:$K$538),"")</f>
        <v>Corporate</v>
      </c>
      <c r="Y2837" s="77" t="str" cm="1">
        <f t="array" ref="Y2837">_xlfn.IFS(R2837&gt;2000000,"For Publication",R2837&gt;100000,"PID",R2837&gt;30000,"RFQ",TRUE,"Transactional")</f>
        <v>Transactional</v>
      </c>
      <c r="Z2837" s="24" t="s">
        <v>8586</v>
      </c>
      <c r="AA2837" s="32">
        <v>80</v>
      </c>
      <c r="AB2837" s="24">
        <v>80</v>
      </c>
      <c r="AC2837" s="25">
        <v>45737</v>
      </c>
      <c r="AD2837" s="24" t="s">
        <v>102</v>
      </c>
      <c r="AE2837" s="24">
        <v>0</v>
      </c>
      <c r="AF2837" s="24" t="s">
        <v>59</v>
      </c>
      <c r="AG2837" s="24" t="s">
        <v>59</v>
      </c>
      <c r="AH2837" s="24" t="s">
        <v>60</v>
      </c>
      <c r="AI2837" s="24">
        <v>11923778</v>
      </c>
      <c r="AJ2837" s="24" t="s">
        <v>59</v>
      </c>
      <c r="AK2837" s="24" t="s">
        <v>101</v>
      </c>
      <c r="AL2837" s="24" t="s">
        <v>70</v>
      </c>
      <c r="AM2837" s="24" t="s">
        <v>59</v>
      </c>
      <c r="AN2837" s="24"/>
      <c r="AO2837" s="24">
        <v>0</v>
      </c>
      <c r="AP2837" s="24">
        <v>0</v>
      </c>
      <c r="AQ2837" s="24" t="s">
        <v>11163</v>
      </c>
      <c r="AR2837" s="24" t="s">
        <v>11164</v>
      </c>
      <c r="AS2837" s="89">
        <v>0</v>
      </c>
      <c r="AT2837" s="24" t="s">
        <v>11165</v>
      </c>
    </row>
    <row r="2838" spans="1:46" x14ac:dyDescent="0.5">
      <c r="A2838" s="24">
        <v>2984</v>
      </c>
      <c r="B2838" s="24" t="s">
        <v>506</v>
      </c>
      <c r="C2838" s="24"/>
      <c r="D2838" s="24" t="s">
        <v>11166</v>
      </c>
      <c r="E2838" s="24" t="s">
        <v>11167</v>
      </c>
      <c r="F2838" s="77" t="str">
        <f t="shared" si="578"/>
        <v>Triplex Consultancy Ltd</v>
      </c>
      <c r="G2838" s="24" t="s">
        <v>11168</v>
      </c>
      <c r="H2838" s="24" t="s">
        <v>6254</v>
      </c>
      <c r="I2838" s="24" t="s">
        <v>6254</v>
      </c>
      <c r="J2838" s="24" t="s">
        <v>107</v>
      </c>
      <c r="K2838" s="27" t="s">
        <v>9976</v>
      </c>
      <c r="L2838" s="25">
        <v>45744</v>
      </c>
      <c r="M2838" s="25">
        <v>46108</v>
      </c>
      <c r="N2838" s="81">
        <f t="shared" ref="N2838:N2901" si="582">EDATE(M2838,AB2838)</f>
        <v>46473</v>
      </c>
      <c r="O2838" s="77" t="str">
        <f t="shared" ref="O2838:O2867" ca="1" si="583">IF(N2838&lt;TODAY(),"Expired","Live")</f>
        <v>Live</v>
      </c>
      <c r="P2838" s="77" t="str" cm="1">
        <f t="array" aca="1" ref="P2838" ca="1">_xlfn.IFS((N2838-TODAY())&gt;=547,"06 Expires over 18 months",(N2838-TODAY())&gt;=365,"05 Expires in 18 months",(N2838-TODAY())&gt;=183,"04 Expires in 12 months",(N2838-TODAY())&gt;=92,"03 Expires in 6 months",(N2838-TODAY())&gt;=31,"02 Expires in 3 months",(N2838-TODAY())&gt;=0,"01 Expires in 30 days",(N2838-TODAY())&gt;=-31,"01 Expired last 30 days",(N2838-TODAY())&gt;=-92,"02 Expired last 3 months",(N2838-TODAY())&gt;=-183,"03 Expired last 6 months",(N2838-TODAY())&gt;=-365,"04 Expired last 12 months",(N2838-TODAY())&gt;=-547,"05 Expired last 18 months",TRUE,"06 Expired over 18 months")</f>
        <v>04 Expires in 12 months</v>
      </c>
      <c r="Q2838" s="65">
        <v>25000</v>
      </c>
      <c r="R2838" s="84">
        <f t="shared" ref="R2838:R2858" si="584">MAX(Q2838,Q2838*N(AS2838)/12)</f>
        <v>47916.666666666664</v>
      </c>
      <c r="S2838" s="77" t="str" cm="1">
        <f t="array" ref="S2838">_xlfn.IFS(R2838&gt;5000000,"Gold",R2838&gt;=500000,"Silver",R2838&gt;30000,"Bronze",TRUE,"Transactional")</f>
        <v>Bronze</v>
      </c>
      <c r="T2838" s="24" t="s">
        <v>54</v>
      </c>
      <c r="U2838" s="101" t="s">
        <v>69</v>
      </c>
      <c r="V2838" s="101" t="s">
        <v>3205</v>
      </c>
      <c r="W2838" s="77" t="str">
        <f t="shared" si="579"/>
        <v>Yes</v>
      </c>
      <c r="X2838" s="77" t="str">
        <f>IFERROR(_xlfn.XLOOKUP(J2838&amp;"||"&amp;K2838,'Mapping Ref.'!$J$2:$J$538,'Mapping Ref.'!$K$2:$K$538),"")</f>
        <v>Construction &amp; Estates</v>
      </c>
      <c r="Y2838" s="77" t="str" cm="1">
        <f t="array" ref="Y2838">_xlfn.IFS(R2838&gt;2000000,"For Publication",R2838&gt;100000,"PID",R2838&gt;30000,"RFQ",TRUE,"Transactional")</f>
        <v>RFQ</v>
      </c>
      <c r="Z2838" s="24" t="s">
        <v>8586</v>
      </c>
      <c r="AA2838" s="32">
        <v>12</v>
      </c>
      <c r="AB2838" s="24">
        <v>12</v>
      </c>
      <c r="AC2838" s="25">
        <v>45737</v>
      </c>
      <c r="AD2838" s="24" t="s">
        <v>661</v>
      </c>
      <c r="AE2838" s="24" t="s">
        <v>8733</v>
      </c>
      <c r="AF2838" s="24" t="s">
        <v>60</v>
      </c>
      <c r="AG2838" s="24" t="s">
        <v>59</v>
      </c>
      <c r="AH2838" s="24" t="s">
        <v>60</v>
      </c>
      <c r="AI2838" s="24">
        <v>14331735</v>
      </c>
      <c r="AJ2838" s="24" t="s">
        <v>59</v>
      </c>
      <c r="AK2838" s="24" t="s">
        <v>101</v>
      </c>
      <c r="AL2838" s="24" t="s">
        <v>70</v>
      </c>
      <c r="AM2838" s="24" t="s">
        <v>60</v>
      </c>
      <c r="AN2838" s="24"/>
      <c r="AO2838" s="24">
        <v>0</v>
      </c>
      <c r="AP2838" s="24" t="s">
        <v>11169</v>
      </c>
      <c r="AQ2838" s="24" t="s">
        <v>11170</v>
      </c>
      <c r="AR2838" s="24" t="s">
        <v>11171</v>
      </c>
      <c r="AS2838" s="89">
        <f t="shared" ref="AS2838:AS2861" si="585">DATEDIF(L2838,N2838,"m")</f>
        <v>23</v>
      </c>
      <c r="AT2838" s="24"/>
    </row>
    <row r="2839" spans="1:46" x14ac:dyDescent="0.5">
      <c r="A2839" s="24">
        <v>2985</v>
      </c>
      <c r="B2839" s="24" t="s">
        <v>506</v>
      </c>
      <c r="C2839" s="24"/>
      <c r="D2839" s="24" t="s">
        <v>11172</v>
      </c>
      <c r="E2839" s="24" t="s">
        <v>11173</v>
      </c>
      <c r="F2839" s="77" t="str">
        <f t="shared" si="578"/>
        <v>GRAVESHAM TROPHY CENTRE LIMITED</v>
      </c>
      <c r="G2839" s="24" t="s">
        <v>11172</v>
      </c>
      <c r="H2839" s="24" t="s">
        <v>8637</v>
      </c>
      <c r="I2839" s="24" t="s">
        <v>8637</v>
      </c>
      <c r="J2839" s="24" t="s">
        <v>190</v>
      </c>
      <c r="K2839" s="27" t="s">
        <v>1276</v>
      </c>
      <c r="L2839" s="25">
        <v>45752</v>
      </c>
      <c r="M2839" s="25">
        <v>46848</v>
      </c>
      <c r="N2839" s="81">
        <f t="shared" si="582"/>
        <v>47213</v>
      </c>
      <c r="O2839" s="77" t="str">
        <f t="shared" ca="1" si="583"/>
        <v>Live</v>
      </c>
      <c r="P2839" s="77" t="str" cm="1">
        <f t="array" aca="1" ref="P2839" ca="1">_xlfn.IFS((N2839-TODAY())&gt;=547,"06 Expires over 18 months",(N2839-TODAY())&gt;=365,"05 Expires in 18 months",(N2839-TODAY())&gt;=183,"04 Expires in 12 months",(N2839-TODAY())&gt;=92,"03 Expires in 6 months",(N2839-TODAY())&gt;=31,"02 Expires in 3 months",(N2839-TODAY())&gt;=0,"01 Expires in 30 days",(N2839-TODAY())&gt;=-31,"01 Expired last 30 days",(N2839-TODAY())&gt;=-92,"02 Expired last 3 months",(N2839-TODAY())&gt;=-183,"03 Expired last 6 months",(N2839-TODAY())&gt;=-365,"04 Expired last 12 months",(N2839-TODAY())&gt;=-547,"05 Expired last 18 months",TRUE,"06 Expired over 18 months")</f>
        <v>06 Expires over 18 months</v>
      </c>
      <c r="Q2839" s="65">
        <v>2000</v>
      </c>
      <c r="R2839" s="84">
        <f t="shared" si="584"/>
        <v>8000</v>
      </c>
      <c r="S2839" s="77" t="str" cm="1">
        <f t="array" ref="S2839">_xlfn.IFS(R2839&gt;5000000,"Gold",R2839&gt;=500000,"Silver",R2839&gt;30000,"Bronze",TRUE,"Transactional")</f>
        <v>Transactional</v>
      </c>
      <c r="T2839" s="24" t="s">
        <v>54</v>
      </c>
      <c r="U2839" s="101" t="s">
        <v>366</v>
      </c>
      <c r="V2839" s="101" t="s">
        <v>1337</v>
      </c>
      <c r="W2839" s="77" t="str">
        <f t="shared" si="579"/>
        <v>Yes</v>
      </c>
      <c r="X2839" s="77" t="str">
        <f>IFERROR(_xlfn.XLOOKUP(J2839&amp;"||"&amp;K2839,'Mapping Ref.'!$J$2:$J$538,'Mapping Ref.'!$K$2:$K$538),"")</f>
        <v>Childrens &amp; Adults</v>
      </c>
      <c r="Y2839" s="77" t="str" cm="1">
        <f t="array" ref="Y2839">_xlfn.IFS(R2839&gt;2000000,"For Publication",R2839&gt;100000,"PID",R2839&gt;30000,"RFQ",TRUE,"Transactional")</f>
        <v>Transactional</v>
      </c>
      <c r="Z2839" s="24" t="s">
        <v>8586</v>
      </c>
      <c r="AA2839" s="32">
        <v>36</v>
      </c>
      <c r="AB2839" s="24">
        <v>12</v>
      </c>
      <c r="AC2839" s="25">
        <v>45740</v>
      </c>
      <c r="AD2839" s="24" t="s">
        <v>58</v>
      </c>
      <c r="AE2839" s="24" t="s">
        <v>11174</v>
      </c>
      <c r="AF2839" s="24" t="s">
        <v>59</v>
      </c>
      <c r="AG2839" s="24" t="s">
        <v>59</v>
      </c>
      <c r="AH2839" s="24" t="s">
        <v>60</v>
      </c>
      <c r="AI2839" s="24" t="s">
        <v>11175</v>
      </c>
      <c r="AJ2839" s="24" t="s">
        <v>60</v>
      </c>
      <c r="AK2839" s="24" t="s">
        <v>101</v>
      </c>
      <c r="AL2839" s="24" t="s">
        <v>8595</v>
      </c>
      <c r="AM2839" s="24" t="s">
        <v>59</v>
      </c>
      <c r="AN2839" s="24" t="s">
        <v>59</v>
      </c>
      <c r="AO2839" s="24">
        <v>0</v>
      </c>
      <c r="AP2839" s="24" t="s">
        <v>8471</v>
      </c>
      <c r="AQ2839" s="24" t="s">
        <v>11176</v>
      </c>
      <c r="AR2839" s="24" t="s">
        <v>11177</v>
      </c>
      <c r="AS2839" s="89">
        <f t="shared" si="585"/>
        <v>48</v>
      </c>
      <c r="AT2839" s="24" t="s">
        <v>11178</v>
      </c>
    </row>
    <row r="2840" spans="1:46" x14ac:dyDescent="0.5">
      <c r="A2840" s="24">
        <v>2986</v>
      </c>
      <c r="B2840" s="24" t="s">
        <v>506</v>
      </c>
      <c r="C2840" s="24"/>
      <c r="D2840" s="24" t="s">
        <v>11179</v>
      </c>
      <c r="E2840" s="24" t="s">
        <v>11180</v>
      </c>
      <c r="F2840" s="77" t="str">
        <f t="shared" si="578"/>
        <v>Pow Workshops Limited</v>
      </c>
      <c r="G2840" s="24" t="s">
        <v>11181</v>
      </c>
      <c r="H2840" s="24" t="s">
        <v>1879</v>
      </c>
      <c r="I2840" s="24" t="s">
        <v>1879</v>
      </c>
      <c r="J2840" s="24" t="s">
        <v>321</v>
      </c>
      <c r="K2840" s="27" t="s">
        <v>11182</v>
      </c>
      <c r="L2840" s="25">
        <v>45740</v>
      </c>
      <c r="M2840" s="25">
        <v>46477</v>
      </c>
      <c r="N2840" s="81">
        <f t="shared" si="582"/>
        <v>47208</v>
      </c>
      <c r="O2840" s="77" t="str">
        <f t="shared" ca="1" si="583"/>
        <v>Live</v>
      </c>
      <c r="P2840" s="77" t="str" cm="1">
        <f t="array" aca="1" ref="P2840" ca="1">_xlfn.IFS((N2840-TODAY())&gt;=547,"06 Expires over 18 months",(N2840-TODAY())&gt;=365,"05 Expires in 18 months",(N2840-TODAY())&gt;=183,"04 Expires in 12 months",(N2840-TODAY())&gt;=92,"03 Expires in 6 months",(N2840-TODAY())&gt;=31,"02 Expires in 3 months",(N2840-TODAY())&gt;=0,"01 Expires in 30 days",(N2840-TODAY())&gt;=-31,"01 Expired last 30 days",(N2840-TODAY())&gt;=-92,"02 Expired last 3 months",(N2840-TODAY())&gt;=-183,"03 Expired last 6 months",(N2840-TODAY())&gt;=-365,"04 Expired last 12 months",(N2840-TODAY())&gt;=-547,"05 Expired last 18 months",TRUE,"06 Expired over 18 months")</f>
        <v>06 Expires over 18 months</v>
      </c>
      <c r="Q2840" s="65">
        <v>12600</v>
      </c>
      <c r="R2840" s="84">
        <f t="shared" si="584"/>
        <v>50400</v>
      </c>
      <c r="S2840" s="77" t="str" cm="1">
        <f t="array" ref="S2840">_xlfn.IFS(R2840&gt;5000000,"Gold",R2840&gt;=500000,"Silver",R2840&gt;30000,"Bronze",TRUE,"Transactional")</f>
        <v>Bronze</v>
      </c>
      <c r="T2840" s="24" t="s">
        <v>54</v>
      </c>
      <c r="U2840" s="101" t="s">
        <v>208</v>
      </c>
      <c r="V2840" s="101" t="s">
        <v>209</v>
      </c>
      <c r="W2840" s="77" t="str">
        <f t="shared" si="579"/>
        <v>Yes</v>
      </c>
      <c r="X2840" s="77" t="str">
        <f>IFERROR(_xlfn.XLOOKUP(J2840&amp;"||"&amp;K2840,'Mapping Ref.'!$J$2:$J$538,'Mapping Ref.'!$K$2:$K$538),"")</f>
        <v>Corporate</v>
      </c>
      <c r="Y2840" s="77" t="str" cm="1">
        <f t="array" ref="Y2840">_xlfn.IFS(R2840&gt;2000000,"For Publication",R2840&gt;100000,"PID",R2840&gt;30000,"RFQ",TRUE,"Transactional")</f>
        <v>RFQ</v>
      </c>
      <c r="Z2840" s="24" t="s">
        <v>8586</v>
      </c>
      <c r="AA2840" s="32">
        <v>36</v>
      </c>
      <c r="AB2840" s="24">
        <v>24</v>
      </c>
      <c r="AC2840" s="25">
        <v>45740</v>
      </c>
      <c r="AD2840" s="24" t="s">
        <v>661</v>
      </c>
      <c r="AE2840" s="24" t="s">
        <v>8347</v>
      </c>
      <c r="AF2840" s="24" t="s">
        <v>59</v>
      </c>
      <c r="AG2840" s="24" t="s">
        <v>60</v>
      </c>
      <c r="AH2840" s="24" t="s">
        <v>60</v>
      </c>
      <c r="AI2840" s="24">
        <v>14799818</v>
      </c>
      <c r="AJ2840" s="24" t="s">
        <v>59</v>
      </c>
      <c r="AK2840" s="24" t="s">
        <v>101</v>
      </c>
      <c r="AL2840" s="24" t="s">
        <v>8595</v>
      </c>
      <c r="AM2840" s="24" t="s">
        <v>60</v>
      </c>
      <c r="AN2840" s="24"/>
      <c r="AO2840" s="24">
        <v>0</v>
      </c>
      <c r="AP2840" s="24"/>
      <c r="AQ2840" s="24" t="s">
        <v>11183</v>
      </c>
      <c r="AR2840" s="24" t="s">
        <v>11184</v>
      </c>
      <c r="AS2840" s="89">
        <f t="shared" si="585"/>
        <v>48</v>
      </c>
      <c r="AT2840" s="24"/>
    </row>
    <row r="2841" spans="1:46" x14ac:dyDescent="0.5">
      <c r="A2841" s="24">
        <v>2987</v>
      </c>
      <c r="B2841" s="24"/>
      <c r="C2841" s="24"/>
      <c r="D2841" s="24" t="s">
        <v>11185</v>
      </c>
      <c r="E2841" s="24" t="s">
        <v>11186</v>
      </c>
      <c r="F2841" s="77" t="str">
        <f t="shared" si="578"/>
        <v>Enquiry Housing Consultancy LTD</v>
      </c>
      <c r="G2841" s="24" t="s">
        <v>11187</v>
      </c>
      <c r="H2841" s="24" t="s">
        <v>2695</v>
      </c>
      <c r="I2841" s="24" t="s">
        <v>2695</v>
      </c>
      <c r="J2841" s="24" t="s">
        <v>52</v>
      </c>
      <c r="K2841" s="27" t="s">
        <v>827</v>
      </c>
      <c r="L2841" s="25">
        <v>45740</v>
      </c>
      <c r="M2841" s="25">
        <v>45831</v>
      </c>
      <c r="N2841" s="81">
        <f t="shared" si="582"/>
        <v>45831</v>
      </c>
      <c r="O2841" s="77" t="str">
        <f t="shared" ca="1" si="583"/>
        <v>Expired</v>
      </c>
      <c r="P2841" s="77" t="str" cm="1">
        <f t="array" aca="1" ref="P2841" ca="1">_xlfn.IFS((N2841-TODAY())&gt;=547,"06 Expires over 18 months",(N2841-TODAY())&gt;=365,"05 Expires in 18 months",(N2841-TODAY())&gt;=183,"04 Expires in 12 months",(N2841-TODAY())&gt;=92,"03 Expires in 6 months",(N2841-TODAY())&gt;=31,"02 Expires in 3 months",(N2841-TODAY())&gt;=0,"01 Expires in 30 days",(N2841-TODAY())&gt;=-31,"01 Expired last 30 days",(N2841-TODAY())&gt;=-92,"02 Expired last 3 months",(N2841-TODAY())&gt;=-183,"03 Expired last 6 months",(N2841-TODAY())&gt;=-365,"04 Expired last 12 months",(N2841-TODAY())&gt;=-547,"05 Expired last 18 months",TRUE,"06 Expired over 18 months")</f>
        <v>05 Expired last 18 months</v>
      </c>
      <c r="Q2841" s="65">
        <v>7200</v>
      </c>
      <c r="R2841" s="84">
        <f t="shared" si="584"/>
        <v>7200</v>
      </c>
      <c r="S2841" s="77" t="str" cm="1">
        <f t="array" ref="S2841">_xlfn.IFS(R2841&gt;5000000,"Gold",R2841&gt;=500000,"Silver",R2841&gt;30000,"Bronze",TRUE,"Transactional")</f>
        <v>Transactional</v>
      </c>
      <c r="T2841" s="24" t="s">
        <v>54</v>
      </c>
      <c r="U2841" s="101" t="s">
        <v>109</v>
      </c>
      <c r="V2841" s="101" t="s">
        <v>1146</v>
      </c>
      <c r="W2841" s="77" t="str">
        <f t="shared" si="579"/>
        <v>No</v>
      </c>
      <c r="X2841" s="77" t="str">
        <f>IFERROR(_xlfn.XLOOKUP(J2841&amp;"||"&amp;K2841,'Mapping Ref.'!$J$2:$J$538,'Mapping Ref.'!$K$2:$K$538),"")</f>
        <v>Corporate</v>
      </c>
      <c r="Y2841" s="77" t="str" cm="1">
        <f t="array" ref="Y2841">_xlfn.IFS(R2841&gt;2000000,"For Publication",R2841&gt;100000,"PID",R2841&gt;30000,"RFQ",TRUE,"Transactional")</f>
        <v>Transactional</v>
      </c>
      <c r="Z2841" s="24" t="s">
        <v>2277</v>
      </c>
      <c r="AA2841" s="32">
        <v>3</v>
      </c>
      <c r="AB2841" s="24">
        <v>0</v>
      </c>
      <c r="AC2841" s="25">
        <v>45740</v>
      </c>
      <c r="AD2841" s="24" t="s">
        <v>58</v>
      </c>
      <c r="AE2841" s="24" t="s">
        <v>8375</v>
      </c>
      <c r="AF2841" s="24" t="s">
        <v>60</v>
      </c>
      <c r="AG2841" s="24" t="s">
        <v>59</v>
      </c>
      <c r="AH2841" s="24" t="s">
        <v>60</v>
      </c>
      <c r="AI2841" s="24">
        <v>13229374</v>
      </c>
      <c r="AJ2841" s="24" t="s">
        <v>59</v>
      </c>
      <c r="AK2841" s="24" t="s">
        <v>101</v>
      </c>
      <c r="AL2841" s="24" t="s">
        <v>70</v>
      </c>
      <c r="AM2841" s="24" t="s">
        <v>60</v>
      </c>
      <c r="AN2841" s="24" t="s">
        <v>59</v>
      </c>
      <c r="AO2841" s="24">
        <v>0</v>
      </c>
      <c r="AP2841" s="24"/>
      <c r="AQ2841" s="24" t="s">
        <v>11188</v>
      </c>
      <c r="AR2841" s="24" t="s">
        <v>11189</v>
      </c>
      <c r="AS2841" s="89">
        <f t="shared" si="585"/>
        <v>2</v>
      </c>
      <c r="AT2841" s="24" t="s">
        <v>11190</v>
      </c>
    </row>
    <row r="2842" spans="1:46" x14ac:dyDescent="0.5">
      <c r="A2842" s="24">
        <v>2988</v>
      </c>
      <c r="B2842" s="24" t="s">
        <v>506</v>
      </c>
      <c r="C2842" s="24" t="s">
        <v>77</v>
      </c>
      <c r="D2842" s="24" t="s">
        <v>11191</v>
      </c>
      <c r="E2842" s="24" t="s">
        <v>11192</v>
      </c>
      <c r="F2842" s="77" t="str">
        <f t="shared" si="578"/>
        <v>PHS GROUP LTD</v>
      </c>
      <c r="G2842" s="24" t="s">
        <v>11193</v>
      </c>
      <c r="H2842" s="24" t="s">
        <v>2456</v>
      </c>
      <c r="I2842" s="24" t="s">
        <v>2456</v>
      </c>
      <c r="J2842" s="24" t="s">
        <v>52</v>
      </c>
      <c r="K2842" s="27" t="s">
        <v>920</v>
      </c>
      <c r="L2842" s="25">
        <v>45748</v>
      </c>
      <c r="M2842" s="25">
        <v>46843</v>
      </c>
      <c r="N2842" s="81">
        <f t="shared" si="582"/>
        <v>47208</v>
      </c>
      <c r="O2842" s="77" t="str">
        <f t="shared" ca="1" si="583"/>
        <v>Live</v>
      </c>
      <c r="P2842" s="77" t="str" cm="1">
        <f t="array" aca="1" ref="P2842" ca="1">_xlfn.IFS((N2842-TODAY())&gt;=547,"06 Expires over 18 months",(N2842-TODAY())&gt;=365,"05 Expires in 18 months",(N2842-TODAY())&gt;=183,"04 Expires in 12 months",(N2842-TODAY())&gt;=92,"03 Expires in 6 months",(N2842-TODAY())&gt;=31,"02 Expires in 3 months",(N2842-TODAY())&gt;=0,"01 Expires in 30 days",(N2842-TODAY())&gt;=-31,"01 Expired last 30 days",(N2842-TODAY())&gt;=-92,"02 Expired last 3 months",(N2842-TODAY())&gt;=-183,"03 Expired last 6 months",(N2842-TODAY())&gt;=-365,"04 Expired last 12 months",(N2842-TODAY())&gt;=-547,"05 Expired last 18 months",TRUE,"06 Expired over 18 months")</f>
        <v>06 Expires over 18 months</v>
      </c>
      <c r="Q2842" s="65">
        <v>88971.34</v>
      </c>
      <c r="R2842" s="84">
        <f t="shared" si="584"/>
        <v>348471.08166666667</v>
      </c>
      <c r="S2842" s="77" t="str" cm="1">
        <f t="array" ref="S2842">_xlfn.IFS(R2842&gt;5000000,"Gold",R2842&gt;=500000,"Silver",R2842&gt;30000,"Bronze",TRUE,"Transactional")</f>
        <v>Bronze</v>
      </c>
      <c r="T2842" s="24" t="s">
        <v>54</v>
      </c>
      <c r="U2842" s="101" t="s">
        <v>208</v>
      </c>
      <c r="V2842" s="101" t="s">
        <v>209</v>
      </c>
      <c r="W2842" s="77" t="str">
        <f t="shared" si="579"/>
        <v>Yes</v>
      </c>
      <c r="X2842" s="77" t="str">
        <f>IFERROR(_xlfn.XLOOKUP(J2842&amp;"||"&amp;K2842,'Mapping Ref.'!$J$2:$J$538,'Mapping Ref.'!$K$2:$K$538),"")</f>
        <v>Construction &amp; Estates</v>
      </c>
      <c r="Y2842" s="77" t="str" cm="1">
        <f t="array" ref="Y2842">_xlfn.IFS(R2842&gt;2000000,"For Publication",R2842&gt;100000,"PID",R2842&gt;30000,"RFQ",TRUE,"Transactional")</f>
        <v>PID</v>
      </c>
      <c r="Z2842" s="24" t="s">
        <v>8586</v>
      </c>
      <c r="AA2842" s="32">
        <v>36</v>
      </c>
      <c r="AB2842" s="24">
        <v>12</v>
      </c>
      <c r="AC2842" s="25">
        <v>45741</v>
      </c>
      <c r="AD2842" s="24" t="s">
        <v>58</v>
      </c>
      <c r="AE2842" s="24" t="s">
        <v>11194</v>
      </c>
      <c r="AF2842" s="24" t="s">
        <v>60</v>
      </c>
      <c r="AG2842" s="24" t="s">
        <v>60</v>
      </c>
      <c r="AH2842" s="24" t="s">
        <v>60</v>
      </c>
      <c r="AI2842" s="24"/>
      <c r="AJ2842" s="24" t="s">
        <v>60</v>
      </c>
      <c r="AK2842" s="24" t="s">
        <v>57</v>
      </c>
      <c r="AL2842" s="24" t="s">
        <v>70</v>
      </c>
      <c r="AM2842" s="24" t="s">
        <v>60</v>
      </c>
      <c r="AN2842" s="24" t="s">
        <v>59</v>
      </c>
      <c r="AO2842" s="24">
        <v>0</v>
      </c>
      <c r="AP2842" s="24"/>
      <c r="AQ2842" s="24" t="s">
        <v>11195</v>
      </c>
      <c r="AR2842" s="24" t="s">
        <v>11195</v>
      </c>
      <c r="AS2842" s="89">
        <f t="shared" si="585"/>
        <v>47</v>
      </c>
      <c r="AT2842" s="24" t="s">
        <v>8292</v>
      </c>
    </row>
    <row r="2843" spans="1:46" x14ac:dyDescent="0.5">
      <c r="A2843" s="24">
        <v>2989</v>
      </c>
      <c r="B2843" s="24" t="s">
        <v>506</v>
      </c>
      <c r="C2843" s="24"/>
      <c r="D2843" s="24" t="s">
        <v>11196</v>
      </c>
      <c r="E2843" s="24" t="s">
        <v>11197</v>
      </c>
      <c r="F2843" s="77" t="str">
        <f t="shared" si="578"/>
        <v>KPMG LLP</v>
      </c>
      <c r="G2843" s="24" t="s">
        <v>11198</v>
      </c>
      <c r="H2843" s="24" t="s">
        <v>5743</v>
      </c>
      <c r="I2843" s="24" t="s">
        <v>5743</v>
      </c>
      <c r="J2843" s="24" t="s">
        <v>52</v>
      </c>
      <c r="K2843" s="27" t="s">
        <v>827</v>
      </c>
      <c r="L2843" s="25">
        <v>46204</v>
      </c>
      <c r="M2843" s="25">
        <v>46356</v>
      </c>
      <c r="N2843" s="81">
        <f t="shared" si="582"/>
        <v>46356</v>
      </c>
      <c r="O2843" s="77" t="str">
        <f t="shared" ca="1" si="583"/>
        <v>Live</v>
      </c>
      <c r="P2843" s="77" t="str" cm="1">
        <f t="array" aca="1" ref="P2843" ca="1">_xlfn.IFS((N2843-TODAY())&gt;=547,"06 Expires over 18 months",(N2843-TODAY())&gt;=365,"05 Expires in 18 months",(N2843-TODAY())&gt;=183,"04 Expires in 12 months",(N2843-TODAY())&gt;=92,"03 Expires in 6 months",(N2843-TODAY())&gt;=31,"02 Expires in 3 months",(N2843-TODAY())&gt;=0,"01 Expires in 30 days",(N2843-TODAY())&gt;=-31,"01 Expired last 30 days",(N2843-TODAY())&gt;=-92,"02 Expired last 3 months",(N2843-TODAY())&gt;=-183,"03 Expired last 6 months",(N2843-TODAY())&gt;=-365,"04 Expired last 12 months",(N2843-TODAY())&gt;=-547,"05 Expired last 18 months",TRUE,"06 Expired over 18 months")</f>
        <v>03 Expires in 6 months</v>
      </c>
      <c r="Q2843" s="65">
        <v>35000</v>
      </c>
      <c r="R2843" s="84">
        <f t="shared" si="584"/>
        <v>35000</v>
      </c>
      <c r="S2843" s="77" t="str" cm="1">
        <f t="array" ref="S2843">_xlfn.IFS(R2843&gt;5000000,"Gold",R2843&gt;=500000,"Silver",R2843&gt;30000,"Bronze",TRUE,"Transactional")</f>
        <v>Bronze</v>
      </c>
      <c r="T2843" s="24" t="s">
        <v>54</v>
      </c>
      <c r="U2843" s="101" t="s">
        <v>455</v>
      </c>
      <c r="V2843" s="101" t="s">
        <v>1457</v>
      </c>
      <c r="W2843" s="77" t="str">
        <f t="shared" si="579"/>
        <v>No</v>
      </c>
      <c r="X2843" s="77" t="str">
        <f>IFERROR(_xlfn.XLOOKUP(J2843&amp;"||"&amp;K2843,'Mapping Ref.'!$J$2:$J$538,'Mapping Ref.'!$K$2:$K$538),"")</f>
        <v>Corporate</v>
      </c>
      <c r="Y2843" s="77" t="str" cm="1">
        <f t="array" ref="Y2843">_xlfn.IFS(R2843&gt;2000000,"For Publication",R2843&gt;100000,"PID",R2843&gt;30000,"RFQ",TRUE,"Transactional")</f>
        <v>RFQ</v>
      </c>
      <c r="Z2843" s="24" t="s">
        <v>8586</v>
      </c>
      <c r="AA2843" s="32">
        <v>5</v>
      </c>
      <c r="AB2843" s="24">
        <v>0</v>
      </c>
      <c r="AC2843" s="25">
        <v>45742</v>
      </c>
      <c r="AD2843" s="24" t="s">
        <v>58</v>
      </c>
      <c r="AE2843" s="24" t="s">
        <v>8733</v>
      </c>
      <c r="AF2843" s="24" t="s">
        <v>60</v>
      </c>
      <c r="AG2843" s="24" t="s">
        <v>60</v>
      </c>
      <c r="AH2843" s="24" t="s">
        <v>60</v>
      </c>
      <c r="AI2843" s="24" t="s">
        <v>11199</v>
      </c>
      <c r="AJ2843" s="24" t="s">
        <v>59</v>
      </c>
      <c r="AK2843" s="24" t="s">
        <v>101</v>
      </c>
      <c r="AL2843" s="24" t="s">
        <v>70</v>
      </c>
      <c r="AM2843" s="24" t="s">
        <v>60</v>
      </c>
      <c r="AN2843" s="24" t="s">
        <v>59</v>
      </c>
      <c r="AO2843" s="24">
        <v>0</v>
      </c>
      <c r="AP2843" s="24"/>
      <c r="AQ2843" s="24" t="s">
        <v>11200</v>
      </c>
      <c r="AR2843" s="24" t="s">
        <v>11201</v>
      </c>
      <c r="AS2843" s="89">
        <f t="shared" si="585"/>
        <v>4</v>
      </c>
      <c r="AT2843" s="24" t="s">
        <v>11202</v>
      </c>
    </row>
    <row r="2844" spans="1:46" x14ac:dyDescent="0.5">
      <c r="A2844" s="24">
        <v>2990</v>
      </c>
      <c r="B2844" s="24"/>
      <c r="C2844" s="24" t="s">
        <v>77</v>
      </c>
      <c r="D2844" s="24" t="s">
        <v>11203</v>
      </c>
      <c r="E2844" s="24" t="s">
        <v>11204</v>
      </c>
      <c r="F2844" s="77" t="str">
        <f t="shared" si="578"/>
        <v>BELL PHILLIPS ARCHITECTS LTD</v>
      </c>
      <c r="G2844" s="24" t="s">
        <v>11205</v>
      </c>
      <c r="H2844" s="24" t="s">
        <v>8824</v>
      </c>
      <c r="I2844" s="24" t="s">
        <v>8824</v>
      </c>
      <c r="J2844" s="24" t="s">
        <v>321</v>
      </c>
      <c r="K2844" s="27" t="s">
        <v>337</v>
      </c>
      <c r="L2844" s="25">
        <v>45742</v>
      </c>
      <c r="M2844" s="25">
        <v>45926</v>
      </c>
      <c r="N2844" s="81">
        <f t="shared" si="582"/>
        <v>45926</v>
      </c>
      <c r="O2844" s="77" t="str">
        <f t="shared" ca="1" si="583"/>
        <v>Expired</v>
      </c>
      <c r="P2844" s="77" t="str" cm="1">
        <f t="array" aca="1" ref="P2844" ca="1">_xlfn.IFS((N2844-TODAY())&gt;=547,"06 Expires over 18 months",(N2844-TODAY())&gt;=365,"05 Expires in 18 months",(N2844-TODAY())&gt;=183,"04 Expires in 12 months",(N2844-TODAY())&gt;=92,"03 Expires in 6 months",(N2844-TODAY())&gt;=31,"02 Expires in 3 months",(N2844-TODAY())&gt;=0,"01 Expires in 30 days",(N2844-TODAY())&gt;=-31,"01 Expired last 30 days",(N2844-TODAY())&gt;=-92,"02 Expired last 3 months",(N2844-TODAY())&gt;=-183,"03 Expired last 6 months",(N2844-TODAY())&gt;=-365,"04 Expired last 12 months",(N2844-TODAY())&gt;=-547,"05 Expired last 18 months",TRUE,"06 Expired over 18 months")</f>
        <v>04 Expired last 12 months</v>
      </c>
      <c r="Q2844" s="65">
        <v>6000</v>
      </c>
      <c r="R2844" s="84">
        <f t="shared" si="584"/>
        <v>6000</v>
      </c>
      <c r="S2844" s="77" t="str" cm="1">
        <f t="array" ref="S2844">_xlfn.IFS(R2844&gt;5000000,"Gold",R2844&gt;=500000,"Silver",R2844&gt;30000,"Bronze",TRUE,"Transactional")</f>
        <v>Transactional</v>
      </c>
      <c r="T2844" s="24" t="s">
        <v>122</v>
      </c>
      <c r="U2844" s="101" t="s">
        <v>116</v>
      </c>
      <c r="V2844" s="101" t="s">
        <v>70</v>
      </c>
      <c r="W2844" s="77" t="str">
        <f t="shared" si="579"/>
        <v>No</v>
      </c>
      <c r="X2844" s="77" t="str">
        <f>IFERROR(_xlfn.XLOOKUP(J2844&amp;"||"&amp;K2844,'Mapping Ref.'!$J$2:$J$538,'Mapping Ref.'!$K$2:$K$538),"")</f>
        <v>Corporate</v>
      </c>
      <c r="Y2844" s="77" t="str" cm="1">
        <f t="array" ref="Y2844">_xlfn.IFS(R2844&gt;2000000,"For Publication",R2844&gt;100000,"PID",R2844&gt;30000,"RFQ",TRUE,"Transactional")</f>
        <v>Transactional</v>
      </c>
      <c r="Z2844" s="24" t="s">
        <v>2277</v>
      </c>
      <c r="AA2844" s="32">
        <v>12</v>
      </c>
      <c r="AB2844" s="24">
        <v>0</v>
      </c>
      <c r="AC2844" s="25">
        <v>45743</v>
      </c>
      <c r="AD2844" s="24" t="s">
        <v>58</v>
      </c>
      <c r="AE2844" s="24">
        <v>1</v>
      </c>
      <c r="AF2844" s="24" t="s">
        <v>60</v>
      </c>
      <c r="AG2844" s="24" t="s">
        <v>60</v>
      </c>
      <c r="AH2844" s="24" t="s">
        <v>60</v>
      </c>
      <c r="AI2844" s="24">
        <v>5099481</v>
      </c>
      <c r="AJ2844" s="24" t="s">
        <v>60</v>
      </c>
      <c r="AK2844" s="24" t="s">
        <v>101</v>
      </c>
      <c r="AL2844" s="24" t="s">
        <v>70</v>
      </c>
      <c r="AM2844" s="24" t="s">
        <v>59</v>
      </c>
      <c r="AN2844" s="24" t="s">
        <v>59</v>
      </c>
      <c r="AO2844" s="24">
        <v>0</v>
      </c>
      <c r="AP2844" s="24"/>
      <c r="AQ2844" s="24" t="s">
        <v>11206</v>
      </c>
      <c r="AR2844" s="24" t="s">
        <v>11207</v>
      </c>
      <c r="AS2844" s="89">
        <f t="shared" si="585"/>
        <v>6</v>
      </c>
      <c r="AT2844" s="24" t="s">
        <v>7240</v>
      </c>
    </row>
    <row r="2845" spans="1:46" x14ac:dyDescent="0.5">
      <c r="A2845" s="24">
        <v>2991</v>
      </c>
      <c r="B2845" s="24"/>
      <c r="C2845" s="24"/>
      <c r="D2845" s="24" t="s">
        <v>11208</v>
      </c>
      <c r="E2845" s="24" t="s">
        <v>11209</v>
      </c>
      <c r="F2845" s="77" t="str">
        <f t="shared" si="578"/>
        <v>NEW LONDON ARCHITECTURE LIMITED</v>
      </c>
      <c r="G2845" s="24" t="s">
        <v>11210</v>
      </c>
      <c r="H2845" s="24" t="s">
        <v>3853</v>
      </c>
      <c r="I2845" s="24" t="s">
        <v>8238</v>
      </c>
      <c r="J2845" s="24" t="s">
        <v>321</v>
      </c>
      <c r="K2845" s="27" t="s">
        <v>11211</v>
      </c>
      <c r="L2845" s="25">
        <v>45747</v>
      </c>
      <c r="M2845" s="25">
        <v>45917</v>
      </c>
      <c r="N2845" s="81">
        <f t="shared" si="582"/>
        <v>45917</v>
      </c>
      <c r="O2845" s="77" t="str">
        <f t="shared" ca="1" si="583"/>
        <v>Expired</v>
      </c>
      <c r="P2845" s="77" t="str" cm="1">
        <f t="array" aca="1" ref="P2845" ca="1">_xlfn.IFS((N2845-TODAY())&gt;=547,"06 Expires over 18 months",(N2845-TODAY())&gt;=365,"05 Expires in 18 months",(N2845-TODAY())&gt;=183,"04 Expires in 12 months",(N2845-TODAY())&gt;=92,"03 Expires in 6 months",(N2845-TODAY())&gt;=31,"02 Expires in 3 months",(N2845-TODAY())&gt;=0,"01 Expires in 30 days",(N2845-TODAY())&gt;=-31,"01 Expired last 30 days",(N2845-TODAY())&gt;=-92,"02 Expired last 3 months",(N2845-TODAY())&gt;=-183,"03 Expired last 6 months",(N2845-TODAY())&gt;=-365,"04 Expired last 12 months",(N2845-TODAY())&gt;=-547,"05 Expired last 18 months",TRUE,"06 Expired over 18 months")</f>
        <v>04 Expired last 12 months</v>
      </c>
      <c r="Q2845" s="65">
        <v>7500</v>
      </c>
      <c r="R2845" s="84">
        <f t="shared" si="584"/>
        <v>7500</v>
      </c>
      <c r="S2845" s="77" t="str" cm="1">
        <f t="array" ref="S2845">_xlfn.IFS(R2845&gt;5000000,"Gold",R2845&gt;=500000,"Silver",R2845&gt;30000,"Bronze",TRUE,"Transactional")</f>
        <v>Transactional</v>
      </c>
      <c r="T2845" s="24" t="s">
        <v>54</v>
      </c>
      <c r="U2845" s="101" t="s">
        <v>393</v>
      </c>
      <c r="V2845" s="101" t="s">
        <v>394</v>
      </c>
      <c r="W2845" s="77" t="str">
        <f t="shared" si="579"/>
        <v>No</v>
      </c>
      <c r="X2845" s="77" t="str">
        <f>IFERROR(_xlfn.XLOOKUP(J2845&amp;"||"&amp;K2845,'Mapping Ref.'!$J$2:$J$538,'Mapping Ref.'!$K$2:$K$538),"")</f>
        <v>Corporate</v>
      </c>
      <c r="Y2845" s="77" t="str" cm="1">
        <f t="array" ref="Y2845">_xlfn.IFS(R2845&gt;2000000,"For Publication",R2845&gt;100000,"PID",R2845&gt;30000,"RFQ",TRUE,"Transactional")</f>
        <v>Transactional</v>
      </c>
      <c r="Z2845" s="24" t="s">
        <v>2277</v>
      </c>
      <c r="AA2845" s="32">
        <v>5</v>
      </c>
      <c r="AB2845" s="24">
        <v>0</v>
      </c>
      <c r="AC2845" s="25">
        <v>45747</v>
      </c>
      <c r="AD2845" s="24" t="s">
        <v>58</v>
      </c>
      <c r="AE2845" s="24" t="s">
        <v>8347</v>
      </c>
      <c r="AF2845" s="24" t="s">
        <v>60</v>
      </c>
      <c r="AG2845" s="24" t="s">
        <v>59</v>
      </c>
      <c r="AH2845" s="24" t="s">
        <v>60</v>
      </c>
      <c r="AI2845" s="24">
        <v>2924619</v>
      </c>
      <c r="AJ2845" s="24" t="s">
        <v>60</v>
      </c>
      <c r="AK2845" s="24" t="s">
        <v>101</v>
      </c>
      <c r="AL2845" s="24" t="s">
        <v>70</v>
      </c>
      <c r="AM2845" s="24" t="s">
        <v>59</v>
      </c>
      <c r="AN2845" s="24"/>
      <c r="AO2845" s="24">
        <v>0</v>
      </c>
      <c r="AP2845" s="24"/>
      <c r="AQ2845" s="24" t="s">
        <v>11212</v>
      </c>
      <c r="AR2845" s="24" t="s">
        <v>11213</v>
      </c>
      <c r="AS2845" s="89">
        <f t="shared" si="585"/>
        <v>5</v>
      </c>
      <c r="AT2845" s="24" t="s">
        <v>11214</v>
      </c>
    </row>
    <row r="2846" spans="1:46" x14ac:dyDescent="0.5">
      <c r="A2846" s="24">
        <v>2992</v>
      </c>
      <c r="B2846" s="24" t="s">
        <v>506</v>
      </c>
      <c r="C2846" s="24" t="s">
        <v>77</v>
      </c>
      <c r="D2846" s="24" t="s">
        <v>7187</v>
      </c>
      <c r="E2846" s="24" t="s">
        <v>11215</v>
      </c>
      <c r="F2846" s="77" t="str">
        <f t="shared" si="578"/>
        <v>Your Family Services Ltd</v>
      </c>
      <c r="G2846" s="24" t="s">
        <v>11216</v>
      </c>
      <c r="H2846" s="24" t="s">
        <v>5010</v>
      </c>
      <c r="I2846" s="24" t="s">
        <v>5010</v>
      </c>
      <c r="J2846" s="24" t="s">
        <v>190</v>
      </c>
      <c r="K2846" s="24" t="s">
        <v>6369</v>
      </c>
      <c r="L2846" s="25">
        <v>45748</v>
      </c>
      <c r="M2846" s="25">
        <v>46113</v>
      </c>
      <c r="N2846" s="81">
        <f t="shared" si="582"/>
        <v>46661</v>
      </c>
      <c r="O2846" s="77" t="str">
        <f t="shared" ca="1" si="583"/>
        <v>Live</v>
      </c>
      <c r="P2846" s="77" t="str" cm="1">
        <f t="array" aca="1" ref="P2846" ca="1">_xlfn.IFS((N2846-TODAY())&gt;=547,"06 Expires over 18 months",(N2846-TODAY())&gt;=365,"05 Expires in 18 months",(N2846-TODAY())&gt;=183,"04 Expires in 12 months",(N2846-TODAY())&gt;=92,"03 Expires in 6 months",(N2846-TODAY())&gt;=31,"02 Expires in 3 months",(N2846-TODAY())&gt;=0,"01 Expires in 30 days",(N2846-TODAY())&gt;=-31,"01 Expired last 30 days",(N2846-TODAY())&gt;=-92,"02 Expired last 3 months",(N2846-TODAY())&gt;=-183,"03 Expired last 6 months",(N2846-TODAY())&gt;=-365,"04 Expired last 12 months",(N2846-TODAY())&gt;=-547,"05 Expired last 18 months",TRUE,"06 Expired over 18 months")</f>
        <v>05 Expires in 18 months</v>
      </c>
      <c r="Q2846" s="65">
        <v>10000</v>
      </c>
      <c r="R2846" s="84">
        <f t="shared" si="584"/>
        <v>25000</v>
      </c>
      <c r="S2846" s="77" t="str" cm="1">
        <f t="array" ref="S2846">_xlfn.IFS(R2846&gt;5000000,"Gold",R2846&gt;=500000,"Silver",R2846&gt;30000,"Bronze",TRUE,"Transactional")</f>
        <v>Transactional</v>
      </c>
      <c r="T2846" s="24" t="s">
        <v>54</v>
      </c>
      <c r="U2846" s="101" t="s">
        <v>190</v>
      </c>
      <c r="V2846" s="101"/>
      <c r="W2846" s="77" t="str">
        <f t="shared" si="579"/>
        <v>Yes</v>
      </c>
      <c r="X2846" s="77" t="str">
        <f>IFERROR(_xlfn.XLOOKUP(J2846&amp;"||"&amp;K2846,'Mapping Ref.'!$J$2:$J$538,'Mapping Ref.'!$K$2:$K$538),"")</f>
        <v>Childrens &amp; Adults</v>
      </c>
      <c r="Y2846" s="77" t="str" cm="1">
        <f t="array" ref="Y2846">_xlfn.IFS(R2846&gt;2000000,"For Publication",R2846&gt;100000,"PID",R2846&gt;30000,"RFQ",TRUE,"Transactional")</f>
        <v>Transactional</v>
      </c>
      <c r="Z2846" s="24" t="s">
        <v>8586</v>
      </c>
      <c r="AA2846" s="32">
        <v>12</v>
      </c>
      <c r="AB2846" s="24">
        <v>18</v>
      </c>
      <c r="AC2846" s="25">
        <v>45748</v>
      </c>
      <c r="AD2846" s="24" t="s">
        <v>58</v>
      </c>
      <c r="AE2846" s="24" t="s">
        <v>8630</v>
      </c>
      <c r="AF2846" s="24" t="s">
        <v>60</v>
      </c>
      <c r="AG2846" s="24" t="s">
        <v>59</v>
      </c>
      <c r="AH2846" s="24" t="s">
        <v>60</v>
      </c>
      <c r="AI2846" s="24">
        <v>15082046</v>
      </c>
      <c r="AJ2846" s="24" t="s">
        <v>60</v>
      </c>
      <c r="AK2846" s="24" t="s">
        <v>101</v>
      </c>
      <c r="AL2846" s="24" t="s">
        <v>70</v>
      </c>
      <c r="AM2846" s="24" t="s">
        <v>59</v>
      </c>
      <c r="AN2846" s="24" t="s">
        <v>59</v>
      </c>
      <c r="AO2846" s="24">
        <v>0</v>
      </c>
      <c r="AP2846" s="24"/>
      <c r="AQ2846" s="24" t="s">
        <v>11216</v>
      </c>
      <c r="AR2846" s="24" t="s">
        <v>11217</v>
      </c>
      <c r="AS2846" s="89">
        <f t="shared" si="585"/>
        <v>30</v>
      </c>
      <c r="AT2846" s="24" t="s">
        <v>11216</v>
      </c>
    </row>
    <row r="2847" spans="1:46" x14ac:dyDescent="0.5">
      <c r="A2847" s="24">
        <v>2993</v>
      </c>
      <c r="B2847" s="24" t="s">
        <v>506</v>
      </c>
      <c r="C2847" s="24" t="s">
        <v>77</v>
      </c>
      <c r="D2847" s="24" t="s">
        <v>11218</v>
      </c>
      <c r="E2847" s="24" t="s">
        <v>11219</v>
      </c>
      <c r="F2847" s="77" t="str">
        <f t="shared" si="578"/>
        <v>VPS (UK) Ltd</v>
      </c>
      <c r="G2847" s="24" t="s">
        <v>11220</v>
      </c>
      <c r="H2847" s="24" t="s">
        <v>7297</v>
      </c>
      <c r="I2847" s="24" t="s">
        <v>7297</v>
      </c>
      <c r="J2847" s="24" t="s">
        <v>321</v>
      </c>
      <c r="K2847" s="27" t="s">
        <v>337</v>
      </c>
      <c r="L2847" s="25">
        <v>45467</v>
      </c>
      <c r="M2847" s="25">
        <v>45807</v>
      </c>
      <c r="N2847" s="81">
        <f t="shared" si="582"/>
        <v>46356</v>
      </c>
      <c r="O2847" s="77" t="str">
        <f t="shared" ca="1" si="583"/>
        <v>Live</v>
      </c>
      <c r="P2847" s="77" t="str" cm="1">
        <f t="array" aca="1" ref="P2847" ca="1">_xlfn.IFS((N2847-TODAY())&gt;=547,"06 Expires over 18 months",(N2847-TODAY())&gt;=365,"05 Expires in 18 months",(N2847-TODAY())&gt;=183,"04 Expires in 12 months",(N2847-TODAY())&gt;=92,"03 Expires in 6 months",(N2847-TODAY())&gt;=31,"02 Expires in 3 months",(N2847-TODAY())&gt;=0,"01 Expires in 30 days",(N2847-TODAY())&gt;=-31,"01 Expired last 30 days",(N2847-TODAY())&gt;=-92,"02 Expired last 3 months",(N2847-TODAY())&gt;=-183,"03 Expired last 6 months",(N2847-TODAY())&gt;=-365,"04 Expired last 12 months",(N2847-TODAY())&gt;=-547,"05 Expired last 18 months",TRUE,"06 Expired over 18 months")</f>
        <v>03 Expires in 6 months</v>
      </c>
      <c r="Q2847" s="65">
        <v>64880</v>
      </c>
      <c r="R2847" s="84">
        <f t="shared" si="584"/>
        <v>156793.33333333334</v>
      </c>
      <c r="S2847" s="77" t="str" cm="1">
        <f t="array" ref="S2847">_xlfn.IFS(R2847&gt;5000000,"Gold",R2847&gt;=500000,"Silver",R2847&gt;30000,"Bronze",TRUE,"Transactional")</f>
        <v>Bronze</v>
      </c>
      <c r="T2847" s="24" t="s">
        <v>122</v>
      </c>
      <c r="U2847" s="101" t="s">
        <v>116</v>
      </c>
      <c r="V2847" s="101" t="s">
        <v>70</v>
      </c>
      <c r="W2847" s="77" t="str">
        <f t="shared" si="579"/>
        <v>Yes</v>
      </c>
      <c r="X2847" s="77" t="str">
        <f>IFERROR(_xlfn.XLOOKUP(J2847&amp;"||"&amp;K2847,'Mapping Ref.'!$J$2:$J$538,'Mapping Ref.'!$K$2:$K$538),"")</f>
        <v>Corporate</v>
      </c>
      <c r="Y2847" s="77" t="str" cm="1">
        <f t="array" ref="Y2847">_xlfn.IFS(R2847&gt;2000000,"For Publication",R2847&gt;100000,"PID",R2847&gt;30000,"RFQ",TRUE,"Transactional")</f>
        <v>PID</v>
      </c>
      <c r="Z2847" s="24" t="s">
        <v>2277</v>
      </c>
      <c r="AA2847" s="32">
        <v>11</v>
      </c>
      <c r="AB2847" s="24">
        <v>18</v>
      </c>
      <c r="AC2847" s="25">
        <v>45748</v>
      </c>
      <c r="AD2847" s="24" t="s">
        <v>661</v>
      </c>
      <c r="AE2847" s="24" t="s">
        <v>8546</v>
      </c>
      <c r="AF2847" s="24" t="s">
        <v>60</v>
      </c>
      <c r="AG2847" s="24" t="s">
        <v>60</v>
      </c>
      <c r="AH2847" s="24" t="s">
        <v>60</v>
      </c>
      <c r="AI2847" s="24">
        <v>4028962</v>
      </c>
      <c r="AJ2847" s="24" t="s">
        <v>60</v>
      </c>
      <c r="AK2847" s="24" t="s">
        <v>86</v>
      </c>
      <c r="AL2847" s="24" t="s">
        <v>70</v>
      </c>
      <c r="AM2847" s="24" t="s">
        <v>60</v>
      </c>
      <c r="AN2847" s="24" t="s">
        <v>59</v>
      </c>
      <c r="AO2847" s="24">
        <v>0</v>
      </c>
      <c r="AP2847" s="24" t="s">
        <v>11221</v>
      </c>
      <c r="AQ2847" s="24" t="s">
        <v>11222</v>
      </c>
      <c r="AR2847" s="24" t="s">
        <v>11223</v>
      </c>
      <c r="AS2847" s="89">
        <f t="shared" si="585"/>
        <v>29</v>
      </c>
      <c r="AT2847" s="24" t="s">
        <v>582</v>
      </c>
    </row>
    <row r="2848" spans="1:46" x14ac:dyDescent="0.5">
      <c r="A2848" s="24">
        <v>2994</v>
      </c>
      <c r="B2848" s="24" t="s">
        <v>506</v>
      </c>
      <c r="C2848" s="24"/>
      <c r="D2848" s="24" t="s">
        <v>11224</v>
      </c>
      <c r="E2848" s="24" t="s">
        <v>11225</v>
      </c>
      <c r="F2848" s="77" t="str">
        <f t="shared" si="578"/>
        <v>REMIT GROUP LIMITED</v>
      </c>
      <c r="G2848" s="24" t="s">
        <v>11224</v>
      </c>
      <c r="H2848" s="24" t="s">
        <v>3282</v>
      </c>
      <c r="I2848" s="24" t="s">
        <v>10463</v>
      </c>
      <c r="J2848" s="24" t="s">
        <v>107</v>
      </c>
      <c r="K2848" s="27" t="s">
        <v>3283</v>
      </c>
      <c r="L2848" s="25">
        <v>45749</v>
      </c>
      <c r="M2848" s="25">
        <v>46478</v>
      </c>
      <c r="N2848" s="81">
        <f t="shared" si="582"/>
        <v>46478</v>
      </c>
      <c r="O2848" s="77" t="str">
        <f t="shared" ca="1" si="583"/>
        <v>Live</v>
      </c>
      <c r="P2848" s="77" t="str" cm="1">
        <f t="array" aca="1" ref="P2848" ca="1">_xlfn.IFS((N2848-TODAY())&gt;=547,"06 Expires over 18 months",(N2848-TODAY())&gt;=365,"05 Expires in 18 months",(N2848-TODAY())&gt;=183,"04 Expires in 12 months",(N2848-TODAY())&gt;=92,"03 Expires in 6 months",(N2848-TODAY())&gt;=31,"02 Expires in 3 months",(N2848-TODAY())&gt;=0,"01 Expires in 30 days",(N2848-TODAY())&gt;=-31,"01 Expired last 30 days",(N2848-TODAY())&gt;=-92,"02 Expired last 3 months",(N2848-TODAY())&gt;=-183,"03 Expired last 6 months",(N2848-TODAY())&gt;=-365,"04 Expired last 12 months",(N2848-TODAY())&gt;=-547,"05 Expired last 18 months",TRUE,"06 Expired over 18 months")</f>
        <v>04 Expires in 12 months</v>
      </c>
      <c r="Q2848" s="65">
        <v>11000</v>
      </c>
      <c r="R2848" s="84">
        <f t="shared" si="584"/>
        <v>21083.333333333332</v>
      </c>
      <c r="S2848" s="77" t="str" cm="1">
        <f t="array" ref="S2848">_xlfn.IFS(R2848&gt;5000000,"Gold",R2848&gt;=500000,"Silver",R2848&gt;30000,"Bronze",TRUE,"Transactional")</f>
        <v>Transactional</v>
      </c>
      <c r="T2848" s="24" t="s">
        <v>54</v>
      </c>
      <c r="U2848" s="101" t="s">
        <v>237</v>
      </c>
      <c r="V2848" s="101" t="s">
        <v>566</v>
      </c>
      <c r="W2848" s="77" t="str">
        <f t="shared" si="579"/>
        <v>No</v>
      </c>
      <c r="X2848" s="77" t="str">
        <f>IFERROR(_xlfn.XLOOKUP(J2848&amp;"||"&amp;K2848,'Mapping Ref.'!$J$2:$J$538,'Mapping Ref.'!$K$2:$K$538),"")</f>
        <v>Construction &amp; Estates</v>
      </c>
      <c r="Y2848" s="77" t="str" cm="1">
        <f t="array" ref="Y2848">_xlfn.IFS(R2848&gt;2000000,"For Publication",R2848&gt;100000,"PID",R2848&gt;30000,"RFQ",TRUE,"Transactional")</f>
        <v>Transactional</v>
      </c>
      <c r="Z2848" s="24" t="s">
        <v>2277</v>
      </c>
      <c r="AA2848" s="32">
        <v>24</v>
      </c>
      <c r="AB2848" s="24">
        <v>0</v>
      </c>
      <c r="AC2848" s="25">
        <v>45748</v>
      </c>
      <c r="AD2848" s="24" t="s">
        <v>58</v>
      </c>
      <c r="AE2848" s="24" t="s">
        <v>8375</v>
      </c>
      <c r="AF2848" s="24" t="s">
        <v>60</v>
      </c>
      <c r="AG2848" s="24" t="s">
        <v>59</v>
      </c>
      <c r="AH2848" s="24" t="s">
        <v>60</v>
      </c>
      <c r="AI2848" s="24">
        <v>6552314</v>
      </c>
      <c r="AJ2848" s="24" t="s">
        <v>60</v>
      </c>
      <c r="AK2848" s="24" t="s">
        <v>101</v>
      </c>
      <c r="AL2848" s="24" t="s">
        <v>70</v>
      </c>
      <c r="AM2848" s="24" t="s">
        <v>60</v>
      </c>
      <c r="AN2848" s="24" t="s">
        <v>59</v>
      </c>
      <c r="AO2848" s="24">
        <v>0</v>
      </c>
      <c r="AP2848" s="24"/>
      <c r="AQ2848" s="24" t="s">
        <v>11226</v>
      </c>
      <c r="AR2848" s="24" t="s">
        <v>11227</v>
      </c>
      <c r="AS2848" s="89">
        <f t="shared" si="585"/>
        <v>23</v>
      </c>
      <c r="AT2848" s="24"/>
    </row>
    <row r="2849" spans="1:46" x14ac:dyDescent="0.5">
      <c r="A2849" s="24">
        <v>2995</v>
      </c>
      <c r="B2849" s="24" t="s">
        <v>506</v>
      </c>
      <c r="C2849" s="24"/>
      <c r="D2849" s="24" t="s">
        <v>11228</v>
      </c>
      <c r="E2849" s="24" t="s">
        <v>11229</v>
      </c>
      <c r="F2849" s="77" t="str">
        <f t="shared" si="578"/>
        <v>Flourish Learning Ltd</v>
      </c>
      <c r="G2849" s="24" t="s">
        <v>11230</v>
      </c>
      <c r="H2849" s="24" t="s">
        <v>7715</v>
      </c>
      <c r="I2849" s="24" t="s">
        <v>7715</v>
      </c>
      <c r="J2849" s="24" t="s">
        <v>190</v>
      </c>
      <c r="K2849" s="24" t="s">
        <v>6369</v>
      </c>
      <c r="L2849" s="25">
        <v>45748</v>
      </c>
      <c r="M2849" s="25">
        <v>47574</v>
      </c>
      <c r="N2849" s="81">
        <f t="shared" si="582"/>
        <v>48305</v>
      </c>
      <c r="O2849" s="77" t="str">
        <f t="shared" ca="1" si="583"/>
        <v>Live</v>
      </c>
      <c r="P2849" s="77" t="str" cm="1">
        <f t="array" aca="1" ref="P2849" ca="1">_xlfn.IFS((N2849-TODAY())&gt;=547,"06 Expires over 18 months",(N2849-TODAY())&gt;=365,"05 Expires in 18 months",(N2849-TODAY())&gt;=183,"04 Expires in 12 months",(N2849-TODAY())&gt;=92,"03 Expires in 6 months",(N2849-TODAY())&gt;=31,"02 Expires in 3 months",(N2849-TODAY())&gt;=0,"01 Expires in 30 days",(N2849-TODAY())&gt;=-31,"01 Expired last 30 days",(N2849-TODAY())&gt;=-92,"02 Expired last 3 months",(N2849-TODAY())&gt;=-183,"03 Expired last 6 months",(N2849-TODAY())&gt;=-365,"04 Expired last 12 months",(N2849-TODAY())&gt;=-547,"05 Expired last 18 months",TRUE,"06 Expired over 18 months")</f>
        <v>06 Expires over 18 months</v>
      </c>
      <c r="Q2849" s="65">
        <v>7500</v>
      </c>
      <c r="R2849" s="84">
        <f t="shared" si="584"/>
        <v>52500</v>
      </c>
      <c r="S2849" s="77" t="str" cm="1">
        <f t="array" ref="S2849">_xlfn.IFS(R2849&gt;5000000,"Gold",R2849&gt;=500000,"Silver",R2849&gt;30000,"Bronze",TRUE,"Transactional")</f>
        <v>Bronze</v>
      </c>
      <c r="T2849" s="24" t="s">
        <v>54</v>
      </c>
      <c r="U2849" s="101" t="s">
        <v>190</v>
      </c>
      <c r="V2849" s="101"/>
      <c r="W2849" s="77" t="str">
        <f t="shared" si="579"/>
        <v>Yes</v>
      </c>
      <c r="X2849" s="77" t="str">
        <f>IFERROR(_xlfn.XLOOKUP(J2849&amp;"||"&amp;K2849,'Mapping Ref.'!$J$2:$J$538,'Mapping Ref.'!$K$2:$K$538),"")</f>
        <v>Childrens &amp; Adults</v>
      </c>
      <c r="Y2849" s="77" t="str" cm="1">
        <f t="array" ref="Y2849">_xlfn.IFS(R2849&gt;2000000,"For Publication",R2849&gt;100000,"PID",R2849&gt;30000,"RFQ",TRUE,"Transactional")</f>
        <v>RFQ</v>
      </c>
      <c r="Z2849" s="24" t="s">
        <v>8586</v>
      </c>
      <c r="AA2849" s="32">
        <v>60</v>
      </c>
      <c r="AB2849" s="24">
        <v>24</v>
      </c>
      <c r="AC2849" s="25">
        <v>45748</v>
      </c>
      <c r="AD2849" s="24" t="s">
        <v>661</v>
      </c>
      <c r="AE2849" s="24" t="s">
        <v>1721</v>
      </c>
      <c r="AF2849" s="24" t="s">
        <v>60</v>
      </c>
      <c r="AG2849" s="24" t="s">
        <v>59</v>
      </c>
      <c r="AH2849" s="24" t="s">
        <v>60</v>
      </c>
      <c r="AI2849" s="24">
        <v>6158047</v>
      </c>
      <c r="AJ2849" s="24" t="s">
        <v>60</v>
      </c>
      <c r="AK2849" s="24" t="s">
        <v>101</v>
      </c>
      <c r="AL2849" s="24" t="s">
        <v>8595</v>
      </c>
      <c r="AM2849" s="24" t="s">
        <v>60</v>
      </c>
      <c r="AN2849" s="24" t="s">
        <v>59</v>
      </c>
      <c r="AO2849" s="24" t="s">
        <v>1721</v>
      </c>
      <c r="AP2849" s="24"/>
      <c r="AQ2849" s="24" t="s">
        <v>7715</v>
      </c>
      <c r="AR2849" s="24" t="s">
        <v>11231</v>
      </c>
      <c r="AS2849" s="89">
        <f t="shared" si="585"/>
        <v>84</v>
      </c>
      <c r="AT2849" s="24" t="s">
        <v>11230</v>
      </c>
    </row>
    <row r="2850" spans="1:46" x14ac:dyDescent="0.5">
      <c r="A2850" s="24">
        <v>2998</v>
      </c>
      <c r="B2850" s="24" t="s">
        <v>506</v>
      </c>
      <c r="C2850" s="24"/>
      <c r="D2850" s="24" t="s">
        <v>11232</v>
      </c>
      <c r="E2850" s="24" t="s">
        <v>11233</v>
      </c>
      <c r="F2850" s="77" t="str">
        <f t="shared" si="578"/>
        <v>Credit Style Ltd</v>
      </c>
      <c r="G2850" s="24" t="s">
        <v>11234</v>
      </c>
      <c r="H2850" s="24" t="s">
        <v>11235</v>
      </c>
      <c r="I2850" s="24" t="s">
        <v>11235</v>
      </c>
      <c r="J2850" s="24" t="s">
        <v>52</v>
      </c>
      <c r="K2850" s="27" t="s">
        <v>11236</v>
      </c>
      <c r="L2850" s="25">
        <v>45778</v>
      </c>
      <c r="M2850" s="25">
        <v>46144</v>
      </c>
      <c r="N2850" s="81">
        <f t="shared" si="582"/>
        <v>46509</v>
      </c>
      <c r="O2850" s="77" t="str">
        <f t="shared" ca="1" si="583"/>
        <v>Live</v>
      </c>
      <c r="P2850" s="77" t="str" cm="1">
        <f t="array" aca="1" ref="P2850" ca="1">_xlfn.IFS((N2850-TODAY())&gt;=547,"06 Expires over 18 months",(N2850-TODAY())&gt;=365,"05 Expires in 18 months",(N2850-TODAY())&gt;=183,"04 Expires in 12 months",(N2850-TODAY())&gt;=92,"03 Expires in 6 months",(N2850-TODAY())&gt;=31,"02 Expires in 3 months",(N2850-TODAY())&gt;=0,"01 Expires in 30 days",(N2850-TODAY())&gt;=-31,"01 Expired last 30 days",(N2850-TODAY())&gt;=-92,"02 Expired last 3 months",(N2850-TODAY())&gt;=-183,"03 Expired last 6 months",(N2850-TODAY())&gt;=-365,"04 Expired last 12 months",(N2850-TODAY())&gt;=-547,"05 Expired last 18 months",TRUE,"06 Expired over 18 months")</f>
        <v>04 Expires in 12 months</v>
      </c>
      <c r="Q2850" s="65">
        <v>5000</v>
      </c>
      <c r="R2850" s="84">
        <f t="shared" si="584"/>
        <v>10000</v>
      </c>
      <c r="S2850" s="77" t="str" cm="1">
        <f t="array" ref="S2850">_xlfn.IFS(R2850&gt;5000000,"Gold",R2850&gt;=500000,"Silver",R2850&gt;30000,"Bronze",TRUE,"Transactional")</f>
        <v>Transactional</v>
      </c>
      <c r="T2850" s="24" t="s">
        <v>54</v>
      </c>
      <c r="U2850" s="101" t="s">
        <v>455</v>
      </c>
      <c r="V2850" s="101" t="s">
        <v>741</v>
      </c>
      <c r="W2850" s="77" t="str">
        <f t="shared" si="579"/>
        <v>Yes</v>
      </c>
      <c r="X2850" s="77" t="str">
        <f>IFERROR(_xlfn.XLOOKUP(J2850&amp;"||"&amp;K2850,'Mapping Ref.'!$J$2:$J$538,'Mapping Ref.'!$K$2:$K$538),"")</f>
        <v>Corporate</v>
      </c>
      <c r="Y2850" s="77" t="str" cm="1">
        <f t="array" ref="Y2850">_xlfn.IFS(R2850&gt;2000000,"For Publication",R2850&gt;100000,"PID",R2850&gt;30000,"RFQ",TRUE,"Transactional")</f>
        <v>Transactional</v>
      </c>
      <c r="Z2850" s="24" t="s">
        <v>8586</v>
      </c>
      <c r="AA2850" s="32">
        <v>12</v>
      </c>
      <c r="AB2850" s="24">
        <v>12</v>
      </c>
      <c r="AC2850" s="25">
        <v>45749</v>
      </c>
      <c r="AD2850" s="24" t="s">
        <v>58</v>
      </c>
      <c r="AE2850" s="24" t="s">
        <v>11237</v>
      </c>
      <c r="AF2850" s="24" t="s">
        <v>60</v>
      </c>
      <c r="AG2850" s="24" t="s">
        <v>59</v>
      </c>
      <c r="AH2850" s="24" t="s">
        <v>60</v>
      </c>
      <c r="AI2850" s="24">
        <v>6133356</v>
      </c>
      <c r="AJ2850" s="24" t="s">
        <v>59</v>
      </c>
      <c r="AK2850" s="24" t="s">
        <v>57</v>
      </c>
      <c r="AL2850" s="24" t="s">
        <v>70</v>
      </c>
      <c r="AM2850" s="24" t="s">
        <v>59</v>
      </c>
      <c r="AN2850" s="24" t="s">
        <v>59</v>
      </c>
      <c r="AO2850" s="24">
        <v>0</v>
      </c>
      <c r="AP2850" s="24"/>
      <c r="AQ2850" s="24" t="s">
        <v>6028</v>
      </c>
      <c r="AR2850" s="24" t="s">
        <v>11238</v>
      </c>
      <c r="AS2850" s="89">
        <f t="shared" si="585"/>
        <v>24</v>
      </c>
      <c r="AT2850" s="24" t="s">
        <v>11234</v>
      </c>
    </row>
    <row r="2851" spans="1:46" x14ac:dyDescent="0.5">
      <c r="A2851" s="24">
        <v>2999</v>
      </c>
      <c r="B2851" s="24" t="s">
        <v>506</v>
      </c>
      <c r="C2851" s="24"/>
      <c r="D2851" s="24" t="s">
        <v>11239</v>
      </c>
      <c r="E2851" s="24" t="s">
        <v>11233</v>
      </c>
      <c r="F2851" s="77" t="str">
        <f t="shared" si="578"/>
        <v>WELFARE TOGETHER LIMITED</v>
      </c>
      <c r="G2851" s="24" t="s">
        <v>11240</v>
      </c>
      <c r="H2851" s="24" t="s">
        <v>11235</v>
      </c>
      <c r="I2851" s="24" t="s">
        <v>11235</v>
      </c>
      <c r="J2851" s="24" t="s">
        <v>52</v>
      </c>
      <c r="K2851" s="27" t="s">
        <v>11236</v>
      </c>
      <c r="L2851" s="25">
        <v>45778</v>
      </c>
      <c r="M2851" s="25">
        <v>46144</v>
      </c>
      <c r="N2851" s="81">
        <f t="shared" si="582"/>
        <v>46509</v>
      </c>
      <c r="O2851" s="77" t="str">
        <f t="shared" ca="1" si="583"/>
        <v>Live</v>
      </c>
      <c r="P2851" s="77" t="str" cm="1">
        <f t="array" aca="1" ref="P2851" ca="1">_xlfn.IFS((N2851-TODAY())&gt;=547,"06 Expires over 18 months",(N2851-TODAY())&gt;=365,"05 Expires in 18 months",(N2851-TODAY())&gt;=183,"04 Expires in 12 months",(N2851-TODAY())&gt;=92,"03 Expires in 6 months",(N2851-TODAY())&gt;=31,"02 Expires in 3 months",(N2851-TODAY())&gt;=0,"01 Expires in 30 days",(N2851-TODAY())&gt;=-31,"01 Expired last 30 days",(N2851-TODAY())&gt;=-92,"02 Expired last 3 months",(N2851-TODAY())&gt;=-183,"03 Expired last 6 months",(N2851-TODAY())&gt;=-365,"04 Expired last 12 months",(N2851-TODAY())&gt;=-547,"05 Expired last 18 months",TRUE,"06 Expired over 18 months")</f>
        <v>04 Expires in 12 months</v>
      </c>
      <c r="Q2851" s="65">
        <v>5000</v>
      </c>
      <c r="R2851" s="84">
        <f t="shared" si="584"/>
        <v>10000</v>
      </c>
      <c r="S2851" s="77" t="str" cm="1">
        <f t="array" ref="S2851">_xlfn.IFS(R2851&gt;5000000,"Gold",R2851&gt;=500000,"Silver",R2851&gt;30000,"Bronze",TRUE,"Transactional")</f>
        <v>Transactional</v>
      </c>
      <c r="T2851" s="24" t="s">
        <v>54</v>
      </c>
      <c r="U2851" s="101" t="s">
        <v>455</v>
      </c>
      <c r="V2851" s="101" t="s">
        <v>741</v>
      </c>
      <c r="W2851" s="77" t="str">
        <f t="shared" si="579"/>
        <v>Yes</v>
      </c>
      <c r="X2851" s="77" t="str">
        <f>IFERROR(_xlfn.XLOOKUP(J2851&amp;"||"&amp;K2851,'Mapping Ref.'!$J$2:$J$538,'Mapping Ref.'!$K$2:$K$538),"")</f>
        <v>Corporate</v>
      </c>
      <c r="Y2851" s="77" t="str" cm="1">
        <f t="array" ref="Y2851">_xlfn.IFS(R2851&gt;2000000,"For Publication",R2851&gt;100000,"PID",R2851&gt;30000,"RFQ",TRUE,"Transactional")</f>
        <v>Transactional</v>
      </c>
      <c r="Z2851" s="24" t="s">
        <v>8586</v>
      </c>
      <c r="AA2851" s="32">
        <v>12</v>
      </c>
      <c r="AB2851" s="24">
        <v>12</v>
      </c>
      <c r="AC2851" s="25">
        <v>45749</v>
      </c>
      <c r="AD2851" s="24" t="s">
        <v>58</v>
      </c>
      <c r="AE2851" s="24" t="s">
        <v>11237</v>
      </c>
      <c r="AF2851" s="24" t="s">
        <v>60</v>
      </c>
      <c r="AG2851" s="24" t="s">
        <v>59</v>
      </c>
      <c r="AH2851" s="24" t="s">
        <v>60</v>
      </c>
      <c r="AI2851" s="24">
        <v>14449818</v>
      </c>
      <c r="AJ2851" s="24" t="s">
        <v>59</v>
      </c>
      <c r="AK2851" s="24" t="s">
        <v>57</v>
      </c>
      <c r="AL2851" s="24" t="s">
        <v>70</v>
      </c>
      <c r="AM2851" s="24" t="s">
        <v>59</v>
      </c>
      <c r="AN2851" s="24" t="s">
        <v>59</v>
      </c>
      <c r="AO2851" s="24">
        <v>0</v>
      </c>
      <c r="AP2851" s="24"/>
      <c r="AQ2851" s="24" t="s">
        <v>6028</v>
      </c>
      <c r="AR2851" s="24" t="s">
        <v>11238</v>
      </c>
      <c r="AS2851" s="89">
        <f t="shared" si="585"/>
        <v>24</v>
      </c>
      <c r="AT2851" s="24" t="s">
        <v>11241</v>
      </c>
    </row>
    <row r="2852" spans="1:46" x14ac:dyDescent="0.5">
      <c r="A2852" s="24">
        <v>3000</v>
      </c>
      <c r="B2852" s="24"/>
      <c r="C2852" s="24"/>
      <c r="D2852" s="24" t="s">
        <v>11242</v>
      </c>
      <c r="E2852" s="24" t="s">
        <v>11243</v>
      </c>
      <c r="F2852" s="77" t="str">
        <f t="shared" si="578"/>
        <v>H &amp; H PROPERTY SERVICES LIMITED</v>
      </c>
      <c r="G2852" s="24" t="s">
        <v>11244</v>
      </c>
      <c r="H2852" s="24" t="s">
        <v>1029</v>
      </c>
      <c r="I2852" s="24" t="s">
        <v>1029</v>
      </c>
      <c r="J2852" s="24" t="s">
        <v>321</v>
      </c>
      <c r="K2852" s="27" t="s">
        <v>337</v>
      </c>
      <c r="L2852" s="25">
        <v>45691</v>
      </c>
      <c r="M2852" s="25">
        <v>45838</v>
      </c>
      <c r="N2852" s="81">
        <f t="shared" si="582"/>
        <v>45838</v>
      </c>
      <c r="O2852" s="77" t="str">
        <f t="shared" ca="1" si="583"/>
        <v>Expired</v>
      </c>
      <c r="P2852" s="77" t="str" cm="1">
        <f t="array" aca="1" ref="P2852" ca="1">_xlfn.IFS((N2852-TODAY())&gt;=547,"06 Expires over 18 months",(N2852-TODAY())&gt;=365,"05 Expires in 18 months",(N2852-TODAY())&gt;=183,"04 Expires in 12 months",(N2852-TODAY())&gt;=92,"03 Expires in 6 months",(N2852-TODAY())&gt;=31,"02 Expires in 3 months",(N2852-TODAY())&gt;=0,"01 Expires in 30 days",(N2852-TODAY())&gt;=-31,"01 Expired last 30 days",(N2852-TODAY())&gt;=-92,"02 Expired last 3 months",(N2852-TODAY())&gt;=-183,"03 Expired last 6 months",(N2852-TODAY())&gt;=-365,"04 Expired last 12 months",(N2852-TODAY())&gt;=-547,"05 Expired last 18 months",TRUE,"06 Expired over 18 months")</f>
        <v>05 Expired last 18 months</v>
      </c>
      <c r="Q2852" s="65">
        <v>25000</v>
      </c>
      <c r="R2852" s="84">
        <f t="shared" si="584"/>
        <v>25000</v>
      </c>
      <c r="S2852" s="77" t="str" cm="1">
        <f t="array" ref="S2852">_xlfn.IFS(R2852&gt;5000000,"Gold",R2852&gt;=500000,"Silver",R2852&gt;30000,"Bronze",TRUE,"Transactional")</f>
        <v>Transactional</v>
      </c>
      <c r="T2852" s="24" t="s">
        <v>54</v>
      </c>
      <c r="U2852" s="101" t="s">
        <v>237</v>
      </c>
      <c r="V2852" s="101" t="s">
        <v>350</v>
      </c>
      <c r="W2852" s="77" t="str">
        <f t="shared" si="579"/>
        <v>No</v>
      </c>
      <c r="X2852" s="77" t="str">
        <f>IFERROR(_xlfn.XLOOKUP(J2852&amp;"||"&amp;K2852,'Mapping Ref.'!$J$2:$J$538,'Mapping Ref.'!$K$2:$K$538),"")</f>
        <v>Corporate</v>
      </c>
      <c r="Y2852" s="77" t="str" cm="1">
        <f t="array" ref="Y2852">_xlfn.IFS(R2852&gt;2000000,"For Publication",R2852&gt;100000,"PID",R2852&gt;30000,"RFQ",TRUE,"Transactional")</f>
        <v>Transactional</v>
      </c>
      <c r="Z2852" s="24" t="s">
        <v>2277</v>
      </c>
      <c r="AA2852" s="32">
        <v>4</v>
      </c>
      <c r="AB2852" s="24">
        <v>0</v>
      </c>
      <c r="AC2852" s="25">
        <v>45749</v>
      </c>
      <c r="AD2852" s="24" t="s">
        <v>58</v>
      </c>
      <c r="AE2852" s="24" t="s">
        <v>11245</v>
      </c>
      <c r="AF2852" s="24" t="s">
        <v>60</v>
      </c>
      <c r="AG2852" s="24" t="s">
        <v>59</v>
      </c>
      <c r="AH2852" s="24" t="s">
        <v>60</v>
      </c>
      <c r="AI2852" s="24">
        <v>7886134</v>
      </c>
      <c r="AJ2852" s="24" t="s">
        <v>60</v>
      </c>
      <c r="AK2852" s="24" t="s">
        <v>86</v>
      </c>
      <c r="AL2852" s="24" t="s">
        <v>70</v>
      </c>
      <c r="AM2852" s="24" t="s">
        <v>60</v>
      </c>
      <c r="AN2852" s="24" t="s">
        <v>59</v>
      </c>
      <c r="AO2852" s="24">
        <v>0</v>
      </c>
      <c r="AP2852" s="24"/>
      <c r="AQ2852" s="24" t="s">
        <v>11246</v>
      </c>
      <c r="AR2852" s="24" t="s">
        <v>11247</v>
      </c>
      <c r="AS2852" s="89">
        <f t="shared" si="585"/>
        <v>4</v>
      </c>
      <c r="AT2852" s="24" t="s">
        <v>11248</v>
      </c>
    </row>
    <row r="2853" spans="1:46" x14ac:dyDescent="0.5">
      <c r="A2853" s="24">
        <v>3001</v>
      </c>
      <c r="B2853" s="24"/>
      <c r="C2853" s="24" t="s">
        <v>77</v>
      </c>
      <c r="D2853" s="24" t="s">
        <v>11249</v>
      </c>
      <c r="E2853" s="24" t="s">
        <v>11250</v>
      </c>
      <c r="F2853" s="77" t="str">
        <f t="shared" si="578"/>
        <v>SCHOOLS COUNSELLING PARTNERSHIP LTD</v>
      </c>
      <c r="G2853" s="24" t="s">
        <v>11251</v>
      </c>
      <c r="H2853" s="24" t="s">
        <v>11252</v>
      </c>
      <c r="I2853" s="24" t="s">
        <v>11252</v>
      </c>
      <c r="J2853" s="24" t="s">
        <v>107</v>
      </c>
      <c r="K2853" s="27" t="s">
        <v>1638</v>
      </c>
      <c r="L2853" s="25">
        <v>45778</v>
      </c>
      <c r="M2853" s="25">
        <v>45869</v>
      </c>
      <c r="N2853" s="81">
        <f t="shared" si="582"/>
        <v>45961</v>
      </c>
      <c r="O2853" s="77" t="str">
        <f t="shared" ca="1" si="583"/>
        <v>Expired</v>
      </c>
      <c r="P2853" s="77" t="str" cm="1">
        <f t="array" aca="1" ref="P2853" ca="1">_xlfn.IFS((N2853-TODAY())&gt;=547,"06 Expires over 18 months",(N2853-TODAY())&gt;=365,"05 Expires in 18 months",(N2853-TODAY())&gt;=183,"04 Expires in 12 months",(N2853-TODAY())&gt;=92,"03 Expires in 6 months",(N2853-TODAY())&gt;=31,"02 Expires in 3 months",(N2853-TODAY())&gt;=0,"01 Expires in 30 days",(N2853-TODAY())&gt;=-31,"01 Expired last 30 days",(N2853-TODAY())&gt;=-92,"02 Expired last 3 months",(N2853-TODAY())&gt;=-183,"03 Expired last 6 months",(N2853-TODAY())&gt;=-365,"04 Expired last 12 months",(N2853-TODAY())&gt;=-547,"05 Expired last 18 months",TRUE,"06 Expired over 18 months")</f>
        <v>04 Expired last 12 months</v>
      </c>
      <c r="Q2853" s="65">
        <v>11000</v>
      </c>
      <c r="R2853" s="84">
        <f t="shared" si="584"/>
        <v>11000</v>
      </c>
      <c r="S2853" s="77" t="str" cm="1">
        <f t="array" ref="S2853">_xlfn.IFS(R2853&gt;5000000,"Gold",R2853&gt;=500000,"Silver",R2853&gt;30000,"Bronze",TRUE,"Transactional")</f>
        <v>Transactional</v>
      </c>
      <c r="T2853" s="24" t="s">
        <v>54</v>
      </c>
      <c r="U2853" s="101" t="s">
        <v>190</v>
      </c>
      <c r="V2853" s="101" t="s">
        <v>1742</v>
      </c>
      <c r="W2853" s="77" t="str">
        <f t="shared" si="579"/>
        <v>Yes</v>
      </c>
      <c r="X2853" s="77" t="str">
        <f>IFERROR(_xlfn.XLOOKUP(J2853&amp;"||"&amp;K2853,'Mapping Ref.'!$J$2:$J$538,'Mapping Ref.'!$K$2:$K$538),"")</f>
        <v>Construction &amp; Estates</v>
      </c>
      <c r="Y2853" s="77" t="str" cm="1">
        <f t="array" ref="Y2853">_xlfn.IFS(R2853&gt;2000000,"For Publication",R2853&gt;100000,"PID",R2853&gt;30000,"RFQ",TRUE,"Transactional")</f>
        <v>Transactional</v>
      </c>
      <c r="Z2853" s="24" t="s">
        <v>2277</v>
      </c>
      <c r="AA2853" s="32">
        <v>3</v>
      </c>
      <c r="AB2853" s="24">
        <v>3</v>
      </c>
      <c r="AC2853" s="25">
        <v>45749</v>
      </c>
      <c r="AD2853" s="24" t="s">
        <v>661</v>
      </c>
      <c r="AE2853" s="24" t="s">
        <v>8375</v>
      </c>
      <c r="AF2853" s="24" t="s">
        <v>59</v>
      </c>
      <c r="AG2853" s="24" t="s">
        <v>59</v>
      </c>
      <c r="AH2853" s="24" t="s">
        <v>60</v>
      </c>
      <c r="AI2853" s="24">
        <v>9392963</v>
      </c>
      <c r="AJ2853" s="24" t="s">
        <v>59</v>
      </c>
      <c r="AK2853" s="24" t="s">
        <v>101</v>
      </c>
      <c r="AL2853" s="24" t="s">
        <v>70</v>
      </c>
      <c r="AM2853" s="24" t="s">
        <v>60</v>
      </c>
      <c r="AN2853" s="24" t="s">
        <v>59</v>
      </c>
      <c r="AO2853" s="24">
        <v>0</v>
      </c>
      <c r="AP2853" s="24"/>
      <c r="AQ2853" s="24" t="s">
        <v>11253</v>
      </c>
      <c r="AR2853" s="24" t="s">
        <v>11254</v>
      </c>
      <c r="AS2853" s="89">
        <f t="shared" si="585"/>
        <v>5</v>
      </c>
      <c r="AT2853" s="24" t="s">
        <v>5717</v>
      </c>
    </row>
    <row r="2854" spans="1:46" x14ac:dyDescent="0.5">
      <c r="A2854" s="24">
        <v>3002</v>
      </c>
      <c r="B2854" s="24"/>
      <c r="C2854" s="24" t="s">
        <v>77</v>
      </c>
      <c r="D2854" s="24" t="s">
        <v>11255</v>
      </c>
      <c r="E2854" s="24" t="s">
        <v>11256</v>
      </c>
      <c r="F2854" s="77" t="str">
        <f t="shared" si="578"/>
        <v>PHOENIX SOFTWARE LTD</v>
      </c>
      <c r="G2854" s="24" t="s">
        <v>11257</v>
      </c>
      <c r="H2854" s="24" t="s">
        <v>7522</v>
      </c>
      <c r="I2854" s="24" t="s">
        <v>4563</v>
      </c>
      <c r="J2854" s="24" t="s">
        <v>52</v>
      </c>
      <c r="K2854" s="27" t="s">
        <v>116</v>
      </c>
      <c r="L2854" s="25">
        <v>45747</v>
      </c>
      <c r="M2854" s="25">
        <v>45931</v>
      </c>
      <c r="N2854" s="81">
        <f t="shared" si="582"/>
        <v>45931</v>
      </c>
      <c r="O2854" s="77" t="str">
        <f t="shared" ca="1" si="583"/>
        <v>Expired</v>
      </c>
      <c r="P2854" s="77" t="str" cm="1">
        <f t="array" aca="1" ref="P2854" ca="1">_xlfn.IFS((N2854-TODAY())&gt;=547,"06 Expires over 18 months",(N2854-TODAY())&gt;=365,"05 Expires in 18 months",(N2854-TODAY())&gt;=183,"04 Expires in 12 months",(N2854-TODAY())&gt;=92,"03 Expires in 6 months",(N2854-TODAY())&gt;=31,"02 Expires in 3 months",(N2854-TODAY())&gt;=0,"01 Expires in 30 days",(N2854-TODAY())&gt;=-31,"01 Expired last 30 days",(N2854-TODAY())&gt;=-92,"02 Expired last 3 months",(N2854-TODAY())&gt;=-183,"03 Expired last 6 months",(N2854-TODAY())&gt;=-365,"04 Expired last 12 months",(N2854-TODAY())&gt;=-547,"05 Expired last 18 months",TRUE,"06 Expired over 18 months")</f>
        <v>04 Expired last 12 months</v>
      </c>
      <c r="Q2854" s="65">
        <v>7573.5</v>
      </c>
      <c r="R2854" s="84">
        <f t="shared" si="584"/>
        <v>7573.5</v>
      </c>
      <c r="S2854" s="77" t="str" cm="1">
        <f t="array" ref="S2854">_xlfn.IFS(R2854&gt;5000000,"Gold",R2854&gt;=500000,"Silver",R2854&gt;30000,"Bronze",TRUE,"Transactional")</f>
        <v>Transactional</v>
      </c>
      <c r="T2854" s="24" t="s">
        <v>122</v>
      </c>
      <c r="U2854" s="101" t="s">
        <v>116</v>
      </c>
      <c r="V2854" s="101" t="s">
        <v>569</v>
      </c>
      <c r="W2854" s="77" t="str">
        <f t="shared" si="579"/>
        <v>No</v>
      </c>
      <c r="X2854" s="77" t="str">
        <f>IFERROR(_xlfn.XLOOKUP(J2854&amp;"||"&amp;K2854,'Mapping Ref.'!$J$2:$J$538,'Mapping Ref.'!$K$2:$K$538),"")</f>
        <v>ICT</v>
      </c>
      <c r="Y2854" s="77" t="str" cm="1">
        <f t="array" ref="Y2854">_xlfn.IFS(R2854&gt;2000000,"For Publication",R2854&gt;100000,"PID",R2854&gt;30000,"RFQ",TRUE,"Transactional")</f>
        <v>Transactional</v>
      </c>
      <c r="Z2854" s="24" t="s">
        <v>2277</v>
      </c>
      <c r="AA2854" s="32">
        <v>12</v>
      </c>
      <c r="AB2854" s="24">
        <v>0</v>
      </c>
      <c r="AC2854" s="25">
        <v>45749</v>
      </c>
      <c r="AD2854" s="24" t="s">
        <v>58</v>
      </c>
      <c r="AE2854" s="24">
        <v>0</v>
      </c>
      <c r="AF2854" s="24" t="s">
        <v>60</v>
      </c>
      <c r="AG2854" s="24" t="s">
        <v>59</v>
      </c>
      <c r="AH2854" s="24" t="s">
        <v>60</v>
      </c>
      <c r="AI2854" s="24">
        <v>2548628</v>
      </c>
      <c r="AJ2854" s="24" t="s">
        <v>59</v>
      </c>
      <c r="AK2854" s="24" t="s">
        <v>101</v>
      </c>
      <c r="AL2854" s="24" t="s">
        <v>8595</v>
      </c>
      <c r="AM2854" s="24" t="s">
        <v>59</v>
      </c>
      <c r="AN2854" s="24" t="s">
        <v>59</v>
      </c>
      <c r="AO2854" s="24">
        <v>0</v>
      </c>
      <c r="AP2854" s="24"/>
      <c r="AQ2854" s="24" t="s">
        <v>11258</v>
      </c>
      <c r="AR2854" s="24" t="s">
        <v>11259</v>
      </c>
      <c r="AS2854" s="89">
        <f t="shared" si="585"/>
        <v>6</v>
      </c>
      <c r="AT2854" s="24" t="s">
        <v>7380</v>
      </c>
    </row>
    <row r="2855" spans="1:46" x14ac:dyDescent="0.5">
      <c r="A2855" s="24">
        <v>3003</v>
      </c>
      <c r="B2855" s="24" t="s">
        <v>506</v>
      </c>
      <c r="C2855" s="24" t="s">
        <v>77</v>
      </c>
      <c r="D2855" s="24" t="s">
        <v>11260</v>
      </c>
      <c r="E2855" s="24" t="s">
        <v>11260</v>
      </c>
      <c r="F2855" s="77" t="str">
        <f t="shared" si="578"/>
        <v>PHOENIX SOFTWARE LTD</v>
      </c>
      <c r="G2855" s="24" t="s">
        <v>11257</v>
      </c>
      <c r="H2855" s="24" t="s">
        <v>7522</v>
      </c>
      <c r="I2855" s="24" t="s">
        <v>4563</v>
      </c>
      <c r="J2855" s="24" t="s">
        <v>52</v>
      </c>
      <c r="K2855" s="27" t="s">
        <v>116</v>
      </c>
      <c r="L2855" s="25">
        <v>45748</v>
      </c>
      <c r="M2855" s="25">
        <v>46112</v>
      </c>
      <c r="N2855" s="81">
        <f t="shared" si="582"/>
        <v>46112</v>
      </c>
      <c r="O2855" s="77" t="str">
        <f t="shared" ca="1" si="583"/>
        <v>Expired</v>
      </c>
      <c r="P2855" s="77" t="str" cm="1">
        <f t="array" aca="1" ref="P2855" ca="1">_xlfn.IFS((N2855-TODAY())&gt;=547,"06 Expires over 18 months",(N2855-TODAY())&gt;=365,"05 Expires in 18 months",(N2855-TODAY())&gt;=183,"04 Expires in 12 months",(N2855-TODAY())&gt;=92,"03 Expires in 6 months",(N2855-TODAY())&gt;=31,"02 Expires in 3 months",(N2855-TODAY())&gt;=0,"01 Expires in 30 days",(N2855-TODAY())&gt;=-31,"01 Expired last 30 days",(N2855-TODAY())&gt;=-92,"02 Expired last 3 months",(N2855-TODAY())&gt;=-183,"03 Expired last 6 months",(N2855-TODAY())&gt;=-365,"04 Expired last 12 months",(N2855-TODAY())&gt;=-547,"05 Expired last 18 months",TRUE,"06 Expired over 18 months")</f>
        <v>03 Expired last 6 months</v>
      </c>
      <c r="Q2855" s="65">
        <v>15484.3</v>
      </c>
      <c r="R2855" s="84">
        <f t="shared" si="584"/>
        <v>15484.3</v>
      </c>
      <c r="S2855" s="77" t="str" cm="1">
        <f t="array" ref="S2855">_xlfn.IFS(R2855&gt;5000000,"Gold",R2855&gt;=500000,"Silver",R2855&gt;30000,"Bronze",TRUE,"Transactional")</f>
        <v>Transactional</v>
      </c>
      <c r="T2855" s="24" t="s">
        <v>122</v>
      </c>
      <c r="U2855" s="101" t="s">
        <v>116</v>
      </c>
      <c r="V2855" s="101" t="s">
        <v>569</v>
      </c>
      <c r="W2855" s="77" t="str">
        <f t="shared" si="579"/>
        <v>No</v>
      </c>
      <c r="X2855" s="77" t="str">
        <f>IFERROR(_xlfn.XLOOKUP(J2855&amp;"||"&amp;K2855,'Mapping Ref.'!$J$2:$J$538,'Mapping Ref.'!$K$2:$K$538),"")</f>
        <v>ICT</v>
      </c>
      <c r="Y2855" s="77" t="str" cm="1">
        <f t="array" ref="Y2855">_xlfn.IFS(R2855&gt;2000000,"For Publication",R2855&gt;100000,"PID",R2855&gt;30000,"RFQ",TRUE,"Transactional")</f>
        <v>Transactional</v>
      </c>
      <c r="Z2855" s="24" t="s">
        <v>2277</v>
      </c>
      <c r="AA2855" s="32">
        <v>12</v>
      </c>
      <c r="AB2855" s="24">
        <v>0</v>
      </c>
      <c r="AC2855" s="25">
        <v>45749</v>
      </c>
      <c r="AD2855" s="24" t="s">
        <v>58</v>
      </c>
      <c r="AE2855" s="24">
        <v>0</v>
      </c>
      <c r="AF2855" s="24" t="s">
        <v>60</v>
      </c>
      <c r="AG2855" s="24" t="s">
        <v>59</v>
      </c>
      <c r="AH2855" s="24" t="s">
        <v>60</v>
      </c>
      <c r="AI2855" s="24">
        <v>2548628</v>
      </c>
      <c r="AJ2855" s="24" t="s">
        <v>60</v>
      </c>
      <c r="AK2855" s="24" t="s">
        <v>101</v>
      </c>
      <c r="AL2855" s="24" t="s">
        <v>70</v>
      </c>
      <c r="AM2855" s="24" t="s">
        <v>59</v>
      </c>
      <c r="AN2855" s="24" t="s">
        <v>59</v>
      </c>
      <c r="AO2855" s="24">
        <v>0</v>
      </c>
      <c r="AP2855" s="24"/>
      <c r="AQ2855" s="24" t="s">
        <v>11258</v>
      </c>
      <c r="AR2855" s="24" t="s">
        <v>11259</v>
      </c>
      <c r="AS2855" s="89">
        <f t="shared" si="585"/>
        <v>11</v>
      </c>
      <c r="AT2855" s="24" t="s">
        <v>7380</v>
      </c>
    </row>
    <row r="2856" spans="1:46" x14ac:dyDescent="0.5">
      <c r="A2856" s="24">
        <v>3004</v>
      </c>
      <c r="B2856" s="24"/>
      <c r="C2856" s="24" t="s">
        <v>77</v>
      </c>
      <c r="D2856" s="24" t="s">
        <v>11261</v>
      </c>
      <c r="E2856" s="24" t="s">
        <v>11262</v>
      </c>
      <c r="F2856" s="77" t="str">
        <f t="shared" si="578"/>
        <v>JACKSON LIFT SERVICES LIMITED</v>
      </c>
      <c r="G2856" s="24" t="s">
        <v>8494</v>
      </c>
      <c r="H2856" s="24" t="s">
        <v>6254</v>
      </c>
      <c r="I2856" s="24" t="s">
        <v>8489</v>
      </c>
      <c r="J2856" s="24" t="s">
        <v>107</v>
      </c>
      <c r="K2856" s="27" t="s">
        <v>122</v>
      </c>
      <c r="L2856" s="25">
        <v>45748</v>
      </c>
      <c r="M2856" s="25">
        <v>45930</v>
      </c>
      <c r="N2856" s="81">
        <f t="shared" si="582"/>
        <v>46021</v>
      </c>
      <c r="O2856" s="77" t="str">
        <f t="shared" ca="1" si="583"/>
        <v>Expired</v>
      </c>
      <c r="P2856" s="77" t="str" cm="1">
        <f t="array" aca="1" ref="P2856" ca="1">_xlfn.IFS((N2856-TODAY())&gt;=547,"06 Expires over 18 months",(N2856-TODAY())&gt;=365,"05 Expires in 18 months",(N2856-TODAY())&gt;=183,"04 Expires in 12 months",(N2856-TODAY())&gt;=92,"03 Expires in 6 months",(N2856-TODAY())&gt;=31,"02 Expires in 3 months",(N2856-TODAY())&gt;=0,"01 Expires in 30 days",(N2856-TODAY())&gt;=-31,"01 Expired last 30 days",(N2856-TODAY())&gt;=-92,"02 Expired last 3 months",(N2856-TODAY())&gt;=-183,"03 Expired last 6 months",(N2856-TODAY())&gt;=-365,"04 Expired last 12 months",(N2856-TODAY())&gt;=-547,"05 Expired last 18 months",TRUE,"06 Expired over 18 months")</f>
        <v>04 Expired last 12 months</v>
      </c>
      <c r="Q2856" s="65">
        <v>292871.93</v>
      </c>
      <c r="R2856" s="84">
        <f t="shared" si="584"/>
        <v>292871.93</v>
      </c>
      <c r="S2856" s="77" t="str" cm="1">
        <f t="array" ref="S2856">_xlfn.IFS(R2856&gt;5000000,"Gold",R2856&gt;=500000,"Silver",R2856&gt;30000,"Bronze",TRUE,"Transactional")</f>
        <v>Bronze</v>
      </c>
      <c r="T2856" s="24" t="s">
        <v>122</v>
      </c>
      <c r="U2856" s="101" t="s">
        <v>123</v>
      </c>
      <c r="V2856" s="101" t="s">
        <v>124</v>
      </c>
      <c r="W2856" s="77" t="str">
        <f t="shared" si="579"/>
        <v>Yes</v>
      </c>
      <c r="X2856" s="77" t="str">
        <f>IFERROR(_xlfn.XLOOKUP(J2856&amp;"||"&amp;K2856,'Mapping Ref.'!$J$2:$J$538,'Mapping Ref.'!$K$2:$K$538),"")</f>
        <v>Construction &amp; Estates</v>
      </c>
      <c r="Y2856" s="77" t="str" cm="1">
        <f t="array" ref="Y2856">_xlfn.IFS(R2856&gt;2000000,"For Publication",R2856&gt;100000,"PID",R2856&gt;30000,"RFQ",TRUE,"Transactional")</f>
        <v>PID</v>
      </c>
      <c r="Z2856" s="24" t="s">
        <v>2277</v>
      </c>
      <c r="AA2856" s="32">
        <v>6</v>
      </c>
      <c r="AB2856" s="24">
        <v>3</v>
      </c>
      <c r="AC2856" s="25">
        <v>45750</v>
      </c>
      <c r="AD2856" s="24" t="s">
        <v>58</v>
      </c>
      <c r="AE2856" s="24" t="s">
        <v>11263</v>
      </c>
      <c r="AF2856" s="24" t="s">
        <v>60</v>
      </c>
      <c r="AG2856" s="24" t="s">
        <v>60</v>
      </c>
      <c r="AH2856" s="24" t="s">
        <v>60</v>
      </c>
      <c r="AI2856" s="24">
        <v>2186996</v>
      </c>
      <c r="AJ2856" s="24" t="s">
        <v>60</v>
      </c>
      <c r="AK2856" s="24" t="s">
        <v>57</v>
      </c>
      <c r="AL2856" s="24" t="s">
        <v>123</v>
      </c>
      <c r="AM2856" s="24" t="s">
        <v>60</v>
      </c>
      <c r="AN2856" s="24" t="s">
        <v>59</v>
      </c>
      <c r="AO2856" s="24">
        <v>0</v>
      </c>
      <c r="AP2856" s="24"/>
      <c r="AQ2856" s="24" t="s">
        <v>11264</v>
      </c>
      <c r="AR2856" s="24" t="s">
        <v>11265</v>
      </c>
      <c r="AS2856" s="89">
        <f t="shared" si="585"/>
        <v>8</v>
      </c>
      <c r="AT2856" s="24" t="s">
        <v>8496</v>
      </c>
    </row>
    <row r="2857" spans="1:46" x14ac:dyDescent="0.5">
      <c r="A2857" s="24">
        <v>3005</v>
      </c>
      <c r="B2857" s="24"/>
      <c r="C2857" s="24" t="s">
        <v>77</v>
      </c>
      <c r="D2857" s="24" t="s">
        <v>11266</v>
      </c>
      <c r="E2857" s="24" t="s">
        <v>11267</v>
      </c>
      <c r="F2857" s="77" t="str">
        <f t="shared" si="578"/>
        <v>BLACKHAWK NETWORK EMEA LIMITED (SPOT PURCHASES)</v>
      </c>
      <c r="G2857" s="24" t="s">
        <v>11268</v>
      </c>
      <c r="H2857" s="24" t="s">
        <v>3739</v>
      </c>
      <c r="I2857" s="24" t="s">
        <v>3739</v>
      </c>
      <c r="J2857" s="24" t="s">
        <v>52</v>
      </c>
      <c r="K2857" s="27" t="s">
        <v>11269</v>
      </c>
      <c r="L2857" s="25">
        <v>45488</v>
      </c>
      <c r="M2857" s="25">
        <v>45852</v>
      </c>
      <c r="N2857" s="81">
        <f t="shared" si="582"/>
        <v>45852</v>
      </c>
      <c r="O2857" s="77" t="str">
        <f t="shared" ca="1" si="583"/>
        <v>Expired</v>
      </c>
      <c r="P2857" s="77" t="str" cm="1">
        <f t="array" aca="1" ref="P2857" ca="1">_xlfn.IFS((N2857-TODAY())&gt;=547,"06 Expires over 18 months",(N2857-TODAY())&gt;=365,"05 Expires in 18 months",(N2857-TODAY())&gt;=183,"04 Expires in 12 months",(N2857-TODAY())&gt;=92,"03 Expires in 6 months",(N2857-TODAY())&gt;=31,"02 Expires in 3 months",(N2857-TODAY())&gt;=0,"01 Expires in 30 days",(N2857-TODAY())&gt;=-31,"01 Expired last 30 days",(N2857-TODAY())&gt;=-92,"02 Expired last 3 months",(N2857-TODAY())&gt;=-183,"03 Expired last 6 months",(N2857-TODAY())&gt;=-365,"04 Expired last 12 months",(N2857-TODAY())&gt;=-547,"05 Expired last 18 months",TRUE,"06 Expired over 18 months")</f>
        <v>05 Expired last 18 months</v>
      </c>
      <c r="Q2857" s="65">
        <v>1100000</v>
      </c>
      <c r="R2857" s="84">
        <f t="shared" si="584"/>
        <v>1100000</v>
      </c>
      <c r="S2857" s="77" t="str" cm="1">
        <f t="array" ref="S2857">_xlfn.IFS(R2857&gt;5000000,"Gold",R2857&gt;=500000,"Silver",R2857&gt;30000,"Bronze",TRUE,"Transactional")</f>
        <v>Silver</v>
      </c>
      <c r="T2857" s="24" t="s">
        <v>54</v>
      </c>
      <c r="U2857" s="101" t="s">
        <v>455</v>
      </c>
      <c r="V2857" s="101" t="s">
        <v>2188</v>
      </c>
      <c r="W2857" s="77" t="str">
        <f t="shared" si="579"/>
        <v>No</v>
      </c>
      <c r="X2857" s="77" t="str">
        <f>IFERROR(_xlfn.XLOOKUP(J2857&amp;"||"&amp;K2857,'Mapping Ref.'!$J$2:$J$538,'Mapping Ref.'!$K$2:$K$538),"")</f>
        <v>Corporate</v>
      </c>
      <c r="Y2857" s="77" t="str" cm="1">
        <f t="array" ref="Y2857">_xlfn.IFS(R2857&gt;2000000,"For Publication",R2857&gt;100000,"PID",R2857&gt;30000,"RFQ",TRUE,"Transactional")</f>
        <v>PID</v>
      </c>
      <c r="Z2857" s="24" t="s">
        <v>8586</v>
      </c>
      <c r="AA2857" s="32">
        <v>12</v>
      </c>
      <c r="AB2857" s="24">
        <v>0</v>
      </c>
      <c r="AC2857" s="25">
        <v>45751</v>
      </c>
      <c r="AD2857" s="24" t="s">
        <v>58</v>
      </c>
      <c r="AE2857" s="24" t="s">
        <v>11270</v>
      </c>
      <c r="AF2857" s="24" t="s">
        <v>59</v>
      </c>
      <c r="AG2857" s="24" t="s">
        <v>59</v>
      </c>
      <c r="AH2857" s="24" t="s">
        <v>60</v>
      </c>
      <c r="AI2857" s="24">
        <v>4155659</v>
      </c>
      <c r="AJ2857" s="24" t="s">
        <v>59</v>
      </c>
      <c r="AK2857" s="24" t="s">
        <v>86</v>
      </c>
      <c r="AL2857" s="24" t="s">
        <v>8722</v>
      </c>
      <c r="AM2857" s="24" t="s">
        <v>60</v>
      </c>
      <c r="AN2857" s="24" t="s">
        <v>59</v>
      </c>
      <c r="AO2857" s="24">
        <v>0</v>
      </c>
      <c r="AP2857" s="24"/>
      <c r="AQ2857" s="24" t="s">
        <v>11271</v>
      </c>
      <c r="AR2857" s="24" t="s">
        <v>11272</v>
      </c>
      <c r="AS2857" s="89">
        <f t="shared" si="585"/>
        <v>11</v>
      </c>
      <c r="AT2857" s="24" t="s">
        <v>11273</v>
      </c>
    </row>
    <row r="2858" spans="1:46" x14ac:dyDescent="0.5">
      <c r="A2858" s="24">
        <v>3006</v>
      </c>
      <c r="B2858" s="24" t="s">
        <v>506</v>
      </c>
      <c r="C2858" s="24"/>
      <c r="D2858" s="24" t="s">
        <v>5358</v>
      </c>
      <c r="E2858" s="24" t="s">
        <v>11274</v>
      </c>
      <c r="F2858" s="77" t="str">
        <f t="shared" si="578"/>
        <v>ENDURA GROUP LIMITED</v>
      </c>
      <c r="G2858" s="24" t="s">
        <v>5358</v>
      </c>
      <c r="H2858" s="24" t="s">
        <v>3282</v>
      </c>
      <c r="I2858" s="24" t="s">
        <v>10463</v>
      </c>
      <c r="J2858" s="24" t="s">
        <v>107</v>
      </c>
      <c r="K2858" s="27" t="s">
        <v>3283</v>
      </c>
      <c r="L2858" s="25">
        <v>45748</v>
      </c>
      <c r="M2858" s="25">
        <v>46843</v>
      </c>
      <c r="N2858" s="81">
        <f t="shared" si="582"/>
        <v>47573</v>
      </c>
      <c r="O2858" s="77" t="str">
        <f t="shared" ca="1" si="583"/>
        <v>Live</v>
      </c>
      <c r="P2858" s="77" t="str" cm="1">
        <f t="array" aca="1" ref="P2858" ca="1">_xlfn.IFS((N2858-TODAY())&gt;=547,"06 Expires over 18 months",(N2858-TODAY())&gt;=365,"05 Expires in 18 months",(N2858-TODAY())&gt;=183,"04 Expires in 12 months",(N2858-TODAY())&gt;=92,"03 Expires in 6 months",(N2858-TODAY())&gt;=31,"02 Expires in 3 months",(N2858-TODAY())&gt;=0,"01 Expires in 30 days",(N2858-TODAY())&gt;=-31,"01 Expired last 30 days",(N2858-TODAY())&gt;=-92,"02 Expired last 3 months",(N2858-TODAY())&gt;=-183,"03 Expired last 6 months",(N2858-TODAY())&gt;=-365,"04 Expired last 12 months",(N2858-TODAY())&gt;=-547,"05 Expired last 18 months",TRUE,"06 Expired over 18 months")</f>
        <v>06 Expires over 18 months</v>
      </c>
      <c r="Q2858" s="65">
        <v>175000</v>
      </c>
      <c r="R2858" s="84">
        <f t="shared" si="584"/>
        <v>860416.66666666663</v>
      </c>
      <c r="S2858" s="77" t="str" cm="1">
        <f t="array" ref="S2858">_xlfn.IFS(R2858&gt;5000000,"Gold",R2858&gt;=500000,"Silver",R2858&gt;30000,"Bronze",TRUE,"Transactional")</f>
        <v>Silver</v>
      </c>
      <c r="T2858" s="24" t="s">
        <v>54</v>
      </c>
      <c r="U2858" s="101" t="s">
        <v>131</v>
      </c>
      <c r="V2858" s="101" t="s">
        <v>132</v>
      </c>
      <c r="W2858" s="77" t="str">
        <f t="shared" si="579"/>
        <v>Yes</v>
      </c>
      <c r="X2858" s="77" t="str">
        <f>IFERROR(_xlfn.XLOOKUP(J2858&amp;"||"&amp;K2858,'Mapping Ref.'!$J$2:$J$538,'Mapping Ref.'!$K$2:$K$538),"")</f>
        <v>Construction &amp; Estates</v>
      </c>
      <c r="Y2858" s="77" t="str" cm="1">
        <f t="array" ref="Y2858">_xlfn.IFS(R2858&gt;2000000,"For Publication",R2858&gt;100000,"PID",R2858&gt;30000,"RFQ",TRUE,"Transactional")</f>
        <v>PID</v>
      </c>
      <c r="Z2858" s="24" t="s">
        <v>2277</v>
      </c>
      <c r="AA2858" s="32">
        <v>12</v>
      </c>
      <c r="AB2858" s="24">
        <v>24</v>
      </c>
      <c r="AC2858" s="25">
        <v>45751</v>
      </c>
      <c r="AD2858" s="24" t="s">
        <v>58</v>
      </c>
      <c r="AE2858" s="24" t="s">
        <v>11275</v>
      </c>
      <c r="AF2858" s="24" t="s">
        <v>60</v>
      </c>
      <c r="AG2858" s="24" t="s">
        <v>59</v>
      </c>
      <c r="AH2858" s="24" t="s">
        <v>60</v>
      </c>
      <c r="AI2858" s="24">
        <v>9657650</v>
      </c>
      <c r="AJ2858" s="24" t="s">
        <v>59</v>
      </c>
      <c r="AK2858" s="24" t="s">
        <v>86</v>
      </c>
      <c r="AL2858" s="24" t="s">
        <v>8595</v>
      </c>
      <c r="AM2858" s="24" t="s">
        <v>60</v>
      </c>
      <c r="AN2858" s="24" t="s">
        <v>59</v>
      </c>
      <c r="AO2858" s="24">
        <v>0</v>
      </c>
      <c r="AP2858" s="24"/>
      <c r="AQ2858" s="24" t="s">
        <v>11276</v>
      </c>
      <c r="AR2858" s="24" t="s">
        <v>11277</v>
      </c>
      <c r="AS2858" s="89">
        <f t="shared" si="585"/>
        <v>59</v>
      </c>
      <c r="AT2858" s="24" t="s">
        <v>5358</v>
      </c>
    </row>
    <row r="2859" spans="1:46" x14ac:dyDescent="0.5">
      <c r="A2859" s="24">
        <v>3007</v>
      </c>
      <c r="B2859" s="24" t="s">
        <v>506</v>
      </c>
      <c r="C2859" s="24"/>
      <c r="D2859" s="24" t="s">
        <v>11278</v>
      </c>
      <c r="E2859" s="24" t="s">
        <v>11279</v>
      </c>
      <c r="F2859" s="77" t="str">
        <f t="shared" si="578"/>
        <v>South Coast Insulation Services Ltd &amp; The Retro Team Ltd</v>
      </c>
      <c r="G2859" s="24" t="s">
        <v>11280</v>
      </c>
      <c r="H2859" s="24" t="s">
        <v>7503</v>
      </c>
      <c r="I2859" s="24" t="s">
        <v>8489</v>
      </c>
      <c r="J2859" s="24" t="s">
        <v>107</v>
      </c>
      <c r="K2859" s="27" t="s">
        <v>107</v>
      </c>
      <c r="L2859" s="25">
        <v>45749</v>
      </c>
      <c r="M2859" s="25">
        <v>46112</v>
      </c>
      <c r="N2859" s="81">
        <f t="shared" si="582"/>
        <v>46112</v>
      </c>
      <c r="O2859" s="77" t="str">
        <f t="shared" ca="1" si="583"/>
        <v>Expired</v>
      </c>
      <c r="P2859" s="77" t="str" cm="1">
        <f t="array" aca="1" ref="P2859" ca="1">_xlfn.IFS((N2859-TODAY())&gt;=547,"06 Expires over 18 months",(N2859-TODAY())&gt;=365,"05 Expires in 18 months",(N2859-TODAY())&gt;=183,"04 Expires in 12 months",(N2859-TODAY())&gt;=92,"03 Expires in 6 months",(N2859-TODAY())&gt;=31,"02 Expires in 3 months",(N2859-TODAY())&gt;=0,"01 Expires in 30 days",(N2859-TODAY())&gt;=-31,"01 Expired last 30 days",(N2859-TODAY())&gt;=-92,"02 Expired last 3 months",(N2859-TODAY())&gt;=-183,"03 Expired last 6 months",(N2859-TODAY())&gt;=-365,"04 Expired last 12 months",(N2859-TODAY())&gt;=-547,"05 Expired last 18 months",TRUE,"06 Expired over 18 months")</f>
        <v>03 Expired last 6 months</v>
      </c>
      <c r="Q2859" s="104"/>
      <c r="R2859" s="84">
        <v>0</v>
      </c>
      <c r="S2859" s="77" t="str" cm="1">
        <f t="array" ref="S2859">_xlfn.IFS(R2859&gt;5000000,"Gold",R2859&gt;=500000,"Silver",R2859&gt;30000,"Bronze",TRUE,"Transactional")</f>
        <v>Transactional</v>
      </c>
      <c r="T2859" s="24" t="s">
        <v>54</v>
      </c>
      <c r="U2859" s="101" t="s">
        <v>123</v>
      </c>
      <c r="V2859" s="101" t="s">
        <v>338</v>
      </c>
      <c r="W2859" s="77" t="str">
        <f t="shared" si="579"/>
        <v>No</v>
      </c>
      <c r="X2859" s="77" t="str">
        <f>IFERROR(_xlfn.XLOOKUP(J2859&amp;"||"&amp;K2859,'Mapping Ref.'!$J$2:$J$538,'Mapping Ref.'!$K$2:$K$538),"")</f>
        <v>Construction &amp; Estates</v>
      </c>
      <c r="Y2859" s="77" t="str" cm="1">
        <f t="array" ref="Y2859">_xlfn.IFS(R2859&gt;2000000,"For Publication",R2859&gt;100000,"PID",R2859&gt;30000,"RFQ",TRUE,"Transactional")</f>
        <v>Transactional</v>
      </c>
      <c r="Z2859" s="24" t="s">
        <v>2277</v>
      </c>
      <c r="AA2859" s="32">
        <v>12</v>
      </c>
      <c r="AB2859" s="24">
        <v>0</v>
      </c>
      <c r="AC2859" s="25">
        <v>45754</v>
      </c>
      <c r="AD2859" s="24" t="s">
        <v>58</v>
      </c>
      <c r="AE2859" s="24" t="s">
        <v>8375</v>
      </c>
      <c r="AF2859" s="24" t="s">
        <v>60</v>
      </c>
      <c r="AG2859" s="24" t="s">
        <v>60</v>
      </c>
      <c r="AH2859" s="24" t="s">
        <v>60</v>
      </c>
      <c r="AI2859" s="24" t="s">
        <v>11281</v>
      </c>
      <c r="AJ2859" s="24" t="s">
        <v>59</v>
      </c>
      <c r="AK2859" s="24" t="s">
        <v>1244</v>
      </c>
      <c r="AL2859" s="24" t="s">
        <v>123</v>
      </c>
      <c r="AM2859" s="24" t="s">
        <v>60</v>
      </c>
      <c r="AN2859" s="24"/>
      <c r="AO2859" s="24">
        <v>0</v>
      </c>
      <c r="AP2859" s="24"/>
      <c r="AQ2859" s="24" t="s">
        <v>11282</v>
      </c>
      <c r="AR2859" s="24" t="s">
        <v>11283</v>
      </c>
      <c r="AS2859" s="89">
        <f t="shared" si="585"/>
        <v>11</v>
      </c>
      <c r="AT2859" s="24"/>
    </row>
    <row r="2860" spans="1:46" x14ac:dyDescent="0.5">
      <c r="A2860" s="24">
        <v>3008</v>
      </c>
      <c r="B2860" s="24"/>
      <c r="C2860" s="24"/>
      <c r="D2860" s="24" t="s">
        <v>11284</v>
      </c>
      <c r="E2860" s="24" t="s">
        <v>11285</v>
      </c>
      <c r="F2860" s="77" t="str">
        <f t="shared" si="578"/>
        <v>ENERGENCE LTD</v>
      </c>
      <c r="G2860" s="24" t="s">
        <v>11286</v>
      </c>
      <c r="H2860" s="24" t="s">
        <v>8420</v>
      </c>
      <c r="I2860" s="24" t="s">
        <v>11287</v>
      </c>
      <c r="J2860" s="24" t="s">
        <v>321</v>
      </c>
      <c r="K2860" s="27" t="s">
        <v>1889</v>
      </c>
      <c r="L2860" s="25">
        <v>43567</v>
      </c>
      <c r="M2860" s="25">
        <v>45758</v>
      </c>
      <c r="N2860" s="81">
        <f t="shared" si="582"/>
        <v>45758</v>
      </c>
      <c r="O2860" s="77" t="str">
        <f t="shared" ca="1" si="583"/>
        <v>Expired</v>
      </c>
      <c r="P2860" s="77" t="str" cm="1">
        <f t="array" aca="1" ref="P2860" ca="1">_xlfn.IFS((N2860-TODAY())&gt;=547,"06 Expires over 18 months",(N2860-TODAY())&gt;=365,"05 Expires in 18 months",(N2860-TODAY())&gt;=183,"04 Expires in 12 months",(N2860-TODAY())&gt;=92,"03 Expires in 6 months",(N2860-TODAY())&gt;=31,"02 Expires in 3 months",(N2860-TODAY())&gt;=0,"01 Expires in 30 days",(N2860-TODAY())&gt;=-31,"01 Expired last 30 days",(N2860-TODAY())&gt;=-92,"02 Expired last 3 months",(N2860-TODAY())&gt;=-183,"03 Expired last 6 months",(N2860-TODAY())&gt;=-365,"04 Expired last 12 months",(N2860-TODAY())&gt;=-547,"05 Expired last 18 months",TRUE,"06 Expired over 18 months")</f>
        <v>05 Expired last 18 months</v>
      </c>
      <c r="Q2860" s="65">
        <v>850000</v>
      </c>
      <c r="R2860" s="84">
        <f t="shared" ref="R2860:R2891" si="586">MAX(Q2860,Q2860*N(AS2860)/12)</f>
        <v>5029166.666666667</v>
      </c>
      <c r="S2860" s="77" t="str" cm="1">
        <f t="array" ref="S2860">_xlfn.IFS(R2860&gt;5000000,"Gold",R2860&gt;=500000,"Silver",R2860&gt;30000,"Bronze",TRUE,"Transactional")</f>
        <v>Gold</v>
      </c>
      <c r="T2860" s="24" t="s">
        <v>122</v>
      </c>
      <c r="U2860" s="101" t="s">
        <v>69</v>
      </c>
      <c r="V2860" s="101" t="s">
        <v>983</v>
      </c>
      <c r="W2860" s="77" t="str">
        <f t="shared" si="579"/>
        <v>No</v>
      </c>
      <c r="X2860" s="77" t="str">
        <f>IFERROR(_xlfn.XLOOKUP(J2860&amp;"||"&amp;K2860,'Mapping Ref.'!$J$2:$J$538,'Mapping Ref.'!$K$2:$K$538),"")</f>
        <v>Corporate</v>
      </c>
      <c r="Y2860" s="77" t="str" cm="1">
        <f t="array" ref="Y2860">_xlfn.IFS(R2860&gt;2000000,"For Publication",R2860&gt;100000,"PID",R2860&gt;30000,"RFQ",TRUE,"Transactional")</f>
        <v>For Publication</v>
      </c>
      <c r="Z2860" s="24" t="s">
        <v>2277</v>
      </c>
      <c r="AA2860" s="32">
        <v>72</v>
      </c>
      <c r="AB2860" s="24">
        <v>0</v>
      </c>
      <c r="AC2860" s="25">
        <v>45755</v>
      </c>
      <c r="AD2860" s="24" t="s">
        <v>58</v>
      </c>
      <c r="AE2860" s="24" t="s">
        <v>8375</v>
      </c>
      <c r="AF2860" s="24" t="s">
        <v>60</v>
      </c>
      <c r="AG2860" s="24" t="s">
        <v>59</v>
      </c>
      <c r="AH2860" s="24" t="s">
        <v>60</v>
      </c>
      <c r="AI2860" s="24">
        <v>6642363</v>
      </c>
      <c r="AJ2860" s="24" t="s">
        <v>59</v>
      </c>
      <c r="AK2860" s="24" t="s">
        <v>86</v>
      </c>
      <c r="AL2860" s="24" t="s">
        <v>70</v>
      </c>
      <c r="AM2860" s="24" t="s">
        <v>60</v>
      </c>
      <c r="AN2860" s="24" t="s">
        <v>59</v>
      </c>
      <c r="AO2860" s="24">
        <v>0</v>
      </c>
      <c r="AP2860" s="24"/>
      <c r="AQ2860" s="24" t="s">
        <v>11288</v>
      </c>
      <c r="AR2860" s="24" t="s">
        <v>11289</v>
      </c>
      <c r="AS2860" s="89">
        <f t="shared" si="585"/>
        <v>71</v>
      </c>
      <c r="AT2860" s="24" t="s">
        <v>11290</v>
      </c>
    </row>
    <row r="2861" spans="1:46" x14ac:dyDescent="0.5">
      <c r="A2861" s="24">
        <v>3009</v>
      </c>
      <c r="B2861" s="24" t="s">
        <v>506</v>
      </c>
      <c r="C2861" s="24" t="s">
        <v>77</v>
      </c>
      <c r="D2861" s="24" t="s">
        <v>11291</v>
      </c>
      <c r="E2861" s="24" t="s">
        <v>10407</v>
      </c>
      <c r="F2861" s="77" t="str">
        <f t="shared" si="578"/>
        <v>SIMPLAA UK LIMITED</v>
      </c>
      <c r="G2861" s="24" t="s">
        <v>11292</v>
      </c>
      <c r="H2861" s="24" t="s">
        <v>2689</v>
      </c>
      <c r="I2861" s="24" t="s">
        <v>10218</v>
      </c>
      <c r="J2861" s="24" t="s">
        <v>190</v>
      </c>
      <c r="K2861" s="27" t="s">
        <v>2690</v>
      </c>
      <c r="L2861" s="25">
        <v>45505</v>
      </c>
      <c r="M2861" s="25">
        <v>47330</v>
      </c>
      <c r="N2861" s="81">
        <f t="shared" si="582"/>
        <v>48060</v>
      </c>
      <c r="O2861" s="77" t="str">
        <f t="shared" ca="1" si="583"/>
        <v>Live</v>
      </c>
      <c r="P2861" s="77" t="str" cm="1">
        <f t="array" aca="1" ref="P2861" ca="1">_xlfn.IFS((N2861-TODAY())&gt;=547,"06 Expires over 18 months",(N2861-TODAY())&gt;=365,"05 Expires in 18 months",(N2861-TODAY())&gt;=183,"04 Expires in 12 months",(N2861-TODAY())&gt;=92,"03 Expires in 6 months",(N2861-TODAY())&gt;=31,"02 Expires in 3 months",(N2861-TODAY())&gt;=0,"01 Expires in 30 days",(N2861-TODAY())&gt;=-31,"01 Expired last 30 days",(N2861-TODAY())&gt;=-92,"02 Expired last 3 months",(N2861-TODAY())&gt;=-183,"03 Expired last 6 months",(N2861-TODAY())&gt;=-365,"04 Expired last 12 months",(N2861-TODAY())&gt;=-547,"05 Expired last 18 months",TRUE,"06 Expired over 18 months")</f>
        <v>06 Expires over 18 months</v>
      </c>
      <c r="Q2861" s="65">
        <v>75000</v>
      </c>
      <c r="R2861" s="84">
        <f t="shared" si="586"/>
        <v>518750</v>
      </c>
      <c r="S2861" s="77" t="str" cm="1">
        <f t="array" ref="S2861">_xlfn.IFS(R2861&gt;5000000,"Gold",R2861&gt;=500000,"Silver",R2861&gt;30000,"Bronze",TRUE,"Transactional")</f>
        <v>Silver</v>
      </c>
      <c r="T2861" s="24" t="s">
        <v>54</v>
      </c>
      <c r="U2861" s="101" t="s">
        <v>393</v>
      </c>
      <c r="V2861" s="101" t="s">
        <v>1151</v>
      </c>
      <c r="W2861" s="77" t="str">
        <f t="shared" si="579"/>
        <v>Yes</v>
      </c>
      <c r="X2861" s="77" t="str">
        <f>IFERROR(_xlfn.XLOOKUP(J2861&amp;"||"&amp;K2861,'Mapping Ref.'!$J$2:$J$538,'Mapping Ref.'!$K$2:$K$538),"")</f>
        <v>Childrens &amp; Adults</v>
      </c>
      <c r="Y2861" s="77" t="str" cm="1">
        <f t="array" ref="Y2861">_xlfn.IFS(R2861&gt;2000000,"For Publication",R2861&gt;100000,"PID",R2861&gt;30000,"RFQ",TRUE,"Transactional")</f>
        <v>PID</v>
      </c>
      <c r="Z2861" s="24" t="s">
        <v>8586</v>
      </c>
      <c r="AA2861" s="32">
        <v>60</v>
      </c>
      <c r="AB2861" s="24">
        <v>24</v>
      </c>
      <c r="AC2861" s="25">
        <v>45756</v>
      </c>
      <c r="AD2861" s="24" t="s">
        <v>58</v>
      </c>
      <c r="AE2861" s="24" t="s">
        <v>10219</v>
      </c>
      <c r="AF2861" s="24" t="s">
        <v>60</v>
      </c>
      <c r="AG2861" s="24" t="s">
        <v>59</v>
      </c>
      <c r="AH2861" s="24" t="s">
        <v>60</v>
      </c>
      <c r="AI2861" s="24">
        <v>11266835</v>
      </c>
      <c r="AJ2861" s="24" t="s">
        <v>60</v>
      </c>
      <c r="AK2861" s="24" t="s">
        <v>750</v>
      </c>
      <c r="AL2861" s="24" t="s">
        <v>70</v>
      </c>
      <c r="AM2861" s="24" t="s">
        <v>59</v>
      </c>
      <c r="AN2861" s="24" t="s">
        <v>59</v>
      </c>
      <c r="AO2861" s="24">
        <v>0</v>
      </c>
      <c r="AP2861" s="24"/>
      <c r="AQ2861" s="24" t="s">
        <v>11293</v>
      </c>
      <c r="AR2861" s="24" t="s">
        <v>11294</v>
      </c>
      <c r="AS2861" s="89">
        <f t="shared" si="585"/>
        <v>83</v>
      </c>
      <c r="AT2861" s="24" t="s">
        <v>11295</v>
      </c>
    </row>
    <row r="2862" spans="1:46" x14ac:dyDescent="0.5">
      <c r="A2862" s="24">
        <v>3010</v>
      </c>
      <c r="B2862" s="24"/>
      <c r="C2862" s="24"/>
      <c r="D2862" s="24" t="s">
        <v>11296</v>
      </c>
      <c r="E2862" s="24" t="s">
        <v>11297</v>
      </c>
      <c r="F2862" s="77" t="str">
        <f t="shared" si="578"/>
        <v>Picturehouse Cinemas Ltd</v>
      </c>
      <c r="G2862" s="24" t="s">
        <v>11298</v>
      </c>
      <c r="H2862" s="24" t="s">
        <v>8238</v>
      </c>
      <c r="I2862" s="24" t="s">
        <v>8238</v>
      </c>
      <c r="J2862" s="24" t="s">
        <v>321</v>
      </c>
      <c r="K2862" s="27" t="s">
        <v>8802</v>
      </c>
      <c r="L2862" s="25">
        <v>45736</v>
      </c>
      <c r="M2862" s="25">
        <v>45736</v>
      </c>
      <c r="N2862" s="81">
        <f t="shared" si="582"/>
        <v>45736</v>
      </c>
      <c r="O2862" s="77" t="str">
        <f t="shared" ca="1" si="583"/>
        <v>Expired</v>
      </c>
      <c r="P2862" s="77" t="str" cm="1">
        <f t="array" aca="1" ref="P2862" ca="1">_xlfn.IFS((N2862-TODAY())&gt;=547,"06 Expires over 18 months",(N2862-TODAY())&gt;=365,"05 Expires in 18 months",(N2862-TODAY())&gt;=183,"04 Expires in 12 months",(N2862-TODAY())&gt;=92,"03 Expires in 6 months",(N2862-TODAY())&gt;=31,"02 Expires in 3 months",(N2862-TODAY())&gt;=0,"01 Expires in 30 days",(N2862-TODAY())&gt;=-31,"01 Expired last 30 days",(N2862-TODAY())&gt;=-92,"02 Expired last 3 months",(N2862-TODAY())&gt;=-183,"03 Expired last 6 months",(N2862-TODAY())&gt;=-365,"04 Expired last 12 months",(N2862-TODAY())&gt;=-547,"05 Expired last 18 months",TRUE,"06 Expired over 18 months")</f>
        <v>05 Expired last 18 months</v>
      </c>
      <c r="Q2862" s="65">
        <v>150</v>
      </c>
      <c r="R2862" s="84">
        <f t="shared" si="586"/>
        <v>150</v>
      </c>
      <c r="S2862" s="77" t="str" cm="1">
        <f t="array" ref="S2862">_xlfn.IFS(R2862&gt;5000000,"Gold",R2862&gt;=500000,"Silver",R2862&gt;30000,"Bronze",TRUE,"Transactional")</f>
        <v>Transactional</v>
      </c>
      <c r="T2862" s="24" t="s">
        <v>54</v>
      </c>
      <c r="U2862" s="101" t="s">
        <v>99</v>
      </c>
      <c r="V2862" s="101" t="s">
        <v>1168</v>
      </c>
      <c r="W2862" s="77" t="str">
        <f t="shared" si="579"/>
        <v>No</v>
      </c>
      <c r="X2862" s="77" t="str">
        <f>IFERROR(_xlfn.XLOOKUP(J2862&amp;"||"&amp;K2862,'Mapping Ref.'!$J$2:$J$538,'Mapping Ref.'!$K$2:$K$538),"")</f>
        <v>Corporate</v>
      </c>
      <c r="Y2862" s="77" t="str" cm="1">
        <f t="array" ref="Y2862">_xlfn.IFS(R2862&gt;2000000,"For Publication",R2862&gt;100000,"PID",R2862&gt;30000,"RFQ",TRUE,"Transactional")</f>
        <v>Transactional</v>
      </c>
      <c r="Z2862" s="24" t="s">
        <v>2277</v>
      </c>
      <c r="AA2862" s="32">
        <v>1</v>
      </c>
      <c r="AB2862" s="24">
        <v>0</v>
      </c>
      <c r="AC2862" s="25">
        <v>45756</v>
      </c>
      <c r="AD2862" s="24" t="s">
        <v>58</v>
      </c>
      <c r="AE2862" s="24" t="s">
        <v>8546</v>
      </c>
      <c r="AF2862" s="24" t="s">
        <v>60</v>
      </c>
      <c r="AG2862" s="24" t="s">
        <v>59</v>
      </c>
      <c r="AH2862" s="24" t="s">
        <v>60</v>
      </c>
      <c r="AI2862" s="24">
        <v>2310403</v>
      </c>
      <c r="AJ2862" s="24" t="s">
        <v>59</v>
      </c>
      <c r="AK2862" s="24" t="s">
        <v>101</v>
      </c>
      <c r="AL2862" s="24" t="s">
        <v>70</v>
      </c>
      <c r="AM2862" s="24" t="s">
        <v>60</v>
      </c>
      <c r="AN2862" s="24"/>
      <c r="AO2862" s="24">
        <v>0</v>
      </c>
      <c r="AP2862" s="24" t="s">
        <v>10414</v>
      </c>
      <c r="AQ2862" s="24" t="s">
        <v>11299</v>
      </c>
      <c r="AR2862" s="24" t="s">
        <v>11300</v>
      </c>
      <c r="AS2862" s="89">
        <v>0</v>
      </c>
      <c r="AT2862" s="24" t="s">
        <v>11298</v>
      </c>
    </row>
    <row r="2863" spans="1:46" x14ac:dyDescent="0.5">
      <c r="A2863" s="24">
        <v>3011</v>
      </c>
      <c r="B2863" s="24" t="s">
        <v>506</v>
      </c>
      <c r="C2863" s="24"/>
      <c r="D2863" s="24" t="s">
        <v>11301</v>
      </c>
      <c r="E2863" s="24" t="s">
        <v>11145</v>
      </c>
      <c r="F2863" s="77" t="str">
        <f t="shared" si="578"/>
        <v>ANDREW MARTIN</v>
      </c>
      <c r="G2863" s="24" t="s">
        <v>11301</v>
      </c>
      <c r="H2863" s="24" t="s">
        <v>3282</v>
      </c>
      <c r="I2863" s="24" t="s">
        <v>10463</v>
      </c>
      <c r="J2863" s="24" t="s">
        <v>107</v>
      </c>
      <c r="K2863" s="27" t="s">
        <v>3283</v>
      </c>
      <c r="L2863" s="25">
        <v>45756</v>
      </c>
      <c r="M2863" s="25">
        <v>46851</v>
      </c>
      <c r="N2863" s="81">
        <f t="shared" si="582"/>
        <v>46851</v>
      </c>
      <c r="O2863" s="77" t="str">
        <f t="shared" ca="1" si="583"/>
        <v>Live</v>
      </c>
      <c r="P2863" s="77" t="str" cm="1">
        <f t="array" aca="1" ref="P2863" ca="1">_xlfn.IFS((N2863-TODAY())&gt;=547,"06 Expires over 18 months",(N2863-TODAY())&gt;=365,"05 Expires in 18 months",(N2863-TODAY())&gt;=183,"04 Expires in 12 months",(N2863-TODAY())&gt;=92,"03 Expires in 6 months",(N2863-TODAY())&gt;=31,"02 Expires in 3 months",(N2863-TODAY())&gt;=0,"01 Expires in 30 days",(N2863-TODAY())&gt;=-31,"01 Expired last 30 days",(N2863-TODAY())&gt;=-92,"02 Expired last 3 months",(N2863-TODAY())&gt;=-183,"03 Expired last 6 months",(N2863-TODAY())&gt;=-365,"04 Expired last 12 months",(N2863-TODAY())&gt;=-547,"05 Expired last 18 months",TRUE,"06 Expired over 18 months")</f>
        <v>06 Expires over 18 months</v>
      </c>
      <c r="Q2863" s="65">
        <v>10000</v>
      </c>
      <c r="R2863" s="84">
        <f t="shared" si="586"/>
        <v>29166.666666666668</v>
      </c>
      <c r="S2863" s="77" t="str" cm="1">
        <f t="array" ref="S2863">_xlfn.IFS(R2863&gt;5000000,"Gold",R2863&gt;=500000,"Silver",R2863&gt;30000,"Bronze",TRUE,"Transactional")</f>
        <v>Transactional</v>
      </c>
      <c r="T2863" s="24" t="s">
        <v>54</v>
      </c>
      <c r="U2863" s="101" t="s">
        <v>445</v>
      </c>
      <c r="V2863" s="101" t="s">
        <v>2500</v>
      </c>
      <c r="W2863" s="77" t="str">
        <f t="shared" si="579"/>
        <v>No</v>
      </c>
      <c r="X2863" s="77" t="str">
        <f>IFERROR(_xlfn.XLOOKUP(J2863&amp;"||"&amp;K2863,'Mapping Ref.'!$J$2:$J$538,'Mapping Ref.'!$K$2:$K$538),"")</f>
        <v>Construction &amp; Estates</v>
      </c>
      <c r="Y2863" s="77" t="str" cm="1">
        <f t="array" ref="Y2863">_xlfn.IFS(R2863&gt;2000000,"For Publication",R2863&gt;100000,"PID",R2863&gt;30000,"RFQ",TRUE,"Transactional")</f>
        <v>Transactional</v>
      </c>
      <c r="Z2863" s="24" t="s">
        <v>2277</v>
      </c>
      <c r="AA2863" s="32">
        <v>36</v>
      </c>
      <c r="AB2863" s="24">
        <v>0</v>
      </c>
      <c r="AC2863" s="25">
        <v>45756</v>
      </c>
      <c r="AD2863" s="24" t="s">
        <v>58</v>
      </c>
      <c r="AE2863" s="24" t="s">
        <v>8375</v>
      </c>
      <c r="AF2863" s="24" t="s">
        <v>60</v>
      </c>
      <c r="AG2863" s="24" t="s">
        <v>59</v>
      </c>
      <c r="AH2863" s="24" t="s">
        <v>60</v>
      </c>
      <c r="AI2863" s="24" t="s">
        <v>8471</v>
      </c>
      <c r="AJ2863" s="24" t="s">
        <v>59</v>
      </c>
      <c r="AK2863" s="24" t="s">
        <v>101</v>
      </c>
      <c r="AL2863" s="24" t="s">
        <v>8595</v>
      </c>
      <c r="AM2863" s="24" t="s">
        <v>60</v>
      </c>
      <c r="AN2863" s="24" t="s">
        <v>59</v>
      </c>
      <c r="AO2863" s="24">
        <v>0</v>
      </c>
      <c r="AP2863" s="24"/>
      <c r="AQ2863" s="24" t="s">
        <v>11147</v>
      </c>
      <c r="AR2863" s="24" t="s">
        <v>11148</v>
      </c>
      <c r="AS2863" s="89">
        <f t="shared" ref="AS2863:AS2894" si="587">DATEDIF(L2863,N2863,"m")</f>
        <v>35</v>
      </c>
      <c r="AT2863" s="24" t="s">
        <v>11302</v>
      </c>
    </row>
    <row r="2864" spans="1:46" x14ac:dyDescent="0.5">
      <c r="A2864" s="24">
        <v>3012</v>
      </c>
      <c r="B2864" s="24" t="s">
        <v>506</v>
      </c>
      <c r="C2864" s="24" t="s">
        <v>77</v>
      </c>
      <c r="D2864" s="24" t="s">
        <v>10609</v>
      </c>
      <c r="E2864" s="24" t="s">
        <v>5924</v>
      </c>
      <c r="F2864" s="77" t="str">
        <f t="shared" si="578"/>
        <v>Ellie Halford Therapy</v>
      </c>
      <c r="G2864" s="24" t="s">
        <v>10610</v>
      </c>
      <c r="H2864" s="24" t="s">
        <v>3816</v>
      </c>
      <c r="I2864" s="24" t="s">
        <v>3816</v>
      </c>
      <c r="J2864" s="24" t="s">
        <v>190</v>
      </c>
      <c r="K2864" s="27" t="s">
        <v>2234</v>
      </c>
      <c r="L2864" s="25">
        <v>45756</v>
      </c>
      <c r="M2864" s="25">
        <v>46120</v>
      </c>
      <c r="N2864" s="81">
        <f t="shared" si="582"/>
        <v>46485</v>
      </c>
      <c r="O2864" s="77" t="str">
        <f t="shared" ca="1" si="583"/>
        <v>Live</v>
      </c>
      <c r="P2864" s="77" t="str" cm="1">
        <f t="array" aca="1" ref="P2864" ca="1">_xlfn.IFS((N2864-TODAY())&gt;=547,"06 Expires over 18 months",(N2864-TODAY())&gt;=365,"05 Expires in 18 months",(N2864-TODAY())&gt;=183,"04 Expires in 12 months",(N2864-TODAY())&gt;=92,"03 Expires in 6 months",(N2864-TODAY())&gt;=31,"02 Expires in 3 months",(N2864-TODAY())&gt;=0,"01 Expires in 30 days",(N2864-TODAY())&gt;=-31,"01 Expired last 30 days",(N2864-TODAY())&gt;=-92,"02 Expired last 3 months",(N2864-TODAY())&gt;=-183,"03 Expired last 6 months",(N2864-TODAY())&gt;=-365,"04 Expired last 12 months",(N2864-TODAY())&gt;=-547,"05 Expired last 18 months",TRUE,"06 Expired over 18 months")</f>
        <v>04 Expires in 12 months</v>
      </c>
      <c r="Q2864" s="65">
        <v>5000</v>
      </c>
      <c r="R2864" s="84">
        <f t="shared" si="586"/>
        <v>9583.3333333333339</v>
      </c>
      <c r="S2864" s="77" t="str" cm="1">
        <f t="array" ref="S2864">_xlfn.IFS(R2864&gt;5000000,"Gold",R2864&gt;=500000,"Silver",R2864&gt;30000,"Bronze",TRUE,"Transactional")</f>
        <v>Transactional</v>
      </c>
      <c r="T2864" s="24" t="s">
        <v>54</v>
      </c>
      <c r="U2864" s="101" t="s">
        <v>190</v>
      </c>
      <c r="V2864" s="101" t="s">
        <v>1742</v>
      </c>
      <c r="W2864" s="77" t="str">
        <f t="shared" si="579"/>
        <v>Yes</v>
      </c>
      <c r="X2864" s="77" t="str">
        <f>IFERROR(_xlfn.XLOOKUP(J2864&amp;"||"&amp;K2864,'Mapping Ref.'!$J$2:$J$538,'Mapping Ref.'!$K$2:$K$538),"")</f>
        <v>Childrens &amp; Adults</v>
      </c>
      <c r="Y2864" s="77" t="str" cm="1">
        <f t="array" ref="Y2864">_xlfn.IFS(R2864&gt;2000000,"For Publication",R2864&gt;100000,"PID",R2864&gt;30000,"RFQ",TRUE,"Transactional")</f>
        <v>Transactional</v>
      </c>
      <c r="Z2864" s="24" t="s">
        <v>8586</v>
      </c>
      <c r="AA2864" s="32">
        <v>12</v>
      </c>
      <c r="AB2864" s="24">
        <v>12</v>
      </c>
      <c r="AC2864" s="25">
        <v>45756</v>
      </c>
      <c r="AD2864" s="24" t="s">
        <v>58</v>
      </c>
      <c r="AE2864" s="24" t="s">
        <v>8347</v>
      </c>
      <c r="AF2864" s="24" t="s">
        <v>59</v>
      </c>
      <c r="AG2864" s="24" t="s">
        <v>59</v>
      </c>
      <c r="AH2864" s="24" t="s">
        <v>60</v>
      </c>
      <c r="AI2864" s="24" t="s">
        <v>8471</v>
      </c>
      <c r="AJ2864" s="24" t="s">
        <v>60</v>
      </c>
      <c r="AK2864" s="24" t="s">
        <v>101</v>
      </c>
      <c r="AL2864" s="24" t="s">
        <v>70</v>
      </c>
      <c r="AM2864" s="24" t="s">
        <v>59</v>
      </c>
      <c r="AN2864" s="24" t="s">
        <v>59</v>
      </c>
      <c r="AO2864" s="24">
        <v>0</v>
      </c>
      <c r="AP2864" s="24"/>
      <c r="AQ2864" s="24" t="s">
        <v>10610</v>
      </c>
      <c r="AR2864" s="24" t="s">
        <v>10611</v>
      </c>
      <c r="AS2864" s="89">
        <f t="shared" si="587"/>
        <v>23</v>
      </c>
      <c r="AT2864" s="24" t="s">
        <v>10610</v>
      </c>
    </row>
    <row r="2865" spans="1:46" x14ac:dyDescent="0.5">
      <c r="A2865" s="24">
        <v>3013</v>
      </c>
      <c r="B2865" s="24"/>
      <c r="C2865" s="24" t="s">
        <v>77</v>
      </c>
      <c r="D2865" s="24" t="s">
        <v>11303</v>
      </c>
      <c r="E2865" s="24" t="s">
        <v>11304</v>
      </c>
      <c r="F2865" s="77" t="str">
        <f t="shared" si="578"/>
        <v>G&amp;D HIGGINS MECHANICAL SERVICES LTD</v>
      </c>
      <c r="G2865" s="24" t="s">
        <v>11305</v>
      </c>
      <c r="H2865" s="24" t="s">
        <v>784</v>
      </c>
      <c r="I2865" s="24" t="s">
        <v>1128</v>
      </c>
      <c r="J2865" s="24" t="s">
        <v>321</v>
      </c>
      <c r="K2865" s="27" t="s">
        <v>3201</v>
      </c>
      <c r="L2865" s="25">
        <v>45859</v>
      </c>
      <c r="M2865" s="25">
        <v>45898</v>
      </c>
      <c r="N2865" s="81">
        <f t="shared" si="582"/>
        <v>45898</v>
      </c>
      <c r="O2865" s="77" t="str">
        <f t="shared" ca="1" si="583"/>
        <v>Expired</v>
      </c>
      <c r="P2865" s="77" t="str" cm="1">
        <f t="array" aca="1" ref="P2865" ca="1">_xlfn.IFS((N2865-TODAY())&gt;=547,"06 Expires over 18 months",(N2865-TODAY())&gt;=365,"05 Expires in 18 months",(N2865-TODAY())&gt;=183,"04 Expires in 12 months",(N2865-TODAY())&gt;=92,"03 Expires in 6 months",(N2865-TODAY())&gt;=31,"02 Expires in 3 months",(N2865-TODAY())&gt;=0,"01 Expires in 30 days",(N2865-TODAY())&gt;=-31,"01 Expired last 30 days",(N2865-TODAY())&gt;=-92,"02 Expired last 3 months",(N2865-TODAY())&gt;=-183,"03 Expired last 6 months",(N2865-TODAY())&gt;=-365,"04 Expired last 12 months",(N2865-TODAY())&gt;=-547,"05 Expired last 18 months",TRUE,"06 Expired over 18 months")</f>
        <v>04 Expired last 12 months</v>
      </c>
      <c r="Q2865" s="65">
        <v>184353</v>
      </c>
      <c r="R2865" s="84">
        <f t="shared" si="586"/>
        <v>184353</v>
      </c>
      <c r="S2865" s="77" t="str" cm="1">
        <f t="array" ref="S2865">_xlfn.IFS(R2865&gt;5000000,"Gold",R2865&gt;=500000,"Silver",R2865&gt;30000,"Bronze",TRUE,"Transactional")</f>
        <v>Bronze</v>
      </c>
      <c r="T2865" s="24" t="s">
        <v>122</v>
      </c>
      <c r="U2865" s="101" t="s">
        <v>366</v>
      </c>
      <c r="V2865" s="101" t="s">
        <v>770</v>
      </c>
      <c r="W2865" s="77" t="str">
        <f t="shared" si="579"/>
        <v>No</v>
      </c>
      <c r="X2865" s="77" t="str">
        <f>IFERROR(_xlfn.XLOOKUP(J2865&amp;"||"&amp;K2865,'Mapping Ref.'!$J$2:$J$538,'Mapping Ref.'!$K$2:$K$538),"")</f>
        <v>Corporate</v>
      </c>
      <c r="Y2865" s="77" t="str" cm="1">
        <f t="array" ref="Y2865">_xlfn.IFS(R2865&gt;2000000,"For Publication",R2865&gt;100000,"PID",R2865&gt;30000,"RFQ",TRUE,"Transactional")</f>
        <v>PID</v>
      </c>
      <c r="Z2865" s="24" t="s">
        <v>2277</v>
      </c>
      <c r="AA2865" s="32">
        <v>0</v>
      </c>
      <c r="AB2865" s="24">
        <v>0</v>
      </c>
      <c r="AC2865" s="25">
        <v>45756</v>
      </c>
      <c r="AD2865" s="24" t="s">
        <v>58</v>
      </c>
      <c r="AE2865" s="24" t="s">
        <v>11306</v>
      </c>
      <c r="AF2865" s="24" t="s">
        <v>59</v>
      </c>
      <c r="AG2865" s="24" t="s">
        <v>59</v>
      </c>
      <c r="AH2865" s="24" t="s">
        <v>60</v>
      </c>
      <c r="AI2865" s="24">
        <v>2530834</v>
      </c>
      <c r="AJ2865" s="24" t="s">
        <v>60</v>
      </c>
      <c r="AK2865" s="24" t="s">
        <v>76</v>
      </c>
      <c r="AL2865" s="24" t="s">
        <v>70</v>
      </c>
      <c r="AM2865" s="24" t="s">
        <v>60</v>
      </c>
      <c r="AN2865" s="24" t="s">
        <v>59</v>
      </c>
      <c r="AO2865" s="24">
        <v>0</v>
      </c>
      <c r="AP2865" s="24" t="s">
        <v>8471</v>
      </c>
      <c r="AQ2865" s="24" t="s">
        <v>11307</v>
      </c>
      <c r="AR2865" s="24" t="s">
        <v>11308</v>
      </c>
      <c r="AS2865" s="89">
        <f t="shared" si="587"/>
        <v>1</v>
      </c>
      <c r="AT2865" s="24" t="s">
        <v>856</v>
      </c>
    </row>
    <row r="2866" spans="1:46" x14ac:dyDescent="0.5">
      <c r="A2866" s="24">
        <v>3014</v>
      </c>
      <c r="B2866" s="24" t="s">
        <v>506</v>
      </c>
      <c r="C2866" s="24"/>
      <c r="D2866" s="24" t="s">
        <v>11309</v>
      </c>
      <c r="E2866" s="24" t="s">
        <v>5924</v>
      </c>
      <c r="F2866" s="77" t="str">
        <f t="shared" si="578"/>
        <v>MISS SARAH FORSTER</v>
      </c>
      <c r="G2866" s="24" t="s">
        <v>11310</v>
      </c>
      <c r="H2866" s="24" t="s">
        <v>3816</v>
      </c>
      <c r="I2866" s="24" t="s">
        <v>3816</v>
      </c>
      <c r="J2866" s="24" t="s">
        <v>190</v>
      </c>
      <c r="K2866" s="27" t="s">
        <v>2234</v>
      </c>
      <c r="L2866" s="25">
        <v>45756</v>
      </c>
      <c r="M2866" s="25">
        <v>46120</v>
      </c>
      <c r="N2866" s="81">
        <f t="shared" si="582"/>
        <v>46485</v>
      </c>
      <c r="O2866" s="77" t="str">
        <f t="shared" ca="1" si="583"/>
        <v>Live</v>
      </c>
      <c r="P2866" s="77" t="str" cm="1">
        <f t="array" aca="1" ref="P2866" ca="1">_xlfn.IFS((N2866-TODAY())&gt;=547,"06 Expires over 18 months",(N2866-TODAY())&gt;=365,"05 Expires in 18 months",(N2866-TODAY())&gt;=183,"04 Expires in 12 months",(N2866-TODAY())&gt;=92,"03 Expires in 6 months",(N2866-TODAY())&gt;=31,"02 Expires in 3 months",(N2866-TODAY())&gt;=0,"01 Expires in 30 days",(N2866-TODAY())&gt;=-31,"01 Expired last 30 days",(N2866-TODAY())&gt;=-92,"02 Expired last 3 months",(N2866-TODAY())&gt;=-183,"03 Expired last 6 months",(N2866-TODAY())&gt;=-365,"04 Expired last 12 months",(N2866-TODAY())&gt;=-547,"05 Expired last 18 months",TRUE,"06 Expired over 18 months")</f>
        <v>04 Expires in 12 months</v>
      </c>
      <c r="Q2866" s="65">
        <v>5000</v>
      </c>
      <c r="R2866" s="84">
        <f t="shared" si="586"/>
        <v>9583.3333333333339</v>
      </c>
      <c r="S2866" s="77" t="str" cm="1">
        <f t="array" ref="S2866">_xlfn.IFS(R2866&gt;5000000,"Gold",R2866&gt;=500000,"Silver",R2866&gt;30000,"Bronze",TRUE,"Transactional")</f>
        <v>Transactional</v>
      </c>
      <c r="T2866" s="24" t="s">
        <v>54</v>
      </c>
      <c r="U2866" s="101" t="s">
        <v>190</v>
      </c>
      <c r="V2866" s="101" t="s">
        <v>1742</v>
      </c>
      <c r="W2866" s="77" t="str">
        <f t="shared" si="579"/>
        <v>Yes</v>
      </c>
      <c r="X2866" s="77" t="str">
        <f>IFERROR(_xlfn.XLOOKUP(J2866&amp;"||"&amp;K2866,'Mapping Ref.'!$J$2:$J$538,'Mapping Ref.'!$K$2:$K$538),"")</f>
        <v>Childrens &amp; Adults</v>
      </c>
      <c r="Y2866" s="77" t="str" cm="1">
        <f t="array" ref="Y2866">_xlfn.IFS(R2866&gt;2000000,"For Publication",R2866&gt;100000,"PID",R2866&gt;30000,"RFQ",TRUE,"Transactional")</f>
        <v>Transactional</v>
      </c>
      <c r="Z2866" s="24" t="s">
        <v>8586</v>
      </c>
      <c r="AA2866" s="32">
        <v>12</v>
      </c>
      <c r="AB2866" s="24">
        <v>12</v>
      </c>
      <c r="AC2866" s="25">
        <v>45756</v>
      </c>
      <c r="AD2866" s="24" t="s">
        <v>58</v>
      </c>
      <c r="AE2866" s="24" t="s">
        <v>8347</v>
      </c>
      <c r="AF2866" s="24" t="s">
        <v>59</v>
      </c>
      <c r="AG2866" s="24" t="s">
        <v>59</v>
      </c>
      <c r="AH2866" s="24" t="s">
        <v>60</v>
      </c>
      <c r="AI2866" s="24" t="s">
        <v>8471</v>
      </c>
      <c r="AJ2866" s="24" t="s">
        <v>60</v>
      </c>
      <c r="AK2866" s="24" t="s">
        <v>101</v>
      </c>
      <c r="AL2866" s="24" t="s">
        <v>70</v>
      </c>
      <c r="AM2866" s="24" t="s">
        <v>59</v>
      </c>
      <c r="AN2866" s="24" t="s">
        <v>59</v>
      </c>
      <c r="AO2866" s="24">
        <v>0</v>
      </c>
      <c r="AP2866" s="24"/>
      <c r="AQ2866" s="24" t="s">
        <v>11310</v>
      </c>
      <c r="AR2866" s="24" t="s">
        <v>11311</v>
      </c>
      <c r="AS2866" s="89">
        <f t="shared" si="587"/>
        <v>23</v>
      </c>
      <c r="AT2866" s="24" t="s">
        <v>11312</v>
      </c>
    </row>
    <row r="2867" spans="1:46" x14ac:dyDescent="0.5">
      <c r="A2867" s="24">
        <v>3015</v>
      </c>
      <c r="B2867" s="24" t="s">
        <v>506</v>
      </c>
      <c r="C2867" s="24"/>
      <c r="D2867" s="24" t="s">
        <v>11313</v>
      </c>
      <c r="E2867" s="24" t="s">
        <v>5924</v>
      </c>
      <c r="F2867" s="77" t="str">
        <f t="shared" si="578"/>
        <v>Lynne Amidon</v>
      </c>
      <c r="G2867" s="24" t="s">
        <v>11314</v>
      </c>
      <c r="H2867" s="24" t="s">
        <v>3816</v>
      </c>
      <c r="I2867" s="24" t="s">
        <v>3816</v>
      </c>
      <c r="J2867" s="24" t="s">
        <v>190</v>
      </c>
      <c r="K2867" s="27" t="s">
        <v>2234</v>
      </c>
      <c r="L2867" s="25">
        <v>45756</v>
      </c>
      <c r="M2867" s="25">
        <v>46120</v>
      </c>
      <c r="N2867" s="81">
        <f t="shared" si="582"/>
        <v>46485</v>
      </c>
      <c r="O2867" s="77" t="str">
        <f t="shared" ca="1" si="583"/>
        <v>Live</v>
      </c>
      <c r="P2867" s="77" t="str" cm="1">
        <f t="array" aca="1" ref="P2867" ca="1">_xlfn.IFS((N2867-TODAY())&gt;=547,"06 Expires over 18 months",(N2867-TODAY())&gt;=365,"05 Expires in 18 months",(N2867-TODAY())&gt;=183,"04 Expires in 12 months",(N2867-TODAY())&gt;=92,"03 Expires in 6 months",(N2867-TODAY())&gt;=31,"02 Expires in 3 months",(N2867-TODAY())&gt;=0,"01 Expires in 30 days",(N2867-TODAY())&gt;=-31,"01 Expired last 30 days",(N2867-TODAY())&gt;=-92,"02 Expired last 3 months",(N2867-TODAY())&gt;=-183,"03 Expired last 6 months",(N2867-TODAY())&gt;=-365,"04 Expired last 12 months",(N2867-TODAY())&gt;=-547,"05 Expired last 18 months",TRUE,"06 Expired over 18 months")</f>
        <v>04 Expires in 12 months</v>
      </c>
      <c r="Q2867" s="65">
        <v>5000</v>
      </c>
      <c r="R2867" s="84">
        <f t="shared" si="586"/>
        <v>9583.3333333333339</v>
      </c>
      <c r="S2867" s="77" t="str" cm="1">
        <f t="array" ref="S2867">_xlfn.IFS(R2867&gt;5000000,"Gold",R2867&gt;=500000,"Silver",R2867&gt;30000,"Bronze",TRUE,"Transactional")</f>
        <v>Transactional</v>
      </c>
      <c r="T2867" s="24" t="s">
        <v>54</v>
      </c>
      <c r="U2867" s="101" t="s">
        <v>190</v>
      </c>
      <c r="V2867" s="101" t="s">
        <v>1742</v>
      </c>
      <c r="W2867" s="77" t="str">
        <f t="shared" si="579"/>
        <v>Yes</v>
      </c>
      <c r="X2867" s="77" t="str">
        <f>IFERROR(_xlfn.XLOOKUP(J2867&amp;"||"&amp;K2867,'Mapping Ref.'!$J$2:$J$538,'Mapping Ref.'!$K$2:$K$538),"")</f>
        <v>Childrens &amp; Adults</v>
      </c>
      <c r="Y2867" s="77" t="str" cm="1">
        <f t="array" ref="Y2867">_xlfn.IFS(R2867&gt;2000000,"For Publication",R2867&gt;100000,"PID",R2867&gt;30000,"RFQ",TRUE,"Transactional")</f>
        <v>Transactional</v>
      </c>
      <c r="Z2867" s="24" t="s">
        <v>8586</v>
      </c>
      <c r="AA2867" s="32">
        <v>12</v>
      </c>
      <c r="AB2867" s="24">
        <v>12</v>
      </c>
      <c r="AC2867" s="25">
        <v>45756</v>
      </c>
      <c r="AD2867" s="24" t="s">
        <v>58</v>
      </c>
      <c r="AE2867" s="24" t="s">
        <v>8347</v>
      </c>
      <c r="AF2867" s="24" t="s">
        <v>59</v>
      </c>
      <c r="AG2867" s="24" t="s">
        <v>59</v>
      </c>
      <c r="AH2867" s="24" t="s">
        <v>60</v>
      </c>
      <c r="AI2867" s="24" t="s">
        <v>8471</v>
      </c>
      <c r="AJ2867" s="24" t="s">
        <v>60</v>
      </c>
      <c r="AK2867" s="24" t="s">
        <v>101</v>
      </c>
      <c r="AL2867" s="24" t="s">
        <v>70</v>
      </c>
      <c r="AM2867" s="24" t="s">
        <v>59</v>
      </c>
      <c r="AN2867" s="24" t="s">
        <v>59</v>
      </c>
      <c r="AO2867" s="24">
        <v>0</v>
      </c>
      <c r="AP2867" s="24"/>
      <c r="AQ2867" s="24" t="s">
        <v>11314</v>
      </c>
      <c r="AR2867" s="24" t="s">
        <v>11315</v>
      </c>
      <c r="AS2867" s="89">
        <f t="shared" si="587"/>
        <v>23</v>
      </c>
      <c r="AT2867" s="24"/>
    </row>
    <row r="2868" spans="1:46" x14ac:dyDescent="0.5">
      <c r="A2868" s="24">
        <v>3016</v>
      </c>
      <c r="B2868" s="24" t="s">
        <v>506</v>
      </c>
      <c r="C2868" s="24"/>
      <c r="D2868" s="24" t="s">
        <v>11316</v>
      </c>
      <c r="E2868" s="24" t="s">
        <v>11317</v>
      </c>
      <c r="F2868" s="77" t="str">
        <f t="shared" si="578"/>
        <v>Hendon Estates Limited</v>
      </c>
      <c r="G2868" s="24" t="s">
        <v>11318</v>
      </c>
      <c r="H2868" s="24" t="s">
        <v>2207</v>
      </c>
      <c r="I2868" s="24" t="s">
        <v>2207</v>
      </c>
      <c r="J2868" s="24" t="s">
        <v>190</v>
      </c>
      <c r="K2868" s="24" t="s">
        <v>11319</v>
      </c>
      <c r="L2868" s="25">
        <v>45757</v>
      </c>
      <c r="M2868" s="25">
        <v>45758</v>
      </c>
      <c r="N2868" s="81">
        <f t="shared" si="582"/>
        <v>46123</v>
      </c>
      <c r="O2868" s="77" t="s">
        <v>712</v>
      </c>
      <c r="P2868" s="77" t="str" cm="1">
        <f t="array" aca="1" ref="P2868" ca="1">_xlfn.IFS((N2868-TODAY())&gt;=547,"06 Expires over 18 months",(N2868-TODAY())&gt;=365,"05 Expires in 18 months",(N2868-TODAY())&gt;=183,"04 Expires in 12 months",(N2868-TODAY())&gt;=92,"03 Expires in 6 months",(N2868-TODAY())&gt;=31,"02 Expires in 3 months",(N2868-TODAY())&gt;=0,"01 Expires in 30 days",(N2868-TODAY())&gt;=-31,"01 Expired last 30 days",(N2868-TODAY())&gt;=-92,"02 Expired last 3 months",(N2868-TODAY())&gt;=-183,"03 Expired last 6 months",(N2868-TODAY())&gt;=-365,"04 Expired last 12 months",(N2868-TODAY())&gt;=-547,"05 Expired last 18 months",TRUE,"06 Expired over 18 months")</f>
        <v>03 Expired last 6 months</v>
      </c>
      <c r="Q2868" s="65">
        <v>29000</v>
      </c>
      <c r="R2868" s="84">
        <f t="shared" si="586"/>
        <v>29000</v>
      </c>
      <c r="S2868" s="77" t="str" cm="1">
        <f t="array" ref="S2868">_xlfn.IFS(R2868&gt;5000000,"Gold",R2868&gt;=500000,"Silver",R2868&gt;30000,"Bronze",TRUE,"Transactional")</f>
        <v>Transactional</v>
      </c>
      <c r="T2868" s="24" t="s">
        <v>54</v>
      </c>
      <c r="U2868" s="101" t="s">
        <v>84</v>
      </c>
      <c r="V2868" s="101" t="s">
        <v>85</v>
      </c>
      <c r="W2868" s="77" t="str">
        <f t="shared" si="579"/>
        <v>Yes</v>
      </c>
      <c r="X2868" s="77" t="str">
        <f>IFERROR(_xlfn.XLOOKUP(J2868&amp;"||"&amp;K2868,'Mapping Ref.'!$J$2:$J$538,'Mapping Ref.'!$K$2:$K$538),"")</f>
        <v>Childrens &amp; Adults</v>
      </c>
      <c r="Y2868" s="77" t="str" cm="1">
        <f t="array" ref="Y2868">_xlfn.IFS(R2868&gt;2000000,"For Publication",R2868&gt;100000,"PID",R2868&gt;30000,"RFQ",TRUE,"Transactional")</f>
        <v>Transactional</v>
      </c>
      <c r="Z2868" s="24" t="s">
        <v>8586</v>
      </c>
      <c r="AA2868" s="32">
        <v>12</v>
      </c>
      <c r="AB2868" s="24">
        <v>12</v>
      </c>
      <c r="AC2868" s="25">
        <v>45757</v>
      </c>
      <c r="AD2868" s="24" t="s">
        <v>58</v>
      </c>
      <c r="AE2868" s="24" t="s">
        <v>8347</v>
      </c>
      <c r="AF2868" s="24" t="s">
        <v>60</v>
      </c>
      <c r="AG2868" s="24" t="s">
        <v>59</v>
      </c>
      <c r="AH2868" s="24" t="s">
        <v>60</v>
      </c>
      <c r="AI2868" s="24">
        <v>4683157</v>
      </c>
      <c r="AJ2868" s="24" t="s">
        <v>59</v>
      </c>
      <c r="AK2868" s="24" t="s">
        <v>71</v>
      </c>
      <c r="AL2868" s="24" t="s">
        <v>70</v>
      </c>
      <c r="AM2868" s="24" t="s">
        <v>59</v>
      </c>
      <c r="AN2868" s="24" t="s">
        <v>59</v>
      </c>
      <c r="AO2868" s="24">
        <v>0</v>
      </c>
      <c r="AP2868" s="24"/>
      <c r="AQ2868" s="24" t="s">
        <v>2207</v>
      </c>
      <c r="AR2868" s="24" t="s">
        <v>11320</v>
      </c>
      <c r="AS2868" s="89">
        <f t="shared" si="587"/>
        <v>12</v>
      </c>
      <c r="AT2868" s="24" t="s">
        <v>11318</v>
      </c>
    </row>
    <row r="2869" spans="1:46" x14ac:dyDescent="0.5">
      <c r="A2869" s="24">
        <v>3017</v>
      </c>
      <c r="B2869" s="24" t="s">
        <v>506</v>
      </c>
      <c r="C2869" s="24"/>
      <c r="D2869" s="24" t="s">
        <v>11321</v>
      </c>
      <c r="E2869" s="24" t="s">
        <v>11322</v>
      </c>
      <c r="F2869" s="77" t="str">
        <f t="shared" si="578"/>
        <v>CHILTERN UTILITY SOLUTIONS LTD</v>
      </c>
      <c r="G2869" s="24" t="s">
        <v>11321</v>
      </c>
      <c r="H2869" s="24" t="s">
        <v>3282</v>
      </c>
      <c r="I2869" s="24" t="s">
        <v>10463</v>
      </c>
      <c r="J2869" s="24" t="s">
        <v>107</v>
      </c>
      <c r="K2869" s="27" t="s">
        <v>3283</v>
      </c>
      <c r="L2869" s="25">
        <v>45757</v>
      </c>
      <c r="M2869" s="25">
        <v>46486</v>
      </c>
      <c r="N2869" s="81">
        <f t="shared" si="582"/>
        <v>46486</v>
      </c>
      <c r="O2869" s="77" t="str">
        <f t="shared" ref="O2869:O2900" ca="1" si="588">IF(N2869&lt;TODAY(),"Expired","Live")</f>
        <v>Live</v>
      </c>
      <c r="P2869" s="77" t="str" cm="1">
        <f t="array" aca="1" ref="P2869" ca="1">_xlfn.IFS((N2869-TODAY())&gt;=547,"06 Expires over 18 months",(N2869-TODAY())&gt;=365,"05 Expires in 18 months",(N2869-TODAY())&gt;=183,"04 Expires in 12 months",(N2869-TODAY())&gt;=92,"03 Expires in 6 months",(N2869-TODAY())&gt;=31,"02 Expires in 3 months",(N2869-TODAY())&gt;=0,"01 Expires in 30 days",(N2869-TODAY())&gt;=-31,"01 Expired last 30 days",(N2869-TODAY())&gt;=-92,"02 Expired last 3 months",(N2869-TODAY())&gt;=-183,"03 Expired last 6 months",(N2869-TODAY())&gt;=-365,"04 Expired last 12 months",(N2869-TODAY())&gt;=-547,"05 Expired last 18 months",TRUE,"06 Expired over 18 months")</f>
        <v>04 Expires in 12 months</v>
      </c>
      <c r="Q2869" s="65">
        <v>4200</v>
      </c>
      <c r="R2869" s="84">
        <f t="shared" si="586"/>
        <v>8050</v>
      </c>
      <c r="S2869" s="77" t="str" cm="1">
        <f t="array" ref="S2869">_xlfn.IFS(R2869&gt;5000000,"Gold",R2869&gt;=500000,"Silver",R2869&gt;30000,"Bronze",TRUE,"Transactional")</f>
        <v>Transactional</v>
      </c>
      <c r="T2869" s="24" t="s">
        <v>54</v>
      </c>
      <c r="U2869" s="101" t="s">
        <v>393</v>
      </c>
      <c r="V2869" s="101" t="s">
        <v>756</v>
      </c>
      <c r="W2869" s="77" t="str">
        <f t="shared" si="579"/>
        <v>No</v>
      </c>
      <c r="X2869" s="77" t="str">
        <f>IFERROR(_xlfn.XLOOKUP(J2869&amp;"||"&amp;K2869,'Mapping Ref.'!$J$2:$J$538,'Mapping Ref.'!$K$2:$K$538),"")</f>
        <v>Construction &amp; Estates</v>
      </c>
      <c r="Y2869" s="77" t="str" cm="1">
        <f t="array" ref="Y2869">_xlfn.IFS(R2869&gt;2000000,"For Publication",R2869&gt;100000,"PID",R2869&gt;30000,"RFQ",TRUE,"Transactional")</f>
        <v>Transactional</v>
      </c>
      <c r="Z2869" s="24" t="s">
        <v>2277</v>
      </c>
      <c r="AA2869" s="32">
        <v>24</v>
      </c>
      <c r="AB2869" s="24">
        <v>0</v>
      </c>
      <c r="AC2869" s="25">
        <v>45757</v>
      </c>
      <c r="AD2869" s="24" t="s">
        <v>58</v>
      </c>
      <c r="AE2869" s="24" t="s">
        <v>8375</v>
      </c>
      <c r="AF2869" s="24" t="s">
        <v>60</v>
      </c>
      <c r="AG2869" s="24" t="s">
        <v>59</v>
      </c>
      <c r="AH2869" s="24" t="s">
        <v>60</v>
      </c>
      <c r="AI2869" s="24">
        <v>12932974</v>
      </c>
      <c r="AJ2869" s="24" t="s">
        <v>60</v>
      </c>
      <c r="AK2869" s="24" t="s">
        <v>101</v>
      </c>
      <c r="AL2869" s="24" t="s">
        <v>70</v>
      </c>
      <c r="AM2869" s="24" t="s">
        <v>60</v>
      </c>
      <c r="AN2869" s="24" t="s">
        <v>60</v>
      </c>
      <c r="AO2869" s="24">
        <v>0</v>
      </c>
      <c r="AP2869" s="24" t="s">
        <v>11323</v>
      </c>
      <c r="AQ2869" s="24" t="s">
        <v>11324</v>
      </c>
      <c r="AR2869" s="24" t="s">
        <v>11325</v>
      </c>
      <c r="AS2869" s="89">
        <f t="shared" si="587"/>
        <v>23</v>
      </c>
      <c r="AT2869" s="24"/>
    </row>
    <row r="2870" spans="1:46" x14ac:dyDescent="0.5">
      <c r="A2870" s="24">
        <v>3018</v>
      </c>
      <c r="B2870" s="24" t="s">
        <v>506</v>
      </c>
      <c r="C2870" s="24"/>
      <c r="D2870" s="24" t="s">
        <v>11326</v>
      </c>
      <c r="E2870" s="24" t="s">
        <v>11327</v>
      </c>
      <c r="F2870" s="77" t="str">
        <f t="shared" si="578"/>
        <v>ASKEWS LIBRARY SERVICES LIMITED</v>
      </c>
      <c r="G2870" s="24" t="s">
        <v>11328</v>
      </c>
      <c r="H2870" s="24" t="s">
        <v>1879</v>
      </c>
      <c r="I2870" s="24" t="s">
        <v>1879</v>
      </c>
      <c r="J2870" s="24" t="s">
        <v>321</v>
      </c>
      <c r="K2870" s="27" t="s">
        <v>11329</v>
      </c>
      <c r="L2870" s="25">
        <v>45758</v>
      </c>
      <c r="M2870" s="25">
        <v>46478</v>
      </c>
      <c r="N2870" s="81">
        <f t="shared" si="582"/>
        <v>47209</v>
      </c>
      <c r="O2870" s="77" t="str">
        <f t="shared" ca="1" si="588"/>
        <v>Live</v>
      </c>
      <c r="P2870" s="77" t="str" cm="1">
        <f t="array" aca="1" ref="P2870" ca="1">_xlfn.IFS((N2870-TODAY())&gt;=547,"06 Expires over 18 months",(N2870-TODAY())&gt;=365,"05 Expires in 18 months",(N2870-TODAY())&gt;=183,"04 Expires in 12 months",(N2870-TODAY())&gt;=92,"03 Expires in 6 months",(N2870-TODAY())&gt;=31,"02 Expires in 3 months",(N2870-TODAY())&gt;=0,"01 Expires in 30 days",(N2870-TODAY())&gt;=-31,"01 Expired last 30 days",(N2870-TODAY())&gt;=-92,"02 Expired last 3 months",(N2870-TODAY())&gt;=-183,"03 Expired last 6 months",(N2870-TODAY())&gt;=-365,"04 Expired last 12 months",(N2870-TODAY())&gt;=-547,"05 Expired last 18 months",TRUE,"06 Expired over 18 months")</f>
        <v>06 Expires over 18 months</v>
      </c>
      <c r="Q2870" s="65">
        <v>80000</v>
      </c>
      <c r="R2870" s="84">
        <f t="shared" si="586"/>
        <v>313333.33333333331</v>
      </c>
      <c r="S2870" s="77" t="str" cm="1">
        <f t="array" ref="S2870">_xlfn.IFS(R2870&gt;5000000,"Gold",R2870&gt;=500000,"Silver",R2870&gt;30000,"Bronze",TRUE,"Transactional")</f>
        <v>Bronze</v>
      </c>
      <c r="T2870" s="24" t="s">
        <v>54</v>
      </c>
      <c r="U2870" s="101" t="s">
        <v>366</v>
      </c>
      <c r="V2870" s="101" t="s">
        <v>1346</v>
      </c>
      <c r="W2870" s="77" t="str">
        <f t="shared" si="579"/>
        <v>Yes</v>
      </c>
      <c r="X2870" s="77" t="str">
        <f>IFERROR(_xlfn.XLOOKUP(J2870&amp;"||"&amp;K2870,'Mapping Ref.'!$J$2:$J$538,'Mapping Ref.'!$K$2:$K$538),"")</f>
        <v>Corporate</v>
      </c>
      <c r="Y2870" s="77" t="str" cm="1">
        <f t="array" ref="Y2870">_xlfn.IFS(R2870&gt;2000000,"For Publication",R2870&gt;100000,"PID",R2870&gt;30000,"RFQ",TRUE,"Transactional")</f>
        <v>PID</v>
      </c>
      <c r="Z2870" s="24" t="s">
        <v>8586</v>
      </c>
      <c r="AA2870" s="32">
        <v>36</v>
      </c>
      <c r="AB2870" s="24">
        <v>24</v>
      </c>
      <c r="AC2870" s="25">
        <v>45758</v>
      </c>
      <c r="AD2870" s="24" t="s">
        <v>58</v>
      </c>
      <c r="AE2870" s="24" t="s">
        <v>8347</v>
      </c>
      <c r="AF2870" s="24" t="s">
        <v>60</v>
      </c>
      <c r="AG2870" s="24" t="s">
        <v>60</v>
      </c>
      <c r="AH2870" s="24" t="s">
        <v>60</v>
      </c>
      <c r="AI2870" s="24">
        <v>2745298</v>
      </c>
      <c r="AJ2870" s="24" t="s">
        <v>60</v>
      </c>
      <c r="AK2870" s="24" t="s">
        <v>71</v>
      </c>
      <c r="AL2870" s="24" t="s">
        <v>8595</v>
      </c>
      <c r="AM2870" s="24" t="s">
        <v>59</v>
      </c>
      <c r="AN2870" s="24" t="s">
        <v>59</v>
      </c>
      <c r="AO2870" s="24">
        <v>0</v>
      </c>
      <c r="AP2870" s="24"/>
      <c r="AQ2870" s="24" t="s">
        <v>11330</v>
      </c>
      <c r="AR2870" s="24" t="s">
        <v>11331</v>
      </c>
      <c r="AS2870" s="89">
        <f t="shared" si="587"/>
        <v>47</v>
      </c>
      <c r="AT2870" s="24" t="s">
        <v>11332</v>
      </c>
    </row>
    <row r="2871" spans="1:46" x14ac:dyDescent="0.5">
      <c r="A2871" s="24">
        <v>3019</v>
      </c>
      <c r="B2871" s="24" t="s">
        <v>506</v>
      </c>
      <c r="C2871" s="24"/>
      <c r="D2871" s="24" t="s">
        <v>11333</v>
      </c>
      <c r="E2871" s="24" t="s">
        <v>11334</v>
      </c>
      <c r="F2871" s="77" t="str">
        <f t="shared" si="578"/>
        <v>BOLINDA UK LTD</v>
      </c>
      <c r="G2871" s="24" t="s">
        <v>11333</v>
      </c>
      <c r="H2871" s="24" t="s">
        <v>1879</v>
      </c>
      <c r="I2871" s="24" t="s">
        <v>1879</v>
      </c>
      <c r="J2871" s="24" t="s">
        <v>321</v>
      </c>
      <c r="K2871" s="27" t="s">
        <v>11329</v>
      </c>
      <c r="L2871" s="25">
        <v>45758</v>
      </c>
      <c r="M2871" s="25">
        <v>46478</v>
      </c>
      <c r="N2871" s="81">
        <f t="shared" si="582"/>
        <v>47209</v>
      </c>
      <c r="O2871" s="77" t="str">
        <f t="shared" ca="1" si="588"/>
        <v>Live</v>
      </c>
      <c r="P2871" s="77" t="str" cm="1">
        <f t="array" aca="1" ref="P2871" ca="1">_xlfn.IFS((N2871-TODAY())&gt;=547,"06 Expires over 18 months",(N2871-TODAY())&gt;=365,"05 Expires in 18 months",(N2871-TODAY())&gt;=183,"04 Expires in 12 months",(N2871-TODAY())&gt;=92,"03 Expires in 6 months",(N2871-TODAY())&gt;=31,"02 Expires in 3 months",(N2871-TODAY())&gt;=0,"01 Expires in 30 days",(N2871-TODAY())&gt;=-31,"01 Expired last 30 days",(N2871-TODAY())&gt;=-92,"02 Expired last 3 months",(N2871-TODAY())&gt;=-183,"03 Expired last 6 months",(N2871-TODAY())&gt;=-365,"04 Expired last 12 months",(N2871-TODAY())&gt;=-547,"05 Expired last 18 months",TRUE,"06 Expired over 18 months")</f>
        <v>06 Expires over 18 months</v>
      </c>
      <c r="Q2871" s="65">
        <v>60000</v>
      </c>
      <c r="R2871" s="84">
        <f t="shared" si="586"/>
        <v>235000</v>
      </c>
      <c r="S2871" s="77" t="str" cm="1">
        <f t="array" ref="S2871">_xlfn.IFS(R2871&gt;5000000,"Gold",R2871&gt;=500000,"Silver",R2871&gt;30000,"Bronze",TRUE,"Transactional")</f>
        <v>Bronze</v>
      </c>
      <c r="T2871" s="24" t="s">
        <v>54</v>
      </c>
      <c r="U2871" s="101" t="s">
        <v>84</v>
      </c>
      <c r="V2871" s="101" t="s">
        <v>214</v>
      </c>
      <c r="W2871" s="77" t="str">
        <f t="shared" si="579"/>
        <v>Yes</v>
      </c>
      <c r="X2871" s="77" t="str">
        <f>IFERROR(_xlfn.XLOOKUP(J2871&amp;"||"&amp;K2871,'Mapping Ref.'!$J$2:$J$538,'Mapping Ref.'!$K$2:$K$538),"")</f>
        <v>Corporate</v>
      </c>
      <c r="Y2871" s="77" t="str" cm="1">
        <f t="array" ref="Y2871">_xlfn.IFS(R2871&gt;2000000,"For Publication",R2871&gt;100000,"PID",R2871&gt;30000,"RFQ",TRUE,"Transactional")</f>
        <v>PID</v>
      </c>
      <c r="Z2871" s="24" t="s">
        <v>8586</v>
      </c>
      <c r="AA2871" s="32">
        <v>36</v>
      </c>
      <c r="AB2871" s="24">
        <v>24</v>
      </c>
      <c r="AC2871" s="25">
        <v>45758</v>
      </c>
      <c r="AD2871" s="24" t="s">
        <v>58</v>
      </c>
      <c r="AE2871" s="24" t="s">
        <v>8347</v>
      </c>
      <c r="AF2871" s="24" t="s">
        <v>60</v>
      </c>
      <c r="AG2871" s="24" t="s">
        <v>60</v>
      </c>
      <c r="AH2871" s="24" t="s">
        <v>60</v>
      </c>
      <c r="AI2871" s="24">
        <v>5086231</v>
      </c>
      <c r="AJ2871" s="24" t="s">
        <v>59</v>
      </c>
      <c r="AK2871" s="24" t="s">
        <v>101</v>
      </c>
      <c r="AL2871" s="24" t="s">
        <v>8595</v>
      </c>
      <c r="AM2871" s="24" t="s">
        <v>60</v>
      </c>
      <c r="AN2871" s="24" t="s">
        <v>59</v>
      </c>
      <c r="AO2871" s="24">
        <v>0</v>
      </c>
      <c r="AP2871" s="24"/>
      <c r="AQ2871" s="24" t="s">
        <v>11335</v>
      </c>
      <c r="AR2871" s="24" t="s">
        <v>11336</v>
      </c>
      <c r="AS2871" s="89">
        <f t="shared" si="587"/>
        <v>47</v>
      </c>
      <c r="AT2871" s="24" t="s">
        <v>11337</v>
      </c>
    </row>
    <row r="2872" spans="1:46" x14ac:dyDescent="0.5">
      <c r="A2872" s="24">
        <v>3020</v>
      </c>
      <c r="B2872" s="24" t="s">
        <v>506</v>
      </c>
      <c r="C2872" s="24" t="s">
        <v>77</v>
      </c>
      <c r="D2872" s="24" t="s">
        <v>11338</v>
      </c>
      <c r="E2872" s="24" t="s">
        <v>11339</v>
      </c>
      <c r="F2872" s="77" t="str">
        <f t="shared" si="578"/>
        <v>SIRSI LIMITED</v>
      </c>
      <c r="G2872" s="24" t="s">
        <v>11338</v>
      </c>
      <c r="H2872" s="24" t="s">
        <v>1879</v>
      </c>
      <c r="I2872" s="24" t="s">
        <v>1879</v>
      </c>
      <c r="J2872" s="24" t="s">
        <v>321</v>
      </c>
      <c r="K2872" s="27" t="s">
        <v>11329</v>
      </c>
      <c r="L2872" s="25">
        <v>45758</v>
      </c>
      <c r="M2872" s="25">
        <v>46478</v>
      </c>
      <c r="N2872" s="81">
        <f t="shared" si="582"/>
        <v>47209</v>
      </c>
      <c r="O2872" s="77" t="str">
        <f t="shared" ca="1" si="588"/>
        <v>Live</v>
      </c>
      <c r="P2872" s="77" t="str" cm="1">
        <f t="array" aca="1" ref="P2872" ca="1">_xlfn.IFS((N2872-TODAY())&gt;=547,"06 Expires over 18 months",(N2872-TODAY())&gt;=365,"05 Expires in 18 months",(N2872-TODAY())&gt;=183,"04 Expires in 12 months",(N2872-TODAY())&gt;=92,"03 Expires in 6 months",(N2872-TODAY())&gt;=31,"02 Expires in 3 months",(N2872-TODAY())&gt;=0,"01 Expires in 30 days",(N2872-TODAY())&gt;=-31,"01 Expired last 30 days",(N2872-TODAY())&gt;=-92,"02 Expired last 3 months",(N2872-TODAY())&gt;=-183,"03 Expired last 6 months",(N2872-TODAY())&gt;=-365,"04 Expired last 12 months",(N2872-TODAY())&gt;=-547,"05 Expired last 18 months",TRUE,"06 Expired over 18 months")</f>
        <v>06 Expires over 18 months</v>
      </c>
      <c r="Q2872" s="65">
        <v>45000</v>
      </c>
      <c r="R2872" s="84">
        <f t="shared" si="586"/>
        <v>176250</v>
      </c>
      <c r="S2872" s="77" t="str" cm="1">
        <f t="array" ref="S2872">_xlfn.IFS(R2872&gt;5000000,"Gold",R2872&gt;=500000,"Silver",R2872&gt;30000,"Bronze",TRUE,"Transactional")</f>
        <v>Bronze</v>
      </c>
      <c r="T2872" s="24" t="s">
        <v>54</v>
      </c>
      <c r="U2872" s="101" t="s">
        <v>116</v>
      </c>
      <c r="V2872" s="101" t="s">
        <v>569</v>
      </c>
      <c r="W2872" s="77" t="str">
        <f t="shared" si="579"/>
        <v>Yes</v>
      </c>
      <c r="X2872" s="77" t="str">
        <f>IFERROR(_xlfn.XLOOKUP(J2872&amp;"||"&amp;K2872,'Mapping Ref.'!$J$2:$J$538,'Mapping Ref.'!$K$2:$K$538),"")</f>
        <v>Corporate</v>
      </c>
      <c r="Y2872" s="77" t="str" cm="1">
        <f t="array" ref="Y2872">_xlfn.IFS(R2872&gt;2000000,"For Publication",R2872&gt;100000,"PID",R2872&gt;30000,"RFQ",TRUE,"Transactional")</f>
        <v>PID</v>
      </c>
      <c r="Z2872" s="24" t="s">
        <v>8586</v>
      </c>
      <c r="AA2872" s="32">
        <v>36</v>
      </c>
      <c r="AB2872" s="24">
        <v>24</v>
      </c>
      <c r="AC2872" s="25">
        <v>45758</v>
      </c>
      <c r="AD2872" s="24" t="s">
        <v>58</v>
      </c>
      <c r="AE2872" s="24" t="s">
        <v>8347</v>
      </c>
      <c r="AF2872" s="24" t="s">
        <v>60</v>
      </c>
      <c r="AG2872" s="24" t="s">
        <v>60</v>
      </c>
      <c r="AH2872" s="24" t="s">
        <v>60</v>
      </c>
      <c r="AI2872" s="24">
        <v>2498901</v>
      </c>
      <c r="AJ2872" s="24" t="s">
        <v>59</v>
      </c>
      <c r="AK2872" s="24" t="s">
        <v>101</v>
      </c>
      <c r="AL2872" s="24" t="s">
        <v>8595</v>
      </c>
      <c r="AM2872" s="24" t="s">
        <v>59</v>
      </c>
      <c r="AN2872" s="24" t="s">
        <v>59</v>
      </c>
      <c r="AO2872" s="24">
        <v>0</v>
      </c>
      <c r="AP2872" s="24"/>
      <c r="AQ2872" s="24" t="s">
        <v>11340</v>
      </c>
      <c r="AR2872" s="24" t="s">
        <v>11341</v>
      </c>
      <c r="AS2872" s="89">
        <f t="shared" si="587"/>
        <v>47</v>
      </c>
      <c r="AT2872" s="24" t="s">
        <v>322</v>
      </c>
    </row>
    <row r="2873" spans="1:46" x14ac:dyDescent="0.5">
      <c r="A2873" s="24">
        <v>3021</v>
      </c>
      <c r="B2873" s="24" t="s">
        <v>506</v>
      </c>
      <c r="C2873" s="24"/>
      <c r="D2873" s="24" t="s">
        <v>11342</v>
      </c>
      <c r="E2873" s="24" t="s">
        <v>11343</v>
      </c>
      <c r="F2873" s="77" t="str">
        <f t="shared" si="578"/>
        <v>Rentokil Pest Control</v>
      </c>
      <c r="G2873" s="24" t="s">
        <v>11344</v>
      </c>
      <c r="H2873" s="24" t="s">
        <v>1879</v>
      </c>
      <c r="I2873" s="24" t="s">
        <v>1879</v>
      </c>
      <c r="J2873" s="24" t="s">
        <v>321</v>
      </c>
      <c r="K2873" s="27" t="s">
        <v>11329</v>
      </c>
      <c r="L2873" s="25">
        <v>45758</v>
      </c>
      <c r="M2873" s="25">
        <v>46478</v>
      </c>
      <c r="N2873" s="81">
        <f t="shared" si="582"/>
        <v>47209</v>
      </c>
      <c r="O2873" s="77" t="str">
        <f t="shared" ca="1" si="588"/>
        <v>Live</v>
      </c>
      <c r="P2873" s="77" t="str" cm="1">
        <f t="array" aca="1" ref="P2873" ca="1">_xlfn.IFS((N2873-TODAY())&gt;=547,"06 Expires over 18 months",(N2873-TODAY())&gt;=365,"05 Expires in 18 months",(N2873-TODAY())&gt;=183,"04 Expires in 12 months",(N2873-TODAY())&gt;=92,"03 Expires in 6 months",(N2873-TODAY())&gt;=31,"02 Expires in 3 months",(N2873-TODAY())&gt;=0,"01 Expires in 30 days",(N2873-TODAY())&gt;=-31,"01 Expired last 30 days",(N2873-TODAY())&gt;=-92,"02 Expired last 3 months",(N2873-TODAY())&gt;=-183,"03 Expired last 6 months",(N2873-TODAY())&gt;=-365,"04 Expired last 12 months",(N2873-TODAY())&gt;=-547,"05 Expired last 18 months",TRUE,"06 Expired over 18 months")</f>
        <v>06 Expires over 18 months</v>
      </c>
      <c r="Q2873" s="65">
        <v>14000</v>
      </c>
      <c r="R2873" s="84">
        <f t="shared" si="586"/>
        <v>54833.333333333336</v>
      </c>
      <c r="S2873" s="77" t="str" cm="1">
        <f t="array" ref="S2873">_xlfn.IFS(R2873&gt;5000000,"Gold",R2873&gt;=500000,"Silver",R2873&gt;30000,"Bronze",TRUE,"Transactional")</f>
        <v>Bronze</v>
      </c>
      <c r="T2873" s="24" t="s">
        <v>54</v>
      </c>
      <c r="U2873" s="101" t="s">
        <v>69</v>
      </c>
      <c r="V2873" s="101" t="s">
        <v>983</v>
      </c>
      <c r="W2873" s="77" t="str">
        <f t="shared" si="579"/>
        <v>Yes</v>
      </c>
      <c r="X2873" s="77" t="str">
        <f>IFERROR(_xlfn.XLOOKUP(J2873&amp;"||"&amp;K2873,'Mapping Ref.'!$J$2:$J$538,'Mapping Ref.'!$K$2:$K$538),"")</f>
        <v>Corporate</v>
      </c>
      <c r="Y2873" s="77" t="str" cm="1">
        <f t="array" ref="Y2873">_xlfn.IFS(R2873&gt;2000000,"For Publication",R2873&gt;100000,"PID",R2873&gt;30000,"RFQ",TRUE,"Transactional")</f>
        <v>RFQ</v>
      </c>
      <c r="Z2873" s="24" t="s">
        <v>8586</v>
      </c>
      <c r="AA2873" s="32">
        <v>36</v>
      </c>
      <c r="AB2873" s="24">
        <v>24</v>
      </c>
      <c r="AC2873" s="25">
        <v>45758</v>
      </c>
      <c r="AD2873" s="24" t="s">
        <v>58</v>
      </c>
      <c r="AE2873" s="24" t="s">
        <v>8347</v>
      </c>
      <c r="AF2873" s="24" t="s">
        <v>60</v>
      </c>
      <c r="AG2873" s="24" t="s">
        <v>60</v>
      </c>
      <c r="AH2873" s="24" t="s">
        <v>60</v>
      </c>
      <c r="AI2873" s="24" t="s">
        <v>11345</v>
      </c>
      <c r="AJ2873" s="24" t="s">
        <v>59</v>
      </c>
      <c r="AK2873" s="24" t="s">
        <v>86</v>
      </c>
      <c r="AL2873" s="24" t="s">
        <v>8595</v>
      </c>
      <c r="AM2873" s="24" t="s">
        <v>59</v>
      </c>
      <c r="AN2873" s="24" t="s">
        <v>59</v>
      </c>
      <c r="AO2873" s="24">
        <v>0</v>
      </c>
      <c r="AP2873" s="24"/>
      <c r="AQ2873" s="24" t="s">
        <v>11346</v>
      </c>
      <c r="AR2873" s="24" t="s">
        <v>11347</v>
      </c>
      <c r="AS2873" s="89">
        <f t="shared" si="587"/>
        <v>47</v>
      </c>
      <c r="AT2873" s="24"/>
    </row>
    <row r="2874" spans="1:46" x14ac:dyDescent="0.5">
      <c r="A2874" s="24">
        <v>3022</v>
      </c>
      <c r="B2874" s="24"/>
      <c r="C2874" s="24"/>
      <c r="D2874" s="24" t="s">
        <v>11348</v>
      </c>
      <c r="E2874" s="24" t="s">
        <v>11349</v>
      </c>
      <c r="F2874" s="77" t="str">
        <f t="shared" si="578"/>
        <v>BASIS LIMITED</v>
      </c>
      <c r="G2874" s="24" t="s">
        <v>11350</v>
      </c>
      <c r="H2874" s="24" t="s">
        <v>10902</v>
      </c>
      <c r="I2874" s="24" t="s">
        <v>10903</v>
      </c>
      <c r="J2874" s="24" t="s">
        <v>97</v>
      </c>
      <c r="K2874" s="27" t="s">
        <v>10904</v>
      </c>
      <c r="L2874" s="25">
        <v>45756</v>
      </c>
      <c r="M2874" s="25">
        <v>45939</v>
      </c>
      <c r="N2874" s="81">
        <f t="shared" si="582"/>
        <v>45939</v>
      </c>
      <c r="O2874" s="77" t="str">
        <f t="shared" ca="1" si="588"/>
        <v>Expired</v>
      </c>
      <c r="P2874" s="77" t="str" cm="1">
        <f t="array" aca="1" ref="P2874" ca="1">_xlfn.IFS((N2874-TODAY())&gt;=547,"06 Expires over 18 months",(N2874-TODAY())&gt;=365,"05 Expires in 18 months",(N2874-TODAY())&gt;=183,"04 Expires in 12 months",(N2874-TODAY())&gt;=92,"03 Expires in 6 months",(N2874-TODAY())&gt;=31,"02 Expires in 3 months",(N2874-TODAY())&gt;=0,"01 Expires in 30 days",(N2874-TODAY())&gt;=-31,"01 Expired last 30 days",(N2874-TODAY())&gt;=-92,"02 Expired last 3 months",(N2874-TODAY())&gt;=-183,"03 Expired last 6 months",(N2874-TODAY())&gt;=-365,"04 Expired last 12 months",(N2874-TODAY())&gt;=-547,"05 Expired last 18 months",TRUE,"06 Expired over 18 months")</f>
        <v>04 Expired last 12 months</v>
      </c>
      <c r="Q2874" s="65">
        <v>74925</v>
      </c>
      <c r="R2874" s="84">
        <f t="shared" si="586"/>
        <v>74925</v>
      </c>
      <c r="S2874" s="77" t="str" cm="1">
        <f t="array" ref="S2874">_xlfn.IFS(R2874&gt;5000000,"Gold",R2874&gt;=500000,"Silver",R2874&gt;30000,"Bronze",TRUE,"Transactional")</f>
        <v>Bronze</v>
      </c>
      <c r="T2874" s="24" t="s">
        <v>54</v>
      </c>
      <c r="U2874" s="101" t="s">
        <v>237</v>
      </c>
      <c r="V2874" s="101" t="s">
        <v>566</v>
      </c>
      <c r="W2874" s="77" t="str">
        <f t="shared" si="579"/>
        <v>No</v>
      </c>
      <c r="X2874" s="77" t="str">
        <f>IFERROR(_xlfn.XLOOKUP(J2874&amp;"||"&amp;K2874,'Mapping Ref.'!$J$2:$J$538,'Mapping Ref.'!$K$2:$K$538),"")</f>
        <v>Corporate</v>
      </c>
      <c r="Y2874" s="77" t="str" cm="1">
        <f t="array" ref="Y2874">_xlfn.IFS(R2874&gt;2000000,"For Publication",R2874&gt;100000,"PID",R2874&gt;30000,"RFQ",TRUE,"Transactional")</f>
        <v>RFQ</v>
      </c>
      <c r="Z2874" s="24" t="s">
        <v>2277</v>
      </c>
      <c r="AA2874" s="32">
        <v>6</v>
      </c>
      <c r="AB2874" s="24">
        <v>0</v>
      </c>
      <c r="AC2874" s="25">
        <v>45758</v>
      </c>
      <c r="AD2874" s="24" t="s">
        <v>58</v>
      </c>
      <c r="AE2874" s="24" t="s">
        <v>8347</v>
      </c>
      <c r="AF2874" s="24" t="s">
        <v>60</v>
      </c>
      <c r="AG2874" s="24" t="s">
        <v>59</v>
      </c>
      <c r="AH2874" s="24" t="s">
        <v>60</v>
      </c>
      <c r="AI2874" s="24">
        <v>2857130</v>
      </c>
      <c r="AJ2874" s="24" t="s">
        <v>60</v>
      </c>
      <c r="AK2874" s="24" t="s">
        <v>101</v>
      </c>
      <c r="AL2874" s="24" t="s">
        <v>70</v>
      </c>
      <c r="AM2874" s="24" t="s">
        <v>60</v>
      </c>
      <c r="AN2874" s="24"/>
      <c r="AO2874" s="24">
        <v>0</v>
      </c>
      <c r="AP2874" s="24" t="s">
        <v>11351</v>
      </c>
      <c r="AQ2874" s="24" t="s">
        <v>11352</v>
      </c>
      <c r="AR2874" s="24" t="s">
        <v>11353</v>
      </c>
      <c r="AS2874" s="89">
        <f t="shared" si="587"/>
        <v>6</v>
      </c>
      <c r="AT2874" s="24" t="s">
        <v>11354</v>
      </c>
    </row>
    <row r="2875" spans="1:46" x14ac:dyDescent="0.5">
      <c r="A2875" s="24">
        <v>3023</v>
      </c>
      <c r="B2875" s="24"/>
      <c r="C2875" s="24"/>
      <c r="D2875" s="24" t="s">
        <v>11355</v>
      </c>
      <c r="E2875" s="24" t="s">
        <v>11356</v>
      </c>
      <c r="F2875" s="77" t="str">
        <f t="shared" si="578"/>
        <v>ILX GROUP PLC</v>
      </c>
      <c r="G2875" s="24" t="s">
        <v>11357</v>
      </c>
      <c r="H2875" s="24" t="s">
        <v>8238</v>
      </c>
      <c r="I2875" s="24" t="s">
        <v>8238</v>
      </c>
      <c r="J2875" s="24" t="s">
        <v>321</v>
      </c>
      <c r="K2875" s="27" t="s">
        <v>321</v>
      </c>
      <c r="L2875" s="25">
        <v>45758</v>
      </c>
      <c r="M2875" s="25">
        <v>45833</v>
      </c>
      <c r="N2875" s="81">
        <f t="shared" si="582"/>
        <v>45833</v>
      </c>
      <c r="O2875" s="77" t="str">
        <f t="shared" ca="1" si="588"/>
        <v>Expired</v>
      </c>
      <c r="P2875" s="77" t="str" cm="1">
        <f t="array" aca="1" ref="P2875" ca="1">_xlfn.IFS((N2875-TODAY())&gt;=547,"06 Expires over 18 months",(N2875-TODAY())&gt;=365,"05 Expires in 18 months",(N2875-TODAY())&gt;=183,"04 Expires in 12 months",(N2875-TODAY())&gt;=92,"03 Expires in 6 months",(N2875-TODAY())&gt;=31,"02 Expires in 3 months",(N2875-TODAY())&gt;=0,"01 Expires in 30 days",(N2875-TODAY())&gt;=-31,"01 Expired last 30 days",(N2875-TODAY())&gt;=-92,"02 Expired last 3 months",(N2875-TODAY())&gt;=-183,"03 Expired last 6 months",(N2875-TODAY())&gt;=-365,"04 Expired last 12 months",(N2875-TODAY())&gt;=-547,"05 Expired last 18 months",TRUE,"06 Expired over 18 months")</f>
        <v>05 Expired last 18 months</v>
      </c>
      <c r="Q2875" s="65">
        <v>2950</v>
      </c>
      <c r="R2875" s="84">
        <f t="shared" si="586"/>
        <v>2950</v>
      </c>
      <c r="S2875" s="77" t="str" cm="1">
        <f t="array" ref="S2875">_xlfn.IFS(R2875&gt;5000000,"Gold",R2875&gt;=500000,"Silver",R2875&gt;30000,"Bronze",TRUE,"Transactional")</f>
        <v>Transactional</v>
      </c>
      <c r="T2875" s="24" t="s">
        <v>54</v>
      </c>
      <c r="U2875" s="101" t="s">
        <v>237</v>
      </c>
      <c r="V2875" s="101" t="s">
        <v>566</v>
      </c>
      <c r="W2875" s="77" t="str">
        <f t="shared" si="579"/>
        <v>No</v>
      </c>
      <c r="X2875" s="77" t="str">
        <f>IFERROR(_xlfn.XLOOKUP(J2875&amp;"||"&amp;K2875,'Mapping Ref.'!$J$2:$J$538,'Mapping Ref.'!$K$2:$K$538),"")</f>
        <v>Corporate</v>
      </c>
      <c r="Y2875" s="77" t="str" cm="1">
        <f t="array" ref="Y2875">_xlfn.IFS(R2875&gt;2000000,"For Publication",R2875&gt;100000,"PID",R2875&gt;30000,"RFQ",TRUE,"Transactional")</f>
        <v>Transactional</v>
      </c>
      <c r="Z2875" s="24" t="s">
        <v>2277</v>
      </c>
      <c r="AA2875" s="32">
        <v>2</v>
      </c>
      <c r="AB2875" s="24">
        <v>0</v>
      </c>
      <c r="AC2875" s="25">
        <v>45758</v>
      </c>
      <c r="AD2875" s="24" t="s">
        <v>58</v>
      </c>
      <c r="AE2875" s="24" t="s">
        <v>8546</v>
      </c>
      <c r="AF2875" s="24" t="s">
        <v>60</v>
      </c>
      <c r="AG2875" s="24" t="s">
        <v>59</v>
      </c>
      <c r="AH2875" s="24" t="s">
        <v>60</v>
      </c>
      <c r="AI2875" s="24">
        <v>8827824</v>
      </c>
      <c r="AJ2875" s="24" t="s">
        <v>59</v>
      </c>
      <c r="AK2875" s="24" t="s">
        <v>101</v>
      </c>
      <c r="AL2875" s="24" t="s">
        <v>70</v>
      </c>
      <c r="AM2875" s="24" t="s">
        <v>60</v>
      </c>
      <c r="AN2875" s="24"/>
      <c r="AO2875" s="24">
        <v>0</v>
      </c>
      <c r="AP2875" s="24" t="s">
        <v>10414</v>
      </c>
      <c r="AQ2875" s="24" t="s">
        <v>11358</v>
      </c>
      <c r="AR2875" s="24" t="s">
        <v>11359</v>
      </c>
      <c r="AS2875" s="89">
        <f t="shared" si="587"/>
        <v>2</v>
      </c>
      <c r="AT2875" s="24" t="s">
        <v>11360</v>
      </c>
    </row>
    <row r="2876" spans="1:46" x14ac:dyDescent="0.5">
      <c r="A2876" s="24">
        <v>3024</v>
      </c>
      <c r="B2876" s="24" t="s">
        <v>506</v>
      </c>
      <c r="C2876" s="24"/>
      <c r="D2876" s="24" t="s">
        <v>7705</v>
      </c>
      <c r="E2876" s="24" t="s">
        <v>11361</v>
      </c>
      <c r="F2876" s="77" t="str">
        <f t="shared" si="578"/>
        <v>TUDOR (UK) LTD T/A TUDOR ENVIRONMENTAL</v>
      </c>
      <c r="G2876" s="24" t="s">
        <v>7705</v>
      </c>
      <c r="H2876" s="24" t="s">
        <v>3282</v>
      </c>
      <c r="I2876" s="24" t="s">
        <v>10463</v>
      </c>
      <c r="J2876" s="24" t="s">
        <v>107</v>
      </c>
      <c r="K2876" s="27" t="s">
        <v>3283</v>
      </c>
      <c r="L2876" s="25">
        <v>45754</v>
      </c>
      <c r="M2876" s="25">
        <v>46849</v>
      </c>
      <c r="N2876" s="81">
        <f t="shared" si="582"/>
        <v>47579</v>
      </c>
      <c r="O2876" s="77" t="str">
        <f t="shared" ca="1" si="588"/>
        <v>Live</v>
      </c>
      <c r="P2876" s="77" t="str" cm="1">
        <f t="array" aca="1" ref="P2876" ca="1">_xlfn.IFS((N2876-TODAY())&gt;=547,"06 Expires over 18 months",(N2876-TODAY())&gt;=365,"05 Expires in 18 months",(N2876-TODAY())&gt;=183,"04 Expires in 12 months",(N2876-TODAY())&gt;=92,"03 Expires in 6 months",(N2876-TODAY())&gt;=31,"02 Expires in 3 months",(N2876-TODAY())&gt;=0,"01 Expires in 30 days",(N2876-TODAY())&gt;=-31,"01 Expired last 30 days",(N2876-TODAY())&gt;=-92,"02 Expired last 3 months",(N2876-TODAY())&gt;=-183,"03 Expired last 6 months",(N2876-TODAY())&gt;=-365,"04 Expired last 12 months",(N2876-TODAY())&gt;=-547,"05 Expired last 18 months",TRUE,"06 Expired over 18 months")</f>
        <v>06 Expires over 18 months</v>
      </c>
      <c r="Q2876" s="65">
        <v>165000</v>
      </c>
      <c r="R2876" s="84">
        <f t="shared" si="586"/>
        <v>811250</v>
      </c>
      <c r="S2876" s="77" t="str" cm="1">
        <f t="array" ref="S2876">_xlfn.IFS(R2876&gt;5000000,"Gold",R2876&gt;=500000,"Silver",R2876&gt;30000,"Bronze",TRUE,"Transactional")</f>
        <v>Silver</v>
      </c>
      <c r="T2876" s="24" t="s">
        <v>54</v>
      </c>
      <c r="U2876" s="101" t="s">
        <v>131</v>
      </c>
      <c r="V2876" s="101" t="s">
        <v>361</v>
      </c>
      <c r="W2876" s="77" t="str">
        <f t="shared" si="579"/>
        <v>Yes</v>
      </c>
      <c r="X2876" s="77" t="str">
        <f>IFERROR(_xlfn.XLOOKUP(J2876&amp;"||"&amp;K2876,'Mapping Ref.'!$J$2:$J$538,'Mapping Ref.'!$K$2:$K$538),"")</f>
        <v>Construction &amp; Estates</v>
      </c>
      <c r="Y2876" s="77" t="str" cm="1">
        <f t="array" ref="Y2876">_xlfn.IFS(R2876&gt;2000000,"For Publication",R2876&gt;100000,"PID",R2876&gt;30000,"RFQ",TRUE,"Transactional")</f>
        <v>PID</v>
      </c>
      <c r="Z2876" s="24" t="s">
        <v>2277</v>
      </c>
      <c r="AA2876" s="32">
        <v>12</v>
      </c>
      <c r="AB2876" s="24">
        <v>24</v>
      </c>
      <c r="AC2876" s="25">
        <v>45758</v>
      </c>
      <c r="AD2876" s="24" t="s">
        <v>58</v>
      </c>
      <c r="AE2876" s="24" t="s">
        <v>8375</v>
      </c>
      <c r="AF2876" s="24" t="s">
        <v>60</v>
      </c>
      <c r="AG2876" s="24" t="s">
        <v>59</v>
      </c>
      <c r="AH2876" s="24" t="s">
        <v>60</v>
      </c>
      <c r="AI2876" s="24">
        <v>8693251</v>
      </c>
      <c r="AJ2876" s="24" t="s">
        <v>59</v>
      </c>
      <c r="AK2876" s="24" t="s">
        <v>86</v>
      </c>
      <c r="AL2876" s="24" t="s">
        <v>8595</v>
      </c>
      <c r="AM2876" s="24" t="s">
        <v>60</v>
      </c>
      <c r="AN2876" s="24" t="s">
        <v>59</v>
      </c>
      <c r="AO2876" s="24">
        <v>0</v>
      </c>
      <c r="AP2876" s="24"/>
      <c r="AQ2876" s="24" t="s">
        <v>11362</v>
      </c>
      <c r="AR2876" s="24" t="s">
        <v>11363</v>
      </c>
      <c r="AS2876" s="89">
        <f t="shared" si="587"/>
        <v>59</v>
      </c>
      <c r="AT2876" s="24"/>
    </row>
    <row r="2877" spans="1:46" x14ac:dyDescent="0.5">
      <c r="A2877" s="24">
        <v>3025</v>
      </c>
      <c r="B2877" s="24" t="s">
        <v>506</v>
      </c>
      <c r="C2877" s="24"/>
      <c r="D2877" s="24" t="s">
        <v>11364</v>
      </c>
      <c r="E2877" s="24" t="s">
        <v>11365</v>
      </c>
      <c r="F2877" s="77" t="str">
        <f t="shared" si="578"/>
        <v>BIBLIOTHECA LIMITED</v>
      </c>
      <c r="G2877" s="24" t="s">
        <v>11364</v>
      </c>
      <c r="H2877" s="24" t="s">
        <v>1879</v>
      </c>
      <c r="I2877" s="24" t="s">
        <v>1879</v>
      </c>
      <c r="J2877" s="24" t="s">
        <v>321</v>
      </c>
      <c r="K2877" s="27" t="s">
        <v>11329</v>
      </c>
      <c r="L2877" s="25">
        <v>45758</v>
      </c>
      <c r="M2877" s="25">
        <v>46478</v>
      </c>
      <c r="N2877" s="81">
        <f t="shared" si="582"/>
        <v>47209</v>
      </c>
      <c r="O2877" s="77" t="str">
        <f t="shared" ca="1" si="588"/>
        <v>Live</v>
      </c>
      <c r="P2877" s="77" t="str" cm="1">
        <f t="array" aca="1" ref="P2877" ca="1">_xlfn.IFS((N2877-TODAY())&gt;=547,"06 Expires over 18 months",(N2877-TODAY())&gt;=365,"05 Expires in 18 months",(N2877-TODAY())&gt;=183,"04 Expires in 12 months",(N2877-TODAY())&gt;=92,"03 Expires in 6 months",(N2877-TODAY())&gt;=31,"02 Expires in 3 months",(N2877-TODAY())&gt;=0,"01 Expires in 30 days",(N2877-TODAY())&gt;=-31,"01 Expired last 30 days",(N2877-TODAY())&gt;=-92,"02 Expired last 3 months",(N2877-TODAY())&gt;=-183,"03 Expired last 6 months",(N2877-TODAY())&gt;=-365,"04 Expired last 12 months",(N2877-TODAY())&gt;=-547,"05 Expired last 18 months",TRUE,"06 Expired over 18 months")</f>
        <v>06 Expires over 18 months</v>
      </c>
      <c r="Q2877" s="65">
        <v>45000</v>
      </c>
      <c r="R2877" s="84">
        <f t="shared" si="586"/>
        <v>176250</v>
      </c>
      <c r="S2877" s="77" t="str" cm="1">
        <f t="array" ref="S2877">_xlfn.IFS(R2877&gt;5000000,"Gold",R2877&gt;=500000,"Silver",R2877&gt;30000,"Bronze",TRUE,"Transactional")</f>
        <v>Bronze</v>
      </c>
      <c r="T2877" s="24" t="s">
        <v>54</v>
      </c>
      <c r="U2877" s="101" t="s">
        <v>109</v>
      </c>
      <c r="V2877" s="101" t="s">
        <v>148</v>
      </c>
      <c r="W2877" s="77" t="str">
        <f t="shared" si="579"/>
        <v>Yes</v>
      </c>
      <c r="X2877" s="77" t="str">
        <f>IFERROR(_xlfn.XLOOKUP(J2877&amp;"||"&amp;K2877,'Mapping Ref.'!$J$2:$J$538,'Mapping Ref.'!$K$2:$K$538),"")</f>
        <v>Corporate</v>
      </c>
      <c r="Y2877" s="77" t="str" cm="1">
        <f t="array" ref="Y2877">_xlfn.IFS(R2877&gt;2000000,"For Publication",R2877&gt;100000,"PID",R2877&gt;30000,"RFQ",TRUE,"Transactional")</f>
        <v>PID</v>
      </c>
      <c r="Z2877" s="24" t="s">
        <v>8586</v>
      </c>
      <c r="AA2877" s="32">
        <v>36</v>
      </c>
      <c r="AB2877" s="24">
        <v>24</v>
      </c>
      <c r="AC2877" s="25">
        <v>45758</v>
      </c>
      <c r="AD2877" s="24" t="s">
        <v>58</v>
      </c>
      <c r="AE2877" s="24" t="s">
        <v>8347</v>
      </c>
      <c r="AF2877" s="24" t="s">
        <v>60</v>
      </c>
      <c r="AG2877" s="24" t="s">
        <v>60</v>
      </c>
      <c r="AH2877" s="24" t="s">
        <v>60</v>
      </c>
      <c r="AI2877" s="24">
        <v>2983151</v>
      </c>
      <c r="AJ2877" s="24" t="s">
        <v>59</v>
      </c>
      <c r="AK2877" s="24" t="s">
        <v>101</v>
      </c>
      <c r="AL2877" s="24" t="s">
        <v>8595</v>
      </c>
      <c r="AM2877" s="24" t="s">
        <v>59</v>
      </c>
      <c r="AN2877" s="24" t="s">
        <v>59</v>
      </c>
      <c r="AO2877" s="24">
        <v>0</v>
      </c>
      <c r="AP2877" s="24"/>
      <c r="AQ2877" s="24" t="s">
        <v>11366</v>
      </c>
      <c r="AR2877" s="24" t="s">
        <v>11367</v>
      </c>
      <c r="AS2877" s="89">
        <f t="shared" si="587"/>
        <v>47</v>
      </c>
      <c r="AT2877" s="24" t="s">
        <v>11368</v>
      </c>
    </row>
    <row r="2878" spans="1:46" x14ac:dyDescent="0.5">
      <c r="A2878" s="24">
        <v>3026</v>
      </c>
      <c r="B2878" s="24" t="s">
        <v>506</v>
      </c>
      <c r="C2878" s="24"/>
      <c r="D2878" s="24" t="s">
        <v>5906</v>
      </c>
      <c r="E2878" s="24" t="s">
        <v>11369</v>
      </c>
      <c r="F2878" s="77" t="str">
        <f t="shared" si="578"/>
        <v>ENVIROAWARDS LIMITED</v>
      </c>
      <c r="G2878" s="24" t="s">
        <v>5906</v>
      </c>
      <c r="H2878" s="24" t="s">
        <v>3282</v>
      </c>
      <c r="I2878" s="24" t="s">
        <v>10463</v>
      </c>
      <c r="J2878" s="24" t="s">
        <v>107</v>
      </c>
      <c r="K2878" s="27" t="s">
        <v>3283</v>
      </c>
      <c r="L2878" s="25">
        <v>45758</v>
      </c>
      <c r="M2878" s="25">
        <v>46853</v>
      </c>
      <c r="N2878" s="81">
        <f t="shared" si="582"/>
        <v>46853</v>
      </c>
      <c r="O2878" s="77" t="str">
        <f t="shared" ca="1" si="588"/>
        <v>Live</v>
      </c>
      <c r="P2878" s="77" t="str" cm="1">
        <f t="array" aca="1" ref="P2878" ca="1">_xlfn.IFS((N2878-TODAY())&gt;=547,"06 Expires over 18 months",(N2878-TODAY())&gt;=365,"05 Expires in 18 months",(N2878-TODAY())&gt;=183,"04 Expires in 12 months",(N2878-TODAY())&gt;=92,"03 Expires in 6 months",(N2878-TODAY())&gt;=31,"02 Expires in 3 months",(N2878-TODAY())&gt;=0,"01 Expires in 30 days",(N2878-TODAY())&gt;=-31,"01 Expired last 30 days",(N2878-TODAY())&gt;=-92,"02 Expired last 3 months",(N2878-TODAY())&gt;=-183,"03 Expired last 6 months",(N2878-TODAY())&gt;=-365,"04 Expired last 12 months",(N2878-TODAY())&gt;=-547,"05 Expired last 18 months",TRUE,"06 Expired over 18 months")</f>
        <v>06 Expires over 18 months</v>
      </c>
      <c r="Q2878" s="65">
        <v>21000</v>
      </c>
      <c r="R2878" s="84">
        <f t="shared" si="586"/>
        <v>61250</v>
      </c>
      <c r="S2878" s="77" t="str" cm="1">
        <f t="array" ref="S2878">_xlfn.IFS(R2878&gt;5000000,"Gold",R2878&gt;=500000,"Silver",R2878&gt;30000,"Bronze",TRUE,"Transactional")</f>
        <v>Bronze</v>
      </c>
      <c r="T2878" s="24" t="s">
        <v>54</v>
      </c>
      <c r="U2878" s="101" t="s">
        <v>131</v>
      </c>
      <c r="V2878" s="101" t="s">
        <v>132</v>
      </c>
      <c r="W2878" s="77" t="str">
        <f t="shared" si="579"/>
        <v>No</v>
      </c>
      <c r="X2878" s="77" t="str">
        <f>IFERROR(_xlfn.XLOOKUP(J2878&amp;"||"&amp;K2878,'Mapping Ref.'!$J$2:$J$538,'Mapping Ref.'!$K$2:$K$538),"")</f>
        <v>Construction &amp; Estates</v>
      </c>
      <c r="Y2878" s="77" t="str" cm="1">
        <f t="array" ref="Y2878">_xlfn.IFS(R2878&gt;2000000,"For Publication",R2878&gt;100000,"PID",R2878&gt;30000,"RFQ",TRUE,"Transactional")</f>
        <v>RFQ</v>
      </c>
      <c r="Z2878" s="24" t="s">
        <v>2277</v>
      </c>
      <c r="AA2878" s="32">
        <v>36</v>
      </c>
      <c r="AB2878" s="24">
        <v>0</v>
      </c>
      <c r="AC2878" s="25">
        <v>45758</v>
      </c>
      <c r="AD2878" s="24" t="s">
        <v>58</v>
      </c>
      <c r="AE2878" s="24" t="s">
        <v>8375</v>
      </c>
      <c r="AF2878" s="24" t="s">
        <v>59</v>
      </c>
      <c r="AG2878" s="24" t="s">
        <v>59</v>
      </c>
      <c r="AH2878" s="24" t="s">
        <v>60</v>
      </c>
      <c r="AI2878" s="24">
        <v>12613207</v>
      </c>
      <c r="AJ2878" s="24" t="s">
        <v>59</v>
      </c>
      <c r="AK2878" s="24" t="s">
        <v>101</v>
      </c>
      <c r="AL2878" s="24" t="s">
        <v>8595</v>
      </c>
      <c r="AM2878" s="24" t="s">
        <v>60</v>
      </c>
      <c r="AN2878" s="24" t="s">
        <v>59</v>
      </c>
      <c r="AO2878" s="24">
        <v>0</v>
      </c>
      <c r="AP2878" s="24"/>
      <c r="AQ2878" s="24" t="s">
        <v>11370</v>
      </c>
      <c r="AR2878" s="24" t="s">
        <v>9897</v>
      </c>
      <c r="AS2878" s="89">
        <f t="shared" si="587"/>
        <v>35</v>
      </c>
      <c r="AT2878" s="24" t="s">
        <v>5906</v>
      </c>
    </row>
    <row r="2879" spans="1:46" x14ac:dyDescent="0.5">
      <c r="A2879" s="24">
        <v>3027</v>
      </c>
      <c r="B2879" s="24"/>
      <c r="C2879" s="24" t="s">
        <v>77</v>
      </c>
      <c r="D2879" s="24" t="s">
        <v>11371</v>
      </c>
      <c r="E2879" s="24" t="s">
        <v>11372</v>
      </c>
      <c r="F2879" s="77" t="str">
        <f t="shared" si="578"/>
        <v>ROYAL INSTITUTE OF BRITISH ARCHITECTS</v>
      </c>
      <c r="G2879" s="24" t="s">
        <v>4986</v>
      </c>
      <c r="H2879" s="24" t="s">
        <v>3853</v>
      </c>
      <c r="I2879" s="24" t="s">
        <v>8238</v>
      </c>
      <c r="J2879" s="24" t="s">
        <v>321</v>
      </c>
      <c r="K2879" s="27" t="s">
        <v>8802</v>
      </c>
      <c r="L2879" s="25">
        <v>45730</v>
      </c>
      <c r="M2879" s="25">
        <v>45731</v>
      </c>
      <c r="N2879" s="81">
        <f t="shared" si="582"/>
        <v>45731</v>
      </c>
      <c r="O2879" s="77" t="str">
        <f t="shared" ca="1" si="588"/>
        <v>Expired</v>
      </c>
      <c r="P2879" s="77" t="str" cm="1">
        <f t="array" aca="1" ref="P2879" ca="1">_xlfn.IFS((N2879-TODAY())&gt;=547,"06 Expires over 18 months",(N2879-TODAY())&gt;=365,"05 Expires in 18 months",(N2879-TODAY())&gt;=183,"04 Expires in 12 months",(N2879-TODAY())&gt;=92,"03 Expires in 6 months",(N2879-TODAY())&gt;=31,"02 Expires in 3 months",(N2879-TODAY())&gt;=0,"01 Expires in 30 days",(N2879-TODAY())&gt;=-31,"01 Expired last 30 days",(N2879-TODAY())&gt;=-92,"02 Expired last 3 months",(N2879-TODAY())&gt;=-183,"03 Expired last 6 months",(N2879-TODAY())&gt;=-365,"04 Expired last 12 months",(N2879-TODAY())&gt;=-547,"05 Expired last 18 months",TRUE,"06 Expired over 18 months")</f>
        <v>05 Expired last 18 months</v>
      </c>
      <c r="Q2879" s="65">
        <v>5000</v>
      </c>
      <c r="R2879" s="84">
        <f t="shared" si="586"/>
        <v>5000</v>
      </c>
      <c r="S2879" s="77" t="str" cm="1">
        <f t="array" ref="S2879">_xlfn.IFS(R2879&gt;5000000,"Gold",R2879&gt;=500000,"Silver",R2879&gt;30000,"Bronze",TRUE,"Transactional")</f>
        <v>Transactional</v>
      </c>
      <c r="T2879" s="24" t="s">
        <v>54</v>
      </c>
      <c r="U2879" s="101" t="s">
        <v>84</v>
      </c>
      <c r="V2879" s="101" t="s">
        <v>204</v>
      </c>
      <c r="W2879" s="77" t="str">
        <f t="shared" si="579"/>
        <v>No</v>
      </c>
      <c r="X2879" s="77" t="str">
        <f>IFERROR(_xlfn.XLOOKUP(J2879&amp;"||"&amp;K2879,'Mapping Ref.'!$J$2:$J$538,'Mapping Ref.'!$K$2:$K$538),"")</f>
        <v>Corporate</v>
      </c>
      <c r="Y2879" s="77" t="str" cm="1">
        <f t="array" ref="Y2879">_xlfn.IFS(R2879&gt;2000000,"For Publication",R2879&gt;100000,"PID",R2879&gt;30000,"RFQ",TRUE,"Transactional")</f>
        <v>Transactional</v>
      </c>
      <c r="Z2879" s="24" t="s">
        <v>2277</v>
      </c>
      <c r="AA2879" s="32">
        <v>1</v>
      </c>
      <c r="AB2879" s="24">
        <v>0</v>
      </c>
      <c r="AC2879" s="25">
        <v>45761</v>
      </c>
      <c r="AD2879" s="24" t="s">
        <v>58</v>
      </c>
      <c r="AE2879" s="24" t="s">
        <v>11373</v>
      </c>
      <c r="AF2879" s="24" t="s">
        <v>60</v>
      </c>
      <c r="AG2879" s="24" t="s">
        <v>59</v>
      </c>
      <c r="AH2879" s="24" t="s">
        <v>59</v>
      </c>
      <c r="AI2879" s="24" t="s">
        <v>11374</v>
      </c>
      <c r="AJ2879" s="24" t="s">
        <v>59</v>
      </c>
      <c r="AK2879" s="24" t="s">
        <v>86</v>
      </c>
      <c r="AL2879" s="24" t="s">
        <v>70</v>
      </c>
      <c r="AM2879" s="24" t="s">
        <v>60</v>
      </c>
      <c r="AN2879" s="24"/>
      <c r="AO2879" s="24">
        <v>0</v>
      </c>
      <c r="AP2879" s="24" t="s">
        <v>11375</v>
      </c>
      <c r="AQ2879" s="24" t="s">
        <v>11376</v>
      </c>
      <c r="AR2879" s="24" t="s">
        <v>11377</v>
      </c>
      <c r="AS2879" s="89">
        <f t="shared" si="587"/>
        <v>0</v>
      </c>
      <c r="AT2879" s="24" t="s">
        <v>4986</v>
      </c>
    </row>
    <row r="2880" spans="1:46" x14ac:dyDescent="0.5">
      <c r="A2880" s="24">
        <v>3031</v>
      </c>
      <c r="B2880" s="24" t="s">
        <v>506</v>
      </c>
      <c r="C2880" s="24" t="s">
        <v>77</v>
      </c>
      <c r="D2880" s="24" t="s">
        <v>11378</v>
      </c>
      <c r="E2880" s="24" t="s">
        <v>11379</v>
      </c>
      <c r="F2880" s="77" t="str">
        <f t="shared" si="578"/>
        <v>PHYLLIDA SHAW</v>
      </c>
      <c r="G2880" s="24" t="s">
        <v>11378</v>
      </c>
      <c r="H2880" s="24" t="s">
        <v>8637</v>
      </c>
      <c r="I2880" s="24" t="s">
        <v>8637</v>
      </c>
      <c r="J2880" s="24" t="s">
        <v>190</v>
      </c>
      <c r="K2880" s="27" t="s">
        <v>1276</v>
      </c>
      <c r="L2880" s="25">
        <v>45762</v>
      </c>
      <c r="M2880" s="25">
        <v>45869</v>
      </c>
      <c r="N2880" s="81">
        <f t="shared" si="582"/>
        <v>46234</v>
      </c>
      <c r="O2880" s="77" t="str">
        <f t="shared" ca="1" si="588"/>
        <v>Expired</v>
      </c>
      <c r="P2880" s="77" t="str" cm="1">
        <f t="array" aca="1" ref="P2880" ca="1">_xlfn.IFS((N2880-TODAY())&gt;=547,"06 Expires over 18 months",(N2880-TODAY())&gt;=365,"05 Expires in 18 months",(N2880-TODAY())&gt;=183,"04 Expires in 12 months",(N2880-TODAY())&gt;=92,"03 Expires in 6 months",(N2880-TODAY())&gt;=31,"02 Expires in 3 months",(N2880-TODAY())&gt;=0,"01 Expires in 30 days",(N2880-TODAY())&gt;=-31,"01 Expired last 30 days",(N2880-TODAY())&gt;=-92,"02 Expired last 3 months",(N2880-TODAY())&gt;=-183,"03 Expired last 6 months",(N2880-TODAY())&gt;=-365,"04 Expired last 12 months",(N2880-TODAY())&gt;=-547,"05 Expired last 18 months",TRUE,"06 Expired over 18 months")</f>
        <v>01 Expired last 30 days</v>
      </c>
      <c r="Q2880" s="65">
        <v>4000</v>
      </c>
      <c r="R2880" s="84">
        <f t="shared" si="586"/>
        <v>5000</v>
      </c>
      <c r="S2880" s="77" t="str" cm="1">
        <f t="array" ref="S2880">_xlfn.IFS(R2880&gt;5000000,"Gold",R2880&gt;=500000,"Silver",R2880&gt;30000,"Bronze",TRUE,"Transactional")</f>
        <v>Transactional</v>
      </c>
      <c r="T2880" s="24" t="s">
        <v>54</v>
      </c>
      <c r="U2880" s="101" t="s">
        <v>366</v>
      </c>
      <c r="V2880" s="101" t="s">
        <v>1337</v>
      </c>
      <c r="W2880" s="77" t="str">
        <f t="shared" si="579"/>
        <v>Yes</v>
      </c>
      <c r="X2880" s="77" t="str">
        <f>IFERROR(_xlfn.XLOOKUP(J2880&amp;"||"&amp;K2880,'Mapping Ref.'!$J$2:$J$538,'Mapping Ref.'!$K$2:$K$538),"")</f>
        <v>Childrens &amp; Adults</v>
      </c>
      <c r="Y2880" s="77" t="str" cm="1">
        <f t="array" ref="Y2880">_xlfn.IFS(R2880&gt;2000000,"For Publication",R2880&gt;100000,"PID",R2880&gt;30000,"RFQ",TRUE,"Transactional")</f>
        <v>Transactional</v>
      </c>
      <c r="Z2880" s="24" t="s">
        <v>8586</v>
      </c>
      <c r="AA2880" s="32">
        <v>6</v>
      </c>
      <c r="AB2880" s="24">
        <v>12</v>
      </c>
      <c r="AC2880" s="25">
        <v>45762</v>
      </c>
      <c r="AD2880" s="24" t="s">
        <v>661</v>
      </c>
      <c r="AE2880" s="24" t="s">
        <v>8375</v>
      </c>
      <c r="AF2880" s="24" t="s">
        <v>59</v>
      </c>
      <c r="AG2880" s="24" t="s">
        <v>59</v>
      </c>
      <c r="AH2880" s="24" t="s">
        <v>60</v>
      </c>
      <c r="AI2880" s="24" t="s">
        <v>8471</v>
      </c>
      <c r="AJ2880" s="24" t="s">
        <v>60</v>
      </c>
      <c r="AK2880" s="24" t="s">
        <v>101</v>
      </c>
      <c r="AL2880" s="24" t="s">
        <v>70</v>
      </c>
      <c r="AM2880" s="24" t="s">
        <v>60</v>
      </c>
      <c r="AN2880" s="24"/>
      <c r="AO2880" s="24">
        <v>0</v>
      </c>
      <c r="AP2880" s="24" t="s">
        <v>8954</v>
      </c>
      <c r="AQ2880" s="24" t="s">
        <v>11378</v>
      </c>
      <c r="AR2880" s="24" t="s">
        <v>11380</v>
      </c>
      <c r="AS2880" s="89">
        <f t="shared" si="587"/>
        <v>15</v>
      </c>
      <c r="AT2880" s="24" t="s">
        <v>11381</v>
      </c>
    </row>
    <row r="2881" spans="1:46" x14ac:dyDescent="0.5">
      <c r="A2881" s="24">
        <v>3032</v>
      </c>
      <c r="B2881" s="24" t="s">
        <v>340</v>
      </c>
      <c r="C2881" s="24" t="s">
        <v>77</v>
      </c>
      <c r="D2881" s="24" t="s">
        <v>11382</v>
      </c>
      <c r="E2881" s="24" t="s">
        <v>11383</v>
      </c>
      <c r="F2881" s="77" t="str">
        <f t="shared" si="578"/>
        <v>FIZZI PRODUCTIONS LTD</v>
      </c>
      <c r="G2881" s="24" t="s">
        <v>11382</v>
      </c>
      <c r="H2881" s="24" t="s">
        <v>8637</v>
      </c>
      <c r="I2881" s="24" t="s">
        <v>8637</v>
      </c>
      <c r="J2881" s="24" t="s">
        <v>190</v>
      </c>
      <c r="K2881" s="27" t="s">
        <v>1276</v>
      </c>
      <c r="L2881" s="25">
        <v>45762</v>
      </c>
      <c r="M2881" s="25">
        <v>45869</v>
      </c>
      <c r="N2881" s="81">
        <f t="shared" si="582"/>
        <v>46234</v>
      </c>
      <c r="O2881" s="77" t="str">
        <f t="shared" ca="1" si="588"/>
        <v>Expired</v>
      </c>
      <c r="P2881" s="77" t="str" cm="1">
        <f t="array" aca="1" ref="P2881" ca="1">_xlfn.IFS((N2881-TODAY())&gt;=547,"06 Expires over 18 months",(N2881-TODAY())&gt;=365,"05 Expires in 18 months",(N2881-TODAY())&gt;=183,"04 Expires in 12 months",(N2881-TODAY())&gt;=92,"03 Expires in 6 months",(N2881-TODAY())&gt;=31,"02 Expires in 3 months",(N2881-TODAY())&gt;=0,"01 Expires in 30 days",(N2881-TODAY())&gt;=-31,"01 Expired last 30 days",(N2881-TODAY())&gt;=-92,"02 Expired last 3 months",(N2881-TODAY())&gt;=-183,"03 Expired last 6 months",(N2881-TODAY())&gt;=-365,"04 Expired last 12 months",(N2881-TODAY())&gt;=-547,"05 Expired last 18 months",TRUE,"06 Expired over 18 months")</f>
        <v>01 Expired last 30 days</v>
      </c>
      <c r="Q2881" s="65">
        <v>5000</v>
      </c>
      <c r="R2881" s="84">
        <f t="shared" si="586"/>
        <v>6250</v>
      </c>
      <c r="S2881" s="77" t="str" cm="1">
        <f t="array" ref="S2881">_xlfn.IFS(R2881&gt;5000000,"Gold",R2881&gt;=500000,"Silver",R2881&gt;30000,"Bronze",TRUE,"Transactional")</f>
        <v>Transactional</v>
      </c>
      <c r="T2881" s="24" t="s">
        <v>54</v>
      </c>
      <c r="U2881" s="101" t="s">
        <v>366</v>
      </c>
      <c r="V2881" s="101"/>
      <c r="W2881" s="77" t="str">
        <f t="shared" si="579"/>
        <v>Yes</v>
      </c>
      <c r="X2881" s="77" t="str">
        <f>IFERROR(_xlfn.XLOOKUP(J2881&amp;"||"&amp;K2881,'Mapping Ref.'!$J$2:$J$538,'Mapping Ref.'!$K$2:$K$538),"")</f>
        <v>Childrens &amp; Adults</v>
      </c>
      <c r="Y2881" s="77" t="str" cm="1">
        <f t="array" ref="Y2881">_xlfn.IFS(R2881&gt;2000000,"For Publication",R2881&gt;100000,"PID",R2881&gt;30000,"RFQ",TRUE,"Transactional")</f>
        <v>Transactional</v>
      </c>
      <c r="Z2881" s="24" t="s">
        <v>8586</v>
      </c>
      <c r="AA2881" s="32">
        <v>6</v>
      </c>
      <c r="AB2881" s="24">
        <v>12</v>
      </c>
      <c r="AC2881" s="25">
        <v>45762</v>
      </c>
      <c r="AD2881" s="24" t="s">
        <v>661</v>
      </c>
      <c r="AE2881" s="24" t="s">
        <v>8375</v>
      </c>
      <c r="AF2881" s="24" t="s">
        <v>59</v>
      </c>
      <c r="AG2881" s="24" t="s">
        <v>59</v>
      </c>
      <c r="AH2881" s="24" t="s">
        <v>60</v>
      </c>
      <c r="AI2881" s="24">
        <v>8480769</v>
      </c>
      <c r="AJ2881" s="24" t="s">
        <v>60</v>
      </c>
      <c r="AK2881" s="24" t="s">
        <v>101</v>
      </c>
      <c r="AL2881" s="24" t="s">
        <v>70</v>
      </c>
      <c r="AM2881" s="24" t="s">
        <v>60</v>
      </c>
      <c r="AN2881" s="24" t="s">
        <v>59</v>
      </c>
      <c r="AO2881" s="24">
        <v>0</v>
      </c>
      <c r="AP2881" s="24"/>
      <c r="AQ2881" s="24" t="s">
        <v>11384</v>
      </c>
      <c r="AR2881" s="24" t="s">
        <v>11385</v>
      </c>
      <c r="AS2881" s="89">
        <f t="shared" si="587"/>
        <v>15</v>
      </c>
      <c r="AT2881" s="24" t="s">
        <v>11386</v>
      </c>
    </row>
    <row r="2882" spans="1:46" x14ac:dyDescent="0.5">
      <c r="A2882" s="24">
        <v>3033</v>
      </c>
      <c r="B2882" s="24" t="s">
        <v>506</v>
      </c>
      <c r="C2882" s="24"/>
      <c r="D2882" s="24" t="s">
        <v>11387</v>
      </c>
      <c r="E2882" s="24" t="s">
        <v>11388</v>
      </c>
      <c r="F2882" s="77" t="str">
        <f t="shared" ref="F2882:F2945" si="589">IF(AT2882&lt;&gt;"",AT2882,G2882)</f>
        <v>HERTS EXECUTIVE TRAVEL SERVICES LIMITED</v>
      </c>
      <c r="G2882" s="24" t="s">
        <v>11387</v>
      </c>
      <c r="H2882" s="24" t="s">
        <v>8747</v>
      </c>
      <c r="I2882" s="24" t="s">
        <v>8746</v>
      </c>
      <c r="J2882" s="24" t="s">
        <v>190</v>
      </c>
      <c r="K2882" s="24" t="s">
        <v>6369</v>
      </c>
      <c r="L2882" s="25">
        <v>45762</v>
      </c>
      <c r="M2882" s="25">
        <v>46492</v>
      </c>
      <c r="N2882" s="81">
        <f t="shared" si="582"/>
        <v>47223</v>
      </c>
      <c r="O2882" s="77" t="str">
        <f t="shared" ca="1" si="588"/>
        <v>Live</v>
      </c>
      <c r="P2882" s="77" t="str" cm="1">
        <f t="array" aca="1" ref="P2882" ca="1">_xlfn.IFS((N2882-TODAY())&gt;=547,"06 Expires over 18 months",(N2882-TODAY())&gt;=365,"05 Expires in 18 months",(N2882-TODAY())&gt;=183,"04 Expires in 12 months",(N2882-TODAY())&gt;=92,"03 Expires in 6 months",(N2882-TODAY())&gt;=31,"02 Expires in 3 months",(N2882-TODAY())&gt;=0,"01 Expires in 30 days",(N2882-TODAY())&gt;=-31,"01 Expired last 30 days",(N2882-TODAY())&gt;=-92,"02 Expired last 3 months",(N2882-TODAY())&gt;=-183,"03 Expired last 6 months",(N2882-TODAY())&gt;=-365,"04 Expired last 12 months",(N2882-TODAY())&gt;=-547,"05 Expired last 18 months",TRUE,"06 Expired over 18 months")</f>
        <v>06 Expires over 18 months</v>
      </c>
      <c r="Q2882" s="65">
        <v>5000</v>
      </c>
      <c r="R2882" s="84">
        <f t="shared" si="586"/>
        <v>20000</v>
      </c>
      <c r="S2882" s="77" t="str" cm="1">
        <f t="array" ref="S2882">_xlfn.IFS(R2882&gt;5000000,"Gold",R2882&gt;=500000,"Silver",R2882&gt;30000,"Bronze",TRUE,"Transactional")</f>
        <v>Transactional</v>
      </c>
      <c r="T2882" s="24" t="s">
        <v>54</v>
      </c>
      <c r="U2882" s="101" t="s">
        <v>393</v>
      </c>
      <c r="V2882" s="101" t="s">
        <v>1151</v>
      </c>
      <c r="W2882" s="77" t="str">
        <f t="shared" ref="W2882:W2945" si="590">IF(AB2882&gt;0,"Yes","No")</f>
        <v>Yes</v>
      </c>
      <c r="X2882" s="77" t="str">
        <f>IFERROR(_xlfn.XLOOKUP(J2882&amp;"||"&amp;K2882,'Mapping Ref.'!$J$2:$J$538,'Mapping Ref.'!$K$2:$K$538),"")</f>
        <v>Childrens &amp; Adults</v>
      </c>
      <c r="Y2882" s="77" t="str" cm="1">
        <f t="array" ref="Y2882">_xlfn.IFS(R2882&gt;2000000,"For Publication",R2882&gt;100000,"PID",R2882&gt;30000,"RFQ",TRUE,"Transactional")</f>
        <v>Transactional</v>
      </c>
      <c r="Z2882" s="24" t="s">
        <v>8586</v>
      </c>
      <c r="AA2882" s="32">
        <v>24</v>
      </c>
      <c r="AB2882" s="24">
        <v>24</v>
      </c>
      <c r="AC2882" s="25">
        <v>45762</v>
      </c>
      <c r="AD2882" s="24" t="s">
        <v>58</v>
      </c>
      <c r="AE2882" s="24" t="s">
        <v>8347</v>
      </c>
      <c r="AF2882" s="24" t="s">
        <v>59</v>
      </c>
      <c r="AG2882" s="24" t="s">
        <v>59</v>
      </c>
      <c r="AH2882" s="24" t="s">
        <v>59</v>
      </c>
      <c r="AI2882" s="24">
        <v>8343748</v>
      </c>
      <c r="AJ2882" s="24" t="s">
        <v>59</v>
      </c>
      <c r="AK2882" s="24" t="s">
        <v>101</v>
      </c>
      <c r="AL2882" s="24" t="s">
        <v>70</v>
      </c>
      <c r="AM2882" s="24" t="s">
        <v>59</v>
      </c>
      <c r="AN2882" s="24" t="s">
        <v>59</v>
      </c>
      <c r="AO2882" s="24">
        <v>0</v>
      </c>
      <c r="AP2882" s="24" t="s">
        <v>8552</v>
      </c>
      <c r="AQ2882" s="24" t="s">
        <v>11389</v>
      </c>
      <c r="AR2882" s="24" t="s">
        <v>11390</v>
      </c>
      <c r="AS2882" s="89">
        <f t="shared" si="587"/>
        <v>48</v>
      </c>
      <c r="AT2882" s="24" t="s">
        <v>11391</v>
      </c>
    </row>
    <row r="2883" spans="1:46" x14ac:dyDescent="0.5">
      <c r="A2883" s="24">
        <v>3034</v>
      </c>
      <c r="B2883" s="24" t="s">
        <v>506</v>
      </c>
      <c r="C2883" s="24"/>
      <c r="D2883" s="24" t="s">
        <v>11392</v>
      </c>
      <c r="E2883" s="24" t="s">
        <v>11393</v>
      </c>
      <c r="F2883" s="77" t="str">
        <f t="shared" si="589"/>
        <v>BEVAN BRITTAN LLP</v>
      </c>
      <c r="G2883" s="24" t="s">
        <v>11394</v>
      </c>
      <c r="H2883" s="24" t="s">
        <v>3729</v>
      </c>
      <c r="I2883" s="24" t="s">
        <v>461</v>
      </c>
      <c r="J2883" s="24" t="s">
        <v>321</v>
      </c>
      <c r="K2883" s="27" t="s">
        <v>360</v>
      </c>
      <c r="L2883" s="25">
        <v>45553</v>
      </c>
      <c r="M2883" s="25">
        <v>46107</v>
      </c>
      <c r="N2883" s="81">
        <f t="shared" si="582"/>
        <v>46107</v>
      </c>
      <c r="O2883" s="77" t="str">
        <f t="shared" ca="1" si="588"/>
        <v>Expired</v>
      </c>
      <c r="P2883" s="77" t="str" cm="1">
        <f t="array" aca="1" ref="P2883" ca="1">_xlfn.IFS((N2883-TODAY())&gt;=547,"06 Expires over 18 months",(N2883-TODAY())&gt;=365,"05 Expires in 18 months",(N2883-TODAY())&gt;=183,"04 Expires in 12 months",(N2883-TODAY())&gt;=92,"03 Expires in 6 months",(N2883-TODAY())&gt;=31,"02 Expires in 3 months",(N2883-TODAY())&gt;=0,"01 Expires in 30 days",(N2883-TODAY())&gt;=-31,"01 Expired last 30 days",(N2883-TODAY())&gt;=-92,"02 Expired last 3 months",(N2883-TODAY())&gt;=-183,"03 Expired last 6 months",(N2883-TODAY())&gt;=-365,"04 Expired last 12 months",(N2883-TODAY())&gt;=-547,"05 Expired last 18 months",TRUE,"06 Expired over 18 months")</f>
        <v>03 Expired last 6 months</v>
      </c>
      <c r="Q2883" s="65">
        <v>42486</v>
      </c>
      <c r="R2883" s="84">
        <f t="shared" si="586"/>
        <v>63729</v>
      </c>
      <c r="S2883" s="77" t="str" cm="1">
        <f t="array" ref="S2883">_xlfn.IFS(R2883&gt;5000000,"Gold",R2883&gt;=500000,"Silver",R2883&gt;30000,"Bronze",TRUE,"Transactional")</f>
        <v>Bronze</v>
      </c>
      <c r="T2883" s="24" t="s">
        <v>122</v>
      </c>
      <c r="U2883" s="101" t="s">
        <v>109</v>
      </c>
      <c r="V2883" s="101" t="s">
        <v>2428</v>
      </c>
      <c r="W2883" s="77" t="str">
        <f t="shared" si="590"/>
        <v>No</v>
      </c>
      <c r="X2883" s="77" t="str">
        <f>IFERROR(_xlfn.XLOOKUP(J2883&amp;"||"&amp;K2883,'Mapping Ref.'!$J$2:$J$538,'Mapping Ref.'!$K$2:$K$538),"")</f>
        <v>Corporate</v>
      </c>
      <c r="Y2883" s="77" t="str" cm="1">
        <f t="array" ref="Y2883">_xlfn.IFS(R2883&gt;2000000,"For Publication",R2883&gt;100000,"PID",R2883&gt;30000,"RFQ",TRUE,"Transactional")</f>
        <v>RFQ</v>
      </c>
      <c r="Z2883" s="24" t="s">
        <v>2277</v>
      </c>
      <c r="AA2883" s="32">
        <v>17</v>
      </c>
      <c r="AB2883" s="24">
        <v>0</v>
      </c>
      <c r="AC2883" s="25">
        <v>45762</v>
      </c>
      <c r="AD2883" s="24" t="s">
        <v>661</v>
      </c>
      <c r="AE2883" s="24" t="s">
        <v>11395</v>
      </c>
      <c r="AF2883" s="24" t="s">
        <v>60</v>
      </c>
      <c r="AG2883" s="24" t="s">
        <v>60</v>
      </c>
      <c r="AH2883" s="24" t="s">
        <v>60</v>
      </c>
      <c r="AI2883" s="24" t="s">
        <v>11396</v>
      </c>
      <c r="AJ2883" s="24" t="s">
        <v>59</v>
      </c>
      <c r="AK2883" s="24" t="s">
        <v>86</v>
      </c>
      <c r="AL2883" s="24" t="s">
        <v>70</v>
      </c>
      <c r="AM2883" s="24" t="s">
        <v>60</v>
      </c>
      <c r="AN2883" s="24"/>
      <c r="AO2883" s="24">
        <v>0</v>
      </c>
      <c r="AP2883" s="24" t="s">
        <v>11397</v>
      </c>
      <c r="AQ2883" s="24" t="s">
        <v>11398</v>
      </c>
      <c r="AR2883" s="24" t="s">
        <v>11399</v>
      </c>
      <c r="AS2883" s="89">
        <f t="shared" si="587"/>
        <v>18</v>
      </c>
      <c r="AT2883" s="24" t="s">
        <v>11400</v>
      </c>
    </row>
    <row r="2884" spans="1:46" x14ac:dyDescent="0.5">
      <c r="A2884" s="24">
        <v>3035</v>
      </c>
      <c r="B2884" s="24" t="s">
        <v>506</v>
      </c>
      <c r="C2884" s="24" t="s">
        <v>77</v>
      </c>
      <c r="D2884" s="24" t="s">
        <v>11401</v>
      </c>
      <c r="E2884" s="24" t="s">
        <v>11402</v>
      </c>
      <c r="F2884" s="77" t="str">
        <f t="shared" si="589"/>
        <v>FUTURE OF LONDON 2011 LIMITED</v>
      </c>
      <c r="G2884" s="24" t="s">
        <v>11403</v>
      </c>
      <c r="H2884" s="24" t="s">
        <v>8238</v>
      </c>
      <c r="I2884" s="24" t="s">
        <v>8238</v>
      </c>
      <c r="J2884" s="24" t="s">
        <v>321</v>
      </c>
      <c r="K2884" s="27" t="s">
        <v>321</v>
      </c>
      <c r="L2884" s="25">
        <v>45762</v>
      </c>
      <c r="M2884" s="25">
        <v>46112</v>
      </c>
      <c r="N2884" s="81">
        <f t="shared" si="582"/>
        <v>46112</v>
      </c>
      <c r="O2884" s="77" t="str">
        <f t="shared" ca="1" si="588"/>
        <v>Expired</v>
      </c>
      <c r="P2884" s="77" t="str" cm="1">
        <f t="array" aca="1" ref="P2884" ca="1">_xlfn.IFS((N2884-TODAY())&gt;=547,"06 Expires over 18 months",(N2884-TODAY())&gt;=365,"05 Expires in 18 months",(N2884-TODAY())&gt;=183,"04 Expires in 12 months",(N2884-TODAY())&gt;=92,"03 Expires in 6 months",(N2884-TODAY())&gt;=31,"02 Expires in 3 months",(N2884-TODAY())&gt;=0,"01 Expires in 30 days",(N2884-TODAY())&gt;=-31,"01 Expired last 30 days",(N2884-TODAY())&gt;=-92,"02 Expired last 3 months",(N2884-TODAY())&gt;=-183,"03 Expired last 6 months",(N2884-TODAY())&gt;=-365,"04 Expired last 12 months",(N2884-TODAY())&gt;=-547,"05 Expired last 18 months",TRUE,"06 Expired over 18 months")</f>
        <v>03 Expired last 6 months</v>
      </c>
      <c r="Q2884" s="65">
        <v>32626</v>
      </c>
      <c r="R2884" s="84">
        <f t="shared" si="586"/>
        <v>32626</v>
      </c>
      <c r="S2884" s="77" t="str" cm="1">
        <f t="array" ref="S2884">_xlfn.IFS(R2884&gt;5000000,"Gold",R2884&gt;=500000,"Silver",R2884&gt;30000,"Bronze",TRUE,"Transactional")</f>
        <v>Bronze</v>
      </c>
      <c r="T2884" s="24" t="s">
        <v>54</v>
      </c>
      <c r="U2884" s="101" t="s">
        <v>445</v>
      </c>
      <c r="V2884" s="101" t="s">
        <v>2500</v>
      </c>
      <c r="W2884" s="77" t="str">
        <f t="shared" si="590"/>
        <v>No</v>
      </c>
      <c r="X2884" s="77" t="str">
        <f>IFERROR(_xlfn.XLOOKUP(J2884&amp;"||"&amp;K2884,'Mapping Ref.'!$J$2:$J$538,'Mapping Ref.'!$K$2:$K$538),"")</f>
        <v>Corporate</v>
      </c>
      <c r="Y2884" s="77" t="str" cm="1">
        <f t="array" ref="Y2884">_xlfn.IFS(R2884&gt;2000000,"For Publication",R2884&gt;100000,"PID",R2884&gt;30000,"RFQ",TRUE,"Transactional")</f>
        <v>RFQ</v>
      </c>
      <c r="Z2884" s="24" t="s">
        <v>2277</v>
      </c>
      <c r="AA2884" s="32">
        <v>12</v>
      </c>
      <c r="AB2884" s="24">
        <v>0</v>
      </c>
      <c r="AC2884" s="25">
        <v>45762</v>
      </c>
      <c r="AD2884" s="24" t="s">
        <v>58</v>
      </c>
      <c r="AE2884" s="24" t="s">
        <v>8546</v>
      </c>
      <c r="AF2884" s="24" t="s">
        <v>60</v>
      </c>
      <c r="AG2884" s="24" t="s">
        <v>59</v>
      </c>
      <c r="AH2884" s="24" t="s">
        <v>60</v>
      </c>
      <c r="AI2884" s="24">
        <v>7575624</v>
      </c>
      <c r="AJ2884" s="24" t="s">
        <v>59</v>
      </c>
      <c r="AK2884" s="24" t="s">
        <v>101</v>
      </c>
      <c r="AL2884" s="24" t="s">
        <v>70</v>
      </c>
      <c r="AM2884" s="24" t="s">
        <v>60</v>
      </c>
      <c r="AN2884" s="24" t="s">
        <v>59</v>
      </c>
      <c r="AO2884" s="24">
        <v>0</v>
      </c>
      <c r="AP2884" s="24"/>
      <c r="AQ2884" s="24" t="s">
        <v>11404</v>
      </c>
      <c r="AR2884" s="24" t="s">
        <v>11405</v>
      </c>
      <c r="AS2884" s="89">
        <f t="shared" si="587"/>
        <v>11</v>
      </c>
      <c r="AT2884" s="24" t="s">
        <v>10680</v>
      </c>
    </row>
    <row r="2885" spans="1:46" x14ac:dyDescent="0.5">
      <c r="A2885" s="24">
        <v>3036</v>
      </c>
      <c r="B2885" s="24" t="s">
        <v>506</v>
      </c>
      <c r="C2885" s="24"/>
      <c r="D2885" s="24" t="s">
        <v>11406</v>
      </c>
      <c r="E2885" s="24" t="s">
        <v>11407</v>
      </c>
      <c r="F2885" s="77" t="str">
        <f t="shared" si="589"/>
        <v>IDOX SOFTWARE LTD</v>
      </c>
      <c r="G2885" s="24" t="s">
        <v>11408</v>
      </c>
      <c r="H2885" s="24" t="s">
        <v>3829</v>
      </c>
      <c r="I2885" s="24" t="s">
        <v>11409</v>
      </c>
      <c r="J2885" s="24" t="s">
        <v>321</v>
      </c>
      <c r="K2885" s="27" t="s">
        <v>11410</v>
      </c>
      <c r="L2885" s="25">
        <v>44670</v>
      </c>
      <c r="M2885" s="25">
        <v>45747</v>
      </c>
      <c r="N2885" s="81">
        <f t="shared" si="582"/>
        <v>46112</v>
      </c>
      <c r="O2885" s="77" t="str">
        <f t="shared" ca="1" si="588"/>
        <v>Expired</v>
      </c>
      <c r="P2885" s="77" t="str" cm="1">
        <f t="array" aca="1" ref="P2885" ca="1">_xlfn.IFS((N2885-TODAY())&gt;=547,"06 Expires over 18 months",(N2885-TODAY())&gt;=365,"05 Expires in 18 months",(N2885-TODAY())&gt;=183,"04 Expires in 12 months",(N2885-TODAY())&gt;=92,"03 Expires in 6 months",(N2885-TODAY())&gt;=31,"02 Expires in 3 months",(N2885-TODAY())&gt;=0,"01 Expires in 30 days",(N2885-TODAY())&gt;=-31,"01 Expired last 30 days",(N2885-TODAY())&gt;=-92,"02 Expired last 3 months",(N2885-TODAY())&gt;=-183,"03 Expired last 6 months",(N2885-TODAY())&gt;=-365,"04 Expired last 12 months",(N2885-TODAY())&gt;=-547,"05 Expired last 18 months",TRUE,"06 Expired over 18 months")</f>
        <v>03 Expired last 6 months</v>
      </c>
      <c r="Q2885" s="65">
        <v>390863.76</v>
      </c>
      <c r="R2885" s="84">
        <f t="shared" si="586"/>
        <v>1530883.0599999998</v>
      </c>
      <c r="S2885" s="77" t="str" cm="1">
        <f t="array" ref="S2885">_xlfn.IFS(R2885&gt;5000000,"Gold",R2885&gt;=500000,"Silver",R2885&gt;30000,"Bronze",TRUE,"Transactional")</f>
        <v>Silver</v>
      </c>
      <c r="T2885" s="24" t="s">
        <v>122</v>
      </c>
      <c r="U2885" s="101" t="s">
        <v>116</v>
      </c>
      <c r="V2885" s="101" t="s">
        <v>569</v>
      </c>
      <c r="W2885" s="77" t="str">
        <f t="shared" si="590"/>
        <v>Yes</v>
      </c>
      <c r="X2885" s="77" t="str">
        <f>IFERROR(_xlfn.XLOOKUP(J2885&amp;"||"&amp;K2885,'Mapping Ref.'!$J$2:$J$538,'Mapping Ref.'!$K$2:$K$538),"")</f>
        <v>Corporate</v>
      </c>
      <c r="Y2885" s="77" t="str" cm="1">
        <f t="array" ref="Y2885">_xlfn.IFS(R2885&gt;2000000,"For Publication",R2885&gt;100000,"PID",R2885&gt;30000,"RFQ",TRUE,"Transactional")</f>
        <v>PID</v>
      </c>
      <c r="Z2885" s="24" t="s">
        <v>8586</v>
      </c>
      <c r="AA2885" s="32">
        <v>24</v>
      </c>
      <c r="AB2885" s="24">
        <v>12</v>
      </c>
      <c r="AC2885" s="25">
        <v>45763</v>
      </c>
      <c r="AD2885" s="24" t="s">
        <v>58</v>
      </c>
      <c r="AE2885" s="24" t="s">
        <v>11411</v>
      </c>
      <c r="AF2885" s="24" t="s">
        <v>60</v>
      </c>
      <c r="AG2885" s="24" t="s">
        <v>60</v>
      </c>
      <c r="AH2885" s="24" t="s">
        <v>60</v>
      </c>
      <c r="AI2885" s="24">
        <v>3984070</v>
      </c>
      <c r="AJ2885" s="24" t="s">
        <v>59</v>
      </c>
      <c r="AK2885" s="24" t="s">
        <v>76</v>
      </c>
      <c r="AL2885" s="24" t="s">
        <v>70</v>
      </c>
      <c r="AM2885" s="24" t="s">
        <v>60</v>
      </c>
      <c r="AN2885" s="24" t="s">
        <v>59</v>
      </c>
      <c r="AO2885" s="24">
        <v>0</v>
      </c>
      <c r="AP2885" s="24"/>
      <c r="AQ2885" s="24" t="s">
        <v>11412</v>
      </c>
      <c r="AR2885" s="24" t="s">
        <v>11413</v>
      </c>
      <c r="AS2885" s="89">
        <f t="shared" si="587"/>
        <v>47</v>
      </c>
      <c r="AT2885" s="24" t="s">
        <v>11414</v>
      </c>
    </row>
    <row r="2886" spans="1:46" x14ac:dyDescent="0.5">
      <c r="A2886" s="24">
        <v>3037</v>
      </c>
      <c r="B2886" s="24"/>
      <c r="C2886" s="24"/>
      <c r="D2886" s="24" t="s">
        <v>11415</v>
      </c>
      <c r="E2886" s="24" t="s">
        <v>11416</v>
      </c>
      <c r="F2886" s="77" t="str">
        <f t="shared" si="589"/>
        <v>LASTING SUPPORT HOMES CIC T/A LASTING SUPPORT FOUNDATION</v>
      </c>
      <c r="G2886" s="24" t="s">
        <v>11415</v>
      </c>
      <c r="H2886" s="24" t="s">
        <v>7827</v>
      </c>
      <c r="I2886" s="24" t="s">
        <v>972</v>
      </c>
      <c r="J2886" s="24" t="s">
        <v>107</v>
      </c>
      <c r="K2886" s="27" t="s">
        <v>1665</v>
      </c>
      <c r="L2886" s="25">
        <v>45748</v>
      </c>
      <c r="M2886" s="25">
        <v>45838</v>
      </c>
      <c r="N2886" s="81">
        <f t="shared" si="582"/>
        <v>45838</v>
      </c>
      <c r="O2886" s="77" t="str">
        <f t="shared" ca="1" si="588"/>
        <v>Expired</v>
      </c>
      <c r="P2886" s="77" t="str" cm="1">
        <f t="array" aca="1" ref="P2886" ca="1">_xlfn.IFS((N2886-TODAY())&gt;=547,"06 Expires over 18 months",(N2886-TODAY())&gt;=365,"05 Expires in 18 months",(N2886-TODAY())&gt;=183,"04 Expires in 12 months",(N2886-TODAY())&gt;=92,"03 Expires in 6 months",(N2886-TODAY())&gt;=31,"02 Expires in 3 months",(N2886-TODAY())&gt;=0,"01 Expires in 30 days",(N2886-TODAY())&gt;=-31,"01 Expired last 30 days",(N2886-TODAY())&gt;=-92,"02 Expired last 3 months",(N2886-TODAY())&gt;=-183,"03 Expired last 6 months",(N2886-TODAY())&gt;=-365,"04 Expired last 12 months",(N2886-TODAY())&gt;=-547,"05 Expired last 18 months",TRUE,"06 Expired over 18 months")</f>
        <v>05 Expired last 18 months</v>
      </c>
      <c r="Q2886" s="65">
        <v>15000</v>
      </c>
      <c r="R2886" s="84">
        <f t="shared" si="586"/>
        <v>15000</v>
      </c>
      <c r="S2886" s="77" t="str" cm="1">
        <f t="array" ref="S2886">_xlfn.IFS(R2886&gt;5000000,"Gold",R2886&gt;=500000,"Silver",R2886&gt;30000,"Bronze",TRUE,"Transactional")</f>
        <v>Transactional</v>
      </c>
      <c r="T2886" s="24" t="s">
        <v>54</v>
      </c>
      <c r="U2886" s="101" t="s">
        <v>84</v>
      </c>
      <c r="V2886" s="101" t="s">
        <v>204</v>
      </c>
      <c r="W2886" s="77" t="str">
        <f t="shared" si="590"/>
        <v>No</v>
      </c>
      <c r="X2886" s="77" t="str">
        <f>IFERROR(_xlfn.XLOOKUP(J2886&amp;"||"&amp;K2886,'Mapping Ref.'!$J$2:$J$538,'Mapping Ref.'!$K$2:$K$538),"")</f>
        <v>Construction &amp; Estates</v>
      </c>
      <c r="Y2886" s="77" t="str" cm="1">
        <f t="array" ref="Y2886">_xlfn.IFS(R2886&gt;2000000,"For Publication",R2886&gt;100000,"PID",R2886&gt;30000,"RFQ",TRUE,"Transactional")</f>
        <v>Transactional</v>
      </c>
      <c r="Z2886" s="24" t="s">
        <v>2277</v>
      </c>
      <c r="AA2886" s="32">
        <v>3</v>
      </c>
      <c r="AB2886" s="24">
        <v>0</v>
      </c>
      <c r="AC2886" s="25">
        <v>45763</v>
      </c>
      <c r="AD2886" s="24" t="s">
        <v>58</v>
      </c>
      <c r="AE2886" s="24" t="s">
        <v>8467</v>
      </c>
      <c r="AF2886" s="24" t="s">
        <v>59</v>
      </c>
      <c r="AG2886" s="24" t="s">
        <v>59</v>
      </c>
      <c r="AH2886" s="24" t="s">
        <v>59</v>
      </c>
      <c r="AI2886" s="24">
        <v>13144148</v>
      </c>
      <c r="AJ2886" s="24" t="s">
        <v>59</v>
      </c>
      <c r="AK2886" s="24" t="s">
        <v>86</v>
      </c>
      <c r="AL2886" s="24" t="s">
        <v>70</v>
      </c>
      <c r="AM2886" s="24" t="s">
        <v>60</v>
      </c>
      <c r="AN2886" s="24" t="s">
        <v>59</v>
      </c>
      <c r="AO2886" s="24">
        <v>0</v>
      </c>
      <c r="AP2886" s="24"/>
      <c r="AQ2886" s="24" t="s">
        <v>10481</v>
      </c>
      <c r="AR2886" s="24" t="s">
        <v>10482</v>
      </c>
      <c r="AS2886" s="89">
        <f t="shared" si="587"/>
        <v>2</v>
      </c>
      <c r="AT2886" s="24" t="s">
        <v>11415</v>
      </c>
    </row>
    <row r="2887" spans="1:46" x14ac:dyDescent="0.5">
      <c r="A2887" s="24">
        <v>3038</v>
      </c>
      <c r="B2887" s="24"/>
      <c r="C2887" s="24"/>
      <c r="D2887" s="24" t="s">
        <v>11417</v>
      </c>
      <c r="E2887" s="24" t="s">
        <v>11418</v>
      </c>
      <c r="F2887" s="77" t="str">
        <f t="shared" si="589"/>
        <v>Haverly Consulting Ltd</v>
      </c>
      <c r="G2887" s="24" t="s">
        <v>11419</v>
      </c>
      <c r="H2887" s="24" t="s">
        <v>1029</v>
      </c>
      <c r="I2887" s="24" t="s">
        <v>1029</v>
      </c>
      <c r="J2887" s="24" t="s">
        <v>321</v>
      </c>
      <c r="K2887" s="27" t="s">
        <v>337</v>
      </c>
      <c r="L2887" s="25">
        <v>45778</v>
      </c>
      <c r="M2887" s="25">
        <v>45838</v>
      </c>
      <c r="N2887" s="81">
        <f t="shared" si="582"/>
        <v>45838</v>
      </c>
      <c r="O2887" s="77" t="str">
        <f t="shared" ca="1" si="588"/>
        <v>Expired</v>
      </c>
      <c r="P2887" s="77" t="str" cm="1">
        <f t="array" aca="1" ref="P2887" ca="1">_xlfn.IFS((N2887-TODAY())&gt;=547,"06 Expires over 18 months",(N2887-TODAY())&gt;=365,"05 Expires in 18 months",(N2887-TODAY())&gt;=183,"04 Expires in 12 months",(N2887-TODAY())&gt;=92,"03 Expires in 6 months",(N2887-TODAY())&gt;=31,"02 Expires in 3 months",(N2887-TODAY())&gt;=0,"01 Expires in 30 days",(N2887-TODAY())&gt;=-31,"01 Expired last 30 days",(N2887-TODAY())&gt;=-92,"02 Expired last 3 months",(N2887-TODAY())&gt;=-183,"03 Expired last 6 months",(N2887-TODAY())&gt;=-365,"04 Expired last 12 months",(N2887-TODAY())&gt;=-547,"05 Expired last 18 months",TRUE,"06 Expired over 18 months")</f>
        <v>05 Expired last 18 months</v>
      </c>
      <c r="Q2887" s="65">
        <v>7500</v>
      </c>
      <c r="R2887" s="84">
        <f t="shared" si="586"/>
        <v>7500</v>
      </c>
      <c r="S2887" s="77" t="str" cm="1">
        <f t="array" ref="S2887">_xlfn.IFS(R2887&gt;5000000,"Gold",R2887&gt;=500000,"Silver",R2887&gt;30000,"Bronze",TRUE,"Transactional")</f>
        <v>Transactional</v>
      </c>
      <c r="T2887" s="24" t="s">
        <v>54</v>
      </c>
      <c r="U2887" s="101" t="s">
        <v>84</v>
      </c>
      <c r="V2887" s="101" t="s">
        <v>157</v>
      </c>
      <c r="W2887" s="77" t="str">
        <f t="shared" si="590"/>
        <v>No</v>
      </c>
      <c r="X2887" s="77" t="str">
        <f>IFERROR(_xlfn.XLOOKUP(J2887&amp;"||"&amp;K2887,'Mapping Ref.'!$J$2:$J$538,'Mapping Ref.'!$K$2:$K$538),"")</f>
        <v>Corporate</v>
      </c>
      <c r="Y2887" s="77" t="str" cm="1">
        <f t="array" ref="Y2887">_xlfn.IFS(R2887&gt;2000000,"For Publication",R2887&gt;100000,"PID",R2887&gt;30000,"RFQ",TRUE,"Transactional")</f>
        <v>Transactional</v>
      </c>
      <c r="Z2887" s="24" t="s">
        <v>2277</v>
      </c>
      <c r="AA2887" s="32">
        <v>2</v>
      </c>
      <c r="AB2887" s="24">
        <v>0</v>
      </c>
      <c r="AC2887" s="25">
        <v>45763</v>
      </c>
      <c r="AD2887" s="24" t="s">
        <v>58</v>
      </c>
      <c r="AE2887" s="24" t="s">
        <v>8733</v>
      </c>
      <c r="AF2887" s="24" t="s">
        <v>59</v>
      </c>
      <c r="AG2887" s="24" t="s">
        <v>59</v>
      </c>
      <c r="AH2887" s="24" t="s">
        <v>60</v>
      </c>
      <c r="AI2887" s="24">
        <v>12109253</v>
      </c>
      <c r="AJ2887" s="24" t="s">
        <v>60</v>
      </c>
      <c r="AK2887" s="24" t="s">
        <v>86</v>
      </c>
      <c r="AL2887" s="24" t="s">
        <v>70</v>
      </c>
      <c r="AM2887" s="24" t="s">
        <v>60</v>
      </c>
      <c r="AN2887" s="24" t="s">
        <v>59</v>
      </c>
      <c r="AO2887" s="24">
        <v>0</v>
      </c>
      <c r="AP2887" s="24"/>
      <c r="AQ2887" s="24" t="s">
        <v>11420</v>
      </c>
      <c r="AR2887" s="24" t="s">
        <v>11421</v>
      </c>
      <c r="AS2887" s="89">
        <f t="shared" si="587"/>
        <v>1</v>
      </c>
      <c r="AT2887" s="24" t="s">
        <v>11419</v>
      </c>
    </row>
    <row r="2888" spans="1:46" x14ac:dyDescent="0.5">
      <c r="A2888" s="24">
        <v>3039</v>
      </c>
      <c r="B2888" s="24" t="s">
        <v>506</v>
      </c>
      <c r="C2888" s="24" t="s">
        <v>77</v>
      </c>
      <c r="D2888" s="24" t="s">
        <v>11422</v>
      </c>
      <c r="E2888" s="24" t="s">
        <v>11423</v>
      </c>
      <c r="F2888" s="77" t="str">
        <f t="shared" si="589"/>
        <v>SWITCH2 ENERGY LIMITED</v>
      </c>
      <c r="G2888" s="24" t="s">
        <v>368</v>
      </c>
      <c r="H2888" s="24" t="s">
        <v>11424</v>
      </c>
      <c r="I2888" s="24" t="s">
        <v>11424</v>
      </c>
      <c r="J2888" s="24" t="s">
        <v>107</v>
      </c>
      <c r="K2888" s="27" t="s">
        <v>1150</v>
      </c>
      <c r="L2888" s="25">
        <v>45761</v>
      </c>
      <c r="M2888" s="25">
        <v>46125</v>
      </c>
      <c r="N2888" s="81">
        <f t="shared" si="582"/>
        <v>46125</v>
      </c>
      <c r="O2888" s="77" t="str">
        <f t="shared" ca="1" si="588"/>
        <v>Expired</v>
      </c>
      <c r="P2888" s="77" t="str" cm="1">
        <f t="array" aca="1" ref="P2888" ca="1">_xlfn.IFS((N2888-TODAY())&gt;=547,"06 Expires over 18 months",(N2888-TODAY())&gt;=365,"05 Expires in 18 months",(N2888-TODAY())&gt;=183,"04 Expires in 12 months",(N2888-TODAY())&gt;=92,"03 Expires in 6 months",(N2888-TODAY())&gt;=31,"02 Expires in 3 months",(N2888-TODAY())&gt;=0,"01 Expires in 30 days",(N2888-TODAY())&gt;=-31,"01 Expired last 30 days",(N2888-TODAY())&gt;=-92,"02 Expired last 3 months",(N2888-TODAY())&gt;=-183,"03 Expired last 6 months",(N2888-TODAY())&gt;=-365,"04 Expired last 12 months",(N2888-TODAY())&gt;=-547,"05 Expired last 18 months",TRUE,"06 Expired over 18 months")</f>
        <v>03 Expired last 6 months</v>
      </c>
      <c r="Q2888" s="65">
        <v>3677.5</v>
      </c>
      <c r="R2888" s="84">
        <f t="shared" si="586"/>
        <v>3677.5</v>
      </c>
      <c r="S2888" s="77" t="str" cm="1">
        <f t="array" ref="S2888">_xlfn.IFS(R2888&gt;5000000,"Gold",R2888&gt;=500000,"Silver",R2888&gt;30000,"Bronze",TRUE,"Transactional")</f>
        <v>Transactional</v>
      </c>
      <c r="T2888" s="24" t="s">
        <v>54</v>
      </c>
      <c r="U2888" s="101" t="s">
        <v>84</v>
      </c>
      <c r="V2888" s="101" t="s">
        <v>157</v>
      </c>
      <c r="W2888" s="77" t="str">
        <f t="shared" si="590"/>
        <v>No</v>
      </c>
      <c r="X2888" s="77" t="str">
        <f>IFERROR(_xlfn.XLOOKUP(J2888&amp;"||"&amp;K2888,'Mapping Ref.'!$J$2:$J$538,'Mapping Ref.'!$K$2:$K$538),"")</f>
        <v>Construction &amp; Estates</v>
      </c>
      <c r="Y2888" s="77" t="str" cm="1">
        <f t="array" ref="Y2888">_xlfn.IFS(R2888&gt;2000000,"For Publication",R2888&gt;100000,"PID",R2888&gt;30000,"RFQ",TRUE,"Transactional")</f>
        <v>Transactional</v>
      </c>
      <c r="Z2888" s="24" t="s">
        <v>8586</v>
      </c>
      <c r="AA2888" s="32">
        <v>12</v>
      </c>
      <c r="AB2888" s="24">
        <v>0</v>
      </c>
      <c r="AC2888" s="25">
        <v>45763</v>
      </c>
      <c r="AD2888" s="24" t="s">
        <v>58</v>
      </c>
      <c r="AE2888" s="24" t="s">
        <v>8375</v>
      </c>
      <c r="AF2888" s="24" t="s">
        <v>60</v>
      </c>
      <c r="AG2888" s="24" t="s">
        <v>59</v>
      </c>
      <c r="AH2888" s="24" t="s">
        <v>60</v>
      </c>
      <c r="AI2888" s="24">
        <v>2409803</v>
      </c>
      <c r="AJ2888" s="24" t="s">
        <v>60</v>
      </c>
      <c r="AK2888" s="24" t="s">
        <v>86</v>
      </c>
      <c r="AL2888" s="24" t="s">
        <v>70</v>
      </c>
      <c r="AM2888" s="24" t="s">
        <v>60</v>
      </c>
      <c r="AN2888" s="24"/>
      <c r="AO2888" s="24">
        <v>0</v>
      </c>
      <c r="AP2888" s="24" t="s">
        <v>11425</v>
      </c>
      <c r="AQ2888" s="24" t="s">
        <v>11426</v>
      </c>
      <c r="AR2888" s="24" t="s">
        <v>11427</v>
      </c>
      <c r="AS2888" s="89">
        <f t="shared" si="587"/>
        <v>11</v>
      </c>
      <c r="AT2888" s="24" t="s">
        <v>368</v>
      </c>
    </row>
    <row r="2889" spans="1:46" x14ac:dyDescent="0.5">
      <c r="A2889" s="24">
        <v>3040</v>
      </c>
      <c r="B2889" s="24" t="s">
        <v>506</v>
      </c>
      <c r="C2889" s="24"/>
      <c r="D2889" s="24" t="s">
        <v>11428</v>
      </c>
      <c r="E2889" s="24" t="s">
        <v>10407</v>
      </c>
      <c r="F2889" s="77" t="str">
        <f t="shared" si="589"/>
        <v>Blu Haven</v>
      </c>
      <c r="G2889" s="24" t="s">
        <v>11429</v>
      </c>
      <c r="H2889" s="24" t="s">
        <v>2689</v>
      </c>
      <c r="I2889" s="24" t="s">
        <v>10218</v>
      </c>
      <c r="J2889" s="24" t="s">
        <v>190</v>
      </c>
      <c r="K2889" s="27" t="s">
        <v>2690</v>
      </c>
      <c r="L2889" s="25">
        <v>45505</v>
      </c>
      <c r="M2889" s="25">
        <v>47330</v>
      </c>
      <c r="N2889" s="81">
        <f t="shared" si="582"/>
        <v>48060</v>
      </c>
      <c r="O2889" s="77" t="str">
        <f t="shared" ca="1" si="588"/>
        <v>Live</v>
      </c>
      <c r="P2889" s="77" t="str" cm="1">
        <f t="array" aca="1" ref="P2889" ca="1">_xlfn.IFS((N2889-TODAY())&gt;=547,"06 Expires over 18 months",(N2889-TODAY())&gt;=365,"05 Expires in 18 months",(N2889-TODAY())&gt;=183,"04 Expires in 12 months",(N2889-TODAY())&gt;=92,"03 Expires in 6 months",(N2889-TODAY())&gt;=31,"02 Expires in 3 months",(N2889-TODAY())&gt;=0,"01 Expires in 30 days",(N2889-TODAY())&gt;=-31,"01 Expired last 30 days",(N2889-TODAY())&gt;=-92,"02 Expired last 3 months",(N2889-TODAY())&gt;=-183,"03 Expired last 6 months",(N2889-TODAY())&gt;=-365,"04 Expired last 12 months",(N2889-TODAY())&gt;=-547,"05 Expired last 18 months",TRUE,"06 Expired over 18 months")</f>
        <v>06 Expires over 18 months</v>
      </c>
      <c r="Q2889" s="65">
        <v>75000</v>
      </c>
      <c r="R2889" s="84">
        <f t="shared" si="586"/>
        <v>518750</v>
      </c>
      <c r="S2889" s="77" t="str" cm="1">
        <f t="array" ref="S2889">_xlfn.IFS(R2889&gt;5000000,"Gold",R2889&gt;=500000,"Silver",R2889&gt;30000,"Bronze",TRUE,"Transactional")</f>
        <v>Silver</v>
      </c>
      <c r="T2889" s="24" t="s">
        <v>54</v>
      </c>
      <c r="U2889" s="101" t="s">
        <v>393</v>
      </c>
      <c r="V2889" s="101" t="s">
        <v>1151</v>
      </c>
      <c r="W2889" s="77" t="str">
        <f t="shared" si="590"/>
        <v>Yes</v>
      </c>
      <c r="X2889" s="77" t="str">
        <f>IFERROR(_xlfn.XLOOKUP(J2889&amp;"||"&amp;K2889,'Mapping Ref.'!$J$2:$J$538,'Mapping Ref.'!$K$2:$K$538),"")</f>
        <v>Childrens &amp; Adults</v>
      </c>
      <c r="Y2889" s="77" t="str" cm="1">
        <f t="array" ref="Y2889">_xlfn.IFS(R2889&gt;2000000,"For Publication",R2889&gt;100000,"PID",R2889&gt;30000,"RFQ",TRUE,"Transactional")</f>
        <v>PID</v>
      </c>
      <c r="Z2889" s="24" t="s">
        <v>8586</v>
      </c>
      <c r="AA2889" s="32">
        <v>60</v>
      </c>
      <c r="AB2889" s="24">
        <v>24</v>
      </c>
      <c r="AC2889" s="25">
        <v>45764</v>
      </c>
      <c r="AD2889" s="24" t="s">
        <v>58</v>
      </c>
      <c r="AE2889" s="24" t="s">
        <v>10219</v>
      </c>
      <c r="AF2889" s="24" t="s">
        <v>59</v>
      </c>
      <c r="AG2889" s="24" t="s">
        <v>59</v>
      </c>
      <c r="AH2889" s="24" t="s">
        <v>60</v>
      </c>
      <c r="AI2889" s="24">
        <v>13359394</v>
      </c>
      <c r="AJ2889" s="24" t="s">
        <v>60</v>
      </c>
      <c r="AK2889" s="24" t="s">
        <v>750</v>
      </c>
      <c r="AL2889" s="24" t="s">
        <v>70</v>
      </c>
      <c r="AM2889" s="24" t="s">
        <v>59</v>
      </c>
      <c r="AN2889" s="24" t="s">
        <v>59</v>
      </c>
      <c r="AO2889" s="24">
        <v>0</v>
      </c>
      <c r="AP2889" s="24"/>
      <c r="AQ2889" s="24" t="s">
        <v>11430</v>
      </c>
      <c r="AR2889" s="24" t="s">
        <v>11431</v>
      </c>
      <c r="AS2889" s="89">
        <f t="shared" si="587"/>
        <v>83</v>
      </c>
      <c r="AT2889" s="24"/>
    </row>
    <row r="2890" spans="1:46" x14ac:dyDescent="0.5">
      <c r="A2890" s="24">
        <v>3041</v>
      </c>
      <c r="B2890" s="24"/>
      <c r="C2890" s="24" t="s">
        <v>77</v>
      </c>
      <c r="D2890" s="24" t="s">
        <v>11432</v>
      </c>
      <c r="E2890" s="24" t="s">
        <v>11433</v>
      </c>
      <c r="F2890" s="77" t="str">
        <f t="shared" si="589"/>
        <v>GATENBY SANDERSON LIMITED</v>
      </c>
      <c r="G2890" s="24" t="s">
        <v>11434</v>
      </c>
      <c r="H2890" s="24" t="s">
        <v>784</v>
      </c>
      <c r="I2890" s="24" t="s">
        <v>1128</v>
      </c>
      <c r="J2890" s="24" t="s">
        <v>321</v>
      </c>
      <c r="K2890" s="27" t="s">
        <v>3201</v>
      </c>
      <c r="L2890" s="25">
        <v>45474</v>
      </c>
      <c r="M2890" s="25">
        <v>45626</v>
      </c>
      <c r="N2890" s="81">
        <f t="shared" si="582"/>
        <v>45626</v>
      </c>
      <c r="O2890" s="77" t="str">
        <f t="shared" ca="1" si="588"/>
        <v>Expired</v>
      </c>
      <c r="P2890" s="77" t="str" cm="1">
        <f t="array" aca="1" ref="P2890" ca="1">_xlfn.IFS((N2890-TODAY())&gt;=547,"06 Expires over 18 months",(N2890-TODAY())&gt;=365,"05 Expires in 18 months",(N2890-TODAY())&gt;=183,"04 Expires in 12 months",(N2890-TODAY())&gt;=92,"03 Expires in 6 months",(N2890-TODAY())&gt;=31,"02 Expires in 3 months",(N2890-TODAY())&gt;=0,"01 Expires in 30 days",(N2890-TODAY())&gt;=-31,"01 Expired last 30 days",(N2890-TODAY())&gt;=-92,"02 Expired last 3 months",(N2890-TODAY())&gt;=-183,"03 Expired last 6 months",(N2890-TODAY())&gt;=-365,"04 Expired last 12 months",(N2890-TODAY())&gt;=-547,"05 Expired last 18 months",TRUE,"06 Expired over 18 months")</f>
        <v>06 Expired over 18 months</v>
      </c>
      <c r="Q2890" s="65">
        <v>18090</v>
      </c>
      <c r="R2890" s="84">
        <f t="shared" si="586"/>
        <v>18090</v>
      </c>
      <c r="S2890" s="77" t="str" cm="1">
        <f t="array" ref="S2890">_xlfn.IFS(R2890&gt;5000000,"Gold",R2890&gt;=500000,"Silver",R2890&gt;30000,"Bronze",TRUE,"Transactional")</f>
        <v>Transactional</v>
      </c>
      <c r="T2890" s="24" t="s">
        <v>54</v>
      </c>
      <c r="U2890" s="101" t="s">
        <v>116</v>
      </c>
      <c r="V2890" s="101" t="s">
        <v>70</v>
      </c>
      <c r="W2890" s="77" t="str">
        <f t="shared" si="590"/>
        <v>No</v>
      </c>
      <c r="X2890" s="77" t="str">
        <f>IFERROR(_xlfn.XLOOKUP(J2890&amp;"||"&amp;K2890,'Mapping Ref.'!$J$2:$J$538,'Mapping Ref.'!$K$2:$K$538),"")</f>
        <v>Corporate</v>
      </c>
      <c r="Y2890" s="77" t="str" cm="1">
        <f t="array" ref="Y2890">_xlfn.IFS(R2890&gt;2000000,"For Publication",R2890&gt;100000,"PID",R2890&gt;30000,"RFQ",TRUE,"Transactional")</f>
        <v>Transactional</v>
      </c>
      <c r="Z2890" s="24" t="s">
        <v>2277</v>
      </c>
      <c r="AA2890" s="32">
        <v>0</v>
      </c>
      <c r="AB2890" s="24">
        <v>0</v>
      </c>
      <c r="AC2890" s="25">
        <v>45764</v>
      </c>
      <c r="AD2890" s="24" t="s">
        <v>661</v>
      </c>
      <c r="AE2890" s="24" t="s">
        <v>8375</v>
      </c>
      <c r="AF2890" s="24" t="s">
        <v>59</v>
      </c>
      <c r="AG2890" s="24" t="s">
        <v>59</v>
      </c>
      <c r="AH2890" s="24" t="s">
        <v>60</v>
      </c>
      <c r="AI2890" s="24">
        <v>4451141</v>
      </c>
      <c r="AJ2890" s="24" t="s">
        <v>59</v>
      </c>
      <c r="AK2890" s="24" t="s">
        <v>101</v>
      </c>
      <c r="AL2890" s="24" t="s">
        <v>70</v>
      </c>
      <c r="AM2890" s="24" t="s">
        <v>60</v>
      </c>
      <c r="AN2890" s="24" t="s">
        <v>59</v>
      </c>
      <c r="AO2890" s="24">
        <v>0</v>
      </c>
      <c r="AP2890" s="24" t="s">
        <v>8471</v>
      </c>
      <c r="AQ2890" s="24" t="s">
        <v>11435</v>
      </c>
      <c r="AR2890" s="24" t="s">
        <v>11436</v>
      </c>
      <c r="AS2890" s="89">
        <f t="shared" si="587"/>
        <v>4</v>
      </c>
      <c r="AT2890" s="24" t="s">
        <v>11437</v>
      </c>
    </row>
    <row r="2891" spans="1:46" x14ac:dyDescent="0.5">
      <c r="A2891" s="24">
        <v>3042</v>
      </c>
      <c r="B2891" s="24" t="s">
        <v>506</v>
      </c>
      <c r="C2891" s="24" t="s">
        <v>77</v>
      </c>
      <c r="D2891" s="24" t="s">
        <v>11438</v>
      </c>
      <c r="E2891" s="24" t="s">
        <v>11439</v>
      </c>
      <c r="F2891" s="77" t="str">
        <f t="shared" si="589"/>
        <v>SPORTS AND LEISURE MANAGEMENT LTD</v>
      </c>
      <c r="G2891" s="24" t="s">
        <v>11440</v>
      </c>
      <c r="H2891" s="24" t="s">
        <v>3729</v>
      </c>
      <c r="I2891" s="24" t="s">
        <v>461</v>
      </c>
      <c r="J2891" s="24" t="s">
        <v>321</v>
      </c>
      <c r="K2891" s="27" t="s">
        <v>360</v>
      </c>
      <c r="L2891" s="25">
        <v>42095</v>
      </c>
      <c r="M2891" s="25">
        <v>45900</v>
      </c>
      <c r="N2891" s="81">
        <f t="shared" si="582"/>
        <v>46081</v>
      </c>
      <c r="O2891" s="77" t="str">
        <f t="shared" ca="1" si="588"/>
        <v>Expired</v>
      </c>
      <c r="P2891" s="77" t="str" cm="1">
        <f t="array" aca="1" ref="P2891" ca="1">_xlfn.IFS((N2891-TODAY())&gt;=547,"06 Expires over 18 months",(N2891-TODAY())&gt;=365,"05 Expires in 18 months",(N2891-TODAY())&gt;=183,"04 Expires in 12 months",(N2891-TODAY())&gt;=92,"03 Expires in 6 months",(N2891-TODAY())&gt;=31,"02 Expires in 3 months",(N2891-TODAY())&gt;=0,"01 Expires in 30 days",(N2891-TODAY())&gt;=-31,"01 Expired last 30 days",(N2891-TODAY())&gt;=-92,"02 Expired last 3 months",(N2891-TODAY())&gt;=-183,"03 Expired last 6 months",(N2891-TODAY())&gt;=-365,"04 Expired last 12 months",(N2891-TODAY())&gt;=-547,"05 Expired last 18 months",TRUE,"06 Expired over 18 months")</f>
        <v>03 Expired last 6 months</v>
      </c>
      <c r="Q2891" s="65">
        <v>708300</v>
      </c>
      <c r="R2891" s="84">
        <f t="shared" si="586"/>
        <v>7673250</v>
      </c>
      <c r="S2891" s="77" t="str" cm="1">
        <f t="array" ref="S2891">_xlfn.IFS(R2891&gt;5000000,"Gold",R2891&gt;=500000,"Silver",R2891&gt;30000,"Bronze",TRUE,"Transactional")</f>
        <v>Gold</v>
      </c>
      <c r="T2891" s="24" t="s">
        <v>122</v>
      </c>
      <c r="U2891" s="101" t="s">
        <v>99</v>
      </c>
      <c r="V2891" s="101" t="s">
        <v>472</v>
      </c>
      <c r="W2891" s="77" t="str">
        <f t="shared" si="590"/>
        <v>Yes</v>
      </c>
      <c r="X2891" s="77" t="str">
        <f>IFERROR(_xlfn.XLOOKUP(J2891&amp;"||"&amp;K2891,'Mapping Ref.'!$J$2:$J$538,'Mapping Ref.'!$K$2:$K$538),"")</f>
        <v>Corporate</v>
      </c>
      <c r="Y2891" s="77" t="str" cm="1">
        <f t="array" ref="Y2891">_xlfn.IFS(R2891&gt;2000000,"For Publication",R2891&gt;100000,"PID",R2891&gt;30000,"RFQ",TRUE,"Transactional")</f>
        <v>For Publication</v>
      </c>
      <c r="Z2891" s="24" t="s">
        <v>8586</v>
      </c>
      <c r="AA2891" s="32">
        <v>126</v>
      </c>
      <c r="AB2891" s="24">
        <v>6</v>
      </c>
      <c r="AC2891" s="25">
        <v>45764</v>
      </c>
      <c r="AD2891" s="24" t="s">
        <v>58</v>
      </c>
      <c r="AE2891" s="24" t="s">
        <v>11441</v>
      </c>
      <c r="AF2891" s="24" t="s">
        <v>60</v>
      </c>
      <c r="AG2891" s="24" t="s">
        <v>60</v>
      </c>
      <c r="AH2891" s="24" t="s">
        <v>60</v>
      </c>
      <c r="AI2891" s="24">
        <v>2204085</v>
      </c>
      <c r="AJ2891" s="24" t="s">
        <v>60</v>
      </c>
      <c r="AK2891" s="24" t="s">
        <v>303</v>
      </c>
      <c r="AL2891" s="24" t="s">
        <v>70</v>
      </c>
      <c r="AM2891" s="24" t="s">
        <v>60</v>
      </c>
      <c r="AN2891" s="24" t="s">
        <v>60</v>
      </c>
      <c r="AO2891" s="24">
        <v>1</v>
      </c>
      <c r="AP2891" s="24" t="s">
        <v>11442</v>
      </c>
      <c r="AQ2891" s="24" t="s">
        <v>11443</v>
      </c>
      <c r="AR2891" s="24" t="s">
        <v>11444</v>
      </c>
      <c r="AS2891" s="89">
        <f t="shared" si="587"/>
        <v>130</v>
      </c>
      <c r="AT2891" s="24" t="s">
        <v>475</v>
      </c>
    </row>
    <row r="2892" spans="1:46" x14ac:dyDescent="0.5">
      <c r="A2892" s="24">
        <v>3043</v>
      </c>
      <c r="B2892" s="24" t="s">
        <v>506</v>
      </c>
      <c r="C2892" s="24" t="s">
        <v>77</v>
      </c>
      <c r="D2892" s="24" t="s">
        <v>11445</v>
      </c>
      <c r="E2892" s="24" t="s">
        <v>11446</v>
      </c>
      <c r="F2892" s="77" t="str">
        <f t="shared" si="589"/>
        <v>SPORTS AND LEISURE MANAGEMENT LTD</v>
      </c>
      <c r="G2892" s="24" t="s">
        <v>11440</v>
      </c>
      <c r="H2892" s="24" t="s">
        <v>3729</v>
      </c>
      <c r="I2892" s="24" t="s">
        <v>461</v>
      </c>
      <c r="J2892" s="24" t="s">
        <v>321</v>
      </c>
      <c r="K2892" s="27" t="s">
        <v>360</v>
      </c>
      <c r="L2892" s="25">
        <v>41518</v>
      </c>
      <c r="M2892" s="25">
        <v>45900</v>
      </c>
      <c r="N2892" s="81">
        <f t="shared" si="582"/>
        <v>46081</v>
      </c>
      <c r="O2892" s="77" t="str">
        <f t="shared" ca="1" si="588"/>
        <v>Expired</v>
      </c>
      <c r="P2892" s="77" t="str" cm="1">
        <f t="array" aca="1" ref="P2892" ca="1">_xlfn.IFS((N2892-TODAY())&gt;=547,"06 Expires over 18 months",(N2892-TODAY())&gt;=365,"05 Expires in 18 months",(N2892-TODAY())&gt;=183,"04 Expires in 12 months",(N2892-TODAY())&gt;=92,"03 Expires in 6 months",(N2892-TODAY())&gt;=31,"02 Expires in 3 months",(N2892-TODAY())&gt;=0,"01 Expires in 30 days",(N2892-TODAY())&gt;=-31,"01 Expired last 30 days",(N2892-TODAY())&gt;=-92,"02 Expired last 3 months",(N2892-TODAY())&gt;=-183,"03 Expired last 6 months",(N2892-TODAY())&gt;=-365,"04 Expired last 12 months",(N2892-TODAY())&gt;=-547,"05 Expired last 18 months",TRUE,"06 Expired over 18 months")</f>
        <v>03 Expired last 6 months</v>
      </c>
      <c r="Q2892" s="65">
        <v>1288234</v>
      </c>
      <c r="R2892" s="84">
        <f t="shared" ref="R2892:R2923" si="591">MAX(Q2892,Q2892*N(AS2892)/12)</f>
        <v>15995572.166666666</v>
      </c>
      <c r="S2892" s="77" t="str" cm="1">
        <f t="array" ref="S2892">_xlfn.IFS(R2892&gt;5000000,"Gold",R2892&gt;=500000,"Silver",R2892&gt;30000,"Bronze",TRUE,"Transactional")</f>
        <v>Gold</v>
      </c>
      <c r="T2892" s="24" t="s">
        <v>122</v>
      </c>
      <c r="U2892" s="101" t="s">
        <v>99</v>
      </c>
      <c r="V2892" s="101" t="s">
        <v>472</v>
      </c>
      <c r="W2892" s="77" t="str">
        <f t="shared" si="590"/>
        <v>Yes</v>
      </c>
      <c r="X2892" s="77" t="str">
        <f>IFERROR(_xlfn.XLOOKUP(J2892&amp;"||"&amp;K2892,'Mapping Ref.'!$J$2:$J$538,'Mapping Ref.'!$K$2:$K$538),"")</f>
        <v>Corporate</v>
      </c>
      <c r="Y2892" s="77" t="str" cm="1">
        <f t="array" ref="Y2892">_xlfn.IFS(R2892&gt;2000000,"For Publication",R2892&gt;100000,"PID",R2892&gt;30000,"RFQ",TRUE,"Transactional")</f>
        <v>For Publication</v>
      </c>
      <c r="Z2892" s="24" t="s">
        <v>8586</v>
      </c>
      <c r="AA2892" s="32">
        <v>144</v>
      </c>
      <c r="AB2892" s="24">
        <v>6</v>
      </c>
      <c r="AC2892" s="25">
        <v>45764</v>
      </c>
      <c r="AD2892" s="24" t="s">
        <v>58</v>
      </c>
      <c r="AE2892" s="24" t="s">
        <v>11447</v>
      </c>
      <c r="AF2892" s="24" t="s">
        <v>60</v>
      </c>
      <c r="AG2892" s="24" t="s">
        <v>60</v>
      </c>
      <c r="AH2892" s="24" t="s">
        <v>60</v>
      </c>
      <c r="AI2892" s="24">
        <v>2204085</v>
      </c>
      <c r="AJ2892" s="24" t="s">
        <v>60</v>
      </c>
      <c r="AK2892" s="24" t="s">
        <v>303</v>
      </c>
      <c r="AL2892" s="24" t="s">
        <v>123</v>
      </c>
      <c r="AM2892" s="24" t="s">
        <v>59</v>
      </c>
      <c r="AN2892" s="24" t="s">
        <v>60</v>
      </c>
      <c r="AO2892" s="24">
        <v>6</v>
      </c>
      <c r="AP2892" s="24" t="s">
        <v>11442</v>
      </c>
      <c r="AQ2892" s="24" t="s">
        <v>11443</v>
      </c>
      <c r="AR2892" s="24" t="s">
        <v>11444</v>
      </c>
      <c r="AS2892" s="89">
        <f t="shared" si="587"/>
        <v>149</v>
      </c>
      <c r="AT2892" s="24" t="s">
        <v>475</v>
      </c>
    </row>
    <row r="2893" spans="1:46" x14ac:dyDescent="0.5">
      <c r="A2893" s="24">
        <v>3044</v>
      </c>
      <c r="B2893" s="24"/>
      <c r="C2893" s="24" t="s">
        <v>77</v>
      </c>
      <c r="D2893" s="24" t="s">
        <v>11448</v>
      </c>
      <c r="E2893" s="24" t="s">
        <v>11449</v>
      </c>
      <c r="F2893" s="77" t="str">
        <f t="shared" si="589"/>
        <v>T MOHAN &amp; CO LTD</v>
      </c>
      <c r="G2893" s="24" t="s">
        <v>11450</v>
      </c>
      <c r="H2893" s="24" t="s">
        <v>784</v>
      </c>
      <c r="I2893" s="24" t="s">
        <v>1128</v>
      </c>
      <c r="J2893" s="24" t="s">
        <v>321</v>
      </c>
      <c r="K2893" s="27" t="s">
        <v>3201</v>
      </c>
      <c r="L2893" s="25">
        <v>45756</v>
      </c>
      <c r="M2893" s="25">
        <v>45838</v>
      </c>
      <c r="N2893" s="81">
        <f t="shared" si="582"/>
        <v>45838</v>
      </c>
      <c r="O2893" s="77" t="str">
        <f t="shared" ca="1" si="588"/>
        <v>Expired</v>
      </c>
      <c r="P2893" s="77" t="str" cm="1">
        <f t="array" aca="1" ref="P2893" ca="1">_xlfn.IFS((N2893-TODAY())&gt;=547,"06 Expires over 18 months",(N2893-TODAY())&gt;=365,"05 Expires in 18 months",(N2893-TODAY())&gt;=183,"04 Expires in 12 months",(N2893-TODAY())&gt;=92,"03 Expires in 6 months",(N2893-TODAY())&gt;=31,"02 Expires in 3 months",(N2893-TODAY())&gt;=0,"01 Expires in 30 days",(N2893-TODAY())&gt;=-31,"01 Expired last 30 days",(N2893-TODAY())&gt;=-92,"02 Expired last 3 months",(N2893-TODAY())&gt;=-183,"03 Expired last 6 months",(N2893-TODAY())&gt;=-365,"04 Expired last 12 months",(N2893-TODAY())&gt;=-547,"05 Expired last 18 months",TRUE,"06 Expired over 18 months")</f>
        <v>05 Expired last 18 months</v>
      </c>
      <c r="Q2893" s="65">
        <v>9500</v>
      </c>
      <c r="R2893" s="84">
        <f t="shared" si="591"/>
        <v>9500</v>
      </c>
      <c r="S2893" s="77" t="str" cm="1">
        <f t="array" ref="S2893">_xlfn.IFS(R2893&gt;5000000,"Gold",R2893&gt;=500000,"Silver",R2893&gt;30000,"Bronze",TRUE,"Transactional")</f>
        <v>Transactional</v>
      </c>
      <c r="T2893" s="24" t="s">
        <v>122</v>
      </c>
      <c r="U2893" s="101" t="s">
        <v>123</v>
      </c>
      <c r="V2893" s="101" t="s">
        <v>124</v>
      </c>
      <c r="W2893" s="77" t="str">
        <f t="shared" si="590"/>
        <v>No</v>
      </c>
      <c r="X2893" s="77" t="str">
        <f>IFERROR(_xlfn.XLOOKUP(J2893&amp;"||"&amp;K2893,'Mapping Ref.'!$J$2:$J$538,'Mapping Ref.'!$K$2:$K$538),"")</f>
        <v>Corporate</v>
      </c>
      <c r="Y2893" s="77" t="str" cm="1">
        <f t="array" ref="Y2893">_xlfn.IFS(R2893&gt;2000000,"For Publication",R2893&gt;100000,"PID",R2893&gt;30000,"RFQ",TRUE,"Transactional")</f>
        <v>Transactional</v>
      </c>
      <c r="Z2893" s="24" t="s">
        <v>2277</v>
      </c>
      <c r="AA2893" s="32">
        <v>0</v>
      </c>
      <c r="AB2893" s="24">
        <v>0</v>
      </c>
      <c r="AC2893" s="25">
        <v>45764</v>
      </c>
      <c r="AD2893" s="24" t="s">
        <v>58</v>
      </c>
      <c r="AE2893" s="24" t="s">
        <v>8375</v>
      </c>
      <c r="AF2893" s="24" t="s">
        <v>59</v>
      </c>
      <c r="AG2893" s="24" t="s">
        <v>59</v>
      </c>
      <c r="AH2893" s="24" t="s">
        <v>60</v>
      </c>
      <c r="AI2893" s="24">
        <v>1163354</v>
      </c>
      <c r="AJ2893" s="24" t="s">
        <v>59</v>
      </c>
      <c r="AK2893" s="24" t="s">
        <v>101</v>
      </c>
      <c r="AL2893" s="24" t="s">
        <v>70</v>
      </c>
      <c r="AM2893" s="24" t="s">
        <v>60</v>
      </c>
      <c r="AN2893" s="24" t="s">
        <v>59</v>
      </c>
      <c r="AO2893" s="24">
        <v>0</v>
      </c>
      <c r="AP2893" s="24" t="s">
        <v>8471</v>
      </c>
      <c r="AQ2893" s="24" t="s">
        <v>11451</v>
      </c>
      <c r="AR2893" s="24" t="s">
        <v>11452</v>
      </c>
      <c r="AS2893" s="89">
        <f t="shared" si="587"/>
        <v>2</v>
      </c>
      <c r="AT2893" s="24" t="s">
        <v>11453</v>
      </c>
    </row>
    <row r="2894" spans="1:46" x14ac:dyDescent="0.5">
      <c r="A2894" s="24">
        <v>3045</v>
      </c>
      <c r="B2894" s="24"/>
      <c r="C2894" s="24" t="s">
        <v>77</v>
      </c>
      <c r="D2894" s="24" t="s">
        <v>11454</v>
      </c>
      <c r="E2894" s="24" t="s">
        <v>11455</v>
      </c>
      <c r="F2894" s="77" t="str">
        <f t="shared" si="589"/>
        <v>DIRECT CATERING EQUIPMENT LTD</v>
      </c>
      <c r="G2894" s="24" t="s">
        <v>11456</v>
      </c>
      <c r="H2894" s="24" t="s">
        <v>784</v>
      </c>
      <c r="I2894" s="24" t="s">
        <v>1128</v>
      </c>
      <c r="J2894" s="24" t="s">
        <v>321</v>
      </c>
      <c r="K2894" s="27" t="s">
        <v>3201</v>
      </c>
      <c r="L2894" s="25">
        <v>45747</v>
      </c>
      <c r="M2894" s="25">
        <v>45761</v>
      </c>
      <c r="N2894" s="81">
        <f t="shared" si="582"/>
        <v>45761</v>
      </c>
      <c r="O2894" s="77" t="str">
        <f t="shared" ca="1" si="588"/>
        <v>Expired</v>
      </c>
      <c r="P2894" s="77" t="str" cm="1">
        <f t="array" aca="1" ref="P2894" ca="1">_xlfn.IFS((N2894-TODAY())&gt;=547,"06 Expires over 18 months",(N2894-TODAY())&gt;=365,"05 Expires in 18 months",(N2894-TODAY())&gt;=183,"04 Expires in 12 months",(N2894-TODAY())&gt;=92,"03 Expires in 6 months",(N2894-TODAY())&gt;=31,"02 Expires in 3 months",(N2894-TODAY())&gt;=0,"01 Expires in 30 days",(N2894-TODAY())&gt;=-31,"01 Expired last 30 days",(N2894-TODAY())&gt;=-92,"02 Expired last 3 months",(N2894-TODAY())&gt;=-183,"03 Expired last 6 months",(N2894-TODAY())&gt;=-365,"04 Expired last 12 months",(N2894-TODAY())&gt;=-547,"05 Expired last 18 months",TRUE,"06 Expired over 18 months")</f>
        <v>05 Expired last 18 months</v>
      </c>
      <c r="Q2894" s="65">
        <v>14480</v>
      </c>
      <c r="R2894" s="84">
        <f t="shared" si="591"/>
        <v>14480</v>
      </c>
      <c r="S2894" s="77" t="str" cm="1">
        <f t="array" ref="S2894">_xlfn.IFS(R2894&gt;5000000,"Gold",R2894&gt;=500000,"Silver",R2894&gt;30000,"Bronze",TRUE,"Transactional")</f>
        <v>Transactional</v>
      </c>
      <c r="T2894" s="24" t="s">
        <v>54</v>
      </c>
      <c r="U2894" s="101" t="s">
        <v>366</v>
      </c>
      <c r="V2894" s="101" t="s">
        <v>853</v>
      </c>
      <c r="W2894" s="77" t="str">
        <f t="shared" si="590"/>
        <v>No</v>
      </c>
      <c r="X2894" s="77" t="str">
        <f>IFERROR(_xlfn.XLOOKUP(J2894&amp;"||"&amp;K2894,'Mapping Ref.'!$J$2:$J$538,'Mapping Ref.'!$K$2:$K$538),"")</f>
        <v>Corporate</v>
      </c>
      <c r="Y2894" s="77" t="str" cm="1">
        <f t="array" ref="Y2894">_xlfn.IFS(R2894&gt;2000000,"For Publication",R2894&gt;100000,"PID",R2894&gt;30000,"RFQ",TRUE,"Transactional")</f>
        <v>Transactional</v>
      </c>
      <c r="Z2894" s="24" t="s">
        <v>2277</v>
      </c>
      <c r="AA2894" s="32">
        <v>0</v>
      </c>
      <c r="AB2894" s="24">
        <v>0</v>
      </c>
      <c r="AC2894" s="25">
        <v>45764</v>
      </c>
      <c r="AD2894" s="24" t="s">
        <v>58</v>
      </c>
      <c r="AE2894" s="24" t="s">
        <v>8347</v>
      </c>
      <c r="AF2894" s="24" t="s">
        <v>59</v>
      </c>
      <c r="AG2894" s="24" t="s">
        <v>59</v>
      </c>
      <c r="AH2894" s="24" t="s">
        <v>60</v>
      </c>
      <c r="AI2894" s="24">
        <v>3071911</v>
      </c>
      <c r="AJ2894" s="24" t="s">
        <v>59</v>
      </c>
      <c r="AK2894" s="24" t="s">
        <v>101</v>
      </c>
      <c r="AL2894" s="24" t="s">
        <v>70</v>
      </c>
      <c r="AM2894" s="24" t="s">
        <v>60</v>
      </c>
      <c r="AN2894" s="24" t="s">
        <v>59</v>
      </c>
      <c r="AO2894" s="24">
        <v>0</v>
      </c>
      <c r="AP2894" s="24" t="s">
        <v>8471</v>
      </c>
      <c r="AQ2894" s="24" t="s">
        <v>11457</v>
      </c>
      <c r="AR2894" s="24" t="s">
        <v>11458</v>
      </c>
      <c r="AS2894" s="89">
        <f t="shared" si="587"/>
        <v>0</v>
      </c>
      <c r="AT2894" s="24" t="s">
        <v>1036</v>
      </c>
    </row>
    <row r="2895" spans="1:46" x14ac:dyDescent="0.5">
      <c r="A2895" s="24">
        <v>3046</v>
      </c>
      <c r="B2895" s="24"/>
      <c r="C2895" s="24" t="s">
        <v>77</v>
      </c>
      <c r="D2895" s="24" t="s">
        <v>11459</v>
      </c>
      <c r="E2895" s="24" t="s">
        <v>11460</v>
      </c>
      <c r="F2895" s="77" t="str">
        <f t="shared" si="589"/>
        <v>SDG Electrical &amp; Mechanical Limited</v>
      </c>
      <c r="G2895" s="24" t="s">
        <v>11461</v>
      </c>
      <c r="H2895" s="24" t="s">
        <v>784</v>
      </c>
      <c r="I2895" s="24" t="s">
        <v>1128</v>
      </c>
      <c r="J2895" s="24" t="s">
        <v>321</v>
      </c>
      <c r="K2895" s="27" t="s">
        <v>3201</v>
      </c>
      <c r="L2895" s="25">
        <v>45735</v>
      </c>
      <c r="M2895" s="25">
        <v>45736</v>
      </c>
      <c r="N2895" s="81">
        <f t="shared" si="582"/>
        <v>45736</v>
      </c>
      <c r="O2895" s="77" t="str">
        <f t="shared" ca="1" si="588"/>
        <v>Expired</v>
      </c>
      <c r="P2895" s="77" t="str" cm="1">
        <f t="array" aca="1" ref="P2895" ca="1">_xlfn.IFS((N2895-TODAY())&gt;=547,"06 Expires over 18 months",(N2895-TODAY())&gt;=365,"05 Expires in 18 months",(N2895-TODAY())&gt;=183,"04 Expires in 12 months",(N2895-TODAY())&gt;=92,"03 Expires in 6 months",(N2895-TODAY())&gt;=31,"02 Expires in 3 months",(N2895-TODAY())&gt;=0,"01 Expires in 30 days",(N2895-TODAY())&gt;=-31,"01 Expired last 30 days",(N2895-TODAY())&gt;=-92,"02 Expired last 3 months",(N2895-TODAY())&gt;=-183,"03 Expired last 6 months",(N2895-TODAY())&gt;=-365,"04 Expired last 12 months",(N2895-TODAY())&gt;=-547,"05 Expired last 18 months",TRUE,"06 Expired over 18 months")</f>
        <v>05 Expired last 18 months</v>
      </c>
      <c r="Q2895" s="65">
        <v>5237.12</v>
      </c>
      <c r="R2895" s="84">
        <f t="shared" si="591"/>
        <v>5237.12</v>
      </c>
      <c r="S2895" s="77" t="str" cm="1">
        <f t="array" ref="S2895">_xlfn.IFS(R2895&gt;5000000,"Gold",R2895&gt;=500000,"Silver",R2895&gt;30000,"Bronze",TRUE,"Transactional")</f>
        <v>Transactional</v>
      </c>
      <c r="T2895" s="24" t="s">
        <v>122</v>
      </c>
      <c r="U2895" s="101" t="s">
        <v>123</v>
      </c>
      <c r="V2895" s="101" t="s">
        <v>124</v>
      </c>
      <c r="W2895" s="77" t="str">
        <f t="shared" si="590"/>
        <v>No</v>
      </c>
      <c r="X2895" s="77" t="str">
        <f>IFERROR(_xlfn.XLOOKUP(J2895&amp;"||"&amp;K2895,'Mapping Ref.'!$J$2:$J$538,'Mapping Ref.'!$K$2:$K$538),"")</f>
        <v>Corporate</v>
      </c>
      <c r="Y2895" s="77" t="str" cm="1">
        <f t="array" ref="Y2895">_xlfn.IFS(R2895&gt;2000000,"For Publication",R2895&gt;100000,"PID",R2895&gt;30000,"RFQ",TRUE,"Transactional")</f>
        <v>Transactional</v>
      </c>
      <c r="Z2895" s="24" t="s">
        <v>2277</v>
      </c>
      <c r="AA2895" s="32">
        <v>0</v>
      </c>
      <c r="AB2895" s="24">
        <v>0</v>
      </c>
      <c r="AC2895" s="25">
        <v>45764</v>
      </c>
      <c r="AD2895" s="24" t="s">
        <v>58</v>
      </c>
      <c r="AE2895" s="24" t="s">
        <v>8347</v>
      </c>
      <c r="AF2895" s="24" t="s">
        <v>59</v>
      </c>
      <c r="AG2895" s="24" t="s">
        <v>59</v>
      </c>
      <c r="AH2895" s="24" t="s">
        <v>60</v>
      </c>
      <c r="AI2895" s="24">
        <v>2863579</v>
      </c>
      <c r="AJ2895" s="24" t="s">
        <v>59</v>
      </c>
      <c r="AK2895" s="24" t="s">
        <v>101</v>
      </c>
      <c r="AL2895" s="24" t="s">
        <v>70</v>
      </c>
      <c r="AM2895" s="24" t="s">
        <v>60</v>
      </c>
      <c r="AN2895" s="24" t="s">
        <v>59</v>
      </c>
      <c r="AO2895" s="24">
        <v>0</v>
      </c>
      <c r="AP2895" s="24" t="s">
        <v>8471</v>
      </c>
      <c r="AQ2895" s="24" t="s">
        <v>11462</v>
      </c>
      <c r="AR2895" s="24" t="s">
        <v>11463</v>
      </c>
      <c r="AS2895" s="89">
        <f t="shared" ref="AS2895:AS2926" si="592">DATEDIF(L2895,N2895,"m")</f>
        <v>0</v>
      </c>
      <c r="AT2895" s="24" t="s">
        <v>844</v>
      </c>
    </row>
    <row r="2896" spans="1:46" x14ac:dyDescent="0.5">
      <c r="A2896" s="24">
        <v>3047</v>
      </c>
      <c r="B2896" s="24"/>
      <c r="C2896" s="24"/>
      <c r="D2896" s="24" t="s">
        <v>11464</v>
      </c>
      <c r="E2896" s="24" t="s">
        <v>11465</v>
      </c>
      <c r="F2896" s="77" t="str">
        <f t="shared" si="589"/>
        <v>JERRAM FALKUS CONSTRUCTION LIMITED</v>
      </c>
      <c r="G2896" s="24" t="s">
        <v>11466</v>
      </c>
      <c r="H2896" s="24" t="s">
        <v>784</v>
      </c>
      <c r="I2896" s="24" t="s">
        <v>1128</v>
      </c>
      <c r="J2896" s="24" t="s">
        <v>321</v>
      </c>
      <c r="K2896" s="27" t="s">
        <v>3201</v>
      </c>
      <c r="L2896" s="25">
        <v>43566</v>
      </c>
      <c r="M2896" s="25">
        <v>45758</v>
      </c>
      <c r="N2896" s="81">
        <f t="shared" si="582"/>
        <v>45758</v>
      </c>
      <c r="O2896" s="77" t="str">
        <f t="shared" ca="1" si="588"/>
        <v>Expired</v>
      </c>
      <c r="P2896" s="77" t="str" cm="1">
        <f t="array" aca="1" ref="P2896" ca="1">_xlfn.IFS((N2896-TODAY())&gt;=547,"06 Expires over 18 months",(N2896-TODAY())&gt;=365,"05 Expires in 18 months",(N2896-TODAY())&gt;=183,"04 Expires in 12 months",(N2896-TODAY())&gt;=92,"03 Expires in 6 months",(N2896-TODAY())&gt;=31,"02 Expires in 3 months",(N2896-TODAY())&gt;=0,"01 Expires in 30 days",(N2896-TODAY())&gt;=-31,"01 Expired last 30 days",(N2896-TODAY())&gt;=-92,"02 Expired last 3 months",(N2896-TODAY())&gt;=-183,"03 Expired last 6 months",(N2896-TODAY())&gt;=-365,"04 Expired last 12 months",(N2896-TODAY())&gt;=-547,"05 Expired last 18 months",TRUE,"06 Expired over 18 months")</f>
        <v>05 Expired last 18 months</v>
      </c>
      <c r="Q2896" s="65">
        <v>97549</v>
      </c>
      <c r="R2896" s="84">
        <f t="shared" si="591"/>
        <v>585294</v>
      </c>
      <c r="S2896" s="77" t="str" cm="1">
        <f t="array" ref="S2896">_xlfn.IFS(R2896&gt;5000000,"Gold",R2896&gt;=500000,"Silver",R2896&gt;30000,"Bronze",TRUE,"Transactional")</f>
        <v>Silver</v>
      </c>
      <c r="T2896" s="24" t="s">
        <v>122</v>
      </c>
      <c r="U2896" s="101" t="s">
        <v>84</v>
      </c>
      <c r="V2896" s="101" t="s">
        <v>1742</v>
      </c>
      <c r="W2896" s="77" t="str">
        <f t="shared" si="590"/>
        <v>No</v>
      </c>
      <c r="X2896" s="77" t="str">
        <f>IFERROR(_xlfn.XLOOKUP(J2896&amp;"||"&amp;K2896,'Mapping Ref.'!$J$2:$J$538,'Mapping Ref.'!$K$2:$K$538),"")</f>
        <v>Corporate</v>
      </c>
      <c r="Y2896" s="77" t="str" cm="1">
        <f t="array" ref="Y2896">_xlfn.IFS(R2896&gt;2000000,"For Publication",R2896&gt;100000,"PID",R2896&gt;30000,"RFQ",TRUE,"Transactional")</f>
        <v>PID</v>
      </c>
      <c r="Z2896" s="24" t="s">
        <v>2277</v>
      </c>
      <c r="AA2896" s="32">
        <v>0</v>
      </c>
      <c r="AB2896" s="24">
        <v>0</v>
      </c>
      <c r="AC2896" s="25">
        <v>45764</v>
      </c>
      <c r="AD2896" s="24" t="s">
        <v>58</v>
      </c>
      <c r="AE2896" s="24" t="s">
        <v>11467</v>
      </c>
      <c r="AF2896" s="24" t="s">
        <v>59</v>
      </c>
      <c r="AG2896" s="24" t="s">
        <v>59</v>
      </c>
      <c r="AH2896" s="24" t="s">
        <v>60</v>
      </c>
      <c r="AI2896" s="24">
        <v>820289</v>
      </c>
      <c r="AJ2896" s="24" t="s">
        <v>59</v>
      </c>
      <c r="AK2896" s="24" t="s">
        <v>76</v>
      </c>
      <c r="AL2896" s="24" t="s">
        <v>70</v>
      </c>
      <c r="AM2896" s="24" t="s">
        <v>60</v>
      </c>
      <c r="AN2896" s="24" t="s">
        <v>59</v>
      </c>
      <c r="AO2896" s="24">
        <v>0</v>
      </c>
      <c r="AP2896" s="24" t="s">
        <v>8471</v>
      </c>
      <c r="AQ2896" s="24" t="s">
        <v>11468</v>
      </c>
      <c r="AR2896" s="24" t="s">
        <v>11469</v>
      </c>
      <c r="AS2896" s="89">
        <f t="shared" si="592"/>
        <v>72</v>
      </c>
      <c r="AT2896" s="24" t="s">
        <v>11470</v>
      </c>
    </row>
    <row r="2897" spans="1:46" x14ac:dyDescent="0.5">
      <c r="A2897" s="24">
        <v>3048</v>
      </c>
      <c r="B2897" s="24"/>
      <c r="C2897" s="24" t="s">
        <v>77</v>
      </c>
      <c r="D2897" s="24" t="s">
        <v>11471</v>
      </c>
      <c r="E2897" s="24" t="s">
        <v>11471</v>
      </c>
      <c r="F2897" s="77" t="str">
        <f t="shared" si="589"/>
        <v>GATENBY SANDERSON LIMITED</v>
      </c>
      <c r="G2897" s="24" t="s">
        <v>11472</v>
      </c>
      <c r="H2897" s="24" t="s">
        <v>3729</v>
      </c>
      <c r="I2897" s="24" t="s">
        <v>11409</v>
      </c>
      <c r="J2897" s="24" t="s">
        <v>321</v>
      </c>
      <c r="K2897" s="27" t="s">
        <v>11473</v>
      </c>
      <c r="L2897" s="25">
        <v>45184</v>
      </c>
      <c r="M2897" s="25">
        <v>45793</v>
      </c>
      <c r="N2897" s="81">
        <f t="shared" si="582"/>
        <v>45977</v>
      </c>
      <c r="O2897" s="77" t="str">
        <f t="shared" ca="1" si="588"/>
        <v>Expired</v>
      </c>
      <c r="P2897" s="77" t="str" cm="1">
        <f t="array" aca="1" ref="P2897" ca="1">_xlfn.IFS((N2897-TODAY())&gt;=547,"06 Expires over 18 months",(N2897-TODAY())&gt;=365,"05 Expires in 18 months",(N2897-TODAY())&gt;=183,"04 Expires in 12 months",(N2897-TODAY())&gt;=92,"03 Expires in 6 months",(N2897-TODAY())&gt;=31,"02 Expires in 3 months",(N2897-TODAY())&gt;=0,"01 Expires in 30 days",(N2897-TODAY())&gt;=-31,"01 Expired last 30 days",(N2897-TODAY())&gt;=-92,"02 Expired last 3 months",(N2897-TODAY())&gt;=-183,"03 Expired last 6 months",(N2897-TODAY())&gt;=-365,"04 Expired last 12 months",(N2897-TODAY())&gt;=-547,"05 Expired last 18 months",TRUE,"06 Expired over 18 months")</f>
        <v>04 Expired last 12 months</v>
      </c>
      <c r="Q2897" s="65">
        <v>150</v>
      </c>
      <c r="R2897" s="84">
        <f t="shared" si="591"/>
        <v>325</v>
      </c>
      <c r="S2897" s="77" t="str" cm="1">
        <f t="array" ref="S2897">_xlfn.IFS(R2897&gt;5000000,"Gold",R2897&gt;=500000,"Silver",R2897&gt;30000,"Bronze",TRUE,"Transactional")</f>
        <v>Transactional</v>
      </c>
      <c r="T2897" s="24" t="s">
        <v>54</v>
      </c>
      <c r="U2897" s="101" t="s">
        <v>116</v>
      </c>
      <c r="V2897" s="101" t="s">
        <v>70</v>
      </c>
      <c r="W2897" s="77" t="str">
        <f t="shared" si="590"/>
        <v>Yes</v>
      </c>
      <c r="X2897" s="77" t="str">
        <f>IFERROR(_xlfn.XLOOKUP(J2897&amp;"||"&amp;K2897,'Mapping Ref.'!$J$2:$J$538,'Mapping Ref.'!$K$2:$K$538),"")</f>
        <v>Corporate</v>
      </c>
      <c r="Y2897" s="77" t="str" cm="1">
        <f t="array" ref="Y2897">_xlfn.IFS(R2897&gt;2000000,"For Publication",R2897&gt;100000,"PID",R2897&gt;30000,"RFQ",TRUE,"Transactional")</f>
        <v>Transactional</v>
      </c>
      <c r="Z2897" s="24" t="s">
        <v>8586</v>
      </c>
      <c r="AA2897" s="32">
        <v>20</v>
      </c>
      <c r="AB2897" s="24">
        <v>6</v>
      </c>
      <c r="AC2897" s="25">
        <v>45769</v>
      </c>
      <c r="AD2897" s="24" t="s">
        <v>58</v>
      </c>
      <c r="AE2897" s="24">
        <v>0</v>
      </c>
      <c r="AF2897" s="24" t="s">
        <v>60</v>
      </c>
      <c r="AG2897" s="24" t="s">
        <v>60</v>
      </c>
      <c r="AH2897" s="24" t="s">
        <v>60</v>
      </c>
      <c r="AI2897" s="24">
        <v>4451141</v>
      </c>
      <c r="AJ2897" s="24" t="s">
        <v>60</v>
      </c>
      <c r="AK2897" s="24" t="s">
        <v>76</v>
      </c>
      <c r="AL2897" s="24" t="s">
        <v>8722</v>
      </c>
      <c r="AM2897" s="24" t="s">
        <v>60</v>
      </c>
      <c r="AN2897" s="24"/>
      <c r="AO2897" s="24">
        <v>0</v>
      </c>
      <c r="AP2897" s="24"/>
      <c r="AQ2897" s="24" t="s">
        <v>11474</v>
      </c>
      <c r="AR2897" s="24" t="s">
        <v>11475</v>
      </c>
      <c r="AS2897" s="89">
        <f t="shared" si="592"/>
        <v>26</v>
      </c>
      <c r="AT2897" s="24" t="s">
        <v>11437</v>
      </c>
    </row>
    <row r="2898" spans="1:46" x14ac:dyDescent="0.5">
      <c r="A2898" s="24">
        <v>3049</v>
      </c>
      <c r="B2898" s="24"/>
      <c r="C2898" s="24"/>
      <c r="D2898" s="24" t="s">
        <v>11476</v>
      </c>
      <c r="E2898" s="24" t="s">
        <v>11477</v>
      </c>
      <c r="F2898" s="77" t="str">
        <f t="shared" si="589"/>
        <v>Montore Construction Limited</v>
      </c>
      <c r="G2898" s="24" t="s">
        <v>11478</v>
      </c>
      <c r="H2898" s="24" t="s">
        <v>3089</v>
      </c>
      <c r="I2898" s="24" t="s">
        <v>3089</v>
      </c>
      <c r="J2898" s="24" t="s">
        <v>321</v>
      </c>
      <c r="K2898" s="27" t="s">
        <v>337</v>
      </c>
      <c r="L2898" s="25">
        <v>45748</v>
      </c>
      <c r="M2898" s="25">
        <v>45869</v>
      </c>
      <c r="N2898" s="81">
        <f t="shared" si="582"/>
        <v>45961</v>
      </c>
      <c r="O2898" s="77" t="str">
        <f t="shared" ca="1" si="588"/>
        <v>Expired</v>
      </c>
      <c r="P2898" s="77" t="str" cm="1">
        <f t="array" aca="1" ref="P2898" ca="1">_xlfn.IFS((N2898-TODAY())&gt;=547,"06 Expires over 18 months",(N2898-TODAY())&gt;=365,"05 Expires in 18 months",(N2898-TODAY())&gt;=183,"04 Expires in 12 months",(N2898-TODAY())&gt;=92,"03 Expires in 6 months",(N2898-TODAY())&gt;=31,"02 Expires in 3 months",(N2898-TODAY())&gt;=0,"01 Expires in 30 days",(N2898-TODAY())&gt;=-31,"01 Expired last 30 days",(N2898-TODAY())&gt;=-92,"02 Expired last 3 months",(N2898-TODAY())&gt;=-183,"03 Expired last 6 months",(N2898-TODAY())&gt;=-365,"04 Expired last 12 months",(N2898-TODAY())&gt;=-547,"05 Expired last 18 months",TRUE,"06 Expired over 18 months")</f>
        <v>04 Expired last 12 months</v>
      </c>
      <c r="Q2898" s="65">
        <v>22638</v>
      </c>
      <c r="R2898" s="84">
        <f t="shared" si="591"/>
        <v>22638</v>
      </c>
      <c r="S2898" s="77" t="str" cm="1">
        <f t="array" ref="S2898">_xlfn.IFS(R2898&gt;5000000,"Gold",R2898&gt;=500000,"Silver",R2898&gt;30000,"Bronze",TRUE,"Transactional")</f>
        <v>Transactional</v>
      </c>
      <c r="T2898" s="24" t="s">
        <v>54</v>
      </c>
      <c r="U2898" s="101" t="s">
        <v>123</v>
      </c>
      <c r="V2898" s="101" t="s">
        <v>124</v>
      </c>
      <c r="W2898" s="77" t="str">
        <f t="shared" si="590"/>
        <v>Yes</v>
      </c>
      <c r="X2898" s="77" t="str">
        <f>IFERROR(_xlfn.XLOOKUP(J2898&amp;"||"&amp;K2898,'Mapping Ref.'!$J$2:$J$538,'Mapping Ref.'!$K$2:$K$538),"")</f>
        <v>Corporate</v>
      </c>
      <c r="Y2898" s="77" t="str" cm="1">
        <f t="array" ref="Y2898">_xlfn.IFS(R2898&gt;2000000,"For Publication",R2898&gt;100000,"PID",R2898&gt;30000,"RFQ",TRUE,"Transactional")</f>
        <v>Transactional</v>
      </c>
      <c r="Z2898" s="24" t="s">
        <v>2277</v>
      </c>
      <c r="AA2898" s="32">
        <v>3</v>
      </c>
      <c r="AB2898" s="24">
        <v>3</v>
      </c>
      <c r="AC2898" s="25">
        <v>45769</v>
      </c>
      <c r="AD2898" s="24" t="s">
        <v>58</v>
      </c>
      <c r="AE2898" s="24" t="s">
        <v>8375</v>
      </c>
      <c r="AF2898" s="24" t="s">
        <v>60</v>
      </c>
      <c r="AG2898" s="24" t="s">
        <v>59</v>
      </c>
      <c r="AH2898" s="24" t="s">
        <v>60</v>
      </c>
      <c r="AI2898" s="24">
        <v>12607627</v>
      </c>
      <c r="AJ2898" s="24" t="s">
        <v>59</v>
      </c>
      <c r="AK2898" s="24" t="s">
        <v>101</v>
      </c>
      <c r="AL2898" s="24" t="s">
        <v>123</v>
      </c>
      <c r="AM2898" s="24" t="s">
        <v>60</v>
      </c>
      <c r="AN2898" s="24" t="s">
        <v>59</v>
      </c>
      <c r="AO2898" s="24">
        <v>0</v>
      </c>
      <c r="AP2898" s="24"/>
      <c r="AQ2898" s="24" t="s">
        <v>11479</v>
      </c>
      <c r="AR2898" s="24" t="s">
        <v>11480</v>
      </c>
      <c r="AS2898" s="89">
        <f t="shared" si="592"/>
        <v>6</v>
      </c>
      <c r="AT2898" s="24" t="s">
        <v>11478</v>
      </c>
    </row>
    <row r="2899" spans="1:46" x14ac:dyDescent="0.5">
      <c r="A2899" s="24">
        <v>3050</v>
      </c>
      <c r="B2899" s="24"/>
      <c r="C2899" s="24" t="s">
        <v>77</v>
      </c>
      <c r="D2899" s="24" t="s">
        <v>11481</v>
      </c>
      <c r="E2899" s="24" t="s">
        <v>11482</v>
      </c>
      <c r="F2899" s="77" t="str">
        <f t="shared" si="589"/>
        <v>WSP UK LTD T/A WSP PARSONS BRINCKERHOFF</v>
      </c>
      <c r="G2899" s="24" t="s">
        <v>11483</v>
      </c>
      <c r="H2899" s="24" t="s">
        <v>1029</v>
      </c>
      <c r="I2899" s="24" t="s">
        <v>1029</v>
      </c>
      <c r="J2899" s="24" t="s">
        <v>321</v>
      </c>
      <c r="K2899" s="27" t="s">
        <v>337</v>
      </c>
      <c r="L2899" s="25">
        <v>45768</v>
      </c>
      <c r="M2899" s="25">
        <v>45803</v>
      </c>
      <c r="N2899" s="81">
        <f t="shared" si="582"/>
        <v>45803</v>
      </c>
      <c r="O2899" s="77" t="str">
        <f t="shared" ca="1" si="588"/>
        <v>Expired</v>
      </c>
      <c r="P2899" s="77" t="str" cm="1">
        <f t="array" aca="1" ref="P2899" ca="1">_xlfn.IFS((N2899-TODAY())&gt;=547,"06 Expires over 18 months",(N2899-TODAY())&gt;=365,"05 Expires in 18 months",(N2899-TODAY())&gt;=183,"04 Expires in 12 months",(N2899-TODAY())&gt;=92,"03 Expires in 6 months",(N2899-TODAY())&gt;=31,"02 Expires in 3 months",(N2899-TODAY())&gt;=0,"01 Expires in 30 days",(N2899-TODAY())&gt;=-31,"01 Expired last 30 days",(N2899-TODAY())&gt;=-92,"02 Expired last 3 months",(N2899-TODAY())&gt;=-183,"03 Expired last 6 months",(N2899-TODAY())&gt;=-365,"04 Expired last 12 months",(N2899-TODAY())&gt;=-547,"05 Expired last 18 months",TRUE,"06 Expired over 18 months")</f>
        <v>05 Expired last 18 months</v>
      </c>
      <c r="Q2899" s="65">
        <v>10000</v>
      </c>
      <c r="R2899" s="84">
        <f t="shared" si="591"/>
        <v>10000</v>
      </c>
      <c r="S2899" s="77" t="str" cm="1">
        <f t="array" ref="S2899">_xlfn.IFS(R2899&gt;5000000,"Gold",R2899&gt;=500000,"Silver",R2899&gt;30000,"Bronze",TRUE,"Transactional")</f>
        <v>Transactional</v>
      </c>
      <c r="T2899" s="24" t="s">
        <v>122</v>
      </c>
      <c r="U2899" s="101" t="s">
        <v>116</v>
      </c>
      <c r="V2899" s="101" t="s">
        <v>70</v>
      </c>
      <c r="W2899" s="77" t="str">
        <f t="shared" si="590"/>
        <v>No</v>
      </c>
      <c r="X2899" s="77" t="str">
        <f>IFERROR(_xlfn.XLOOKUP(J2899&amp;"||"&amp;K2899,'Mapping Ref.'!$J$2:$J$538,'Mapping Ref.'!$K$2:$K$538),"")</f>
        <v>Corporate</v>
      </c>
      <c r="Y2899" s="77" t="str" cm="1">
        <f t="array" ref="Y2899">_xlfn.IFS(R2899&gt;2000000,"For Publication",R2899&gt;100000,"PID",R2899&gt;30000,"RFQ",TRUE,"Transactional")</f>
        <v>Transactional</v>
      </c>
      <c r="Z2899" s="24" t="s">
        <v>2277</v>
      </c>
      <c r="AA2899" s="32">
        <v>1</v>
      </c>
      <c r="AB2899" s="24">
        <v>0</v>
      </c>
      <c r="AC2899" s="25">
        <v>45770</v>
      </c>
      <c r="AD2899" s="24" t="s">
        <v>661</v>
      </c>
      <c r="AE2899" s="24" t="s">
        <v>8733</v>
      </c>
      <c r="AF2899" s="24" t="s">
        <v>60</v>
      </c>
      <c r="AG2899" s="24" t="s">
        <v>59</v>
      </c>
      <c r="AH2899" s="24" t="s">
        <v>60</v>
      </c>
      <c r="AI2899" s="24">
        <v>1383511</v>
      </c>
      <c r="AJ2899" s="24" t="s">
        <v>60</v>
      </c>
      <c r="AK2899" s="24" t="s">
        <v>86</v>
      </c>
      <c r="AL2899" s="24" t="s">
        <v>70</v>
      </c>
      <c r="AM2899" s="24" t="s">
        <v>60</v>
      </c>
      <c r="AN2899" s="24" t="s">
        <v>59</v>
      </c>
      <c r="AO2899" s="24">
        <v>0</v>
      </c>
      <c r="AP2899" s="24"/>
      <c r="AQ2899" s="24" t="s">
        <v>11484</v>
      </c>
      <c r="AR2899" s="24" t="s">
        <v>11485</v>
      </c>
      <c r="AS2899" s="89">
        <f t="shared" si="592"/>
        <v>1</v>
      </c>
      <c r="AT2899" s="24" t="s">
        <v>670</v>
      </c>
    </row>
    <row r="2900" spans="1:46" x14ac:dyDescent="0.5">
      <c r="A2900" s="24">
        <v>3051</v>
      </c>
      <c r="B2900" s="24" t="s">
        <v>506</v>
      </c>
      <c r="C2900" s="24"/>
      <c r="D2900" s="24" t="s">
        <v>11486</v>
      </c>
      <c r="E2900" s="24" t="s">
        <v>10407</v>
      </c>
      <c r="F2900" s="77" t="str">
        <f t="shared" si="589"/>
        <v>SCHOOL RUN LTD</v>
      </c>
      <c r="G2900" s="24" t="s">
        <v>11487</v>
      </c>
      <c r="H2900" s="24" t="s">
        <v>2689</v>
      </c>
      <c r="I2900" s="24" t="s">
        <v>10218</v>
      </c>
      <c r="J2900" s="24" t="s">
        <v>190</v>
      </c>
      <c r="K2900" s="27" t="s">
        <v>2690</v>
      </c>
      <c r="L2900" s="25">
        <v>45505</v>
      </c>
      <c r="M2900" s="25">
        <v>47330</v>
      </c>
      <c r="N2900" s="81">
        <f t="shared" si="582"/>
        <v>48060</v>
      </c>
      <c r="O2900" s="77" t="str">
        <f t="shared" ca="1" si="588"/>
        <v>Live</v>
      </c>
      <c r="P2900" s="77" t="str" cm="1">
        <f t="array" aca="1" ref="P2900" ca="1">_xlfn.IFS((N2900-TODAY())&gt;=547,"06 Expires over 18 months",(N2900-TODAY())&gt;=365,"05 Expires in 18 months",(N2900-TODAY())&gt;=183,"04 Expires in 12 months",(N2900-TODAY())&gt;=92,"03 Expires in 6 months",(N2900-TODAY())&gt;=31,"02 Expires in 3 months",(N2900-TODAY())&gt;=0,"01 Expires in 30 days",(N2900-TODAY())&gt;=-31,"01 Expired last 30 days",(N2900-TODAY())&gt;=-92,"02 Expired last 3 months",(N2900-TODAY())&gt;=-183,"03 Expired last 6 months",(N2900-TODAY())&gt;=-365,"04 Expired last 12 months",(N2900-TODAY())&gt;=-547,"05 Expired last 18 months",TRUE,"06 Expired over 18 months")</f>
        <v>06 Expires over 18 months</v>
      </c>
      <c r="Q2900" s="65">
        <v>75000</v>
      </c>
      <c r="R2900" s="84">
        <f t="shared" si="591"/>
        <v>518750</v>
      </c>
      <c r="S2900" s="77" t="str" cm="1">
        <f t="array" ref="S2900">_xlfn.IFS(R2900&gt;5000000,"Gold",R2900&gt;=500000,"Silver",R2900&gt;30000,"Bronze",TRUE,"Transactional")</f>
        <v>Silver</v>
      </c>
      <c r="T2900" s="24" t="s">
        <v>54</v>
      </c>
      <c r="U2900" s="101" t="s">
        <v>393</v>
      </c>
      <c r="V2900" s="101" t="s">
        <v>1151</v>
      </c>
      <c r="W2900" s="77" t="str">
        <f t="shared" si="590"/>
        <v>Yes</v>
      </c>
      <c r="X2900" s="77" t="str">
        <f>IFERROR(_xlfn.XLOOKUP(J2900&amp;"||"&amp;K2900,'Mapping Ref.'!$J$2:$J$538,'Mapping Ref.'!$K$2:$K$538),"")</f>
        <v>Childrens &amp; Adults</v>
      </c>
      <c r="Y2900" s="77" t="str" cm="1">
        <f t="array" ref="Y2900">_xlfn.IFS(R2900&gt;2000000,"For Publication",R2900&gt;100000,"PID",R2900&gt;30000,"RFQ",TRUE,"Transactional")</f>
        <v>PID</v>
      </c>
      <c r="Z2900" s="24" t="s">
        <v>8586</v>
      </c>
      <c r="AA2900" s="32">
        <v>60</v>
      </c>
      <c r="AB2900" s="24">
        <v>24</v>
      </c>
      <c r="AC2900" s="25">
        <v>45770</v>
      </c>
      <c r="AD2900" s="24" t="s">
        <v>58</v>
      </c>
      <c r="AE2900" s="24" t="s">
        <v>10219</v>
      </c>
      <c r="AF2900" s="24" t="s">
        <v>60</v>
      </c>
      <c r="AG2900" s="24" t="s">
        <v>59</v>
      </c>
      <c r="AH2900" s="24" t="s">
        <v>60</v>
      </c>
      <c r="AI2900" s="24">
        <v>11238589</v>
      </c>
      <c r="AJ2900" s="24" t="s">
        <v>59</v>
      </c>
      <c r="AK2900" s="24" t="s">
        <v>750</v>
      </c>
      <c r="AL2900" s="24" t="s">
        <v>8860</v>
      </c>
      <c r="AM2900" s="24" t="s">
        <v>59</v>
      </c>
      <c r="AN2900" s="24" t="s">
        <v>59</v>
      </c>
      <c r="AO2900" s="24">
        <v>0</v>
      </c>
      <c r="AP2900" s="24"/>
      <c r="AQ2900" s="24" t="s">
        <v>11488</v>
      </c>
      <c r="AR2900" s="24" t="s">
        <v>11489</v>
      </c>
      <c r="AS2900" s="89">
        <f t="shared" si="592"/>
        <v>83</v>
      </c>
      <c r="AT2900" s="24" t="s">
        <v>11490</v>
      </c>
    </row>
    <row r="2901" spans="1:46" x14ac:dyDescent="0.5">
      <c r="A2901" s="24">
        <v>3052</v>
      </c>
      <c r="B2901" s="24" t="s">
        <v>506</v>
      </c>
      <c r="C2901" s="24"/>
      <c r="D2901" s="24" t="s">
        <v>11491</v>
      </c>
      <c r="E2901" s="24" t="s">
        <v>11492</v>
      </c>
      <c r="F2901" s="77" t="str">
        <f t="shared" si="589"/>
        <v>OVERDRIVE INC</v>
      </c>
      <c r="G2901" s="24" t="s">
        <v>11493</v>
      </c>
      <c r="H2901" s="24" t="s">
        <v>1879</v>
      </c>
      <c r="I2901" s="24" t="s">
        <v>1879</v>
      </c>
      <c r="J2901" s="24" t="s">
        <v>321</v>
      </c>
      <c r="K2901" s="27" t="s">
        <v>11329</v>
      </c>
      <c r="L2901" s="25">
        <v>45772</v>
      </c>
      <c r="M2901" s="25">
        <v>46844</v>
      </c>
      <c r="N2901" s="81">
        <f t="shared" si="582"/>
        <v>47574</v>
      </c>
      <c r="O2901" s="77" t="str">
        <f t="shared" ref="O2901:O2932" ca="1" si="593">IF(N2901&lt;TODAY(),"Expired","Live")</f>
        <v>Live</v>
      </c>
      <c r="P2901" s="77" t="str" cm="1">
        <f t="array" aca="1" ref="P2901" ca="1">_xlfn.IFS((N2901-TODAY())&gt;=547,"06 Expires over 18 months",(N2901-TODAY())&gt;=365,"05 Expires in 18 months",(N2901-TODAY())&gt;=183,"04 Expires in 12 months",(N2901-TODAY())&gt;=92,"03 Expires in 6 months",(N2901-TODAY())&gt;=31,"02 Expires in 3 months",(N2901-TODAY())&gt;=0,"01 Expires in 30 days",(N2901-TODAY())&gt;=-31,"01 Expired last 30 days",(N2901-TODAY())&gt;=-92,"02 Expired last 3 months",(N2901-TODAY())&gt;=-183,"03 Expired last 6 months",(N2901-TODAY())&gt;=-365,"04 Expired last 12 months",(N2901-TODAY())&gt;=-547,"05 Expired last 18 months",TRUE,"06 Expired over 18 months")</f>
        <v>06 Expires over 18 months</v>
      </c>
      <c r="Q2901" s="65">
        <v>15000</v>
      </c>
      <c r="R2901" s="84">
        <f t="shared" si="591"/>
        <v>73750</v>
      </c>
      <c r="S2901" s="77" t="str" cm="1">
        <f t="array" ref="S2901">_xlfn.IFS(R2901&gt;5000000,"Gold",R2901&gt;=500000,"Silver",R2901&gt;30000,"Bronze",TRUE,"Transactional")</f>
        <v>Bronze</v>
      </c>
      <c r="T2901" s="24" t="s">
        <v>54</v>
      </c>
      <c r="U2901" s="101" t="s">
        <v>445</v>
      </c>
      <c r="V2901" s="101" t="s">
        <v>2500</v>
      </c>
      <c r="W2901" s="77" t="str">
        <f t="shared" si="590"/>
        <v>Yes</v>
      </c>
      <c r="X2901" s="77" t="str">
        <f>IFERROR(_xlfn.XLOOKUP(J2901&amp;"||"&amp;K2901,'Mapping Ref.'!$J$2:$J$538,'Mapping Ref.'!$K$2:$K$538),"")</f>
        <v>Corporate</v>
      </c>
      <c r="Y2901" s="77" t="str" cm="1">
        <f t="array" ref="Y2901">_xlfn.IFS(R2901&gt;2000000,"For Publication",R2901&gt;100000,"PID",R2901&gt;30000,"RFQ",TRUE,"Transactional")</f>
        <v>RFQ</v>
      </c>
      <c r="Z2901" s="24" t="s">
        <v>8586</v>
      </c>
      <c r="AA2901" s="32">
        <v>36</v>
      </c>
      <c r="AB2901" s="24">
        <v>24</v>
      </c>
      <c r="AC2901" s="25">
        <v>45772</v>
      </c>
      <c r="AD2901" s="24" t="s">
        <v>58</v>
      </c>
      <c r="AE2901" s="24" t="s">
        <v>8347</v>
      </c>
      <c r="AF2901" s="24" t="s">
        <v>60</v>
      </c>
      <c r="AG2901" s="24" t="s">
        <v>60</v>
      </c>
      <c r="AH2901" s="24" t="s">
        <v>60</v>
      </c>
      <c r="AI2901" s="24">
        <v>0</v>
      </c>
      <c r="AJ2901" s="24" t="s">
        <v>60</v>
      </c>
      <c r="AK2901" s="24" t="s">
        <v>71</v>
      </c>
      <c r="AL2901" s="24" t="s">
        <v>8595</v>
      </c>
      <c r="AM2901" s="24" t="s">
        <v>59</v>
      </c>
      <c r="AN2901" s="24" t="s">
        <v>59</v>
      </c>
      <c r="AO2901" s="24">
        <v>0</v>
      </c>
      <c r="AP2901" s="24"/>
      <c r="AQ2901" s="24" t="s">
        <v>11494</v>
      </c>
      <c r="AR2901" s="24" t="s">
        <v>11495</v>
      </c>
      <c r="AS2901" s="89">
        <f t="shared" si="592"/>
        <v>59</v>
      </c>
      <c r="AT2901" s="24" t="s">
        <v>11496</v>
      </c>
    </row>
    <row r="2902" spans="1:46" x14ac:dyDescent="0.5">
      <c r="A2902" s="24">
        <v>3053</v>
      </c>
      <c r="B2902" s="24" t="s">
        <v>506</v>
      </c>
      <c r="C2902" s="24"/>
      <c r="D2902" s="24" t="s">
        <v>11497</v>
      </c>
      <c r="E2902" s="24" t="s">
        <v>11498</v>
      </c>
      <c r="F2902" s="77" t="str">
        <f t="shared" si="589"/>
        <v>COMMUNITY HEALTH PARTNERSHIPS LTD T/A CHP</v>
      </c>
      <c r="G2902" s="24" t="s">
        <v>11499</v>
      </c>
      <c r="H2902" s="24" t="s">
        <v>1879</v>
      </c>
      <c r="I2902" s="24" t="s">
        <v>1879</v>
      </c>
      <c r="J2902" s="24" t="s">
        <v>321</v>
      </c>
      <c r="K2902" s="27" t="s">
        <v>11329</v>
      </c>
      <c r="L2902" s="25">
        <v>45772</v>
      </c>
      <c r="M2902" s="25">
        <v>46478</v>
      </c>
      <c r="N2902" s="81">
        <f t="shared" ref="N2902:N2965" si="594">EDATE(M2902,AB2902)</f>
        <v>47209</v>
      </c>
      <c r="O2902" s="77" t="str">
        <f t="shared" ca="1" si="593"/>
        <v>Live</v>
      </c>
      <c r="P2902" s="77" t="str" cm="1">
        <f t="array" aca="1" ref="P2902" ca="1">_xlfn.IFS((N2902-TODAY())&gt;=547,"06 Expires over 18 months",(N2902-TODAY())&gt;=365,"05 Expires in 18 months",(N2902-TODAY())&gt;=183,"04 Expires in 12 months",(N2902-TODAY())&gt;=92,"03 Expires in 6 months",(N2902-TODAY())&gt;=31,"02 Expires in 3 months",(N2902-TODAY())&gt;=0,"01 Expires in 30 days",(N2902-TODAY())&gt;=-31,"01 Expired last 30 days",(N2902-TODAY())&gt;=-92,"02 Expired last 3 months",(N2902-TODAY())&gt;=-183,"03 Expired last 6 months",(N2902-TODAY())&gt;=-365,"04 Expired last 12 months",(N2902-TODAY())&gt;=-547,"05 Expired last 18 months",TRUE,"06 Expired over 18 months")</f>
        <v>06 Expires over 18 months</v>
      </c>
      <c r="Q2902" s="65">
        <v>42000</v>
      </c>
      <c r="R2902" s="84">
        <f t="shared" si="591"/>
        <v>164500</v>
      </c>
      <c r="S2902" s="77" t="str" cm="1">
        <f t="array" ref="S2902">_xlfn.IFS(R2902&gt;5000000,"Gold",R2902&gt;=500000,"Silver",R2902&gt;30000,"Bronze",TRUE,"Transactional")</f>
        <v>Bronze</v>
      </c>
      <c r="T2902" s="24" t="s">
        <v>54</v>
      </c>
      <c r="U2902" s="101" t="s">
        <v>208</v>
      </c>
      <c r="V2902" s="101" t="s">
        <v>209</v>
      </c>
      <c r="W2902" s="77" t="str">
        <f t="shared" si="590"/>
        <v>Yes</v>
      </c>
      <c r="X2902" s="77" t="str">
        <f>IFERROR(_xlfn.XLOOKUP(J2902&amp;"||"&amp;K2902,'Mapping Ref.'!$J$2:$J$538,'Mapping Ref.'!$K$2:$K$538),"")</f>
        <v>Corporate</v>
      </c>
      <c r="Y2902" s="77" t="str" cm="1">
        <f t="array" ref="Y2902">_xlfn.IFS(R2902&gt;2000000,"For Publication",R2902&gt;100000,"PID",R2902&gt;30000,"RFQ",TRUE,"Transactional")</f>
        <v>PID</v>
      </c>
      <c r="Z2902" s="24" t="s">
        <v>8586</v>
      </c>
      <c r="AA2902" s="32">
        <v>36</v>
      </c>
      <c r="AB2902" s="24">
        <v>24</v>
      </c>
      <c r="AC2902" s="25">
        <v>45772</v>
      </c>
      <c r="AD2902" s="24" t="s">
        <v>58</v>
      </c>
      <c r="AE2902" s="24" t="s">
        <v>8347</v>
      </c>
      <c r="AF2902" s="24" t="s">
        <v>60</v>
      </c>
      <c r="AG2902" s="24" t="s">
        <v>60</v>
      </c>
      <c r="AH2902" s="24" t="s">
        <v>60</v>
      </c>
      <c r="AI2902" s="24">
        <v>0</v>
      </c>
      <c r="AJ2902" s="24" t="s">
        <v>59</v>
      </c>
      <c r="AK2902" s="24" t="s">
        <v>86</v>
      </c>
      <c r="AL2902" s="24" t="s">
        <v>8595</v>
      </c>
      <c r="AM2902" s="24" t="s">
        <v>60</v>
      </c>
      <c r="AN2902" s="24" t="s">
        <v>59</v>
      </c>
      <c r="AO2902" s="24">
        <v>0</v>
      </c>
      <c r="AP2902" s="24"/>
      <c r="AQ2902" s="24" t="s">
        <v>11500</v>
      </c>
      <c r="AR2902" s="24" t="s">
        <v>11501</v>
      </c>
      <c r="AS2902" s="89">
        <f t="shared" si="592"/>
        <v>47</v>
      </c>
      <c r="AT2902" s="24" t="s">
        <v>11502</v>
      </c>
    </row>
    <row r="2903" spans="1:46" x14ac:dyDescent="0.5">
      <c r="A2903" s="24">
        <v>3054</v>
      </c>
      <c r="B2903" s="24" t="s">
        <v>506</v>
      </c>
      <c r="C2903" s="24"/>
      <c r="D2903" s="24" t="s">
        <v>11503</v>
      </c>
      <c r="E2903" s="24" t="s">
        <v>11504</v>
      </c>
      <c r="F2903" s="77" t="str">
        <f t="shared" si="589"/>
        <v>CLASSVILLE LTD</v>
      </c>
      <c r="G2903" s="24" t="s">
        <v>11505</v>
      </c>
      <c r="H2903" s="24" t="s">
        <v>1879</v>
      </c>
      <c r="I2903" s="24" t="s">
        <v>1879</v>
      </c>
      <c r="J2903" s="24" t="s">
        <v>321</v>
      </c>
      <c r="K2903" s="27" t="s">
        <v>11329</v>
      </c>
      <c r="L2903" s="25">
        <v>45772</v>
      </c>
      <c r="M2903" s="25">
        <v>46478</v>
      </c>
      <c r="N2903" s="81">
        <f t="shared" si="594"/>
        <v>47209</v>
      </c>
      <c r="O2903" s="77" t="str">
        <f t="shared" ca="1" si="593"/>
        <v>Live</v>
      </c>
      <c r="P2903" s="77" t="str" cm="1">
        <f t="array" aca="1" ref="P2903" ca="1">_xlfn.IFS((N2903-TODAY())&gt;=547,"06 Expires over 18 months",(N2903-TODAY())&gt;=365,"05 Expires in 18 months",(N2903-TODAY())&gt;=183,"04 Expires in 12 months",(N2903-TODAY())&gt;=92,"03 Expires in 6 months",(N2903-TODAY())&gt;=31,"02 Expires in 3 months",(N2903-TODAY())&gt;=0,"01 Expires in 30 days",(N2903-TODAY())&gt;=-31,"01 Expired last 30 days",(N2903-TODAY())&gt;=-92,"02 Expired last 3 months",(N2903-TODAY())&gt;=-183,"03 Expired last 6 months",(N2903-TODAY())&gt;=-365,"04 Expired last 12 months",(N2903-TODAY())&gt;=-547,"05 Expired last 18 months",TRUE,"06 Expired over 18 months")</f>
        <v>06 Expires over 18 months</v>
      </c>
      <c r="Q2903" s="65">
        <v>45000</v>
      </c>
      <c r="R2903" s="84">
        <f t="shared" si="591"/>
        <v>176250</v>
      </c>
      <c r="S2903" s="77" t="str" cm="1">
        <f t="array" ref="S2903">_xlfn.IFS(R2903&gt;5000000,"Gold",R2903&gt;=500000,"Silver",R2903&gt;30000,"Bronze",TRUE,"Transactional")</f>
        <v>Bronze</v>
      </c>
      <c r="T2903" s="24" t="s">
        <v>54</v>
      </c>
      <c r="U2903" s="101" t="s">
        <v>109</v>
      </c>
      <c r="V2903" s="101" t="s">
        <v>110</v>
      </c>
      <c r="W2903" s="77" t="str">
        <f t="shared" si="590"/>
        <v>Yes</v>
      </c>
      <c r="X2903" s="77" t="str">
        <f>IFERROR(_xlfn.XLOOKUP(J2903&amp;"||"&amp;K2903,'Mapping Ref.'!$J$2:$J$538,'Mapping Ref.'!$K$2:$K$538),"")</f>
        <v>Corporate</v>
      </c>
      <c r="Y2903" s="77" t="str" cm="1">
        <f t="array" ref="Y2903">_xlfn.IFS(R2903&gt;2000000,"For Publication",R2903&gt;100000,"PID",R2903&gt;30000,"RFQ",TRUE,"Transactional")</f>
        <v>PID</v>
      </c>
      <c r="Z2903" s="24" t="s">
        <v>8586</v>
      </c>
      <c r="AA2903" s="32">
        <v>36</v>
      </c>
      <c r="AB2903" s="24">
        <v>24</v>
      </c>
      <c r="AC2903" s="25">
        <v>45772</v>
      </c>
      <c r="AD2903" s="24" t="s">
        <v>58</v>
      </c>
      <c r="AE2903" s="24" t="s">
        <v>8347</v>
      </c>
      <c r="AF2903" s="24" t="s">
        <v>60</v>
      </c>
      <c r="AG2903" s="24" t="s">
        <v>59</v>
      </c>
      <c r="AH2903" s="24" t="s">
        <v>60</v>
      </c>
      <c r="AI2903" s="24">
        <v>2725771</v>
      </c>
      <c r="AJ2903" s="24" t="s">
        <v>59</v>
      </c>
      <c r="AK2903" s="24" t="s">
        <v>86</v>
      </c>
      <c r="AL2903" s="24" t="s">
        <v>70</v>
      </c>
      <c r="AM2903" s="24" t="s">
        <v>60</v>
      </c>
      <c r="AN2903" s="24" t="s">
        <v>59</v>
      </c>
      <c r="AO2903" s="24">
        <v>0</v>
      </c>
      <c r="AP2903" s="24"/>
      <c r="AQ2903" s="24" t="s">
        <v>11506</v>
      </c>
      <c r="AR2903" s="24" t="s">
        <v>11507</v>
      </c>
      <c r="AS2903" s="89">
        <f t="shared" si="592"/>
        <v>47</v>
      </c>
      <c r="AT2903" s="24" t="s">
        <v>11508</v>
      </c>
    </row>
    <row r="2904" spans="1:46" x14ac:dyDescent="0.5">
      <c r="A2904" s="24">
        <v>3055</v>
      </c>
      <c r="B2904" s="24"/>
      <c r="C2904" s="24"/>
      <c r="D2904" s="24" t="s">
        <v>11509</v>
      </c>
      <c r="E2904" s="24" t="s">
        <v>11510</v>
      </c>
      <c r="F2904" s="77" t="str">
        <f t="shared" si="589"/>
        <v>EventPro Solutions Limited</v>
      </c>
      <c r="G2904" s="24" t="s">
        <v>11511</v>
      </c>
      <c r="H2904" s="24" t="s">
        <v>8238</v>
      </c>
      <c r="I2904" s="24" t="s">
        <v>8238</v>
      </c>
      <c r="J2904" s="24" t="s">
        <v>321</v>
      </c>
      <c r="K2904" s="27" t="s">
        <v>8802</v>
      </c>
      <c r="L2904" s="25">
        <v>45772</v>
      </c>
      <c r="M2904" s="25">
        <v>45799</v>
      </c>
      <c r="N2904" s="81">
        <f t="shared" si="594"/>
        <v>45799</v>
      </c>
      <c r="O2904" s="77" t="str">
        <f t="shared" ca="1" si="593"/>
        <v>Expired</v>
      </c>
      <c r="P2904" s="77" t="str" cm="1">
        <f t="array" aca="1" ref="P2904" ca="1">_xlfn.IFS((N2904-TODAY())&gt;=547,"06 Expires over 18 months",(N2904-TODAY())&gt;=365,"05 Expires in 18 months",(N2904-TODAY())&gt;=183,"04 Expires in 12 months",(N2904-TODAY())&gt;=92,"03 Expires in 6 months",(N2904-TODAY())&gt;=31,"02 Expires in 3 months",(N2904-TODAY())&gt;=0,"01 Expires in 30 days",(N2904-TODAY())&gt;=-31,"01 Expired last 30 days",(N2904-TODAY())&gt;=-92,"02 Expired last 3 months",(N2904-TODAY())&gt;=-183,"03 Expired last 6 months",(N2904-TODAY())&gt;=-365,"04 Expired last 12 months",(N2904-TODAY())&gt;=-547,"05 Expired last 18 months",TRUE,"06 Expired over 18 months")</f>
        <v>05 Expired last 18 months</v>
      </c>
      <c r="Q2904" s="65">
        <v>822</v>
      </c>
      <c r="R2904" s="84">
        <f t="shared" si="591"/>
        <v>822</v>
      </c>
      <c r="S2904" s="77" t="str" cm="1">
        <f t="array" ref="S2904">_xlfn.IFS(R2904&gt;5000000,"Gold",R2904&gt;=500000,"Silver",R2904&gt;30000,"Bronze",TRUE,"Transactional")</f>
        <v>Transactional</v>
      </c>
      <c r="T2904" s="24" t="s">
        <v>54</v>
      </c>
      <c r="U2904" s="101" t="s">
        <v>99</v>
      </c>
      <c r="V2904" s="101" t="s">
        <v>1168</v>
      </c>
      <c r="W2904" s="77" t="str">
        <f t="shared" si="590"/>
        <v>No</v>
      </c>
      <c r="X2904" s="77" t="str">
        <f>IFERROR(_xlfn.XLOOKUP(J2904&amp;"||"&amp;K2904,'Mapping Ref.'!$J$2:$J$538,'Mapping Ref.'!$K$2:$K$538),"")</f>
        <v>Corporate</v>
      </c>
      <c r="Y2904" s="77" t="str" cm="1">
        <f t="array" ref="Y2904">_xlfn.IFS(R2904&gt;2000000,"For Publication",R2904&gt;100000,"PID",R2904&gt;30000,"RFQ",TRUE,"Transactional")</f>
        <v>Transactional</v>
      </c>
      <c r="Z2904" s="24" t="s">
        <v>2277</v>
      </c>
      <c r="AA2904" s="32">
        <v>1</v>
      </c>
      <c r="AB2904" s="24">
        <v>0</v>
      </c>
      <c r="AC2904" s="25">
        <v>45775</v>
      </c>
      <c r="AD2904" s="24" t="s">
        <v>58</v>
      </c>
      <c r="AE2904" s="24" t="s">
        <v>8546</v>
      </c>
      <c r="AF2904" s="24" t="s">
        <v>60</v>
      </c>
      <c r="AG2904" s="24" t="s">
        <v>59</v>
      </c>
      <c r="AH2904" s="24" t="s">
        <v>60</v>
      </c>
      <c r="AI2904" s="24">
        <v>9852161</v>
      </c>
      <c r="AJ2904" s="24" t="s">
        <v>59</v>
      </c>
      <c r="AK2904" s="24" t="s">
        <v>86</v>
      </c>
      <c r="AL2904" s="24" t="s">
        <v>8595</v>
      </c>
      <c r="AM2904" s="24" t="s">
        <v>60</v>
      </c>
      <c r="AN2904" s="24"/>
      <c r="AO2904" s="24">
        <v>0</v>
      </c>
      <c r="AP2904" s="24" t="s">
        <v>11512</v>
      </c>
      <c r="AQ2904" s="24" t="s">
        <v>11513</v>
      </c>
      <c r="AR2904" s="24" t="s">
        <v>11514</v>
      </c>
      <c r="AS2904" s="89">
        <f t="shared" si="592"/>
        <v>0</v>
      </c>
      <c r="AT2904" s="24"/>
    </row>
    <row r="2905" spans="1:46" x14ac:dyDescent="0.5">
      <c r="A2905" s="24">
        <v>3056</v>
      </c>
      <c r="B2905" s="24" t="s">
        <v>506</v>
      </c>
      <c r="C2905" s="24"/>
      <c r="D2905" s="24" t="s">
        <v>11515</v>
      </c>
      <c r="E2905" s="24" t="s">
        <v>11516</v>
      </c>
      <c r="F2905" s="77" t="str">
        <f t="shared" si="589"/>
        <v>TETRA TECH ENVIRONMNET PLANNING TRANSPORT LTD</v>
      </c>
      <c r="G2905" s="24" t="s">
        <v>11515</v>
      </c>
      <c r="H2905" s="24" t="s">
        <v>3282</v>
      </c>
      <c r="I2905" s="24" t="s">
        <v>10463</v>
      </c>
      <c r="J2905" s="24" t="s">
        <v>107</v>
      </c>
      <c r="K2905" s="27" t="s">
        <v>3283</v>
      </c>
      <c r="L2905" s="25">
        <v>45775</v>
      </c>
      <c r="M2905" s="25">
        <v>46139</v>
      </c>
      <c r="N2905" s="81">
        <f t="shared" si="594"/>
        <v>46139</v>
      </c>
      <c r="O2905" s="77" t="str">
        <f t="shared" ca="1" si="593"/>
        <v>Expired</v>
      </c>
      <c r="P2905" s="77" t="str" cm="1">
        <f t="array" aca="1" ref="P2905" ca="1">_xlfn.IFS((N2905-TODAY())&gt;=547,"06 Expires over 18 months",(N2905-TODAY())&gt;=365,"05 Expires in 18 months",(N2905-TODAY())&gt;=183,"04 Expires in 12 months",(N2905-TODAY())&gt;=92,"03 Expires in 6 months",(N2905-TODAY())&gt;=31,"02 Expires in 3 months",(N2905-TODAY())&gt;=0,"01 Expires in 30 days",(N2905-TODAY())&gt;=-31,"01 Expired last 30 days",(N2905-TODAY())&gt;=-92,"02 Expired last 3 months",(N2905-TODAY())&gt;=-183,"03 Expired last 6 months",(N2905-TODAY())&gt;=-365,"04 Expired last 12 months",(N2905-TODAY())&gt;=-547,"05 Expired last 18 months",TRUE,"06 Expired over 18 months")</f>
        <v>03 Expired last 6 months</v>
      </c>
      <c r="Q2905" s="65">
        <v>19200</v>
      </c>
      <c r="R2905" s="84">
        <f t="shared" si="591"/>
        <v>19200</v>
      </c>
      <c r="S2905" s="77" t="str" cm="1">
        <f t="array" ref="S2905">_xlfn.IFS(R2905&gt;5000000,"Gold",R2905&gt;=500000,"Silver",R2905&gt;30000,"Bronze",TRUE,"Transactional")</f>
        <v>Transactional</v>
      </c>
      <c r="T2905" s="24" t="s">
        <v>54</v>
      </c>
      <c r="U2905" s="101" t="s">
        <v>109</v>
      </c>
      <c r="V2905" s="101" t="s">
        <v>1146</v>
      </c>
      <c r="W2905" s="77" t="str">
        <f t="shared" si="590"/>
        <v>No</v>
      </c>
      <c r="X2905" s="77" t="str">
        <f>IFERROR(_xlfn.XLOOKUP(J2905&amp;"||"&amp;K2905,'Mapping Ref.'!$J$2:$J$538,'Mapping Ref.'!$K$2:$K$538),"")</f>
        <v>Construction &amp; Estates</v>
      </c>
      <c r="Y2905" s="77" t="str" cm="1">
        <f t="array" ref="Y2905">_xlfn.IFS(R2905&gt;2000000,"For Publication",R2905&gt;100000,"PID",R2905&gt;30000,"RFQ",TRUE,"Transactional")</f>
        <v>Transactional</v>
      </c>
      <c r="Z2905" s="24" t="s">
        <v>2277</v>
      </c>
      <c r="AA2905" s="32">
        <v>12</v>
      </c>
      <c r="AB2905" s="24">
        <v>0</v>
      </c>
      <c r="AC2905" s="25">
        <v>45775</v>
      </c>
      <c r="AD2905" s="24" t="s">
        <v>58</v>
      </c>
      <c r="AE2905" s="24" t="s">
        <v>8375</v>
      </c>
      <c r="AF2905" s="24" t="s">
        <v>60</v>
      </c>
      <c r="AG2905" s="24" t="s">
        <v>59</v>
      </c>
      <c r="AH2905" s="24" t="s">
        <v>60</v>
      </c>
      <c r="AI2905" s="24">
        <v>1959704</v>
      </c>
      <c r="AJ2905" s="24" t="s">
        <v>59</v>
      </c>
      <c r="AK2905" s="24" t="s">
        <v>101</v>
      </c>
      <c r="AL2905" s="24" t="s">
        <v>70</v>
      </c>
      <c r="AM2905" s="24" t="s">
        <v>60</v>
      </c>
      <c r="AN2905" s="24" t="s">
        <v>59</v>
      </c>
      <c r="AO2905" s="24">
        <v>0</v>
      </c>
      <c r="AP2905" s="24"/>
      <c r="AQ2905" s="24" t="s">
        <v>11517</v>
      </c>
      <c r="AR2905" s="24" t="s">
        <v>11518</v>
      </c>
      <c r="AS2905" s="89">
        <f t="shared" si="592"/>
        <v>11</v>
      </c>
      <c r="AT2905" s="24" t="s">
        <v>11519</v>
      </c>
    </row>
    <row r="2906" spans="1:46" x14ac:dyDescent="0.5">
      <c r="A2906" s="24">
        <v>3057</v>
      </c>
      <c r="B2906" s="24"/>
      <c r="C2906" s="24" t="s">
        <v>77</v>
      </c>
      <c r="D2906" s="24" t="s">
        <v>11520</v>
      </c>
      <c r="E2906" s="24" t="s">
        <v>11521</v>
      </c>
      <c r="F2906" s="77" t="str">
        <f t="shared" si="589"/>
        <v>T MOHAN &amp; CO LTD</v>
      </c>
      <c r="G2906" s="24" t="s">
        <v>11450</v>
      </c>
      <c r="H2906" s="24" t="s">
        <v>784</v>
      </c>
      <c r="I2906" s="24" t="s">
        <v>1128</v>
      </c>
      <c r="J2906" s="24" t="s">
        <v>321</v>
      </c>
      <c r="K2906" s="27" t="s">
        <v>3201</v>
      </c>
      <c r="L2906" s="25">
        <v>45743</v>
      </c>
      <c r="M2906" s="25">
        <v>45751</v>
      </c>
      <c r="N2906" s="81">
        <f t="shared" si="594"/>
        <v>45751</v>
      </c>
      <c r="O2906" s="77" t="str">
        <f t="shared" ca="1" si="593"/>
        <v>Expired</v>
      </c>
      <c r="P2906" s="77" t="str" cm="1">
        <f t="array" aca="1" ref="P2906" ca="1">_xlfn.IFS((N2906-TODAY())&gt;=547,"06 Expires over 18 months",(N2906-TODAY())&gt;=365,"05 Expires in 18 months",(N2906-TODAY())&gt;=183,"04 Expires in 12 months",(N2906-TODAY())&gt;=92,"03 Expires in 6 months",(N2906-TODAY())&gt;=31,"02 Expires in 3 months",(N2906-TODAY())&gt;=0,"01 Expires in 30 days",(N2906-TODAY())&gt;=-31,"01 Expired last 30 days",(N2906-TODAY())&gt;=-92,"02 Expired last 3 months",(N2906-TODAY())&gt;=-183,"03 Expired last 6 months",(N2906-TODAY())&gt;=-365,"04 Expired last 12 months",(N2906-TODAY())&gt;=-547,"05 Expired last 18 months",TRUE,"06 Expired over 18 months")</f>
        <v>05 Expired last 18 months</v>
      </c>
      <c r="Q2906" s="65">
        <v>8610</v>
      </c>
      <c r="R2906" s="84">
        <f t="shared" si="591"/>
        <v>8610</v>
      </c>
      <c r="S2906" s="77" t="str" cm="1">
        <f t="array" ref="S2906">_xlfn.IFS(R2906&gt;5000000,"Gold",R2906&gt;=500000,"Silver",R2906&gt;30000,"Bronze",TRUE,"Transactional")</f>
        <v>Transactional</v>
      </c>
      <c r="T2906" s="24" t="s">
        <v>122</v>
      </c>
      <c r="U2906" s="101" t="s">
        <v>208</v>
      </c>
      <c r="V2906" s="101" t="s">
        <v>209</v>
      </c>
      <c r="W2906" s="77" t="str">
        <f t="shared" si="590"/>
        <v>No</v>
      </c>
      <c r="X2906" s="77" t="str">
        <f>IFERROR(_xlfn.XLOOKUP(J2906&amp;"||"&amp;K2906,'Mapping Ref.'!$J$2:$J$538,'Mapping Ref.'!$K$2:$K$538),"")</f>
        <v>Corporate</v>
      </c>
      <c r="Y2906" s="77" t="str" cm="1">
        <f t="array" ref="Y2906">_xlfn.IFS(R2906&gt;2000000,"For Publication",R2906&gt;100000,"PID",R2906&gt;30000,"RFQ",TRUE,"Transactional")</f>
        <v>Transactional</v>
      </c>
      <c r="Z2906" s="24" t="s">
        <v>2277</v>
      </c>
      <c r="AA2906" s="32">
        <v>0</v>
      </c>
      <c r="AB2906" s="24">
        <v>0</v>
      </c>
      <c r="AC2906" s="25">
        <v>45775</v>
      </c>
      <c r="AD2906" s="24" t="s">
        <v>58</v>
      </c>
      <c r="AE2906" s="24" t="s">
        <v>8375</v>
      </c>
      <c r="AF2906" s="24" t="s">
        <v>59</v>
      </c>
      <c r="AG2906" s="24" t="s">
        <v>59</v>
      </c>
      <c r="AH2906" s="24" t="s">
        <v>60</v>
      </c>
      <c r="AI2906" s="24">
        <v>1163354</v>
      </c>
      <c r="AJ2906" s="24" t="s">
        <v>59</v>
      </c>
      <c r="AK2906" s="24" t="s">
        <v>101</v>
      </c>
      <c r="AL2906" s="24" t="s">
        <v>70</v>
      </c>
      <c r="AM2906" s="24" t="s">
        <v>60</v>
      </c>
      <c r="AN2906" s="24" t="s">
        <v>59</v>
      </c>
      <c r="AO2906" s="24">
        <v>0</v>
      </c>
      <c r="AP2906" s="24" t="s">
        <v>8471</v>
      </c>
      <c r="AQ2906" s="24" t="s">
        <v>11451</v>
      </c>
      <c r="AR2906" s="24" t="s">
        <v>11452</v>
      </c>
      <c r="AS2906" s="89">
        <f t="shared" si="592"/>
        <v>0</v>
      </c>
      <c r="AT2906" s="24" t="s">
        <v>11453</v>
      </c>
    </row>
    <row r="2907" spans="1:46" x14ac:dyDescent="0.5">
      <c r="A2907" s="24">
        <v>3058</v>
      </c>
      <c r="B2907" s="24"/>
      <c r="C2907" s="24" t="s">
        <v>77</v>
      </c>
      <c r="D2907" s="24" t="s">
        <v>11203</v>
      </c>
      <c r="E2907" s="24" t="s">
        <v>11204</v>
      </c>
      <c r="F2907" s="77" t="str">
        <f t="shared" si="589"/>
        <v>BELL PHILLIPS ARCHITECTS LTD</v>
      </c>
      <c r="G2907" s="24" t="s">
        <v>11522</v>
      </c>
      <c r="H2907" s="24" t="s">
        <v>784</v>
      </c>
      <c r="I2907" s="24" t="s">
        <v>1128</v>
      </c>
      <c r="J2907" s="24" t="s">
        <v>321</v>
      </c>
      <c r="K2907" s="27" t="s">
        <v>3201</v>
      </c>
      <c r="L2907" s="25">
        <v>45740</v>
      </c>
      <c r="M2907" s="25">
        <v>45751</v>
      </c>
      <c r="N2907" s="81">
        <f t="shared" si="594"/>
        <v>45751</v>
      </c>
      <c r="O2907" s="77" t="str">
        <f t="shared" ca="1" si="593"/>
        <v>Expired</v>
      </c>
      <c r="P2907" s="77" t="str" cm="1">
        <f t="array" aca="1" ref="P2907" ca="1">_xlfn.IFS((N2907-TODAY())&gt;=547,"06 Expires over 18 months",(N2907-TODAY())&gt;=365,"05 Expires in 18 months",(N2907-TODAY())&gt;=183,"04 Expires in 12 months",(N2907-TODAY())&gt;=92,"03 Expires in 6 months",(N2907-TODAY())&gt;=31,"02 Expires in 3 months",(N2907-TODAY())&gt;=0,"01 Expires in 30 days",(N2907-TODAY())&gt;=-31,"01 Expired last 30 days",(N2907-TODAY())&gt;=-92,"02 Expired last 3 months",(N2907-TODAY())&gt;=-183,"03 Expired last 6 months",(N2907-TODAY())&gt;=-365,"04 Expired last 12 months",(N2907-TODAY())&gt;=-547,"05 Expired last 18 months",TRUE,"06 Expired over 18 months")</f>
        <v>05 Expired last 18 months</v>
      </c>
      <c r="Q2907" s="65">
        <v>6000</v>
      </c>
      <c r="R2907" s="84">
        <f t="shared" si="591"/>
        <v>6000</v>
      </c>
      <c r="S2907" s="77" t="str" cm="1">
        <f t="array" ref="S2907">_xlfn.IFS(R2907&gt;5000000,"Gold",R2907&gt;=500000,"Silver",R2907&gt;30000,"Bronze",TRUE,"Transactional")</f>
        <v>Transactional</v>
      </c>
      <c r="T2907" s="24" t="s">
        <v>122</v>
      </c>
      <c r="U2907" s="101" t="s">
        <v>116</v>
      </c>
      <c r="V2907" s="101" t="s">
        <v>70</v>
      </c>
      <c r="W2907" s="77" t="str">
        <f t="shared" si="590"/>
        <v>No</v>
      </c>
      <c r="X2907" s="77" t="str">
        <f>IFERROR(_xlfn.XLOOKUP(J2907&amp;"||"&amp;K2907,'Mapping Ref.'!$J$2:$J$538,'Mapping Ref.'!$K$2:$K$538),"")</f>
        <v>Corporate</v>
      </c>
      <c r="Y2907" s="77" t="str" cm="1">
        <f t="array" ref="Y2907">_xlfn.IFS(R2907&gt;2000000,"For Publication",R2907&gt;100000,"PID",R2907&gt;30000,"RFQ",TRUE,"Transactional")</f>
        <v>Transactional</v>
      </c>
      <c r="Z2907" s="24" t="s">
        <v>2277</v>
      </c>
      <c r="AA2907" s="32">
        <v>0</v>
      </c>
      <c r="AB2907" s="24">
        <v>0</v>
      </c>
      <c r="AC2907" s="25">
        <v>45775</v>
      </c>
      <c r="AD2907" s="24" t="s">
        <v>58</v>
      </c>
      <c r="AE2907" s="24" t="s">
        <v>8375</v>
      </c>
      <c r="AF2907" s="24" t="s">
        <v>59</v>
      </c>
      <c r="AG2907" s="24" t="s">
        <v>59</v>
      </c>
      <c r="AH2907" s="24" t="s">
        <v>60</v>
      </c>
      <c r="AI2907" s="24">
        <v>5099481</v>
      </c>
      <c r="AJ2907" s="24" t="s">
        <v>59</v>
      </c>
      <c r="AK2907" s="24" t="s">
        <v>101</v>
      </c>
      <c r="AL2907" s="24" t="s">
        <v>70</v>
      </c>
      <c r="AM2907" s="24" t="s">
        <v>60</v>
      </c>
      <c r="AN2907" s="24" t="s">
        <v>59</v>
      </c>
      <c r="AO2907" s="24">
        <v>0</v>
      </c>
      <c r="AP2907" s="24" t="s">
        <v>8471</v>
      </c>
      <c r="AQ2907" s="24" t="s">
        <v>11523</v>
      </c>
      <c r="AR2907" s="24" t="s">
        <v>11524</v>
      </c>
      <c r="AS2907" s="89">
        <f t="shared" si="592"/>
        <v>0</v>
      </c>
      <c r="AT2907" s="24" t="s">
        <v>7240</v>
      </c>
    </row>
    <row r="2908" spans="1:46" x14ac:dyDescent="0.5">
      <c r="A2908" s="24">
        <v>3059</v>
      </c>
      <c r="B2908" s="24" t="s">
        <v>506</v>
      </c>
      <c r="C2908" s="24"/>
      <c r="D2908" s="24" t="s">
        <v>11525</v>
      </c>
      <c r="E2908" s="24" t="s">
        <v>11526</v>
      </c>
      <c r="F2908" s="77" t="str">
        <f t="shared" si="589"/>
        <v>NRG RIVERSIDE T/A RIVERSIDE TRUCK RENTAL LIMITED</v>
      </c>
      <c r="G2908" s="24" t="s">
        <v>11525</v>
      </c>
      <c r="H2908" s="24" t="s">
        <v>3282</v>
      </c>
      <c r="I2908" s="24" t="s">
        <v>10463</v>
      </c>
      <c r="J2908" s="24" t="s">
        <v>107</v>
      </c>
      <c r="K2908" s="27" t="s">
        <v>3283</v>
      </c>
      <c r="L2908" s="25">
        <v>45839</v>
      </c>
      <c r="M2908" s="25">
        <v>46203</v>
      </c>
      <c r="N2908" s="81">
        <f t="shared" si="594"/>
        <v>46934</v>
      </c>
      <c r="O2908" s="77" t="str">
        <f t="shared" ca="1" si="593"/>
        <v>Live</v>
      </c>
      <c r="P2908" s="77" t="str" cm="1">
        <f t="array" aca="1" ref="P2908" ca="1">_xlfn.IFS((N2908-TODAY())&gt;=547,"06 Expires over 18 months",(N2908-TODAY())&gt;=365,"05 Expires in 18 months",(N2908-TODAY())&gt;=183,"04 Expires in 12 months",(N2908-TODAY())&gt;=92,"03 Expires in 6 months",(N2908-TODAY())&gt;=31,"02 Expires in 3 months",(N2908-TODAY())&gt;=0,"01 Expires in 30 days",(N2908-TODAY())&gt;=-31,"01 Expired last 30 days",(N2908-TODAY())&gt;=-92,"02 Expired last 3 months",(N2908-TODAY())&gt;=-183,"03 Expired last 6 months",(N2908-TODAY())&gt;=-365,"04 Expired last 12 months",(N2908-TODAY())&gt;=-547,"05 Expired last 18 months",TRUE,"06 Expired over 18 months")</f>
        <v>06 Expires over 18 months</v>
      </c>
      <c r="Q2908" s="65">
        <v>2058000</v>
      </c>
      <c r="R2908" s="84">
        <f t="shared" si="591"/>
        <v>6002500</v>
      </c>
      <c r="S2908" s="77" t="str" cm="1">
        <f t="array" ref="S2908">_xlfn.IFS(R2908&gt;5000000,"Gold",R2908&gt;=500000,"Silver",R2908&gt;30000,"Bronze",TRUE,"Transactional")</f>
        <v>Gold</v>
      </c>
      <c r="T2908" s="24" t="s">
        <v>54</v>
      </c>
      <c r="U2908" s="101" t="s">
        <v>393</v>
      </c>
      <c r="V2908" s="101" t="s">
        <v>394</v>
      </c>
      <c r="W2908" s="77" t="str">
        <f t="shared" si="590"/>
        <v>Yes</v>
      </c>
      <c r="X2908" s="77" t="str">
        <f>IFERROR(_xlfn.XLOOKUP(J2908&amp;"||"&amp;K2908,'Mapping Ref.'!$J$2:$J$538,'Mapping Ref.'!$K$2:$K$538),"")</f>
        <v>Construction &amp; Estates</v>
      </c>
      <c r="Y2908" s="77" t="str" cm="1">
        <f t="array" ref="Y2908">_xlfn.IFS(R2908&gt;2000000,"For Publication",R2908&gt;100000,"PID",R2908&gt;30000,"RFQ",TRUE,"Transactional")</f>
        <v>For Publication</v>
      </c>
      <c r="Z2908" s="24" t="s">
        <v>2277</v>
      </c>
      <c r="AA2908" s="32">
        <v>60</v>
      </c>
      <c r="AB2908" s="24">
        <v>24</v>
      </c>
      <c r="AC2908" s="25">
        <v>45775</v>
      </c>
      <c r="AD2908" s="24" t="s">
        <v>58</v>
      </c>
      <c r="AE2908" s="24" t="s">
        <v>8375</v>
      </c>
      <c r="AF2908" s="24" t="s">
        <v>60</v>
      </c>
      <c r="AG2908" s="24" t="s">
        <v>59</v>
      </c>
      <c r="AH2908" s="24" t="s">
        <v>60</v>
      </c>
      <c r="AI2908" s="24">
        <v>3190863</v>
      </c>
      <c r="AJ2908" s="24" t="s">
        <v>59</v>
      </c>
      <c r="AK2908" s="24" t="s">
        <v>76</v>
      </c>
      <c r="AL2908" s="24" t="s">
        <v>8595</v>
      </c>
      <c r="AM2908" s="24" t="s">
        <v>60</v>
      </c>
      <c r="AN2908" s="24" t="s">
        <v>59</v>
      </c>
      <c r="AO2908" s="24">
        <v>0</v>
      </c>
      <c r="AP2908" s="24"/>
      <c r="AQ2908" s="24" t="s">
        <v>11527</v>
      </c>
      <c r="AR2908" s="24" t="s">
        <v>11528</v>
      </c>
      <c r="AS2908" s="89">
        <f t="shared" si="592"/>
        <v>35</v>
      </c>
      <c r="AT2908" s="24"/>
    </row>
    <row r="2909" spans="1:46" x14ac:dyDescent="0.5">
      <c r="A2909" s="24">
        <v>3060</v>
      </c>
      <c r="B2909" s="24" t="s">
        <v>506</v>
      </c>
      <c r="C2909" s="24"/>
      <c r="D2909" s="24" t="s">
        <v>11529</v>
      </c>
      <c r="E2909" s="24" t="s">
        <v>11530</v>
      </c>
      <c r="F2909" s="77" t="str">
        <f t="shared" si="589"/>
        <v>Drs Parmar, Knight, Kooner &amp; Bhatoa The Barnabas Medical Centre</v>
      </c>
      <c r="G2909" s="24" t="s">
        <v>11531</v>
      </c>
      <c r="H2909" s="24" t="s">
        <v>3268</v>
      </c>
      <c r="I2909" s="24" t="s">
        <v>3269</v>
      </c>
      <c r="J2909" s="24" t="s">
        <v>190</v>
      </c>
      <c r="K2909" s="24" t="s">
        <v>3270</v>
      </c>
      <c r="L2909" s="25">
        <v>45775</v>
      </c>
      <c r="M2909" s="25">
        <v>46140</v>
      </c>
      <c r="N2909" s="81">
        <f t="shared" si="594"/>
        <v>46505</v>
      </c>
      <c r="O2909" s="77" t="str">
        <f t="shared" ca="1" si="593"/>
        <v>Live</v>
      </c>
      <c r="P2909" s="77" t="str" cm="1">
        <f t="array" aca="1" ref="P2909" ca="1">_xlfn.IFS((N2909-TODAY())&gt;=547,"06 Expires over 18 months",(N2909-TODAY())&gt;=365,"05 Expires in 18 months",(N2909-TODAY())&gt;=183,"04 Expires in 12 months",(N2909-TODAY())&gt;=92,"03 Expires in 6 months",(N2909-TODAY())&gt;=31,"02 Expires in 3 months",(N2909-TODAY())&gt;=0,"01 Expires in 30 days",(N2909-TODAY())&gt;=-31,"01 Expired last 30 days",(N2909-TODAY())&gt;=-92,"02 Expired last 3 months",(N2909-TODAY())&gt;=-183,"03 Expired last 6 months",(N2909-TODAY())&gt;=-365,"04 Expired last 12 months",(N2909-TODAY())&gt;=-547,"05 Expired last 18 months",TRUE,"06 Expired over 18 months")</f>
        <v>04 Expires in 12 months</v>
      </c>
      <c r="Q2909" s="65">
        <v>15000</v>
      </c>
      <c r="R2909" s="84">
        <f t="shared" si="591"/>
        <v>30000</v>
      </c>
      <c r="S2909" s="77" t="str" cm="1">
        <f t="array" ref="S2909">_xlfn.IFS(R2909&gt;5000000,"Gold",R2909&gt;=500000,"Silver",R2909&gt;30000,"Bronze",TRUE,"Transactional")</f>
        <v>Transactional</v>
      </c>
      <c r="T2909" s="24" t="s">
        <v>54</v>
      </c>
      <c r="U2909" s="101" t="s">
        <v>237</v>
      </c>
      <c r="V2909" s="101" t="s">
        <v>350</v>
      </c>
      <c r="W2909" s="77" t="str">
        <f t="shared" si="590"/>
        <v>Yes</v>
      </c>
      <c r="X2909" s="77" t="str">
        <f>IFERROR(_xlfn.XLOOKUP(J2909&amp;"||"&amp;K2909,'Mapping Ref.'!$J$2:$J$538,'Mapping Ref.'!$K$2:$K$538),"")</f>
        <v>Childrens &amp; Adults</v>
      </c>
      <c r="Y2909" s="77" t="str" cm="1">
        <f t="array" ref="Y2909">_xlfn.IFS(R2909&gt;2000000,"For Publication",R2909&gt;100000,"PID",R2909&gt;30000,"RFQ",TRUE,"Transactional")</f>
        <v>Transactional</v>
      </c>
      <c r="Z2909" s="24" t="s">
        <v>2277</v>
      </c>
      <c r="AA2909" s="32">
        <v>12</v>
      </c>
      <c r="AB2909" s="24">
        <v>12</v>
      </c>
      <c r="AC2909" s="25">
        <v>45775</v>
      </c>
      <c r="AD2909" s="24" t="s">
        <v>58</v>
      </c>
      <c r="AE2909" s="24" t="s">
        <v>60</v>
      </c>
      <c r="AF2909" s="24" t="s">
        <v>60</v>
      </c>
      <c r="AG2909" s="24" t="s">
        <v>59</v>
      </c>
      <c r="AH2909" s="24" t="s">
        <v>60</v>
      </c>
      <c r="AI2909" s="24" t="s">
        <v>11532</v>
      </c>
      <c r="AJ2909" s="24" t="s">
        <v>59</v>
      </c>
      <c r="AK2909" s="24" t="s">
        <v>101</v>
      </c>
      <c r="AL2909" s="24" t="s">
        <v>70</v>
      </c>
      <c r="AM2909" s="24" t="s">
        <v>60</v>
      </c>
      <c r="AN2909" s="24" t="s">
        <v>59</v>
      </c>
      <c r="AO2909" s="24">
        <v>0</v>
      </c>
      <c r="AP2909" s="24" t="s">
        <v>8471</v>
      </c>
      <c r="AQ2909" s="24" t="s">
        <v>11533</v>
      </c>
      <c r="AR2909" s="24" t="s">
        <v>11534</v>
      </c>
      <c r="AS2909" s="89">
        <f t="shared" si="592"/>
        <v>24</v>
      </c>
      <c r="AT2909" s="24" t="s">
        <v>11535</v>
      </c>
    </row>
    <row r="2910" spans="1:46" x14ac:dyDescent="0.5">
      <c r="A2910" s="24">
        <v>3061</v>
      </c>
      <c r="B2910" s="24" t="s">
        <v>340</v>
      </c>
      <c r="C2910" s="24" t="s">
        <v>77</v>
      </c>
      <c r="D2910" s="24" t="s">
        <v>9177</v>
      </c>
      <c r="E2910" s="24" t="s">
        <v>11536</v>
      </c>
      <c r="F2910" s="77" t="str">
        <f t="shared" si="589"/>
        <v>Oak Tree Anglican Fellowship Trust</v>
      </c>
      <c r="G2910" s="24" t="s">
        <v>11537</v>
      </c>
      <c r="H2910" s="24" t="s">
        <v>11538</v>
      </c>
      <c r="I2910" s="24" t="s">
        <v>11539</v>
      </c>
      <c r="J2910" s="24" t="s">
        <v>190</v>
      </c>
      <c r="K2910" s="27" t="s">
        <v>11540</v>
      </c>
      <c r="L2910" s="25">
        <v>45776</v>
      </c>
      <c r="M2910" s="25">
        <v>46141</v>
      </c>
      <c r="N2910" s="81">
        <f t="shared" si="594"/>
        <v>46506</v>
      </c>
      <c r="O2910" s="77" t="str">
        <f t="shared" ca="1" si="593"/>
        <v>Live</v>
      </c>
      <c r="P2910" s="77" t="str" cm="1">
        <f t="array" aca="1" ref="P2910" ca="1">_xlfn.IFS((N2910-TODAY())&gt;=547,"06 Expires over 18 months",(N2910-TODAY())&gt;=365,"05 Expires in 18 months",(N2910-TODAY())&gt;=183,"04 Expires in 12 months",(N2910-TODAY())&gt;=92,"03 Expires in 6 months",(N2910-TODAY())&gt;=31,"02 Expires in 3 months",(N2910-TODAY())&gt;=0,"01 Expires in 30 days",(N2910-TODAY())&gt;=-31,"01 Expired last 30 days",(N2910-TODAY())&gt;=-92,"02 Expired last 3 months",(N2910-TODAY())&gt;=-183,"03 Expired last 6 months",(N2910-TODAY())&gt;=-365,"04 Expired last 12 months",(N2910-TODAY())&gt;=-547,"05 Expired last 18 months",TRUE,"06 Expired over 18 months")</f>
        <v>04 Expires in 12 months</v>
      </c>
      <c r="Q2910" s="65">
        <v>1500</v>
      </c>
      <c r="R2910" s="84">
        <f t="shared" si="591"/>
        <v>3000</v>
      </c>
      <c r="S2910" s="77" t="str" cm="1">
        <f t="array" ref="S2910">_xlfn.IFS(R2910&gt;5000000,"Gold",R2910&gt;=500000,"Silver",R2910&gt;30000,"Bronze",TRUE,"Transactional")</f>
        <v>Transactional</v>
      </c>
      <c r="T2910" s="24" t="s">
        <v>54</v>
      </c>
      <c r="U2910" s="101" t="s">
        <v>99</v>
      </c>
      <c r="V2910" s="101"/>
      <c r="W2910" s="77" t="str">
        <f t="shared" si="590"/>
        <v>Yes</v>
      </c>
      <c r="X2910" s="77" t="str">
        <f>IFERROR(_xlfn.XLOOKUP(J2910&amp;"||"&amp;K2910,'Mapping Ref.'!$J$2:$J$538,'Mapping Ref.'!$K$2:$K$538),"")</f>
        <v>Childrens &amp; Adults</v>
      </c>
      <c r="Y2910" s="77" t="str" cm="1">
        <f t="array" ref="Y2910">_xlfn.IFS(R2910&gt;2000000,"For Publication",R2910&gt;100000,"PID",R2910&gt;30000,"RFQ",TRUE,"Transactional")</f>
        <v>Transactional</v>
      </c>
      <c r="Z2910" s="24" t="s">
        <v>2277</v>
      </c>
      <c r="AA2910" s="32">
        <v>12</v>
      </c>
      <c r="AB2910" s="24">
        <v>12</v>
      </c>
      <c r="AC2910" s="25">
        <v>45776</v>
      </c>
      <c r="AD2910" s="24" t="s">
        <v>58</v>
      </c>
      <c r="AE2910" s="24" t="s">
        <v>60</v>
      </c>
      <c r="AF2910" s="24" t="s">
        <v>59</v>
      </c>
      <c r="AG2910" s="24" t="s">
        <v>59</v>
      </c>
      <c r="AH2910" s="24" t="s">
        <v>59</v>
      </c>
      <c r="AI2910" s="24">
        <v>1067145</v>
      </c>
      <c r="AJ2910" s="24" t="s">
        <v>59</v>
      </c>
      <c r="AK2910" s="24" t="s">
        <v>101</v>
      </c>
      <c r="AL2910" s="24" t="s">
        <v>70</v>
      </c>
      <c r="AM2910" s="24" t="s">
        <v>60</v>
      </c>
      <c r="AN2910" s="24" t="s">
        <v>59</v>
      </c>
      <c r="AO2910" s="24">
        <v>0</v>
      </c>
      <c r="AP2910" s="24"/>
      <c r="AQ2910" s="24" t="s">
        <v>11541</v>
      </c>
      <c r="AR2910" s="24" t="s">
        <v>11542</v>
      </c>
      <c r="AS2910" s="89">
        <f t="shared" si="592"/>
        <v>24</v>
      </c>
      <c r="AT2910" s="24" t="s">
        <v>11537</v>
      </c>
    </row>
    <row r="2911" spans="1:46" x14ac:dyDescent="0.5">
      <c r="A2911" s="24">
        <v>3062</v>
      </c>
      <c r="B2911" s="24"/>
      <c r="C2911" s="24"/>
      <c r="D2911" s="24" t="s">
        <v>11543</v>
      </c>
      <c r="E2911" s="24" t="s">
        <v>11544</v>
      </c>
      <c r="F2911" s="77" t="str">
        <f t="shared" si="589"/>
        <v>MORGAN SINDALL CONSTRUCTION &amp; INFRASTRUCTURE LTD</v>
      </c>
      <c r="G2911" s="24" t="s">
        <v>11545</v>
      </c>
      <c r="H2911" s="24" t="s">
        <v>784</v>
      </c>
      <c r="I2911" s="24" t="s">
        <v>1128</v>
      </c>
      <c r="J2911" s="24" t="s">
        <v>321</v>
      </c>
      <c r="K2911" s="27" t="s">
        <v>3201</v>
      </c>
      <c r="L2911" s="25">
        <v>45769</v>
      </c>
      <c r="M2911" s="25">
        <v>45854</v>
      </c>
      <c r="N2911" s="81">
        <f t="shared" si="594"/>
        <v>45854</v>
      </c>
      <c r="O2911" s="77" t="str">
        <f t="shared" ca="1" si="593"/>
        <v>Expired</v>
      </c>
      <c r="P2911" s="77" t="str" cm="1">
        <f t="array" aca="1" ref="P2911" ca="1">_xlfn.IFS((N2911-TODAY())&gt;=547,"06 Expires over 18 months",(N2911-TODAY())&gt;=365,"05 Expires in 18 months",(N2911-TODAY())&gt;=183,"04 Expires in 12 months",(N2911-TODAY())&gt;=92,"03 Expires in 6 months",(N2911-TODAY())&gt;=31,"02 Expires in 3 months",(N2911-TODAY())&gt;=0,"01 Expires in 30 days",(N2911-TODAY())&gt;=-31,"01 Expired last 30 days",(N2911-TODAY())&gt;=-92,"02 Expired last 3 months",(N2911-TODAY())&gt;=-183,"03 Expired last 6 months",(N2911-TODAY())&gt;=-365,"04 Expired last 12 months",(N2911-TODAY())&gt;=-547,"05 Expired last 18 months",TRUE,"06 Expired over 18 months")</f>
        <v>05 Expired last 18 months</v>
      </c>
      <c r="Q2911" s="65">
        <v>239514.84</v>
      </c>
      <c r="R2911" s="84">
        <f t="shared" si="591"/>
        <v>239514.84</v>
      </c>
      <c r="S2911" s="77" t="str" cm="1">
        <f t="array" ref="S2911">_xlfn.IFS(R2911&gt;5000000,"Gold",R2911&gt;=500000,"Silver",R2911&gt;30000,"Bronze",TRUE,"Transactional")</f>
        <v>Bronze</v>
      </c>
      <c r="T2911" s="24" t="s">
        <v>122</v>
      </c>
      <c r="U2911" s="101" t="s">
        <v>123</v>
      </c>
      <c r="V2911" s="101" t="s">
        <v>124</v>
      </c>
      <c r="W2911" s="77" t="str">
        <f t="shared" si="590"/>
        <v>No</v>
      </c>
      <c r="X2911" s="77" t="str">
        <f>IFERROR(_xlfn.XLOOKUP(J2911&amp;"||"&amp;K2911,'Mapping Ref.'!$J$2:$J$538,'Mapping Ref.'!$K$2:$K$538),"")</f>
        <v>Corporate</v>
      </c>
      <c r="Y2911" s="77" t="str" cm="1">
        <f t="array" ref="Y2911">_xlfn.IFS(R2911&gt;2000000,"For Publication",R2911&gt;100000,"PID",R2911&gt;30000,"RFQ",TRUE,"Transactional")</f>
        <v>PID</v>
      </c>
      <c r="Z2911" s="24" t="s">
        <v>2277</v>
      </c>
      <c r="AA2911" s="32">
        <v>0</v>
      </c>
      <c r="AB2911" s="24">
        <v>0</v>
      </c>
      <c r="AC2911" s="25">
        <v>45776</v>
      </c>
      <c r="AD2911" s="24" t="s">
        <v>58</v>
      </c>
      <c r="AE2911" s="24" t="s">
        <v>11546</v>
      </c>
      <c r="AF2911" s="24" t="s">
        <v>59</v>
      </c>
      <c r="AG2911" s="24" t="s">
        <v>59</v>
      </c>
      <c r="AH2911" s="24" t="s">
        <v>60</v>
      </c>
      <c r="AI2911" s="24">
        <v>4273754</v>
      </c>
      <c r="AJ2911" s="24" t="s">
        <v>60</v>
      </c>
      <c r="AK2911" s="24" t="s">
        <v>76</v>
      </c>
      <c r="AL2911" s="24" t="s">
        <v>70</v>
      </c>
      <c r="AM2911" s="24" t="s">
        <v>60</v>
      </c>
      <c r="AN2911" s="24" t="s">
        <v>59</v>
      </c>
      <c r="AO2911" s="24">
        <v>0</v>
      </c>
      <c r="AP2911" s="24" t="s">
        <v>8471</v>
      </c>
      <c r="AQ2911" s="24" t="s">
        <v>11547</v>
      </c>
      <c r="AR2911" s="24" t="s">
        <v>11548</v>
      </c>
      <c r="AS2911" s="89">
        <f t="shared" si="592"/>
        <v>2</v>
      </c>
      <c r="AT2911" s="24" t="s">
        <v>11549</v>
      </c>
    </row>
    <row r="2912" spans="1:46" x14ac:dyDescent="0.5">
      <c r="A2912" s="24">
        <v>3063</v>
      </c>
      <c r="B2912" s="24"/>
      <c r="C2912" s="24"/>
      <c r="D2912" s="24" t="s">
        <v>11550</v>
      </c>
      <c r="E2912" s="24" t="s">
        <v>11550</v>
      </c>
      <c r="F2912" s="77" t="str">
        <f t="shared" si="589"/>
        <v>ALLIES AND MORRISON</v>
      </c>
      <c r="G2912" s="24" t="s">
        <v>11551</v>
      </c>
      <c r="H2912" s="24" t="s">
        <v>11073</v>
      </c>
      <c r="I2912" s="24" t="s">
        <v>11409</v>
      </c>
      <c r="J2912" s="24" t="s">
        <v>321</v>
      </c>
      <c r="K2912" s="27" t="s">
        <v>11552</v>
      </c>
      <c r="L2912" s="25">
        <v>44593</v>
      </c>
      <c r="M2912" s="25">
        <v>44650</v>
      </c>
      <c r="N2912" s="81">
        <f t="shared" si="594"/>
        <v>44650</v>
      </c>
      <c r="O2912" s="77" t="str">
        <f t="shared" ca="1" si="593"/>
        <v>Expired</v>
      </c>
      <c r="P2912" s="77" t="str" cm="1">
        <f t="array" aca="1" ref="P2912" ca="1">_xlfn.IFS((N2912-TODAY())&gt;=547,"06 Expires over 18 months",(N2912-TODAY())&gt;=365,"05 Expires in 18 months",(N2912-TODAY())&gt;=183,"04 Expires in 12 months",(N2912-TODAY())&gt;=92,"03 Expires in 6 months",(N2912-TODAY())&gt;=31,"02 Expires in 3 months",(N2912-TODAY())&gt;=0,"01 Expires in 30 days",(N2912-TODAY())&gt;=-31,"01 Expired last 30 days",(N2912-TODAY())&gt;=-92,"02 Expired last 3 months",(N2912-TODAY())&gt;=-183,"03 Expired last 6 months",(N2912-TODAY())&gt;=-365,"04 Expired last 12 months",(N2912-TODAY())&gt;=-547,"05 Expired last 18 months",TRUE,"06 Expired over 18 months")</f>
        <v>06 Expired over 18 months</v>
      </c>
      <c r="Q2912" s="65">
        <v>50493</v>
      </c>
      <c r="R2912" s="84">
        <f t="shared" si="591"/>
        <v>50493</v>
      </c>
      <c r="S2912" s="77" t="str" cm="1">
        <f t="array" ref="S2912">_xlfn.IFS(R2912&gt;5000000,"Gold",R2912&gt;=500000,"Silver",R2912&gt;30000,"Bronze",TRUE,"Transactional")</f>
        <v>Bronze</v>
      </c>
      <c r="T2912" s="24" t="s">
        <v>54</v>
      </c>
      <c r="U2912" s="101" t="s">
        <v>123</v>
      </c>
      <c r="V2912" s="101" t="s">
        <v>338</v>
      </c>
      <c r="W2912" s="77" t="str">
        <f t="shared" si="590"/>
        <v>No</v>
      </c>
      <c r="X2912" s="77" t="str">
        <f>IFERROR(_xlfn.XLOOKUP(J2912&amp;"||"&amp;K2912,'Mapping Ref.'!$J$2:$J$538,'Mapping Ref.'!$K$2:$K$538),"")</f>
        <v>Corporate</v>
      </c>
      <c r="Y2912" s="77" t="str" cm="1">
        <f t="array" ref="Y2912">_xlfn.IFS(R2912&gt;2000000,"For Publication",R2912&gt;100000,"PID",R2912&gt;30000,"RFQ",TRUE,"Transactional")</f>
        <v>RFQ</v>
      </c>
      <c r="Z2912" s="24" t="s">
        <v>2277</v>
      </c>
      <c r="AA2912" s="32">
        <v>3</v>
      </c>
      <c r="AB2912" s="24">
        <v>0</v>
      </c>
      <c r="AC2912" s="25">
        <v>45777</v>
      </c>
      <c r="AD2912" s="24" t="s">
        <v>58</v>
      </c>
      <c r="AE2912" s="24" t="s">
        <v>8375</v>
      </c>
      <c r="AF2912" s="24" t="s">
        <v>60</v>
      </c>
      <c r="AG2912" s="24" t="s">
        <v>60</v>
      </c>
      <c r="AH2912" s="24" t="s">
        <v>60</v>
      </c>
      <c r="AI2912" s="24" t="s">
        <v>11553</v>
      </c>
      <c r="AJ2912" s="24" t="s">
        <v>60</v>
      </c>
      <c r="AK2912" s="24" t="s">
        <v>71</v>
      </c>
      <c r="AL2912" s="24" t="s">
        <v>70</v>
      </c>
      <c r="AM2912" s="24" t="s">
        <v>60</v>
      </c>
      <c r="AN2912" s="24"/>
      <c r="AO2912" s="24">
        <v>0</v>
      </c>
      <c r="AP2912" s="24" t="s">
        <v>11554</v>
      </c>
      <c r="AQ2912" s="24" t="s">
        <v>11555</v>
      </c>
      <c r="AR2912" s="24" t="s">
        <v>11556</v>
      </c>
      <c r="AS2912" s="89">
        <f t="shared" si="592"/>
        <v>1</v>
      </c>
      <c r="AT2912" s="24" t="s">
        <v>11557</v>
      </c>
    </row>
    <row r="2913" spans="1:46" x14ac:dyDescent="0.5">
      <c r="A2913" s="24">
        <v>3064</v>
      </c>
      <c r="B2913" s="24"/>
      <c r="C2913" s="24" t="s">
        <v>77</v>
      </c>
      <c r="D2913" s="24" t="s">
        <v>11558</v>
      </c>
      <c r="E2913" s="24" t="s">
        <v>11559</v>
      </c>
      <c r="F2913" s="77" t="str">
        <f t="shared" si="589"/>
        <v>RAMIDUS CONSULTING LIMITED</v>
      </c>
      <c r="G2913" s="24" t="s">
        <v>11560</v>
      </c>
      <c r="H2913" s="24" t="s">
        <v>11073</v>
      </c>
      <c r="I2913" s="24" t="s">
        <v>11409</v>
      </c>
      <c r="J2913" s="24" t="s">
        <v>321</v>
      </c>
      <c r="K2913" s="27" t="s">
        <v>1889</v>
      </c>
      <c r="L2913" s="25">
        <v>45730</v>
      </c>
      <c r="M2913" s="25">
        <v>45807</v>
      </c>
      <c r="N2913" s="81">
        <f t="shared" si="594"/>
        <v>45807</v>
      </c>
      <c r="O2913" s="77" t="str">
        <f t="shared" ca="1" si="593"/>
        <v>Expired</v>
      </c>
      <c r="P2913" s="77" t="str" cm="1">
        <f t="array" aca="1" ref="P2913" ca="1">_xlfn.IFS((N2913-TODAY())&gt;=547,"06 Expires over 18 months",(N2913-TODAY())&gt;=365,"05 Expires in 18 months",(N2913-TODAY())&gt;=183,"04 Expires in 12 months",(N2913-TODAY())&gt;=92,"03 Expires in 6 months",(N2913-TODAY())&gt;=31,"02 Expires in 3 months",(N2913-TODAY())&gt;=0,"01 Expires in 30 days",(N2913-TODAY())&gt;=-31,"01 Expired last 30 days",(N2913-TODAY())&gt;=-92,"02 Expired last 3 months",(N2913-TODAY())&gt;=-183,"03 Expired last 6 months",(N2913-TODAY())&gt;=-365,"04 Expired last 12 months",(N2913-TODAY())&gt;=-547,"05 Expired last 18 months",TRUE,"06 Expired over 18 months")</f>
        <v>05 Expired last 18 months</v>
      </c>
      <c r="Q2913" s="65">
        <v>23400</v>
      </c>
      <c r="R2913" s="84">
        <f t="shared" si="591"/>
        <v>23400</v>
      </c>
      <c r="S2913" s="77" t="str" cm="1">
        <f t="array" ref="S2913">_xlfn.IFS(R2913&gt;5000000,"Gold",R2913&gt;=500000,"Silver",R2913&gt;30000,"Bronze",TRUE,"Transactional")</f>
        <v>Transactional</v>
      </c>
      <c r="T2913" s="24" t="s">
        <v>54</v>
      </c>
      <c r="U2913" s="101" t="s">
        <v>84</v>
      </c>
      <c r="V2913" s="101" t="s">
        <v>204</v>
      </c>
      <c r="W2913" s="77" t="str">
        <f t="shared" si="590"/>
        <v>No</v>
      </c>
      <c r="X2913" s="77" t="str">
        <f>IFERROR(_xlfn.XLOOKUP(J2913&amp;"||"&amp;K2913,'Mapping Ref.'!$J$2:$J$538,'Mapping Ref.'!$K$2:$K$538),"")</f>
        <v>Corporate</v>
      </c>
      <c r="Y2913" s="77" t="str" cm="1">
        <f t="array" ref="Y2913">_xlfn.IFS(R2913&gt;2000000,"For Publication",R2913&gt;100000,"PID",R2913&gt;30000,"RFQ",TRUE,"Transactional")</f>
        <v>Transactional</v>
      </c>
      <c r="Z2913" s="24" t="s">
        <v>2277</v>
      </c>
      <c r="AA2913" s="32">
        <v>3</v>
      </c>
      <c r="AB2913" s="24">
        <v>0</v>
      </c>
      <c r="AC2913" s="25">
        <v>45777</v>
      </c>
      <c r="AD2913" s="24" t="s">
        <v>661</v>
      </c>
      <c r="AE2913" s="24" t="s">
        <v>9059</v>
      </c>
      <c r="AF2913" s="24" t="s">
        <v>60</v>
      </c>
      <c r="AG2913" s="24" t="s">
        <v>59</v>
      </c>
      <c r="AH2913" s="24" t="s">
        <v>60</v>
      </c>
      <c r="AI2913" s="24">
        <v>4888296</v>
      </c>
      <c r="AJ2913" s="24" t="s">
        <v>60</v>
      </c>
      <c r="AK2913" s="24" t="s">
        <v>86</v>
      </c>
      <c r="AL2913" s="24" t="s">
        <v>70</v>
      </c>
      <c r="AM2913" s="24" t="s">
        <v>60</v>
      </c>
      <c r="AN2913" s="24"/>
      <c r="AO2913" s="24">
        <v>0</v>
      </c>
      <c r="AP2913" s="24" t="s">
        <v>11561</v>
      </c>
      <c r="AQ2913" s="24" t="s">
        <v>11562</v>
      </c>
      <c r="AR2913" s="24" t="s">
        <v>11563</v>
      </c>
      <c r="AS2913" s="89">
        <f t="shared" si="592"/>
        <v>2</v>
      </c>
      <c r="AT2913" s="24" t="s">
        <v>11070</v>
      </c>
    </row>
    <row r="2914" spans="1:46" x14ac:dyDescent="0.5">
      <c r="A2914" s="24">
        <v>3065</v>
      </c>
      <c r="B2914" s="24" t="s">
        <v>506</v>
      </c>
      <c r="C2914" s="24" t="s">
        <v>77</v>
      </c>
      <c r="D2914" s="24" t="s">
        <v>11564</v>
      </c>
      <c r="E2914" s="24" t="s">
        <v>10407</v>
      </c>
      <c r="F2914" s="77" t="str">
        <f t="shared" si="589"/>
        <v>SIMPLAA UK LIMITED</v>
      </c>
      <c r="G2914" s="24" t="s">
        <v>11295</v>
      </c>
      <c r="H2914" s="24" t="s">
        <v>2689</v>
      </c>
      <c r="I2914" s="24" t="s">
        <v>10218</v>
      </c>
      <c r="J2914" s="24" t="s">
        <v>190</v>
      </c>
      <c r="K2914" s="27" t="s">
        <v>2690</v>
      </c>
      <c r="L2914" s="25">
        <v>37104</v>
      </c>
      <c r="M2914" s="25">
        <v>47330</v>
      </c>
      <c r="N2914" s="81">
        <f t="shared" si="594"/>
        <v>48060</v>
      </c>
      <c r="O2914" s="77" t="str">
        <f t="shared" ca="1" si="593"/>
        <v>Live</v>
      </c>
      <c r="P2914" s="77" t="str" cm="1">
        <f t="array" aca="1" ref="P2914" ca="1">_xlfn.IFS((N2914-TODAY())&gt;=547,"06 Expires over 18 months",(N2914-TODAY())&gt;=365,"05 Expires in 18 months",(N2914-TODAY())&gt;=183,"04 Expires in 12 months",(N2914-TODAY())&gt;=92,"03 Expires in 6 months",(N2914-TODAY())&gt;=31,"02 Expires in 3 months",(N2914-TODAY())&gt;=0,"01 Expires in 30 days",(N2914-TODAY())&gt;=-31,"01 Expired last 30 days",(N2914-TODAY())&gt;=-92,"02 Expired last 3 months",(N2914-TODAY())&gt;=-183,"03 Expired last 6 months",(N2914-TODAY())&gt;=-365,"04 Expired last 12 months",(N2914-TODAY())&gt;=-547,"05 Expired last 18 months",TRUE,"06 Expired over 18 months")</f>
        <v>06 Expires over 18 months</v>
      </c>
      <c r="Q2914" s="65">
        <v>75000</v>
      </c>
      <c r="R2914" s="84">
        <f t="shared" si="591"/>
        <v>2243750</v>
      </c>
      <c r="S2914" s="77" t="str" cm="1">
        <f t="array" ref="S2914">_xlfn.IFS(R2914&gt;5000000,"Gold",R2914&gt;=500000,"Silver",R2914&gt;30000,"Bronze",TRUE,"Transactional")</f>
        <v>Silver</v>
      </c>
      <c r="T2914" s="24" t="s">
        <v>54</v>
      </c>
      <c r="U2914" s="101"/>
      <c r="V2914" s="101"/>
      <c r="W2914" s="77" t="str">
        <f t="shared" si="590"/>
        <v>Yes</v>
      </c>
      <c r="X2914" s="77" t="str">
        <f>IFERROR(_xlfn.XLOOKUP(J2914&amp;"||"&amp;K2914,'Mapping Ref.'!$J$2:$J$538,'Mapping Ref.'!$K$2:$K$538),"")</f>
        <v>Childrens &amp; Adults</v>
      </c>
      <c r="Y2914" s="77" t="str" cm="1">
        <f t="array" ref="Y2914">_xlfn.IFS(R2914&gt;2000000,"For Publication",R2914&gt;100000,"PID",R2914&gt;30000,"RFQ",TRUE,"Transactional")</f>
        <v>For Publication</v>
      </c>
      <c r="Z2914" s="24" t="s">
        <v>8586</v>
      </c>
      <c r="AA2914" s="32">
        <v>60</v>
      </c>
      <c r="AB2914" s="24">
        <v>24</v>
      </c>
      <c r="AC2914" s="25">
        <v>45777</v>
      </c>
      <c r="AD2914" s="24" t="s">
        <v>58</v>
      </c>
      <c r="AE2914" s="24" t="s">
        <v>10219</v>
      </c>
      <c r="AF2914" s="24" t="s">
        <v>60</v>
      </c>
      <c r="AG2914" s="24" t="s">
        <v>59</v>
      </c>
      <c r="AH2914" s="24" t="s">
        <v>60</v>
      </c>
      <c r="AI2914" s="24">
        <v>11266835</v>
      </c>
      <c r="AJ2914" s="24" t="s">
        <v>60</v>
      </c>
      <c r="AK2914" s="24" t="s">
        <v>750</v>
      </c>
      <c r="AL2914" s="24" t="s">
        <v>70</v>
      </c>
      <c r="AM2914" s="24" t="s">
        <v>59</v>
      </c>
      <c r="AN2914" s="24" t="s">
        <v>59</v>
      </c>
      <c r="AO2914" s="24">
        <v>0</v>
      </c>
      <c r="AP2914" s="24"/>
      <c r="AQ2914" s="24" t="s">
        <v>11293</v>
      </c>
      <c r="AR2914" s="24" t="s">
        <v>11294</v>
      </c>
      <c r="AS2914" s="89">
        <f t="shared" si="592"/>
        <v>359</v>
      </c>
      <c r="AT2914" s="24" t="s">
        <v>11295</v>
      </c>
    </row>
    <row r="2915" spans="1:46" x14ac:dyDescent="0.5">
      <c r="A2915" s="24">
        <v>3066</v>
      </c>
      <c r="B2915" s="24" t="s">
        <v>506</v>
      </c>
      <c r="C2915" s="24" t="s">
        <v>77</v>
      </c>
      <c r="D2915" s="24" t="s">
        <v>11565</v>
      </c>
      <c r="E2915" s="24" t="s">
        <v>11566</v>
      </c>
      <c r="F2915" s="77" t="str">
        <f t="shared" si="589"/>
        <v>CARDIFF EXECUTIVE CENTRE LTD T/A OFFICE SPACE IN TOWN</v>
      </c>
      <c r="G2915" s="24" t="s">
        <v>11567</v>
      </c>
      <c r="H2915" s="24" t="s">
        <v>3379</v>
      </c>
      <c r="I2915" s="24" t="s">
        <v>3379</v>
      </c>
      <c r="J2915" s="24" t="s">
        <v>190</v>
      </c>
      <c r="K2915" s="27" t="s">
        <v>1207</v>
      </c>
      <c r="L2915" s="25">
        <v>45778</v>
      </c>
      <c r="M2915" s="25">
        <v>46143</v>
      </c>
      <c r="N2915" s="81">
        <f t="shared" si="594"/>
        <v>46508</v>
      </c>
      <c r="O2915" s="77" t="str">
        <f t="shared" ca="1" si="593"/>
        <v>Live</v>
      </c>
      <c r="P2915" s="77" t="str" cm="1">
        <f t="array" aca="1" ref="P2915" ca="1">_xlfn.IFS((N2915-TODAY())&gt;=547,"06 Expires over 18 months",(N2915-TODAY())&gt;=365,"05 Expires in 18 months",(N2915-TODAY())&gt;=183,"04 Expires in 12 months",(N2915-TODAY())&gt;=92,"03 Expires in 6 months",(N2915-TODAY())&gt;=31,"02 Expires in 3 months",(N2915-TODAY())&gt;=0,"01 Expires in 30 days",(N2915-TODAY())&gt;=-31,"01 Expired last 30 days",(N2915-TODAY())&gt;=-92,"02 Expired last 3 months",(N2915-TODAY())&gt;=-183,"03 Expired last 6 months",(N2915-TODAY())&gt;=-365,"04 Expired last 12 months",(N2915-TODAY())&gt;=-547,"05 Expired last 18 months",TRUE,"06 Expired over 18 months")</f>
        <v>04 Expires in 12 months</v>
      </c>
      <c r="Q2915" s="65">
        <v>10000</v>
      </c>
      <c r="R2915" s="84">
        <f t="shared" si="591"/>
        <v>20000</v>
      </c>
      <c r="S2915" s="77" t="str" cm="1">
        <f t="array" ref="S2915">_xlfn.IFS(R2915&gt;5000000,"Gold",R2915&gt;=500000,"Silver",R2915&gt;30000,"Bronze",TRUE,"Transactional")</f>
        <v>Transactional</v>
      </c>
      <c r="T2915" s="24" t="s">
        <v>54</v>
      </c>
      <c r="U2915" s="101" t="s">
        <v>393</v>
      </c>
      <c r="V2915" s="101" t="s">
        <v>1151</v>
      </c>
      <c r="W2915" s="77" t="str">
        <f t="shared" si="590"/>
        <v>Yes</v>
      </c>
      <c r="X2915" s="77" t="str">
        <f>IFERROR(_xlfn.XLOOKUP(J2915&amp;"||"&amp;K2915,'Mapping Ref.'!$J$2:$J$538,'Mapping Ref.'!$K$2:$K$538),"")</f>
        <v>Childrens &amp; Adults</v>
      </c>
      <c r="Y2915" s="77" t="str" cm="1">
        <f t="array" ref="Y2915">_xlfn.IFS(R2915&gt;2000000,"For Publication",R2915&gt;100000,"PID",R2915&gt;30000,"RFQ",TRUE,"Transactional")</f>
        <v>Transactional</v>
      </c>
      <c r="Z2915" s="24" t="s">
        <v>2277</v>
      </c>
      <c r="AA2915" s="32">
        <v>12</v>
      </c>
      <c r="AB2915" s="24">
        <v>12</v>
      </c>
      <c r="AC2915" s="25">
        <v>45778</v>
      </c>
      <c r="AD2915" s="24" t="s">
        <v>58</v>
      </c>
      <c r="AE2915" s="24" t="s">
        <v>60</v>
      </c>
      <c r="AF2915" s="24" t="s">
        <v>60</v>
      </c>
      <c r="AG2915" s="24" t="s">
        <v>59</v>
      </c>
      <c r="AH2915" s="24" t="s">
        <v>59</v>
      </c>
      <c r="AI2915" s="24">
        <v>5296423</v>
      </c>
      <c r="AJ2915" s="24" t="s">
        <v>59</v>
      </c>
      <c r="AK2915" s="24" t="s">
        <v>101</v>
      </c>
      <c r="AL2915" s="24" t="s">
        <v>70</v>
      </c>
      <c r="AM2915" s="24" t="s">
        <v>60</v>
      </c>
      <c r="AN2915" s="24"/>
      <c r="AO2915" s="24">
        <v>0</v>
      </c>
      <c r="AP2915" s="24"/>
      <c r="AQ2915" s="24" t="s">
        <v>11568</v>
      </c>
      <c r="AR2915" s="24" t="s">
        <v>11569</v>
      </c>
      <c r="AS2915" s="89">
        <f t="shared" si="592"/>
        <v>24</v>
      </c>
      <c r="AT2915" s="24" t="s">
        <v>10663</v>
      </c>
    </row>
    <row r="2916" spans="1:46" x14ac:dyDescent="0.5">
      <c r="A2916" s="24">
        <v>3067</v>
      </c>
      <c r="B2916" s="24" t="s">
        <v>506</v>
      </c>
      <c r="C2916" s="24"/>
      <c r="D2916" s="24" t="s">
        <v>11570</v>
      </c>
      <c r="E2916" s="24" t="s">
        <v>11571</v>
      </c>
      <c r="F2916" s="77" t="str">
        <f t="shared" si="589"/>
        <v>Digital Library Ltd</v>
      </c>
      <c r="G2916" s="24" t="s">
        <v>11572</v>
      </c>
      <c r="H2916" s="24" t="s">
        <v>1879</v>
      </c>
      <c r="I2916" s="24" t="s">
        <v>1879</v>
      </c>
      <c r="J2916" s="24" t="s">
        <v>321</v>
      </c>
      <c r="K2916" s="27" t="s">
        <v>11329</v>
      </c>
      <c r="L2916" s="25">
        <v>45778</v>
      </c>
      <c r="M2916" s="25">
        <v>46478</v>
      </c>
      <c r="N2916" s="81">
        <f t="shared" si="594"/>
        <v>47209</v>
      </c>
      <c r="O2916" s="77" t="str">
        <f t="shared" ca="1" si="593"/>
        <v>Live</v>
      </c>
      <c r="P2916" s="77" t="str" cm="1">
        <f t="array" aca="1" ref="P2916" ca="1">_xlfn.IFS((N2916-TODAY())&gt;=547,"06 Expires over 18 months",(N2916-TODAY())&gt;=365,"05 Expires in 18 months",(N2916-TODAY())&gt;=183,"04 Expires in 12 months",(N2916-TODAY())&gt;=92,"03 Expires in 6 months",(N2916-TODAY())&gt;=31,"02 Expires in 3 months",(N2916-TODAY())&gt;=0,"01 Expires in 30 days",(N2916-TODAY())&gt;=-31,"01 Expired last 30 days",(N2916-TODAY())&gt;=-92,"02 Expired last 3 months",(N2916-TODAY())&gt;=-183,"03 Expired last 6 months",(N2916-TODAY())&gt;=-365,"04 Expired last 12 months",(N2916-TODAY())&gt;=-547,"05 Expired last 18 months",TRUE,"06 Expired over 18 months")</f>
        <v>06 Expires over 18 months</v>
      </c>
      <c r="Q2916" s="65">
        <v>11000</v>
      </c>
      <c r="R2916" s="84">
        <f t="shared" si="591"/>
        <v>43083.333333333336</v>
      </c>
      <c r="S2916" s="77" t="str" cm="1">
        <f t="array" ref="S2916">_xlfn.IFS(R2916&gt;5000000,"Gold",R2916&gt;=500000,"Silver",R2916&gt;30000,"Bronze",TRUE,"Transactional")</f>
        <v>Bronze</v>
      </c>
      <c r="T2916" s="24" t="s">
        <v>54</v>
      </c>
      <c r="U2916" s="101" t="s">
        <v>84</v>
      </c>
      <c r="V2916" s="101" t="s">
        <v>727</v>
      </c>
      <c r="W2916" s="77" t="str">
        <f t="shared" si="590"/>
        <v>Yes</v>
      </c>
      <c r="X2916" s="77" t="str">
        <f>IFERROR(_xlfn.XLOOKUP(J2916&amp;"||"&amp;K2916,'Mapping Ref.'!$J$2:$J$538,'Mapping Ref.'!$K$2:$K$538),"")</f>
        <v>Corporate</v>
      </c>
      <c r="Y2916" s="77" t="str" cm="1">
        <f t="array" ref="Y2916">_xlfn.IFS(R2916&gt;2000000,"For Publication",R2916&gt;100000,"PID",R2916&gt;30000,"RFQ",TRUE,"Transactional")</f>
        <v>RFQ</v>
      </c>
      <c r="Z2916" s="24" t="s">
        <v>8586</v>
      </c>
      <c r="AA2916" s="32">
        <v>36</v>
      </c>
      <c r="AB2916" s="24">
        <v>24</v>
      </c>
      <c r="AC2916" s="25">
        <v>45779</v>
      </c>
      <c r="AD2916" s="24" t="s">
        <v>58</v>
      </c>
      <c r="AE2916" s="24" t="s">
        <v>8347</v>
      </c>
      <c r="AF2916" s="24" t="s">
        <v>60</v>
      </c>
      <c r="AG2916" s="24" t="s">
        <v>60</v>
      </c>
      <c r="AH2916" s="24" t="s">
        <v>60</v>
      </c>
      <c r="AI2916" s="24">
        <v>12898265</v>
      </c>
      <c r="AJ2916" s="24" t="s">
        <v>59</v>
      </c>
      <c r="AK2916" s="24" t="s">
        <v>101</v>
      </c>
      <c r="AL2916" s="24" t="s">
        <v>8595</v>
      </c>
      <c r="AM2916" s="24" t="s">
        <v>59</v>
      </c>
      <c r="AN2916" s="24" t="s">
        <v>59</v>
      </c>
      <c r="AO2916" s="24">
        <v>0</v>
      </c>
      <c r="AP2916" s="24"/>
      <c r="AQ2916" s="24" t="s">
        <v>11573</v>
      </c>
      <c r="AR2916" s="24" t="s">
        <v>11574</v>
      </c>
      <c r="AS2916" s="89">
        <f t="shared" si="592"/>
        <v>47</v>
      </c>
      <c r="AT2916" s="24" t="s">
        <v>11572</v>
      </c>
    </row>
    <row r="2917" spans="1:46" x14ac:dyDescent="0.5">
      <c r="A2917" s="24">
        <v>3068</v>
      </c>
      <c r="B2917" s="24" t="s">
        <v>506</v>
      </c>
      <c r="C2917" s="24" t="s">
        <v>77</v>
      </c>
      <c r="D2917" s="24" t="s">
        <v>4317</v>
      </c>
      <c r="E2917" s="24" t="s">
        <v>11575</v>
      </c>
      <c r="F2917" s="77" t="str">
        <f t="shared" si="589"/>
        <v>HAGS-SMP LTD</v>
      </c>
      <c r="G2917" s="24" t="s">
        <v>4317</v>
      </c>
      <c r="H2917" s="24" t="s">
        <v>3282</v>
      </c>
      <c r="I2917" s="24" t="s">
        <v>10463</v>
      </c>
      <c r="J2917" s="24" t="s">
        <v>107</v>
      </c>
      <c r="K2917" s="27" t="s">
        <v>3283</v>
      </c>
      <c r="L2917" s="25">
        <v>45784</v>
      </c>
      <c r="M2917" s="25">
        <v>46514</v>
      </c>
      <c r="N2917" s="81">
        <f t="shared" si="594"/>
        <v>46514</v>
      </c>
      <c r="O2917" s="77" t="str">
        <f t="shared" ca="1" si="593"/>
        <v>Live</v>
      </c>
      <c r="P2917" s="77" t="str" cm="1">
        <f t="array" aca="1" ref="P2917" ca="1">_xlfn.IFS((N2917-TODAY())&gt;=547,"06 Expires over 18 months",(N2917-TODAY())&gt;=365,"05 Expires in 18 months",(N2917-TODAY())&gt;=183,"04 Expires in 12 months",(N2917-TODAY())&gt;=92,"03 Expires in 6 months",(N2917-TODAY())&gt;=31,"02 Expires in 3 months",(N2917-TODAY())&gt;=0,"01 Expires in 30 days",(N2917-TODAY())&gt;=-31,"01 Expired last 30 days",(N2917-TODAY())&gt;=-92,"02 Expired last 3 months",(N2917-TODAY())&gt;=-183,"03 Expired last 6 months",(N2917-TODAY())&gt;=-365,"04 Expired last 12 months",(N2917-TODAY())&gt;=-547,"05 Expired last 18 months",TRUE,"06 Expired over 18 months")</f>
        <v>04 Expires in 12 months</v>
      </c>
      <c r="Q2917" s="65">
        <v>29065</v>
      </c>
      <c r="R2917" s="84">
        <f t="shared" si="591"/>
        <v>58130</v>
      </c>
      <c r="S2917" s="77" t="str" cm="1">
        <f t="array" ref="S2917">_xlfn.IFS(R2917&gt;5000000,"Gold",R2917&gt;=500000,"Silver",R2917&gt;30000,"Bronze",TRUE,"Transactional")</f>
        <v>Bronze</v>
      </c>
      <c r="T2917" s="24" t="s">
        <v>122</v>
      </c>
      <c r="U2917" s="101" t="s">
        <v>69</v>
      </c>
      <c r="V2917" s="101" t="s">
        <v>983</v>
      </c>
      <c r="W2917" s="77" t="str">
        <f t="shared" si="590"/>
        <v>No</v>
      </c>
      <c r="X2917" s="77" t="str">
        <f>IFERROR(_xlfn.XLOOKUP(J2917&amp;"||"&amp;K2917,'Mapping Ref.'!$J$2:$J$538,'Mapping Ref.'!$K$2:$K$538),"")</f>
        <v>Construction &amp; Estates</v>
      </c>
      <c r="Y2917" s="77" t="str" cm="1">
        <f t="array" ref="Y2917">_xlfn.IFS(R2917&gt;2000000,"For Publication",R2917&gt;100000,"PID",R2917&gt;30000,"RFQ",TRUE,"Transactional")</f>
        <v>RFQ</v>
      </c>
      <c r="Z2917" s="24" t="s">
        <v>2277</v>
      </c>
      <c r="AA2917" s="32">
        <v>24</v>
      </c>
      <c r="AB2917" s="24">
        <v>0</v>
      </c>
      <c r="AC2917" s="25">
        <v>45779</v>
      </c>
      <c r="AD2917" s="24" t="s">
        <v>58</v>
      </c>
      <c r="AE2917" s="24" t="s">
        <v>8375</v>
      </c>
      <c r="AF2917" s="24" t="s">
        <v>60</v>
      </c>
      <c r="AG2917" s="24" t="s">
        <v>59</v>
      </c>
      <c r="AH2917" s="24" t="s">
        <v>60</v>
      </c>
      <c r="AI2917" s="24">
        <v>908021</v>
      </c>
      <c r="AJ2917" s="24" t="s">
        <v>59</v>
      </c>
      <c r="AK2917" s="24" t="s">
        <v>101</v>
      </c>
      <c r="AL2917" s="24" t="s">
        <v>8595</v>
      </c>
      <c r="AM2917" s="24" t="s">
        <v>60</v>
      </c>
      <c r="AN2917" s="24" t="s">
        <v>59</v>
      </c>
      <c r="AO2917" s="24">
        <v>0</v>
      </c>
      <c r="AP2917" s="24"/>
      <c r="AQ2917" s="24" t="s">
        <v>11576</v>
      </c>
      <c r="AR2917" s="24" t="s">
        <v>11577</v>
      </c>
      <c r="AS2917" s="89">
        <f t="shared" si="592"/>
        <v>24</v>
      </c>
      <c r="AT2917" s="24" t="s">
        <v>4317</v>
      </c>
    </row>
    <row r="2918" spans="1:46" x14ac:dyDescent="0.5">
      <c r="A2918" s="24">
        <v>3069</v>
      </c>
      <c r="B2918" s="24" t="s">
        <v>340</v>
      </c>
      <c r="C2918" s="24" t="s">
        <v>77</v>
      </c>
      <c r="D2918" s="24" t="s">
        <v>11378</v>
      </c>
      <c r="E2918" s="24" t="s">
        <v>11379</v>
      </c>
      <c r="F2918" s="77" t="str">
        <f t="shared" si="589"/>
        <v>PHYLLIDA SHAW</v>
      </c>
      <c r="G2918" s="24" t="s">
        <v>11378</v>
      </c>
      <c r="H2918" s="24" t="s">
        <v>8637</v>
      </c>
      <c r="I2918" s="24" t="s">
        <v>8637</v>
      </c>
      <c r="J2918" s="24" t="s">
        <v>190</v>
      </c>
      <c r="K2918" s="27" t="s">
        <v>1276</v>
      </c>
      <c r="L2918" s="25">
        <v>45762</v>
      </c>
      <c r="M2918" s="25">
        <v>45869</v>
      </c>
      <c r="N2918" s="81">
        <f t="shared" si="594"/>
        <v>46234</v>
      </c>
      <c r="O2918" s="77" t="str">
        <f t="shared" ca="1" si="593"/>
        <v>Expired</v>
      </c>
      <c r="P2918" s="77" t="str" cm="1">
        <f t="array" aca="1" ref="P2918" ca="1">_xlfn.IFS((N2918-TODAY())&gt;=547,"06 Expires over 18 months",(N2918-TODAY())&gt;=365,"05 Expires in 18 months",(N2918-TODAY())&gt;=183,"04 Expires in 12 months",(N2918-TODAY())&gt;=92,"03 Expires in 6 months",(N2918-TODAY())&gt;=31,"02 Expires in 3 months",(N2918-TODAY())&gt;=0,"01 Expires in 30 days",(N2918-TODAY())&gt;=-31,"01 Expired last 30 days",(N2918-TODAY())&gt;=-92,"02 Expired last 3 months",(N2918-TODAY())&gt;=-183,"03 Expired last 6 months",(N2918-TODAY())&gt;=-365,"04 Expired last 12 months",(N2918-TODAY())&gt;=-547,"05 Expired last 18 months",TRUE,"06 Expired over 18 months")</f>
        <v>01 Expired last 30 days</v>
      </c>
      <c r="Q2918" s="65">
        <v>3980</v>
      </c>
      <c r="R2918" s="84">
        <f t="shared" si="591"/>
        <v>4975</v>
      </c>
      <c r="S2918" s="77" t="str" cm="1">
        <f t="array" ref="S2918">_xlfn.IFS(R2918&gt;5000000,"Gold",R2918&gt;=500000,"Silver",R2918&gt;30000,"Bronze",TRUE,"Transactional")</f>
        <v>Transactional</v>
      </c>
      <c r="T2918" s="24" t="s">
        <v>54</v>
      </c>
      <c r="U2918" s="101" t="s">
        <v>366</v>
      </c>
      <c r="V2918" s="101" t="s">
        <v>1337</v>
      </c>
      <c r="W2918" s="77" t="str">
        <f t="shared" si="590"/>
        <v>Yes</v>
      </c>
      <c r="X2918" s="77" t="str">
        <f>IFERROR(_xlfn.XLOOKUP(J2918&amp;"||"&amp;K2918,'Mapping Ref.'!$J$2:$J$538,'Mapping Ref.'!$K$2:$K$538),"")</f>
        <v>Childrens &amp; Adults</v>
      </c>
      <c r="Y2918" s="77" t="str" cm="1">
        <f t="array" ref="Y2918">_xlfn.IFS(R2918&gt;2000000,"For Publication",R2918&gt;100000,"PID",R2918&gt;30000,"RFQ",TRUE,"Transactional")</f>
        <v>Transactional</v>
      </c>
      <c r="Z2918" s="24" t="s">
        <v>8586</v>
      </c>
      <c r="AA2918" s="32">
        <v>3</v>
      </c>
      <c r="AB2918" s="24">
        <v>12</v>
      </c>
      <c r="AC2918" s="25">
        <v>45783</v>
      </c>
      <c r="AD2918" s="24" t="s">
        <v>661</v>
      </c>
      <c r="AE2918" s="24" t="s">
        <v>8375</v>
      </c>
      <c r="AF2918" s="24" t="s">
        <v>59</v>
      </c>
      <c r="AG2918" s="24" t="s">
        <v>59</v>
      </c>
      <c r="AH2918" s="24" t="s">
        <v>60</v>
      </c>
      <c r="AI2918" s="24" t="s">
        <v>8471</v>
      </c>
      <c r="AJ2918" s="24" t="s">
        <v>60</v>
      </c>
      <c r="AK2918" s="24" t="s">
        <v>86</v>
      </c>
      <c r="AL2918" s="24" t="s">
        <v>70</v>
      </c>
      <c r="AM2918" s="24" t="s">
        <v>60</v>
      </c>
      <c r="AN2918" s="24"/>
      <c r="AO2918" s="24">
        <v>0</v>
      </c>
      <c r="AP2918" s="24" t="s">
        <v>11578</v>
      </c>
      <c r="AQ2918" s="24" t="s">
        <v>11378</v>
      </c>
      <c r="AR2918" s="24" t="s">
        <v>11380</v>
      </c>
      <c r="AS2918" s="89">
        <f t="shared" si="592"/>
        <v>15</v>
      </c>
      <c r="AT2918" s="24" t="s">
        <v>11381</v>
      </c>
    </row>
    <row r="2919" spans="1:46" x14ac:dyDescent="0.5">
      <c r="A2919" s="24">
        <v>3070</v>
      </c>
      <c r="B2919" s="24" t="s">
        <v>506</v>
      </c>
      <c r="C2919" s="24" t="s">
        <v>77</v>
      </c>
      <c r="D2919" s="24" t="s">
        <v>11382</v>
      </c>
      <c r="E2919" s="24" t="s">
        <v>11383</v>
      </c>
      <c r="F2919" s="77" t="str">
        <f t="shared" si="589"/>
        <v>FIZZI PRODUCTIONS LTD</v>
      </c>
      <c r="G2919" s="24" t="s">
        <v>11382</v>
      </c>
      <c r="H2919" s="24" t="s">
        <v>8637</v>
      </c>
      <c r="I2919" s="24" t="s">
        <v>8637</v>
      </c>
      <c r="J2919" s="24" t="s">
        <v>190</v>
      </c>
      <c r="K2919" s="27" t="s">
        <v>1276</v>
      </c>
      <c r="L2919" s="25">
        <v>45762</v>
      </c>
      <c r="M2919" s="25">
        <v>45869</v>
      </c>
      <c r="N2919" s="81">
        <f t="shared" si="594"/>
        <v>46234</v>
      </c>
      <c r="O2919" s="77" t="str">
        <f t="shared" ca="1" si="593"/>
        <v>Expired</v>
      </c>
      <c r="P2919" s="77" t="str" cm="1">
        <f t="array" aca="1" ref="P2919" ca="1">_xlfn.IFS((N2919-TODAY())&gt;=547,"06 Expires over 18 months",(N2919-TODAY())&gt;=365,"05 Expires in 18 months",(N2919-TODAY())&gt;=183,"04 Expires in 12 months",(N2919-TODAY())&gt;=92,"03 Expires in 6 months",(N2919-TODAY())&gt;=31,"02 Expires in 3 months",(N2919-TODAY())&gt;=0,"01 Expires in 30 days",(N2919-TODAY())&gt;=-31,"01 Expired last 30 days",(N2919-TODAY())&gt;=-92,"02 Expired last 3 months",(N2919-TODAY())&gt;=-183,"03 Expired last 6 months",(N2919-TODAY())&gt;=-365,"04 Expired last 12 months",(N2919-TODAY())&gt;=-547,"05 Expired last 18 months",TRUE,"06 Expired over 18 months")</f>
        <v>01 Expired last 30 days</v>
      </c>
      <c r="Q2919" s="65">
        <v>4000</v>
      </c>
      <c r="R2919" s="84">
        <f t="shared" si="591"/>
        <v>5000</v>
      </c>
      <c r="S2919" s="77" t="str" cm="1">
        <f t="array" ref="S2919">_xlfn.IFS(R2919&gt;5000000,"Gold",R2919&gt;=500000,"Silver",R2919&gt;30000,"Bronze",TRUE,"Transactional")</f>
        <v>Transactional</v>
      </c>
      <c r="T2919" s="24" t="s">
        <v>54</v>
      </c>
      <c r="U2919" s="101" t="s">
        <v>366</v>
      </c>
      <c r="V2919" s="101"/>
      <c r="W2919" s="77" t="str">
        <f t="shared" si="590"/>
        <v>Yes</v>
      </c>
      <c r="X2919" s="77" t="str">
        <f>IFERROR(_xlfn.XLOOKUP(J2919&amp;"||"&amp;K2919,'Mapping Ref.'!$J$2:$J$538,'Mapping Ref.'!$K$2:$K$538),"")</f>
        <v>Childrens &amp; Adults</v>
      </c>
      <c r="Y2919" s="77" t="str" cm="1">
        <f t="array" ref="Y2919">_xlfn.IFS(R2919&gt;2000000,"For Publication",R2919&gt;100000,"PID",R2919&gt;30000,"RFQ",TRUE,"Transactional")</f>
        <v>Transactional</v>
      </c>
      <c r="Z2919" s="24" t="s">
        <v>8586</v>
      </c>
      <c r="AA2919" s="32">
        <v>3</v>
      </c>
      <c r="AB2919" s="24">
        <v>12</v>
      </c>
      <c r="AC2919" s="25">
        <v>45783</v>
      </c>
      <c r="AD2919" s="24" t="s">
        <v>661</v>
      </c>
      <c r="AE2919" s="24" t="s">
        <v>8375</v>
      </c>
      <c r="AF2919" s="24" t="s">
        <v>59</v>
      </c>
      <c r="AG2919" s="24" t="s">
        <v>59</v>
      </c>
      <c r="AH2919" s="24" t="s">
        <v>60</v>
      </c>
      <c r="AI2919" s="24">
        <v>8480769</v>
      </c>
      <c r="AJ2919" s="24" t="s">
        <v>60</v>
      </c>
      <c r="AK2919" s="24" t="s">
        <v>86</v>
      </c>
      <c r="AL2919" s="24" t="s">
        <v>70</v>
      </c>
      <c r="AM2919" s="24" t="s">
        <v>60</v>
      </c>
      <c r="AN2919" s="24" t="s">
        <v>59</v>
      </c>
      <c r="AO2919" s="24">
        <v>0</v>
      </c>
      <c r="AP2919" s="24"/>
      <c r="AQ2919" s="24" t="s">
        <v>11384</v>
      </c>
      <c r="AR2919" s="24" t="s">
        <v>11385</v>
      </c>
      <c r="AS2919" s="89">
        <f t="shared" si="592"/>
        <v>15</v>
      </c>
      <c r="AT2919" s="24" t="s">
        <v>11386</v>
      </c>
    </row>
    <row r="2920" spans="1:46" x14ac:dyDescent="0.5">
      <c r="A2920" s="24">
        <v>3071</v>
      </c>
      <c r="B2920" s="24" t="s">
        <v>506</v>
      </c>
      <c r="C2920" s="24"/>
      <c r="D2920" s="24" t="s">
        <v>11579</v>
      </c>
      <c r="E2920" s="24" t="s">
        <v>11580</v>
      </c>
      <c r="F2920" s="77" t="str">
        <f t="shared" si="589"/>
        <v>RAP CLUB PRODUCTIONS C.I.C</v>
      </c>
      <c r="G2920" s="24" t="s">
        <v>11579</v>
      </c>
      <c r="H2920" s="24" t="s">
        <v>1156</v>
      </c>
      <c r="I2920" s="24" t="s">
        <v>1156</v>
      </c>
      <c r="J2920" s="24" t="s">
        <v>190</v>
      </c>
      <c r="K2920" s="27" t="s">
        <v>1157</v>
      </c>
      <c r="L2920" s="25">
        <v>45784</v>
      </c>
      <c r="M2920" s="25">
        <v>46112</v>
      </c>
      <c r="N2920" s="81">
        <f t="shared" si="594"/>
        <v>46477</v>
      </c>
      <c r="O2920" s="77" t="str">
        <f t="shared" ca="1" si="593"/>
        <v>Live</v>
      </c>
      <c r="P2920" s="77" t="str" cm="1">
        <f t="array" aca="1" ref="P2920" ca="1">_xlfn.IFS((N2920-TODAY())&gt;=547,"06 Expires over 18 months",(N2920-TODAY())&gt;=365,"05 Expires in 18 months",(N2920-TODAY())&gt;=183,"04 Expires in 12 months",(N2920-TODAY())&gt;=92,"03 Expires in 6 months",(N2920-TODAY())&gt;=31,"02 Expires in 3 months",(N2920-TODAY())&gt;=0,"01 Expires in 30 days",(N2920-TODAY())&gt;=-31,"01 Expired last 30 days",(N2920-TODAY())&gt;=-92,"02 Expired last 3 months",(N2920-TODAY())&gt;=-183,"03 Expired last 6 months",(N2920-TODAY())&gt;=-365,"04 Expired last 12 months",(N2920-TODAY())&gt;=-547,"05 Expired last 18 months",TRUE,"06 Expired over 18 months")</f>
        <v>04 Expires in 12 months</v>
      </c>
      <c r="Q2920" s="65">
        <v>7000</v>
      </c>
      <c r="R2920" s="84">
        <f t="shared" si="591"/>
        <v>12833.333333333334</v>
      </c>
      <c r="S2920" s="77" t="str" cm="1">
        <f t="array" ref="S2920">_xlfn.IFS(R2920&gt;5000000,"Gold",R2920&gt;=500000,"Silver",R2920&gt;30000,"Bronze",TRUE,"Transactional")</f>
        <v>Transactional</v>
      </c>
      <c r="T2920" s="24" t="s">
        <v>54</v>
      </c>
      <c r="U2920" s="101" t="s">
        <v>190</v>
      </c>
      <c r="V2920" s="101"/>
      <c r="W2920" s="77" t="str">
        <f t="shared" si="590"/>
        <v>Yes</v>
      </c>
      <c r="X2920" s="77" t="str">
        <f>IFERROR(_xlfn.XLOOKUP(J2920&amp;"||"&amp;K2920,'Mapping Ref.'!$J$2:$J$538,'Mapping Ref.'!$K$2:$K$538),"")</f>
        <v>Childrens &amp; Adults</v>
      </c>
      <c r="Y2920" s="77" t="str" cm="1">
        <f t="array" ref="Y2920">_xlfn.IFS(R2920&gt;2000000,"For Publication",R2920&gt;100000,"PID",R2920&gt;30000,"RFQ",TRUE,"Transactional")</f>
        <v>Transactional</v>
      </c>
      <c r="Z2920" s="24" t="s">
        <v>8586</v>
      </c>
      <c r="AA2920" s="32">
        <v>12</v>
      </c>
      <c r="AB2920" s="24">
        <v>12</v>
      </c>
      <c r="AC2920" s="25">
        <v>45784</v>
      </c>
      <c r="AD2920" s="24" t="s">
        <v>58</v>
      </c>
      <c r="AE2920" s="24" t="s">
        <v>11581</v>
      </c>
      <c r="AF2920" s="24" t="s">
        <v>59</v>
      </c>
      <c r="AG2920" s="24" t="s">
        <v>59</v>
      </c>
      <c r="AH2920" s="24" t="s">
        <v>59</v>
      </c>
      <c r="AI2920" s="24">
        <v>11904686</v>
      </c>
      <c r="AJ2920" s="24" t="s">
        <v>59</v>
      </c>
      <c r="AK2920" s="24" t="s">
        <v>101</v>
      </c>
      <c r="AL2920" s="24" t="s">
        <v>70</v>
      </c>
      <c r="AM2920" s="24" t="s">
        <v>60</v>
      </c>
      <c r="AN2920" s="24" t="s">
        <v>60</v>
      </c>
      <c r="AO2920" s="24">
        <v>0</v>
      </c>
      <c r="AP2920" s="24" t="s">
        <v>11582</v>
      </c>
      <c r="AQ2920" s="24" t="s">
        <v>11583</v>
      </c>
      <c r="AR2920" s="24" t="s">
        <v>11584</v>
      </c>
      <c r="AS2920" s="89">
        <f t="shared" si="592"/>
        <v>22</v>
      </c>
      <c r="AT2920" s="24" t="s">
        <v>11579</v>
      </c>
    </row>
    <row r="2921" spans="1:46" x14ac:dyDescent="0.5">
      <c r="A2921" s="24">
        <v>3072</v>
      </c>
      <c r="B2921" s="24" t="s">
        <v>506</v>
      </c>
      <c r="C2921" s="24"/>
      <c r="D2921" s="24" t="s">
        <v>11585</v>
      </c>
      <c r="E2921" s="24" t="s">
        <v>11586</v>
      </c>
      <c r="F2921" s="77" t="str">
        <f t="shared" si="589"/>
        <v>YORKE PEST CONTROL LTD</v>
      </c>
      <c r="G2921" s="24" t="s">
        <v>11587</v>
      </c>
      <c r="H2921" s="24" t="s">
        <v>784</v>
      </c>
      <c r="I2921" s="24" t="s">
        <v>1128</v>
      </c>
      <c r="J2921" s="24" t="s">
        <v>321</v>
      </c>
      <c r="K2921" s="27" t="s">
        <v>3201</v>
      </c>
      <c r="L2921" s="25">
        <v>45785</v>
      </c>
      <c r="M2921" s="25">
        <v>46149</v>
      </c>
      <c r="N2921" s="81">
        <f t="shared" si="594"/>
        <v>46149</v>
      </c>
      <c r="O2921" s="77" t="str">
        <f t="shared" ca="1" si="593"/>
        <v>Expired</v>
      </c>
      <c r="P2921" s="77" t="str" cm="1">
        <f t="array" aca="1" ref="P2921" ca="1">_xlfn.IFS((N2921-TODAY())&gt;=547,"06 Expires over 18 months",(N2921-TODAY())&gt;=365,"05 Expires in 18 months",(N2921-TODAY())&gt;=183,"04 Expires in 12 months",(N2921-TODAY())&gt;=92,"03 Expires in 6 months",(N2921-TODAY())&gt;=31,"02 Expires in 3 months",(N2921-TODAY())&gt;=0,"01 Expires in 30 days",(N2921-TODAY())&gt;=-31,"01 Expired last 30 days",(N2921-TODAY())&gt;=-92,"02 Expired last 3 months",(N2921-TODAY())&gt;=-183,"03 Expired last 6 months",(N2921-TODAY())&gt;=-365,"04 Expired last 12 months",(N2921-TODAY())&gt;=-547,"05 Expired last 18 months",TRUE,"06 Expired over 18 months")</f>
        <v>03 Expired last 6 months</v>
      </c>
      <c r="Q2921" s="65">
        <v>19512</v>
      </c>
      <c r="R2921" s="84">
        <f t="shared" si="591"/>
        <v>19512</v>
      </c>
      <c r="S2921" s="77" t="str" cm="1">
        <f t="array" ref="S2921">_xlfn.IFS(R2921&gt;5000000,"Gold",R2921&gt;=500000,"Silver",R2921&gt;30000,"Bronze",TRUE,"Transactional")</f>
        <v>Transactional</v>
      </c>
      <c r="T2921" s="24" t="s">
        <v>54</v>
      </c>
      <c r="U2921" s="101" t="s">
        <v>109</v>
      </c>
      <c r="V2921" s="101" t="s">
        <v>148</v>
      </c>
      <c r="W2921" s="77" t="str">
        <f t="shared" si="590"/>
        <v>No</v>
      </c>
      <c r="X2921" s="77" t="str">
        <f>IFERROR(_xlfn.XLOOKUP(J2921&amp;"||"&amp;K2921,'Mapping Ref.'!$J$2:$J$538,'Mapping Ref.'!$K$2:$K$538),"")</f>
        <v>Corporate</v>
      </c>
      <c r="Y2921" s="77" t="str" cm="1">
        <f t="array" ref="Y2921">_xlfn.IFS(R2921&gt;2000000,"For Publication",R2921&gt;100000,"PID",R2921&gt;30000,"RFQ",TRUE,"Transactional")</f>
        <v>Transactional</v>
      </c>
      <c r="Z2921" s="24" t="s">
        <v>2277</v>
      </c>
      <c r="AA2921" s="32">
        <v>12</v>
      </c>
      <c r="AB2921" s="24">
        <v>0</v>
      </c>
      <c r="AC2921" s="25">
        <v>45784</v>
      </c>
      <c r="AD2921" s="24" t="s">
        <v>661</v>
      </c>
      <c r="AE2921" s="24" t="s">
        <v>8375</v>
      </c>
      <c r="AF2921" s="24" t="s">
        <v>59</v>
      </c>
      <c r="AG2921" s="24" t="s">
        <v>59</v>
      </c>
      <c r="AH2921" s="24" t="s">
        <v>60</v>
      </c>
      <c r="AI2921" s="24" t="s">
        <v>11588</v>
      </c>
      <c r="AJ2921" s="24" t="s">
        <v>59</v>
      </c>
      <c r="AK2921" s="24" t="s">
        <v>101</v>
      </c>
      <c r="AL2921" s="24" t="s">
        <v>70</v>
      </c>
      <c r="AM2921" s="24" t="s">
        <v>60</v>
      </c>
      <c r="AN2921" s="24" t="s">
        <v>59</v>
      </c>
      <c r="AO2921" s="24">
        <v>0</v>
      </c>
      <c r="AP2921" s="24" t="s">
        <v>8471</v>
      </c>
      <c r="AQ2921" s="24" t="s">
        <v>11589</v>
      </c>
      <c r="AR2921" s="24" t="s">
        <v>8680</v>
      </c>
      <c r="AS2921" s="89">
        <f t="shared" si="592"/>
        <v>11</v>
      </c>
      <c r="AT2921" s="24" t="s">
        <v>11590</v>
      </c>
    </row>
    <row r="2922" spans="1:46" x14ac:dyDescent="0.5">
      <c r="A2922" s="24">
        <v>3073</v>
      </c>
      <c r="B2922" s="24"/>
      <c r="C2922" s="24" t="s">
        <v>77</v>
      </c>
      <c r="D2922" s="24" t="s">
        <v>11591</v>
      </c>
      <c r="E2922" s="24" t="s">
        <v>11592</v>
      </c>
      <c r="F2922" s="77" t="str">
        <f t="shared" si="589"/>
        <v>WILLMOTT DIXON CONSTRUCTION LTD</v>
      </c>
      <c r="G2922" s="24" t="s">
        <v>11593</v>
      </c>
      <c r="H2922" s="24" t="s">
        <v>784</v>
      </c>
      <c r="I2922" s="24" t="s">
        <v>1128</v>
      </c>
      <c r="J2922" s="24" t="s">
        <v>321</v>
      </c>
      <c r="K2922" s="27" t="s">
        <v>3201</v>
      </c>
      <c r="L2922" s="25">
        <v>45572</v>
      </c>
      <c r="M2922" s="25">
        <v>45575</v>
      </c>
      <c r="N2922" s="81">
        <f t="shared" si="594"/>
        <v>45575</v>
      </c>
      <c r="O2922" s="77" t="str">
        <f t="shared" ca="1" si="593"/>
        <v>Expired</v>
      </c>
      <c r="P2922" s="77" t="str" cm="1">
        <f t="array" aca="1" ref="P2922" ca="1">_xlfn.IFS((N2922-TODAY())&gt;=547,"06 Expires over 18 months",(N2922-TODAY())&gt;=365,"05 Expires in 18 months",(N2922-TODAY())&gt;=183,"04 Expires in 12 months",(N2922-TODAY())&gt;=92,"03 Expires in 6 months",(N2922-TODAY())&gt;=31,"02 Expires in 3 months",(N2922-TODAY())&gt;=0,"01 Expires in 30 days",(N2922-TODAY())&gt;=-31,"01 Expired last 30 days",(N2922-TODAY())&gt;=-92,"02 Expired last 3 months",(N2922-TODAY())&gt;=-183,"03 Expired last 6 months",(N2922-TODAY())&gt;=-365,"04 Expired last 12 months",(N2922-TODAY())&gt;=-547,"05 Expired last 18 months",TRUE,"06 Expired over 18 months")</f>
        <v>06 Expired over 18 months</v>
      </c>
      <c r="Q2922" s="65">
        <v>69721.47</v>
      </c>
      <c r="R2922" s="84">
        <f t="shared" si="591"/>
        <v>69721.47</v>
      </c>
      <c r="S2922" s="77" t="str" cm="1">
        <f t="array" ref="S2922">_xlfn.IFS(R2922&gt;5000000,"Gold",R2922&gt;=500000,"Silver",R2922&gt;30000,"Bronze",TRUE,"Transactional")</f>
        <v>Bronze</v>
      </c>
      <c r="T2922" s="24" t="s">
        <v>122</v>
      </c>
      <c r="U2922" s="101" t="s">
        <v>69</v>
      </c>
      <c r="V2922" s="101" t="s">
        <v>1208</v>
      </c>
      <c r="W2922" s="77" t="str">
        <f t="shared" si="590"/>
        <v>No</v>
      </c>
      <c r="X2922" s="77" t="str">
        <f>IFERROR(_xlfn.XLOOKUP(J2922&amp;"||"&amp;K2922,'Mapping Ref.'!$J$2:$J$538,'Mapping Ref.'!$K$2:$K$538),"")</f>
        <v>Corporate</v>
      </c>
      <c r="Y2922" s="77" t="str" cm="1">
        <f t="array" ref="Y2922">_xlfn.IFS(R2922&gt;2000000,"For Publication",R2922&gt;100000,"PID",R2922&gt;30000,"RFQ",TRUE,"Transactional")</f>
        <v>RFQ</v>
      </c>
      <c r="Z2922" s="24" t="s">
        <v>2277</v>
      </c>
      <c r="AA2922" s="32">
        <v>0</v>
      </c>
      <c r="AB2922" s="24">
        <v>0</v>
      </c>
      <c r="AC2922" s="25">
        <v>45784</v>
      </c>
      <c r="AD2922" s="24" t="s">
        <v>58</v>
      </c>
      <c r="AE2922" s="24" t="s">
        <v>8347</v>
      </c>
      <c r="AF2922" s="24" t="s">
        <v>59</v>
      </c>
      <c r="AG2922" s="24" t="s">
        <v>59</v>
      </c>
      <c r="AH2922" s="24" t="s">
        <v>60</v>
      </c>
      <c r="AI2922" s="24">
        <v>768173</v>
      </c>
      <c r="AJ2922" s="24" t="s">
        <v>59</v>
      </c>
      <c r="AK2922" s="24" t="s">
        <v>101</v>
      </c>
      <c r="AL2922" s="24" t="s">
        <v>70</v>
      </c>
      <c r="AM2922" s="24" t="s">
        <v>60</v>
      </c>
      <c r="AN2922" s="24" t="s">
        <v>59</v>
      </c>
      <c r="AO2922" s="24">
        <v>0</v>
      </c>
      <c r="AP2922" s="24" t="s">
        <v>8471</v>
      </c>
      <c r="AQ2922" s="24" t="s">
        <v>11594</v>
      </c>
      <c r="AR2922" s="24" t="s">
        <v>11595</v>
      </c>
      <c r="AS2922" s="89">
        <f t="shared" si="592"/>
        <v>0</v>
      </c>
      <c r="AT2922" s="24" t="s">
        <v>11596</v>
      </c>
    </row>
    <row r="2923" spans="1:46" x14ac:dyDescent="0.5">
      <c r="A2923" s="24">
        <v>3074</v>
      </c>
      <c r="B2923" s="24" t="s">
        <v>506</v>
      </c>
      <c r="C2923" s="24" t="s">
        <v>77</v>
      </c>
      <c r="D2923" s="24" t="s">
        <v>9177</v>
      </c>
      <c r="E2923" s="24" t="s">
        <v>11597</v>
      </c>
      <c r="F2923" s="77" t="str">
        <f t="shared" si="589"/>
        <v>Oak Tree Anglican Fellowship Trust</v>
      </c>
      <c r="G2923" s="24" t="s">
        <v>11537</v>
      </c>
      <c r="H2923" s="24" t="s">
        <v>11538</v>
      </c>
      <c r="I2923" s="24" t="s">
        <v>11539</v>
      </c>
      <c r="J2923" s="24" t="s">
        <v>190</v>
      </c>
      <c r="K2923" s="27" t="s">
        <v>11540</v>
      </c>
      <c r="L2923" s="25">
        <v>45784</v>
      </c>
      <c r="M2923" s="25">
        <v>46149</v>
      </c>
      <c r="N2923" s="81">
        <f t="shared" si="594"/>
        <v>46514</v>
      </c>
      <c r="O2923" s="77" t="str">
        <f t="shared" ca="1" si="593"/>
        <v>Live</v>
      </c>
      <c r="P2923" s="77" t="str" cm="1">
        <f t="array" aca="1" ref="P2923" ca="1">_xlfn.IFS((N2923-TODAY())&gt;=547,"06 Expires over 18 months",(N2923-TODAY())&gt;=365,"05 Expires in 18 months",(N2923-TODAY())&gt;=183,"04 Expires in 12 months",(N2923-TODAY())&gt;=92,"03 Expires in 6 months",(N2923-TODAY())&gt;=31,"02 Expires in 3 months",(N2923-TODAY())&gt;=0,"01 Expires in 30 days",(N2923-TODAY())&gt;=-31,"01 Expired last 30 days",(N2923-TODAY())&gt;=-92,"02 Expired last 3 months",(N2923-TODAY())&gt;=-183,"03 Expired last 6 months",(N2923-TODAY())&gt;=-365,"04 Expired last 12 months",(N2923-TODAY())&gt;=-547,"05 Expired last 18 months",TRUE,"06 Expired over 18 months")</f>
        <v>04 Expires in 12 months</v>
      </c>
      <c r="Q2923" s="65">
        <v>15000</v>
      </c>
      <c r="R2923" s="84">
        <f t="shared" si="591"/>
        <v>30000</v>
      </c>
      <c r="S2923" s="77" t="str" cm="1">
        <f t="array" ref="S2923">_xlfn.IFS(R2923&gt;5000000,"Gold",R2923&gt;=500000,"Silver",R2923&gt;30000,"Bronze",TRUE,"Transactional")</f>
        <v>Transactional</v>
      </c>
      <c r="T2923" s="24" t="s">
        <v>54</v>
      </c>
      <c r="U2923" s="101" t="s">
        <v>190</v>
      </c>
      <c r="V2923" s="101" t="s">
        <v>1742</v>
      </c>
      <c r="W2923" s="77" t="str">
        <f t="shared" si="590"/>
        <v>Yes</v>
      </c>
      <c r="X2923" s="77" t="str">
        <f>IFERROR(_xlfn.XLOOKUP(J2923&amp;"||"&amp;K2923,'Mapping Ref.'!$J$2:$J$538,'Mapping Ref.'!$K$2:$K$538),"")</f>
        <v>Childrens &amp; Adults</v>
      </c>
      <c r="Y2923" s="77" t="str" cm="1">
        <f t="array" ref="Y2923">_xlfn.IFS(R2923&gt;2000000,"For Publication",R2923&gt;100000,"PID",R2923&gt;30000,"RFQ",TRUE,"Transactional")</f>
        <v>Transactional</v>
      </c>
      <c r="Z2923" s="24" t="s">
        <v>2277</v>
      </c>
      <c r="AA2923" s="32">
        <v>12</v>
      </c>
      <c r="AB2923" s="24">
        <v>12</v>
      </c>
      <c r="AC2923" s="25">
        <v>45784</v>
      </c>
      <c r="AD2923" s="24" t="s">
        <v>58</v>
      </c>
      <c r="AE2923" s="24" t="s">
        <v>60</v>
      </c>
      <c r="AF2923" s="24" t="s">
        <v>59</v>
      </c>
      <c r="AG2923" s="24" t="s">
        <v>59</v>
      </c>
      <c r="AH2923" s="24" t="s">
        <v>59</v>
      </c>
      <c r="AI2923" s="24">
        <v>1067145</v>
      </c>
      <c r="AJ2923" s="24" t="s">
        <v>59</v>
      </c>
      <c r="AK2923" s="24" t="s">
        <v>101</v>
      </c>
      <c r="AL2923" s="24" t="s">
        <v>70</v>
      </c>
      <c r="AM2923" s="24" t="s">
        <v>60</v>
      </c>
      <c r="AN2923" s="24" t="s">
        <v>59</v>
      </c>
      <c r="AO2923" s="24">
        <v>0</v>
      </c>
      <c r="AP2923" s="24"/>
      <c r="AQ2923" s="24" t="s">
        <v>11541</v>
      </c>
      <c r="AR2923" s="24" t="s">
        <v>11542</v>
      </c>
      <c r="AS2923" s="89">
        <f t="shared" si="592"/>
        <v>24</v>
      </c>
      <c r="AT2923" s="24" t="s">
        <v>11537</v>
      </c>
    </row>
    <row r="2924" spans="1:46" x14ac:dyDescent="0.5">
      <c r="A2924" s="24">
        <v>3075</v>
      </c>
      <c r="B2924" s="24" t="s">
        <v>506</v>
      </c>
      <c r="C2924" s="24" t="s">
        <v>77</v>
      </c>
      <c r="D2924" s="24" t="s">
        <v>9928</v>
      </c>
      <c r="E2924" s="24" t="s">
        <v>11598</v>
      </c>
      <c r="F2924" s="77" t="str">
        <f t="shared" si="589"/>
        <v>MR MICHAEL EDWARDS</v>
      </c>
      <c r="G2924" s="24" t="s">
        <v>9928</v>
      </c>
      <c r="H2924" s="24" t="s">
        <v>3282</v>
      </c>
      <c r="I2924" s="24" t="s">
        <v>10463</v>
      </c>
      <c r="J2924" s="24" t="s">
        <v>107</v>
      </c>
      <c r="K2924" s="27" t="s">
        <v>3283</v>
      </c>
      <c r="L2924" s="25">
        <v>45796</v>
      </c>
      <c r="M2924" s="25">
        <v>46160</v>
      </c>
      <c r="N2924" s="81">
        <f t="shared" si="594"/>
        <v>46160</v>
      </c>
      <c r="O2924" s="77" t="str">
        <f t="shared" ca="1" si="593"/>
        <v>Expired</v>
      </c>
      <c r="P2924" s="77" t="str" cm="1">
        <f t="array" aca="1" ref="P2924" ca="1">_xlfn.IFS((N2924-TODAY())&gt;=547,"06 Expires over 18 months",(N2924-TODAY())&gt;=365,"05 Expires in 18 months",(N2924-TODAY())&gt;=183,"04 Expires in 12 months",(N2924-TODAY())&gt;=92,"03 Expires in 6 months",(N2924-TODAY())&gt;=31,"02 Expires in 3 months",(N2924-TODAY())&gt;=0,"01 Expires in 30 days",(N2924-TODAY())&gt;=-31,"01 Expired last 30 days",(N2924-TODAY())&gt;=-92,"02 Expired last 3 months",(N2924-TODAY())&gt;=-183,"03 Expired last 6 months",(N2924-TODAY())&gt;=-365,"04 Expired last 12 months",(N2924-TODAY())&gt;=-547,"05 Expired last 18 months",TRUE,"06 Expired over 18 months")</f>
        <v>03 Expired last 6 months</v>
      </c>
      <c r="Q2924" s="65">
        <v>14110.96</v>
      </c>
      <c r="R2924" s="84">
        <f t="shared" ref="R2924:R2955" si="595">MAX(Q2924,Q2924*N(AS2924)/12)</f>
        <v>14110.96</v>
      </c>
      <c r="S2924" s="77" t="str" cm="1">
        <f t="array" ref="S2924">_xlfn.IFS(R2924&gt;5000000,"Gold",R2924&gt;=500000,"Silver",R2924&gt;30000,"Bronze",TRUE,"Transactional")</f>
        <v>Transactional</v>
      </c>
      <c r="T2924" s="24" t="s">
        <v>54</v>
      </c>
      <c r="U2924" s="101" t="s">
        <v>116</v>
      </c>
      <c r="V2924" s="101" t="s">
        <v>70</v>
      </c>
      <c r="W2924" s="77" t="str">
        <f t="shared" si="590"/>
        <v>No</v>
      </c>
      <c r="X2924" s="77" t="str">
        <f>IFERROR(_xlfn.XLOOKUP(J2924&amp;"||"&amp;K2924,'Mapping Ref.'!$J$2:$J$538,'Mapping Ref.'!$K$2:$K$538),"")</f>
        <v>Construction &amp; Estates</v>
      </c>
      <c r="Y2924" s="77" t="str" cm="1">
        <f t="array" ref="Y2924">_xlfn.IFS(R2924&gt;2000000,"For Publication",R2924&gt;100000,"PID",R2924&gt;30000,"RFQ",TRUE,"Transactional")</f>
        <v>Transactional</v>
      </c>
      <c r="Z2924" s="24" t="s">
        <v>2277</v>
      </c>
      <c r="AA2924" s="32">
        <v>12</v>
      </c>
      <c r="AB2924" s="24">
        <v>0</v>
      </c>
      <c r="AC2924" s="25">
        <v>45785</v>
      </c>
      <c r="AD2924" s="24" t="s">
        <v>58</v>
      </c>
      <c r="AE2924" s="24" t="s">
        <v>8375</v>
      </c>
      <c r="AF2924" s="24" t="s">
        <v>60</v>
      </c>
      <c r="AG2924" s="24" t="s">
        <v>59</v>
      </c>
      <c r="AH2924" s="24" t="s">
        <v>60</v>
      </c>
      <c r="AI2924" s="24" t="s">
        <v>8471</v>
      </c>
      <c r="AJ2924" s="24" t="s">
        <v>59</v>
      </c>
      <c r="AK2924" s="24" t="s">
        <v>101</v>
      </c>
      <c r="AL2924" s="24" t="s">
        <v>123</v>
      </c>
      <c r="AM2924" s="24" t="s">
        <v>60</v>
      </c>
      <c r="AN2924" s="24" t="s">
        <v>59</v>
      </c>
      <c r="AO2924" s="24">
        <v>0</v>
      </c>
      <c r="AP2924" s="24"/>
      <c r="AQ2924" s="24" t="s">
        <v>11599</v>
      </c>
      <c r="AR2924" s="24" t="s">
        <v>9932</v>
      </c>
      <c r="AS2924" s="89">
        <f t="shared" si="592"/>
        <v>11</v>
      </c>
      <c r="AT2924" s="24" t="s">
        <v>9933</v>
      </c>
    </row>
    <row r="2925" spans="1:46" x14ac:dyDescent="0.5">
      <c r="A2925" s="24">
        <v>3076</v>
      </c>
      <c r="B2925" s="24"/>
      <c r="C2925" s="24" t="s">
        <v>77</v>
      </c>
      <c r="D2925" s="24" t="s">
        <v>11600</v>
      </c>
      <c r="E2925" s="24" t="s">
        <v>11601</v>
      </c>
      <c r="F2925" s="77" t="str">
        <f t="shared" si="589"/>
        <v>FOCUS WASHROOMS LIMITED</v>
      </c>
      <c r="G2925" s="24" t="s">
        <v>11602</v>
      </c>
      <c r="H2925" s="24" t="s">
        <v>784</v>
      </c>
      <c r="I2925" s="24" t="s">
        <v>1128</v>
      </c>
      <c r="J2925" s="24" t="s">
        <v>321</v>
      </c>
      <c r="K2925" s="27" t="s">
        <v>3201</v>
      </c>
      <c r="L2925" s="25">
        <v>45376</v>
      </c>
      <c r="M2925" s="25">
        <v>45765</v>
      </c>
      <c r="N2925" s="81">
        <f t="shared" si="594"/>
        <v>45765</v>
      </c>
      <c r="O2925" s="77" t="str">
        <f t="shared" ca="1" si="593"/>
        <v>Expired</v>
      </c>
      <c r="P2925" s="77" t="str" cm="1">
        <f t="array" aca="1" ref="P2925" ca="1">_xlfn.IFS((N2925-TODAY())&gt;=547,"06 Expires over 18 months",(N2925-TODAY())&gt;=365,"05 Expires in 18 months",(N2925-TODAY())&gt;=183,"04 Expires in 12 months",(N2925-TODAY())&gt;=92,"03 Expires in 6 months",(N2925-TODAY())&gt;=31,"02 Expires in 3 months",(N2925-TODAY())&gt;=0,"01 Expires in 30 days",(N2925-TODAY())&gt;=-31,"01 Expired last 30 days",(N2925-TODAY())&gt;=-92,"02 Expired last 3 months",(N2925-TODAY())&gt;=-183,"03 Expired last 6 months",(N2925-TODAY())&gt;=-365,"04 Expired last 12 months",(N2925-TODAY())&gt;=-547,"05 Expired last 18 months",TRUE,"06 Expired over 18 months")</f>
        <v>05 Expired last 18 months</v>
      </c>
      <c r="Q2925" s="65">
        <v>43163</v>
      </c>
      <c r="R2925" s="84">
        <f t="shared" si="595"/>
        <v>43163</v>
      </c>
      <c r="S2925" s="77" t="str" cm="1">
        <f t="array" ref="S2925">_xlfn.IFS(R2925&gt;5000000,"Gold",R2925&gt;=500000,"Silver",R2925&gt;30000,"Bronze",TRUE,"Transactional")</f>
        <v>Bronze</v>
      </c>
      <c r="T2925" s="24" t="s">
        <v>122</v>
      </c>
      <c r="U2925" s="101" t="s">
        <v>123</v>
      </c>
      <c r="V2925" s="101" t="s">
        <v>124</v>
      </c>
      <c r="W2925" s="77" t="str">
        <f t="shared" si="590"/>
        <v>No</v>
      </c>
      <c r="X2925" s="77" t="str">
        <f>IFERROR(_xlfn.XLOOKUP(J2925&amp;"||"&amp;K2925,'Mapping Ref.'!$J$2:$J$538,'Mapping Ref.'!$K$2:$K$538),"")</f>
        <v>Corporate</v>
      </c>
      <c r="Y2925" s="77" t="str" cm="1">
        <f t="array" ref="Y2925">_xlfn.IFS(R2925&gt;2000000,"For Publication",R2925&gt;100000,"PID",R2925&gt;30000,"RFQ",TRUE,"Transactional")</f>
        <v>RFQ</v>
      </c>
      <c r="Z2925" s="24" t="s">
        <v>2277</v>
      </c>
      <c r="AA2925" s="32">
        <v>0</v>
      </c>
      <c r="AB2925" s="24">
        <v>0</v>
      </c>
      <c r="AC2925" s="25">
        <v>45786</v>
      </c>
      <c r="AD2925" s="24" t="s">
        <v>58</v>
      </c>
      <c r="AE2925" s="24" t="s">
        <v>11603</v>
      </c>
      <c r="AF2925" s="24" t="s">
        <v>59</v>
      </c>
      <c r="AG2925" s="24" t="s">
        <v>59</v>
      </c>
      <c r="AH2925" s="24" t="s">
        <v>60</v>
      </c>
      <c r="AI2925" s="24">
        <v>9270497</v>
      </c>
      <c r="AJ2925" s="24" t="s">
        <v>60</v>
      </c>
      <c r="AK2925" s="24" t="s">
        <v>76</v>
      </c>
      <c r="AL2925" s="24" t="s">
        <v>70</v>
      </c>
      <c r="AM2925" s="24" t="s">
        <v>60</v>
      </c>
      <c r="AN2925" s="24" t="s">
        <v>59</v>
      </c>
      <c r="AO2925" s="24">
        <v>0</v>
      </c>
      <c r="AP2925" s="24" t="s">
        <v>8471</v>
      </c>
      <c r="AQ2925" s="24" t="s">
        <v>10931</v>
      </c>
      <c r="AR2925" s="24" t="s">
        <v>11604</v>
      </c>
      <c r="AS2925" s="89">
        <f t="shared" si="592"/>
        <v>12</v>
      </c>
      <c r="AT2925" s="24" t="s">
        <v>10933</v>
      </c>
    </row>
    <row r="2926" spans="1:46" x14ac:dyDescent="0.5">
      <c r="A2926" s="24">
        <v>3077</v>
      </c>
      <c r="B2926" s="24"/>
      <c r="C2926" s="24" t="s">
        <v>77</v>
      </c>
      <c r="D2926" s="24" t="s">
        <v>11605</v>
      </c>
      <c r="E2926" s="24" t="s">
        <v>11606</v>
      </c>
      <c r="F2926" s="77" t="str">
        <f t="shared" si="589"/>
        <v>G&amp;D HIGGINS MECHANICAL SERVICES LTD</v>
      </c>
      <c r="G2926" s="24" t="s">
        <v>11305</v>
      </c>
      <c r="H2926" s="24" t="s">
        <v>784</v>
      </c>
      <c r="I2926" s="24" t="s">
        <v>1128</v>
      </c>
      <c r="J2926" s="24" t="s">
        <v>321</v>
      </c>
      <c r="K2926" s="27" t="s">
        <v>3201</v>
      </c>
      <c r="L2926" s="25">
        <v>45860</v>
      </c>
      <c r="M2926" s="25">
        <v>45898</v>
      </c>
      <c r="N2926" s="81">
        <f t="shared" si="594"/>
        <v>45898</v>
      </c>
      <c r="O2926" s="77" t="str">
        <f t="shared" ca="1" si="593"/>
        <v>Expired</v>
      </c>
      <c r="P2926" s="77" t="str" cm="1">
        <f t="array" aca="1" ref="P2926" ca="1">_xlfn.IFS((N2926-TODAY())&gt;=547,"06 Expires over 18 months",(N2926-TODAY())&gt;=365,"05 Expires in 18 months",(N2926-TODAY())&gt;=183,"04 Expires in 12 months",(N2926-TODAY())&gt;=92,"03 Expires in 6 months",(N2926-TODAY())&gt;=31,"02 Expires in 3 months",(N2926-TODAY())&gt;=0,"01 Expires in 30 days",(N2926-TODAY())&gt;=-31,"01 Expired last 30 days",(N2926-TODAY())&gt;=-92,"02 Expired last 3 months",(N2926-TODAY())&gt;=-183,"03 Expired last 6 months",(N2926-TODAY())&gt;=-365,"04 Expired last 12 months",(N2926-TODAY())&gt;=-547,"05 Expired last 18 months",TRUE,"06 Expired over 18 months")</f>
        <v>04 Expired last 12 months</v>
      </c>
      <c r="Q2926" s="65">
        <v>465190</v>
      </c>
      <c r="R2926" s="84">
        <f t="shared" si="595"/>
        <v>465190</v>
      </c>
      <c r="S2926" s="77" t="str" cm="1">
        <f t="array" ref="S2926">_xlfn.IFS(R2926&gt;5000000,"Gold",R2926&gt;=500000,"Silver",R2926&gt;30000,"Bronze",TRUE,"Transactional")</f>
        <v>Bronze</v>
      </c>
      <c r="T2926" s="24" t="s">
        <v>122</v>
      </c>
      <c r="U2926" s="101" t="s">
        <v>123</v>
      </c>
      <c r="V2926" s="101" t="s">
        <v>124</v>
      </c>
      <c r="W2926" s="77" t="str">
        <f t="shared" si="590"/>
        <v>No</v>
      </c>
      <c r="X2926" s="77" t="str">
        <f>IFERROR(_xlfn.XLOOKUP(J2926&amp;"||"&amp;K2926,'Mapping Ref.'!$J$2:$J$538,'Mapping Ref.'!$K$2:$K$538),"")</f>
        <v>Corporate</v>
      </c>
      <c r="Y2926" s="77" t="str" cm="1">
        <f t="array" ref="Y2926">_xlfn.IFS(R2926&gt;2000000,"For Publication",R2926&gt;100000,"PID",R2926&gt;30000,"RFQ",TRUE,"Transactional")</f>
        <v>PID</v>
      </c>
      <c r="Z2926" s="24" t="s">
        <v>2277</v>
      </c>
      <c r="AA2926" s="32">
        <v>0</v>
      </c>
      <c r="AB2926" s="24">
        <v>0</v>
      </c>
      <c r="AC2926" s="25">
        <v>45786</v>
      </c>
      <c r="AD2926" s="24" t="s">
        <v>58</v>
      </c>
      <c r="AE2926" s="24" t="s">
        <v>11607</v>
      </c>
      <c r="AF2926" s="24" t="s">
        <v>59</v>
      </c>
      <c r="AG2926" s="24" t="s">
        <v>59</v>
      </c>
      <c r="AH2926" s="24" t="s">
        <v>60</v>
      </c>
      <c r="AI2926" s="24">
        <v>2530834</v>
      </c>
      <c r="AJ2926" s="24" t="s">
        <v>60</v>
      </c>
      <c r="AK2926" s="24" t="s">
        <v>76</v>
      </c>
      <c r="AL2926" s="24" t="s">
        <v>70</v>
      </c>
      <c r="AM2926" s="24" t="s">
        <v>60</v>
      </c>
      <c r="AN2926" s="24" t="s">
        <v>59</v>
      </c>
      <c r="AO2926" s="24">
        <v>0</v>
      </c>
      <c r="AP2926" s="24" t="s">
        <v>8471</v>
      </c>
      <c r="AQ2926" s="24" t="s">
        <v>11608</v>
      </c>
      <c r="AR2926" s="24" t="s">
        <v>11609</v>
      </c>
      <c r="AS2926" s="89">
        <f t="shared" si="592"/>
        <v>1</v>
      </c>
      <c r="AT2926" s="24" t="s">
        <v>856</v>
      </c>
    </row>
    <row r="2927" spans="1:46" x14ac:dyDescent="0.5">
      <c r="A2927" s="24">
        <v>3078</v>
      </c>
      <c r="B2927" s="24"/>
      <c r="C2927" s="24" t="s">
        <v>77</v>
      </c>
      <c r="D2927" s="24" t="s">
        <v>11610</v>
      </c>
      <c r="E2927" s="24" t="s">
        <v>11611</v>
      </c>
      <c r="F2927" s="77" t="str">
        <f t="shared" si="589"/>
        <v>BORRAS CONSTRUCTION LTD</v>
      </c>
      <c r="G2927" s="24" t="s">
        <v>11612</v>
      </c>
      <c r="H2927" s="24" t="s">
        <v>784</v>
      </c>
      <c r="I2927" s="24" t="s">
        <v>1128</v>
      </c>
      <c r="J2927" s="24" t="s">
        <v>321</v>
      </c>
      <c r="K2927" s="27" t="s">
        <v>3201</v>
      </c>
      <c r="L2927" s="25">
        <v>45840</v>
      </c>
      <c r="M2927" s="25">
        <v>45891</v>
      </c>
      <c r="N2927" s="81">
        <f t="shared" si="594"/>
        <v>45891</v>
      </c>
      <c r="O2927" s="77" t="str">
        <f t="shared" ca="1" si="593"/>
        <v>Expired</v>
      </c>
      <c r="P2927" s="77" t="str" cm="1">
        <f t="array" aca="1" ref="P2927" ca="1">_xlfn.IFS((N2927-TODAY())&gt;=547,"06 Expires over 18 months",(N2927-TODAY())&gt;=365,"05 Expires in 18 months",(N2927-TODAY())&gt;=183,"04 Expires in 12 months",(N2927-TODAY())&gt;=92,"03 Expires in 6 months",(N2927-TODAY())&gt;=31,"02 Expires in 3 months",(N2927-TODAY())&gt;=0,"01 Expires in 30 days",(N2927-TODAY())&gt;=-31,"01 Expired last 30 days",(N2927-TODAY())&gt;=-92,"02 Expired last 3 months",(N2927-TODAY())&gt;=-183,"03 Expired last 6 months",(N2927-TODAY())&gt;=-365,"04 Expired last 12 months",(N2927-TODAY())&gt;=-547,"05 Expired last 18 months",TRUE,"06 Expired over 18 months")</f>
        <v>05 Expired last 18 months</v>
      </c>
      <c r="Q2927" s="65">
        <v>259681</v>
      </c>
      <c r="R2927" s="84">
        <f t="shared" si="595"/>
        <v>259681</v>
      </c>
      <c r="S2927" s="77" t="str" cm="1">
        <f t="array" ref="S2927">_xlfn.IFS(R2927&gt;5000000,"Gold",R2927&gt;=500000,"Silver",R2927&gt;30000,"Bronze",TRUE,"Transactional")</f>
        <v>Bronze</v>
      </c>
      <c r="T2927" s="24" t="s">
        <v>122</v>
      </c>
      <c r="U2927" s="101" t="s">
        <v>445</v>
      </c>
      <c r="V2927" s="101" t="s">
        <v>874</v>
      </c>
      <c r="W2927" s="77" t="str">
        <f t="shared" si="590"/>
        <v>No</v>
      </c>
      <c r="X2927" s="77" t="str">
        <f>IFERROR(_xlfn.XLOOKUP(J2927&amp;"||"&amp;K2927,'Mapping Ref.'!$J$2:$J$538,'Mapping Ref.'!$K$2:$K$538),"")</f>
        <v>Corporate</v>
      </c>
      <c r="Y2927" s="77" t="str" cm="1">
        <f t="array" ref="Y2927">_xlfn.IFS(R2927&gt;2000000,"For Publication",R2927&gt;100000,"PID",R2927&gt;30000,"RFQ",TRUE,"Transactional")</f>
        <v>PID</v>
      </c>
      <c r="Z2927" s="24" t="s">
        <v>2277</v>
      </c>
      <c r="AA2927" s="32">
        <v>0</v>
      </c>
      <c r="AB2927" s="24">
        <v>0</v>
      </c>
      <c r="AC2927" s="25">
        <v>45786</v>
      </c>
      <c r="AD2927" s="24" t="s">
        <v>58</v>
      </c>
      <c r="AE2927" s="24" t="s">
        <v>11613</v>
      </c>
      <c r="AF2927" s="24" t="s">
        <v>59</v>
      </c>
      <c r="AG2927" s="24" t="s">
        <v>59</v>
      </c>
      <c r="AH2927" s="24" t="s">
        <v>60</v>
      </c>
      <c r="AI2927" s="24">
        <v>1520021</v>
      </c>
      <c r="AJ2927" s="24" t="s">
        <v>60</v>
      </c>
      <c r="AK2927" s="24" t="s">
        <v>76</v>
      </c>
      <c r="AL2927" s="24" t="s">
        <v>70</v>
      </c>
      <c r="AM2927" s="24" t="s">
        <v>60</v>
      </c>
      <c r="AN2927" s="24" t="s">
        <v>59</v>
      </c>
      <c r="AO2927" s="24">
        <v>0</v>
      </c>
      <c r="AP2927" s="24" t="s">
        <v>8471</v>
      </c>
      <c r="AQ2927" s="24" t="s">
        <v>11614</v>
      </c>
      <c r="AR2927" s="24" t="s">
        <v>11615</v>
      </c>
      <c r="AS2927" s="89">
        <f t="shared" ref="AS2927:AS2958" si="596">DATEDIF(L2927,N2927,"m")</f>
        <v>1</v>
      </c>
      <c r="AT2927" s="24" t="s">
        <v>848</v>
      </c>
    </row>
    <row r="2928" spans="1:46" x14ac:dyDescent="0.5">
      <c r="A2928" s="24">
        <v>3079</v>
      </c>
      <c r="B2928" s="24" t="s">
        <v>506</v>
      </c>
      <c r="C2928" s="24"/>
      <c r="D2928" s="24" t="s">
        <v>11616</v>
      </c>
      <c r="E2928" s="24" t="s">
        <v>11617</v>
      </c>
      <c r="F2928" s="77" t="str">
        <f t="shared" si="589"/>
        <v>EXCEL LEARNING CIC</v>
      </c>
      <c r="G2928" s="24" t="s">
        <v>11616</v>
      </c>
      <c r="H2928" s="24" t="s">
        <v>1156</v>
      </c>
      <c r="I2928" s="24" t="s">
        <v>1156</v>
      </c>
      <c r="J2928" s="24" t="s">
        <v>190</v>
      </c>
      <c r="K2928" s="27" t="s">
        <v>1157</v>
      </c>
      <c r="L2928" s="25">
        <v>45789</v>
      </c>
      <c r="M2928" s="25">
        <v>46153</v>
      </c>
      <c r="N2928" s="81">
        <f t="shared" si="594"/>
        <v>46518</v>
      </c>
      <c r="O2928" s="77" t="str">
        <f t="shared" ca="1" si="593"/>
        <v>Live</v>
      </c>
      <c r="P2928" s="77" t="str" cm="1">
        <f t="array" aca="1" ref="P2928" ca="1">_xlfn.IFS((N2928-TODAY())&gt;=547,"06 Expires over 18 months",(N2928-TODAY())&gt;=365,"05 Expires in 18 months",(N2928-TODAY())&gt;=183,"04 Expires in 12 months",(N2928-TODAY())&gt;=92,"03 Expires in 6 months",(N2928-TODAY())&gt;=31,"02 Expires in 3 months",(N2928-TODAY())&gt;=0,"01 Expires in 30 days",(N2928-TODAY())&gt;=-31,"01 Expired last 30 days",(N2928-TODAY())&gt;=-92,"02 Expired last 3 months",(N2928-TODAY())&gt;=-183,"03 Expired last 6 months",(N2928-TODAY())&gt;=-365,"04 Expired last 12 months",(N2928-TODAY())&gt;=-547,"05 Expired last 18 months",TRUE,"06 Expired over 18 months")</f>
        <v>04 Expires in 12 months</v>
      </c>
      <c r="Q2928" s="65">
        <v>12000</v>
      </c>
      <c r="R2928" s="84">
        <f t="shared" si="595"/>
        <v>23000</v>
      </c>
      <c r="S2928" s="77" t="str" cm="1">
        <f t="array" ref="S2928">_xlfn.IFS(R2928&gt;5000000,"Gold",R2928&gt;=500000,"Silver",R2928&gt;30000,"Bronze",TRUE,"Transactional")</f>
        <v>Transactional</v>
      </c>
      <c r="T2928" s="24" t="s">
        <v>54</v>
      </c>
      <c r="U2928" s="101" t="s">
        <v>366</v>
      </c>
      <c r="V2928" s="101"/>
      <c r="W2928" s="77" t="str">
        <f t="shared" si="590"/>
        <v>Yes</v>
      </c>
      <c r="X2928" s="77" t="str">
        <f>IFERROR(_xlfn.XLOOKUP(J2928&amp;"||"&amp;K2928,'Mapping Ref.'!$J$2:$J$538,'Mapping Ref.'!$K$2:$K$538),"")</f>
        <v>Childrens &amp; Adults</v>
      </c>
      <c r="Y2928" s="77" t="str" cm="1">
        <f t="array" ref="Y2928">_xlfn.IFS(R2928&gt;2000000,"For Publication",R2928&gt;100000,"PID",R2928&gt;30000,"RFQ",TRUE,"Transactional")</f>
        <v>Transactional</v>
      </c>
      <c r="Z2928" s="24" t="s">
        <v>8586</v>
      </c>
      <c r="AA2928" s="32">
        <v>12</v>
      </c>
      <c r="AB2928" s="24">
        <v>12</v>
      </c>
      <c r="AC2928" s="25">
        <v>45789</v>
      </c>
      <c r="AD2928" s="24" t="s">
        <v>58</v>
      </c>
      <c r="AE2928" s="24" t="s">
        <v>10676</v>
      </c>
      <c r="AF2928" s="24" t="s">
        <v>59</v>
      </c>
      <c r="AG2928" s="24" t="s">
        <v>59</v>
      </c>
      <c r="AH2928" s="24" t="s">
        <v>59</v>
      </c>
      <c r="AI2928" s="24">
        <v>11846422</v>
      </c>
      <c r="AJ2928" s="24" t="s">
        <v>59</v>
      </c>
      <c r="AK2928" s="24" t="s">
        <v>101</v>
      </c>
      <c r="AL2928" s="24" t="s">
        <v>70</v>
      </c>
      <c r="AM2928" s="24" t="s">
        <v>60</v>
      </c>
      <c r="AN2928" s="24" t="s">
        <v>59</v>
      </c>
      <c r="AO2928" s="24">
        <v>0</v>
      </c>
      <c r="AP2928" s="24"/>
      <c r="AQ2928" s="24" t="s">
        <v>11618</v>
      </c>
      <c r="AR2928" s="24" t="s">
        <v>11619</v>
      </c>
      <c r="AS2928" s="89">
        <f t="shared" si="596"/>
        <v>23</v>
      </c>
      <c r="AT2928" s="24" t="s">
        <v>11616</v>
      </c>
    </row>
    <row r="2929" spans="1:46" x14ac:dyDescent="0.5">
      <c r="A2929" s="24">
        <v>3080</v>
      </c>
      <c r="B2929" s="24"/>
      <c r="C2929" s="24"/>
      <c r="D2929" s="24" t="s">
        <v>11620</v>
      </c>
      <c r="E2929" s="24" t="s">
        <v>11621</v>
      </c>
      <c r="F2929" s="77" t="str">
        <f t="shared" si="589"/>
        <v>WORDS FIRST LTD</v>
      </c>
      <c r="G2929" s="24" t="s">
        <v>11620</v>
      </c>
      <c r="H2929" s="24" t="s">
        <v>8686</v>
      </c>
      <c r="I2929" s="24" t="s">
        <v>336</v>
      </c>
      <c r="J2929" s="24" t="s">
        <v>190</v>
      </c>
      <c r="K2929" s="24" t="s">
        <v>755</v>
      </c>
      <c r="L2929" s="25">
        <v>45778</v>
      </c>
      <c r="M2929" s="25">
        <v>45862</v>
      </c>
      <c r="N2929" s="81">
        <f t="shared" si="594"/>
        <v>45862</v>
      </c>
      <c r="O2929" s="77" t="str">
        <f t="shared" ca="1" si="593"/>
        <v>Expired</v>
      </c>
      <c r="P2929" s="77" t="str" cm="1">
        <f t="array" aca="1" ref="P2929" ca="1">_xlfn.IFS((N2929-TODAY())&gt;=547,"06 Expires over 18 months",(N2929-TODAY())&gt;=365,"05 Expires in 18 months",(N2929-TODAY())&gt;=183,"04 Expires in 12 months",(N2929-TODAY())&gt;=92,"03 Expires in 6 months",(N2929-TODAY())&gt;=31,"02 Expires in 3 months",(N2929-TODAY())&gt;=0,"01 Expires in 30 days",(N2929-TODAY())&gt;=-31,"01 Expired last 30 days",(N2929-TODAY())&gt;=-92,"02 Expired last 3 months",(N2929-TODAY())&gt;=-183,"03 Expired last 6 months",(N2929-TODAY())&gt;=-365,"04 Expired last 12 months",(N2929-TODAY())&gt;=-547,"05 Expired last 18 months",TRUE,"06 Expired over 18 months")</f>
        <v>05 Expired last 18 months</v>
      </c>
      <c r="Q2929" s="65">
        <v>150000</v>
      </c>
      <c r="R2929" s="84">
        <f t="shared" si="595"/>
        <v>150000</v>
      </c>
      <c r="S2929" s="77" t="str" cm="1">
        <f t="array" ref="S2929">_xlfn.IFS(R2929&gt;5000000,"Gold",R2929&gt;=500000,"Silver",R2929&gt;30000,"Bronze",TRUE,"Transactional")</f>
        <v>Bronze</v>
      </c>
      <c r="T2929" s="24" t="s">
        <v>54</v>
      </c>
      <c r="U2929" s="101" t="s">
        <v>69</v>
      </c>
      <c r="V2929" s="101" t="s">
        <v>1208</v>
      </c>
      <c r="W2929" s="77" t="str">
        <f t="shared" si="590"/>
        <v>No</v>
      </c>
      <c r="X2929" s="77" t="str">
        <f>IFERROR(_xlfn.XLOOKUP(J2929&amp;"||"&amp;K2929,'Mapping Ref.'!$J$2:$J$538,'Mapping Ref.'!$K$2:$K$538),"")</f>
        <v>Childrens &amp; Adults</v>
      </c>
      <c r="Y2929" s="77" t="str" cm="1">
        <f t="array" ref="Y2929">_xlfn.IFS(R2929&gt;2000000,"For Publication",R2929&gt;100000,"PID",R2929&gt;30000,"RFQ",TRUE,"Transactional")</f>
        <v>PID</v>
      </c>
      <c r="Z2929" s="24" t="s">
        <v>8586</v>
      </c>
      <c r="AA2929" s="32">
        <v>12</v>
      </c>
      <c r="AB2929" s="24">
        <v>0</v>
      </c>
      <c r="AC2929" s="25">
        <v>45789</v>
      </c>
      <c r="AD2929" s="24" t="s">
        <v>58</v>
      </c>
      <c r="AE2929" s="24" t="s">
        <v>8347</v>
      </c>
      <c r="AF2929" s="24" t="s">
        <v>59</v>
      </c>
      <c r="AG2929" s="24" t="s">
        <v>59</v>
      </c>
      <c r="AH2929" s="24" t="s">
        <v>60</v>
      </c>
      <c r="AI2929" s="24">
        <v>6790758</v>
      </c>
      <c r="AJ2929" s="24" t="s">
        <v>59</v>
      </c>
      <c r="AK2929" s="24" t="s">
        <v>86</v>
      </c>
      <c r="AL2929" s="24" t="s">
        <v>70</v>
      </c>
      <c r="AM2929" s="24" t="s">
        <v>59</v>
      </c>
      <c r="AN2929" s="24" t="s">
        <v>59</v>
      </c>
      <c r="AO2929" s="24">
        <v>0</v>
      </c>
      <c r="AP2929" s="24" t="s">
        <v>8681</v>
      </c>
      <c r="AQ2929" s="24" t="s">
        <v>11622</v>
      </c>
      <c r="AR2929" s="24" t="s">
        <v>11623</v>
      </c>
      <c r="AS2929" s="89">
        <f t="shared" si="596"/>
        <v>2</v>
      </c>
      <c r="AT2929" s="24" t="s">
        <v>11624</v>
      </c>
    </row>
    <row r="2930" spans="1:46" x14ac:dyDescent="0.5">
      <c r="A2930" s="24">
        <v>3081</v>
      </c>
      <c r="B2930" s="24" t="s">
        <v>506</v>
      </c>
      <c r="C2930" s="24"/>
      <c r="D2930" s="24" t="s">
        <v>4339</v>
      </c>
      <c r="E2930" s="24" t="s">
        <v>11625</v>
      </c>
      <c r="F2930" s="77" t="str">
        <f t="shared" si="589"/>
        <v>PAPERSTONE LIMITED</v>
      </c>
      <c r="G2930" s="24" t="s">
        <v>4339</v>
      </c>
      <c r="H2930" s="24" t="s">
        <v>3282</v>
      </c>
      <c r="I2930" s="24" t="s">
        <v>10463</v>
      </c>
      <c r="J2930" s="24" t="s">
        <v>107</v>
      </c>
      <c r="K2930" s="27" t="s">
        <v>3283</v>
      </c>
      <c r="L2930" s="25">
        <v>45796</v>
      </c>
      <c r="M2930" s="25">
        <v>46525</v>
      </c>
      <c r="N2930" s="81">
        <f t="shared" si="594"/>
        <v>46525</v>
      </c>
      <c r="O2930" s="77" t="str">
        <f t="shared" ca="1" si="593"/>
        <v>Live</v>
      </c>
      <c r="P2930" s="77" t="str" cm="1">
        <f t="array" aca="1" ref="P2930" ca="1">_xlfn.IFS((N2930-TODAY())&gt;=547,"06 Expires over 18 months",(N2930-TODAY())&gt;=365,"05 Expires in 18 months",(N2930-TODAY())&gt;=183,"04 Expires in 12 months",(N2930-TODAY())&gt;=92,"03 Expires in 6 months",(N2930-TODAY())&gt;=31,"02 Expires in 3 months",(N2930-TODAY())&gt;=0,"01 Expires in 30 days",(N2930-TODAY())&gt;=-31,"01 Expired last 30 days",(N2930-TODAY())&gt;=-92,"02 Expired last 3 months",(N2930-TODAY())&gt;=-183,"03 Expired last 6 months",(N2930-TODAY())&gt;=-365,"04 Expired last 12 months",(N2930-TODAY())&gt;=-547,"05 Expired last 18 months",TRUE,"06 Expired over 18 months")</f>
        <v>04 Expires in 12 months</v>
      </c>
      <c r="Q2930" s="65">
        <v>24000</v>
      </c>
      <c r="R2930" s="84">
        <f t="shared" si="595"/>
        <v>46000</v>
      </c>
      <c r="S2930" s="77" t="str" cm="1">
        <f t="array" ref="S2930">_xlfn.IFS(R2930&gt;5000000,"Gold",R2930&gt;=500000,"Silver",R2930&gt;30000,"Bronze",TRUE,"Transactional")</f>
        <v>Bronze</v>
      </c>
      <c r="T2930" s="24" t="s">
        <v>54</v>
      </c>
      <c r="U2930" s="101" t="s">
        <v>190</v>
      </c>
      <c r="V2930" s="101" t="s">
        <v>192</v>
      </c>
      <c r="W2930" s="77" t="str">
        <f t="shared" si="590"/>
        <v>No</v>
      </c>
      <c r="X2930" s="77" t="str">
        <f>IFERROR(_xlfn.XLOOKUP(J2930&amp;"||"&amp;K2930,'Mapping Ref.'!$J$2:$J$538,'Mapping Ref.'!$K$2:$K$538),"")</f>
        <v>Construction &amp; Estates</v>
      </c>
      <c r="Y2930" s="77" t="str" cm="1">
        <f t="array" ref="Y2930">_xlfn.IFS(R2930&gt;2000000,"For Publication",R2930&gt;100000,"PID",R2930&gt;30000,"RFQ",TRUE,"Transactional")</f>
        <v>RFQ</v>
      </c>
      <c r="Z2930" s="24" t="s">
        <v>2277</v>
      </c>
      <c r="AA2930" s="32">
        <v>24</v>
      </c>
      <c r="AB2930" s="24">
        <v>0</v>
      </c>
      <c r="AC2930" s="25">
        <v>45789</v>
      </c>
      <c r="AD2930" s="24" t="s">
        <v>58</v>
      </c>
      <c r="AE2930" s="24" t="s">
        <v>8375</v>
      </c>
      <c r="AF2930" s="24" t="s">
        <v>60</v>
      </c>
      <c r="AG2930" s="24" t="s">
        <v>59</v>
      </c>
      <c r="AH2930" s="24" t="s">
        <v>60</v>
      </c>
      <c r="AI2930" s="24">
        <v>5214658</v>
      </c>
      <c r="AJ2930" s="24" t="s">
        <v>59</v>
      </c>
      <c r="AK2930" s="24" t="s">
        <v>101</v>
      </c>
      <c r="AL2930" s="24" t="s">
        <v>123</v>
      </c>
      <c r="AM2930" s="24" t="s">
        <v>60</v>
      </c>
      <c r="AN2930" s="24" t="s">
        <v>59</v>
      </c>
      <c r="AO2930" s="24">
        <v>0</v>
      </c>
      <c r="AP2930" s="24"/>
      <c r="AQ2930" s="24" t="s">
        <v>11626</v>
      </c>
      <c r="AR2930" s="24" t="s">
        <v>11627</v>
      </c>
      <c r="AS2930" s="89">
        <f t="shared" si="596"/>
        <v>23</v>
      </c>
      <c r="AT2930" s="24" t="s">
        <v>4339</v>
      </c>
    </row>
    <row r="2931" spans="1:46" x14ac:dyDescent="0.5">
      <c r="A2931" s="24">
        <v>3082</v>
      </c>
      <c r="B2931" s="24"/>
      <c r="C2931" s="24" t="s">
        <v>77</v>
      </c>
      <c r="D2931" s="24" t="s">
        <v>11628</v>
      </c>
      <c r="E2931" s="24" t="s">
        <v>11629</v>
      </c>
      <c r="F2931" s="77" t="str">
        <f t="shared" si="589"/>
        <v>DUCTCLEAN (UK) LTD</v>
      </c>
      <c r="G2931" s="24" t="s">
        <v>11630</v>
      </c>
      <c r="H2931" s="24" t="s">
        <v>784</v>
      </c>
      <c r="I2931" s="24" t="s">
        <v>1128</v>
      </c>
      <c r="J2931" s="24" t="s">
        <v>321</v>
      </c>
      <c r="K2931" s="27" t="s">
        <v>3201</v>
      </c>
      <c r="L2931" s="25">
        <v>45789</v>
      </c>
      <c r="M2931" s="25">
        <v>45800</v>
      </c>
      <c r="N2931" s="81">
        <f t="shared" si="594"/>
        <v>45800</v>
      </c>
      <c r="O2931" s="77" t="str">
        <f t="shared" ca="1" si="593"/>
        <v>Expired</v>
      </c>
      <c r="P2931" s="77" t="str" cm="1">
        <f t="array" aca="1" ref="P2931" ca="1">_xlfn.IFS((N2931-TODAY())&gt;=547,"06 Expires over 18 months",(N2931-TODAY())&gt;=365,"05 Expires in 18 months",(N2931-TODAY())&gt;=183,"04 Expires in 12 months",(N2931-TODAY())&gt;=92,"03 Expires in 6 months",(N2931-TODAY())&gt;=31,"02 Expires in 3 months",(N2931-TODAY())&gt;=0,"01 Expires in 30 days",(N2931-TODAY())&gt;=-31,"01 Expired last 30 days",(N2931-TODAY())&gt;=-92,"02 Expired last 3 months",(N2931-TODAY())&gt;=-183,"03 Expired last 6 months",(N2931-TODAY())&gt;=-365,"04 Expired last 12 months",(N2931-TODAY())&gt;=-547,"05 Expired last 18 months",TRUE,"06 Expired over 18 months")</f>
        <v>05 Expired last 18 months</v>
      </c>
      <c r="Q2931" s="65">
        <v>26846.5</v>
      </c>
      <c r="R2931" s="84">
        <f t="shared" si="595"/>
        <v>26846.5</v>
      </c>
      <c r="S2931" s="77" t="str" cm="1">
        <f t="array" ref="S2931">_xlfn.IFS(R2931&gt;5000000,"Gold",R2931&gt;=500000,"Silver",R2931&gt;30000,"Bronze",TRUE,"Transactional")</f>
        <v>Transactional</v>
      </c>
      <c r="T2931" s="24" t="s">
        <v>122</v>
      </c>
      <c r="U2931" s="101" t="s">
        <v>366</v>
      </c>
      <c r="V2931" s="101" t="s">
        <v>770</v>
      </c>
      <c r="W2931" s="77" t="str">
        <f t="shared" si="590"/>
        <v>No</v>
      </c>
      <c r="X2931" s="77" t="str">
        <f>IFERROR(_xlfn.XLOOKUP(J2931&amp;"||"&amp;K2931,'Mapping Ref.'!$J$2:$J$538,'Mapping Ref.'!$K$2:$K$538),"")</f>
        <v>Corporate</v>
      </c>
      <c r="Y2931" s="77" t="str" cm="1">
        <f t="array" ref="Y2931">_xlfn.IFS(R2931&gt;2000000,"For Publication",R2931&gt;100000,"PID",R2931&gt;30000,"RFQ",TRUE,"Transactional")</f>
        <v>Transactional</v>
      </c>
      <c r="Z2931" s="24" t="s">
        <v>2277</v>
      </c>
      <c r="AA2931" s="32">
        <v>0</v>
      </c>
      <c r="AB2931" s="24">
        <v>0</v>
      </c>
      <c r="AC2931" s="25">
        <v>45789</v>
      </c>
      <c r="AD2931" s="24" t="s">
        <v>661</v>
      </c>
      <c r="AE2931" s="24" t="s">
        <v>8347</v>
      </c>
      <c r="AF2931" s="24" t="s">
        <v>59</v>
      </c>
      <c r="AG2931" s="24" t="s">
        <v>59</v>
      </c>
      <c r="AH2931" s="24" t="s">
        <v>60</v>
      </c>
      <c r="AI2931" s="24">
        <v>3639301</v>
      </c>
      <c r="AJ2931" s="24" t="s">
        <v>59</v>
      </c>
      <c r="AK2931" s="24" t="s">
        <v>101</v>
      </c>
      <c r="AL2931" s="24" t="s">
        <v>70</v>
      </c>
      <c r="AM2931" s="24" t="s">
        <v>59</v>
      </c>
      <c r="AN2931" s="24" t="s">
        <v>59</v>
      </c>
      <c r="AO2931" s="24">
        <v>0</v>
      </c>
      <c r="AP2931" s="24" t="s">
        <v>8471</v>
      </c>
      <c r="AQ2931" s="24" t="s">
        <v>8297</v>
      </c>
      <c r="AR2931" s="24" t="s">
        <v>11631</v>
      </c>
      <c r="AS2931" s="89">
        <f t="shared" si="596"/>
        <v>0</v>
      </c>
      <c r="AT2931" s="24" t="s">
        <v>11632</v>
      </c>
    </row>
    <row r="2932" spans="1:46" x14ac:dyDescent="0.5">
      <c r="A2932" s="24">
        <v>3083</v>
      </c>
      <c r="B2932" s="24" t="s">
        <v>506</v>
      </c>
      <c r="C2932" s="24"/>
      <c r="D2932" s="24" t="s">
        <v>11633</v>
      </c>
      <c r="E2932" s="24" t="s">
        <v>11634</v>
      </c>
      <c r="F2932" s="77" t="str">
        <f t="shared" si="589"/>
        <v>SKILL UP SAFETY LIMITED</v>
      </c>
      <c r="G2932" s="24" t="s">
        <v>11633</v>
      </c>
      <c r="H2932" s="24" t="s">
        <v>3282</v>
      </c>
      <c r="I2932" s="24" t="s">
        <v>10463</v>
      </c>
      <c r="J2932" s="24" t="s">
        <v>107</v>
      </c>
      <c r="K2932" s="27" t="s">
        <v>3283</v>
      </c>
      <c r="L2932" s="25">
        <v>45790</v>
      </c>
      <c r="M2932" s="25">
        <v>46885</v>
      </c>
      <c r="N2932" s="81">
        <f t="shared" si="594"/>
        <v>46885</v>
      </c>
      <c r="O2932" s="77" t="str">
        <f t="shared" ca="1" si="593"/>
        <v>Live</v>
      </c>
      <c r="P2932" s="77" t="str" cm="1">
        <f t="array" aca="1" ref="P2932" ca="1">_xlfn.IFS((N2932-TODAY())&gt;=547,"06 Expires over 18 months",(N2932-TODAY())&gt;=365,"05 Expires in 18 months",(N2932-TODAY())&gt;=183,"04 Expires in 12 months",(N2932-TODAY())&gt;=92,"03 Expires in 6 months",(N2932-TODAY())&gt;=31,"02 Expires in 3 months",(N2932-TODAY())&gt;=0,"01 Expires in 30 days",(N2932-TODAY())&gt;=-31,"01 Expired last 30 days",(N2932-TODAY())&gt;=-92,"02 Expired last 3 months",(N2932-TODAY())&gt;=-183,"03 Expired last 6 months",(N2932-TODAY())&gt;=-365,"04 Expired last 12 months",(N2932-TODAY())&gt;=-547,"05 Expired last 18 months",TRUE,"06 Expired over 18 months")</f>
        <v>06 Expires over 18 months</v>
      </c>
      <c r="Q2932" s="65">
        <v>15000</v>
      </c>
      <c r="R2932" s="84">
        <f t="shared" si="595"/>
        <v>43750</v>
      </c>
      <c r="S2932" s="77" t="str" cm="1">
        <f t="array" ref="S2932">_xlfn.IFS(R2932&gt;5000000,"Gold",R2932&gt;=500000,"Silver",R2932&gt;30000,"Bronze",TRUE,"Transactional")</f>
        <v>Bronze</v>
      </c>
      <c r="T2932" s="24" t="s">
        <v>54</v>
      </c>
      <c r="U2932" s="101" t="s">
        <v>109</v>
      </c>
      <c r="V2932" s="101" t="s">
        <v>1011</v>
      </c>
      <c r="W2932" s="77" t="str">
        <f t="shared" si="590"/>
        <v>No</v>
      </c>
      <c r="X2932" s="77" t="str">
        <f>IFERROR(_xlfn.XLOOKUP(J2932&amp;"||"&amp;K2932,'Mapping Ref.'!$J$2:$J$538,'Mapping Ref.'!$K$2:$K$538),"")</f>
        <v>Construction &amp; Estates</v>
      </c>
      <c r="Y2932" s="77" t="str" cm="1">
        <f t="array" ref="Y2932">_xlfn.IFS(R2932&gt;2000000,"For Publication",R2932&gt;100000,"PID",R2932&gt;30000,"RFQ",TRUE,"Transactional")</f>
        <v>RFQ</v>
      </c>
      <c r="Z2932" s="24" t="s">
        <v>2277</v>
      </c>
      <c r="AA2932" s="32">
        <v>36</v>
      </c>
      <c r="AB2932" s="24">
        <v>0</v>
      </c>
      <c r="AC2932" s="25">
        <v>45790</v>
      </c>
      <c r="AD2932" s="24" t="s">
        <v>58</v>
      </c>
      <c r="AE2932" s="24" t="s">
        <v>8375</v>
      </c>
      <c r="AF2932" s="24" t="s">
        <v>59</v>
      </c>
      <c r="AG2932" s="24" t="s">
        <v>59</v>
      </c>
      <c r="AH2932" s="24" t="s">
        <v>59</v>
      </c>
      <c r="AI2932" s="24">
        <v>13418757</v>
      </c>
      <c r="AJ2932" s="24" t="s">
        <v>59</v>
      </c>
      <c r="AK2932" s="24" t="s">
        <v>101</v>
      </c>
      <c r="AL2932" s="24" t="s">
        <v>8595</v>
      </c>
      <c r="AM2932" s="24" t="s">
        <v>60</v>
      </c>
      <c r="AN2932" s="24" t="s">
        <v>59</v>
      </c>
      <c r="AO2932" s="24">
        <v>0</v>
      </c>
      <c r="AP2932" s="24"/>
      <c r="AQ2932" s="24" t="s">
        <v>11635</v>
      </c>
      <c r="AR2932" s="24" t="s">
        <v>11636</v>
      </c>
      <c r="AS2932" s="89">
        <f t="shared" si="596"/>
        <v>35</v>
      </c>
      <c r="AT2932" s="24"/>
    </row>
    <row r="2933" spans="1:46" x14ac:dyDescent="0.5">
      <c r="A2933" s="24">
        <v>3084</v>
      </c>
      <c r="B2933" s="24" t="s">
        <v>506</v>
      </c>
      <c r="C2933" s="24"/>
      <c r="D2933" s="24" t="s">
        <v>7051</v>
      </c>
      <c r="E2933" s="24" t="s">
        <v>11637</v>
      </c>
      <c r="F2933" s="77" t="str">
        <f t="shared" si="589"/>
        <v>STEPHEN BOWMAN T/A BOWMAN ENVIRONMENTAL</v>
      </c>
      <c r="G2933" s="24" t="s">
        <v>7051</v>
      </c>
      <c r="H2933" s="24" t="s">
        <v>3282</v>
      </c>
      <c r="I2933" s="24" t="s">
        <v>10463</v>
      </c>
      <c r="J2933" s="24" t="s">
        <v>107</v>
      </c>
      <c r="K2933" s="27" t="s">
        <v>3283</v>
      </c>
      <c r="L2933" s="25">
        <v>45796</v>
      </c>
      <c r="M2933" s="25">
        <v>46525</v>
      </c>
      <c r="N2933" s="81">
        <f t="shared" si="594"/>
        <v>46525</v>
      </c>
      <c r="O2933" s="77" t="str">
        <f t="shared" ref="O2933:O2964" ca="1" si="597">IF(N2933&lt;TODAY(),"Expired","Live")</f>
        <v>Live</v>
      </c>
      <c r="P2933" s="77" t="str" cm="1">
        <f t="array" aca="1" ref="P2933" ca="1">_xlfn.IFS((N2933-TODAY())&gt;=547,"06 Expires over 18 months",(N2933-TODAY())&gt;=365,"05 Expires in 18 months",(N2933-TODAY())&gt;=183,"04 Expires in 12 months",(N2933-TODAY())&gt;=92,"03 Expires in 6 months",(N2933-TODAY())&gt;=31,"02 Expires in 3 months",(N2933-TODAY())&gt;=0,"01 Expires in 30 days",(N2933-TODAY())&gt;=-31,"01 Expired last 30 days",(N2933-TODAY())&gt;=-92,"02 Expired last 3 months",(N2933-TODAY())&gt;=-183,"03 Expired last 6 months",(N2933-TODAY())&gt;=-365,"04 Expired last 12 months",(N2933-TODAY())&gt;=-547,"05 Expired last 18 months",TRUE,"06 Expired over 18 months")</f>
        <v>04 Expires in 12 months</v>
      </c>
      <c r="Q2933" s="65">
        <v>13500</v>
      </c>
      <c r="R2933" s="84">
        <f t="shared" si="595"/>
        <v>25875</v>
      </c>
      <c r="S2933" s="77" t="str" cm="1">
        <f t="array" ref="S2933">_xlfn.IFS(R2933&gt;5000000,"Gold",R2933&gt;=500000,"Silver",R2933&gt;30000,"Bronze",TRUE,"Transactional")</f>
        <v>Transactional</v>
      </c>
      <c r="T2933" s="24" t="s">
        <v>54</v>
      </c>
      <c r="U2933" s="101" t="s">
        <v>131</v>
      </c>
      <c r="V2933" s="101" t="s">
        <v>361</v>
      </c>
      <c r="W2933" s="77" t="str">
        <f t="shared" si="590"/>
        <v>No</v>
      </c>
      <c r="X2933" s="77" t="str">
        <f>IFERROR(_xlfn.XLOOKUP(J2933&amp;"||"&amp;K2933,'Mapping Ref.'!$J$2:$J$538,'Mapping Ref.'!$K$2:$K$538),"")</f>
        <v>Construction &amp; Estates</v>
      </c>
      <c r="Y2933" s="77" t="str" cm="1">
        <f t="array" ref="Y2933">_xlfn.IFS(R2933&gt;2000000,"For Publication",R2933&gt;100000,"PID",R2933&gt;30000,"RFQ",TRUE,"Transactional")</f>
        <v>Transactional</v>
      </c>
      <c r="Z2933" s="24" t="s">
        <v>2277</v>
      </c>
      <c r="AA2933" s="32">
        <v>24</v>
      </c>
      <c r="AB2933" s="24">
        <v>0</v>
      </c>
      <c r="AC2933" s="25">
        <v>45790</v>
      </c>
      <c r="AD2933" s="24" t="s">
        <v>58</v>
      </c>
      <c r="AE2933" s="24" t="s">
        <v>8375</v>
      </c>
      <c r="AF2933" s="24" t="s">
        <v>60</v>
      </c>
      <c r="AG2933" s="24" t="s">
        <v>59</v>
      </c>
      <c r="AH2933" s="24" t="s">
        <v>60</v>
      </c>
      <c r="AI2933" s="24" t="s">
        <v>8471</v>
      </c>
      <c r="AJ2933" s="24" t="s">
        <v>59</v>
      </c>
      <c r="AK2933" s="24" t="s">
        <v>101</v>
      </c>
      <c r="AL2933" s="24" t="s">
        <v>123</v>
      </c>
      <c r="AM2933" s="24" t="s">
        <v>60</v>
      </c>
      <c r="AN2933" s="24" t="s">
        <v>59</v>
      </c>
      <c r="AO2933" s="24">
        <v>0</v>
      </c>
      <c r="AP2933" s="24"/>
      <c r="AQ2933" s="24" t="s">
        <v>7049</v>
      </c>
      <c r="AR2933" s="24" t="s">
        <v>7050</v>
      </c>
      <c r="AS2933" s="89">
        <f t="shared" si="596"/>
        <v>23</v>
      </c>
      <c r="AT2933" s="24"/>
    </row>
    <row r="2934" spans="1:46" x14ac:dyDescent="0.5">
      <c r="A2934" s="24">
        <v>3085</v>
      </c>
      <c r="B2934" s="24" t="s">
        <v>506</v>
      </c>
      <c r="C2934" s="24"/>
      <c r="D2934" s="24" t="s">
        <v>11638</v>
      </c>
      <c r="E2934" s="24" t="s">
        <v>11639</v>
      </c>
      <c r="F2934" s="77" t="str">
        <f t="shared" si="589"/>
        <v>CHARTERED TRADING STANDARDS INSTITUTE</v>
      </c>
      <c r="G2934" s="24" t="s">
        <v>11638</v>
      </c>
      <c r="H2934" s="24" t="s">
        <v>11640</v>
      </c>
      <c r="I2934" s="24" t="s">
        <v>972</v>
      </c>
      <c r="J2934" s="24" t="s">
        <v>107</v>
      </c>
      <c r="K2934" s="27" t="s">
        <v>1862</v>
      </c>
      <c r="L2934" s="25">
        <v>45748</v>
      </c>
      <c r="M2934" s="25">
        <v>46112</v>
      </c>
      <c r="N2934" s="81">
        <f t="shared" si="594"/>
        <v>47208</v>
      </c>
      <c r="O2934" s="77" t="str">
        <f t="shared" ca="1" si="597"/>
        <v>Live</v>
      </c>
      <c r="P2934" s="77" t="str" cm="1">
        <f t="array" aca="1" ref="P2934" ca="1">_xlfn.IFS((N2934-TODAY())&gt;=547,"06 Expires over 18 months",(N2934-TODAY())&gt;=365,"05 Expires in 18 months",(N2934-TODAY())&gt;=183,"04 Expires in 12 months",(N2934-TODAY())&gt;=92,"03 Expires in 6 months",(N2934-TODAY())&gt;=31,"02 Expires in 3 months",(N2934-TODAY())&gt;=0,"01 Expires in 30 days",(N2934-TODAY())&gt;=-31,"01 Expired last 30 days",(N2934-TODAY())&gt;=-92,"02 Expired last 3 months",(N2934-TODAY())&gt;=-183,"03 Expired last 6 months",(N2934-TODAY())&gt;=-365,"04 Expired last 12 months",(N2934-TODAY())&gt;=-547,"05 Expired last 18 months",TRUE,"06 Expired over 18 months")</f>
        <v>06 Expires over 18 months</v>
      </c>
      <c r="Q2934" s="65">
        <v>267</v>
      </c>
      <c r="R2934" s="84">
        <f t="shared" si="595"/>
        <v>1045.75</v>
      </c>
      <c r="S2934" s="77" t="str" cm="1">
        <f t="array" ref="S2934">_xlfn.IFS(R2934&gt;5000000,"Gold",R2934&gt;=500000,"Silver",R2934&gt;30000,"Bronze",TRUE,"Transactional")</f>
        <v>Transactional</v>
      </c>
      <c r="T2934" s="24" t="s">
        <v>54</v>
      </c>
      <c r="U2934" s="101" t="s">
        <v>237</v>
      </c>
      <c r="V2934" s="101" t="s">
        <v>566</v>
      </c>
      <c r="W2934" s="77" t="str">
        <f t="shared" si="590"/>
        <v>Yes</v>
      </c>
      <c r="X2934" s="77" t="str">
        <f>IFERROR(_xlfn.XLOOKUP(J2934&amp;"||"&amp;K2934,'Mapping Ref.'!$J$2:$J$538,'Mapping Ref.'!$K$2:$K$538),"")</f>
        <v>Construction &amp; Estates</v>
      </c>
      <c r="Y2934" s="77" t="str" cm="1">
        <f t="array" ref="Y2934">_xlfn.IFS(R2934&gt;2000000,"For Publication",R2934&gt;100000,"PID",R2934&gt;30000,"RFQ",TRUE,"Transactional")</f>
        <v>Transactional</v>
      </c>
      <c r="Z2934" s="24" t="s">
        <v>8586</v>
      </c>
      <c r="AA2934" s="32">
        <v>12</v>
      </c>
      <c r="AB2934" s="24">
        <v>36</v>
      </c>
      <c r="AC2934" s="25">
        <v>45790</v>
      </c>
      <c r="AD2934" s="24" t="s">
        <v>58</v>
      </c>
      <c r="AE2934" s="24" t="s">
        <v>8467</v>
      </c>
      <c r="AF2934" s="24" t="s">
        <v>60</v>
      </c>
      <c r="AG2934" s="24" t="s">
        <v>59</v>
      </c>
      <c r="AH2934" s="24" t="s">
        <v>59</v>
      </c>
      <c r="AI2934" s="24" t="s">
        <v>11641</v>
      </c>
      <c r="AJ2934" s="24" t="s">
        <v>59</v>
      </c>
      <c r="AK2934" s="24" t="s">
        <v>86</v>
      </c>
      <c r="AL2934" s="24" t="s">
        <v>70</v>
      </c>
      <c r="AM2934" s="24" t="s">
        <v>60</v>
      </c>
      <c r="AN2934" s="24" t="s">
        <v>59</v>
      </c>
      <c r="AO2934" s="24">
        <v>0</v>
      </c>
      <c r="AP2934" s="24"/>
      <c r="AQ2934" s="24" t="s">
        <v>11642</v>
      </c>
      <c r="AR2934" s="24" t="s">
        <v>11643</v>
      </c>
      <c r="AS2934" s="89">
        <f t="shared" si="596"/>
        <v>47</v>
      </c>
      <c r="AT2934" s="24" t="s">
        <v>11638</v>
      </c>
    </row>
    <row r="2935" spans="1:46" x14ac:dyDescent="0.5">
      <c r="A2935" s="24">
        <v>3086</v>
      </c>
      <c r="B2935" s="24"/>
      <c r="C2935" s="24"/>
      <c r="D2935" s="24" t="s">
        <v>11644</v>
      </c>
      <c r="E2935" s="24" t="s">
        <v>11645</v>
      </c>
      <c r="F2935" s="77" t="str">
        <f t="shared" si="589"/>
        <v>SANDERSON WEATHERALL LLP</v>
      </c>
      <c r="G2935" s="24" t="s">
        <v>11646</v>
      </c>
      <c r="H2935" s="24" t="s">
        <v>784</v>
      </c>
      <c r="I2935" s="24" t="s">
        <v>1128</v>
      </c>
      <c r="J2935" s="24" t="s">
        <v>321</v>
      </c>
      <c r="K2935" s="27" t="s">
        <v>3201</v>
      </c>
      <c r="L2935" s="25">
        <v>45748</v>
      </c>
      <c r="M2935" s="25">
        <v>45765</v>
      </c>
      <c r="N2935" s="81">
        <f t="shared" si="594"/>
        <v>45765</v>
      </c>
      <c r="O2935" s="77" t="str">
        <f t="shared" ca="1" si="597"/>
        <v>Expired</v>
      </c>
      <c r="P2935" s="77" t="str" cm="1">
        <f t="array" aca="1" ref="P2935" ca="1">_xlfn.IFS((N2935-TODAY())&gt;=547,"06 Expires over 18 months",(N2935-TODAY())&gt;=365,"05 Expires in 18 months",(N2935-TODAY())&gt;=183,"04 Expires in 12 months",(N2935-TODAY())&gt;=92,"03 Expires in 6 months",(N2935-TODAY())&gt;=31,"02 Expires in 3 months",(N2935-TODAY())&gt;=0,"01 Expires in 30 days",(N2935-TODAY())&gt;=-31,"01 Expired last 30 days",(N2935-TODAY())&gt;=-92,"02 Expired last 3 months",(N2935-TODAY())&gt;=-183,"03 Expired last 6 months",(N2935-TODAY())&gt;=-365,"04 Expired last 12 months",(N2935-TODAY())&gt;=-547,"05 Expired last 18 months",TRUE,"06 Expired over 18 months")</f>
        <v>05 Expired last 18 months</v>
      </c>
      <c r="Q2935" s="65">
        <v>10000</v>
      </c>
      <c r="R2935" s="84">
        <f t="shared" si="595"/>
        <v>10000</v>
      </c>
      <c r="S2935" s="77" t="str" cm="1">
        <f t="array" ref="S2935">_xlfn.IFS(R2935&gt;5000000,"Gold",R2935&gt;=500000,"Silver",R2935&gt;30000,"Bronze",TRUE,"Transactional")</f>
        <v>Transactional</v>
      </c>
      <c r="T2935" s="24" t="s">
        <v>54</v>
      </c>
      <c r="U2935" s="101" t="s">
        <v>116</v>
      </c>
      <c r="V2935" s="101" t="s">
        <v>70</v>
      </c>
      <c r="W2935" s="77" t="str">
        <f t="shared" si="590"/>
        <v>No</v>
      </c>
      <c r="X2935" s="77" t="str">
        <f>IFERROR(_xlfn.XLOOKUP(J2935&amp;"||"&amp;K2935,'Mapping Ref.'!$J$2:$J$538,'Mapping Ref.'!$K$2:$K$538),"")</f>
        <v>Corporate</v>
      </c>
      <c r="Y2935" s="77" t="str" cm="1">
        <f t="array" ref="Y2935">_xlfn.IFS(R2935&gt;2000000,"For Publication",R2935&gt;100000,"PID",R2935&gt;30000,"RFQ",TRUE,"Transactional")</f>
        <v>Transactional</v>
      </c>
      <c r="Z2935" s="24" t="s">
        <v>2277</v>
      </c>
      <c r="AA2935" s="32">
        <v>0</v>
      </c>
      <c r="AB2935" s="24">
        <v>0</v>
      </c>
      <c r="AC2935" s="25">
        <v>45790</v>
      </c>
      <c r="AD2935" s="24" t="s">
        <v>58</v>
      </c>
      <c r="AE2935" s="24" t="s">
        <v>8347</v>
      </c>
      <c r="AF2935" s="24" t="s">
        <v>59</v>
      </c>
      <c r="AG2935" s="24" t="s">
        <v>59</v>
      </c>
      <c r="AH2935" s="24" t="s">
        <v>60</v>
      </c>
      <c r="AI2935" s="24" t="s">
        <v>11647</v>
      </c>
      <c r="AJ2935" s="24" t="s">
        <v>59</v>
      </c>
      <c r="AK2935" s="24" t="s">
        <v>101</v>
      </c>
      <c r="AL2935" s="24" t="s">
        <v>70</v>
      </c>
      <c r="AM2935" s="24" t="s">
        <v>60</v>
      </c>
      <c r="AN2935" s="24" t="s">
        <v>59</v>
      </c>
      <c r="AO2935" s="24">
        <v>0</v>
      </c>
      <c r="AP2935" s="24" t="s">
        <v>8471</v>
      </c>
      <c r="AQ2935" s="24" t="s">
        <v>11648</v>
      </c>
      <c r="AR2935" s="24" t="s">
        <v>11649</v>
      </c>
      <c r="AS2935" s="89">
        <f t="shared" si="596"/>
        <v>0</v>
      </c>
      <c r="AT2935" s="24" t="s">
        <v>11646</v>
      </c>
    </row>
    <row r="2936" spans="1:46" x14ac:dyDescent="0.5">
      <c r="A2936" s="24">
        <v>3087</v>
      </c>
      <c r="B2936" s="24"/>
      <c r="C2936" s="24" t="s">
        <v>77</v>
      </c>
      <c r="D2936" s="24" t="s">
        <v>11459</v>
      </c>
      <c r="E2936" s="24" t="s">
        <v>11650</v>
      </c>
      <c r="F2936" s="77" t="str">
        <f t="shared" si="589"/>
        <v>SDG Electrical &amp; Mechanical Limited</v>
      </c>
      <c r="G2936" s="24" t="s">
        <v>11651</v>
      </c>
      <c r="H2936" s="24" t="s">
        <v>784</v>
      </c>
      <c r="I2936" s="24" t="s">
        <v>1128</v>
      </c>
      <c r="J2936" s="24" t="s">
        <v>321</v>
      </c>
      <c r="K2936" s="27" t="s">
        <v>3201</v>
      </c>
      <c r="L2936" s="25">
        <v>45772</v>
      </c>
      <c r="M2936" s="25">
        <v>45786</v>
      </c>
      <c r="N2936" s="81">
        <f t="shared" si="594"/>
        <v>45786</v>
      </c>
      <c r="O2936" s="77" t="str">
        <f t="shared" ca="1" si="597"/>
        <v>Expired</v>
      </c>
      <c r="P2936" s="77" t="str" cm="1">
        <f t="array" aca="1" ref="P2936" ca="1">_xlfn.IFS((N2936-TODAY())&gt;=547,"06 Expires over 18 months",(N2936-TODAY())&gt;=365,"05 Expires in 18 months",(N2936-TODAY())&gt;=183,"04 Expires in 12 months",(N2936-TODAY())&gt;=92,"03 Expires in 6 months",(N2936-TODAY())&gt;=31,"02 Expires in 3 months",(N2936-TODAY())&gt;=0,"01 Expires in 30 days",(N2936-TODAY())&gt;=-31,"01 Expired last 30 days",(N2936-TODAY())&gt;=-92,"02 Expired last 3 months",(N2936-TODAY())&gt;=-183,"03 Expired last 6 months",(N2936-TODAY())&gt;=-365,"04 Expired last 12 months",(N2936-TODAY())&gt;=-547,"05 Expired last 18 months",TRUE,"06 Expired over 18 months")</f>
        <v>05 Expired last 18 months</v>
      </c>
      <c r="Q2936" s="65">
        <v>9657.4</v>
      </c>
      <c r="R2936" s="84">
        <f t="shared" si="595"/>
        <v>9657.4</v>
      </c>
      <c r="S2936" s="77" t="str" cm="1">
        <f t="array" ref="S2936">_xlfn.IFS(R2936&gt;5000000,"Gold",R2936&gt;=500000,"Silver",R2936&gt;30000,"Bronze",TRUE,"Transactional")</f>
        <v>Transactional</v>
      </c>
      <c r="T2936" s="24" t="s">
        <v>122</v>
      </c>
      <c r="U2936" s="101" t="s">
        <v>123</v>
      </c>
      <c r="V2936" s="101" t="s">
        <v>124</v>
      </c>
      <c r="W2936" s="77" t="str">
        <f t="shared" si="590"/>
        <v>No</v>
      </c>
      <c r="X2936" s="77" t="str">
        <f>IFERROR(_xlfn.XLOOKUP(J2936&amp;"||"&amp;K2936,'Mapping Ref.'!$J$2:$J$538,'Mapping Ref.'!$K$2:$K$538),"")</f>
        <v>Corporate</v>
      </c>
      <c r="Y2936" s="77" t="str" cm="1">
        <f t="array" ref="Y2936">_xlfn.IFS(R2936&gt;2000000,"For Publication",R2936&gt;100000,"PID",R2936&gt;30000,"RFQ",TRUE,"Transactional")</f>
        <v>Transactional</v>
      </c>
      <c r="Z2936" s="24" t="s">
        <v>2277</v>
      </c>
      <c r="AA2936" s="32">
        <v>0</v>
      </c>
      <c r="AB2936" s="24">
        <v>0</v>
      </c>
      <c r="AC2936" s="25">
        <v>45790</v>
      </c>
      <c r="AD2936" s="24" t="s">
        <v>58</v>
      </c>
      <c r="AE2936" s="24" t="s">
        <v>8347</v>
      </c>
      <c r="AF2936" s="24" t="s">
        <v>59</v>
      </c>
      <c r="AG2936" s="24" t="s">
        <v>59</v>
      </c>
      <c r="AH2936" s="24" t="s">
        <v>60</v>
      </c>
      <c r="AI2936" s="24">
        <v>2863579</v>
      </c>
      <c r="AJ2936" s="24" t="s">
        <v>59</v>
      </c>
      <c r="AK2936" s="24" t="s">
        <v>101</v>
      </c>
      <c r="AL2936" s="24" t="s">
        <v>70</v>
      </c>
      <c r="AM2936" s="24" t="s">
        <v>60</v>
      </c>
      <c r="AN2936" s="24" t="s">
        <v>59</v>
      </c>
      <c r="AO2936" s="24">
        <v>0</v>
      </c>
      <c r="AP2936" s="24" t="s">
        <v>8471</v>
      </c>
      <c r="AQ2936" s="24" t="s">
        <v>11462</v>
      </c>
      <c r="AR2936" s="24" t="s">
        <v>11652</v>
      </c>
      <c r="AS2936" s="89">
        <f t="shared" si="596"/>
        <v>0</v>
      </c>
      <c r="AT2936" s="24" t="s">
        <v>844</v>
      </c>
    </row>
    <row r="2937" spans="1:46" x14ac:dyDescent="0.5">
      <c r="A2937" s="24">
        <v>3088</v>
      </c>
      <c r="B2937" s="24" t="s">
        <v>506</v>
      </c>
      <c r="C2937" s="24" t="s">
        <v>11653</v>
      </c>
      <c r="D2937" s="24" t="s">
        <v>273</v>
      </c>
      <c r="E2937" s="24" t="s">
        <v>274</v>
      </c>
      <c r="F2937" s="77" t="str">
        <f t="shared" si="589"/>
        <v>ST MUNGOS HOUSING ASSOCIATION</v>
      </c>
      <c r="G2937" s="24" t="s">
        <v>270</v>
      </c>
      <c r="H2937" s="24" t="s">
        <v>271</v>
      </c>
      <c r="I2937" s="24" t="s">
        <v>271</v>
      </c>
      <c r="J2937" s="24" t="s">
        <v>107</v>
      </c>
      <c r="K2937" s="27" t="s">
        <v>1638</v>
      </c>
      <c r="L2937" s="25">
        <v>45748</v>
      </c>
      <c r="M2937" s="25">
        <v>46843</v>
      </c>
      <c r="N2937" s="81">
        <f t="shared" si="594"/>
        <v>46843</v>
      </c>
      <c r="O2937" s="77" t="str">
        <f t="shared" ca="1" si="597"/>
        <v>Live</v>
      </c>
      <c r="P2937" s="77" t="str" cm="1">
        <f t="array" aca="1" ref="P2937" ca="1">_xlfn.IFS((N2937-TODAY())&gt;=547,"06 Expires over 18 months",(N2937-TODAY())&gt;=365,"05 Expires in 18 months",(N2937-TODAY())&gt;=183,"04 Expires in 12 months",(N2937-TODAY())&gt;=92,"03 Expires in 6 months",(N2937-TODAY())&gt;=31,"02 Expires in 3 months",(N2937-TODAY())&gt;=0,"01 Expires in 30 days",(N2937-TODAY())&gt;=-31,"01 Expired last 30 days",(N2937-TODAY())&gt;=-92,"02 Expired last 3 months",(N2937-TODAY())&gt;=-183,"03 Expired last 6 months",(N2937-TODAY())&gt;=-365,"04 Expired last 12 months",(N2937-TODAY())&gt;=-547,"05 Expired last 18 months",TRUE,"06 Expired over 18 months")</f>
        <v>06 Expires over 18 months</v>
      </c>
      <c r="Q2937" s="65">
        <v>277834</v>
      </c>
      <c r="R2937" s="84">
        <f t="shared" si="595"/>
        <v>810349.16666666663</v>
      </c>
      <c r="S2937" s="77" t="str" cm="1">
        <f t="array" ref="S2937">_xlfn.IFS(R2937&gt;5000000,"Gold",R2937&gt;=500000,"Silver",R2937&gt;30000,"Bronze",TRUE,"Transactional")</f>
        <v>Silver</v>
      </c>
      <c r="T2937" s="24" t="s">
        <v>54</v>
      </c>
      <c r="U2937" s="101" t="s">
        <v>84</v>
      </c>
      <c r="V2937" s="101" t="s">
        <v>204</v>
      </c>
      <c r="W2937" s="77" t="str">
        <f t="shared" si="590"/>
        <v>No</v>
      </c>
      <c r="X2937" s="77" t="str">
        <f>IFERROR(_xlfn.XLOOKUP(J2937&amp;"||"&amp;K2937,'Mapping Ref.'!$J$2:$J$538,'Mapping Ref.'!$K$2:$K$538),"")</f>
        <v>Construction &amp; Estates</v>
      </c>
      <c r="Y2937" s="77" t="str" cm="1">
        <f t="array" ref="Y2937">_xlfn.IFS(R2937&gt;2000000,"For Publication",R2937&gt;100000,"PID",R2937&gt;30000,"RFQ",TRUE,"Transactional")</f>
        <v>PID</v>
      </c>
      <c r="Z2937" s="24" t="s">
        <v>2277</v>
      </c>
      <c r="AA2937" s="32">
        <v>36</v>
      </c>
      <c r="AB2937" s="24">
        <v>0</v>
      </c>
      <c r="AC2937" s="25">
        <v>45790</v>
      </c>
      <c r="AD2937" s="24" t="s">
        <v>58</v>
      </c>
      <c r="AE2937" s="24">
        <v>124889</v>
      </c>
      <c r="AF2937" s="24" t="s">
        <v>59</v>
      </c>
      <c r="AG2937" s="24" t="s">
        <v>59</v>
      </c>
      <c r="AH2937" s="24" t="s">
        <v>59</v>
      </c>
      <c r="AI2937" s="24" t="s">
        <v>11654</v>
      </c>
      <c r="AJ2937" s="24" t="s">
        <v>59</v>
      </c>
      <c r="AK2937" s="24" t="s">
        <v>303</v>
      </c>
      <c r="AL2937" s="24" t="s">
        <v>70</v>
      </c>
      <c r="AM2937" s="24" t="s">
        <v>60</v>
      </c>
      <c r="AN2937" s="24" t="s">
        <v>59</v>
      </c>
      <c r="AO2937" s="24">
        <v>0</v>
      </c>
      <c r="AP2937" s="24"/>
      <c r="AQ2937" s="24" t="s">
        <v>11655</v>
      </c>
      <c r="AR2937" s="24" t="s">
        <v>11655</v>
      </c>
      <c r="AS2937" s="89">
        <f t="shared" si="596"/>
        <v>35</v>
      </c>
      <c r="AT2937" s="24" t="s">
        <v>272</v>
      </c>
    </row>
    <row r="2938" spans="1:46" x14ac:dyDescent="0.5">
      <c r="A2938" s="24">
        <v>3089</v>
      </c>
      <c r="B2938" s="24" t="s">
        <v>506</v>
      </c>
      <c r="C2938" s="24"/>
      <c r="D2938" s="24" t="s">
        <v>11656</v>
      </c>
      <c r="E2938" s="24" t="s">
        <v>11657</v>
      </c>
      <c r="F2938" s="77" t="str">
        <f t="shared" si="589"/>
        <v>MR BALBIR SINGH PADDA</v>
      </c>
      <c r="G2938" s="24" t="s">
        <v>11656</v>
      </c>
      <c r="H2938" s="24" t="s">
        <v>11658</v>
      </c>
      <c r="I2938" s="24" t="s">
        <v>972</v>
      </c>
      <c r="J2938" s="24" t="s">
        <v>107</v>
      </c>
      <c r="K2938" s="27" t="s">
        <v>4641</v>
      </c>
      <c r="L2938" s="25">
        <v>45778</v>
      </c>
      <c r="M2938" s="25">
        <v>46538</v>
      </c>
      <c r="N2938" s="81">
        <f t="shared" si="594"/>
        <v>47269</v>
      </c>
      <c r="O2938" s="77" t="str">
        <f t="shared" ca="1" si="597"/>
        <v>Live</v>
      </c>
      <c r="P2938" s="77" t="str" cm="1">
        <f t="array" aca="1" ref="P2938" ca="1">_xlfn.IFS((N2938-TODAY())&gt;=547,"06 Expires over 18 months",(N2938-TODAY())&gt;=365,"05 Expires in 18 months",(N2938-TODAY())&gt;=183,"04 Expires in 12 months",(N2938-TODAY())&gt;=92,"03 Expires in 6 months",(N2938-TODAY())&gt;=31,"02 Expires in 3 months",(N2938-TODAY())&gt;=0,"01 Expires in 30 days",(N2938-TODAY())&gt;=-31,"01 Expired last 30 days",(N2938-TODAY())&gt;=-92,"02 Expired last 3 months",(N2938-TODAY())&gt;=-183,"03 Expired last 6 months",(N2938-TODAY())&gt;=-365,"04 Expired last 12 months",(N2938-TODAY())&gt;=-547,"05 Expired last 18 months",TRUE,"06 Expired over 18 months")</f>
        <v>06 Expires over 18 months</v>
      </c>
      <c r="Q2938" s="65">
        <v>20000</v>
      </c>
      <c r="R2938" s="84">
        <f t="shared" si="595"/>
        <v>80000</v>
      </c>
      <c r="S2938" s="77" t="str" cm="1">
        <f t="array" ref="S2938">_xlfn.IFS(R2938&gt;5000000,"Gold",R2938&gt;=500000,"Silver",R2938&gt;30000,"Bronze",TRUE,"Transactional")</f>
        <v>Bronze</v>
      </c>
      <c r="T2938" s="24" t="s">
        <v>54</v>
      </c>
      <c r="U2938" s="101" t="s">
        <v>190</v>
      </c>
      <c r="V2938" s="101" t="s">
        <v>192</v>
      </c>
      <c r="W2938" s="77" t="str">
        <f t="shared" si="590"/>
        <v>Yes</v>
      </c>
      <c r="X2938" s="77" t="str">
        <f>IFERROR(_xlfn.XLOOKUP(J2938&amp;"||"&amp;K2938,'Mapping Ref.'!$J$2:$J$538,'Mapping Ref.'!$K$2:$K$538),"")</f>
        <v>Construction &amp; Estates</v>
      </c>
      <c r="Y2938" s="77" t="str" cm="1">
        <f t="array" ref="Y2938">_xlfn.IFS(R2938&gt;2000000,"For Publication",R2938&gt;100000,"PID",R2938&gt;30000,"RFQ",TRUE,"Transactional")</f>
        <v>RFQ</v>
      </c>
      <c r="Z2938" s="24" t="s">
        <v>8586</v>
      </c>
      <c r="AA2938" s="32">
        <v>12</v>
      </c>
      <c r="AB2938" s="24">
        <v>24</v>
      </c>
      <c r="AC2938" s="25">
        <v>45791</v>
      </c>
      <c r="AD2938" s="24" t="s">
        <v>58</v>
      </c>
      <c r="AE2938" s="24" t="s">
        <v>8467</v>
      </c>
      <c r="AF2938" s="24" t="s">
        <v>59</v>
      </c>
      <c r="AG2938" s="24" t="s">
        <v>59</v>
      </c>
      <c r="AH2938" s="24" t="s">
        <v>59</v>
      </c>
      <c r="AI2938" s="24" t="s">
        <v>8471</v>
      </c>
      <c r="AJ2938" s="24" t="s">
        <v>59</v>
      </c>
      <c r="AK2938" s="24" t="s">
        <v>1244</v>
      </c>
      <c r="AL2938" s="24" t="s">
        <v>70</v>
      </c>
      <c r="AM2938" s="24" t="s">
        <v>59</v>
      </c>
      <c r="AN2938" s="24"/>
      <c r="AO2938" s="24">
        <v>0</v>
      </c>
      <c r="AP2938" s="24" t="s">
        <v>8471</v>
      </c>
      <c r="AQ2938" s="24" t="s">
        <v>11659</v>
      </c>
      <c r="AR2938" s="24" t="s">
        <v>11660</v>
      </c>
      <c r="AS2938" s="89">
        <f t="shared" si="596"/>
        <v>48</v>
      </c>
      <c r="AT2938" s="24" t="s">
        <v>11656</v>
      </c>
    </row>
    <row r="2939" spans="1:46" x14ac:dyDescent="0.5">
      <c r="A2939" s="24">
        <v>3090</v>
      </c>
      <c r="B2939" s="24"/>
      <c r="C2939" s="24" t="s">
        <v>77</v>
      </c>
      <c r="D2939" s="24" t="s">
        <v>11661</v>
      </c>
      <c r="E2939" s="24" t="s">
        <v>11662</v>
      </c>
      <c r="F2939" s="77" t="str">
        <f t="shared" si="589"/>
        <v>WILLMOTT DIXON CONSTRUCTION LTD</v>
      </c>
      <c r="G2939" s="24" t="s">
        <v>11663</v>
      </c>
      <c r="H2939" s="24" t="s">
        <v>784</v>
      </c>
      <c r="I2939" s="24" t="s">
        <v>6325</v>
      </c>
      <c r="J2939" s="24" t="s">
        <v>321</v>
      </c>
      <c r="K2939" s="27" t="s">
        <v>11664</v>
      </c>
      <c r="L2939" s="25">
        <v>45785</v>
      </c>
      <c r="M2939" s="25">
        <v>45989</v>
      </c>
      <c r="N2939" s="81">
        <f t="shared" si="594"/>
        <v>45989</v>
      </c>
      <c r="O2939" s="77" t="str">
        <f t="shared" ca="1" si="597"/>
        <v>Expired</v>
      </c>
      <c r="P2939" s="77" t="str" cm="1">
        <f t="array" aca="1" ref="P2939" ca="1">_xlfn.IFS((N2939-TODAY())&gt;=547,"06 Expires over 18 months",(N2939-TODAY())&gt;=365,"05 Expires in 18 months",(N2939-TODAY())&gt;=183,"04 Expires in 12 months",(N2939-TODAY())&gt;=92,"03 Expires in 6 months",(N2939-TODAY())&gt;=31,"02 Expires in 3 months",(N2939-TODAY())&gt;=0,"01 Expires in 30 days",(N2939-TODAY())&gt;=-31,"01 Expired last 30 days",(N2939-TODAY())&gt;=-92,"02 Expired last 3 months",(N2939-TODAY())&gt;=-183,"03 Expired last 6 months",(N2939-TODAY())&gt;=-365,"04 Expired last 12 months",(N2939-TODAY())&gt;=-547,"05 Expired last 18 months",TRUE,"06 Expired over 18 months")</f>
        <v>04 Expired last 12 months</v>
      </c>
      <c r="Q2939" s="65">
        <v>1346558</v>
      </c>
      <c r="R2939" s="84">
        <f t="shared" si="595"/>
        <v>1346558</v>
      </c>
      <c r="S2939" s="77" t="str" cm="1">
        <f t="array" ref="S2939">_xlfn.IFS(R2939&gt;5000000,"Gold",R2939&gt;=500000,"Silver",R2939&gt;30000,"Bronze",TRUE,"Transactional")</f>
        <v>Silver</v>
      </c>
      <c r="T2939" s="24" t="s">
        <v>122</v>
      </c>
      <c r="U2939" s="101" t="s">
        <v>123</v>
      </c>
      <c r="V2939" s="101" t="s">
        <v>338</v>
      </c>
      <c r="W2939" s="77" t="str">
        <f t="shared" si="590"/>
        <v>No</v>
      </c>
      <c r="X2939" s="77" t="str">
        <f>IFERROR(_xlfn.XLOOKUP(J2939&amp;"||"&amp;K2939,'Mapping Ref.'!$J$2:$J$538,'Mapping Ref.'!$K$2:$K$538),"")</f>
        <v>Corporate</v>
      </c>
      <c r="Y2939" s="77" t="str" cm="1">
        <f t="array" ref="Y2939">_xlfn.IFS(R2939&gt;2000000,"For Publication",R2939&gt;100000,"PID",R2939&gt;30000,"RFQ",TRUE,"Transactional")</f>
        <v>PID</v>
      </c>
      <c r="Z2939" s="24" t="s">
        <v>2277</v>
      </c>
      <c r="AA2939" s="32">
        <v>0</v>
      </c>
      <c r="AB2939" s="24">
        <v>0</v>
      </c>
      <c r="AC2939" s="25">
        <v>45791</v>
      </c>
      <c r="AD2939" s="24" t="s">
        <v>58</v>
      </c>
      <c r="AE2939" s="24" t="s">
        <v>8375</v>
      </c>
      <c r="AF2939" s="24" t="s">
        <v>60</v>
      </c>
      <c r="AG2939" s="24" t="s">
        <v>60</v>
      </c>
      <c r="AH2939" s="24" t="s">
        <v>60</v>
      </c>
      <c r="AI2939" s="24">
        <v>768173</v>
      </c>
      <c r="AJ2939" s="24" t="s">
        <v>59</v>
      </c>
      <c r="AK2939" s="24" t="s">
        <v>76</v>
      </c>
      <c r="AL2939" s="24" t="s">
        <v>70</v>
      </c>
      <c r="AM2939" s="24" t="s">
        <v>60</v>
      </c>
      <c r="AN2939" s="24" t="s">
        <v>59</v>
      </c>
      <c r="AO2939" s="24">
        <v>0</v>
      </c>
      <c r="AP2939" s="24"/>
      <c r="AQ2939" s="24" t="s">
        <v>11594</v>
      </c>
      <c r="AR2939" s="24" t="s">
        <v>11665</v>
      </c>
      <c r="AS2939" s="89">
        <f t="shared" si="596"/>
        <v>6</v>
      </c>
      <c r="AT2939" s="24" t="s">
        <v>11596</v>
      </c>
    </row>
    <row r="2940" spans="1:46" x14ac:dyDescent="0.5">
      <c r="A2940" s="24">
        <v>3091</v>
      </c>
      <c r="B2940" s="24" t="s">
        <v>506</v>
      </c>
      <c r="C2940" s="24"/>
      <c r="D2940" s="24" t="s">
        <v>11666</v>
      </c>
      <c r="E2940" s="24" t="s">
        <v>11667</v>
      </c>
      <c r="F2940" s="77" t="str">
        <f t="shared" si="589"/>
        <v>SPOTLER LIMITED</v>
      </c>
      <c r="G2940" s="24" t="s">
        <v>11668</v>
      </c>
      <c r="H2940" s="24" t="s">
        <v>7235</v>
      </c>
      <c r="I2940" s="24" t="s">
        <v>7235</v>
      </c>
      <c r="J2940" s="24" t="s">
        <v>97</v>
      </c>
      <c r="K2940" s="27" t="s">
        <v>2521</v>
      </c>
      <c r="L2940" s="25">
        <v>45748</v>
      </c>
      <c r="M2940" s="25">
        <v>46112</v>
      </c>
      <c r="N2940" s="81">
        <f t="shared" si="594"/>
        <v>46477</v>
      </c>
      <c r="O2940" s="77" t="str">
        <f t="shared" ca="1" si="597"/>
        <v>Live</v>
      </c>
      <c r="P2940" s="77" t="str" cm="1">
        <f t="array" aca="1" ref="P2940" ca="1">_xlfn.IFS((N2940-TODAY())&gt;=547,"06 Expires over 18 months",(N2940-TODAY())&gt;=365,"05 Expires in 18 months",(N2940-TODAY())&gt;=183,"04 Expires in 12 months",(N2940-TODAY())&gt;=92,"03 Expires in 6 months",(N2940-TODAY())&gt;=31,"02 Expires in 3 months",(N2940-TODAY())&gt;=0,"01 Expires in 30 days",(N2940-TODAY())&gt;=-31,"01 Expired last 30 days",(N2940-TODAY())&gt;=-92,"02 Expired last 3 months",(N2940-TODAY())&gt;=-183,"03 Expired last 6 months",(N2940-TODAY())&gt;=-365,"04 Expired last 12 months",(N2940-TODAY())&gt;=-547,"05 Expired last 18 months",TRUE,"06 Expired over 18 months")</f>
        <v>04 Expires in 12 months</v>
      </c>
      <c r="Q2940" s="65">
        <v>23700</v>
      </c>
      <c r="R2940" s="84">
        <f t="shared" si="595"/>
        <v>45425</v>
      </c>
      <c r="S2940" s="77" t="str" cm="1">
        <f t="array" ref="S2940">_xlfn.IFS(R2940&gt;5000000,"Gold",R2940&gt;=500000,"Silver",R2940&gt;30000,"Bronze",TRUE,"Transactional")</f>
        <v>Bronze</v>
      </c>
      <c r="T2940" s="24" t="s">
        <v>54</v>
      </c>
      <c r="U2940" s="101" t="s">
        <v>116</v>
      </c>
      <c r="V2940" s="101" t="s">
        <v>569</v>
      </c>
      <c r="W2940" s="77" t="str">
        <f t="shared" si="590"/>
        <v>Yes</v>
      </c>
      <c r="X2940" s="77" t="str">
        <f>IFERROR(_xlfn.XLOOKUP(J2940&amp;"||"&amp;K2940,'Mapping Ref.'!$J$2:$J$538,'Mapping Ref.'!$K$2:$K$538),"")</f>
        <v>Corporate</v>
      </c>
      <c r="Y2940" s="77" t="str" cm="1">
        <f t="array" ref="Y2940">_xlfn.IFS(R2940&gt;2000000,"For Publication",R2940&gt;100000,"PID",R2940&gt;30000,"RFQ",TRUE,"Transactional")</f>
        <v>RFQ</v>
      </c>
      <c r="Z2940" s="24" t="s">
        <v>2277</v>
      </c>
      <c r="AA2940" s="32">
        <v>12</v>
      </c>
      <c r="AB2940" s="24">
        <v>12</v>
      </c>
      <c r="AC2940" s="25">
        <v>45791</v>
      </c>
      <c r="AD2940" s="24" t="s">
        <v>58</v>
      </c>
      <c r="AE2940" s="24" t="s">
        <v>8347</v>
      </c>
      <c r="AF2940" s="24" t="s">
        <v>60</v>
      </c>
      <c r="AG2940" s="24" t="s">
        <v>60</v>
      </c>
      <c r="AH2940" s="24" t="s">
        <v>60</v>
      </c>
      <c r="AI2940" s="24">
        <v>5419529</v>
      </c>
      <c r="AJ2940" s="24" t="s">
        <v>59</v>
      </c>
      <c r="AK2940" s="24" t="s">
        <v>101</v>
      </c>
      <c r="AL2940" s="24" t="s">
        <v>70</v>
      </c>
      <c r="AM2940" s="24" t="s">
        <v>60</v>
      </c>
      <c r="AN2940" s="24"/>
      <c r="AO2940" s="24">
        <v>0</v>
      </c>
      <c r="AP2940" s="24" t="s">
        <v>11669</v>
      </c>
      <c r="AQ2940" s="24" t="s">
        <v>11670</v>
      </c>
      <c r="AR2940" s="24" t="s">
        <v>11671</v>
      </c>
      <c r="AS2940" s="89">
        <f t="shared" si="596"/>
        <v>23</v>
      </c>
      <c r="AT2940" s="24" t="s">
        <v>11672</v>
      </c>
    </row>
    <row r="2941" spans="1:46" x14ac:dyDescent="0.5">
      <c r="A2941" s="24">
        <v>3092</v>
      </c>
      <c r="B2941" s="24" t="s">
        <v>506</v>
      </c>
      <c r="C2941" s="24" t="s">
        <v>77</v>
      </c>
      <c r="D2941" s="24" t="s">
        <v>11673</v>
      </c>
      <c r="E2941" s="24" t="s">
        <v>11674</v>
      </c>
      <c r="F2941" s="77" t="str">
        <f t="shared" si="589"/>
        <v>RADIUS BRAND CONSULTANTS LTD</v>
      </c>
      <c r="G2941" s="24" t="s">
        <v>11673</v>
      </c>
      <c r="H2941" s="24" t="s">
        <v>3282</v>
      </c>
      <c r="I2941" s="24" t="s">
        <v>10463</v>
      </c>
      <c r="J2941" s="24" t="s">
        <v>107</v>
      </c>
      <c r="K2941" s="27" t="s">
        <v>3283</v>
      </c>
      <c r="L2941" s="25">
        <v>45803</v>
      </c>
      <c r="M2941" s="25">
        <v>46898</v>
      </c>
      <c r="N2941" s="81">
        <f t="shared" si="594"/>
        <v>46898</v>
      </c>
      <c r="O2941" s="77" t="str">
        <f t="shared" ca="1" si="597"/>
        <v>Live</v>
      </c>
      <c r="P2941" s="77" t="str" cm="1">
        <f t="array" aca="1" ref="P2941" ca="1">_xlfn.IFS((N2941-TODAY())&gt;=547,"06 Expires over 18 months",(N2941-TODAY())&gt;=365,"05 Expires in 18 months",(N2941-TODAY())&gt;=183,"04 Expires in 12 months",(N2941-TODAY())&gt;=92,"03 Expires in 6 months",(N2941-TODAY())&gt;=31,"02 Expires in 3 months",(N2941-TODAY())&gt;=0,"01 Expires in 30 days",(N2941-TODAY())&gt;=-31,"01 Expired last 30 days",(N2941-TODAY())&gt;=-92,"02 Expired last 3 months",(N2941-TODAY())&gt;=-183,"03 Expired last 6 months",(N2941-TODAY())&gt;=-365,"04 Expired last 12 months",(N2941-TODAY())&gt;=-547,"05 Expired last 18 months",TRUE,"06 Expired over 18 months")</f>
        <v>06 Expires over 18 months</v>
      </c>
      <c r="Q2941" s="65">
        <v>9000</v>
      </c>
      <c r="R2941" s="84">
        <f t="shared" si="595"/>
        <v>26250</v>
      </c>
      <c r="S2941" s="77" t="str" cm="1">
        <f t="array" ref="S2941">_xlfn.IFS(R2941&gt;5000000,"Gold",R2941&gt;=500000,"Silver",R2941&gt;30000,"Bronze",TRUE,"Transactional")</f>
        <v>Transactional</v>
      </c>
      <c r="T2941" s="24" t="s">
        <v>54</v>
      </c>
      <c r="U2941" s="101" t="s">
        <v>84</v>
      </c>
      <c r="V2941" s="101" t="s">
        <v>204</v>
      </c>
      <c r="W2941" s="77" t="str">
        <f t="shared" si="590"/>
        <v>No</v>
      </c>
      <c r="X2941" s="77" t="str">
        <f>IFERROR(_xlfn.XLOOKUP(J2941&amp;"||"&amp;K2941,'Mapping Ref.'!$J$2:$J$538,'Mapping Ref.'!$K$2:$K$538),"")</f>
        <v>Construction &amp; Estates</v>
      </c>
      <c r="Y2941" s="77" t="str" cm="1">
        <f t="array" ref="Y2941">_xlfn.IFS(R2941&gt;2000000,"For Publication",R2941&gt;100000,"PID",R2941&gt;30000,"RFQ",TRUE,"Transactional")</f>
        <v>Transactional</v>
      </c>
      <c r="Z2941" s="24" t="s">
        <v>2277</v>
      </c>
      <c r="AA2941" s="32">
        <v>36</v>
      </c>
      <c r="AB2941" s="24">
        <v>0</v>
      </c>
      <c r="AC2941" s="25">
        <v>45792</v>
      </c>
      <c r="AD2941" s="24" t="s">
        <v>58</v>
      </c>
      <c r="AE2941" s="24" t="s">
        <v>8375</v>
      </c>
      <c r="AF2941" s="24" t="s">
        <v>60</v>
      </c>
      <c r="AG2941" s="24" t="s">
        <v>59</v>
      </c>
      <c r="AH2941" s="24" t="s">
        <v>60</v>
      </c>
      <c r="AI2941" s="24">
        <v>7037576</v>
      </c>
      <c r="AJ2941" s="24" t="s">
        <v>60</v>
      </c>
      <c r="AK2941" s="24" t="s">
        <v>101</v>
      </c>
      <c r="AL2941" s="24" t="s">
        <v>8595</v>
      </c>
      <c r="AM2941" s="24" t="s">
        <v>60</v>
      </c>
      <c r="AN2941" s="24" t="s">
        <v>59</v>
      </c>
      <c r="AO2941" s="24">
        <v>0</v>
      </c>
      <c r="AP2941" s="24"/>
      <c r="AQ2941" s="24" t="s">
        <v>11675</v>
      </c>
      <c r="AR2941" s="24" t="s">
        <v>7198</v>
      </c>
      <c r="AS2941" s="89">
        <f t="shared" si="596"/>
        <v>35</v>
      </c>
      <c r="AT2941" s="24" t="s">
        <v>4284</v>
      </c>
    </row>
    <row r="2942" spans="1:46" x14ac:dyDescent="0.5">
      <c r="A2942" s="24">
        <v>3093</v>
      </c>
      <c r="B2942" s="24" t="s">
        <v>506</v>
      </c>
      <c r="C2942" s="24"/>
      <c r="D2942" s="24" t="s">
        <v>11676</v>
      </c>
      <c r="E2942" s="24" t="s">
        <v>11677</v>
      </c>
      <c r="F2942" s="77" t="str">
        <f t="shared" si="589"/>
        <v>INSTITUTE OF CEMETERY AND CREAMATORIUM MANAGEMENT</v>
      </c>
      <c r="G2942" s="24" t="s">
        <v>11676</v>
      </c>
      <c r="H2942" s="24" t="s">
        <v>3282</v>
      </c>
      <c r="I2942" s="24" t="s">
        <v>10463</v>
      </c>
      <c r="J2942" s="24" t="s">
        <v>107</v>
      </c>
      <c r="K2942" s="27" t="s">
        <v>3283</v>
      </c>
      <c r="L2942" s="25">
        <v>45792</v>
      </c>
      <c r="M2942" s="25">
        <v>46521</v>
      </c>
      <c r="N2942" s="81">
        <f t="shared" si="594"/>
        <v>46521</v>
      </c>
      <c r="O2942" s="77" t="str">
        <f t="shared" ca="1" si="597"/>
        <v>Live</v>
      </c>
      <c r="P2942" s="77" t="str" cm="1">
        <f t="array" aca="1" ref="P2942" ca="1">_xlfn.IFS((N2942-TODAY())&gt;=547,"06 Expires over 18 months",(N2942-TODAY())&gt;=365,"05 Expires in 18 months",(N2942-TODAY())&gt;=183,"04 Expires in 12 months",(N2942-TODAY())&gt;=92,"03 Expires in 6 months",(N2942-TODAY())&gt;=31,"02 Expires in 3 months",(N2942-TODAY())&gt;=0,"01 Expires in 30 days",(N2942-TODAY())&gt;=-31,"01 Expired last 30 days",(N2942-TODAY())&gt;=-92,"02 Expired last 3 months",(N2942-TODAY())&gt;=-183,"03 Expired last 6 months",(N2942-TODAY())&gt;=-365,"04 Expired last 12 months",(N2942-TODAY())&gt;=-547,"05 Expired last 18 months",TRUE,"06 Expired over 18 months")</f>
        <v>04 Expires in 12 months</v>
      </c>
      <c r="Q2942" s="65">
        <v>4890</v>
      </c>
      <c r="R2942" s="84">
        <f t="shared" si="595"/>
        <v>9372.5</v>
      </c>
      <c r="S2942" s="77" t="str" cm="1">
        <f t="array" ref="S2942">_xlfn.IFS(R2942&gt;5000000,"Gold",R2942&gt;=500000,"Silver",R2942&gt;30000,"Bronze",TRUE,"Transactional")</f>
        <v>Transactional</v>
      </c>
      <c r="T2942" s="24" t="s">
        <v>54</v>
      </c>
      <c r="U2942" s="101" t="s">
        <v>109</v>
      </c>
      <c r="V2942" s="101" t="s">
        <v>148</v>
      </c>
      <c r="W2942" s="77" t="str">
        <f t="shared" si="590"/>
        <v>No</v>
      </c>
      <c r="X2942" s="77" t="str">
        <f>IFERROR(_xlfn.XLOOKUP(J2942&amp;"||"&amp;K2942,'Mapping Ref.'!$J$2:$J$538,'Mapping Ref.'!$K$2:$K$538),"")</f>
        <v>Construction &amp; Estates</v>
      </c>
      <c r="Y2942" s="77" t="str" cm="1">
        <f t="array" ref="Y2942">_xlfn.IFS(R2942&gt;2000000,"For Publication",R2942&gt;100000,"PID",R2942&gt;30000,"RFQ",TRUE,"Transactional")</f>
        <v>Transactional</v>
      </c>
      <c r="Z2942" s="24" t="s">
        <v>2277</v>
      </c>
      <c r="AA2942" s="32">
        <v>24</v>
      </c>
      <c r="AB2942" s="24">
        <v>0</v>
      </c>
      <c r="AC2942" s="25">
        <v>45792</v>
      </c>
      <c r="AD2942" s="24" t="s">
        <v>58</v>
      </c>
      <c r="AE2942" s="24" t="s">
        <v>8375</v>
      </c>
      <c r="AF2942" s="24" t="s">
        <v>60</v>
      </c>
      <c r="AG2942" s="24" t="s">
        <v>59</v>
      </c>
      <c r="AH2942" s="24" t="s">
        <v>60</v>
      </c>
      <c r="AI2942" s="24">
        <v>610299</v>
      </c>
      <c r="AJ2942" s="24" t="s">
        <v>60</v>
      </c>
      <c r="AK2942" s="24" t="s">
        <v>101</v>
      </c>
      <c r="AL2942" s="24" t="s">
        <v>70</v>
      </c>
      <c r="AM2942" s="24" t="s">
        <v>60</v>
      </c>
      <c r="AN2942" s="24" t="s">
        <v>59</v>
      </c>
      <c r="AO2942" s="24">
        <v>0</v>
      </c>
      <c r="AP2942" s="24"/>
      <c r="AQ2942" s="24" t="s">
        <v>7226</v>
      </c>
      <c r="AR2942" s="24" t="s">
        <v>11678</v>
      </c>
      <c r="AS2942" s="89">
        <f t="shared" si="596"/>
        <v>23</v>
      </c>
      <c r="AT2942" s="24"/>
    </row>
    <row r="2943" spans="1:46" x14ac:dyDescent="0.5">
      <c r="A2943" s="24">
        <v>3094</v>
      </c>
      <c r="B2943" s="24"/>
      <c r="C2943" s="24"/>
      <c r="D2943" s="24" t="s">
        <v>11679</v>
      </c>
      <c r="E2943" s="24" t="s">
        <v>11680</v>
      </c>
      <c r="F2943" s="77" t="str">
        <f t="shared" si="589"/>
        <v>Bailey Street Furniture Group</v>
      </c>
      <c r="G2943" s="24" t="s">
        <v>11681</v>
      </c>
      <c r="H2943" s="24" t="s">
        <v>11682</v>
      </c>
      <c r="I2943" s="24" t="s">
        <v>11682</v>
      </c>
      <c r="J2943" s="24" t="s">
        <v>107</v>
      </c>
      <c r="K2943" s="27" t="s">
        <v>393</v>
      </c>
      <c r="L2943" s="25">
        <v>45658</v>
      </c>
      <c r="M2943" s="25">
        <v>45778</v>
      </c>
      <c r="N2943" s="81">
        <f t="shared" si="594"/>
        <v>45962</v>
      </c>
      <c r="O2943" s="77" t="str">
        <f t="shared" ca="1" si="597"/>
        <v>Expired</v>
      </c>
      <c r="P2943" s="77" t="str" cm="1">
        <f t="array" aca="1" ref="P2943" ca="1">_xlfn.IFS((N2943-TODAY())&gt;=547,"06 Expires over 18 months",(N2943-TODAY())&gt;=365,"05 Expires in 18 months",(N2943-TODAY())&gt;=183,"04 Expires in 12 months",(N2943-TODAY())&gt;=92,"03 Expires in 6 months",(N2943-TODAY())&gt;=31,"02 Expires in 3 months",(N2943-TODAY())&gt;=0,"01 Expires in 30 days",(N2943-TODAY())&gt;=-31,"01 Expired last 30 days",(N2943-TODAY())&gt;=-92,"02 Expired last 3 months",(N2943-TODAY())&gt;=-183,"03 Expired last 6 months",(N2943-TODAY())&gt;=-365,"04 Expired last 12 months",(N2943-TODAY())&gt;=-547,"05 Expired last 18 months",TRUE,"06 Expired over 18 months")</f>
        <v>04 Expired last 12 months</v>
      </c>
      <c r="Q2943" s="65">
        <v>8671</v>
      </c>
      <c r="R2943" s="84">
        <f t="shared" si="595"/>
        <v>8671</v>
      </c>
      <c r="S2943" s="77" t="str" cm="1">
        <f t="array" ref="S2943">_xlfn.IFS(R2943&gt;5000000,"Gold",R2943&gt;=500000,"Silver",R2943&gt;30000,"Bronze",TRUE,"Transactional")</f>
        <v>Transactional</v>
      </c>
      <c r="T2943" s="24" t="s">
        <v>54</v>
      </c>
      <c r="U2943" s="101" t="s">
        <v>445</v>
      </c>
      <c r="V2943" s="101" t="s">
        <v>874</v>
      </c>
      <c r="W2943" s="77" t="str">
        <f t="shared" si="590"/>
        <v>Yes</v>
      </c>
      <c r="X2943" s="77" t="str">
        <f>IFERROR(_xlfn.XLOOKUP(J2943&amp;"||"&amp;K2943,'Mapping Ref.'!$J$2:$J$538,'Mapping Ref.'!$K$2:$K$538),"")</f>
        <v>Construction &amp; Estates</v>
      </c>
      <c r="Y2943" s="77" t="str" cm="1">
        <f t="array" ref="Y2943">_xlfn.IFS(R2943&gt;2000000,"For Publication",R2943&gt;100000,"PID",R2943&gt;30000,"RFQ",TRUE,"Transactional")</f>
        <v>Transactional</v>
      </c>
      <c r="Z2943" s="24" t="s">
        <v>2277</v>
      </c>
      <c r="AA2943" s="32">
        <v>6</v>
      </c>
      <c r="AB2943" s="24">
        <v>6</v>
      </c>
      <c r="AC2943" s="25">
        <v>45796</v>
      </c>
      <c r="AD2943" s="24" t="s">
        <v>661</v>
      </c>
      <c r="AE2943" s="24" t="s">
        <v>8375</v>
      </c>
      <c r="AF2943" s="24" t="s">
        <v>60</v>
      </c>
      <c r="AG2943" s="24" t="s">
        <v>59</v>
      </c>
      <c r="AH2943" s="24" t="s">
        <v>60</v>
      </c>
      <c r="AI2943" s="24">
        <v>5790931</v>
      </c>
      <c r="AJ2943" s="24" t="s">
        <v>59</v>
      </c>
      <c r="AK2943" s="24" t="s">
        <v>101</v>
      </c>
      <c r="AL2943" s="24" t="s">
        <v>8595</v>
      </c>
      <c r="AM2943" s="24" t="s">
        <v>59</v>
      </c>
      <c r="AN2943" s="24"/>
      <c r="AO2943" s="24">
        <v>0</v>
      </c>
      <c r="AP2943" s="24" t="s">
        <v>11683</v>
      </c>
      <c r="AQ2943" s="24" t="s">
        <v>2720</v>
      </c>
      <c r="AR2943" s="24" t="s">
        <v>11684</v>
      </c>
      <c r="AS2943" s="89">
        <f t="shared" si="596"/>
        <v>10</v>
      </c>
      <c r="AT2943" s="24" t="s">
        <v>11681</v>
      </c>
    </row>
    <row r="2944" spans="1:46" x14ac:dyDescent="0.5">
      <c r="A2944" s="24">
        <v>3095</v>
      </c>
      <c r="B2944" s="24"/>
      <c r="C2944" s="24" t="s">
        <v>77</v>
      </c>
      <c r="D2944" s="24" t="s">
        <v>11685</v>
      </c>
      <c r="E2944" s="24" t="s">
        <v>11686</v>
      </c>
      <c r="F2944" s="77" t="str">
        <f t="shared" si="589"/>
        <v>ADMIRAL SCAFFOLDING GROUP LTD</v>
      </c>
      <c r="G2944" s="24" t="s">
        <v>11687</v>
      </c>
      <c r="H2944" s="24" t="s">
        <v>7297</v>
      </c>
      <c r="I2944" s="24" t="s">
        <v>7297</v>
      </c>
      <c r="J2944" s="24" t="s">
        <v>321</v>
      </c>
      <c r="K2944" s="27" t="s">
        <v>11049</v>
      </c>
      <c r="L2944" s="25">
        <v>45804</v>
      </c>
      <c r="M2944" s="25">
        <v>45835</v>
      </c>
      <c r="N2944" s="81">
        <f t="shared" si="594"/>
        <v>45865</v>
      </c>
      <c r="O2944" s="77" t="str">
        <f t="shared" ca="1" si="597"/>
        <v>Expired</v>
      </c>
      <c r="P2944" s="77" t="str" cm="1">
        <f t="array" aca="1" ref="P2944" ca="1">_xlfn.IFS((N2944-TODAY())&gt;=547,"06 Expires over 18 months",(N2944-TODAY())&gt;=365,"05 Expires in 18 months",(N2944-TODAY())&gt;=183,"04 Expires in 12 months",(N2944-TODAY())&gt;=92,"03 Expires in 6 months",(N2944-TODAY())&gt;=31,"02 Expires in 3 months",(N2944-TODAY())&gt;=0,"01 Expires in 30 days",(N2944-TODAY())&gt;=-31,"01 Expired last 30 days",(N2944-TODAY())&gt;=-92,"02 Expired last 3 months",(N2944-TODAY())&gt;=-183,"03 Expired last 6 months",(N2944-TODAY())&gt;=-365,"04 Expired last 12 months",(N2944-TODAY())&gt;=-547,"05 Expired last 18 months",TRUE,"06 Expired over 18 months")</f>
        <v>05 Expired last 18 months</v>
      </c>
      <c r="Q2944" s="65">
        <v>40000</v>
      </c>
      <c r="R2944" s="84">
        <f t="shared" si="595"/>
        <v>40000</v>
      </c>
      <c r="S2944" s="77" t="str" cm="1">
        <f t="array" ref="S2944">_xlfn.IFS(R2944&gt;5000000,"Gold",R2944&gt;=500000,"Silver",R2944&gt;30000,"Bronze",TRUE,"Transactional")</f>
        <v>Bronze</v>
      </c>
      <c r="T2944" s="24" t="s">
        <v>122</v>
      </c>
      <c r="U2944" s="101" t="s">
        <v>123</v>
      </c>
      <c r="V2944" s="101" t="s">
        <v>124</v>
      </c>
      <c r="W2944" s="77" t="str">
        <f t="shared" si="590"/>
        <v>Yes</v>
      </c>
      <c r="X2944" s="77" t="str">
        <f>IFERROR(_xlfn.XLOOKUP(J2944&amp;"||"&amp;K2944,'Mapping Ref.'!$J$2:$J$538,'Mapping Ref.'!$K$2:$K$538),"")</f>
        <v>Corporate</v>
      </c>
      <c r="Y2944" s="77" t="str" cm="1">
        <f t="array" ref="Y2944">_xlfn.IFS(R2944&gt;2000000,"For Publication",R2944&gt;100000,"PID",R2944&gt;30000,"RFQ",TRUE,"Transactional")</f>
        <v>RFQ</v>
      </c>
      <c r="Z2944" s="24" t="s">
        <v>2277</v>
      </c>
      <c r="AA2944" s="32">
        <v>1</v>
      </c>
      <c r="AB2944" s="24">
        <v>1</v>
      </c>
      <c r="AC2944" s="25">
        <v>45797</v>
      </c>
      <c r="AD2944" s="24" t="s">
        <v>58</v>
      </c>
      <c r="AE2944" s="24" t="s">
        <v>8528</v>
      </c>
      <c r="AF2944" s="24" t="s">
        <v>60</v>
      </c>
      <c r="AG2944" s="24" t="s">
        <v>59</v>
      </c>
      <c r="AH2944" s="24" t="s">
        <v>60</v>
      </c>
      <c r="AI2944" s="24">
        <v>3915827</v>
      </c>
      <c r="AJ2944" s="24" t="s">
        <v>59</v>
      </c>
      <c r="AK2944" s="24" t="s">
        <v>86</v>
      </c>
      <c r="AL2944" s="24" t="s">
        <v>123</v>
      </c>
      <c r="AM2944" s="24" t="s">
        <v>59</v>
      </c>
      <c r="AN2944" s="24" t="s">
        <v>59</v>
      </c>
      <c r="AO2944" s="24">
        <v>0</v>
      </c>
      <c r="AP2944" s="24"/>
      <c r="AQ2944" s="24" t="s">
        <v>11050</v>
      </c>
      <c r="AR2944" s="24" t="s">
        <v>11688</v>
      </c>
      <c r="AS2944" s="89">
        <f t="shared" si="596"/>
        <v>2</v>
      </c>
      <c r="AT2944" s="24" t="s">
        <v>11052</v>
      </c>
    </row>
    <row r="2945" spans="1:46" x14ac:dyDescent="0.5">
      <c r="A2945" s="24">
        <v>3096</v>
      </c>
      <c r="B2945" s="24" t="s">
        <v>506</v>
      </c>
      <c r="C2945" s="24" t="s">
        <v>77</v>
      </c>
      <c r="D2945" s="24" t="s">
        <v>495</v>
      </c>
      <c r="E2945" s="24" t="s">
        <v>11689</v>
      </c>
      <c r="F2945" s="77" t="str">
        <f t="shared" si="589"/>
        <v>WATES PROPERTY SERVICES LTD</v>
      </c>
      <c r="G2945" s="24" t="s">
        <v>11690</v>
      </c>
      <c r="H2945" s="24" t="s">
        <v>11691</v>
      </c>
      <c r="I2945" s="24" t="s">
        <v>8489</v>
      </c>
      <c r="J2945" s="24" t="s">
        <v>107</v>
      </c>
      <c r="K2945" s="27" t="s">
        <v>543</v>
      </c>
      <c r="L2945" s="25">
        <v>45082</v>
      </c>
      <c r="M2945" s="25">
        <v>45812</v>
      </c>
      <c r="N2945" s="81">
        <f t="shared" si="594"/>
        <v>46542</v>
      </c>
      <c r="O2945" s="77" t="str">
        <f t="shared" ca="1" si="597"/>
        <v>Live</v>
      </c>
      <c r="P2945" s="77" t="str" cm="1">
        <f t="array" aca="1" ref="P2945" ca="1">_xlfn.IFS((N2945-TODAY())&gt;=547,"06 Expires over 18 months",(N2945-TODAY())&gt;=365,"05 Expires in 18 months",(N2945-TODAY())&gt;=183,"04 Expires in 12 months",(N2945-TODAY())&gt;=92,"03 Expires in 6 months",(N2945-TODAY())&gt;=31,"02 Expires in 3 months",(N2945-TODAY())&gt;=0,"01 Expires in 30 days",(N2945-TODAY())&gt;=-31,"01 Expired last 30 days",(N2945-TODAY())&gt;=-92,"02 Expired last 3 months",(N2945-TODAY())&gt;=-183,"03 Expired last 6 months",(N2945-TODAY())&gt;=-365,"04 Expired last 12 months",(N2945-TODAY())&gt;=-547,"05 Expired last 18 months",TRUE,"06 Expired over 18 months")</f>
        <v>04 Expires in 12 months</v>
      </c>
      <c r="Q2945" s="65">
        <v>9000000</v>
      </c>
      <c r="R2945" s="84">
        <f t="shared" si="595"/>
        <v>35250000</v>
      </c>
      <c r="S2945" s="77" t="str" cm="1">
        <f t="array" ref="S2945">_xlfn.IFS(R2945&gt;5000000,"Gold",R2945&gt;=500000,"Silver",R2945&gt;30000,"Bronze",TRUE,"Transactional")</f>
        <v>Gold</v>
      </c>
      <c r="T2945" s="24" t="s">
        <v>122</v>
      </c>
      <c r="U2945" s="101" t="s">
        <v>123</v>
      </c>
      <c r="V2945" s="101" t="s">
        <v>338</v>
      </c>
      <c r="W2945" s="77" t="str">
        <f t="shared" si="590"/>
        <v>Yes</v>
      </c>
      <c r="X2945" s="77" t="str">
        <f>IFERROR(_xlfn.XLOOKUP(J2945&amp;"||"&amp;K2945,'Mapping Ref.'!$J$2:$J$538,'Mapping Ref.'!$K$2:$K$538),"")</f>
        <v>Construction &amp; Estates</v>
      </c>
      <c r="Y2945" s="77" t="str" cm="1">
        <f t="array" ref="Y2945">_xlfn.IFS(R2945&gt;2000000,"For Publication",R2945&gt;100000,"PID",R2945&gt;30000,"RFQ",TRUE,"Transactional")</f>
        <v>For Publication</v>
      </c>
      <c r="Z2945" s="24" t="s">
        <v>2277</v>
      </c>
      <c r="AA2945" s="32">
        <v>24</v>
      </c>
      <c r="AB2945" s="24">
        <v>24</v>
      </c>
      <c r="AC2945" s="25">
        <v>45797</v>
      </c>
      <c r="AD2945" s="24" t="s">
        <v>58</v>
      </c>
      <c r="AE2945" s="24" t="s">
        <v>11692</v>
      </c>
      <c r="AF2945" s="24" t="s">
        <v>60</v>
      </c>
      <c r="AG2945" s="24" t="s">
        <v>60</v>
      </c>
      <c r="AH2945" s="24" t="s">
        <v>60</v>
      </c>
      <c r="AI2945" s="24">
        <v>1141788</v>
      </c>
      <c r="AJ2945" s="24" t="s">
        <v>60</v>
      </c>
      <c r="AK2945" s="24" t="s">
        <v>57</v>
      </c>
      <c r="AL2945" s="24" t="s">
        <v>123</v>
      </c>
      <c r="AM2945" s="24" t="s">
        <v>60</v>
      </c>
      <c r="AN2945" s="24" t="s">
        <v>59</v>
      </c>
      <c r="AO2945" s="24">
        <v>0</v>
      </c>
      <c r="AP2945" s="24"/>
      <c r="AQ2945" s="24" t="s">
        <v>11693</v>
      </c>
      <c r="AR2945" s="24" t="s">
        <v>11694</v>
      </c>
      <c r="AS2945" s="89">
        <f t="shared" si="596"/>
        <v>47</v>
      </c>
      <c r="AT2945" s="24" t="s">
        <v>11695</v>
      </c>
    </row>
    <row r="2946" spans="1:46" x14ac:dyDescent="0.5">
      <c r="A2946" s="24">
        <v>3097</v>
      </c>
      <c r="B2946" s="24"/>
      <c r="C2946" s="24"/>
      <c r="D2946" s="24" t="s">
        <v>11696</v>
      </c>
      <c r="E2946" s="24" t="s">
        <v>11697</v>
      </c>
      <c r="F2946" s="77" t="str">
        <f t="shared" ref="F2946:F3009" si="598">IF(AT2946&lt;&gt;"",AT2946,G2946)</f>
        <v>HTA DESIGN LLP</v>
      </c>
      <c r="G2946" s="24" t="s">
        <v>11698</v>
      </c>
      <c r="H2946" s="24" t="s">
        <v>1029</v>
      </c>
      <c r="I2946" s="24" t="s">
        <v>1029</v>
      </c>
      <c r="J2946" s="24" t="s">
        <v>321</v>
      </c>
      <c r="K2946" s="27" t="s">
        <v>337</v>
      </c>
      <c r="L2946" s="25">
        <v>45714</v>
      </c>
      <c r="M2946" s="25">
        <v>45775</v>
      </c>
      <c r="N2946" s="81">
        <f t="shared" si="594"/>
        <v>45775</v>
      </c>
      <c r="O2946" s="77" t="str">
        <f t="shared" ca="1" si="597"/>
        <v>Expired</v>
      </c>
      <c r="P2946" s="77" t="str" cm="1">
        <f t="array" aca="1" ref="P2946" ca="1">_xlfn.IFS((N2946-TODAY())&gt;=547,"06 Expires over 18 months",(N2946-TODAY())&gt;=365,"05 Expires in 18 months",(N2946-TODAY())&gt;=183,"04 Expires in 12 months",(N2946-TODAY())&gt;=92,"03 Expires in 6 months",(N2946-TODAY())&gt;=31,"02 Expires in 3 months",(N2946-TODAY())&gt;=0,"01 Expires in 30 days",(N2946-TODAY())&gt;=-31,"01 Expired last 30 days",(N2946-TODAY())&gt;=-92,"02 Expired last 3 months",(N2946-TODAY())&gt;=-183,"03 Expired last 6 months",(N2946-TODAY())&gt;=-365,"04 Expired last 12 months",(N2946-TODAY())&gt;=-547,"05 Expired last 18 months",TRUE,"06 Expired over 18 months")</f>
        <v>05 Expired last 18 months</v>
      </c>
      <c r="Q2946" s="65">
        <v>23550</v>
      </c>
      <c r="R2946" s="84">
        <f t="shared" si="595"/>
        <v>23550</v>
      </c>
      <c r="S2946" s="77" t="str" cm="1">
        <f t="array" ref="S2946">_xlfn.IFS(R2946&gt;5000000,"Gold",R2946&gt;=500000,"Silver",R2946&gt;30000,"Bronze",TRUE,"Transactional")</f>
        <v>Transactional</v>
      </c>
      <c r="T2946" s="24" t="s">
        <v>54</v>
      </c>
      <c r="U2946" s="101" t="s">
        <v>84</v>
      </c>
      <c r="V2946" s="101" t="s">
        <v>204</v>
      </c>
      <c r="W2946" s="77" t="str">
        <f t="shared" ref="W2946:W3009" si="599">IF(AB2946&gt;0,"Yes","No")</f>
        <v>No</v>
      </c>
      <c r="X2946" s="77" t="str">
        <f>IFERROR(_xlfn.XLOOKUP(J2946&amp;"||"&amp;K2946,'Mapping Ref.'!$J$2:$J$538,'Mapping Ref.'!$K$2:$K$538),"")</f>
        <v>Corporate</v>
      </c>
      <c r="Y2946" s="77" t="str" cm="1">
        <f t="array" ref="Y2946">_xlfn.IFS(R2946&gt;2000000,"For Publication",R2946&gt;100000,"PID",R2946&gt;30000,"RFQ",TRUE,"Transactional")</f>
        <v>Transactional</v>
      </c>
      <c r="Z2946" s="24" t="s">
        <v>2277</v>
      </c>
      <c r="AA2946" s="32">
        <v>2</v>
      </c>
      <c r="AB2946" s="24">
        <v>0</v>
      </c>
      <c r="AC2946" s="25">
        <v>45797</v>
      </c>
      <c r="AD2946" s="24" t="s">
        <v>661</v>
      </c>
      <c r="AE2946" s="24" t="s">
        <v>8733</v>
      </c>
      <c r="AF2946" s="24" t="s">
        <v>60</v>
      </c>
      <c r="AG2946" s="24" t="s">
        <v>59</v>
      </c>
      <c r="AH2946" s="24" t="s">
        <v>60</v>
      </c>
      <c r="AI2946" s="24">
        <v>3639438</v>
      </c>
      <c r="AJ2946" s="24" t="s">
        <v>60</v>
      </c>
      <c r="AK2946" s="24" t="s">
        <v>86</v>
      </c>
      <c r="AL2946" s="24" t="s">
        <v>70</v>
      </c>
      <c r="AM2946" s="24" t="s">
        <v>60</v>
      </c>
      <c r="AN2946" s="24" t="s">
        <v>59</v>
      </c>
      <c r="AO2946" s="24">
        <v>0</v>
      </c>
      <c r="AP2946" s="24"/>
      <c r="AQ2946" s="24" t="s">
        <v>11699</v>
      </c>
      <c r="AR2946" s="24" t="s">
        <v>11700</v>
      </c>
      <c r="AS2946" s="89">
        <f t="shared" si="596"/>
        <v>2</v>
      </c>
      <c r="AT2946" s="24" t="s">
        <v>11701</v>
      </c>
    </row>
    <row r="2947" spans="1:46" x14ac:dyDescent="0.5">
      <c r="A2947" s="24">
        <v>3098</v>
      </c>
      <c r="B2947" s="24"/>
      <c r="C2947" s="24" t="s">
        <v>77</v>
      </c>
      <c r="D2947" s="24" t="s">
        <v>11702</v>
      </c>
      <c r="E2947" s="24" t="s">
        <v>11703</v>
      </c>
      <c r="F2947" s="77" t="str">
        <f t="shared" si="598"/>
        <v>B-A-R ELECTRICAL &amp; MECHANICAL SERVICES LTD</v>
      </c>
      <c r="G2947" s="24" t="s">
        <v>11704</v>
      </c>
      <c r="H2947" s="24" t="s">
        <v>784</v>
      </c>
      <c r="I2947" s="24" t="s">
        <v>6325</v>
      </c>
      <c r="J2947" s="24" t="s">
        <v>321</v>
      </c>
      <c r="K2947" s="24" t="s">
        <v>11664</v>
      </c>
      <c r="L2947" s="25">
        <v>45793</v>
      </c>
      <c r="M2947" s="25">
        <v>45898</v>
      </c>
      <c r="N2947" s="81">
        <f t="shared" si="594"/>
        <v>45898</v>
      </c>
      <c r="O2947" s="77" t="str">
        <f t="shared" ca="1" si="597"/>
        <v>Expired</v>
      </c>
      <c r="P2947" s="77" t="str" cm="1">
        <f t="array" aca="1" ref="P2947" ca="1">_xlfn.IFS((N2947-TODAY())&gt;=547,"06 Expires over 18 months",(N2947-TODAY())&gt;=365,"05 Expires in 18 months",(N2947-TODAY())&gt;=183,"04 Expires in 12 months",(N2947-TODAY())&gt;=92,"03 Expires in 6 months",(N2947-TODAY())&gt;=31,"02 Expires in 3 months",(N2947-TODAY())&gt;=0,"01 Expires in 30 days",(N2947-TODAY())&gt;=-31,"01 Expired last 30 days",(N2947-TODAY())&gt;=-92,"02 Expired last 3 months",(N2947-TODAY())&gt;=-183,"03 Expired last 6 months",(N2947-TODAY())&gt;=-365,"04 Expired last 12 months",(N2947-TODAY())&gt;=-547,"05 Expired last 18 months",TRUE,"06 Expired over 18 months")</f>
        <v>04 Expired last 12 months</v>
      </c>
      <c r="Q2947" s="65">
        <v>313052.75</v>
      </c>
      <c r="R2947" s="84">
        <f t="shared" si="595"/>
        <v>313052.75</v>
      </c>
      <c r="S2947" s="77" t="str" cm="1">
        <f t="array" ref="S2947">_xlfn.IFS(R2947&gt;5000000,"Gold",R2947&gt;=500000,"Silver",R2947&gt;30000,"Bronze",TRUE,"Transactional")</f>
        <v>Bronze</v>
      </c>
      <c r="T2947" s="24" t="s">
        <v>122</v>
      </c>
      <c r="U2947" s="101" t="s">
        <v>366</v>
      </c>
      <c r="V2947" s="101" t="s">
        <v>853</v>
      </c>
      <c r="W2947" s="77" t="str">
        <f t="shared" si="599"/>
        <v>No</v>
      </c>
      <c r="X2947" s="77" t="str">
        <f>IFERROR(_xlfn.XLOOKUP(J2947&amp;"||"&amp;K2947,'Mapping Ref.'!$J$2:$J$538,'Mapping Ref.'!$K$2:$K$538),"")</f>
        <v>Corporate</v>
      </c>
      <c r="Y2947" s="77" t="str" cm="1">
        <f t="array" ref="Y2947">_xlfn.IFS(R2947&gt;2000000,"For Publication",R2947&gt;100000,"PID",R2947&gt;30000,"RFQ",TRUE,"Transactional")</f>
        <v>PID</v>
      </c>
      <c r="Z2947" s="24" t="s">
        <v>2277</v>
      </c>
      <c r="AA2947" s="24">
        <v>0</v>
      </c>
      <c r="AB2947" s="24">
        <v>0</v>
      </c>
      <c r="AC2947" s="25">
        <v>45798</v>
      </c>
      <c r="AD2947" s="24" t="s">
        <v>58</v>
      </c>
      <c r="AE2947" s="24" t="s">
        <v>11705</v>
      </c>
      <c r="AF2947" s="24" t="s">
        <v>60</v>
      </c>
      <c r="AG2947" s="24" t="s">
        <v>59</v>
      </c>
      <c r="AH2947" s="24" t="s">
        <v>60</v>
      </c>
      <c r="AI2947" s="24">
        <v>9015700</v>
      </c>
      <c r="AJ2947" s="24" t="s">
        <v>60</v>
      </c>
      <c r="AK2947" s="24" t="s">
        <v>76</v>
      </c>
      <c r="AL2947" s="24" t="s">
        <v>123</v>
      </c>
      <c r="AM2947" s="24" t="s">
        <v>60</v>
      </c>
      <c r="AN2947" s="24" t="s">
        <v>59</v>
      </c>
      <c r="AO2947" s="24">
        <v>0</v>
      </c>
      <c r="AP2947" s="24"/>
      <c r="AQ2947" s="24" t="s">
        <v>11706</v>
      </c>
      <c r="AR2947" s="24" t="s">
        <v>11707</v>
      </c>
      <c r="AS2947" s="89">
        <f t="shared" si="596"/>
        <v>3</v>
      </c>
      <c r="AT2947" s="24" t="s">
        <v>2537</v>
      </c>
    </row>
    <row r="2948" spans="1:46" x14ac:dyDescent="0.5">
      <c r="A2948" s="24">
        <v>3099</v>
      </c>
      <c r="B2948" s="24"/>
      <c r="C2948" s="24"/>
      <c r="D2948" s="24" t="s">
        <v>11708</v>
      </c>
      <c r="E2948" s="24" t="s">
        <v>11709</v>
      </c>
      <c r="F2948" s="77" t="str">
        <f t="shared" si="598"/>
        <v>BLAKEDOWN LANDSCAPES (SE) LTD</v>
      </c>
      <c r="G2948" s="24" t="s">
        <v>11710</v>
      </c>
      <c r="H2948" s="24" t="s">
        <v>293</v>
      </c>
      <c r="I2948" s="24" t="s">
        <v>11409</v>
      </c>
      <c r="J2948" s="24" t="s">
        <v>321</v>
      </c>
      <c r="K2948" s="24" t="s">
        <v>360</v>
      </c>
      <c r="L2948" s="25">
        <v>45292</v>
      </c>
      <c r="M2948" s="25">
        <v>45626</v>
      </c>
      <c r="N2948" s="81">
        <f t="shared" si="594"/>
        <v>45626</v>
      </c>
      <c r="O2948" s="77" t="str">
        <f t="shared" ca="1" si="597"/>
        <v>Expired</v>
      </c>
      <c r="P2948" s="77" t="str" cm="1">
        <f t="array" aca="1" ref="P2948" ca="1">_xlfn.IFS((N2948-TODAY())&gt;=547,"06 Expires over 18 months",(N2948-TODAY())&gt;=365,"05 Expires in 18 months",(N2948-TODAY())&gt;=183,"04 Expires in 12 months",(N2948-TODAY())&gt;=92,"03 Expires in 6 months",(N2948-TODAY())&gt;=31,"02 Expires in 3 months",(N2948-TODAY())&gt;=0,"01 Expires in 30 days",(N2948-TODAY())&gt;=-31,"01 Expired last 30 days",(N2948-TODAY())&gt;=-92,"02 Expired last 3 months",(N2948-TODAY())&gt;=-183,"03 Expired last 6 months",(N2948-TODAY())&gt;=-365,"04 Expired last 12 months",(N2948-TODAY())&gt;=-547,"05 Expired last 18 months",TRUE,"06 Expired over 18 months")</f>
        <v>06 Expired over 18 months</v>
      </c>
      <c r="Q2948" s="65">
        <v>1050000</v>
      </c>
      <c r="R2948" s="84">
        <f t="shared" si="595"/>
        <v>1050000</v>
      </c>
      <c r="S2948" s="77" t="str" cm="1">
        <f t="array" ref="S2948">_xlfn.IFS(R2948&gt;5000000,"Gold",R2948&gt;=500000,"Silver",R2948&gt;30000,"Bronze",TRUE,"Transactional")</f>
        <v>Silver</v>
      </c>
      <c r="T2948" s="24" t="s">
        <v>122</v>
      </c>
      <c r="U2948" s="101" t="s">
        <v>99</v>
      </c>
      <c r="V2948" s="101" t="s">
        <v>472</v>
      </c>
      <c r="W2948" s="77" t="str">
        <f t="shared" si="599"/>
        <v>No</v>
      </c>
      <c r="X2948" s="77" t="str">
        <f>IFERROR(_xlfn.XLOOKUP(J2948&amp;"||"&amp;K2948,'Mapping Ref.'!$J$2:$J$538,'Mapping Ref.'!$K$2:$K$538),"")</f>
        <v>Corporate</v>
      </c>
      <c r="Y2948" s="77" t="str" cm="1">
        <f t="array" ref="Y2948">_xlfn.IFS(R2948&gt;2000000,"For Publication",R2948&gt;100000,"PID",R2948&gt;30000,"RFQ",TRUE,"Transactional")</f>
        <v>PID</v>
      </c>
      <c r="Z2948" s="24" t="s">
        <v>2277</v>
      </c>
      <c r="AA2948" s="24">
        <v>24</v>
      </c>
      <c r="AB2948" s="24">
        <v>0</v>
      </c>
      <c r="AC2948" s="25">
        <v>45798</v>
      </c>
      <c r="AD2948" s="24" t="s">
        <v>661</v>
      </c>
      <c r="AE2948" s="24" t="s">
        <v>11711</v>
      </c>
      <c r="AF2948" s="24" t="s">
        <v>60</v>
      </c>
      <c r="AG2948" s="24" t="s">
        <v>60</v>
      </c>
      <c r="AH2948" s="24" t="s">
        <v>60</v>
      </c>
      <c r="AI2948" s="24">
        <v>2506405</v>
      </c>
      <c r="AJ2948" s="24" t="s">
        <v>60</v>
      </c>
      <c r="AK2948" s="24" t="s">
        <v>76</v>
      </c>
      <c r="AL2948" s="24" t="s">
        <v>123</v>
      </c>
      <c r="AM2948" s="24" t="s">
        <v>60</v>
      </c>
      <c r="AN2948" s="24"/>
      <c r="AO2948" s="24">
        <v>0</v>
      </c>
      <c r="AP2948" s="24"/>
      <c r="AQ2948" s="24" t="s">
        <v>11712</v>
      </c>
      <c r="AR2948" s="24" t="s">
        <v>11713</v>
      </c>
      <c r="AS2948" s="89">
        <f t="shared" si="596"/>
        <v>10</v>
      </c>
      <c r="AT2948" s="24" t="s">
        <v>11714</v>
      </c>
    </row>
    <row r="2949" spans="1:46" x14ac:dyDescent="0.5">
      <c r="A2949" s="24">
        <v>3100</v>
      </c>
      <c r="B2949" s="24"/>
      <c r="C2949" s="24"/>
      <c r="D2949" s="24" t="s">
        <v>11715</v>
      </c>
      <c r="E2949" s="24" t="s">
        <v>11716</v>
      </c>
      <c r="F2949" s="77" t="str">
        <f t="shared" si="598"/>
        <v>PICK EVERARD</v>
      </c>
      <c r="G2949" s="24" t="s">
        <v>11717</v>
      </c>
      <c r="H2949" s="24" t="s">
        <v>3729</v>
      </c>
      <c r="I2949" s="24" t="s">
        <v>11409</v>
      </c>
      <c r="J2949" s="24" t="s">
        <v>321</v>
      </c>
      <c r="K2949" s="24" t="s">
        <v>11718</v>
      </c>
      <c r="L2949" s="25">
        <v>45170</v>
      </c>
      <c r="M2949" s="25">
        <v>45291</v>
      </c>
      <c r="N2949" s="81">
        <f t="shared" si="594"/>
        <v>45291</v>
      </c>
      <c r="O2949" s="77" t="str">
        <f t="shared" ca="1" si="597"/>
        <v>Expired</v>
      </c>
      <c r="P2949" s="77" t="str" cm="1">
        <f t="array" aca="1" ref="P2949" ca="1">_xlfn.IFS((N2949-TODAY())&gt;=547,"06 Expires over 18 months",(N2949-TODAY())&gt;=365,"05 Expires in 18 months",(N2949-TODAY())&gt;=183,"04 Expires in 12 months",(N2949-TODAY())&gt;=92,"03 Expires in 6 months",(N2949-TODAY())&gt;=31,"02 Expires in 3 months",(N2949-TODAY())&gt;=0,"01 Expires in 30 days",(N2949-TODAY())&gt;=-31,"01 Expired last 30 days",(N2949-TODAY())&gt;=-92,"02 Expired last 3 months",(N2949-TODAY())&gt;=-183,"03 Expired last 6 months",(N2949-TODAY())&gt;=-365,"04 Expired last 12 months",(N2949-TODAY())&gt;=-547,"05 Expired last 18 months",TRUE,"06 Expired over 18 months")</f>
        <v>06 Expired over 18 months</v>
      </c>
      <c r="Q2949" s="65">
        <v>65150</v>
      </c>
      <c r="R2949" s="84">
        <f t="shared" si="595"/>
        <v>65150</v>
      </c>
      <c r="S2949" s="77" t="str" cm="1">
        <f t="array" ref="S2949">_xlfn.IFS(R2949&gt;5000000,"Gold",R2949&gt;=500000,"Silver",R2949&gt;30000,"Bronze",TRUE,"Transactional")</f>
        <v>Bronze</v>
      </c>
      <c r="T2949" s="24" t="s">
        <v>122</v>
      </c>
      <c r="U2949" s="101" t="s">
        <v>84</v>
      </c>
      <c r="V2949" s="101" t="s">
        <v>727</v>
      </c>
      <c r="W2949" s="77" t="str">
        <f t="shared" si="599"/>
        <v>No</v>
      </c>
      <c r="X2949" s="77" t="str">
        <f>IFERROR(_xlfn.XLOOKUP(J2949&amp;"||"&amp;K2949,'Mapping Ref.'!$J$2:$J$538,'Mapping Ref.'!$K$2:$K$538),"")</f>
        <v>Corporate</v>
      </c>
      <c r="Y2949" s="77" t="str" cm="1">
        <f t="array" ref="Y2949">_xlfn.IFS(R2949&gt;2000000,"For Publication",R2949&gt;100000,"PID",R2949&gt;30000,"RFQ",TRUE,"Transactional")</f>
        <v>RFQ</v>
      </c>
      <c r="Z2949" s="24" t="s">
        <v>2277</v>
      </c>
      <c r="AA2949" s="24">
        <v>4</v>
      </c>
      <c r="AB2949" s="24">
        <v>0</v>
      </c>
      <c r="AC2949" s="25">
        <v>45798</v>
      </c>
      <c r="AD2949" s="24" t="s">
        <v>58</v>
      </c>
      <c r="AE2949" s="24" t="s">
        <v>11719</v>
      </c>
      <c r="AF2949" s="24" t="s">
        <v>60</v>
      </c>
      <c r="AG2949" s="24" t="s">
        <v>60</v>
      </c>
      <c r="AH2949" s="24" t="s">
        <v>60</v>
      </c>
      <c r="AI2949" s="24">
        <v>1276837</v>
      </c>
      <c r="AJ2949" s="24" t="s">
        <v>59</v>
      </c>
      <c r="AK2949" s="24" t="s">
        <v>57</v>
      </c>
      <c r="AL2949" s="24" t="s">
        <v>70</v>
      </c>
      <c r="AM2949" s="24" t="s">
        <v>60</v>
      </c>
      <c r="AN2949" s="24"/>
      <c r="AO2949" s="24">
        <v>0</v>
      </c>
      <c r="AP2949" s="24"/>
      <c r="AQ2949" s="24" t="s">
        <v>11720</v>
      </c>
      <c r="AR2949" s="24" t="s">
        <v>11721</v>
      </c>
      <c r="AS2949" s="89">
        <f t="shared" si="596"/>
        <v>3</v>
      </c>
      <c r="AT2949" s="24" t="s">
        <v>11717</v>
      </c>
    </row>
    <row r="2950" spans="1:46" x14ac:dyDescent="0.5">
      <c r="A2950" s="24">
        <v>3101</v>
      </c>
      <c r="B2950" s="24"/>
      <c r="C2950" s="24" t="s">
        <v>77</v>
      </c>
      <c r="D2950" s="24" t="s">
        <v>11722</v>
      </c>
      <c r="E2950" s="24" t="s">
        <v>11723</v>
      </c>
      <c r="F2950" s="77" t="str">
        <f t="shared" si="598"/>
        <v>G &amp; V CONTRACTS LIMITED</v>
      </c>
      <c r="G2950" s="24" t="s">
        <v>11724</v>
      </c>
      <c r="H2950" s="24" t="s">
        <v>784</v>
      </c>
      <c r="I2950" s="24" t="s">
        <v>6325</v>
      </c>
      <c r="J2950" s="24" t="s">
        <v>321</v>
      </c>
      <c r="K2950" s="24" t="s">
        <v>11664</v>
      </c>
      <c r="L2950" s="25">
        <v>45793</v>
      </c>
      <c r="M2950" s="25">
        <v>45898</v>
      </c>
      <c r="N2950" s="81">
        <f t="shared" si="594"/>
        <v>45898</v>
      </c>
      <c r="O2950" s="77" t="str">
        <f t="shared" ca="1" si="597"/>
        <v>Expired</v>
      </c>
      <c r="P2950" s="77" t="str" cm="1">
        <f t="array" aca="1" ref="P2950" ca="1">_xlfn.IFS((N2950-TODAY())&gt;=547,"06 Expires over 18 months",(N2950-TODAY())&gt;=365,"05 Expires in 18 months",(N2950-TODAY())&gt;=183,"04 Expires in 12 months",(N2950-TODAY())&gt;=92,"03 Expires in 6 months",(N2950-TODAY())&gt;=31,"02 Expires in 3 months",(N2950-TODAY())&gt;=0,"01 Expires in 30 days",(N2950-TODAY())&gt;=-31,"01 Expired last 30 days",(N2950-TODAY())&gt;=-92,"02 Expired last 3 months",(N2950-TODAY())&gt;=-183,"03 Expired last 6 months",(N2950-TODAY())&gt;=-365,"04 Expired last 12 months",(N2950-TODAY())&gt;=-547,"05 Expired last 18 months",TRUE,"06 Expired over 18 months")</f>
        <v>04 Expired last 12 months</v>
      </c>
      <c r="Q2950" s="65">
        <v>102695.97</v>
      </c>
      <c r="R2950" s="84">
        <f t="shared" si="595"/>
        <v>102695.97</v>
      </c>
      <c r="S2950" s="77" t="str" cm="1">
        <f t="array" ref="S2950">_xlfn.IFS(R2950&gt;5000000,"Gold",R2950&gt;=500000,"Silver",R2950&gt;30000,"Bronze",TRUE,"Transactional")</f>
        <v>Bronze</v>
      </c>
      <c r="T2950" s="24" t="s">
        <v>122</v>
      </c>
      <c r="U2950" s="101" t="s">
        <v>366</v>
      </c>
      <c r="V2950" s="101" t="s">
        <v>770</v>
      </c>
      <c r="W2950" s="77" t="str">
        <f t="shared" si="599"/>
        <v>No</v>
      </c>
      <c r="X2950" s="77" t="str">
        <f>IFERROR(_xlfn.XLOOKUP(J2950&amp;"||"&amp;K2950,'Mapping Ref.'!$J$2:$J$538,'Mapping Ref.'!$K$2:$K$538),"")</f>
        <v>Corporate</v>
      </c>
      <c r="Y2950" s="77" t="str" cm="1">
        <f t="array" ref="Y2950">_xlfn.IFS(R2950&gt;2000000,"For Publication",R2950&gt;100000,"PID",R2950&gt;30000,"RFQ",TRUE,"Transactional")</f>
        <v>PID</v>
      </c>
      <c r="Z2950" s="24" t="s">
        <v>2277</v>
      </c>
      <c r="AA2950" s="24">
        <v>0</v>
      </c>
      <c r="AB2950" s="24">
        <v>0</v>
      </c>
      <c r="AC2950" s="25">
        <v>45798</v>
      </c>
      <c r="AD2950" s="24" t="s">
        <v>58</v>
      </c>
      <c r="AE2950" s="24" t="s">
        <v>11725</v>
      </c>
      <c r="AF2950" s="24" t="s">
        <v>60</v>
      </c>
      <c r="AG2950" s="24" t="s">
        <v>59</v>
      </c>
      <c r="AH2950" s="24" t="s">
        <v>60</v>
      </c>
      <c r="AI2950" s="24">
        <v>5048098</v>
      </c>
      <c r="AJ2950" s="24" t="s">
        <v>60</v>
      </c>
      <c r="AK2950" s="24" t="s">
        <v>76</v>
      </c>
      <c r="AL2950" s="24" t="s">
        <v>123</v>
      </c>
      <c r="AM2950" s="24" t="s">
        <v>60</v>
      </c>
      <c r="AN2950" s="24" t="s">
        <v>59</v>
      </c>
      <c r="AO2950" s="24">
        <v>0</v>
      </c>
      <c r="AP2950" s="24"/>
      <c r="AQ2950" s="24" t="s">
        <v>11726</v>
      </c>
      <c r="AR2950" s="24" t="s">
        <v>11727</v>
      </c>
      <c r="AS2950" s="89">
        <f t="shared" si="596"/>
        <v>3</v>
      </c>
      <c r="AT2950" s="24" t="s">
        <v>9341</v>
      </c>
    </row>
    <row r="2951" spans="1:46" x14ac:dyDescent="0.5">
      <c r="A2951" s="24">
        <v>3102</v>
      </c>
      <c r="B2951" s="24"/>
      <c r="C2951" s="24" t="s">
        <v>77</v>
      </c>
      <c r="D2951" s="24" t="s">
        <v>11728</v>
      </c>
      <c r="E2951" s="24" t="s">
        <v>11729</v>
      </c>
      <c r="F2951" s="77" t="str">
        <f t="shared" si="598"/>
        <v>G &amp; V CONTRACTS LIMITED</v>
      </c>
      <c r="G2951" s="24" t="s">
        <v>11724</v>
      </c>
      <c r="H2951" s="24" t="s">
        <v>784</v>
      </c>
      <c r="I2951" s="24" t="s">
        <v>6325</v>
      </c>
      <c r="J2951" s="24" t="s">
        <v>321</v>
      </c>
      <c r="K2951" s="24" t="s">
        <v>11664</v>
      </c>
      <c r="L2951" s="25">
        <v>45793</v>
      </c>
      <c r="M2951" s="25">
        <v>45898</v>
      </c>
      <c r="N2951" s="81">
        <f t="shared" si="594"/>
        <v>45898</v>
      </c>
      <c r="O2951" s="77" t="str">
        <f t="shared" ca="1" si="597"/>
        <v>Expired</v>
      </c>
      <c r="P2951" s="77" t="str" cm="1">
        <f t="array" aca="1" ref="P2951" ca="1">_xlfn.IFS((N2951-TODAY())&gt;=547,"06 Expires over 18 months",(N2951-TODAY())&gt;=365,"05 Expires in 18 months",(N2951-TODAY())&gt;=183,"04 Expires in 12 months",(N2951-TODAY())&gt;=92,"03 Expires in 6 months",(N2951-TODAY())&gt;=31,"02 Expires in 3 months",(N2951-TODAY())&gt;=0,"01 Expires in 30 days",(N2951-TODAY())&gt;=-31,"01 Expired last 30 days",(N2951-TODAY())&gt;=-92,"02 Expired last 3 months",(N2951-TODAY())&gt;=-183,"03 Expired last 6 months",(N2951-TODAY())&gt;=-365,"04 Expired last 12 months",(N2951-TODAY())&gt;=-547,"05 Expired last 18 months",TRUE,"06 Expired over 18 months")</f>
        <v>04 Expired last 12 months</v>
      </c>
      <c r="Q2951" s="65">
        <v>179308.89</v>
      </c>
      <c r="R2951" s="84">
        <f t="shared" si="595"/>
        <v>179308.89</v>
      </c>
      <c r="S2951" s="77" t="str" cm="1">
        <f t="array" ref="S2951">_xlfn.IFS(R2951&gt;5000000,"Gold",R2951&gt;=500000,"Silver",R2951&gt;30000,"Bronze",TRUE,"Transactional")</f>
        <v>Bronze</v>
      </c>
      <c r="T2951" s="24" t="s">
        <v>122</v>
      </c>
      <c r="U2951" s="101" t="s">
        <v>366</v>
      </c>
      <c r="V2951" s="101" t="s">
        <v>770</v>
      </c>
      <c r="W2951" s="77" t="str">
        <f t="shared" si="599"/>
        <v>No</v>
      </c>
      <c r="X2951" s="77" t="str">
        <f>IFERROR(_xlfn.XLOOKUP(J2951&amp;"||"&amp;K2951,'Mapping Ref.'!$J$2:$J$538,'Mapping Ref.'!$K$2:$K$538),"")</f>
        <v>Corporate</v>
      </c>
      <c r="Y2951" s="77" t="str" cm="1">
        <f t="array" ref="Y2951">_xlfn.IFS(R2951&gt;2000000,"For Publication",R2951&gt;100000,"PID",R2951&gt;30000,"RFQ",TRUE,"Transactional")</f>
        <v>PID</v>
      </c>
      <c r="Z2951" s="24" t="s">
        <v>2277</v>
      </c>
      <c r="AA2951" s="24">
        <v>0</v>
      </c>
      <c r="AB2951" s="24">
        <v>0</v>
      </c>
      <c r="AC2951" s="25">
        <v>45798</v>
      </c>
      <c r="AD2951" s="24" t="s">
        <v>58</v>
      </c>
      <c r="AE2951" s="24" t="s">
        <v>11730</v>
      </c>
      <c r="AF2951" s="24" t="s">
        <v>60</v>
      </c>
      <c r="AG2951" s="24" t="s">
        <v>59</v>
      </c>
      <c r="AH2951" s="24" t="s">
        <v>60</v>
      </c>
      <c r="AI2951" s="24">
        <v>5048098</v>
      </c>
      <c r="AJ2951" s="24" t="s">
        <v>60</v>
      </c>
      <c r="AK2951" s="24" t="s">
        <v>76</v>
      </c>
      <c r="AL2951" s="24" t="s">
        <v>123</v>
      </c>
      <c r="AM2951" s="24" t="s">
        <v>60</v>
      </c>
      <c r="AN2951" s="24" t="s">
        <v>59</v>
      </c>
      <c r="AO2951" s="24">
        <v>0</v>
      </c>
      <c r="AP2951" s="24"/>
      <c r="AQ2951" s="24" t="s">
        <v>11726</v>
      </c>
      <c r="AR2951" s="24" t="s">
        <v>11727</v>
      </c>
      <c r="AS2951" s="89">
        <f t="shared" si="596"/>
        <v>3</v>
      </c>
      <c r="AT2951" s="24" t="s">
        <v>9341</v>
      </c>
    </row>
    <row r="2952" spans="1:46" x14ac:dyDescent="0.5">
      <c r="A2952" s="24">
        <v>3103</v>
      </c>
      <c r="B2952" s="24"/>
      <c r="C2952" s="24"/>
      <c r="D2952" s="24" t="s">
        <v>11731</v>
      </c>
      <c r="E2952" s="24" t="s">
        <v>11732</v>
      </c>
      <c r="F2952" s="77" t="str">
        <f t="shared" si="598"/>
        <v>FAULKNERBROWNS LLP T/A FAULKNERBROWNS ARCHITECTS</v>
      </c>
      <c r="G2952" s="24" t="s">
        <v>11733</v>
      </c>
      <c r="H2952" s="24" t="s">
        <v>784</v>
      </c>
      <c r="I2952" s="24" t="s">
        <v>6325</v>
      </c>
      <c r="J2952" s="24" t="s">
        <v>321</v>
      </c>
      <c r="K2952" s="24" t="s">
        <v>11664</v>
      </c>
      <c r="L2952" s="25">
        <v>45315</v>
      </c>
      <c r="M2952" s="25">
        <v>45489</v>
      </c>
      <c r="N2952" s="81">
        <f t="shared" si="594"/>
        <v>45489</v>
      </c>
      <c r="O2952" s="77" t="str">
        <f t="shared" ca="1" si="597"/>
        <v>Expired</v>
      </c>
      <c r="P2952" s="77" t="str" cm="1">
        <f t="array" aca="1" ref="P2952" ca="1">_xlfn.IFS((N2952-TODAY())&gt;=547,"06 Expires over 18 months",(N2952-TODAY())&gt;=365,"05 Expires in 18 months",(N2952-TODAY())&gt;=183,"04 Expires in 12 months",(N2952-TODAY())&gt;=92,"03 Expires in 6 months",(N2952-TODAY())&gt;=31,"02 Expires in 3 months",(N2952-TODAY())&gt;=0,"01 Expires in 30 days",(N2952-TODAY())&gt;=-31,"01 Expired last 30 days",(N2952-TODAY())&gt;=-92,"02 Expired last 3 months",(N2952-TODAY())&gt;=-183,"03 Expired last 6 months",(N2952-TODAY())&gt;=-365,"04 Expired last 12 months",(N2952-TODAY())&gt;=-547,"05 Expired last 18 months",TRUE,"06 Expired over 18 months")</f>
        <v>06 Expired over 18 months</v>
      </c>
      <c r="Q2952" s="65">
        <v>55413</v>
      </c>
      <c r="R2952" s="84">
        <f t="shared" si="595"/>
        <v>55413</v>
      </c>
      <c r="S2952" s="77" t="str" cm="1">
        <f t="array" ref="S2952">_xlfn.IFS(R2952&gt;5000000,"Gold",R2952&gt;=500000,"Silver",R2952&gt;30000,"Bronze",TRUE,"Transactional")</f>
        <v>Bronze</v>
      </c>
      <c r="T2952" s="24" t="s">
        <v>54</v>
      </c>
      <c r="U2952" s="101" t="s">
        <v>109</v>
      </c>
      <c r="V2952" s="101" t="s">
        <v>1022</v>
      </c>
      <c r="W2952" s="77" t="str">
        <f t="shared" si="599"/>
        <v>No</v>
      </c>
      <c r="X2952" s="77" t="str">
        <f>IFERROR(_xlfn.XLOOKUP(J2952&amp;"||"&amp;K2952,'Mapping Ref.'!$J$2:$J$538,'Mapping Ref.'!$K$2:$K$538),"")</f>
        <v>Corporate</v>
      </c>
      <c r="Y2952" s="77" t="str" cm="1">
        <f t="array" ref="Y2952">_xlfn.IFS(R2952&gt;2000000,"For Publication",R2952&gt;100000,"PID",R2952&gt;30000,"RFQ",TRUE,"Transactional")</f>
        <v>RFQ</v>
      </c>
      <c r="Z2952" s="24" t="s">
        <v>2277</v>
      </c>
      <c r="AA2952" s="24">
        <v>0</v>
      </c>
      <c r="AB2952" s="24">
        <v>0</v>
      </c>
      <c r="AC2952" s="25">
        <v>45798</v>
      </c>
      <c r="AD2952" s="24" t="s">
        <v>58</v>
      </c>
      <c r="AE2952" s="24" t="s">
        <v>8528</v>
      </c>
      <c r="AF2952" s="24" t="s">
        <v>60</v>
      </c>
      <c r="AG2952" s="24" t="s">
        <v>59</v>
      </c>
      <c r="AH2952" s="24" t="s">
        <v>60</v>
      </c>
      <c r="AI2952" s="24" t="s">
        <v>9408</v>
      </c>
      <c r="AJ2952" s="24" t="s">
        <v>60</v>
      </c>
      <c r="AK2952" s="24" t="s">
        <v>101</v>
      </c>
      <c r="AL2952" s="24" t="s">
        <v>70</v>
      </c>
      <c r="AM2952" s="24" t="s">
        <v>60</v>
      </c>
      <c r="AN2952" s="24" t="s">
        <v>59</v>
      </c>
      <c r="AO2952" s="24">
        <v>0</v>
      </c>
      <c r="AP2952" s="24"/>
      <c r="AQ2952" s="24" t="s">
        <v>11734</v>
      </c>
      <c r="AR2952" s="24" t="s">
        <v>11735</v>
      </c>
      <c r="AS2952" s="89">
        <f t="shared" si="596"/>
        <v>5</v>
      </c>
      <c r="AT2952" s="24" t="s">
        <v>11736</v>
      </c>
    </row>
    <row r="2953" spans="1:46" x14ac:dyDescent="0.5">
      <c r="A2953" s="24">
        <v>3104</v>
      </c>
      <c r="B2953" s="24"/>
      <c r="C2953" s="24"/>
      <c r="D2953" s="24" t="s">
        <v>11737</v>
      </c>
      <c r="E2953" s="24" t="s">
        <v>11738</v>
      </c>
      <c r="F2953" s="77" t="str">
        <f t="shared" si="598"/>
        <v>TLT LLP</v>
      </c>
      <c r="G2953" s="24" t="s">
        <v>11739</v>
      </c>
      <c r="H2953" s="24" t="s">
        <v>7297</v>
      </c>
      <c r="I2953" s="24" t="s">
        <v>7297</v>
      </c>
      <c r="J2953" s="24" t="s">
        <v>321</v>
      </c>
      <c r="K2953" s="24" t="s">
        <v>11049</v>
      </c>
      <c r="L2953" s="25">
        <v>45096</v>
      </c>
      <c r="M2953" s="25">
        <v>45590</v>
      </c>
      <c r="N2953" s="81">
        <f t="shared" si="594"/>
        <v>45621</v>
      </c>
      <c r="O2953" s="77" t="str">
        <f t="shared" ca="1" si="597"/>
        <v>Expired</v>
      </c>
      <c r="P2953" s="77" t="str" cm="1">
        <f t="array" aca="1" ref="P2953" ca="1">_xlfn.IFS((N2953-TODAY())&gt;=547,"06 Expires over 18 months",(N2953-TODAY())&gt;=365,"05 Expires in 18 months",(N2953-TODAY())&gt;=183,"04 Expires in 12 months",(N2953-TODAY())&gt;=92,"03 Expires in 6 months",(N2953-TODAY())&gt;=31,"02 Expires in 3 months",(N2953-TODAY())&gt;=0,"01 Expires in 30 days",(N2953-TODAY())&gt;=-31,"01 Expired last 30 days",(N2953-TODAY())&gt;=-92,"02 Expired last 3 months",(N2953-TODAY())&gt;=-183,"03 Expired last 6 months",(N2953-TODAY())&gt;=-365,"04 Expired last 12 months",(N2953-TODAY())&gt;=-547,"05 Expired last 18 months",TRUE,"06 Expired over 18 months")</f>
        <v>06 Expired over 18 months</v>
      </c>
      <c r="Q2953" s="65">
        <v>55000</v>
      </c>
      <c r="R2953" s="84">
        <f t="shared" si="595"/>
        <v>77916.666666666672</v>
      </c>
      <c r="S2953" s="77" t="str" cm="1">
        <f t="array" ref="S2953">_xlfn.IFS(R2953&gt;5000000,"Gold",R2953&gt;=500000,"Silver",R2953&gt;30000,"Bronze",TRUE,"Transactional")</f>
        <v>Bronze</v>
      </c>
      <c r="T2953" s="24" t="s">
        <v>122</v>
      </c>
      <c r="U2953" s="101" t="s">
        <v>116</v>
      </c>
      <c r="V2953" s="101" t="s">
        <v>70</v>
      </c>
      <c r="W2953" s="77" t="str">
        <f t="shared" si="599"/>
        <v>Yes</v>
      </c>
      <c r="X2953" s="77" t="str">
        <f>IFERROR(_xlfn.XLOOKUP(J2953&amp;"||"&amp;K2953,'Mapping Ref.'!$J$2:$J$538,'Mapping Ref.'!$K$2:$K$538),"")</f>
        <v>Corporate</v>
      </c>
      <c r="Y2953" s="77" t="str" cm="1">
        <f t="array" ref="Y2953">_xlfn.IFS(R2953&gt;2000000,"For Publication",R2953&gt;100000,"PID",R2953&gt;30000,"RFQ",TRUE,"Transactional")</f>
        <v>RFQ</v>
      </c>
      <c r="Z2953" s="24" t="s">
        <v>2277</v>
      </c>
      <c r="AA2953" s="24">
        <v>16</v>
      </c>
      <c r="AB2953" s="24">
        <v>1</v>
      </c>
      <c r="AC2953" s="25">
        <v>45798</v>
      </c>
      <c r="AD2953" s="24" t="s">
        <v>58</v>
      </c>
      <c r="AE2953" s="24" t="s">
        <v>8375</v>
      </c>
      <c r="AF2953" s="24" t="s">
        <v>60</v>
      </c>
      <c r="AG2953" s="24" t="s">
        <v>59</v>
      </c>
      <c r="AH2953" s="24" t="s">
        <v>60</v>
      </c>
      <c r="AI2953" s="24">
        <v>308658</v>
      </c>
      <c r="AJ2953" s="24" t="s">
        <v>59</v>
      </c>
      <c r="AK2953" s="24" t="s">
        <v>86</v>
      </c>
      <c r="AL2953" s="24" t="s">
        <v>70</v>
      </c>
      <c r="AM2953" s="24" t="s">
        <v>59</v>
      </c>
      <c r="AN2953" s="24" t="s">
        <v>59</v>
      </c>
      <c r="AO2953" s="24">
        <v>0</v>
      </c>
      <c r="AP2953" s="24"/>
      <c r="AQ2953" s="24" t="s">
        <v>11740</v>
      </c>
      <c r="AR2953" s="24" t="s">
        <v>11741</v>
      </c>
      <c r="AS2953" s="89">
        <f t="shared" si="596"/>
        <v>17</v>
      </c>
      <c r="AT2953" s="24" t="s">
        <v>11739</v>
      </c>
    </row>
    <row r="2954" spans="1:46" x14ac:dyDescent="0.5">
      <c r="A2954" s="24">
        <v>3105</v>
      </c>
      <c r="B2954" s="24" t="s">
        <v>506</v>
      </c>
      <c r="C2954" s="24"/>
      <c r="D2954" s="24" t="s">
        <v>11742</v>
      </c>
      <c r="E2954" s="24" t="s">
        <v>11743</v>
      </c>
      <c r="F2954" s="77" t="str">
        <f t="shared" si="598"/>
        <v>WINCKWORTH SHERWOOD LLP</v>
      </c>
      <c r="G2954" s="24" t="s">
        <v>11744</v>
      </c>
      <c r="H2954" s="24" t="s">
        <v>7297</v>
      </c>
      <c r="I2954" s="24" t="s">
        <v>7297</v>
      </c>
      <c r="J2954" s="24" t="s">
        <v>321</v>
      </c>
      <c r="K2954" s="24" t="s">
        <v>11049</v>
      </c>
      <c r="L2954" s="25">
        <v>44224</v>
      </c>
      <c r="M2954" s="25">
        <v>46048</v>
      </c>
      <c r="N2954" s="81">
        <f t="shared" si="594"/>
        <v>46229</v>
      </c>
      <c r="O2954" s="77" t="str">
        <f t="shared" ca="1" si="597"/>
        <v>Expired</v>
      </c>
      <c r="P2954" s="77" t="str" cm="1">
        <f t="array" aca="1" ref="P2954" ca="1">_xlfn.IFS((N2954-TODAY())&gt;=547,"06 Expires over 18 months",(N2954-TODAY())&gt;=365,"05 Expires in 18 months",(N2954-TODAY())&gt;=183,"04 Expires in 12 months",(N2954-TODAY())&gt;=92,"03 Expires in 6 months",(N2954-TODAY())&gt;=31,"02 Expires in 3 months",(N2954-TODAY())&gt;=0,"01 Expires in 30 days",(N2954-TODAY())&gt;=-31,"01 Expired last 30 days",(N2954-TODAY())&gt;=-92,"02 Expired last 3 months",(N2954-TODAY())&gt;=-183,"03 Expired last 6 months",(N2954-TODAY())&gt;=-365,"04 Expired last 12 months",(N2954-TODAY())&gt;=-547,"05 Expired last 18 months",TRUE,"06 Expired over 18 months")</f>
        <v>01 Expired last 30 days</v>
      </c>
      <c r="Q2954" s="65">
        <v>96000</v>
      </c>
      <c r="R2954" s="84">
        <f t="shared" si="595"/>
        <v>520000</v>
      </c>
      <c r="S2954" s="77" t="str" cm="1">
        <f t="array" ref="S2954">_xlfn.IFS(R2954&gt;5000000,"Gold",R2954&gt;=500000,"Silver",R2954&gt;30000,"Bronze",TRUE,"Transactional")</f>
        <v>Silver</v>
      </c>
      <c r="T2954" s="24" t="s">
        <v>122</v>
      </c>
      <c r="U2954" s="101" t="s">
        <v>123</v>
      </c>
      <c r="V2954" s="101" t="s">
        <v>124</v>
      </c>
      <c r="W2954" s="77" t="str">
        <f t="shared" si="599"/>
        <v>Yes</v>
      </c>
      <c r="X2954" s="77" t="str">
        <f>IFERROR(_xlfn.XLOOKUP(J2954&amp;"||"&amp;K2954,'Mapping Ref.'!$J$2:$J$538,'Mapping Ref.'!$K$2:$K$538),"")</f>
        <v>Corporate</v>
      </c>
      <c r="Y2954" s="77" t="str" cm="1">
        <f t="array" ref="Y2954">_xlfn.IFS(R2954&gt;2000000,"For Publication",R2954&gt;100000,"PID",R2954&gt;30000,"RFQ",TRUE,"Transactional")</f>
        <v>PID</v>
      </c>
      <c r="Z2954" s="24" t="s">
        <v>2277</v>
      </c>
      <c r="AA2954" s="24">
        <v>60</v>
      </c>
      <c r="AB2954" s="24">
        <v>6</v>
      </c>
      <c r="AC2954" s="25">
        <v>45798</v>
      </c>
      <c r="AD2954" s="24" t="s">
        <v>661</v>
      </c>
      <c r="AE2954" s="24" t="s">
        <v>10320</v>
      </c>
      <c r="AF2954" s="24" t="s">
        <v>60</v>
      </c>
      <c r="AG2954" s="24" t="s">
        <v>59</v>
      </c>
      <c r="AH2954" s="24" t="s">
        <v>60</v>
      </c>
      <c r="AI2954" s="24" t="s">
        <v>11745</v>
      </c>
      <c r="AJ2954" s="24" t="s">
        <v>59</v>
      </c>
      <c r="AK2954" s="24" t="s">
        <v>86</v>
      </c>
      <c r="AL2954" s="24" t="s">
        <v>70</v>
      </c>
      <c r="AM2954" s="24" t="s">
        <v>59</v>
      </c>
      <c r="AN2954" s="24" t="s">
        <v>59</v>
      </c>
      <c r="AO2954" s="24">
        <v>0</v>
      </c>
      <c r="AP2954" s="24"/>
      <c r="AQ2954" s="24" t="s">
        <v>11746</v>
      </c>
      <c r="AR2954" s="24" t="s">
        <v>11747</v>
      </c>
      <c r="AS2954" s="89">
        <f t="shared" si="596"/>
        <v>65</v>
      </c>
      <c r="AT2954" s="24" t="s">
        <v>11748</v>
      </c>
    </row>
    <row r="2955" spans="1:46" x14ac:dyDescent="0.5">
      <c r="A2955" s="24">
        <v>3106</v>
      </c>
      <c r="B2955" s="24" t="s">
        <v>506</v>
      </c>
      <c r="C2955" s="24"/>
      <c r="D2955" s="24" t="s">
        <v>11749</v>
      </c>
      <c r="E2955" s="24" t="s">
        <v>11750</v>
      </c>
      <c r="F2955" s="77" t="str">
        <f t="shared" si="598"/>
        <v>BIBLIOGRAPHIC DATA SERVICES LTD</v>
      </c>
      <c r="G2955" s="24" t="s">
        <v>11751</v>
      </c>
      <c r="H2955" s="24" t="s">
        <v>1879</v>
      </c>
      <c r="I2955" s="24" t="s">
        <v>1879</v>
      </c>
      <c r="J2955" s="24" t="s">
        <v>321</v>
      </c>
      <c r="K2955" s="24" t="s">
        <v>11329</v>
      </c>
      <c r="L2955" s="25">
        <v>45798</v>
      </c>
      <c r="M2955" s="25">
        <v>46528</v>
      </c>
      <c r="N2955" s="81">
        <f t="shared" si="594"/>
        <v>47259</v>
      </c>
      <c r="O2955" s="77" t="str">
        <f t="shared" ca="1" si="597"/>
        <v>Live</v>
      </c>
      <c r="P2955" s="77" t="str" cm="1">
        <f t="array" aca="1" ref="P2955" ca="1">_xlfn.IFS((N2955-TODAY())&gt;=547,"06 Expires over 18 months",(N2955-TODAY())&gt;=365,"05 Expires in 18 months",(N2955-TODAY())&gt;=183,"04 Expires in 12 months",(N2955-TODAY())&gt;=92,"03 Expires in 6 months",(N2955-TODAY())&gt;=31,"02 Expires in 3 months",(N2955-TODAY())&gt;=0,"01 Expires in 30 days",(N2955-TODAY())&gt;=-31,"01 Expired last 30 days",(N2955-TODAY())&gt;=-92,"02 Expired last 3 months",(N2955-TODAY())&gt;=-183,"03 Expired last 6 months",(N2955-TODAY())&gt;=-365,"04 Expired last 12 months",(N2955-TODAY())&gt;=-547,"05 Expired last 18 months",TRUE,"06 Expired over 18 months")</f>
        <v>06 Expires over 18 months</v>
      </c>
      <c r="Q2955" s="65">
        <v>10000</v>
      </c>
      <c r="R2955" s="84">
        <f t="shared" si="595"/>
        <v>40000</v>
      </c>
      <c r="S2955" s="77" t="str" cm="1">
        <f t="array" ref="S2955">_xlfn.IFS(R2955&gt;5000000,"Gold",R2955&gt;=500000,"Silver",R2955&gt;30000,"Bronze",TRUE,"Transactional")</f>
        <v>Bronze</v>
      </c>
      <c r="T2955" s="24" t="s">
        <v>54</v>
      </c>
      <c r="U2955" s="101" t="s">
        <v>109</v>
      </c>
      <c r="V2955" s="101" t="s">
        <v>148</v>
      </c>
      <c r="W2955" s="77" t="str">
        <f t="shared" si="599"/>
        <v>Yes</v>
      </c>
      <c r="X2955" s="77" t="str">
        <f>IFERROR(_xlfn.XLOOKUP(J2955&amp;"||"&amp;K2955,'Mapping Ref.'!$J$2:$J$538,'Mapping Ref.'!$K$2:$K$538),"")</f>
        <v>Corporate</v>
      </c>
      <c r="Y2955" s="77" t="str" cm="1">
        <f t="array" ref="Y2955">_xlfn.IFS(R2955&gt;2000000,"For Publication",R2955&gt;100000,"PID",R2955&gt;30000,"RFQ",TRUE,"Transactional")</f>
        <v>RFQ</v>
      </c>
      <c r="Z2955" s="24" t="s">
        <v>8586</v>
      </c>
      <c r="AA2955" s="24">
        <v>36</v>
      </c>
      <c r="AB2955" s="24">
        <v>24</v>
      </c>
      <c r="AC2955" s="25">
        <v>45798</v>
      </c>
      <c r="AD2955" s="24" t="s">
        <v>58</v>
      </c>
      <c r="AE2955" s="24" t="s">
        <v>8347</v>
      </c>
      <c r="AF2955" s="24" t="s">
        <v>60</v>
      </c>
      <c r="AG2955" s="24" t="s">
        <v>60</v>
      </c>
      <c r="AH2955" s="24" t="s">
        <v>60</v>
      </c>
      <c r="AI2955" s="24" t="s">
        <v>11752</v>
      </c>
      <c r="AJ2955" s="24" t="s">
        <v>59</v>
      </c>
      <c r="AK2955" s="24" t="s">
        <v>101</v>
      </c>
      <c r="AL2955" s="24" t="s">
        <v>8595</v>
      </c>
      <c r="AM2955" s="24" t="s">
        <v>59</v>
      </c>
      <c r="AN2955" s="24" t="s">
        <v>59</v>
      </c>
      <c r="AO2955" s="24">
        <v>0</v>
      </c>
      <c r="AP2955" s="24"/>
      <c r="AQ2955" s="24" t="s">
        <v>11753</v>
      </c>
      <c r="AR2955" s="24" t="s">
        <v>11754</v>
      </c>
      <c r="AS2955" s="89">
        <f t="shared" si="596"/>
        <v>48</v>
      </c>
      <c r="AT2955" s="24" t="s">
        <v>11755</v>
      </c>
    </row>
    <row r="2956" spans="1:46" x14ac:dyDescent="0.5">
      <c r="A2956" s="24">
        <v>3107</v>
      </c>
      <c r="B2956" s="24" t="s">
        <v>506</v>
      </c>
      <c r="C2956" s="24"/>
      <c r="D2956" s="24" t="s">
        <v>11756</v>
      </c>
      <c r="E2956" s="24" t="s">
        <v>11757</v>
      </c>
      <c r="F2956" s="77" t="str">
        <f t="shared" si="598"/>
        <v>BRIDGEALL LIBRARIES LIMTED</v>
      </c>
      <c r="G2956" s="24" t="s">
        <v>11758</v>
      </c>
      <c r="H2956" s="24" t="s">
        <v>1879</v>
      </c>
      <c r="I2956" s="24" t="s">
        <v>1879</v>
      </c>
      <c r="J2956" s="24" t="s">
        <v>321</v>
      </c>
      <c r="K2956" s="24" t="s">
        <v>11759</v>
      </c>
      <c r="L2956" s="25">
        <v>45798</v>
      </c>
      <c r="M2956" s="25">
        <v>46528</v>
      </c>
      <c r="N2956" s="81">
        <f t="shared" si="594"/>
        <v>47259</v>
      </c>
      <c r="O2956" s="77" t="str">
        <f t="shared" ca="1" si="597"/>
        <v>Live</v>
      </c>
      <c r="P2956" s="77" t="str" cm="1">
        <f t="array" aca="1" ref="P2956" ca="1">_xlfn.IFS((N2956-TODAY())&gt;=547,"06 Expires over 18 months",(N2956-TODAY())&gt;=365,"05 Expires in 18 months",(N2956-TODAY())&gt;=183,"04 Expires in 12 months",(N2956-TODAY())&gt;=92,"03 Expires in 6 months",(N2956-TODAY())&gt;=31,"02 Expires in 3 months",(N2956-TODAY())&gt;=0,"01 Expires in 30 days",(N2956-TODAY())&gt;=-31,"01 Expired last 30 days",(N2956-TODAY())&gt;=-92,"02 Expired last 3 months",(N2956-TODAY())&gt;=-183,"03 Expired last 6 months",(N2956-TODAY())&gt;=-365,"04 Expired last 12 months",(N2956-TODAY())&gt;=-547,"05 Expired last 18 months",TRUE,"06 Expired over 18 months")</f>
        <v>06 Expires over 18 months</v>
      </c>
      <c r="Q2956" s="65">
        <v>7500</v>
      </c>
      <c r="R2956" s="84">
        <f t="shared" ref="R2956:R2987" si="600">MAX(Q2956,Q2956*N(AS2956)/12)</f>
        <v>30000</v>
      </c>
      <c r="S2956" s="77" t="str" cm="1">
        <f t="array" ref="S2956">_xlfn.IFS(R2956&gt;5000000,"Gold",R2956&gt;=500000,"Silver",R2956&gt;30000,"Bronze",TRUE,"Transactional")</f>
        <v>Transactional</v>
      </c>
      <c r="T2956" s="24" t="s">
        <v>54</v>
      </c>
      <c r="U2956" s="101" t="s">
        <v>366</v>
      </c>
      <c r="V2956" s="101" t="s">
        <v>1754</v>
      </c>
      <c r="W2956" s="77" t="str">
        <f t="shared" si="599"/>
        <v>Yes</v>
      </c>
      <c r="X2956" s="77" t="str">
        <f>IFERROR(_xlfn.XLOOKUP(J2956&amp;"||"&amp;K2956,'Mapping Ref.'!$J$2:$J$538,'Mapping Ref.'!$K$2:$K$538),"")</f>
        <v>Corporate</v>
      </c>
      <c r="Y2956" s="77" t="str" cm="1">
        <f t="array" ref="Y2956">_xlfn.IFS(R2956&gt;2000000,"For Publication",R2956&gt;100000,"PID",R2956&gt;30000,"RFQ",TRUE,"Transactional")</f>
        <v>Transactional</v>
      </c>
      <c r="Z2956" s="24" t="s">
        <v>8586</v>
      </c>
      <c r="AA2956" s="24">
        <v>36</v>
      </c>
      <c r="AB2956" s="24">
        <v>24</v>
      </c>
      <c r="AC2956" s="25">
        <v>45798</v>
      </c>
      <c r="AD2956" s="24" t="s">
        <v>58</v>
      </c>
      <c r="AE2956" s="24" t="s">
        <v>8347</v>
      </c>
      <c r="AF2956" s="24" t="s">
        <v>60</v>
      </c>
      <c r="AG2956" s="24" t="s">
        <v>60</v>
      </c>
      <c r="AH2956" s="24" t="s">
        <v>60</v>
      </c>
      <c r="AI2956" s="24" t="s">
        <v>11760</v>
      </c>
      <c r="AJ2956" s="24" t="s">
        <v>59</v>
      </c>
      <c r="AK2956" s="24" t="s">
        <v>101</v>
      </c>
      <c r="AL2956" s="24" t="s">
        <v>8595</v>
      </c>
      <c r="AM2956" s="24" t="s">
        <v>59</v>
      </c>
      <c r="AN2956" s="24" t="s">
        <v>59</v>
      </c>
      <c r="AO2956" s="24">
        <v>0</v>
      </c>
      <c r="AP2956" s="24"/>
      <c r="AQ2956" s="24" t="s">
        <v>11761</v>
      </c>
      <c r="AR2956" s="24" t="s">
        <v>11762</v>
      </c>
      <c r="AS2956" s="89">
        <f t="shared" si="596"/>
        <v>48</v>
      </c>
      <c r="AT2956" s="24" t="s">
        <v>11763</v>
      </c>
    </row>
    <row r="2957" spans="1:46" x14ac:dyDescent="0.5">
      <c r="A2957" s="24">
        <v>3108</v>
      </c>
      <c r="B2957" s="24" t="s">
        <v>506</v>
      </c>
      <c r="C2957" s="24"/>
      <c r="D2957" s="24" t="s">
        <v>11764</v>
      </c>
      <c r="E2957" s="24" t="s">
        <v>11765</v>
      </c>
      <c r="F2957" s="77" t="str">
        <f t="shared" si="598"/>
        <v>FG LIBRARY PRODUCTS LTD</v>
      </c>
      <c r="G2957" s="24" t="s">
        <v>11766</v>
      </c>
      <c r="H2957" s="24" t="s">
        <v>1879</v>
      </c>
      <c r="I2957" s="24" t="s">
        <v>1879</v>
      </c>
      <c r="J2957" s="24" t="s">
        <v>321</v>
      </c>
      <c r="K2957" s="24" t="s">
        <v>11329</v>
      </c>
      <c r="L2957" s="25">
        <v>45798</v>
      </c>
      <c r="M2957" s="25">
        <v>46528</v>
      </c>
      <c r="N2957" s="81">
        <f t="shared" si="594"/>
        <v>47259</v>
      </c>
      <c r="O2957" s="77" t="str">
        <f t="shared" ca="1" si="597"/>
        <v>Live</v>
      </c>
      <c r="P2957" s="77" t="str" cm="1">
        <f t="array" aca="1" ref="P2957" ca="1">_xlfn.IFS((N2957-TODAY())&gt;=547,"06 Expires over 18 months",(N2957-TODAY())&gt;=365,"05 Expires in 18 months",(N2957-TODAY())&gt;=183,"04 Expires in 12 months",(N2957-TODAY())&gt;=92,"03 Expires in 6 months",(N2957-TODAY())&gt;=31,"02 Expires in 3 months",(N2957-TODAY())&gt;=0,"01 Expires in 30 days",(N2957-TODAY())&gt;=-31,"01 Expired last 30 days",(N2957-TODAY())&gt;=-92,"02 Expired last 3 months",(N2957-TODAY())&gt;=-183,"03 Expired last 6 months",(N2957-TODAY())&gt;=-365,"04 Expired last 12 months",(N2957-TODAY())&gt;=-547,"05 Expired last 18 months",TRUE,"06 Expired over 18 months")</f>
        <v>06 Expires over 18 months</v>
      </c>
      <c r="Q2957" s="65">
        <v>9000</v>
      </c>
      <c r="R2957" s="84">
        <f t="shared" si="600"/>
        <v>36000</v>
      </c>
      <c r="S2957" s="77" t="str" cm="1">
        <f t="array" ref="S2957">_xlfn.IFS(R2957&gt;5000000,"Gold",R2957&gt;=500000,"Silver",R2957&gt;30000,"Bronze",TRUE,"Transactional")</f>
        <v>Bronze</v>
      </c>
      <c r="T2957" s="24" t="s">
        <v>122</v>
      </c>
      <c r="U2957" s="101" t="s">
        <v>366</v>
      </c>
      <c r="V2957" s="101" t="s">
        <v>1754</v>
      </c>
      <c r="W2957" s="77" t="str">
        <f t="shared" si="599"/>
        <v>Yes</v>
      </c>
      <c r="X2957" s="77" t="str">
        <f>IFERROR(_xlfn.XLOOKUP(J2957&amp;"||"&amp;K2957,'Mapping Ref.'!$J$2:$J$538,'Mapping Ref.'!$K$2:$K$538),"")</f>
        <v>Corporate</v>
      </c>
      <c r="Y2957" s="77" t="str" cm="1">
        <f t="array" ref="Y2957">_xlfn.IFS(R2957&gt;2000000,"For Publication",R2957&gt;100000,"PID",R2957&gt;30000,"RFQ",TRUE,"Transactional")</f>
        <v>RFQ</v>
      </c>
      <c r="Z2957" s="24" t="s">
        <v>8586</v>
      </c>
      <c r="AA2957" s="24">
        <v>36</v>
      </c>
      <c r="AB2957" s="24">
        <v>24</v>
      </c>
      <c r="AC2957" s="25">
        <v>45798</v>
      </c>
      <c r="AD2957" s="24" t="s">
        <v>58</v>
      </c>
      <c r="AE2957" s="24" t="s">
        <v>8347</v>
      </c>
      <c r="AF2957" s="24" t="s">
        <v>60</v>
      </c>
      <c r="AG2957" s="24" t="s">
        <v>60</v>
      </c>
      <c r="AH2957" s="24" t="s">
        <v>60</v>
      </c>
      <c r="AI2957" s="24">
        <v>4082871</v>
      </c>
      <c r="AJ2957" s="24" t="s">
        <v>59</v>
      </c>
      <c r="AK2957" s="24" t="s">
        <v>101</v>
      </c>
      <c r="AL2957" s="24" t="s">
        <v>8595</v>
      </c>
      <c r="AM2957" s="24" t="s">
        <v>59</v>
      </c>
      <c r="AN2957" s="24" t="s">
        <v>59</v>
      </c>
      <c r="AO2957" s="24">
        <v>0</v>
      </c>
      <c r="AP2957" s="24"/>
      <c r="AQ2957" s="24" t="s">
        <v>11767</v>
      </c>
      <c r="AR2957" s="24" t="s">
        <v>11768</v>
      </c>
      <c r="AS2957" s="89">
        <f t="shared" si="596"/>
        <v>48</v>
      </c>
      <c r="AT2957" s="24" t="s">
        <v>11769</v>
      </c>
    </row>
    <row r="2958" spans="1:46" x14ac:dyDescent="0.5">
      <c r="A2958" s="24">
        <v>3109</v>
      </c>
      <c r="B2958" s="24" t="s">
        <v>506</v>
      </c>
      <c r="C2958" s="24"/>
      <c r="D2958" s="24" t="s">
        <v>11770</v>
      </c>
      <c r="E2958" s="24" t="s">
        <v>11771</v>
      </c>
      <c r="F2958" s="77" t="str">
        <f t="shared" si="598"/>
        <v>STANNAH LIFT SERVICES LTD</v>
      </c>
      <c r="G2958" s="24" t="s">
        <v>11772</v>
      </c>
      <c r="H2958" s="24" t="s">
        <v>11773</v>
      </c>
      <c r="I2958" s="24" t="s">
        <v>8489</v>
      </c>
      <c r="J2958" s="24" t="s">
        <v>107</v>
      </c>
      <c r="K2958" s="24" t="s">
        <v>11774</v>
      </c>
      <c r="L2958" s="25">
        <v>45778</v>
      </c>
      <c r="M2958" s="25">
        <v>46142</v>
      </c>
      <c r="N2958" s="81">
        <f t="shared" si="594"/>
        <v>46507</v>
      </c>
      <c r="O2958" s="77" t="str">
        <f t="shared" ca="1" si="597"/>
        <v>Live</v>
      </c>
      <c r="P2958" s="77" t="str" cm="1">
        <f t="array" aca="1" ref="P2958" ca="1">_xlfn.IFS((N2958-TODAY())&gt;=547,"06 Expires over 18 months",(N2958-TODAY())&gt;=365,"05 Expires in 18 months",(N2958-TODAY())&gt;=183,"04 Expires in 12 months",(N2958-TODAY())&gt;=92,"03 Expires in 6 months",(N2958-TODAY())&gt;=31,"02 Expires in 3 months",(N2958-TODAY())&gt;=0,"01 Expires in 30 days",(N2958-TODAY())&gt;=-31,"01 Expired last 30 days",(N2958-TODAY())&gt;=-92,"02 Expired last 3 months",(N2958-TODAY())&gt;=-183,"03 Expired last 6 months",(N2958-TODAY())&gt;=-365,"04 Expired last 12 months",(N2958-TODAY())&gt;=-547,"05 Expired last 18 months",TRUE,"06 Expired over 18 months")</f>
        <v>04 Expires in 12 months</v>
      </c>
      <c r="Q2958" s="65">
        <v>301370.27</v>
      </c>
      <c r="R2958" s="84">
        <f t="shared" si="600"/>
        <v>577626.35083333345</v>
      </c>
      <c r="S2958" s="77" t="str" cm="1">
        <f t="array" ref="S2958">_xlfn.IFS(R2958&gt;5000000,"Gold",R2958&gt;=500000,"Silver",R2958&gt;30000,"Bronze",TRUE,"Transactional")</f>
        <v>Silver</v>
      </c>
      <c r="T2958" s="24" t="s">
        <v>122</v>
      </c>
      <c r="U2958" s="101" t="s">
        <v>123</v>
      </c>
      <c r="V2958" s="101" t="s">
        <v>338</v>
      </c>
      <c r="W2958" s="77" t="str">
        <f t="shared" si="599"/>
        <v>Yes</v>
      </c>
      <c r="X2958" s="77" t="str">
        <f>IFERROR(_xlfn.XLOOKUP(J2958&amp;"||"&amp;K2958,'Mapping Ref.'!$J$2:$J$538,'Mapping Ref.'!$K$2:$K$538),"")</f>
        <v>Construction &amp; Estates</v>
      </c>
      <c r="Y2958" s="77" t="str" cm="1">
        <f t="array" ref="Y2958">_xlfn.IFS(R2958&gt;2000000,"For Publication",R2958&gt;100000,"PID",R2958&gt;30000,"RFQ",TRUE,"Transactional")</f>
        <v>PID</v>
      </c>
      <c r="Z2958" s="24" t="s">
        <v>2277</v>
      </c>
      <c r="AA2958" s="24">
        <v>12</v>
      </c>
      <c r="AB2958" s="24">
        <v>12</v>
      </c>
      <c r="AC2958" s="25">
        <v>45799</v>
      </c>
      <c r="AD2958" s="24" t="s">
        <v>58</v>
      </c>
      <c r="AE2958" s="24" t="s">
        <v>11775</v>
      </c>
      <c r="AF2958" s="24" t="s">
        <v>60</v>
      </c>
      <c r="AG2958" s="24" t="s">
        <v>60</v>
      </c>
      <c r="AH2958" s="24" t="s">
        <v>60</v>
      </c>
      <c r="AI2958" s="24">
        <v>1189799</v>
      </c>
      <c r="AJ2958" s="24" t="s">
        <v>60</v>
      </c>
      <c r="AK2958" s="24" t="s">
        <v>86</v>
      </c>
      <c r="AL2958" s="24" t="s">
        <v>123</v>
      </c>
      <c r="AM2958" s="24" t="s">
        <v>60</v>
      </c>
      <c r="AN2958" s="24" t="s">
        <v>59</v>
      </c>
      <c r="AO2958" s="24">
        <v>0</v>
      </c>
      <c r="AP2958" s="24"/>
      <c r="AQ2958" s="24" t="s">
        <v>11776</v>
      </c>
      <c r="AR2958" s="24" t="s">
        <v>11777</v>
      </c>
      <c r="AS2958" s="89">
        <f t="shared" si="596"/>
        <v>23</v>
      </c>
      <c r="AT2958" s="24" t="s">
        <v>11778</v>
      </c>
    </row>
    <row r="2959" spans="1:46" x14ac:dyDescent="0.5">
      <c r="A2959" s="24">
        <v>3110</v>
      </c>
      <c r="B2959" s="24" t="s">
        <v>506</v>
      </c>
      <c r="C2959" s="24"/>
      <c r="D2959" s="24" t="s">
        <v>11779</v>
      </c>
      <c r="E2959" s="24" t="s">
        <v>11780</v>
      </c>
      <c r="F2959" s="77" t="str">
        <f t="shared" si="598"/>
        <v>DELTA SYNERGISTICS PROJECTS LIMITED</v>
      </c>
      <c r="G2959" s="24" t="s">
        <v>11781</v>
      </c>
      <c r="H2959" s="24" t="s">
        <v>8793</v>
      </c>
      <c r="I2959" s="24" t="s">
        <v>11409</v>
      </c>
      <c r="J2959" s="24" t="s">
        <v>321</v>
      </c>
      <c r="K2959" s="24" t="s">
        <v>11782</v>
      </c>
      <c r="L2959" s="25">
        <v>45748</v>
      </c>
      <c r="M2959" s="25">
        <v>46112</v>
      </c>
      <c r="N2959" s="81">
        <f t="shared" si="594"/>
        <v>46477</v>
      </c>
      <c r="O2959" s="77" t="str">
        <f t="shared" ca="1" si="597"/>
        <v>Live</v>
      </c>
      <c r="P2959" s="77" t="str" cm="1">
        <f t="array" aca="1" ref="P2959" ca="1">_xlfn.IFS((N2959-TODAY())&gt;=547,"06 Expires over 18 months",(N2959-TODAY())&gt;=365,"05 Expires in 18 months",(N2959-TODAY())&gt;=183,"04 Expires in 12 months",(N2959-TODAY())&gt;=92,"03 Expires in 6 months",(N2959-TODAY())&gt;=31,"02 Expires in 3 months",(N2959-TODAY())&gt;=0,"01 Expires in 30 days",(N2959-TODAY())&gt;=-31,"01 Expired last 30 days",(N2959-TODAY())&gt;=-92,"02 Expired last 3 months",(N2959-TODAY())&gt;=-183,"03 Expired last 6 months",(N2959-TODAY())&gt;=-365,"04 Expired last 12 months",(N2959-TODAY())&gt;=-547,"05 Expired last 18 months",TRUE,"06 Expired over 18 months")</f>
        <v>04 Expires in 12 months</v>
      </c>
      <c r="Q2959" s="65">
        <v>5000</v>
      </c>
      <c r="R2959" s="84">
        <f t="shared" si="600"/>
        <v>9583.3333333333339</v>
      </c>
      <c r="S2959" s="77" t="str" cm="1">
        <f t="array" ref="S2959">_xlfn.IFS(R2959&gt;5000000,"Gold",R2959&gt;=500000,"Silver",R2959&gt;30000,"Bronze",TRUE,"Transactional")</f>
        <v>Transactional</v>
      </c>
      <c r="T2959" s="24" t="s">
        <v>122</v>
      </c>
      <c r="U2959" s="101" t="s">
        <v>445</v>
      </c>
      <c r="V2959" s="101" t="s">
        <v>810</v>
      </c>
      <c r="W2959" s="77" t="str">
        <f t="shared" si="599"/>
        <v>Yes</v>
      </c>
      <c r="X2959" s="77" t="str">
        <f>IFERROR(_xlfn.XLOOKUP(J2959&amp;"||"&amp;K2959,'Mapping Ref.'!$J$2:$J$538,'Mapping Ref.'!$K$2:$K$538),"")</f>
        <v>Corporate</v>
      </c>
      <c r="Y2959" s="77" t="str" cm="1">
        <f t="array" ref="Y2959">_xlfn.IFS(R2959&gt;2000000,"For Publication",R2959&gt;100000,"PID",R2959&gt;30000,"RFQ",TRUE,"Transactional")</f>
        <v>Transactional</v>
      </c>
      <c r="Z2959" s="24" t="s">
        <v>8586</v>
      </c>
      <c r="AA2959" s="24">
        <v>12</v>
      </c>
      <c r="AB2959" s="24">
        <v>12</v>
      </c>
      <c r="AC2959" s="25">
        <v>45799</v>
      </c>
      <c r="AD2959" s="24" t="s">
        <v>661</v>
      </c>
      <c r="AE2959" s="24" t="s">
        <v>11783</v>
      </c>
      <c r="AF2959" s="24" t="s">
        <v>60</v>
      </c>
      <c r="AG2959" s="24" t="s">
        <v>59</v>
      </c>
      <c r="AH2959" s="24" t="s">
        <v>60</v>
      </c>
      <c r="AI2959" s="24">
        <v>3144773</v>
      </c>
      <c r="AJ2959" s="24" t="s">
        <v>59</v>
      </c>
      <c r="AK2959" s="24" t="s">
        <v>101</v>
      </c>
      <c r="AL2959" s="24" t="s">
        <v>70</v>
      </c>
      <c r="AM2959" s="24" t="s">
        <v>60</v>
      </c>
      <c r="AN2959" s="24"/>
      <c r="AO2959" s="24">
        <v>0</v>
      </c>
      <c r="AP2959" s="24"/>
      <c r="AQ2959" s="24" t="s">
        <v>11784</v>
      </c>
      <c r="AR2959" s="24" t="s">
        <v>11785</v>
      </c>
      <c r="AS2959" s="89">
        <f t="shared" ref="AS2959:AS2990" si="601">DATEDIF(L2959,N2959,"m")</f>
        <v>23</v>
      </c>
      <c r="AT2959" s="24" t="s">
        <v>11781</v>
      </c>
    </row>
    <row r="2960" spans="1:46" x14ac:dyDescent="0.5">
      <c r="A2960" s="24">
        <v>3111</v>
      </c>
      <c r="B2960" s="24"/>
      <c r="C2960" s="24" t="s">
        <v>77</v>
      </c>
      <c r="D2960" s="24" t="s">
        <v>11786</v>
      </c>
      <c r="E2960" s="24" t="s">
        <v>11787</v>
      </c>
      <c r="F2960" s="77" t="str">
        <f t="shared" si="598"/>
        <v>GEP ENVIRONMENTAL LTD</v>
      </c>
      <c r="G2960" s="24" t="s">
        <v>11788</v>
      </c>
      <c r="H2960" s="24" t="s">
        <v>768</v>
      </c>
      <c r="I2960" s="24" t="s">
        <v>6325</v>
      </c>
      <c r="J2960" s="24" t="s">
        <v>190</v>
      </c>
      <c r="K2960" s="24" t="s">
        <v>3201</v>
      </c>
      <c r="L2960" s="25">
        <v>45280</v>
      </c>
      <c r="M2960" s="25">
        <v>45898</v>
      </c>
      <c r="N2960" s="81">
        <f t="shared" si="594"/>
        <v>45898</v>
      </c>
      <c r="O2960" s="77" t="str">
        <f t="shared" ca="1" si="597"/>
        <v>Expired</v>
      </c>
      <c r="P2960" s="77" t="str" cm="1">
        <f t="array" aca="1" ref="P2960" ca="1">_xlfn.IFS((N2960-TODAY())&gt;=547,"06 Expires over 18 months",(N2960-TODAY())&gt;=365,"05 Expires in 18 months",(N2960-TODAY())&gt;=183,"04 Expires in 12 months",(N2960-TODAY())&gt;=92,"03 Expires in 6 months",(N2960-TODAY())&gt;=31,"02 Expires in 3 months",(N2960-TODAY())&gt;=0,"01 Expires in 30 days",(N2960-TODAY())&gt;=-31,"01 Expired last 30 days",(N2960-TODAY())&gt;=-92,"02 Expired last 3 months",(N2960-TODAY())&gt;=-183,"03 Expired last 6 months",(N2960-TODAY())&gt;=-365,"04 Expired last 12 months",(N2960-TODAY())&gt;=-547,"05 Expired last 18 months",TRUE,"06 Expired over 18 months")</f>
        <v>04 Expired last 12 months</v>
      </c>
      <c r="Q2960" s="65">
        <v>211650</v>
      </c>
      <c r="R2960" s="84">
        <f t="shared" si="600"/>
        <v>352750</v>
      </c>
      <c r="S2960" s="77" t="str" cm="1">
        <f t="array" ref="S2960">_xlfn.IFS(R2960&gt;5000000,"Gold",R2960&gt;=500000,"Silver",R2960&gt;30000,"Bronze",TRUE,"Transactional")</f>
        <v>Bronze</v>
      </c>
      <c r="T2960" s="24" t="s">
        <v>122</v>
      </c>
      <c r="U2960" s="101" t="s">
        <v>109</v>
      </c>
      <c r="V2960" s="101" t="s">
        <v>148</v>
      </c>
      <c r="W2960" s="77" t="str">
        <f t="shared" si="599"/>
        <v>No</v>
      </c>
      <c r="X2960" s="77" t="str">
        <f>IFERROR(_xlfn.XLOOKUP(J2960&amp;"||"&amp;K2960,'Mapping Ref.'!$J$2:$J$538,'Mapping Ref.'!$K$2:$K$538),"")</f>
        <v>Childrens &amp; Adults</v>
      </c>
      <c r="Y2960" s="77" t="str" cm="1">
        <f t="array" ref="Y2960">_xlfn.IFS(R2960&gt;2000000,"For Publication",R2960&gt;100000,"PID",R2960&gt;30000,"RFQ",TRUE,"Transactional")</f>
        <v>PID</v>
      </c>
      <c r="Z2960" s="24" t="s">
        <v>2277</v>
      </c>
      <c r="AA2960" s="24">
        <v>0</v>
      </c>
      <c r="AB2960" s="24">
        <v>0</v>
      </c>
      <c r="AC2960" s="25">
        <v>45799</v>
      </c>
      <c r="AD2960" s="24" t="s">
        <v>58</v>
      </c>
      <c r="AE2960" s="24" t="s">
        <v>11789</v>
      </c>
      <c r="AF2960" s="24" t="s">
        <v>60</v>
      </c>
      <c r="AG2960" s="24" t="s">
        <v>60</v>
      </c>
      <c r="AH2960" s="24" t="s">
        <v>60</v>
      </c>
      <c r="AI2960" s="24" t="s">
        <v>11790</v>
      </c>
      <c r="AJ2960" s="24" t="s">
        <v>60</v>
      </c>
      <c r="AK2960" s="24" t="s">
        <v>86</v>
      </c>
      <c r="AL2960" s="24" t="s">
        <v>70</v>
      </c>
      <c r="AM2960" s="24" t="s">
        <v>60</v>
      </c>
      <c r="AN2960" s="24" t="s">
        <v>59</v>
      </c>
      <c r="AO2960" s="24">
        <v>0</v>
      </c>
      <c r="AP2960" s="24"/>
      <c r="AQ2960" s="24" t="s">
        <v>11791</v>
      </c>
      <c r="AR2960" s="24" t="s">
        <v>11792</v>
      </c>
      <c r="AS2960" s="89">
        <f t="shared" si="601"/>
        <v>20</v>
      </c>
      <c r="AT2960" s="24" t="s">
        <v>2429</v>
      </c>
    </row>
    <row r="2961" spans="1:46" x14ac:dyDescent="0.5">
      <c r="A2961" s="24">
        <v>3112</v>
      </c>
      <c r="B2961" s="24" t="s">
        <v>506</v>
      </c>
      <c r="C2961" s="24"/>
      <c r="D2961" s="24" t="s">
        <v>11793</v>
      </c>
      <c r="E2961" s="24" t="s">
        <v>11794</v>
      </c>
      <c r="F2961" s="77" t="str">
        <f t="shared" si="598"/>
        <v>JOHN WILEY &amp; SONS LIMITED</v>
      </c>
      <c r="G2961" s="24" t="s">
        <v>11793</v>
      </c>
      <c r="H2961" s="24" t="s">
        <v>8089</v>
      </c>
      <c r="I2961" s="24" t="s">
        <v>8089</v>
      </c>
      <c r="J2961" s="24" t="s">
        <v>190</v>
      </c>
      <c r="K2961" s="24" t="s">
        <v>3966</v>
      </c>
      <c r="L2961" s="25">
        <v>45799</v>
      </c>
      <c r="M2961" s="25">
        <v>46529</v>
      </c>
      <c r="N2961" s="81">
        <f t="shared" si="594"/>
        <v>46713</v>
      </c>
      <c r="O2961" s="77" t="str">
        <f t="shared" ca="1" si="597"/>
        <v>Live</v>
      </c>
      <c r="P2961" s="77" t="str" cm="1">
        <f t="array" aca="1" ref="P2961" ca="1">_xlfn.IFS((N2961-TODAY())&gt;=547,"06 Expires over 18 months",(N2961-TODAY())&gt;=365,"05 Expires in 18 months",(N2961-TODAY())&gt;=183,"04 Expires in 12 months",(N2961-TODAY())&gt;=92,"03 Expires in 6 months",(N2961-TODAY())&gt;=31,"02 Expires in 3 months",(N2961-TODAY())&gt;=0,"01 Expires in 30 days",(N2961-TODAY())&gt;=-31,"01 Expired last 30 days",(N2961-TODAY())&gt;=-92,"02 Expired last 3 months",(N2961-TODAY())&gt;=-183,"03 Expired last 6 months",(N2961-TODAY())&gt;=-365,"04 Expired last 12 months",(N2961-TODAY())&gt;=-547,"05 Expired last 18 months",TRUE,"06 Expired over 18 months")</f>
        <v>05 Expires in 18 months</v>
      </c>
      <c r="Q2961" s="65">
        <v>2000</v>
      </c>
      <c r="R2961" s="84">
        <f t="shared" si="600"/>
        <v>5000</v>
      </c>
      <c r="S2961" s="77" t="str" cm="1">
        <f t="array" ref="S2961">_xlfn.IFS(R2961&gt;5000000,"Gold",R2961&gt;=500000,"Silver",R2961&gt;30000,"Bronze",TRUE,"Transactional")</f>
        <v>Transactional</v>
      </c>
      <c r="T2961" s="24" t="s">
        <v>54</v>
      </c>
      <c r="U2961" s="101" t="s">
        <v>99</v>
      </c>
      <c r="V2961" s="101" t="s">
        <v>1813</v>
      </c>
      <c r="W2961" s="77" t="str">
        <f t="shared" si="599"/>
        <v>Yes</v>
      </c>
      <c r="X2961" s="77" t="str">
        <f>IFERROR(_xlfn.XLOOKUP(J2961&amp;"||"&amp;K2961,'Mapping Ref.'!$J$2:$J$538,'Mapping Ref.'!$K$2:$K$538),"")</f>
        <v>Childrens &amp; Adults</v>
      </c>
      <c r="Y2961" s="77" t="str" cm="1">
        <f t="array" ref="Y2961">_xlfn.IFS(R2961&gt;2000000,"For Publication",R2961&gt;100000,"PID",R2961&gt;30000,"RFQ",TRUE,"Transactional")</f>
        <v>Transactional</v>
      </c>
      <c r="Z2961" s="24" t="s">
        <v>8586</v>
      </c>
      <c r="AA2961" s="24">
        <v>24</v>
      </c>
      <c r="AB2961" s="24">
        <v>6</v>
      </c>
      <c r="AC2961" s="25">
        <v>45799</v>
      </c>
      <c r="AD2961" s="24" t="s">
        <v>58</v>
      </c>
      <c r="AE2961" s="24">
        <v>20117</v>
      </c>
      <c r="AF2961" s="24" t="s">
        <v>59</v>
      </c>
      <c r="AG2961" s="24" t="s">
        <v>60</v>
      </c>
      <c r="AH2961" s="24" t="s">
        <v>60</v>
      </c>
      <c r="AI2961" s="24">
        <v>641132</v>
      </c>
      <c r="AJ2961" s="24" t="s">
        <v>60</v>
      </c>
      <c r="AK2961" s="24" t="s">
        <v>101</v>
      </c>
      <c r="AL2961" s="24" t="s">
        <v>8595</v>
      </c>
      <c r="AM2961" s="24" t="s">
        <v>59</v>
      </c>
      <c r="AN2961" s="24" t="s">
        <v>59</v>
      </c>
      <c r="AO2961" s="24">
        <v>0</v>
      </c>
      <c r="AP2961" s="24"/>
      <c r="AQ2961" s="24" t="s">
        <v>2201</v>
      </c>
      <c r="AR2961" s="24" t="s">
        <v>10852</v>
      </c>
      <c r="AS2961" s="89">
        <f t="shared" si="601"/>
        <v>30</v>
      </c>
      <c r="AT2961" s="24" t="s">
        <v>11795</v>
      </c>
    </row>
    <row r="2962" spans="1:46" x14ac:dyDescent="0.5">
      <c r="A2962" s="24">
        <v>3113</v>
      </c>
      <c r="B2962" s="24"/>
      <c r="C2962" s="24"/>
      <c r="D2962" s="24" t="s">
        <v>11796</v>
      </c>
      <c r="E2962" s="24" t="s">
        <v>11797</v>
      </c>
      <c r="F2962" s="77" t="str">
        <f t="shared" si="598"/>
        <v>JOHN ROWAN &amp; PARTNERS LLP</v>
      </c>
      <c r="G2962" s="24" t="s">
        <v>11798</v>
      </c>
      <c r="H2962" s="24" t="s">
        <v>5473</v>
      </c>
      <c r="I2962" s="24" t="s">
        <v>5473</v>
      </c>
      <c r="J2962" s="24" t="s">
        <v>107</v>
      </c>
      <c r="K2962" s="24" t="s">
        <v>11799</v>
      </c>
      <c r="L2962" s="25">
        <v>45355</v>
      </c>
      <c r="M2962" s="25">
        <v>45740</v>
      </c>
      <c r="N2962" s="81">
        <f t="shared" si="594"/>
        <v>45924</v>
      </c>
      <c r="O2962" s="77" t="str">
        <f t="shared" ca="1" si="597"/>
        <v>Expired</v>
      </c>
      <c r="P2962" s="77" t="str" cm="1">
        <f t="array" aca="1" ref="P2962" ca="1">_xlfn.IFS((N2962-TODAY())&gt;=547,"06 Expires over 18 months",(N2962-TODAY())&gt;=365,"05 Expires in 18 months",(N2962-TODAY())&gt;=183,"04 Expires in 12 months",(N2962-TODAY())&gt;=92,"03 Expires in 6 months",(N2962-TODAY())&gt;=31,"02 Expires in 3 months",(N2962-TODAY())&gt;=0,"01 Expires in 30 days",(N2962-TODAY())&gt;=-31,"01 Expired last 30 days",(N2962-TODAY())&gt;=-92,"02 Expired last 3 months",(N2962-TODAY())&gt;=-183,"03 Expired last 6 months",(N2962-TODAY())&gt;=-365,"04 Expired last 12 months",(N2962-TODAY())&gt;=-547,"05 Expired last 18 months",TRUE,"06 Expired over 18 months")</f>
        <v>04 Expired last 12 months</v>
      </c>
      <c r="Q2962" s="65">
        <v>18000</v>
      </c>
      <c r="R2962" s="84">
        <f t="shared" si="600"/>
        <v>27000</v>
      </c>
      <c r="S2962" s="77" t="str" cm="1">
        <f t="array" ref="S2962">_xlfn.IFS(R2962&gt;5000000,"Gold",R2962&gt;=500000,"Silver",R2962&gt;30000,"Bronze",TRUE,"Transactional")</f>
        <v>Transactional</v>
      </c>
      <c r="T2962" s="24" t="s">
        <v>122</v>
      </c>
      <c r="U2962" s="101" t="s">
        <v>109</v>
      </c>
      <c r="V2962" s="101" t="s">
        <v>2428</v>
      </c>
      <c r="W2962" s="77" t="str">
        <f t="shared" si="599"/>
        <v>Yes</v>
      </c>
      <c r="X2962" s="77" t="str">
        <f>IFERROR(_xlfn.XLOOKUP(J2962&amp;"||"&amp;K2962,'Mapping Ref.'!$J$2:$J$538,'Mapping Ref.'!$K$2:$K$538),"")</f>
        <v>Construction &amp; Estates</v>
      </c>
      <c r="Y2962" s="77" t="str" cm="1">
        <f t="array" ref="Y2962">_xlfn.IFS(R2962&gt;2000000,"For Publication",R2962&gt;100000,"PID",R2962&gt;30000,"RFQ",TRUE,"Transactional")</f>
        <v>Transactional</v>
      </c>
      <c r="Z2962" s="24" t="s">
        <v>8586</v>
      </c>
      <c r="AA2962" s="24">
        <v>6</v>
      </c>
      <c r="AB2962" s="24">
        <v>6</v>
      </c>
      <c r="AC2962" s="25">
        <v>45799</v>
      </c>
      <c r="AD2962" s="24" t="s">
        <v>58</v>
      </c>
      <c r="AE2962" s="24" t="s">
        <v>11800</v>
      </c>
      <c r="AF2962" s="24" t="s">
        <v>59</v>
      </c>
      <c r="AG2962" s="24" t="s">
        <v>59</v>
      </c>
      <c r="AH2962" s="24" t="s">
        <v>60</v>
      </c>
      <c r="AI2962" s="24" t="s">
        <v>11801</v>
      </c>
      <c r="AJ2962" s="24" t="s">
        <v>59</v>
      </c>
      <c r="AK2962" s="24" t="s">
        <v>57</v>
      </c>
      <c r="AL2962" s="24" t="s">
        <v>70</v>
      </c>
      <c r="AM2962" s="24" t="s">
        <v>59</v>
      </c>
      <c r="AN2962" s="24" t="s">
        <v>59</v>
      </c>
      <c r="AO2962" s="24">
        <v>5</v>
      </c>
      <c r="AP2962" s="24"/>
      <c r="AQ2962" s="24" t="s">
        <v>11802</v>
      </c>
      <c r="AR2962" s="24" t="s">
        <v>11802</v>
      </c>
      <c r="AS2962" s="89">
        <f t="shared" si="601"/>
        <v>18</v>
      </c>
      <c r="AT2962" s="24" t="s">
        <v>11803</v>
      </c>
    </row>
    <row r="2963" spans="1:46" x14ac:dyDescent="0.5">
      <c r="A2963" s="24">
        <v>3114</v>
      </c>
      <c r="B2963" s="24" t="s">
        <v>506</v>
      </c>
      <c r="C2963" s="24" t="s">
        <v>77</v>
      </c>
      <c r="D2963" s="24" t="s">
        <v>11804</v>
      </c>
      <c r="E2963" s="24" t="s">
        <v>11805</v>
      </c>
      <c r="F2963" s="77" t="str">
        <f t="shared" si="598"/>
        <v>BRANDUIN BUSINESS SUPPORT LTD</v>
      </c>
      <c r="G2963" s="24" t="s">
        <v>8801</v>
      </c>
      <c r="H2963" s="24" t="s">
        <v>8237</v>
      </c>
      <c r="I2963" s="24" t="s">
        <v>9970</v>
      </c>
      <c r="J2963" s="24" t="s">
        <v>321</v>
      </c>
      <c r="K2963" s="24" t="s">
        <v>8802</v>
      </c>
      <c r="L2963" s="25">
        <v>45796</v>
      </c>
      <c r="M2963" s="25">
        <v>46112</v>
      </c>
      <c r="N2963" s="81">
        <f t="shared" si="594"/>
        <v>46112</v>
      </c>
      <c r="O2963" s="77" t="str">
        <f t="shared" ca="1" si="597"/>
        <v>Expired</v>
      </c>
      <c r="P2963" s="77" t="str" cm="1">
        <f t="array" aca="1" ref="P2963" ca="1">_xlfn.IFS((N2963-TODAY())&gt;=547,"06 Expires over 18 months",(N2963-TODAY())&gt;=365,"05 Expires in 18 months",(N2963-TODAY())&gt;=183,"04 Expires in 12 months",(N2963-TODAY())&gt;=92,"03 Expires in 6 months",(N2963-TODAY())&gt;=31,"02 Expires in 3 months",(N2963-TODAY())&gt;=0,"01 Expires in 30 days",(N2963-TODAY())&gt;=-31,"01 Expired last 30 days",(N2963-TODAY())&gt;=-92,"02 Expired last 3 months",(N2963-TODAY())&gt;=-183,"03 Expired last 6 months",(N2963-TODAY())&gt;=-365,"04 Expired last 12 months",(N2963-TODAY())&gt;=-547,"05 Expired last 18 months",TRUE,"06 Expired over 18 months")</f>
        <v>03 Expired last 6 months</v>
      </c>
      <c r="Q2963" s="65">
        <v>60000</v>
      </c>
      <c r="R2963" s="84">
        <f t="shared" si="600"/>
        <v>60000</v>
      </c>
      <c r="S2963" s="77" t="str" cm="1">
        <f t="array" ref="S2963">_xlfn.IFS(R2963&gt;5000000,"Gold",R2963&gt;=500000,"Silver",R2963&gt;30000,"Bronze",TRUE,"Transactional")</f>
        <v>Bronze</v>
      </c>
      <c r="T2963" s="24" t="s">
        <v>54</v>
      </c>
      <c r="U2963" s="101" t="s">
        <v>109</v>
      </c>
      <c r="V2963" s="101" t="s">
        <v>1011</v>
      </c>
      <c r="W2963" s="77" t="str">
        <f t="shared" si="599"/>
        <v>No</v>
      </c>
      <c r="X2963" s="77" t="str">
        <f>IFERROR(_xlfn.XLOOKUP(J2963&amp;"||"&amp;K2963,'Mapping Ref.'!$J$2:$J$538,'Mapping Ref.'!$K$2:$K$538),"")</f>
        <v>Corporate</v>
      </c>
      <c r="Y2963" s="77" t="str" cm="1">
        <f t="array" ref="Y2963">_xlfn.IFS(R2963&gt;2000000,"For Publication",R2963&gt;100000,"PID",R2963&gt;30000,"RFQ",TRUE,"Transactional")</f>
        <v>RFQ</v>
      </c>
      <c r="Z2963" s="24" t="s">
        <v>2277</v>
      </c>
      <c r="AA2963" s="24">
        <v>11</v>
      </c>
      <c r="AB2963" s="24">
        <v>0</v>
      </c>
      <c r="AC2963" s="25">
        <v>45800</v>
      </c>
      <c r="AD2963" s="24" t="s">
        <v>58</v>
      </c>
      <c r="AE2963" s="24" t="s">
        <v>11806</v>
      </c>
      <c r="AF2963" s="24" t="s">
        <v>60</v>
      </c>
      <c r="AG2963" s="24" t="s">
        <v>59</v>
      </c>
      <c r="AH2963" s="24" t="s">
        <v>60</v>
      </c>
      <c r="AI2963" s="24">
        <v>7699687</v>
      </c>
      <c r="AJ2963" s="24" t="s">
        <v>60</v>
      </c>
      <c r="AK2963" s="24" t="s">
        <v>86</v>
      </c>
      <c r="AL2963" s="24" t="s">
        <v>70</v>
      </c>
      <c r="AM2963" s="24" t="s">
        <v>60</v>
      </c>
      <c r="AN2963" s="24" t="s">
        <v>59</v>
      </c>
      <c r="AO2963" s="24">
        <v>0</v>
      </c>
      <c r="AP2963" s="24"/>
      <c r="AQ2963" s="24" t="s">
        <v>11807</v>
      </c>
      <c r="AR2963" s="24" t="s">
        <v>11808</v>
      </c>
      <c r="AS2963" s="89">
        <f t="shared" si="601"/>
        <v>10</v>
      </c>
      <c r="AT2963" s="24" t="s">
        <v>8806</v>
      </c>
    </row>
    <row r="2964" spans="1:46" x14ac:dyDescent="0.5">
      <c r="A2964" s="24">
        <v>3115</v>
      </c>
      <c r="B2964" s="24"/>
      <c r="C2964" s="24"/>
      <c r="D2964" s="24" t="s">
        <v>11809</v>
      </c>
      <c r="E2964" s="24" t="s">
        <v>11810</v>
      </c>
      <c r="F2964" s="77" t="str">
        <f t="shared" si="598"/>
        <v>KENSA CONTRACTING LIMITED</v>
      </c>
      <c r="G2964" s="24" t="s">
        <v>11811</v>
      </c>
      <c r="H2964" s="24" t="s">
        <v>11812</v>
      </c>
      <c r="I2964" s="24" t="s">
        <v>8489</v>
      </c>
      <c r="J2964" s="24" t="s">
        <v>107</v>
      </c>
      <c r="K2964" s="24" t="s">
        <v>11813</v>
      </c>
      <c r="L2964" s="25">
        <v>45566</v>
      </c>
      <c r="M2964" s="25">
        <v>46022</v>
      </c>
      <c r="N2964" s="81">
        <f t="shared" si="594"/>
        <v>46022</v>
      </c>
      <c r="O2964" s="77" t="str">
        <f t="shared" ca="1" si="597"/>
        <v>Expired</v>
      </c>
      <c r="P2964" s="77" t="str" cm="1">
        <f t="array" aca="1" ref="P2964" ca="1">_xlfn.IFS((N2964-TODAY())&gt;=547,"06 Expires over 18 months",(N2964-TODAY())&gt;=365,"05 Expires in 18 months",(N2964-TODAY())&gt;=183,"04 Expires in 12 months",(N2964-TODAY())&gt;=92,"03 Expires in 6 months",(N2964-TODAY())&gt;=31,"02 Expires in 3 months",(N2964-TODAY())&gt;=0,"01 Expires in 30 days",(N2964-TODAY())&gt;=-31,"01 Expired last 30 days",(N2964-TODAY())&gt;=-92,"02 Expired last 3 months",(N2964-TODAY())&gt;=-183,"03 Expired last 6 months",(N2964-TODAY())&gt;=-365,"04 Expired last 12 months",(N2964-TODAY())&gt;=-547,"05 Expired last 18 months",TRUE,"06 Expired over 18 months")</f>
        <v>04 Expired last 12 months</v>
      </c>
      <c r="Q2964" s="65">
        <v>75000</v>
      </c>
      <c r="R2964" s="84">
        <f t="shared" si="600"/>
        <v>87500</v>
      </c>
      <c r="S2964" s="77" t="str" cm="1">
        <f t="array" ref="S2964">_xlfn.IFS(R2964&gt;5000000,"Gold",R2964&gt;=500000,"Silver",R2964&gt;30000,"Bronze",TRUE,"Transactional")</f>
        <v>Bronze</v>
      </c>
      <c r="T2964" s="24" t="s">
        <v>54</v>
      </c>
      <c r="U2964" s="101" t="s">
        <v>116</v>
      </c>
      <c r="V2964" s="101" t="s">
        <v>70</v>
      </c>
      <c r="W2964" s="77" t="str">
        <f t="shared" si="599"/>
        <v>No</v>
      </c>
      <c r="X2964" s="77" t="str">
        <f>IFERROR(_xlfn.XLOOKUP(J2964&amp;"||"&amp;K2964,'Mapping Ref.'!$J$2:$J$538,'Mapping Ref.'!$K$2:$K$538),"")</f>
        <v>Construction &amp; Estates</v>
      </c>
      <c r="Y2964" s="77" t="str" cm="1">
        <f t="array" ref="Y2964">_xlfn.IFS(R2964&gt;2000000,"For Publication",R2964&gt;100000,"PID",R2964&gt;30000,"RFQ",TRUE,"Transactional")</f>
        <v>RFQ</v>
      </c>
      <c r="Z2964" s="24" t="s">
        <v>2277</v>
      </c>
      <c r="AA2964" s="24">
        <v>15</v>
      </c>
      <c r="AB2964" s="24">
        <v>0</v>
      </c>
      <c r="AC2964" s="25">
        <v>45800</v>
      </c>
      <c r="AD2964" s="24" t="s">
        <v>58</v>
      </c>
      <c r="AE2964" s="24" t="s">
        <v>11814</v>
      </c>
      <c r="AF2964" s="24" t="s">
        <v>60</v>
      </c>
      <c r="AG2964" s="24" t="s">
        <v>60</v>
      </c>
      <c r="AH2964" s="24" t="s">
        <v>60</v>
      </c>
      <c r="AI2964" s="24">
        <v>8166502</v>
      </c>
      <c r="AJ2964" s="24" t="s">
        <v>60</v>
      </c>
      <c r="AK2964" s="24" t="s">
        <v>86</v>
      </c>
      <c r="AL2964" s="24" t="s">
        <v>70</v>
      </c>
      <c r="AM2964" s="24" t="s">
        <v>60</v>
      </c>
      <c r="AN2964" s="24" t="s">
        <v>59</v>
      </c>
      <c r="AO2964" s="24">
        <v>0</v>
      </c>
      <c r="AP2964" s="24"/>
      <c r="AQ2964" s="24" t="s">
        <v>11815</v>
      </c>
      <c r="AR2964" s="24" t="s">
        <v>11816</v>
      </c>
      <c r="AS2964" s="89">
        <f t="shared" si="601"/>
        <v>14</v>
      </c>
      <c r="AT2964" s="24" t="s">
        <v>11817</v>
      </c>
    </row>
    <row r="2965" spans="1:46" x14ac:dyDescent="0.5">
      <c r="A2965" s="24">
        <v>3116</v>
      </c>
      <c r="B2965" s="24" t="s">
        <v>506</v>
      </c>
      <c r="C2965" s="24"/>
      <c r="D2965" s="24" t="s">
        <v>11818</v>
      </c>
      <c r="E2965" s="24" t="s">
        <v>11819</v>
      </c>
      <c r="F2965" s="77" t="str">
        <f t="shared" si="598"/>
        <v>INSITE PORTABLE ACCOMMODATION LTD</v>
      </c>
      <c r="G2965" s="24" t="s">
        <v>11820</v>
      </c>
      <c r="H2965" s="24" t="s">
        <v>784</v>
      </c>
      <c r="I2965" s="24" t="s">
        <v>6325</v>
      </c>
      <c r="J2965" s="24" t="s">
        <v>321</v>
      </c>
      <c r="K2965" s="24" t="s">
        <v>11664</v>
      </c>
      <c r="L2965" s="25">
        <v>45413</v>
      </c>
      <c r="M2965" s="25">
        <v>46112</v>
      </c>
      <c r="N2965" s="81">
        <f t="shared" si="594"/>
        <v>46112</v>
      </c>
      <c r="O2965" s="77" t="str">
        <f t="shared" ref="O2965:O2996" ca="1" si="602">IF(N2965&lt;TODAY(),"Expired","Live")</f>
        <v>Expired</v>
      </c>
      <c r="P2965" s="77" t="str" cm="1">
        <f t="array" aca="1" ref="P2965" ca="1">_xlfn.IFS((N2965-TODAY())&gt;=547,"06 Expires over 18 months",(N2965-TODAY())&gt;=365,"05 Expires in 18 months",(N2965-TODAY())&gt;=183,"04 Expires in 12 months",(N2965-TODAY())&gt;=92,"03 Expires in 6 months",(N2965-TODAY())&gt;=31,"02 Expires in 3 months",(N2965-TODAY())&gt;=0,"01 Expires in 30 days",(N2965-TODAY())&gt;=-31,"01 Expired last 30 days",(N2965-TODAY())&gt;=-92,"02 Expired last 3 months",(N2965-TODAY())&gt;=-183,"03 Expired last 6 months",(N2965-TODAY())&gt;=-365,"04 Expired last 12 months",(N2965-TODAY())&gt;=-547,"05 Expired last 18 months",TRUE,"06 Expired over 18 months")</f>
        <v>03 Expired last 6 months</v>
      </c>
      <c r="Q2965" s="65">
        <v>25000</v>
      </c>
      <c r="R2965" s="84">
        <f t="shared" si="600"/>
        <v>45833.333333333336</v>
      </c>
      <c r="S2965" s="77" t="str" cm="1">
        <f t="array" ref="S2965">_xlfn.IFS(R2965&gt;5000000,"Gold",R2965&gt;=500000,"Silver",R2965&gt;30000,"Bronze",TRUE,"Transactional")</f>
        <v>Bronze</v>
      </c>
      <c r="T2965" s="24" t="s">
        <v>122</v>
      </c>
      <c r="U2965" s="101" t="s">
        <v>366</v>
      </c>
      <c r="V2965" s="101" t="s">
        <v>367</v>
      </c>
      <c r="W2965" s="77" t="str">
        <f t="shared" si="599"/>
        <v>No</v>
      </c>
      <c r="X2965" s="77" t="str">
        <f>IFERROR(_xlfn.XLOOKUP(J2965&amp;"||"&amp;K2965,'Mapping Ref.'!$J$2:$J$538,'Mapping Ref.'!$K$2:$K$538),"")</f>
        <v>Corporate</v>
      </c>
      <c r="Y2965" s="77" t="str" cm="1">
        <f t="array" ref="Y2965">_xlfn.IFS(R2965&gt;2000000,"For Publication",R2965&gt;100000,"PID",R2965&gt;30000,"RFQ",TRUE,"Transactional")</f>
        <v>RFQ</v>
      </c>
      <c r="Z2965" s="24" t="s">
        <v>2277</v>
      </c>
      <c r="AA2965" s="24">
        <v>0</v>
      </c>
      <c r="AB2965" s="24">
        <v>0</v>
      </c>
      <c r="AC2965" s="25">
        <v>45800</v>
      </c>
      <c r="AD2965" s="24" t="s">
        <v>58</v>
      </c>
      <c r="AE2965" s="24" t="s">
        <v>8528</v>
      </c>
      <c r="AF2965" s="24" t="s">
        <v>60</v>
      </c>
      <c r="AG2965" s="24" t="s">
        <v>60</v>
      </c>
      <c r="AH2965" s="24" t="s">
        <v>60</v>
      </c>
      <c r="AI2965" s="24">
        <v>7761398</v>
      </c>
      <c r="AJ2965" s="24" t="s">
        <v>59</v>
      </c>
      <c r="AK2965" s="24" t="s">
        <v>101</v>
      </c>
      <c r="AL2965" s="24" t="s">
        <v>70</v>
      </c>
      <c r="AM2965" s="24" t="s">
        <v>60</v>
      </c>
      <c r="AN2965" s="24" t="s">
        <v>59</v>
      </c>
      <c r="AO2965" s="24">
        <v>0</v>
      </c>
      <c r="AP2965" s="24"/>
      <c r="AQ2965" s="24" t="s">
        <v>11821</v>
      </c>
      <c r="AR2965" s="24" t="s">
        <v>11822</v>
      </c>
      <c r="AS2965" s="89">
        <f t="shared" si="601"/>
        <v>22</v>
      </c>
      <c r="AT2965" s="24" t="s">
        <v>11820</v>
      </c>
    </row>
    <row r="2966" spans="1:46" x14ac:dyDescent="0.5">
      <c r="A2966" s="24">
        <v>3117</v>
      </c>
      <c r="B2966" s="24" t="s">
        <v>506</v>
      </c>
      <c r="C2966" s="24"/>
      <c r="D2966" s="24" t="s">
        <v>11823</v>
      </c>
      <c r="E2966" s="24" t="s">
        <v>11824</v>
      </c>
      <c r="F2966" s="77" t="str">
        <f t="shared" si="598"/>
        <v>ACTIVE WELLBEING WORKS LTD</v>
      </c>
      <c r="G2966" s="24" t="s">
        <v>11825</v>
      </c>
      <c r="H2966" s="24" t="s">
        <v>3729</v>
      </c>
      <c r="I2966" s="24" t="s">
        <v>3730</v>
      </c>
      <c r="J2966" s="24" t="s">
        <v>321</v>
      </c>
      <c r="K2966" s="24" t="s">
        <v>360</v>
      </c>
      <c r="L2966" s="25">
        <v>45800</v>
      </c>
      <c r="M2966" s="25">
        <v>46843</v>
      </c>
      <c r="N2966" s="81">
        <f t="shared" ref="N2966:N3029" si="603">EDATE(M2966,AB2966)</f>
        <v>47573</v>
      </c>
      <c r="O2966" s="77" t="str">
        <f t="shared" ca="1" si="602"/>
        <v>Live</v>
      </c>
      <c r="P2966" s="77" t="str" cm="1">
        <f t="array" aca="1" ref="P2966" ca="1">_xlfn.IFS((N2966-TODAY())&gt;=547,"06 Expires over 18 months",(N2966-TODAY())&gt;=365,"05 Expires in 18 months",(N2966-TODAY())&gt;=183,"04 Expires in 12 months",(N2966-TODAY())&gt;=92,"03 Expires in 6 months",(N2966-TODAY())&gt;=31,"02 Expires in 3 months",(N2966-TODAY())&gt;=0,"01 Expires in 30 days",(N2966-TODAY())&gt;=-31,"01 Expired last 30 days",(N2966-TODAY())&gt;=-92,"02 Expired last 3 months",(N2966-TODAY())&gt;=-183,"03 Expired last 6 months",(N2966-TODAY())&gt;=-365,"04 Expired last 12 months",(N2966-TODAY())&gt;=-547,"05 Expired last 18 months",TRUE,"06 Expired over 18 months")</f>
        <v>06 Expires over 18 months</v>
      </c>
      <c r="Q2966" s="65">
        <v>525000</v>
      </c>
      <c r="R2966" s="84">
        <f t="shared" si="600"/>
        <v>2537500</v>
      </c>
      <c r="S2966" s="77" t="str" cm="1">
        <f t="array" ref="S2966">_xlfn.IFS(R2966&gt;5000000,"Gold",R2966&gt;=500000,"Silver",R2966&gt;30000,"Bronze",TRUE,"Transactional")</f>
        <v>Silver</v>
      </c>
      <c r="T2966" s="24" t="s">
        <v>122</v>
      </c>
      <c r="U2966" s="101" t="s">
        <v>162</v>
      </c>
      <c r="V2966" s="101"/>
      <c r="W2966" s="77" t="str">
        <f t="shared" si="599"/>
        <v>Yes</v>
      </c>
      <c r="X2966" s="77" t="str">
        <f>IFERROR(_xlfn.XLOOKUP(J2966&amp;"||"&amp;K2966,'Mapping Ref.'!$J$2:$J$538,'Mapping Ref.'!$K$2:$K$538),"")</f>
        <v>Corporate</v>
      </c>
      <c r="Y2966" s="77" t="str" cm="1">
        <f t="array" ref="Y2966">_xlfn.IFS(R2966&gt;2000000,"For Publication",R2966&gt;100000,"PID",R2966&gt;30000,"RFQ",TRUE,"Transactional")</f>
        <v>For Publication</v>
      </c>
      <c r="Z2966" s="24" t="s">
        <v>8586</v>
      </c>
      <c r="AA2966" s="24">
        <v>36</v>
      </c>
      <c r="AB2966" s="24">
        <v>24</v>
      </c>
      <c r="AC2966" s="25">
        <v>45800</v>
      </c>
      <c r="AD2966" s="24" t="s">
        <v>661</v>
      </c>
      <c r="AE2966" s="24" t="s">
        <v>8375</v>
      </c>
      <c r="AF2966" s="24" t="s">
        <v>60</v>
      </c>
      <c r="AG2966" s="24" t="s">
        <v>59</v>
      </c>
      <c r="AH2966" s="24" t="s">
        <v>59</v>
      </c>
      <c r="AI2966" s="24">
        <v>12618903</v>
      </c>
      <c r="AJ2966" s="24" t="s">
        <v>60</v>
      </c>
      <c r="AK2966" s="24" t="s">
        <v>57</v>
      </c>
      <c r="AL2966" s="24" t="s">
        <v>70</v>
      </c>
      <c r="AM2966" s="24" t="s">
        <v>60</v>
      </c>
      <c r="AN2966" s="24"/>
      <c r="AO2966" s="24">
        <v>0</v>
      </c>
      <c r="AP2966" s="24" t="s">
        <v>11826</v>
      </c>
      <c r="AQ2966" s="24" t="s">
        <v>11827</v>
      </c>
      <c r="AR2966" s="24" t="s">
        <v>11828</v>
      </c>
      <c r="AS2966" s="89">
        <f t="shared" si="601"/>
        <v>58</v>
      </c>
      <c r="AT2966" s="24" t="s">
        <v>11829</v>
      </c>
    </row>
    <row r="2967" spans="1:46" x14ac:dyDescent="0.5">
      <c r="A2967" s="24">
        <v>3118</v>
      </c>
      <c r="B2967" s="24"/>
      <c r="C2967" s="24"/>
      <c r="D2967" s="24" t="s">
        <v>11830</v>
      </c>
      <c r="E2967" s="24" t="s">
        <v>11831</v>
      </c>
      <c r="F2967" s="77" t="str">
        <f t="shared" si="598"/>
        <v>AFLSP LTD</v>
      </c>
      <c r="G2967" s="24" t="s">
        <v>11832</v>
      </c>
      <c r="H2967" s="24" t="s">
        <v>784</v>
      </c>
      <c r="I2967" s="24" t="s">
        <v>6325</v>
      </c>
      <c r="J2967" s="24" t="s">
        <v>321</v>
      </c>
      <c r="K2967" s="24" t="s">
        <v>11664</v>
      </c>
      <c r="L2967" s="25">
        <v>45017</v>
      </c>
      <c r="M2967" s="25">
        <v>45107</v>
      </c>
      <c r="N2967" s="81">
        <f t="shared" si="603"/>
        <v>45107</v>
      </c>
      <c r="O2967" s="77" t="str">
        <f t="shared" ca="1" si="602"/>
        <v>Expired</v>
      </c>
      <c r="P2967" s="77" t="str" cm="1">
        <f t="array" aca="1" ref="P2967" ca="1">_xlfn.IFS((N2967-TODAY())&gt;=547,"06 Expires over 18 months",(N2967-TODAY())&gt;=365,"05 Expires in 18 months",(N2967-TODAY())&gt;=183,"04 Expires in 12 months",(N2967-TODAY())&gt;=92,"03 Expires in 6 months",(N2967-TODAY())&gt;=31,"02 Expires in 3 months",(N2967-TODAY())&gt;=0,"01 Expires in 30 days",(N2967-TODAY())&gt;=-31,"01 Expired last 30 days",(N2967-TODAY())&gt;=-92,"02 Expired last 3 months",(N2967-TODAY())&gt;=-183,"03 Expired last 6 months",(N2967-TODAY())&gt;=-365,"04 Expired last 12 months",(N2967-TODAY())&gt;=-547,"05 Expired last 18 months",TRUE,"06 Expired over 18 months")</f>
        <v>06 Expired over 18 months</v>
      </c>
      <c r="Q2967" s="65">
        <v>23950</v>
      </c>
      <c r="R2967" s="84">
        <f t="shared" si="600"/>
        <v>23950</v>
      </c>
      <c r="S2967" s="77" t="str" cm="1">
        <f t="array" ref="S2967">_xlfn.IFS(R2967&gt;5000000,"Gold",R2967&gt;=500000,"Silver",R2967&gt;30000,"Bronze",TRUE,"Transactional")</f>
        <v>Transactional</v>
      </c>
      <c r="T2967" s="24" t="s">
        <v>54</v>
      </c>
      <c r="U2967" s="101" t="s">
        <v>109</v>
      </c>
      <c r="V2967" s="101" t="s">
        <v>1022</v>
      </c>
      <c r="W2967" s="77" t="str">
        <f t="shared" si="599"/>
        <v>No</v>
      </c>
      <c r="X2967" s="77" t="str">
        <f>IFERROR(_xlfn.XLOOKUP(J2967&amp;"||"&amp;K2967,'Mapping Ref.'!$J$2:$J$538,'Mapping Ref.'!$K$2:$K$538),"")</f>
        <v>Corporate</v>
      </c>
      <c r="Y2967" s="77" t="str" cm="1">
        <f t="array" ref="Y2967">_xlfn.IFS(R2967&gt;2000000,"For Publication",R2967&gt;100000,"PID",R2967&gt;30000,"RFQ",TRUE,"Transactional")</f>
        <v>Transactional</v>
      </c>
      <c r="Z2967" s="24" t="s">
        <v>2277</v>
      </c>
      <c r="AA2967" s="24">
        <v>0</v>
      </c>
      <c r="AB2967" s="24">
        <v>0</v>
      </c>
      <c r="AC2967" s="25">
        <v>45804</v>
      </c>
      <c r="AD2967" s="24" t="s">
        <v>58</v>
      </c>
      <c r="AE2967" s="24" t="s">
        <v>8528</v>
      </c>
      <c r="AF2967" s="24" t="s">
        <v>60</v>
      </c>
      <c r="AG2967" s="24" t="s">
        <v>60</v>
      </c>
      <c r="AH2967" s="24" t="s">
        <v>60</v>
      </c>
      <c r="AI2967" s="24">
        <v>8477769</v>
      </c>
      <c r="AJ2967" s="24" t="s">
        <v>59</v>
      </c>
      <c r="AK2967" s="24" t="s">
        <v>101</v>
      </c>
      <c r="AL2967" s="24" t="s">
        <v>70</v>
      </c>
      <c r="AM2967" s="24" t="s">
        <v>60</v>
      </c>
      <c r="AN2967" s="24" t="s">
        <v>59</v>
      </c>
      <c r="AO2967" s="24">
        <v>0</v>
      </c>
      <c r="AP2967" s="24"/>
      <c r="AQ2967" s="24" t="s">
        <v>11833</v>
      </c>
      <c r="AR2967" s="24" t="s">
        <v>11834</v>
      </c>
      <c r="AS2967" s="89">
        <f t="shared" si="601"/>
        <v>2</v>
      </c>
      <c r="AT2967" s="24" t="s">
        <v>11835</v>
      </c>
    </row>
    <row r="2968" spans="1:46" x14ac:dyDescent="0.5">
      <c r="A2968" s="24">
        <v>3119</v>
      </c>
      <c r="B2968" s="24"/>
      <c r="C2968" s="24"/>
      <c r="D2968" s="24" t="s">
        <v>11836</v>
      </c>
      <c r="E2968" s="24" t="s">
        <v>11837</v>
      </c>
      <c r="F2968" s="77" t="str">
        <f t="shared" si="598"/>
        <v>TEMPLE GROUP LIMITED</v>
      </c>
      <c r="G2968" s="24" t="s">
        <v>11838</v>
      </c>
      <c r="H2968" s="24" t="s">
        <v>784</v>
      </c>
      <c r="I2968" s="24" t="s">
        <v>6325</v>
      </c>
      <c r="J2968" s="24" t="s">
        <v>321</v>
      </c>
      <c r="K2968" s="24" t="s">
        <v>11664</v>
      </c>
      <c r="L2968" s="25">
        <v>45413</v>
      </c>
      <c r="M2968" s="25">
        <v>45747</v>
      </c>
      <c r="N2968" s="81">
        <f t="shared" si="603"/>
        <v>45747</v>
      </c>
      <c r="O2968" s="77" t="str">
        <f t="shared" ca="1" si="602"/>
        <v>Expired</v>
      </c>
      <c r="P2968" s="77" t="str" cm="1">
        <f t="array" aca="1" ref="P2968" ca="1">_xlfn.IFS((N2968-TODAY())&gt;=547,"06 Expires over 18 months",(N2968-TODAY())&gt;=365,"05 Expires in 18 months",(N2968-TODAY())&gt;=183,"04 Expires in 12 months",(N2968-TODAY())&gt;=92,"03 Expires in 6 months",(N2968-TODAY())&gt;=31,"02 Expires in 3 months",(N2968-TODAY())&gt;=0,"01 Expires in 30 days",(N2968-TODAY())&gt;=-31,"01 Expired last 30 days",(N2968-TODAY())&gt;=-92,"02 Expired last 3 months",(N2968-TODAY())&gt;=-183,"03 Expired last 6 months",(N2968-TODAY())&gt;=-365,"04 Expired last 12 months",(N2968-TODAY())&gt;=-547,"05 Expired last 18 months",TRUE,"06 Expired over 18 months")</f>
        <v>05 Expired last 18 months</v>
      </c>
      <c r="Q2968" s="65">
        <v>10235</v>
      </c>
      <c r="R2968" s="84">
        <f t="shared" si="600"/>
        <v>10235</v>
      </c>
      <c r="S2968" s="77" t="str" cm="1">
        <f t="array" ref="S2968">_xlfn.IFS(R2968&gt;5000000,"Gold",R2968&gt;=500000,"Silver",R2968&gt;30000,"Bronze",TRUE,"Transactional")</f>
        <v>Transactional</v>
      </c>
      <c r="T2968" s="24" t="s">
        <v>122</v>
      </c>
      <c r="U2968" s="101" t="s">
        <v>109</v>
      </c>
      <c r="V2968" s="101" t="s">
        <v>1146</v>
      </c>
      <c r="W2968" s="77" t="str">
        <f t="shared" si="599"/>
        <v>No</v>
      </c>
      <c r="X2968" s="77" t="str">
        <f>IFERROR(_xlfn.XLOOKUP(J2968&amp;"||"&amp;K2968,'Mapping Ref.'!$J$2:$J$538,'Mapping Ref.'!$K$2:$K$538),"")</f>
        <v>Corporate</v>
      </c>
      <c r="Y2968" s="77" t="str" cm="1">
        <f t="array" ref="Y2968">_xlfn.IFS(R2968&gt;2000000,"For Publication",R2968&gt;100000,"PID",R2968&gt;30000,"RFQ",TRUE,"Transactional")</f>
        <v>Transactional</v>
      </c>
      <c r="Z2968" s="24" t="s">
        <v>2277</v>
      </c>
      <c r="AA2968" s="24">
        <v>0</v>
      </c>
      <c r="AB2968" s="24">
        <v>0</v>
      </c>
      <c r="AC2968" s="25">
        <v>45804</v>
      </c>
      <c r="AD2968" s="24" t="s">
        <v>58</v>
      </c>
      <c r="AE2968" s="24" t="s">
        <v>8528</v>
      </c>
      <c r="AF2968" s="24" t="s">
        <v>60</v>
      </c>
      <c r="AG2968" s="24" t="s">
        <v>60</v>
      </c>
      <c r="AH2968" s="24" t="s">
        <v>60</v>
      </c>
      <c r="AI2968" s="24">
        <v>3305849</v>
      </c>
      <c r="AJ2968" s="24" t="s">
        <v>59</v>
      </c>
      <c r="AK2968" s="24" t="s">
        <v>101</v>
      </c>
      <c r="AL2968" s="24" t="s">
        <v>70</v>
      </c>
      <c r="AM2968" s="24" t="s">
        <v>60</v>
      </c>
      <c r="AN2968" s="24" t="s">
        <v>59</v>
      </c>
      <c r="AO2968" s="24">
        <v>0</v>
      </c>
      <c r="AP2968" s="24"/>
      <c r="AQ2968" s="24" t="s">
        <v>11839</v>
      </c>
      <c r="AR2968" s="24" t="s">
        <v>11840</v>
      </c>
      <c r="AS2968" s="89">
        <f t="shared" si="601"/>
        <v>10</v>
      </c>
      <c r="AT2968" s="24" t="s">
        <v>11841</v>
      </c>
    </row>
    <row r="2969" spans="1:46" x14ac:dyDescent="0.5">
      <c r="A2969" s="24">
        <v>3120</v>
      </c>
      <c r="B2969" s="24" t="s">
        <v>506</v>
      </c>
      <c r="C2969" s="24"/>
      <c r="D2969" s="24" t="s">
        <v>11842</v>
      </c>
      <c r="E2969" s="24" t="s">
        <v>11843</v>
      </c>
      <c r="F2969" s="77" t="str">
        <f t="shared" si="598"/>
        <v>BRUNEL UNIVERSITY</v>
      </c>
      <c r="G2969" s="24" t="s">
        <v>11844</v>
      </c>
      <c r="H2969" s="24" t="s">
        <v>3729</v>
      </c>
      <c r="I2969" s="24" t="s">
        <v>3730</v>
      </c>
      <c r="J2969" s="24" t="s">
        <v>321</v>
      </c>
      <c r="K2969" s="24" t="s">
        <v>360</v>
      </c>
      <c r="L2969" s="25">
        <v>45804</v>
      </c>
      <c r="M2969" s="25">
        <v>46843</v>
      </c>
      <c r="N2969" s="81">
        <f t="shared" si="603"/>
        <v>47208</v>
      </c>
      <c r="O2969" s="77" t="str">
        <f t="shared" ca="1" si="602"/>
        <v>Live</v>
      </c>
      <c r="P2969" s="77" t="str" cm="1">
        <f t="array" aca="1" ref="P2969" ca="1">_xlfn.IFS((N2969-TODAY())&gt;=547,"06 Expires over 18 months",(N2969-TODAY())&gt;=365,"05 Expires in 18 months",(N2969-TODAY())&gt;=183,"04 Expires in 12 months",(N2969-TODAY())&gt;=92,"03 Expires in 6 months",(N2969-TODAY())&gt;=31,"02 Expires in 3 months",(N2969-TODAY())&gt;=0,"01 Expires in 30 days",(N2969-TODAY())&gt;=-31,"01 Expired last 30 days",(N2969-TODAY())&gt;=-92,"02 Expired last 3 months",(N2969-TODAY())&gt;=-183,"03 Expired last 6 months",(N2969-TODAY())&gt;=-365,"04 Expired last 12 months",(N2969-TODAY())&gt;=-547,"05 Expired last 18 months",TRUE,"06 Expired over 18 months")</f>
        <v>06 Expires over 18 months</v>
      </c>
      <c r="Q2969" s="65">
        <v>67864</v>
      </c>
      <c r="R2969" s="84">
        <f t="shared" si="600"/>
        <v>260145.33333333334</v>
      </c>
      <c r="S2969" s="77" t="str" cm="1">
        <f t="array" ref="S2969">_xlfn.IFS(R2969&gt;5000000,"Gold",R2969&gt;=500000,"Silver",R2969&gt;30000,"Bronze",TRUE,"Transactional")</f>
        <v>Bronze</v>
      </c>
      <c r="T2969" s="24" t="s">
        <v>54</v>
      </c>
      <c r="U2969" s="101" t="s">
        <v>116</v>
      </c>
      <c r="V2969" s="101" t="s">
        <v>70</v>
      </c>
      <c r="W2969" s="77" t="str">
        <f t="shared" si="599"/>
        <v>Yes</v>
      </c>
      <c r="X2969" s="77" t="str">
        <f>IFERROR(_xlfn.XLOOKUP(J2969&amp;"||"&amp;K2969,'Mapping Ref.'!$J$2:$J$538,'Mapping Ref.'!$K$2:$K$538),"")</f>
        <v>Corporate</v>
      </c>
      <c r="Y2969" s="77" t="str" cm="1">
        <f t="array" ref="Y2969">_xlfn.IFS(R2969&gt;2000000,"For Publication",R2969&gt;100000,"PID",R2969&gt;30000,"RFQ",TRUE,"Transactional")</f>
        <v>PID</v>
      </c>
      <c r="Z2969" s="24" t="s">
        <v>8586</v>
      </c>
      <c r="AA2969" s="24">
        <v>36</v>
      </c>
      <c r="AB2969" s="24">
        <v>12</v>
      </c>
      <c r="AC2969" s="25">
        <v>45804</v>
      </c>
      <c r="AD2969" s="24" t="s">
        <v>661</v>
      </c>
      <c r="AE2969" s="24" t="s">
        <v>11845</v>
      </c>
      <c r="AF2969" s="24" t="s">
        <v>59</v>
      </c>
      <c r="AG2969" s="24" t="s">
        <v>60</v>
      </c>
      <c r="AH2969" s="24" t="s">
        <v>60</v>
      </c>
      <c r="AI2969" s="24" t="s">
        <v>11846</v>
      </c>
      <c r="AJ2969" s="24" t="s">
        <v>59</v>
      </c>
      <c r="AK2969" s="24" t="s">
        <v>101</v>
      </c>
      <c r="AL2969" s="24" t="s">
        <v>70</v>
      </c>
      <c r="AM2969" s="24" t="s">
        <v>60</v>
      </c>
      <c r="AN2969" s="24" t="s">
        <v>60</v>
      </c>
      <c r="AO2969" s="24">
        <v>0</v>
      </c>
      <c r="AP2969" s="24" t="s">
        <v>11847</v>
      </c>
      <c r="AQ2969" s="24" t="s">
        <v>11848</v>
      </c>
      <c r="AR2969" s="24" t="s">
        <v>11849</v>
      </c>
      <c r="AS2969" s="89">
        <f t="shared" si="601"/>
        <v>46</v>
      </c>
      <c r="AT2969" s="24" t="s">
        <v>11850</v>
      </c>
    </row>
    <row r="2970" spans="1:46" x14ac:dyDescent="0.5">
      <c r="A2970" s="24">
        <v>3121</v>
      </c>
      <c r="B2970" s="24" t="s">
        <v>506</v>
      </c>
      <c r="C2970" s="24"/>
      <c r="D2970" s="24" t="s">
        <v>11851</v>
      </c>
      <c r="E2970" s="24" t="s">
        <v>11852</v>
      </c>
      <c r="F2970" s="77" t="str">
        <f t="shared" si="598"/>
        <v>PARK RETAIL LTD</v>
      </c>
      <c r="G2970" s="24" t="s">
        <v>11853</v>
      </c>
      <c r="H2970" s="24" t="s">
        <v>3729</v>
      </c>
      <c r="I2970" s="24" t="s">
        <v>3730</v>
      </c>
      <c r="J2970" s="24" t="s">
        <v>321</v>
      </c>
      <c r="K2970" s="24" t="s">
        <v>360</v>
      </c>
      <c r="L2970" s="25">
        <v>45804</v>
      </c>
      <c r="M2970" s="25">
        <v>46843</v>
      </c>
      <c r="N2970" s="81">
        <f t="shared" si="603"/>
        <v>47208</v>
      </c>
      <c r="O2970" s="77" t="str">
        <f t="shared" ca="1" si="602"/>
        <v>Live</v>
      </c>
      <c r="P2970" s="77" t="str" cm="1">
        <f t="array" aca="1" ref="P2970" ca="1">_xlfn.IFS((N2970-TODAY())&gt;=547,"06 Expires over 18 months",(N2970-TODAY())&gt;=365,"05 Expires in 18 months",(N2970-TODAY())&gt;=183,"04 Expires in 12 months",(N2970-TODAY())&gt;=92,"03 Expires in 6 months",(N2970-TODAY())&gt;=31,"02 Expires in 3 months",(N2970-TODAY())&gt;=0,"01 Expires in 30 days",(N2970-TODAY())&gt;=-31,"01 Expired last 30 days",(N2970-TODAY())&gt;=-92,"02 Expired last 3 months",(N2970-TODAY())&gt;=-183,"03 Expired last 6 months",(N2970-TODAY())&gt;=-365,"04 Expired last 12 months",(N2970-TODAY())&gt;=-547,"05 Expired last 18 months",TRUE,"06 Expired over 18 months")</f>
        <v>06 Expires over 18 months</v>
      </c>
      <c r="Q2970" s="65">
        <v>96000</v>
      </c>
      <c r="R2970" s="84">
        <f t="shared" si="600"/>
        <v>368000</v>
      </c>
      <c r="S2970" s="77" t="str" cm="1">
        <f t="array" ref="S2970">_xlfn.IFS(R2970&gt;5000000,"Gold",R2970&gt;=500000,"Silver",R2970&gt;30000,"Bronze",TRUE,"Transactional")</f>
        <v>Bronze</v>
      </c>
      <c r="T2970" s="24" t="s">
        <v>54</v>
      </c>
      <c r="U2970" s="101" t="s">
        <v>445</v>
      </c>
      <c r="V2970" s="101" t="s">
        <v>810</v>
      </c>
      <c r="W2970" s="77" t="str">
        <f t="shared" si="599"/>
        <v>Yes</v>
      </c>
      <c r="X2970" s="77" t="str">
        <f>IFERROR(_xlfn.XLOOKUP(J2970&amp;"||"&amp;K2970,'Mapping Ref.'!$J$2:$J$538,'Mapping Ref.'!$K$2:$K$538),"")</f>
        <v>Corporate</v>
      </c>
      <c r="Y2970" s="77" t="str" cm="1">
        <f t="array" ref="Y2970">_xlfn.IFS(R2970&gt;2000000,"For Publication",R2970&gt;100000,"PID",R2970&gt;30000,"RFQ",TRUE,"Transactional")</f>
        <v>PID</v>
      </c>
      <c r="Z2970" s="24" t="s">
        <v>2277</v>
      </c>
      <c r="AA2970" s="24">
        <v>36</v>
      </c>
      <c r="AB2970" s="24">
        <v>12</v>
      </c>
      <c r="AC2970" s="25">
        <v>45804</v>
      </c>
      <c r="AD2970" s="24" t="s">
        <v>661</v>
      </c>
      <c r="AE2970" s="24" t="s">
        <v>8381</v>
      </c>
      <c r="AF2970" s="24" t="s">
        <v>60</v>
      </c>
      <c r="AG2970" s="24" t="s">
        <v>59</v>
      </c>
      <c r="AH2970" s="24" t="s">
        <v>60</v>
      </c>
      <c r="AI2970" s="24">
        <v>402152</v>
      </c>
      <c r="AJ2970" s="24" t="s">
        <v>59</v>
      </c>
      <c r="AK2970" s="24" t="s">
        <v>86</v>
      </c>
      <c r="AL2970" s="24" t="s">
        <v>8595</v>
      </c>
      <c r="AM2970" s="24" t="s">
        <v>60</v>
      </c>
      <c r="AN2970" s="24"/>
      <c r="AO2970" s="24">
        <v>0</v>
      </c>
      <c r="AP2970" s="24" t="s">
        <v>11854</v>
      </c>
      <c r="AQ2970" s="24" t="s">
        <v>11855</v>
      </c>
      <c r="AR2970" s="24" t="s">
        <v>11856</v>
      </c>
      <c r="AS2970" s="89">
        <f t="shared" si="601"/>
        <v>46</v>
      </c>
      <c r="AT2970" s="24" t="s">
        <v>11857</v>
      </c>
    </row>
    <row r="2971" spans="1:46" x14ac:dyDescent="0.5">
      <c r="A2971" s="24">
        <v>3122</v>
      </c>
      <c r="B2971" s="24"/>
      <c r="C2971" s="24"/>
      <c r="D2971" s="24" t="s">
        <v>11858</v>
      </c>
      <c r="E2971" s="24" t="s">
        <v>11859</v>
      </c>
      <c r="F2971" s="77" t="str">
        <f t="shared" si="598"/>
        <v>CAMBRIDGE FLAT ROOFING CO LTD</v>
      </c>
      <c r="G2971" s="24" t="s">
        <v>11860</v>
      </c>
      <c r="H2971" s="24" t="s">
        <v>784</v>
      </c>
      <c r="I2971" s="24" t="s">
        <v>1128</v>
      </c>
      <c r="J2971" s="24" t="s">
        <v>321</v>
      </c>
      <c r="K2971" s="24" t="s">
        <v>3201</v>
      </c>
      <c r="L2971" s="25">
        <v>45743</v>
      </c>
      <c r="M2971" s="25">
        <v>45897</v>
      </c>
      <c r="N2971" s="81">
        <f t="shared" si="603"/>
        <v>45897</v>
      </c>
      <c r="O2971" s="77" t="str">
        <f t="shared" ca="1" si="602"/>
        <v>Expired</v>
      </c>
      <c r="P2971" s="77" t="str" cm="1">
        <f t="array" aca="1" ref="P2971" ca="1">_xlfn.IFS((N2971-TODAY())&gt;=547,"06 Expires over 18 months",(N2971-TODAY())&gt;=365,"05 Expires in 18 months",(N2971-TODAY())&gt;=183,"04 Expires in 12 months",(N2971-TODAY())&gt;=92,"03 Expires in 6 months",(N2971-TODAY())&gt;=31,"02 Expires in 3 months",(N2971-TODAY())&gt;=0,"01 Expires in 30 days",(N2971-TODAY())&gt;=-31,"01 Expired last 30 days",(N2971-TODAY())&gt;=-92,"02 Expired last 3 months",(N2971-TODAY())&gt;=-183,"03 Expired last 6 months",(N2971-TODAY())&gt;=-365,"04 Expired last 12 months",(N2971-TODAY())&gt;=-547,"05 Expired last 18 months",TRUE,"06 Expired over 18 months")</f>
        <v>04 Expired last 12 months</v>
      </c>
      <c r="Q2971" s="65">
        <v>350089.85</v>
      </c>
      <c r="R2971" s="84">
        <f t="shared" si="600"/>
        <v>350089.85</v>
      </c>
      <c r="S2971" s="77" t="str" cm="1">
        <f t="array" ref="S2971">_xlfn.IFS(R2971&gt;5000000,"Gold",R2971&gt;=500000,"Silver",R2971&gt;30000,"Bronze",TRUE,"Transactional")</f>
        <v>Bronze</v>
      </c>
      <c r="T2971" s="24" t="s">
        <v>54</v>
      </c>
      <c r="U2971" s="101" t="s">
        <v>123</v>
      </c>
      <c r="V2971" s="101" t="s">
        <v>124</v>
      </c>
      <c r="W2971" s="77" t="str">
        <f t="shared" si="599"/>
        <v>No</v>
      </c>
      <c r="X2971" s="77" t="str">
        <f>IFERROR(_xlfn.XLOOKUP(J2971&amp;"||"&amp;K2971,'Mapping Ref.'!$J$2:$J$538,'Mapping Ref.'!$K$2:$K$538),"")</f>
        <v>Corporate</v>
      </c>
      <c r="Y2971" s="77" t="str" cm="1">
        <f t="array" ref="Y2971">_xlfn.IFS(R2971&gt;2000000,"For Publication",R2971&gt;100000,"PID",R2971&gt;30000,"RFQ",TRUE,"Transactional")</f>
        <v>PID</v>
      </c>
      <c r="Z2971" s="24" t="s">
        <v>2277</v>
      </c>
      <c r="AA2971" s="24">
        <v>0</v>
      </c>
      <c r="AB2971" s="24">
        <v>0</v>
      </c>
      <c r="AC2971" s="25">
        <v>45804</v>
      </c>
      <c r="AD2971" s="24" t="s">
        <v>58</v>
      </c>
      <c r="AE2971" s="24" t="s">
        <v>11861</v>
      </c>
      <c r="AF2971" s="24" t="s">
        <v>60</v>
      </c>
      <c r="AG2971" s="24" t="s">
        <v>59</v>
      </c>
      <c r="AH2971" s="24" t="s">
        <v>60</v>
      </c>
      <c r="AI2971" s="24">
        <v>65228721</v>
      </c>
      <c r="AJ2971" s="24" t="s">
        <v>60</v>
      </c>
      <c r="AK2971" s="24" t="s">
        <v>76</v>
      </c>
      <c r="AL2971" s="24" t="s">
        <v>123</v>
      </c>
      <c r="AM2971" s="24" t="s">
        <v>60</v>
      </c>
      <c r="AN2971" s="24" t="s">
        <v>59</v>
      </c>
      <c r="AO2971" s="24">
        <v>0</v>
      </c>
      <c r="AP2971" s="24" t="s">
        <v>8471</v>
      </c>
      <c r="AQ2971" s="24" t="s">
        <v>11862</v>
      </c>
      <c r="AR2971" s="24" t="s">
        <v>8680</v>
      </c>
      <c r="AS2971" s="89">
        <f t="shared" si="601"/>
        <v>5</v>
      </c>
      <c r="AT2971" s="24" t="s">
        <v>11863</v>
      </c>
    </row>
    <row r="2972" spans="1:46" x14ac:dyDescent="0.5">
      <c r="A2972" s="24">
        <v>3123</v>
      </c>
      <c r="B2972" s="24"/>
      <c r="C2972" s="24"/>
      <c r="D2972" s="24" t="s">
        <v>11864</v>
      </c>
      <c r="E2972" s="24" t="s">
        <v>11865</v>
      </c>
      <c r="F2972" s="77" t="str">
        <f t="shared" si="598"/>
        <v>ASHE ROOFING LIMITED</v>
      </c>
      <c r="G2972" s="24" t="s">
        <v>11866</v>
      </c>
      <c r="H2972" s="24" t="s">
        <v>784</v>
      </c>
      <c r="I2972" s="24" t="s">
        <v>1128</v>
      </c>
      <c r="J2972" s="24" t="s">
        <v>321</v>
      </c>
      <c r="K2972" s="24" t="s">
        <v>3201</v>
      </c>
      <c r="L2972" s="25">
        <v>45806</v>
      </c>
      <c r="M2972" s="25">
        <v>45828</v>
      </c>
      <c r="N2972" s="81">
        <f t="shared" si="603"/>
        <v>45828</v>
      </c>
      <c r="O2972" s="77" t="str">
        <f t="shared" ca="1" si="602"/>
        <v>Expired</v>
      </c>
      <c r="P2972" s="77" t="str" cm="1">
        <f t="array" aca="1" ref="P2972" ca="1">_xlfn.IFS((N2972-TODAY())&gt;=547,"06 Expires over 18 months",(N2972-TODAY())&gt;=365,"05 Expires in 18 months",(N2972-TODAY())&gt;=183,"04 Expires in 12 months",(N2972-TODAY())&gt;=92,"03 Expires in 6 months",(N2972-TODAY())&gt;=31,"02 Expires in 3 months",(N2972-TODAY())&gt;=0,"01 Expires in 30 days",(N2972-TODAY())&gt;=-31,"01 Expired last 30 days",(N2972-TODAY())&gt;=-92,"02 Expired last 3 months",(N2972-TODAY())&gt;=-183,"03 Expired last 6 months",(N2972-TODAY())&gt;=-365,"04 Expired last 12 months",(N2972-TODAY())&gt;=-547,"05 Expired last 18 months",TRUE,"06 Expired over 18 months")</f>
        <v>05 Expired last 18 months</v>
      </c>
      <c r="Q2972" s="65">
        <v>14548</v>
      </c>
      <c r="R2972" s="84">
        <f t="shared" si="600"/>
        <v>14548</v>
      </c>
      <c r="S2972" s="77" t="str" cm="1">
        <f t="array" ref="S2972">_xlfn.IFS(R2972&gt;5000000,"Gold",R2972&gt;=500000,"Silver",R2972&gt;30000,"Bronze",TRUE,"Transactional")</f>
        <v>Transactional</v>
      </c>
      <c r="T2972" s="24" t="s">
        <v>54</v>
      </c>
      <c r="U2972" s="101" t="s">
        <v>366</v>
      </c>
      <c r="V2972" s="101" t="s">
        <v>770</v>
      </c>
      <c r="W2972" s="77" t="str">
        <f t="shared" si="599"/>
        <v>No</v>
      </c>
      <c r="X2972" s="77" t="str">
        <f>IFERROR(_xlfn.XLOOKUP(J2972&amp;"||"&amp;K2972,'Mapping Ref.'!$J$2:$J$538,'Mapping Ref.'!$K$2:$K$538),"")</f>
        <v>Corporate</v>
      </c>
      <c r="Y2972" s="77" t="str" cm="1">
        <f t="array" ref="Y2972">_xlfn.IFS(R2972&gt;2000000,"For Publication",R2972&gt;100000,"PID",R2972&gt;30000,"RFQ",TRUE,"Transactional")</f>
        <v>Transactional</v>
      </c>
      <c r="Z2972" s="24" t="s">
        <v>2277</v>
      </c>
      <c r="AA2972" s="24">
        <v>0</v>
      </c>
      <c r="AB2972" s="24">
        <v>0</v>
      </c>
      <c r="AC2972" s="25">
        <v>45804</v>
      </c>
      <c r="AD2972" s="24" t="s">
        <v>58</v>
      </c>
      <c r="AE2972" s="24" t="s">
        <v>8347</v>
      </c>
      <c r="AF2972" s="24" t="s">
        <v>60</v>
      </c>
      <c r="AG2972" s="24" t="s">
        <v>59</v>
      </c>
      <c r="AH2972" s="24" t="s">
        <v>60</v>
      </c>
      <c r="AI2972" s="24">
        <v>10179644</v>
      </c>
      <c r="AJ2972" s="24" t="s">
        <v>59</v>
      </c>
      <c r="AK2972" s="24" t="s">
        <v>101</v>
      </c>
      <c r="AL2972" s="24" t="s">
        <v>70</v>
      </c>
      <c r="AM2972" s="24" t="s">
        <v>60</v>
      </c>
      <c r="AN2972" s="24" t="s">
        <v>59</v>
      </c>
      <c r="AO2972" s="24">
        <v>0</v>
      </c>
      <c r="AP2972" s="24" t="s">
        <v>8471</v>
      </c>
      <c r="AQ2972" s="24" t="s">
        <v>11867</v>
      </c>
      <c r="AR2972" s="24" t="s">
        <v>11868</v>
      </c>
      <c r="AS2972" s="89">
        <f t="shared" si="601"/>
        <v>0</v>
      </c>
      <c r="AT2972" s="24" t="s">
        <v>11869</v>
      </c>
    </row>
    <row r="2973" spans="1:46" x14ac:dyDescent="0.5">
      <c r="A2973" s="24">
        <v>3124</v>
      </c>
      <c r="B2973" s="24"/>
      <c r="C2973" s="24"/>
      <c r="D2973" s="24" t="s">
        <v>11870</v>
      </c>
      <c r="E2973" s="24" t="s">
        <v>11871</v>
      </c>
      <c r="F2973" s="77" t="str">
        <f t="shared" si="598"/>
        <v>RHINO SENSORY UK LTD</v>
      </c>
      <c r="G2973" s="24" t="s">
        <v>11872</v>
      </c>
      <c r="H2973" s="24" t="s">
        <v>784</v>
      </c>
      <c r="I2973" s="24" t="s">
        <v>1128</v>
      </c>
      <c r="J2973" s="24" t="s">
        <v>321</v>
      </c>
      <c r="K2973" s="24" t="s">
        <v>3201</v>
      </c>
      <c r="L2973" s="25">
        <v>45797</v>
      </c>
      <c r="M2973" s="25">
        <v>45826</v>
      </c>
      <c r="N2973" s="81">
        <f t="shared" si="603"/>
        <v>45826</v>
      </c>
      <c r="O2973" s="77" t="str">
        <f t="shared" ca="1" si="602"/>
        <v>Expired</v>
      </c>
      <c r="P2973" s="77" t="str" cm="1">
        <f t="array" aca="1" ref="P2973" ca="1">_xlfn.IFS((N2973-TODAY())&gt;=547,"06 Expires over 18 months",(N2973-TODAY())&gt;=365,"05 Expires in 18 months",(N2973-TODAY())&gt;=183,"04 Expires in 12 months",(N2973-TODAY())&gt;=92,"03 Expires in 6 months",(N2973-TODAY())&gt;=31,"02 Expires in 3 months",(N2973-TODAY())&gt;=0,"01 Expires in 30 days",(N2973-TODAY())&gt;=-31,"01 Expired last 30 days",(N2973-TODAY())&gt;=-92,"02 Expired last 3 months",(N2973-TODAY())&gt;=-183,"03 Expired last 6 months",(N2973-TODAY())&gt;=-365,"04 Expired last 12 months",(N2973-TODAY())&gt;=-547,"05 Expired last 18 months",TRUE,"06 Expired over 18 months")</f>
        <v>05 Expired last 18 months</v>
      </c>
      <c r="Q2973" s="65">
        <v>13083.2</v>
      </c>
      <c r="R2973" s="84">
        <f t="shared" si="600"/>
        <v>13083.2</v>
      </c>
      <c r="S2973" s="77" t="str" cm="1">
        <f t="array" ref="S2973">_xlfn.IFS(R2973&gt;5000000,"Gold",R2973&gt;=500000,"Silver",R2973&gt;30000,"Bronze",TRUE,"Transactional")</f>
        <v>Transactional</v>
      </c>
      <c r="T2973" s="24" t="s">
        <v>54</v>
      </c>
      <c r="U2973" s="101" t="s">
        <v>366</v>
      </c>
      <c r="V2973" s="101" t="s">
        <v>770</v>
      </c>
      <c r="W2973" s="77" t="str">
        <f t="shared" si="599"/>
        <v>No</v>
      </c>
      <c r="X2973" s="77" t="str">
        <f>IFERROR(_xlfn.XLOOKUP(J2973&amp;"||"&amp;K2973,'Mapping Ref.'!$J$2:$J$538,'Mapping Ref.'!$K$2:$K$538),"")</f>
        <v>Corporate</v>
      </c>
      <c r="Y2973" s="77" t="str" cm="1">
        <f t="array" ref="Y2973">_xlfn.IFS(R2973&gt;2000000,"For Publication",R2973&gt;100000,"PID",R2973&gt;30000,"RFQ",TRUE,"Transactional")</f>
        <v>Transactional</v>
      </c>
      <c r="Z2973" s="24" t="s">
        <v>2277</v>
      </c>
      <c r="AA2973" s="24">
        <v>0</v>
      </c>
      <c r="AB2973" s="24">
        <v>0</v>
      </c>
      <c r="AC2973" s="25">
        <v>45804</v>
      </c>
      <c r="AD2973" s="24" t="s">
        <v>58</v>
      </c>
      <c r="AE2973" s="24" t="s">
        <v>8347</v>
      </c>
      <c r="AF2973" s="24" t="s">
        <v>60</v>
      </c>
      <c r="AG2973" s="24" t="s">
        <v>59</v>
      </c>
      <c r="AH2973" s="24" t="s">
        <v>60</v>
      </c>
      <c r="AI2973" s="24">
        <v>11082308</v>
      </c>
      <c r="AJ2973" s="24" t="s">
        <v>59</v>
      </c>
      <c r="AK2973" s="24" t="s">
        <v>101</v>
      </c>
      <c r="AL2973" s="24" t="s">
        <v>70</v>
      </c>
      <c r="AM2973" s="24" t="s">
        <v>60</v>
      </c>
      <c r="AN2973" s="24" t="s">
        <v>59</v>
      </c>
      <c r="AO2973" s="24">
        <v>0</v>
      </c>
      <c r="AP2973" s="24" t="s">
        <v>8471</v>
      </c>
      <c r="AQ2973" s="24" t="s">
        <v>11873</v>
      </c>
      <c r="AR2973" s="24" t="s">
        <v>11874</v>
      </c>
      <c r="AS2973" s="89">
        <f t="shared" si="601"/>
        <v>0</v>
      </c>
      <c r="AT2973" s="24" t="s">
        <v>11875</v>
      </c>
    </row>
    <row r="2974" spans="1:46" x14ac:dyDescent="0.5">
      <c r="A2974" s="24">
        <v>3125</v>
      </c>
      <c r="B2974" s="24" t="s">
        <v>506</v>
      </c>
      <c r="C2974" s="24" t="s">
        <v>77</v>
      </c>
      <c r="D2974" s="24" t="s">
        <v>11876</v>
      </c>
      <c r="E2974" s="24" t="s">
        <v>11877</v>
      </c>
      <c r="F2974" s="77" t="str">
        <f t="shared" si="598"/>
        <v>GY5 LIMITED</v>
      </c>
      <c r="G2974" s="24" t="s">
        <v>11878</v>
      </c>
      <c r="H2974" s="24" t="s">
        <v>784</v>
      </c>
      <c r="I2974" s="24" t="s">
        <v>1128</v>
      </c>
      <c r="J2974" s="24" t="s">
        <v>321</v>
      </c>
      <c r="K2974" s="24" t="s">
        <v>9549</v>
      </c>
      <c r="L2974" s="25">
        <v>45806</v>
      </c>
      <c r="M2974" s="25">
        <v>46170</v>
      </c>
      <c r="N2974" s="81">
        <f t="shared" si="603"/>
        <v>46170</v>
      </c>
      <c r="O2974" s="77" t="str">
        <f t="shared" ca="1" si="602"/>
        <v>Expired</v>
      </c>
      <c r="P2974" s="77" t="str" cm="1">
        <f t="array" aca="1" ref="P2974" ca="1">_xlfn.IFS((N2974-TODAY())&gt;=547,"06 Expires over 18 months",(N2974-TODAY())&gt;=365,"05 Expires in 18 months",(N2974-TODAY())&gt;=183,"04 Expires in 12 months",(N2974-TODAY())&gt;=92,"03 Expires in 6 months",(N2974-TODAY())&gt;=31,"02 Expires in 3 months",(N2974-TODAY())&gt;=0,"01 Expires in 30 days",(N2974-TODAY())&gt;=-31,"01 Expired last 30 days",(N2974-TODAY())&gt;=-92,"02 Expired last 3 months",(N2974-TODAY())&gt;=-183,"03 Expired last 6 months",(N2974-TODAY())&gt;=-365,"04 Expired last 12 months",(N2974-TODAY())&gt;=-547,"05 Expired last 18 months",TRUE,"06 Expired over 18 months")</f>
        <v>02 Expired last 3 months</v>
      </c>
      <c r="Q2974" s="65">
        <v>26000</v>
      </c>
      <c r="R2974" s="84">
        <f t="shared" si="600"/>
        <v>26000</v>
      </c>
      <c r="S2974" s="77" t="str" cm="1">
        <f t="array" ref="S2974">_xlfn.IFS(R2974&gt;5000000,"Gold",R2974&gt;=500000,"Silver",R2974&gt;30000,"Bronze",TRUE,"Transactional")</f>
        <v>Transactional</v>
      </c>
      <c r="T2974" s="24" t="s">
        <v>54</v>
      </c>
      <c r="U2974" s="101" t="s">
        <v>109</v>
      </c>
      <c r="V2974" s="101" t="s">
        <v>1011</v>
      </c>
      <c r="W2974" s="77" t="str">
        <f t="shared" si="599"/>
        <v>No</v>
      </c>
      <c r="X2974" s="77" t="str">
        <f>IFERROR(_xlfn.XLOOKUP(J2974&amp;"||"&amp;K2974,'Mapping Ref.'!$J$2:$J$538,'Mapping Ref.'!$K$2:$K$538),"")</f>
        <v>Corporate</v>
      </c>
      <c r="Y2974" s="77" t="str" cm="1">
        <f t="array" ref="Y2974">_xlfn.IFS(R2974&gt;2000000,"For Publication",R2974&gt;100000,"PID",R2974&gt;30000,"RFQ",TRUE,"Transactional")</f>
        <v>Transactional</v>
      </c>
      <c r="Z2974" s="24" t="s">
        <v>2277</v>
      </c>
      <c r="AA2974" s="24">
        <v>0</v>
      </c>
      <c r="AB2974" s="24">
        <v>0</v>
      </c>
      <c r="AC2974" s="25">
        <v>45805</v>
      </c>
      <c r="AD2974" s="24" t="s">
        <v>58</v>
      </c>
      <c r="AE2974" s="24" t="s">
        <v>8347</v>
      </c>
      <c r="AF2974" s="24" t="s">
        <v>60</v>
      </c>
      <c r="AG2974" s="24" t="s">
        <v>59</v>
      </c>
      <c r="AH2974" s="24" t="s">
        <v>60</v>
      </c>
      <c r="AI2974" s="24">
        <v>5316036</v>
      </c>
      <c r="AJ2974" s="24" t="s">
        <v>60</v>
      </c>
      <c r="AK2974" s="24" t="s">
        <v>101</v>
      </c>
      <c r="AL2974" s="24" t="s">
        <v>70</v>
      </c>
      <c r="AM2974" s="24" t="s">
        <v>60</v>
      </c>
      <c r="AN2974" s="24" t="s">
        <v>59</v>
      </c>
      <c r="AO2974" s="24">
        <v>0</v>
      </c>
      <c r="AP2974" s="24" t="s">
        <v>8471</v>
      </c>
      <c r="AQ2974" s="24" t="s">
        <v>11879</v>
      </c>
      <c r="AR2974" s="24" t="s">
        <v>8680</v>
      </c>
      <c r="AS2974" s="89">
        <f t="shared" si="601"/>
        <v>11</v>
      </c>
      <c r="AT2974" s="24" t="s">
        <v>11880</v>
      </c>
    </row>
    <row r="2975" spans="1:46" x14ac:dyDescent="0.5">
      <c r="A2975" s="24">
        <v>3126</v>
      </c>
      <c r="B2975" s="24"/>
      <c r="C2975" s="24" t="s">
        <v>77</v>
      </c>
      <c r="D2975" s="24" t="s">
        <v>11881</v>
      </c>
      <c r="E2975" s="24" t="s">
        <v>11882</v>
      </c>
      <c r="F2975" s="77" t="str">
        <f t="shared" si="598"/>
        <v>OAKLAND BUILDING SERVICES LTD</v>
      </c>
      <c r="G2975" s="24" t="s">
        <v>9207</v>
      </c>
      <c r="H2975" s="24" t="s">
        <v>784</v>
      </c>
      <c r="I2975" s="24" t="s">
        <v>1128</v>
      </c>
      <c r="J2975" s="24" t="s">
        <v>321</v>
      </c>
      <c r="K2975" s="24" t="s">
        <v>3201</v>
      </c>
      <c r="L2975" s="25">
        <v>45777</v>
      </c>
      <c r="M2975" s="25">
        <v>45894</v>
      </c>
      <c r="N2975" s="81">
        <f t="shared" si="603"/>
        <v>45894</v>
      </c>
      <c r="O2975" s="77" t="str">
        <f t="shared" ca="1" si="602"/>
        <v>Expired</v>
      </c>
      <c r="P2975" s="77" t="str" cm="1">
        <f t="array" aca="1" ref="P2975" ca="1">_xlfn.IFS((N2975-TODAY())&gt;=547,"06 Expires over 18 months",(N2975-TODAY())&gt;=365,"05 Expires in 18 months",(N2975-TODAY())&gt;=183,"04 Expires in 12 months",(N2975-TODAY())&gt;=92,"03 Expires in 6 months",(N2975-TODAY())&gt;=31,"02 Expires in 3 months",(N2975-TODAY())&gt;=0,"01 Expires in 30 days",(N2975-TODAY())&gt;=-31,"01 Expired last 30 days",(N2975-TODAY())&gt;=-92,"02 Expired last 3 months",(N2975-TODAY())&gt;=-183,"03 Expired last 6 months",(N2975-TODAY())&gt;=-365,"04 Expired last 12 months",(N2975-TODAY())&gt;=-547,"05 Expired last 18 months",TRUE,"06 Expired over 18 months")</f>
        <v>05 Expired last 18 months</v>
      </c>
      <c r="Q2975" s="65">
        <v>1304767.3500000001</v>
      </c>
      <c r="R2975" s="84">
        <f t="shared" si="600"/>
        <v>1304767.3500000001</v>
      </c>
      <c r="S2975" s="77" t="str" cm="1">
        <f t="array" ref="S2975">_xlfn.IFS(R2975&gt;5000000,"Gold",R2975&gt;=500000,"Silver",R2975&gt;30000,"Bronze",TRUE,"Transactional")</f>
        <v>Silver</v>
      </c>
      <c r="T2975" s="24" t="s">
        <v>122</v>
      </c>
      <c r="U2975" s="101" t="s">
        <v>123</v>
      </c>
      <c r="V2975" s="101" t="s">
        <v>338</v>
      </c>
      <c r="W2975" s="77" t="str">
        <f t="shared" si="599"/>
        <v>No</v>
      </c>
      <c r="X2975" s="77" t="str">
        <f>IFERROR(_xlfn.XLOOKUP(J2975&amp;"||"&amp;K2975,'Mapping Ref.'!$J$2:$J$538,'Mapping Ref.'!$K$2:$K$538),"")</f>
        <v>Corporate</v>
      </c>
      <c r="Y2975" s="77" t="str" cm="1">
        <f t="array" ref="Y2975">_xlfn.IFS(R2975&gt;2000000,"For Publication",R2975&gt;100000,"PID",R2975&gt;30000,"RFQ",TRUE,"Transactional")</f>
        <v>PID</v>
      </c>
      <c r="Z2975" s="24" t="s">
        <v>2277</v>
      </c>
      <c r="AA2975" s="24">
        <v>0</v>
      </c>
      <c r="AB2975" s="24">
        <v>0</v>
      </c>
      <c r="AC2975" s="25">
        <v>45806</v>
      </c>
      <c r="AD2975" s="24" t="s">
        <v>58</v>
      </c>
      <c r="AE2975" s="24" t="s">
        <v>11883</v>
      </c>
      <c r="AF2975" s="24" t="s">
        <v>60</v>
      </c>
      <c r="AG2975" s="24" t="s">
        <v>60</v>
      </c>
      <c r="AH2975" s="24" t="s">
        <v>60</v>
      </c>
      <c r="AI2975" s="24">
        <v>3165621</v>
      </c>
      <c r="AJ2975" s="24" t="s">
        <v>60</v>
      </c>
      <c r="AK2975" s="24" t="s">
        <v>76</v>
      </c>
      <c r="AL2975" s="24" t="s">
        <v>123</v>
      </c>
      <c r="AM2975" s="24" t="s">
        <v>60</v>
      </c>
      <c r="AN2975" s="24" t="s">
        <v>59</v>
      </c>
      <c r="AO2975" s="24">
        <v>0</v>
      </c>
      <c r="AP2975" s="24" t="s">
        <v>8471</v>
      </c>
      <c r="AQ2975" s="24" t="s">
        <v>11884</v>
      </c>
      <c r="AR2975" s="24" t="s">
        <v>11652</v>
      </c>
      <c r="AS2975" s="89">
        <f t="shared" si="601"/>
        <v>3</v>
      </c>
      <c r="AT2975" s="24" t="s">
        <v>9210</v>
      </c>
    </row>
    <row r="2976" spans="1:46" x14ac:dyDescent="0.5">
      <c r="A2976" s="24">
        <v>3127</v>
      </c>
      <c r="B2976" s="24"/>
      <c r="C2976" s="24" t="s">
        <v>77</v>
      </c>
      <c r="D2976" s="24" t="s">
        <v>11885</v>
      </c>
      <c r="E2976" s="24" t="s">
        <v>11886</v>
      </c>
      <c r="F2976" s="77" t="str">
        <f t="shared" si="598"/>
        <v>DUCTCLEAN (UK) LTD</v>
      </c>
      <c r="G2976" s="24" t="s">
        <v>11632</v>
      </c>
      <c r="H2976" s="24" t="s">
        <v>784</v>
      </c>
      <c r="I2976" s="24" t="s">
        <v>1128</v>
      </c>
      <c r="J2976" s="24" t="s">
        <v>321</v>
      </c>
      <c r="K2976" s="24" t="s">
        <v>3201</v>
      </c>
      <c r="L2976" s="25">
        <v>45769</v>
      </c>
      <c r="M2976" s="25">
        <v>45798</v>
      </c>
      <c r="N2976" s="81">
        <f t="shared" si="603"/>
        <v>45798</v>
      </c>
      <c r="O2976" s="77" t="str">
        <f t="shared" ca="1" si="602"/>
        <v>Expired</v>
      </c>
      <c r="P2976" s="77" t="str" cm="1">
        <f t="array" aca="1" ref="P2976" ca="1">_xlfn.IFS((N2976-TODAY())&gt;=547,"06 Expires over 18 months",(N2976-TODAY())&gt;=365,"05 Expires in 18 months",(N2976-TODAY())&gt;=183,"04 Expires in 12 months",(N2976-TODAY())&gt;=92,"03 Expires in 6 months",(N2976-TODAY())&gt;=31,"02 Expires in 3 months",(N2976-TODAY())&gt;=0,"01 Expires in 30 days",(N2976-TODAY())&gt;=-31,"01 Expired last 30 days",(N2976-TODAY())&gt;=-92,"02 Expired last 3 months",(N2976-TODAY())&gt;=-183,"03 Expired last 6 months",(N2976-TODAY())&gt;=-365,"04 Expired last 12 months",(N2976-TODAY())&gt;=-547,"05 Expired last 18 months",TRUE,"06 Expired over 18 months")</f>
        <v>05 Expired last 18 months</v>
      </c>
      <c r="Q2976" s="65">
        <v>39663.64</v>
      </c>
      <c r="R2976" s="84">
        <f t="shared" si="600"/>
        <v>39663.64</v>
      </c>
      <c r="S2976" s="77" t="str" cm="1">
        <f t="array" ref="S2976">_xlfn.IFS(R2976&gt;5000000,"Gold",R2976&gt;=500000,"Silver",R2976&gt;30000,"Bronze",TRUE,"Transactional")</f>
        <v>Bronze</v>
      </c>
      <c r="T2976" s="24" t="s">
        <v>122</v>
      </c>
      <c r="U2976" s="101" t="s">
        <v>366</v>
      </c>
      <c r="V2976" s="101" t="s">
        <v>770</v>
      </c>
      <c r="W2976" s="77" t="str">
        <f t="shared" si="599"/>
        <v>No</v>
      </c>
      <c r="X2976" s="77" t="str">
        <f>IFERROR(_xlfn.XLOOKUP(J2976&amp;"||"&amp;K2976,'Mapping Ref.'!$J$2:$J$538,'Mapping Ref.'!$K$2:$K$538),"")</f>
        <v>Corporate</v>
      </c>
      <c r="Y2976" s="77" t="str" cm="1">
        <f t="array" ref="Y2976">_xlfn.IFS(R2976&gt;2000000,"For Publication",R2976&gt;100000,"PID",R2976&gt;30000,"RFQ",TRUE,"Transactional")</f>
        <v>RFQ</v>
      </c>
      <c r="Z2976" s="24" t="s">
        <v>2277</v>
      </c>
      <c r="AA2976" s="24">
        <v>0</v>
      </c>
      <c r="AB2976" s="24">
        <v>0</v>
      </c>
      <c r="AC2976" s="25">
        <v>45806</v>
      </c>
      <c r="AD2976" s="24" t="s">
        <v>58</v>
      </c>
      <c r="AE2976" s="24" t="s">
        <v>8347</v>
      </c>
      <c r="AF2976" s="24" t="s">
        <v>60</v>
      </c>
      <c r="AG2976" s="24" t="s">
        <v>60</v>
      </c>
      <c r="AH2976" s="24" t="s">
        <v>60</v>
      </c>
      <c r="AI2976" s="24">
        <v>3639301</v>
      </c>
      <c r="AJ2976" s="24" t="s">
        <v>59</v>
      </c>
      <c r="AK2976" s="24" t="s">
        <v>101</v>
      </c>
      <c r="AL2976" s="24" t="s">
        <v>70</v>
      </c>
      <c r="AM2976" s="24" t="s">
        <v>60</v>
      </c>
      <c r="AN2976" s="24" t="s">
        <v>59</v>
      </c>
      <c r="AO2976" s="24">
        <v>0</v>
      </c>
      <c r="AP2976" s="24" t="s">
        <v>8471</v>
      </c>
      <c r="AQ2976" s="24" t="s">
        <v>11887</v>
      </c>
      <c r="AR2976" s="24" t="s">
        <v>11631</v>
      </c>
      <c r="AS2976" s="89">
        <f t="shared" si="601"/>
        <v>0</v>
      </c>
      <c r="AT2976" s="24" t="s">
        <v>11632</v>
      </c>
    </row>
    <row r="2977" spans="1:46" x14ac:dyDescent="0.5">
      <c r="A2977" s="24">
        <v>3128</v>
      </c>
      <c r="B2977" s="24"/>
      <c r="C2977" s="24" t="s">
        <v>77</v>
      </c>
      <c r="D2977" s="24" t="s">
        <v>11888</v>
      </c>
      <c r="E2977" s="24" t="s">
        <v>11886</v>
      </c>
      <c r="F2977" s="77" t="str">
        <f t="shared" si="598"/>
        <v>DUCTCLEAN (UK) LTD</v>
      </c>
      <c r="G2977" s="24" t="s">
        <v>11632</v>
      </c>
      <c r="H2977" s="24" t="s">
        <v>784</v>
      </c>
      <c r="I2977" s="24" t="s">
        <v>1128</v>
      </c>
      <c r="J2977" s="24" t="s">
        <v>321</v>
      </c>
      <c r="K2977" s="24" t="s">
        <v>3201</v>
      </c>
      <c r="L2977" s="25">
        <v>45685</v>
      </c>
      <c r="M2977" s="25">
        <v>45708</v>
      </c>
      <c r="N2977" s="81">
        <f t="shared" si="603"/>
        <v>45708</v>
      </c>
      <c r="O2977" s="77" t="str">
        <f t="shared" ca="1" si="602"/>
        <v>Expired</v>
      </c>
      <c r="P2977" s="77" t="str" cm="1">
        <f t="array" aca="1" ref="P2977" ca="1">_xlfn.IFS((N2977-TODAY())&gt;=547,"06 Expires over 18 months",(N2977-TODAY())&gt;=365,"05 Expires in 18 months",(N2977-TODAY())&gt;=183,"04 Expires in 12 months",(N2977-TODAY())&gt;=92,"03 Expires in 6 months",(N2977-TODAY())&gt;=31,"02 Expires in 3 months",(N2977-TODAY())&gt;=0,"01 Expires in 30 days",(N2977-TODAY())&gt;=-31,"01 Expired last 30 days",(N2977-TODAY())&gt;=-92,"02 Expired last 3 months",(N2977-TODAY())&gt;=-183,"03 Expired last 6 months",(N2977-TODAY())&gt;=-365,"04 Expired last 12 months",(N2977-TODAY())&gt;=-547,"05 Expired last 18 months",TRUE,"06 Expired over 18 months")</f>
        <v>06 Expired over 18 months</v>
      </c>
      <c r="Q2977" s="65">
        <v>26846.5</v>
      </c>
      <c r="R2977" s="84">
        <f t="shared" si="600"/>
        <v>26846.5</v>
      </c>
      <c r="S2977" s="77" t="str" cm="1">
        <f t="array" ref="S2977">_xlfn.IFS(R2977&gt;5000000,"Gold",R2977&gt;=500000,"Silver",R2977&gt;30000,"Bronze",TRUE,"Transactional")</f>
        <v>Transactional</v>
      </c>
      <c r="T2977" s="24" t="s">
        <v>122</v>
      </c>
      <c r="U2977" s="101" t="s">
        <v>366</v>
      </c>
      <c r="V2977" s="101" t="s">
        <v>770</v>
      </c>
      <c r="W2977" s="77" t="str">
        <f t="shared" si="599"/>
        <v>No</v>
      </c>
      <c r="X2977" s="77" t="str">
        <f>IFERROR(_xlfn.XLOOKUP(J2977&amp;"||"&amp;K2977,'Mapping Ref.'!$J$2:$J$538,'Mapping Ref.'!$K$2:$K$538),"")</f>
        <v>Corporate</v>
      </c>
      <c r="Y2977" s="77" t="str" cm="1">
        <f t="array" ref="Y2977">_xlfn.IFS(R2977&gt;2000000,"For Publication",R2977&gt;100000,"PID",R2977&gt;30000,"RFQ",TRUE,"Transactional")</f>
        <v>Transactional</v>
      </c>
      <c r="Z2977" s="24" t="s">
        <v>2277</v>
      </c>
      <c r="AA2977" s="24">
        <v>0</v>
      </c>
      <c r="AB2977" s="24">
        <v>0</v>
      </c>
      <c r="AC2977" s="25">
        <v>45806</v>
      </c>
      <c r="AD2977" s="24" t="s">
        <v>58</v>
      </c>
      <c r="AE2977" s="24" t="s">
        <v>8347</v>
      </c>
      <c r="AF2977" s="24" t="s">
        <v>60</v>
      </c>
      <c r="AG2977" s="24" t="s">
        <v>60</v>
      </c>
      <c r="AH2977" s="24" t="s">
        <v>60</v>
      </c>
      <c r="AI2977" s="24">
        <v>3639301</v>
      </c>
      <c r="AJ2977" s="24" t="s">
        <v>59</v>
      </c>
      <c r="AK2977" s="24" t="s">
        <v>101</v>
      </c>
      <c r="AL2977" s="24" t="s">
        <v>70</v>
      </c>
      <c r="AM2977" s="24" t="s">
        <v>60</v>
      </c>
      <c r="AN2977" s="24" t="s">
        <v>59</v>
      </c>
      <c r="AO2977" s="24">
        <v>0</v>
      </c>
      <c r="AP2977" s="24" t="s">
        <v>8471</v>
      </c>
      <c r="AQ2977" s="24" t="s">
        <v>11887</v>
      </c>
      <c r="AR2977" s="24" t="s">
        <v>11631</v>
      </c>
      <c r="AS2977" s="89">
        <f t="shared" si="601"/>
        <v>0</v>
      </c>
      <c r="AT2977" s="24" t="s">
        <v>11632</v>
      </c>
    </row>
    <row r="2978" spans="1:46" x14ac:dyDescent="0.5">
      <c r="A2978" s="24">
        <v>3129</v>
      </c>
      <c r="B2978" s="24" t="s">
        <v>506</v>
      </c>
      <c r="C2978" s="24"/>
      <c r="D2978" s="24" t="s">
        <v>11889</v>
      </c>
      <c r="E2978" s="24" t="s">
        <v>11890</v>
      </c>
      <c r="F2978" s="77" t="str">
        <f t="shared" si="598"/>
        <v>New Gen Ealing CIC</v>
      </c>
      <c r="G2978" s="24" t="s">
        <v>11891</v>
      </c>
      <c r="H2978" s="24" t="s">
        <v>1879</v>
      </c>
      <c r="I2978" s="24" t="s">
        <v>1879</v>
      </c>
      <c r="J2978" s="24" t="s">
        <v>321</v>
      </c>
      <c r="K2978" s="24" t="s">
        <v>3033</v>
      </c>
      <c r="L2978" s="25">
        <v>45807</v>
      </c>
      <c r="M2978" s="25">
        <v>46537</v>
      </c>
      <c r="N2978" s="81">
        <f t="shared" si="603"/>
        <v>47268</v>
      </c>
      <c r="O2978" s="77" t="str">
        <f t="shared" ca="1" si="602"/>
        <v>Live</v>
      </c>
      <c r="P2978" s="77" t="str" cm="1">
        <f t="array" aca="1" ref="P2978" ca="1">_xlfn.IFS((N2978-TODAY())&gt;=547,"06 Expires over 18 months",(N2978-TODAY())&gt;=365,"05 Expires in 18 months",(N2978-TODAY())&gt;=183,"04 Expires in 12 months",(N2978-TODAY())&gt;=92,"03 Expires in 6 months",(N2978-TODAY())&gt;=31,"02 Expires in 3 months",(N2978-TODAY())&gt;=0,"01 Expires in 30 days",(N2978-TODAY())&gt;=-31,"01 Expired last 30 days",(N2978-TODAY())&gt;=-92,"02 Expired last 3 months",(N2978-TODAY())&gt;=-183,"03 Expired last 6 months",(N2978-TODAY())&gt;=-365,"04 Expired last 12 months",(N2978-TODAY())&gt;=-547,"05 Expired last 18 months",TRUE,"06 Expired over 18 months")</f>
        <v>06 Expires over 18 months</v>
      </c>
      <c r="Q2978" s="65">
        <v>24600</v>
      </c>
      <c r="R2978" s="84">
        <f t="shared" si="600"/>
        <v>98400</v>
      </c>
      <c r="S2978" s="77" t="str" cm="1">
        <f t="array" ref="S2978">_xlfn.IFS(R2978&gt;5000000,"Gold",R2978&gt;=500000,"Silver",R2978&gt;30000,"Bronze",TRUE,"Transactional")</f>
        <v>Bronze</v>
      </c>
      <c r="T2978" s="24" t="s">
        <v>54</v>
      </c>
      <c r="U2978" s="101" t="s">
        <v>84</v>
      </c>
      <c r="V2978" s="101" t="s">
        <v>157</v>
      </c>
      <c r="W2978" s="77" t="str">
        <f t="shared" si="599"/>
        <v>Yes</v>
      </c>
      <c r="X2978" s="77" t="str">
        <f>IFERROR(_xlfn.XLOOKUP(J2978&amp;"||"&amp;K2978,'Mapping Ref.'!$J$2:$J$538,'Mapping Ref.'!$K$2:$K$538),"")</f>
        <v>Corporate</v>
      </c>
      <c r="Y2978" s="77" t="str" cm="1">
        <f t="array" ref="Y2978">_xlfn.IFS(R2978&gt;2000000,"For Publication",R2978&gt;100000,"PID",R2978&gt;30000,"RFQ",TRUE,"Transactional")</f>
        <v>RFQ</v>
      </c>
      <c r="Z2978" s="24" t="s">
        <v>8586</v>
      </c>
      <c r="AA2978" s="24">
        <v>36</v>
      </c>
      <c r="AB2978" s="24">
        <v>24</v>
      </c>
      <c r="AC2978" s="25">
        <v>45807</v>
      </c>
      <c r="AD2978" s="24" t="s">
        <v>58</v>
      </c>
      <c r="AE2978" s="24" t="s">
        <v>8347</v>
      </c>
      <c r="AF2978" s="24" t="s">
        <v>59</v>
      </c>
      <c r="AG2978" s="24" t="s">
        <v>59</v>
      </c>
      <c r="AH2978" s="24" t="s">
        <v>59</v>
      </c>
      <c r="AI2978" s="24">
        <v>16121478</v>
      </c>
      <c r="AJ2978" s="24" t="s">
        <v>59</v>
      </c>
      <c r="AK2978" s="24" t="s">
        <v>86</v>
      </c>
      <c r="AL2978" s="24" t="s">
        <v>8595</v>
      </c>
      <c r="AM2978" s="24" t="s">
        <v>60</v>
      </c>
      <c r="AN2978" s="24" t="s">
        <v>59</v>
      </c>
      <c r="AO2978" s="24">
        <v>0</v>
      </c>
      <c r="AP2978" s="24"/>
      <c r="AQ2978" s="24" t="s">
        <v>6001</v>
      </c>
      <c r="AR2978" s="24" t="s">
        <v>11892</v>
      </c>
      <c r="AS2978" s="89">
        <f t="shared" si="601"/>
        <v>48</v>
      </c>
      <c r="AT2978" s="24" t="s">
        <v>11891</v>
      </c>
    </row>
    <row r="2979" spans="1:46" x14ac:dyDescent="0.5">
      <c r="A2979" s="24">
        <v>3130</v>
      </c>
      <c r="B2979" s="24"/>
      <c r="C2979" s="24" t="s">
        <v>77</v>
      </c>
      <c r="D2979" s="24" t="s">
        <v>11893</v>
      </c>
      <c r="E2979" s="24" t="s">
        <v>11894</v>
      </c>
      <c r="F2979" s="77" t="str">
        <f t="shared" si="598"/>
        <v>GY5 LIMITED</v>
      </c>
      <c r="G2979" s="24" t="s">
        <v>11878</v>
      </c>
      <c r="H2979" s="24" t="s">
        <v>784</v>
      </c>
      <c r="I2979" s="24" t="s">
        <v>1128</v>
      </c>
      <c r="J2979" s="24" t="s">
        <v>321</v>
      </c>
      <c r="K2979" s="24" t="s">
        <v>3201</v>
      </c>
      <c r="L2979" s="25">
        <v>45810</v>
      </c>
      <c r="M2979" s="25">
        <v>45839</v>
      </c>
      <c r="N2979" s="81">
        <f t="shared" si="603"/>
        <v>45839</v>
      </c>
      <c r="O2979" s="77" t="str">
        <f t="shared" ca="1" si="602"/>
        <v>Expired</v>
      </c>
      <c r="P2979" s="77" t="str" cm="1">
        <f t="array" aca="1" ref="P2979" ca="1">_xlfn.IFS((N2979-TODAY())&gt;=547,"06 Expires over 18 months",(N2979-TODAY())&gt;=365,"05 Expires in 18 months",(N2979-TODAY())&gt;=183,"04 Expires in 12 months",(N2979-TODAY())&gt;=92,"03 Expires in 6 months",(N2979-TODAY())&gt;=31,"02 Expires in 3 months",(N2979-TODAY())&gt;=0,"01 Expires in 30 days",(N2979-TODAY())&gt;=-31,"01 Expired last 30 days",(N2979-TODAY())&gt;=-92,"02 Expired last 3 months",(N2979-TODAY())&gt;=-183,"03 Expired last 6 months",(N2979-TODAY())&gt;=-365,"04 Expired last 12 months",(N2979-TODAY())&gt;=-547,"05 Expired last 18 months",TRUE,"06 Expired over 18 months")</f>
        <v>05 Expired last 18 months</v>
      </c>
      <c r="Q2979" s="65">
        <v>14862.5</v>
      </c>
      <c r="R2979" s="84">
        <f t="shared" si="600"/>
        <v>14862.5</v>
      </c>
      <c r="S2979" s="77" t="str" cm="1">
        <f t="array" ref="S2979">_xlfn.IFS(R2979&gt;5000000,"Gold",R2979&gt;=500000,"Silver",R2979&gt;30000,"Bronze",TRUE,"Transactional")</f>
        <v>Transactional</v>
      </c>
      <c r="T2979" s="24" t="s">
        <v>54</v>
      </c>
      <c r="U2979" s="101" t="s">
        <v>84</v>
      </c>
      <c r="V2979" s="101" t="s">
        <v>204</v>
      </c>
      <c r="W2979" s="77" t="str">
        <f t="shared" si="599"/>
        <v>No</v>
      </c>
      <c r="X2979" s="77" t="str">
        <f>IFERROR(_xlfn.XLOOKUP(J2979&amp;"||"&amp;K2979,'Mapping Ref.'!$J$2:$J$538,'Mapping Ref.'!$K$2:$K$538),"")</f>
        <v>Corporate</v>
      </c>
      <c r="Y2979" s="77" t="str" cm="1">
        <f t="array" ref="Y2979">_xlfn.IFS(R2979&gt;2000000,"For Publication",R2979&gt;100000,"PID",R2979&gt;30000,"RFQ",TRUE,"Transactional")</f>
        <v>Transactional</v>
      </c>
      <c r="Z2979" s="24" t="s">
        <v>2277</v>
      </c>
      <c r="AA2979" s="24">
        <v>0</v>
      </c>
      <c r="AB2979" s="24">
        <v>0</v>
      </c>
      <c r="AC2979" s="25">
        <v>45810</v>
      </c>
      <c r="AD2979" s="24" t="s">
        <v>58</v>
      </c>
      <c r="AE2979" s="24" t="s">
        <v>8347</v>
      </c>
      <c r="AF2979" s="24" t="s">
        <v>60</v>
      </c>
      <c r="AG2979" s="24" t="s">
        <v>60</v>
      </c>
      <c r="AH2979" s="24" t="s">
        <v>60</v>
      </c>
      <c r="AI2979" s="24">
        <v>5316036</v>
      </c>
      <c r="AJ2979" s="24" t="s">
        <v>60</v>
      </c>
      <c r="AK2979" s="24" t="s">
        <v>101</v>
      </c>
      <c r="AL2979" s="24" t="s">
        <v>70</v>
      </c>
      <c r="AM2979" s="24" t="s">
        <v>60</v>
      </c>
      <c r="AN2979" s="24" t="s">
        <v>59</v>
      </c>
      <c r="AO2979" s="24">
        <v>0</v>
      </c>
      <c r="AP2979" s="24" t="s">
        <v>8471</v>
      </c>
      <c r="AQ2979" s="24" t="s">
        <v>11879</v>
      </c>
      <c r="AR2979" s="24" t="s">
        <v>8680</v>
      </c>
      <c r="AS2979" s="89">
        <f t="shared" si="601"/>
        <v>0</v>
      </c>
      <c r="AT2979" s="24" t="s">
        <v>11880</v>
      </c>
    </row>
    <row r="2980" spans="1:46" x14ac:dyDescent="0.5">
      <c r="A2980" s="24">
        <v>3131</v>
      </c>
      <c r="B2980" s="24"/>
      <c r="C2980" s="24" t="s">
        <v>77</v>
      </c>
      <c r="D2980" s="24" t="s">
        <v>11895</v>
      </c>
      <c r="E2980" s="24" t="s">
        <v>11896</v>
      </c>
      <c r="F2980" s="77" t="str">
        <f t="shared" si="598"/>
        <v>WSP UK LTD T/A WSP PARSONS BRINCKERHOFF</v>
      </c>
      <c r="G2980" s="24" t="s">
        <v>11897</v>
      </c>
      <c r="H2980" s="24" t="s">
        <v>1029</v>
      </c>
      <c r="I2980" s="24" t="s">
        <v>1029</v>
      </c>
      <c r="J2980" s="24" t="s">
        <v>321</v>
      </c>
      <c r="K2980" s="24" t="s">
        <v>11898</v>
      </c>
      <c r="L2980" s="25">
        <v>45796</v>
      </c>
      <c r="M2980" s="25">
        <v>45838</v>
      </c>
      <c r="N2980" s="81">
        <f t="shared" si="603"/>
        <v>45899</v>
      </c>
      <c r="O2980" s="77" t="str">
        <f t="shared" ca="1" si="602"/>
        <v>Expired</v>
      </c>
      <c r="P2980" s="77" t="str" cm="1">
        <f t="array" aca="1" ref="P2980" ca="1">_xlfn.IFS((N2980-TODAY())&gt;=547,"06 Expires over 18 months",(N2980-TODAY())&gt;=365,"05 Expires in 18 months",(N2980-TODAY())&gt;=183,"04 Expires in 12 months",(N2980-TODAY())&gt;=92,"03 Expires in 6 months",(N2980-TODAY())&gt;=31,"02 Expires in 3 months",(N2980-TODAY())&gt;=0,"01 Expires in 30 days",(N2980-TODAY())&gt;=-31,"01 Expired last 30 days",(N2980-TODAY())&gt;=-92,"02 Expired last 3 months",(N2980-TODAY())&gt;=-183,"03 Expired last 6 months",(N2980-TODAY())&gt;=-365,"04 Expired last 12 months",(N2980-TODAY())&gt;=-547,"05 Expired last 18 months",TRUE,"06 Expired over 18 months")</f>
        <v>04 Expired last 12 months</v>
      </c>
      <c r="Q2980" s="65">
        <v>10000</v>
      </c>
      <c r="R2980" s="84">
        <f t="shared" si="600"/>
        <v>10000</v>
      </c>
      <c r="S2980" s="77" t="str" cm="1">
        <f t="array" ref="S2980">_xlfn.IFS(R2980&gt;5000000,"Gold",R2980&gt;=500000,"Silver",R2980&gt;30000,"Bronze",TRUE,"Transactional")</f>
        <v>Transactional</v>
      </c>
      <c r="T2980" s="24" t="s">
        <v>122</v>
      </c>
      <c r="U2980" s="101" t="s">
        <v>99</v>
      </c>
      <c r="V2980" s="101" t="s">
        <v>100</v>
      </c>
      <c r="W2980" s="77" t="str">
        <f t="shared" si="599"/>
        <v>Yes</v>
      </c>
      <c r="X2980" s="77" t="str">
        <f>IFERROR(_xlfn.XLOOKUP(J2980&amp;"||"&amp;K2980,'Mapping Ref.'!$J$2:$J$538,'Mapping Ref.'!$K$2:$K$538),"")</f>
        <v>Corporate</v>
      </c>
      <c r="Y2980" s="77" t="str" cm="1">
        <f t="array" ref="Y2980">_xlfn.IFS(R2980&gt;2000000,"For Publication",R2980&gt;100000,"PID",R2980&gt;30000,"RFQ",TRUE,"Transactional")</f>
        <v>Transactional</v>
      </c>
      <c r="Z2980" s="24" t="s">
        <v>8586</v>
      </c>
      <c r="AA2980" s="24">
        <v>2</v>
      </c>
      <c r="AB2980" s="24">
        <v>2</v>
      </c>
      <c r="AC2980" s="25">
        <v>45810</v>
      </c>
      <c r="AD2980" s="24" t="s">
        <v>58</v>
      </c>
      <c r="AE2980" s="24" t="s">
        <v>11373</v>
      </c>
      <c r="AF2980" s="24" t="s">
        <v>60</v>
      </c>
      <c r="AG2980" s="24" t="s">
        <v>60</v>
      </c>
      <c r="AH2980" s="24" t="s">
        <v>60</v>
      </c>
      <c r="AI2980" s="24">
        <v>1383511</v>
      </c>
      <c r="AJ2980" s="24" t="s">
        <v>60</v>
      </c>
      <c r="AK2980" s="24" t="s">
        <v>86</v>
      </c>
      <c r="AL2980" s="24" t="s">
        <v>70</v>
      </c>
      <c r="AM2980" s="24" t="s">
        <v>60</v>
      </c>
      <c r="AN2980" s="24" t="s">
        <v>59</v>
      </c>
      <c r="AO2980" s="24">
        <v>0</v>
      </c>
      <c r="AP2980" s="24"/>
      <c r="AQ2980" s="24" t="s">
        <v>11899</v>
      </c>
      <c r="AR2980" s="24" t="s">
        <v>11900</v>
      </c>
      <c r="AS2980" s="89">
        <f t="shared" si="601"/>
        <v>3</v>
      </c>
      <c r="AT2980" s="24" t="s">
        <v>670</v>
      </c>
    </row>
    <row r="2981" spans="1:46" x14ac:dyDescent="0.5">
      <c r="A2981" s="24">
        <v>3132</v>
      </c>
      <c r="B2981" s="24"/>
      <c r="C2981" s="24"/>
      <c r="D2981" s="24" t="s">
        <v>11901</v>
      </c>
      <c r="E2981" s="24" t="s">
        <v>11902</v>
      </c>
      <c r="F2981" s="77" t="str">
        <f t="shared" si="598"/>
        <v>Greengage</v>
      </c>
      <c r="G2981" s="24" t="s">
        <v>11903</v>
      </c>
      <c r="H2981" s="24" t="s">
        <v>1029</v>
      </c>
      <c r="I2981" s="24" t="s">
        <v>1029</v>
      </c>
      <c r="J2981" s="24" t="s">
        <v>321</v>
      </c>
      <c r="K2981" s="24" t="s">
        <v>2527</v>
      </c>
      <c r="L2981" s="25">
        <v>45733</v>
      </c>
      <c r="M2981" s="25">
        <v>45838</v>
      </c>
      <c r="N2981" s="81">
        <f t="shared" si="603"/>
        <v>45838</v>
      </c>
      <c r="O2981" s="77" t="str">
        <f t="shared" ca="1" si="602"/>
        <v>Expired</v>
      </c>
      <c r="P2981" s="77" t="str" cm="1">
        <f t="array" aca="1" ref="P2981" ca="1">_xlfn.IFS((N2981-TODAY())&gt;=547,"06 Expires over 18 months",(N2981-TODAY())&gt;=365,"05 Expires in 18 months",(N2981-TODAY())&gt;=183,"04 Expires in 12 months",(N2981-TODAY())&gt;=92,"03 Expires in 6 months",(N2981-TODAY())&gt;=31,"02 Expires in 3 months",(N2981-TODAY())&gt;=0,"01 Expires in 30 days",(N2981-TODAY())&gt;=-31,"01 Expired last 30 days",(N2981-TODAY())&gt;=-92,"02 Expired last 3 months",(N2981-TODAY())&gt;=-183,"03 Expired last 6 months",(N2981-TODAY())&gt;=-365,"04 Expired last 12 months",(N2981-TODAY())&gt;=-547,"05 Expired last 18 months",TRUE,"06 Expired over 18 months")</f>
        <v>05 Expired last 18 months</v>
      </c>
      <c r="Q2981" s="65">
        <v>8100</v>
      </c>
      <c r="R2981" s="84">
        <f t="shared" si="600"/>
        <v>8100</v>
      </c>
      <c r="S2981" s="77" t="str" cm="1">
        <f t="array" ref="S2981">_xlfn.IFS(R2981&gt;5000000,"Gold",R2981&gt;=500000,"Silver",R2981&gt;30000,"Bronze",TRUE,"Transactional")</f>
        <v>Transactional</v>
      </c>
      <c r="T2981" s="24" t="s">
        <v>54</v>
      </c>
      <c r="U2981" s="101" t="s">
        <v>237</v>
      </c>
      <c r="V2981" s="101" t="s">
        <v>350</v>
      </c>
      <c r="W2981" s="77" t="str">
        <f t="shared" si="599"/>
        <v>No</v>
      </c>
      <c r="X2981" s="77" t="str">
        <f>IFERROR(_xlfn.XLOOKUP(J2981&amp;"||"&amp;K2981,'Mapping Ref.'!$J$2:$J$538,'Mapping Ref.'!$K$2:$K$538),"")</f>
        <v>Corporate</v>
      </c>
      <c r="Y2981" s="77" t="str" cm="1">
        <f t="array" ref="Y2981">_xlfn.IFS(R2981&gt;2000000,"For Publication",R2981&gt;100000,"PID",R2981&gt;30000,"RFQ",TRUE,"Transactional")</f>
        <v>Transactional</v>
      </c>
      <c r="Z2981" s="24" t="s">
        <v>2277</v>
      </c>
      <c r="AA2981" s="24">
        <v>3</v>
      </c>
      <c r="AB2981" s="24">
        <v>0</v>
      </c>
      <c r="AC2981" s="25">
        <v>45810</v>
      </c>
      <c r="AD2981" s="24" t="s">
        <v>58</v>
      </c>
      <c r="AE2981" s="24" t="s">
        <v>8347</v>
      </c>
      <c r="AF2981" s="24" t="s">
        <v>60</v>
      </c>
      <c r="AG2981" s="24" t="s">
        <v>59</v>
      </c>
      <c r="AH2981" s="24" t="s">
        <v>60</v>
      </c>
      <c r="AI2981" s="24">
        <v>8155937</v>
      </c>
      <c r="AJ2981" s="24" t="s">
        <v>60</v>
      </c>
      <c r="AK2981" s="24" t="s">
        <v>101</v>
      </c>
      <c r="AL2981" s="24" t="s">
        <v>70</v>
      </c>
      <c r="AM2981" s="24" t="s">
        <v>59</v>
      </c>
      <c r="AN2981" s="24" t="s">
        <v>59</v>
      </c>
      <c r="AO2981" s="24">
        <v>0</v>
      </c>
      <c r="AP2981" s="24"/>
      <c r="AQ2981" s="24" t="s">
        <v>11904</v>
      </c>
      <c r="AR2981" s="24" t="s">
        <v>11905</v>
      </c>
      <c r="AS2981" s="89">
        <f t="shared" si="601"/>
        <v>3</v>
      </c>
      <c r="AT2981" s="24"/>
    </row>
    <row r="2982" spans="1:46" x14ac:dyDescent="0.5">
      <c r="A2982" s="24">
        <v>3133</v>
      </c>
      <c r="B2982" s="24" t="s">
        <v>506</v>
      </c>
      <c r="C2982" s="24" t="s">
        <v>77</v>
      </c>
      <c r="D2982" s="24" t="s">
        <v>11906</v>
      </c>
      <c r="E2982" s="24" t="s">
        <v>4018</v>
      </c>
      <c r="F2982" s="77" t="str">
        <f t="shared" si="598"/>
        <v>ZURICH MUNICIPAL</v>
      </c>
      <c r="G2982" s="24" t="s">
        <v>11907</v>
      </c>
      <c r="H2982" s="24" t="s">
        <v>3282</v>
      </c>
      <c r="I2982" s="24" t="s">
        <v>10463</v>
      </c>
      <c r="J2982" s="24" t="s">
        <v>107</v>
      </c>
      <c r="K2982" s="24" t="s">
        <v>3283</v>
      </c>
      <c r="L2982" s="25">
        <v>45839</v>
      </c>
      <c r="M2982" s="25">
        <v>47664</v>
      </c>
      <c r="N2982" s="81">
        <f t="shared" si="603"/>
        <v>48395</v>
      </c>
      <c r="O2982" s="77" t="str">
        <f t="shared" ca="1" si="602"/>
        <v>Live</v>
      </c>
      <c r="P2982" s="77" t="str" cm="1">
        <f t="array" aca="1" ref="P2982" ca="1">_xlfn.IFS((N2982-TODAY())&gt;=547,"06 Expires over 18 months",(N2982-TODAY())&gt;=365,"05 Expires in 18 months",(N2982-TODAY())&gt;=183,"04 Expires in 12 months",(N2982-TODAY())&gt;=92,"03 Expires in 6 months",(N2982-TODAY())&gt;=31,"02 Expires in 3 months",(N2982-TODAY())&gt;=0,"01 Expires in 30 days",(N2982-TODAY())&gt;=-31,"01 Expired last 30 days",(N2982-TODAY())&gt;=-92,"02 Expired last 3 months",(N2982-TODAY())&gt;=-183,"03 Expired last 6 months",(N2982-TODAY())&gt;=-365,"04 Expired last 12 months",(N2982-TODAY())&gt;=-547,"05 Expired last 18 months",TRUE,"06 Expired over 18 months")</f>
        <v>06 Expires over 18 months</v>
      </c>
      <c r="Q2982" s="65">
        <v>7500000</v>
      </c>
      <c r="R2982" s="84">
        <f t="shared" si="600"/>
        <v>51875000</v>
      </c>
      <c r="S2982" s="77" t="str" cm="1">
        <f t="array" ref="S2982">_xlfn.IFS(R2982&gt;5000000,"Gold",R2982&gt;=500000,"Silver",R2982&gt;30000,"Bronze",TRUE,"Transactional")</f>
        <v>Gold</v>
      </c>
      <c r="T2982" s="24" t="s">
        <v>54</v>
      </c>
      <c r="U2982" s="101" t="s">
        <v>455</v>
      </c>
      <c r="V2982" s="101" t="s">
        <v>1801</v>
      </c>
      <c r="W2982" s="77" t="str">
        <f t="shared" si="599"/>
        <v>Yes</v>
      </c>
      <c r="X2982" s="77" t="str">
        <f>IFERROR(_xlfn.XLOOKUP(J2982&amp;"||"&amp;K2982,'Mapping Ref.'!$J$2:$J$538,'Mapping Ref.'!$K$2:$K$538),"")</f>
        <v>Construction &amp; Estates</v>
      </c>
      <c r="Y2982" s="77" t="str" cm="1">
        <f t="array" ref="Y2982">_xlfn.IFS(R2982&gt;2000000,"For Publication",R2982&gt;100000,"PID",R2982&gt;30000,"RFQ",TRUE,"Transactional")</f>
        <v>For Publication</v>
      </c>
      <c r="Z2982" s="24" t="s">
        <v>2277</v>
      </c>
      <c r="AA2982" s="24">
        <v>36</v>
      </c>
      <c r="AB2982" s="24">
        <v>24</v>
      </c>
      <c r="AC2982" s="25">
        <v>45810</v>
      </c>
      <c r="AD2982" s="24" t="s">
        <v>58</v>
      </c>
      <c r="AE2982" s="24" t="s">
        <v>11908</v>
      </c>
      <c r="AF2982" s="24" t="s">
        <v>60</v>
      </c>
      <c r="AG2982" s="24" t="s">
        <v>60</v>
      </c>
      <c r="AH2982" s="24" t="s">
        <v>60</v>
      </c>
      <c r="AI2982" s="24" t="s">
        <v>8780</v>
      </c>
      <c r="AJ2982" s="24" t="s">
        <v>59</v>
      </c>
      <c r="AK2982" s="24" t="s">
        <v>71</v>
      </c>
      <c r="AL2982" s="24" t="s">
        <v>70</v>
      </c>
      <c r="AM2982" s="24" t="s">
        <v>60</v>
      </c>
      <c r="AN2982" s="24" t="s">
        <v>59</v>
      </c>
      <c r="AO2982" s="24">
        <v>0</v>
      </c>
      <c r="AP2982" s="24"/>
      <c r="AQ2982" s="24" t="s">
        <v>11909</v>
      </c>
      <c r="AR2982" s="24" t="s">
        <v>11910</v>
      </c>
      <c r="AS2982" s="89">
        <f t="shared" si="601"/>
        <v>83</v>
      </c>
      <c r="AT2982" s="24" t="s">
        <v>4022</v>
      </c>
    </row>
    <row r="2983" spans="1:46" x14ac:dyDescent="0.5">
      <c r="A2983" s="24">
        <v>3134</v>
      </c>
      <c r="B2983" s="24"/>
      <c r="C2983" s="24"/>
      <c r="D2983" s="24" t="s">
        <v>11911</v>
      </c>
      <c r="E2983" s="24" t="s">
        <v>11912</v>
      </c>
      <c r="F2983" s="77" t="str">
        <f t="shared" si="598"/>
        <v>LASER SURVEYS LTD</v>
      </c>
      <c r="G2983" s="24" t="s">
        <v>11913</v>
      </c>
      <c r="H2983" s="24" t="s">
        <v>1029</v>
      </c>
      <c r="I2983" s="24" t="s">
        <v>1029</v>
      </c>
      <c r="J2983" s="24" t="s">
        <v>107</v>
      </c>
      <c r="K2983" s="24" t="s">
        <v>2527</v>
      </c>
      <c r="L2983" s="25">
        <v>45712</v>
      </c>
      <c r="M2983" s="25">
        <v>45734</v>
      </c>
      <c r="N2983" s="81">
        <f t="shared" si="603"/>
        <v>45734</v>
      </c>
      <c r="O2983" s="77" t="str">
        <f t="shared" ca="1" si="602"/>
        <v>Expired</v>
      </c>
      <c r="P2983" s="77" t="str" cm="1">
        <f t="array" aca="1" ref="P2983" ca="1">_xlfn.IFS((N2983-TODAY())&gt;=547,"06 Expires over 18 months",(N2983-TODAY())&gt;=365,"05 Expires in 18 months",(N2983-TODAY())&gt;=183,"04 Expires in 12 months",(N2983-TODAY())&gt;=92,"03 Expires in 6 months",(N2983-TODAY())&gt;=31,"02 Expires in 3 months",(N2983-TODAY())&gt;=0,"01 Expires in 30 days",(N2983-TODAY())&gt;=-31,"01 Expired last 30 days",(N2983-TODAY())&gt;=-92,"02 Expired last 3 months",(N2983-TODAY())&gt;=-183,"03 Expired last 6 months",(N2983-TODAY())&gt;=-365,"04 Expired last 12 months",(N2983-TODAY())&gt;=-547,"05 Expired last 18 months",TRUE,"06 Expired over 18 months")</f>
        <v>05 Expired last 18 months</v>
      </c>
      <c r="Q2983" s="65">
        <v>21910</v>
      </c>
      <c r="R2983" s="84">
        <f t="shared" si="600"/>
        <v>21910</v>
      </c>
      <c r="S2983" s="77" t="str" cm="1">
        <f t="array" ref="S2983">_xlfn.IFS(R2983&gt;5000000,"Gold",R2983&gt;=500000,"Silver",R2983&gt;30000,"Bronze",TRUE,"Transactional")</f>
        <v>Transactional</v>
      </c>
      <c r="T2983" s="24" t="s">
        <v>122</v>
      </c>
      <c r="U2983" s="101" t="s">
        <v>445</v>
      </c>
      <c r="V2983" s="101" t="s">
        <v>446</v>
      </c>
      <c r="W2983" s="77" t="str">
        <f t="shared" si="599"/>
        <v>No</v>
      </c>
      <c r="X2983" s="77" t="str">
        <f>IFERROR(_xlfn.XLOOKUP(J2983&amp;"||"&amp;K2983,'Mapping Ref.'!$J$2:$J$538,'Mapping Ref.'!$K$2:$K$538),"")</f>
        <v>Construction &amp; Estates</v>
      </c>
      <c r="Y2983" s="77" t="str" cm="1">
        <f t="array" ref="Y2983">_xlfn.IFS(R2983&gt;2000000,"For Publication",R2983&gt;100000,"PID",R2983&gt;30000,"RFQ",TRUE,"Transactional")</f>
        <v>Transactional</v>
      </c>
      <c r="Z2983" s="24" t="s">
        <v>2277</v>
      </c>
      <c r="AA2983" s="24">
        <v>1</v>
      </c>
      <c r="AB2983" s="24">
        <v>0</v>
      </c>
      <c r="AC2983" s="25">
        <v>45810</v>
      </c>
      <c r="AD2983" s="24" t="s">
        <v>58</v>
      </c>
      <c r="AE2983" s="24" t="s">
        <v>8733</v>
      </c>
      <c r="AF2983" s="24" t="s">
        <v>60</v>
      </c>
      <c r="AG2983" s="24" t="s">
        <v>59</v>
      </c>
      <c r="AH2983" s="24" t="s">
        <v>60</v>
      </c>
      <c r="AI2983" s="24">
        <v>1890261</v>
      </c>
      <c r="AJ2983" s="24" t="s">
        <v>60</v>
      </c>
      <c r="AK2983" s="24" t="s">
        <v>86</v>
      </c>
      <c r="AL2983" s="24" t="s">
        <v>70</v>
      </c>
      <c r="AM2983" s="24" t="s">
        <v>60</v>
      </c>
      <c r="AN2983" s="24" t="s">
        <v>59</v>
      </c>
      <c r="AO2983" s="24">
        <v>0</v>
      </c>
      <c r="AP2983" s="24"/>
      <c r="AQ2983" s="24" t="s">
        <v>11914</v>
      </c>
      <c r="AR2983" s="24" t="s">
        <v>11915</v>
      </c>
      <c r="AS2983" s="89">
        <f t="shared" si="601"/>
        <v>0</v>
      </c>
      <c r="AT2983" s="24" t="s">
        <v>11916</v>
      </c>
    </row>
    <row r="2984" spans="1:46" x14ac:dyDescent="0.5">
      <c r="A2984" s="24">
        <v>3135</v>
      </c>
      <c r="B2984" s="24"/>
      <c r="C2984" s="24"/>
      <c r="D2984" s="24" t="s">
        <v>11917</v>
      </c>
      <c r="E2984" s="24" t="s">
        <v>11918</v>
      </c>
      <c r="F2984" s="77" t="str">
        <f t="shared" si="598"/>
        <v>ALTAIR CONSULTANCY AND ADVISORY SERVICES LTD</v>
      </c>
      <c r="G2984" s="24" t="s">
        <v>11919</v>
      </c>
      <c r="H2984" s="24" t="s">
        <v>11140</v>
      </c>
      <c r="I2984" s="24" t="s">
        <v>11140</v>
      </c>
      <c r="J2984" s="24" t="s">
        <v>107</v>
      </c>
      <c r="K2984" s="24" t="s">
        <v>1519</v>
      </c>
      <c r="L2984" s="25">
        <v>45807</v>
      </c>
      <c r="M2984" s="25">
        <v>45898</v>
      </c>
      <c r="N2984" s="81">
        <f t="shared" si="603"/>
        <v>45898</v>
      </c>
      <c r="O2984" s="77" t="str">
        <f t="shared" ca="1" si="602"/>
        <v>Expired</v>
      </c>
      <c r="P2984" s="77" t="str" cm="1">
        <f t="array" aca="1" ref="P2984" ca="1">_xlfn.IFS((N2984-TODAY())&gt;=547,"06 Expires over 18 months",(N2984-TODAY())&gt;=365,"05 Expires in 18 months",(N2984-TODAY())&gt;=183,"04 Expires in 12 months",(N2984-TODAY())&gt;=92,"03 Expires in 6 months",(N2984-TODAY())&gt;=31,"02 Expires in 3 months",(N2984-TODAY())&gt;=0,"01 Expires in 30 days",(N2984-TODAY())&gt;=-31,"01 Expired last 30 days",(N2984-TODAY())&gt;=-92,"02 Expired last 3 months",(N2984-TODAY())&gt;=-183,"03 Expired last 6 months",(N2984-TODAY())&gt;=-365,"04 Expired last 12 months",(N2984-TODAY())&gt;=-547,"05 Expired last 18 months",TRUE,"06 Expired over 18 months")</f>
        <v>04 Expired last 12 months</v>
      </c>
      <c r="Q2984" s="65">
        <v>22875</v>
      </c>
      <c r="R2984" s="84">
        <f t="shared" si="600"/>
        <v>22875</v>
      </c>
      <c r="S2984" s="77" t="str" cm="1">
        <f t="array" ref="S2984">_xlfn.IFS(R2984&gt;5000000,"Gold",R2984&gt;=500000,"Silver",R2984&gt;30000,"Bronze",TRUE,"Transactional")</f>
        <v>Transactional</v>
      </c>
      <c r="T2984" s="24" t="s">
        <v>54</v>
      </c>
      <c r="U2984" s="101" t="s">
        <v>84</v>
      </c>
      <c r="V2984" s="101" t="s">
        <v>204</v>
      </c>
      <c r="W2984" s="77" t="str">
        <f t="shared" si="599"/>
        <v>No</v>
      </c>
      <c r="X2984" s="77" t="str">
        <f>IFERROR(_xlfn.XLOOKUP(J2984&amp;"||"&amp;K2984,'Mapping Ref.'!$J$2:$J$538,'Mapping Ref.'!$K$2:$K$538),"")</f>
        <v>Construction &amp; Estates</v>
      </c>
      <c r="Y2984" s="77" t="str" cm="1">
        <f t="array" ref="Y2984">_xlfn.IFS(R2984&gt;2000000,"For Publication",R2984&gt;100000,"PID",R2984&gt;30000,"RFQ",TRUE,"Transactional")</f>
        <v>Transactional</v>
      </c>
      <c r="Z2984" s="24" t="s">
        <v>2277</v>
      </c>
      <c r="AA2984" s="24">
        <v>3</v>
      </c>
      <c r="AB2984" s="24">
        <v>0</v>
      </c>
      <c r="AC2984" s="25">
        <v>45810</v>
      </c>
      <c r="AD2984" s="24" t="s">
        <v>58</v>
      </c>
      <c r="AE2984" s="24" t="s">
        <v>8375</v>
      </c>
      <c r="AF2984" s="24" t="s">
        <v>59</v>
      </c>
      <c r="AG2984" s="24" t="s">
        <v>59</v>
      </c>
      <c r="AH2984" s="24" t="s">
        <v>60</v>
      </c>
      <c r="AI2984" s="24">
        <v>7463003</v>
      </c>
      <c r="AJ2984" s="24" t="s">
        <v>60</v>
      </c>
      <c r="AK2984" s="24" t="s">
        <v>101</v>
      </c>
      <c r="AL2984" s="24" t="s">
        <v>70</v>
      </c>
      <c r="AM2984" s="24" t="s">
        <v>60</v>
      </c>
      <c r="AN2984" s="24"/>
      <c r="AO2984" s="24">
        <v>0</v>
      </c>
      <c r="AP2984" s="24" t="s">
        <v>11920</v>
      </c>
      <c r="AQ2984" s="24" t="s">
        <v>11921</v>
      </c>
      <c r="AR2984" s="24" t="s">
        <v>11922</v>
      </c>
      <c r="AS2984" s="89">
        <f t="shared" si="601"/>
        <v>2</v>
      </c>
      <c r="AT2984" s="24" t="s">
        <v>11923</v>
      </c>
    </row>
    <row r="2985" spans="1:46" x14ac:dyDescent="0.5">
      <c r="A2985" s="24">
        <v>3136</v>
      </c>
      <c r="B2985" s="24" t="s">
        <v>506</v>
      </c>
      <c r="C2985" s="24" t="s">
        <v>77</v>
      </c>
      <c r="D2985" s="24" t="s">
        <v>11924</v>
      </c>
      <c r="E2985" s="24" t="s">
        <v>11925</v>
      </c>
      <c r="F2985" s="77" t="str">
        <f t="shared" si="598"/>
        <v>ELITE DESIGNERS LIMITED</v>
      </c>
      <c r="G2985" s="24" t="s">
        <v>11926</v>
      </c>
      <c r="H2985" s="24" t="s">
        <v>768</v>
      </c>
      <c r="I2985" s="24" t="s">
        <v>6325</v>
      </c>
      <c r="J2985" s="24" t="s">
        <v>190</v>
      </c>
      <c r="K2985" s="24" t="s">
        <v>769</v>
      </c>
      <c r="L2985" s="25">
        <v>45810</v>
      </c>
      <c r="M2985" s="25">
        <v>46906</v>
      </c>
      <c r="N2985" s="81">
        <f t="shared" si="603"/>
        <v>46906</v>
      </c>
      <c r="O2985" s="77" t="str">
        <f t="shared" ca="1" si="602"/>
        <v>Live</v>
      </c>
      <c r="P2985" s="77" t="str" cm="1">
        <f t="array" aca="1" ref="P2985" ca="1">_xlfn.IFS((N2985-TODAY())&gt;=547,"06 Expires over 18 months",(N2985-TODAY())&gt;=365,"05 Expires in 18 months",(N2985-TODAY())&gt;=183,"04 Expires in 12 months",(N2985-TODAY())&gt;=92,"03 Expires in 6 months",(N2985-TODAY())&gt;=31,"02 Expires in 3 months",(N2985-TODAY())&gt;=0,"01 Expires in 30 days",(N2985-TODAY())&gt;=-31,"01 Expired last 30 days",(N2985-TODAY())&gt;=-92,"02 Expired last 3 months",(N2985-TODAY())&gt;=-183,"03 Expired last 6 months",(N2985-TODAY())&gt;=-365,"04 Expired last 12 months",(N2985-TODAY())&gt;=-547,"05 Expired last 18 months",TRUE,"06 Expired over 18 months")</f>
        <v>06 Expires over 18 months</v>
      </c>
      <c r="Q2985" s="65">
        <v>12425</v>
      </c>
      <c r="R2985" s="84">
        <f t="shared" si="600"/>
        <v>37275</v>
      </c>
      <c r="S2985" s="77" t="str" cm="1">
        <f t="array" ref="S2985">_xlfn.IFS(R2985&gt;5000000,"Gold",R2985&gt;=500000,"Silver",R2985&gt;30000,"Bronze",TRUE,"Transactional")</f>
        <v>Bronze</v>
      </c>
      <c r="T2985" s="24" t="s">
        <v>122</v>
      </c>
      <c r="U2985" s="101" t="s">
        <v>366</v>
      </c>
      <c r="V2985" s="101" t="s">
        <v>770</v>
      </c>
      <c r="W2985" s="77" t="str">
        <f t="shared" si="599"/>
        <v>No</v>
      </c>
      <c r="X2985" s="77" t="str">
        <f>IFERROR(_xlfn.XLOOKUP(J2985&amp;"||"&amp;K2985,'Mapping Ref.'!$J$2:$J$538,'Mapping Ref.'!$K$2:$K$538),"")</f>
        <v>Childrens &amp; Adults</v>
      </c>
      <c r="Y2985" s="77" t="str" cm="1">
        <f t="array" ref="Y2985">_xlfn.IFS(R2985&gt;2000000,"For Publication",R2985&gt;100000,"PID",R2985&gt;30000,"RFQ",TRUE,"Transactional")</f>
        <v>RFQ</v>
      </c>
      <c r="Z2985" s="24" t="s">
        <v>2277</v>
      </c>
      <c r="AA2985" s="24">
        <v>0</v>
      </c>
      <c r="AB2985" s="24">
        <v>0</v>
      </c>
      <c r="AC2985" s="25">
        <v>45810</v>
      </c>
      <c r="AD2985" s="24" t="s">
        <v>58</v>
      </c>
      <c r="AE2985" s="24" t="s">
        <v>8528</v>
      </c>
      <c r="AF2985" s="24" t="s">
        <v>60</v>
      </c>
      <c r="AG2985" s="24" t="s">
        <v>59</v>
      </c>
      <c r="AH2985" s="24" t="s">
        <v>60</v>
      </c>
      <c r="AI2985" s="24">
        <v>3965479</v>
      </c>
      <c r="AJ2985" s="24" t="s">
        <v>59</v>
      </c>
      <c r="AK2985" s="24" t="s">
        <v>101</v>
      </c>
      <c r="AL2985" s="24" t="s">
        <v>70</v>
      </c>
      <c r="AM2985" s="24" t="s">
        <v>60</v>
      </c>
      <c r="AN2985" s="24" t="s">
        <v>59</v>
      </c>
      <c r="AO2985" s="24">
        <v>0</v>
      </c>
      <c r="AP2985" s="24"/>
      <c r="AQ2985" s="24" t="s">
        <v>11927</v>
      </c>
      <c r="AR2985" s="24" t="s">
        <v>11928</v>
      </c>
      <c r="AS2985" s="89">
        <f t="shared" si="601"/>
        <v>36</v>
      </c>
      <c r="AT2985" s="24" t="s">
        <v>8382</v>
      </c>
    </row>
    <row r="2986" spans="1:46" x14ac:dyDescent="0.5">
      <c r="A2986" s="24">
        <v>3167</v>
      </c>
      <c r="B2986" s="24" t="s">
        <v>506</v>
      </c>
      <c r="C2986" s="24" t="s">
        <v>77</v>
      </c>
      <c r="D2986" s="24" t="s">
        <v>9928</v>
      </c>
      <c r="E2986" s="24" t="s">
        <v>11929</v>
      </c>
      <c r="F2986" s="77" t="str">
        <f t="shared" si="598"/>
        <v>MR MICHAEL EDWARDS</v>
      </c>
      <c r="G2986" s="24" t="s">
        <v>9928</v>
      </c>
      <c r="H2986" s="24" t="s">
        <v>3282</v>
      </c>
      <c r="I2986" s="24" t="s">
        <v>10463</v>
      </c>
      <c r="J2986" s="24" t="s">
        <v>107</v>
      </c>
      <c r="K2986" s="27" t="s">
        <v>3283</v>
      </c>
      <c r="L2986" s="25">
        <v>45824</v>
      </c>
      <c r="M2986" s="25">
        <v>46188</v>
      </c>
      <c r="N2986" s="81">
        <f t="shared" si="603"/>
        <v>46188</v>
      </c>
      <c r="O2986" s="77" t="str">
        <f t="shared" ca="1" si="602"/>
        <v>Expired</v>
      </c>
      <c r="P2986" s="77" t="str" cm="1">
        <f t="array" aca="1" ref="P2986" ca="1">_xlfn.IFS((N2986-TODAY())&gt;=547,"06 Expires over 18 months",(N2986-TODAY())&gt;=365,"05 Expires in 18 months",(N2986-TODAY())&gt;=183,"04 Expires in 12 months",(N2986-TODAY())&gt;=92,"03 Expires in 6 months",(N2986-TODAY())&gt;=31,"02 Expires in 3 months",(N2986-TODAY())&gt;=0,"01 Expires in 30 days",(N2986-TODAY())&gt;=-31,"01 Expired last 30 days",(N2986-TODAY())&gt;=-92,"02 Expired last 3 months",(N2986-TODAY())&gt;=-183,"03 Expired last 6 months",(N2986-TODAY())&gt;=-365,"04 Expired last 12 months",(N2986-TODAY())&gt;=-547,"05 Expired last 18 months",TRUE,"06 Expired over 18 months")</f>
        <v>02 Expired last 3 months</v>
      </c>
      <c r="Q2986" s="65">
        <v>21949.86</v>
      </c>
      <c r="R2986" s="84">
        <f t="shared" si="600"/>
        <v>21949.86</v>
      </c>
      <c r="S2986" s="77" t="str" cm="1">
        <f t="array" ref="S2986">_xlfn.IFS(R2986&gt;5000000,"Gold",R2986&gt;=500000,"Silver",R2986&gt;30000,"Bronze",TRUE,"Transactional")</f>
        <v>Transactional</v>
      </c>
      <c r="T2986" s="24" t="s">
        <v>54</v>
      </c>
      <c r="U2986" s="101" t="s">
        <v>116</v>
      </c>
      <c r="V2986" s="101" t="s">
        <v>70</v>
      </c>
      <c r="W2986" s="77" t="str">
        <f t="shared" si="599"/>
        <v>No</v>
      </c>
      <c r="X2986" s="77" t="str">
        <f>IFERROR(_xlfn.XLOOKUP(J2986&amp;"||"&amp;K2986,'Mapping Ref.'!$J$2:$J$538,'Mapping Ref.'!$K$2:$K$538),"")</f>
        <v>Construction &amp; Estates</v>
      </c>
      <c r="Y2986" s="77" t="str" cm="1">
        <f t="array" ref="Y2986">_xlfn.IFS(R2986&gt;2000000,"For Publication",R2986&gt;100000,"PID",R2986&gt;30000,"RFQ",TRUE,"Transactional")</f>
        <v>Transactional</v>
      </c>
      <c r="Z2986" s="24" t="s">
        <v>2277</v>
      </c>
      <c r="AA2986" s="32">
        <v>12</v>
      </c>
      <c r="AB2986" s="24">
        <v>0</v>
      </c>
      <c r="AC2986" s="25">
        <v>45821</v>
      </c>
      <c r="AD2986" s="24" t="s">
        <v>58</v>
      </c>
      <c r="AE2986" s="24" t="s">
        <v>8375</v>
      </c>
      <c r="AF2986" s="24" t="s">
        <v>60</v>
      </c>
      <c r="AG2986" s="24" t="s">
        <v>59</v>
      </c>
      <c r="AH2986" s="24" t="s">
        <v>60</v>
      </c>
      <c r="AI2986" s="24">
        <v>0</v>
      </c>
      <c r="AJ2986" s="24" t="s">
        <v>59</v>
      </c>
      <c r="AK2986" s="24" t="s">
        <v>101</v>
      </c>
      <c r="AL2986" s="24" t="s">
        <v>123</v>
      </c>
      <c r="AM2986" s="24" t="s">
        <v>60</v>
      </c>
      <c r="AN2986" s="24" t="s">
        <v>59</v>
      </c>
      <c r="AO2986" s="24">
        <v>0</v>
      </c>
      <c r="AP2986" s="24"/>
      <c r="AQ2986" s="24" t="s">
        <v>11599</v>
      </c>
      <c r="AR2986" s="24" t="s">
        <v>9932</v>
      </c>
      <c r="AS2986" s="89">
        <f t="shared" si="601"/>
        <v>11</v>
      </c>
      <c r="AT2986" s="24" t="s">
        <v>9933</v>
      </c>
    </row>
    <row r="2987" spans="1:46" x14ac:dyDescent="0.5">
      <c r="A2987" s="24">
        <v>3168</v>
      </c>
      <c r="B2987" s="24" t="s">
        <v>506</v>
      </c>
      <c r="C2987" s="24" t="s">
        <v>77</v>
      </c>
      <c r="D2987" s="24" t="s">
        <v>11930</v>
      </c>
      <c r="E2987" s="24" t="s">
        <v>11931</v>
      </c>
      <c r="F2987" s="77" t="str">
        <f t="shared" si="598"/>
        <v>BORRAS CONSTRUCTION LTD</v>
      </c>
      <c r="G2987" s="24" t="s">
        <v>11612</v>
      </c>
      <c r="H2987" s="24" t="s">
        <v>768</v>
      </c>
      <c r="I2987" s="24" t="s">
        <v>6325</v>
      </c>
      <c r="J2987" s="24" t="s">
        <v>190</v>
      </c>
      <c r="K2987" s="24" t="s">
        <v>769</v>
      </c>
      <c r="L2987" s="25">
        <v>45618</v>
      </c>
      <c r="M2987" s="25">
        <v>46126</v>
      </c>
      <c r="N2987" s="81">
        <f t="shared" si="603"/>
        <v>46126</v>
      </c>
      <c r="O2987" s="77" t="str">
        <f t="shared" ca="1" si="602"/>
        <v>Expired</v>
      </c>
      <c r="P2987" s="77" t="str" cm="1">
        <f t="array" aca="1" ref="P2987" ca="1">_xlfn.IFS((N2987-TODAY())&gt;=547,"06 Expires over 18 months",(N2987-TODAY())&gt;=365,"05 Expires in 18 months",(N2987-TODAY())&gt;=183,"04 Expires in 12 months",(N2987-TODAY())&gt;=92,"03 Expires in 6 months",(N2987-TODAY())&gt;=31,"02 Expires in 3 months",(N2987-TODAY())&gt;=0,"01 Expires in 30 days",(N2987-TODAY())&gt;=-31,"01 Expired last 30 days",(N2987-TODAY())&gt;=-92,"02 Expired last 3 months",(N2987-TODAY())&gt;=-183,"03 Expired last 6 months",(N2987-TODAY())&gt;=-365,"04 Expired last 12 months",(N2987-TODAY())&gt;=-547,"05 Expired last 18 months",TRUE,"06 Expired over 18 months")</f>
        <v>03 Expired last 6 months</v>
      </c>
      <c r="Q2987" s="65">
        <v>253000</v>
      </c>
      <c r="R2987" s="84">
        <f t="shared" si="600"/>
        <v>337333.33333333331</v>
      </c>
      <c r="S2987" s="77" t="str" cm="1">
        <f t="array" ref="S2987">_xlfn.IFS(R2987&gt;5000000,"Gold",R2987&gt;=500000,"Silver",R2987&gt;30000,"Bronze",TRUE,"Transactional")</f>
        <v>Bronze</v>
      </c>
      <c r="T2987" s="24" t="s">
        <v>122</v>
      </c>
      <c r="U2987" s="101" t="s">
        <v>366</v>
      </c>
      <c r="V2987" s="101" t="s">
        <v>770</v>
      </c>
      <c r="W2987" s="77" t="str">
        <f t="shared" si="599"/>
        <v>No</v>
      </c>
      <c r="X2987" s="77" t="str">
        <f>IFERROR(_xlfn.XLOOKUP(J2987&amp;"||"&amp;K2987,'Mapping Ref.'!$J$2:$J$538,'Mapping Ref.'!$K$2:$K$538),"")</f>
        <v>Childrens &amp; Adults</v>
      </c>
      <c r="Y2987" s="77" t="str" cm="1">
        <f t="array" ref="Y2987">_xlfn.IFS(R2987&gt;2000000,"For Publication",R2987&gt;100000,"PID",R2987&gt;30000,"RFQ",TRUE,"Transactional")</f>
        <v>PID</v>
      </c>
      <c r="Z2987" s="24" t="s">
        <v>2277</v>
      </c>
      <c r="AA2987" s="32">
        <v>19</v>
      </c>
      <c r="AB2987" s="24">
        <v>0</v>
      </c>
      <c r="AC2987" s="25">
        <v>45821</v>
      </c>
      <c r="AD2987" s="24" t="s">
        <v>58</v>
      </c>
      <c r="AE2987" s="24" t="s">
        <v>11932</v>
      </c>
      <c r="AF2987" s="24" t="s">
        <v>60</v>
      </c>
      <c r="AG2987" s="24" t="s">
        <v>59</v>
      </c>
      <c r="AH2987" s="24" t="s">
        <v>60</v>
      </c>
      <c r="AI2987" s="24">
        <v>1520021</v>
      </c>
      <c r="AJ2987" s="24" t="s">
        <v>60</v>
      </c>
      <c r="AK2987" s="24" t="s">
        <v>76</v>
      </c>
      <c r="AL2987" s="24" t="s">
        <v>123</v>
      </c>
      <c r="AM2987" s="24" t="s">
        <v>60</v>
      </c>
      <c r="AN2987" s="24" t="s">
        <v>59</v>
      </c>
      <c r="AO2987" s="24">
        <v>0</v>
      </c>
      <c r="AP2987" s="24"/>
      <c r="AQ2987" s="24" t="s">
        <v>11614</v>
      </c>
      <c r="AR2987" s="24" t="s">
        <v>11933</v>
      </c>
      <c r="AS2987" s="89">
        <f t="shared" si="601"/>
        <v>16</v>
      </c>
      <c r="AT2987" s="24" t="s">
        <v>848</v>
      </c>
    </row>
    <row r="2988" spans="1:46" x14ac:dyDescent="0.5">
      <c r="A2988" s="24">
        <v>3169</v>
      </c>
      <c r="B2988" s="24" t="s">
        <v>506</v>
      </c>
      <c r="C2988" s="24" t="s">
        <v>77</v>
      </c>
      <c r="D2988" s="24" t="s">
        <v>11934</v>
      </c>
      <c r="E2988" s="24" t="s">
        <v>11935</v>
      </c>
      <c r="F2988" s="77" t="str">
        <f t="shared" si="598"/>
        <v>BORRAS CONSTRUCTION LTD</v>
      </c>
      <c r="G2988" s="24" t="s">
        <v>11612</v>
      </c>
      <c r="H2988" s="24" t="s">
        <v>768</v>
      </c>
      <c r="I2988" s="24" t="s">
        <v>6325</v>
      </c>
      <c r="J2988" s="24" t="s">
        <v>190</v>
      </c>
      <c r="K2988" s="24" t="s">
        <v>769</v>
      </c>
      <c r="L2988" s="25">
        <v>45820</v>
      </c>
      <c r="M2988" s="25">
        <v>46266</v>
      </c>
      <c r="N2988" s="81">
        <f t="shared" si="603"/>
        <v>46266</v>
      </c>
      <c r="O2988" s="77" t="str">
        <f t="shared" ca="1" si="602"/>
        <v>Live</v>
      </c>
      <c r="P2988" s="77" t="str" cm="1">
        <f t="array" aca="1" ref="P2988" ca="1">_xlfn.IFS((N2988-TODAY())&gt;=547,"06 Expires over 18 months",(N2988-TODAY())&gt;=365,"05 Expires in 18 months",(N2988-TODAY())&gt;=183,"04 Expires in 12 months",(N2988-TODAY())&gt;=92,"03 Expires in 6 months",(N2988-TODAY())&gt;=31,"02 Expires in 3 months",(N2988-TODAY())&gt;=0,"01 Expires in 30 days",(N2988-TODAY())&gt;=-31,"01 Expired last 30 days",(N2988-TODAY())&gt;=-92,"02 Expired last 3 months",(N2988-TODAY())&gt;=-183,"03 Expired last 6 months",(N2988-TODAY())&gt;=-365,"04 Expired last 12 months",(N2988-TODAY())&gt;=-547,"05 Expired last 18 months",TRUE,"06 Expired over 18 months")</f>
        <v>01 Expires in 30 days</v>
      </c>
      <c r="Q2988" s="65">
        <v>240250</v>
      </c>
      <c r="R2988" s="84">
        <f t="shared" ref="R2988:R2992" si="604">MAX(Q2988,Q2988*N(AS2988)/12)</f>
        <v>280291.66666666669</v>
      </c>
      <c r="S2988" s="77" t="str" cm="1">
        <f t="array" ref="S2988">_xlfn.IFS(R2988&gt;5000000,"Gold",R2988&gt;=500000,"Silver",R2988&gt;30000,"Bronze",TRUE,"Transactional")</f>
        <v>Bronze</v>
      </c>
      <c r="T2988" s="24" t="s">
        <v>122</v>
      </c>
      <c r="U2988" s="101" t="s">
        <v>445</v>
      </c>
      <c r="V2988" s="101" t="s">
        <v>874</v>
      </c>
      <c r="W2988" s="77" t="str">
        <f t="shared" si="599"/>
        <v>No</v>
      </c>
      <c r="X2988" s="77" t="str">
        <f>IFERROR(_xlfn.XLOOKUP(J2988&amp;"||"&amp;K2988,'Mapping Ref.'!$J$2:$J$538,'Mapping Ref.'!$K$2:$K$538),"")</f>
        <v>Childrens &amp; Adults</v>
      </c>
      <c r="Y2988" s="77" t="str" cm="1">
        <f t="array" ref="Y2988">_xlfn.IFS(R2988&gt;2000000,"For Publication",R2988&gt;100000,"PID",R2988&gt;30000,"RFQ",TRUE,"Transactional")</f>
        <v>PID</v>
      </c>
      <c r="Z2988" s="24" t="s">
        <v>2277</v>
      </c>
      <c r="AA2988" s="32">
        <v>15</v>
      </c>
      <c r="AB2988" s="24">
        <v>0</v>
      </c>
      <c r="AC2988" s="25">
        <v>45821</v>
      </c>
      <c r="AD2988" s="24" t="s">
        <v>58</v>
      </c>
      <c r="AE2988" s="24" t="s">
        <v>11936</v>
      </c>
      <c r="AF2988" s="24" t="s">
        <v>60</v>
      </c>
      <c r="AG2988" s="24" t="s">
        <v>59</v>
      </c>
      <c r="AH2988" s="24" t="s">
        <v>60</v>
      </c>
      <c r="AI2988" s="24">
        <v>1520021</v>
      </c>
      <c r="AJ2988" s="24" t="s">
        <v>60</v>
      </c>
      <c r="AK2988" s="24" t="s">
        <v>76</v>
      </c>
      <c r="AL2988" s="24" t="s">
        <v>123</v>
      </c>
      <c r="AM2988" s="24" t="s">
        <v>60</v>
      </c>
      <c r="AN2988" s="24" t="s">
        <v>59</v>
      </c>
      <c r="AO2988" s="24">
        <v>0</v>
      </c>
      <c r="AP2988" s="24"/>
      <c r="AQ2988" s="24" t="s">
        <v>11937</v>
      </c>
      <c r="AR2988" s="24" t="s">
        <v>11933</v>
      </c>
      <c r="AS2988" s="89">
        <f t="shared" si="601"/>
        <v>14</v>
      </c>
      <c r="AT2988" s="24" t="s">
        <v>848</v>
      </c>
    </row>
    <row r="2989" spans="1:46" x14ac:dyDescent="0.5">
      <c r="A2989" s="24">
        <v>3170</v>
      </c>
      <c r="B2989" s="24" t="s">
        <v>506</v>
      </c>
      <c r="C2989" s="24"/>
      <c r="D2989" s="24" t="s">
        <v>11938</v>
      </c>
      <c r="E2989" s="24" t="s">
        <v>5924</v>
      </c>
      <c r="F2989" s="77" t="str">
        <f t="shared" si="598"/>
        <v>VANESSA WALKER</v>
      </c>
      <c r="G2989" s="24" t="s">
        <v>11939</v>
      </c>
      <c r="H2989" s="24" t="s">
        <v>3816</v>
      </c>
      <c r="I2989" s="24" t="s">
        <v>11940</v>
      </c>
      <c r="J2989" s="24" t="s">
        <v>190</v>
      </c>
      <c r="K2989" s="27" t="s">
        <v>2234</v>
      </c>
      <c r="L2989" s="25">
        <v>45821</v>
      </c>
      <c r="M2989" s="25">
        <v>46185</v>
      </c>
      <c r="N2989" s="81">
        <f t="shared" si="603"/>
        <v>46550</v>
      </c>
      <c r="O2989" s="77" t="str">
        <f t="shared" ca="1" si="602"/>
        <v>Live</v>
      </c>
      <c r="P2989" s="77" t="str" cm="1">
        <f t="array" aca="1" ref="P2989" ca="1">_xlfn.IFS((N2989-TODAY())&gt;=547,"06 Expires over 18 months",(N2989-TODAY())&gt;=365,"05 Expires in 18 months",(N2989-TODAY())&gt;=183,"04 Expires in 12 months",(N2989-TODAY())&gt;=92,"03 Expires in 6 months",(N2989-TODAY())&gt;=31,"02 Expires in 3 months",(N2989-TODAY())&gt;=0,"01 Expires in 30 days",(N2989-TODAY())&gt;=-31,"01 Expired last 30 days",(N2989-TODAY())&gt;=-92,"02 Expired last 3 months",(N2989-TODAY())&gt;=-183,"03 Expired last 6 months",(N2989-TODAY())&gt;=-365,"04 Expired last 12 months",(N2989-TODAY())&gt;=-547,"05 Expired last 18 months",TRUE,"06 Expired over 18 months")</f>
        <v>04 Expires in 12 months</v>
      </c>
      <c r="Q2989" s="65">
        <v>5000</v>
      </c>
      <c r="R2989" s="84">
        <f t="shared" si="604"/>
        <v>9583.3333333333339</v>
      </c>
      <c r="S2989" s="77" t="str" cm="1">
        <f t="array" ref="S2989">_xlfn.IFS(R2989&gt;5000000,"Gold",R2989&gt;=500000,"Silver",R2989&gt;30000,"Bronze",TRUE,"Transactional")</f>
        <v>Transactional</v>
      </c>
      <c r="T2989" s="24" t="s">
        <v>54</v>
      </c>
      <c r="U2989" s="101" t="s">
        <v>190</v>
      </c>
      <c r="V2989" s="101" t="s">
        <v>1742</v>
      </c>
      <c r="W2989" s="77" t="str">
        <f t="shared" si="599"/>
        <v>Yes</v>
      </c>
      <c r="X2989" s="77" t="str">
        <f>IFERROR(_xlfn.XLOOKUP(J2989&amp;"||"&amp;K2989,'Mapping Ref.'!$J$2:$J$538,'Mapping Ref.'!$K$2:$K$538),"")</f>
        <v>Childrens &amp; Adults</v>
      </c>
      <c r="Y2989" s="77" t="str" cm="1">
        <f t="array" ref="Y2989">_xlfn.IFS(R2989&gt;2000000,"For Publication",R2989&gt;100000,"PID",R2989&gt;30000,"RFQ",TRUE,"Transactional")</f>
        <v>Transactional</v>
      </c>
      <c r="Z2989" s="24" t="s">
        <v>8586</v>
      </c>
      <c r="AA2989" s="32">
        <v>12</v>
      </c>
      <c r="AB2989" s="24">
        <v>12</v>
      </c>
      <c r="AC2989" s="25">
        <v>45821</v>
      </c>
      <c r="AD2989" s="24" t="s">
        <v>58</v>
      </c>
      <c r="AE2989" s="24" t="s">
        <v>8375</v>
      </c>
      <c r="AF2989" s="24" t="s">
        <v>59</v>
      </c>
      <c r="AG2989" s="24" t="s">
        <v>59</v>
      </c>
      <c r="AH2989" s="24" t="s">
        <v>60</v>
      </c>
      <c r="AI2989" s="24" t="s">
        <v>8471</v>
      </c>
      <c r="AJ2989" s="24" t="s">
        <v>60</v>
      </c>
      <c r="AK2989" s="24" t="s">
        <v>101</v>
      </c>
      <c r="AL2989" s="24" t="s">
        <v>70</v>
      </c>
      <c r="AM2989" s="24" t="s">
        <v>59</v>
      </c>
      <c r="AN2989" s="24" t="s">
        <v>59</v>
      </c>
      <c r="AO2989" s="24">
        <v>0</v>
      </c>
      <c r="AP2989" s="24"/>
      <c r="AQ2989" s="24" t="s">
        <v>11939</v>
      </c>
      <c r="AR2989" s="24" t="s">
        <v>11941</v>
      </c>
      <c r="AS2989" s="89">
        <f t="shared" si="601"/>
        <v>23</v>
      </c>
      <c r="AT2989" s="24" t="s">
        <v>11942</v>
      </c>
    </row>
    <row r="2990" spans="1:46" x14ac:dyDescent="0.5">
      <c r="A2990" s="24">
        <v>3171</v>
      </c>
      <c r="B2990" s="24" t="s">
        <v>506</v>
      </c>
      <c r="C2990" s="24" t="s">
        <v>77</v>
      </c>
      <c r="D2990" s="24" t="s">
        <v>11943</v>
      </c>
      <c r="E2990" s="24" t="s">
        <v>11944</v>
      </c>
      <c r="F2990" s="77" t="str">
        <f t="shared" si="598"/>
        <v>OAKLAND BUILDING SERVICES LTD</v>
      </c>
      <c r="G2990" s="24" t="s">
        <v>9207</v>
      </c>
      <c r="H2990" s="24" t="s">
        <v>768</v>
      </c>
      <c r="I2990" s="24" t="s">
        <v>6325</v>
      </c>
      <c r="J2990" s="24" t="s">
        <v>190</v>
      </c>
      <c r="K2990" s="24" t="s">
        <v>769</v>
      </c>
      <c r="L2990" s="25">
        <v>45821</v>
      </c>
      <c r="M2990" s="25">
        <v>46266</v>
      </c>
      <c r="N2990" s="81">
        <f t="shared" si="603"/>
        <v>46266</v>
      </c>
      <c r="O2990" s="77" t="str">
        <f t="shared" ca="1" si="602"/>
        <v>Live</v>
      </c>
      <c r="P2990" s="77" t="str" cm="1">
        <f t="array" aca="1" ref="P2990" ca="1">_xlfn.IFS((N2990-TODAY())&gt;=547,"06 Expires over 18 months",(N2990-TODAY())&gt;=365,"05 Expires in 18 months",(N2990-TODAY())&gt;=183,"04 Expires in 12 months",(N2990-TODAY())&gt;=92,"03 Expires in 6 months",(N2990-TODAY())&gt;=31,"02 Expires in 3 months",(N2990-TODAY())&gt;=0,"01 Expires in 30 days",(N2990-TODAY())&gt;=-31,"01 Expired last 30 days",(N2990-TODAY())&gt;=-92,"02 Expired last 3 months",(N2990-TODAY())&gt;=-183,"03 Expired last 6 months",(N2990-TODAY())&gt;=-365,"04 Expired last 12 months",(N2990-TODAY())&gt;=-547,"05 Expired last 18 months",TRUE,"06 Expired over 18 months")</f>
        <v>01 Expires in 30 days</v>
      </c>
      <c r="Q2990" s="65">
        <v>383715.76</v>
      </c>
      <c r="R2990" s="84">
        <f t="shared" si="604"/>
        <v>447668.38666666672</v>
      </c>
      <c r="S2990" s="77" t="str" cm="1">
        <f t="array" ref="S2990">_xlfn.IFS(R2990&gt;5000000,"Gold",R2990&gt;=500000,"Silver",R2990&gt;30000,"Bronze",TRUE,"Transactional")</f>
        <v>Bronze</v>
      </c>
      <c r="T2990" s="24" t="s">
        <v>122</v>
      </c>
      <c r="U2990" s="101" t="s">
        <v>123</v>
      </c>
      <c r="V2990" s="101" t="s">
        <v>124</v>
      </c>
      <c r="W2990" s="77" t="str">
        <f t="shared" si="599"/>
        <v>No</v>
      </c>
      <c r="X2990" s="77" t="str">
        <f>IFERROR(_xlfn.XLOOKUP(J2990&amp;"||"&amp;K2990,'Mapping Ref.'!$J$2:$J$538,'Mapping Ref.'!$K$2:$K$538),"")</f>
        <v>Childrens &amp; Adults</v>
      </c>
      <c r="Y2990" s="77" t="str" cm="1">
        <f t="array" ref="Y2990">_xlfn.IFS(R2990&gt;2000000,"For Publication",R2990&gt;100000,"PID",R2990&gt;30000,"RFQ",TRUE,"Transactional")</f>
        <v>PID</v>
      </c>
      <c r="Z2990" s="24" t="s">
        <v>2277</v>
      </c>
      <c r="AA2990" s="32">
        <v>15</v>
      </c>
      <c r="AB2990" s="24">
        <v>0</v>
      </c>
      <c r="AC2990" s="25">
        <v>45825</v>
      </c>
      <c r="AD2990" s="24" t="s">
        <v>58</v>
      </c>
      <c r="AE2990" s="24" t="s">
        <v>11945</v>
      </c>
      <c r="AF2990" s="24" t="s">
        <v>60</v>
      </c>
      <c r="AG2990" s="24" t="s">
        <v>59</v>
      </c>
      <c r="AH2990" s="24" t="s">
        <v>60</v>
      </c>
      <c r="AI2990" s="24">
        <v>3165621</v>
      </c>
      <c r="AJ2990" s="24" t="s">
        <v>60</v>
      </c>
      <c r="AK2990" s="24" t="s">
        <v>76</v>
      </c>
      <c r="AL2990" s="24" t="s">
        <v>123</v>
      </c>
      <c r="AM2990" s="24" t="s">
        <v>60</v>
      </c>
      <c r="AN2990" s="24" t="s">
        <v>59</v>
      </c>
      <c r="AO2990" s="24">
        <v>0</v>
      </c>
      <c r="AP2990" s="24"/>
      <c r="AQ2990" s="24" t="s">
        <v>11884</v>
      </c>
      <c r="AR2990" s="24" t="s">
        <v>11946</v>
      </c>
      <c r="AS2990" s="89">
        <f t="shared" si="601"/>
        <v>14</v>
      </c>
      <c r="AT2990" s="24" t="s">
        <v>9210</v>
      </c>
    </row>
    <row r="2991" spans="1:46" x14ac:dyDescent="0.5">
      <c r="A2991" s="24">
        <v>3172</v>
      </c>
      <c r="B2991" s="24" t="s">
        <v>506</v>
      </c>
      <c r="C2991" s="24" t="s">
        <v>77</v>
      </c>
      <c r="D2991" s="24" t="s">
        <v>11947</v>
      </c>
      <c r="E2991" s="24" t="s">
        <v>11948</v>
      </c>
      <c r="F2991" s="77" t="str">
        <f t="shared" si="598"/>
        <v>SOUTHERN COUNTIES ROOFING CONTRACTORS LTD</v>
      </c>
      <c r="G2991" s="24" t="s">
        <v>9387</v>
      </c>
      <c r="H2991" s="24" t="s">
        <v>768</v>
      </c>
      <c r="I2991" s="24" t="s">
        <v>6325</v>
      </c>
      <c r="J2991" s="24" t="s">
        <v>190</v>
      </c>
      <c r="K2991" s="24" t="s">
        <v>769</v>
      </c>
      <c r="L2991" s="25">
        <v>45825</v>
      </c>
      <c r="M2991" s="25">
        <v>46266</v>
      </c>
      <c r="N2991" s="81">
        <f t="shared" si="603"/>
        <v>46266</v>
      </c>
      <c r="O2991" s="77" t="str">
        <f t="shared" ca="1" si="602"/>
        <v>Live</v>
      </c>
      <c r="P2991" s="77" t="str" cm="1">
        <f t="array" aca="1" ref="P2991" ca="1">_xlfn.IFS((N2991-TODAY())&gt;=547,"06 Expires over 18 months",(N2991-TODAY())&gt;=365,"05 Expires in 18 months",(N2991-TODAY())&gt;=183,"04 Expires in 12 months",(N2991-TODAY())&gt;=92,"03 Expires in 6 months",(N2991-TODAY())&gt;=31,"02 Expires in 3 months",(N2991-TODAY())&gt;=0,"01 Expires in 30 days",(N2991-TODAY())&gt;=-31,"01 Expired last 30 days",(N2991-TODAY())&gt;=-92,"02 Expired last 3 months",(N2991-TODAY())&gt;=-183,"03 Expired last 6 months",(N2991-TODAY())&gt;=-365,"04 Expired last 12 months",(N2991-TODAY())&gt;=-547,"05 Expired last 18 months",TRUE,"06 Expired over 18 months")</f>
        <v>01 Expires in 30 days</v>
      </c>
      <c r="Q2991" s="65">
        <v>363776</v>
      </c>
      <c r="R2991" s="84">
        <f t="shared" si="604"/>
        <v>424405.33333333331</v>
      </c>
      <c r="S2991" s="77" t="str" cm="1">
        <f t="array" ref="S2991">_xlfn.IFS(R2991&gt;5000000,"Gold",R2991&gt;=500000,"Silver",R2991&gt;30000,"Bronze",TRUE,"Transactional")</f>
        <v>Bronze</v>
      </c>
      <c r="T2991" s="24" t="s">
        <v>122</v>
      </c>
      <c r="U2991" s="101" t="s">
        <v>445</v>
      </c>
      <c r="V2991" s="101" t="s">
        <v>874</v>
      </c>
      <c r="W2991" s="77" t="str">
        <f t="shared" si="599"/>
        <v>No</v>
      </c>
      <c r="X2991" s="77" t="str">
        <f>IFERROR(_xlfn.XLOOKUP(J2991&amp;"||"&amp;K2991,'Mapping Ref.'!$J$2:$J$538,'Mapping Ref.'!$K$2:$K$538),"")</f>
        <v>Childrens &amp; Adults</v>
      </c>
      <c r="Y2991" s="77" t="str" cm="1">
        <f t="array" ref="Y2991">_xlfn.IFS(R2991&gt;2000000,"For Publication",R2991&gt;100000,"PID",R2991&gt;30000,"RFQ",TRUE,"Transactional")</f>
        <v>PID</v>
      </c>
      <c r="Z2991" s="24" t="s">
        <v>2277</v>
      </c>
      <c r="AA2991" s="32">
        <v>15</v>
      </c>
      <c r="AB2991" s="24">
        <v>0</v>
      </c>
      <c r="AC2991" s="25">
        <v>45826</v>
      </c>
      <c r="AD2991" s="24" t="s">
        <v>58</v>
      </c>
      <c r="AE2991" s="24" t="s">
        <v>11949</v>
      </c>
      <c r="AF2991" s="24" t="s">
        <v>60</v>
      </c>
      <c r="AG2991" s="24" t="s">
        <v>59</v>
      </c>
      <c r="AH2991" s="24" t="s">
        <v>60</v>
      </c>
      <c r="AI2991" s="24">
        <v>2144613</v>
      </c>
      <c r="AJ2991" s="24" t="s">
        <v>60</v>
      </c>
      <c r="AK2991" s="24" t="s">
        <v>76</v>
      </c>
      <c r="AL2991" s="24" t="s">
        <v>123</v>
      </c>
      <c r="AM2991" s="24" t="s">
        <v>60</v>
      </c>
      <c r="AN2991" s="24" t="s">
        <v>59</v>
      </c>
      <c r="AO2991" s="24">
        <v>0</v>
      </c>
      <c r="AP2991" s="24"/>
      <c r="AQ2991" s="24" t="s">
        <v>11950</v>
      </c>
      <c r="AR2991" s="24" t="s">
        <v>11951</v>
      </c>
      <c r="AS2991" s="89">
        <f t="shared" ref="AS2991:AS3022" si="605">DATEDIF(L2991,N2991,"m")</f>
        <v>14</v>
      </c>
      <c r="AT2991" s="24" t="s">
        <v>9389</v>
      </c>
    </row>
    <row r="2992" spans="1:46" x14ac:dyDescent="0.5">
      <c r="A2992" s="24">
        <v>3173</v>
      </c>
      <c r="B2992" s="24" t="s">
        <v>506</v>
      </c>
      <c r="C2992" s="24"/>
      <c r="D2992" s="24" t="s">
        <v>11952</v>
      </c>
      <c r="E2992" s="24" t="s">
        <v>11953</v>
      </c>
      <c r="F2992" s="77" t="str">
        <f t="shared" si="598"/>
        <v>ASTECH CONSULTANTS LIMITED</v>
      </c>
      <c r="G2992" s="24" t="s">
        <v>11954</v>
      </c>
      <c r="H2992" s="24" t="s">
        <v>768</v>
      </c>
      <c r="I2992" s="24" t="s">
        <v>6325</v>
      </c>
      <c r="J2992" s="24" t="s">
        <v>190</v>
      </c>
      <c r="K2992" s="24" t="s">
        <v>769</v>
      </c>
      <c r="L2992" s="25">
        <v>45826</v>
      </c>
      <c r="M2992" s="25">
        <v>46266</v>
      </c>
      <c r="N2992" s="81">
        <f t="shared" si="603"/>
        <v>46266</v>
      </c>
      <c r="O2992" s="77" t="str">
        <f t="shared" ca="1" si="602"/>
        <v>Live</v>
      </c>
      <c r="P2992" s="77" t="str" cm="1">
        <f t="array" aca="1" ref="P2992" ca="1">_xlfn.IFS((N2992-TODAY())&gt;=547,"06 Expires over 18 months",(N2992-TODAY())&gt;=365,"05 Expires in 18 months",(N2992-TODAY())&gt;=183,"04 Expires in 12 months",(N2992-TODAY())&gt;=92,"03 Expires in 6 months",(N2992-TODAY())&gt;=31,"02 Expires in 3 months",(N2992-TODAY())&gt;=0,"01 Expires in 30 days",(N2992-TODAY())&gt;=-31,"01 Expired last 30 days",(N2992-TODAY())&gt;=-92,"02 Expired last 3 months",(N2992-TODAY())&gt;=-183,"03 Expired last 6 months",(N2992-TODAY())&gt;=-365,"04 Expired last 12 months",(N2992-TODAY())&gt;=-547,"05 Expired last 18 months",TRUE,"06 Expired over 18 months")</f>
        <v>01 Expires in 30 days</v>
      </c>
      <c r="Q2992" s="65">
        <v>18521.830000000002</v>
      </c>
      <c r="R2992" s="84">
        <f t="shared" si="604"/>
        <v>21608.80166666667</v>
      </c>
      <c r="S2992" s="77" t="str" cm="1">
        <f t="array" ref="S2992">_xlfn.IFS(R2992&gt;5000000,"Gold",R2992&gt;=500000,"Silver",R2992&gt;30000,"Bronze",TRUE,"Transactional")</f>
        <v>Transactional</v>
      </c>
      <c r="T2992" s="24" t="s">
        <v>54</v>
      </c>
      <c r="U2992" s="101" t="s">
        <v>69</v>
      </c>
      <c r="V2992" s="101" t="s">
        <v>581</v>
      </c>
      <c r="W2992" s="77" t="str">
        <f t="shared" si="599"/>
        <v>No</v>
      </c>
      <c r="X2992" s="77" t="str">
        <f>IFERROR(_xlfn.XLOOKUP(J2992&amp;"||"&amp;K2992,'Mapping Ref.'!$J$2:$J$538,'Mapping Ref.'!$K$2:$K$538),"")</f>
        <v>Childrens &amp; Adults</v>
      </c>
      <c r="Y2992" s="77" t="str" cm="1">
        <f t="array" ref="Y2992">_xlfn.IFS(R2992&gt;2000000,"For Publication",R2992&gt;100000,"PID",R2992&gt;30000,"RFQ",TRUE,"Transactional")</f>
        <v>Transactional</v>
      </c>
      <c r="Z2992" s="24" t="s">
        <v>2277</v>
      </c>
      <c r="AA2992" s="32">
        <v>15</v>
      </c>
      <c r="AB2992" s="24">
        <v>0</v>
      </c>
      <c r="AC2992" s="25">
        <v>45826</v>
      </c>
      <c r="AD2992" s="24" t="s">
        <v>58</v>
      </c>
      <c r="AE2992" s="24" t="s">
        <v>11955</v>
      </c>
      <c r="AF2992" s="24" t="s">
        <v>60</v>
      </c>
      <c r="AG2992" s="24" t="s">
        <v>59</v>
      </c>
      <c r="AH2992" s="24" t="s">
        <v>60</v>
      </c>
      <c r="AI2992" s="24">
        <v>9120239</v>
      </c>
      <c r="AJ2992" s="24" t="s">
        <v>59</v>
      </c>
      <c r="AK2992" s="24" t="s">
        <v>101</v>
      </c>
      <c r="AL2992" s="24" t="s">
        <v>70</v>
      </c>
      <c r="AM2992" s="24" t="s">
        <v>60</v>
      </c>
      <c r="AN2992" s="24" t="s">
        <v>59</v>
      </c>
      <c r="AO2992" s="24">
        <v>0</v>
      </c>
      <c r="AP2992" s="24"/>
      <c r="AQ2992" s="24" t="s">
        <v>11956</v>
      </c>
      <c r="AR2992" s="24" t="s">
        <v>11957</v>
      </c>
      <c r="AS2992" s="89">
        <f t="shared" si="605"/>
        <v>14</v>
      </c>
      <c r="AT2992" s="24" t="s">
        <v>11958</v>
      </c>
    </row>
    <row r="2993" spans="1:46" x14ac:dyDescent="0.5">
      <c r="A2993" s="24">
        <v>3174</v>
      </c>
      <c r="B2993" s="24" t="s">
        <v>506</v>
      </c>
      <c r="C2993" s="24"/>
      <c r="D2993" s="24" t="s">
        <v>11959</v>
      </c>
      <c r="E2993" s="24" t="s">
        <v>6473</v>
      </c>
      <c r="F2993" s="77" t="str">
        <f t="shared" si="598"/>
        <v>eScribers Ltd</v>
      </c>
      <c r="G2993" s="24" t="s">
        <v>11959</v>
      </c>
      <c r="H2993" s="24" t="s">
        <v>11960</v>
      </c>
      <c r="I2993" s="24" t="s">
        <v>11960</v>
      </c>
      <c r="J2993" s="24" t="s">
        <v>52</v>
      </c>
      <c r="K2993" s="27" t="s">
        <v>822</v>
      </c>
      <c r="L2993" s="25">
        <v>45827</v>
      </c>
      <c r="M2993" s="25">
        <v>73221</v>
      </c>
      <c r="N2993" s="81">
        <f t="shared" si="603"/>
        <v>75657</v>
      </c>
      <c r="O2993" s="77" t="str">
        <f t="shared" ca="1" si="602"/>
        <v>Live</v>
      </c>
      <c r="P2993" s="77" t="str" cm="1">
        <f t="array" aca="1" ref="P2993" ca="1">_xlfn.IFS((N2993-TODAY())&gt;=547,"06 Expires over 18 months",(N2993-TODAY())&gt;=365,"05 Expires in 18 months",(N2993-TODAY())&gt;=183,"04 Expires in 12 months",(N2993-TODAY())&gt;=92,"03 Expires in 6 months",(N2993-TODAY())&gt;=31,"02 Expires in 3 months",(N2993-TODAY())&gt;=0,"01 Expires in 30 days",(N2993-TODAY())&gt;=-31,"01 Expired last 30 days",(N2993-TODAY())&gt;=-92,"02 Expired last 3 months",(N2993-TODAY())&gt;=-183,"03 Expired last 6 months",(N2993-TODAY())&gt;=-365,"04 Expired last 12 months",(N2993-TODAY())&gt;=-547,"05 Expired last 18 months",TRUE,"06 Expired over 18 months")</f>
        <v>06 Expires over 18 months</v>
      </c>
      <c r="Q2993" s="104"/>
      <c r="R2993" s="84">
        <v>0</v>
      </c>
      <c r="S2993" s="77" t="str" cm="1">
        <f t="array" ref="S2993">_xlfn.IFS(R2993&gt;5000000,"Gold",R2993&gt;=500000,"Silver",R2993&gt;30000,"Bronze",TRUE,"Transactional")</f>
        <v>Transactional</v>
      </c>
      <c r="T2993" s="24" t="s">
        <v>54</v>
      </c>
      <c r="U2993" s="101" t="s">
        <v>455</v>
      </c>
      <c r="V2993" s="101" t="s">
        <v>822</v>
      </c>
      <c r="W2993" s="77" t="str">
        <f t="shared" si="599"/>
        <v>Yes</v>
      </c>
      <c r="X2993" s="77" t="str">
        <f>IFERROR(_xlfn.XLOOKUP(J2993&amp;"||"&amp;K2993,'Mapping Ref.'!$J$2:$J$538,'Mapping Ref.'!$K$2:$K$538),"")</f>
        <v>Corporate</v>
      </c>
      <c r="Y2993" s="77" t="str" cm="1">
        <f t="array" ref="Y2993">_xlfn.IFS(R2993&gt;2000000,"For Publication",R2993&gt;100000,"PID",R2993&gt;30000,"RFQ",TRUE,"Transactional")</f>
        <v>Transactional</v>
      </c>
      <c r="Z2993" s="24" t="s">
        <v>8586</v>
      </c>
      <c r="AA2993" s="32">
        <v>80</v>
      </c>
      <c r="AB2993" s="24">
        <v>80</v>
      </c>
      <c r="AC2993" s="25">
        <v>45827</v>
      </c>
      <c r="AD2993" s="24" t="s">
        <v>58</v>
      </c>
      <c r="AE2993" s="24">
        <v>0</v>
      </c>
      <c r="AF2993" s="24" t="s">
        <v>60</v>
      </c>
      <c r="AG2993" s="24" t="s">
        <v>60</v>
      </c>
      <c r="AH2993" s="24" t="s">
        <v>60</v>
      </c>
      <c r="AI2993" s="24">
        <v>9892966</v>
      </c>
      <c r="AJ2993" s="24" t="s">
        <v>59</v>
      </c>
      <c r="AK2993" s="24" t="s">
        <v>101</v>
      </c>
      <c r="AL2993" s="24" t="s">
        <v>70</v>
      </c>
      <c r="AM2993" s="24" t="s">
        <v>59</v>
      </c>
      <c r="AN2993" s="24"/>
      <c r="AO2993" s="24">
        <v>0</v>
      </c>
      <c r="AP2993" s="24" t="s">
        <v>8471</v>
      </c>
      <c r="AQ2993" s="24" t="s">
        <v>11961</v>
      </c>
      <c r="AR2993" s="24" t="s">
        <v>11962</v>
      </c>
      <c r="AS2993" s="89">
        <f t="shared" si="605"/>
        <v>980</v>
      </c>
      <c r="AT2993" s="24"/>
    </row>
    <row r="2994" spans="1:46" x14ac:dyDescent="0.5">
      <c r="A2994" s="24">
        <v>3175</v>
      </c>
      <c r="B2994" s="24" t="s">
        <v>506</v>
      </c>
      <c r="C2994" s="24"/>
      <c r="D2994" s="24" t="s">
        <v>11963</v>
      </c>
      <c r="E2994" s="24" t="s">
        <v>11964</v>
      </c>
      <c r="F2994" s="77" t="str">
        <f t="shared" si="598"/>
        <v>METROLINE TRAVEL LIMITED</v>
      </c>
      <c r="G2994" s="24" t="s">
        <v>11963</v>
      </c>
      <c r="H2994" s="24" t="s">
        <v>3282</v>
      </c>
      <c r="I2994" s="24" t="s">
        <v>10463</v>
      </c>
      <c r="J2994" s="24" t="s">
        <v>107</v>
      </c>
      <c r="K2994" s="27" t="s">
        <v>3283</v>
      </c>
      <c r="L2994" s="25">
        <v>45827</v>
      </c>
      <c r="M2994" s="25">
        <v>46922</v>
      </c>
      <c r="N2994" s="81">
        <f t="shared" si="603"/>
        <v>46922</v>
      </c>
      <c r="O2994" s="77" t="str">
        <f t="shared" ca="1" si="602"/>
        <v>Live</v>
      </c>
      <c r="P2994" s="77" t="str" cm="1">
        <f t="array" aca="1" ref="P2994" ca="1">_xlfn.IFS((N2994-TODAY())&gt;=547,"06 Expires over 18 months",(N2994-TODAY())&gt;=365,"05 Expires in 18 months",(N2994-TODAY())&gt;=183,"04 Expires in 12 months",(N2994-TODAY())&gt;=92,"03 Expires in 6 months",(N2994-TODAY())&gt;=31,"02 Expires in 3 months",(N2994-TODAY())&gt;=0,"01 Expires in 30 days",(N2994-TODAY())&gt;=-31,"01 Expired last 30 days",(N2994-TODAY())&gt;=-92,"02 Expired last 3 months",(N2994-TODAY())&gt;=-183,"03 Expired last 6 months",(N2994-TODAY())&gt;=-365,"04 Expired last 12 months",(N2994-TODAY())&gt;=-547,"05 Expired last 18 months",TRUE,"06 Expired over 18 months")</f>
        <v>06 Expires over 18 months</v>
      </c>
      <c r="Q2994" s="65">
        <v>50800</v>
      </c>
      <c r="R2994" s="84">
        <f t="shared" ref="R2994:R3013" si="606">MAX(Q2994,Q2994*N(AS2994)/12)</f>
        <v>148166.66666666666</v>
      </c>
      <c r="S2994" s="77" t="str" cm="1">
        <f t="array" ref="S2994">_xlfn.IFS(R2994&gt;5000000,"Gold",R2994&gt;=500000,"Silver",R2994&gt;30000,"Bronze",TRUE,"Transactional")</f>
        <v>Bronze</v>
      </c>
      <c r="T2994" s="24" t="s">
        <v>54</v>
      </c>
      <c r="U2994" s="101" t="s">
        <v>366</v>
      </c>
      <c r="V2994" s="101" t="s">
        <v>853</v>
      </c>
      <c r="W2994" s="77" t="str">
        <f t="shared" si="599"/>
        <v>No</v>
      </c>
      <c r="X2994" s="77" t="str">
        <f>IFERROR(_xlfn.XLOOKUP(J2994&amp;"||"&amp;K2994,'Mapping Ref.'!$J$2:$J$538,'Mapping Ref.'!$K$2:$K$538),"")</f>
        <v>Construction &amp; Estates</v>
      </c>
      <c r="Y2994" s="77" t="str" cm="1">
        <f t="array" ref="Y2994">_xlfn.IFS(R2994&gt;2000000,"For Publication",R2994&gt;100000,"PID",R2994&gt;30000,"RFQ",TRUE,"Transactional")</f>
        <v>PID</v>
      </c>
      <c r="Z2994" s="24" t="s">
        <v>2277</v>
      </c>
      <c r="AA2994" s="32">
        <v>36</v>
      </c>
      <c r="AB2994" s="24">
        <v>0</v>
      </c>
      <c r="AC2994" s="25">
        <v>45827</v>
      </c>
      <c r="AD2994" s="24" t="s">
        <v>58</v>
      </c>
      <c r="AE2994" s="24" t="s">
        <v>8375</v>
      </c>
      <c r="AF2994" s="24" t="s">
        <v>59</v>
      </c>
      <c r="AG2994" s="24" t="s">
        <v>59</v>
      </c>
      <c r="AH2994" s="24" t="s">
        <v>60</v>
      </c>
      <c r="AI2994" s="24">
        <v>2328401</v>
      </c>
      <c r="AJ2994" s="24" t="s">
        <v>59</v>
      </c>
      <c r="AK2994" s="24" t="s">
        <v>101</v>
      </c>
      <c r="AL2994" s="24" t="s">
        <v>8595</v>
      </c>
      <c r="AM2994" s="24" t="s">
        <v>60</v>
      </c>
      <c r="AN2994" s="24" t="s">
        <v>59</v>
      </c>
      <c r="AO2994" s="24">
        <v>0</v>
      </c>
      <c r="AP2994" s="24"/>
      <c r="AQ2994" s="24" t="s">
        <v>11965</v>
      </c>
      <c r="AR2994" s="24" t="s">
        <v>11966</v>
      </c>
      <c r="AS2994" s="89">
        <f t="shared" si="605"/>
        <v>35</v>
      </c>
      <c r="AT2994" s="24"/>
    </row>
    <row r="2995" spans="1:46" x14ac:dyDescent="0.5">
      <c r="A2995" s="24">
        <v>3176</v>
      </c>
      <c r="B2995" s="24" t="s">
        <v>506</v>
      </c>
      <c r="C2995" s="24" t="s">
        <v>77</v>
      </c>
      <c r="D2995" s="24" t="s">
        <v>8338</v>
      </c>
      <c r="E2995" s="24" t="s">
        <v>11967</v>
      </c>
      <c r="F2995" s="77" t="str">
        <f t="shared" si="598"/>
        <v>COMPUTER SOLUTIONS MIDLANDS LTD T/A INFOTECH SOLUTIONS</v>
      </c>
      <c r="G2995" s="24" t="s">
        <v>8338</v>
      </c>
      <c r="H2995" s="24" t="s">
        <v>3282</v>
      </c>
      <c r="I2995" s="24" t="s">
        <v>10463</v>
      </c>
      <c r="J2995" s="24" t="s">
        <v>107</v>
      </c>
      <c r="K2995" s="27" t="s">
        <v>3283</v>
      </c>
      <c r="L2995" s="25">
        <v>45844</v>
      </c>
      <c r="M2995" s="25">
        <v>46208</v>
      </c>
      <c r="N2995" s="81">
        <f t="shared" si="603"/>
        <v>46208</v>
      </c>
      <c r="O2995" s="77" t="str">
        <f t="shared" ca="1" si="602"/>
        <v>Expired</v>
      </c>
      <c r="P2995" s="77" t="str" cm="1">
        <f t="array" aca="1" ref="P2995" ca="1">_xlfn.IFS((N2995-TODAY())&gt;=547,"06 Expires over 18 months",(N2995-TODAY())&gt;=365,"05 Expires in 18 months",(N2995-TODAY())&gt;=183,"04 Expires in 12 months",(N2995-TODAY())&gt;=92,"03 Expires in 6 months",(N2995-TODAY())&gt;=31,"02 Expires in 3 months",(N2995-TODAY())&gt;=0,"01 Expires in 30 days",(N2995-TODAY())&gt;=-31,"01 Expired last 30 days",(N2995-TODAY())&gt;=-92,"02 Expired last 3 months",(N2995-TODAY())&gt;=-183,"03 Expired last 6 months",(N2995-TODAY())&gt;=-365,"04 Expired last 12 months",(N2995-TODAY())&gt;=-547,"05 Expired last 18 months",TRUE,"06 Expired over 18 months")</f>
        <v>02 Expired last 3 months</v>
      </c>
      <c r="Q2995" s="65">
        <v>811</v>
      </c>
      <c r="R2995" s="84">
        <f t="shared" si="606"/>
        <v>811</v>
      </c>
      <c r="S2995" s="77" t="str" cm="1">
        <f t="array" ref="S2995">_xlfn.IFS(R2995&gt;5000000,"Gold",R2995&gt;=500000,"Silver",R2995&gt;30000,"Bronze",TRUE,"Transactional")</f>
        <v>Transactional</v>
      </c>
      <c r="T2995" s="24" t="s">
        <v>54</v>
      </c>
      <c r="U2995" s="101" t="s">
        <v>116</v>
      </c>
      <c r="V2995" s="101" t="s">
        <v>569</v>
      </c>
      <c r="W2995" s="77" t="str">
        <f t="shared" si="599"/>
        <v>No</v>
      </c>
      <c r="X2995" s="77" t="str">
        <f>IFERROR(_xlfn.XLOOKUP(J2995&amp;"||"&amp;K2995,'Mapping Ref.'!$J$2:$J$538,'Mapping Ref.'!$K$2:$K$538),"")</f>
        <v>Construction &amp; Estates</v>
      </c>
      <c r="Y2995" s="77" t="str" cm="1">
        <f t="array" ref="Y2995">_xlfn.IFS(R2995&gt;2000000,"For Publication",R2995&gt;100000,"PID",R2995&gt;30000,"RFQ",TRUE,"Transactional")</f>
        <v>Transactional</v>
      </c>
      <c r="Z2995" s="24" t="s">
        <v>2277</v>
      </c>
      <c r="AA2995" s="32">
        <v>12</v>
      </c>
      <c r="AB2995" s="24">
        <v>0</v>
      </c>
      <c r="AC2995" s="25">
        <v>45827</v>
      </c>
      <c r="AD2995" s="24" t="s">
        <v>58</v>
      </c>
      <c r="AE2995" s="24" t="s">
        <v>8375</v>
      </c>
      <c r="AF2995" s="24" t="s">
        <v>60</v>
      </c>
      <c r="AG2995" s="24" t="s">
        <v>59</v>
      </c>
      <c r="AH2995" s="24" t="s">
        <v>60</v>
      </c>
      <c r="AI2995" s="24">
        <v>9979170</v>
      </c>
      <c r="AJ2995" s="24" t="s">
        <v>59</v>
      </c>
      <c r="AK2995" s="24" t="s">
        <v>101</v>
      </c>
      <c r="AL2995" s="24" t="s">
        <v>70</v>
      </c>
      <c r="AM2995" s="24" t="s">
        <v>60</v>
      </c>
      <c r="AN2995" s="24" t="s">
        <v>59</v>
      </c>
      <c r="AO2995" s="24">
        <v>0</v>
      </c>
      <c r="AP2995" s="24"/>
      <c r="AQ2995" s="24" t="s">
        <v>11968</v>
      </c>
      <c r="AR2995" s="24" t="s">
        <v>11969</v>
      </c>
      <c r="AS2995" s="89">
        <f t="shared" si="605"/>
        <v>11</v>
      </c>
      <c r="AT2995" s="24" t="s">
        <v>8338</v>
      </c>
    </row>
    <row r="2996" spans="1:46" x14ac:dyDescent="0.5">
      <c r="A2996" s="24">
        <v>3177</v>
      </c>
      <c r="B2996" s="24" t="s">
        <v>506</v>
      </c>
      <c r="C2996" s="24" t="s">
        <v>77</v>
      </c>
      <c r="D2996" s="24" t="s">
        <v>6878</v>
      </c>
      <c r="E2996" s="24" t="s">
        <v>11970</v>
      </c>
      <c r="F2996" s="77" t="str">
        <f t="shared" si="598"/>
        <v>Your Family Services Ltd</v>
      </c>
      <c r="G2996" s="24" t="s">
        <v>11216</v>
      </c>
      <c r="H2996" s="24" t="s">
        <v>5010</v>
      </c>
      <c r="I2996" s="24" t="s">
        <v>5010</v>
      </c>
      <c r="J2996" s="24" t="s">
        <v>190</v>
      </c>
      <c r="K2996" s="24" t="s">
        <v>6369</v>
      </c>
      <c r="L2996" s="25">
        <v>45828</v>
      </c>
      <c r="M2996" s="25">
        <v>46195</v>
      </c>
      <c r="N2996" s="81">
        <f t="shared" si="603"/>
        <v>46743</v>
      </c>
      <c r="O2996" s="77" t="str">
        <f t="shared" ca="1" si="602"/>
        <v>Live</v>
      </c>
      <c r="P2996" s="77" t="str" cm="1">
        <f t="array" aca="1" ref="P2996" ca="1">_xlfn.IFS((N2996-TODAY())&gt;=547,"06 Expires over 18 months",(N2996-TODAY())&gt;=365,"05 Expires in 18 months",(N2996-TODAY())&gt;=183,"04 Expires in 12 months",(N2996-TODAY())&gt;=92,"03 Expires in 6 months",(N2996-TODAY())&gt;=31,"02 Expires in 3 months",(N2996-TODAY())&gt;=0,"01 Expires in 30 days",(N2996-TODAY())&gt;=-31,"01 Expired last 30 days",(N2996-TODAY())&gt;=-92,"02 Expired last 3 months",(N2996-TODAY())&gt;=-183,"03 Expired last 6 months",(N2996-TODAY())&gt;=-365,"04 Expired last 12 months",(N2996-TODAY())&gt;=-547,"05 Expired last 18 months",TRUE,"06 Expired over 18 months")</f>
        <v>05 Expires in 18 months</v>
      </c>
      <c r="Q2996" s="65">
        <v>5000</v>
      </c>
      <c r="R2996" s="84">
        <f t="shared" si="606"/>
        <v>12500</v>
      </c>
      <c r="S2996" s="77" t="str" cm="1">
        <f t="array" ref="S2996">_xlfn.IFS(R2996&gt;5000000,"Gold",R2996&gt;=500000,"Silver",R2996&gt;30000,"Bronze",TRUE,"Transactional")</f>
        <v>Transactional</v>
      </c>
      <c r="T2996" s="24" t="s">
        <v>54</v>
      </c>
      <c r="U2996" s="101" t="s">
        <v>190</v>
      </c>
      <c r="V2996" s="101"/>
      <c r="W2996" s="77" t="str">
        <f t="shared" si="599"/>
        <v>Yes</v>
      </c>
      <c r="X2996" s="77" t="str">
        <f>IFERROR(_xlfn.XLOOKUP(J2996&amp;"||"&amp;K2996,'Mapping Ref.'!$J$2:$J$538,'Mapping Ref.'!$K$2:$K$538),"")</f>
        <v>Childrens &amp; Adults</v>
      </c>
      <c r="Y2996" s="77" t="str" cm="1">
        <f t="array" ref="Y2996">_xlfn.IFS(R2996&gt;2000000,"For Publication",R2996&gt;100000,"PID",R2996&gt;30000,"RFQ",TRUE,"Transactional")</f>
        <v>Transactional</v>
      </c>
      <c r="Z2996" s="24" t="s">
        <v>8586</v>
      </c>
      <c r="AA2996" s="32">
        <v>12</v>
      </c>
      <c r="AB2996" s="24">
        <v>18</v>
      </c>
      <c r="AC2996" s="25">
        <v>45828</v>
      </c>
      <c r="AD2996" s="24" t="s">
        <v>58</v>
      </c>
      <c r="AE2996" s="24" t="s">
        <v>8681</v>
      </c>
      <c r="AF2996" s="24" t="s">
        <v>60</v>
      </c>
      <c r="AG2996" s="24" t="s">
        <v>59</v>
      </c>
      <c r="AH2996" s="24" t="s">
        <v>60</v>
      </c>
      <c r="AI2996" s="24">
        <v>15082046</v>
      </c>
      <c r="AJ2996" s="24" t="s">
        <v>60</v>
      </c>
      <c r="AK2996" s="24" t="s">
        <v>101</v>
      </c>
      <c r="AL2996" s="24" t="s">
        <v>70</v>
      </c>
      <c r="AM2996" s="24" t="s">
        <v>59</v>
      </c>
      <c r="AN2996" s="24" t="s">
        <v>59</v>
      </c>
      <c r="AO2996" s="24">
        <v>0</v>
      </c>
      <c r="AP2996" s="24"/>
      <c r="AQ2996" s="24" t="s">
        <v>11971</v>
      </c>
      <c r="AR2996" s="24" t="s">
        <v>11972</v>
      </c>
      <c r="AS2996" s="89">
        <f t="shared" si="605"/>
        <v>30</v>
      </c>
      <c r="AT2996" s="24" t="s">
        <v>11216</v>
      </c>
    </row>
    <row r="2997" spans="1:46" x14ac:dyDescent="0.5">
      <c r="A2997" s="24">
        <v>3178</v>
      </c>
      <c r="B2997" s="24" t="s">
        <v>506</v>
      </c>
      <c r="C2997" s="24"/>
      <c r="D2997" s="24" t="s">
        <v>11973</v>
      </c>
      <c r="E2997" s="24" t="s">
        <v>11974</v>
      </c>
      <c r="F2997" s="77" t="str">
        <f t="shared" si="598"/>
        <v>YOUR NRG LTD</v>
      </c>
      <c r="G2997" s="24" t="s">
        <v>11975</v>
      </c>
      <c r="H2997" s="24" t="s">
        <v>3282</v>
      </c>
      <c r="I2997" s="24" t="s">
        <v>10463</v>
      </c>
      <c r="J2997" s="24" t="s">
        <v>107</v>
      </c>
      <c r="K2997" s="27" t="s">
        <v>3283</v>
      </c>
      <c r="L2997" s="25">
        <v>45839</v>
      </c>
      <c r="M2997" s="25">
        <v>47664</v>
      </c>
      <c r="N2997" s="81">
        <f t="shared" si="603"/>
        <v>48029</v>
      </c>
      <c r="O2997" s="77" t="str">
        <f t="shared" ref="O2997:O3028" ca="1" si="607">IF(N2997&lt;TODAY(),"Expired","Live")</f>
        <v>Live</v>
      </c>
      <c r="P2997" s="77" t="str" cm="1">
        <f t="array" aca="1" ref="P2997" ca="1">_xlfn.IFS((N2997-TODAY())&gt;=547,"06 Expires over 18 months",(N2997-TODAY())&gt;=365,"05 Expires in 18 months",(N2997-TODAY())&gt;=183,"04 Expires in 12 months",(N2997-TODAY())&gt;=92,"03 Expires in 6 months",(N2997-TODAY())&gt;=31,"02 Expires in 3 months",(N2997-TODAY())&gt;=0,"01 Expires in 30 days",(N2997-TODAY())&gt;=-31,"01 Expired last 30 days",(N2997-TODAY())&gt;=-92,"02 Expired last 3 months",(N2997-TODAY())&gt;=-183,"03 Expired last 6 months",(N2997-TODAY())&gt;=-365,"04 Expired last 12 months",(N2997-TODAY())&gt;=-547,"05 Expired last 18 months",TRUE,"06 Expired over 18 months")</f>
        <v>06 Expires over 18 months</v>
      </c>
      <c r="Q2997" s="65">
        <v>5500000</v>
      </c>
      <c r="R2997" s="84">
        <f t="shared" si="606"/>
        <v>32541666.666666668</v>
      </c>
      <c r="S2997" s="77" t="str" cm="1">
        <f t="array" ref="S2997">_xlfn.IFS(R2997&gt;5000000,"Gold",R2997&gt;=500000,"Silver",R2997&gt;30000,"Bronze",TRUE,"Transactional")</f>
        <v>Gold</v>
      </c>
      <c r="T2997" s="24" t="s">
        <v>54</v>
      </c>
      <c r="U2997" s="101" t="s">
        <v>393</v>
      </c>
      <c r="V2997" s="101" t="s">
        <v>756</v>
      </c>
      <c r="W2997" s="77" t="str">
        <f t="shared" si="599"/>
        <v>Yes</v>
      </c>
      <c r="X2997" s="77" t="str">
        <f>IFERROR(_xlfn.XLOOKUP(J2997&amp;"||"&amp;K2997,'Mapping Ref.'!$J$2:$J$538,'Mapping Ref.'!$K$2:$K$538),"")</f>
        <v>Construction &amp; Estates</v>
      </c>
      <c r="Y2997" s="77" t="str" cm="1">
        <f t="array" ref="Y2997">_xlfn.IFS(R2997&gt;2000000,"For Publication",R2997&gt;100000,"PID",R2997&gt;30000,"RFQ",TRUE,"Transactional")</f>
        <v>For Publication</v>
      </c>
      <c r="Z2997" s="24" t="s">
        <v>2277</v>
      </c>
      <c r="AA2997" s="32">
        <v>48</v>
      </c>
      <c r="AB2997" s="24">
        <v>12</v>
      </c>
      <c r="AC2997" s="25">
        <v>45828</v>
      </c>
      <c r="AD2997" s="24" t="s">
        <v>58</v>
      </c>
      <c r="AE2997" s="24" t="s">
        <v>11976</v>
      </c>
      <c r="AF2997" s="24" t="s">
        <v>60</v>
      </c>
      <c r="AG2997" s="24" t="s">
        <v>60</v>
      </c>
      <c r="AH2997" s="24" t="s">
        <v>60</v>
      </c>
      <c r="AI2997" s="24">
        <v>6263424</v>
      </c>
      <c r="AJ2997" s="24" t="s">
        <v>59</v>
      </c>
      <c r="AK2997" s="24" t="s">
        <v>71</v>
      </c>
      <c r="AL2997" s="24" t="s">
        <v>70</v>
      </c>
      <c r="AM2997" s="24" t="s">
        <v>60</v>
      </c>
      <c r="AN2997" s="24" t="s">
        <v>59</v>
      </c>
      <c r="AO2997" s="24">
        <v>0</v>
      </c>
      <c r="AP2997" s="24"/>
      <c r="AQ2997" s="24" t="s">
        <v>11977</v>
      </c>
      <c r="AR2997" s="24" t="s">
        <v>11978</v>
      </c>
      <c r="AS2997" s="89">
        <f t="shared" si="605"/>
        <v>71</v>
      </c>
      <c r="AT2997" s="24"/>
    </row>
    <row r="2998" spans="1:46" x14ac:dyDescent="0.5">
      <c r="A2998" s="24">
        <v>3179</v>
      </c>
      <c r="B2998" s="24"/>
      <c r="C2998" s="24" t="s">
        <v>77</v>
      </c>
      <c r="D2998" s="24" t="s">
        <v>11591</v>
      </c>
      <c r="E2998" s="24" t="s">
        <v>11979</v>
      </c>
      <c r="F2998" s="77" t="str">
        <f t="shared" si="598"/>
        <v>WILLMOTT DIXON CONSTRUCTION LTD</v>
      </c>
      <c r="G2998" s="24" t="s">
        <v>11980</v>
      </c>
      <c r="H2998" s="24" t="s">
        <v>784</v>
      </c>
      <c r="I2998" s="24" t="s">
        <v>6325</v>
      </c>
      <c r="J2998" s="24" t="s">
        <v>321</v>
      </c>
      <c r="K2998" s="27" t="s">
        <v>11664</v>
      </c>
      <c r="L2998" s="25">
        <v>45818</v>
      </c>
      <c r="M2998" s="25">
        <v>45989</v>
      </c>
      <c r="N2998" s="81">
        <f t="shared" si="603"/>
        <v>45989</v>
      </c>
      <c r="O2998" s="77" t="str">
        <f t="shared" ca="1" si="607"/>
        <v>Expired</v>
      </c>
      <c r="P2998" s="77" t="str" cm="1">
        <f t="array" aca="1" ref="P2998" ca="1">_xlfn.IFS((N2998-TODAY())&gt;=547,"06 Expires over 18 months",(N2998-TODAY())&gt;=365,"05 Expires in 18 months",(N2998-TODAY())&gt;=183,"04 Expires in 12 months",(N2998-TODAY())&gt;=92,"03 Expires in 6 months",(N2998-TODAY())&gt;=31,"02 Expires in 3 months",(N2998-TODAY())&gt;=0,"01 Expires in 30 days",(N2998-TODAY())&gt;=-31,"01 Expired last 30 days",(N2998-TODAY())&gt;=-92,"02 Expired last 3 months",(N2998-TODAY())&gt;=-183,"03 Expired last 6 months",(N2998-TODAY())&gt;=-365,"04 Expired last 12 months",(N2998-TODAY())&gt;=-547,"05 Expired last 18 months",TRUE,"06 Expired over 18 months")</f>
        <v>04 Expired last 12 months</v>
      </c>
      <c r="Q2998" s="65">
        <v>186265.38</v>
      </c>
      <c r="R2998" s="84">
        <f t="shared" si="606"/>
        <v>186265.38</v>
      </c>
      <c r="S2998" s="77" t="str" cm="1">
        <f t="array" ref="S2998">_xlfn.IFS(R2998&gt;5000000,"Gold",R2998&gt;=500000,"Silver",R2998&gt;30000,"Bronze",TRUE,"Transactional")</f>
        <v>Bronze</v>
      </c>
      <c r="T2998" s="24" t="s">
        <v>122</v>
      </c>
      <c r="U2998" s="101" t="s">
        <v>123</v>
      </c>
      <c r="V2998" s="101" t="s">
        <v>124</v>
      </c>
      <c r="W2998" s="77" t="str">
        <f t="shared" si="599"/>
        <v>No</v>
      </c>
      <c r="X2998" s="77" t="str">
        <f>IFERROR(_xlfn.XLOOKUP(J2998&amp;"||"&amp;K2998,'Mapping Ref.'!$J$2:$J$538,'Mapping Ref.'!$K$2:$K$538),"")</f>
        <v>Corporate</v>
      </c>
      <c r="Y2998" s="77" t="str" cm="1">
        <f t="array" ref="Y2998">_xlfn.IFS(R2998&gt;2000000,"For Publication",R2998&gt;100000,"PID",R2998&gt;30000,"RFQ",TRUE,"Transactional")</f>
        <v>PID</v>
      </c>
      <c r="Z2998" s="24" t="s">
        <v>2277</v>
      </c>
      <c r="AA2998" s="32">
        <v>6</v>
      </c>
      <c r="AB2998" s="24">
        <v>0</v>
      </c>
      <c r="AC2998" s="25">
        <v>45831</v>
      </c>
      <c r="AD2998" s="24" t="s">
        <v>661</v>
      </c>
      <c r="AE2998" s="24" t="s">
        <v>11981</v>
      </c>
      <c r="AF2998" s="24" t="s">
        <v>60</v>
      </c>
      <c r="AG2998" s="24" t="s">
        <v>60</v>
      </c>
      <c r="AH2998" s="24" t="s">
        <v>60</v>
      </c>
      <c r="AI2998" s="24">
        <v>768173</v>
      </c>
      <c r="AJ2998" s="24" t="s">
        <v>60</v>
      </c>
      <c r="AK2998" s="24" t="s">
        <v>86</v>
      </c>
      <c r="AL2998" s="24" t="s">
        <v>70</v>
      </c>
      <c r="AM2998" s="24" t="s">
        <v>60</v>
      </c>
      <c r="AN2998" s="24" t="s">
        <v>59</v>
      </c>
      <c r="AO2998" s="24">
        <v>0</v>
      </c>
      <c r="AP2998" s="24"/>
      <c r="AQ2998" s="24" t="s">
        <v>11594</v>
      </c>
      <c r="AR2998" s="24" t="s">
        <v>11982</v>
      </c>
      <c r="AS2998" s="89">
        <f t="shared" si="605"/>
        <v>5</v>
      </c>
      <c r="AT2998" s="24" t="s">
        <v>11596</v>
      </c>
    </row>
    <row r="2999" spans="1:46" x14ac:dyDescent="0.5">
      <c r="A2999" s="24">
        <v>3180</v>
      </c>
      <c r="B2999" s="24"/>
      <c r="C2999" s="24" t="s">
        <v>77</v>
      </c>
      <c r="D2999" s="24" t="s">
        <v>11591</v>
      </c>
      <c r="E2999" s="24" t="s">
        <v>11983</v>
      </c>
      <c r="F2999" s="77" t="str">
        <f t="shared" si="598"/>
        <v>WILLMOTT DIXON CONSTRUCTION LTD</v>
      </c>
      <c r="G2999" s="24" t="s">
        <v>11980</v>
      </c>
      <c r="H2999" s="24" t="s">
        <v>784</v>
      </c>
      <c r="I2999" s="24" t="s">
        <v>6325</v>
      </c>
      <c r="J2999" s="24" t="s">
        <v>321</v>
      </c>
      <c r="K2999" s="27" t="s">
        <v>11664</v>
      </c>
      <c r="L2999" s="25">
        <v>45818</v>
      </c>
      <c r="M2999" s="25">
        <v>45989</v>
      </c>
      <c r="N2999" s="81">
        <f t="shared" si="603"/>
        <v>45989</v>
      </c>
      <c r="O2999" s="77" t="str">
        <f t="shared" ca="1" si="607"/>
        <v>Expired</v>
      </c>
      <c r="P2999" s="77" t="str" cm="1">
        <f t="array" aca="1" ref="P2999" ca="1">_xlfn.IFS((N2999-TODAY())&gt;=547,"06 Expires over 18 months",(N2999-TODAY())&gt;=365,"05 Expires in 18 months",(N2999-TODAY())&gt;=183,"04 Expires in 12 months",(N2999-TODAY())&gt;=92,"03 Expires in 6 months",(N2999-TODAY())&gt;=31,"02 Expires in 3 months",(N2999-TODAY())&gt;=0,"01 Expires in 30 days",(N2999-TODAY())&gt;=-31,"01 Expired last 30 days",(N2999-TODAY())&gt;=-92,"02 Expired last 3 months",(N2999-TODAY())&gt;=-183,"03 Expired last 6 months",(N2999-TODAY())&gt;=-365,"04 Expired last 12 months",(N2999-TODAY())&gt;=-547,"05 Expired last 18 months",TRUE,"06 Expired over 18 months")</f>
        <v>04 Expired last 12 months</v>
      </c>
      <c r="Q2999" s="65">
        <v>133070.93</v>
      </c>
      <c r="R2999" s="84">
        <f t="shared" si="606"/>
        <v>133070.93</v>
      </c>
      <c r="S2999" s="77" t="str" cm="1">
        <f t="array" ref="S2999">_xlfn.IFS(R2999&gt;5000000,"Gold",R2999&gt;=500000,"Silver",R2999&gt;30000,"Bronze",TRUE,"Transactional")</f>
        <v>Bronze</v>
      </c>
      <c r="T2999" s="24" t="s">
        <v>122</v>
      </c>
      <c r="U2999" s="101" t="s">
        <v>123</v>
      </c>
      <c r="V2999" s="101" t="s">
        <v>124</v>
      </c>
      <c r="W2999" s="77" t="str">
        <f t="shared" si="599"/>
        <v>No</v>
      </c>
      <c r="X2999" s="77" t="str">
        <f>IFERROR(_xlfn.XLOOKUP(J2999&amp;"||"&amp;K2999,'Mapping Ref.'!$J$2:$J$538,'Mapping Ref.'!$K$2:$K$538),"")</f>
        <v>Corporate</v>
      </c>
      <c r="Y2999" s="77" t="str" cm="1">
        <f t="array" ref="Y2999">_xlfn.IFS(R2999&gt;2000000,"For Publication",R2999&gt;100000,"PID",R2999&gt;30000,"RFQ",TRUE,"Transactional")</f>
        <v>PID</v>
      </c>
      <c r="Z2999" s="24" t="s">
        <v>2277</v>
      </c>
      <c r="AA2999" s="32">
        <v>6</v>
      </c>
      <c r="AB2999" s="24">
        <v>0</v>
      </c>
      <c r="AC2999" s="25">
        <v>45831</v>
      </c>
      <c r="AD2999" s="24" t="s">
        <v>661</v>
      </c>
      <c r="AE2999" s="24" t="s">
        <v>8528</v>
      </c>
      <c r="AF2999" s="24" t="s">
        <v>60</v>
      </c>
      <c r="AG2999" s="24" t="s">
        <v>60</v>
      </c>
      <c r="AH2999" s="24" t="s">
        <v>60</v>
      </c>
      <c r="AI2999" s="24">
        <v>768173</v>
      </c>
      <c r="AJ2999" s="24" t="s">
        <v>60</v>
      </c>
      <c r="AK2999" s="24" t="s">
        <v>101</v>
      </c>
      <c r="AL2999" s="24" t="s">
        <v>70</v>
      </c>
      <c r="AM2999" s="24" t="s">
        <v>60</v>
      </c>
      <c r="AN2999" s="24" t="s">
        <v>59</v>
      </c>
      <c r="AO2999" s="24">
        <v>0</v>
      </c>
      <c r="AP2999" s="24"/>
      <c r="AQ2999" s="24" t="s">
        <v>11594</v>
      </c>
      <c r="AR2999" s="24" t="s">
        <v>11982</v>
      </c>
      <c r="AS2999" s="89">
        <f t="shared" si="605"/>
        <v>5</v>
      </c>
      <c r="AT2999" s="24" t="s">
        <v>11596</v>
      </c>
    </row>
    <row r="3000" spans="1:46" x14ac:dyDescent="0.5">
      <c r="A3000" s="24">
        <v>3181</v>
      </c>
      <c r="B3000" s="24"/>
      <c r="C3000" s="24" t="s">
        <v>77</v>
      </c>
      <c r="D3000" s="24" t="s">
        <v>11591</v>
      </c>
      <c r="E3000" s="24" t="s">
        <v>11984</v>
      </c>
      <c r="F3000" s="77" t="str">
        <f t="shared" si="598"/>
        <v>VPS (UK) Ltd</v>
      </c>
      <c r="G3000" s="24" t="s">
        <v>11985</v>
      </c>
      <c r="H3000" s="24" t="s">
        <v>784</v>
      </c>
      <c r="I3000" s="24" t="s">
        <v>6325</v>
      </c>
      <c r="J3000" s="24" t="s">
        <v>321</v>
      </c>
      <c r="K3000" s="27" t="s">
        <v>11664</v>
      </c>
      <c r="L3000" s="25">
        <v>45820</v>
      </c>
      <c r="M3000" s="25">
        <v>45989</v>
      </c>
      <c r="N3000" s="81">
        <f t="shared" si="603"/>
        <v>45989</v>
      </c>
      <c r="O3000" s="77" t="str">
        <f t="shared" ca="1" si="607"/>
        <v>Expired</v>
      </c>
      <c r="P3000" s="77" t="str" cm="1">
        <f t="array" aca="1" ref="P3000" ca="1">_xlfn.IFS((N3000-TODAY())&gt;=547,"06 Expires over 18 months",(N3000-TODAY())&gt;=365,"05 Expires in 18 months",(N3000-TODAY())&gt;=183,"04 Expires in 12 months",(N3000-TODAY())&gt;=92,"03 Expires in 6 months",(N3000-TODAY())&gt;=31,"02 Expires in 3 months",(N3000-TODAY())&gt;=0,"01 Expires in 30 days",(N3000-TODAY())&gt;=-31,"01 Expired last 30 days",(N3000-TODAY())&gt;=-92,"02 Expired last 3 months",(N3000-TODAY())&gt;=-183,"03 Expired last 6 months",(N3000-TODAY())&gt;=-365,"04 Expired last 12 months",(N3000-TODAY())&gt;=-547,"05 Expired last 18 months",TRUE,"06 Expired over 18 months")</f>
        <v>04 Expired last 12 months</v>
      </c>
      <c r="Q3000" s="65">
        <v>15060</v>
      </c>
      <c r="R3000" s="84">
        <f t="shared" si="606"/>
        <v>15060</v>
      </c>
      <c r="S3000" s="77" t="str" cm="1">
        <f t="array" ref="S3000">_xlfn.IFS(R3000&gt;5000000,"Gold",R3000&gt;=500000,"Silver",R3000&gt;30000,"Bronze",TRUE,"Transactional")</f>
        <v>Transactional</v>
      </c>
      <c r="T3000" s="24" t="s">
        <v>122</v>
      </c>
      <c r="U3000" s="101" t="s">
        <v>116</v>
      </c>
      <c r="V3000" s="101" t="s">
        <v>70</v>
      </c>
      <c r="W3000" s="77" t="str">
        <f t="shared" si="599"/>
        <v>No</v>
      </c>
      <c r="X3000" s="77" t="str">
        <f>IFERROR(_xlfn.XLOOKUP(J3000&amp;"||"&amp;K3000,'Mapping Ref.'!$J$2:$J$538,'Mapping Ref.'!$K$2:$K$538),"")</f>
        <v>Corporate</v>
      </c>
      <c r="Y3000" s="77" t="str" cm="1">
        <f t="array" ref="Y3000">_xlfn.IFS(R3000&gt;2000000,"For Publication",R3000&gt;100000,"PID",R3000&gt;30000,"RFQ",TRUE,"Transactional")</f>
        <v>Transactional</v>
      </c>
      <c r="Z3000" s="24" t="s">
        <v>2277</v>
      </c>
      <c r="AA3000" s="32">
        <v>6</v>
      </c>
      <c r="AB3000" s="24">
        <v>0</v>
      </c>
      <c r="AC3000" s="25">
        <v>45831</v>
      </c>
      <c r="AD3000" s="24" t="s">
        <v>58</v>
      </c>
      <c r="AE3000" s="24" t="s">
        <v>11981</v>
      </c>
      <c r="AF3000" s="24" t="s">
        <v>60</v>
      </c>
      <c r="AG3000" s="24" t="s">
        <v>59</v>
      </c>
      <c r="AH3000" s="24" t="s">
        <v>60</v>
      </c>
      <c r="AI3000" s="24">
        <v>4028962</v>
      </c>
      <c r="AJ3000" s="24" t="s">
        <v>59</v>
      </c>
      <c r="AK3000" s="24" t="s">
        <v>101</v>
      </c>
      <c r="AL3000" s="24" t="s">
        <v>70</v>
      </c>
      <c r="AM3000" s="24" t="s">
        <v>60</v>
      </c>
      <c r="AN3000" s="24" t="s">
        <v>59</v>
      </c>
      <c r="AO3000" s="24">
        <v>0</v>
      </c>
      <c r="AP3000" s="24"/>
      <c r="AQ3000" s="24" t="s">
        <v>11986</v>
      </c>
      <c r="AR3000" s="24" t="s">
        <v>11987</v>
      </c>
      <c r="AS3000" s="89">
        <f t="shared" si="605"/>
        <v>5</v>
      </c>
      <c r="AT3000" s="24" t="s">
        <v>582</v>
      </c>
    </row>
    <row r="3001" spans="1:46" x14ac:dyDescent="0.5">
      <c r="A3001" s="24">
        <v>3182</v>
      </c>
      <c r="B3001" s="24" t="s">
        <v>506</v>
      </c>
      <c r="C3001" s="24"/>
      <c r="D3001" s="24" t="s">
        <v>9028</v>
      </c>
      <c r="E3001" s="24" t="s">
        <v>11988</v>
      </c>
      <c r="F3001" s="77" t="str">
        <f t="shared" si="598"/>
        <v>CALIBRATION ENGINEERING SERVICES LIMITED</v>
      </c>
      <c r="G3001" s="24" t="s">
        <v>9028</v>
      </c>
      <c r="H3001" s="24" t="s">
        <v>3282</v>
      </c>
      <c r="I3001" s="24" t="s">
        <v>10463</v>
      </c>
      <c r="J3001" s="24" t="s">
        <v>107</v>
      </c>
      <c r="K3001" s="27" t="s">
        <v>3283</v>
      </c>
      <c r="L3001" s="25">
        <v>45831</v>
      </c>
      <c r="M3001" s="25">
        <v>46926</v>
      </c>
      <c r="N3001" s="81">
        <f t="shared" si="603"/>
        <v>46926</v>
      </c>
      <c r="O3001" s="77" t="str">
        <f t="shared" ca="1" si="607"/>
        <v>Live</v>
      </c>
      <c r="P3001" s="77" t="str" cm="1">
        <f t="array" aca="1" ref="P3001" ca="1">_xlfn.IFS((N3001-TODAY())&gt;=547,"06 Expires over 18 months",(N3001-TODAY())&gt;=365,"05 Expires in 18 months",(N3001-TODAY())&gt;=183,"04 Expires in 12 months",(N3001-TODAY())&gt;=92,"03 Expires in 6 months",(N3001-TODAY())&gt;=31,"02 Expires in 3 months",(N3001-TODAY())&gt;=0,"01 Expires in 30 days",(N3001-TODAY())&gt;=-31,"01 Expired last 30 days",(N3001-TODAY())&gt;=-92,"02 Expired last 3 months",(N3001-TODAY())&gt;=-183,"03 Expired last 6 months",(N3001-TODAY())&gt;=-365,"04 Expired last 12 months",(N3001-TODAY())&gt;=-547,"05 Expired last 18 months",TRUE,"06 Expired over 18 months")</f>
        <v>06 Expires over 18 months</v>
      </c>
      <c r="Q3001" s="65">
        <v>40500</v>
      </c>
      <c r="R3001" s="84">
        <f t="shared" si="606"/>
        <v>118125</v>
      </c>
      <c r="S3001" s="77" t="str" cm="1">
        <f t="array" ref="S3001">_xlfn.IFS(R3001&gt;5000000,"Gold",R3001&gt;=500000,"Silver",R3001&gt;30000,"Bronze",TRUE,"Transactional")</f>
        <v>Bronze</v>
      </c>
      <c r="T3001" s="24" t="s">
        <v>54</v>
      </c>
      <c r="U3001" s="101" t="s">
        <v>116</v>
      </c>
      <c r="V3001" s="101" t="s">
        <v>70</v>
      </c>
      <c r="W3001" s="77" t="str">
        <f t="shared" si="599"/>
        <v>No</v>
      </c>
      <c r="X3001" s="77" t="str">
        <f>IFERROR(_xlfn.XLOOKUP(J3001&amp;"||"&amp;K3001,'Mapping Ref.'!$J$2:$J$538,'Mapping Ref.'!$K$2:$K$538),"")</f>
        <v>Construction &amp; Estates</v>
      </c>
      <c r="Y3001" s="77" t="str" cm="1">
        <f t="array" ref="Y3001">_xlfn.IFS(R3001&gt;2000000,"For Publication",R3001&gt;100000,"PID",R3001&gt;30000,"RFQ",TRUE,"Transactional")</f>
        <v>PID</v>
      </c>
      <c r="Z3001" s="24" t="s">
        <v>2277</v>
      </c>
      <c r="AA3001" s="32">
        <v>36</v>
      </c>
      <c r="AB3001" s="24">
        <v>0</v>
      </c>
      <c r="AC3001" s="25">
        <v>45831</v>
      </c>
      <c r="AD3001" s="24" t="s">
        <v>58</v>
      </c>
      <c r="AE3001" s="24" t="s">
        <v>8375</v>
      </c>
      <c r="AF3001" s="24" t="s">
        <v>60</v>
      </c>
      <c r="AG3001" s="24" t="s">
        <v>59</v>
      </c>
      <c r="AH3001" s="24" t="s">
        <v>60</v>
      </c>
      <c r="AI3001" s="24">
        <v>4578183</v>
      </c>
      <c r="AJ3001" s="24" t="s">
        <v>59</v>
      </c>
      <c r="AK3001" s="24" t="s">
        <v>101</v>
      </c>
      <c r="AL3001" s="24" t="s">
        <v>8595</v>
      </c>
      <c r="AM3001" s="24" t="s">
        <v>60</v>
      </c>
      <c r="AN3001" s="24" t="s">
        <v>59</v>
      </c>
      <c r="AO3001" s="24">
        <v>0</v>
      </c>
      <c r="AP3001" s="24"/>
      <c r="AQ3001" s="24" t="s">
        <v>11989</v>
      </c>
      <c r="AR3001" s="24" t="s">
        <v>11990</v>
      </c>
      <c r="AS3001" s="89">
        <f t="shared" si="605"/>
        <v>35</v>
      </c>
      <c r="AT3001" s="24"/>
    </row>
    <row r="3002" spans="1:46" x14ac:dyDescent="0.5">
      <c r="A3002" s="24">
        <v>3183</v>
      </c>
      <c r="B3002" s="24" t="s">
        <v>506</v>
      </c>
      <c r="C3002" s="24"/>
      <c r="D3002" s="24" t="s">
        <v>11991</v>
      </c>
      <c r="E3002" s="24" t="s">
        <v>11992</v>
      </c>
      <c r="F3002" s="77" t="str">
        <f t="shared" si="598"/>
        <v>TLC SIGNS</v>
      </c>
      <c r="G3002" s="24" t="s">
        <v>11993</v>
      </c>
      <c r="H3002" s="24" t="s">
        <v>11994</v>
      </c>
      <c r="I3002" s="24" t="s">
        <v>11994</v>
      </c>
      <c r="J3002" s="24" t="s">
        <v>66</v>
      </c>
      <c r="K3002" s="27" t="s">
        <v>746</v>
      </c>
      <c r="L3002" s="25">
        <v>45748</v>
      </c>
      <c r="M3002" s="25">
        <v>46112</v>
      </c>
      <c r="N3002" s="81">
        <f t="shared" si="603"/>
        <v>46112</v>
      </c>
      <c r="O3002" s="77" t="str">
        <f t="shared" ca="1" si="607"/>
        <v>Expired</v>
      </c>
      <c r="P3002" s="77" t="str" cm="1">
        <f t="array" aca="1" ref="P3002" ca="1">_xlfn.IFS((N3002-TODAY())&gt;=547,"06 Expires over 18 months",(N3002-TODAY())&gt;=365,"05 Expires in 18 months",(N3002-TODAY())&gt;=183,"04 Expires in 12 months",(N3002-TODAY())&gt;=92,"03 Expires in 6 months",(N3002-TODAY())&gt;=31,"02 Expires in 3 months",(N3002-TODAY())&gt;=0,"01 Expires in 30 days",(N3002-TODAY())&gt;=-31,"01 Expired last 30 days",(N3002-TODAY())&gt;=-92,"02 Expired last 3 months",(N3002-TODAY())&gt;=-183,"03 Expired last 6 months",(N3002-TODAY())&gt;=-365,"04 Expired last 12 months",(N3002-TODAY())&gt;=-547,"05 Expired last 18 months",TRUE,"06 Expired over 18 months")</f>
        <v>03 Expired last 6 months</v>
      </c>
      <c r="Q3002" s="65">
        <v>1000000</v>
      </c>
      <c r="R3002" s="84">
        <f t="shared" si="606"/>
        <v>1000000</v>
      </c>
      <c r="S3002" s="77" t="str" cm="1">
        <f t="array" ref="S3002">_xlfn.IFS(R3002&gt;5000000,"Gold",R3002&gt;=500000,"Silver",R3002&gt;30000,"Bronze",TRUE,"Transactional")</f>
        <v>Silver</v>
      </c>
      <c r="T3002" s="24" t="s">
        <v>54</v>
      </c>
      <c r="U3002" s="101" t="s">
        <v>69</v>
      </c>
      <c r="V3002" s="101" t="s">
        <v>983</v>
      </c>
      <c r="W3002" s="77" t="str">
        <f t="shared" si="599"/>
        <v>No</v>
      </c>
      <c r="X3002" s="77" t="str">
        <f>IFERROR(_xlfn.XLOOKUP(J3002&amp;"||"&amp;K3002,'Mapping Ref.'!$J$2:$J$538,'Mapping Ref.'!$K$2:$K$538),"")</f>
        <v>Childrens &amp; Adults</v>
      </c>
      <c r="Y3002" s="77" t="str" cm="1">
        <f t="array" ref="Y3002">_xlfn.IFS(R3002&gt;2000000,"For Publication",R3002&gt;100000,"PID",R3002&gt;30000,"RFQ",TRUE,"Transactional")</f>
        <v>PID</v>
      </c>
      <c r="Z3002" s="24" t="s">
        <v>2277</v>
      </c>
      <c r="AA3002" s="32">
        <v>12</v>
      </c>
      <c r="AB3002" s="24">
        <v>0</v>
      </c>
      <c r="AC3002" s="25">
        <v>45832</v>
      </c>
      <c r="AD3002" s="24" t="s">
        <v>58</v>
      </c>
      <c r="AE3002" s="24" t="s">
        <v>11995</v>
      </c>
      <c r="AF3002" s="24" t="s">
        <v>59</v>
      </c>
      <c r="AG3002" s="24" t="s">
        <v>59</v>
      </c>
      <c r="AH3002" s="24" t="s">
        <v>60</v>
      </c>
      <c r="AI3002" s="24" t="s">
        <v>11996</v>
      </c>
      <c r="AJ3002" s="24" t="s">
        <v>60</v>
      </c>
      <c r="AK3002" s="24" t="s">
        <v>303</v>
      </c>
      <c r="AL3002" s="24" t="s">
        <v>70</v>
      </c>
      <c r="AM3002" s="24" t="s">
        <v>60</v>
      </c>
      <c r="AN3002" s="24"/>
      <c r="AO3002" s="24">
        <v>0</v>
      </c>
      <c r="AP3002" s="24"/>
      <c r="AQ3002" s="24" t="s">
        <v>11997</v>
      </c>
      <c r="AR3002" s="24" t="s">
        <v>11998</v>
      </c>
      <c r="AS3002" s="89">
        <f t="shared" si="605"/>
        <v>11</v>
      </c>
      <c r="AT3002" s="24" t="s">
        <v>11999</v>
      </c>
    </row>
    <row r="3003" spans="1:46" x14ac:dyDescent="0.5">
      <c r="A3003" s="24">
        <v>3184</v>
      </c>
      <c r="B3003" s="24" t="s">
        <v>506</v>
      </c>
      <c r="C3003" s="24" t="s">
        <v>77</v>
      </c>
      <c r="D3003" s="24" t="s">
        <v>4628</v>
      </c>
      <c r="E3003" s="24" t="s">
        <v>10253</v>
      </c>
      <c r="F3003" s="77" t="str">
        <f t="shared" si="598"/>
        <v>YPAH</v>
      </c>
      <c r="G3003" s="24" t="s">
        <v>4628</v>
      </c>
      <c r="H3003" s="24" t="s">
        <v>10255</v>
      </c>
      <c r="I3003" s="24" t="s">
        <v>10255</v>
      </c>
      <c r="J3003" s="24" t="s">
        <v>190</v>
      </c>
      <c r="K3003" s="27" t="s">
        <v>2202</v>
      </c>
      <c r="L3003" s="25">
        <v>45832</v>
      </c>
      <c r="M3003" s="25">
        <v>46562</v>
      </c>
      <c r="N3003" s="81">
        <f t="shared" si="603"/>
        <v>46562</v>
      </c>
      <c r="O3003" s="77" t="str">
        <f t="shared" ca="1" si="607"/>
        <v>Live</v>
      </c>
      <c r="P3003" s="77" t="str" cm="1">
        <f t="array" aca="1" ref="P3003" ca="1">_xlfn.IFS((N3003-TODAY())&gt;=547,"06 Expires over 18 months",(N3003-TODAY())&gt;=365,"05 Expires in 18 months",(N3003-TODAY())&gt;=183,"04 Expires in 12 months",(N3003-TODAY())&gt;=92,"03 Expires in 6 months",(N3003-TODAY())&gt;=31,"02 Expires in 3 months",(N3003-TODAY())&gt;=0,"01 Expires in 30 days",(N3003-TODAY())&gt;=-31,"01 Expired last 30 days",(N3003-TODAY())&gt;=-92,"02 Expired last 3 months",(N3003-TODAY())&gt;=-183,"03 Expired last 6 months",(N3003-TODAY())&gt;=-365,"04 Expired last 12 months",(N3003-TODAY())&gt;=-547,"05 Expired last 18 months",TRUE,"06 Expired over 18 months")</f>
        <v>04 Expires in 12 months</v>
      </c>
      <c r="Q3003" s="65">
        <v>17000</v>
      </c>
      <c r="R3003" s="84">
        <f t="shared" si="606"/>
        <v>34000</v>
      </c>
      <c r="S3003" s="77" t="str" cm="1">
        <f t="array" ref="S3003">_xlfn.IFS(R3003&gt;5000000,"Gold",R3003&gt;=500000,"Silver",R3003&gt;30000,"Bronze",TRUE,"Transactional")</f>
        <v>Bronze</v>
      </c>
      <c r="T3003" s="24" t="s">
        <v>54</v>
      </c>
      <c r="U3003" s="101" t="s">
        <v>366</v>
      </c>
      <c r="V3003" s="101" t="s">
        <v>1058</v>
      </c>
      <c r="W3003" s="77" t="str">
        <f t="shared" si="599"/>
        <v>No</v>
      </c>
      <c r="X3003" s="77" t="str">
        <f>IFERROR(_xlfn.XLOOKUP(J3003&amp;"||"&amp;K3003,'Mapping Ref.'!$J$2:$J$538,'Mapping Ref.'!$K$2:$K$538),"")</f>
        <v>Childrens &amp; Adults</v>
      </c>
      <c r="Y3003" s="77" t="str" cm="1">
        <f t="array" ref="Y3003">_xlfn.IFS(R3003&gt;2000000,"For Publication",R3003&gt;100000,"PID",R3003&gt;30000,"RFQ",TRUE,"Transactional")</f>
        <v>RFQ</v>
      </c>
      <c r="Z3003" s="24" t="s">
        <v>8586</v>
      </c>
      <c r="AA3003" s="32">
        <v>24</v>
      </c>
      <c r="AB3003" s="24">
        <v>0</v>
      </c>
      <c r="AC3003" s="25">
        <v>45832</v>
      </c>
      <c r="AD3003" s="24" t="s">
        <v>58</v>
      </c>
      <c r="AE3003" s="24">
        <v>10001447</v>
      </c>
      <c r="AF3003" s="24" t="s">
        <v>59</v>
      </c>
      <c r="AG3003" s="24" t="s">
        <v>59</v>
      </c>
      <c r="AH3003" s="24" t="s">
        <v>60</v>
      </c>
      <c r="AI3003" s="24">
        <v>4462536267</v>
      </c>
      <c r="AJ3003" s="24" t="s">
        <v>60</v>
      </c>
      <c r="AK3003" s="24" t="s">
        <v>101</v>
      </c>
      <c r="AL3003" s="24" t="s">
        <v>70</v>
      </c>
      <c r="AM3003" s="24" t="s">
        <v>59</v>
      </c>
      <c r="AN3003" s="24" t="s">
        <v>59</v>
      </c>
      <c r="AO3003" s="24">
        <v>0</v>
      </c>
      <c r="AP3003" s="24"/>
      <c r="AQ3003" s="24" t="s">
        <v>12000</v>
      </c>
      <c r="AR3003" s="24" t="s">
        <v>12001</v>
      </c>
      <c r="AS3003" s="89">
        <f t="shared" si="605"/>
        <v>24</v>
      </c>
      <c r="AT3003" s="24" t="s">
        <v>4628</v>
      </c>
    </row>
    <row r="3004" spans="1:46" x14ac:dyDescent="0.5">
      <c r="A3004" s="24">
        <v>3185</v>
      </c>
      <c r="B3004" s="24"/>
      <c r="C3004" s="24" t="s">
        <v>77</v>
      </c>
      <c r="D3004" s="24" t="s">
        <v>12002</v>
      </c>
      <c r="E3004" s="24" t="s">
        <v>12003</v>
      </c>
      <c r="F3004" s="77" t="str">
        <f t="shared" si="598"/>
        <v>SAVILLS (UK) LTD</v>
      </c>
      <c r="G3004" s="24" t="s">
        <v>12004</v>
      </c>
      <c r="H3004" s="24" t="s">
        <v>8824</v>
      </c>
      <c r="I3004" s="24" t="s">
        <v>6325</v>
      </c>
      <c r="J3004" s="24" t="s">
        <v>107</v>
      </c>
      <c r="K3004" s="27" t="s">
        <v>337</v>
      </c>
      <c r="L3004" s="25">
        <v>45813</v>
      </c>
      <c r="M3004" s="25">
        <v>45900</v>
      </c>
      <c r="N3004" s="81">
        <f t="shared" si="603"/>
        <v>45900</v>
      </c>
      <c r="O3004" s="77" t="str">
        <f t="shared" ca="1" si="607"/>
        <v>Expired</v>
      </c>
      <c r="P3004" s="77" t="str" cm="1">
        <f t="array" aca="1" ref="P3004" ca="1">_xlfn.IFS((N3004-TODAY())&gt;=547,"06 Expires over 18 months",(N3004-TODAY())&gt;=365,"05 Expires in 18 months",(N3004-TODAY())&gt;=183,"04 Expires in 12 months",(N3004-TODAY())&gt;=92,"03 Expires in 6 months",(N3004-TODAY())&gt;=31,"02 Expires in 3 months",(N3004-TODAY())&gt;=0,"01 Expires in 30 days",(N3004-TODAY())&gt;=-31,"01 Expired last 30 days",(N3004-TODAY())&gt;=-92,"02 Expired last 3 months",(N3004-TODAY())&gt;=-183,"03 Expired last 6 months",(N3004-TODAY())&gt;=-365,"04 Expired last 12 months",(N3004-TODAY())&gt;=-547,"05 Expired last 18 months",TRUE,"06 Expired over 18 months")</f>
        <v>04 Expired last 12 months</v>
      </c>
      <c r="Q3004" s="65">
        <v>12500</v>
      </c>
      <c r="R3004" s="84">
        <f t="shared" si="606"/>
        <v>12500</v>
      </c>
      <c r="S3004" s="77" t="str" cm="1">
        <f t="array" ref="S3004">_xlfn.IFS(R3004&gt;5000000,"Gold",R3004&gt;=500000,"Silver",R3004&gt;30000,"Bronze",TRUE,"Transactional")</f>
        <v>Transactional</v>
      </c>
      <c r="T3004" s="24" t="s">
        <v>122</v>
      </c>
      <c r="U3004" s="101" t="s">
        <v>109</v>
      </c>
      <c r="V3004" s="101" t="s">
        <v>1022</v>
      </c>
      <c r="W3004" s="77" t="str">
        <f t="shared" si="599"/>
        <v>No</v>
      </c>
      <c r="X3004" s="77" t="str">
        <f>IFERROR(_xlfn.XLOOKUP(J3004&amp;"||"&amp;K3004,'Mapping Ref.'!$J$2:$J$538,'Mapping Ref.'!$K$2:$K$538),"")</f>
        <v>Construction &amp; Estates</v>
      </c>
      <c r="Y3004" s="77" t="str" cm="1">
        <f t="array" ref="Y3004">_xlfn.IFS(R3004&gt;2000000,"For Publication",R3004&gt;100000,"PID",R3004&gt;30000,"RFQ",TRUE,"Transactional")</f>
        <v>Transactional</v>
      </c>
      <c r="Z3004" s="24" t="s">
        <v>2277</v>
      </c>
      <c r="AA3004" s="32">
        <v>3</v>
      </c>
      <c r="AB3004" s="24">
        <v>0</v>
      </c>
      <c r="AC3004" s="25">
        <v>45834</v>
      </c>
      <c r="AD3004" s="24" t="s">
        <v>58</v>
      </c>
      <c r="AE3004" s="24" t="s">
        <v>8528</v>
      </c>
      <c r="AF3004" s="24" t="s">
        <v>60</v>
      </c>
      <c r="AG3004" s="24" t="s">
        <v>59</v>
      </c>
      <c r="AH3004" s="24" t="s">
        <v>60</v>
      </c>
      <c r="AI3004" s="24">
        <v>2605138</v>
      </c>
      <c r="AJ3004" s="24" t="s">
        <v>60</v>
      </c>
      <c r="AK3004" s="24" t="s">
        <v>101</v>
      </c>
      <c r="AL3004" s="24" t="s">
        <v>70</v>
      </c>
      <c r="AM3004" s="24" t="s">
        <v>60</v>
      </c>
      <c r="AN3004" s="24" t="s">
        <v>59</v>
      </c>
      <c r="AO3004" s="24">
        <v>0</v>
      </c>
      <c r="AP3004" s="24"/>
      <c r="AQ3004" s="24" t="s">
        <v>12005</v>
      </c>
      <c r="AR3004" s="24" t="s">
        <v>12006</v>
      </c>
      <c r="AS3004" s="89">
        <f t="shared" si="605"/>
        <v>2</v>
      </c>
      <c r="AT3004" s="24" t="s">
        <v>5211</v>
      </c>
    </row>
    <row r="3005" spans="1:46" x14ac:dyDescent="0.5">
      <c r="A3005" s="24">
        <v>3186</v>
      </c>
      <c r="B3005" s="24" t="s">
        <v>506</v>
      </c>
      <c r="C3005" s="24"/>
      <c r="D3005" s="24" t="s">
        <v>12007</v>
      </c>
      <c r="E3005" s="24" t="s">
        <v>12008</v>
      </c>
      <c r="F3005" s="77" t="str">
        <f t="shared" si="598"/>
        <v>DUTCHPOT STORIES CIC</v>
      </c>
      <c r="G3005" s="24" t="s">
        <v>12007</v>
      </c>
      <c r="H3005" s="24" t="s">
        <v>1156</v>
      </c>
      <c r="I3005" s="24" t="s">
        <v>1156</v>
      </c>
      <c r="J3005" s="24" t="s">
        <v>190</v>
      </c>
      <c r="K3005" s="27" t="s">
        <v>1157</v>
      </c>
      <c r="L3005" s="25">
        <v>45835</v>
      </c>
      <c r="M3005" s="25">
        <v>46199</v>
      </c>
      <c r="N3005" s="81">
        <f t="shared" si="603"/>
        <v>46564</v>
      </c>
      <c r="O3005" s="77" t="str">
        <f t="shared" ca="1" si="607"/>
        <v>Live</v>
      </c>
      <c r="P3005" s="77" t="str" cm="1">
        <f t="array" aca="1" ref="P3005" ca="1">_xlfn.IFS((N3005-TODAY())&gt;=547,"06 Expires over 18 months",(N3005-TODAY())&gt;=365,"05 Expires in 18 months",(N3005-TODAY())&gt;=183,"04 Expires in 12 months",(N3005-TODAY())&gt;=92,"03 Expires in 6 months",(N3005-TODAY())&gt;=31,"02 Expires in 3 months",(N3005-TODAY())&gt;=0,"01 Expires in 30 days",(N3005-TODAY())&gt;=-31,"01 Expired last 30 days",(N3005-TODAY())&gt;=-92,"02 Expired last 3 months",(N3005-TODAY())&gt;=-183,"03 Expired last 6 months",(N3005-TODAY())&gt;=-365,"04 Expired last 12 months",(N3005-TODAY())&gt;=-547,"05 Expired last 18 months",TRUE,"06 Expired over 18 months")</f>
        <v>04 Expires in 12 months</v>
      </c>
      <c r="Q3005" s="65">
        <v>1500</v>
      </c>
      <c r="R3005" s="84">
        <f t="shared" si="606"/>
        <v>2875</v>
      </c>
      <c r="S3005" s="77" t="str" cm="1">
        <f t="array" ref="S3005">_xlfn.IFS(R3005&gt;5000000,"Gold",R3005&gt;=500000,"Silver",R3005&gt;30000,"Bronze",TRUE,"Transactional")</f>
        <v>Transactional</v>
      </c>
      <c r="T3005" s="24" t="s">
        <v>54</v>
      </c>
      <c r="U3005" s="101" t="s">
        <v>162</v>
      </c>
      <c r="V3005" s="101" t="s">
        <v>1601</v>
      </c>
      <c r="W3005" s="77" t="str">
        <f t="shared" si="599"/>
        <v>Yes</v>
      </c>
      <c r="X3005" s="77" t="str">
        <f>IFERROR(_xlfn.XLOOKUP(J3005&amp;"||"&amp;K3005,'Mapping Ref.'!$J$2:$J$538,'Mapping Ref.'!$K$2:$K$538),"")</f>
        <v>Childrens &amp; Adults</v>
      </c>
      <c r="Y3005" s="77" t="str" cm="1">
        <f t="array" ref="Y3005">_xlfn.IFS(R3005&gt;2000000,"For Publication",R3005&gt;100000,"PID",R3005&gt;30000,"RFQ",TRUE,"Transactional")</f>
        <v>Transactional</v>
      </c>
      <c r="Z3005" s="24" t="s">
        <v>8586</v>
      </c>
      <c r="AA3005" s="32">
        <v>12</v>
      </c>
      <c r="AB3005" s="24">
        <v>12</v>
      </c>
      <c r="AC3005" s="25">
        <v>45835</v>
      </c>
      <c r="AD3005" s="24" t="s">
        <v>58</v>
      </c>
      <c r="AE3005" s="24" t="s">
        <v>12009</v>
      </c>
      <c r="AF3005" s="24" t="s">
        <v>60</v>
      </c>
      <c r="AG3005" s="24" t="s">
        <v>59</v>
      </c>
      <c r="AH3005" s="24" t="s">
        <v>59</v>
      </c>
      <c r="AI3005" s="24">
        <v>16130320</v>
      </c>
      <c r="AJ3005" s="24" t="s">
        <v>59</v>
      </c>
      <c r="AK3005" s="24" t="s">
        <v>101</v>
      </c>
      <c r="AL3005" s="24" t="s">
        <v>70</v>
      </c>
      <c r="AM3005" s="24" t="s">
        <v>59</v>
      </c>
      <c r="AN3005" s="24"/>
      <c r="AO3005" s="24">
        <v>0</v>
      </c>
      <c r="AP3005" s="24" t="s">
        <v>12010</v>
      </c>
      <c r="AQ3005" s="24" t="s">
        <v>12011</v>
      </c>
      <c r="AR3005" s="24" t="s">
        <v>12012</v>
      </c>
      <c r="AS3005" s="89">
        <f t="shared" si="605"/>
        <v>23</v>
      </c>
      <c r="AT3005" s="24" t="s">
        <v>12013</v>
      </c>
    </row>
    <row r="3006" spans="1:46" x14ac:dyDescent="0.5">
      <c r="A3006" s="24">
        <v>3187</v>
      </c>
      <c r="B3006" s="24"/>
      <c r="C3006" s="24" t="s">
        <v>77</v>
      </c>
      <c r="D3006" s="24" t="s">
        <v>12014</v>
      </c>
      <c r="E3006" s="24" t="s">
        <v>12015</v>
      </c>
      <c r="F3006" s="77" t="str">
        <f t="shared" si="598"/>
        <v>H CAROLAN CONSTRUCTION LIMITED</v>
      </c>
      <c r="G3006" s="24" t="s">
        <v>12016</v>
      </c>
      <c r="H3006" s="24" t="s">
        <v>784</v>
      </c>
      <c r="I3006" s="24" t="s">
        <v>1128</v>
      </c>
      <c r="J3006" s="24" t="s">
        <v>321</v>
      </c>
      <c r="K3006" s="27" t="s">
        <v>3201</v>
      </c>
      <c r="L3006" s="25">
        <v>45834</v>
      </c>
      <c r="M3006" s="25">
        <v>45902</v>
      </c>
      <c r="N3006" s="81">
        <f t="shared" si="603"/>
        <v>45902</v>
      </c>
      <c r="O3006" s="77" t="str">
        <f t="shared" ca="1" si="607"/>
        <v>Expired</v>
      </c>
      <c r="P3006" s="77" t="str" cm="1">
        <f t="array" aca="1" ref="P3006" ca="1">_xlfn.IFS((N3006-TODAY())&gt;=547,"06 Expires over 18 months",(N3006-TODAY())&gt;=365,"05 Expires in 18 months",(N3006-TODAY())&gt;=183,"04 Expires in 12 months",(N3006-TODAY())&gt;=92,"03 Expires in 6 months",(N3006-TODAY())&gt;=31,"02 Expires in 3 months",(N3006-TODAY())&gt;=0,"01 Expires in 30 days",(N3006-TODAY())&gt;=-31,"01 Expired last 30 days",(N3006-TODAY())&gt;=-92,"02 Expired last 3 months",(N3006-TODAY())&gt;=-183,"03 Expired last 6 months",(N3006-TODAY())&gt;=-365,"04 Expired last 12 months",(N3006-TODAY())&gt;=-547,"05 Expired last 18 months",TRUE,"06 Expired over 18 months")</f>
        <v>04 Expired last 12 months</v>
      </c>
      <c r="Q3006" s="65">
        <v>89424</v>
      </c>
      <c r="R3006" s="84">
        <f t="shared" si="606"/>
        <v>89424</v>
      </c>
      <c r="S3006" s="77" t="str" cm="1">
        <f t="array" ref="S3006">_xlfn.IFS(R3006&gt;5000000,"Gold",R3006&gt;=500000,"Silver",R3006&gt;30000,"Bronze",TRUE,"Transactional")</f>
        <v>Bronze</v>
      </c>
      <c r="T3006" s="24" t="s">
        <v>122</v>
      </c>
      <c r="U3006" s="101" t="s">
        <v>123</v>
      </c>
      <c r="V3006" s="101" t="s">
        <v>124</v>
      </c>
      <c r="W3006" s="77" t="str">
        <f t="shared" si="599"/>
        <v>No</v>
      </c>
      <c r="X3006" s="77" t="str">
        <f>IFERROR(_xlfn.XLOOKUP(J3006&amp;"||"&amp;K3006,'Mapping Ref.'!$J$2:$J$538,'Mapping Ref.'!$K$2:$K$538),"")</f>
        <v>Corporate</v>
      </c>
      <c r="Y3006" s="77" t="str" cm="1">
        <f t="array" ref="Y3006">_xlfn.IFS(R3006&gt;2000000,"For Publication",R3006&gt;100000,"PID",R3006&gt;30000,"RFQ",TRUE,"Transactional")</f>
        <v>RFQ</v>
      </c>
      <c r="Z3006" s="24" t="s">
        <v>2277</v>
      </c>
      <c r="AA3006" s="32">
        <v>0</v>
      </c>
      <c r="AB3006" s="24">
        <v>0</v>
      </c>
      <c r="AC3006" s="25">
        <v>45839</v>
      </c>
      <c r="AD3006" s="24" t="s">
        <v>58</v>
      </c>
      <c r="AE3006" s="24" t="s">
        <v>12017</v>
      </c>
      <c r="AF3006" s="24" t="s">
        <v>59</v>
      </c>
      <c r="AG3006" s="24" t="s">
        <v>59</v>
      </c>
      <c r="AH3006" s="24" t="s">
        <v>60</v>
      </c>
      <c r="AI3006" s="24">
        <v>11111650</v>
      </c>
      <c r="AJ3006" s="24" t="s">
        <v>60</v>
      </c>
      <c r="AK3006" s="24" t="s">
        <v>76</v>
      </c>
      <c r="AL3006" s="24" t="s">
        <v>123</v>
      </c>
      <c r="AM3006" s="24" t="s">
        <v>60</v>
      </c>
      <c r="AN3006" s="24" t="s">
        <v>59</v>
      </c>
      <c r="AO3006" s="24">
        <v>0</v>
      </c>
      <c r="AP3006" s="24" t="s">
        <v>8471</v>
      </c>
      <c r="AQ3006" s="24" t="s">
        <v>12018</v>
      </c>
      <c r="AR3006" s="24" t="s">
        <v>12019</v>
      </c>
      <c r="AS3006" s="89">
        <f t="shared" si="605"/>
        <v>2</v>
      </c>
      <c r="AT3006" s="24" t="s">
        <v>9450</v>
      </c>
    </row>
    <row r="3007" spans="1:46" x14ac:dyDescent="0.5">
      <c r="A3007" s="24">
        <v>3188</v>
      </c>
      <c r="B3007" s="24"/>
      <c r="C3007" s="24" t="s">
        <v>77</v>
      </c>
      <c r="D3007" s="24" t="s">
        <v>12020</v>
      </c>
      <c r="E3007" s="24" t="s">
        <v>12021</v>
      </c>
      <c r="F3007" s="77" t="str">
        <f t="shared" si="598"/>
        <v>SOUTHERN COUNTIES ROOFING CONTRACTORS LTD</v>
      </c>
      <c r="G3007" s="24" t="s">
        <v>9389</v>
      </c>
      <c r="H3007" s="24" t="s">
        <v>784</v>
      </c>
      <c r="I3007" s="24" t="s">
        <v>1128</v>
      </c>
      <c r="J3007" s="24" t="s">
        <v>321</v>
      </c>
      <c r="K3007" s="27" t="s">
        <v>3201</v>
      </c>
      <c r="L3007" s="25">
        <v>45836</v>
      </c>
      <c r="M3007" s="25">
        <v>45866</v>
      </c>
      <c r="N3007" s="81">
        <f t="shared" si="603"/>
        <v>45866</v>
      </c>
      <c r="O3007" s="77" t="str">
        <f t="shared" ca="1" si="607"/>
        <v>Expired</v>
      </c>
      <c r="P3007" s="77" t="str" cm="1">
        <f t="array" aca="1" ref="P3007" ca="1">_xlfn.IFS((N3007-TODAY())&gt;=547,"06 Expires over 18 months",(N3007-TODAY())&gt;=365,"05 Expires in 18 months",(N3007-TODAY())&gt;=183,"04 Expires in 12 months",(N3007-TODAY())&gt;=92,"03 Expires in 6 months",(N3007-TODAY())&gt;=31,"02 Expires in 3 months",(N3007-TODAY())&gt;=0,"01 Expires in 30 days",(N3007-TODAY())&gt;=-31,"01 Expired last 30 days",(N3007-TODAY())&gt;=-92,"02 Expired last 3 months",(N3007-TODAY())&gt;=-183,"03 Expired last 6 months",(N3007-TODAY())&gt;=-365,"04 Expired last 12 months",(N3007-TODAY())&gt;=-547,"05 Expired last 18 months",TRUE,"06 Expired over 18 months")</f>
        <v>05 Expired last 18 months</v>
      </c>
      <c r="Q3007" s="65">
        <v>272428</v>
      </c>
      <c r="R3007" s="84">
        <f t="shared" si="606"/>
        <v>272428</v>
      </c>
      <c r="S3007" s="77" t="str" cm="1">
        <f t="array" ref="S3007">_xlfn.IFS(R3007&gt;5000000,"Gold",R3007&gt;=500000,"Silver",R3007&gt;30000,"Bronze",TRUE,"Transactional")</f>
        <v>Bronze</v>
      </c>
      <c r="T3007" s="24" t="s">
        <v>122</v>
      </c>
      <c r="U3007" s="101" t="s">
        <v>366</v>
      </c>
      <c r="V3007" s="101" t="s">
        <v>853</v>
      </c>
      <c r="W3007" s="77" t="str">
        <f t="shared" si="599"/>
        <v>No</v>
      </c>
      <c r="X3007" s="77" t="str">
        <f>IFERROR(_xlfn.XLOOKUP(J3007&amp;"||"&amp;K3007,'Mapping Ref.'!$J$2:$J$538,'Mapping Ref.'!$K$2:$K$538),"")</f>
        <v>Corporate</v>
      </c>
      <c r="Y3007" s="77" t="str" cm="1">
        <f t="array" ref="Y3007">_xlfn.IFS(R3007&gt;2000000,"For Publication",R3007&gt;100000,"PID",R3007&gt;30000,"RFQ",TRUE,"Transactional")</f>
        <v>PID</v>
      </c>
      <c r="Z3007" s="24" t="s">
        <v>2277</v>
      </c>
      <c r="AA3007" s="32">
        <v>0</v>
      </c>
      <c r="AB3007" s="24">
        <v>0</v>
      </c>
      <c r="AC3007" s="25">
        <v>45839</v>
      </c>
      <c r="AD3007" s="24" t="s">
        <v>58</v>
      </c>
      <c r="AE3007" s="24" t="s">
        <v>12022</v>
      </c>
      <c r="AF3007" s="24" t="s">
        <v>59</v>
      </c>
      <c r="AG3007" s="24" t="s">
        <v>59</v>
      </c>
      <c r="AH3007" s="24" t="s">
        <v>60</v>
      </c>
      <c r="AI3007" s="24">
        <v>2144613</v>
      </c>
      <c r="AJ3007" s="24" t="s">
        <v>60</v>
      </c>
      <c r="AK3007" s="24" t="s">
        <v>76</v>
      </c>
      <c r="AL3007" s="24" t="s">
        <v>123</v>
      </c>
      <c r="AM3007" s="24" t="s">
        <v>60</v>
      </c>
      <c r="AN3007" s="24" t="s">
        <v>59</v>
      </c>
      <c r="AO3007" s="24">
        <v>0</v>
      </c>
      <c r="AP3007" s="24" t="s">
        <v>8471</v>
      </c>
      <c r="AQ3007" s="24" t="s">
        <v>12023</v>
      </c>
      <c r="AR3007" s="24" t="s">
        <v>12024</v>
      </c>
      <c r="AS3007" s="89">
        <f t="shared" si="605"/>
        <v>1</v>
      </c>
      <c r="AT3007" s="24" t="s">
        <v>9389</v>
      </c>
    </row>
    <row r="3008" spans="1:46" x14ac:dyDescent="0.5">
      <c r="A3008" s="24">
        <v>3189</v>
      </c>
      <c r="B3008" s="24" t="s">
        <v>506</v>
      </c>
      <c r="C3008" s="24"/>
      <c r="D3008" s="24" t="s">
        <v>12025</v>
      </c>
      <c r="E3008" s="24" t="s">
        <v>5924</v>
      </c>
      <c r="F3008" s="77" t="str">
        <f t="shared" si="598"/>
        <v>Pears Therapy</v>
      </c>
      <c r="G3008" s="24" t="s">
        <v>12026</v>
      </c>
      <c r="H3008" s="24" t="s">
        <v>3816</v>
      </c>
      <c r="I3008" s="24" t="s">
        <v>3816</v>
      </c>
      <c r="J3008" s="24" t="s">
        <v>190</v>
      </c>
      <c r="K3008" s="27" t="s">
        <v>2234</v>
      </c>
      <c r="L3008" s="25">
        <v>45840</v>
      </c>
      <c r="M3008" s="25">
        <v>46204</v>
      </c>
      <c r="N3008" s="81">
        <f t="shared" si="603"/>
        <v>46569</v>
      </c>
      <c r="O3008" s="77" t="str">
        <f t="shared" ca="1" si="607"/>
        <v>Live</v>
      </c>
      <c r="P3008" s="77" t="str" cm="1">
        <f t="array" aca="1" ref="P3008" ca="1">_xlfn.IFS((N3008-TODAY())&gt;=547,"06 Expires over 18 months",(N3008-TODAY())&gt;=365,"05 Expires in 18 months",(N3008-TODAY())&gt;=183,"04 Expires in 12 months",(N3008-TODAY())&gt;=92,"03 Expires in 6 months",(N3008-TODAY())&gt;=31,"02 Expires in 3 months",(N3008-TODAY())&gt;=0,"01 Expires in 30 days",(N3008-TODAY())&gt;=-31,"01 Expired last 30 days",(N3008-TODAY())&gt;=-92,"02 Expired last 3 months",(N3008-TODAY())&gt;=-183,"03 Expired last 6 months",(N3008-TODAY())&gt;=-365,"04 Expired last 12 months",(N3008-TODAY())&gt;=-547,"05 Expired last 18 months",TRUE,"06 Expired over 18 months")</f>
        <v>04 Expires in 12 months</v>
      </c>
      <c r="Q3008" s="65">
        <v>5000</v>
      </c>
      <c r="R3008" s="84">
        <f t="shared" si="606"/>
        <v>9583.3333333333339</v>
      </c>
      <c r="S3008" s="77" t="str" cm="1">
        <f t="array" ref="S3008">_xlfn.IFS(R3008&gt;5000000,"Gold",R3008&gt;=500000,"Silver",R3008&gt;30000,"Bronze",TRUE,"Transactional")</f>
        <v>Transactional</v>
      </c>
      <c r="T3008" s="24" t="s">
        <v>54</v>
      </c>
      <c r="U3008" s="101" t="s">
        <v>190</v>
      </c>
      <c r="V3008" s="101" t="s">
        <v>1742</v>
      </c>
      <c r="W3008" s="77" t="str">
        <f t="shared" si="599"/>
        <v>Yes</v>
      </c>
      <c r="X3008" s="77" t="str">
        <f>IFERROR(_xlfn.XLOOKUP(J3008&amp;"||"&amp;K3008,'Mapping Ref.'!$J$2:$J$538,'Mapping Ref.'!$K$2:$K$538),"")</f>
        <v>Childrens &amp; Adults</v>
      </c>
      <c r="Y3008" s="77" t="str" cm="1">
        <f t="array" ref="Y3008">_xlfn.IFS(R3008&gt;2000000,"For Publication",R3008&gt;100000,"PID",R3008&gt;30000,"RFQ",TRUE,"Transactional")</f>
        <v>Transactional</v>
      </c>
      <c r="Z3008" s="24" t="s">
        <v>8586</v>
      </c>
      <c r="AA3008" s="32">
        <v>12</v>
      </c>
      <c r="AB3008" s="24">
        <v>12</v>
      </c>
      <c r="AC3008" s="25">
        <v>45840</v>
      </c>
      <c r="AD3008" s="24" t="s">
        <v>58</v>
      </c>
      <c r="AE3008" s="24" t="s">
        <v>8375</v>
      </c>
      <c r="AF3008" s="24" t="s">
        <v>59</v>
      </c>
      <c r="AG3008" s="24" t="s">
        <v>59</v>
      </c>
      <c r="AH3008" s="24" t="s">
        <v>60</v>
      </c>
      <c r="AI3008" s="24" t="s">
        <v>8471</v>
      </c>
      <c r="AJ3008" s="24" t="s">
        <v>60</v>
      </c>
      <c r="AK3008" s="24" t="s">
        <v>101</v>
      </c>
      <c r="AL3008" s="24" t="s">
        <v>70</v>
      </c>
      <c r="AM3008" s="24" t="s">
        <v>59</v>
      </c>
      <c r="AN3008" s="24" t="s">
        <v>59</v>
      </c>
      <c r="AO3008" s="24">
        <v>0</v>
      </c>
      <c r="AP3008" s="24"/>
      <c r="AQ3008" s="24" t="s">
        <v>12026</v>
      </c>
      <c r="AR3008" s="24" t="s">
        <v>12027</v>
      </c>
      <c r="AS3008" s="89">
        <f t="shared" si="605"/>
        <v>23</v>
      </c>
      <c r="AT3008" s="24"/>
    </row>
    <row r="3009" spans="1:46" x14ac:dyDescent="0.5">
      <c r="A3009" s="24">
        <v>3190</v>
      </c>
      <c r="B3009" s="24" t="s">
        <v>506</v>
      </c>
      <c r="C3009" s="24"/>
      <c r="D3009" s="24" t="s">
        <v>12028</v>
      </c>
      <c r="E3009" s="24" t="s">
        <v>5924</v>
      </c>
      <c r="F3009" s="77" t="str">
        <f t="shared" si="598"/>
        <v>Anna Skulczuk</v>
      </c>
      <c r="G3009" s="24" t="s">
        <v>12029</v>
      </c>
      <c r="H3009" s="24" t="s">
        <v>3816</v>
      </c>
      <c r="I3009" s="24" t="s">
        <v>3816</v>
      </c>
      <c r="J3009" s="24" t="s">
        <v>190</v>
      </c>
      <c r="K3009" s="27" t="s">
        <v>2234</v>
      </c>
      <c r="L3009" s="25">
        <v>45840</v>
      </c>
      <c r="M3009" s="25">
        <v>46204</v>
      </c>
      <c r="N3009" s="81">
        <f t="shared" si="603"/>
        <v>46569</v>
      </c>
      <c r="O3009" s="77" t="str">
        <f t="shared" ca="1" si="607"/>
        <v>Live</v>
      </c>
      <c r="P3009" s="77" t="str" cm="1">
        <f t="array" aca="1" ref="P3009" ca="1">_xlfn.IFS((N3009-TODAY())&gt;=547,"06 Expires over 18 months",(N3009-TODAY())&gt;=365,"05 Expires in 18 months",(N3009-TODAY())&gt;=183,"04 Expires in 12 months",(N3009-TODAY())&gt;=92,"03 Expires in 6 months",(N3009-TODAY())&gt;=31,"02 Expires in 3 months",(N3009-TODAY())&gt;=0,"01 Expires in 30 days",(N3009-TODAY())&gt;=-31,"01 Expired last 30 days",(N3009-TODAY())&gt;=-92,"02 Expired last 3 months",(N3009-TODAY())&gt;=-183,"03 Expired last 6 months",(N3009-TODAY())&gt;=-365,"04 Expired last 12 months",(N3009-TODAY())&gt;=-547,"05 Expired last 18 months",TRUE,"06 Expired over 18 months")</f>
        <v>04 Expires in 12 months</v>
      </c>
      <c r="Q3009" s="65">
        <v>5000</v>
      </c>
      <c r="R3009" s="84">
        <f t="shared" si="606"/>
        <v>9583.3333333333339</v>
      </c>
      <c r="S3009" s="77" t="str" cm="1">
        <f t="array" ref="S3009">_xlfn.IFS(R3009&gt;5000000,"Gold",R3009&gt;=500000,"Silver",R3009&gt;30000,"Bronze",TRUE,"Transactional")</f>
        <v>Transactional</v>
      </c>
      <c r="T3009" s="24" t="s">
        <v>54</v>
      </c>
      <c r="U3009" s="101" t="s">
        <v>190</v>
      </c>
      <c r="V3009" s="101" t="s">
        <v>1742</v>
      </c>
      <c r="W3009" s="77" t="str">
        <f t="shared" si="599"/>
        <v>Yes</v>
      </c>
      <c r="X3009" s="77" t="str">
        <f>IFERROR(_xlfn.XLOOKUP(J3009&amp;"||"&amp;K3009,'Mapping Ref.'!$J$2:$J$538,'Mapping Ref.'!$K$2:$K$538),"")</f>
        <v>Childrens &amp; Adults</v>
      </c>
      <c r="Y3009" s="77" t="str" cm="1">
        <f t="array" ref="Y3009">_xlfn.IFS(R3009&gt;2000000,"For Publication",R3009&gt;100000,"PID",R3009&gt;30000,"RFQ",TRUE,"Transactional")</f>
        <v>Transactional</v>
      </c>
      <c r="Z3009" s="24" t="s">
        <v>8586</v>
      </c>
      <c r="AA3009" s="32">
        <v>12</v>
      </c>
      <c r="AB3009" s="24">
        <v>12</v>
      </c>
      <c r="AC3009" s="25">
        <v>45840</v>
      </c>
      <c r="AD3009" s="24" t="s">
        <v>58</v>
      </c>
      <c r="AE3009" s="24" t="s">
        <v>8375</v>
      </c>
      <c r="AF3009" s="24" t="s">
        <v>59</v>
      </c>
      <c r="AG3009" s="24" t="s">
        <v>59</v>
      </c>
      <c r="AH3009" s="24" t="s">
        <v>60</v>
      </c>
      <c r="AI3009" s="24" t="s">
        <v>8471</v>
      </c>
      <c r="AJ3009" s="24" t="s">
        <v>60</v>
      </c>
      <c r="AK3009" s="24" t="s">
        <v>101</v>
      </c>
      <c r="AL3009" s="24" t="s">
        <v>70</v>
      </c>
      <c r="AM3009" s="24" t="s">
        <v>59</v>
      </c>
      <c r="AN3009" s="24" t="s">
        <v>59</v>
      </c>
      <c r="AO3009" s="24">
        <v>0</v>
      </c>
      <c r="AP3009" s="24"/>
      <c r="AQ3009" s="24" t="s">
        <v>12029</v>
      </c>
      <c r="AR3009" s="24" t="s">
        <v>12030</v>
      </c>
      <c r="AS3009" s="89">
        <f t="shared" si="605"/>
        <v>23</v>
      </c>
      <c r="AT3009" s="24" t="s">
        <v>12029</v>
      </c>
    </row>
    <row r="3010" spans="1:46" x14ac:dyDescent="0.5">
      <c r="A3010" s="24">
        <v>3191</v>
      </c>
      <c r="B3010" s="24" t="s">
        <v>506</v>
      </c>
      <c r="C3010" s="24"/>
      <c r="D3010" s="24" t="s">
        <v>12031</v>
      </c>
      <c r="E3010" s="24" t="s">
        <v>5924</v>
      </c>
      <c r="F3010" s="77" t="str">
        <f t="shared" ref="F3010:F3073" si="608">IF(AT3010&lt;&gt;"",AT3010,G3010)</f>
        <v>Placement Support Ltd</v>
      </c>
      <c r="G3010" s="24" t="s">
        <v>12032</v>
      </c>
      <c r="H3010" s="24" t="s">
        <v>3816</v>
      </c>
      <c r="I3010" s="24" t="s">
        <v>3816</v>
      </c>
      <c r="J3010" s="24" t="s">
        <v>190</v>
      </c>
      <c r="K3010" s="27" t="s">
        <v>2234</v>
      </c>
      <c r="L3010" s="25">
        <v>45840</v>
      </c>
      <c r="M3010" s="25">
        <v>46204</v>
      </c>
      <c r="N3010" s="81">
        <f t="shared" si="603"/>
        <v>46569</v>
      </c>
      <c r="O3010" s="77" t="str">
        <f t="shared" ca="1" si="607"/>
        <v>Live</v>
      </c>
      <c r="P3010" s="77" t="str" cm="1">
        <f t="array" aca="1" ref="P3010" ca="1">_xlfn.IFS((N3010-TODAY())&gt;=547,"06 Expires over 18 months",(N3010-TODAY())&gt;=365,"05 Expires in 18 months",(N3010-TODAY())&gt;=183,"04 Expires in 12 months",(N3010-TODAY())&gt;=92,"03 Expires in 6 months",(N3010-TODAY())&gt;=31,"02 Expires in 3 months",(N3010-TODAY())&gt;=0,"01 Expires in 30 days",(N3010-TODAY())&gt;=-31,"01 Expired last 30 days",(N3010-TODAY())&gt;=-92,"02 Expired last 3 months",(N3010-TODAY())&gt;=-183,"03 Expired last 6 months",(N3010-TODAY())&gt;=-365,"04 Expired last 12 months",(N3010-TODAY())&gt;=-547,"05 Expired last 18 months",TRUE,"06 Expired over 18 months")</f>
        <v>04 Expires in 12 months</v>
      </c>
      <c r="Q3010" s="65">
        <v>5000</v>
      </c>
      <c r="R3010" s="84">
        <f t="shared" si="606"/>
        <v>9583.3333333333339</v>
      </c>
      <c r="S3010" s="77" t="str" cm="1">
        <f t="array" ref="S3010">_xlfn.IFS(R3010&gt;5000000,"Gold",R3010&gt;=500000,"Silver",R3010&gt;30000,"Bronze",TRUE,"Transactional")</f>
        <v>Transactional</v>
      </c>
      <c r="T3010" s="24" t="s">
        <v>54</v>
      </c>
      <c r="U3010" s="101" t="s">
        <v>190</v>
      </c>
      <c r="V3010" s="101" t="s">
        <v>1742</v>
      </c>
      <c r="W3010" s="77" t="str">
        <f t="shared" ref="W3010:W3073" si="609">IF(AB3010&gt;0,"Yes","No")</f>
        <v>Yes</v>
      </c>
      <c r="X3010" s="77" t="str">
        <f>IFERROR(_xlfn.XLOOKUP(J3010&amp;"||"&amp;K3010,'Mapping Ref.'!$J$2:$J$538,'Mapping Ref.'!$K$2:$K$538),"")</f>
        <v>Childrens &amp; Adults</v>
      </c>
      <c r="Y3010" s="77" t="str" cm="1">
        <f t="array" ref="Y3010">_xlfn.IFS(R3010&gt;2000000,"For Publication",R3010&gt;100000,"PID",R3010&gt;30000,"RFQ",TRUE,"Transactional")</f>
        <v>Transactional</v>
      </c>
      <c r="Z3010" s="24" t="s">
        <v>8586</v>
      </c>
      <c r="AA3010" s="32">
        <v>12</v>
      </c>
      <c r="AB3010" s="24">
        <v>12</v>
      </c>
      <c r="AC3010" s="25">
        <v>45840</v>
      </c>
      <c r="AD3010" s="24" t="s">
        <v>58</v>
      </c>
      <c r="AE3010" s="24" t="s">
        <v>8375</v>
      </c>
      <c r="AF3010" s="24" t="s">
        <v>59</v>
      </c>
      <c r="AG3010" s="24" t="s">
        <v>59</v>
      </c>
      <c r="AH3010" s="24" t="s">
        <v>60</v>
      </c>
      <c r="AI3010" s="24">
        <v>4261980</v>
      </c>
      <c r="AJ3010" s="24" t="s">
        <v>60</v>
      </c>
      <c r="AK3010" s="24" t="s">
        <v>101</v>
      </c>
      <c r="AL3010" s="24" t="s">
        <v>70</v>
      </c>
      <c r="AM3010" s="24" t="s">
        <v>59</v>
      </c>
      <c r="AN3010" s="24" t="s">
        <v>59</v>
      </c>
      <c r="AO3010" s="24">
        <v>0</v>
      </c>
      <c r="AP3010" s="24"/>
      <c r="AQ3010" s="24" t="s">
        <v>12032</v>
      </c>
      <c r="AR3010" s="24" t="s">
        <v>12033</v>
      </c>
      <c r="AS3010" s="89">
        <f t="shared" si="605"/>
        <v>23</v>
      </c>
      <c r="AT3010" s="24" t="s">
        <v>12034</v>
      </c>
    </row>
    <row r="3011" spans="1:46" x14ac:dyDescent="0.5">
      <c r="A3011" s="24">
        <v>3192</v>
      </c>
      <c r="B3011" s="24" t="s">
        <v>506</v>
      </c>
      <c r="C3011" s="24"/>
      <c r="D3011" s="24" t="s">
        <v>12035</v>
      </c>
      <c r="E3011" s="24" t="s">
        <v>5924</v>
      </c>
      <c r="F3011" s="77" t="str">
        <f t="shared" si="608"/>
        <v>Tina Chohan</v>
      </c>
      <c r="G3011" s="24" t="s">
        <v>12036</v>
      </c>
      <c r="H3011" s="24" t="s">
        <v>3816</v>
      </c>
      <c r="I3011" s="24" t="s">
        <v>3816</v>
      </c>
      <c r="J3011" s="24" t="s">
        <v>190</v>
      </c>
      <c r="K3011" s="27" t="s">
        <v>2234</v>
      </c>
      <c r="L3011" s="25">
        <v>45840</v>
      </c>
      <c r="M3011" s="25">
        <v>46204</v>
      </c>
      <c r="N3011" s="81">
        <f t="shared" si="603"/>
        <v>46569</v>
      </c>
      <c r="O3011" s="77" t="str">
        <f t="shared" ca="1" si="607"/>
        <v>Live</v>
      </c>
      <c r="P3011" s="77" t="str" cm="1">
        <f t="array" aca="1" ref="P3011" ca="1">_xlfn.IFS((N3011-TODAY())&gt;=547,"06 Expires over 18 months",(N3011-TODAY())&gt;=365,"05 Expires in 18 months",(N3011-TODAY())&gt;=183,"04 Expires in 12 months",(N3011-TODAY())&gt;=92,"03 Expires in 6 months",(N3011-TODAY())&gt;=31,"02 Expires in 3 months",(N3011-TODAY())&gt;=0,"01 Expires in 30 days",(N3011-TODAY())&gt;=-31,"01 Expired last 30 days",(N3011-TODAY())&gt;=-92,"02 Expired last 3 months",(N3011-TODAY())&gt;=-183,"03 Expired last 6 months",(N3011-TODAY())&gt;=-365,"04 Expired last 12 months",(N3011-TODAY())&gt;=-547,"05 Expired last 18 months",TRUE,"06 Expired over 18 months")</f>
        <v>04 Expires in 12 months</v>
      </c>
      <c r="Q3011" s="65">
        <v>5000</v>
      </c>
      <c r="R3011" s="84">
        <f t="shared" si="606"/>
        <v>9583.3333333333339</v>
      </c>
      <c r="S3011" s="77" t="str" cm="1">
        <f t="array" ref="S3011">_xlfn.IFS(R3011&gt;5000000,"Gold",R3011&gt;=500000,"Silver",R3011&gt;30000,"Bronze",TRUE,"Transactional")</f>
        <v>Transactional</v>
      </c>
      <c r="T3011" s="24" t="s">
        <v>54</v>
      </c>
      <c r="U3011" s="101" t="s">
        <v>190</v>
      </c>
      <c r="V3011" s="101" t="s">
        <v>1742</v>
      </c>
      <c r="W3011" s="77" t="str">
        <f t="shared" si="609"/>
        <v>Yes</v>
      </c>
      <c r="X3011" s="77" t="str">
        <f>IFERROR(_xlfn.XLOOKUP(J3011&amp;"||"&amp;K3011,'Mapping Ref.'!$J$2:$J$538,'Mapping Ref.'!$K$2:$K$538),"")</f>
        <v>Childrens &amp; Adults</v>
      </c>
      <c r="Y3011" s="77" t="str" cm="1">
        <f t="array" ref="Y3011">_xlfn.IFS(R3011&gt;2000000,"For Publication",R3011&gt;100000,"PID",R3011&gt;30000,"RFQ",TRUE,"Transactional")</f>
        <v>Transactional</v>
      </c>
      <c r="Z3011" s="24" t="s">
        <v>8586</v>
      </c>
      <c r="AA3011" s="32">
        <v>12</v>
      </c>
      <c r="AB3011" s="24">
        <v>12</v>
      </c>
      <c r="AC3011" s="25">
        <v>45840</v>
      </c>
      <c r="AD3011" s="24" t="s">
        <v>58</v>
      </c>
      <c r="AE3011" s="24" t="s">
        <v>8375</v>
      </c>
      <c r="AF3011" s="24" t="s">
        <v>59</v>
      </c>
      <c r="AG3011" s="24" t="s">
        <v>59</v>
      </c>
      <c r="AH3011" s="24" t="s">
        <v>60</v>
      </c>
      <c r="AI3011" s="24" t="s">
        <v>8471</v>
      </c>
      <c r="AJ3011" s="24" t="s">
        <v>60</v>
      </c>
      <c r="AK3011" s="24" t="s">
        <v>101</v>
      </c>
      <c r="AL3011" s="24" t="s">
        <v>70</v>
      </c>
      <c r="AM3011" s="24" t="s">
        <v>59</v>
      </c>
      <c r="AN3011" s="24" t="s">
        <v>59</v>
      </c>
      <c r="AO3011" s="24">
        <v>0</v>
      </c>
      <c r="AP3011" s="24"/>
      <c r="AQ3011" s="24" t="s">
        <v>12036</v>
      </c>
      <c r="AR3011" s="24" t="s">
        <v>12037</v>
      </c>
      <c r="AS3011" s="89">
        <f t="shared" si="605"/>
        <v>23</v>
      </c>
      <c r="AT3011" s="24"/>
    </row>
    <row r="3012" spans="1:46" x14ac:dyDescent="0.5">
      <c r="A3012" s="24">
        <v>3193</v>
      </c>
      <c r="B3012" s="24" t="s">
        <v>506</v>
      </c>
      <c r="C3012" s="24"/>
      <c r="D3012" s="24" t="s">
        <v>12038</v>
      </c>
      <c r="E3012" s="24" t="s">
        <v>5924</v>
      </c>
      <c r="F3012" s="77" t="str">
        <f t="shared" si="608"/>
        <v>Gabrielle Pelter</v>
      </c>
      <c r="G3012" s="24" t="s">
        <v>12039</v>
      </c>
      <c r="H3012" s="24" t="s">
        <v>3816</v>
      </c>
      <c r="I3012" s="24" t="s">
        <v>3816</v>
      </c>
      <c r="J3012" s="24" t="s">
        <v>190</v>
      </c>
      <c r="K3012" s="27" t="s">
        <v>2234</v>
      </c>
      <c r="L3012" s="25">
        <v>45840</v>
      </c>
      <c r="M3012" s="25">
        <v>46204</v>
      </c>
      <c r="N3012" s="81">
        <f t="shared" si="603"/>
        <v>46569</v>
      </c>
      <c r="O3012" s="77" t="str">
        <f t="shared" ca="1" si="607"/>
        <v>Live</v>
      </c>
      <c r="P3012" s="77" t="str" cm="1">
        <f t="array" aca="1" ref="P3012" ca="1">_xlfn.IFS((N3012-TODAY())&gt;=547,"06 Expires over 18 months",(N3012-TODAY())&gt;=365,"05 Expires in 18 months",(N3012-TODAY())&gt;=183,"04 Expires in 12 months",(N3012-TODAY())&gt;=92,"03 Expires in 6 months",(N3012-TODAY())&gt;=31,"02 Expires in 3 months",(N3012-TODAY())&gt;=0,"01 Expires in 30 days",(N3012-TODAY())&gt;=-31,"01 Expired last 30 days",(N3012-TODAY())&gt;=-92,"02 Expired last 3 months",(N3012-TODAY())&gt;=-183,"03 Expired last 6 months",(N3012-TODAY())&gt;=-365,"04 Expired last 12 months",(N3012-TODAY())&gt;=-547,"05 Expired last 18 months",TRUE,"06 Expired over 18 months")</f>
        <v>04 Expires in 12 months</v>
      </c>
      <c r="Q3012" s="65">
        <v>5000</v>
      </c>
      <c r="R3012" s="84">
        <f t="shared" si="606"/>
        <v>9583.3333333333339</v>
      </c>
      <c r="S3012" s="77" t="str" cm="1">
        <f t="array" ref="S3012">_xlfn.IFS(R3012&gt;5000000,"Gold",R3012&gt;=500000,"Silver",R3012&gt;30000,"Bronze",TRUE,"Transactional")</f>
        <v>Transactional</v>
      </c>
      <c r="T3012" s="24" t="s">
        <v>54</v>
      </c>
      <c r="U3012" s="101" t="s">
        <v>190</v>
      </c>
      <c r="V3012" s="101" t="s">
        <v>1742</v>
      </c>
      <c r="W3012" s="77" t="str">
        <f t="shared" si="609"/>
        <v>Yes</v>
      </c>
      <c r="X3012" s="77" t="str">
        <f>IFERROR(_xlfn.XLOOKUP(J3012&amp;"||"&amp;K3012,'Mapping Ref.'!$J$2:$J$538,'Mapping Ref.'!$K$2:$K$538),"")</f>
        <v>Childrens &amp; Adults</v>
      </c>
      <c r="Y3012" s="77" t="str" cm="1">
        <f t="array" ref="Y3012">_xlfn.IFS(R3012&gt;2000000,"For Publication",R3012&gt;100000,"PID",R3012&gt;30000,"RFQ",TRUE,"Transactional")</f>
        <v>Transactional</v>
      </c>
      <c r="Z3012" s="24" t="s">
        <v>8586</v>
      </c>
      <c r="AA3012" s="32">
        <v>12</v>
      </c>
      <c r="AB3012" s="24">
        <v>12</v>
      </c>
      <c r="AC3012" s="25">
        <v>45840</v>
      </c>
      <c r="AD3012" s="24" t="s">
        <v>58</v>
      </c>
      <c r="AE3012" s="24" t="s">
        <v>8375</v>
      </c>
      <c r="AF3012" s="24" t="s">
        <v>59</v>
      </c>
      <c r="AG3012" s="24" t="s">
        <v>59</v>
      </c>
      <c r="AH3012" s="24" t="s">
        <v>60</v>
      </c>
      <c r="AI3012" s="24" t="s">
        <v>8471</v>
      </c>
      <c r="AJ3012" s="24" t="s">
        <v>60</v>
      </c>
      <c r="AK3012" s="24" t="s">
        <v>101</v>
      </c>
      <c r="AL3012" s="24" t="s">
        <v>70</v>
      </c>
      <c r="AM3012" s="24" t="s">
        <v>59</v>
      </c>
      <c r="AN3012" s="24" t="s">
        <v>59</v>
      </c>
      <c r="AO3012" s="24">
        <v>0</v>
      </c>
      <c r="AP3012" s="24"/>
      <c r="AQ3012" s="24" t="s">
        <v>12039</v>
      </c>
      <c r="AR3012" s="24" t="s">
        <v>12040</v>
      </c>
      <c r="AS3012" s="89">
        <f t="shared" si="605"/>
        <v>23</v>
      </c>
      <c r="AT3012" s="24"/>
    </row>
    <row r="3013" spans="1:46" x14ac:dyDescent="0.5">
      <c r="A3013" s="24">
        <v>3194</v>
      </c>
      <c r="B3013" s="24" t="s">
        <v>506</v>
      </c>
      <c r="C3013" s="24"/>
      <c r="D3013" s="24" t="s">
        <v>12041</v>
      </c>
      <c r="E3013" s="24" t="s">
        <v>12042</v>
      </c>
      <c r="F3013" s="77" t="str">
        <f t="shared" si="608"/>
        <v>Sprout Social</v>
      </c>
      <c r="G3013" s="24" t="s">
        <v>12041</v>
      </c>
      <c r="H3013" s="24" t="s">
        <v>12043</v>
      </c>
      <c r="I3013" s="24" t="s">
        <v>12043</v>
      </c>
      <c r="J3013" s="24" t="s">
        <v>97</v>
      </c>
      <c r="K3013" s="27" t="s">
        <v>2521</v>
      </c>
      <c r="L3013" s="25">
        <v>45908</v>
      </c>
      <c r="M3013" s="25">
        <v>46272</v>
      </c>
      <c r="N3013" s="81">
        <f t="shared" si="603"/>
        <v>46272</v>
      </c>
      <c r="O3013" s="77" t="str">
        <f t="shared" ca="1" si="607"/>
        <v>Live</v>
      </c>
      <c r="P3013" s="77" t="str" cm="1">
        <f t="array" aca="1" ref="P3013" ca="1">_xlfn.IFS((N3013-TODAY())&gt;=547,"06 Expires over 18 months",(N3013-TODAY())&gt;=365,"05 Expires in 18 months",(N3013-TODAY())&gt;=183,"04 Expires in 12 months",(N3013-TODAY())&gt;=92,"03 Expires in 6 months",(N3013-TODAY())&gt;=31,"02 Expires in 3 months",(N3013-TODAY())&gt;=0,"01 Expires in 30 days",(N3013-TODAY())&gt;=-31,"01 Expired last 30 days",(N3013-TODAY())&gt;=-92,"02 Expired last 3 months",(N3013-TODAY())&gt;=-183,"03 Expired last 6 months",(N3013-TODAY())&gt;=-365,"04 Expired last 12 months",(N3013-TODAY())&gt;=-547,"05 Expired last 18 months",TRUE,"06 Expired over 18 months")</f>
        <v>01 Expires in 30 days</v>
      </c>
      <c r="Q3013" s="65">
        <v>11500</v>
      </c>
      <c r="R3013" s="84">
        <f t="shared" si="606"/>
        <v>11500</v>
      </c>
      <c r="S3013" s="77" t="str" cm="1">
        <f t="array" ref="S3013">_xlfn.IFS(R3013&gt;5000000,"Gold",R3013&gt;=500000,"Silver",R3013&gt;30000,"Bronze",TRUE,"Transactional")</f>
        <v>Transactional</v>
      </c>
      <c r="T3013" s="24" t="s">
        <v>54</v>
      </c>
      <c r="U3013" s="101" t="s">
        <v>116</v>
      </c>
      <c r="V3013" s="101" t="s">
        <v>569</v>
      </c>
      <c r="W3013" s="77" t="str">
        <f t="shared" si="609"/>
        <v>No</v>
      </c>
      <c r="X3013" s="77" t="str">
        <f>IFERROR(_xlfn.XLOOKUP(J3013&amp;"||"&amp;K3013,'Mapping Ref.'!$J$2:$J$538,'Mapping Ref.'!$K$2:$K$538),"")</f>
        <v>Corporate</v>
      </c>
      <c r="Y3013" s="77" t="str" cm="1">
        <f t="array" ref="Y3013">_xlfn.IFS(R3013&gt;2000000,"For Publication",R3013&gt;100000,"PID",R3013&gt;30000,"RFQ",TRUE,"Transactional")</f>
        <v>Transactional</v>
      </c>
      <c r="Z3013" s="24" t="s">
        <v>2277</v>
      </c>
      <c r="AA3013" s="32">
        <v>12</v>
      </c>
      <c r="AB3013" s="24">
        <v>0</v>
      </c>
      <c r="AC3013" s="25">
        <v>45840</v>
      </c>
      <c r="AD3013" s="24" t="s">
        <v>58</v>
      </c>
      <c r="AE3013" s="24">
        <v>0</v>
      </c>
      <c r="AF3013" s="24" t="s">
        <v>60</v>
      </c>
      <c r="AG3013" s="24" t="s">
        <v>59</v>
      </c>
      <c r="AH3013" s="24" t="s">
        <v>60</v>
      </c>
      <c r="AI3013" s="24">
        <v>0</v>
      </c>
      <c r="AJ3013" s="24" t="s">
        <v>59</v>
      </c>
      <c r="AK3013" s="24" t="s">
        <v>101</v>
      </c>
      <c r="AL3013" s="24" t="s">
        <v>70</v>
      </c>
      <c r="AM3013" s="24" t="s">
        <v>59</v>
      </c>
      <c r="AN3013" s="24" t="s">
        <v>60</v>
      </c>
      <c r="AO3013" s="24">
        <v>0</v>
      </c>
      <c r="AP3013" s="24"/>
      <c r="AQ3013" s="24" t="s">
        <v>12044</v>
      </c>
      <c r="AR3013" s="24" t="s">
        <v>12045</v>
      </c>
      <c r="AS3013" s="89">
        <f t="shared" si="605"/>
        <v>11</v>
      </c>
      <c r="AT3013" s="24"/>
    </row>
    <row r="3014" spans="1:46" x14ac:dyDescent="0.5">
      <c r="A3014" s="24">
        <v>3195</v>
      </c>
      <c r="B3014" s="24" t="s">
        <v>506</v>
      </c>
      <c r="C3014" s="24" t="s">
        <v>77</v>
      </c>
      <c r="D3014" s="24" t="s">
        <v>12046</v>
      </c>
      <c r="E3014" s="24" t="s">
        <v>12047</v>
      </c>
      <c r="F3014" s="77" t="str">
        <f t="shared" si="608"/>
        <v>WATES PROPERTY SERVICES LTD</v>
      </c>
      <c r="G3014" s="24" t="s">
        <v>11690</v>
      </c>
      <c r="H3014" s="24" t="s">
        <v>11691</v>
      </c>
      <c r="I3014" s="24" t="s">
        <v>8489</v>
      </c>
      <c r="J3014" s="24" t="s">
        <v>107</v>
      </c>
      <c r="K3014" s="27" t="s">
        <v>543</v>
      </c>
      <c r="L3014" s="25">
        <v>45813</v>
      </c>
      <c r="M3014" s="25">
        <v>46178</v>
      </c>
      <c r="N3014" s="81">
        <f t="shared" si="603"/>
        <v>46543</v>
      </c>
      <c r="O3014" s="77" t="str">
        <f t="shared" ca="1" si="607"/>
        <v>Live</v>
      </c>
      <c r="P3014" s="77" t="str" cm="1">
        <f t="array" aca="1" ref="P3014" ca="1">_xlfn.IFS((N3014-TODAY())&gt;=547,"06 Expires over 18 months",(N3014-TODAY())&gt;=365,"05 Expires in 18 months",(N3014-TODAY())&gt;=183,"04 Expires in 12 months",(N3014-TODAY())&gt;=92,"03 Expires in 6 months",(N3014-TODAY())&gt;=31,"02 Expires in 3 months",(N3014-TODAY())&gt;=0,"01 Expires in 30 days",(N3014-TODAY())&gt;=-31,"01 Expired last 30 days",(N3014-TODAY())&gt;=-92,"02 Expired last 3 months",(N3014-TODAY())&gt;=-183,"03 Expired last 6 months",(N3014-TODAY())&gt;=-365,"04 Expired last 12 months",(N3014-TODAY())&gt;=-547,"05 Expired last 18 months",TRUE,"06 Expired over 18 months")</f>
        <v>04 Expires in 12 months</v>
      </c>
      <c r="Q3014" s="104"/>
      <c r="R3014" s="84">
        <v>0</v>
      </c>
      <c r="S3014" s="77" t="str" cm="1">
        <f t="array" ref="S3014">_xlfn.IFS(R3014&gt;5000000,"Gold",R3014&gt;=500000,"Silver",R3014&gt;30000,"Bronze",TRUE,"Transactional")</f>
        <v>Transactional</v>
      </c>
      <c r="T3014" s="24" t="s">
        <v>122</v>
      </c>
      <c r="U3014" s="101" t="s">
        <v>123</v>
      </c>
      <c r="V3014" s="101" t="s">
        <v>338</v>
      </c>
      <c r="W3014" s="77" t="str">
        <f t="shared" si="609"/>
        <v>Yes</v>
      </c>
      <c r="X3014" s="77" t="str">
        <f>IFERROR(_xlfn.XLOOKUP(J3014&amp;"||"&amp;K3014,'Mapping Ref.'!$J$2:$J$538,'Mapping Ref.'!$K$2:$K$538),"")</f>
        <v>Construction &amp; Estates</v>
      </c>
      <c r="Y3014" s="77" t="str" cm="1">
        <f t="array" ref="Y3014">_xlfn.IFS(R3014&gt;2000000,"For Publication",R3014&gt;100000,"PID",R3014&gt;30000,"RFQ",TRUE,"Transactional")</f>
        <v>Transactional</v>
      </c>
      <c r="Z3014" s="24" t="s">
        <v>2277</v>
      </c>
      <c r="AA3014" s="32">
        <v>12</v>
      </c>
      <c r="AB3014" s="24">
        <v>12</v>
      </c>
      <c r="AC3014" s="25">
        <v>45841</v>
      </c>
      <c r="AD3014" s="24" t="s">
        <v>58</v>
      </c>
      <c r="AE3014" s="24" t="s">
        <v>12048</v>
      </c>
      <c r="AF3014" s="24" t="s">
        <v>60</v>
      </c>
      <c r="AG3014" s="24" t="s">
        <v>60</v>
      </c>
      <c r="AH3014" s="24" t="s">
        <v>60</v>
      </c>
      <c r="AI3014" s="24">
        <v>1141788</v>
      </c>
      <c r="AJ3014" s="24" t="s">
        <v>60</v>
      </c>
      <c r="AK3014" s="24" t="s">
        <v>86</v>
      </c>
      <c r="AL3014" s="24" t="s">
        <v>123</v>
      </c>
      <c r="AM3014" s="24" t="s">
        <v>60</v>
      </c>
      <c r="AN3014" s="24" t="s">
        <v>59</v>
      </c>
      <c r="AO3014" s="24">
        <v>0</v>
      </c>
      <c r="AP3014" s="24"/>
      <c r="AQ3014" s="24" t="s">
        <v>12049</v>
      </c>
      <c r="AR3014" s="24" t="s">
        <v>12050</v>
      </c>
      <c r="AS3014" s="89">
        <f t="shared" si="605"/>
        <v>24</v>
      </c>
      <c r="AT3014" s="24" t="s">
        <v>11695</v>
      </c>
    </row>
    <row r="3015" spans="1:46" x14ac:dyDescent="0.5">
      <c r="A3015" s="24">
        <v>3196</v>
      </c>
      <c r="B3015" s="24" t="s">
        <v>506</v>
      </c>
      <c r="C3015" s="24"/>
      <c r="D3015" s="24" t="s">
        <v>12051</v>
      </c>
      <c r="E3015" s="24" t="s">
        <v>12052</v>
      </c>
      <c r="F3015" s="77" t="str">
        <f t="shared" si="608"/>
        <v>GERALD EVE LLP</v>
      </c>
      <c r="G3015" s="24" t="s">
        <v>12053</v>
      </c>
      <c r="H3015" s="24" t="s">
        <v>702</v>
      </c>
      <c r="I3015" s="24" t="s">
        <v>3993</v>
      </c>
      <c r="J3015" s="24" t="s">
        <v>52</v>
      </c>
      <c r="K3015" s="27" t="s">
        <v>873</v>
      </c>
      <c r="L3015" s="25">
        <v>45636</v>
      </c>
      <c r="M3015" s="25">
        <v>46366</v>
      </c>
      <c r="N3015" s="81">
        <f t="shared" si="603"/>
        <v>46731</v>
      </c>
      <c r="O3015" s="77" t="str">
        <f t="shared" ca="1" si="607"/>
        <v>Live</v>
      </c>
      <c r="P3015" s="77" t="str" cm="1">
        <f t="array" aca="1" ref="P3015" ca="1">_xlfn.IFS((N3015-TODAY())&gt;=547,"06 Expires over 18 months",(N3015-TODAY())&gt;=365,"05 Expires in 18 months",(N3015-TODAY())&gt;=183,"04 Expires in 12 months",(N3015-TODAY())&gt;=92,"03 Expires in 6 months",(N3015-TODAY())&gt;=31,"02 Expires in 3 months",(N3015-TODAY())&gt;=0,"01 Expires in 30 days",(N3015-TODAY())&gt;=-31,"01 Expired last 30 days",(N3015-TODAY())&gt;=-92,"02 Expired last 3 months",(N3015-TODAY())&gt;=-183,"03 Expired last 6 months",(N3015-TODAY())&gt;=-365,"04 Expired last 12 months",(N3015-TODAY())&gt;=-547,"05 Expired last 18 months",TRUE,"06 Expired over 18 months")</f>
        <v>05 Expires in 18 months</v>
      </c>
      <c r="Q3015" s="65">
        <v>50000</v>
      </c>
      <c r="R3015" s="84">
        <f t="shared" ref="R3015:R3046" si="610">MAX(Q3015,Q3015*N(AS3015)/12)</f>
        <v>150000</v>
      </c>
      <c r="S3015" s="77" t="str" cm="1">
        <f t="array" ref="S3015">_xlfn.IFS(R3015&gt;5000000,"Gold",R3015&gt;=500000,"Silver",R3015&gt;30000,"Bronze",TRUE,"Transactional")</f>
        <v>Bronze</v>
      </c>
      <c r="T3015" s="24" t="s">
        <v>54</v>
      </c>
      <c r="U3015" s="101" t="s">
        <v>455</v>
      </c>
      <c r="V3015" s="101" t="s">
        <v>1457</v>
      </c>
      <c r="W3015" s="77" t="str">
        <f t="shared" si="609"/>
        <v>Yes</v>
      </c>
      <c r="X3015" s="77" t="str">
        <f>IFERROR(_xlfn.XLOOKUP(J3015&amp;"||"&amp;K3015,'Mapping Ref.'!$J$2:$J$538,'Mapping Ref.'!$K$2:$K$538),"")</f>
        <v>Corporate</v>
      </c>
      <c r="Y3015" s="77" t="str" cm="1">
        <f t="array" ref="Y3015">_xlfn.IFS(R3015&gt;2000000,"For Publication",R3015&gt;100000,"PID",R3015&gt;30000,"RFQ",TRUE,"Transactional")</f>
        <v>PID</v>
      </c>
      <c r="Z3015" s="24" t="s">
        <v>8586</v>
      </c>
      <c r="AA3015" s="32">
        <v>24</v>
      </c>
      <c r="AB3015" s="24">
        <v>12</v>
      </c>
      <c r="AC3015" s="25">
        <v>45841</v>
      </c>
      <c r="AD3015" s="24" t="s">
        <v>58</v>
      </c>
      <c r="AE3015" s="24" t="s">
        <v>12054</v>
      </c>
      <c r="AF3015" s="24" t="s">
        <v>60</v>
      </c>
      <c r="AG3015" s="24" t="s">
        <v>60</v>
      </c>
      <c r="AH3015" s="24" t="s">
        <v>60</v>
      </c>
      <c r="AI3015" s="24" t="s">
        <v>12055</v>
      </c>
      <c r="AJ3015" s="24" t="s">
        <v>60</v>
      </c>
      <c r="AK3015" s="24" t="s">
        <v>101</v>
      </c>
      <c r="AL3015" s="24" t="s">
        <v>70</v>
      </c>
      <c r="AM3015" s="24" t="s">
        <v>60</v>
      </c>
      <c r="AN3015" s="24" t="s">
        <v>59</v>
      </c>
      <c r="AO3015" s="24">
        <v>0</v>
      </c>
      <c r="AP3015" s="24"/>
      <c r="AQ3015" s="24" t="s">
        <v>12056</v>
      </c>
      <c r="AR3015" s="24" t="s">
        <v>12057</v>
      </c>
      <c r="AS3015" s="89">
        <f t="shared" si="605"/>
        <v>36</v>
      </c>
      <c r="AT3015" s="24" t="s">
        <v>12058</v>
      </c>
    </row>
    <row r="3016" spans="1:46" x14ac:dyDescent="0.5">
      <c r="A3016" s="24">
        <v>3197</v>
      </c>
      <c r="B3016" s="24"/>
      <c r="C3016" s="24"/>
      <c r="D3016" s="24" t="s">
        <v>2373</v>
      </c>
      <c r="E3016" s="24" t="s">
        <v>12059</v>
      </c>
      <c r="F3016" s="77" t="str">
        <f t="shared" si="608"/>
        <v>ALBANY BUILDING CONTRACTORS</v>
      </c>
      <c r="G3016" s="24" t="s">
        <v>12060</v>
      </c>
      <c r="H3016" s="24" t="s">
        <v>11691</v>
      </c>
      <c r="I3016" s="24" t="s">
        <v>8489</v>
      </c>
      <c r="J3016" s="24" t="s">
        <v>107</v>
      </c>
      <c r="K3016" s="27" t="s">
        <v>12061</v>
      </c>
      <c r="L3016" s="25">
        <v>43822</v>
      </c>
      <c r="M3016" s="25">
        <v>44004</v>
      </c>
      <c r="N3016" s="81">
        <f t="shared" si="603"/>
        <v>44096</v>
      </c>
      <c r="O3016" s="77" t="str">
        <f t="shared" ca="1" si="607"/>
        <v>Expired</v>
      </c>
      <c r="P3016" s="77" t="str" cm="1">
        <f t="array" aca="1" ref="P3016" ca="1">_xlfn.IFS((N3016-TODAY())&gt;=547,"06 Expires over 18 months",(N3016-TODAY())&gt;=365,"05 Expires in 18 months",(N3016-TODAY())&gt;=183,"04 Expires in 12 months",(N3016-TODAY())&gt;=92,"03 Expires in 6 months",(N3016-TODAY())&gt;=31,"02 Expires in 3 months",(N3016-TODAY())&gt;=0,"01 Expires in 30 days",(N3016-TODAY())&gt;=-31,"01 Expired last 30 days",(N3016-TODAY())&gt;=-92,"02 Expired last 3 months",(N3016-TODAY())&gt;=-183,"03 Expired last 6 months",(N3016-TODAY())&gt;=-365,"04 Expired last 12 months",(N3016-TODAY())&gt;=-547,"05 Expired last 18 months",TRUE,"06 Expired over 18 months")</f>
        <v>06 Expired over 18 months</v>
      </c>
      <c r="Q3016" s="65">
        <v>250000</v>
      </c>
      <c r="R3016" s="84">
        <f t="shared" si="610"/>
        <v>250000</v>
      </c>
      <c r="S3016" s="77" t="str" cm="1">
        <f t="array" ref="S3016">_xlfn.IFS(R3016&gt;5000000,"Gold",R3016&gt;=500000,"Silver",R3016&gt;30000,"Bronze",TRUE,"Transactional")</f>
        <v>Bronze</v>
      </c>
      <c r="T3016" s="24" t="s">
        <v>122</v>
      </c>
      <c r="U3016" s="101" t="s">
        <v>109</v>
      </c>
      <c r="V3016" s="101" t="s">
        <v>2428</v>
      </c>
      <c r="W3016" s="77" t="str">
        <f t="shared" si="609"/>
        <v>Yes</v>
      </c>
      <c r="X3016" s="77" t="str">
        <f>IFERROR(_xlfn.XLOOKUP(J3016&amp;"||"&amp;K3016,'Mapping Ref.'!$J$2:$J$538,'Mapping Ref.'!$K$2:$K$538),"")</f>
        <v>Construction &amp; Estates</v>
      </c>
      <c r="Y3016" s="77" t="str" cm="1">
        <f t="array" ref="Y3016">_xlfn.IFS(R3016&gt;2000000,"For Publication",R3016&gt;100000,"PID",R3016&gt;30000,"RFQ",TRUE,"Transactional")</f>
        <v>PID</v>
      </c>
      <c r="Z3016" s="24" t="s">
        <v>2277</v>
      </c>
      <c r="AA3016" s="32">
        <v>6</v>
      </c>
      <c r="AB3016" s="24">
        <v>3</v>
      </c>
      <c r="AC3016" s="25">
        <v>45841</v>
      </c>
      <c r="AD3016" s="24" t="s">
        <v>58</v>
      </c>
      <c r="AE3016" s="24" t="s">
        <v>8375</v>
      </c>
      <c r="AF3016" s="24" t="s">
        <v>59</v>
      </c>
      <c r="AG3016" s="24" t="s">
        <v>59</v>
      </c>
      <c r="AH3016" s="24" t="s">
        <v>60</v>
      </c>
      <c r="AI3016" s="24" t="s">
        <v>12062</v>
      </c>
      <c r="AJ3016" s="24" t="s">
        <v>60</v>
      </c>
      <c r="AK3016" s="24" t="s">
        <v>101</v>
      </c>
      <c r="AL3016" s="24" t="s">
        <v>123</v>
      </c>
      <c r="AM3016" s="24" t="s">
        <v>60</v>
      </c>
      <c r="AN3016" s="24" t="s">
        <v>59</v>
      </c>
      <c r="AO3016" s="24">
        <v>0</v>
      </c>
      <c r="AP3016" s="24"/>
      <c r="AQ3016" s="24" t="s">
        <v>12063</v>
      </c>
      <c r="AR3016" s="24" t="s">
        <v>12064</v>
      </c>
      <c r="AS3016" s="89">
        <f t="shared" si="605"/>
        <v>8</v>
      </c>
      <c r="AT3016" s="24" t="s">
        <v>12065</v>
      </c>
    </row>
    <row r="3017" spans="1:46" x14ac:dyDescent="0.5">
      <c r="A3017" s="24">
        <v>3198</v>
      </c>
      <c r="B3017" s="24" t="s">
        <v>506</v>
      </c>
      <c r="C3017" s="24" t="s">
        <v>77</v>
      </c>
      <c r="D3017" s="24" t="s">
        <v>12066</v>
      </c>
      <c r="E3017" s="24" t="s">
        <v>12067</v>
      </c>
      <c r="F3017" s="77" t="str">
        <f t="shared" si="608"/>
        <v>CARTER JONAS</v>
      </c>
      <c r="G3017" s="24" t="s">
        <v>12068</v>
      </c>
      <c r="H3017" s="24" t="s">
        <v>3993</v>
      </c>
      <c r="I3017" s="24" t="s">
        <v>3993</v>
      </c>
      <c r="J3017" s="24" t="s">
        <v>52</v>
      </c>
      <c r="K3017" s="27" t="s">
        <v>3994</v>
      </c>
      <c r="L3017" s="25">
        <v>45839</v>
      </c>
      <c r="M3017" s="25">
        <v>47664</v>
      </c>
      <c r="N3017" s="81">
        <f t="shared" si="603"/>
        <v>48395</v>
      </c>
      <c r="O3017" s="77" t="str">
        <f t="shared" ca="1" si="607"/>
        <v>Live</v>
      </c>
      <c r="P3017" s="77" t="str" cm="1">
        <f t="array" aca="1" ref="P3017" ca="1">_xlfn.IFS((N3017-TODAY())&gt;=547,"06 Expires over 18 months",(N3017-TODAY())&gt;=365,"05 Expires in 18 months",(N3017-TODAY())&gt;=183,"04 Expires in 12 months",(N3017-TODAY())&gt;=92,"03 Expires in 6 months",(N3017-TODAY())&gt;=31,"02 Expires in 3 months",(N3017-TODAY())&gt;=0,"01 Expires in 30 days",(N3017-TODAY())&gt;=-31,"01 Expired last 30 days",(N3017-TODAY())&gt;=-92,"02 Expired last 3 months",(N3017-TODAY())&gt;=-183,"03 Expired last 6 months",(N3017-TODAY())&gt;=-365,"04 Expired last 12 months",(N3017-TODAY())&gt;=-547,"05 Expired last 18 months",TRUE,"06 Expired over 18 months")</f>
        <v>06 Expires over 18 months</v>
      </c>
      <c r="Q3017" s="65">
        <v>2975000</v>
      </c>
      <c r="R3017" s="84">
        <f t="shared" si="610"/>
        <v>20577083.333333332</v>
      </c>
      <c r="S3017" s="77" t="str" cm="1">
        <f t="array" ref="S3017">_xlfn.IFS(R3017&gt;5000000,"Gold",R3017&gt;=500000,"Silver",R3017&gt;30000,"Bronze",TRUE,"Transactional")</f>
        <v>Gold</v>
      </c>
      <c r="T3017" s="24" t="s">
        <v>54</v>
      </c>
      <c r="U3017" s="101" t="s">
        <v>109</v>
      </c>
      <c r="V3017" s="101" t="s">
        <v>110</v>
      </c>
      <c r="W3017" s="77" t="str">
        <f t="shared" si="609"/>
        <v>Yes</v>
      </c>
      <c r="X3017" s="77" t="str">
        <f>IFERROR(_xlfn.XLOOKUP(J3017&amp;"||"&amp;K3017,'Mapping Ref.'!$J$2:$J$538,'Mapping Ref.'!$K$2:$K$538),"")</f>
        <v>Construction &amp; Estates</v>
      </c>
      <c r="Y3017" s="77" t="str" cm="1">
        <f t="array" ref="Y3017">_xlfn.IFS(R3017&gt;2000000,"For Publication",R3017&gt;100000,"PID",R3017&gt;30000,"RFQ",TRUE,"Transactional")</f>
        <v>For Publication</v>
      </c>
      <c r="Z3017" s="24" t="s">
        <v>8586</v>
      </c>
      <c r="AA3017" s="32">
        <v>60</v>
      </c>
      <c r="AB3017" s="24">
        <v>24</v>
      </c>
      <c r="AC3017" s="25">
        <v>45841</v>
      </c>
      <c r="AD3017" s="24" t="s">
        <v>58</v>
      </c>
      <c r="AE3017" s="24" t="s">
        <v>12069</v>
      </c>
      <c r="AF3017" s="24" t="s">
        <v>60</v>
      </c>
      <c r="AG3017" s="24" t="s">
        <v>60</v>
      </c>
      <c r="AH3017" s="24" t="s">
        <v>60</v>
      </c>
      <c r="AI3017" s="24" t="s">
        <v>2958</v>
      </c>
      <c r="AJ3017" s="24" t="s">
        <v>60</v>
      </c>
      <c r="AK3017" s="24" t="s">
        <v>57</v>
      </c>
      <c r="AL3017" s="24" t="s">
        <v>70</v>
      </c>
      <c r="AM3017" s="24" t="s">
        <v>60</v>
      </c>
      <c r="AN3017" s="24" t="s">
        <v>59</v>
      </c>
      <c r="AO3017" s="24">
        <v>0</v>
      </c>
      <c r="AP3017" s="24"/>
      <c r="AQ3017" s="24" t="s">
        <v>12070</v>
      </c>
      <c r="AR3017" s="24" t="s">
        <v>12071</v>
      </c>
      <c r="AS3017" s="89">
        <f t="shared" si="605"/>
        <v>83</v>
      </c>
      <c r="AT3017" s="24" t="s">
        <v>2955</v>
      </c>
    </row>
    <row r="3018" spans="1:46" x14ac:dyDescent="0.5">
      <c r="A3018" s="24">
        <v>3199</v>
      </c>
      <c r="B3018" s="24" t="s">
        <v>506</v>
      </c>
      <c r="C3018" s="24" t="s">
        <v>77</v>
      </c>
      <c r="D3018" s="24" t="s">
        <v>12072</v>
      </c>
      <c r="E3018" s="24" t="s">
        <v>12073</v>
      </c>
      <c r="F3018" s="77" t="str">
        <f t="shared" si="608"/>
        <v>BNP PARIBAS REAL ESTATE</v>
      </c>
      <c r="G3018" s="24" t="s">
        <v>12074</v>
      </c>
      <c r="H3018" s="24" t="s">
        <v>3993</v>
      </c>
      <c r="I3018" s="24" t="s">
        <v>3993</v>
      </c>
      <c r="J3018" s="24" t="s">
        <v>107</v>
      </c>
      <c r="K3018" s="27" t="s">
        <v>12075</v>
      </c>
      <c r="L3018" s="25">
        <v>45839</v>
      </c>
      <c r="M3018" s="25">
        <v>47664</v>
      </c>
      <c r="N3018" s="81">
        <f t="shared" si="603"/>
        <v>48395</v>
      </c>
      <c r="O3018" s="77" t="str">
        <f t="shared" ca="1" si="607"/>
        <v>Live</v>
      </c>
      <c r="P3018" s="77" t="str" cm="1">
        <f t="array" aca="1" ref="P3018" ca="1">_xlfn.IFS((N3018-TODAY())&gt;=547,"06 Expires over 18 months",(N3018-TODAY())&gt;=365,"05 Expires in 18 months",(N3018-TODAY())&gt;=183,"04 Expires in 12 months",(N3018-TODAY())&gt;=92,"03 Expires in 6 months",(N3018-TODAY())&gt;=31,"02 Expires in 3 months",(N3018-TODAY())&gt;=0,"01 Expires in 30 days",(N3018-TODAY())&gt;=-31,"01 Expired last 30 days",(N3018-TODAY())&gt;=-92,"02 Expired last 3 months",(N3018-TODAY())&gt;=-183,"03 Expired last 6 months",(N3018-TODAY())&gt;=-365,"04 Expired last 12 months",(N3018-TODAY())&gt;=-547,"05 Expired last 18 months",TRUE,"06 Expired over 18 months")</f>
        <v>06 Expires over 18 months</v>
      </c>
      <c r="Q3018" s="65">
        <v>980000</v>
      </c>
      <c r="R3018" s="84">
        <f t="shared" si="610"/>
        <v>6778333.333333333</v>
      </c>
      <c r="S3018" s="77" t="str" cm="1">
        <f t="array" ref="S3018">_xlfn.IFS(R3018&gt;5000000,"Gold",R3018&gt;=500000,"Silver",R3018&gt;30000,"Bronze",TRUE,"Transactional")</f>
        <v>Gold</v>
      </c>
      <c r="T3018" s="24" t="s">
        <v>122</v>
      </c>
      <c r="U3018" s="101" t="s">
        <v>190</v>
      </c>
      <c r="V3018" s="101" t="s">
        <v>75</v>
      </c>
      <c r="W3018" s="77" t="str">
        <f t="shared" si="609"/>
        <v>Yes</v>
      </c>
      <c r="X3018" s="77" t="str">
        <f>IFERROR(_xlfn.XLOOKUP(J3018&amp;"||"&amp;K3018,'Mapping Ref.'!$J$2:$J$538,'Mapping Ref.'!$K$2:$K$538),"")</f>
        <v>Construction &amp; Estates</v>
      </c>
      <c r="Y3018" s="77" t="str" cm="1">
        <f t="array" ref="Y3018">_xlfn.IFS(R3018&gt;2000000,"For Publication",R3018&gt;100000,"PID",R3018&gt;30000,"RFQ",TRUE,"Transactional")</f>
        <v>For Publication</v>
      </c>
      <c r="Z3018" s="24" t="s">
        <v>8586</v>
      </c>
      <c r="AA3018" s="32">
        <v>60</v>
      </c>
      <c r="AB3018" s="24">
        <v>24</v>
      </c>
      <c r="AC3018" s="25">
        <v>45841</v>
      </c>
      <c r="AD3018" s="24" t="s">
        <v>58</v>
      </c>
      <c r="AE3018" s="24" t="s">
        <v>12069</v>
      </c>
      <c r="AF3018" s="24" t="s">
        <v>60</v>
      </c>
      <c r="AG3018" s="24" t="s">
        <v>60</v>
      </c>
      <c r="AH3018" s="24" t="s">
        <v>60</v>
      </c>
      <c r="AI3018" s="24">
        <v>4176965</v>
      </c>
      <c r="AJ3018" s="24" t="s">
        <v>60</v>
      </c>
      <c r="AK3018" s="24" t="s">
        <v>57</v>
      </c>
      <c r="AL3018" s="24" t="s">
        <v>70</v>
      </c>
      <c r="AM3018" s="24" t="s">
        <v>60</v>
      </c>
      <c r="AN3018" s="24" t="s">
        <v>59</v>
      </c>
      <c r="AO3018" s="24">
        <v>0</v>
      </c>
      <c r="AP3018" s="24"/>
      <c r="AQ3018" s="24" t="s">
        <v>12076</v>
      </c>
      <c r="AR3018" s="24" t="s">
        <v>12077</v>
      </c>
      <c r="AS3018" s="89">
        <f t="shared" si="605"/>
        <v>83</v>
      </c>
      <c r="AT3018" s="24" t="s">
        <v>7030</v>
      </c>
    </row>
    <row r="3019" spans="1:46" x14ac:dyDescent="0.5">
      <c r="A3019" s="24">
        <v>3200</v>
      </c>
      <c r="B3019" s="24"/>
      <c r="C3019" s="24"/>
      <c r="D3019" s="24" t="s">
        <v>12078</v>
      </c>
      <c r="E3019" s="24" t="s">
        <v>12079</v>
      </c>
      <c r="F3019" s="77" t="str">
        <f t="shared" si="608"/>
        <v>Kelling Associates</v>
      </c>
      <c r="G3019" s="24" t="s">
        <v>12080</v>
      </c>
      <c r="H3019" s="24" t="s">
        <v>2695</v>
      </c>
      <c r="I3019" s="24" t="s">
        <v>2695</v>
      </c>
      <c r="J3019" s="24" t="s">
        <v>97</v>
      </c>
      <c r="K3019" s="27" t="s">
        <v>12081</v>
      </c>
      <c r="L3019" s="25">
        <v>45845</v>
      </c>
      <c r="M3019" s="25">
        <v>45937</v>
      </c>
      <c r="N3019" s="81">
        <f t="shared" si="603"/>
        <v>46029</v>
      </c>
      <c r="O3019" s="77" t="str">
        <f t="shared" ca="1" si="607"/>
        <v>Expired</v>
      </c>
      <c r="P3019" s="77" t="str" cm="1">
        <f t="array" aca="1" ref="P3019" ca="1">_xlfn.IFS((N3019-TODAY())&gt;=547,"06 Expires over 18 months",(N3019-TODAY())&gt;=365,"05 Expires in 18 months",(N3019-TODAY())&gt;=183,"04 Expires in 12 months",(N3019-TODAY())&gt;=92,"03 Expires in 6 months",(N3019-TODAY())&gt;=31,"02 Expires in 3 months",(N3019-TODAY())&gt;=0,"01 Expires in 30 days",(N3019-TODAY())&gt;=-31,"01 Expired last 30 days",(N3019-TODAY())&gt;=-92,"02 Expired last 3 months",(N3019-TODAY())&gt;=-183,"03 Expired last 6 months",(N3019-TODAY())&gt;=-365,"04 Expired last 12 months",(N3019-TODAY())&gt;=-547,"05 Expired last 18 months",TRUE,"06 Expired over 18 months")</f>
        <v>04 Expired last 12 months</v>
      </c>
      <c r="Q3019" s="65">
        <v>20000</v>
      </c>
      <c r="R3019" s="84">
        <f t="shared" si="610"/>
        <v>20000</v>
      </c>
      <c r="S3019" s="77" t="str" cm="1">
        <f t="array" ref="S3019">_xlfn.IFS(R3019&gt;5000000,"Gold",R3019&gt;=500000,"Silver",R3019&gt;30000,"Bronze",TRUE,"Transactional")</f>
        <v>Transactional</v>
      </c>
      <c r="T3019" s="24" t="s">
        <v>54</v>
      </c>
      <c r="U3019" s="101" t="s">
        <v>109</v>
      </c>
      <c r="V3019" s="101" t="s">
        <v>1022</v>
      </c>
      <c r="W3019" s="77" t="str">
        <f t="shared" si="609"/>
        <v>Yes</v>
      </c>
      <c r="X3019" s="77" t="str">
        <f>IFERROR(_xlfn.XLOOKUP(J3019&amp;"||"&amp;K3019,'Mapping Ref.'!$J$2:$J$538,'Mapping Ref.'!$K$2:$K$538),"")</f>
        <v>Corporate</v>
      </c>
      <c r="Y3019" s="77" t="str" cm="1">
        <f t="array" ref="Y3019">_xlfn.IFS(R3019&gt;2000000,"For Publication",R3019&gt;100000,"PID",R3019&gt;30000,"RFQ",TRUE,"Transactional")</f>
        <v>Transactional</v>
      </c>
      <c r="Z3019" s="24" t="s">
        <v>2277</v>
      </c>
      <c r="AA3019" s="32">
        <v>3</v>
      </c>
      <c r="AB3019" s="24">
        <v>3</v>
      </c>
      <c r="AC3019" s="25">
        <v>45845</v>
      </c>
      <c r="AD3019" s="24" t="s">
        <v>661</v>
      </c>
      <c r="AE3019" s="24" t="s">
        <v>8375</v>
      </c>
      <c r="AF3019" s="24" t="s">
        <v>60</v>
      </c>
      <c r="AG3019" s="24" t="s">
        <v>59</v>
      </c>
      <c r="AH3019" s="24" t="s">
        <v>60</v>
      </c>
      <c r="AI3019" s="24">
        <v>9545072</v>
      </c>
      <c r="AJ3019" s="24" t="s">
        <v>59</v>
      </c>
      <c r="AK3019" s="24" t="s">
        <v>101</v>
      </c>
      <c r="AL3019" s="24" t="s">
        <v>70</v>
      </c>
      <c r="AM3019" s="24" t="s">
        <v>60</v>
      </c>
      <c r="AN3019" s="24" t="s">
        <v>59</v>
      </c>
      <c r="AO3019" s="24">
        <v>0</v>
      </c>
      <c r="AP3019" s="24"/>
      <c r="AQ3019" s="24" t="s">
        <v>12082</v>
      </c>
      <c r="AR3019" s="24" t="s">
        <v>12083</v>
      </c>
      <c r="AS3019" s="89">
        <f t="shared" si="605"/>
        <v>6</v>
      </c>
      <c r="AT3019" s="24"/>
    </row>
    <row r="3020" spans="1:46" x14ac:dyDescent="0.5">
      <c r="A3020" s="24">
        <v>3201</v>
      </c>
      <c r="B3020" s="24"/>
      <c r="C3020" s="24" t="s">
        <v>77</v>
      </c>
      <c r="D3020" s="24" t="s">
        <v>12084</v>
      </c>
      <c r="E3020" s="24" t="s">
        <v>12085</v>
      </c>
      <c r="F3020" s="77" t="str">
        <f t="shared" si="608"/>
        <v>PA FINLAY &amp; CO LTD</v>
      </c>
      <c r="G3020" s="24" t="s">
        <v>12086</v>
      </c>
      <c r="H3020" s="24" t="s">
        <v>784</v>
      </c>
      <c r="I3020" s="24" t="s">
        <v>1128</v>
      </c>
      <c r="J3020" s="24" t="s">
        <v>321</v>
      </c>
      <c r="K3020" s="27" t="s">
        <v>3201</v>
      </c>
      <c r="L3020" s="25">
        <v>45859</v>
      </c>
      <c r="M3020" s="25">
        <v>45898</v>
      </c>
      <c r="N3020" s="81">
        <f t="shared" si="603"/>
        <v>45898</v>
      </c>
      <c r="O3020" s="77" t="str">
        <f t="shared" ca="1" si="607"/>
        <v>Expired</v>
      </c>
      <c r="P3020" s="77" t="str" cm="1">
        <f t="array" aca="1" ref="P3020" ca="1">_xlfn.IFS((N3020-TODAY())&gt;=547,"06 Expires over 18 months",(N3020-TODAY())&gt;=365,"05 Expires in 18 months",(N3020-TODAY())&gt;=183,"04 Expires in 12 months",(N3020-TODAY())&gt;=92,"03 Expires in 6 months",(N3020-TODAY())&gt;=31,"02 Expires in 3 months",(N3020-TODAY())&gt;=0,"01 Expires in 30 days",(N3020-TODAY())&gt;=-31,"01 Expired last 30 days",(N3020-TODAY())&gt;=-92,"02 Expired last 3 months",(N3020-TODAY())&gt;=-183,"03 Expired last 6 months",(N3020-TODAY())&gt;=-365,"04 Expired last 12 months",(N3020-TODAY())&gt;=-547,"05 Expired last 18 months",TRUE,"06 Expired over 18 months")</f>
        <v>04 Expired last 12 months</v>
      </c>
      <c r="Q3020" s="65">
        <v>40125</v>
      </c>
      <c r="R3020" s="84">
        <f t="shared" si="610"/>
        <v>40125</v>
      </c>
      <c r="S3020" s="77" t="str" cm="1">
        <f t="array" ref="S3020">_xlfn.IFS(R3020&gt;5000000,"Gold",R3020&gt;=500000,"Silver",R3020&gt;30000,"Bronze",TRUE,"Transactional")</f>
        <v>Bronze</v>
      </c>
      <c r="T3020" s="24" t="s">
        <v>122</v>
      </c>
      <c r="U3020" s="101" t="s">
        <v>123</v>
      </c>
      <c r="V3020" s="101" t="s">
        <v>124</v>
      </c>
      <c r="W3020" s="77" t="str">
        <f t="shared" si="609"/>
        <v>No</v>
      </c>
      <c r="X3020" s="77" t="str">
        <f>IFERROR(_xlfn.XLOOKUP(J3020&amp;"||"&amp;K3020,'Mapping Ref.'!$J$2:$J$538,'Mapping Ref.'!$K$2:$K$538),"")</f>
        <v>Corporate</v>
      </c>
      <c r="Y3020" s="77" t="str" cm="1">
        <f t="array" ref="Y3020">_xlfn.IFS(R3020&gt;2000000,"For Publication",R3020&gt;100000,"PID",R3020&gt;30000,"RFQ",TRUE,"Transactional")</f>
        <v>RFQ</v>
      </c>
      <c r="Z3020" s="24" t="s">
        <v>2277</v>
      </c>
      <c r="AA3020" s="32">
        <v>0</v>
      </c>
      <c r="AB3020" s="24">
        <v>0</v>
      </c>
      <c r="AC3020" s="25">
        <v>45845</v>
      </c>
      <c r="AD3020" s="24" t="s">
        <v>58</v>
      </c>
      <c r="AE3020" s="24" t="s">
        <v>12087</v>
      </c>
      <c r="AF3020" s="24" t="s">
        <v>60</v>
      </c>
      <c r="AG3020" s="24" t="s">
        <v>59</v>
      </c>
      <c r="AH3020" s="24" t="s">
        <v>60</v>
      </c>
      <c r="AI3020" s="24">
        <v>988222</v>
      </c>
      <c r="AJ3020" s="24" t="s">
        <v>60</v>
      </c>
      <c r="AK3020" s="24" t="s">
        <v>76</v>
      </c>
      <c r="AL3020" s="24" t="s">
        <v>123</v>
      </c>
      <c r="AM3020" s="24" t="s">
        <v>60</v>
      </c>
      <c r="AN3020" s="24" t="s">
        <v>59</v>
      </c>
      <c r="AO3020" s="24">
        <v>0</v>
      </c>
      <c r="AP3020" s="24" t="s">
        <v>8471</v>
      </c>
      <c r="AQ3020" s="24" t="s">
        <v>12088</v>
      </c>
      <c r="AR3020" s="24" t="s">
        <v>12089</v>
      </c>
      <c r="AS3020" s="89">
        <f t="shared" si="605"/>
        <v>1</v>
      </c>
      <c r="AT3020" s="24" t="s">
        <v>9540</v>
      </c>
    </row>
    <row r="3021" spans="1:46" x14ac:dyDescent="0.5">
      <c r="A3021" s="24">
        <v>3202</v>
      </c>
      <c r="B3021" s="24"/>
      <c r="C3021" s="24" t="s">
        <v>77</v>
      </c>
      <c r="D3021" s="24" t="s">
        <v>12090</v>
      </c>
      <c r="E3021" s="24" t="s">
        <v>12091</v>
      </c>
      <c r="F3021" s="77" t="str">
        <f t="shared" si="608"/>
        <v>CUTTLE CONSTRUCTION LTD</v>
      </c>
      <c r="G3021" s="24" t="s">
        <v>12092</v>
      </c>
      <c r="H3021" s="24" t="s">
        <v>784</v>
      </c>
      <c r="I3021" s="24" t="s">
        <v>1128</v>
      </c>
      <c r="J3021" s="24" t="s">
        <v>321</v>
      </c>
      <c r="K3021" s="27" t="s">
        <v>3201</v>
      </c>
      <c r="L3021" s="25">
        <v>45853</v>
      </c>
      <c r="M3021" s="25">
        <v>45898</v>
      </c>
      <c r="N3021" s="81">
        <f t="shared" si="603"/>
        <v>45898</v>
      </c>
      <c r="O3021" s="77" t="str">
        <f t="shared" ca="1" si="607"/>
        <v>Expired</v>
      </c>
      <c r="P3021" s="77" t="str" cm="1">
        <f t="array" aca="1" ref="P3021" ca="1">_xlfn.IFS((N3021-TODAY())&gt;=547,"06 Expires over 18 months",(N3021-TODAY())&gt;=365,"05 Expires in 18 months",(N3021-TODAY())&gt;=183,"04 Expires in 12 months",(N3021-TODAY())&gt;=92,"03 Expires in 6 months",(N3021-TODAY())&gt;=31,"02 Expires in 3 months",(N3021-TODAY())&gt;=0,"01 Expires in 30 days",(N3021-TODAY())&gt;=-31,"01 Expired last 30 days",(N3021-TODAY())&gt;=-92,"02 Expired last 3 months",(N3021-TODAY())&gt;=-183,"03 Expired last 6 months",(N3021-TODAY())&gt;=-365,"04 Expired last 12 months",(N3021-TODAY())&gt;=-547,"05 Expired last 18 months",TRUE,"06 Expired over 18 months")</f>
        <v>04 Expired last 12 months</v>
      </c>
      <c r="Q3021" s="65">
        <v>128923.99</v>
      </c>
      <c r="R3021" s="84">
        <f t="shared" si="610"/>
        <v>128923.99</v>
      </c>
      <c r="S3021" s="77" t="str" cm="1">
        <f t="array" ref="S3021">_xlfn.IFS(R3021&gt;5000000,"Gold",R3021&gt;=500000,"Silver",R3021&gt;30000,"Bronze",TRUE,"Transactional")</f>
        <v>Bronze</v>
      </c>
      <c r="T3021" s="24" t="s">
        <v>122</v>
      </c>
      <c r="U3021" s="101" t="s">
        <v>123</v>
      </c>
      <c r="V3021" s="101" t="s">
        <v>124</v>
      </c>
      <c r="W3021" s="77" t="str">
        <f t="shared" si="609"/>
        <v>No</v>
      </c>
      <c r="X3021" s="77" t="str">
        <f>IFERROR(_xlfn.XLOOKUP(J3021&amp;"||"&amp;K3021,'Mapping Ref.'!$J$2:$J$538,'Mapping Ref.'!$K$2:$K$538),"")</f>
        <v>Corporate</v>
      </c>
      <c r="Y3021" s="77" t="str" cm="1">
        <f t="array" ref="Y3021">_xlfn.IFS(R3021&gt;2000000,"For Publication",R3021&gt;100000,"PID",R3021&gt;30000,"RFQ",TRUE,"Transactional")</f>
        <v>PID</v>
      </c>
      <c r="Z3021" s="24" t="s">
        <v>2277</v>
      </c>
      <c r="AA3021" s="32">
        <v>0</v>
      </c>
      <c r="AB3021" s="24">
        <v>0</v>
      </c>
      <c r="AC3021" s="25">
        <v>45846</v>
      </c>
      <c r="AD3021" s="24" t="s">
        <v>58</v>
      </c>
      <c r="AE3021" s="24" t="s">
        <v>12093</v>
      </c>
      <c r="AF3021" s="24" t="s">
        <v>60</v>
      </c>
      <c r="AG3021" s="24" t="s">
        <v>59</v>
      </c>
      <c r="AH3021" s="24" t="s">
        <v>60</v>
      </c>
      <c r="AI3021" s="24">
        <v>3902369</v>
      </c>
      <c r="AJ3021" s="24" t="s">
        <v>60</v>
      </c>
      <c r="AK3021" s="24" t="s">
        <v>76</v>
      </c>
      <c r="AL3021" s="24" t="s">
        <v>123</v>
      </c>
      <c r="AM3021" s="24" t="s">
        <v>60</v>
      </c>
      <c r="AN3021" s="24" t="s">
        <v>59</v>
      </c>
      <c r="AO3021" s="24">
        <v>0</v>
      </c>
      <c r="AP3021" s="24" t="s">
        <v>8471</v>
      </c>
      <c r="AQ3021" s="24" t="s">
        <v>12094</v>
      </c>
      <c r="AR3021" s="24" t="s">
        <v>8680</v>
      </c>
      <c r="AS3021" s="89">
        <f t="shared" si="605"/>
        <v>1</v>
      </c>
      <c r="AT3021" s="24" t="s">
        <v>869</v>
      </c>
    </row>
    <row r="3022" spans="1:46" x14ac:dyDescent="0.5">
      <c r="A3022" s="24">
        <v>3203</v>
      </c>
      <c r="B3022" s="24" t="s">
        <v>506</v>
      </c>
      <c r="C3022" s="24"/>
      <c r="D3022" s="24" t="s">
        <v>7187</v>
      </c>
      <c r="E3022" s="24" t="s">
        <v>12095</v>
      </c>
      <c r="F3022" s="77" t="str">
        <f t="shared" si="608"/>
        <v>Bold Moves Ltd</v>
      </c>
      <c r="G3022" s="24" t="s">
        <v>12096</v>
      </c>
      <c r="H3022" s="24" t="s">
        <v>5010</v>
      </c>
      <c r="I3022" s="24" t="s">
        <v>5010</v>
      </c>
      <c r="J3022" s="24" t="s">
        <v>190</v>
      </c>
      <c r="K3022" s="24" t="s">
        <v>755</v>
      </c>
      <c r="L3022" s="25">
        <v>45846</v>
      </c>
      <c r="M3022" s="25">
        <v>46213</v>
      </c>
      <c r="N3022" s="81">
        <f t="shared" si="603"/>
        <v>46762</v>
      </c>
      <c r="O3022" s="77" t="str">
        <f t="shared" ca="1" si="607"/>
        <v>Live</v>
      </c>
      <c r="P3022" s="77" t="str" cm="1">
        <f t="array" aca="1" ref="P3022" ca="1">_xlfn.IFS((N3022-TODAY())&gt;=547,"06 Expires over 18 months",(N3022-TODAY())&gt;=365,"05 Expires in 18 months",(N3022-TODAY())&gt;=183,"04 Expires in 12 months",(N3022-TODAY())&gt;=92,"03 Expires in 6 months",(N3022-TODAY())&gt;=31,"02 Expires in 3 months",(N3022-TODAY())&gt;=0,"01 Expires in 30 days",(N3022-TODAY())&gt;=-31,"01 Expired last 30 days",(N3022-TODAY())&gt;=-92,"02 Expired last 3 months",(N3022-TODAY())&gt;=-183,"03 Expired last 6 months",(N3022-TODAY())&gt;=-365,"04 Expired last 12 months",(N3022-TODAY())&gt;=-547,"05 Expired last 18 months",TRUE,"06 Expired over 18 months")</f>
        <v>05 Expires in 18 months</v>
      </c>
      <c r="Q3022" s="65">
        <v>5000</v>
      </c>
      <c r="R3022" s="84">
        <f t="shared" si="610"/>
        <v>12500</v>
      </c>
      <c r="S3022" s="77" t="str" cm="1">
        <f t="array" ref="S3022">_xlfn.IFS(R3022&gt;5000000,"Gold",R3022&gt;=500000,"Silver",R3022&gt;30000,"Bronze",TRUE,"Transactional")</f>
        <v>Transactional</v>
      </c>
      <c r="T3022" s="24" t="s">
        <v>54</v>
      </c>
      <c r="U3022" s="101" t="s">
        <v>190</v>
      </c>
      <c r="V3022" s="101"/>
      <c r="W3022" s="77" t="str">
        <f t="shared" si="609"/>
        <v>Yes</v>
      </c>
      <c r="X3022" s="77" t="str">
        <f>IFERROR(_xlfn.XLOOKUP(J3022&amp;"||"&amp;K3022,'Mapping Ref.'!$J$2:$J$538,'Mapping Ref.'!$K$2:$K$538),"")</f>
        <v>Childrens &amp; Adults</v>
      </c>
      <c r="Y3022" s="77" t="str" cm="1">
        <f t="array" ref="Y3022">_xlfn.IFS(R3022&gt;2000000,"For Publication",R3022&gt;100000,"PID",R3022&gt;30000,"RFQ",TRUE,"Transactional")</f>
        <v>Transactional</v>
      </c>
      <c r="Z3022" s="24" t="s">
        <v>8586</v>
      </c>
      <c r="AA3022" s="32">
        <v>12</v>
      </c>
      <c r="AB3022" s="24">
        <v>18</v>
      </c>
      <c r="AC3022" s="25">
        <v>45846</v>
      </c>
      <c r="AD3022" s="24" t="s">
        <v>58</v>
      </c>
      <c r="AE3022" s="24" t="s">
        <v>8471</v>
      </c>
      <c r="AF3022" s="24" t="s">
        <v>59</v>
      </c>
      <c r="AG3022" s="24" t="s">
        <v>59</v>
      </c>
      <c r="AH3022" s="24" t="s">
        <v>60</v>
      </c>
      <c r="AI3022" s="24">
        <v>8473898</v>
      </c>
      <c r="AJ3022" s="24" t="s">
        <v>59</v>
      </c>
      <c r="AK3022" s="24" t="s">
        <v>101</v>
      </c>
      <c r="AL3022" s="24" t="s">
        <v>70</v>
      </c>
      <c r="AM3022" s="24" t="s">
        <v>59</v>
      </c>
      <c r="AN3022" s="24" t="s">
        <v>59</v>
      </c>
      <c r="AO3022" s="24">
        <v>0</v>
      </c>
      <c r="AP3022" s="24"/>
      <c r="AQ3022" s="24" t="s">
        <v>12097</v>
      </c>
      <c r="AR3022" s="24" t="s">
        <v>12098</v>
      </c>
      <c r="AS3022" s="89">
        <f t="shared" si="605"/>
        <v>30</v>
      </c>
      <c r="AT3022" s="24"/>
    </row>
    <row r="3023" spans="1:46" x14ac:dyDescent="0.5">
      <c r="A3023" s="24">
        <v>3204</v>
      </c>
      <c r="B3023" s="24" t="s">
        <v>506</v>
      </c>
      <c r="C3023" s="24"/>
      <c r="D3023" s="24" t="s">
        <v>4578</v>
      </c>
      <c r="E3023" s="24" t="s">
        <v>9912</v>
      </c>
      <c r="F3023" s="77" t="str">
        <f t="shared" si="608"/>
        <v>WALLACE SCHOOL OF TRANSPORT LTD</v>
      </c>
      <c r="G3023" s="24" t="s">
        <v>4578</v>
      </c>
      <c r="H3023" s="24" t="s">
        <v>3282</v>
      </c>
      <c r="I3023" s="24" t="s">
        <v>10463</v>
      </c>
      <c r="J3023" s="24" t="s">
        <v>107</v>
      </c>
      <c r="K3023" s="27" t="s">
        <v>3283</v>
      </c>
      <c r="L3023" s="25">
        <v>45846</v>
      </c>
      <c r="M3023" s="25">
        <v>46941</v>
      </c>
      <c r="N3023" s="81">
        <f t="shared" si="603"/>
        <v>46941</v>
      </c>
      <c r="O3023" s="77" t="str">
        <f t="shared" ca="1" si="607"/>
        <v>Live</v>
      </c>
      <c r="P3023" s="77" t="str" cm="1">
        <f t="array" aca="1" ref="P3023" ca="1">_xlfn.IFS((N3023-TODAY())&gt;=547,"06 Expires over 18 months",(N3023-TODAY())&gt;=365,"05 Expires in 18 months",(N3023-TODAY())&gt;=183,"04 Expires in 12 months",(N3023-TODAY())&gt;=92,"03 Expires in 6 months",(N3023-TODAY())&gt;=31,"02 Expires in 3 months",(N3023-TODAY())&gt;=0,"01 Expires in 30 days",(N3023-TODAY())&gt;=-31,"01 Expired last 30 days",(N3023-TODAY())&gt;=-92,"02 Expired last 3 months",(N3023-TODAY())&gt;=-183,"03 Expired last 6 months",(N3023-TODAY())&gt;=-365,"04 Expired last 12 months",(N3023-TODAY())&gt;=-547,"05 Expired last 18 months",TRUE,"06 Expired over 18 months")</f>
        <v>06 Expires over 18 months</v>
      </c>
      <c r="Q3023" s="65">
        <v>16651</v>
      </c>
      <c r="R3023" s="84">
        <f t="shared" si="610"/>
        <v>48565.416666666664</v>
      </c>
      <c r="S3023" s="77" t="str" cm="1">
        <f t="array" ref="S3023">_xlfn.IFS(R3023&gt;5000000,"Gold",R3023&gt;=500000,"Silver",R3023&gt;30000,"Bronze",TRUE,"Transactional")</f>
        <v>Bronze</v>
      </c>
      <c r="T3023" s="24" t="s">
        <v>54</v>
      </c>
      <c r="U3023" s="101" t="s">
        <v>393</v>
      </c>
      <c r="V3023" s="101" t="s">
        <v>756</v>
      </c>
      <c r="W3023" s="77" t="str">
        <f t="shared" si="609"/>
        <v>No</v>
      </c>
      <c r="X3023" s="77" t="str">
        <f>IFERROR(_xlfn.XLOOKUP(J3023&amp;"||"&amp;K3023,'Mapping Ref.'!$J$2:$J$538,'Mapping Ref.'!$K$2:$K$538),"")</f>
        <v>Construction &amp; Estates</v>
      </c>
      <c r="Y3023" s="77" t="str" cm="1">
        <f t="array" ref="Y3023">_xlfn.IFS(R3023&gt;2000000,"For Publication",R3023&gt;100000,"PID",R3023&gt;30000,"RFQ",TRUE,"Transactional")</f>
        <v>RFQ</v>
      </c>
      <c r="Z3023" s="24" t="s">
        <v>2277</v>
      </c>
      <c r="AA3023" s="32">
        <v>36</v>
      </c>
      <c r="AB3023" s="24">
        <v>0</v>
      </c>
      <c r="AC3023" s="25">
        <v>45846</v>
      </c>
      <c r="AD3023" s="24" t="s">
        <v>58</v>
      </c>
      <c r="AE3023" s="24" t="s">
        <v>8375</v>
      </c>
      <c r="AF3023" s="24" t="s">
        <v>59</v>
      </c>
      <c r="AG3023" s="24" t="s">
        <v>59</v>
      </c>
      <c r="AH3023" s="24" t="s">
        <v>60</v>
      </c>
      <c r="AI3023" s="24">
        <v>16205035</v>
      </c>
      <c r="AJ3023" s="24" t="s">
        <v>60</v>
      </c>
      <c r="AK3023" s="24" t="s">
        <v>101</v>
      </c>
      <c r="AL3023" s="24" t="s">
        <v>70</v>
      </c>
      <c r="AM3023" s="24" t="s">
        <v>60</v>
      </c>
      <c r="AN3023" s="24" t="s">
        <v>59</v>
      </c>
      <c r="AO3023" s="24">
        <v>0</v>
      </c>
      <c r="AP3023" s="24"/>
      <c r="AQ3023" s="24" t="s">
        <v>12099</v>
      </c>
      <c r="AR3023" s="24" t="s">
        <v>9914</v>
      </c>
      <c r="AS3023" s="89">
        <f t="shared" ref="AS3023:AS3048" si="611">DATEDIF(L3023,N3023,"m")</f>
        <v>35</v>
      </c>
      <c r="AT3023" s="24" t="s">
        <v>12100</v>
      </c>
    </row>
    <row r="3024" spans="1:46" x14ac:dyDescent="0.5">
      <c r="A3024" s="24">
        <v>3205</v>
      </c>
      <c r="B3024" s="24" t="s">
        <v>506</v>
      </c>
      <c r="C3024" s="24" t="s">
        <v>77</v>
      </c>
      <c r="D3024" s="24" t="s">
        <v>12101</v>
      </c>
      <c r="E3024" s="24" t="s">
        <v>12102</v>
      </c>
      <c r="F3024" s="77" t="str">
        <f t="shared" si="608"/>
        <v>WEIGHTRON BILANCIAI LTD</v>
      </c>
      <c r="G3024" s="24" t="s">
        <v>12101</v>
      </c>
      <c r="H3024" s="24" t="s">
        <v>3282</v>
      </c>
      <c r="I3024" s="24" t="s">
        <v>10463</v>
      </c>
      <c r="J3024" s="24" t="s">
        <v>107</v>
      </c>
      <c r="K3024" s="27" t="s">
        <v>3283</v>
      </c>
      <c r="L3024" s="25">
        <v>45846</v>
      </c>
      <c r="M3024" s="25">
        <v>46941</v>
      </c>
      <c r="N3024" s="81">
        <f t="shared" si="603"/>
        <v>46941</v>
      </c>
      <c r="O3024" s="77" t="str">
        <f t="shared" ca="1" si="607"/>
        <v>Live</v>
      </c>
      <c r="P3024" s="77" t="str" cm="1">
        <f t="array" aca="1" ref="P3024" ca="1">_xlfn.IFS((N3024-TODAY())&gt;=547,"06 Expires over 18 months",(N3024-TODAY())&gt;=365,"05 Expires in 18 months",(N3024-TODAY())&gt;=183,"04 Expires in 12 months",(N3024-TODAY())&gt;=92,"03 Expires in 6 months",(N3024-TODAY())&gt;=31,"02 Expires in 3 months",(N3024-TODAY())&gt;=0,"01 Expires in 30 days",(N3024-TODAY())&gt;=-31,"01 Expired last 30 days",(N3024-TODAY())&gt;=-92,"02 Expired last 3 months",(N3024-TODAY())&gt;=-183,"03 Expired last 6 months",(N3024-TODAY())&gt;=-365,"04 Expired last 12 months",(N3024-TODAY())&gt;=-547,"05 Expired last 18 months",TRUE,"06 Expired over 18 months")</f>
        <v>06 Expires over 18 months</v>
      </c>
      <c r="Q3024" s="65">
        <v>22000</v>
      </c>
      <c r="R3024" s="84">
        <f t="shared" si="610"/>
        <v>64166.666666666664</v>
      </c>
      <c r="S3024" s="77" t="str" cm="1">
        <f t="array" ref="S3024">_xlfn.IFS(R3024&gt;5000000,"Gold",R3024&gt;=500000,"Silver",R3024&gt;30000,"Bronze",TRUE,"Transactional")</f>
        <v>Bronze</v>
      </c>
      <c r="T3024" s="24" t="s">
        <v>54</v>
      </c>
      <c r="U3024" s="101" t="s">
        <v>116</v>
      </c>
      <c r="V3024" s="101" t="s">
        <v>569</v>
      </c>
      <c r="W3024" s="77" t="str">
        <f t="shared" si="609"/>
        <v>No</v>
      </c>
      <c r="X3024" s="77" t="str">
        <f>IFERROR(_xlfn.XLOOKUP(J3024&amp;"||"&amp;K3024,'Mapping Ref.'!$J$2:$J$538,'Mapping Ref.'!$K$2:$K$538),"")</f>
        <v>Construction &amp; Estates</v>
      </c>
      <c r="Y3024" s="77" t="str" cm="1">
        <f t="array" ref="Y3024">_xlfn.IFS(R3024&gt;2000000,"For Publication",R3024&gt;100000,"PID",R3024&gt;30000,"RFQ",TRUE,"Transactional")</f>
        <v>RFQ</v>
      </c>
      <c r="Z3024" s="24" t="s">
        <v>2277</v>
      </c>
      <c r="AA3024" s="32">
        <v>36</v>
      </c>
      <c r="AB3024" s="24">
        <v>0</v>
      </c>
      <c r="AC3024" s="25">
        <v>45846</v>
      </c>
      <c r="AD3024" s="24" t="s">
        <v>58</v>
      </c>
      <c r="AE3024" s="24" t="s">
        <v>8375</v>
      </c>
      <c r="AF3024" s="24" t="s">
        <v>60</v>
      </c>
      <c r="AG3024" s="24" t="s">
        <v>59</v>
      </c>
      <c r="AH3024" s="24" t="s">
        <v>60</v>
      </c>
      <c r="AI3024" s="24">
        <v>2154099</v>
      </c>
      <c r="AJ3024" s="24" t="s">
        <v>59</v>
      </c>
      <c r="AK3024" s="24" t="s">
        <v>101</v>
      </c>
      <c r="AL3024" s="24" t="s">
        <v>8595</v>
      </c>
      <c r="AM3024" s="24" t="s">
        <v>60</v>
      </c>
      <c r="AN3024" s="24" t="s">
        <v>59</v>
      </c>
      <c r="AO3024" s="24">
        <v>0</v>
      </c>
      <c r="AP3024" s="24"/>
      <c r="AQ3024" s="24" t="s">
        <v>12103</v>
      </c>
      <c r="AR3024" s="24" t="s">
        <v>12104</v>
      </c>
      <c r="AS3024" s="89">
        <f t="shared" si="611"/>
        <v>35</v>
      </c>
      <c r="AT3024" s="24" t="s">
        <v>2989</v>
      </c>
    </row>
    <row r="3025" spans="1:46" x14ac:dyDescent="0.5">
      <c r="A3025" s="24">
        <v>3206</v>
      </c>
      <c r="B3025" s="24" t="s">
        <v>506</v>
      </c>
      <c r="C3025" s="24" t="s">
        <v>77</v>
      </c>
      <c r="D3025" s="24" t="s">
        <v>12105</v>
      </c>
      <c r="E3025" s="24" t="s">
        <v>12106</v>
      </c>
      <c r="F3025" s="77" t="str">
        <f t="shared" si="608"/>
        <v>HOUNSLOW EDUCATION BUSINESS CHARITY T/A SPARK!</v>
      </c>
      <c r="G3025" s="24" t="s">
        <v>12107</v>
      </c>
      <c r="H3025" s="24" t="s">
        <v>12108</v>
      </c>
      <c r="I3025" s="24" t="s">
        <v>12108</v>
      </c>
      <c r="J3025" s="24" t="s">
        <v>321</v>
      </c>
      <c r="K3025" s="27" t="s">
        <v>12109</v>
      </c>
      <c r="L3025" s="25">
        <v>45778</v>
      </c>
      <c r="M3025" s="25">
        <v>46053</v>
      </c>
      <c r="N3025" s="81">
        <f t="shared" si="603"/>
        <v>46053</v>
      </c>
      <c r="O3025" s="77" t="str">
        <f t="shared" ca="1" si="607"/>
        <v>Expired</v>
      </c>
      <c r="P3025" s="77" t="str" cm="1">
        <f t="array" aca="1" ref="P3025" ca="1">_xlfn.IFS((N3025-TODAY())&gt;=547,"06 Expires over 18 months",(N3025-TODAY())&gt;=365,"05 Expires in 18 months",(N3025-TODAY())&gt;=183,"04 Expires in 12 months",(N3025-TODAY())&gt;=92,"03 Expires in 6 months",(N3025-TODAY())&gt;=31,"02 Expires in 3 months",(N3025-TODAY())&gt;=0,"01 Expires in 30 days",(N3025-TODAY())&gt;=-31,"01 Expired last 30 days",(N3025-TODAY())&gt;=-92,"02 Expired last 3 months",(N3025-TODAY())&gt;=-183,"03 Expired last 6 months",(N3025-TODAY())&gt;=-365,"04 Expired last 12 months",(N3025-TODAY())&gt;=-547,"05 Expired last 18 months",TRUE,"06 Expired over 18 months")</f>
        <v>04 Expired last 12 months</v>
      </c>
      <c r="Q3025" s="65">
        <v>14960</v>
      </c>
      <c r="R3025" s="84">
        <f t="shared" si="610"/>
        <v>14960</v>
      </c>
      <c r="S3025" s="77" t="str" cm="1">
        <f t="array" ref="S3025">_xlfn.IFS(R3025&gt;5000000,"Gold",R3025&gt;=500000,"Silver",R3025&gt;30000,"Bronze",TRUE,"Transactional")</f>
        <v>Transactional</v>
      </c>
      <c r="T3025" s="24" t="s">
        <v>54</v>
      </c>
      <c r="U3025" s="101" t="s">
        <v>366</v>
      </c>
      <c r="V3025" s="101" t="s">
        <v>853</v>
      </c>
      <c r="W3025" s="77" t="str">
        <f t="shared" si="609"/>
        <v>No</v>
      </c>
      <c r="X3025" s="77" t="str">
        <f>IFERROR(_xlfn.XLOOKUP(J3025&amp;"||"&amp;K3025,'Mapping Ref.'!$J$2:$J$538,'Mapping Ref.'!$K$2:$K$538),"")</f>
        <v>Corporate</v>
      </c>
      <c r="Y3025" s="77" t="str" cm="1">
        <f t="array" ref="Y3025">_xlfn.IFS(R3025&gt;2000000,"For Publication",R3025&gt;100000,"PID",R3025&gt;30000,"RFQ",TRUE,"Transactional")</f>
        <v>Transactional</v>
      </c>
      <c r="Z3025" s="24" t="s">
        <v>8586</v>
      </c>
      <c r="AA3025" s="32">
        <v>6</v>
      </c>
      <c r="AB3025" s="24">
        <v>0</v>
      </c>
      <c r="AC3025" s="25">
        <v>45846</v>
      </c>
      <c r="AD3025" s="24" t="s">
        <v>58</v>
      </c>
      <c r="AE3025" s="24" t="s">
        <v>60</v>
      </c>
      <c r="AF3025" s="24" t="s">
        <v>60</v>
      </c>
      <c r="AG3025" s="24" t="s">
        <v>59</v>
      </c>
      <c r="AH3025" s="24" t="s">
        <v>59</v>
      </c>
      <c r="AI3025" s="24">
        <v>4576252</v>
      </c>
      <c r="AJ3025" s="24" t="s">
        <v>59</v>
      </c>
      <c r="AK3025" s="24" t="s">
        <v>101</v>
      </c>
      <c r="AL3025" s="24" t="s">
        <v>70</v>
      </c>
      <c r="AM3025" s="24" t="s">
        <v>60</v>
      </c>
      <c r="AN3025" s="24"/>
      <c r="AO3025" s="24">
        <v>0</v>
      </c>
      <c r="AP3025" s="24"/>
      <c r="AQ3025" s="24" t="s">
        <v>12110</v>
      </c>
      <c r="AR3025" s="24" t="s">
        <v>12111</v>
      </c>
      <c r="AS3025" s="89">
        <f t="shared" si="611"/>
        <v>8</v>
      </c>
      <c r="AT3025" s="24" t="s">
        <v>6769</v>
      </c>
    </row>
    <row r="3026" spans="1:46" x14ac:dyDescent="0.5">
      <c r="A3026" s="24">
        <v>3207</v>
      </c>
      <c r="B3026" s="24"/>
      <c r="C3026" s="24" t="s">
        <v>77</v>
      </c>
      <c r="D3026" s="24" t="s">
        <v>12112</v>
      </c>
      <c r="E3026" s="24" t="s">
        <v>12113</v>
      </c>
      <c r="F3026" s="77" t="str">
        <f t="shared" si="608"/>
        <v>DUCTCLEAN (UK) LTD</v>
      </c>
      <c r="G3026" s="24" t="s">
        <v>11632</v>
      </c>
      <c r="H3026" s="24" t="s">
        <v>784</v>
      </c>
      <c r="I3026" s="24" t="s">
        <v>1128</v>
      </c>
      <c r="J3026" s="24" t="s">
        <v>321</v>
      </c>
      <c r="K3026" s="27" t="s">
        <v>3201</v>
      </c>
      <c r="L3026" s="25">
        <v>45848</v>
      </c>
      <c r="M3026" s="25">
        <v>45877</v>
      </c>
      <c r="N3026" s="81">
        <f t="shared" si="603"/>
        <v>45877</v>
      </c>
      <c r="O3026" s="77" t="str">
        <f t="shared" ca="1" si="607"/>
        <v>Expired</v>
      </c>
      <c r="P3026" s="77" t="str" cm="1">
        <f t="array" aca="1" ref="P3026" ca="1">_xlfn.IFS((N3026-TODAY())&gt;=547,"06 Expires over 18 months",(N3026-TODAY())&gt;=365,"05 Expires in 18 months",(N3026-TODAY())&gt;=183,"04 Expires in 12 months",(N3026-TODAY())&gt;=92,"03 Expires in 6 months",(N3026-TODAY())&gt;=31,"02 Expires in 3 months",(N3026-TODAY())&gt;=0,"01 Expires in 30 days",(N3026-TODAY())&gt;=-31,"01 Expired last 30 days",(N3026-TODAY())&gt;=-92,"02 Expired last 3 months",(N3026-TODAY())&gt;=-183,"03 Expired last 6 months",(N3026-TODAY())&gt;=-365,"04 Expired last 12 months",(N3026-TODAY())&gt;=-547,"05 Expired last 18 months",TRUE,"06 Expired over 18 months")</f>
        <v>05 Expired last 18 months</v>
      </c>
      <c r="Q3026" s="65">
        <v>5844.5</v>
      </c>
      <c r="R3026" s="84">
        <f t="shared" si="610"/>
        <v>5844.5</v>
      </c>
      <c r="S3026" s="77" t="str" cm="1">
        <f t="array" ref="S3026">_xlfn.IFS(R3026&gt;5000000,"Gold",R3026&gt;=500000,"Silver",R3026&gt;30000,"Bronze",TRUE,"Transactional")</f>
        <v>Transactional</v>
      </c>
      <c r="T3026" s="24" t="s">
        <v>122</v>
      </c>
      <c r="U3026" s="101" t="s">
        <v>366</v>
      </c>
      <c r="V3026" s="101" t="s">
        <v>770</v>
      </c>
      <c r="W3026" s="77" t="str">
        <f t="shared" si="609"/>
        <v>No</v>
      </c>
      <c r="X3026" s="77" t="str">
        <f>IFERROR(_xlfn.XLOOKUP(J3026&amp;"||"&amp;K3026,'Mapping Ref.'!$J$2:$J$538,'Mapping Ref.'!$K$2:$K$538),"")</f>
        <v>Corporate</v>
      </c>
      <c r="Y3026" s="77" t="str" cm="1">
        <f t="array" ref="Y3026">_xlfn.IFS(R3026&gt;2000000,"For Publication",R3026&gt;100000,"PID",R3026&gt;30000,"RFQ",TRUE,"Transactional")</f>
        <v>Transactional</v>
      </c>
      <c r="Z3026" s="24" t="s">
        <v>2277</v>
      </c>
      <c r="AA3026" s="32">
        <v>0</v>
      </c>
      <c r="AB3026" s="24">
        <v>0</v>
      </c>
      <c r="AC3026" s="25">
        <v>45848</v>
      </c>
      <c r="AD3026" s="24" t="s">
        <v>58</v>
      </c>
      <c r="AE3026" s="24" t="s">
        <v>9432</v>
      </c>
      <c r="AF3026" s="24" t="s">
        <v>60</v>
      </c>
      <c r="AG3026" s="24" t="s">
        <v>60</v>
      </c>
      <c r="AH3026" s="24" t="s">
        <v>60</v>
      </c>
      <c r="AI3026" s="24">
        <v>3639301</v>
      </c>
      <c r="AJ3026" s="24" t="s">
        <v>59</v>
      </c>
      <c r="AK3026" s="24" t="s">
        <v>101</v>
      </c>
      <c r="AL3026" s="24" t="s">
        <v>70</v>
      </c>
      <c r="AM3026" s="24" t="s">
        <v>60</v>
      </c>
      <c r="AN3026" s="24" t="s">
        <v>59</v>
      </c>
      <c r="AO3026" s="24">
        <v>0</v>
      </c>
      <c r="AP3026" s="24" t="s">
        <v>8471</v>
      </c>
      <c r="AQ3026" s="24" t="s">
        <v>11887</v>
      </c>
      <c r="AR3026" s="24" t="s">
        <v>11631</v>
      </c>
      <c r="AS3026" s="89">
        <f t="shared" si="611"/>
        <v>0</v>
      </c>
      <c r="AT3026" s="24" t="s">
        <v>11632</v>
      </c>
    </row>
    <row r="3027" spans="1:46" x14ac:dyDescent="0.5">
      <c r="A3027" s="24">
        <v>3208</v>
      </c>
      <c r="B3027" s="24"/>
      <c r="C3027" s="24"/>
      <c r="D3027" s="24" t="s">
        <v>12114</v>
      </c>
      <c r="E3027" s="24" t="s">
        <v>12115</v>
      </c>
      <c r="F3027" s="77" t="str">
        <f t="shared" si="608"/>
        <v>VSRW Limited</v>
      </c>
      <c r="G3027" s="24" t="s">
        <v>12116</v>
      </c>
      <c r="H3027" s="24" t="s">
        <v>784</v>
      </c>
      <c r="I3027" s="24" t="s">
        <v>1128</v>
      </c>
      <c r="J3027" s="24" t="s">
        <v>321</v>
      </c>
      <c r="K3027" s="27" t="s">
        <v>3201</v>
      </c>
      <c r="L3027" s="25">
        <v>45842</v>
      </c>
      <c r="M3027" s="25">
        <v>45877</v>
      </c>
      <c r="N3027" s="81">
        <f t="shared" si="603"/>
        <v>45877</v>
      </c>
      <c r="O3027" s="77" t="str">
        <f t="shared" ca="1" si="607"/>
        <v>Expired</v>
      </c>
      <c r="P3027" s="77" t="str" cm="1">
        <f t="array" aca="1" ref="P3027" ca="1">_xlfn.IFS((N3027-TODAY())&gt;=547,"06 Expires over 18 months",(N3027-TODAY())&gt;=365,"05 Expires in 18 months",(N3027-TODAY())&gt;=183,"04 Expires in 12 months",(N3027-TODAY())&gt;=92,"03 Expires in 6 months",(N3027-TODAY())&gt;=31,"02 Expires in 3 months",(N3027-TODAY())&gt;=0,"01 Expires in 30 days",(N3027-TODAY())&gt;=-31,"01 Expired last 30 days",(N3027-TODAY())&gt;=-92,"02 Expired last 3 months",(N3027-TODAY())&gt;=-183,"03 Expired last 6 months",(N3027-TODAY())&gt;=-365,"04 Expired last 12 months",(N3027-TODAY())&gt;=-547,"05 Expired last 18 months",TRUE,"06 Expired over 18 months")</f>
        <v>05 Expired last 18 months</v>
      </c>
      <c r="Q3027" s="65">
        <v>11184.5</v>
      </c>
      <c r="R3027" s="84">
        <f t="shared" si="610"/>
        <v>11184.5</v>
      </c>
      <c r="S3027" s="77" t="str" cm="1">
        <f t="array" ref="S3027">_xlfn.IFS(R3027&gt;5000000,"Gold",R3027&gt;=500000,"Silver",R3027&gt;30000,"Bronze",TRUE,"Transactional")</f>
        <v>Transactional</v>
      </c>
      <c r="T3027" s="24" t="s">
        <v>122</v>
      </c>
      <c r="U3027" s="101" t="s">
        <v>366</v>
      </c>
      <c r="V3027" s="101" t="s">
        <v>770</v>
      </c>
      <c r="W3027" s="77" t="str">
        <f t="shared" si="609"/>
        <v>No</v>
      </c>
      <c r="X3027" s="77" t="str">
        <f>IFERROR(_xlfn.XLOOKUP(J3027&amp;"||"&amp;K3027,'Mapping Ref.'!$J$2:$J$538,'Mapping Ref.'!$K$2:$K$538),"")</f>
        <v>Corporate</v>
      </c>
      <c r="Y3027" s="77" t="str" cm="1">
        <f t="array" ref="Y3027">_xlfn.IFS(R3027&gt;2000000,"For Publication",R3027&gt;100000,"PID",R3027&gt;30000,"RFQ",TRUE,"Transactional")</f>
        <v>Transactional</v>
      </c>
      <c r="Z3027" s="24" t="s">
        <v>2277</v>
      </c>
      <c r="AA3027" s="32">
        <v>0</v>
      </c>
      <c r="AB3027" s="24">
        <v>0</v>
      </c>
      <c r="AC3027" s="25">
        <v>45848</v>
      </c>
      <c r="AD3027" s="24" t="s">
        <v>58</v>
      </c>
      <c r="AE3027" s="24" t="s">
        <v>9432</v>
      </c>
      <c r="AF3027" s="24" t="s">
        <v>59</v>
      </c>
      <c r="AG3027" s="24" t="s">
        <v>59</v>
      </c>
      <c r="AH3027" s="24" t="s">
        <v>60</v>
      </c>
      <c r="AI3027" s="24">
        <v>4561382</v>
      </c>
      <c r="AJ3027" s="24" t="s">
        <v>59</v>
      </c>
      <c r="AK3027" s="24" t="s">
        <v>101</v>
      </c>
      <c r="AL3027" s="24" t="s">
        <v>70</v>
      </c>
      <c r="AM3027" s="24" t="s">
        <v>60</v>
      </c>
      <c r="AN3027" s="24" t="s">
        <v>59</v>
      </c>
      <c r="AO3027" s="24">
        <v>0</v>
      </c>
      <c r="AP3027" s="24" t="s">
        <v>8471</v>
      </c>
      <c r="AQ3027" s="24" t="s">
        <v>12117</v>
      </c>
      <c r="AR3027" s="24" t="s">
        <v>11652</v>
      </c>
      <c r="AS3027" s="89">
        <f t="shared" si="611"/>
        <v>1</v>
      </c>
      <c r="AT3027" s="24" t="s">
        <v>12118</v>
      </c>
    </row>
    <row r="3028" spans="1:46" x14ac:dyDescent="0.5">
      <c r="A3028" s="24">
        <v>3209</v>
      </c>
      <c r="B3028" s="24" t="s">
        <v>506</v>
      </c>
      <c r="C3028" s="24"/>
      <c r="D3028" s="24" t="s">
        <v>12119</v>
      </c>
      <c r="E3028" s="24" t="s">
        <v>12120</v>
      </c>
      <c r="F3028" s="77">
        <f t="shared" si="608"/>
        <v>10000524</v>
      </c>
      <c r="G3028" s="24">
        <v>10000524</v>
      </c>
      <c r="H3028" s="24" t="s">
        <v>1552</v>
      </c>
      <c r="I3028" s="24" t="s">
        <v>1552</v>
      </c>
      <c r="J3028" s="24" t="s">
        <v>190</v>
      </c>
      <c r="K3028" s="27" t="s">
        <v>1553</v>
      </c>
      <c r="L3028" s="25">
        <v>45848</v>
      </c>
      <c r="M3028" s="25">
        <v>46212</v>
      </c>
      <c r="N3028" s="81">
        <f t="shared" si="603"/>
        <v>46577</v>
      </c>
      <c r="O3028" s="77" t="str">
        <f t="shared" ca="1" si="607"/>
        <v>Live</v>
      </c>
      <c r="P3028" s="77" t="str" cm="1">
        <f t="array" aca="1" ref="P3028" ca="1">_xlfn.IFS((N3028-TODAY())&gt;=547,"06 Expires over 18 months",(N3028-TODAY())&gt;=365,"05 Expires in 18 months",(N3028-TODAY())&gt;=183,"04 Expires in 12 months",(N3028-TODAY())&gt;=92,"03 Expires in 6 months",(N3028-TODAY())&gt;=31,"02 Expires in 3 months",(N3028-TODAY())&gt;=0,"01 Expires in 30 days",(N3028-TODAY())&gt;=-31,"01 Expired last 30 days",(N3028-TODAY())&gt;=-92,"02 Expired last 3 months",(N3028-TODAY())&gt;=-183,"03 Expired last 6 months",(N3028-TODAY())&gt;=-365,"04 Expired last 12 months",(N3028-TODAY())&gt;=-547,"05 Expired last 18 months",TRUE,"06 Expired over 18 months")</f>
        <v>04 Expires in 12 months</v>
      </c>
      <c r="Q3028" s="65">
        <v>350</v>
      </c>
      <c r="R3028" s="84">
        <f t="shared" si="610"/>
        <v>670.83333333333337</v>
      </c>
      <c r="S3028" s="77" t="str" cm="1">
        <f t="array" ref="S3028">_xlfn.IFS(R3028&gt;5000000,"Gold",R3028&gt;=500000,"Silver",R3028&gt;30000,"Bronze",TRUE,"Transactional")</f>
        <v>Transactional</v>
      </c>
      <c r="T3028" s="24" t="s">
        <v>54</v>
      </c>
      <c r="U3028" s="101" t="s">
        <v>208</v>
      </c>
      <c r="V3028" s="101" t="s">
        <v>209</v>
      </c>
      <c r="W3028" s="77" t="str">
        <f t="shared" si="609"/>
        <v>Yes</v>
      </c>
      <c r="X3028" s="77" t="str">
        <f>IFERROR(_xlfn.XLOOKUP(J3028&amp;"||"&amp;K3028,'Mapping Ref.'!$J$2:$J$538,'Mapping Ref.'!$K$2:$K$538),"")</f>
        <v>Childrens &amp; Adults</v>
      </c>
      <c r="Y3028" s="77" t="str" cm="1">
        <f t="array" ref="Y3028">_xlfn.IFS(R3028&gt;2000000,"For Publication",R3028&gt;100000,"PID",R3028&gt;30000,"RFQ",TRUE,"Transactional")</f>
        <v>Transactional</v>
      </c>
      <c r="Z3028" s="24" t="s">
        <v>8586</v>
      </c>
      <c r="AA3028" s="32">
        <v>36</v>
      </c>
      <c r="AB3028" s="24">
        <v>12</v>
      </c>
      <c r="AC3028" s="25">
        <v>45848</v>
      </c>
      <c r="AD3028" s="24" t="s">
        <v>58</v>
      </c>
      <c r="AE3028" s="24">
        <v>778053</v>
      </c>
      <c r="AF3028" s="24" t="s">
        <v>60</v>
      </c>
      <c r="AG3028" s="24" t="s">
        <v>59</v>
      </c>
      <c r="AH3028" s="24" t="s">
        <v>60</v>
      </c>
      <c r="AI3028" s="24" t="s">
        <v>12121</v>
      </c>
      <c r="AJ3028" s="24" t="s">
        <v>60</v>
      </c>
      <c r="AK3028" s="24" t="s">
        <v>101</v>
      </c>
      <c r="AL3028" s="24" t="s">
        <v>70</v>
      </c>
      <c r="AM3028" s="24" t="s">
        <v>59</v>
      </c>
      <c r="AN3028" s="24" t="s">
        <v>59</v>
      </c>
      <c r="AO3028" s="24">
        <v>0</v>
      </c>
      <c r="AP3028" s="24"/>
      <c r="AQ3028" s="24" t="s">
        <v>12122</v>
      </c>
      <c r="AR3028" s="24" t="s">
        <v>12123</v>
      </c>
      <c r="AS3028" s="89">
        <f t="shared" si="611"/>
        <v>23</v>
      </c>
      <c r="AT3028" s="24"/>
    </row>
    <row r="3029" spans="1:46" x14ac:dyDescent="0.5">
      <c r="A3029" s="24">
        <v>3210</v>
      </c>
      <c r="B3029" s="24" t="s">
        <v>506</v>
      </c>
      <c r="C3029" s="24" t="s">
        <v>77</v>
      </c>
      <c r="D3029" s="24" t="s">
        <v>2978</v>
      </c>
      <c r="E3029" s="24" t="s">
        <v>12124</v>
      </c>
      <c r="F3029" s="77" t="str">
        <f t="shared" si="608"/>
        <v>TRISCAN SYSTEMS LIMITED</v>
      </c>
      <c r="G3029" s="24" t="s">
        <v>2978</v>
      </c>
      <c r="H3029" s="24" t="s">
        <v>3282</v>
      </c>
      <c r="I3029" s="24" t="s">
        <v>10463</v>
      </c>
      <c r="J3029" s="24" t="s">
        <v>107</v>
      </c>
      <c r="K3029" s="27" t="s">
        <v>3283</v>
      </c>
      <c r="L3029" s="25">
        <v>45849</v>
      </c>
      <c r="M3029" s="25">
        <v>46944</v>
      </c>
      <c r="N3029" s="81">
        <f t="shared" si="603"/>
        <v>46944</v>
      </c>
      <c r="O3029" s="77" t="str">
        <f t="shared" ref="O3029:O3060" ca="1" si="612">IF(N3029&lt;TODAY(),"Expired","Live")</f>
        <v>Live</v>
      </c>
      <c r="P3029" s="77" t="str" cm="1">
        <f t="array" aca="1" ref="P3029" ca="1">_xlfn.IFS((N3029-TODAY())&gt;=547,"06 Expires over 18 months",(N3029-TODAY())&gt;=365,"05 Expires in 18 months",(N3029-TODAY())&gt;=183,"04 Expires in 12 months",(N3029-TODAY())&gt;=92,"03 Expires in 6 months",(N3029-TODAY())&gt;=31,"02 Expires in 3 months",(N3029-TODAY())&gt;=0,"01 Expires in 30 days",(N3029-TODAY())&gt;=-31,"01 Expired last 30 days",(N3029-TODAY())&gt;=-92,"02 Expired last 3 months",(N3029-TODAY())&gt;=-183,"03 Expired last 6 months",(N3029-TODAY())&gt;=-365,"04 Expired last 12 months",(N3029-TODAY())&gt;=-547,"05 Expired last 18 months",TRUE,"06 Expired over 18 months")</f>
        <v>06 Expires over 18 months</v>
      </c>
      <c r="Q3029" s="65">
        <v>12000</v>
      </c>
      <c r="R3029" s="84">
        <f t="shared" si="610"/>
        <v>35000</v>
      </c>
      <c r="S3029" s="77" t="str" cm="1">
        <f t="array" ref="S3029">_xlfn.IFS(R3029&gt;5000000,"Gold",R3029&gt;=500000,"Silver",R3029&gt;30000,"Bronze",TRUE,"Transactional")</f>
        <v>Bronze</v>
      </c>
      <c r="T3029" s="24" t="s">
        <v>54</v>
      </c>
      <c r="U3029" s="101" t="s">
        <v>393</v>
      </c>
      <c r="V3029" s="101" t="s">
        <v>756</v>
      </c>
      <c r="W3029" s="77" t="str">
        <f t="shared" si="609"/>
        <v>No</v>
      </c>
      <c r="X3029" s="77" t="str">
        <f>IFERROR(_xlfn.XLOOKUP(J3029&amp;"||"&amp;K3029,'Mapping Ref.'!$J$2:$J$538,'Mapping Ref.'!$K$2:$K$538),"")</f>
        <v>Construction &amp; Estates</v>
      </c>
      <c r="Y3029" s="77" t="str" cm="1">
        <f t="array" ref="Y3029">_xlfn.IFS(R3029&gt;2000000,"For Publication",R3029&gt;100000,"PID",R3029&gt;30000,"RFQ",TRUE,"Transactional")</f>
        <v>RFQ</v>
      </c>
      <c r="Z3029" s="24" t="s">
        <v>2277</v>
      </c>
      <c r="AA3029" s="32">
        <v>36</v>
      </c>
      <c r="AB3029" s="24">
        <v>0</v>
      </c>
      <c r="AC3029" s="25">
        <v>45849</v>
      </c>
      <c r="AD3029" s="24" t="s">
        <v>58</v>
      </c>
      <c r="AE3029" s="24" t="s">
        <v>8375</v>
      </c>
      <c r="AF3029" s="24" t="s">
        <v>60</v>
      </c>
      <c r="AG3029" s="24" t="s">
        <v>59</v>
      </c>
      <c r="AH3029" s="24" t="s">
        <v>60</v>
      </c>
      <c r="AI3029" s="24">
        <v>6369088</v>
      </c>
      <c r="AJ3029" s="24" t="s">
        <v>59</v>
      </c>
      <c r="AK3029" s="24" t="s">
        <v>101</v>
      </c>
      <c r="AL3029" s="24" t="s">
        <v>8595</v>
      </c>
      <c r="AM3029" s="24" t="s">
        <v>60</v>
      </c>
      <c r="AN3029" s="24" t="s">
        <v>59</v>
      </c>
      <c r="AO3029" s="24">
        <v>0</v>
      </c>
      <c r="AP3029" s="24"/>
      <c r="AQ3029" s="24" t="s">
        <v>12125</v>
      </c>
      <c r="AR3029" s="24" t="s">
        <v>12126</v>
      </c>
      <c r="AS3029" s="89">
        <f t="shared" si="611"/>
        <v>35</v>
      </c>
      <c r="AT3029" s="24" t="s">
        <v>2978</v>
      </c>
    </row>
    <row r="3030" spans="1:46" x14ac:dyDescent="0.5">
      <c r="A3030" s="24">
        <v>3211</v>
      </c>
      <c r="B3030" s="24" t="s">
        <v>506</v>
      </c>
      <c r="C3030" s="24"/>
      <c r="D3030" s="24" t="s">
        <v>9570</v>
      </c>
      <c r="E3030" s="24" t="s">
        <v>12127</v>
      </c>
      <c r="F3030" s="77" t="str">
        <f t="shared" si="608"/>
        <v>VORTEX RECRUITMENT LTD</v>
      </c>
      <c r="G3030" s="24" t="s">
        <v>9570</v>
      </c>
      <c r="H3030" s="24" t="s">
        <v>3282</v>
      </c>
      <c r="I3030" s="24" t="s">
        <v>10463</v>
      </c>
      <c r="J3030" s="24" t="s">
        <v>107</v>
      </c>
      <c r="K3030" s="27" t="s">
        <v>3283</v>
      </c>
      <c r="L3030" s="25">
        <v>45849</v>
      </c>
      <c r="M3030" s="25">
        <v>46944</v>
      </c>
      <c r="N3030" s="81">
        <f t="shared" ref="N3030:N3064" si="613">EDATE(M3030,AB3030)</f>
        <v>46944</v>
      </c>
      <c r="O3030" s="77" t="str">
        <f t="shared" ca="1" si="612"/>
        <v>Live</v>
      </c>
      <c r="P3030" s="77" t="str" cm="1">
        <f t="array" aca="1" ref="P3030" ca="1">_xlfn.IFS((N3030-TODAY())&gt;=547,"06 Expires over 18 months",(N3030-TODAY())&gt;=365,"05 Expires in 18 months",(N3030-TODAY())&gt;=183,"04 Expires in 12 months",(N3030-TODAY())&gt;=92,"03 Expires in 6 months",(N3030-TODAY())&gt;=31,"02 Expires in 3 months",(N3030-TODAY())&gt;=0,"01 Expires in 30 days",(N3030-TODAY())&gt;=-31,"01 Expired last 30 days",(N3030-TODAY())&gt;=-92,"02 Expired last 3 months",(N3030-TODAY())&gt;=-183,"03 Expired last 6 months",(N3030-TODAY())&gt;=-365,"04 Expired last 12 months",(N3030-TODAY())&gt;=-547,"05 Expired last 18 months",TRUE,"06 Expired over 18 months")</f>
        <v>06 Expires over 18 months</v>
      </c>
      <c r="Q3030" s="65">
        <v>24999</v>
      </c>
      <c r="R3030" s="84">
        <f t="shared" si="610"/>
        <v>72913.75</v>
      </c>
      <c r="S3030" s="77" t="str" cm="1">
        <f t="array" ref="S3030">_xlfn.IFS(R3030&gt;5000000,"Gold",R3030&gt;=500000,"Silver",R3030&gt;30000,"Bronze",TRUE,"Transactional")</f>
        <v>Bronze</v>
      </c>
      <c r="T3030" s="24" t="s">
        <v>54</v>
      </c>
      <c r="U3030" s="101" t="s">
        <v>237</v>
      </c>
      <c r="V3030" s="101" t="s">
        <v>350</v>
      </c>
      <c r="W3030" s="77" t="str">
        <f t="shared" si="609"/>
        <v>No</v>
      </c>
      <c r="X3030" s="77" t="str">
        <f>IFERROR(_xlfn.XLOOKUP(J3030&amp;"||"&amp;K3030,'Mapping Ref.'!$J$2:$J$538,'Mapping Ref.'!$K$2:$K$538),"")</f>
        <v>Construction &amp; Estates</v>
      </c>
      <c r="Y3030" s="77" t="str" cm="1">
        <f t="array" ref="Y3030">_xlfn.IFS(R3030&gt;2000000,"For Publication",R3030&gt;100000,"PID",R3030&gt;30000,"RFQ",TRUE,"Transactional")</f>
        <v>RFQ</v>
      </c>
      <c r="Z3030" s="24" t="s">
        <v>2277</v>
      </c>
      <c r="AA3030" s="32">
        <v>36</v>
      </c>
      <c r="AB3030" s="24">
        <v>0</v>
      </c>
      <c r="AC3030" s="25">
        <v>45849</v>
      </c>
      <c r="AD3030" s="24" t="s">
        <v>58</v>
      </c>
      <c r="AE3030" s="24" t="s">
        <v>8375</v>
      </c>
      <c r="AF3030" s="24" t="s">
        <v>60</v>
      </c>
      <c r="AG3030" s="24" t="s">
        <v>59</v>
      </c>
      <c r="AH3030" s="24" t="s">
        <v>60</v>
      </c>
      <c r="AI3030" s="24">
        <v>14609956</v>
      </c>
      <c r="AJ3030" s="24" t="s">
        <v>59</v>
      </c>
      <c r="AK3030" s="24" t="s">
        <v>101</v>
      </c>
      <c r="AL3030" s="24" t="s">
        <v>70</v>
      </c>
      <c r="AM3030" s="24" t="s">
        <v>60</v>
      </c>
      <c r="AN3030" s="24" t="s">
        <v>59</v>
      </c>
      <c r="AO3030" s="24">
        <v>0</v>
      </c>
      <c r="AP3030" s="24"/>
      <c r="AQ3030" s="24" t="s">
        <v>12128</v>
      </c>
      <c r="AR3030" s="24" t="s">
        <v>12129</v>
      </c>
      <c r="AS3030" s="89">
        <f t="shared" si="611"/>
        <v>35</v>
      </c>
      <c r="AT3030" s="24"/>
    </row>
    <row r="3031" spans="1:46" x14ac:dyDescent="0.5">
      <c r="A3031" s="24">
        <v>3212</v>
      </c>
      <c r="B3031" s="24"/>
      <c r="C3031" s="24" t="s">
        <v>77</v>
      </c>
      <c r="D3031" s="24" t="s">
        <v>12130</v>
      </c>
      <c r="E3031" s="24" t="s">
        <v>12131</v>
      </c>
      <c r="F3031" s="77" t="str">
        <f t="shared" si="608"/>
        <v>MIB ELECTRICAL ENGINEERS LTD</v>
      </c>
      <c r="G3031" s="24" t="s">
        <v>6357</v>
      </c>
      <c r="H3031" s="24" t="s">
        <v>784</v>
      </c>
      <c r="I3031" s="24" t="s">
        <v>1128</v>
      </c>
      <c r="J3031" s="24" t="s">
        <v>321</v>
      </c>
      <c r="K3031" s="27" t="s">
        <v>3201</v>
      </c>
      <c r="L3031" s="25">
        <v>45861</v>
      </c>
      <c r="M3031" s="25">
        <v>45895</v>
      </c>
      <c r="N3031" s="81">
        <f t="shared" si="613"/>
        <v>45895</v>
      </c>
      <c r="O3031" s="77" t="str">
        <f t="shared" ca="1" si="612"/>
        <v>Expired</v>
      </c>
      <c r="P3031" s="77" t="str" cm="1">
        <f t="array" aca="1" ref="P3031" ca="1">_xlfn.IFS((N3031-TODAY())&gt;=547,"06 Expires over 18 months",(N3031-TODAY())&gt;=365,"05 Expires in 18 months",(N3031-TODAY())&gt;=183,"04 Expires in 12 months",(N3031-TODAY())&gt;=92,"03 Expires in 6 months",(N3031-TODAY())&gt;=31,"02 Expires in 3 months",(N3031-TODAY())&gt;=0,"01 Expires in 30 days",(N3031-TODAY())&gt;=-31,"01 Expired last 30 days",(N3031-TODAY())&gt;=-92,"02 Expired last 3 months",(N3031-TODAY())&gt;=-183,"03 Expired last 6 months",(N3031-TODAY())&gt;=-365,"04 Expired last 12 months",(N3031-TODAY())&gt;=-547,"05 Expired last 18 months",TRUE,"06 Expired over 18 months")</f>
        <v>04 Expired last 12 months</v>
      </c>
      <c r="Q3031" s="65">
        <v>77212</v>
      </c>
      <c r="R3031" s="84">
        <f t="shared" si="610"/>
        <v>77212</v>
      </c>
      <c r="S3031" s="77" t="str" cm="1">
        <f t="array" ref="S3031">_xlfn.IFS(R3031&gt;5000000,"Gold",R3031&gt;=500000,"Silver",R3031&gt;30000,"Bronze",TRUE,"Transactional")</f>
        <v>Bronze</v>
      </c>
      <c r="T3031" s="24" t="s">
        <v>122</v>
      </c>
      <c r="U3031" s="101" t="s">
        <v>366</v>
      </c>
      <c r="V3031" s="101" t="s">
        <v>770</v>
      </c>
      <c r="W3031" s="77" t="str">
        <f t="shared" si="609"/>
        <v>No</v>
      </c>
      <c r="X3031" s="77" t="str">
        <f>IFERROR(_xlfn.XLOOKUP(J3031&amp;"||"&amp;K3031,'Mapping Ref.'!$J$2:$J$538,'Mapping Ref.'!$K$2:$K$538),"")</f>
        <v>Corporate</v>
      </c>
      <c r="Y3031" s="77" t="str" cm="1">
        <f t="array" ref="Y3031">_xlfn.IFS(R3031&gt;2000000,"For Publication",R3031&gt;100000,"PID",R3031&gt;30000,"RFQ",TRUE,"Transactional")</f>
        <v>RFQ</v>
      </c>
      <c r="Z3031" s="24" t="s">
        <v>2277</v>
      </c>
      <c r="AA3031" s="32">
        <v>0</v>
      </c>
      <c r="AB3031" s="24">
        <v>0</v>
      </c>
      <c r="AC3031" s="25">
        <v>45852</v>
      </c>
      <c r="AD3031" s="24" t="s">
        <v>661</v>
      </c>
      <c r="AE3031" s="24" t="s">
        <v>12132</v>
      </c>
      <c r="AF3031" s="24" t="s">
        <v>60</v>
      </c>
      <c r="AG3031" s="24" t="s">
        <v>59</v>
      </c>
      <c r="AH3031" s="24" t="s">
        <v>60</v>
      </c>
      <c r="AI3031" s="24">
        <v>3144730</v>
      </c>
      <c r="AJ3031" s="24" t="s">
        <v>60</v>
      </c>
      <c r="AK3031" s="24" t="s">
        <v>76</v>
      </c>
      <c r="AL3031" s="24" t="s">
        <v>123</v>
      </c>
      <c r="AM3031" s="24" t="s">
        <v>60</v>
      </c>
      <c r="AN3031" s="24" t="s">
        <v>59</v>
      </c>
      <c r="AO3031" s="24">
        <v>0</v>
      </c>
      <c r="AP3031" s="24" t="s">
        <v>8471</v>
      </c>
      <c r="AQ3031" s="24" t="s">
        <v>12133</v>
      </c>
      <c r="AR3031" s="24" t="s">
        <v>8680</v>
      </c>
      <c r="AS3031" s="89">
        <f t="shared" si="611"/>
        <v>1</v>
      </c>
      <c r="AT3031" s="24" t="s">
        <v>6360</v>
      </c>
    </row>
    <row r="3032" spans="1:46" x14ac:dyDescent="0.5">
      <c r="A3032" s="24">
        <v>3213</v>
      </c>
      <c r="B3032" s="24"/>
      <c r="C3032" s="24" t="s">
        <v>77</v>
      </c>
      <c r="D3032" s="24" t="s">
        <v>12134</v>
      </c>
      <c r="E3032" s="24" t="s">
        <v>12135</v>
      </c>
      <c r="F3032" s="77" t="str">
        <f t="shared" si="608"/>
        <v>CUTTLE CONSTRUCTION LTD</v>
      </c>
      <c r="G3032" s="24" t="s">
        <v>868</v>
      </c>
      <c r="H3032" s="24" t="s">
        <v>784</v>
      </c>
      <c r="I3032" s="24" t="s">
        <v>1128</v>
      </c>
      <c r="J3032" s="24" t="s">
        <v>321</v>
      </c>
      <c r="K3032" s="27" t="s">
        <v>3201</v>
      </c>
      <c r="L3032" s="25">
        <v>45862</v>
      </c>
      <c r="M3032" s="25">
        <v>45902</v>
      </c>
      <c r="N3032" s="81">
        <f t="shared" si="613"/>
        <v>45902</v>
      </c>
      <c r="O3032" s="77" t="str">
        <f t="shared" ca="1" si="612"/>
        <v>Expired</v>
      </c>
      <c r="P3032" s="77" t="str" cm="1">
        <f t="array" aca="1" ref="P3032" ca="1">_xlfn.IFS((N3032-TODAY())&gt;=547,"06 Expires over 18 months",(N3032-TODAY())&gt;=365,"05 Expires in 18 months",(N3032-TODAY())&gt;=183,"04 Expires in 12 months",(N3032-TODAY())&gt;=92,"03 Expires in 6 months",(N3032-TODAY())&gt;=31,"02 Expires in 3 months",(N3032-TODAY())&gt;=0,"01 Expires in 30 days",(N3032-TODAY())&gt;=-31,"01 Expired last 30 days",(N3032-TODAY())&gt;=-92,"02 Expired last 3 months",(N3032-TODAY())&gt;=-183,"03 Expired last 6 months",(N3032-TODAY())&gt;=-365,"04 Expired last 12 months",(N3032-TODAY())&gt;=-547,"05 Expired last 18 months",TRUE,"06 Expired over 18 months")</f>
        <v>04 Expired last 12 months</v>
      </c>
      <c r="Q3032" s="65">
        <v>286843.83</v>
      </c>
      <c r="R3032" s="84">
        <f t="shared" si="610"/>
        <v>286843.83</v>
      </c>
      <c r="S3032" s="77" t="str" cm="1">
        <f t="array" ref="S3032">_xlfn.IFS(R3032&gt;5000000,"Gold",R3032&gt;=500000,"Silver",R3032&gt;30000,"Bronze",TRUE,"Transactional")</f>
        <v>Bronze</v>
      </c>
      <c r="T3032" s="24" t="s">
        <v>122</v>
      </c>
      <c r="U3032" s="101" t="s">
        <v>123</v>
      </c>
      <c r="V3032" s="101" t="s">
        <v>124</v>
      </c>
      <c r="W3032" s="77" t="str">
        <f t="shared" si="609"/>
        <v>No</v>
      </c>
      <c r="X3032" s="77" t="str">
        <f>IFERROR(_xlfn.XLOOKUP(J3032&amp;"||"&amp;K3032,'Mapping Ref.'!$J$2:$J$538,'Mapping Ref.'!$K$2:$K$538),"")</f>
        <v>Corporate</v>
      </c>
      <c r="Y3032" s="77" t="str" cm="1">
        <f t="array" ref="Y3032">_xlfn.IFS(R3032&gt;2000000,"For Publication",R3032&gt;100000,"PID",R3032&gt;30000,"RFQ",TRUE,"Transactional")</f>
        <v>PID</v>
      </c>
      <c r="Z3032" s="24" t="s">
        <v>2277</v>
      </c>
      <c r="AA3032" s="32">
        <v>0</v>
      </c>
      <c r="AB3032" s="24">
        <v>0</v>
      </c>
      <c r="AC3032" s="25">
        <v>45852</v>
      </c>
      <c r="AD3032" s="24" t="s">
        <v>58</v>
      </c>
      <c r="AE3032" s="24" t="s">
        <v>12136</v>
      </c>
      <c r="AF3032" s="24" t="s">
        <v>60</v>
      </c>
      <c r="AG3032" s="24" t="s">
        <v>59</v>
      </c>
      <c r="AH3032" s="24" t="s">
        <v>60</v>
      </c>
      <c r="AI3032" s="24">
        <v>3902369</v>
      </c>
      <c r="AJ3032" s="24" t="s">
        <v>60</v>
      </c>
      <c r="AK3032" s="24" t="s">
        <v>76</v>
      </c>
      <c r="AL3032" s="24" t="s">
        <v>123</v>
      </c>
      <c r="AM3032" s="24" t="s">
        <v>60</v>
      </c>
      <c r="AN3032" s="24" t="s">
        <v>59</v>
      </c>
      <c r="AO3032" s="24">
        <v>0</v>
      </c>
      <c r="AP3032" s="24" t="s">
        <v>8471</v>
      </c>
      <c r="AQ3032" s="24" t="s">
        <v>12094</v>
      </c>
      <c r="AR3032" s="24" t="s">
        <v>8680</v>
      </c>
      <c r="AS3032" s="89">
        <f t="shared" si="611"/>
        <v>1</v>
      </c>
      <c r="AT3032" s="24" t="s">
        <v>869</v>
      </c>
    </row>
    <row r="3033" spans="1:46" x14ac:dyDescent="0.5">
      <c r="A3033" s="24">
        <v>3214</v>
      </c>
      <c r="B3033" s="24"/>
      <c r="C3033" s="24" t="s">
        <v>77</v>
      </c>
      <c r="D3033" s="24" t="s">
        <v>12137</v>
      </c>
      <c r="E3033" s="24" t="s">
        <v>12138</v>
      </c>
      <c r="F3033" s="77" t="str">
        <f t="shared" si="608"/>
        <v>FOCUS WASHROOMS LIMITED</v>
      </c>
      <c r="G3033" s="24" t="s">
        <v>11602</v>
      </c>
      <c r="H3033" s="24" t="s">
        <v>784</v>
      </c>
      <c r="I3033" s="24" t="s">
        <v>1128</v>
      </c>
      <c r="J3033" s="24" t="s">
        <v>321</v>
      </c>
      <c r="K3033" s="27" t="s">
        <v>3201</v>
      </c>
      <c r="L3033" s="25">
        <v>45891</v>
      </c>
      <c r="M3033" s="25">
        <v>45961</v>
      </c>
      <c r="N3033" s="81">
        <f t="shared" si="613"/>
        <v>45961</v>
      </c>
      <c r="O3033" s="77" t="str">
        <f t="shared" ca="1" si="612"/>
        <v>Expired</v>
      </c>
      <c r="P3033" s="77" t="str" cm="1">
        <f t="array" aca="1" ref="P3033" ca="1">_xlfn.IFS((N3033-TODAY())&gt;=547,"06 Expires over 18 months",(N3033-TODAY())&gt;=365,"05 Expires in 18 months",(N3033-TODAY())&gt;=183,"04 Expires in 12 months",(N3033-TODAY())&gt;=92,"03 Expires in 6 months",(N3033-TODAY())&gt;=31,"02 Expires in 3 months",(N3033-TODAY())&gt;=0,"01 Expires in 30 days",(N3033-TODAY())&gt;=-31,"01 Expired last 30 days",(N3033-TODAY())&gt;=-92,"02 Expired last 3 months",(N3033-TODAY())&gt;=-183,"03 Expired last 6 months",(N3033-TODAY())&gt;=-365,"04 Expired last 12 months",(N3033-TODAY())&gt;=-547,"05 Expired last 18 months",TRUE,"06 Expired over 18 months")</f>
        <v>04 Expired last 12 months</v>
      </c>
      <c r="Q3033" s="65">
        <v>144073</v>
      </c>
      <c r="R3033" s="84">
        <f t="shared" si="610"/>
        <v>144073</v>
      </c>
      <c r="S3033" s="77" t="str" cm="1">
        <f t="array" ref="S3033">_xlfn.IFS(R3033&gt;5000000,"Gold",R3033&gt;=500000,"Silver",R3033&gt;30000,"Bronze",TRUE,"Transactional")</f>
        <v>Bronze</v>
      </c>
      <c r="T3033" s="24" t="s">
        <v>122</v>
      </c>
      <c r="U3033" s="101" t="s">
        <v>123</v>
      </c>
      <c r="V3033" s="101" t="s">
        <v>124</v>
      </c>
      <c r="W3033" s="77" t="str">
        <f t="shared" si="609"/>
        <v>No</v>
      </c>
      <c r="X3033" s="77" t="str">
        <f>IFERROR(_xlfn.XLOOKUP(J3033&amp;"||"&amp;K3033,'Mapping Ref.'!$J$2:$J$538,'Mapping Ref.'!$K$2:$K$538),"")</f>
        <v>Corporate</v>
      </c>
      <c r="Y3033" s="77" t="str" cm="1">
        <f t="array" ref="Y3033">_xlfn.IFS(R3033&gt;2000000,"For Publication",R3033&gt;100000,"PID",R3033&gt;30000,"RFQ",TRUE,"Transactional")</f>
        <v>PID</v>
      </c>
      <c r="Z3033" s="24" t="s">
        <v>2277</v>
      </c>
      <c r="AA3033" s="32">
        <v>0</v>
      </c>
      <c r="AB3033" s="24">
        <v>0</v>
      </c>
      <c r="AC3033" s="25">
        <v>45852</v>
      </c>
      <c r="AD3033" s="24" t="s">
        <v>661</v>
      </c>
      <c r="AE3033" s="24" t="s">
        <v>12139</v>
      </c>
      <c r="AF3033" s="24" t="s">
        <v>60</v>
      </c>
      <c r="AG3033" s="24" t="s">
        <v>59</v>
      </c>
      <c r="AH3033" s="24" t="s">
        <v>60</v>
      </c>
      <c r="AI3033" s="24">
        <v>9270497</v>
      </c>
      <c r="AJ3033" s="24" t="s">
        <v>60</v>
      </c>
      <c r="AK3033" s="24" t="s">
        <v>76</v>
      </c>
      <c r="AL3033" s="24" t="s">
        <v>123</v>
      </c>
      <c r="AM3033" s="24" t="s">
        <v>60</v>
      </c>
      <c r="AN3033" s="24" t="s">
        <v>59</v>
      </c>
      <c r="AO3033" s="24">
        <v>0</v>
      </c>
      <c r="AP3033" s="24" t="s">
        <v>8471</v>
      </c>
      <c r="AQ3033" s="24" t="s">
        <v>10931</v>
      </c>
      <c r="AR3033" s="24" t="s">
        <v>11604</v>
      </c>
      <c r="AS3033" s="89">
        <f t="shared" si="611"/>
        <v>2</v>
      </c>
      <c r="AT3033" s="24" t="s">
        <v>10933</v>
      </c>
    </row>
    <row r="3034" spans="1:46" x14ac:dyDescent="0.5">
      <c r="A3034" s="24">
        <v>3215</v>
      </c>
      <c r="B3034" s="24"/>
      <c r="C3034" s="24"/>
      <c r="D3034" s="24" t="s">
        <v>12140</v>
      </c>
      <c r="E3034" s="24" t="s">
        <v>12141</v>
      </c>
      <c r="F3034" s="77" t="str">
        <f t="shared" si="608"/>
        <v>ABN Integrated Services Ltd</v>
      </c>
      <c r="G3034" s="24" t="s">
        <v>12142</v>
      </c>
      <c r="H3034" s="24" t="s">
        <v>784</v>
      </c>
      <c r="I3034" s="24" t="s">
        <v>1128</v>
      </c>
      <c r="J3034" s="24" t="s">
        <v>321</v>
      </c>
      <c r="K3034" s="27" t="s">
        <v>3201</v>
      </c>
      <c r="L3034" s="25">
        <v>45849</v>
      </c>
      <c r="M3034" s="25">
        <v>45877</v>
      </c>
      <c r="N3034" s="81">
        <f t="shared" si="613"/>
        <v>45877</v>
      </c>
      <c r="O3034" s="77" t="str">
        <f t="shared" ca="1" si="612"/>
        <v>Expired</v>
      </c>
      <c r="P3034" s="77" t="str" cm="1">
        <f t="array" aca="1" ref="P3034" ca="1">_xlfn.IFS((N3034-TODAY())&gt;=547,"06 Expires over 18 months",(N3034-TODAY())&gt;=365,"05 Expires in 18 months",(N3034-TODAY())&gt;=183,"04 Expires in 12 months",(N3034-TODAY())&gt;=92,"03 Expires in 6 months",(N3034-TODAY())&gt;=31,"02 Expires in 3 months",(N3034-TODAY())&gt;=0,"01 Expires in 30 days",(N3034-TODAY())&gt;=-31,"01 Expired last 30 days",(N3034-TODAY())&gt;=-92,"02 Expired last 3 months",(N3034-TODAY())&gt;=-183,"03 Expired last 6 months",(N3034-TODAY())&gt;=-365,"04 Expired last 12 months",(N3034-TODAY())&gt;=-547,"05 Expired last 18 months",TRUE,"06 Expired over 18 months")</f>
        <v>05 Expired last 18 months</v>
      </c>
      <c r="Q3034" s="65">
        <v>29770</v>
      </c>
      <c r="R3034" s="84">
        <f t="shared" si="610"/>
        <v>29770</v>
      </c>
      <c r="S3034" s="77" t="str" cm="1">
        <f t="array" ref="S3034">_xlfn.IFS(R3034&gt;5000000,"Gold",R3034&gt;=500000,"Silver",R3034&gt;30000,"Bronze",TRUE,"Transactional")</f>
        <v>Transactional</v>
      </c>
      <c r="T3034" s="24" t="s">
        <v>54</v>
      </c>
      <c r="U3034" s="101" t="s">
        <v>190</v>
      </c>
      <c r="V3034" s="101" t="s">
        <v>1742</v>
      </c>
      <c r="W3034" s="77" t="str">
        <f t="shared" si="609"/>
        <v>No</v>
      </c>
      <c r="X3034" s="77" t="str">
        <f>IFERROR(_xlfn.XLOOKUP(J3034&amp;"||"&amp;K3034,'Mapping Ref.'!$J$2:$J$538,'Mapping Ref.'!$K$2:$K$538),"")</f>
        <v>Corporate</v>
      </c>
      <c r="Y3034" s="77" t="str" cm="1">
        <f t="array" ref="Y3034">_xlfn.IFS(R3034&gt;2000000,"For Publication",R3034&gt;100000,"PID",R3034&gt;30000,"RFQ",TRUE,"Transactional")</f>
        <v>Transactional</v>
      </c>
      <c r="Z3034" s="24" t="s">
        <v>2277</v>
      </c>
      <c r="AA3034" s="32">
        <v>0</v>
      </c>
      <c r="AB3034" s="24">
        <v>0</v>
      </c>
      <c r="AC3034" s="25">
        <v>45853</v>
      </c>
      <c r="AD3034" s="24" t="s">
        <v>661</v>
      </c>
      <c r="AE3034" s="24" t="s">
        <v>8502</v>
      </c>
      <c r="AF3034" s="24" t="s">
        <v>59</v>
      </c>
      <c r="AG3034" s="24" t="s">
        <v>59</v>
      </c>
      <c r="AH3034" s="24" t="s">
        <v>60</v>
      </c>
      <c r="AI3034" s="24">
        <v>6953753</v>
      </c>
      <c r="AJ3034" s="24" t="s">
        <v>59</v>
      </c>
      <c r="AK3034" s="24" t="s">
        <v>101</v>
      </c>
      <c r="AL3034" s="24" t="s">
        <v>70</v>
      </c>
      <c r="AM3034" s="24" t="s">
        <v>60</v>
      </c>
      <c r="AN3034" s="24" t="s">
        <v>59</v>
      </c>
      <c r="AO3034" s="24">
        <v>0</v>
      </c>
      <c r="AP3034" s="24" t="s">
        <v>8471</v>
      </c>
      <c r="AQ3034" s="24" t="s">
        <v>12143</v>
      </c>
      <c r="AR3034" s="24" t="s">
        <v>12144</v>
      </c>
      <c r="AS3034" s="89">
        <f t="shared" si="611"/>
        <v>0</v>
      </c>
      <c r="AT3034" s="24"/>
    </row>
    <row r="3035" spans="1:46" x14ac:dyDescent="0.5">
      <c r="A3035" s="31">
        <v>3216</v>
      </c>
      <c r="B3035" s="31"/>
      <c r="C3035" s="24" t="s">
        <v>77</v>
      </c>
      <c r="D3035" s="31" t="s">
        <v>12145</v>
      </c>
      <c r="E3035" s="24" t="s">
        <v>12146</v>
      </c>
      <c r="F3035" s="78" t="str">
        <f t="shared" si="608"/>
        <v>PA FINLAY &amp; CO LTD</v>
      </c>
      <c r="G3035" s="31" t="s">
        <v>12147</v>
      </c>
      <c r="H3035" s="31" t="s">
        <v>784</v>
      </c>
      <c r="I3035" s="31" t="s">
        <v>1128</v>
      </c>
      <c r="J3035" s="31" t="s">
        <v>321</v>
      </c>
      <c r="K3035" s="29" t="s">
        <v>3201</v>
      </c>
      <c r="L3035" s="34">
        <v>45859</v>
      </c>
      <c r="M3035" s="34">
        <v>45902</v>
      </c>
      <c r="N3035" s="81">
        <f t="shared" si="613"/>
        <v>45902</v>
      </c>
      <c r="O3035" s="77" t="str">
        <f t="shared" ca="1" si="612"/>
        <v>Expired</v>
      </c>
      <c r="P3035" s="77" t="str" cm="1">
        <f t="array" aca="1" ref="P3035" ca="1">_xlfn.IFS((N3035-TODAY())&gt;=547,"06 Expires over 18 months",(N3035-TODAY())&gt;=365,"05 Expires in 18 months",(N3035-TODAY())&gt;=183,"04 Expires in 12 months",(N3035-TODAY())&gt;=92,"03 Expires in 6 months",(N3035-TODAY())&gt;=31,"02 Expires in 3 months",(N3035-TODAY())&gt;=0,"01 Expires in 30 days",(N3035-TODAY())&gt;=-31,"01 Expired last 30 days",(N3035-TODAY())&gt;=-92,"02 Expired last 3 months",(N3035-TODAY())&gt;=-183,"03 Expired last 6 months",(N3035-TODAY())&gt;=-365,"04 Expired last 12 months",(N3035-TODAY())&gt;=-547,"05 Expired last 18 months",TRUE,"06 Expired over 18 months")</f>
        <v>04 Expired last 12 months</v>
      </c>
      <c r="Q3035" s="69">
        <v>124375</v>
      </c>
      <c r="R3035" s="84">
        <f t="shared" si="610"/>
        <v>124375</v>
      </c>
      <c r="S3035" s="77" t="str" cm="1">
        <f t="array" ref="S3035">_xlfn.IFS(R3035&gt;5000000,"Gold",R3035&gt;=500000,"Silver",R3035&gt;30000,"Bronze",TRUE,"Transactional")</f>
        <v>Bronze</v>
      </c>
      <c r="T3035" s="24" t="s">
        <v>122</v>
      </c>
      <c r="U3035" s="101" t="s">
        <v>123</v>
      </c>
      <c r="V3035" s="101" t="s">
        <v>124</v>
      </c>
      <c r="W3035" s="77" t="str">
        <f t="shared" si="609"/>
        <v>No</v>
      </c>
      <c r="X3035" s="77" t="str">
        <f>IFERROR(_xlfn.XLOOKUP(J3035&amp;"||"&amp;K3035,'Mapping Ref.'!$J$2:$J$538,'Mapping Ref.'!$K$2:$K$538),"")</f>
        <v>Corporate</v>
      </c>
      <c r="Y3035" s="77" t="str" cm="1">
        <f t="array" ref="Y3035">_xlfn.IFS(R3035&gt;2000000,"For Publication",R3035&gt;100000,"PID",R3035&gt;30000,"RFQ",TRUE,"Transactional")</f>
        <v>PID</v>
      </c>
      <c r="Z3035" s="31" t="s">
        <v>2277</v>
      </c>
      <c r="AA3035" s="48">
        <v>0</v>
      </c>
      <c r="AB3035" s="29">
        <v>0</v>
      </c>
      <c r="AC3035" s="25">
        <v>45853</v>
      </c>
      <c r="AD3035" s="31" t="s">
        <v>661</v>
      </c>
      <c r="AE3035" s="35" t="s">
        <v>12148</v>
      </c>
      <c r="AF3035" s="48" t="s">
        <v>60</v>
      </c>
      <c r="AG3035" s="31" t="s">
        <v>60</v>
      </c>
      <c r="AH3035" s="31" t="s">
        <v>60</v>
      </c>
      <c r="AI3035" s="31">
        <v>988222</v>
      </c>
      <c r="AJ3035" s="31" t="s">
        <v>60</v>
      </c>
      <c r="AK3035" s="31" t="s">
        <v>76</v>
      </c>
      <c r="AL3035" s="24" t="s">
        <v>123</v>
      </c>
      <c r="AM3035" s="31" t="s">
        <v>60</v>
      </c>
      <c r="AN3035" s="31" t="s">
        <v>59</v>
      </c>
      <c r="AO3035" s="31">
        <v>0</v>
      </c>
      <c r="AP3035" s="31" t="s">
        <v>8471</v>
      </c>
      <c r="AQ3035" s="31" t="s">
        <v>12149</v>
      </c>
      <c r="AR3035" s="31" t="s">
        <v>12089</v>
      </c>
      <c r="AS3035" s="89">
        <f t="shared" si="611"/>
        <v>1</v>
      </c>
      <c r="AT3035" s="24" t="s">
        <v>9540</v>
      </c>
    </row>
    <row r="3036" spans="1:46" x14ac:dyDescent="0.5">
      <c r="A3036" s="31">
        <v>3217</v>
      </c>
      <c r="B3036" s="31"/>
      <c r="C3036" s="31"/>
      <c r="D3036" s="31" t="s">
        <v>12150</v>
      </c>
      <c r="E3036" s="24" t="s">
        <v>12151</v>
      </c>
      <c r="F3036" s="78" t="str">
        <f t="shared" si="608"/>
        <v>T-THREE CONSULTING LTD</v>
      </c>
      <c r="G3036" s="31" t="s">
        <v>12152</v>
      </c>
      <c r="H3036" s="31" t="s">
        <v>12153</v>
      </c>
      <c r="I3036" s="31" t="s">
        <v>12153</v>
      </c>
      <c r="J3036" s="31" t="s">
        <v>97</v>
      </c>
      <c r="K3036" s="29" t="s">
        <v>12081</v>
      </c>
      <c r="L3036" s="34">
        <v>45139</v>
      </c>
      <c r="M3036" s="34">
        <v>45352</v>
      </c>
      <c r="N3036" s="81">
        <f t="shared" si="613"/>
        <v>45352</v>
      </c>
      <c r="O3036" s="77" t="str">
        <f t="shared" ca="1" si="612"/>
        <v>Expired</v>
      </c>
      <c r="P3036" s="77" t="str" cm="1">
        <f t="array" aca="1" ref="P3036" ca="1">_xlfn.IFS((N3036-TODAY())&gt;=547,"06 Expires over 18 months",(N3036-TODAY())&gt;=365,"05 Expires in 18 months",(N3036-TODAY())&gt;=183,"04 Expires in 12 months",(N3036-TODAY())&gt;=92,"03 Expires in 6 months",(N3036-TODAY())&gt;=31,"02 Expires in 3 months",(N3036-TODAY())&gt;=0,"01 Expires in 30 days",(N3036-TODAY())&gt;=-31,"01 Expired last 30 days",(N3036-TODAY())&gt;=-92,"02 Expired last 3 months",(N3036-TODAY())&gt;=-183,"03 Expired last 6 months",(N3036-TODAY())&gt;=-365,"04 Expired last 12 months",(N3036-TODAY())&gt;=-547,"05 Expired last 18 months",TRUE,"06 Expired over 18 months")</f>
        <v>06 Expired over 18 months</v>
      </c>
      <c r="Q3036" s="69">
        <v>19540</v>
      </c>
      <c r="R3036" s="84">
        <f t="shared" si="610"/>
        <v>19540</v>
      </c>
      <c r="S3036" s="77" t="str" cm="1">
        <f t="array" ref="S3036">_xlfn.IFS(R3036&gt;5000000,"Gold",R3036&gt;=500000,"Silver",R3036&gt;30000,"Bronze",TRUE,"Transactional")</f>
        <v>Transactional</v>
      </c>
      <c r="T3036" s="24" t="s">
        <v>54</v>
      </c>
      <c r="U3036" s="101" t="s">
        <v>237</v>
      </c>
      <c r="V3036" s="101" t="s">
        <v>566</v>
      </c>
      <c r="W3036" s="77" t="str">
        <f t="shared" si="609"/>
        <v>No</v>
      </c>
      <c r="X3036" s="77" t="str">
        <f>IFERROR(_xlfn.XLOOKUP(J3036&amp;"||"&amp;K3036,'Mapping Ref.'!$J$2:$J$538,'Mapping Ref.'!$K$2:$K$538),"")</f>
        <v>Corporate</v>
      </c>
      <c r="Y3036" s="77" t="str" cm="1">
        <f t="array" ref="Y3036">_xlfn.IFS(R3036&gt;2000000,"For Publication",R3036&gt;100000,"PID",R3036&gt;30000,"RFQ",TRUE,"Transactional")</f>
        <v>Transactional</v>
      </c>
      <c r="Z3036" s="31" t="s">
        <v>2277</v>
      </c>
      <c r="AA3036" s="48">
        <v>8</v>
      </c>
      <c r="AB3036" s="29">
        <v>0</v>
      </c>
      <c r="AC3036" s="25">
        <v>45854</v>
      </c>
      <c r="AD3036" s="31" t="s">
        <v>58</v>
      </c>
      <c r="AE3036" s="35" t="s">
        <v>8375</v>
      </c>
      <c r="AF3036" s="48" t="s">
        <v>60</v>
      </c>
      <c r="AG3036" s="31" t="s">
        <v>59</v>
      </c>
      <c r="AH3036" s="31" t="s">
        <v>60</v>
      </c>
      <c r="AI3036" s="31">
        <v>3959623</v>
      </c>
      <c r="AJ3036" s="31" t="s">
        <v>59</v>
      </c>
      <c r="AK3036" s="31" t="s">
        <v>101</v>
      </c>
      <c r="AL3036" s="24" t="s">
        <v>70</v>
      </c>
      <c r="AM3036" s="31" t="s">
        <v>60</v>
      </c>
      <c r="AN3036" s="31" t="s">
        <v>59</v>
      </c>
      <c r="AO3036" s="31">
        <v>0</v>
      </c>
      <c r="AP3036" s="31"/>
      <c r="AQ3036" s="31" t="s">
        <v>12153</v>
      </c>
      <c r="AR3036" s="31" t="s">
        <v>12154</v>
      </c>
      <c r="AS3036" s="89">
        <f t="shared" si="611"/>
        <v>7</v>
      </c>
      <c r="AT3036" s="24" t="s">
        <v>12155</v>
      </c>
    </row>
    <row r="3037" spans="1:46" x14ac:dyDescent="0.5">
      <c r="A3037" s="31">
        <v>3218</v>
      </c>
      <c r="B3037" s="24" t="s">
        <v>506</v>
      </c>
      <c r="C3037" s="31"/>
      <c r="D3037" s="31" t="s">
        <v>12156</v>
      </c>
      <c r="E3037" s="24" t="s">
        <v>12157</v>
      </c>
      <c r="F3037" s="78" t="str">
        <f t="shared" si="608"/>
        <v>BRITISH TELECOM PLC T/A BT GLOBAL SERVICES</v>
      </c>
      <c r="G3037" s="31" t="s">
        <v>12158</v>
      </c>
      <c r="H3037" s="31" t="s">
        <v>7522</v>
      </c>
      <c r="I3037" s="31" t="s">
        <v>12159</v>
      </c>
      <c r="J3037" s="31" t="s">
        <v>52</v>
      </c>
      <c r="K3037" s="29" t="s">
        <v>12160</v>
      </c>
      <c r="L3037" s="34">
        <v>46109</v>
      </c>
      <c r="M3037" s="34">
        <v>47204</v>
      </c>
      <c r="N3037" s="81">
        <f t="shared" si="613"/>
        <v>47934</v>
      </c>
      <c r="O3037" s="77" t="str">
        <f t="shared" ca="1" si="612"/>
        <v>Live</v>
      </c>
      <c r="P3037" s="77" t="str" cm="1">
        <f t="array" aca="1" ref="P3037" ca="1">_xlfn.IFS((N3037-TODAY())&gt;=547,"06 Expires over 18 months",(N3037-TODAY())&gt;=365,"05 Expires in 18 months",(N3037-TODAY())&gt;=183,"04 Expires in 12 months",(N3037-TODAY())&gt;=92,"03 Expires in 6 months",(N3037-TODAY())&gt;=31,"02 Expires in 3 months",(N3037-TODAY())&gt;=0,"01 Expires in 30 days",(N3037-TODAY())&gt;=-31,"01 Expired last 30 days",(N3037-TODAY())&gt;=-92,"02 Expired last 3 months",(N3037-TODAY())&gt;=-183,"03 Expired last 6 months",(N3037-TODAY())&gt;=-365,"04 Expired last 12 months",(N3037-TODAY())&gt;=-547,"05 Expired last 18 months",TRUE,"06 Expired over 18 months")</f>
        <v>06 Expires over 18 months</v>
      </c>
      <c r="Q3037" s="69">
        <v>3717612</v>
      </c>
      <c r="R3037" s="84">
        <f t="shared" si="610"/>
        <v>18278259</v>
      </c>
      <c r="S3037" s="77" t="str" cm="1">
        <f t="array" ref="S3037">_xlfn.IFS(R3037&gt;5000000,"Gold",R3037&gt;=500000,"Silver",R3037&gt;30000,"Bronze",TRUE,"Transactional")</f>
        <v>Gold</v>
      </c>
      <c r="T3037" s="24" t="s">
        <v>54</v>
      </c>
      <c r="U3037" s="101" t="s">
        <v>116</v>
      </c>
      <c r="V3037" s="101" t="s">
        <v>70</v>
      </c>
      <c r="W3037" s="77" t="str">
        <f t="shared" si="609"/>
        <v>Yes</v>
      </c>
      <c r="X3037" s="77" t="str">
        <f>IFERROR(_xlfn.XLOOKUP(J3037&amp;"||"&amp;K3037,'Mapping Ref.'!$J$2:$J$538,'Mapping Ref.'!$K$2:$K$538),"")</f>
        <v>ICT</v>
      </c>
      <c r="Y3037" s="77" t="str" cm="1">
        <f t="array" ref="Y3037">_xlfn.IFS(R3037&gt;2000000,"For Publication",R3037&gt;100000,"PID",R3037&gt;30000,"RFQ",TRUE,"Transactional")</f>
        <v>For Publication</v>
      </c>
      <c r="Z3037" s="31" t="s">
        <v>8586</v>
      </c>
      <c r="AA3037" s="48">
        <v>36</v>
      </c>
      <c r="AB3037" s="29">
        <v>24</v>
      </c>
      <c r="AC3037" s="25">
        <v>45854</v>
      </c>
      <c r="AD3037" s="31" t="s">
        <v>58</v>
      </c>
      <c r="AE3037" s="35" t="s">
        <v>12161</v>
      </c>
      <c r="AF3037" s="48" t="s">
        <v>60</v>
      </c>
      <c r="AG3037" s="31" t="s">
        <v>60</v>
      </c>
      <c r="AH3037" s="31" t="s">
        <v>60</v>
      </c>
      <c r="AI3037" s="31">
        <v>1800000</v>
      </c>
      <c r="AJ3037" s="31" t="s">
        <v>60</v>
      </c>
      <c r="AK3037" s="31" t="s">
        <v>57</v>
      </c>
      <c r="AL3037" s="24" t="s">
        <v>70</v>
      </c>
      <c r="AM3037" s="31" t="s">
        <v>60</v>
      </c>
      <c r="AN3037" s="31" t="s">
        <v>59</v>
      </c>
      <c r="AO3037" s="31">
        <v>0</v>
      </c>
      <c r="AP3037" s="31"/>
      <c r="AQ3037" s="31" t="s">
        <v>12162</v>
      </c>
      <c r="AR3037" s="31" t="s">
        <v>12163</v>
      </c>
      <c r="AS3037" s="89">
        <f t="shared" si="611"/>
        <v>59</v>
      </c>
      <c r="AT3037" s="24" t="s">
        <v>3450</v>
      </c>
    </row>
    <row r="3038" spans="1:46" x14ac:dyDescent="0.5">
      <c r="A3038" s="31">
        <v>3219</v>
      </c>
      <c r="B3038" s="31"/>
      <c r="C3038" s="31"/>
      <c r="D3038" s="31" t="s">
        <v>12164</v>
      </c>
      <c r="E3038" s="24" t="s">
        <v>12165</v>
      </c>
      <c r="F3038" s="78" t="str">
        <f t="shared" si="608"/>
        <v>HEMMING GROUP LTD T/A BRINTEX</v>
      </c>
      <c r="G3038" s="31" t="s">
        <v>12166</v>
      </c>
      <c r="H3038" s="31" t="s">
        <v>12153</v>
      </c>
      <c r="I3038" s="31" t="s">
        <v>12153</v>
      </c>
      <c r="J3038" s="31" t="s">
        <v>97</v>
      </c>
      <c r="K3038" s="29" t="s">
        <v>12081</v>
      </c>
      <c r="L3038" s="34">
        <v>44835</v>
      </c>
      <c r="M3038" s="34">
        <v>44958</v>
      </c>
      <c r="N3038" s="81">
        <f t="shared" si="613"/>
        <v>44958</v>
      </c>
      <c r="O3038" s="77" t="str">
        <f t="shared" ca="1" si="612"/>
        <v>Expired</v>
      </c>
      <c r="P3038" s="77" t="str" cm="1">
        <f t="array" aca="1" ref="P3038" ca="1">_xlfn.IFS((N3038-TODAY())&gt;=547,"06 Expires over 18 months",(N3038-TODAY())&gt;=365,"05 Expires in 18 months",(N3038-TODAY())&gt;=183,"04 Expires in 12 months",(N3038-TODAY())&gt;=92,"03 Expires in 6 months",(N3038-TODAY())&gt;=31,"02 Expires in 3 months",(N3038-TODAY())&gt;=0,"01 Expires in 30 days",(N3038-TODAY())&gt;=-31,"01 Expired last 30 days",(N3038-TODAY())&gt;=-92,"02 Expired last 3 months",(N3038-TODAY())&gt;=-183,"03 Expired last 6 months",(N3038-TODAY())&gt;=-365,"04 Expired last 12 months",(N3038-TODAY())&gt;=-547,"05 Expired last 18 months",TRUE,"06 Expired over 18 months")</f>
        <v>06 Expired over 18 months</v>
      </c>
      <c r="Q3038" s="69">
        <v>7950</v>
      </c>
      <c r="R3038" s="84">
        <f t="shared" si="610"/>
        <v>7950</v>
      </c>
      <c r="S3038" s="77" t="str" cm="1">
        <f t="array" ref="S3038">_xlfn.IFS(R3038&gt;5000000,"Gold",R3038&gt;=500000,"Silver",R3038&gt;30000,"Bronze",TRUE,"Transactional")</f>
        <v>Transactional</v>
      </c>
      <c r="T3038" s="24" t="s">
        <v>54</v>
      </c>
      <c r="U3038" s="101" t="s">
        <v>891</v>
      </c>
      <c r="V3038" s="101" t="s">
        <v>2521</v>
      </c>
      <c r="W3038" s="77" t="str">
        <f t="shared" si="609"/>
        <v>No</v>
      </c>
      <c r="X3038" s="77" t="str">
        <f>IFERROR(_xlfn.XLOOKUP(J3038&amp;"||"&amp;K3038,'Mapping Ref.'!$J$2:$J$538,'Mapping Ref.'!$K$2:$K$538),"")</f>
        <v>Corporate</v>
      </c>
      <c r="Y3038" s="77" t="str" cm="1">
        <f t="array" ref="Y3038">_xlfn.IFS(R3038&gt;2000000,"For Publication",R3038&gt;100000,"PID",R3038&gt;30000,"RFQ",TRUE,"Transactional")</f>
        <v>Transactional</v>
      </c>
      <c r="Z3038" s="31" t="s">
        <v>2277</v>
      </c>
      <c r="AA3038" s="48">
        <v>4</v>
      </c>
      <c r="AB3038" s="29">
        <v>0</v>
      </c>
      <c r="AC3038" s="25">
        <v>45854</v>
      </c>
      <c r="AD3038" s="31" t="s">
        <v>58</v>
      </c>
      <c r="AE3038" s="35" t="s">
        <v>8375</v>
      </c>
      <c r="AF3038" s="48" t="s">
        <v>60</v>
      </c>
      <c r="AG3038" s="31" t="s">
        <v>59</v>
      </c>
      <c r="AH3038" s="31" t="s">
        <v>60</v>
      </c>
      <c r="AI3038" s="31">
        <v>490200</v>
      </c>
      <c r="AJ3038" s="31" t="s">
        <v>59</v>
      </c>
      <c r="AK3038" s="31" t="s">
        <v>101</v>
      </c>
      <c r="AL3038" s="24" t="s">
        <v>70</v>
      </c>
      <c r="AM3038" s="31" t="s">
        <v>60</v>
      </c>
      <c r="AN3038" s="31" t="s">
        <v>59</v>
      </c>
      <c r="AO3038" s="31">
        <v>0</v>
      </c>
      <c r="AP3038" s="31"/>
      <c r="AQ3038" s="31" t="s">
        <v>12153</v>
      </c>
      <c r="AR3038" s="31" t="s">
        <v>12154</v>
      </c>
      <c r="AS3038" s="89">
        <f t="shared" si="611"/>
        <v>4</v>
      </c>
      <c r="AT3038" s="24" t="s">
        <v>12167</v>
      </c>
    </row>
    <row r="3039" spans="1:46" x14ac:dyDescent="0.5">
      <c r="A3039" s="31">
        <v>3220</v>
      </c>
      <c r="B3039" s="24" t="s">
        <v>506</v>
      </c>
      <c r="C3039" s="24" t="s">
        <v>77</v>
      </c>
      <c r="D3039" s="31" t="s">
        <v>12168</v>
      </c>
      <c r="E3039" s="24" t="s">
        <v>12169</v>
      </c>
      <c r="F3039" s="78" t="str">
        <f t="shared" si="608"/>
        <v>WG WIGGINTON LIMITED</v>
      </c>
      <c r="G3039" s="31" t="s">
        <v>12170</v>
      </c>
      <c r="H3039" s="31" t="s">
        <v>12171</v>
      </c>
      <c r="I3039" s="31" t="s">
        <v>8489</v>
      </c>
      <c r="J3039" s="31" t="s">
        <v>107</v>
      </c>
      <c r="K3039" s="29" t="s">
        <v>12172</v>
      </c>
      <c r="L3039" s="34">
        <v>45853</v>
      </c>
      <c r="M3039" s="34">
        <v>46217</v>
      </c>
      <c r="N3039" s="81">
        <f t="shared" si="613"/>
        <v>46217</v>
      </c>
      <c r="O3039" s="77" t="str">
        <f t="shared" ca="1" si="612"/>
        <v>Expired</v>
      </c>
      <c r="P3039" s="77" t="str" cm="1">
        <f t="array" aca="1" ref="P3039" ca="1">_xlfn.IFS((N3039-TODAY())&gt;=547,"06 Expires over 18 months",(N3039-TODAY())&gt;=365,"05 Expires in 18 months",(N3039-TODAY())&gt;=183,"04 Expires in 12 months",(N3039-TODAY())&gt;=92,"03 Expires in 6 months",(N3039-TODAY())&gt;=31,"02 Expires in 3 months",(N3039-TODAY())&gt;=0,"01 Expires in 30 days",(N3039-TODAY())&gt;=-31,"01 Expired last 30 days",(N3039-TODAY())&gt;=-92,"02 Expired last 3 months",(N3039-TODAY())&gt;=-183,"03 Expired last 6 months",(N3039-TODAY())&gt;=-365,"04 Expired last 12 months",(N3039-TODAY())&gt;=-547,"05 Expired last 18 months",TRUE,"06 Expired over 18 months")</f>
        <v>02 Expired last 3 months</v>
      </c>
      <c r="Q3039" s="69">
        <v>30000</v>
      </c>
      <c r="R3039" s="84">
        <f t="shared" si="610"/>
        <v>30000</v>
      </c>
      <c r="S3039" s="77" t="str" cm="1">
        <f t="array" ref="S3039">_xlfn.IFS(R3039&gt;5000000,"Gold",R3039&gt;=500000,"Silver",R3039&gt;30000,"Bronze",TRUE,"Transactional")</f>
        <v>Transactional</v>
      </c>
      <c r="T3039" s="24" t="s">
        <v>122</v>
      </c>
      <c r="U3039" s="101" t="s">
        <v>123</v>
      </c>
      <c r="V3039" s="101" t="s">
        <v>124</v>
      </c>
      <c r="W3039" s="77" t="str">
        <f t="shared" si="609"/>
        <v>No</v>
      </c>
      <c r="X3039" s="77" t="str">
        <f>IFERROR(_xlfn.XLOOKUP(J3039&amp;"||"&amp;K3039,'Mapping Ref.'!$J$2:$J$538,'Mapping Ref.'!$K$2:$K$538),"")</f>
        <v>Construction &amp; Estates</v>
      </c>
      <c r="Y3039" s="77" t="str" cm="1">
        <f t="array" ref="Y3039">_xlfn.IFS(R3039&gt;2000000,"For Publication",R3039&gt;100000,"PID",R3039&gt;30000,"RFQ",TRUE,"Transactional")</f>
        <v>Transactional</v>
      </c>
      <c r="Z3039" s="31" t="s">
        <v>2277</v>
      </c>
      <c r="AA3039" s="48">
        <v>12</v>
      </c>
      <c r="AB3039" s="29">
        <v>0</v>
      </c>
      <c r="AC3039" s="25">
        <v>45854</v>
      </c>
      <c r="AD3039" s="31" t="s">
        <v>661</v>
      </c>
      <c r="AE3039" s="35" t="s">
        <v>8375</v>
      </c>
      <c r="AF3039" s="48" t="s">
        <v>60</v>
      </c>
      <c r="AG3039" s="31" t="s">
        <v>60</v>
      </c>
      <c r="AH3039" s="31" t="s">
        <v>60</v>
      </c>
      <c r="AI3039" s="31">
        <v>533562</v>
      </c>
      <c r="AJ3039" s="31" t="s">
        <v>60</v>
      </c>
      <c r="AK3039" s="31" t="s">
        <v>86</v>
      </c>
      <c r="AL3039" s="24" t="s">
        <v>123</v>
      </c>
      <c r="AM3039" s="31" t="s">
        <v>60</v>
      </c>
      <c r="AN3039" s="31" t="s">
        <v>59</v>
      </c>
      <c r="AO3039" s="31">
        <v>0</v>
      </c>
      <c r="AP3039" s="31"/>
      <c r="AQ3039" s="31" t="s">
        <v>12173</v>
      </c>
      <c r="AR3039" s="31" t="s">
        <v>12174</v>
      </c>
      <c r="AS3039" s="89">
        <f t="shared" si="611"/>
        <v>11</v>
      </c>
      <c r="AT3039" s="24" t="s">
        <v>490</v>
      </c>
    </row>
    <row r="3040" spans="1:46" x14ac:dyDescent="0.5">
      <c r="A3040" s="31">
        <v>3221</v>
      </c>
      <c r="B3040" s="31"/>
      <c r="C3040" s="24" t="s">
        <v>77</v>
      </c>
      <c r="D3040" s="31" t="s">
        <v>12175</v>
      </c>
      <c r="E3040" s="24" t="s">
        <v>12176</v>
      </c>
      <c r="F3040" s="78" t="str">
        <f t="shared" si="608"/>
        <v>SDG Electrical &amp; Mechanical Limited</v>
      </c>
      <c r="G3040" s="31" t="s">
        <v>12177</v>
      </c>
      <c r="H3040" s="31" t="s">
        <v>784</v>
      </c>
      <c r="I3040" s="31" t="s">
        <v>1128</v>
      </c>
      <c r="J3040" s="31" t="s">
        <v>321</v>
      </c>
      <c r="K3040" s="29" t="s">
        <v>3201</v>
      </c>
      <c r="L3040" s="34">
        <v>45855</v>
      </c>
      <c r="M3040" s="34">
        <v>45891</v>
      </c>
      <c r="N3040" s="81">
        <f t="shared" si="613"/>
        <v>45891</v>
      </c>
      <c r="O3040" s="77" t="str">
        <f t="shared" ca="1" si="612"/>
        <v>Expired</v>
      </c>
      <c r="P3040" s="77" t="str" cm="1">
        <f t="array" aca="1" ref="P3040" ca="1">_xlfn.IFS((N3040-TODAY())&gt;=547,"06 Expires over 18 months",(N3040-TODAY())&gt;=365,"05 Expires in 18 months",(N3040-TODAY())&gt;=183,"04 Expires in 12 months",(N3040-TODAY())&gt;=92,"03 Expires in 6 months",(N3040-TODAY())&gt;=31,"02 Expires in 3 months",(N3040-TODAY())&gt;=0,"01 Expires in 30 days",(N3040-TODAY())&gt;=-31,"01 Expired last 30 days",(N3040-TODAY())&gt;=-92,"02 Expired last 3 months",(N3040-TODAY())&gt;=-183,"03 Expired last 6 months",(N3040-TODAY())&gt;=-365,"04 Expired last 12 months",(N3040-TODAY())&gt;=-547,"05 Expired last 18 months",TRUE,"06 Expired over 18 months")</f>
        <v>05 Expired last 18 months</v>
      </c>
      <c r="Q3040" s="69">
        <v>63824</v>
      </c>
      <c r="R3040" s="84">
        <f t="shared" si="610"/>
        <v>63824</v>
      </c>
      <c r="S3040" s="77" t="str" cm="1">
        <f t="array" ref="S3040">_xlfn.IFS(R3040&gt;5000000,"Gold",R3040&gt;=500000,"Silver",R3040&gt;30000,"Bronze",TRUE,"Transactional")</f>
        <v>Bronze</v>
      </c>
      <c r="T3040" s="24" t="s">
        <v>122</v>
      </c>
      <c r="U3040" s="101" t="s">
        <v>123</v>
      </c>
      <c r="V3040" s="101" t="s">
        <v>124</v>
      </c>
      <c r="W3040" s="77" t="str">
        <f t="shared" si="609"/>
        <v>No</v>
      </c>
      <c r="X3040" s="77" t="str">
        <f>IFERROR(_xlfn.XLOOKUP(J3040&amp;"||"&amp;K3040,'Mapping Ref.'!$J$2:$J$538,'Mapping Ref.'!$K$2:$K$538),"")</f>
        <v>Corporate</v>
      </c>
      <c r="Y3040" s="77" t="str" cm="1">
        <f t="array" ref="Y3040">_xlfn.IFS(R3040&gt;2000000,"For Publication",R3040&gt;100000,"PID",R3040&gt;30000,"RFQ",TRUE,"Transactional")</f>
        <v>RFQ</v>
      </c>
      <c r="Z3040" s="31" t="s">
        <v>2277</v>
      </c>
      <c r="AA3040" s="48">
        <v>0</v>
      </c>
      <c r="AB3040" s="29">
        <v>0</v>
      </c>
      <c r="AC3040" s="25">
        <v>45854</v>
      </c>
      <c r="AD3040" s="31" t="s">
        <v>661</v>
      </c>
      <c r="AE3040" s="35" t="s">
        <v>12178</v>
      </c>
      <c r="AF3040" s="48" t="s">
        <v>60</v>
      </c>
      <c r="AG3040" s="31" t="s">
        <v>59</v>
      </c>
      <c r="AH3040" s="31" t="s">
        <v>60</v>
      </c>
      <c r="AI3040" s="31">
        <v>2863579</v>
      </c>
      <c r="AJ3040" s="31" t="s">
        <v>60</v>
      </c>
      <c r="AK3040" s="31" t="s">
        <v>76</v>
      </c>
      <c r="AL3040" s="24" t="s">
        <v>123</v>
      </c>
      <c r="AM3040" s="31" t="s">
        <v>60</v>
      </c>
      <c r="AN3040" s="31" t="s">
        <v>59</v>
      </c>
      <c r="AO3040" s="31">
        <v>0</v>
      </c>
      <c r="AP3040" s="31" t="s">
        <v>8471</v>
      </c>
      <c r="AQ3040" s="31" t="s">
        <v>11462</v>
      </c>
      <c r="AR3040" s="31" t="s">
        <v>11652</v>
      </c>
      <c r="AS3040" s="89">
        <f t="shared" si="611"/>
        <v>1</v>
      </c>
      <c r="AT3040" s="24" t="s">
        <v>844</v>
      </c>
    </row>
    <row r="3041" spans="1:46" x14ac:dyDescent="0.5">
      <c r="A3041" s="31">
        <v>3222</v>
      </c>
      <c r="B3041" s="24" t="s">
        <v>506</v>
      </c>
      <c r="C3041" s="24" t="s">
        <v>77</v>
      </c>
      <c r="D3041" s="31" t="s">
        <v>12179</v>
      </c>
      <c r="E3041" s="24" t="s">
        <v>8264</v>
      </c>
      <c r="F3041" s="78" t="str">
        <f t="shared" si="608"/>
        <v>SHELL U.K. LIMITED</v>
      </c>
      <c r="G3041" s="31" t="s">
        <v>4649</v>
      </c>
      <c r="H3041" s="31" t="s">
        <v>3282</v>
      </c>
      <c r="I3041" s="31" t="s">
        <v>10463</v>
      </c>
      <c r="J3041" s="31" t="s">
        <v>107</v>
      </c>
      <c r="K3041" s="29" t="s">
        <v>3283</v>
      </c>
      <c r="L3041" s="34">
        <v>45870</v>
      </c>
      <c r="M3041" s="34">
        <v>46965</v>
      </c>
      <c r="N3041" s="81">
        <f t="shared" si="613"/>
        <v>46965</v>
      </c>
      <c r="O3041" s="77" t="str">
        <f t="shared" ca="1" si="612"/>
        <v>Live</v>
      </c>
      <c r="P3041" s="77" t="str" cm="1">
        <f t="array" aca="1" ref="P3041" ca="1">_xlfn.IFS((N3041-TODAY())&gt;=547,"06 Expires over 18 months",(N3041-TODAY())&gt;=365,"05 Expires in 18 months",(N3041-TODAY())&gt;=183,"04 Expires in 12 months",(N3041-TODAY())&gt;=92,"03 Expires in 6 months",(N3041-TODAY())&gt;=31,"02 Expires in 3 months",(N3041-TODAY())&gt;=0,"01 Expires in 30 days",(N3041-TODAY())&gt;=-31,"01 Expired last 30 days",(N3041-TODAY())&gt;=-92,"02 Expired last 3 months",(N3041-TODAY())&gt;=-183,"03 Expired last 6 months",(N3041-TODAY())&gt;=-365,"04 Expired last 12 months",(N3041-TODAY())&gt;=-547,"05 Expired last 18 months",TRUE,"06 Expired over 18 months")</f>
        <v>06 Expires over 18 months</v>
      </c>
      <c r="Q3041" s="69">
        <v>240000</v>
      </c>
      <c r="R3041" s="84">
        <f t="shared" si="610"/>
        <v>700000</v>
      </c>
      <c r="S3041" s="77" t="str" cm="1">
        <f t="array" ref="S3041">_xlfn.IFS(R3041&gt;5000000,"Gold",R3041&gt;=500000,"Silver",R3041&gt;30000,"Bronze",TRUE,"Transactional")</f>
        <v>Silver</v>
      </c>
      <c r="T3041" s="24" t="s">
        <v>54</v>
      </c>
      <c r="U3041" s="101" t="s">
        <v>393</v>
      </c>
      <c r="V3041" s="101" t="s">
        <v>756</v>
      </c>
      <c r="W3041" s="77" t="str">
        <f t="shared" si="609"/>
        <v>No</v>
      </c>
      <c r="X3041" s="77" t="str">
        <f>IFERROR(_xlfn.XLOOKUP(J3041&amp;"||"&amp;K3041,'Mapping Ref.'!$J$2:$J$538,'Mapping Ref.'!$K$2:$K$538),"")</f>
        <v>Construction &amp; Estates</v>
      </c>
      <c r="Y3041" s="77" t="str" cm="1">
        <f t="array" ref="Y3041">_xlfn.IFS(R3041&gt;2000000,"For Publication",R3041&gt;100000,"PID",R3041&gt;30000,"RFQ",TRUE,"Transactional")</f>
        <v>PID</v>
      </c>
      <c r="Z3041" s="31" t="s">
        <v>2277</v>
      </c>
      <c r="AA3041" s="48">
        <v>36</v>
      </c>
      <c r="AB3041" s="29">
        <v>0</v>
      </c>
      <c r="AC3041" s="25">
        <v>45855</v>
      </c>
      <c r="AD3041" s="31" t="s">
        <v>661</v>
      </c>
      <c r="AE3041" s="35" t="s">
        <v>8375</v>
      </c>
      <c r="AF3041" s="48" t="s">
        <v>60</v>
      </c>
      <c r="AG3041" s="31" t="s">
        <v>60</v>
      </c>
      <c r="AH3041" s="31" t="s">
        <v>60</v>
      </c>
      <c r="AI3041" s="31">
        <v>3625633</v>
      </c>
      <c r="AJ3041" s="31" t="s">
        <v>59</v>
      </c>
      <c r="AK3041" s="31" t="s">
        <v>86</v>
      </c>
      <c r="AL3041" s="24" t="s">
        <v>70</v>
      </c>
      <c r="AM3041" s="31" t="s">
        <v>60</v>
      </c>
      <c r="AN3041" s="31" t="s">
        <v>59</v>
      </c>
      <c r="AO3041" s="31">
        <v>0</v>
      </c>
      <c r="AP3041" s="31"/>
      <c r="AQ3041" s="31" t="s">
        <v>12180</v>
      </c>
      <c r="AR3041" s="31" t="s">
        <v>12181</v>
      </c>
      <c r="AS3041" s="89">
        <f t="shared" si="611"/>
        <v>35</v>
      </c>
      <c r="AT3041" s="24" t="s">
        <v>4466</v>
      </c>
    </row>
    <row r="3042" spans="1:46" x14ac:dyDescent="0.5">
      <c r="A3042" s="31">
        <v>3223</v>
      </c>
      <c r="B3042" s="24" t="s">
        <v>506</v>
      </c>
      <c r="C3042" s="31"/>
      <c r="D3042" s="31" t="s">
        <v>7258</v>
      </c>
      <c r="E3042" s="24" t="s">
        <v>12182</v>
      </c>
      <c r="F3042" s="78" t="str">
        <f t="shared" si="608"/>
        <v>FUTURE STREET SMART WASTE LTD</v>
      </c>
      <c r="G3042" s="31" t="s">
        <v>7258</v>
      </c>
      <c r="H3042" s="31" t="s">
        <v>3282</v>
      </c>
      <c r="I3042" s="31" t="s">
        <v>10463</v>
      </c>
      <c r="J3042" s="31" t="s">
        <v>107</v>
      </c>
      <c r="K3042" s="29" t="s">
        <v>3283</v>
      </c>
      <c r="L3042" s="34">
        <v>45855</v>
      </c>
      <c r="M3042" s="34">
        <v>46950</v>
      </c>
      <c r="N3042" s="81">
        <f t="shared" si="613"/>
        <v>46950</v>
      </c>
      <c r="O3042" s="77" t="str">
        <f t="shared" ca="1" si="612"/>
        <v>Live</v>
      </c>
      <c r="P3042" s="77" t="str" cm="1">
        <f t="array" aca="1" ref="P3042" ca="1">_xlfn.IFS((N3042-TODAY())&gt;=547,"06 Expires over 18 months",(N3042-TODAY())&gt;=365,"05 Expires in 18 months",(N3042-TODAY())&gt;=183,"04 Expires in 12 months",(N3042-TODAY())&gt;=92,"03 Expires in 6 months",(N3042-TODAY())&gt;=31,"02 Expires in 3 months",(N3042-TODAY())&gt;=0,"01 Expires in 30 days",(N3042-TODAY())&gt;=-31,"01 Expired last 30 days",(N3042-TODAY())&gt;=-92,"02 Expired last 3 months",(N3042-TODAY())&gt;=-183,"03 Expired last 6 months",(N3042-TODAY())&gt;=-365,"04 Expired last 12 months",(N3042-TODAY())&gt;=-547,"05 Expired last 18 months",TRUE,"06 Expired over 18 months")</f>
        <v>06 Expires over 18 months</v>
      </c>
      <c r="Q3042" s="69">
        <v>24000</v>
      </c>
      <c r="R3042" s="84">
        <f t="shared" si="610"/>
        <v>70000</v>
      </c>
      <c r="S3042" s="77" t="str" cm="1">
        <f t="array" ref="S3042">_xlfn.IFS(R3042&gt;5000000,"Gold",R3042&gt;=500000,"Silver",R3042&gt;30000,"Bronze",TRUE,"Transactional")</f>
        <v>Bronze</v>
      </c>
      <c r="T3042" s="24" t="s">
        <v>54</v>
      </c>
      <c r="U3042" s="101" t="s">
        <v>131</v>
      </c>
      <c r="V3042" s="101" t="s">
        <v>132</v>
      </c>
      <c r="W3042" s="77" t="str">
        <f t="shared" si="609"/>
        <v>No</v>
      </c>
      <c r="X3042" s="77" t="str">
        <f>IFERROR(_xlfn.XLOOKUP(J3042&amp;"||"&amp;K3042,'Mapping Ref.'!$J$2:$J$538,'Mapping Ref.'!$K$2:$K$538),"")</f>
        <v>Construction &amp; Estates</v>
      </c>
      <c r="Y3042" s="77" t="str" cm="1">
        <f t="array" ref="Y3042">_xlfn.IFS(R3042&gt;2000000,"For Publication",R3042&gt;100000,"PID",R3042&gt;30000,"RFQ",TRUE,"Transactional")</f>
        <v>RFQ</v>
      </c>
      <c r="Z3042" s="31" t="s">
        <v>2277</v>
      </c>
      <c r="AA3042" s="48">
        <v>36</v>
      </c>
      <c r="AB3042" s="29">
        <v>0</v>
      </c>
      <c r="AC3042" s="25">
        <v>45855</v>
      </c>
      <c r="AD3042" s="31" t="s">
        <v>58</v>
      </c>
      <c r="AE3042" s="35" t="s">
        <v>8375</v>
      </c>
      <c r="AF3042" s="48" t="s">
        <v>60</v>
      </c>
      <c r="AG3042" s="31" t="s">
        <v>59</v>
      </c>
      <c r="AH3042" s="31" t="s">
        <v>60</v>
      </c>
      <c r="AI3042" s="31">
        <v>11754008</v>
      </c>
      <c r="AJ3042" s="31" t="s">
        <v>59</v>
      </c>
      <c r="AK3042" s="31" t="s">
        <v>101</v>
      </c>
      <c r="AL3042" s="24" t="s">
        <v>8595</v>
      </c>
      <c r="AM3042" s="31" t="s">
        <v>60</v>
      </c>
      <c r="AN3042" s="31" t="s">
        <v>59</v>
      </c>
      <c r="AO3042" s="31">
        <v>0</v>
      </c>
      <c r="AP3042" s="31"/>
      <c r="AQ3042" s="31" t="s">
        <v>12183</v>
      </c>
      <c r="AR3042" s="31" t="s">
        <v>12184</v>
      </c>
      <c r="AS3042" s="89">
        <f t="shared" si="611"/>
        <v>35</v>
      </c>
      <c r="AT3042" s="24" t="s">
        <v>7258</v>
      </c>
    </row>
    <row r="3043" spans="1:46" x14ac:dyDescent="0.5">
      <c r="A3043" s="31">
        <v>3224</v>
      </c>
      <c r="B3043" s="24" t="s">
        <v>506</v>
      </c>
      <c r="C3043" s="31"/>
      <c r="D3043" s="31" t="s">
        <v>12185</v>
      </c>
      <c r="E3043" s="24" t="s">
        <v>12186</v>
      </c>
      <c r="F3043" s="78" t="str">
        <f t="shared" si="608"/>
        <v>W.H. &amp; D.B. DOOLE LIMITED T/A THE BELL BRUSH COMPANY</v>
      </c>
      <c r="G3043" s="31" t="s">
        <v>12185</v>
      </c>
      <c r="H3043" s="31" t="s">
        <v>3282</v>
      </c>
      <c r="I3043" s="31" t="s">
        <v>10463</v>
      </c>
      <c r="J3043" s="31" t="s">
        <v>107</v>
      </c>
      <c r="K3043" s="29" t="s">
        <v>3283</v>
      </c>
      <c r="L3043" s="34">
        <v>45855</v>
      </c>
      <c r="M3043" s="34">
        <v>46950</v>
      </c>
      <c r="N3043" s="81">
        <f t="shared" si="613"/>
        <v>46950</v>
      </c>
      <c r="O3043" s="77" t="str">
        <f t="shared" ca="1" si="612"/>
        <v>Live</v>
      </c>
      <c r="P3043" s="77" t="str" cm="1">
        <f t="array" aca="1" ref="P3043" ca="1">_xlfn.IFS((N3043-TODAY())&gt;=547,"06 Expires over 18 months",(N3043-TODAY())&gt;=365,"05 Expires in 18 months",(N3043-TODAY())&gt;=183,"04 Expires in 12 months",(N3043-TODAY())&gt;=92,"03 Expires in 6 months",(N3043-TODAY())&gt;=31,"02 Expires in 3 months",(N3043-TODAY())&gt;=0,"01 Expires in 30 days",(N3043-TODAY())&gt;=-31,"01 Expired last 30 days",(N3043-TODAY())&gt;=-92,"02 Expired last 3 months",(N3043-TODAY())&gt;=-183,"03 Expired last 6 months",(N3043-TODAY())&gt;=-365,"04 Expired last 12 months",(N3043-TODAY())&gt;=-547,"05 Expired last 18 months",TRUE,"06 Expired over 18 months")</f>
        <v>06 Expires over 18 months</v>
      </c>
      <c r="Q3043" s="69">
        <v>74999</v>
      </c>
      <c r="R3043" s="84">
        <f t="shared" si="610"/>
        <v>218747.08333333334</v>
      </c>
      <c r="S3043" s="77" t="str" cm="1">
        <f t="array" ref="S3043">_xlfn.IFS(R3043&gt;5000000,"Gold",R3043&gt;=500000,"Silver",R3043&gt;30000,"Bronze",TRUE,"Transactional")</f>
        <v>Bronze</v>
      </c>
      <c r="T3043" s="24" t="s">
        <v>54</v>
      </c>
      <c r="U3043" s="101" t="s">
        <v>190</v>
      </c>
      <c r="V3043" s="101" t="s">
        <v>192</v>
      </c>
      <c r="W3043" s="77" t="str">
        <f t="shared" si="609"/>
        <v>No</v>
      </c>
      <c r="X3043" s="77" t="str">
        <f>IFERROR(_xlfn.XLOOKUP(J3043&amp;"||"&amp;K3043,'Mapping Ref.'!$J$2:$J$538,'Mapping Ref.'!$K$2:$K$538),"")</f>
        <v>Construction &amp; Estates</v>
      </c>
      <c r="Y3043" s="77" t="str" cm="1">
        <f t="array" ref="Y3043">_xlfn.IFS(R3043&gt;2000000,"For Publication",R3043&gt;100000,"PID",R3043&gt;30000,"RFQ",TRUE,"Transactional")</f>
        <v>PID</v>
      </c>
      <c r="Z3043" s="31" t="s">
        <v>2277</v>
      </c>
      <c r="AA3043" s="48">
        <v>36</v>
      </c>
      <c r="AB3043" s="29">
        <v>0</v>
      </c>
      <c r="AC3043" s="25">
        <v>45855</v>
      </c>
      <c r="AD3043" s="31" t="s">
        <v>661</v>
      </c>
      <c r="AE3043" s="35" t="s">
        <v>8375</v>
      </c>
      <c r="AF3043" s="48" t="s">
        <v>60</v>
      </c>
      <c r="AG3043" s="31" t="s">
        <v>59</v>
      </c>
      <c r="AH3043" s="31" t="s">
        <v>60</v>
      </c>
      <c r="AI3043" s="31">
        <v>410236</v>
      </c>
      <c r="AJ3043" s="31" t="s">
        <v>59</v>
      </c>
      <c r="AK3043" s="31" t="s">
        <v>101</v>
      </c>
      <c r="AL3043" s="24" t="s">
        <v>8595</v>
      </c>
      <c r="AM3043" s="31" t="s">
        <v>60</v>
      </c>
      <c r="AN3043" s="31" t="s">
        <v>59</v>
      </c>
      <c r="AO3043" s="31">
        <v>0</v>
      </c>
      <c r="AP3043" s="31"/>
      <c r="AQ3043" s="31" t="s">
        <v>12187</v>
      </c>
      <c r="AR3043" s="31" t="s">
        <v>12188</v>
      </c>
      <c r="AS3043" s="89">
        <f t="shared" si="611"/>
        <v>35</v>
      </c>
      <c r="AT3043" s="24"/>
    </row>
    <row r="3044" spans="1:46" x14ac:dyDescent="0.5">
      <c r="A3044" s="31">
        <v>3225</v>
      </c>
      <c r="B3044" s="24" t="s">
        <v>506</v>
      </c>
      <c r="C3044" s="31"/>
      <c r="D3044" s="31" t="s">
        <v>12189</v>
      </c>
      <c r="E3044" s="24" t="s">
        <v>12190</v>
      </c>
      <c r="F3044" s="78" t="str">
        <f t="shared" si="608"/>
        <v>Barbour Logic Ltd</v>
      </c>
      <c r="G3044" s="31" t="s">
        <v>12189</v>
      </c>
      <c r="H3044" s="31" t="s">
        <v>12191</v>
      </c>
      <c r="I3044" s="31" t="s">
        <v>3432</v>
      </c>
      <c r="J3044" s="31" t="s">
        <v>107</v>
      </c>
      <c r="K3044" s="29" t="s">
        <v>431</v>
      </c>
      <c r="L3044" s="34">
        <v>45839</v>
      </c>
      <c r="M3044" s="34">
        <v>46203</v>
      </c>
      <c r="N3044" s="81">
        <f t="shared" si="613"/>
        <v>46568</v>
      </c>
      <c r="O3044" s="77" t="str">
        <f t="shared" ca="1" si="612"/>
        <v>Live</v>
      </c>
      <c r="P3044" s="77" t="str" cm="1">
        <f t="array" aca="1" ref="P3044" ca="1">_xlfn.IFS((N3044-TODAY())&gt;=547,"06 Expires over 18 months",(N3044-TODAY())&gt;=365,"05 Expires in 18 months",(N3044-TODAY())&gt;=183,"04 Expires in 12 months",(N3044-TODAY())&gt;=92,"03 Expires in 6 months",(N3044-TODAY())&gt;=31,"02 Expires in 3 months",(N3044-TODAY())&gt;=0,"01 Expires in 30 days",(N3044-TODAY())&gt;=-31,"01 Expired last 30 days",(N3044-TODAY())&gt;=-92,"02 Expired last 3 months",(N3044-TODAY())&gt;=-183,"03 Expired last 6 months",(N3044-TODAY())&gt;=-365,"04 Expired last 12 months",(N3044-TODAY())&gt;=-547,"05 Expired last 18 months",TRUE,"06 Expired over 18 months")</f>
        <v>04 Expires in 12 months</v>
      </c>
      <c r="Q3044" s="69">
        <v>69971</v>
      </c>
      <c r="R3044" s="84">
        <f t="shared" si="610"/>
        <v>134111.08333333334</v>
      </c>
      <c r="S3044" s="77" t="str" cm="1">
        <f t="array" ref="S3044">_xlfn.IFS(R3044&gt;5000000,"Gold",R3044&gt;=500000,"Silver",R3044&gt;30000,"Bronze",TRUE,"Transactional")</f>
        <v>Bronze</v>
      </c>
      <c r="T3044" s="24" t="s">
        <v>54</v>
      </c>
      <c r="U3044" s="101" t="s">
        <v>393</v>
      </c>
      <c r="V3044" s="101" t="s">
        <v>432</v>
      </c>
      <c r="W3044" s="77" t="str">
        <f t="shared" si="609"/>
        <v>Yes</v>
      </c>
      <c r="X3044" s="77" t="str">
        <f>IFERROR(_xlfn.XLOOKUP(J3044&amp;"||"&amp;K3044,'Mapping Ref.'!$J$2:$J$538,'Mapping Ref.'!$K$2:$K$538),"")</f>
        <v>Construction &amp; Estates</v>
      </c>
      <c r="Y3044" s="77" t="str" cm="1">
        <f t="array" ref="Y3044">_xlfn.IFS(R3044&gt;2000000,"For Publication",R3044&gt;100000,"PID",R3044&gt;30000,"RFQ",TRUE,"Transactional")</f>
        <v>PID</v>
      </c>
      <c r="Z3044" s="31" t="s">
        <v>8586</v>
      </c>
      <c r="AA3044" s="48">
        <v>12</v>
      </c>
      <c r="AB3044" s="29">
        <v>12</v>
      </c>
      <c r="AC3044" s="25">
        <v>45855</v>
      </c>
      <c r="AD3044" s="31" t="s">
        <v>661</v>
      </c>
      <c r="AE3044" s="35" t="s">
        <v>60</v>
      </c>
      <c r="AF3044" s="48" t="s">
        <v>60</v>
      </c>
      <c r="AG3044" s="31" t="s">
        <v>59</v>
      </c>
      <c r="AH3044" s="31" t="s">
        <v>60</v>
      </c>
      <c r="AI3044" s="31">
        <v>5098036</v>
      </c>
      <c r="AJ3044" s="31" t="s">
        <v>59</v>
      </c>
      <c r="AK3044" s="31" t="s">
        <v>101</v>
      </c>
      <c r="AL3044" s="24" t="s">
        <v>70</v>
      </c>
      <c r="AM3044" s="31" t="s">
        <v>59</v>
      </c>
      <c r="AN3044" s="31" t="s">
        <v>59</v>
      </c>
      <c r="AO3044" s="31">
        <v>0</v>
      </c>
      <c r="AP3044" s="31"/>
      <c r="AQ3044" s="31" t="s">
        <v>12192</v>
      </c>
      <c r="AR3044" s="31" t="s">
        <v>12193</v>
      </c>
      <c r="AS3044" s="89">
        <f t="shared" si="611"/>
        <v>23</v>
      </c>
      <c r="AT3044" s="24"/>
    </row>
    <row r="3045" spans="1:46" x14ac:dyDescent="0.5">
      <c r="A3045" s="31">
        <v>3226</v>
      </c>
      <c r="B3045" s="24" t="s">
        <v>506</v>
      </c>
      <c r="C3045" s="31"/>
      <c r="D3045" s="31" t="s">
        <v>12194</v>
      </c>
      <c r="E3045" s="24" t="s">
        <v>12195</v>
      </c>
      <c r="F3045" s="78" t="str">
        <f t="shared" si="608"/>
        <v>Ealing and Acton Support Enterprise (EASE)</v>
      </c>
      <c r="G3045" s="31" t="s">
        <v>12196</v>
      </c>
      <c r="H3045" s="31" t="s">
        <v>1592</v>
      </c>
      <c r="I3045" s="31" t="s">
        <v>1592</v>
      </c>
      <c r="J3045" s="31" t="s">
        <v>97</v>
      </c>
      <c r="K3045" s="29" t="s">
        <v>7292</v>
      </c>
      <c r="L3045" s="34">
        <v>45823</v>
      </c>
      <c r="M3045" s="34">
        <v>46203</v>
      </c>
      <c r="N3045" s="81">
        <f t="shared" si="613"/>
        <v>46934</v>
      </c>
      <c r="O3045" s="77" t="str">
        <f t="shared" ca="1" si="612"/>
        <v>Live</v>
      </c>
      <c r="P3045" s="77" t="str" cm="1">
        <f t="array" aca="1" ref="P3045" ca="1">_xlfn.IFS((N3045-TODAY())&gt;=547,"06 Expires over 18 months",(N3045-TODAY())&gt;=365,"05 Expires in 18 months",(N3045-TODAY())&gt;=183,"04 Expires in 12 months",(N3045-TODAY())&gt;=92,"03 Expires in 6 months",(N3045-TODAY())&gt;=31,"02 Expires in 3 months",(N3045-TODAY())&gt;=0,"01 Expires in 30 days",(N3045-TODAY())&gt;=-31,"01 Expired last 30 days",(N3045-TODAY())&gt;=-92,"02 Expired last 3 months",(N3045-TODAY())&gt;=-183,"03 Expired last 6 months",(N3045-TODAY())&gt;=-365,"04 Expired last 12 months",(N3045-TODAY())&gt;=-547,"05 Expired last 18 months",TRUE,"06 Expired over 18 months")</f>
        <v>06 Expires over 18 months</v>
      </c>
      <c r="Q3045" s="69">
        <v>7000</v>
      </c>
      <c r="R3045" s="84">
        <f t="shared" si="610"/>
        <v>21000</v>
      </c>
      <c r="S3045" s="77" t="str" cm="1">
        <f t="array" ref="S3045">_xlfn.IFS(R3045&gt;5000000,"Gold",R3045&gt;=500000,"Silver",R3045&gt;30000,"Bronze",TRUE,"Transactional")</f>
        <v>Transactional</v>
      </c>
      <c r="T3045" s="24" t="s">
        <v>54</v>
      </c>
      <c r="U3045" s="101" t="s">
        <v>366</v>
      </c>
      <c r="V3045" s="101" t="s">
        <v>4264</v>
      </c>
      <c r="W3045" s="77" t="str">
        <f t="shared" si="609"/>
        <v>Yes</v>
      </c>
      <c r="X3045" s="77" t="str">
        <f>IFERROR(_xlfn.XLOOKUP(J3045&amp;"||"&amp;K3045,'Mapping Ref.'!$J$2:$J$538,'Mapping Ref.'!$K$2:$K$538),"")</f>
        <v>Corporate</v>
      </c>
      <c r="Y3045" s="77" t="str" cm="1">
        <f t="array" ref="Y3045">_xlfn.IFS(R3045&gt;2000000,"For Publication",R3045&gt;100000,"PID",R3045&gt;30000,"RFQ",TRUE,"Transactional")</f>
        <v>Transactional</v>
      </c>
      <c r="Z3045" s="31" t="s">
        <v>8586</v>
      </c>
      <c r="AA3045" s="48">
        <v>12</v>
      </c>
      <c r="AB3045" s="29">
        <v>24</v>
      </c>
      <c r="AC3045" s="25">
        <v>45855</v>
      </c>
      <c r="AD3045" s="24" t="s">
        <v>58</v>
      </c>
      <c r="AE3045" s="35" t="s">
        <v>8347</v>
      </c>
      <c r="AF3045" s="48" t="s">
        <v>59</v>
      </c>
      <c r="AG3045" s="31" t="s">
        <v>59</v>
      </c>
      <c r="AH3045" s="31" t="s">
        <v>59</v>
      </c>
      <c r="AI3045" s="31" t="s">
        <v>12197</v>
      </c>
      <c r="AJ3045" s="31" t="s">
        <v>59</v>
      </c>
      <c r="AK3045" s="31" t="s">
        <v>86</v>
      </c>
      <c r="AL3045" s="24" t="s">
        <v>70</v>
      </c>
      <c r="AM3045" s="31" t="s">
        <v>59</v>
      </c>
      <c r="AN3045" s="31" t="s">
        <v>59</v>
      </c>
      <c r="AO3045" s="31">
        <v>0</v>
      </c>
      <c r="AP3045" s="31"/>
      <c r="AQ3045" s="31" t="s">
        <v>12198</v>
      </c>
      <c r="AR3045" s="31" t="s">
        <v>12199</v>
      </c>
      <c r="AS3045" s="89">
        <f t="shared" si="611"/>
        <v>36</v>
      </c>
      <c r="AT3045" s="24"/>
    </row>
    <row r="3046" spans="1:46" x14ac:dyDescent="0.5">
      <c r="A3046" s="31">
        <v>3227</v>
      </c>
      <c r="B3046" s="31"/>
      <c r="C3046" s="31"/>
      <c r="D3046" s="31" t="s">
        <v>12200</v>
      </c>
      <c r="E3046" s="24" t="s">
        <v>12201</v>
      </c>
      <c r="F3046" s="78" t="str">
        <f t="shared" si="608"/>
        <v>MLCS3 Limited</v>
      </c>
      <c r="G3046" s="31" t="s">
        <v>12202</v>
      </c>
      <c r="H3046" s="31" t="s">
        <v>11691</v>
      </c>
      <c r="I3046" s="31" t="s">
        <v>8489</v>
      </c>
      <c r="J3046" s="31" t="s">
        <v>107</v>
      </c>
      <c r="K3046" s="29" t="s">
        <v>543</v>
      </c>
      <c r="L3046" s="34">
        <v>45658</v>
      </c>
      <c r="M3046" s="34">
        <v>46022</v>
      </c>
      <c r="N3046" s="81">
        <f t="shared" si="613"/>
        <v>46022</v>
      </c>
      <c r="O3046" s="77" t="str">
        <f t="shared" ca="1" si="612"/>
        <v>Expired</v>
      </c>
      <c r="P3046" s="77" t="str" cm="1">
        <f t="array" aca="1" ref="P3046" ca="1">_xlfn.IFS((N3046-TODAY())&gt;=547,"06 Expires over 18 months",(N3046-TODAY())&gt;=365,"05 Expires in 18 months",(N3046-TODAY())&gt;=183,"04 Expires in 12 months",(N3046-TODAY())&gt;=92,"03 Expires in 6 months",(N3046-TODAY())&gt;=31,"02 Expires in 3 months",(N3046-TODAY())&gt;=0,"01 Expires in 30 days",(N3046-TODAY())&gt;=-31,"01 Expired last 30 days",(N3046-TODAY())&gt;=-92,"02 Expired last 3 months",(N3046-TODAY())&gt;=-183,"03 Expired last 6 months",(N3046-TODAY())&gt;=-365,"04 Expired last 12 months",(N3046-TODAY())&gt;=-547,"05 Expired last 18 months",TRUE,"06 Expired over 18 months")</f>
        <v>04 Expired last 12 months</v>
      </c>
      <c r="Q3046" s="69">
        <v>248000</v>
      </c>
      <c r="R3046" s="84">
        <f t="shared" si="610"/>
        <v>248000</v>
      </c>
      <c r="S3046" s="77" t="str" cm="1">
        <f t="array" ref="S3046">_xlfn.IFS(R3046&gt;5000000,"Gold",R3046&gt;=500000,"Silver",R3046&gt;30000,"Bronze",TRUE,"Transactional")</f>
        <v>Bronze</v>
      </c>
      <c r="T3046" s="24" t="s">
        <v>54</v>
      </c>
      <c r="U3046" s="101" t="s">
        <v>109</v>
      </c>
      <c r="V3046" s="101" t="s">
        <v>1011</v>
      </c>
      <c r="W3046" s="77" t="str">
        <f t="shared" si="609"/>
        <v>No</v>
      </c>
      <c r="X3046" s="77" t="str">
        <f>IFERROR(_xlfn.XLOOKUP(J3046&amp;"||"&amp;K3046,'Mapping Ref.'!$J$2:$J$538,'Mapping Ref.'!$K$2:$K$538),"")</f>
        <v>Construction &amp; Estates</v>
      </c>
      <c r="Y3046" s="77" t="str" cm="1">
        <f t="array" ref="Y3046">_xlfn.IFS(R3046&gt;2000000,"For Publication",R3046&gt;100000,"PID",R3046&gt;30000,"RFQ",TRUE,"Transactional")</f>
        <v>PID</v>
      </c>
      <c r="Z3046" s="31" t="s">
        <v>2277</v>
      </c>
      <c r="AA3046" s="48">
        <v>12</v>
      </c>
      <c r="AB3046" s="29">
        <v>0</v>
      </c>
      <c r="AC3046" s="25">
        <v>45856</v>
      </c>
      <c r="AD3046" s="31" t="s">
        <v>58</v>
      </c>
      <c r="AE3046" s="35" t="s">
        <v>12203</v>
      </c>
      <c r="AF3046" s="48" t="s">
        <v>60</v>
      </c>
      <c r="AG3046" s="31" t="s">
        <v>60</v>
      </c>
      <c r="AH3046" s="31" t="s">
        <v>60</v>
      </c>
      <c r="AI3046" s="31">
        <v>7907722</v>
      </c>
      <c r="AJ3046" s="31" t="s">
        <v>60</v>
      </c>
      <c r="AK3046" s="31" t="s">
        <v>86</v>
      </c>
      <c r="AL3046" s="24" t="s">
        <v>70</v>
      </c>
      <c r="AM3046" s="31" t="s">
        <v>60</v>
      </c>
      <c r="AN3046" s="31" t="s">
        <v>59</v>
      </c>
      <c r="AO3046" s="31">
        <v>0</v>
      </c>
      <c r="AP3046" s="31"/>
      <c r="AQ3046" s="31" t="s">
        <v>12204</v>
      </c>
      <c r="AR3046" s="31" t="s">
        <v>12205</v>
      </c>
      <c r="AS3046" s="89">
        <f t="shared" si="611"/>
        <v>11</v>
      </c>
      <c r="AT3046" s="24"/>
    </row>
    <row r="3047" spans="1:46" x14ac:dyDescent="0.5">
      <c r="A3047" s="31">
        <v>3228</v>
      </c>
      <c r="B3047" s="24" t="s">
        <v>506</v>
      </c>
      <c r="C3047" s="24" t="s">
        <v>77</v>
      </c>
      <c r="D3047" s="31" t="s">
        <v>12206</v>
      </c>
      <c r="E3047" s="24" t="s">
        <v>12207</v>
      </c>
      <c r="F3047" s="78" t="str">
        <f t="shared" si="608"/>
        <v>BUILT ENVIRONMENT NETWORKING LIMITED</v>
      </c>
      <c r="G3047" s="31" t="s">
        <v>9476</v>
      </c>
      <c r="H3047" s="31" t="s">
        <v>6033</v>
      </c>
      <c r="I3047" s="31" t="s">
        <v>8238</v>
      </c>
      <c r="J3047" s="31" t="s">
        <v>321</v>
      </c>
      <c r="K3047" s="29" t="s">
        <v>8802</v>
      </c>
      <c r="L3047" s="34">
        <v>45856</v>
      </c>
      <c r="M3047" s="34">
        <v>46163</v>
      </c>
      <c r="N3047" s="81">
        <f t="shared" si="613"/>
        <v>46163</v>
      </c>
      <c r="O3047" s="77" t="str">
        <f t="shared" ca="1" si="612"/>
        <v>Expired</v>
      </c>
      <c r="P3047" s="77" t="str" cm="1">
        <f t="array" aca="1" ref="P3047" ca="1">_xlfn.IFS((N3047-TODAY())&gt;=547,"06 Expires over 18 months",(N3047-TODAY())&gt;=365,"05 Expires in 18 months",(N3047-TODAY())&gt;=183,"04 Expires in 12 months",(N3047-TODAY())&gt;=92,"03 Expires in 6 months",(N3047-TODAY())&gt;=31,"02 Expires in 3 months",(N3047-TODAY())&gt;=0,"01 Expires in 30 days",(N3047-TODAY())&gt;=-31,"01 Expired last 30 days",(N3047-TODAY())&gt;=-92,"02 Expired last 3 months",(N3047-TODAY())&gt;=-183,"03 Expired last 6 months",(N3047-TODAY())&gt;=-365,"04 Expired last 12 months",(N3047-TODAY())&gt;=-547,"05 Expired last 18 months",TRUE,"06 Expired over 18 months")</f>
        <v>03 Expired last 6 months</v>
      </c>
      <c r="Q3047" s="69">
        <v>7000</v>
      </c>
      <c r="R3047" s="84">
        <f t="shared" ref="R3047:R3078" si="614">MAX(Q3047,Q3047*N(AS3047)/12)</f>
        <v>7000</v>
      </c>
      <c r="S3047" s="77" t="str" cm="1">
        <f t="array" ref="S3047">_xlfn.IFS(R3047&gt;5000000,"Gold",R3047&gt;=500000,"Silver",R3047&gt;30000,"Bronze",TRUE,"Transactional")</f>
        <v>Transactional</v>
      </c>
      <c r="T3047" s="24" t="s">
        <v>54</v>
      </c>
      <c r="U3047" s="101" t="s">
        <v>99</v>
      </c>
      <c r="V3047" s="101" t="s">
        <v>100</v>
      </c>
      <c r="W3047" s="77" t="str">
        <f t="shared" si="609"/>
        <v>No</v>
      </c>
      <c r="X3047" s="77" t="str">
        <f>IFERROR(_xlfn.XLOOKUP(J3047&amp;"||"&amp;K3047,'Mapping Ref.'!$J$2:$J$538,'Mapping Ref.'!$K$2:$K$538),"")</f>
        <v>Corporate</v>
      </c>
      <c r="Y3047" s="77" t="str" cm="1">
        <f t="array" ref="Y3047">_xlfn.IFS(R3047&gt;2000000,"For Publication",R3047&gt;100000,"PID",R3047&gt;30000,"RFQ",TRUE,"Transactional")</f>
        <v>Transactional</v>
      </c>
      <c r="Z3047" s="31" t="s">
        <v>2277</v>
      </c>
      <c r="AA3047" s="48">
        <v>11</v>
      </c>
      <c r="AB3047" s="29">
        <v>0</v>
      </c>
      <c r="AC3047" s="25">
        <v>45859</v>
      </c>
      <c r="AD3047" s="24" t="s">
        <v>58</v>
      </c>
      <c r="AE3047" s="35" t="s">
        <v>8546</v>
      </c>
      <c r="AF3047" s="48" t="s">
        <v>60</v>
      </c>
      <c r="AG3047" s="31" t="s">
        <v>59</v>
      </c>
      <c r="AH3047" s="31" t="s">
        <v>60</v>
      </c>
      <c r="AI3047" s="31">
        <v>7110641</v>
      </c>
      <c r="AJ3047" s="31" t="s">
        <v>59</v>
      </c>
      <c r="AK3047" s="31" t="s">
        <v>101</v>
      </c>
      <c r="AL3047" s="24" t="s">
        <v>70</v>
      </c>
      <c r="AM3047" s="31" t="s">
        <v>60</v>
      </c>
      <c r="AN3047" s="31" t="s">
        <v>8471</v>
      </c>
      <c r="AO3047" s="31">
        <v>0</v>
      </c>
      <c r="AP3047" s="31" t="s">
        <v>8471</v>
      </c>
      <c r="AQ3047" s="31" t="s">
        <v>12208</v>
      </c>
      <c r="AR3047" s="31" t="s">
        <v>12209</v>
      </c>
      <c r="AS3047" s="89">
        <f t="shared" si="611"/>
        <v>10</v>
      </c>
      <c r="AT3047" s="24" t="s">
        <v>9476</v>
      </c>
    </row>
    <row r="3048" spans="1:46" x14ac:dyDescent="0.5">
      <c r="A3048" s="31">
        <v>3229</v>
      </c>
      <c r="B3048" s="24" t="s">
        <v>506</v>
      </c>
      <c r="C3048" s="31"/>
      <c r="D3048" s="31" t="s">
        <v>12210</v>
      </c>
      <c r="E3048" s="24" t="s">
        <v>12211</v>
      </c>
      <c r="F3048" s="78">
        <f t="shared" si="608"/>
        <v>10001485</v>
      </c>
      <c r="G3048" s="31">
        <v>10001485</v>
      </c>
      <c r="H3048" s="31" t="s">
        <v>1552</v>
      </c>
      <c r="I3048" s="31" t="s">
        <v>1552</v>
      </c>
      <c r="J3048" s="31" t="s">
        <v>190</v>
      </c>
      <c r="K3048" s="29" t="s">
        <v>1553</v>
      </c>
      <c r="L3048" s="34">
        <v>45855</v>
      </c>
      <c r="M3048" s="34">
        <v>46210</v>
      </c>
      <c r="N3048" s="81">
        <f t="shared" si="613"/>
        <v>46575</v>
      </c>
      <c r="O3048" s="77" t="str">
        <f t="shared" ca="1" si="612"/>
        <v>Live</v>
      </c>
      <c r="P3048" s="77" t="str" cm="1">
        <f t="array" aca="1" ref="P3048" ca="1">_xlfn.IFS((N3048-TODAY())&gt;=547,"06 Expires over 18 months",(N3048-TODAY())&gt;=365,"05 Expires in 18 months",(N3048-TODAY())&gt;=183,"04 Expires in 12 months",(N3048-TODAY())&gt;=92,"03 Expires in 6 months",(N3048-TODAY())&gt;=31,"02 Expires in 3 months",(N3048-TODAY())&gt;=0,"01 Expires in 30 days",(N3048-TODAY())&gt;=-31,"01 Expired last 30 days",(N3048-TODAY())&gt;=-92,"02 Expired last 3 months",(N3048-TODAY())&gt;=-183,"03 Expired last 6 months",(N3048-TODAY())&gt;=-365,"04 Expired last 12 months",(N3048-TODAY())&gt;=-547,"05 Expired last 18 months",TRUE,"06 Expired over 18 months")</f>
        <v>04 Expires in 12 months</v>
      </c>
      <c r="Q3048" s="69">
        <v>1500</v>
      </c>
      <c r="R3048" s="84">
        <f t="shared" si="614"/>
        <v>2875</v>
      </c>
      <c r="S3048" s="77" t="str" cm="1">
        <f t="array" ref="S3048">_xlfn.IFS(R3048&gt;5000000,"Gold",R3048&gt;=500000,"Silver",R3048&gt;30000,"Bronze",TRUE,"Transactional")</f>
        <v>Transactional</v>
      </c>
      <c r="T3048" s="24" t="s">
        <v>54</v>
      </c>
      <c r="U3048" s="101" t="s">
        <v>891</v>
      </c>
      <c r="V3048" s="101" t="s">
        <v>2521</v>
      </c>
      <c r="W3048" s="77" t="str">
        <f t="shared" si="609"/>
        <v>Yes</v>
      </c>
      <c r="X3048" s="77" t="str">
        <f>IFERROR(_xlfn.XLOOKUP(J3048&amp;"||"&amp;K3048,'Mapping Ref.'!$J$2:$J$538,'Mapping Ref.'!$K$2:$K$538),"")</f>
        <v>Childrens &amp; Adults</v>
      </c>
      <c r="Y3048" s="77" t="str" cm="1">
        <f t="array" ref="Y3048">_xlfn.IFS(R3048&gt;2000000,"For Publication",R3048&gt;100000,"PID",R3048&gt;30000,"RFQ",TRUE,"Transactional")</f>
        <v>Transactional</v>
      </c>
      <c r="Z3048" s="31" t="s">
        <v>8586</v>
      </c>
      <c r="AA3048" s="48">
        <v>24</v>
      </c>
      <c r="AB3048" s="29">
        <v>12</v>
      </c>
      <c r="AC3048" s="25">
        <v>45859</v>
      </c>
      <c r="AD3048" s="31" t="s">
        <v>661</v>
      </c>
      <c r="AE3048" s="35" t="s">
        <v>12212</v>
      </c>
      <c r="AF3048" s="48" t="s">
        <v>59</v>
      </c>
      <c r="AG3048" s="31" t="s">
        <v>59</v>
      </c>
      <c r="AH3048" s="31" t="s">
        <v>60</v>
      </c>
      <c r="AI3048" s="31" t="s">
        <v>12121</v>
      </c>
      <c r="AJ3048" s="31" t="s">
        <v>60</v>
      </c>
      <c r="AK3048" s="31" t="s">
        <v>101</v>
      </c>
      <c r="AL3048" s="24" t="s">
        <v>70</v>
      </c>
      <c r="AM3048" s="31" t="s">
        <v>59</v>
      </c>
      <c r="AN3048" s="31" t="s">
        <v>59</v>
      </c>
      <c r="AO3048" s="31">
        <v>0</v>
      </c>
      <c r="AP3048" s="31"/>
      <c r="AQ3048" s="31" t="s">
        <v>12122</v>
      </c>
      <c r="AR3048" s="31" t="s">
        <v>12123</v>
      </c>
      <c r="AS3048" s="89">
        <f t="shared" si="611"/>
        <v>23</v>
      </c>
      <c r="AT3048" s="24"/>
    </row>
    <row r="3049" spans="1:46" x14ac:dyDescent="0.5">
      <c r="A3049" s="31">
        <v>3230</v>
      </c>
      <c r="B3049" s="31"/>
      <c r="C3049" s="31"/>
      <c r="D3049" s="31" t="s">
        <v>12213</v>
      </c>
      <c r="E3049" s="24" t="s">
        <v>12214</v>
      </c>
      <c r="F3049" s="78" t="str">
        <f t="shared" si="608"/>
        <v>Governance Training and Consultancy Ltd</v>
      </c>
      <c r="G3049" s="31" t="s">
        <v>12215</v>
      </c>
      <c r="H3049" s="31" t="s">
        <v>12216</v>
      </c>
      <c r="I3049" s="31" t="s">
        <v>12043</v>
      </c>
      <c r="J3049" s="31" t="s">
        <v>97</v>
      </c>
      <c r="K3049" s="29" t="s">
        <v>2521</v>
      </c>
      <c r="L3049" s="34">
        <v>45910</v>
      </c>
      <c r="M3049" s="34">
        <v>45910</v>
      </c>
      <c r="N3049" s="81">
        <f t="shared" si="613"/>
        <v>45910</v>
      </c>
      <c r="O3049" s="77" t="str">
        <f t="shared" ca="1" si="612"/>
        <v>Expired</v>
      </c>
      <c r="P3049" s="77" t="str" cm="1">
        <f t="array" aca="1" ref="P3049" ca="1">_xlfn.IFS((N3049-TODAY())&gt;=547,"06 Expires over 18 months",(N3049-TODAY())&gt;=365,"05 Expires in 18 months",(N3049-TODAY())&gt;=183,"04 Expires in 12 months",(N3049-TODAY())&gt;=92,"03 Expires in 6 months",(N3049-TODAY())&gt;=31,"02 Expires in 3 months",(N3049-TODAY())&gt;=0,"01 Expires in 30 days",(N3049-TODAY())&gt;=-31,"01 Expired last 30 days",(N3049-TODAY())&gt;=-92,"02 Expired last 3 months",(N3049-TODAY())&gt;=-183,"03 Expired last 6 months",(N3049-TODAY())&gt;=-365,"04 Expired last 12 months",(N3049-TODAY())&gt;=-547,"05 Expired last 18 months",TRUE,"06 Expired over 18 months")</f>
        <v>04 Expired last 12 months</v>
      </c>
      <c r="Q3049" s="69">
        <v>895</v>
      </c>
      <c r="R3049" s="84">
        <f t="shared" si="614"/>
        <v>895</v>
      </c>
      <c r="S3049" s="77" t="str" cm="1">
        <f t="array" ref="S3049">_xlfn.IFS(R3049&gt;5000000,"Gold",R3049&gt;=500000,"Silver",R3049&gt;30000,"Bronze",TRUE,"Transactional")</f>
        <v>Transactional</v>
      </c>
      <c r="T3049" s="24" t="s">
        <v>54</v>
      </c>
      <c r="U3049" s="101" t="s">
        <v>237</v>
      </c>
      <c r="V3049" s="101" t="s">
        <v>566</v>
      </c>
      <c r="W3049" s="77" t="str">
        <f t="shared" si="609"/>
        <v>No</v>
      </c>
      <c r="X3049" s="77" t="str">
        <f>IFERROR(_xlfn.XLOOKUP(J3049&amp;"||"&amp;K3049,'Mapping Ref.'!$J$2:$J$538,'Mapping Ref.'!$K$2:$K$538),"")</f>
        <v>Corporate</v>
      </c>
      <c r="Y3049" s="77" t="str" cm="1">
        <f t="array" ref="Y3049">_xlfn.IFS(R3049&gt;2000000,"For Publication",R3049&gt;100000,"PID",R3049&gt;30000,"RFQ",TRUE,"Transactional")</f>
        <v>Transactional</v>
      </c>
      <c r="Z3049" s="31" t="s">
        <v>2277</v>
      </c>
      <c r="AA3049" s="48">
        <v>1</v>
      </c>
      <c r="AB3049" s="29">
        <v>0</v>
      </c>
      <c r="AC3049" s="25">
        <v>45859</v>
      </c>
      <c r="AD3049" s="31" t="s">
        <v>661</v>
      </c>
      <c r="AE3049" s="35" t="s">
        <v>12217</v>
      </c>
      <c r="AF3049" s="48" t="s">
        <v>60</v>
      </c>
      <c r="AG3049" s="31" t="s">
        <v>59</v>
      </c>
      <c r="AH3049" s="31" t="s">
        <v>60</v>
      </c>
      <c r="AI3049" s="31">
        <v>14003384</v>
      </c>
      <c r="AJ3049" s="31" t="s">
        <v>60</v>
      </c>
      <c r="AK3049" s="31" t="s">
        <v>101</v>
      </c>
      <c r="AL3049" s="24" t="s">
        <v>70</v>
      </c>
      <c r="AM3049" s="31" t="s">
        <v>59</v>
      </c>
      <c r="AN3049" s="31" t="s">
        <v>8471</v>
      </c>
      <c r="AO3049" s="31">
        <v>0</v>
      </c>
      <c r="AP3049" s="31" t="s">
        <v>12218</v>
      </c>
      <c r="AQ3049" s="31" t="s">
        <v>12219</v>
      </c>
      <c r="AR3049" s="31" t="s">
        <v>12220</v>
      </c>
      <c r="AS3049" s="89">
        <v>0</v>
      </c>
      <c r="AT3049" s="24"/>
    </row>
    <row r="3050" spans="1:46" x14ac:dyDescent="0.5">
      <c r="A3050" s="31">
        <v>3231</v>
      </c>
      <c r="B3050" s="24" t="s">
        <v>506</v>
      </c>
      <c r="C3050" s="31"/>
      <c r="D3050" s="31" t="s">
        <v>12221</v>
      </c>
      <c r="E3050" s="24" t="s">
        <v>12222</v>
      </c>
      <c r="F3050" s="78" t="str">
        <f t="shared" si="608"/>
        <v>BOC LTD</v>
      </c>
      <c r="G3050" s="31" t="s">
        <v>12221</v>
      </c>
      <c r="H3050" s="31" t="s">
        <v>3282</v>
      </c>
      <c r="I3050" s="31" t="s">
        <v>10463</v>
      </c>
      <c r="J3050" s="31" t="s">
        <v>107</v>
      </c>
      <c r="K3050" s="29" t="s">
        <v>3283</v>
      </c>
      <c r="L3050" s="34">
        <v>45861</v>
      </c>
      <c r="M3050" s="34">
        <v>46956</v>
      </c>
      <c r="N3050" s="81">
        <f t="shared" si="613"/>
        <v>46956</v>
      </c>
      <c r="O3050" s="77" t="str">
        <f t="shared" ca="1" si="612"/>
        <v>Live</v>
      </c>
      <c r="P3050" s="77" t="str" cm="1">
        <f t="array" aca="1" ref="P3050" ca="1">_xlfn.IFS((N3050-TODAY())&gt;=547,"06 Expires over 18 months",(N3050-TODAY())&gt;=365,"05 Expires in 18 months",(N3050-TODAY())&gt;=183,"04 Expires in 12 months",(N3050-TODAY())&gt;=92,"03 Expires in 6 months",(N3050-TODAY())&gt;=31,"02 Expires in 3 months",(N3050-TODAY())&gt;=0,"01 Expires in 30 days",(N3050-TODAY())&gt;=-31,"01 Expired last 30 days",(N3050-TODAY())&gt;=-92,"02 Expired last 3 months",(N3050-TODAY())&gt;=-183,"03 Expired last 6 months",(N3050-TODAY())&gt;=-365,"04 Expired last 12 months",(N3050-TODAY())&gt;=-547,"05 Expired last 18 months",TRUE,"06 Expired over 18 months")</f>
        <v>06 Expires over 18 months</v>
      </c>
      <c r="Q3050" s="69">
        <v>24999</v>
      </c>
      <c r="R3050" s="84">
        <f t="shared" si="614"/>
        <v>72913.75</v>
      </c>
      <c r="S3050" s="77" t="str" cm="1">
        <f t="array" ref="S3050">_xlfn.IFS(R3050&gt;5000000,"Gold",R3050&gt;=500000,"Silver",R3050&gt;30000,"Bronze",TRUE,"Transactional")</f>
        <v>Bronze</v>
      </c>
      <c r="T3050" s="24" t="s">
        <v>54</v>
      </c>
      <c r="U3050" s="101" t="s">
        <v>69</v>
      </c>
      <c r="V3050" s="101" t="s">
        <v>581</v>
      </c>
      <c r="W3050" s="77" t="str">
        <f t="shared" si="609"/>
        <v>No</v>
      </c>
      <c r="X3050" s="77" t="str">
        <f>IFERROR(_xlfn.XLOOKUP(J3050&amp;"||"&amp;K3050,'Mapping Ref.'!$J$2:$J$538,'Mapping Ref.'!$K$2:$K$538),"")</f>
        <v>Construction &amp; Estates</v>
      </c>
      <c r="Y3050" s="77" t="str" cm="1">
        <f t="array" ref="Y3050">_xlfn.IFS(R3050&gt;2000000,"For Publication",R3050&gt;100000,"PID",R3050&gt;30000,"RFQ",TRUE,"Transactional")</f>
        <v>RFQ</v>
      </c>
      <c r="Z3050" s="31" t="s">
        <v>2277</v>
      </c>
      <c r="AA3050" s="48">
        <v>36</v>
      </c>
      <c r="AB3050" s="29">
        <v>0</v>
      </c>
      <c r="AC3050" s="25">
        <v>45861</v>
      </c>
      <c r="AD3050" s="31" t="s">
        <v>661</v>
      </c>
      <c r="AE3050" s="35" t="s">
        <v>8375</v>
      </c>
      <c r="AF3050" s="48" t="s">
        <v>60</v>
      </c>
      <c r="AG3050" s="31" t="s">
        <v>60</v>
      </c>
      <c r="AH3050" s="31" t="s">
        <v>60</v>
      </c>
      <c r="AI3050" s="31">
        <v>337663</v>
      </c>
      <c r="AJ3050" s="31" t="s">
        <v>59</v>
      </c>
      <c r="AK3050" s="31" t="s">
        <v>101</v>
      </c>
      <c r="AL3050" s="24" t="s">
        <v>8595</v>
      </c>
      <c r="AM3050" s="31" t="s">
        <v>60</v>
      </c>
      <c r="AN3050" s="31" t="s">
        <v>59</v>
      </c>
      <c r="AO3050" s="31">
        <v>0</v>
      </c>
      <c r="AP3050" s="31"/>
      <c r="AQ3050" s="31" t="s">
        <v>12223</v>
      </c>
      <c r="AR3050" s="31" t="s">
        <v>12224</v>
      </c>
      <c r="AS3050" s="89">
        <f t="shared" ref="AS3050:AS3064" si="615">DATEDIF(L3050,N3050,"m")</f>
        <v>35</v>
      </c>
      <c r="AT3050" s="24" t="s">
        <v>12225</v>
      </c>
    </row>
    <row r="3051" spans="1:46" x14ac:dyDescent="0.5">
      <c r="A3051" s="31">
        <v>3232</v>
      </c>
      <c r="B3051" s="31"/>
      <c r="C3051" s="31"/>
      <c r="D3051" s="31" t="s">
        <v>12226</v>
      </c>
      <c r="E3051" s="24" t="s">
        <v>12227</v>
      </c>
      <c r="F3051" s="78" t="str">
        <f t="shared" si="608"/>
        <v>Target Structural Ltd</v>
      </c>
      <c r="G3051" s="31" t="s">
        <v>12228</v>
      </c>
      <c r="H3051" s="31" t="s">
        <v>1518</v>
      </c>
      <c r="I3051" s="31" t="s">
        <v>1518</v>
      </c>
      <c r="J3051" s="31" t="s">
        <v>107</v>
      </c>
      <c r="K3051" s="29" t="s">
        <v>1397</v>
      </c>
      <c r="L3051" s="34">
        <v>45880</v>
      </c>
      <c r="M3051" s="34">
        <v>45930</v>
      </c>
      <c r="N3051" s="81">
        <f t="shared" si="613"/>
        <v>45991</v>
      </c>
      <c r="O3051" s="77" t="str">
        <f t="shared" ca="1" si="612"/>
        <v>Expired</v>
      </c>
      <c r="P3051" s="77" t="str" cm="1">
        <f t="array" aca="1" ref="P3051" ca="1">_xlfn.IFS((N3051-TODAY())&gt;=547,"06 Expires over 18 months",(N3051-TODAY())&gt;=365,"05 Expires in 18 months",(N3051-TODAY())&gt;=183,"04 Expires in 12 months",(N3051-TODAY())&gt;=92,"03 Expires in 6 months",(N3051-TODAY())&gt;=31,"02 Expires in 3 months",(N3051-TODAY())&gt;=0,"01 Expires in 30 days",(N3051-TODAY())&gt;=-31,"01 Expired last 30 days",(N3051-TODAY())&gt;=-92,"02 Expired last 3 months",(N3051-TODAY())&gt;=-183,"03 Expired last 6 months",(N3051-TODAY())&gt;=-365,"04 Expired last 12 months",(N3051-TODAY())&gt;=-547,"05 Expired last 18 months",TRUE,"06 Expired over 18 months")</f>
        <v>04 Expired last 12 months</v>
      </c>
      <c r="Q3051" s="69">
        <v>20296</v>
      </c>
      <c r="R3051" s="84">
        <f t="shared" si="614"/>
        <v>20296</v>
      </c>
      <c r="S3051" s="77" t="str" cm="1">
        <f t="array" ref="S3051">_xlfn.IFS(R3051&gt;5000000,"Gold",R3051&gt;=500000,"Silver",R3051&gt;30000,"Bronze",TRUE,"Transactional")</f>
        <v>Transactional</v>
      </c>
      <c r="T3051" s="24" t="s">
        <v>54</v>
      </c>
      <c r="U3051" s="101" t="s">
        <v>123</v>
      </c>
      <c r="V3051" s="101" t="s">
        <v>124</v>
      </c>
      <c r="W3051" s="77" t="str">
        <f t="shared" si="609"/>
        <v>Yes</v>
      </c>
      <c r="X3051" s="77" t="str">
        <f>IFERROR(_xlfn.XLOOKUP(J3051&amp;"||"&amp;K3051,'Mapping Ref.'!$J$2:$J$538,'Mapping Ref.'!$K$2:$K$538),"")</f>
        <v>Construction &amp; Estates</v>
      </c>
      <c r="Y3051" s="77" t="str" cm="1">
        <f t="array" ref="Y3051">_xlfn.IFS(R3051&gt;2000000,"For Publication",R3051&gt;100000,"PID",R3051&gt;30000,"RFQ",TRUE,"Transactional")</f>
        <v>Transactional</v>
      </c>
      <c r="Z3051" s="31" t="s">
        <v>2277</v>
      </c>
      <c r="AA3051" s="48">
        <v>2</v>
      </c>
      <c r="AB3051" s="29">
        <v>2</v>
      </c>
      <c r="AC3051" s="25">
        <v>45861</v>
      </c>
      <c r="AD3051" s="31" t="s">
        <v>661</v>
      </c>
      <c r="AE3051" s="35" t="s">
        <v>8375</v>
      </c>
      <c r="AF3051" s="48" t="s">
        <v>59</v>
      </c>
      <c r="AG3051" s="31" t="s">
        <v>59</v>
      </c>
      <c r="AH3051" s="31" t="s">
        <v>60</v>
      </c>
      <c r="AI3051" s="31">
        <v>6061306</v>
      </c>
      <c r="AJ3051" s="31" t="s">
        <v>59</v>
      </c>
      <c r="AK3051" s="31" t="s">
        <v>101</v>
      </c>
      <c r="AL3051" s="24" t="s">
        <v>123</v>
      </c>
      <c r="AM3051" s="31" t="s">
        <v>60</v>
      </c>
      <c r="AN3051" s="31" t="s">
        <v>59</v>
      </c>
      <c r="AO3051" s="31">
        <v>0</v>
      </c>
      <c r="AP3051" s="31"/>
      <c r="AQ3051" s="31" t="s">
        <v>12229</v>
      </c>
      <c r="AR3051" s="31" t="s">
        <v>12230</v>
      </c>
      <c r="AS3051" s="89">
        <f t="shared" si="615"/>
        <v>3</v>
      </c>
      <c r="AT3051" s="24"/>
    </row>
    <row r="3052" spans="1:46" x14ac:dyDescent="0.5">
      <c r="A3052" s="24">
        <v>3233</v>
      </c>
      <c r="B3052" s="24"/>
      <c r="C3052" s="24" t="s">
        <v>77</v>
      </c>
      <c r="D3052" s="24" t="s">
        <v>12231</v>
      </c>
      <c r="E3052" s="24" t="s">
        <v>12232</v>
      </c>
      <c r="F3052" s="77" t="str">
        <f t="shared" si="608"/>
        <v>DIRECT CATERING EQUIPMENT LTD</v>
      </c>
      <c r="G3052" s="24" t="s">
        <v>11456</v>
      </c>
      <c r="H3052" s="24" t="s">
        <v>784</v>
      </c>
      <c r="I3052" s="24" t="s">
        <v>1128</v>
      </c>
      <c r="J3052" s="24" t="s">
        <v>321</v>
      </c>
      <c r="K3052" s="27" t="s">
        <v>3201</v>
      </c>
      <c r="L3052" s="25">
        <v>45860</v>
      </c>
      <c r="M3052" s="25">
        <v>45890</v>
      </c>
      <c r="N3052" s="81">
        <f t="shared" si="613"/>
        <v>45890</v>
      </c>
      <c r="O3052" s="77" t="str">
        <f t="shared" ca="1" si="612"/>
        <v>Expired</v>
      </c>
      <c r="P3052" s="77" t="str" cm="1">
        <f t="array" aca="1" ref="P3052" ca="1">_xlfn.IFS((N3052-TODAY())&gt;=547,"06 Expires over 18 months",(N3052-TODAY())&gt;=365,"05 Expires in 18 months",(N3052-TODAY())&gt;=183,"04 Expires in 12 months",(N3052-TODAY())&gt;=92,"03 Expires in 6 months",(N3052-TODAY())&gt;=31,"02 Expires in 3 months",(N3052-TODAY())&gt;=0,"01 Expires in 30 days",(N3052-TODAY())&gt;=-31,"01 Expired last 30 days",(N3052-TODAY())&gt;=-92,"02 Expired last 3 months",(N3052-TODAY())&gt;=-183,"03 Expired last 6 months",(N3052-TODAY())&gt;=-365,"04 Expired last 12 months",(N3052-TODAY())&gt;=-547,"05 Expired last 18 months",TRUE,"06 Expired over 18 months")</f>
        <v>05 Expired last 18 months</v>
      </c>
      <c r="Q3052" s="65">
        <v>10330</v>
      </c>
      <c r="R3052" s="98">
        <f t="shared" si="614"/>
        <v>10330</v>
      </c>
      <c r="S3052" s="77" t="str" cm="1">
        <f t="array" ref="S3052">_xlfn.IFS(R3052&gt;5000000,"Gold",R3052&gt;=500000,"Silver",R3052&gt;30000,"Bronze",TRUE,"Transactional")</f>
        <v>Transactional</v>
      </c>
      <c r="T3052" s="24" t="s">
        <v>54</v>
      </c>
      <c r="U3052" s="27"/>
      <c r="V3052" s="27"/>
      <c r="W3052" s="77" t="str">
        <f t="shared" si="609"/>
        <v>No</v>
      </c>
      <c r="X3052" s="77" t="str">
        <f>IFERROR(_xlfn.XLOOKUP(J3052&amp;"||"&amp;K3052,'Mapping Ref.'!$J$2:$J$538,'Mapping Ref.'!$K$2:$K$538),"")</f>
        <v>Corporate</v>
      </c>
      <c r="Y3052" s="77" t="str" cm="1">
        <f t="array" ref="Y3052">_xlfn.IFS(R3052&gt;2000000,"For Publication",R3052&gt;100000,"PID",R3052&gt;30000,"RFQ",TRUE,"Transactional")</f>
        <v>Transactional</v>
      </c>
      <c r="Z3052" s="24" t="s">
        <v>2277</v>
      </c>
      <c r="AA3052" s="32">
        <v>0</v>
      </c>
      <c r="AB3052" s="24">
        <v>0</v>
      </c>
      <c r="AC3052" s="25">
        <v>45862</v>
      </c>
      <c r="AD3052" s="24" t="s">
        <v>58</v>
      </c>
      <c r="AE3052" s="24" t="s">
        <v>8502</v>
      </c>
      <c r="AF3052" s="24" t="s">
        <v>60</v>
      </c>
      <c r="AG3052" s="24" t="s">
        <v>60</v>
      </c>
      <c r="AH3052" s="24" t="s">
        <v>60</v>
      </c>
      <c r="AI3052" s="24">
        <v>3071911</v>
      </c>
      <c r="AJ3052" s="24" t="s">
        <v>59</v>
      </c>
      <c r="AK3052" s="24" t="s">
        <v>101</v>
      </c>
      <c r="AL3052" s="24" t="s">
        <v>70</v>
      </c>
      <c r="AM3052" s="24" t="s">
        <v>60</v>
      </c>
      <c r="AN3052" s="24" t="s">
        <v>59</v>
      </c>
      <c r="AO3052" s="24">
        <v>0</v>
      </c>
      <c r="AP3052" s="24" t="s">
        <v>8471</v>
      </c>
      <c r="AQ3052" s="24" t="s">
        <v>11457</v>
      </c>
      <c r="AR3052" s="24" t="s">
        <v>12233</v>
      </c>
      <c r="AS3052" s="89">
        <f t="shared" si="615"/>
        <v>0</v>
      </c>
      <c r="AT3052" s="24" t="s">
        <v>1036</v>
      </c>
    </row>
    <row r="3053" spans="1:46" x14ac:dyDescent="0.5">
      <c r="A3053" s="24">
        <v>3234</v>
      </c>
      <c r="B3053" s="24"/>
      <c r="C3053" s="24" t="s">
        <v>77</v>
      </c>
      <c r="D3053" s="24" t="s">
        <v>12234</v>
      </c>
      <c r="E3053" s="24" t="s">
        <v>12235</v>
      </c>
      <c r="F3053" s="77" t="str">
        <f t="shared" si="608"/>
        <v>SDG Electrical &amp; Mechanical Limited</v>
      </c>
      <c r="G3053" s="24" t="s">
        <v>12236</v>
      </c>
      <c r="H3053" s="24" t="s">
        <v>784</v>
      </c>
      <c r="I3053" s="24" t="s">
        <v>1128</v>
      </c>
      <c r="J3053" s="24" t="s">
        <v>321</v>
      </c>
      <c r="K3053" s="27" t="s">
        <v>3201</v>
      </c>
      <c r="L3053" s="25">
        <v>45824</v>
      </c>
      <c r="M3053" s="25">
        <v>45890</v>
      </c>
      <c r="N3053" s="81">
        <f t="shared" si="613"/>
        <v>45890</v>
      </c>
      <c r="O3053" s="77" t="str">
        <f t="shared" ca="1" si="612"/>
        <v>Expired</v>
      </c>
      <c r="P3053" s="77" t="str" cm="1">
        <f t="array" aca="1" ref="P3053" ca="1">_xlfn.IFS((N3053-TODAY())&gt;=547,"06 Expires over 18 months",(N3053-TODAY())&gt;=365,"05 Expires in 18 months",(N3053-TODAY())&gt;=183,"04 Expires in 12 months",(N3053-TODAY())&gt;=92,"03 Expires in 6 months",(N3053-TODAY())&gt;=31,"02 Expires in 3 months",(N3053-TODAY())&gt;=0,"01 Expires in 30 days",(N3053-TODAY())&gt;=-31,"01 Expired last 30 days",(N3053-TODAY())&gt;=-92,"02 Expired last 3 months",(N3053-TODAY())&gt;=-183,"03 Expired last 6 months",(N3053-TODAY())&gt;=-365,"04 Expired last 12 months",(N3053-TODAY())&gt;=-547,"05 Expired last 18 months",TRUE,"06 Expired over 18 months")</f>
        <v>05 Expired last 18 months</v>
      </c>
      <c r="Q3053" s="65">
        <v>5388</v>
      </c>
      <c r="R3053" s="98">
        <f t="shared" si="614"/>
        <v>5388</v>
      </c>
      <c r="S3053" s="77" t="str" cm="1">
        <f t="array" ref="S3053">_xlfn.IFS(R3053&gt;5000000,"Gold",R3053&gt;=500000,"Silver",R3053&gt;30000,"Bronze",TRUE,"Transactional")</f>
        <v>Transactional</v>
      </c>
      <c r="T3053" s="24" t="s">
        <v>122</v>
      </c>
      <c r="U3053" s="27"/>
      <c r="V3053" s="27"/>
      <c r="W3053" s="77" t="str">
        <f t="shared" si="609"/>
        <v>No</v>
      </c>
      <c r="X3053" s="77" t="str">
        <f>IFERROR(_xlfn.XLOOKUP(J3053&amp;"||"&amp;K3053,'Mapping Ref.'!$J$2:$J$538,'Mapping Ref.'!$K$2:$K$538),"")</f>
        <v>Corporate</v>
      </c>
      <c r="Y3053" s="77" t="str" cm="1">
        <f t="array" ref="Y3053">_xlfn.IFS(R3053&gt;2000000,"For Publication",R3053&gt;100000,"PID",R3053&gt;30000,"RFQ",TRUE,"Transactional")</f>
        <v>Transactional</v>
      </c>
      <c r="Z3053" s="24" t="s">
        <v>2277</v>
      </c>
      <c r="AA3053" s="32">
        <v>0</v>
      </c>
      <c r="AB3053" s="24">
        <v>0</v>
      </c>
      <c r="AC3053" s="25">
        <v>45862</v>
      </c>
      <c r="AD3053" s="24" t="s">
        <v>58</v>
      </c>
      <c r="AE3053" s="24" t="s">
        <v>9432</v>
      </c>
      <c r="AF3053" s="24" t="s">
        <v>60</v>
      </c>
      <c r="AG3053" s="24" t="s">
        <v>60</v>
      </c>
      <c r="AH3053" s="24" t="s">
        <v>60</v>
      </c>
      <c r="AI3053" s="24">
        <v>2863579</v>
      </c>
      <c r="AJ3053" s="24" t="s">
        <v>59</v>
      </c>
      <c r="AK3053" s="24" t="s">
        <v>101</v>
      </c>
      <c r="AL3053" s="24" t="s">
        <v>70</v>
      </c>
      <c r="AM3053" s="24" t="s">
        <v>60</v>
      </c>
      <c r="AN3053" s="24" t="s">
        <v>59</v>
      </c>
      <c r="AO3053" s="24">
        <v>0</v>
      </c>
      <c r="AP3053" s="24" t="s">
        <v>8471</v>
      </c>
      <c r="AQ3053" s="24" t="s">
        <v>11462</v>
      </c>
      <c r="AR3053" s="24" t="s">
        <v>11652</v>
      </c>
      <c r="AS3053" s="89">
        <f t="shared" si="615"/>
        <v>2</v>
      </c>
      <c r="AT3053" s="24" t="s">
        <v>844</v>
      </c>
    </row>
    <row r="3054" spans="1:46" x14ac:dyDescent="0.5">
      <c r="A3054" s="24">
        <v>3235</v>
      </c>
      <c r="B3054" s="24" t="s">
        <v>506</v>
      </c>
      <c r="C3054" s="24" t="s">
        <v>77</v>
      </c>
      <c r="D3054" s="24" t="s">
        <v>12237</v>
      </c>
      <c r="E3054" s="24" t="s">
        <v>12238</v>
      </c>
      <c r="F3054" s="77" t="str">
        <f t="shared" si="608"/>
        <v>SITEIMPROVE LTD</v>
      </c>
      <c r="G3054" s="24" t="s">
        <v>12239</v>
      </c>
      <c r="H3054" s="24" t="s">
        <v>12216</v>
      </c>
      <c r="I3054" s="24" t="s">
        <v>12240</v>
      </c>
      <c r="J3054" s="24" t="s">
        <v>97</v>
      </c>
      <c r="K3054" s="27" t="s">
        <v>2521</v>
      </c>
      <c r="L3054" s="25">
        <v>43008</v>
      </c>
      <c r="M3054" s="25">
        <v>46295</v>
      </c>
      <c r="N3054" s="81">
        <f t="shared" si="613"/>
        <v>46660</v>
      </c>
      <c r="O3054" s="77" t="str">
        <f t="shared" ca="1" si="612"/>
        <v>Live</v>
      </c>
      <c r="P3054" s="77" t="str" cm="1">
        <f t="array" aca="1" ref="P3054" ca="1">_xlfn.IFS((N3054-TODAY())&gt;=547,"06 Expires over 18 months",(N3054-TODAY())&gt;=365,"05 Expires in 18 months",(N3054-TODAY())&gt;=183,"04 Expires in 12 months",(N3054-TODAY())&gt;=92,"03 Expires in 6 months",(N3054-TODAY())&gt;=31,"02 Expires in 3 months",(N3054-TODAY())&gt;=0,"01 Expires in 30 days",(N3054-TODAY())&gt;=-31,"01 Expired last 30 days",(N3054-TODAY())&gt;=-92,"02 Expired last 3 months",(N3054-TODAY())&gt;=-183,"03 Expired last 6 months",(N3054-TODAY())&gt;=-365,"04 Expired last 12 months",(N3054-TODAY())&gt;=-547,"05 Expired last 18 months",TRUE,"06 Expired over 18 months")</f>
        <v>05 Expires in 18 months</v>
      </c>
      <c r="Q3054" s="65">
        <v>10000</v>
      </c>
      <c r="R3054" s="98">
        <f t="shared" si="614"/>
        <v>100000</v>
      </c>
      <c r="S3054" s="77" t="str" cm="1">
        <f t="array" ref="S3054">_xlfn.IFS(R3054&gt;5000000,"Gold",R3054&gt;=500000,"Silver",R3054&gt;30000,"Bronze",TRUE,"Transactional")</f>
        <v>Bronze</v>
      </c>
      <c r="T3054" s="24" t="s">
        <v>54</v>
      </c>
      <c r="U3054" s="27"/>
      <c r="V3054" s="27"/>
      <c r="W3054" s="77" t="str">
        <f t="shared" si="609"/>
        <v>Yes</v>
      </c>
      <c r="X3054" s="77" t="str">
        <f>IFERROR(_xlfn.XLOOKUP(J3054&amp;"||"&amp;K3054,'Mapping Ref.'!$J$2:$J$538,'Mapping Ref.'!$K$2:$K$538),"")</f>
        <v>Corporate</v>
      </c>
      <c r="Y3054" s="77" t="str" cm="1">
        <f t="array" ref="Y3054">_xlfn.IFS(R3054&gt;2000000,"For Publication",R3054&gt;100000,"PID",R3054&gt;30000,"RFQ",TRUE,"Transactional")</f>
        <v>RFQ</v>
      </c>
      <c r="Z3054" s="24" t="s">
        <v>8586</v>
      </c>
      <c r="AA3054" s="32">
        <v>12</v>
      </c>
      <c r="AB3054" s="24">
        <v>12</v>
      </c>
      <c r="AC3054" s="25">
        <v>45862</v>
      </c>
      <c r="AD3054" s="24" t="s">
        <v>58</v>
      </c>
      <c r="AE3054" s="24" t="s">
        <v>8381</v>
      </c>
      <c r="AF3054" s="24" t="s">
        <v>60</v>
      </c>
      <c r="AG3054" s="24" t="s">
        <v>60</v>
      </c>
      <c r="AH3054" s="24" t="s">
        <v>60</v>
      </c>
      <c r="AI3054" s="24">
        <v>4932868</v>
      </c>
      <c r="AJ3054" s="24" t="s">
        <v>59</v>
      </c>
      <c r="AK3054" s="24" t="s">
        <v>101</v>
      </c>
      <c r="AL3054" s="24" t="s">
        <v>70</v>
      </c>
      <c r="AM3054" s="24" t="s">
        <v>60</v>
      </c>
      <c r="AN3054" s="24" t="s">
        <v>8471</v>
      </c>
      <c r="AO3054" s="24">
        <v>0</v>
      </c>
      <c r="AP3054" s="24" t="s">
        <v>12241</v>
      </c>
      <c r="AQ3054" s="24" t="s">
        <v>12242</v>
      </c>
      <c r="AR3054" s="24" t="s">
        <v>12243</v>
      </c>
      <c r="AS3054" s="89">
        <f t="shared" si="615"/>
        <v>120</v>
      </c>
      <c r="AT3054" s="24" t="s">
        <v>5188</v>
      </c>
    </row>
    <row r="3055" spans="1:46" x14ac:dyDescent="0.5">
      <c r="A3055" s="24">
        <v>3236</v>
      </c>
      <c r="B3055" s="24"/>
      <c r="C3055" s="24"/>
      <c r="D3055" s="24" t="s">
        <v>12244</v>
      </c>
      <c r="E3055" s="24" t="s">
        <v>12245</v>
      </c>
      <c r="F3055" s="77" t="str">
        <f t="shared" si="608"/>
        <v>PURE PROMOTOR T/A PURE 360</v>
      </c>
      <c r="G3055" s="24" t="s">
        <v>12246</v>
      </c>
      <c r="H3055" s="24" t="s">
        <v>12216</v>
      </c>
      <c r="I3055" s="24" t="s">
        <v>12240</v>
      </c>
      <c r="J3055" s="24" t="s">
        <v>97</v>
      </c>
      <c r="K3055" s="27" t="s">
        <v>2521</v>
      </c>
      <c r="L3055" s="25">
        <v>44469</v>
      </c>
      <c r="M3055" s="25">
        <v>45565</v>
      </c>
      <c r="N3055" s="81">
        <f t="shared" si="613"/>
        <v>45930</v>
      </c>
      <c r="O3055" s="77" t="str">
        <f t="shared" ca="1" si="612"/>
        <v>Expired</v>
      </c>
      <c r="P3055" s="77" t="str" cm="1">
        <f t="array" aca="1" ref="P3055" ca="1">_xlfn.IFS((N3055-TODAY())&gt;=547,"06 Expires over 18 months",(N3055-TODAY())&gt;=365,"05 Expires in 18 months",(N3055-TODAY())&gt;=183,"04 Expires in 12 months",(N3055-TODAY())&gt;=92,"03 Expires in 6 months",(N3055-TODAY())&gt;=31,"02 Expires in 3 months",(N3055-TODAY())&gt;=0,"01 Expires in 30 days",(N3055-TODAY())&gt;=-31,"01 Expired last 30 days",(N3055-TODAY())&gt;=-92,"02 Expired last 3 months",(N3055-TODAY())&gt;=-183,"03 Expired last 6 months",(N3055-TODAY())&gt;=-365,"04 Expired last 12 months",(N3055-TODAY())&gt;=-547,"05 Expired last 18 months",TRUE,"06 Expired over 18 months")</f>
        <v>04 Expired last 12 months</v>
      </c>
      <c r="Q3055" s="65">
        <v>33390</v>
      </c>
      <c r="R3055" s="98">
        <f t="shared" si="614"/>
        <v>133560</v>
      </c>
      <c r="S3055" s="77" t="str" cm="1">
        <f t="array" ref="S3055">_xlfn.IFS(R3055&gt;5000000,"Gold",R3055&gt;=500000,"Silver",R3055&gt;30000,"Bronze",TRUE,"Transactional")</f>
        <v>Bronze</v>
      </c>
      <c r="T3055" s="24" t="s">
        <v>54</v>
      </c>
      <c r="U3055" s="27"/>
      <c r="V3055" s="27"/>
      <c r="W3055" s="77" t="str">
        <f t="shared" si="609"/>
        <v>Yes</v>
      </c>
      <c r="X3055" s="77" t="str">
        <f>IFERROR(_xlfn.XLOOKUP(J3055&amp;"||"&amp;K3055,'Mapping Ref.'!$J$2:$J$538,'Mapping Ref.'!$K$2:$K$538),"")</f>
        <v>Corporate</v>
      </c>
      <c r="Y3055" s="77" t="str" cm="1">
        <f t="array" ref="Y3055">_xlfn.IFS(R3055&gt;2000000,"For Publication",R3055&gt;100000,"PID",R3055&gt;30000,"RFQ",TRUE,"Transactional")</f>
        <v>PID</v>
      </c>
      <c r="Z3055" s="24" t="s">
        <v>2277</v>
      </c>
      <c r="AA3055" s="32">
        <v>12</v>
      </c>
      <c r="AB3055" s="24">
        <v>12</v>
      </c>
      <c r="AC3055" s="25">
        <v>45862</v>
      </c>
      <c r="AD3055" s="24" t="s">
        <v>58</v>
      </c>
      <c r="AE3055" s="24" t="s">
        <v>8347</v>
      </c>
      <c r="AF3055" s="24" t="s">
        <v>60</v>
      </c>
      <c r="AG3055" s="24" t="s">
        <v>60</v>
      </c>
      <c r="AH3055" s="24" t="s">
        <v>60</v>
      </c>
      <c r="AI3055" s="24">
        <v>4266410</v>
      </c>
      <c r="AJ3055" s="24" t="s">
        <v>59</v>
      </c>
      <c r="AK3055" s="24" t="s">
        <v>101</v>
      </c>
      <c r="AL3055" s="24" t="s">
        <v>70</v>
      </c>
      <c r="AM3055" s="24" t="s">
        <v>60</v>
      </c>
      <c r="AN3055" s="24" t="s">
        <v>8471</v>
      </c>
      <c r="AO3055" s="24">
        <v>0</v>
      </c>
      <c r="AP3055" s="24" t="s">
        <v>12247</v>
      </c>
      <c r="AQ3055" s="24" t="s">
        <v>12248</v>
      </c>
      <c r="AR3055" s="24" t="s">
        <v>12249</v>
      </c>
      <c r="AS3055" s="89">
        <f t="shared" si="615"/>
        <v>48</v>
      </c>
      <c r="AT3055" s="24"/>
    </row>
    <row r="3056" spans="1:46" x14ac:dyDescent="0.5">
      <c r="A3056" s="24">
        <v>3237</v>
      </c>
      <c r="B3056" s="24"/>
      <c r="C3056" s="24"/>
      <c r="D3056" s="24" t="s">
        <v>12250</v>
      </c>
      <c r="E3056" s="24" t="s">
        <v>12251</v>
      </c>
      <c r="F3056" s="77" t="str">
        <f t="shared" si="608"/>
        <v>BOI CREATIVE LTD</v>
      </c>
      <c r="G3056" s="24" t="s">
        <v>12252</v>
      </c>
      <c r="H3056" s="24" t="s">
        <v>12216</v>
      </c>
      <c r="I3056" s="24" t="s">
        <v>12240</v>
      </c>
      <c r="J3056" s="24" t="s">
        <v>97</v>
      </c>
      <c r="K3056" s="27" t="s">
        <v>2521</v>
      </c>
      <c r="L3056" s="25">
        <v>44408</v>
      </c>
      <c r="M3056" s="25">
        <v>45869</v>
      </c>
      <c r="N3056" s="81">
        <f t="shared" si="613"/>
        <v>45869</v>
      </c>
      <c r="O3056" s="77" t="str">
        <f t="shared" ca="1" si="612"/>
        <v>Expired</v>
      </c>
      <c r="P3056" s="77" t="str" cm="1">
        <f t="array" aca="1" ref="P3056" ca="1">_xlfn.IFS((N3056-TODAY())&gt;=547,"06 Expires over 18 months",(N3056-TODAY())&gt;=365,"05 Expires in 18 months",(N3056-TODAY())&gt;=183,"04 Expires in 12 months",(N3056-TODAY())&gt;=92,"03 Expires in 6 months",(N3056-TODAY())&gt;=31,"02 Expires in 3 months",(N3056-TODAY())&gt;=0,"01 Expires in 30 days",(N3056-TODAY())&gt;=-31,"01 Expired last 30 days",(N3056-TODAY())&gt;=-92,"02 Expired last 3 months",(N3056-TODAY())&gt;=-183,"03 Expired last 6 months",(N3056-TODAY())&gt;=-365,"04 Expired last 12 months",(N3056-TODAY())&gt;=-547,"05 Expired last 18 months",TRUE,"06 Expired over 18 months")</f>
        <v>05 Expired last 18 months</v>
      </c>
      <c r="Q3056" s="65">
        <v>26332</v>
      </c>
      <c r="R3056" s="98">
        <f t="shared" si="614"/>
        <v>105328</v>
      </c>
      <c r="S3056" s="77" t="str" cm="1">
        <f t="array" ref="S3056">_xlfn.IFS(R3056&gt;5000000,"Gold",R3056&gt;=500000,"Silver",R3056&gt;30000,"Bronze",TRUE,"Transactional")</f>
        <v>Bronze</v>
      </c>
      <c r="T3056" s="24" t="s">
        <v>122</v>
      </c>
      <c r="U3056" s="27"/>
      <c r="V3056" s="27"/>
      <c r="W3056" s="77" t="str">
        <f t="shared" si="609"/>
        <v>No</v>
      </c>
      <c r="X3056" s="77" t="str">
        <f>IFERROR(_xlfn.XLOOKUP(J3056&amp;"||"&amp;K3056,'Mapping Ref.'!$J$2:$J$538,'Mapping Ref.'!$K$2:$K$538),"")</f>
        <v>Corporate</v>
      </c>
      <c r="Y3056" s="77" t="str" cm="1">
        <f t="array" ref="Y3056">_xlfn.IFS(R3056&gt;2000000,"For Publication",R3056&gt;100000,"PID",R3056&gt;30000,"RFQ",TRUE,"Transactional")</f>
        <v>PID</v>
      </c>
      <c r="Z3056" s="24" t="s">
        <v>8586</v>
      </c>
      <c r="AA3056" s="32">
        <v>0</v>
      </c>
      <c r="AB3056" s="24">
        <v>0</v>
      </c>
      <c r="AC3056" s="25">
        <v>45862</v>
      </c>
      <c r="AD3056" s="24" t="s">
        <v>58</v>
      </c>
      <c r="AE3056" s="24" t="s">
        <v>9732</v>
      </c>
      <c r="AF3056" s="24" t="s">
        <v>60</v>
      </c>
      <c r="AG3056" s="24" t="s">
        <v>59</v>
      </c>
      <c r="AH3056" s="24" t="s">
        <v>60</v>
      </c>
      <c r="AI3056" s="24">
        <v>6256601</v>
      </c>
      <c r="AJ3056" s="24" t="s">
        <v>59</v>
      </c>
      <c r="AK3056" s="24" t="s">
        <v>101</v>
      </c>
      <c r="AL3056" s="24" t="s">
        <v>70</v>
      </c>
      <c r="AM3056" s="24" t="s">
        <v>60</v>
      </c>
      <c r="AN3056" s="24" t="s">
        <v>8471</v>
      </c>
      <c r="AO3056" s="24">
        <v>0</v>
      </c>
      <c r="AP3056" s="24" t="s">
        <v>7716</v>
      </c>
      <c r="AQ3056" s="24" t="s">
        <v>12253</v>
      </c>
      <c r="AR3056" s="24" t="s">
        <v>12254</v>
      </c>
      <c r="AS3056" s="89">
        <f t="shared" si="615"/>
        <v>48</v>
      </c>
      <c r="AT3056" s="24" t="s">
        <v>12252</v>
      </c>
    </row>
    <row r="3057" spans="1:46" x14ac:dyDescent="0.5">
      <c r="A3057" s="24">
        <v>3238</v>
      </c>
      <c r="B3057" s="24"/>
      <c r="C3057" s="24"/>
      <c r="D3057" s="24" t="s">
        <v>12255</v>
      </c>
      <c r="E3057" s="24" t="s">
        <v>12256</v>
      </c>
      <c r="F3057" s="77" t="str">
        <f t="shared" si="608"/>
        <v>AGC PRINT SOLUTIONS LIMITED</v>
      </c>
      <c r="G3057" s="24" t="s">
        <v>12257</v>
      </c>
      <c r="H3057" s="24" t="s">
        <v>12216</v>
      </c>
      <c r="I3057" s="24" t="s">
        <v>12240</v>
      </c>
      <c r="J3057" s="24" t="s">
        <v>97</v>
      </c>
      <c r="K3057" s="27" t="s">
        <v>2521</v>
      </c>
      <c r="L3057" s="25">
        <v>44408</v>
      </c>
      <c r="M3057" s="25">
        <v>45869</v>
      </c>
      <c r="N3057" s="81">
        <f t="shared" si="613"/>
        <v>45869</v>
      </c>
      <c r="O3057" s="77" t="str">
        <f t="shared" ca="1" si="612"/>
        <v>Expired</v>
      </c>
      <c r="P3057" s="77" t="str" cm="1">
        <f t="array" aca="1" ref="P3057" ca="1">_xlfn.IFS((N3057-TODAY())&gt;=547,"06 Expires over 18 months",(N3057-TODAY())&gt;=365,"05 Expires in 18 months",(N3057-TODAY())&gt;=183,"04 Expires in 12 months",(N3057-TODAY())&gt;=92,"03 Expires in 6 months",(N3057-TODAY())&gt;=31,"02 Expires in 3 months",(N3057-TODAY())&gt;=0,"01 Expires in 30 days",(N3057-TODAY())&gt;=-31,"01 Expired last 30 days",(N3057-TODAY())&gt;=-92,"02 Expired last 3 months",(N3057-TODAY())&gt;=-183,"03 Expired last 6 months",(N3057-TODAY())&gt;=-365,"04 Expired last 12 months",(N3057-TODAY())&gt;=-547,"05 Expired last 18 months",TRUE,"06 Expired over 18 months")</f>
        <v>05 Expired last 18 months</v>
      </c>
      <c r="Q3057" s="65">
        <v>30000</v>
      </c>
      <c r="R3057" s="98">
        <f t="shared" si="614"/>
        <v>120000</v>
      </c>
      <c r="S3057" s="77" t="str" cm="1">
        <f t="array" ref="S3057">_xlfn.IFS(R3057&gt;5000000,"Gold",R3057&gt;=500000,"Silver",R3057&gt;30000,"Bronze",TRUE,"Transactional")</f>
        <v>Bronze</v>
      </c>
      <c r="T3057" s="24" t="s">
        <v>54</v>
      </c>
      <c r="U3057" s="27"/>
      <c r="V3057" s="27"/>
      <c r="W3057" s="77" t="str">
        <f t="shared" si="609"/>
        <v>No</v>
      </c>
      <c r="X3057" s="77" t="str">
        <f>IFERROR(_xlfn.XLOOKUP(J3057&amp;"||"&amp;K3057,'Mapping Ref.'!$J$2:$J$538,'Mapping Ref.'!$K$2:$K$538),"")</f>
        <v>Corporate</v>
      </c>
      <c r="Y3057" s="77" t="str" cm="1">
        <f t="array" ref="Y3057">_xlfn.IFS(R3057&gt;2000000,"For Publication",R3057&gt;100000,"PID",R3057&gt;30000,"RFQ",TRUE,"Transactional")</f>
        <v>PID</v>
      </c>
      <c r="Z3057" s="24" t="s">
        <v>8586</v>
      </c>
      <c r="AA3057" s="32">
        <v>0</v>
      </c>
      <c r="AB3057" s="24">
        <v>0</v>
      </c>
      <c r="AC3057" s="25">
        <v>45862</v>
      </c>
      <c r="AD3057" s="24" t="s">
        <v>58</v>
      </c>
      <c r="AE3057" s="24" t="s">
        <v>9732</v>
      </c>
      <c r="AF3057" s="24" t="s">
        <v>60</v>
      </c>
      <c r="AG3057" s="24" t="s">
        <v>60</v>
      </c>
      <c r="AH3057" s="24" t="s">
        <v>60</v>
      </c>
      <c r="AI3057" s="24">
        <v>5622038</v>
      </c>
      <c r="AJ3057" s="24" t="s">
        <v>59</v>
      </c>
      <c r="AK3057" s="24" t="s">
        <v>101</v>
      </c>
      <c r="AL3057" s="24" t="s">
        <v>8595</v>
      </c>
      <c r="AM3057" s="24" t="s">
        <v>59</v>
      </c>
      <c r="AN3057" s="24" t="s">
        <v>8471</v>
      </c>
      <c r="AO3057" s="24">
        <v>0</v>
      </c>
      <c r="AP3057" s="24" t="s">
        <v>12258</v>
      </c>
      <c r="AQ3057" s="24" t="s">
        <v>12259</v>
      </c>
      <c r="AR3057" s="24" t="s">
        <v>12258</v>
      </c>
      <c r="AS3057" s="89">
        <f t="shared" si="615"/>
        <v>48</v>
      </c>
      <c r="AT3057" s="24" t="s">
        <v>12257</v>
      </c>
    </row>
    <row r="3058" spans="1:46" x14ac:dyDescent="0.5">
      <c r="A3058" s="24">
        <v>3239</v>
      </c>
      <c r="B3058" s="24"/>
      <c r="C3058" s="24"/>
      <c r="D3058" s="24" t="s">
        <v>12260</v>
      </c>
      <c r="E3058" s="24" t="s">
        <v>12261</v>
      </c>
      <c r="F3058" s="77" t="str">
        <f t="shared" si="608"/>
        <v>SEVEN DEGREES MARKETING SERVICES LTD</v>
      </c>
      <c r="G3058" s="24" t="s">
        <v>12262</v>
      </c>
      <c r="H3058" s="24" t="s">
        <v>12216</v>
      </c>
      <c r="I3058" s="24" t="s">
        <v>12240</v>
      </c>
      <c r="J3058" s="24" t="s">
        <v>97</v>
      </c>
      <c r="K3058" s="27" t="s">
        <v>2521</v>
      </c>
      <c r="L3058" s="25">
        <v>44408</v>
      </c>
      <c r="M3058" s="25">
        <v>45126</v>
      </c>
      <c r="N3058" s="81">
        <f t="shared" si="613"/>
        <v>45126</v>
      </c>
      <c r="O3058" s="77" t="str">
        <f t="shared" ca="1" si="612"/>
        <v>Expired</v>
      </c>
      <c r="P3058" s="77" t="str" cm="1">
        <f t="array" aca="1" ref="P3058" ca="1">_xlfn.IFS((N3058-TODAY())&gt;=547,"06 Expires over 18 months",(N3058-TODAY())&gt;=365,"05 Expires in 18 months",(N3058-TODAY())&gt;=183,"04 Expires in 12 months",(N3058-TODAY())&gt;=92,"03 Expires in 6 months",(N3058-TODAY())&gt;=31,"02 Expires in 3 months",(N3058-TODAY())&gt;=0,"01 Expires in 30 days",(N3058-TODAY())&gt;=-31,"01 Expired last 30 days",(N3058-TODAY())&gt;=-92,"02 Expired last 3 months",(N3058-TODAY())&gt;=-183,"03 Expired last 6 months",(N3058-TODAY())&gt;=-365,"04 Expired last 12 months",(N3058-TODAY())&gt;=-547,"05 Expired last 18 months",TRUE,"06 Expired over 18 months")</f>
        <v>06 Expired over 18 months</v>
      </c>
      <c r="Q3058" s="65">
        <v>9200</v>
      </c>
      <c r="R3058" s="98">
        <f t="shared" si="614"/>
        <v>17633.333333333332</v>
      </c>
      <c r="S3058" s="77" t="str" cm="1">
        <f t="array" ref="S3058">_xlfn.IFS(R3058&gt;5000000,"Gold",R3058&gt;=500000,"Silver",R3058&gt;30000,"Bronze",TRUE,"Transactional")</f>
        <v>Transactional</v>
      </c>
      <c r="T3058" s="24" t="s">
        <v>122</v>
      </c>
      <c r="U3058" s="27"/>
      <c r="V3058" s="27"/>
      <c r="W3058" s="77" t="str">
        <f t="shared" si="609"/>
        <v>No</v>
      </c>
      <c r="X3058" s="77" t="str">
        <f>IFERROR(_xlfn.XLOOKUP(J3058&amp;"||"&amp;K3058,'Mapping Ref.'!$J$2:$J$538,'Mapping Ref.'!$K$2:$K$538),"")</f>
        <v>Corporate</v>
      </c>
      <c r="Y3058" s="77" t="str" cm="1">
        <f t="array" ref="Y3058">_xlfn.IFS(R3058&gt;2000000,"For Publication",R3058&gt;100000,"PID",R3058&gt;30000,"RFQ",TRUE,"Transactional")</f>
        <v>Transactional</v>
      </c>
      <c r="Z3058" s="24" t="s">
        <v>2277</v>
      </c>
      <c r="AA3058" s="32">
        <v>0</v>
      </c>
      <c r="AB3058" s="24">
        <v>0</v>
      </c>
      <c r="AC3058" s="25">
        <v>45862</v>
      </c>
      <c r="AD3058" s="24" t="s">
        <v>58</v>
      </c>
      <c r="AE3058" s="24" t="s">
        <v>8347</v>
      </c>
      <c r="AF3058" s="24" t="s">
        <v>60</v>
      </c>
      <c r="AG3058" s="24" t="s">
        <v>59</v>
      </c>
      <c r="AH3058" s="24" t="s">
        <v>60</v>
      </c>
      <c r="AI3058" s="24">
        <v>8373267</v>
      </c>
      <c r="AJ3058" s="24" t="s">
        <v>59</v>
      </c>
      <c r="AK3058" s="24" t="s">
        <v>101</v>
      </c>
      <c r="AL3058" s="24" t="s">
        <v>70</v>
      </c>
      <c r="AM3058" s="24" t="s">
        <v>59</v>
      </c>
      <c r="AN3058" s="24" t="s">
        <v>8471</v>
      </c>
      <c r="AO3058" s="24">
        <v>0</v>
      </c>
      <c r="AP3058" s="24" t="s">
        <v>7716</v>
      </c>
      <c r="AQ3058" s="24" t="s">
        <v>12263</v>
      </c>
      <c r="AR3058" s="24" t="s">
        <v>12264</v>
      </c>
      <c r="AS3058" s="89">
        <f t="shared" si="615"/>
        <v>23</v>
      </c>
      <c r="AT3058" s="24" t="s">
        <v>12262</v>
      </c>
    </row>
    <row r="3059" spans="1:46" x14ac:dyDescent="0.5">
      <c r="A3059" s="24">
        <v>3240</v>
      </c>
      <c r="B3059" s="24"/>
      <c r="C3059" s="24"/>
      <c r="D3059" s="24" t="s">
        <v>12265</v>
      </c>
      <c r="E3059" s="24" t="s">
        <v>12266</v>
      </c>
      <c r="F3059" s="77" t="str">
        <f t="shared" si="608"/>
        <v>IAN STUART PAPE</v>
      </c>
      <c r="G3059" s="24" t="s">
        <v>12267</v>
      </c>
      <c r="H3059" s="24" t="s">
        <v>12216</v>
      </c>
      <c r="I3059" s="24" t="s">
        <v>12240</v>
      </c>
      <c r="J3059" s="24" t="s">
        <v>97</v>
      </c>
      <c r="K3059" s="27" t="s">
        <v>2521</v>
      </c>
      <c r="L3059" s="25">
        <v>44347</v>
      </c>
      <c r="M3059" s="25">
        <v>45086</v>
      </c>
      <c r="N3059" s="81">
        <f t="shared" si="613"/>
        <v>45086</v>
      </c>
      <c r="O3059" s="77" t="str">
        <f t="shared" ca="1" si="612"/>
        <v>Expired</v>
      </c>
      <c r="P3059" s="77" t="str" cm="1">
        <f t="array" aca="1" ref="P3059" ca="1">_xlfn.IFS((N3059-TODAY())&gt;=547,"06 Expires over 18 months",(N3059-TODAY())&gt;=365,"05 Expires in 18 months",(N3059-TODAY())&gt;=183,"04 Expires in 12 months",(N3059-TODAY())&gt;=92,"03 Expires in 6 months",(N3059-TODAY())&gt;=31,"02 Expires in 3 months",(N3059-TODAY())&gt;=0,"01 Expires in 30 days",(N3059-TODAY())&gt;=-31,"01 Expired last 30 days",(N3059-TODAY())&gt;=-92,"02 Expired last 3 months",(N3059-TODAY())&gt;=-183,"03 Expired last 6 months",(N3059-TODAY())&gt;=-365,"04 Expired last 12 months",(N3059-TODAY())&gt;=-547,"05 Expired last 18 months",TRUE,"06 Expired over 18 months")</f>
        <v>06 Expired over 18 months</v>
      </c>
      <c r="Q3059" s="65">
        <v>5500</v>
      </c>
      <c r="R3059" s="98">
        <f t="shared" si="614"/>
        <v>11000</v>
      </c>
      <c r="S3059" s="77" t="str" cm="1">
        <f t="array" ref="S3059">_xlfn.IFS(R3059&gt;5000000,"Gold",R3059&gt;=500000,"Silver",R3059&gt;30000,"Bronze",TRUE,"Transactional")</f>
        <v>Transactional</v>
      </c>
      <c r="T3059" s="24" t="s">
        <v>54</v>
      </c>
      <c r="U3059" s="27"/>
      <c r="V3059" s="27"/>
      <c r="W3059" s="77" t="str">
        <f t="shared" si="609"/>
        <v>No</v>
      </c>
      <c r="X3059" s="77" t="str">
        <f>IFERROR(_xlfn.XLOOKUP(J3059&amp;"||"&amp;K3059,'Mapping Ref.'!$J$2:$J$538,'Mapping Ref.'!$K$2:$K$538),"")</f>
        <v>Corporate</v>
      </c>
      <c r="Y3059" s="77" t="str" cm="1">
        <f t="array" ref="Y3059">_xlfn.IFS(R3059&gt;2000000,"For Publication",R3059&gt;100000,"PID",R3059&gt;30000,"RFQ",TRUE,"Transactional")</f>
        <v>Transactional</v>
      </c>
      <c r="Z3059" s="24" t="s">
        <v>2277</v>
      </c>
      <c r="AA3059" s="32">
        <v>0</v>
      </c>
      <c r="AB3059" s="24">
        <v>0</v>
      </c>
      <c r="AC3059" s="25">
        <v>45862</v>
      </c>
      <c r="AD3059" s="24" t="s">
        <v>58</v>
      </c>
      <c r="AE3059" s="24" t="s">
        <v>8347</v>
      </c>
      <c r="AF3059" s="24" t="s">
        <v>59</v>
      </c>
      <c r="AG3059" s="24" t="s">
        <v>59</v>
      </c>
      <c r="AH3059" s="24" t="s">
        <v>60</v>
      </c>
      <c r="AI3059" s="24" t="s">
        <v>12268</v>
      </c>
      <c r="AJ3059" s="24" t="s">
        <v>59</v>
      </c>
      <c r="AK3059" s="24" t="s">
        <v>101</v>
      </c>
      <c r="AL3059" s="24" t="s">
        <v>70</v>
      </c>
      <c r="AM3059" s="24" t="s">
        <v>59</v>
      </c>
      <c r="AN3059" s="24" t="s">
        <v>8471</v>
      </c>
      <c r="AO3059" s="24">
        <v>0</v>
      </c>
      <c r="AP3059" s="24" t="s">
        <v>7716</v>
      </c>
      <c r="AQ3059" s="24" t="s">
        <v>12269</v>
      </c>
      <c r="AR3059" s="24" t="s">
        <v>12270</v>
      </c>
      <c r="AS3059" s="89">
        <f t="shared" si="615"/>
        <v>24</v>
      </c>
      <c r="AT3059" s="24" t="s">
        <v>12267</v>
      </c>
    </row>
    <row r="3060" spans="1:46" x14ac:dyDescent="0.5">
      <c r="A3060" s="24">
        <v>3241</v>
      </c>
      <c r="B3060" s="24"/>
      <c r="C3060" s="24"/>
      <c r="D3060" s="24" t="s">
        <v>12271</v>
      </c>
      <c r="E3060" s="24" t="s">
        <v>12272</v>
      </c>
      <c r="F3060" s="77" t="str">
        <f t="shared" si="608"/>
        <v>CLEAR CHANNEL UK LTD</v>
      </c>
      <c r="G3060" s="24" t="s">
        <v>12273</v>
      </c>
      <c r="H3060" s="24" t="s">
        <v>12216</v>
      </c>
      <c r="I3060" s="24" t="s">
        <v>12240</v>
      </c>
      <c r="J3060" s="24" t="s">
        <v>97</v>
      </c>
      <c r="K3060" s="27" t="s">
        <v>2521</v>
      </c>
      <c r="L3060" s="25">
        <v>44963</v>
      </c>
      <c r="M3060" s="25">
        <v>45497</v>
      </c>
      <c r="N3060" s="81">
        <f t="shared" si="613"/>
        <v>45497</v>
      </c>
      <c r="O3060" s="77" t="str">
        <f t="shared" ca="1" si="612"/>
        <v>Expired</v>
      </c>
      <c r="P3060" s="77" t="str" cm="1">
        <f t="array" aca="1" ref="P3060" ca="1">_xlfn.IFS((N3060-TODAY())&gt;=547,"06 Expires over 18 months",(N3060-TODAY())&gt;=365,"05 Expires in 18 months",(N3060-TODAY())&gt;=183,"04 Expires in 12 months",(N3060-TODAY())&gt;=92,"03 Expires in 6 months",(N3060-TODAY())&gt;=31,"02 Expires in 3 months",(N3060-TODAY())&gt;=0,"01 Expires in 30 days",(N3060-TODAY())&gt;=-31,"01 Expired last 30 days",(N3060-TODAY())&gt;=-92,"02 Expired last 3 months",(N3060-TODAY())&gt;=-183,"03 Expired last 6 months",(N3060-TODAY())&gt;=-365,"04 Expired last 12 months",(N3060-TODAY())&gt;=-547,"05 Expired last 18 months",TRUE,"06 Expired over 18 months")</f>
        <v>06 Expired over 18 months</v>
      </c>
      <c r="Q3060" s="65">
        <v>9725</v>
      </c>
      <c r="R3060" s="98">
        <f t="shared" si="614"/>
        <v>13777.083333333334</v>
      </c>
      <c r="S3060" s="77" t="str" cm="1">
        <f t="array" ref="S3060">_xlfn.IFS(R3060&gt;5000000,"Gold",R3060&gt;=500000,"Silver",R3060&gt;30000,"Bronze",TRUE,"Transactional")</f>
        <v>Transactional</v>
      </c>
      <c r="T3060" s="24" t="s">
        <v>54</v>
      </c>
      <c r="U3060" s="27"/>
      <c r="V3060" s="27"/>
      <c r="W3060" s="77" t="str">
        <f t="shared" si="609"/>
        <v>No</v>
      </c>
      <c r="X3060" s="77" t="str">
        <f>IFERROR(_xlfn.XLOOKUP(J3060&amp;"||"&amp;K3060,'Mapping Ref.'!$J$2:$J$538,'Mapping Ref.'!$K$2:$K$538),"")</f>
        <v>Corporate</v>
      </c>
      <c r="Y3060" s="77" t="str" cm="1">
        <f t="array" ref="Y3060">_xlfn.IFS(R3060&gt;2000000,"For Publication",R3060&gt;100000,"PID",R3060&gt;30000,"RFQ",TRUE,"Transactional")</f>
        <v>Transactional</v>
      </c>
      <c r="Z3060" s="24" t="s">
        <v>2277</v>
      </c>
      <c r="AA3060" s="32">
        <v>0</v>
      </c>
      <c r="AB3060" s="24">
        <v>0</v>
      </c>
      <c r="AC3060" s="25">
        <v>45862</v>
      </c>
      <c r="AD3060" s="24" t="s">
        <v>58</v>
      </c>
      <c r="AE3060" s="24" t="s">
        <v>9732</v>
      </c>
      <c r="AF3060" s="24" t="s">
        <v>60</v>
      </c>
      <c r="AG3060" s="24" t="s">
        <v>60</v>
      </c>
      <c r="AH3060" s="24" t="s">
        <v>60</v>
      </c>
      <c r="AI3060" s="24" t="s">
        <v>12270</v>
      </c>
      <c r="AJ3060" s="24" t="s">
        <v>59</v>
      </c>
      <c r="AK3060" s="24" t="s">
        <v>101</v>
      </c>
      <c r="AL3060" s="24" t="s">
        <v>70</v>
      </c>
      <c r="AM3060" s="24" t="s">
        <v>59</v>
      </c>
      <c r="AN3060" s="24" t="s">
        <v>8471</v>
      </c>
      <c r="AO3060" s="24">
        <v>0</v>
      </c>
      <c r="AP3060" s="24" t="s">
        <v>12270</v>
      </c>
      <c r="AQ3060" s="24" t="s">
        <v>12274</v>
      </c>
      <c r="AR3060" s="24" t="s">
        <v>12270</v>
      </c>
      <c r="AS3060" s="89">
        <f t="shared" si="615"/>
        <v>17</v>
      </c>
      <c r="AT3060" s="24" t="s">
        <v>12273</v>
      </c>
    </row>
    <row r="3061" spans="1:46" x14ac:dyDescent="0.5">
      <c r="A3061" s="24">
        <v>3242</v>
      </c>
      <c r="B3061" s="24"/>
      <c r="C3061" s="24"/>
      <c r="D3061" s="24" t="s">
        <v>12275</v>
      </c>
      <c r="E3061" s="24" t="s">
        <v>12276</v>
      </c>
      <c r="F3061" s="77" t="str">
        <f t="shared" si="608"/>
        <v>WALSTEAD PETERBOROUGH LTD</v>
      </c>
      <c r="G3061" s="24" t="s">
        <v>12277</v>
      </c>
      <c r="H3061" s="24" t="s">
        <v>12216</v>
      </c>
      <c r="I3061" s="24" t="s">
        <v>12240</v>
      </c>
      <c r="J3061" s="24" t="s">
        <v>97</v>
      </c>
      <c r="K3061" s="27" t="s">
        <v>2521</v>
      </c>
      <c r="L3061" s="25">
        <v>44408</v>
      </c>
      <c r="M3061" s="25">
        <v>45497</v>
      </c>
      <c r="N3061" s="81">
        <f t="shared" si="613"/>
        <v>45497</v>
      </c>
      <c r="O3061" s="77" t="str">
        <f t="shared" ref="O3061:O3064" ca="1" si="616">IF(N3061&lt;TODAY(),"Expired","Live")</f>
        <v>Expired</v>
      </c>
      <c r="P3061" s="77" t="str" cm="1">
        <f t="array" aca="1" ref="P3061" ca="1">_xlfn.IFS((N3061-TODAY())&gt;=547,"06 Expires over 18 months",(N3061-TODAY())&gt;=365,"05 Expires in 18 months",(N3061-TODAY())&gt;=183,"04 Expires in 12 months",(N3061-TODAY())&gt;=92,"03 Expires in 6 months",(N3061-TODAY())&gt;=31,"02 Expires in 3 months",(N3061-TODAY())&gt;=0,"01 Expires in 30 days",(N3061-TODAY())&gt;=-31,"01 Expired last 30 days",(N3061-TODAY())&gt;=-92,"02 Expired last 3 months",(N3061-TODAY())&gt;=-183,"03 Expired last 6 months",(N3061-TODAY())&gt;=-365,"04 Expired last 12 months",(N3061-TODAY())&gt;=-547,"05 Expired last 18 months",TRUE,"06 Expired over 18 months")</f>
        <v>06 Expired over 18 months</v>
      </c>
      <c r="Q3061" s="65">
        <v>66000</v>
      </c>
      <c r="R3061" s="98">
        <f t="shared" si="614"/>
        <v>192500</v>
      </c>
      <c r="S3061" s="77" t="str" cm="1">
        <f t="array" ref="S3061">_xlfn.IFS(R3061&gt;5000000,"Gold",R3061&gt;=500000,"Silver",R3061&gt;30000,"Bronze",TRUE,"Transactional")</f>
        <v>Bronze</v>
      </c>
      <c r="T3061" s="24" t="s">
        <v>54</v>
      </c>
      <c r="U3061" s="27"/>
      <c r="V3061" s="27"/>
      <c r="W3061" s="77" t="str">
        <f t="shared" si="609"/>
        <v>No</v>
      </c>
      <c r="X3061" s="77" t="str">
        <f>IFERROR(_xlfn.XLOOKUP(J3061&amp;"||"&amp;K3061,'Mapping Ref.'!$J$2:$J$538,'Mapping Ref.'!$K$2:$K$538),"")</f>
        <v>Corporate</v>
      </c>
      <c r="Y3061" s="77" t="str" cm="1">
        <f t="array" ref="Y3061">_xlfn.IFS(R3061&gt;2000000,"For Publication",R3061&gt;100000,"PID",R3061&gt;30000,"RFQ",TRUE,"Transactional")</f>
        <v>PID</v>
      </c>
      <c r="Z3061" s="24" t="s">
        <v>2277</v>
      </c>
      <c r="AA3061" s="32">
        <v>0</v>
      </c>
      <c r="AB3061" s="24">
        <v>0</v>
      </c>
      <c r="AC3061" s="25">
        <v>45862</v>
      </c>
      <c r="AD3061" s="24" t="s">
        <v>58</v>
      </c>
      <c r="AE3061" s="24" t="s">
        <v>8347</v>
      </c>
      <c r="AF3061" s="24" t="s">
        <v>60</v>
      </c>
      <c r="AG3061" s="24" t="s">
        <v>60</v>
      </c>
      <c r="AH3061" s="24" t="s">
        <v>60</v>
      </c>
      <c r="AI3061" s="24">
        <v>2261988</v>
      </c>
      <c r="AJ3061" s="24" t="s">
        <v>59</v>
      </c>
      <c r="AK3061" s="24" t="s">
        <v>101</v>
      </c>
      <c r="AL3061" s="24" t="s">
        <v>8595</v>
      </c>
      <c r="AM3061" s="24" t="s">
        <v>59</v>
      </c>
      <c r="AN3061" s="24" t="s">
        <v>8471</v>
      </c>
      <c r="AO3061" s="24">
        <v>0</v>
      </c>
      <c r="AP3061" s="24" t="s">
        <v>12270</v>
      </c>
      <c r="AQ3061" s="24" t="s">
        <v>12278</v>
      </c>
      <c r="AR3061" s="24" t="s">
        <v>12270</v>
      </c>
      <c r="AS3061" s="89">
        <f t="shared" si="615"/>
        <v>35</v>
      </c>
      <c r="AT3061" s="24" t="s">
        <v>12277</v>
      </c>
    </row>
    <row r="3062" spans="1:46" x14ac:dyDescent="0.5">
      <c r="A3062" s="24">
        <v>3243</v>
      </c>
      <c r="B3062" s="24"/>
      <c r="C3062" s="24"/>
      <c r="D3062" s="24" t="s">
        <v>12279</v>
      </c>
      <c r="E3062" s="24" t="s">
        <v>12280</v>
      </c>
      <c r="F3062" s="77" t="str">
        <f t="shared" si="608"/>
        <v>BETA DISTRIBUTION (SOUTH) LTD T/A LBOX COMMUNICATIONS</v>
      </c>
      <c r="G3062" s="24" t="s">
        <v>12281</v>
      </c>
      <c r="H3062" s="24" t="s">
        <v>12216</v>
      </c>
      <c r="I3062" s="24" t="s">
        <v>12240</v>
      </c>
      <c r="J3062" s="24" t="s">
        <v>97</v>
      </c>
      <c r="K3062" s="27" t="s">
        <v>2521</v>
      </c>
      <c r="L3062" s="25">
        <v>44286</v>
      </c>
      <c r="M3062" s="25">
        <v>45480</v>
      </c>
      <c r="N3062" s="81">
        <f t="shared" si="613"/>
        <v>45480</v>
      </c>
      <c r="O3062" s="77" t="str">
        <f t="shared" ca="1" si="616"/>
        <v>Expired</v>
      </c>
      <c r="P3062" s="77" t="str" cm="1">
        <f t="array" aca="1" ref="P3062" ca="1">_xlfn.IFS((N3062-TODAY())&gt;=547,"06 Expires over 18 months",(N3062-TODAY())&gt;=365,"05 Expires in 18 months",(N3062-TODAY())&gt;=183,"04 Expires in 12 months",(N3062-TODAY())&gt;=92,"03 Expires in 6 months",(N3062-TODAY())&gt;=31,"02 Expires in 3 months",(N3062-TODAY())&gt;=0,"01 Expires in 30 days",(N3062-TODAY())&gt;=-31,"01 Expired last 30 days",(N3062-TODAY())&gt;=-92,"02 Expired last 3 months",(N3062-TODAY())&gt;=-183,"03 Expired last 6 months",(N3062-TODAY())&gt;=-365,"04 Expired last 12 months",(N3062-TODAY())&gt;=-547,"05 Expired last 18 months",TRUE,"06 Expired over 18 months")</f>
        <v>06 Expired over 18 months</v>
      </c>
      <c r="Q3062" s="65">
        <v>54548</v>
      </c>
      <c r="R3062" s="98">
        <f t="shared" si="614"/>
        <v>177281</v>
      </c>
      <c r="S3062" s="77" t="str" cm="1">
        <f t="array" ref="S3062">_xlfn.IFS(R3062&gt;5000000,"Gold",R3062&gt;=500000,"Silver",R3062&gt;30000,"Bronze",TRUE,"Transactional")</f>
        <v>Bronze</v>
      </c>
      <c r="T3062" s="24" t="s">
        <v>122</v>
      </c>
      <c r="U3062" s="27"/>
      <c r="V3062" s="27"/>
      <c r="W3062" s="77" t="str">
        <f t="shared" si="609"/>
        <v>No</v>
      </c>
      <c r="X3062" s="77" t="str">
        <f>IFERROR(_xlfn.XLOOKUP(J3062&amp;"||"&amp;K3062,'Mapping Ref.'!$J$2:$J$538,'Mapping Ref.'!$K$2:$K$538),"")</f>
        <v>Corporate</v>
      </c>
      <c r="Y3062" s="77" t="str" cm="1">
        <f t="array" ref="Y3062">_xlfn.IFS(R3062&gt;2000000,"For Publication",R3062&gt;100000,"PID",R3062&gt;30000,"RFQ",TRUE,"Transactional")</f>
        <v>PID</v>
      </c>
      <c r="Z3062" s="24" t="s">
        <v>2277</v>
      </c>
      <c r="AA3062" s="32">
        <v>0</v>
      </c>
      <c r="AB3062" s="24">
        <v>0</v>
      </c>
      <c r="AC3062" s="25">
        <v>45862</v>
      </c>
      <c r="AD3062" s="24" t="s">
        <v>58</v>
      </c>
      <c r="AE3062" s="24" t="s">
        <v>8347</v>
      </c>
      <c r="AF3062" s="24" t="s">
        <v>60</v>
      </c>
      <c r="AG3062" s="24" t="s">
        <v>60</v>
      </c>
      <c r="AH3062" s="24" t="s">
        <v>60</v>
      </c>
      <c r="AI3062" s="24">
        <v>4312971</v>
      </c>
      <c r="AJ3062" s="24" t="s">
        <v>59</v>
      </c>
      <c r="AK3062" s="24" t="s">
        <v>101</v>
      </c>
      <c r="AL3062" s="24" t="s">
        <v>70</v>
      </c>
      <c r="AM3062" s="24" t="s">
        <v>59</v>
      </c>
      <c r="AN3062" s="24" t="s">
        <v>8471</v>
      </c>
      <c r="AO3062" s="24">
        <v>0</v>
      </c>
      <c r="AP3062" s="24" t="s">
        <v>12270</v>
      </c>
      <c r="AQ3062" s="24" t="s">
        <v>12282</v>
      </c>
      <c r="AR3062" s="24" t="s">
        <v>12283</v>
      </c>
      <c r="AS3062" s="89">
        <f t="shared" si="615"/>
        <v>39</v>
      </c>
      <c r="AT3062" s="24" t="s">
        <v>12281</v>
      </c>
    </row>
    <row r="3063" spans="1:46" x14ac:dyDescent="0.5">
      <c r="A3063" s="24">
        <v>3244</v>
      </c>
      <c r="B3063" s="24"/>
      <c r="C3063" s="24"/>
      <c r="D3063" s="24" t="s">
        <v>12284</v>
      </c>
      <c r="E3063" s="24" t="s">
        <v>12285</v>
      </c>
      <c r="F3063" s="77" t="str">
        <f t="shared" si="608"/>
        <v>FIRST MOVE MARKETING SERVICES LTD-POSTAGE</v>
      </c>
      <c r="G3063" s="24" t="s">
        <v>12286</v>
      </c>
      <c r="H3063" s="24" t="s">
        <v>12216</v>
      </c>
      <c r="I3063" s="24" t="s">
        <v>12240</v>
      </c>
      <c r="J3063" s="24" t="s">
        <v>97</v>
      </c>
      <c r="K3063" s="27" t="s">
        <v>2521</v>
      </c>
      <c r="L3063" s="25">
        <v>44290</v>
      </c>
      <c r="M3063" s="25">
        <v>45482</v>
      </c>
      <c r="N3063" s="81">
        <f t="shared" si="613"/>
        <v>45482</v>
      </c>
      <c r="O3063" s="77" t="str">
        <f t="shared" ca="1" si="616"/>
        <v>Expired</v>
      </c>
      <c r="P3063" s="77" t="str" cm="1">
        <f t="array" aca="1" ref="P3063" ca="1">_xlfn.IFS((N3063-TODAY())&gt;=547,"06 Expires over 18 months",(N3063-TODAY())&gt;=365,"05 Expires in 18 months",(N3063-TODAY())&gt;=183,"04 Expires in 12 months",(N3063-TODAY())&gt;=92,"03 Expires in 6 months",(N3063-TODAY())&gt;=31,"02 Expires in 3 months",(N3063-TODAY())&gt;=0,"01 Expires in 30 days",(N3063-TODAY())&gt;=-31,"01 Expired last 30 days",(N3063-TODAY())&gt;=-92,"02 Expired last 3 months",(N3063-TODAY())&gt;=-183,"03 Expired last 6 months",(N3063-TODAY())&gt;=-365,"04 Expired last 12 months",(N3063-TODAY())&gt;=-547,"05 Expired last 18 months",TRUE,"06 Expired over 18 months")</f>
        <v>06 Expired over 18 months</v>
      </c>
      <c r="Q3063" s="65">
        <v>18008</v>
      </c>
      <c r="R3063" s="98">
        <f t="shared" si="614"/>
        <v>58526</v>
      </c>
      <c r="S3063" s="77" t="str" cm="1">
        <f t="array" ref="S3063">_xlfn.IFS(R3063&gt;5000000,"Gold",R3063&gt;=500000,"Silver",R3063&gt;30000,"Bronze",TRUE,"Transactional")</f>
        <v>Bronze</v>
      </c>
      <c r="T3063" s="24" t="s">
        <v>54</v>
      </c>
      <c r="U3063" s="27"/>
      <c r="V3063" s="27"/>
      <c r="W3063" s="77" t="str">
        <f t="shared" si="609"/>
        <v>No</v>
      </c>
      <c r="X3063" s="77" t="str">
        <f>IFERROR(_xlfn.XLOOKUP(J3063&amp;"||"&amp;K3063,'Mapping Ref.'!$J$2:$J$538,'Mapping Ref.'!$K$2:$K$538),"")</f>
        <v>Corporate</v>
      </c>
      <c r="Y3063" s="77" t="str" cm="1">
        <f t="array" ref="Y3063">_xlfn.IFS(R3063&gt;2000000,"For Publication",R3063&gt;100000,"PID",R3063&gt;30000,"RFQ",TRUE,"Transactional")</f>
        <v>RFQ</v>
      </c>
      <c r="Z3063" s="24" t="s">
        <v>2277</v>
      </c>
      <c r="AA3063" s="32">
        <v>0</v>
      </c>
      <c r="AB3063" s="24">
        <v>0</v>
      </c>
      <c r="AC3063" s="25">
        <v>45862</v>
      </c>
      <c r="AD3063" s="24" t="s">
        <v>58</v>
      </c>
      <c r="AE3063" s="24" t="s">
        <v>8347</v>
      </c>
      <c r="AF3063" s="24" t="s">
        <v>60</v>
      </c>
      <c r="AG3063" s="24" t="s">
        <v>60</v>
      </c>
      <c r="AH3063" s="24" t="s">
        <v>60</v>
      </c>
      <c r="AI3063" s="24">
        <v>2455144</v>
      </c>
      <c r="AJ3063" s="24" t="s">
        <v>59</v>
      </c>
      <c r="AK3063" s="24" t="s">
        <v>101</v>
      </c>
      <c r="AL3063" s="24" t="s">
        <v>70</v>
      </c>
      <c r="AM3063" s="24" t="s">
        <v>59</v>
      </c>
      <c r="AN3063" s="24" t="s">
        <v>8471</v>
      </c>
      <c r="AO3063" s="24">
        <v>0</v>
      </c>
      <c r="AP3063" s="24" t="s">
        <v>12270</v>
      </c>
      <c r="AQ3063" s="24" t="s">
        <v>12287</v>
      </c>
      <c r="AR3063" s="24" t="s">
        <v>12270</v>
      </c>
      <c r="AS3063" s="89">
        <f t="shared" si="615"/>
        <v>39</v>
      </c>
      <c r="AT3063" s="24" t="s">
        <v>12286</v>
      </c>
    </row>
    <row r="3064" spans="1:46" x14ac:dyDescent="0.5">
      <c r="A3064" s="24">
        <v>3245</v>
      </c>
      <c r="B3064" s="24" t="s">
        <v>506</v>
      </c>
      <c r="C3064" s="24"/>
      <c r="D3064" s="24" t="s">
        <v>12288</v>
      </c>
      <c r="E3064" s="24" t="s">
        <v>12289</v>
      </c>
      <c r="F3064" s="77" t="str">
        <f t="shared" si="608"/>
        <v>Peira Consulting</v>
      </c>
      <c r="G3064" s="24" t="s">
        <v>12290</v>
      </c>
      <c r="H3064" s="24" t="s">
        <v>9559</v>
      </c>
      <c r="I3064" s="24" t="s">
        <v>6570</v>
      </c>
      <c r="J3064" s="24" t="s">
        <v>321</v>
      </c>
      <c r="K3064" s="27" t="s">
        <v>1109</v>
      </c>
      <c r="L3064" s="25">
        <v>45862</v>
      </c>
      <c r="M3064" s="25">
        <v>46227</v>
      </c>
      <c r="N3064" s="81">
        <f t="shared" si="613"/>
        <v>46227</v>
      </c>
      <c r="O3064" s="77" t="str">
        <f t="shared" ca="1" si="616"/>
        <v>Expired</v>
      </c>
      <c r="P3064" s="77" t="str" cm="1">
        <f t="array" aca="1" ref="P3064" ca="1">_xlfn.IFS((N3064-TODAY())&gt;=547,"06 Expires over 18 months",(N3064-TODAY())&gt;=365,"05 Expires in 18 months",(N3064-TODAY())&gt;=183,"04 Expires in 12 months",(N3064-TODAY())&gt;=92,"03 Expires in 6 months",(N3064-TODAY())&gt;=31,"02 Expires in 3 months",(N3064-TODAY())&gt;=0,"01 Expires in 30 days",(N3064-TODAY())&gt;=-31,"01 Expired last 30 days",(N3064-TODAY())&gt;=-92,"02 Expired last 3 months",(N3064-TODAY())&gt;=-183,"03 Expired last 6 months",(N3064-TODAY())&gt;=-365,"04 Expired last 12 months",(N3064-TODAY())&gt;=-547,"05 Expired last 18 months",TRUE,"06 Expired over 18 months")</f>
        <v>02 Expired last 3 months</v>
      </c>
      <c r="Q3064" s="65">
        <v>31950</v>
      </c>
      <c r="R3064" s="98">
        <f t="shared" si="614"/>
        <v>31950</v>
      </c>
      <c r="S3064" s="77" t="str" cm="1">
        <f t="array" ref="S3064">_xlfn.IFS(R3064&gt;5000000,"Gold",R3064&gt;=500000,"Silver",R3064&gt;30000,"Bronze",TRUE,"Transactional")</f>
        <v>Bronze</v>
      </c>
      <c r="T3064" s="24" t="s">
        <v>54</v>
      </c>
      <c r="U3064" s="27"/>
      <c r="V3064" s="27"/>
      <c r="W3064" s="77" t="str">
        <f t="shared" si="609"/>
        <v>No</v>
      </c>
      <c r="X3064" s="77" t="str">
        <f>IFERROR(_xlfn.XLOOKUP(J3064&amp;"||"&amp;K3064,'Mapping Ref.'!$J$2:$J$538,'Mapping Ref.'!$K$2:$K$538),"")</f>
        <v>Corporate</v>
      </c>
      <c r="Y3064" s="77" t="str" cm="1">
        <f t="array" ref="Y3064">_xlfn.IFS(R3064&gt;2000000,"For Publication",R3064&gt;100000,"PID",R3064&gt;30000,"RFQ",TRUE,"Transactional")</f>
        <v>RFQ</v>
      </c>
      <c r="Z3064" s="24" t="s">
        <v>2277</v>
      </c>
      <c r="AA3064" s="32">
        <v>12</v>
      </c>
      <c r="AB3064" s="24">
        <v>0</v>
      </c>
      <c r="AC3064" s="25">
        <v>45862</v>
      </c>
      <c r="AD3064" s="24" t="s">
        <v>58</v>
      </c>
      <c r="AE3064" s="24" t="s">
        <v>8681</v>
      </c>
      <c r="AF3064" s="24" t="s">
        <v>59</v>
      </c>
      <c r="AG3064" s="24" t="s">
        <v>59</v>
      </c>
      <c r="AH3064" s="24" t="s">
        <v>59</v>
      </c>
      <c r="AI3064" s="24">
        <v>12429043</v>
      </c>
      <c r="AJ3064" s="24" t="s">
        <v>60</v>
      </c>
      <c r="AK3064" s="24" t="s">
        <v>101</v>
      </c>
      <c r="AL3064" s="24" t="s">
        <v>70</v>
      </c>
      <c r="AM3064" s="24" t="s">
        <v>59</v>
      </c>
      <c r="AN3064" s="24" t="s">
        <v>59</v>
      </c>
      <c r="AO3064" s="24">
        <v>0</v>
      </c>
      <c r="AP3064" s="24" t="s">
        <v>8471</v>
      </c>
      <c r="AQ3064" s="24" t="s">
        <v>12291</v>
      </c>
      <c r="AR3064" s="24" t="s">
        <v>12292</v>
      </c>
      <c r="AS3064" s="89">
        <f t="shared" si="615"/>
        <v>12</v>
      </c>
      <c r="AT3064" s="24"/>
    </row>
    <row r="3065" spans="1:46" x14ac:dyDescent="0.5">
      <c r="A3065" s="24">
        <v>3246</v>
      </c>
      <c r="B3065" s="24"/>
      <c r="C3065" s="24"/>
      <c r="D3065" s="24" t="s">
        <v>12293</v>
      </c>
      <c r="E3065" s="24" t="s">
        <v>12294</v>
      </c>
      <c r="F3065" s="77" t="str">
        <f t="shared" si="608"/>
        <v>Google Cloud Platform</v>
      </c>
      <c r="G3065" s="24" t="s">
        <v>12295</v>
      </c>
      <c r="H3065" s="24" t="s">
        <v>12216</v>
      </c>
      <c r="I3065" s="24" t="s">
        <v>12240</v>
      </c>
      <c r="J3065" s="24" t="s">
        <v>97</v>
      </c>
      <c r="K3065" s="27" t="s">
        <v>2521</v>
      </c>
      <c r="L3065" s="25">
        <v>42979</v>
      </c>
      <c r="M3065" s="25"/>
      <c r="N3065" s="81"/>
      <c r="O3065" s="77" t="s">
        <v>712</v>
      </c>
      <c r="P3065" s="77"/>
      <c r="Q3065" s="65">
        <v>1800</v>
      </c>
      <c r="R3065" s="98">
        <f t="shared" si="614"/>
        <v>1800</v>
      </c>
      <c r="S3065" s="77" t="str" cm="1">
        <f t="array" ref="S3065">_xlfn.IFS(R3065&gt;5000000,"Gold",R3065&gt;=500000,"Silver",R3065&gt;30000,"Bronze",TRUE,"Transactional")</f>
        <v>Transactional</v>
      </c>
      <c r="T3065" s="24" t="s">
        <v>54</v>
      </c>
      <c r="U3065" s="27"/>
      <c r="V3065" s="27"/>
      <c r="W3065" s="77" t="str">
        <f t="shared" si="609"/>
        <v>No</v>
      </c>
      <c r="X3065" s="77" t="str">
        <f>IFERROR(_xlfn.XLOOKUP(J3065&amp;"||"&amp;K3065,'Mapping Ref.'!$J$2:$J$538,'Mapping Ref.'!$K$2:$K$538),"")</f>
        <v>Corporate</v>
      </c>
      <c r="Y3065" s="77" t="str" cm="1">
        <f t="array" ref="Y3065">_xlfn.IFS(R3065&gt;2000000,"For Publication",R3065&gt;100000,"PID",R3065&gt;30000,"RFQ",TRUE,"Transactional")</f>
        <v>Transactional</v>
      </c>
      <c r="Z3065" s="24" t="s">
        <v>8586</v>
      </c>
      <c r="AA3065" s="32">
        <v>0</v>
      </c>
      <c r="AB3065" s="24">
        <v>0</v>
      </c>
      <c r="AC3065" s="25">
        <v>45862</v>
      </c>
      <c r="AD3065" s="24" t="s">
        <v>58</v>
      </c>
      <c r="AE3065" s="24" t="s">
        <v>8347</v>
      </c>
      <c r="AF3065" s="24" t="s">
        <v>60</v>
      </c>
      <c r="AG3065" s="24" t="s">
        <v>60</v>
      </c>
      <c r="AH3065" s="24" t="s">
        <v>60</v>
      </c>
      <c r="AI3065" s="24" t="s">
        <v>12270</v>
      </c>
      <c r="AJ3065" s="24" t="s">
        <v>59</v>
      </c>
      <c r="AK3065" s="24" t="s">
        <v>86</v>
      </c>
      <c r="AL3065" s="24" t="s">
        <v>70</v>
      </c>
      <c r="AM3065" s="24" t="s">
        <v>60</v>
      </c>
      <c r="AN3065" s="24" t="s">
        <v>8471</v>
      </c>
      <c r="AO3065" s="24">
        <v>0</v>
      </c>
      <c r="AP3065" s="24" t="s">
        <v>12270</v>
      </c>
      <c r="AQ3065" s="24" t="s">
        <v>12270</v>
      </c>
      <c r="AR3065" s="24" t="s">
        <v>12270</v>
      </c>
      <c r="AS3065" s="89">
        <v>0</v>
      </c>
      <c r="AT3065" s="24"/>
    </row>
    <row r="3066" spans="1:46" x14ac:dyDescent="0.5">
      <c r="A3066" s="24">
        <v>3247</v>
      </c>
      <c r="B3066" s="24"/>
      <c r="C3066" s="24"/>
      <c r="D3066" s="24" t="s">
        <v>12296</v>
      </c>
      <c r="E3066" s="24" t="s">
        <v>12297</v>
      </c>
      <c r="F3066" s="77" t="str">
        <f t="shared" si="608"/>
        <v>JADU LIMITED - T/A KIKA MULTIMEDIA</v>
      </c>
      <c r="G3066" s="24" t="s">
        <v>12298</v>
      </c>
      <c r="H3066" s="24" t="s">
        <v>12216</v>
      </c>
      <c r="I3066" s="24" t="s">
        <v>12240</v>
      </c>
      <c r="J3066" s="24" t="s">
        <v>97</v>
      </c>
      <c r="K3066" s="27" t="s">
        <v>2521</v>
      </c>
      <c r="L3066" s="25">
        <v>44758</v>
      </c>
      <c r="M3066" s="25">
        <v>44758</v>
      </c>
      <c r="N3066" s="81">
        <f t="shared" ref="N3066:N3079" si="617">EDATE(M3066,AB3066)</f>
        <v>44758</v>
      </c>
      <c r="O3066" s="77" t="str">
        <f t="shared" ref="O3066:O3079" ca="1" si="618">IF(N3066&lt;TODAY(),"Expired","Live")</f>
        <v>Expired</v>
      </c>
      <c r="P3066" s="77" t="str" cm="1">
        <f t="array" aca="1" ref="P3066" ca="1">_xlfn.IFS((N3066-TODAY())&gt;=547,"06 Expires over 18 months",(N3066-TODAY())&gt;=365,"05 Expires in 18 months",(N3066-TODAY())&gt;=183,"04 Expires in 12 months",(N3066-TODAY())&gt;=92,"03 Expires in 6 months",(N3066-TODAY())&gt;=31,"02 Expires in 3 months",(N3066-TODAY())&gt;=0,"01 Expires in 30 days",(N3066-TODAY())&gt;=-31,"01 Expired last 30 days",(N3066-TODAY())&gt;=-92,"02 Expired last 3 months",(N3066-TODAY())&gt;=-183,"03 Expired last 6 months",(N3066-TODAY())&gt;=-365,"04 Expired last 12 months",(N3066-TODAY())&gt;=-547,"05 Expired last 18 months",TRUE,"06 Expired over 18 months")</f>
        <v>06 Expired over 18 months</v>
      </c>
      <c r="Q3066" s="65">
        <v>6900</v>
      </c>
      <c r="R3066" s="98">
        <f t="shared" si="614"/>
        <v>6900</v>
      </c>
      <c r="S3066" s="77" t="str" cm="1">
        <f t="array" ref="S3066">_xlfn.IFS(R3066&gt;5000000,"Gold",R3066&gt;=500000,"Silver",R3066&gt;30000,"Bronze",TRUE,"Transactional")</f>
        <v>Transactional</v>
      </c>
      <c r="T3066" s="24" t="s">
        <v>54</v>
      </c>
      <c r="U3066" s="27"/>
      <c r="V3066" s="27"/>
      <c r="W3066" s="77" t="str">
        <f t="shared" si="609"/>
        <v>No</v>
      </c>
      <c r="X3066" s="77" t="str">
        <f>IFERROR(_xlfn.XLOOKUP(J3066&amp;"||"&amp;K3066,'Mapping Ref.'!$J$2:$J$538,'Mapping Ref.'!$K$2:$K$538),"")</f>
        <v>Corporate</v>
      </c>
      <c r="Y3066" s="77" t="str" cm="1">
        <f t="array" ref="Y3066">_xlfn.IFS(R3066&gt;2000000,"For Publication",R3066&gt;100000,"PID",R3066&gt;30000,"RFQ",TRUE,"Transactional")</f>
        <v>Transactional</v>
      </c>
      <c r="Z3066" s="24" t="s">
        <v>2277</v>
      </c>
      <c r="AA3066" s="32">
        <v>0</v>
      </c>
      <c r="AB3066" s="24">
        <v>0</v>
      </c>
      <c r="AC3066" s="25">
        <v>45862</v>
      </c>
      <c r="AD3066" s="24" t="s">
        <v>58</v>
      </c>
      <c r="AE3066" s="24" t="s">
        <v>8347</v>
      </c>
      <c r="AF3066" s="24" t="s">
        <v>60</v>
      </c>
      <c r="AG3066" s="24" t="s">
        <v>60</v>
      </c>
      <c r="AH3066" s="24" t="s">
        <v>60</v>
      </c>
      <c r="AI3066" s="24">
        <v>4643244</v>
      </c>
      <c r="AJ3066" s="24" t="s">
        <v>60</v>
      </c>
      <c r="AK3066" s="24" t="s">
        <v>86</v>
      </c>
      <c r="AL3066" s="24" t="s">
        <v>70</v>
      </c>
      <c r="AM3066" s="24" t="s">
        <v>60</v>
      </c>
      <c r="AN3066" s="24" t="s">
        <v>8471</v>
      </c>
      <c r="AO3066" s="24">
        <v>0</v>
      </c>
      <c r="AP3066" s="24" t="s">
        <v>12270</v>
      </c>
      <c r="AQ3066" s="24" t="s">
        <v>12299</v>
      </c>
      <c r="AR3066" s="24" t="s">
        <v>12300</v>
      </c>
      <c r="AS3066" s="89">
        <v>0</v>
      </c>
      <c r="AT3066" s="24" t="s">
        <v>12298</v>
      </c>
    </row>
    <row r="3067" spans="1:46" x14ac:dyDescent="0.5">
      <c r="A3067" s="24">
        <v>3248</v>
      </c>
      <c r="B3067" s="24" t="s">
        <v>506</v>
      </c>
      <c r="C3067" s="24" t="s">
        <v>77</v>
      </c>
      <c r="D3067" s="24" t="s">
        <v>12301</v>
      </c>
      <c r="E3067" s="24" t="s">
        <v>12302</v>
      </c>
      <c r="F3067" s="77" t="str">
        <f t="shared" si="608"/>
        <v>ACCESS INTELLIGENCE MEDIA AND COMMUNICATIONS LTD</v>
      </c>
      <c r="G3067" s="24" t="s">
        <v>415</v>
      </c>
      <c r="H3067" s="24" t="s">
        <v>12216</v>
      </c>
      <c r="I3067" s="24" t="s">
        <v>12240</v>
      </c>
      <c r="J3067" s="24" t="s">
        <v>97</v>
      </c>
      <c r="K3067" s="27" t="s">
        <v>2521</v>
      </c>
      <c r="L3067" s="25">
        <v>44392</v>
      </c>
      <c r="M3067" s="25">
        <v>46218</v>
      </c>
      <c r="N3067" s="81">
        <f t="shared" si="617"/>
        <v>46583</v>
      </c>
      <c r="O3067" s="77" t="str">
        <f t="shared" ca="1" si="618"/>
        <v>Live</v>
      </c>
      <c r="P3067" s="77" t="str" cm="1">
        <f t="array" aca="1" ref="P3067" ca="1">_xlfn.IFS((N3067-TODAY())&gt;=547,"06 Expires over 18 months",(N3067-TODAY())&gt;=365,"05 Expires in 18 months",(N3067-TODAY())&gt;=183,"04 Expires in 12 months",(N3067-TODAY())&gt;=92,"03 Expires in 6 months",(N3067-TODAY())&gt;=31,"02 Expires in 3 months",(N3067-TODAY())&gt;=0,"01 Expires in 30 days",(N3067-TODAY())&gt;=-31,"01 Expired last 30 days",(N3067-TODAY())&gt;=-92,"02 Expired last 3 months",(N3067-TODAY())&gt;=-183,"03 Expired last 6 months",(N3067-TODAY())&gt;=-365,"04 Expired last 12 months",(N3067-TODAY())&gt;=-547,"05 Expired last 18 months",TRUE,"06 Expired over 18 months")</f>
        <v>04 Expires in 12 months</v>
      </c>
      <c r="Q3067" s="65">
        <v>10731</v>
      </c>
      <c r="R3067" s="98">
        <f t="shared" si="614"/>
        <v>64386</v>
      </c>
      <c r="S3067" s="77" t="str" cm="1">
        <f t="array" ref="S3067">_xlfn.IFS(R3067&gt;5000000,"Gold",R3067&gt;=500000,"Silver",R3067&gt;30000,"Bronze",TRUE,"Transactional")</f>
        <v>Bronze</v>
      </c>
      <c r="T3067" s="24" t="s">
        <v>54</v>
      </c>
      <c r="U3067" s="27"/>
      <c r="V3067" s="27"/>
      <c r="W3067" s="77" t="str">
        <f t="shared" si="609"/>
        <v>Yes</v>
      </c>
      <c r="X3067" s="77" t="str">
        <f>IFERROR(_xlfn.XLOOKUP(J3067&amp;"||"&amp;K3067,'Mapping Ref.'!$J$2:$J$538,'Mapping Ref.'!$K$2:$K$538),"")</f>
        <v>Corporate</v>
      </c>
      <c r="Y3067" s="77" t="str" cm="1">
        <f t="array" ref="Y3067">_xlfn.IFS(R3067&gt;2000000,"For Publication",R3067&gt;100000,"PID",R3067&gt;30000,"RFQ",TRUE,"Transactional")</f>
        <v>RFQ</v>
      </c>
      <c r="Z3067" s="24" t="s">
        <v>8586</v>
      </c>
      <c r="AA3067" s="32">
        <v>12</v>
      </c>
      <c r="AB3067" s="24">
        <v>12</v>
      </c>
      <c r="AC3067" s="25">
        <v>45862</v>
      </c>
      <c r="AD3067" s="24" t="s">
        <v>102</v>
      </c>
      <c r="AE3067" s="24" t="s">
        <v>8347</v>
      </c>
      <c r="AF3067" s="24" t="s">
        <v>60</v>
      </c>
      <c r="AG3067" s="24" t="s">
        <v>60</v>
      </c>
      <c r="AH3067" s="24" t="s">
        <v>60</v>
      </c>
      <c r="AI3067" s="24">
        <v>3819220</v>
      </c>
      <c r="AJ3067" s="24" t="s">
        <v>59</v>
      </c>
      <c r="AK3067" s="24" t="s">
        <v>101</v>
      </c>
      <c r="AL3067" s="24" t="s">
        <v>70</v>
      </c>
      <c r="AM3067" s="24" t="s">
        <v>59</v>
      </c>
      <c r="AN3067" s="24" t="s">
        <v>8471</v>
      </c>
      <c r="AO3067" s="24">
        <v>0</v>
      </c>
      <c r="AP3067" s="24" t="s">
        <v>12270</v>
      </c>
      <c r="AQ3067" s="24" t="s">
        <v>12303</v>
      </c>
      <c r="AR3067" s="24" t="s">
        <v>12304</v>
      </c>
      <c r="AS3067" s="89">
        <f t="shared" ref="AS3067:AS3075" si="619">DATEDIF(L3067,N3067,"m")</f>
        <v>72</v>
      </c>
      <c r="AT3067" s="24" t="s">
        <v>415</v>
      </c>
    </row>
    <row r="3068" spans="1:46" x14ac:dyDescent="0.5">
      <c r="A3068" s="24">
        <v>3249</v>
      </c>
      <c r="B3068" s="24" t="s">
        <v>506</v>
      </c>
      <c r="C3068" s="24" t="s">
        <v>77</v>
      </c>
      <c r="D3068" s="24" t="s">
        <v>12305</v>
      </c>
      <c r="E3068" s="24" t="s">
        <v>12306</v>
      </c>
      <c r="F3068" s="77" t="str">
        <f t="shared" si="608"/>
        <v>BLACKHAWK NETWORK EMEA LIMITED (SPOT PURCHASES)</v>
      </c>
      <c r="G3068" s="24" t="s">
        <v>12307</v>
      </c>
      <c r="H3068" s="24" t="s">
        <v>3739</v>
      </c>
      <c r="I3068" s="24" t="s">
        <v>3739</v>
      </c>
      <c r="J3068" s="24" t="s">
        <v>52</v>
      </c>
      <c r="K3068" s="27" t="s">
        <v>11269</v>
      </c>
      <c r="L3068" s="25">
        <v>45844</v>
      </c>
      <c r="M3068" s="25">
        <v>46326</v>
      </c>
      <c r="N3068" s="81">
        <f t="shared" si="617"/>
        <v>46326</v>
      </c>
      <c r="O3068" s="77" t="str">
        <f t="shared" ca="1" si="618"/>
        <v>Live</v>
      </c>
      <c r="P3068" s="77" t="str" cm="1">
        <f t="array" aca="1" ref="P3068" ca="1">_xlfn.IFS((N3068-TODAY())&gt;=547,"06 Expires over 18 months",(N3068-TODAY())&gt;=365,"05 Expires in 18 months",(N3068-TODAY())&gt;=183,"04 Expires in 12 months",(N3068-TODAY())&gt;=92,"03 Expires in 6 months",(N3068-TODAY())&gt;=31,"02 Expires in 3 months",(N3068-TODAY())&gt;=0,"01 Expires in 30 days",(N3068-TODAY())&gt;=-31,"01 Expired last 30 days",(N3068-TODAY())&gt;=-92,"02 Expired last 3 months",(N3068-TODAY())&gt;=-183,"03 Expired last 6 months",(N3068-TODAY())&gt;=-365,"04 Expired last 12 months",(N3068-TODAY())&gt;=-547,"05 Expired last 18 months",TRUE,"06 Expired over 18 months")</f>
        <v>02 Expires in 3 months</v>
      </c>
      <c r="Q3068" s="65">
        <v>3500000</v>
      </c>
      <c r="R3068" s="98">
        <f t="shared" si="614"/>
        <v>4375000</v>
      </c>
      <c r="S3068" s="77" t="str" cm="1">
        <f t="array" ref="S3068">_xlfn.IFS(R3068&gt;5000000,"Gold",R3068&gt;=500000,"Silver",R3068&gt;30000,"Bronze",TRUE,"Transactional")</f>
        <v>Silver</v>
      </c>
      <c r="T3068" s="24" t="s">
        <v>54</v>
      </c>
      <c r="U3068" s="27"/>
      <c r="V3068" s="27"/>
      <c r="W3068" s="77" t="str">
        <f t="shared" si="609"/>
        <v>No</v>
      </c>
      <c r="X3068" s="77" t="str">
        <f>IFERROR(_xlfn.XLOOKUP(J3068&amp;"||"&amp;K3068,'Mapping Ref.'!$J$2:$J$538,'Mapping Ref.'!$K$2:$K$538),"")</f>
        <v>Corporate</v>
      </c>
      <c r="Y3068" s="77" t="str" cm="1">
        <f t="array" ref="Y3068">_xlfn.IFS(R3068&gt;2000000,"For Publication",R3068&gt;100000,"PID",R3068&gt;30000,"RFQ",TRUE,"Transactional")</f>
        <v>For Publication</v>
      </c>
      <c r="Z3068" s="24" t="s">
        <v>8586</v>
      </c>
      <c r="AA3068" s="32">
        <v>18</v>
      </c>
      <c r="AB3068" s="24">
        <v>0</v>
      </c>
      <c r="AC3068" s="25">
        <v>45863</v>
      </c>
      <c r="AD3068" s="24" t="s">
        <v>58</v>
      </c>
      <c r="AE3068" s="24" t="s">
        <v>12308</v>
      </c>
      <c r="AF3068" s="24" t="s">
        <v>60</v>
      </c>
      <c r="AG3068" s="24" t="s">
        <v>59</v>
      </c>
      <c r="AH3068" s="24" t="s">
        <v>60</v>
      </c>
      <c r="AI3068" s="24">
        <v>4155659</v>
      </c>
      <c r="AJ3068" s="24" t="s">
        <v>59</v>
      </c>
      <c r="AK3068" s="24" t="s">
        <v>86</v>
      </c>
      <c r="AL3068" s="24" t="s">
        <v>70</v>
      </c>
      <c r="AM3068" s="24" t="s">
        <v>60</v>
      </c>
      <c r="AN3068" s="24" t="s">
        <v>8471</v>
      </c>
      <c r="AO3068" s="24">
        <v>0</v>
      </c>
      <c r="AP3068" s="24" t="s">
        <v>8681</v>
      </c>
      <c r="AQ3068" s="24" t="s">
        <v>12309</v>
      </c>
      <c r="AR3068" s="24" t="s">
        <v>12310</v>
      </c>
      <c r="AS3068" s="89">
        <f t="shared" si="619"/>
        <v>15</v>
      </c>
      <c r="AT3068" s="24" t="s">
        <v>11273</v>
      </c>
    </row>
    <row r="3069" spans="1:46" x14ac:dyDescent="0.5">
      <c r="A3069" s="24">
        <v>3250</v>
      </c>
      <c r="B3069" s="24" t="s">
        <v>506</v>
      </c>
      <c r="C3069" s="24"/>
      <c r="D3069" s="24" t="s">
        <v>575</v>
      </c>
      <c r="E3069" s="24" t="s">
        <v>12311</v>
      </c>
      <c r="F3069" s="77" t="str">
        <f t="shared" si="608"/>
        <v>WORKPLACE OPTIONS LTD</v>
      </c>
      <c r="G3069" s="24" t="s">
        <v>577</v>
      </c>
      <c r="H3069" s="101" t="s">
        <v>574</v>
      </c>
      <c r="I3069" s="24" t="s">
        <v>565</v>
      </c>
      <c r="J3069" s="24" t="s">
        <v>97</v>
      </c>
      <c r="K3069" s="27" t="s">
        <v>8870</v>
      </c>
      <c r="L3069" s="25">
        <v>45017</v>
      </c>
      <c r="M3069" s="25">
        <v>46148</v>
      </c>
      <c r="N3069" s="81">
        <f t="shared" si="617"/>
        <v>46544</v>
      </c>
      <c r="O3069" s="77" t="str">
        <f t="shared" ca="1" si="618"/>
        <v>Live</v>
      </c>
      <c r="P3069" s="77" t="str" cm="1">
        <f t="array" aca="1" ref="P3069" ca="1">_xlfn.IFS((N3069-TODAY())&gt;=547,"06 Expires over 18 months",(N3069-TODAY())&gt;=365,"05 Expires in 18 months",(N3069-TODAY())&gt;=183,"04 Expires in 12 months",(N3069-TODAY())&gt;=92,"03 Expires in 6 months",(N3069-TODAY())&gt;=31,"02 Expires in 3 months",(N3069-TODAY())&gt;=0,"01 Expires in 30 days",(N3069-TODAY())&gt;=-31,"01 Expired last 30 days",(N3069-TODAY())&gt;=-92,"02 Expired last 3 months",(N3069-TODAY())&gt;=-183,"03 Expired last 6 months",(N3069-TODAY())&gt;=-365,"04 Expired last 12 months",(N3069-TODAY())&gt;=-547,"05 Expired last 18 months",TRUE,"06 Expired over 18 months")</f>
        <v>04 Expires in 12 months</v>
      </c>
      <c r="Q3069" s="65">
        <v>18000</v>
      </c>
      <c r="R3069" s="98">
        <f t="shared" si="614"/>
        <v>75000</v>
      </c>
      <c r="S3069" s="77" t="str" cm="1">
        <f t="array" ref="S3069">_xlfn.IFS(R3069&gt;5000000,"Gold",R3069&gt;=500000,"Silver",R3069&gt;30000,"Bronze",TRUE,"Transactional")</f>
        <v>Bronze</v>
      </c>
      <c r="T3069" s="24" t="s">
        <v>54</v>
      </c>
      <c r="U3069" s="27"/>
      <c r="V3069" s="27"/>
      <c r="W3069" s="77" t="str">
        <f t="shared" si="609"/>
        <v>Yes</v>
      </c>
      <c r="X3069" s="77" t="str">
        <f>IFERROR(_xlfn.XLOOKUP(J3069&amp;"||"&amp;K3069,'Mapping Ref.'!$J$2:$J$538,'Mapping Ref.'!$K$2:$K$538),"")</f>
        <v>Corporate</v>
      </c>
      <c r="Y3069" s="77" t="str" cm="1">
        <f t="array" ref="Y3069">_xlfn.IFS(R3069&gt;2000000,"For Publication",R3069&gt;100000,"PID",R3069&gt;30000,"RFQ",TRUE,"Transactional")</f>
        <v>RFQ</v>
      </c>
      <c r="Z3069" s="24" t="s">
        <v>8586</v>
      </c>
      <c r="AA3069" s="32">
        <v>24</v>
      </c>
      <c r="AB3069" s="24">
        <v>13</v>
      </c>
      <c r="AC3069" s="25">
        <v>45863</v>
      </c>
      <c r="AD3069" s="24" t="s">
        <v>58</v>
      </c>
      <c r="AE3069" s="24" t="s">
        <v>8528</v>
      </c>
      <c r="AF3069" s="24" t="s">
        <v>59</v>
      </c>
      <c r="AG3069" s="24" t="s">
        <v>60</v>
      </c>
      <c r="AH3069" s="24" t="s">
        <v>60</v>
      </c>
      <c r="AI3069" s="24" t="s">
        <v>12270</v>
      </c>
      <c r="AJ3069" s="24" t="s">
        <v>60</v>
      </c>
      <c r="AK3069" s="24" t="s">
        <v>101</v>
      </c>
      <c r="AL3069" s="24" t="s">
        <v>70</v>
      </c>
      <c r="AM3069" s="24" t="s">
        <v>59</v>
      </c>
      <c r="AN3069" s="24" t="s">
        <v>59</v>
      </c>
      <c r="AO3069" s="24">
        <v>0</v>
      </c>
      <c r="AP3069" s="24"/>
      <c r="AQ3069" s="24" t="s">
        <v>12312</v>
      </c>
      <c r="AR3069" s="24" t="s">
        <v>12313</v>
      </c>
      <c r="AS3069" s="89">
        <f t="shared" si="619"/>
        <v>50</v>
      </c>
      <c r="AT3069" s="24" t="s">
        <v>12314</v>
      </c>
    </row>
    <row r="3070" spans="1:46" x14ac:dyDescent="0.5">
      <c r="A3070" s="24">
        <v>3251</v>
      </c>
      <c r="B3070" s="24" t="s">
        <v>506</v>
      </c>
      <c r="C3070" s="24"/>
      <c r="D3070" s="24" t="s">
        <v>12315</v>
      </c>
      <c r="E3070" s="24" t="s">
        <v>12316</v>
      </c>
      <c r="F3070" s="77" t="str">
        <f t="shared" si="608"/>
        <v>ZELLIS UK LIMITED</v>
      </c>
      <c r="G3070" s="24" t="s">
        <v>12317</v>
      </c>
      <c r="H3070" s="101" t="s">
        <v>574</v>
      </c>
      <c r="I3070" s="24" t="s">
        <v>565</v>
      </c>
      <c r="J3070" s="24" t="s">
        <v>97</v>
      </c>
      <c r="K3070" s="27" t="s">
        <v>8870</v>
      </c>
      <c r="L3070" s="25">
        <v>44652</v>
      </c>
      <c r="M3070" s="25">
        <v>46477</v>
      </c>
      <c r="N3070" s="81">
        <f t="shared" si="617"/>
        <v>46477</v>
      </c>
      <c r="O3070" s="77" t="str">
        <f t="shared" ca="1" si="618"/>
        <v>Live</v>
      </c>
      <c r="P3070" s="77" t="str" cm="1">
        <f t="array" aca="1" ref="P3070" ca="1">_xlfn.IFS((N3070-TODAY())&gt;=547,"06 Expires over 18 months",(N3070-TODAY())&gt;=365,"05 Expires in 18 months",(N3070-TODAY())&gt;=183,"04 Expires in 12 months",(N3070-TODAY())&gt;=92,"03 Expires in 6 months",(N3070-TODAY())&gt;=31,"02 Expires in 3 months",(N3070-TODAY())&gt;=0,"01 Expires in 30 days",(N3070-TODAY())&gt;=-31,"01 Expired last 30 days",(N3070-TODAY())&gt;=-92,"02 Expired last 3 months",(N3070-TODAY())&gt;=-183,"03 Expired last 6 months",(N3070-TODAY())&gt;=-365,"04 Expired last 12 months",(N3070-TODAY())&gt;=-547,"05 Expired last 18 months",TRUE,"06 Expired over 18 months")</f>
        <v>04 Expires in 12 months</v>
      </c>
      <c r="Q3070" s="65">
        <v>9000</v>
      </c>
      <c r="R3070" s="98">
        <f t="shared" si="614"/>
        <v>44250</v>
      </c>
      <c r="S3070" s="77" t="str" cm="1">
        <f t="array" ref="S3070">_xlfn.IFS(R3070&gt;5000000,"Gold",R3070&gt;=500000,"Silver",R3070&gt;30000,"Bronze",TRUE,"Transactional")</f>
        <v>Bronze</v>
      </c>
      <c r="T3070" s="24" t="s">
        <v>54</v>
      </c>
      <c r="U3070" s="27"/>
      <c r="V3070" s="27"/>
      <c r="W3070" s="77" t="str">
        <f t="shared" si="609"/>
        <v>No</v>
      </c>
      <c r="X3070" s="77" t="str">
        <f>IFERROR(_xlfn.XLOOKUP(J3070&amp;"||"&amp;K3070,'Mapping Ref.'!$J$2:$J$538,'Mapping Ref.'!$K$2:$K$538),"")</f>
        <v>Corporate</v>
      </c>
      <c r="Y3070" s="77" t="str" cm="1">
        <f t="array" ref="Y3070">_xlfn.IFS(R3070&gt;2000000,"For Publication",R3070&gt;100000,"PID",R3070&gt;30000,"RFQ",TRUE,"Transactional")</f>
        <v>RFQ</v>
      </c>
      <c r="Z3070" s="24" t="s">
        <v>8586</v>
      </c>
      <c r="AA3070" s="32">
        <v>45000</v>
      </c>
      <c r="AB3070" s="24">
        <v>0</v>
      </c>
      <c r="AC3070" s="25">
        <v>45863</v>
      </c>
      <c r="AD3070" s="24" t="s">
        <v>58</v>
      </c>
      <c r="AE3070" s="24" t="s">
        <v>12270</v>
      </c>
      <c r="AF3070" s="24" t="s">
        <v>60</v>
      </c>
      <c r="AG3070" s="24" t="s">
        <v>59</v>
      </c>
      <c r="AH3070" s="24" t="s">
        <v>60</v>
      </c>
      <c r="AI3070" s="24" t="s">
        <v>12270</v>
      </c>
      <c r="AJ3070" s="24" t="s">
        <v>60</v>
      </c>
      <c r="AK3070" s="24" t="s">
        <v>101</v>
      </c>
      <c r="AL3070" s="24" t="s">
        <v>70</v>
      </c>
      <c r="AM3070" s="24" t="s">
        <v>60</v>
      </c>
      <c r="AN3070" s="24" t="s">
        <v>59</v>
      </c>
      <c r="AO3070" s="24">
        <v>0</v>
      </c>
      <c r="AP3070" s="24"/>
      <c r="AQ3070" s="24" t="s">
        <v>12318</v>
      </c>
      <c r="AR3070" s="24" t="s">
        <v>12319</v>
      </c>
      <c r="AS3070" s="89">
        <f t="shared" si="619"/>
        <v>59</v>
      </c>
      <c r="AT3070" s="24" t="s">
        <v>12320</v>
      </c>
    </row>
    <row r="3071" spans="1:46" x14ac:dyDescent="0.5">
      <c r="A3071" s="24">
        <v>3252</v>
      </c>
      <c r="B3071" s="24"/>
      <c r="C3071" s="24"/>
      <c r="D3071" s="24" t="s">
        <v>12321</v>
      </c>
      <c r="E3071" s="24" t="s">
        <v>12322</v>
      </c>
      <c r="F3071" s="77" t="str">
        <f t="shared" si="608"/>
        <v>EcoOnline UK Ltd</v>
      </c>
      <c r="G3071" s="24" t="s">
        <v>12323</v>
      </c>
      <c r="H3071" s="24" t="s">
        <v>784</v>
      </c>
      <c r="I3071" s="24" t="s">
        <v>1128</v>
      </c>
      <c r="J3071" s="24" t="s">
        <v>321</v>
      </c>
      <c r="K3071" s="27" t="s">
        <v>3201</v>
      </c>
      <c r="L3071" s="25">
        <v>45860</v>
      </c>
      <c r="M3071" s="25">
        <v>45890</v>
      </c>
      <c r="N3071" s="81">
        <f t="shared" si="617"/>
        <v>45890</v>
      </c>
      <c r="O3071" s="77" t="str">
        <f t="shared" ca="1" si="618"/>
        <v>Expired</v>
      </c>
      <c r="P3071" s="77" t="str" cm="1">
        <f t="array" aca="1" ref="P3071" ca="1">_xlfn.IFS((N3071-TODAY())&gt;=547,"06 Expires over 18 months",(N3071-TODAY())&gt;=365,"05 Expires in 18 months",(N3071-TODAY())&gt;=183,"04 Expires in 12 months",(N3071-TODAY())&gt;=92,"03 Expires in 6 months",(N3071-TODAY())&gt;=31,"02 Expires in 3 months",(N3071-TODAY())&gt;=0,"01 Expires in 30 days",(N3071-TODAY())&gt;=-31,"01 Expired last 30 days",(N3071-TODAY())&gt;=-92,"02 Expired last 3 months",(N3071-TODAY())&gt;=-183,"03 Expired last 6 months",(N3071-TODAY())&gt;=-365,"04 Expired last 12 months",(N3071-TODAY())&gt;=-547,"05 Expired last 18 months",TRUE,"06 Expired over 18 months")</f>
        <v>05 Expired last 18 months</v>
      </c>
      <c r="Q3071" s="65">
        <v>16440</v>
      </c>
      <c r="R3071" s="98">
        <f t="shared" si="614"/>
        <v>16440</v>
      </c>
      <c r="S3071" s="77" t="str" cm="1">
        <f t="array" ref="S3071">_xlfn.IFS(R3071&gt;5000000,"Gold",R3071&gt;=500000,"Silver",R3071&gt;30000,"Bronze",TRUE,"Transactional")</f>
        <v>Transactional</v>
      </c>
      <c r="T3071" s="24" t="s">
        <v>54</v>
      </c>
      <c r="U3071" s="27"/>
      <c r="V3071" s="27"/>
      <c r="W3071" s="77" t="str">
        <f t="shared" si="609"/>
        <v>No</v>
      </c>
      <c r="X3071" s="77" t="str">
        <f>IFERROR(_xlfn.XLOOKUP(J3071&amp;"||"&amp;K3071,'Mapping Ref.'!$J$2:$J$538,'Mapping Ref.'!$K$2:$K$538),"")</f>
        <v>Corporate</v>
      </c>
      <c r="Y3071" s="77" t="str" cm="1">
        <f t="array" ref="Y3071">_xlfn.IFS(R3071&gt;2000000,"For Publication",R3071&gt;100000,"PID",R3071&gt;30000,"RFQ",TRUE,"Transactional")</f>
        <v>Transactional</v>
      </c>
      <c r="Z3071" s="24" t="s">
        <v>2277</v>
      </c>
      <c r="AA3071" s="32">
        <v>0</v>
      </c>
      <c r="AB3071" s="24">
        <v>0</v>
      </c>
      <c r="AC3071" s="25">
        <v>45863</v>
      </c>
      <c r="AD3071" s="24" t="s">
        <v>326</v>
      </c>
      <c r="AE3071" s="24" t="s">
        <v>9432</v>
      </c>
      <c r="AF3071" s="24" t="s">
        <v>60</v>
      </c>
      <c r="AG3071" s="24" t="s">
        <v>60</v>
      </c>
      <c r="AH3071" s="24" t="s">
        <v>60</v>
      </c>
      <c r="AI3071" s="24">
        <v>4160275</v>
      </c>
      <c r="AJ3071" s="24" t="s">
        <v>59</v>
      </c>
      <c r="AK3071" s="24" t="s">
        <v>101</v>
      </c>
      <c r="AL3071" s="24" t="s">
        <v>70</v>
      </c>
      <c r="AM3071" s="24" t="s">
        <v>60</v>
      </c>
      <c r="AN3071" s="24" t="s">
        <v>59</v>
      </c>
      <c r="AO3071" s="24">
        <v>0</v>
      </c>
      <c r="AP3071" s="24" t="s">
        <v>8471</v>
      </c>
      <c r="AQ3071" s="24" t="s">
        <v>12324</v>
      </c>
      <c r="AR3071" s="24" t="s">
        <v>12325</v>
      </c>
      <c r="AS3071" s="89">
        <f t="shared" si="619"/>
        <v>0</v>
      </c>
      <c r="AT3071" s="24" t="s">
        <v>12323</v>
      </c>
    </row>
    <row r="3072" spans="1:46" x14ac:dyDescent="0.5">
      <c r="A3072" s="24">
        <v>3253</v>
      </c>
      <c r="B3072" s="24" t="s">
        <v>506</v>
      </c>
      <c r="C3072" s="24"/>
      <c r="D3072" s="24" t="s">
        <v>5229</v>
      </c>
      <c r="E3072" s="24" t="s">
        <v>12326</v>
      </c>
      <c r="F3072" s="77" t="str">
        <f t="shared" si="608"/>
        <v>GOODSHAPE UK LIMITED</v>
      </c>
      <c r="G3072" s="24" t="s">
        <v>568</v>
      </c>
      <c r="H3072" s="101" t="s">
        <v>574</v>
      </c>
      <c r="I3072" s="24" t="s">
        <v>565</v>
      </c>
      <c r="J3072" s="24" t="s">
        <v>97</v>
      </c>
      <c r="K3072" s="27" t="s">
        <v>12327</v>
      </c>
      <c r="L3072" s="25">
        <v>45748</v>
      </c>
      <c r="M3072" s="25">
        <v>46105</v>
      </c>
      <c r="N3072" s="81">
        <f t="shared" si="617"/>
        <v>46470</v>
      </c>
      <c r="O3072" s="77" t="str">
        <f t="shared" ca="1" si="618"/>
        <v>Live</v>
      </c>
      <c r="P3072" s="77" t="str" cm="1">
        <f t="array" aca="1" ref="P3072" ca="1">_xlfn.IFS((N3072-TODAY())&gt;=547,"06 Expires over 18 months",(N3072-TODAY())&gt;=365,"05 Expires in 18 months",(N3072-TODAY())&gt;=183,"04 Expires in 12 months",(N3072-TODAY())&gt;=92,"03 Expires in 6 months",(N3072-TODAY())&gt;=31,"02 Expires in 3 months",(N3072-TODAY())&gt;=0,"01 Expires in 30 days",(N3072-TODAY())&gt;=-31,"01 Expired last 30 days",(N3072-TODAY())&gt;=-92,"02 Expired last 3 months",(N3072-TODAY())&gt;=-183,"03 Expired last 6 months",(N3072-TODAY())&gt;=-365,"04 Expired last 12 months",(N3072-TODAY())&gt;=-547,"05 Expired last 18 months",TRUE,"06 Expired over 18 months")</f>
        <v>04 Expires in 12 months</v>
      </c>
      <c r="Q3072" s="65">
        <v>110000</v>
      </c>
      <c r="R3072" s="98">
        <f t="shared" si="614"/>
        <v>210833.33333333334</v>
      </c>
      <c r="S3072" s="77" t="str" cm="1">
        <f t="array" ref="S3072">_xlfn.IFS(R3072&gt;5000000,"Gold",R3072&gt;=500000,"Silver",R3072&gt;30000,"Bronze",TRUE,"Transactional")</f>
        <v>Bronze</v>
      </c>
      <c r="T3072" s="24" t="s">
        <v>54</v>
      </c>
      <c r="U3072" s="27"/>
      <c r="V3072" s="27"/>
      <c r="W3072" s="77" t="str">
        <f t="shared" si="609"/>
        <v>Yes</v>
      </c>
      <c r="X3072" s="77" t="str">
        <f>IFERROR(_xlfn.XLOOKUP(J3072&amp;"||"&amp;K3072,'Mapping Ref.'!$J$2:$J$538,'Mapping Ref.'!$K$2:$K$538),"")</f>
        <v>Corporate</v>
      </c>
      <c r="Y3072" s="77" t="str" cm="1">
        <f t="array" ref="Y3072">_xlfn.IFS(R3072&gt;2000000,"For Publication",R3072&gt;100000,"PID",R3072&gt;30000,"RFQ",TRUE,"Transactional")</f>
        <v>PID</v>
      </c>
      <c r="Z3072" s="24" t="s">
        <v>8586</v>
      </c>
      <c r="AA3072" s="32">
        <v>12</v>
      </c>
      <c r="AB3072" s="24">
        <v>12</v>
      </c>
      <c r="AC3072" s="25">
        <v>45863</v>
      </c>
      <c r="AD3072" s="24" t="s">
        <v>58</v>
      </c>
      <c r="AE3072" s="24" t="s">
        <v>12270</v>
      </c>
      <c r="AF3072" s="24" t="s">
        <v>60</v>
      </c>
      <c r="AG3072" s="24" t="s">
        <v>60</v>
      </c>
      <c r="AH3072" s="24" t="s">
        <v>60</v>
      </c>
      <c r="AI3072" s="24" t="s">
        <v>12270</v>
      </c>
      <c r="AJ3072" s="24" t="s">
        <v>60</v>
      </c>
      <c r="AK3072" s="24" t="s">
        <v>86</v>
      </c>
      <c r="AL3072" s="24" t="s">
        <v>8722</v>
      </c>
      <c r="AM3072" s="24" t="s">
        <v>60</v>
      </c>
      <c r="AN3072" s="24" t="s">
        <v>59</v>
      </c>
      <c r="AO3072" s="24">
        <v>0</v>
      </c>
      <c r="AP3072" s="24"/>
      <c r="AQ3072" s="24" t="s">
        <v>12328</v>
      </c>
      <c r="AR3072" s="24" t="s">
        <v>12329</v>
      </c>
      <c r="AS3072" s="89">
        <f t="shared" si="619"/>
        <v>23</v>
      </c>
      <c r="AT3072" s="24" t="s">
        <v>12330</v>
      </c>
    </row>
    <row r="3073" spans="1:46" x14ac:dyDescent="0.5">
      <c r="A3073" s="24">
        <v>3254</v>
      </c>
      <c r="B3073" s="24"/>
      <c r="C3073" s="24" t="s">
        <v>77</v>
      </c>
      <c r="D3073" s="24" t="s">
        <v>5223</v>
      </c>
      <c r="E3073" s="24" t="s">
        <v>12331</v>
      </c>
      <c r="F3073" s="77" t="str">
        <f t="shared" si="608"/>
        <v>ADECCO UK LTD</v>
      </c>
      <c r="G3073" s="24" t="s">
        <v>12332</v>
      </c>
      <c r="H3073" s="24" t="s">
        <v>565</v>
      </c>
      <c r="I3073" s="24" t="s">
        <v>565</v>
      </c>
      <c r="J3073" s="24" t="s">
        <v>97</v>
      </c>
      <c r="K3073" s="27" t="s">
        <v>12327</v>
      </c>
      <c r="L3073" s="25">
        <v>45666</v>
      </c>
      <c r="M3073" s="25">
        <v>46030</v>
      </c>
      <c r="N3073" s="81">
        <f t="shared" si="617"/>
        <v>46030</v>
      </c>
      <c r="O3073" s="77" t="str">
        <f t="shared" ca="1" si="618"/>
        <v>Expired</v>
      </c>
      <c r="P3073" s="77" t="str" cm="1">
        <f t="array" aca="1" ref="P3073" ca="1">_xlfn.IFS((N3073-TODAY())&gt;=547,"06 Expires over 18 months",(N3073-TODAY())&gt;=365,"05 Expires in 18 months",(N3073-TODAY())&gt;=183,"04 Expires in 12 months",(N3073-TODAY())&gt;=92,"03 Expires in 6 months",(N3073-TODAY())&gt;=31,"02 Expires in 3 months",(N3073-TODAY())&gt;=0,"01 Expires in 30 days",(N3073-TODAY())&gt;=-31,"01 Expired last 30 days",(N3073-TODAY())&gt;=-92,"02 Expired last 3 months",(N3073-TODAY())&gt;=-183,"03 Expired last 6 months",(N3073-TODAY())&gt;=-365,"04 Expired last 12 months",(N3073-TODAY())&gt;=-547,"05 Expired last 18 months",TRUE,"06 Expired over 18 months")</f>
        <v>04 Expired last 12 months</v>
      </c>
      <c r="Q3073" s="65">
        <v>30000000</v>
      </c>
      <c r="R3073" s="98">
        <f t="shared" si="614"/>
        <v>30000000</v>
      </c>
      <c r="S3073" s="77" t="str" cm="1">
        <f t="array" ref="S3073">_xlfn.IFS(R3073&gt;5000000,"Gold",R3073&gt;=500000,"Silver",R3073&gt;30000,"Bronze",TRUE,"Transactional")</f>
        <v>Gold</v>
      </c>
      <c r="T3073" s="24" t="s">
        <v>54</v>
      </c>
      <c r="U3073" s="27" t="s">
        <v>237</v>
      </c>
      <c r="V3073" s="27" t="s">
        <v>238</v>
      </c>
      <c r="W3073" s="77" t="str">
        <f t="shared" si="609"/>
        <v>No</v>
      </c>
      <c r="X3073" s="77" t="str">
        <f>IFERROR(_xlfn.XLOOKUP(J3073&amp;"||"&amp;K3073,'Mapping Ref.'!$J$2:$J$538,'Mapping Ref.'!$K$2:$K$538),"")</f>
        <v>Corporate</v>
      </c>
      <c r="Y3073" s="77" t="str" cm="1">
        <f t="array" ref="Y3073">_xlfn.IFS(R3073&gt;2000000,"For Publication",R3073&gt;100000,"PID",R3073&gt;30000,"RFQ",TRUE,"Transactional")</f>
        <v>For Publication</v>
      </c>
      <c r="Z3073" s="24" t="s">
        <v>2277</v>
      </c>
      <c r="AA3073" s="32">
        <v>12</v>
      </c>
      <c r="AB3073" s="24">
        <v>0</v>
      </c>
      <c r="AC3073" s="25">
        <v>45863</v>
      </c>
      <c r="AD3073" s="24" t="s">
        <v>102</v>
      </c>
      <c r="AE3073" s="24" t="s">
        <v>12270</v>
      </c>
      <c r="AF3073" s="24" t="s">
        <v>60</v>
      </c>
      <c r="AG3073" s="24" t="s">
        <v>60</v>
      </c>
      <c r="AH3073" s="24" t="s">
        <v>60</v>
      </c>
      <c r="AI3073" s="24">
        <v>593232</v>
      </c>
      <c r="AJ3073" s="24" t="s">
        <v>60</v>
      </c>
      <c r="AK3073" s="24" t="s">
        <v>86</v>
      </c>
      <c r="AL3073" s="24" t="s">
        <v>8722</v>
      </c>
      <c r="AM3073" s="24" t="s">
        <v>60</v>
      </c>
      <c r="AN3073" s="24" t="s">
        <v>59</v>
      </c>
      <c r="AO3073" s="24">
        <v>0</v>
      </c>
      <c r="AP3073" s="24"/>
      <c r="AQ3073" s="24" t="s">
        <v>12333</v>
      </c>
      <c r="AR3073" s="24" t="s">
        <v>12334</v>
      </c>
      <c r="AS3073" s="89">
        <f t="shared" si="619"/>
        <v>11</v>
      </c>
      <c r="AT3073" s="24" t="s">
        <v>239</v>
      </c>
    </row>
    <row r="3074" spans="1:46" x14ac:dyDescent="0.5">
      <c r="A3074" s="24">
        <v>3255</v>
      </c>
      <c r="B3074" s="24" t="s">
        <v>506</v>
      </c>
      <c r="C3074" s="24"/>
      <c r="D3074" s="24" t="s">
        <v>12335</v>
      </c>
      <c r="E3074" s="24" t="s">
        <v>12336</v>
      </c>
      <c r="F3074" s="77" t="str">
        <f t="shared" ref="F3074:F3137" si="620">IF(AT3074&lt;&gt;"",AT3074,G3074)</f>
        <v>Midland MHR - iTrent</v>
      </c>
      <c r="G3074" s="24" t="s">
        <v>12337</v>
      </c>
      <c r="H3074" s="101" t="s">
        <v>574</v>
      </c>
      <c r="I3074" s="24" t="s">
        <v>565</v>
      </c>
      <c r="J3074" s="24" t="s">
        <v>97</v>
      </c>
      <c r="K3074" s="27" t="s">
        <v>12327</v>
      </c>
      <c r="L3074" s="25">
        <v>44561</v>
      </c>
      <c r="M3074" s="25">
        <v>46021</v>
      </c>
      <c r="N3074" s="81">
        <f t="shared" si="617"/>
        <v>46751</v>
      </c>
      <c r="O3074" s="77" t="str">
        <f t="shared" ca="1" si="618"/>
        <v>Live</v>
      </c>
      <c r="P3074" s="77" t="str" cm="1">
        <f t="array" aca="1" ref="P3074" ca="1">_xlfn.IFS((N3074-TODAY())&gt;=547,"06 Expires over 18 months",(N3074-TODAY())&gt;=365,"05 Expires in 18 months",(N3074-TODAY())&gt;=183,"04 Expires in 12 months",(N3074-TODAY())&gt;=92,"03 Expires in 6 months",(N3074-TODAY())&gt;=31,"02 Expires in 3 months",(N3074-TODAY())&gt;=0,"01 Expires in 30 days",(N3074-TODAY())&gt;=-31,"01 Expired last 30 days",(N3074-TODAY())&gt;=-92,"02 Expired last 3 months",(N3074-TODAY())&gt;=-183,"03 Expired last 6 months",(N3074-TODAY())&gt;=-365,"04 Expired last 12 months",(N3074-TODAY())&gt;=-547,"05 Expired last 18 months",TRUE,"06 Expired over 18 months")</f>
        <v>05 Expires in 18 months</v>
      </c>
      <c r="Q3074" s="65">
        <v>285705.46999999997</v>
      </c>
      <c r="R3074" s="98">
        <f t="shared" si="614"/>
        <v>1690424.030833333</v>
      </c>
      <c r="S3074" s="77" t="str" cm="1">
        <f t="array" ref="S3074">_xlfn.IFS(R3074&gt;5000000,"Gold",R3074&gt;=500000,"Silver",R3074&gt;30000,"Bronze",TRUE,"Transactional")</f>
        <v>Silver</v>
      </c>
      <c r="T3074" s="24" t="s">
        <v>54</v>
      </c>
      <c r="U3074" s="27" t="s">
        <v>116</v>
      </c>
      <c r="V3074" s="27" t="s">
        <v>569</v>
      </c>
      <c r="W3074" s="77" t="str">
        <f t="shared" ref="W3074:W3137" si="621">IF(AB3074&gt;0,"Yes","No")</f>
        <v>Yes</v>
      </c>
      <c r="X3074" s="77" t="str">
        <f>IFERROR(_xlfn.XLOOKUP(J3074&amp;"||"&amp;K3074,'Mapping Ref.'!$J$2:$J$538,'Mapping Ref.'!$K$2:$K$538),"")</f>
        <v>Corporate</v>
      </c>
      <c r="Y3074" s="77" t="str" cm="1">
        <f t="array" ref="Y3074">_xlfn.IFS(R3074&gt;2000000,"For Publication",R3074&gt;100000,"PID",R3074&gt;30000,"RFQ",TRUE,"Transactional")</f>
        <v>PID</v>
      </c>
      <c r="Z3074" s="24" t="s">
        <v>8586</v>
      </c>
      <c r="AA3074" s="32">
        <v>48</v>
      </c>
      <c r="AB3074" s="24">
        <v>24</v>
      </c>
      <c r="AC3074" s="25">
        <v>45863</v>
      </c>
      <c r="AD3074" s="24" t="s">
        <v>58</v>
      </c>
      <c r="AE3074" s="24" t="s">
        <v>12270</v>
      </c>
      <c r="AF3074" s="24" t="s">
        <v>60</v>
      </c>
      <c r="AG3074" s="24" t="s">
        <v>60</v>
      </c>
      <c r="AH3074" s="24" t="s">
        <v>60</v>
      </c>
      <c r="AI3074" s="24" t="s">
        <v>12270</v>
      </c>
      <c r="AJ3074" s="24" t="s">
        <v>60</v>
      </c>
      <c r="AK3074" s="24" t="s">
        <v>86</v>
      </c>
      <c r="AL3074" s="24" t="s">
        <v>8722</v>
      </c>
      <c r="AM3074" s="24" t="s">
        <v>60</v>
      </c>
      <c r="AN3074" s="24" t="s">
        <v>59</v>
      </c>
      <c r="AO3074" s="24">
        <v>0</v>
      </c>
      <c r="AP3074" s="24"/>
      <c r="AQ3074" s="24" t="s">
        <v>12338</v>
      </c>
      <c r="AR3074" s="24" t="s">
        <v>12339</v>
      </c>
      <c r="AS3074" s="89">
        <f t="shared" si="619"/>
        <v>71</v>
      </c>
      <c r="AT3074" s="24"/>
    </row>
    <row r="3075" spans="1:46" x14ac:dyDescent="0.5">
      <c r="A3075" s="24">
        <v>3256</v>
      </c>
      <c r="B3075" s="24"/>
      <c r="C3075" s="24" t="s">
        <v>77</v>
      </c>
      <c r="D3075" s="24" t="s">
        <v>12340</v>
      </c>
      <c r="E3075" s="24" t="s">
        <v>12341</v>
      </c>
      <c r="F3075" s="77" t="str">
        <f t="shared" si="620"/>
        <v>SKANSKA TECHNOLOGY LIMITED</v>
      </c>
      <c r="G3075" s="24" t="s">
        <v>12342</v>
      </c>
      <c r="H3075" s="24" t="s">
        <v>784</v>
      </c>
      <c r="I3075" s="24" t="s">
        <v>1128</v>
      </c>
      <c r="J3075" s="24" t="s">
        <v>321</v>
      </c>
      <c r="K3075" s="27" t="s">
        <v>3201</v>
      </c>
      <c r="L3075" s="25">
        <v>45863</v>
      </c>
      <c r="M3075" s="25">
        <v>45894</v>
      </c>
      <c r="N3075" s="81">
        <f t="shared" si="617"/>
        <v>45894</v>
      </c>
      <c r="O3075" s="77" t="str">
        <f t="shared" ca="1" si="618"/>
        <v>Expired</v>
      </c>
      <c r="P3075" s="77" t="str" cm="1">
        <f t="array" aca="1" ref="P3075" ca="1">_xlfn.IFS((N3075-TODAY())&gt;=547,"06 Expires over 18 months",(N3075-TODAY())&gt;=365,"05 Expires in 18 months",(N3075-TODAY())&gt;=183,"04 Expires in 12 months",(N3075-TODAY())&gt;=92,"03 Expires in 6 months",(N3075-TODAY())&gt;=31,"02 Expires in 3 months",(N3075-TODAY())&gt;=0,"01 Expires in 30 days",(N3075-TODAY())&gt;=-31,"01 Expired last 30 days",(N3075-TODAY())&gt;=-92,"02 Expired last 3 months",(N3075-TODAY())&gt;=-183,"03 Expired last 6 months",(N3075-TODAY())&gt;=-365,"04 Expired last 12 months",(N3075-TODAY())&gt;=-547,"05 Expired last 18 months",TRUE,"06 Expired over 18 months")</f>
        <v>05 Expired last 18 months</v>
      </c>
      <c r="Q3075" s="65">
        <v>12000</v>
      </c>
      <c r="R3075" s="98">
        <f t="shared" si="614"/>
        <v>12000</v>
      </c>
      <c r="S3075" s="77" t="str" cm="1">
        <f t="array" ref="S3075">_xlfn.IFS(R3075&gt;5000000,"Gold",R3075&gt;=500000,"Silver",R3075&gt;30000,"Bronze",TRUE,"Transactional")</f>
        <v>Transactional</v>
      </c>
      <c r="T3075" s="24" t="s">
        <v>122</v>
      </c>
      <c r="U3075" s="27"/>
      <c r="V3075" s="27"/>
      <c r="W3075" s="77" t="str">
        <f t="shared" si="621"/>
        <v>No</v>
      </c>
      <c r="X3075" s="77" t="str">
        <f>IFERROR(_xlfn.XLOOKUP(J3075&amp;"||"&amp;K3075,'Mapping Ref.'!$J$2:$J$538,'Mapping Ref.'!$K$2:$K$538),"")</f>
        <v>Corporate</v>
      </c>
      <c r="Y3075" s="77" t="str" cm="1">
        <f t="array" ref="Y3075">_xlfn.IFS(R3075&gt;2000000,"For Publication",R3075&gt;100000,"PID",R3075&gt;30000,"RFQ",TRUE,"Transactional")</f>
        <v>Transactional</v>
      </c>
      <c r="Z3075" s="24" t="s">
        <v>2277</v>
      </c>
      <c r="AA3075" s="32">
        <v>0</v>
      </c>
      <c r="AB3075" s="24">
        <v>0</v>
      </c>
      <c r="AC3075" s="25">
        <v>45863</v>
      </c>
      <c r="AD3075" s="24" t="s">
        <v>58</v>
      </c>
      <c r="AE3075" s="24" t="s">
        <v>9432</v>
      </c>
      <c r="AF3075" s="24" t="s">
        <v>60</v>
      </c>
      <c r="AG3075" s="24" t="s">
        <v>60</v>
      </c>
      <c r="AH3075" s="24" t="s">
        <v>60</v>
      </c>
      <c r="AI3075" s="24">
        <v>932158</v>
      </c>
      <c r="AJ3075" s="24" t="s">
        <v>59</v>
      </c>
      <c r="AK3075" s="24" t="s">
        <v>101</v>
      </c>
      <c r="AL3075" s="24" t="s">
        <v>70</v>
      </c>
      <c r="AM3075" s="24" t="s">
        <v>60</v>
      </c>
      <c r="AN3075" s="24" t="s">
        <v>59</v>
      </c>
      <c r="AO3075" s="24">
        <v>0</v>
      </c>
      <c r="AP3075" s="24" t="s">
        <v>8471</v>
      </c>
      <c r="AQ3075" s="24" t="s">
        <v>12343</v>
      </c>
      <c r="AR3075" s="24" t="s">
        <v>12344</v>
      </c>
      <c r="AS3075" s="89">
        <f t="shared" si="619"/>
        <v>1</v>
      </c>
      <c r="AT3075" s="24" t="s">
        <v>8223</v>
      </c>
    </row>
    <row r="3076" spans="1:46" x14ac:dyDescent="0.5">
      <c r="A3076" s="24">
        <v>3257</v>
      </c>
      <c r="B3076" s="24"/>
      <c r="C3076" s="24"/>
      <c r="D3076" s="24" t="s">
        <v>12345</v>
      </c>
      <c r="E3076" s="24" t="s">
        <v>12346</v>
      </c>
      <c r="F3076" s="77" t="str">
        <f t="shared" si="620"/>
        <v>XpertHR LexisNexis Risk Solutions Group</v>
      </c>
      <c r="G3076" s="24" t="s">
        <v>12347</v>
      </c>
      <c r="H3076" s="24" t="s">
        <v>488</v>
      </c>
      <c r="I3076" s="24" t="s">
        <v>5521</v>
      </c>
      <c r="J3076" s="24" t="s">
        <v>97</v>
      </c>
      <c r="K3076" s="27" t="s">
        <v>12348</v>
      </c>
      <c r="L3076" s="25">
        <v>45866</v>
      </c>
      <c r="M3076" s="25">
        <v>45866</v>
      </c>
      <c r="N3076" s="81">
        <f t="shared" si="617"/>
        <v>45866</v>
      </c>
      <c r="O3076" s="77" t="str">
        <f t="shared" ca="1" si="618"/>
        <v>Expired</v>
      </c>
      <c r="P3076" s="77" t="str" cm="1">
        <f t="array" aca="1" ref="P3076" ca="1">_xlfn.IFS((N3076-TODAY())&gt;=547,"06 Expires over 18 months",(N3076-TODAY())&gt;=365,"05 Expires in 18 months",(N3076-TODAY())&gt;=183,"04 Expires in 12 months",(N3076-TODAY())&gt;=92,"03 Expires in 6 months",(N3076-TODAY())&gt;=31,"02 Expires in 3 months",(N3076-TODAY())&gt;=0,"01 Expires in 30 days",(N3076-TODAY())&gt;=-31,"01 Expired last 30 days",(N3076-TODAY())&gt;=-92,"02 Expired last 3 months",(N3076-TODAY())&gt;=-183,"03 Expired last 6 months",(N3076-TODAY())&gt;=-365,"04 Expired last 12 months",(N3076-TODAY())&gt;=-547,"05 Expired last 18 months",TRUE,"06 Expired over 18 months")</f>
        <v>05 Expired last 18 months</v>
      </c>
      <c r="Q3076" s="65">
        <v>11958</v>
      </c>
      <c r="R3076" s="98">
        <f t="shared" si="614"/>
        <v>11958</v>
      </c>
      <c r="S3076" s="77" t="str" cm="1">
        <f t="array" ref="S3076">_xlfn.IFS(R3076&gt;5000000,"Gold",R3076&gt;=500000,"Silver",R3076&gt;30000,"Bronze",TRUE,"Transactional")</f>
        <v>Transactional</v>
      </c>
      <c r="T3076" s="24" t="s">
        <v>54</v>
      </c>
      <c r="U3076" s="27"/>
      <c r="V3076" s="27"/>
      <c r="W3076" s="77" t="str">
        <f t="shared" si="621"/>
        <v>No</v>
      </c>
      <c r="X3076" s="77" t="str">
        <f>IFERROR(_xlfn.XLOOKUP(J3076&amp;"||"&amp;K3076,'Mapping Ref.'!$J$2:$J$538,'Mapping Ref.'!$K$2:$K$538),"")</f>
        <v>Corporate</v>
      </c>
      <c r="Y3076" s="77" t="str" cm="1">
        <f t="array" ref="Y3076">_xlfn.IFS(R3076&gt;2000000,"For Publication",R3076&gt;100000,"PID",R3076&gt;30000,"RFQ",TRUE,"Transactional")</f>
        <v>Transactional</v>
      </c>
      <c r="Z3076" s="24" t="s">
        <v>2277</v>
      </c>
      <c r="AA3076" s="32">
        <v>24</v>
      </c>
      <c r="AB3076" s="24">
        <v>0</v>
      </c>
      <c r="AC3076" s="25">
        <v>45866</v>
      </c>
      <c r="AD3076" s="24" t="s">
        <v>58</v>
      </c>
      <c r="AE3076" s="24" t="s">
        <v>8381</v>
      </c>
      <c r="AF3076" s="24" t="s">
        <v>60</v>
      </c>
      <c r="AG3076" s="24" t="s">
        <v>59</v>
      </c>
      <c r="AH3076" s="24" t="s">
        <v>60</v>
      </c>
      <c r="AI3076" s="24">
        <v>151537</v>
      </c>
      <c r="AJ3076" s="24" t="s">
        <v>60</v>
      </c>
      <c r="AK3076" s="24" t="s">
        <v>101</v>
      </c>
      <c r="AL3076" s="24" t="s">
        <v>70</v>
      </c>
      <c r="AM3076" s="24" t="s">
        <v>60</v>
      </c>
      <c r="AN3076" s="24" t="s">
        <v>8471</v>
      </c>
      <c r="AO3076" s="24">
        <v>0</v>
      </c>
      <c r="AP3076" s="24" t="s">
        <v>12349</v>
      </c>
      <c r="AQ3076" s="24" t="s">
        <v>574</v>
      </c>
      <c r="AR3076" s="24" t="s">
        <v>12350</v>
      </c>
      <c r="AS3076" s="89">
        <v>0</v>
      </c>
      <c r="AT3076" s="24"/>
    </row>
    <row r="3077" spans="1:46" x14ac:dyDescent="0.5">
      <c r="A3077" s="24">
        <v>3258</v>
      </c>
      <c r="B3077" s="24"/>
      <c r="C3077" s="24" t="s">
        <v>77</v>
      </c>
      <c r="D3077" s="24" t="s">
        <v>12351</v>
      </c>
      <c r="E3077" s="24" t="s">
        <v>12352</v>
      </c>
      <c r="F3077" s="77" t="str">
        <f t="shared" si="620"/>
        <v>SANCTUARY CONSULTANCY LTD</v>
      </c>
      <c r="G3077" s="24" t="s">
        <v>12353</v>
      </c>
      <c r="H3077" s="24" t="s">
        <v>7290</v>
      </c>
      <c r="I3077" s="24" t="s">
        <v>7290</v>
      </c>
      <c r="J3077" s="24" t="s">
        <v>97</v>
      </c>
      <c r="K3077" s="27" t="s">
        <v>7292</v>
      </c>
      <c r="L3077" s="25">
        <v>45845</v>
      </c>
      <c r="M3077" s="25">
        <v>45944</v>
      </c>
      <c r="N3077" s="81">
        <f t="shared" si="617"/>
        <v>46036</v>
      </c>
      <c r="O3077" s="77" t="str">
        <f t="shared" ca="1" si="618"/>
        <v>Expired</v>
      </c>
      <c r="P3077" s="77" t="str" cm="1">
        <f t="array" aca="1" ref="P3077" ca="1">_xlfn.IFS((N3077-TODAY())&gt;=547,"06 Expires over 18 months",(N3077-TODAY())&gt;=365,"05 Expires in 18 months",(N3077-TODAY())&gt;=183,"04 Expires in 12 months",(N3077-TODAY())&gt;=92,"03 Expires in 6 months",(N3077-TODAY())&gt;=31,"02 Expires in 3 months",(N3077-TODAY())&gt;=0,"01 Expires in 30 days",(N3077-TODAY())&gt;=-31,"01 Expired last 30 days",(N3077-TODAY())&gt;=-92,"02 Expired last 3 months",(N3077-TODAY())&gt;=-183,"03 Expired last 6 months",(N3077-TODAY())&gt;=-365,"04 Expired last 12 months",(N3077-TODAY())&gt;=-547,"05 Expired last 18 months",TRUE,"06 Expired over 18 months")</f>
        <v>04 Expired last 12 months</v>
      </c>
      <c r="Q3077" s="65">
        <v>22</v>
      </c>
      <c r="R3077" s="98">
        <f t="shared" si="614"/>
        <v>22</v>
      </c>
      <c r="S3077" s="77" t="str" cm="1">
        <f t="array" ref="S3077">_xlfn.IFS(R3077&gt;5000000,"Gold",R3077&gt;=500000,"Silver",R3077&gt;30000,"Bronze",TRUE,"Transactional")</f>
        <v>Transactional</v>
      </c>
      <c r="T3077" s="24" t="s">
        <v>54</v>
      </c>
      <c r="U3077" s="27"/>
      <c r="V3077" s="27"/>
      <c r="W3077" s="77" t="str">
        <f t="shared" si="621"/>
        <v>Yes</v>
      </c>
      <c r="X3077" s="77" t="str">
        <f>IFERROR(_xlfn.XLOOKUP(J3077&amp;"||"&amp;K3077,'Mapping Ref.'!$J$2:$J$538,'Mapping Ref.'!$K$2:$K$538),"")</f>
        <v>Corporate</v>
      </c>
      <c r="Y3077" s="77" t="str" cm="1">
        <f t="array" ref="Y3077">_xlfn.IFS(R3077&gt;2000000,"For Publication",R3077&gt;100000,"PID",R3077&gt;30000,"RFQ",TRUE,"Transactional")</f>
        <v>Transactional</v>
      </c>
      <c r="Z3077" s="24" t="s">
        <v>2277</v>
      </c>
      <c r="AA3077" s="32">
        <v>4</v>
      </c>
      <c r="AB3077" s="24">
        <v>3</v>
      </c>
      <c r="AC3077" s="25">
        <v>45868</v>
      </c>
      <c r="AD3077" s="24" t="s">
        <v>58</v>
      </c>
      <c r="AE3077" s="24" t="s">
        <v>12354</v>
      </c>
      <c r="AF3077" s="24" t="s">
        <v>60</v>
      </c>
      <c r="AG3077" s="24" t="s">
        <v>60</v>
      </c>
      <c r="AH3077" s="24" t="s">
        <v>60</v>
      </c>
      <c r="AI3077" s="24" t="s">
        <v>12355</v>
      </c>
      <c r="AJ3077" s="24" t="s">
        <v>60</v>
      </c>
      <c r="AK3077" s="24" t="s">
        <v>101</v>
      </c>
      <c r="AL3077" s="24" t="s">
        <v>70</v>
      </c>
      <c r="AM3077" s="24" t="s">
        <v>60</v>
      </c>
      <c r="AN3077" s="24" t="s">
        <v>8471</v>
      </c>
      <c r="AO3077" s="24">
        <v>0</v>
      </c>
      <c r="AP3077" s="24" t="s">
        <v>12356</v>
      </c>
      <c r="AQ3077" s="24" t="s">
        <v>7290</v>
      </c>
      <c r="AR3077" s="24" t="s">
        <v>12357</v>
      </c>
      <c r="AS3077" s="89">
        <f>DATEDIF(L3077,N3077,"m")</f>
        <v>6</v>
      </c>
      <c r="AT3077" s="24" t="s">
        <v>9850</v>
      </c>
    </row>
    <row r="3078" spans="1:46" x14ac:dyDescent="0.5">
      <c r="A3078" s="24">
        <v>3259</v>
      </c>
      <c r="B3078" s="24" t="s">
        <v>506</v>
      </c>
      <c r="C3078" s="24"/>
      <c r="D3078" s="24" t="s">
        <v>12358</v>
      </c>
      <c r="E3078" s="24" t="s">
        <v>12358</v>
      </c>
      <c r="F3078" s="77" t="str">
        <f t="shared" si="620"/>
        <v>RADIUS VEHICLE SOLUTIONS LIMITED</v>
      </c>
      <c r="G3078" s="24" t="s">
        <v>10492</v>
      </c>
      <c r="H3078" s="24" t="s">
        <v>3282</v>
      </c>
      <c r="I3078" s="24" t="s">
        <v>10463</v>
      </c>
      <c r="J3078" s="24" t="s">
        <v>107</v>
      </c>
      <c r="K3078" s="27" t="s">
        <v>3283</v>
      </c>
      <c r="L3078" s="25">
        <v>45870</v>
      </c>
      <c r="M3078" s="25">
        <v>46965</v>
      </c>
      <c r="N3078" s="81">
        <f t="shared" si="617"/>
        <v>47330</v>
      </c>
      <c r="O3078" s="77" t="str">
        <f t="shared" ca="1" si="618"/>
        <v>Live</v>
      </c>
      <c r="P3078" s="77" t="str" cm="1">
        <f t="array" aca="1" ref="P3078" ca="1">_xlfn.IFS((N3078-TODAY())&gt;=547,"06 Expires over 18 months",(N3078-TODAY())&gt;=365,"05 Expires in 18 months",(N3078-TODAY())&gt;=183,"04 Expires in 12 months",(N3078-TODAY())&gt;=92,"03 Expires in 6 months",(N3078-TODAY())&gt;=31,"02 Expires in 3 months",(N3078-TODAY())&gt;=0,"01 Expires in 30 days",(N3078-TODAY())&gt;=-31,"01 Expired last 30 days",(N3078-TODAY())&gt;=-92,"02 Expired last 3 months",(N3078-TODAY())&gt;=-183,"03 Expired last 6 months",(N3078-TODAY())&gt;=-365,"04 Expired last 12 months",(N3078-TODAY())&gt;=-547,"05 Expired last 18 months",TRUE,"06 Expired over 18 months")</f>
        <v>06 Expires over 18 months</v>
      </c>
      <c r="Q3078" s="65">
        <v>70000</v>
      </c>
      <c r="R3078" s="98">
        <f t="shared" si="614"/>
        <v>274166.66666666669</v>
      </c>
      <c r="S3078" s="77" t="str" cm="1">
        <f t="array" ref="S3078">_xlfn.IFS(R3078&gt;5000000,"Gold",R3078&gt;=500000,"Silver",R3078&gt;30000,"Bronze",TRUE,"Transactional")</f>
        <v>Bronze</v>
      </c>
      <c r="T3078" s="24" t="s">
        <v>54</v>
      </c>
      <c r="U3078" s="27"/>
      <c r="V3078" s="27"/>
      <c r="W3078" s="77" t="str">
        <f t="shared" si="621"/>
        <v>Yes</v>
      </c>
      <c r="X3078" s="77" t="str">
        <f>IFERROR(_xlfn.XLOOKUP(J3078&amp;"||"&amp;K3078,'Mapping Ref.'!$J$2:$J$538,'Mapping Ref.'!$K$2:$K$538),"")</f>
        <v>Construction &amp; Estates</v>
      </c>
      <c r="Y3078" s="77" t="str" cm="1">
        <f t="array" ref="Y3078">_xlfn.IFS(R3078&gt;2000000,"For Publication",R3078&gt;100000,"PID",R3078&gt;30000,"RFQ",TRUE,"Transactional")</f>
        <v>PID</v>
      </c>
      <c r="Z3078" s="24" t="s">
        <v>2277</v>
      </c>
      <c r="AA3078" s="32">
        <v>24</v>
      </c>
      <c r="AB3078" s="24">
        <v>12</v>
      </c>
      <c r="AC3078" s="25">
        <v>45868</v>
      </c>
      <c r="AD3078" s="24" t="s">
        <v>58</v>
      </c>
      <c r="AE3078" s="24" t="s">
        <v>12359</v>
      </c>
      <c r="AF3078" s="24" t="s">
        <v>60</v>
      </c>
      <c r="AG3078" s="24" t="s">
        <v>60</v>
      </c>
      <c r="AH3078" s="24" t="s">
        <v>60</v>
      </c>
      <c r="AI3078" s="24">
        <v>5365266</v>
      </c>
      <c r="AJ3078" s="24" t="s">
        <v>59</v>
      </c>
      <c r="AK3078" s="24" t="s">
        <v>86</v>
      </c>
      <c r="AL3078" s="24" t="s">
        <v>70</v>
      </c>
      <c r="AM3078" s="24" t="s">
        <v>60</v>
      </c>
      <c r="AN3078" s="24" t="s">
        <v>59</v>
      </c>
      <c r="AO3078" s="24">
        <v>0</v>
      </c>
      <c r="AP3078" s="24"/>
      <c r="AQ3078" s="24" t="s">
        <v>12360</v>
      </c>
      <c r="AR3078" s="24" t="s">
        <v>12361</v>
      </c>
      <c r="AS3078" s="89">
        <f>DATEDIF(L3078,N3078,"m")</f>
        <v>47</v>
      </c>
      <c r="AT3078" s="24"/>
    </row>
    <row r="3079" spans="1:46" x14ac:dyDescent="0.5">
      <c r="A3079" s="24">
        <v>3261</v>
      </c>
      <c r="B3079" s="24" t="s">
        <v>506</v>
      </c>
      <c r="C3079" s="24"/>
      <c r="D3079" s="24" t="s">
        <v>12362</v>
      </c>
      <c r="E3079" s="24" t="s">
        <v>12362</v>
      </c>
      <c r="F3079" s="77" t="str">
        <f t="shared" si="620"/>
        <v>REFUSE VEHICLE SOLUTIONS LIMITED</v>
      </c>
      <c r="G3079" s="24" t="s">
        <v>4056</v>
      </c>
      <c r="H3079" s="24" t="s">
        <v>3282</v>
      </c>
      <c r="I3079" s="24" t="s">
        <v>10463</v>
      </c>
      <c r="J3079" s="24" t="s">
        <v>107</v>
      </c>
      <c r="K3079" s="27" t="s">
        <v>3283</v>
      </c>
      <c r="L3079" s="25">
        <v>45870</v>
      </c>
      <c r="M3079" s="25">
        <v>46965</v>
      </c>
      <c r="N3079" s="81">
        <f t="shared" si="617"/>
        <v>47330</v>
      </c>
      <c r="O3079" s="77" t="str">
        <f t="shared" ca="1" si="618"/>
        <v>Live</v>
      </c>
      <c r="P3079" s="77" t="str" cm="1">
        <f t="array" aca="1" ref="P3079" ca="1">_xlfn.IFS((N3079-TODAY())&gt;=547,"06 Expires over 18 months",(N3079-TODAY())&gt;=365,"05 Expires in 18 months",(N3079-TODAY())&gt;=183,"04 Expires in 12 months",(N3079-TODAY())&gt;=92,"03 Expires in 6 months",(N3079-TODAY())&gt;=31,"02 Expires in 3 months",(N3079-TODAY())&gt;=0,"01 Expires in 30 days",(N3079-TODAY())&gt;=-31,"01 Expired last 30 days",(N3079-TODAY())&gt;=-92,"02 Expired last 3 months",(N3079-TODAY())&gt;=-183,"03 Expired last 6 months",(N3079-TODAY())&gt;=-365,"04 Expired last 12 months",(N3079-TODAY())&gt;=-547,"05 Expired last 18 months",TRUE,"06 Expired over 18 months")</f>
        <v>06 Expires over 18 months</v>
      </c>
      <c r="Q3079" s="65">
        <v>70000</v>
      </c>
      <c r="R3079" s="98">
        <f t="shared" ref="R3079" si="622">MAX(Q3079,Q3079*N(AS3079)/12)</f>
        <v>274166.66666666669</v>
      </c>
      <c r="S3079" s="77" t="str" cm="1">
        <f t="array" ref="S3079">_xlfn.IFS(R3079&gt;5000000,"Gold",R3079&gt;=500000,"Silver",R3079&gt;30000,"Bronze",TRUE,"Transactional")</f>
        <v>Bronze</v>
      </c>
      <c r="T3079" s="24" t="s">
        <v>54</v>
      </c>
      <c r="U3079" s="27"/>
      <c r="V3079" s="27"/>
      <c r="W3079" s="77" t="str">
        <f t="shared" si="621"/>
        <v>Yes</v>
      </c>
      <c r="X3079" s="77" t="str">
        <f>IFERROR(_xlfn.XLOOKUP(J3079&amp;"||"&amp;K3079,'Mapping Ref.'!$J$2:$J$538,'Mapping Ref.'!$K$2:$K$538),"")</f>
        <v>Construction &amp; Estates</v>
      </c>
      <c r="Y3079" s="77" t="str" cm="1">
        <f t="array" ref="Y3079">_xlfn.IFS(R3079&gt;2000000,"For Publication",R3079&gt;100000,"PID",R3079&gt;30000,"RFQ",TRUE,"Transactional")</f>
        <v>PID</v>
      </c>
      <c r="Z3079" s="24" t="s">
        <v>2277</v>
      </c>
      <c r="AA3079" s="32">
        <v>24</v>
      </c>
      <c r="AB3079" s="24">
        <v>12</v>
      </c>
      <c r="AC3079" s="25">
        <v>45868</v>
      </c>
      <c r="AD3079" s="24" t="s">
        <v>58</v>
      </c>
      <c r="AE3079" s="24" t="s">
        <v>12363</v>
      </c>
      <c r="AF3079" s="24" t="s">
        <v>60</v>
      </c>
      <c r="AG3079" s="24" t="s">
        <v>60</v>
      </c>
      <c r="AH3079" s="24" t="s">
        <v>60</v>
      </c>
      <c r="AI3079" s="24">
        <v>7306136</v>
      </c>
      <c r="AJ3079" s="24" t="s">
        <v>59</v>
      </c>
      <c r="AK3079" s="24" t="s">
        <v>86</v>
      </c>
      <c r="AL3079" s="24" t="s">
        <v>70</v>
      </c>
      <c r="AM3079" s="24" t="s">
        <v>60</v>
      </c>
      <c r="AN3079" s="24" t="s">
        <v>59</v>
      </c>
      <c r="AO3079" s="24">
        <v>0</v>
      </c>
      <c r="AP3079" s="24"/>
      <c r="AQ3079" s="24" t="s">
        <v>7214</v>
      </c>
      <c r="AR3079" s="24" t="s">
        <v>12364</v>
      </c>
      <c r="AS3079" s="89">
        <f>DATEDIF(L3079,N3079,"m")</f>
        <v>47</v>
      </c>
      <c r="AT3079" s="24" t="s">
        <v>4056</v>
      </c>
    </row>
    <row r="3080" spans="1:46" x14ac:dyDescent="0.5">
      <c r="A3080" s="24">
        <v>3262</v>
      </c>
      <c r="B3080" s="24"/>
      <c r="C3080" s="24"/>
      <c r="D3080" s="24" t="s">
        <v>12365</v>
      </c>
      <c r="E3080" s="24" t="s">
        <v>12366</v>
      </c>
      <c r="F3080" s="77" t="str">
        <f t="shared" si="620"/>
        <v>SPH COSTING SERVICES LTD</v>
      </c>
      <c r="G3080" s="24" t="s">
        <v>12365</v>
      </c>
      <c r="H3080" s="24" t="s">
        <v>11960</v>
      </c>
      <c r="I3080" s="24" t="s">
        <v>11960</v>
      </c>
      <c r="J3080" s="24" t="s">
        <v>52</v>
      </c>
      <c r="K3080" s="27" t="s">
        <v>822</v>
      </c>
      <c r="L3080" s="25">
        <v>45868</v>
      </c>
      <c r="M3080" s="25"/>
      <c r="N3080" s="81"/>
      <c r="O3080" s="77" t="s">
        <v>712</v>
      </c>
      <c r="P3080" s="77"/>
      <c r="Q3080" s="104"/>
      <c r="R3080" s="98">
        <v>0</v>
      </c>
      <c r="S3080" s="77" t="str" cm="1">
        <f t="array" ref="S3080">_xlfn.IFS(R3080&gt;5000000,"Gold",R3080&gt;=500000,"Silver",R3080&gt;30000,"Bronze",TRUE,"Transactional")</f>
        <v>Transactional</v>
      </c>
      <c r="T3080" s="24" t="s">
        <v>54</v>
      </c>
      <c r="U3080" s="27"/>
      <c r="V3080" s="27"/>
      <c r="W3080" s="77" t="str">
        <f t="shared" si="621"/>
        <v>Yes</v>
      </c>
      <c r="X3080" s="77" t="str">
        <f>IFERROR(_xlfn.XLOOKUP(J3080&amp;"||"&amp;K3080,'Mapping Ref.'!$J$2:$J$538,'Mapping Ref.'!$K$2:$K$538),"")</f>
        <v>Corporate</v>
      </c>
      <c r="Y3080" s="77" t="str" cm="1">
        <f t="array" ref="Y3080">_xlfn.IFS(R3080&gt;2000000,"For Publication",R3080&gt;100000,"PID",R3080&gt;30000,"RFQ",TRUE,"Transactional")</f>
        <v>Transactional</v>
      </c>
      <c r="Z3080" s="24" t="s">
        <v>8586</v>
      </c>
      <c r="AA3080" s="32">
        <v>80</v>
      </c>
      <c r="AB3080" s="24">
        <v>80</v>
      </c>
      <c r="AC3080" s="25">
        <v>45868</v>
      </c>
      <c r="AD3080" s="24" t="s">
        <v>58</v>
      </c>
      <c r="AE3080" s="24" t="s">
        <v>8681</v>
      </c>
      <c r="AF3080" s="24" t="s">
        <v>59</v>
      </c>
      <c r="AG3080" s="24" t="s">
        <v>59</v>
      </c>
      <c r="AH3080" s="24" t="s">
        <v>60</v>
      </c>
      <c r="AI3080" s="24">
        <v>3194408</v>
      </c>
      <c r="AJ3080" s="24" t="s">
        <v>59</v>
      </c>
      <c r="AK3080" s="24" t="s">
        <v>101</v>
      </c>
      <c r="AL3080" s="24" t="s">
        <v>70</v>
      </c>
      <c r="AM3080" s="24" t="s">
        <v>59</v>
      </c>
      <c r="AN3080" s="24" t="s">
        <v>8471</v>
      </c>
      <c r="AO3080" s="24">
        <v>0</v>
      </c>
      <c r="AP3080" s="24"/>
      <c r="AQ3080" s="24" t="s">
        <v>12367</v>
      </c>
      <c r="AR3080" s="24" t="s">
        <v>12368</v>
      </c>
      <c r="AS3080" s="89">
        <v>0</v>
      </c>
      <c r="AT3080" s="24"/>
    </row>
    <row r="3081" spans="1:46" x14ac:dyDescent="0.5">
      <c r="A3081" s="24">
        <v>3263</v>
      </c>
      <c r="B3081" s="24"/>
      <c r="C3081" s="24"/>
      <c r="D3081" s="24" t="s">
        <v>12369</v>
      </c>
      <c r="E3081" s="24" t="s">
        <v>12370</v>
      </c>
      <c r="F3081" s="77" t="str">
        <f t="shared" si="620"/>
        <v>FITZPATRICK WOOLMER DESIGN &amp; PUBLISHING LTD</v>
      </c>
      <c r="G3081" s="24" t="s">
        <v>12371</v>
      </c>
      <c r="H3081" s="24" t="s">
        <v>1362</v>
      </c>
      <c r="I3081" s="24" t="s">
        <v>1362</v>
      </c>
      <c r="J3081" s="24" t="s">
        <v>321</v>
      </c>
      <c r="K3081" s="27" t="s">
        <v>294</v>
      </c>
      <c r="L3081" s="25">
        <v>45813</v>
      </c>
      <c r="M3081" s="25">
        <v>45930</v>
      </c>
      <c r="N3081" s="81">
        <f t="shared" ref="N3081:N3105" si="623">EDATE(M3081,AB3081)</f>
        <v>45930</v>
      </c>
      <c r="O3081" s="77" t="str">
        <f t="shared" ref="O3081:O3105" ca="1" si="624">IF(N3081&lt;TODAY(),"Expired","Live")</f>
        <v>Expired</v>
      </c>
      <c r="P3081" s="77" t="str" cm="1">
        <f t="array" aca="1" ref="P3081" ca="1">_xlfn.IFS((N3081-TODAY())&gt;=547,"06 Expires over 18 months",(N3081-TODAY())&gt;=365,"05 Expires in 18 months",(N3081-TODAY())&gt;=183,"04 Expires in 12 months",(N3081-TODAY())&gt;=92,"03 Expires in 6 months",(N3081-TODAY())&gt;=31,"02 Expires in 3 months",(N3081-TODAY())&gt;=0,"01 Expires in 30 days",(N3081-TODAY())&gt;=-31,"01 Expired last 30 days",(N3081-TODAY())&gt;=-92,"02 Expired last 3 months",(N3081-TODAY())&gt;=-183,"03 Expired last 6 months",(N3081-TODAY())&gt;=-365,"04 Expired last 12 months",(N3081-TODAY())&gt;=-547,"05 Expired last 18 months",TRUE,"06 Expired over 18 months")</f>
        <v>04 Expired last 12 months</v>
      </c>
      <c r="Q3081" s="65">
        <v>8379</v>
      </c>
      <c r="R3081" s="98">
        <f>MAX(Q3081,Q3081*N(AS3081)/12)</f>
        <v>8379</v>
      </c>
      <c r="S3081" s="77" t="str" cm="1">
        <f t="array" ref="S3081">_xlfn.IFS(R3081&gt;5000000,"Gold",R3081&gt;=500000,"Silver",R3081&gt;30000,"Bronze",TRUE,"Transactional")</f>
        <v>Transactional</v>
      </c>
      <c r="T3081" s="24" t="s">
        <v>122</v>
      </c>
      <c r="U3081" s="27"/>
      <c r="V3081" s="27"/>
      <c r="W3081" s="77" t="str">
        <f t="shared" si="621"/>
        <v>No</v>
      </c>
      <c r="X3081" s="77" t="str">
        <f>IFERROR(_xlfn.XLOOKUP(J3081&amp;"||"&amp;K3081,'Mapping Ref.'!$J$2:$J$538,'Mapping Ref.'!$K$2:$K$538),"")</f>
        <v>Corporate</v>
      </c>
      <c r="Y3081" s="77" t="str" cm="1">
        <f t="array" ref="Y3081">_xlfn.IFS(R3081&gt;2000000,"For Publication",R3081&gt;100000,"PID",R3081&gt;30000,"RFQ",TRUE,"Transactional")</f>
        <v>Transactional</v>
      </c>
      <c r="Z3081" s="24" t="s">
        <v>2277</v>
      </c>
      <c r="AA3081" s="32">
        <v>3</v>
      </c>
      <c r="AB3081" s="24">
        <v>0</v>
      </c>
      <c r="AC3081" s="25">
        <v>45868</v>
      </c>
      <c r="AD3081" s="24" t="s">
        <v>58</v>
      </c>
      <c r="AE3081" s="24" t="s">
        <v>8733</v>
      </c>
      <c r="AF3081" s="24" t="s">
        <v>60</v>
      </c>
      <c r="AG3081" s="24" t="s">
        <v>59</v>
      </c>
      <c r="AH3081" s="24" t="s">
        <v>60</v>
      </c>
      <c r="AI3081" s="24">
        <v>3079302</v>
      </c>
      <c r="AJ3081" s="24" t="s">
        <v>59</v>
      </c>
      <c r="AK3081" s="24" t="s">
        <v>101</v>
      </c>
      <c r="AL3081" s="24" t="s">
        <v>8595</v>
      </c>
      <c r="AM3081" s="24" t="s">
        <v>60</v>
      </c>
      <c r="AN3081" s="24" t="s">
        <v>59</v>
      </c>
      <c r="AO3081" s="24">
        <v>0</v>
      </c>
      <c r="AP3081" s="24"/>
      <c r="AQ3081" s="24" t="s">
        <v>12372</v>
      </c>
      <c r="AR3081" s="24" t="s">
        <v>12373</v>
      </c>
      <c r="AS3081" s="89">
        <f t="shared" ref="AS3081:AS3090" si="625">DATEDIF(L3081,N3081,"m")</f>
        <v>3</v>
      </c>
      <c r="AT3081" s="24" t="s">
        <v>12374</v>
      </c>
    </row>
    <row r="3082" spans="1:46" x14ac:dyDescent="0.5">
      <c r="A3082" s="24">
        <v>3264</v>
      </c>
      <c r="B3082" s="24"/>
      <c r="C3082" s="24" t="s">
        <v>77</v>
      </c>
      <c r="D3082" s="24" t="s">
        <v>12375</v>
      </c>
      <c r="E3082" s="24" t="s">
        <v>12376</v>
      </c>
      <c r="F3082" s="77" t="str">
        <f t="shared" si="620"/>
        <v>TRUE COMPLIANCE LIMITED</v>
      </c>
      <c r="G3082" s="24" t="s">
        <v>12377</v>
      </c>
      <c r="H3082" s="24" t="s">
        <v>12378</v>
      </c>
      <c r="I3082" s="24" t="s">
        <v>12378</v>
      </c>
      <c r="J3082" s="24" t="s">
        <v>107</v>
      </c>
      <c r="K3082" s="27" t="s">
        <v>977</v>
      </c>
      <c r="L3082" s="25">
        <v>45869</v>
      </c>
      <c r="M3082" s="25">
        <v>45961</v>
      </c>
      <c r="N3082" s="81">
        <f t="shared" si="623"/>
        <v>45961</v>
      </c>
      <c r="O3082" s="77" t="str">
        <f t="shared" ca="1" si="624"/>
        <v>Expired</v>
      </c>
      <c r="P3082" s="77" t="str" cm="1">
        <f t="array" aca="1" ref="P3082" ca="1">_xlfn.IFS((N3082-TODAY())&gt;=547,"06 Expires over 18 months",(N3082-TODAY())&gt;=365,"05 Expires in 18 months",(N3082-TODAY())&gt;=183,"04 Expires in 12 months",(N3082-TODAY())&gt;=92,"03 Expires in 6 months",(N3082-TODAY())&gt;=31,"02 Expires in 3 months",(N3082-TODAY())&gt;=0,"01 Expires in 30 days",(N3082-TODAY())&gt;=-31,"01 Expired last 30 days",(N3082-TODAY())&gt;=-92,"02 Expired last 3 months",(N3082-TODAY())&gt;=-183,"03 Expired last 6 months",(N3082-TODAY())&gt;=-365,"04 Expired last 12 months",(N3082-TODAY())&gt;=-547,"05 Expired last 18 months",TRUE,"06 Expired over 18 months")</f>
        <v>04 Expired last 12 months</v>
      </c>
      <c r="Q3082" s="65">
        <v>15000</v>
      </c>
      <c r="R3082" s="98">
        <f>MAX(Q3082,Q3082*N(AS3082)/12)</f>
        <v>15000</v>
      </c>
      <c r="S3082" s="77" t="str" cm="1">
        <f t="array" ref="S3082">_xlfn.IFS(R3082&gt;5000000,"Gold",R3082&gt;=500000,"Silver",R3082&gt;30000,"Bronze",TRUE,"Transactional")</f>
        <v>Transactional</v>
      </c>
      <c r="T3082" s="24" t="s">
        <v>54</v>
      </c>
      <c r="U3082" s="27"/>
      <c r="V3082" s="27"/>
      <c r="W3082" s="77" t="str">
        <f t="shared" si="621"/>
        <v>No</v>
      </c>
      <c r="X3082" s="77" t="str">
        <f>IFERROR(_xlfn.XLOOKUP(J3082&amp;"||"&amp;K3082,'Mapping Ref.'!$J$2:$J$538,'Mapping Ref.'!$K$2:$K$538),"")</f>
        <v>Construction &amp; Estates</v>
      </c>
      <c r="Y3082" s="77" t="str" cm="1">
        <f t="array" ref="Y3082">_xlfn.IFS(R3082&gt;2000000,"For Publication",R3082&gt;100000,"PID",R3082&gt;30000,"RFQ",TRUE,"Transactional")</f>
        <v>Transactional</v>
      </c>
      <c r="Z3082" s="24" t="s">
        <v>2277</v>
      </c>
      <c r="AA3082" s="32">
        <v>3</v>
      </c>
      <c r="AB3082" s="24">
        <v>0</v>
      </c>
      <c r="AC3082" s="25">
        <v>45869</v>
      </c>
      <c r="AD3082" s="24" t="s">
        <v>661</v>
      </c>
      <c r="AE3082" s="24">
        <v>24920027</v>
      </c>
      <c r="AF3082" s="24" t="s">
        <v>60</v>
      </c>
      <c r="AG3082" s="24" t="s">
        <v>59</v>
      </c>
      <c r="AH3082" s="24" t="s">
        <v>60</v>
      </c>
      <c r="AI3082" s="24" t="s">
        <v>8681</v>
      </c>
      <c r="AJ3082" s="24" t="s">
        <v>60</v>
      </c>
      <c r="AK3082" s="24" t="s">
        <v>86</v>
      </c>
      <c r="AL3082" s="24" t="s">
        <v>70</v>
      </c>
      <c r="AM3082" s="24" t="s">
        <v>60</v>
      </c>
      <c r="AN3082" s="24" t="s">
        <v>59</v>
      </c>
      <c r="AO3082" s="24">
        <v>0</v>
      </c>
      <c r="AP3082" s="24"/>
      <c r="AQ3082" s="24" t="s">
        <v>12379</v>
      </c>
      <c r="AR3082" s="24" t="s">
        <v>12380</v>
      </c>
      <c r="AS3082" s="89">
        <f t="shared" si="625"/>
        <v>3</v>
      </c>
      <c r="AT3082" s="24" t="s">
        <v>8076</v>
      </c>
    </row>
    <row r="3083" spans="1:46" x14ac:dyDescent="0.5">
      <c r="A3083" s="24">
        <v>3265</v>
      </c>
      <c r="B3083" s="24" t="s">
        <v>506</v>
      </c>
      <c r="C3083" s="24"/>
      <c r="D3083" s="24" t="s">
        <v>7187</v>
      </c>
      <c r="E3083" s="24" t="s">
        <v>12381</v>
      </c>
      <c r="F3083" s="77" t="str">
        <f t="shared" si="620"/>
        <v>TLC LIVE (Learn Solutions ltd T/A TLC Education Group and TLC LIVE)</v>
      </c>
      <c r="G3083" s="24" t="s">
        <v>12382</v>
      </c>
      <c r="H3083" s="24" t="s">
        <v>5010</v>
      </c>
      <c r="I3083" s="24" t="s">
        <v>5010</v>
      </c>
      <c r="J3083" s="24" t="s">
        <v>190</v>
      </c>
      <c r="K3083" s="24" t="s">
        <v>755</v>
      </c>
      <c r="L3083" s="25">
        <v>45869</v>
      </c>
      <c r="M3083" s="25">
        <v>46234</v>
      </c>
      <c r="N3083" s="81">
        <f t="shared" si="623"/>
        <v>46783</v>
      </c>
      <c r="O3083" s="77" t="str">
        <f t="shared" ca="1" si="624"/>
        <v>Live</v>
      </c>
      <c r="P3083" s="77" t="str" cm="1">
        <f t="array" aca="1" ref="P3083" ca="1">_xlfn.IFS((N3083-TODAY())&gt;=547,"06 Expires over 18 months",(N3083-TODAY())&gt;=365,"05 Expires in 18 months",(N3083-TODAY())&gt;=183,"04 Expires in 12 months",(N3083-TODAY())&gt;=92,"03 Expires in 6 months",(N3083-TODAY())&gt;=31,"02 Expires in 3 months",(N3083-TODAY())&gt;=0,"01 Expires in 30 days",(N3083-TODAY())&gt;=-31,"01 Expired last 30 days",(N3083-TODAY())&gt;=-92,"02 Expired last 3 months",(N3083-TODAY())&gt;=-183,"03 Expired last 6 months",(N3083-TODAY())&gt;=-365,"04 Expired last 12 months",(N3083-TODAY())&gt;=-547,"05 Expired last 18 months",TRUE,"06 Expired over 18 months")</f>
        <v>05 Expires in 18 months</v>
      </c>
      <c r="Q3083" s="65">
        <v>5000</v>
      </c>
      <c r="R3083" s="98">
        <f>MAX(Q3083,Q3083*N(AS3083)/12)</f>
        <v>12500</v>
      </c>
      <c r="S3083" s="77" t="str" cm="1">
        <f t="array" ref="S3083">_xlfn.IFS(R3083&gt;5000000,"Gold",R3083&gt;=500000,"Silver",R3083&gt;30000,"Bronze",TRUE,"Transactional")</f>
        <v>Transactional</v>
      </c>
      <c r="T3083" s="24" t="s">
        <v>54</v>
      </c>
      <c r="U3083" s="27"/>
      <c r="V3083" s="27"/>
      <c r="W3083" s="77" t="str">
        <f t="shared" si="621"/>
        <v>Yes</v>
      </c>
      <c r="X3083" s="77" t="str">
        <f>IFERROR(_xlfn.XLOOKUP(J3083&amp;"||"&amp;K3083,'Mapping Ref.'!$J$2:$J$538,'Mapping Ref.'!$K$2:$K$538),"")</f>
        <v>Childrens &amp; Adults</v>
      </c>
      <c r="Y3083" s="77" t="str" cm="1">
        <f t="array" ref="Y3083">_xlfn.IFS(R3083&gt;2000000,"For Publication",R3083&gt;100000,"PID",R3083&gt;30000,"RFQ",TRUE,"Transactional")</f>
        <v>Transactional</v>
      </c>
      <c r="Z3083" s="24" t="s">
        <v>8586</v>
      </c>
      <c r="AA3083" s="32">
        <v>12</v>
      </c>
      <c r="AB3083" s="24">
        <v>18</v>
      </c>
      <c r="AC3083" s="25">
        <v>45869</v>
      </c>
      <c r="AD3083" s="24" t="s">
        <v>58</v>
      </c>
      <c r="AE3083" s="24" t="s">
        <v>8471</v>
      </c>
      <c r="AF3083" s="24" t="s">
        <v>60</v>
      </c>
      <c r="AG3083" s="24" t="s">
        <v>59</v>
      </c>
      <c r="AH3083" s="24" t="s">
        <v>60</v>
      </c>
      <c r="AI3083" s="24">
        <v>5021588</v>
      </c>
      <c r="AJ3083" s="24" t="s">
        <v>59</v>
      </c>
      <c r="AK3083" s="24" t="s">
        <v>101</v>
      </c>
      <c r="AL3083" s="24" t="s">
        <v>70</v>
      </c>
      <c r="AM3083" s="24" t="s">
        <v>59</v>
      </c>
      <c r="AN3083" s="24" t="s">
        <v>59</v>
      </c>
      <c r="AO3083" s="24">
        <v>0</v>
      </c>
      <c r="AP3083" s="24" t="s">
        <v>8471</v>
      </c>
      <c r="AQ3083" s="24" t="s">
        <v>12383</v>
      </c>
      <c r="AR3083" s="24" t="s">
        <v>12384</v>
      </c>
      <c r="AS3083" s="89">
        <f t="shared" si="625"/>
        <v>30</v>
      </c>
      <c r="AT3083" s="24"/>
    </row>
    <row r="3084" spans="1:46" x14ac:dyDescent="0.5">
      <c r="A3084" s="24">
        <v>3266</v>
      </c>
      <c r="B3084" s="24" t="s">
        <v>506</v>
      </c>
      <c r="C3084" s="24" t="s">
        <v>77</v>
      </c>
      <c r="D3084" s="24" t="s">
        <v>12385</v>
      </c>
      <c r="E3084" s="24" t="s">
        <v>12386</v>
      </c>
      <c r="F3084" s="77" t="str">
        <f t="shared" si="620"/>
        <v>CPC PROJECT SERVICES LLP</v>
      </c>
      <c r="G3084" s="24" t="s">
        <v>12387</v>
      </c>
      <c r="H3084" s="24" t="s">
        <v>8824</v>
      </c>
      <c r="I3084" s="24" t="s">
        <v>8824</v>
      </c>
      <c r="J3084" s="24" t="s">
        <v>321</v>
      </c>
      <c r="K3084" s="27" t="s">
        <v>12388</v>
      </c>
      <c r="L3084" s="25">
        <v>45870</v>
      </c>
      <c r="M3084" s="25">
        <v>46075</v>
      </c>
      <c r="N3084" s="81">
        <f t="shared" si="623"/>
        <v>46195</v>
      </c>
      <c r="O3084" s="77" t="str">
        <f t="shared" ca="1" si="624"/>
        <v>Expired</v>
      </c>
      <c r="P3084" s="77" t="str" cm="1">
        <f t="array" aca="1" ref="P3084" ca="1">_xlfn.IFS((N3084-TODAY())&gt;=547,"06 Expires over 18 months",(N3084-TODAY())&gt;=365,"05 Expires in 18 months",(N3084-TODAY())&gt;=183,"04 Expires in 12 months",(N3084-TODAY())&gt;=92,"03 Expires in 6 months",(N3084-TODAY())&gt;=31,"02 Expires in 3 months",(N3084-TODAY())&gt;=0,"01 Expires in 30 days",(N3084-TODAY())&gt;=-31,"01 Expired last 30 days",(N3084-TODAY())&gt;=-92,"02 Expired last 3 months",(N3084-TODAY())&gt;=-183,"03 Expired last 6 months",(N3084-TODAY())&gt;=-365,"04 Expired last 12 months",(N3084-TODAY())&gt;=-547,"05 Expired last 18 months",TRUE,"06 Expired over 18 months")</f>
        <v>02 Expired last 3 months</v>
      </c>
      <c r="Q3084" s="65">
        <v>29650</v>
      </c>
      <c r="R3084" s="98">
        <f>MAX(Q3084,Q3084*N(AS3084)/12)</f>
        <v>29650</v>
      </c>
      <c r="S3084" s="77" t="str" cm="1">
        <f t="array" ref="S3084">_xlfn.IFS(R3084&gt;5000000,"Gold",R3084&gt;=500000,"Silver",R3084&gt;30000,"Bronze",TRUE,"Transactional")</f>
        <v>Transactional</v>
      </c>
      <c r="T3084" s="24" t="s">
        <v>54</v>
      </c>
      <c r="U3084" s="27"/>
      <c r="V3084" s="27"/>
      <c r="W3084" s="77" t="str">
        <f t="shared" si="621"/>
        <v>Yes</v>
      </c>
      <c r="X3084" s="77" t="str">
        <f>IFERROR(_xlfn.XLOOKUP(J3084&amp;"||"&amp;K3084,'Mapping Ref.'!$J$2:$J$538,'Mapping Ref.'!$K$2:$K$538),"")</f>
        <v>Corporate</v>
      </c>
      <c r="Y3084" s="77" t="str" cm="1">
        <f t="array" ref="Y3084">_xlfn.IFS(R3084&gt;2000000,"For Publication",R3084&gt;100000,"PID",R3084&gt;30000,"RFQ",TRUE,"Transactional")</f>
        <v>Transactional</v>
      </c>
      <c r="Z3084" s="24" t="s">
        <v>2277</v>
      </c>
      <c r="AA3084" s="32">
        <v>8</v>
      </c>
      <c r="AB3084" s="24">
        <v>4</v>
      </c>
      <c r="AC3084" s="25">
        <v>45870</v>
      </c>
      <c r="AD3084" s="24" t="s">
        <v>58</v>
      </c>
      <c r="AE3084" s="24">
        <v>1</v>
      </c>
      <c r="AF3084" s="24" t="s">
        <v>60</v>
      </c>
      <c r="AG3084" s="24" t="s">
        <v>60</v>
      </c>
      <c r="AH3084" s="24" t="s">
        <v>60</v>
      </c>
      <c r="AI3084" s="24">
        <v>15334213</v>
      </c>
      <c r="AJ3084" s="24" t="s">
        <v>60</v>
      </c>
      <c r="AK3084" s="24" t="s">
        <v>101</v>
      </c>
      <c r="AL3084" s="24" t="s">
        <v>70</v>
      </c>
      <c r="AM3084" s="24" t="s">
        <v>59</v>
      </c>
      <c r="AN3084" s="24" t="s">
        <v>59</v>
      </c>
      <c r="AO3084" s="24">
        <v>6</v>
      </c>
      <c r="AP3084" s="24"/>
      <c r="AQ3084" s="24" t="s">
        <v>12389</v>
      </c>
      <c r="AR3084" s="24" t="s">
        <v>12390</v>
      </c>
      <c r="AS3084" s="89">
        <f t="shared" si="625"/>
        <v>10</v>
      </c>
      <c r="AT3084" s="24" t="s">
        <v>5277</v>
      </c>
    </row>
    <row r="3085" spans="1:46" x14ac:dyDescent="0.5">
      <c r="A3085" s="24">
        <v>3267</v>
      </c>
      <c r="B3085" s="24" t="s">
        <v>506</v>
      </c>
      <c r="C3085" s="24"/>
      <c r="D3085" s="24" t="s">
        <v>12391</v>
      </c>
      <c r="E3085" s="24" t="s">
        <v>12392</v>
      </c>
      <c r="F3085" s="77" t="str">
        <f t="shared" si="620"/>
        <v>PTE Architects</v>
      </c>
      <c r="G3085" s="24" t="s">
        <v>12393</v>
      </c>
      <c r="H3085" s="24" t="s">
        <v>8824</v>
      </c>
      <c r="I3085" s="24" t="s">
        <v>8824</v>
      </c>
      <c r="J3085" s="24" t="s">
        <v>321</v>
      </c>
      <c r="K3085" s="27" t="s">
        <v>337</v>
      </c>
      <c r="L3085" s="25">
        <v>45870</v>
      </c>
      <c r="M3085" s="25">
        <v>46080</v>
      </c>
      <c r="N3085" s="81">
        <f t="shared" si="623"/>
        <v>46200</v>
      </c>
      <c r="O3085" s="77" t="str">
        <f t="shared" ca="1" si="624"/>
        <v>Expired</v>
      </c>
      <c r="P3085" s="77" t="str" cm="1">
        <f t="array" aca="1" ref="P3085" ca="1">_xlfn.IFS((N3085-TODAY())&gt;=547,"06 Expires over 18 months",(N3085-TODAY())&gt;=365,"05 Expires in 18 months",(N3085-TODAY())&gt;=183,"04 Expires in 12 months",(N3085-TODAY())&gt;=92,"03 Expires in 6 months",(N3085-TODAY())&gt;=31,"02 Expires in 3 months",(N3085-TODAY())&gt;=0,"01 Expires in 30 days",(N3085-TODAY())&gt;=-31,"01 Expired last 30 days",(N3085-TODAY())&gt;=-92,"02 Expired last 3 months",(N3085-TODAY())&gt;=-183,"03 Expired last 6 months",(N3085-TODAY())&gt;=-365,"04 Expired last 12 months",(N3085-TODAY())&gt;=-547,"05 Expired last 18 months",TRUE,"06 Expired over 18 months")</f>
        <v>02 Expired last 3 months</v>
      </c>
      <c r="Q3085" s="65">
        <v>24960</v>
      </c>
      <c r="R3085" s="98">
        <f>MAX(Q3085,Q3085*N(AS3085)/12)</f>
        <v>24960</v>
      </c>
      <c r="S3085" s="77" t="str" cm="1">
        <f t="array" ref="S3085">_xlfn.IFS(R3085&gt;5000000,"Gold",R3085&gt;=500000,"Silver",R3085&gt;30000,"Bronze",TRUE,"Transactional")</f>
        <v>Transactional</v>
      </c>
      <c r="T3085" s="24" t="s">
        <v>54</v>
      </c>
      <c r="U3085" s="27"/>
      <c r="V3085" s="27"/>
      <c r="W3085" s="77" t="str">
        <f t="shared" si="621"/>
        <v>Yes</v>
      </c>
      <c r="X3085" s="77" t="str">
        <f>IFERROR(_xlfn.XLOOKUP(J3085&amp;"||"&amp;K3085,'Mapping Ref.'!$J$2:$J$538,'Mapping Ref.'!$K$2:$K$538),"")</f>
        <v>Corporate</v>
      </c>
      <c r="Y3085" s="77" t="str" cm="1">
        <f t="array" ref="Y3085">_xlfn.IFS(R3085&gt;2000000,"For Publication",R3085&gt;100000,"PID",R3085&gt;30000,"RFQ",TRUE,"Transactional")</f>
        <v>Transactional</v>
      </c>
      <c r="Z3085" s="24" t="s">
        <v>2277</v>
      </c>
      <c r="AA3085" s="32">
        <v>7</v>
      </c>
      <c r="AB3085" s="24">
        <v>4</v>
      </c>
      <c r="AC3085" s="25">
        <v>45870</v>
      </c>
      <c r="AD3085" s="24" t="s">
        <v>661</v>
      </c>
      <c r="AE3085" s="24">
        <v>0</v>
      </c>
      <c r="AF3085" s="24" t="s">
        <v>60</v>
      </c>
      <c r="AG3085" s="24" t="s">
        <v>60</v>
      </c>
      <c r="AH3085" s="24" t="s">
        <v>60</v>
      </c>
      <c r="AI3085" s="24">
        <v>395916</v>
      </c>
      <c r="AJ3085" s="24" t="s">
        <v>59</v>
      </c>
      <c r="AK3085" s="24" t="s">
        <v>101</v>
      </c>
      <c r="AL3085" s="24" t="s">
        <v>70</v>
      </c>
      <c r="AM3085" s="24" t="s">
        <v>59</v>
      </c>
      <c r="AN3085" s="24" t="s">
        <v>59</v>
      </c>
      <c r="AO3085" s="24">
        <v>2</v>
      </c>
      <c r="AP3085" s="24"/>
      <c r="AQ3085" s="24" t="s">
        <v>12394</v>
      </c>
      <c r="AR3085" s="24" t="s">
        <v>12395</v>
      </c>
      <c r="AS3085" s="89">
        <f t="shared" si="625"/>
        <v>10</v>
      </c>
      <c r="AT3085" s="24"/>
    </row>
    <row r="3086" spans="1:46" x14ac:dyDescent="0.5">
      <c r="A3086" s="24">
        <v>3268</v>
      </c>
      <c r="B3086" s="24"/>
      <c r="C3086" s="24"/>
      <c r="D3086" s="24" t="s">
        <v>12396</v>
      </c>
      <c r="E3086" s="24" t="s">
        <v>12397</v>
      </c>
      <c r="F3086" s="77" t="str">
        <f t="shared" si="620"/>
        <v>PUREMAINTENANCEUK LTD</v>
      </c>
      <c r="G3086" s="24" t="s">
        <v>12398</v>
      </c>
      <c r="H3086" s="24" t="s">
        <v>784</v>
      </c>
      <c r="I3086" s="24" t="s">
        <v>1128</v>
      </c>
      <c r="J3086" s="24" t="s">
        <v>321</v>
      </c>
      <c r="K3086" s="27" t="s">
        <v>3201</v>
      </c>
      <c r="L3086" s="25">
        <v>45873</v>
      </c>
      <c r="M3086" s="25">
        <v>45905</v>
      </c>
      <c r="N3086" s="81">
        <f t="shared" si="623"/>
        <v>45905</v>
      </c>
      <c r="O3086" s="77" t="str">
        <f t="shared" ca="1" si="624"/>
        <v>Expired</v>
      </c>
      <c r="P3086" s="77" t="str" cm="1">
        <f t="array" aca="1" ref="P3086" ca="1">_xlfn.IFS((N3086-TODAY())&gt;=547,"06 Expires over 18 months",(N3086-TODAY())&gt;=365,"05 Expires in 18 months",(N3086-TODAY())&gt;=183,"04 Expires in 12 months",(N3086-TODAY())&gt;=92,"03 Expires in 6 months",(N3086-TODAY())&gt;=31,"02 Expires in 3 months",(N3086-TODAY())&gt;=0,"01 Expires in 30 days",(N3086-TODAY())&gt;=-31,"01 Expired last 30 days",(N3086-TODAY())&gt;=-92,"02 Expired last 3 months",(N3086-TODAY())&gt;=-183,"03 Expired last 6 months",(N3086-TODAY())&gt;=-365,"04 Expired last 12 months",(N3086-TODAY())&gt;=-547,"05 Expired last 18 months",TRUE,"06 Expired over 18 months")</f>
        <v>04 Expired last 12 months</v>
      </c>
      <c r="Q3086" s="104"/>
      <c r="R3086" s="98">
        <v>0</v>
      </c>
      <c r="S3086" s="77" t="str" cm="1">
        <f t="array" ref="S3086">_xlfn.IFS(R3086&gt;5000000,"Gold",R3086&gt;=500000,"Silver",R3086&gt;30000,"Bronze",TRUE,"Transactional")</f>
        <v>Transactional</v>
      </c>
      <c r="T3086" s="24" t="s">
        <v>54</v>
      </c>
      <c r="U3086" s="27"/>
      <c r="V3086" s="27"/>
      <c r="W3086" s="77" t="str">
        <f t="shared" si="621"/>
        <v>No</v>
      </c>
      <c r="X3086" s="77" t="str">
        <f>IFERROR(_xlfn.XLOOKUP(J3086&amp;"||"&amp;K3086,'Mapping Ref.'!$J$2:$J$538,'Mapping Ref.'!$K$2:$K$538),"")</f>
        <v>Corporate</v>
      </c>
      <c r="Y3086" s="77" t="str" cm="1">
        <f t="array" ref="Y3086">_xlfn.IFS(R3086&gt;2000000,"For Publication",R3086&gt;100000,"PID",R3086&gt;30000,"RFQ",TRUE,"Transactional")</f>
        <v>Transactional</v>
      </c>
      <c r="Z3086" s="24" t="s">
        <v>2277</v>
      </c>
      <c r="AA3086" s="32">
        <v>0</v>
      </c>
      <c r="AB3086" s="24">
        <v>0</v>
      </c>
      <c r="AC3086" s="25">
        <v>45873</v>
      </c>
      <c r="AD3086" s="24" t="s">
        <v>58</v>
      </c>
      <c r="AE3086" s="24" t="s">
        <v>12399</v>
      </c>
      <c r="AF3086" s="24" t="s">
        <v>59</v>
      </c>
      <c r="AG3086" s="24" t="s">
        <v>59</v>
      </c>
      <c r="AH3086" s="24" t="s">
        <v>60</v>
      </c>
      <c r="AI3086" s="24">
        <v>10875089</v>
      </c>
      <c r="AJ3086" s="24" t="s">
        <v>59</v>
      </c>
      <c r="AK3086" s="24" t="s">
        <v>101</v>
      </c>
      <c r="AL3086" s="24" t="s">
        <v>70</v>
      </c>
      <c r="AM3086" s="24" t="s">
        <v>60</v>
      </c>
      <c r="AN3086" s="24" t="s">
        <v>59</v>
      </c>
      <c r="AO3086" s="24">
        <v>0</v>
      </c>
      <c r="AP3086" s="24" t="s">
        <v>8471</v>
      </c>
      <c r="AQ3086" s="24" t="s">
        <v>12400</v>
      </c>
      <c r="AR3086" s="24" t="s">
        <v>12401</v>
      </c>
      <c r="AS3086" s="89">
        <f t="shared" si="625"/>
        <v>1</v>
      </c>
      <c r="AT3086" s="24"/>
    </row>
    <row r="3087" spans="1:46" x14ac:dyDescent="0.5">
      <c r="A3087" s="24">
        <v>3269</v>
      </c>
      <c r="B3087" s="24" t="s">
        <v>506</v>
      </c>
      <c r="C3087" s="24"/>
      <c r="D3087" s="24" t="s">
        <v>12402</v>
      </c>
      <c r="E3087" s="24" t="s">
        <v>12403</v>
      </c>
      <c r="F3087" s="77" t="str">
        <f t="shared" si="620"/>
        <v>HDSurvey Experts Ltd</v>
      </c>
      <c r="G3087" s="24" t="s">
        <v>12404</v>
      </c>
      <c r="H3087" s="24" t="s">
        <v>12405</v>
      </c>
      <c r="I3087" s="24" t="s">
        <v>8489</v>
      </c>
      <c r="J3087" s="24" t="s">
        <v>107</v>
      </c>
      <c r="K3087" s="27" t="s">
        <v>1397</v>
      </c>
      <c r="L3087" s="25">
        <v>45873</v>
      </c>
      <c r="M3087" s="25">
        <v>46237</v>
      </c>
      <c r="N3087" s="81">
        <f t="shared" si="623"/>
        <v>46237</v>
      </c>
      <c r="O3087" s="77" t="str">
        <f t="shared" ca="1" si="624"/>
        <v>Expired</v>
      </c>
      <c r="P3087" s="77" t="str" cm="1">
        <f t="array" aca="1" ref="P3087" ca="1">_xlfn.IFS((N3087-TODAY())&gt;=547,"06 Expires over 18 months",(N3087-TODAY())&gt;=365,"05 Expires in 18 months",(N3087-TODAY())&gt;=183,"04 Expires in 12 months",(N3087-TODAY())&gt;=92,"03 Expires in 6 months",(N3087-TODAY())&gt;=31,"02 Expires in 3 months",(N3087-TODAY())&gt;=0,"01 Expires in 30 days",(N3087-TODAY())&gt;=-31,"01 Expired last 30 days",(N3087-TODAY())&gt;=-92,"02 Expired last 3 months",(N3087-TODAY())&gt;=-183,"03 Expired last 6 months",(N3087-TODAY())&gt;=-365,"04 Expired last 12 months",(N3087-TODAY())&gt;=-547,"05 Expired last 18 months",TRUE,"06 Expired over 18 months")</f>
        <v>01 Expired last 30 days</v>
      </c>
      <c r="Q3087" s="65">
        <v>30000</v>
      </c>
      <c r="R3087" s="98">
        <f>MAX(Q3087,Q3087*N(AS3087)/12)</f>
        <v>30000</v>
      </c>
      <c r="S3087" s="77" t="str" cm="1">
        <f t="array" ref="S3087">_xlfn.IFS(R3087&gt;5000000,"Gold",R3087&gt;=500000,"Silver",R3087&gt;30000,"Bronze",TRUE,"Transactional")</f>
        <v>Transactional</v>
      </c>
      <c r="T3087" s="24" t="s">
        <v>54</v>
      </c>
      <c r="U3087" s="27"/>
      <c r="V3087" s="27"/>
      <c r="W3087" s="77" t="str">
        <f t="shared" si="621"/>
        <v>No</v>
      </c>
      <c r="X3087" s="77" t="str">
        <f>IFERROR(_xlfn.XLOOKUP(J3087&amp;"||"&amp;K3087,'Mapping Ref.'!$J$2:$J$538,'Mapping Ref.'!$K$2:$K$538),"")</f>
        <v>Construction &amp; Estates</v>
      </c>
      <c r="Y3087" s="77" t="str" cm="1">
        <f t="array" ref="Y3087">_xlfn.IFS(R3087&gt;2000000,"For Publication",R3087&gt;100000,"PID",R3087&gt;30000,"RFQ",TRUE,"Transactional")</f>
        <v>Transactional</v>
      </c>
      <c r="Z3087" s="24" t="s">
        <v>2277</v>
      </c>
      <c r="AA3087" s="32">
        <v>12</v>
      </c>
      <c r="AB3087" s="24">
        <v>0</v>
      </c>
      <c r="AC3087" s="25">
        <v>45874</v>
      </c>
      <c r="AD3087" s="24" t="s">
        <v>58</v>
      </c>
      <c r="AE3087" s="24" t="s">
        <v>8375</v>
      </c>
      <c r="AF3087" s="24" t="s">
        <v>60</v>
      </c>
      <c r="AG3087" s="24" t="s">
        <v>60</v>
      </c>
      <c r="AH3087" s="24" t="s">
        <v>60</v>
      </c>
      <c r="AI3087" s="24">
        <v>6677800</v>
      </c>
      <c r="AJ3087" s="24" t="s">
        <v>60</v>
      </c>
      <c r="AK3087" s="24" t="s">
        <v>86</v>
      </c>
      <c r="AL3087" s="24" t="s">
        <v>70</v>
      </c>
      <c r="AM3087" s="24" t="s">
        <v>60</v>
      </c>
      <c r="AN3087" s="24" t="s">
        <v>59</v>
      </c>
      <c r="AO3087" s="24">
        <v>0</v>
      </c>
      <c r="AP3087" s="24"/>
      <c r="AQ3087" s="24" t="s">
        <v>12406</v>
      </c>
      <c r="AR3087" s="24" t="s">
        <v>12407</v>
      </c>
      <c r="AS3087" s="89">
        <f t="shared" si="625"/>
        <v>11</v>
      </c>
      <c r="AT3087" s="24"/>
    </row>
    <row r="3088" spans="1:46" x14ac:dyDescent="0.5">
      <c r="A3088" s="24">
        <v>3270</v>
      </c>
      <c r="B3088" s="24" t="s">
        <v>506</v>
      </c>
      <c r="C3088" s="24"/>
      <c r="D3088" s="24" t="s">
        <v>12408</v>
      </c>
      <c r="E3088" s="24" t="s">
        <v>12409</v>
      </c>
      <c r="F3088" s="77" t="str">
        <f t="shared" si="620"/>
        <v>SUPREME PERSONNEL LIMITED T/A SUPREME RECRUITMENT LIMITED</v>
      </c>
      <c r="G3088" s="24" t="s">
        <v>12408</v>
      </c>
      <c r="H3088" s="24" t="s">
        <v>3282</v>
      </c>
      <c r="I3088" s="24" t="s">
        <v>10463</v>
      </c>
      <c r="J3088" s="24" t="s">
        <v>107</v>
      </c>
      <c r="K3088" s="27" t="s">
        <v>3283</v>
      </c>
      <c r="L3088" s="25">
        <v>45875</v>
      </c>
      <c r="M3088" s="25">
        <v>46972</v>
      </c>
      <c r="N3088" s="81">
        <f t="shared" si="623"/>
        <v>46972</v>
      </c>
      <c r="O3088" s="77" t="str">
        <f t="shared" ca="1" si="624"/>
        <v>Live</v>
      </c>
      <c r="P3088" s="77" t="str" cm="1">
        <f t="array" aca="1" ref="P3088" ca="1">_xlfn.IFS((N3088-TODAY())&gt;=547,"06 Expires over 18 months",(N3088-TODAY())&gt;=365,"05 Expires in 18 months",(N3088-TODAY())&gt;=183,"04 Expires in 12 months",(N3088-TODAY())&gt;=92,"03 Expires in 6 months",(N3088-TODAY())&gt;=31,"02 Expires in 3 months",(N3088-TODAY())&gt;=0,"01 Expires in 30 days",(N3088-TODAY())&gt;=-31,"01 Expired last 30 days",(N3088-TODAY())&gt;=-92,"02 Expired last 3 months",(N3088-TODAY())&gt;=-183,"03 Expired last 6 months",(N3088-TODAY())&gt;=-365,"04 Expired last 12 months",(N3088-TODAY())&gt;=-547,"05 Expired last 18 months",TRUE,"06 Expired over 18 months")</f>
        <v>06 Expires over 18 months</v>
      </c>
      <c r="Q3088" s="65">
        <v>8300</v>
      </c>
      <c r="R3088" s="98">
        <f>MAX(Q3088,Q3088*N(AS3088)/12)</f>
        <v>24900</v>
      </c>
      <c r="S3088" s="77" t="str" cm="1">
        <f t="array" ref="S3088">_xlfn.IFS(R3088&gt;5000000,"Gold",R3088&gt;=500000,"Silver",R3088&gt;30000,"Bronze",TRUE,"Transactional")</f>
        <v>Transactional</v>
      </c>
      <c r="T3088" s="24" t="s">
        <v>54</v>
      </c>
      <c r="U3088" s="27"/>
      <c r="V3088" s="27"/>
      <c r="W3088" s="77" t="str">
        <f t="shared" si="621"/>
        <v>No</v>
      </c>
      <c r="X3088" s="77" t="str">
        <f>IFERROR(_xlfn.XLOOKUP(J3088&amp;"||"&amp;K3088,'Mapping Ref.'!$J$2:$J$538,'Mapping Ref.'!$K$2:$K$538),"")</f>
        <v>Construction &amp; Estates</v>
      </c>
      <c r="Y3088" s="77" t="str" cm="1">
        <f t="array" ref="Y3088">_xlfn.IFS(R3088&gt;2000000,"For Publication",R3088&gt;100000,"PID",R3088&gt;30000,"RFQ",TRUE,"Transactional")</f>
        <v>Transactional</v>
      </c>
      <c r="Z3088" s="24" t="s">
        <v>2277</v>
      </c>
      <c r="AA3088" s="32">
        <v>36</v>
      </c>
      <c r="AB3088" s="24">
        <v>0</v>
      </c>
      <c r="AC3088" s="25">
        <v>45874</v>
      </c>
      <c r="AD3088" s="24" t="s">
        <v>58</v>
      </c>
      <c r="AE3088" s="24" t="s">
        <v>8375</v>
      </c>
      <c r="AF3088" s="24" t="s">
        <v>59</v>
      </c>
      <c r="AG3088" s="24" t="s">
        <v>59</v>
      </c>
      <c r="AH3088" s="24" t="s">
        <v>60</v>
      </c>
      <c r="AI3088" s="24">
        <v>3236982</v>
      </c>
      <c r="AJ3088" s="24" t="s">
        <v>59</v>
      </c>
      <c r="AK3088" s="24" t="s">
        <v>101</v>
      </c>
      <c r="AL3088" s="24" t="s">
        <v>70</v>
      </c>
      <c r="AM3088" s="24" t="s">
        <v>60</v>
      </c>
      <c r="AN3088" s="24" t="s">
        <v>59</v>
      </c>
      <c r="AO3088" s="24">
        <v>0</v>
      </c>
      <c r="AP3088" s="24"/>
      <c r="AQ3088" s="24" t="s">
        <v>12410</v>
      </c>
      <c r="AR3088" s="24" t="s">
        <v>12411</v>
      </c>
      <c r="AS3088" s="89">
        <f t="shared" si="625"/>
        <v>36</v>
      </c>
      <c r="AT3088" s="24"/>
    </row>
    <row r="3089" spans="1:46" x14ac:dyDescent="0.5">
      <c r="A3089" s="24">
        <v>3271</v>
      </c>
      <c r="B3089" s="24"/>
      <c r="C3089" s="24" t="s">
        <v>77</v>
      </c>
      <c r="D3089" s="24" t="s">
        <v>12412</v>
      </c>
      <c r="E3089" s="24" t="s">
        <v>12413</v>
      </c>
      <c r="F3089" s="77" t="str">
        <f t="shared" si="620"/>
        <v>CLM FIREPROOFING LTD</v>
      </c>
      <c r="G3089" s="24" t="s">
        <v>12414</v>
      </c>
      <c r="H3089" s="24" t="s">
        <v>784</v>
      </c>
      <c r="I3089" s="24" t="s">
        <v>1128</v>
      </c>
      <c r="J3089" s="24" t="s">
        <v>321</v>
      </c>
      <c r="K3089" s="27" t="s">
        <v>3201</v>
      </c>
      <c r="L3089" s="25">
        <v>45835</v>
      </c>
      <c r="M3089" s="25">
        <v>45896</v>
      </c>
      <c r="N3089" s="81">
        <f t="shared" si="623"/>
        <v>45896</v>
      </c>
      <c r="O3089" s="77" t="str">
        <f t="shared" ca="1" si="624"/>
        <v>Expired</v>
      </c>
      <c r="P3089" s="77" t="str" cm="1">
        <f t="array" aca="1" ref="P3089" ca="1">_xlfn.IFS((N3089-TODAY())&gt;=547,"06 Expires over 18 months",(N3089-TODAY())&gt;=365,"05 Expires in 18 months",(N3089-TODAY())&gt;=183,"04 Expires in 12 months",(N3089-TODAY())&gt;=92,"03 Expires in 6 months",(N3089-TODAY())&gt;=31,"02 Expires in 3 months",(N3089-TODAY())&gt;=0,"01 Expires in 30 days",(N3089-TODAY())&gt;=-31,"01 Expired last 30 days",(N3089-TODAY())&gt;=-92,"02 Expired last 3 months",(N3089-TODAY())&gt;=-183,"03 Expired last 6 months",(N3089-TODAY())&gt;=-365,"04 Expired last 12 months",(N3089-TODAY())&gt;=-547,"05 Expired last 18 months",TRUE,"06 Expired over 18 months")</f>
        <v>04 Expired last 12 months</v>
      </c>
      <c r="Q3089" s="104"/>
      <c r="R3089" s="98">
        <v>0</v>
      </c>
      <c r="S3089" s="77" t="str" cm="1">
        <f t="array" ref="S3089">_xlfn.IFS(R3089&gt;5000000,"Gold",R3089&gt;=500000,"Silver",R3089&gt;30000,"Bronze",TRUE,"Transactional")</f>
        <v>Transactional</v>
      </c>
      <c r="T3089" s="24" t="s">
        <v>122</v>
      </c>
      <c r="U3089" s="27"/>
      <c r="V3089" s="27"/>
      <c r="W3089" s="77" t="str">
        <f t="shared" si="621"/>
        <v>No</v>
      </c>
      <c r="X3089" s="77" t="str">
        <f>IFERROR(_xlfn.XLOOKUP(J3089&amp;"||"&amp;K3089,'Mapping Ref.'!$J$2:$J$538,'Mapping Ref.'!$K$2:$K$538),"")</f>
        <v>Corporate</v>
      </c>
      <c r="Y3089" s="77" t="str" cm="1">
        <f t="array" ref="Y3089">_xlfn.IFS(R3089&gt;2000000,"For Publication",R3089&gt;100000,"PID",R3089&gt;30000,"RFQ",TRUE,"Transactional")</f>
        <v>Transactional</v>
      </c>
      <c r="Z3089" s="24" t="s">
        <v>2277</v>
      </c>
      <c r="AA3089" s="32">
        <v>0</v>
      </c>
      <c r="AB3089" s="24">
        <v>0</v>
      </c>
      <c r="AC3089" s="25">
        <v>45874</v>
      </c>
      <c r="AD3089" s="24" t="s">
        <v>58</v>
      </c>
      <c r="AE3089" s="24" t="s">
        <v>8502</v>
      </c>
      <c r="AF3089" s="24" t="s">
        <v>60</v>
      </c>
      <c r="AG3089" s="24" t="s">
        <v>60</v>
      </c>
      <c r="AH3089" s="24" t="s">
        <v>60</v>
      </c>
      <c r="AI3089" s="24">
        <v>4418891</v>
      </c>
      <c r="AJ3089" s="24" t="s">
        <v>59</v>
      </c>
      <c r="AK3089" s="24" t="s">
        <v>101</v>
      </c>
      <c r="AL3089" s="24" t="s">
        <v>70</v>
      </c>
      <c r="AM3089" s="24" t="s">
        <v>60</v>
      </c>
      <c r="AN3089" s="24" t="s">
        <v>59</v>
      </c>
      <c r="AO3089" s="24">
        <v>0</v>
      </c>
      <c r="AP3089" s="24" t="s">
        <v>8471</v>
      </c>
      <c r="AQ3089" s="24" t="s">
        <v>12415</v>
      </c>
      <c r="AR3089" s="24" t="s">
        <v>12416</v>
      </c>
      <c r="AS3089" s="89">
        <f t="shared" si="625"/>
        <v>2</v>
      </c>
      <c r="AT3089" s="24" t="s">
        <v>3864</v>
      </c>
    </row>
    <row r="3090" spans="1:46" x14ac:dyDescent="0.5">
      <c r="A3090" s="24">
        <v>3272</v>
      </c>
      <c r="B3090" s="24"/>
      <c r="C3090" s="24" t="s">
        <v>77</v>
      </c>
      <c r="D3090" s="24" t="s">
        <v>12417</v>
      </c>
      <c r="E3090" s="24" t="s">
        <v>12418</v>
      </c>
      <c r="F3090" s="77" t="str">
        <f t="shared" si="620"/>
        <v>NEW LOCAL LTD</v>
      </c>
      <c r="G3090" s="24" t="s">
        <v>7289</v>
      </c>
      <c r="H3090" s="24" t="s">
        <v>7290</v>
      </c>
      <c r="I3090" s="24" t="s">
        <v>7290</v>
      </c>
      <c r="J3090" s="24" t="s">
        <v>97</v>
      </c>
      <c r="K3090" s="27" t="s">
        <v>7292</v>
      </c>
      <c r="L3090" s="25">
        <v>45567</v>
      </c>
      <c r="M3090" s="25">
        <v>45657</v>
      </c>
      <c r="N3090" s="81">
        <f t="shared" si="623"/>
        <v>45657</v>
      </c>
      <c r="O3090" s="77" t="str">
        <f t="shared" ca="1" si="624"/>
        <v>Expired</v>
      </c>
      <c r="P3090" s="77" t="str" cm="1">
        <f t="array" aca="1" ref="P3090" ca="1">_xlfn.IFS((N3090-TODAY())&gt;=547,"06 Expires over 18 months",(N3090-TODAY())&gt;=365,"05 Expires in 18 months",(N3090-TODAY())&gt;=183,"04 Expires in 12 months",(N3090-TODAY())&gt;=92,"03 Expires in 6 months",(N3090-TODAY())&gt;=31,"02 Expires in 3 months",(N3090-TODAY())&gt;=0,"01 Expires in 30 days",(N3090-TODAY())&gt;=-31,"01 Expired last 30 days",(N3090-TODAY())&gt;=-92,"02 Expired last 3 months",(N3090-TODAY())&gt;=-183,"03 Expired last 6 months",(N3090-TODAY())&gt;=-365,"04 Expired last 12 months",(N3090-TODAY())&gt;=-547,"05 Expired last 18 months",TRUE,"06 Expired over 18 months")</f>
        <v>06 Expired over 18 months</v>
      </c>
      <c r="Q3090" s="65">
        <v>12350</v>
      </c>
      <c r="R3090" s="98">
        <f>MAX(Q3090,Q3090*N(AS3090)/12)</f>
        <v>12350</v>
      </c>
      <c r="S3090" s="77" t="str" cm="1">
        <f t="array" ref="S3090">_xlfn.IFS(R3090&gt;5000000,"Gold",R3090&gt;=500000,"Silver",R3090&gt;30000,"Bronze",TRUE,"Transactional")</f>
        <v>Transactional</v>
      </c>
      <c r="T3090" s="24" t="s">
        <v>54</v>
      </c>
      <c r="U3090" s="27"/>
      <c r="V3090" s="27"/>
      <c r="W3090" s="77" t="str">
        <f t="shared" si="621"/>
        <v>No</v>
      </c>
      <c r="X3090" s="77" t="str">
        <f>IFERROR(_xlfn.XLOOKUP(J3090&amp;"||"&amp;K3090,'Mapping Ref.'!$J$2:$J$538,'Mapping Ref.'!$K$2:$K$538),"")</f>
        <v>Corporate</v>
      </c>
      <c r="Y3090" s="77" t="str" cm="1">
        <f t="array" ref="Y3090">_xlfn.IFS(R3090&gt;2000000,"For Publication",R3090&gt;100000,"PID",R3090&gt;30000,"RFQ",TRUE,"Transactional")</f>
        <v>Transactional</v>
      </c>
      <c r="Z3090" s="24" t="s">
        <v>2277</v>
      </c>
      <c r="AA3090" s="32">
        <v>3</v>
      </c>
      <c r="AB3090" s="24">
        <v>0</v>
      </c>
      <c r="AC3090" s="25">
        <v>45874</v>
      </c>
      <c r="AD3090" s="24" t="s">
        <v>58</v>
      </c>
      <c r="AE3090" s="24" t="s">
        <v>2370</v>
      </c>
      <c r="AF3090" s="24" t="s">
        <v>60</v>
      </c>
      <c r="AG3090" s="24" t="s">
        <v>60</v>
      </c>
      <c r="AH3090" s="24" t="s">
        <v>60</v>
      </c>
      <c r="AI3090" s="24">
        <v>3598256</v>
      </c>
      <c r="AJ3090" s="24" t="s">
        <v>59</v>
      </c>
      <c r="AK3090" s="24" t="s">
        <v>101</v>
      </c>
      <c r="AL3090" s="24" t="s">
        <v>70</v>
      </c>
      <c r="AM3090" s="24" t="s">
        <v>60</v>
      </c>
      <c r="AN3090" s="24" t="s">
        <v>8471</v>
      </c>
      <c r="AO3090" s="24">
        <v>0</v>
      </c>
      <c r="AP3090" s="24" t="s">
        <v>12419</v>
      </c>
      <c r="AQ3090" s="24" t="s">
        <v>7289</v>
      </c>
      <c r="AR3090" s="24" t="s">
        <v>12420</v>
      </c>
      <c r="AS3090" s="89">
        <f t="shared" si="625"/>
        <v>2</v>
      </c>
      <c r="AT3090" s="24" t="s">
        <v>7293</v>
      </c>
    </row>
    <row r="3091" spans="1:46" x14ac:dyDescent="0.5">
      <c r="A3091" s="24">
        <v>3273</v>
      </c>
      <c r="B3091" s="24"/>
      <c r="C3091" s="24"/>
      <c r="D3091" s="24" t="s">
        <v>12421</v>
      </c>
      <c r="E3091" s="24" t="s">
        <v>12422</v>
      </c>
      <c r="F3091" s="77" t="str">
        <f t="shared" si="620"/>
        <v>HANWELL HOOTIE MUSIC FESTIVAL CIC</v>
      </c>
      <c r="G3091" s="24" t="s">
        <v>12423</v>
      </c>
      <c r="H3091" s="24" t="s">
        <v>7290</v>
      </c>
      <c r="I3091" s="24" t="s">
        <v>7290</v>
      </c>
      <c r="J3091" s="24" t="s">
        <v>97</v>
      </c>
      <c r="K3091" s="27" t="s">
        <v>7292</v>
      </c>
      <c r="L3091" s="25">
        <v>45423</v>
      </c>
      <c r="M3091" s="25">
        <v>45423</v>
      </c>
      <c r="N3091" s="81">
        <f t="shared" si="623"/>
        <v>45423</v>
      </c>
      <c r="O3091" s="77" t="str">
        <f t="shared" ca="1" si="624"/>
        <v>Expired</v>
      </c>
      <c r="P3091" s="77" t="str" cm="1">
        <f t="array" aca="1" ref="P3091" ca="1">_xlfn.IFS((N3091-TODAY())&gt;=547,"06 Expires over 18 months",(N3091-TODAY())&gt;=365,"05 Expires in 18 months",(N3091-TODAY())&gt;=183,"04 Expires in 12 months",(N3091-TODAY())&gt;=92,"03 Expires in 6 months",(N3091-TODAY())&gt;=31,"02 Expires in 3 months",(N3091-TODAY())&gt;=0,"01 Expires in 30 days",(N3091-TODAY())&gt;=-31,"01 Expired last 30 days",(N3091-TODAY())&gt;=-92,"02 Expired last 3 months",(N3091-TODAY())&gt;=-183,"03 Expired last 6 months",(N3091-TODAY())&gt;=-365,"04 Expired last 12 months",(N3091-TODAY())&gt;=-547,"05 Expired last 18 months",TRUE,"06 Expired over 18 months")</f>
        <v>06 Expired over 18 months</v>
      </c>
      <c r="Q3091" s="65">
        <v>5000</v>
      </c>
      <c r="R3091" s="98">
        <f>MAX(Q3091,Q3091*N(AS3091)/12)</f>
        <v>5000</v>
      </c>
      <c r="S3091" s="77" t="str" cm="1">
        <f t="array" ref="S3091">_xlfn.IFS(R3091&gt;5000000,"Gold",R3091&gt;=500000,"Silver",R3091&gt;30000,"Bronze",TRUE,"Transactional")</f>
        <v>Transactional</v>
      </c>
      <c r="T3091" s="24" t="s">
        <v>54</v>
      </c>
      <c r="U3091" s="27"/>
      <c r="V3091" s="27"/>
      <c r="W3091" s="77" t="str">
        <f t="shared" si="621"/>
        <v>No</v>
      </c>
      <c r="X3091" s="77" t="str">
        <f>IFERROR(_xlfn.XLOOKUP(J3091&amp;"||"&amp;K3091,'Mapping Ref.'!$J$2:$J$538,'Mapping Ref.'!$K$2:$K$538),"")</f>
        <v>Corporate</v>
      </c>
      <c r="Y3091" s="77" t="str" cm="1">
        <f t="array" ref="Y3091">_xlfn.IFS(R3091&gt;2000000,"For Publication",R3091&gt;100000,"PID",R3091&gt;30000,"RFQ",TRUE,"Transactional")</f>
        <v>Transactional</v>
      </c>
      <c r="Z3091" s="24" t="s">
        <v>2277</v>
      </c>
      <c r="AA3091" s="32">
        <v>1</v>
      </c>
      <c r="AB3091" s="24">
        <v>0</v>
      </c>
      <c r="AC3091" s="25">
        <v>45874</v>
      </c>
      <c r="AD3091" s="24" t="s">
        <v>58</v>
      </c>
      <c r="AE3091" s="24" t="s">
        <v>12424</v>
      </c>
      <c r="AF3091" s="24" t="s">
        <v>59</v>
      </c>
      <c r="AG3091" s="24" t="s">
        <v>60</v>
      </c>
      <c r="AH3091" s="24" t="s">
        <v>59</v>
      </c>
      <c r="AI3091" s="24">
        <v>9818699</v>
      </c>
      <c r="AJ3091" s="24" t="s">
        <v>59</v>
      </c>
      <c r="AK3091" s="24" t="s">
        <v>86</v>
      </c>
      <c r="AL3091" s="24" t="s">
        <v>70</v>
      </c>
      <c r="AM3091" s="24" t="s">
        <v>60</v>
      </c>
      <c r="AN3091" s="24" t="s">
        <v>8471</v>
      </c>
      <c r="AO3091" s="24">
        <v>0</v>
      </c>
      <c r="AP3091" s="24" t="s">
        <v>12425</v>
      </c>
      <c r="AQ3091" s="24" t="s">
        <v>12426</v>
      </c>
      <c r="AR3091" s="24" t="s">
        <v>12427</v>
      </c>
      <c r="AS3091" s="89">
        <v>0</v>
      </c>
      <c r="AT3091" s="24" t="s">
        <v>12428</v>
      </c>
    </row>
    <row r="3092" spans="1:46" x14ac:dyDescent="0.5">
      <c r="A3092" s="24">
        <v>3274</v>
      </c>
      <c r="B3092" s="24" t="s">
        <v>506</v>
      </c>
      <c r="C3092" s="24" t="s">
        <v>77</v>
      </c>
      <c r="D3092" s="24" t="s">
        <v>12429</v>
      </c>
      <c r="E3092" s="24" t="s">
        <v>12430</v>
      </c>
      <c r="F3092" s="77" t="str">
        <f t="shared" si="620"/>
        <v>PRP ARCHITECTURE LLP</v>
      </c>
      <c r="G3092" s="24" t="s">
        <v>12431</v>
      </c>
      <c r="H3092" s="24" t="s">
        <v>7297</v>
      </c>
      <c r="I3092" s="24" t="s">
        <v>7297</v>
      </c>
      <c r="J3092" s="24" t="s">
        <v>321</v>
      </c>
      <c r="K3092" s="27" t="s">
        <v>11049</v>
      </c>
      <c r="L3092" s="25">
        <v>45662</v>
      </c>
      <c r="M3092" s="25">
        <v>46535</v>
      </c>
      <c r="N3092" s="81">
        <f t="shared" si="623"/>
        <v>46719</v>
      </c>
      <c r="O3092" s="77" t="str">
        <f t="shared" ca="1" si="624"/>
        <v>Live</v>
      </c>
      <c r="P3092" s="77" t="str" cm="1">
        <f t="array" aca="1" ref="P3092" ca="1">_xlfn.IFS((N3092-TODAY())&gt;=547,"06 Expires over 18 months",(N3092-TODAY())&gt;=365,"05 Expires in 18 months",(N3092-TODAY())&gt;=183,"04 Expires in 12 months",(N3092-TODAY())&gt;=92,"03 Expires in 6 months",(N3092-TODAY())&gt;=31,"02 Expires in 3 months",(N3092-TODAY())&gt;=0,"01 Expires in 30 days",(N3092-TODAY())&gt;=-31,"01 Expired last 30 days",(N3092-TODAY())&gt;=-92,"02 Expired last 3 months",(N3092-TODAY())&gt;=-183,"03 Expired last 6 months",(N3092-TODAY())&gt;=-365,"04 Expired last 12 months",(N3092-TODAY())&gt;=-547,"05 Expired last 18 months",TRUE,"06 Expired over 18 months")</f>
        <v>05 Expires in 18 months</v>
      </c>
      <c r="Q3092" s="65">
        <v>30000</v>
      </c>
      <c r="R3092" s="98">
        <f>MAX(Q3092,Q3092*N(AS3092)/12)</f>
        <v>85000</v>
      </c>
      <c r="S3092" s="77" t="str" cm="1">
        <f t="array" ref="S3092">_xlfn.IFS(R3092&gt;5000000,"Gold",R3092&gt;=500000,"Silver",R3092&gt;30000,"Bronze",TRUE,"Transactional")</f>
        <v>Bronze</v>
      </c>
      <c r="T3092" s="24" t="s">
        <v>122</v>
      </c>
      <c r="U3092" s="27"/>
      <c r="V3092" s="27"/>
      <c r="W3092" s="77" t="str">
        <f t="shared" si="621"/>
        <v>Yes</v>
      </c>
      <c r="X3092" s="77" t="str">
        <f>IFERROR(_xlfn.XLOOKUP(J3092&amp;"||"&amp;K3092,'Mapping Ref.'!$J$2:$J$538,'Mapping Ref.'!$K$2:$K$538),"")</f>
        <v>Corporate</v>
      </c>
      <c r="Y3092" s="77" t="str" cm="1">
        <f t="array" ref="Y3092">_xlfn.IFS(R3092&gt;2000000,"For Publication",R3092&gt;100000,"PID",R3092&gt;30000,"RFQ",TRUE,"Transactional")</f>
        <v>RFQ</v>
      </c>
      <c r="Z3092" s="24" t="s">
        <v>2277</v>
      </c>
      <c r="AA3092" s="32">
        <v>24</v>
      </c>
      <c r="AB3092" s="24">
        <v>6</v>
      </c>
      <c r="AC3092" s="25">
        <v>45874</v>
      </c>
      <c r="AD3092" s="24" t="s">
        <v>661</v>
      </c>
      <c r="AE3092" s="24" t="s">
        <v>12432</v>
      </c>
      <c r="AF3092" s="24" t="s">
        <v>60</v>
      </c>
      <c r="AG3092" s="24" t="s">
        <v>60</v>
      </c>
      <c r="AH3092" s="24" t="s">
        <v>60</v>
      </c>
      <c r="AI3092" s="24" t="s">
        <v>8013</v>
      </c>
      <c r="AJ3092" s="24" t="s">
        <v>59</v>
      </c>
      <c r="AK3092" s="24" t="s">
        <v>101</v>
      </c>
      <c r="AL3092" s="24" t="s">
        <v>70</v>
      </c>
      <c r="AM3092" s="24" t="s">
        <v>60</v>
      </c>
      <c r="AN3092" s="24" t="s">
        <v>59</v>
      </c>
      <c r="AO3092" s="24">
        <v>0</v>
      </c>
      <c r="AP3092" s="24" t="s">
        <v>8471</v>
      </c>
      <c r="AQ3092" s="24" t="s">
        <v>12433</v>
      </c>
      <c r="AR3092" s="24" t="s">
        <v>12434</v>
      </c>
      <c r="AS3092" s="89">
        <f t="shared" ref="AS3092:AS3105" si="626">DATEDIF(L3092,N3092,"m")</f>
        <v>34</v>
      </c>
      <c r="AT3092" s="24" t="s">
        <v>8014</v>
      </c>
    </row>
    <row r="3093" spans="1:46" x14ac:dyDescent="0.5">
      <c r="A3093" s="24">
        <v>3275</v>
      </c>
      <c r="B3093" s="24"/>
      <c r="C3093" s="24" t="s">
        <v>77</v>
      </c>
      <c r="D3093" s="24" t="s">
        <v>12435</v>
      </c>
      <c r="E3093" s="24" t="s">
        <v>12436</v>
      </c>
      <c r="F3093" s="77" t="str">
        <f t="shared" si="620"/>
        <v>DIRECT CATERING EQUIPMENT LTD</v>
      </c>
      <c r="G3093" s="24" t="s">
        <v>1034</v>
      </c>
      <c r="H3093" s="24" t="s">
        <v>784</v>
      </c>
      <c r="I3093" s="24" t="s">
        <v>1128</v>
      </c>
      <c r="J3093" s="24" t="s">
        <v>321</v>
      </c>
      <c r="K3093" s="27" t="s">
        <v>3201</v>
      </c>
      <c r="L3093" s="25">
        <v>45874</v>
      </c>
      <c r="M3093" s="25">
        <v>45904</v>
      </c>
      <c r="N3093" s="81">
        <f t="shared" si="623"/>
        <v>45904</v>
      </c>
      <c r="O3093" s="77" t="str">
        <f t="shared" ca="1" si="624"/>
        <v>Expired</v>
      </c>
      <c r="P3093" s="77" t="str" cm="1">
        <f t="array" aca="1" ref="P3093" ca="1">_xlfn.IFS((N3093-TODAY())&gt;=547,"06 Expires over 18 months",(N3093-TODAY())&gt;=365,"05 Expires in 18 months",(N3093-TODAY())&gt;=183,"04 Expires in 12 months",(N3093-TODAY())&gt;=92,"03 Expires in 6 months",(N3093-TODAY())&gt;=31,"02 Expires in 3 months",(N3093-TODAY())&gt;=0,"01 Expires in 30 days",(N3093-TODAY())&gt;=-31,"01 Expired last 30 days",(N3093-TODAY())&gt;=-92,"02 Expired last 3 months",(N3093-TODAY())&gt;=-183,"03 Expired last 6 months",(N3093-TODAY())&gt;=-365,"04 Expired last 12 months",(N3093-TODAY())&gt;=-547,"05 Expired last 18 months",TRUE,"06 Expired over 18 months")</f>
        <v>04 Expired last 12 months</v>
      </c>
      <c r="Q3093" s="104"/>
      <c r="R3093" s="98">
        <v>0</v>
      </c>
      <c r="S3093" s="77" t="str" cm="1">
        <f t="array" ref="S3093">_xlfn.IFS(R3093&gt;5000000,"Gold",R3093&gt;=500000,"Silver",R3093&gt;30000,"Bronze",TRUE,"Transactional")</f>
        <v>Transactional</v>
      </c>
      <c r="T3093" s="24" t="s">
        <v>54</v>
      </c>
      <c r="U3093" s="27"/>
      <c r="V3093" s="27"/>
      <c r="W3093" s="77" t="str">
        <f t="shared" si="621"/>
        <v>No</v>
      </c>
      <c r="X3093" s="77" t="str">
        <f>IFERROR(_xlfn.XLOOKUP(J3093&amp;"||"&amp;K3093,'Mapping Ref.'!$J$2:$J$538,'Mapping Ref.'!$K$2:$K$538),"")</f>
        <v>Corporate</v>
      </c>
      <c r="Y3093" s="77" t="str" cm="1">
        <f t="array" ref="Y3093">_xlfn.IFS(R3093&gt;2000000,"For Publication",R3093&gt;100000,"PID",R3093&gt;30000,"RFQ",TRUE,"Transactional")</f>
        <v>Transactional</v>
      </c>
      <c r="Z3093" s="24" t="s">
        <v>2277</v>
      </c>
      <c r="AA3093" s="32">
        <v>0</v>
      </c>
      <c r="AB3093" s="24">
        <v>0</v>
      </c>
      <c r="AC3093" s="25">
        <v>45874</v>
      </c>
      <c r="AD3093" s="24" t="s">
        <v>58</v>
      </c>
      <c r="AE3093" s="24" t="s">
        <v>12437</v>
      </c>
      <c r="AF3093" s="24" t="s">
        <v>59</v>
      </c>
      <c r="AG3093" s="24" t="s">
        <v>59</v>
      </c>
      <c r="AH3093" s="24" t="s">
        <v>60</v>
      </c>
      <c r="AI3093" s="24">
        <v>3071911</v>
      </c>
      <c r="AJ3093" s="24" t="s">
        <v>59</v>
      </c>
      <c r="AK3093" s="24" t="s">
        <v>101</v>
      </c>
      <c r="AL3093" s="24" t="s">
        <v>70</v>
      </c>
      <c r="AM3093" s="24" t="s">
        <v>60</v>
      </c>
      <c r="AN3093" s="24" t="s">
        <v>59</v>
      </c>
      <c r="AO3093" s="24">
        <v>0</v>
      </c>
      <c r="AP3093" s="24" t="s">
        <v>8471</v>
      </c>
      <c r="AQ3093" s="24" t="s">
        <v>11457</v>
      </c>
      <c r="AR3093" s="24" t="s">
        <v>11458</v>
      </c>
      <c r="AS3093" s="89">
        <f t="shared" si="626"/>
        <v>0</v>
      </c>
      <c r="AT3093" s="24" t="s">
        <v>1036</v>
      </c>
    </row>
    <row r="3094" spans="1:46" x14ac:dyDescent="0.5">
      <c r="A3094" s="24">
        <v>3276</v>
      </c>
      <c r="B3094" s="24" t="s">
        <v>506</v>
      </c>
      <c r="C3094" s="24" t="s">
        <v>77</v>
      </c>
      <c r="D3094" s="24" t="s">
        <v>12438</v>
      </c>
      <c r="E3094" s="24" t="s">
        <v>12438</v>
      </c>
      <c r="F3094" s="77" t="str">
        <f t="shared" si="620"/>
        <v>ERNEST DOE &amp; SONS LTD</v>
      </c>
      <c r="G3094" s="24" t="s">
        <v>9106</v>
      </c>
      <c r="H3094" s="24" t="s">
        <v>3282</v>
      </c>
      <c r="I3094" s="24" t="s">
        <v>10463</v>
      </c>
      <c r="J3094" s="24" t="s">
        <v>107</v>
      </c>
      <c r="K3094" s="27" t="s">
        <v>3283</v>
      </c>
      <c r="L3094" s="25">
        <v>45880</v>
      </c>
      <c r="M3094" s="25">
        <v>46975</v>
      </c>
      <c r="N3094" s="81">
        <f t="shared" si="623"/>
        <v>47340</v>
      </c>
      <c r="O3094" s="77" t="str">
        <f t="shared" ca="1" si="624"/>
        <v>Live</v>
      </c>
      <c r="P3094" s="77" t="str" cm="1">
        <f t="array" aca="1" ref="P3094" ca="1">_xlfn.IFS((N3094-TODAY())&gt;=547,"06 Expires over 18 months",(N3094-TODAY())&gt;=365,"05 Expires in 18 months",(N3094-TODAY())&gt;=183,"04 Expires in 12 months",(N3094-TODAY())&gt;=92,"03 Expires in 6 months",(N3094-TODAY())&gt;=31,"02 Expires in 3 months",(N3094-TODAY())&gt;=0,"01 Expires in 30 days",(N3094-TODAY())&gt;=-31,"01 Expired last 30 days",(N3094-TODAY())&gt;=-92,"02 Expired last 3 months",(N3094-TODAY())&gt;=-183,"03 Expired last 6 months",(N3094-TODAY())&gt;=-365,"04 Expired last 12 months",(N3094-TODAY())&gt;=-547,"05 Expired last 18 months",TRUE,"06 Expired over 18 months")</f>
        <v>06 Expires over 18 months</v>
      </c>
      <c r="Q3094" s="65">
        <v>120000</v>
      </c>
      <c r="R3094" s="98">
        <f t="shared" ref="R3094:R3106" si="627">MAX(Q3094,Q3094*N(AS3094)/12)</f>
        <v>470000</v>
      </c>
      <c r="S3094" s="77" t="str" cm="1">
        <f t="array" ref="S3094">_xlfn.IFS(R3094&gt;5000000,"Gold",R3094&gt;=500000,"Silver",R3094&gt;30000,"Bronze",TRUE,"Transactional")</f>
        <v>Bronze</v>
      </c>
      <c r="T3094" s="24" t="s">
        <v>54</v>
      </c>
      <c r="U3094" s="27"/>
      <c r="V3094" s="27"/>
      <c r="W3094" s="77" t="str">
        <f t="shared" si="621"/>
        <v>Yes</v>
      </c>
      <c r="X3094" s="77" t="str">
        <f>IFERROR(_xlfn.XLOOKUP(J3094&amp;"||"&amp;K3094,'Mapping Ref.'!$J$2:$J$538,'Mapping Ref.'!$K$2:$K$538),"")</f>
        <v>Construction &amp; Estates</v>
      </c>
      <c r="Y3094" s="77" t="str" cm="1">
        <f t="array" ref="Y3094">_xlfn.IFS(R3094&gt;2000000,"For Publication",R3094&gt;100000,"PID",R3094&gt;30000,"RFQ",TRUE,"Transactional")</f>
        <v>PID</v>
      </c>
      <c r="Z3094" s="24" t="s">
        <v>2277</v>
      </c>
      <c r="AA3094" s="32">
        <v>24</v>
      </c>
      <c r="AB3094" s="24">
        <v>12</v>
      </c>
      <c r="AC3094" s="25">
        <v>45875</v>
      </c>
      <c r="AD3094" s="24" t="s">
        <v>661</v>
      </c>
      <c r="AE3094" s="24" t="s">
        <v>11275</v>
      </c>
      <c r="AF3094" s="24" t="s">
        <v>60</v>
      </c>
      <c r="AG3094" s="24" t="s">
        <v>60</v>
      </c>
      <c r="AH3094" s="24" t="s">
        <v>60</v>
      </c>
      <c r="AI3094" s="24">
        <v>431173</v>
      </c>
      <c r="AJ3094" s="24" t="s">
        <v>59</v>
      </c>
      <c r="AK3094" s="24" t="s">
        <v>86</v>
      </c>
      <c r="AL3094" s="24" t="s">
        <v>70</v>
      </c>
      <c r="AM3094" s="24" t="s">
        <v>60</v>
      </c>
      <c r="AN3094" s="24" t="s">
        <v>59</v>
      </c>
      <c r="AO3094" s="24">
        <v>0</v>
      </c>
      <c r="AP3094" s="24"/>
      <c r="AQ3094" s="24" t="s">
        <v>12439</v>
      </c>
      <c r="AR3094" s="24" t="s">
        <v>12440</v>
      </c>
      <c r="AS3094" s="89">
        <f t="shared" si="626"/>
        <v>47</v>
      </c>
      <c r="AT3094" s="24" t="s">
        <v>2150</v>
      </c>
    </row>
    <row r="3095" spans="1:46" x14ac:dyDescent="0.5">
      <c r="A3095" s="24">
        <v>3277</v>
      </c>
      <c r="B3095" s="24" t="s">
        <v>506</v>
      </c>
      <c r="C3095" s="24"/>
      <c r="D3095" s="24" t="s">
        <v>9602</v>
      </c>
      <c r="E3095" s="24" t="s">
        <v>12441</v>
      </c>
      <c r="F3095" s="77" t="str">
        <f t="shared" si="620"/>
        <v>INNOVATIVE SAFETY SYSTEMS LIMITED</v>
      </c>
      <c r="G3095" s="24" t="s">
        <v>9602</v>
      </c>
      <c r="H3095" s="24" t="s">
        <v>3282</v>
      </c>
      <c r="I3095" s="24" t="s">
        <v>10463</v>
      </c>
      <c r="J3095" s="24" t="s">
        <v>107</v>
      </c>
      <c r="K3095" s="27" t="s">
        <v>3283</v>
      </c>
      <c r="L3095" s="25">
        <v>45875</v>
      </c>
      <c r="M3095" s="25">
        <v>46970</v>
      </c>
      <c r="N3095" s="81">
        <f t="shared" si="623"/>
        <v>46970</v>
      </c>
      <c r="O3095" s="77" t="str">
        <f t="shared" ca="1" si="624"/>
        <v>Live</v>
      </c>
      <c r="P3095" s="77" t="str" cm="1">
        <f t="array" aca="1" ref="P3095" ca="1">_xlfn.IFS((N3095-TODAY())&gt;=547,"06 Expires over 18 months",(N3095-TODAY())&gt;=365,"05 Expires in 18 months",(N3095-TODAY())&gt;=183,"04 Expires in 12 months",(N3095-TODAY())&gt;=92,"03 Expires in 6 months",(N3095-TODAY())&gt;=31,"02 Expires in 3 months",(N3095-TODAY())&gt;=0,"01 Expires in 30 days",(N3095-TODAY())&gt;=-31,"01 Expired last 30 days",(N3095-TODAY())&gt;=-92,"02 Expired last 3 months",(N3095-TODAY())&gt;=-183,"03 Expired last 6 months",(N3095-TODAY())&gt;=-365,"04 Expired last 12 months",(N3095-TODAY())&gt;=-547,"05 Expired last 18 months",TRUE,"06 Expired over 18 months")</f>
        <v>06 Expires over 18 months</v>
      </c>
      <c r="Q3095" s="65">
        <v>22000</v>
      </c>
      <c r="R3095" s="98">
        <f t="shared" si="627"/>
        <v>64166.666666666664</v>
      </c>
      <c r="S3095" s="77" t="str" cm="1">
        <f t="array" ref="S3095">_xlfn.IFS(R3095&gt;5000000,"Gold",R3095&gt;=500000,"Silver",R3095&gt;30000,"Bronze",TRUE,"Transactional")</f>
        <v>Bronze</v>
      </c>
      <c r="T3095" s="24" t="s">
        <v>54</v>
      </c>
      <c r="U3095" s="27"/>
      <c r="V3095" s="27"/>
      <c r="W3095" s="77" t="str">
        <f t="shared" si="621"/>
        <v>No</v>
      </c>
      <c r="X3095" s="77" t="str">
        <f>IFERROR(_xlfn.XLOOKUP(J3095&amp;"||"&amp;K3095,'Mapping Ref.'!$J$2:$J$538,'Mapping Ref.'!$K$2:$K$538),"")</f>
        <v>Construction &amp; Estates</v>
      </c>
      <c r="Y3095" s="77" t="str" cm="1">
        <f t="array" ref="Y3095">_xlfn.IFS(R3095&gt;2000000,"For Publication",R3095&gt;100000,"PID",R3095&gt;30000,"RFQ",TRUE,"Transactional")</f>
        <v>RFQ</v>
      </c>
      <c r="Z3095" s="24" t="s">
        <v>2277</v>
      </c>
      <c r="AA3095" s="32">
        <v>36</v>
      </c>
      <c r="AB3095" s="24">
        <v>0</v>
      </c>
      <c r="AC3095" s="25">
        <v>45875</v>
      </c>
      <c r="AD3095" s="24" t="s">
        <v>58</v>
      </c>
      <c r="AE3095" s="24" t="s">
        <v>8375</v>
      </c>
      <c r="AF3095" s="24" t="s">
        <v>60</v>
      </c>
      <c r="AG3095" s="24" t="s">
        <v>59</v>
      </c>
      <c r="AH3095" s="24" t="s">
        <v>60</v>
      </c>
      <c r="AI3095" s="24">
        <v>6875015</v>
      </c>
      <c r="AJ3095" s="24" t="s">
        <v>59</v>
      </c>
      <c r="AK3095" s="24" t="s">
        <v>101</v>
      </c>
      <c r="AL3095" s="24" t="s">
        <v>8595</v>
      </c>
      <c r="AM3095" s="24" t="s">
        <v>60</v>
      </c>
      <c r="AN3095" s="24" t="s">
        <v>59</v>
      </c>
      <c r="AO3095" s="24">
        <v>0</v>
      </c>
      <c r="AP3095" s="24"/>
      <c r="AQ3095" s="24" t="s">
        <v>12442</v>
      </c>
      <c r="AR3095" s="24" t="s">
        <v>12443</v>
      </c>
      <c r="AS3095" s="89">
        <f t="shared" si="626"/>
        <v>35</v>
      </c>
      <c r="AT3095" s="24"/>
    </row>
    <row r="3096" spans="1:46" x14ac:dyDescent="0.5">
      <c r="A3096" s="24">
        <v>3278</v>
      </c>
      <c r="B3096" s="24" t="s">
        <v>506</v>
      </c>
      <c r="C3096" s="24"/>
      <c r="D3096" s="24" t="s">
        <v>7978</v>
      </c>
      <c r="E3096" s="24" t="s">
        <v>8311</v>
      </c>
      <c r="F3096" s="77" t="str">
        <f t="shared" si="620"/>
        <v>ORIGIN AMENITY SOLUTIONS LTD</v>
      </c>
      <c r="G3096" s="24" t="s">
        <v>7978</v>
      </c>
      <c r="H3096" s="24" t="s">
        <v>3282</v>
      </c>
      <c r="I3096" s="24" t="s">
        <v>10463</v>
      </c>
      <c r="J3096" s="24" t="s">
        <v>107</v>
      </c>
      <c r="K3096" s="27" t="s">
        <v>3283</v>
      </c>
      <c r="L3096" s="25">
        <v>45876</v>
      </c>
      <c r="M3096" s="25">
        <v>46971</v>
      </c>
      <c r="N3096" s="81">
        <f t="shared" si="623"/>
        <v>46971</v>
      </c>
      <c r="O3096" s="77" t="str">
        <f t="shared" ca="1" si="624"/>
        <v>Live</v>
      </c>
      <c r="P3096" s="77" t="str" cm="1">
        <f t="array" aca="1" ref="P3096" ca="1">_xlfn.IFS((N3096-TODAY())&gt;=547,"06 Expires over 18 months",(N3096-TODAY())&gt;=365,"05 Expires in 18 months",(N3096-TODAY())&gt;=183,"04 Expires in 12 months",(N3096-TODAY())&gt;=92,"03 Expires in 6 months",(N3096-TODAY())&gt;=31,"02 Expires in 3 months",(N3096-TODAY())&gt;=0,"01 Expires in 30 days",(N3096-TODAY())&gt;=-31,"01 Expired last 30 days",(N3096-TODAY())&gt;=-92,"02 Expired last 3 months",(N3096-TODAY())&gt;=-183,"03 Expired last 6 months",(N3096-TODAY())&gt;=-365,"04 Expired last 12 months",(N3096-TODAY())&gt;=-547,"05 Expired last 18 months",TRUE,"06 Expired over 18 months")</f>
        <v>06 Expires over 18 months</v>
      </c>
      <c r="Q3096" s="65">
        <v>8300</v>
      </c>
      <c r="R3096" s="98">
        <f t="shared" si="627"/>
        <v>24208.333333333332</v>
      </c>
      <c r="S3096" s="77" t="str" cm="1">
        <f t="array" ref="S3096">_xlfn.IFS(R3096&gt;5000000,"Gold",R3096&gt;=500000,"Silver",R3096&gt;30000,"Bronze",TRUE,"Transactional")</f>
        <v>Transactional</v>
      </c>
      <c r="T3096" s="24" t="s">
        <v>54</v>
      </c>
      <c r="U3096" s="27"/>
      <c r="V3096" s="27"/>
      <c r="W3096" s="77" t="str">
        <f t="shared" si="621"/>
        <v>No</v>
      </c>
      <c r="X3096" s="77" t="str">
        <f>IFERROR(_xlfn.XLOOKUP(J3096&amp;"||"&amp;K3096,'Mapping Ref.'!$J$2:$J$538,'Mapping Ref.'!$K$2:$K$538),"")</f>
        <v>Construction &amp; Estates</v>
      </c>
      <c r="Y3096" s="77" t="str" cm="1">
        <f t="array" ref="Y3096">_xlfn.IFS(R3096&gt;2000000,"For Publication",R3096&gt;100000,"PID",R3096&gt;30000,"RFQ",TRUE,"Transactional")</f>
        <v>Transactional</v>
      </c>
      <c r="Z3096" s="24" t="s">
        <v>2277</v>
      </c>
      <c r="AA3096" s="32">
        <v>36</v>
      </c>
      <c r="AB3096" s="24">
        <v>0</v>
      </c>
      <c r="AC3096" s="25">
        <v>45876</v>
      </c>
      <c r="AD3096" s="24" t="s">
        <v>58</v>
      </c>
      <c r="AE3096" s="24" t="s">
        <v>8375</v>
      </c>
      <c r="AF3096" s="24" t="s">
        <v>60</v>
      </c>
      <c r="AG3096" s="24" t="s">
        <v>59</v>
      </c>
      <c r="AH3096" s="24" t="s">
        <v>60</v>
      </c>
      <c r="AI3096" s="24">
        <v>157345</v>
      </c>
      <c r="AJ3096" s="24" t="s">
        <v>59</v>
      </c>
      <c r="AK3096" s="24" t="s">
        <v>101</v>
      </c>
      <c r="AL3096" s="24" t="s">
        <v>8595</v>
      </c>
      <c r="AM3096" s="24" t="s">
        <v>60</v>
      </c>
      <c r="AN3096" s="24" t="s">
        <v>59</v>
      </c>
      <c r="AO3096" s="24">
        <v>0</v>
      </c>
      <c r="AP3096" s="24"/>
      <c r="AQ3096" s="24" t="s">
        <v>10497</v>
      </c>
      <c r="AR3096" s="24" t="s">
        <v>10498</v>
      </c>
      <c r="AS3096" s="89">
        <f t="shared" si="626"/>
        <v>35</v>
      </c>
      <c r="AT3096" s="24" t="s">
        <v>7978</v>
      </c>
    </row>
    <row r="3097" spans="1:46" x14ac:dyDescent="0.5">
      <c r="A3097" s="24">
        <v>3279</v>
      </c>
      <c r="B3097" s="24" t="s">
        <v>506</v>
      </c>
      <c r="C3097" s="24"/>
      <c r="D3097" s="24" t="s">
        <v>12444</v>
      </c>
      <c r="E3097" s="24" t="s">
        <v>10407</v>
      </c>
      <c r="F3097" s="77" t="str">
        <f t="shared" si="620"/>
        <v>VV LINK</v>
      </c>
      <c r="G3097" s="24" t="s">
        <v>12445</v>
      </c>
      <c r="H3097" s="24" t="s">
        <v>2689</v>
      </c>
      <c r="I3097" s="24" t="s">
        <v>10218</v>
      </c>
      <c r="J3097" s="24" t="s">
        <v>190</v>
      </c>
      <c r="K3097" s="27" t="s">
        <v>2690</v>
      </c>
      <c r="L3097" s="25">
        <v>45505</v>
      </c>
      <c r="M3097" s="25">
        <v>47330</v>
      </c>
      <c r="N3097" s="81">
        <f t="shared" si="623"/>
        <v>48060</v>
      </c>
      <c r="O3097" s="77" t="str">
        <f t="shared" ca="1" si="624"/>
        <v>Live</v>
      </c>
      <c r="P3097" s="77" t="str" cm="1">
        <f t="array" aca="1" ref="P3097" ca="1">_xlfn.IFS((N3097-TODAY())&gt;=547,"06 Expires over 18 months",(N3097-TODAY())&gt;=365,"05 Expires in 18 months",(N3097-TODAY())&gt;=183,"04 Expires in 12 months",(N3097-TODAY())&gt;=92,"03 Expires in 6 months",(N3097-TODAY())&gt;=31,"02 Expires in 3 months",(N3097-TODAY())&gt;=0,"01 Expires in 30 days",(N3097-TODAY())&gt;=-31,"01 Expired last 30 days",(N3097-TODAY())&gt;=-92,"02 Expired last 3 months",(N3097-TODAY())&gt;=-183,"03 Expired last 6 months",(N3097-TODAY())&gt;=-365,"04 Expired last 12 months",(N3097-TODAY())&gt;=-547,"05 Expired last 18 months",TRUE,"06 Expired over 18 months")</f>
        <v>06 Expires over 18 months</v>
      </c>
      <c r="Q3097" s="65">
        <v>75000</v>
      </c>
      <c r="R3097" s="98">
        <f t="shared" si="627"/>
        <v>518750</v>
      </c>
      <c r="S3097" s="77" t="str" cm="1">
        <f t="array" ref="S3097">_xlfn.IFS(R3097&gt;5000000,"Gold",R3097&gt;=500000,"Silver",R3097&gt;30000,"Bronze",TRUE,"Transactional")</f>
        <v>Silver</v>
      </c>
      <c r="T3097" s="24" t="s">
        <v>54</v>
      </c>
      <c r="U3097" s="27"/>
      <c r="V3097" s="27"/>
      <c r="W3097" s="77" t="str">
        <f t="shared" si="621"/>
        <v>Yes</v>
      </c>
      <c r="X3097" s="77" t="str">
        <f>IFERROR(_xlfn.XLOOKUP(J3097&amp;"||"&amp;K3097,'Mapping Ref.'!$J$2:$J$538,'Mapping Ref.'!$K$2:$K$538),"")</f>
        <v>Childrens &amp; Adults</v>
      </c>
      <c r="Y3097" s="77" t="str" cm="1">
        <f t="array" ref="Y3097">_xlfn.IFS(R3097&gt;2000000,"For Publication",R3097&gt;100000,"PID",R3097&gt;30000,"RFQ",TRUE,"Transactional")</f>
        <v>PID</v>
      </c>
      <c r="Z3097" s="24" t="s">
        <v>8586</v>
      </c>
      <c r="AA3097" s="32">
        <v>60</v>
      </c>
      <c r="AB3097" s="24">
        <v>24</v>
      </c>
      <c r="AC3097" s="25">
        <v>45877</v>
      </c>
      <c r="AD3097" s="24" t="s">
        <v>58</v>
      </c>
      <c r="AE3097" s="24" t="s">
        <v>10219</v>
      </c>
      <c r="AF3097" s="24" t="s">
        <v>60</v>
      </c>
      <c r="AG3097" s="24" t="s">
        <v>59</v>
      </c>
      <c r="AH3097" s="24" t="s">
        <v>60</v>
      </c>
      <c r="AI3097" s="24">
        <v>10689523</v>
      </c>
      <c r="AJ3097" s="24" t="s">
        <v>60</v>
      </c>
      <c r="AK3097" s="24" t="s">
        <v>750</v>
      </c>
      <c r="AL3097" s="24" t="s">
        <v>70</v>
      </c>
      <c r="AM3097" s="24" t="s">
        <v>59</v>
      </c>
      <c r="AN3097" s="24" t="s">
        <v>59</v>
      </c>
      <c r="AO3097" s="24">
        <v>0</v>
      </c>
      <c r="AP3097" s="24"/>
      <c r="AQ3097" s="24" t="s">
        <v>12446</v>
      </c>
      <c r="AR3097" s="24" t="s">
        <v>12447</v>
      </c>
      <c r="AS3097" s="89">
        <f t="shared" si="626"/>
        <v>83</v>
      </c>
      <c r="AT3097" s="24"/>
    </row>
    <row r="3098" spans="1:46" x14ac:dyDescent="0.5">
      <c r="A3098" s="24">
        <v>3280</v>
      </c>
      <c r="B3098" s="24" t="s">
        <v>506</v>
      </c>
      <c r="C3098" s="24"/>
      <c r="D3098" s="24" t="s">
        <v>12448</v>
      </c>
      <c r="E3098" s="24" t="s">
        <v>12449</v>
      </c>
      <c r="F3098" s="77" t="str">
        <f t="shared" si="620"/>
        <v>AEBI SCHMIDT UK LIMITED</v>
      </c>
      <c r="G3098" s="24" t="s">
        <v>12448</v>
      </c>
      <c r="H3098" s="24" t="s">
        <v>3282</v>
      </c>
      <c r="I3098" s="24" t="s">
        <v>10463</v>
      </c>
      <c r="J3098" s="24" t="s">
        <v>107</v>
      </c>
      <c r="K3098" s="27" t="s">
        <v>3283</v>
      </c>
      <c r="L3098" s="25">
        <v>45882</v>
      </c>
      <c r="M3098" s="25">
        <v>46977</v>
      </c>
      <c r="N3098" s="81">
        <f t="shared" si="623"/>
        <v>46977</v>
      </c>
      <c r="O3098" s="77" t="str">
        <f t="shared" ca="1" si="624"/>
        <v>Live</v>
      </c>
      <c r="P3098" s="77" t="str" cm="1">
        <f t="array" aca="1" ref="P3098" ca="1">_xlfn.IFS((N3098-TODAY())&gt;=547,"06 Expires over 18 months",(N3098-TODAY())&gt;=365,"05 Expires in 18 months",(N3098-TODAY())&gt;=183,"04 Expires in 12 months",(N3098-TODAY())&gt;=92,"03 Expires in 6 months",(N3098-TODAY())&gt;=31,"02 Expires in 3 months",(N3098-TODAY())&gt;=0,"01 Expires in 30 days",(N3098-TODAY())&gt;=-31,"01 Expired last 30 days",(N3098-TODAY())&gt;=-92,"02 Expired last 3 months",(N3098-TODAY())&gt;=-183,"03 Expired last 6 months",(N3098-TODAY())&gt;=-365,"04 Expired last 12 months",(N3098-TODAY())&gt;=-547,"05 Expired last 18 months",TRUE,"06 Expired over 18 months")</f>
        <v>06 Expires over 18 months</v>
      </c>
      <c r="Q3098" s="65">
        <v>24999</v>
      </c>
      <c r="R3098" s="98">
        <f t="shared" si="627"/>
        <v>72913.75</v>
      </c>
      <c r="S3098" s="77" t="str" cm="1">
        <f t="array" ref="S3098">_xlfn.IFS(R3098&gt;5000000,"Gold",R3098&gt;=500000,"Silver",R3098&gt;30000,"Bronze",TRUE,"Transactional")</f>
        <v>Bronze</v>
      </c>
      <c r="T3098" s="24" t="s">
        <v>54</v>
      </c>
      <c r="U3098" s="27"/>
      <c r="V3098" s="27"/>
      <c r="W3098" s="77" t="str">
        <f t="shared" si="621"/>
        <v>No</v>
      </c>
      <c r="X3098" s="77" t="str">
        <f>IFERROR(_xlfn.XLOOKUP(J3098&amp;"||"&amp;K3098,'Mapping Ref.'!$J$2:$J$538,'Mapping Ref.'!$K$2:$K$538),"")</f>
        <v>Construction &amp; Estates</v>
      </c>
      <c r="Y3098" s="77" t="str" cm="1">
        <f t="array" ref="Y3098">_xlfn.IFS(R3098&gt;2000000,"For Publication",R3098&gt;100000,"PID",R3098&gt;30000,"RFQ",TRUE,"Transactional")</f>
        <v>RFQ</v>
      </c>
      <c r="Z3098" s="24" t="s">
        <v>2277</v>
      </c>
      <c r="AA3098" s="32">
        <v>36</v>
      </c>
      <c r="AB3098" s="24">
        <v>0</v>
      </c>
      <c r="AC3098" s="25">
        <v>45881</v>
      </c>
      <c r="AD3098" s="24" t="s">
        <v>58</v>
      </c>
      <c r="AE3098" s="24" t="s">
        <v>8375</v>
      </c>
      <c r="AF3098" s="24" t="s">
        <v>60</v>
      </c>
      <c r="AG3098" s="24" t="s">
        <v>59</v>
      </c>
      <c r="AH3098" s="24" t="s">
        <v>60</v>
      </c>
      <c r="AI3098" s="24">
        <v>557725</v>
      </c>
      <c r="AJ3098" s="24" t="s">
        <v>59</v>
      </c>
      <c r="AK3098" s="24" t="s">
        <v>101</v>
      </c>
      <c r="AL3098" s="24" t="s">
        <v>8595</v>
      </c>
      <c r="AM3098" s="24" t="s">
        <v>60</v>
      </c>
      <c r="AN3098" s="24" t="s">
        <v>59</v>
      </c>
      <c r="AO3098" s="24">
        <v>0</v>
      </c>
      <c r="AP3098" s="24"/>
      <c r="AQ3098" s="24" t="s">
        <v>12450</v>
      </c>
      <c r="AR3098" s="24" t="s">
        <v>12451</v>
      </c>
      <c r="AS3098" s="89">
        <f t="shared" si="626"/>
        <v>35</v>
      </c>
      <c r="AT3098" s="24"/>
    </row>
    <row r="3099" spans="1:46" x14ac:dyDescent="0.5">
      <c r="A3099" s="24">
        <v>3281</v>
      </c>
      <c r="B3099" s="24" t="s">
        <v>506</v>
      </c>
      <c r="C3099" s="24"/>
      <c r="D3099" s="24" t="s">
        <v>12452</v>
      </c>
      <c r="E3099" s="24" t="s">
        <v>10407</v>
      </c>
      <c r="F3099" s="77" t="str">
        <f t="shared" si="620"/>
        <v>THAMESWIDE GROUP</v>
      </c>
      <c r="G3099" s="24" t="s">
        <v>12453</v>
      </c>
      <c r="H3099" s="24" t="s">
        <v>2689</v>
      </c>
      <c r="I3099" s="24" t="s">
        <v>10218</v>
      </c>
      <c r="J3099" s="24" t="s">
        <v>190</v>
      </c>
      <c r="K3099" s="27" t="s">
        <v>2690</v>
      </c>
      <c r="L3099" s="25">
        <v>45505</v>
      </c>
      <c r="M3099" s="25">
        <v>47330</v>
      </c>
      <c r="N3099" s="81">
        <f t="shared" si="623"/>
        <v>48060</v>
      </c>
      <c r="O3099" s="77" t="str">
        <f t="shared" ca="1" si="624"/>
        <v>Live</v>
      </c>
      <c r="P3099" s="77" t="str" cm="1">
        <f t="array" aca="1" ref="P3099" ca="1">_xlfn.IFS((N3099-TODAY())&gt;=547,"06 Expires over 18 months",(N3099-TODAY())&gt;=365,"05 Expires in 18 months",(N3099-TODAY())&gt;=183,"04 Expires in 12 months",(N3099-TODAY())&gt;=92,"03 Expires in 6 months",(N3099-TODAY())&gt;=31,"02 Expires in 3 months",(N3099-TODAY())&gt;=0,"01 Expires in 30 days",(N3099-TODAY())&gt;=-31,"01 Expired last 30 days",(N3099-TODAY())&gt;=-92,"02 Expired last 3 months",(N3099-TODAY())&gt;=-183,"03 Expired last 6 months",(N3099-TODAY())&gt;=-365,"04 Expired last 12 months",(N3099-TODAY())&gt;=-547,"05 Expired last 18 months",TRUE,"06 Expired over 18 months")</f>
        <v>06 Expires over 18 months</v>
      </c>
      <c r="Q3099" s="65">
        <v>75000</v>
      </c>
      <c r="R3099" s="98">
        <f t="shared" si="627"/>
        <v>518750</v>
      </c>
      <c r="S3099" s="77" t="str" cm="1">
        <f t="array" ref="S3099">_xlfn.IFS(R3099&gt;5000000,"Gold",R3099&gt;=500000,"Silver",R3099&gt;30000,"Bronze",TRUE,"Transactional")</f>
        <v>Silver</v>
      </c>
      <c r="T3099" s="24" t="s">
        <v>54</v>
      </c>
      <c r="U3099" s="27"/>
      <c r="V3099" s="27"/>
      <c r="W3099" s="77" t="str">
        <f t="shared" si="621"/>
        <v>Yes</v>
      </c>
      <c r="X3099" s="77" t="str">
        <f>IFERROR(_xlfn.XLOOKUP(J3099&amp;"||"&amp;K3099,'Mapping Ref.'!$J$2:$J$538,'Mapping Ref.'!$K$2:$K$538),"")</f>
        <v>Childrens &amp; Adults</v>
      </c>
      <c r="Y3099" s="77" t="str" cm="1">
        <f t="array" ref="Y3099">_xlfn.IFS(R3099&gt;2000000,"For Publication",R3099&gt;100000,"PID",R3099&gt;30000,"RFQ",TRUE,"Transactional")</f>
        <v>PID</v>
      </c>
      <c r="Z3099" s="24" t="s">
        <v>8586</v>
      </c>
      <c r="AA3099" s="32">
        <v>60</v>
      </c>
      <c r="AB3099" s="24">
        <v>24</v>
      </c>
      <c r="AC3099" s="25">
        <v>45881</v>
      </c>
      <c r="AD3099" s="24" t="s">
        <v>58</v>
      </c>
      <c r="AE3099" s="24" t="s">
        <v>10219</v>
      </c>
      <c r="AF3099" s="24" t="s">
        <v>60</v>
      </c>
      <c r="AG3099" s="24" t="s">
        <v>59</v>
      </c>
      <c r="AH3099" s="24" t="s">
        <v>60</v>
      </c>
      <c r="AI3099" s="24">
        <v>11736074</v>
      </c>
      <c r="AJ3099" s="24" t="s">
        <v>60</v>
      </c>
      <c r="AK3099" s="24" t="s">
        <v>750</v>
      </c>
      <c r="AL3099" s="24" t="s">
        <v>70</v>
      </c>
      <c r="AM3099" s="24" t="s">
        <v>59</v>
      </c>
      <c r="AN3099" s="24" t="s">
        <v>59</v>
      </c>
      <c r="AO3099" s="24">
        <v>0</v>
      </c>
      <c r="AP3099" s="24"/>
      <c r="AQ3099" s="24" t="s">
        <v>10389</v>
      </c>
      <c r="AR3099" s="24" t="s">
        <v>10390</v>
      </c>
      <c r="AS3099" s="89">
        <f t="shared" si="626"/>
        <v>83</v>
      </c>
      <c r="AT3099" s="24"/>
    </row>
    <row r="3100" spans="1:46" x14ac:dyDescent="0.5">
      <c r="A3100" s="24">
        <v>3282</v>
      </c>
      <c r="B3100" s="24" t="s">
        <v>340</v>
      </c>
      <c r="C3100" s="24" t="s">
        <v>77</v>
      </c>
      <c r="D3100" s="24" t="s">
        <v>12454</v>
      </c>
      <c r="E3100" s="24" t="s">
        <v>12455</v>
      </c>
      <c r="F3100" s="77" t="str">
        <f t="shared" si="620"/>
        <v>CPC PROJECT SERVICES LLP</v>
      </c>
      <c r="G3100" s="24" t="s">
        <v>12456</v>
      </c>
      <c r="H3100" s="24" t="s">
        <v>8824</v>
      </c>
      <c r="I3100" s="24" t="s">
        <v>8824</v>
      </c>
      <c r="J3100" s="24" t="s">
        <v>321</v>
      </c>
      <c r="K3100" s="27" t="s">
        <v>12388</v>
      </c>
      <c r="L3100" s="25">
        <v>45870</v>
      </c>
      <c r="M3100" s="25">
        <v>46075</v>
      </c>
      <c r="N3100" s="81">
        <f t="shared" si="623"/>
        <v>46195</v>
      </c>
      <c r="O3100" s="77" t="str">
        <f t="shared" ca="1" si="624"/>
        <v>Expired</v>
      </c>
      <c r="P3100" s="77" t="str" cm="1">
        <f t="array" aca="1" ref="P3100" ca="1">_xlfn.IFS((N3100-TODAY())&gt;=547,"06 Expires over 18 months",(N3100-TODAY())&gt;=365,"05 Expires in 18 months",(N3100-TODAY())&gt;=183,"04 Expires in 12 months",(N3100-TODAY())&gt;=92,"03 Expires in 6 months",(N3100-TODAY())&gt;=31,"02 Expires in 3 months",(N3100-TODAY())&gt;=0,"01 Expires in 30 days",(N3100-TODAY())&gt;=-31,"01 Expired last 30 days",(N3100-TODAY())&gt;=-92,"02 Expired last 3 months",(N3100-TODAY())&gt;=-183,"03 Expired last 6 months",(N3100-TODAY())&gt;=-365,"04 Expired last 12 months",(N3100-TODAY())&gt;=-547,"05 Expired last 18 months",TRUE,"06 Expired over 18 months")</f>
        <v>02 Expired last 3 months</v>
      </c>
      <c r="Q3100" s="65">
        <v>29650</v>
      </c>
      <c r="R3100" s="98">
        <f t="shared" si="627"/>
        <v>29650</v>
      </c>
      <c r="S3100" s="77" t="str" cm="1">
        <f t="array" ref="S3100">_xlfn.IFS(R3100&gt;5000000,"Gold",R3100&gt;=500000,"Silver",R3100&gt;30000,"Bronze",TRUE,"Transactional")</f>
        <v>Transactional</v>
      </c>
      <c r="T3100" s="24" t="s">
        <v>54</v>
      </c>
      <c r="U3100" s="27"/>
      <c r="V3100" s="27"/>
      <c r="W3100" s="77" t="str">
        <f t="shared" si="621"/>
        <v>Yes</v>
      </c>
      <c r="X3100" s="77" t="str">
        <f>IFERROR(_xlfn.XLOOKUP(J3100&amp;"||"&amp;K3100,'Mapping Ref.'!$J$2:$J$538,'Mapping Ref.'!$K$2:$K$538),"")</f>
        <v>Corporate</v>
      </c>
      <c r="Y3100" s="77" t="str" cm="1">
        <f t="array" ref="Y3100">_xlfn.IFS(R3100&gt;2000000,"For Publication",R3100&gt;100000,"PID",R3100&gt;30000,"RFQ",TRUE,"Transactional")</f>
        <v>Transactional</v>
      </c>
      <c r="Z3100" s="24" t="s">
        <v>2277</v>
      </c>
      <c r="AA3100" s="32">
        <v>8</v>
      </c>
      <c r="AB3100" s="24">
        <v>4</v>
      </c>
      <c r="AC3100" s="25">
        <v>45881</v>
      </c>
      <c r="AD3100" s="24" t="s">
        <v>1066</v>
      </c>
      <c r="AE3100" s="24">
        <v>1</v>
      </c>
      <c r="AF3100" s="24" t="s">
        <v>60</v>
      </c>
      <c r="AG3100" s="24" t="s">
        <v>60</v>
      </c>
      <c r="AH3100" s="24" t="s">
        <v>60</v>
      </c>
      <c r="AI3100" s="24">
        <v>15334213</v>
      </c>
      <c r="AJ3100" s="24" t="s">
        <v>60</v>
      </c>
      <c r="AK3100" s="24" t="s">
        <v>101</v>
      </c>
      <c r="AL3100" s="24" t="s">
        <v>70</v>
      </c>
      <c r="AM3100" s="24" t="s">
        <v>59</v>
      </c>
      <c r="AN3100" s="24" t="s">
        <v>59</v>
      </c>
      <c r="AO3100" s="24">
        <v>6</v>
      </c>
      <c r="AP3100" s="24"/>
      <c r="AQ3100" s="24" t="s">
        <v>12389</v>
      </c>
      <c r="AR3100" s="24" t="s">
        <v>12457</v>
      </c>
      <c r="AS3100" s="89">
        <f t="shared" si="626"/>
        <v>10</v>
      </c>
      <c r="AT3100" s="24" t="s">
        <v>5277</v>
      </c>
    </row>
    <row r="3101" spans="1:46" x14ac:dyDescent="0.5">
      <c r="A3101" s="24">
        <v>3283</v>
      </c>
      <c r="B3101" s="24" t="s">
        <v>506</v>
      </c>
      <c r="C3101" s="24"/>
      <c r="D3101" s="24" t="s">
        <v>12458</v>
      </c>
      <c r="E3101" s="24" t="s">
        <v>10407</v>
      </c>
      <c r="F3101" s="77" t="str">
        <f t="shared" si="620"/>
        <v>HAVEN CARE LTD</v>
      </c>
      <c r="G3101" s="24" t="s">
        <v>12459</v>
      </c>
      <c r="H3101" s="24" t="s">
        <v>2689</v>
      </c>
      <c r="I3101" s="24" t="s">
        <v>10218</v>
      </c>
      <c r="J3101" s="24" t="s">
        <v>190</v>
      </c>
      <c r="K3101" s="27" t="s">
        <v>2690</v>
      </c>
      <c r="L3101" s="25">
        <v>45505</v>
      </c>
      <c r="M3101" s="25">
        <v>47330</v>
      </c>
      <c r="N3101" s="81">
        <f t="shared" si="623"/>
        <v>48060</v>
      </c>
      <c r="O3101" s="77" t="str">
        <f t="shared" ca="1" si="624"/>
        <v>Live</v>
      </c>
      <c r="P3101" s="77" t="str" cm="1">
        <f t="array" aca="1" ref="P3101" ca="1">_xlfn.IFS((N3101-TODAY())&gt;=547,"06 Expires over 18 months",(N3101-TODAY())&gt;=365,"05 Expires in 18 months",(N3101-TODAY())&gt;=183,"04 Expires in 12 months",(N3101-TODAY())&gt;=92,"03 Expires in 6 months",(N3101-TODAY())&gt;=31,"02 Expires in 3 months",(N3101-TODAY())&gt;=0,"01 Expires in 30 days",(N3101-TODAY())&gt;=-31,"01 Expired last 30 days",(N3101-TODAY())&gt;=-92,"02 Expired last 3 months",(N3101-TODAY())&gt;=-183,"03 Expired last 6 months",(N3101-TODAY())&gt;=-365,"04 Expired last 12 months",(N3101-TODAY())&gt;=-547,"05 Expired last 18 months",TRUE,"06 Expired over 18 months")</f>
        <v>06 Expires over 18 months</v>
      </c>
      <c r="Q3101" s="65">
        <v>75000</v>
      </c>
      <c r="R3101" s="98">
        <f t="shared" si="627"/>
        <v>518750</v>
      </c>
      <c r="S3101" s="77" t="str" cm="1">
        <f t="array" ref="S3101">_xlfn.IFS(R3101&gt;5000000,"Gold",R3101&gt;=500000,"Silver",R3101&gt;30000,"Bronze",TRUE,"Transactional")</f>
        <v>Silver</v>
      </c>
      <c r="T3101" s="24" t="s">
        <v>54</v>
      </c>
      <c r="U3101" s="27"/>
      <c r="V3101" s="27"/>
      <c r="W3101" s="77" t="str">
        <f t="shared" si="621"/>
        <v>Yes</v>
      </c>
      <c r="X3101" s="77" t="str">
        <f>IFERROR(_xlfn.XLOOKUP(J3101&amp;"||"&amp;K3101,'Mapping Ref.'!$J$2:$J$538,'Mapping Ref.'!$K$2:$K$538),"")</f>
        <v>Childrens &amp; Adults</v>
      </c>
      <c r="Y3101" s="77" t="str" cm="1">
        <f t="array" ref="Y3101">_xlfn.IFS(R3101&gt;2000000,"For Publication",R3101&gt;100000,"PID",R3101&gt;30000,"RFQ",TRUE,"Transactional")</f>
        <v>PID</v>
      </c>
      <c r="Z3101" s="24" t="s">
        <v>8586</v>
      </c>
      <c r="AA3101" s="32">
        <v>60</v>
      </c>
      <c r="AB3101" s="24">
        <v>24</v>
      </c>
      <c r="AC3101" s="25">
        <v>45881</v>
      </c>
      <c r="AD3101" s="24" t="s">
        <v>58</v>
      </c>
      <c r="AE3101" s="24" t="s">
        <v>10219</v>
      </c>
      <c r="AF3101" s="24" t="s">
        <v>59</v>
      </c>
      <c r="AG3101" s="24" t="s">
        <v>59</v>
      </c>
      <c r="AH3101" s="24" t="s">
        <v>60</v>
      </c>
      <c r="AI3101" s="24">
        <v>13359394</v>
      </c>
      <c r="AJ3101" s="24" t="s">
        <v>60</v>
      </c>
      <c r="AK3101" s="24" t="s">
        <v>750</v>
      </c>
      <c r="AL3101" s="24" t="s">
        <v>70</v>
      </c>
      <c r="AM3101" s="24" t="s">
        <v>59</v>
      </c>
      <c r="AN3101" s="24" t="s">
        <v>59</v>
      </c>
      <c r="AO3101" s="24">
        <v>0</v>
      </c>
      <c r="AP3101" s="24"/>
      <c r="AQ3101" s="24" t="s">
        <v>11430</v>
      </c>
      <c r="AR3101" s="24" t="s">
        <v>11431</v>
      </c>
      <c r="AS3101" s="89">
        <f t="shared" si="626"/>
        <v>83</v>
      </c>
      <c r="AT3101" s="24" t="s">
        <v>12460</v>
      </c>
    </row>
    <row r="3102" spans="1:46" x14ac:dyDescent="0.5">
      <c r="A3102" s="24">
        <v>3284</v>
      </c>
      <c r="B3102" s="24" t="s">
        <v>506</v>
      </c>
      <c r="C3102" s="24"/>
      <c r="D3102" s="24" t="s">
        <v>3984</v>
      </c>
      <c r="E3102" s="24" t="s">
        <v>12461</v>
      </c>
      <c r="F3102" s="77" t="str">
        <f t="shared" si="620"/>
        <v>NOMIX ENVIRO LIMITED</v>
      </c>
      <c r="G3102" s="24" t="s">
        <v>3984</v>
      </c>
      <c r="H3102" s="24" t="s">
        <v>3282</v>
      </c>
      <c r="I3102" s="24" t="s">
        <v>10463</v>
      </c>
      <c r="J3102" s="24" t="s">
        <v>107</v>
      </c>
      <c r="K3102" s="27" t="s">
        <v>3283</v>
      </c>
      <c r="L3102" s="25">
        <v>45882</v>
      </c>
      <c r="M3102" s="25">
        <v>46977</v>
      </c>
      <c r="N3102" s="81">
        <f t="shared" si="623"/>
        <v>46977</v>
      </c>
      <c r="O3102" s="77" t="str">
        <f t="shared" ca="1" si="624"/>
        <v>Live</v>
      </c>
      <c r="P3102" s="77" t="str" cm="1">
        <f t="array" aca="1" ref="P3102" ca="1">_xlfn.IFS((N3102-TODAY())&gt;=547,"06 Expires over 18 months",(N3102-TODAY())&gt;=365,"05 Expires in 18 months",(N3102-TODAY())&gt;=183,"04 Expires in 12 months",(N3102-TODAY())&gt;=92,"03 Expires in 6 months",(N3102-TODAY())&gt;=31,"02 Expires in 3 months",(N3102-TODAY())&gt;=0,"01 Expires in 30 days",(N3102-TODAY())&gt;=-31,"01 Expired last 30 days",(N3102-TODAY())&gt;=-92,"02 Expired last 3 months",(N3102-TODAY())&gt;=-183,"03 Expired last 6 months",(N3102-TODAY())&gt;=-365,"04 Expired last 12 months",(N3102-TODAY())&gt;=-547,"05 Expired last 18 months",TRUE,"06 Expired over 18 months")</f>
        <v>06 Expires over 18 months</v>
      </c>
      <c r="Q3102" s="65">
        <v>24999</v>
      </c>
      <c r="R3102" s="98">
        <f t="shared" si="627"/>
        <v>72913.75</v>
      </c>
      <c r="S3102" s="77" t="str" cm="1">
        <f t="array" ref="S3102">_xlfn.IFS(R3102&gt;5000000,"Gold",R3102&gt;=500000,"Silver",R3102&gt;30000,"Bronze",TRUE,"Transactional")</f>
        <v>Bronze</v>
      </c>
      <c r="T3102" s="24" t="s">
        <v>54</v>
      </c>
      <c r="U3102" s="27"/>
      <c r="V3102" s="27"/>
      <c r="W3102" s="77" t="str">
        <f t="shared" si="621"/>
        <v>No</v>
      </c>
      <c r="X3102" s="77" t="str">
        <f>IFERROR(_xlfn.XLOOKUP(J3102&amp;"||"&amp;K3102,'Mapping Ref.'!$J$2:$J$538,'Mapping Ref.'!$K$2:$K$538),"")</f>
        <v>Construction &amp; Estates</v>
      </c>
      <c r="Y3102" s="77" t="str" cm="1">
        <f t="array" ref="Y3102">_xlfn.IFS(R3102&gt;2000000,"For Publication",R3102&gt;100000,"PID",R3102&gt;30000,"RFQ",TRUE,"Transactional")</f>
        <v>RFQ</v>
      </c>
      <c r="Z3102" s="24" t="s">
        <v>2277</v>
      </c>
      <c r="AA3102" s="32">
        <v>36</v>
      </c>
      <c r="AB3102" s="24">
        <v>0</v>
      </c>
      <c r="AC3102" s="25">
        <v>45882</v>
      </c>
      <c r="AD3102" s="24" t="s">
        <v>58</v>
      </c>
      <c r="AE3102" s="24" t="s">
        <v>8375</v>
      </c>
      <c r="AF3102" s="24" t="s">
        <v>60</v>
      </c>
      <c r="AG3102" s="24" t="s">
        <v>59</v>
      </c>
      <c r="AH3102" s="24" t="s">
        <v>60</v>
      </c>
      <c r="AI3102" s="24">
        <v>10887479</v>
      </c>
      <c r="AJ3102" s="24" t="s">
        <v>59</v>
      </c>
      <c r="AK3102" s="24" t="s">
        <v>101</v>
      </c>
      <c r="AL3102" s="24" t="s">
        <v>8595</v>
      </c>
      <c r="AM3102" s="24" t="s">
        <v>60</v>
      </c>
      <c r="AN3102" s="24" t="s">
        <v>59</v>
      </c>
      <c r="AO3102" s="24">
        <v>0</v>
      </c>
      <c r="AP3102" s="24"/>
      <c r="AQ3102" s="24" t="s">
        <v>12462</v>
      </c>
      <c r="AR3102" s="24" t="s">
        <v>12463</v>
      </c>
      <c r="AS3102" s="89">
        <f t="shared" si="626"/>
        <v>35</v>
      </c>
      <c r="AT3102" s="24" t="s">
        <v>3984</v>
      </c>
    </row>
    <row r="3103" spans="1:46" x14ac:dyDescent="0.5">
      <c r="A3103" s="24">
        <v>3285</v>
      </c>
      <c r="B3103" s="24" t="s">
        <v>506</v>
      </c>
      <c r="C3103" s="24"/>
      <c r="D3103" s="24" t="s">
        <v>12464</v>
      </c>
      <c r="E3103" s="24" t="s">
        <v>10407</v>
      </c>
      <c r="F3103" s="77" t="str">
        <f t="shared" si="620"/>
        <v>VV Link Travel Ltd</v>
      </c>
      <c r="G3103" s="24" t="s">
        <v>12465</v>
      </c>
      <c r="H3103" s="24" t="s">
        <v>2689</v>
      </c>
      <c r="I3103" s="24" t="s">
        <v>10218</v>
      </c>
      <c r="J3103" s="24" t="s">
        <v>190</v>
      </c>
      <c r="K3103" s="27" t="s">
        <v>2690</v>
      </c>
      <c r="L3103" s="25">
        <v>45505</v>
      </c>
      <c r="M3103" s="25">
        <v>47330</v>
      </c>
      <c r="N3103" s="81">
        <f t="shared" si="623"/>
        <v>48060</v>
      </c>
      <c r="O3103" s="77" t="str">
        <f t="shared" ca="1" si="624"/>
        <v>Live</v>
      </c>
      <c r="P3103" s="77" t="str" cm="1">
        <f t="array" aca="1" ref="P3103" ca="1">_xlfn.IFS((N3103-TODAY())&gt;=547,"06 Expires over 18 months",(N3103-TODAY())&gt;=365,"05 Expires in 18 months",(N3103-TODAY())&gt;=183,"04 Expires in 12 months",(N3103-TODAY())&gt;=92,"03 Expires in 6 months",(N3103-TODAY())&gt;=31,"02 Expires in 3 months",(N3103-TODAY())&gt;=0,"01 Expires in 30 days",(N3103-TODAY())&gt;=-31,"01 Expired last 30 days",(N3103-TODAY())&gt;=-92,"02 Expired last 3 months",(N3103-TODAY())&gt;=-183,"03 Expired last 6 months",(N3103-TODAY())&gt;=-365,"04 Expired last 12 months",(N3103-TODAY())&gt;=-547,"05 Expired last 18 months",TRUE,"06 Expired over 18 months")</f>
        <v>06 Expires over 18 months</v>
      </c>
      <c r="Q3103" s="65">
        <v>75000</v>
      </c>
      <c r="R3103" s="98">
        <f t="shared" si="627"/>
        <v>518750</v>
      </c>
      <c r="S3103" s="77" t="str" cm="1">
        <f t="array" ref="S3103">_xlfn.IFS(R3103&gt;5000000,"Gold",R3103&gt;=500000,"Silver",R3103&gt;30000,"Bronze",TRUE,"Transactional")</f>
        <v>Silver</v>
      </c>
      <c r="T3103" s="24" t="s">
        <v>54</v>
      </c>
      <c r="U3103" s="27"/>
      <c r="V3103" s="27"/>
      <c r="W3103" s="77" t="str">
        <f t="shared" si="621"/>
        <v>Yes</v>
      </c>
      <c r="X3103" s="77" t="str">
        <f>IFERROR(_xlfn.XLOOKUP(J3103&amp;"||"&amp;K3103,'Mapping Ref.'!$J$2:$J$538,'Mapping Ref.'!$K$2:$K$538),"")</f>
        <v>Childrens &amp; Adults</v>
      </c>
      <c r="Y3103" s="77" t="str" cm="1">
        <f t="array" ref="Y3103">_xlfn.IFS(R3103&gt;2000000,"For Publication",R3103&gt;100000,"PID",R3103&gt;30000,"RFQ",TRUE,"Transactional")</f>
        <v>PID</v>
      </c>
      <c r="Z3103" s="24" t="s">
        <v>8586</v>
      </c>
      <c r="AA3103" s="32">
        <v>60</v>
      </c>
      <c r="AB3103" s="24">
        <v>24</v>
      </c>
      <c r="AC3103" s="25">
        <v>45883</v>
      </c>
      <c r="AD3103" s="24" t="s">
        <v>58</v>
      </c>
      <c r="AE3103" s="24" t="s">
        <v>10219</v>
      </c>
      <c r="AF3103" s="24" t="s">
        <v>60</v>
      </c>
      <c r="AG3103" s="24" t="s">
        <v>59</v>
      </c>
      <c r="AH3103" s="24" t="s">
        <v>60</v>
      </c>
      <c r="AI3103" s="24">
        <v>10689523</v>
      </c>
      <c r="AJ3103" s="24" t="s">
        <v>60</v>
      </c>
      <c r="AK3103" s="24" t="s">
        <v>750</v>
      </c>
      <c r="AL3103" s="24" t="s">
        <v>70</v>
      </c>
      <c r="AM3103" s="24" t="s">
        <v>59</v>
      </c>
      <c r="AN3103" s="24" t="s">
        <v>59</v>
      </c>
      <c r="AO3103" s="24">
        <v>0</v>
      </c>
      <c r="AP3103" s="24"/>
      <c r="AQ3103" s="24" t="s">
        <v>12466</v>
      </c>
      <c r="AR3103" s="24" t="s">
        <v>12447</v>
      </c>
      <c r="AS3103" s="89">
        <f t="shared" si="626"/>
        <v>83</v>
      </c>
      <c r="AT3103" s="24"/>
    </row>
    <row r="3104" spans="1:46" x14ac:dyDescent="0.5">
      <c r="A3104" s="24">
        <v>3286</v>
      </c>
      <c r="B3104" s="24" t="s">
        <v>506</v>
      </c>
      <c r="C3104" s="24"/>
      <c r="D3104" s="24" t="s">
        <v>4409</v>
      </c>
      <c r="E3104" s="24" t="s">
        <v>12467</v>
      </c>
      <c r="F3104" s="77" t="str">
        <f t="shared" si="620"/>
        <v>MAS AND ASSOCIATES LTD</v>
      </c>
      <c r="G3104" s="24" t="s">
        <v>4409</v>
      </c>
      <c r="H3104" s="24" t="s">
        <v>3282</v>
      </c>
      <c r="I3104" s="24" t="s">
        <v>10463</v>
      </c>
      <c r="J3104" s="24" t="s">
        <v>107</v>
      </c>
      <c r="K3104" s="27" t="s">
        <v>3283</v>
      </c>
      <c r="L3104" s="25">
        <v>45887</v>
      </c>
      <c r="M3104" s="25">
        <v>46251</v>
      </c>
      <c r="N3104" s="81">
        <f t="shared" si="623"/>
        <v>46251</v>
      </c>
      <c r="O3104" s="77" t="str">
        <f t="shared" ca="1" si="624"/>
        <v>Expired</v>
      </c>
      <c r="P3104" s="77" t="str" cm="1">
        <f t="array" aca="1" ref="P3104" ca="1">_xlfn.IFS((N3104-TODAY())&gt;=547,"06 Expires over 18 months",(N3104-TODAY())&gt;=365,"05 Expires in 18 months",(N3104-TODAY())&gt;=183,"04 Expires in 12 months",(N3104-TODAY())&gt;=92,"03 Expires in 6 months",(N3104-TODAY())&gt;=31,"02 Expires in 3 months",(N3104-TODAY())&gt;=0,"01 Expires in 30 days",(N3104-TODAY())&gt;=-31,"01 Expired last 30 days",(N3104-TODAY())&gt;=-92,"02 Expired last 3 months",(N3104-TODAY())&gt;=-183,"03 Expired last 6 months",(N3104-TODAY())&gt;=-365,"04 Expired last 12 months",(N3104-TODAY())&gt;=-547,"05 Expired last 18 months",TRUE,"06 Expired over 18 months")</f>
        <v>01 Expired last 30 days</v>
      </c>
      <c r="Q3104" s="65">
        <v>5000</v>
      </c>
      <c r="R3104" s="98">
        <f t="shared" si="627"/>
        <v>5000</v>
      </c>
      <c r="S3104" s="77" t="str" cm="1">
        <f t="array" ref="S3104">_xlfn.IFS(R3104&gt;5000000,"Gold",R3104&gt;=500000,"Silver",R3104&gt;30000,"Bronze",TRUE,"Transactional")</f>
        <v>Transactional</v>
      </c>
      <c r="T3104" s="24" t="s">
        <v>54</v>
      </c>
      <c r="U3104" s="27"/>
      <c r="V3104" s="27"/>
      <c r="W3104" s="77" t="str">
        <f t="shared" si="621"/>
        <v>No</v>
      </c>
      <c r="X3104" s="77" t="str">
        <f>IFERROR(_xlfn.XLOOKUP(J3104&amp;"||"&amp;K3104,'Mapping Ref.'!$J$2:$J$538,'Mapping Ref.'!$K$2:$K$538),"")</f>
        <v>Construction &amp; Estates</v>
      </c>
      <c r="Y3104" s="77" t="str" cm="1">
        <f t="array" ref="Y3104">_xlfn.IFS(R3104&gt;2000000,"For Publication",R3104&gt;100000,"PID",R3104&gt;30000,"RFQ",TRUE,"Transactional")</f>
        <v>Transactional</v>
      </c>
      <c r="Z3104" s="24" t="s">
        <v>2277</v>
      </c>
      <c r="AA3104" s="32">
        <v>12</v>
      </c>
      <c r="AB3104" s="24">
        <v>0</v>
      </c>
      <c r="AC3104" s="25">
        <v>45883</v>
      </c>
      <c r="AD3104" s="24" t="s">
        <v>58</v>
      </c>
      <c r="AE3104" s="24" t="s">
        <v>8375</v>
      </c>
      <c r="AF3104" s="24" t="s">
        <v>60</v>
      </c>
      <c r="AG3104" s="24" t="s">
        <v>60</v>
      </c>
      <c r="AH3104" s="24" t="s">
        <v>60</v>
      </c>
      <c r="AI3104" s="24">
        <v>8205295</v>
      </c>
      <c r="AJ3104" s="24" t="s">
        <v>59</v>
      </c>
      <c r="AK3104" s="24" t="s">
        <v>101</v>
      </c>
      <c r="AL3104" s="24" t="s">
        <v>70</v>
      </c>
      <c r="AM3104" s="24" t="s">
        <v>60</v>
      </c>
      <c r="AN3104" s="24" t="s">
        <v>59</v>
      </c>
      <c r="AO3104" s="24">
        <v>0</v>
      </c>
      <c r="AP3104" s="24"/>
      <c r="AQ3104" s="24" t="s">
        <v>12468</v>
      </c>
      <c r="AR3104" s="24" t="s">
        <v>12469</v>
      </c>
      <c r="AS3104" s="89">
        <f t="shared" si="626"/>
        <v>11</v>
      </c>
      <c r="AT3104" s="24" t="s">
        <v>4409</v>
      </c>
    </row>
    <row r="3105" spans="1:46" x14ac:dyDescent="0.5">
      <c r="A3105" s="24">
        <v>3287</v>
      </c>
      <c r="B3105" s="24"/>
      <c r="C3105" s="24"/>
      <c r="D3105" s="24" t="s">
        <v>12470</v>
      </c>
      <c r="E3105" s="24" t="s">
        <v>12471</v>
      </c>
      <c r="F3105" s="77" t="str">
        <f t="shared" si="620"/>
        <v>DWD Property &amp; Planning LTD</v>
      </c>
      <c r="G3105" s="24" t="s">
        <v>12470</v>
      </c>
      <c r="H3105" s="24" t="s">
        <v>11034</v>
      </c>
      <c r="I3105" s="24" t="s">
        <v>11035</v>
      </c>
      <c r="J3105" s="24" t="s">
        <v>52</v>
      </c>
      <c r="K3105" s="27" t="s">
        <v>3994</v>
      </c>
      <c r="L3105" s="25">
        <v>45883</v>
      </c>
      <c r="M3105" s="25">
        <v>45888</v>
      </c>
      <c r="N3105" s="81">
        <f t="shared" si="623"/>
        <v>45888</v>
      </c>
      <c r="O3105" s="77" t="str">
        <f t="shared" ca="1" si="624"/>
        <v>Expired</v>
      </c>
      <c r="P3105" s="77" t="str" cm="1">
        <f t="array" aca="1" ref="P3105" ca="1">_xlfn.IFS((N3105-TODAY())&gt;=547,"06 Expires over 18 months",(N3105-TODAY())&gt;=365,"05 Expires in 18 months",(N3105-TODAY())&gt;=183,"04 Expires in 12 months",(N3105-TODAY())&gt;=92,"03 Expires in 6 months",(N3105-TODAY())&gt;=31,"02 Expires in 3 months",(N3105-TODAY())&gt;=0,"01 Expires in 30 days",(N3105-TODAY())&gt;=-31,"01 Expired last 30 days",(N3105-TODAY())&gt;=-92,"02 Expired last 3 months",(N3105-TODAY())&gt;=-183,"03 Expired last 6 months",(N3105-TODAY())&gt;=-365,"04 Expired last 12 months",(N3105-TODAY())&gt;=-547,"05 Expired last 18 months",TRUE,"06 Expired over 18 months")</f>
        <v>05 Expired last 18 months</v>
      </c>
      <c r="Q3105" s="65">
        <v>8500</v>
      </c>
      <c r="R3105" s="98">
        <f t="shared" si="627"/>
        <v>8500</v>
      </c>
      <c r="S3105" s="77" t="str" cm="1">
        <f t="array" ref="S3105">_xlfn.IFS(R3105&gt;5000000,"Gold",R3105&gt;=500000,"Silver",R3105&gt;30000,"Bronze",TRUE,"Transactional")</f>
        <v>Transactional</v>
      </c>
      <c r="T3105" s="24" t="s">
        <v>54</v>
      </c>
      <c r="U3105" s="27"/>
      <c r="V3105" s="27"/>
      <c r="W3105" s="77" t="str">
        <f t="shared" si="621"/>
        <v>No</v>
      </c>
      <c r="X3105" s="77" t="str">
        <f>IFERROR(_xlfn.XLOOKUP(J3105&amp;"||"&amp;K3105,'Mapping Ref.'!$J$2:$J$538,'Mapping Ref.'!$K$2:$K$538),"")</f>
        <v>Construction &amp; Estates</v>
      </c>
      <c r="Y3105" s="77" t="str" cm="1">
        <f t="array" ref="Y3105">_xlfn.IFS(R3105&gt;2000000,"For Publication",R3105&gt;100000,"PID",R3105&gt;30000,"RFQ",TRUE,"Transactional")</f>
        <v>Transactional</v>
      </c>
      <c r="Z3105" s="24" t="s">
        <v>2277</v>
      </c>
      <c r="AA3105" s="32">
        <v>3</v>
      </c>
      <c r="AB3105" s="24">
        <v>0</v>
      </c>
      <c r="AC3105" s="25">
        <v>45883</v>
      </c>
      <c r="AD3105" s="24" t="s">
        <v>326</v>
      </c>
      <c r="AE3105" s="24" t="s">
        <v>8471</v>
      </c>
      <c r="AF3105" s="24" t="s">
        <v>60</v>
      </c>
      <c r="AG3105" s="24" t="s">
        <v>59</v>
      </c>
      <c r="AH3105" s="24" t="s">
        <v>60</v>
      </c>
      <c r="AI3105" s="24">
        <v>15174312</v>
      </c>
      <c r="AJ3105" s="24" t="s">
        <v>60</v>
      </c>
      <c r="AK3105" s="24" t="s">
        <v>101</v>
      </c>
      <c r="AL3105" s="24" t="s">
        <v>70</v>
      </c>
      <c r="AM3105" s="24" t="s">
        <v>60</v>
      </c>
      <c r="AN3105" s="24" t="s">
        <v>59</v>
      </c>
      <c r="AO3105" s="24">
        <v>0</v>
      </c>
      <c r="AP3105" s="24"/>
      <c r="AQ3105" s="24" t="s">
        <v>12472</v>
      </c>
      <c r="AR3105" s="24" t="s">
        <v>12473</v>
      </c>
      <c r="AS3105" s="89">
        <f t="shared" si="626"/>
        <v>0</v>
      </c>
      <c r="AT3105" s="24"/>
    </row>
    <row r="3106" spans="1:46" x14ac:dyDescent="0.5">
      <c r="A3106" s="24">
        <v>3288</v>
      </c>
      <c r="B3106" s="24"/>
      <c r="C3106" s="24"/>
      <c r="D3106" s="24" t="s">
        <v>12474</v>
      </c>
      <c r="E3106" s="24" t="s">
        <v>12475</v>
      </c>
      <c r="F3106" s="77" t="str">
        <f t="shared" si="620"/>
        <v>Health &amp; Safety Executive</v>
      </c>
      <c r="G3106" s="24" t="s">
        <v>12476</v>
      </c>
      <c r="H3106" s="24" t="s">
        <v>12477</v>
      </c>
      <c r="I3106" s="24" t="s">
        <v>12378</v>
      </c>
      <c r="J3106" s="24" t="s">
        <v>107</v>
      </c>
      <c r="K3106" s="27" t="s">
        <v>1397</v>
      </c>
      <c r="L3106" s="25">
        <v>45658</v>
      </c>
      <c r="M3106" s="25"/>
      <c r="N3106" s="81"/>
      <c r="O3106" s="77" t="s">
        <v>712</v>
      </c>
      <c r="P3106" s="77"/>
      <c r="Q3106" s="65">
        <v>30000</v>
      </c>
      <c r="R3106" s="98">
        <f t="shared" si="627"/>
        <v>30000</v>
      </c>
      <c r="S3106" s="77" t="str" cm="1">
        <f t="array" ref="S3106">_xlfn.IFS(R3106&gt;5000000,"Gold",R3106&gt;=500000,"Silver",R3106&gt;30000,"Bronze",TRUE,"Transactional")</f>
        <v>Transactional</v>
      </c>
      <c r="T3106" s="24" t="s">
        <v>54</v>
      </c>
      <c r="U3106" s="27"/>
      <c r="V3106" s="27"/>
      <c r="W3106" s="77" t="str">
        <f t="shared" si="621"/>
        <v>Yes</v>
      </c>
      <c r="X3106" s="77" t="str">
        <f>IFERROR(_xlfn.XLOOKUP(J3106&amp;"||"&amp;K3106,'Mapping Ref.'!$J$2:$J$538,'Mapping Ref.'!$K$2:$K$538),"")</f>
        <v>Construction &amp; Estates</v>
      </c>
      <c r="Y3106" s="77" t="str" cm="1">
        <f t="array" ref="Y3106">_xlfn.IFS(R3106&gt;2000000,"For Publication",R3106&gt;100000,"PID",R3106&gt;30000,"RFQ",TRUE,"Transactional")</f>
        <v>Transactional</v>
      </c>
      <c r="Z3106" s="24" t="s">
        <v>8586</v>
      </c>
      <c r="AA3106" s="32">
        <v>48</v>
      </c>
      <c r="AB3106" s="24">
        <v>12</v>
      </c>
      <c r="AC3106" s="25">
        <v>45883</v>
      </c>
      <c r="AD3106" s="24" t="s">
        <v>58</v>
      </c>
      <c r="AE3106" s="24" t="s">
        <v>8681</v>
      </c>
      <c r="AF3106" s="24" t="s">
        <v>60</v>
      </c>
      <c r="AG3106" s="24" t="s">
        <v>60</v>
      </c>
      <c r="AH3106" s="24" t="s">
        <v>60</v>
      </c>
      <c r="AI3106" s="24" t="s">
        <v>8471</v>
      </c>
      <c r="AJ3106" s="24" t="s">
        <v>60</v>
      </c>
      <c r="AK3106" s="24" t="s">
        <v>750</v>
      </c>
      <c r="AL3106" s="24" t="s">
        <v>70</v>
      </c>
      <c r="AM3106" s="24" t="s">
        <v>60</v>
      </c>
      <c r="AN3106" s="24" t="s">
        <v>8471</v>
      </c>
      <c r="AO3106" s="24">
        <v>0</v>
      </c>
      <c r="AP3106" s="24" t="s">
        <v>8681</v>
      </c>
      <c r="AQ3106" s="24" t="s">
        <v>12478</v>
      </c>
      <c r="AR3106" s="24" t="s">
        <v>12479</v>
      </c>
      <c r="AS3106" s="89">
        <v>0</v>
      </c>
      <c r="AT3106" s="24"/>
    </row>
    <row r="3107" spans="1:46" x14ac:dyDescent="0.5">
      <c r="A3107" s="24">
        <v>3289</v>
      </c>
      <c r="B3107" s="24"/>
      <c r="C3107" s="24" t="s">
        <v>77</v>
      </c>
      <c r="D3107" s="24" t="s">
        <v>12480</v>
      </c>
      <c r="E3107" s="24" t="s">
        <v>12481</v>
      </c>
      <c r="F3107" s="77" t="str">
        <f t="shared" si="620"/>
        <v>MONTAGU EVANS LLP</v>
      </c>
      <c r="G3107" s="24" t="s">
        <v>12482</v>
      </c>
      <c r="H3107" s="24" t="s">
        <v>784</v>
      </c>
      <c r="I3107" s="24" t="s">
        <v>1128</v>
      </c>
      <c r="J3107" s="24" t="s">
        <v>321</v>
      </c>
      <c r="K3107" s="27" t="s">
        <v>3201</v>
      </c>
      <c r="L3107" s="25">
        <v>45883</v>
      </c>
      <c r="M3107" s="25">
        <v>45911</v>
      </c>
      <c r="N3107" s="81">
        <f>EDATE(M3107,AB3107)</f>
        <v>45911</v>
      </c>
      <c r="O3107" s="77" t="str">
        <f ca="1">IF(N3107&lt;TODAY(),"Expired","Live")</f>
        <v>Expired</v>
      </c>
      <c r="P3107" s="77" t="str" cm="1">
        <f t="array" aca="1" ref="P3107" ca="1">_xlfn.IFS((N3107-TODAY())&gt;=547,"06 Expires over 18 months",(N3107-TODAY())&gt;=365,"05 Expires in 18 months",(N3107-TODAY())&gt;=183,"04 Expires in 12 months",(N3107-TODAY())&gt;=92,"03 Expires in 6 months",(N3107-TODAY())&gt;=31,"02 Expires in 3 months",(N3107-TODAY())&gt;=0,"01 Expires in 30 days",(N3107-TODAY())&gt;=-31,"01 Expired last 30 days",(N3107-TODAY())&gt;=-92,"02 Expired last 3 months",(N3107-TODAY())&gt;=-183,"03 Expired last 6 months",(N3107-TODAY())&gt;=-365,"04 Expired last 12 months",(N3107-TODAY())&gt;=-547,"05 Expired last 18 months",TRUE,"06 Expired over 18 months")</f>
        <v>04 Expired last 12 months</v>
      </c>
      <c r="Q3107" s="104"/>
      <c r="R3107" s="98">
        <v>0</v>
      </c>
      <c r="S3107" s="77" t="str" cm="1">
        <f t="array" ref="S3107">_xlfn.IFS(R3107&gt;5000000,"Gold",R3107&gt;=500000,"Silver",R3107&gt;30000,"Bronze",TRUE,"Transactional")</f>
        <v>Transactional</v>
      </c>
      <c r="T3107" s="24" t="s">
        <v>122</v>
      </c>
      <c r="U3107" s="27"/>
      <c r="V3107" s="27"/>
      <c r="W3107" s="77" t="str">
        <f t="shared" si="621"/>
        <v>No</v>
      </c>
      <c r="X3107" s="77" t="str">
        <f>IFERROR(_xlfn.XLOOKUP(J3107&amp;"||"&amp;K3107,'Mapping Ref.'!$J$2:$J$538,'Mapping Ref.'!$K$2:$K$538),"")</f>
        <v>Corporate</v>
      </c>
      <c r="Y3107" s="77" t="str" cm="1">
        <f t="array" ref="Y3107">_xlfn.IFS(R3107&gt;2000000,"For Publication",R3107&gt;100000,"PID",R3107&gt;30000,"RFQ",TRUE,"Transactional")</f>
        <v>Transactional</v>
      </c>
      <c r="Z3107" s="24" t="s">
        <v>2277</v>
      </c>
      <c r="AA3107" s="32">
        <v>0</v>
      </c>
      <c r="AB3107" s="24">
        <v>0</v>
      </c>
      <c r="AC3107" s="25">
        <v>45884</v>
      </c>
      <c r="AD3107" s="24" t="s">
        <v>58</v>
      </c>
      <c r="AE3107" s="24" t="s">
        <v>10320</v>
      </c>
      <c r="AF3107" s="24" t="s">
        <v>60</v>
      </c>
      <c r="AG3107" s="24" t="s">
        <v>60</v>
      </c>
      <c r="AH3107" s="24" t="s">
        <v>60</v>
      </c>
      <c r="AI3107" s="24" t="s">
        <v>5706</v>
      </c>
      <c r="AJ3107" s="24" t="s">
        <v>59</v>
      </c>
      <c r="AK3107" s="24" t="s">
        <v>101</v>
      </c>
      <c r="AL3107" s="24" t="s">
        <v>70</v>
      </c>
      <c r="AM3107" s="24" t="s">
        <v>60</v>
      </c>
      <c r="AN3107" s="24" t="s">
        <v>59</v>
      </c>
      <c r="AO3107" s="24">
        <v>0</v>
      </c>
      <c r="AP3107" s="24" t="s">
        <v>8471</v>
      </c>
      <c r="AQ3107" s="24" t="s">
        <v>12483</v>
      </c>
      <c r="AR3107" s="24" t="s">
        <v>12484</v>
      </c>
      <c r="AS3107" s="89">
        <f>DATEDIF(L3107,N3107,"m")</f>
        <v>0</v>
      </c>
      <c r="AT3107" s="24" t="s">
        <v>5707</v>
      </c>
    </row>
    <row r="3108" spans="1:46" x14ac:dyDescent="0.5">
      <c r="A3108" s="24">
        <v>3290</v>
      </c>
      <c r="B3108" s="24" t="s">
        <v>506</v>
      </c>
      <c r="C3108" s="24" t="s">
        <v>77</v>
      </c>
      <c r="D3108" s="24" t="s">
        <v>12485</v>
      </c>
      <c r="E3108" s="24" t="s">
        <v>12486</v>
      </c>
      <c r="F3108" s="77" t="str">
        <f t="shared" si="620"/>
        <v>WG WIGGINTON LIMITED</v>
      </c>
      <c r="G3108" s="24" t="s">
        <v>486</v>
      </c>
      <c r="H3108" s="24" t="s">
        <v>12171</v>
      </c>
      <c r="I3108" s="24" t="s">
        <v>12378</v>
      </c>
      <c r="J3108" s="24" t="s">
        <v>107</v>
      </c>
      <c r="K3108" s="27" t="s">
        <v>1397</v>
      </c>
      <c r="L3108" s="25">
        <v>45884</v>
      </c>
      <c r="M3108" s="25">
        <v>46248</v>
      </c>
      <c r="N3108" s="81">
        <f>EDATE(M3108,AB3108)</f>
        <v>46248</v>
      </c>
      <c r="O3108" s="77" t="str">
        <f ca="1">IF(N3108&lt;TODAY(),"Expired","Live")</f>
        <v>Expired</v>
      </c>
      <c r="P3108" s="77" t="str" cm="1">
        <f t="array" aca="1" ref="P3108" ca="1">_xlfn.IFS((N3108-TODAY())&gt;=547,"06 Expires over 18 months",(N3108-TODAY())&gt;=365,"05 Expires in 18 months",(N3108-TODAY())&gt;=183,"04 Expires in 12 months",(N3108-TODAY())&gt;=92,"03 Expires in 6 months",(N3108-TODAY())&gt;=31,"02 Expires in 3 months",(N3108-TODAY())&gt;=0,"01 Expires in 30 days",(N3108-TODAY())&gt;=-31,"01 Expired last 30 days",(N3108-TODAY())&gt;=-92,"02 Expired last 3 months",(N3108-TODAY())&gt;=-183,"03 Expired last 6 months",(N3108-TODAY())&gt;=-365,"04 Expired last 12 months",(N3108-TODAY())&gt;=-547,"05 Expired last 18 months",TRUE,"06 Expired over 18 months")</f>
        <v>01 Expired last 30 days</v>
      </c>
      <c r="Q3108" s="65">
        <v>30000</v>
      </c>
      <c r="R3108" s="98">
        <f>MAX(Q3108,Q3108*N(AS3108)/12)</f>
        <v>30000</v>
      </c>
      <c r="S3108" s="77" t="str" cm="1">
        <f t="array" ref="S3108">_xlfn.IFS(R3108&gt;5000000,"Gold",R3108&gt;=500000,"Silver",R3108&gt;30000,"Bronze",TRUE,"Transactional")</f>
        <v>Transactional</v>
      </c>
      <c r="T3108" s="24" t="s">
        <v>122</v>
      </c>
      <c r="U3108" s="27"/>
      <c r="V3108" s="27"/>
      <c r="W3108" s="77" t="str">
        <f t="shared" si="621"/>
        <v>No</v>
      </c>
      <c r="X3108" s="77" t="str">
        <f>IFERROR(_xlfn.XLOOKUP(J3108&amp;"||"&amp;K3108,'Mapping Ref.'!$J$2:$J$538,'Mapping Ref.'!$K$2:$K$538),"")</f>
        <v>Construction &amp; Estates</v>
      </c>
      <c r="Y3108" s="77" t="str" cm="1">
        <f t="array" ref="Y3108">_xlfn.IFS(R3108&gt;2000000,"For Publication",R3108&gt;100000,"PID",R3108&gt;30000,"RFQ",TRUE,"Transactional")</f>
        <v>Transactional</v>
      </c>
      <c r="Z3108" s="24" t="s">
        <v>2277</v>
      </c>
      <c r="AA3108" s="32">
        <v>12</v>
      </c>
      <c r="AB3108" s="24">
        <v>0</v>
      </c>
      <c r="AC3108" s="25">
        <v>45884</v>
      </c>
      <c r="AD3108" s="24" t="s">
        <v>661</v>
      </c>
      <c r="AE3108" s="24" t="s">
        <v>8375</v>
      </c>
      <c r="AF3108" s="24" t="s">
        <v>60</v>
      </c>
      <c r="AG3108" s="24" t="s">
        <v>59</v>
      </c>
      <c r="AH3108" s="24" t="s">
        <v>60</v>
      </c>
      <c r="AI3108" s="24">
        <v>533562</v>
      </c>
      <c r="AJ3108" s="24" t="s">
        <v>59</v>
      </c>
      <c r="AK3108" s="24" t="s">
        <v>101</v>
      </c>
      <c r="AL3108" s="24" t="s">
        <v>123</v>
      </c>
      <c r="AM3108" s="24" t="s">
        <v>60</v>
      </c>
      <c r="AN3108" s="24" t="s">
        <v>59</v>
      </c>
      <c r="AO3108" s="24">
        <v>0</v>
      </c>
      <c r="AP3108" s="24"/>
      <c r="AQ3108" s="24" t="s">
        <v>12487</v>
      </c>
      <c r="AR3108" s="24" t="s">
        <v>12488</v>
      </c>
      <c r="AS3108" s="89">
        <f>DATEDIF(L3108,N3108,"m")</f>
        <v>11</v>
      </c>
      <c r="AT3108" s="24" t="s">
        <v>490</v>
      </c>
    </row>
    <row r="3109" spans="1:46" x14ac:dyDescent="0.5">
      <c r="A3109" s="24">
        <v>3291</v>
      </c>
      <c r="B3109" s="24" t="s">
        <v>506</v>
      </c>
      <c r="C3109" s="24"/>
      <c r="D3109" s="24" t="s">
        <v>12489</v>
      </c>
      <c r="E3109" s="24" t="s">
        <v>10407</v>
      </c>
      <c r="F3109" s="77" t="str">
        <f t="shared" si="620"/>
        <v>THAMESWIDE GROUP LTD</v>
      </c>
      <c r="G3109" s="24" t="s">
        <v>12490</v>
      </c>
      <c r="H3109" s="24" t="s">
        <v>2689</v>
      </c>
      <c r="I3109" s="24" t="s">
        <v>10218</v>
      </c>
      <c r="J3109" s="24" t="s">
        <v>190</v>
      </c>
      <c r="K3109" s="27" t="s">
        <v>2690</v>
      </c>
      <c r="L3109" s="25">
        <v>45505</v>
      </c>
      <c r="M3109" s="25">
        <v>47330</v>
      </c>
      <c r="N3109" s="81">
        <f>EDATE(M3109,AB3109)</f>
        <v>48060</v>
      </c>
      <c r="O3109" s="77" t="str">
        <f ca="1">IF(N3109&lt;TODAY(),"Expired","Live")</f>
        <v>Live</v>
      </c>
      <c r="P3109" s="77" t="str" cm="1">
        <f t="array" aca="1" ref="P3109" ca="1">_xlfn.IFS((N3109-TODAY())&gt;=547,"06 Expires over 18 months",(N3109-TODAY())&gt;=365,"05 Expires in 18 months",(N3109-TODAY())&gt;=183,"04 Expires in 12 months",(N3109-TODAY())&gt;=92,"03 Expires in 6 months",(N3109-TODAY())&gt;=31,"02 Expires in 3 months",(N3109-TODAY())&gt;=0,"01 Expires in 30 days",(N3109-TODAY())&gt;=-31,"01 Expired last 30 days",(N3109-TODAY())&gt;=-92,"02 Expired last 3 months",(N3109-TODAY())&gt;=-183,"03 Expired last 6 months",(N3109-TODAY())&gt;=-365,"04 Expired last 12 months",(N3109-TODAY())&gt;=-547,"05 Expired last 18 months",TRUE,"06 Expired over 18 months")</f>
        <v>06 Expires over 18 months</v>
      </c>
      <c r="Q3109" s="65">
        <v>75000</v>
      </c>
      <c r="R3109" s="98">
        <f>MAX(Q3109,Q3109*N(AS3109)/12)</f>
        <v>518750</v>
      </c>
      <c r="S3109" s="77" t="str" cm="1">
        <f t="array" ref="S3109">_xlfn.IFS(R3109&gt;5000000,"Gold",R3109&gt;=500000,"Silver",R3109&gt;30000,"Bronze",TRUE,"Transactional")</f>
        <v>Silver</v>
      </c>
      <c r="T3109" s="24" t="s">
        <v>54</v>
      </c>
      <c r="U3109" s="27"/>
      <c r="V3109" s="27"/>
      <c r="W3109" s="77" t="str">
        <f t="shared" si="621"/>
        <v>Yes</v>
      </c>
      <c r="X3109" s="77" t="str">
        <f>IFERROR(_xlfn.XLOOKUP(J3109&amp;"||"&amp;K3109,'Mapping Ref.'!$J$2:$J$538,'Mapping Ref.'!$K$2:$K$538),"")</f>
        <v>Childrens &amp; Adults</v>
      </c>
      <c r="Y3109" s="77" t="str" cm="1">
        <f t="array" ref="Y3109">_xlfn.IFS(R3109&gt;2000000,"For Publication",R3109&gt;100000,"PID",R3109&gt;30000,"RFQ",TRUE,"Transactional")</f>
        <v>PID</v>
      </c>
      <c r="Z3109" s="24" t="s">
        <v>8586</v>
      </c>
      <c r="AA3109" s="32">
        <v>60</v>
      </c>
      <c r="AB3109" s="24">
        <v>24</v>
      </c>
      <c r="AC3109" s="25">
        <v>45887</v>
      </c>
      <c r="AD3109" s="24" t="s">
        <v>58</v>
      </c>
      <c r="AE3109" s="24" t="s">
        <v>10219</v>
      </c>
      <c r="AF3109" s="24" t="s">
        <v>60</v>
      </c>
      <c r="AG3109" s="24" t="s">
        <v>59</v>
      </c>
      <c r="AH3109" s="24" t="s">
        <v>60</v>
      </c>
      <c r="AI3109" s="24">
        <v>11736074</v>
      </c>
      <c r="AJ3109" s="24" t="s">
        <v>60</v>
      </c>
      <c r="AK3109" s="24" t="s">
        <v>750</v>
      </c>
      <c r="AL3109" s="24" t="s">
        <v>70</v>
      </c>
      <c r="AM3109" s="24" t="s">
        <v>59</v>
      </c>
      <c r="AN3109" s="24" t="s">
        <v>59</v>
      </c>
      <c r="AO3109" s="24">
        <v>0</v>
      </c>
      <c r="AP3109" s="24"/>
      <c r="AQ3109" s="24" t="s">
        <v>10389</v>
      </c>
      <c r="AR3109" s="24" t="s">
        <v>10390</v>
      </c>
      <c r="AS3109" s="89">
        <f>DATEDIF(L3109,N3109,"m")</f>
        <v>83</v>
      </c>
      <c r="AT3109" s="24"/>
    </row>
    <row r="3110" spans="1:46" x14ac:dyDescent="0.5">
      <c r="A3110" s="24">
        <v>3292</v>
      </c>
      <c r="B3110" s="24"/>
      <c r="C3110" s="24"/>
      <c r="D3110" s="24" t="s">
        <v>12491</v>
      </c>
      <c r="E3110" s="24" t="s">
        <v>12366</v>
      </c>
      <c r="F3110" s="77" t="str">
        <f t="shared" si="620"/>
        <v>Hera Social Care Ltd</v>
      </c>
      <c r="G3110" s="24" t="s">
        <v>12491</v>
      </c>
      <c r="H3110" s="24" t="s">
        <v>11960</v>
      </c>
      <c r="I3110" s="24" t="s">
        <v>11960</v>
      </c>
      <c r="J3110" s="24" t="s">
        <v>52</v>
      </c>
      <c r="K3110" s="27" t="s">
        <v>822</v>
      </c>
      <c r="L3110" s="25">
        <v>45888</v>
      </c>
      <c r="M3110" s="25"/>
      <c r="N3110" s="81"/>
      <c r="O3110" s="77" t="s">
        <v>712</v>
      </c>
      <c r="P3110" s="77"/>
      <c r="Q3110" s="104"/>
      <c r="R3110" s="98">
        <v>0</v>
      </c>
      <c r="S3110" s="77" t="str" cm="1">
        <f t="array" ref="S3110">_xlfn.IFS(R3110&gt;5000000,"Gold",R3110&gt;=500000,"Silver",R3110&gt;30000,"Bronze",TRUE,"Transactional")</f>
        <v>Transactional</v>
      </c>
      <c r="T3110" s="24" t="s">
        <v>54</v>
      </c>
      <c r="U3110" s="27"/>
      <c r="V3110" s="27"/>
      <c r="W3110" s="77" t="str">
        <f t="shared" si="621"/>
        <v>Yes</v>
      </c>
      <c r="X3110" s="77" t="str">
        <f>IFERROR(_xlfn.XLOOKUP(J3110&amp;"||"&amp;K3110,'Mapping Ref.'!$J$2:$J$538,'Mapping Ref.'!$K$2:$K$538),"")</f>
        <v>Corporate</v>
      </c>
      <c r="Y3110" s="77" t="str" cm="1">
        <f t="array" ref="Y3110">_xlfn.IFS(R3110&gt;2000000,"For Publication",R3110&gt;100000,"PID",R3110&gt;30000,"RFQ",TRUE,"Transactional")</f>
        <v>Transactional</v>
      </c>
      <c r="Z3110" s="24" t="s">
        <v>8586</v>
      </c>
      <c r="AA3110" s="32">
        <v>80</v>
      </c>
      <c r="AB3110" s="24">
        <v>80</v>
      </c>
      <c r="AC3110" s="25">
        <v>45888</v>
      </c>
      <c r="AD3110" s="24" t="s">
        <v>58</v>
      </c>
      <c r="AE3110" s="24" t="s">
        <v>8681</v>
      </c>
      <c r="AF3110" s="24" t="s">
        <v>59</v>
      </c>
      <c r="AG3110" s="24" t="s">
        <v>59</v>
      </c>
      <c r="AH3110" s="24" t="s">
        <v>60</v>
      </c>
      <c r="AI3110" s="24">
        <v>9380297</v>
      </c>
      <c r="AJ3110" s="24" t="s">
        <v>59</v>
      </c>
      <c r="AK3110" s="24" t="s">
        <v>101</v>
      </c>
      <c r="AL3110" s="24" t="s">
        <v>70</v>
      </c>
      <c r="AM3110" s="24" t="s">
        <v>59</v>
      </c>
      <c r="AN3110" s="24" t="s">
        <v>8471</v>
      </c>
      <c r="AO3110" s="24">
        <v>0</v>
      </c>
      <c r="AP3110" s="24"/>
      <c r="AQ3110" s="24" t="s">
        <v>12492</v>
      </c>
      <c r="AR3110" s="24" t="s">
        <v>12493</v>
      </c>
      <c r="AS3110" s="89">
        <v>0</v>
      </c>
      <c r="AT3110" s="24"/>
    </row>
    <row r="3111" spans="1:46" x14ac:dyDescent="0.5">
      <c r="A3111" s="24">
        <v>3293</v>
      </c>
      <c r="B3111" s="24"/>
      <c r="C3111" s="24"/>
      <c r="D3111" s="24" t="s">
        <v>12494</v>
      </c>
      <c r="E3111" s="24" t="s">
        <v>12495</v>
      </c>
      <c r="F3111" s="77" t="str">
        <f t="shared" si="620"/>
        <v>Complete Shutter Services Ltd</v>
      </c>
      <c r="G3111" s="24" t="s">
        <v>12496</v>
      </c>
      <c r="H3111" s="24" t="s">
        <v>784</v>
      </c>
      <c r="I3111" s="24" t="s">
        <v>1128</v>
      </c>
      <c r="J3111" s="24" t="s">
        <v>321</v>
      </c>
      <c r="K3111" s="27" t="s">
        <v>3201</v>
      </c>
      <c r="L3111" s="25">
        <v>45873</v>
      </c>
      <c r="M3111" s="25">
        <v>45903</v>
      </c>
      <c r="N3111" s="81">
        <f t="shared" ref="N3111:N3134" si="628">EDATE(M3111,AB3111)</f>
        <v>45903</v>
      </c>
      <c r="O3111" s="77" t="str">
        <f t="shared" ref="O3111:O3134" ca="1" si="629">IF(N3111&lt;TODAY(),"Expired","Live")</f>
        <v>Expired</v>
      </c>
      <c r="P3111" s="77" t="str" cm="1">
        <f t="array" aca="1" ref="P3111" ca="1">_xlfn.IFS((N3111-TODAY())&gt;=547,"06 Expires over 18 months",(N3111-TODAY())&gt;=365,"05 Expires in 18 months",(N3111-TODAY())&gt;=183,"04 Expires in 12 months",(N3111-TODAY())&gt;=92,"03 Expires in 6 months",(N3111-TODAY())&gt;=31,"02 Expires in 3 months",(N3111-TODAY())&gt;=0,"01 Expires in 30 days",(N3111-TODAY())&gt;=-31,"01 Expired last 30 days",(N3111-TODAY())&gt;=-92,"02 Expired last 3 months",(N3111-TODAY())&gt;=-183,"03 Expired last 6 months",(N3111-TODAY())&gt;=-365,"04 Expired last 12 months",(N3111-TODAY())&gt;=-547,"05 Expired last 18 months",TRUE,"06 Expired over 18 months")</f>
        <v>04 Expired last 12 months</v>
      </c>
      <c r="Q3111" s="104"/>
      <c r="R3111" s="98">
        <v>0</v>
      </c>
      <c r="S3111" s="77" t="str" cm="1">
        <f t="array" ref="S3111">_xlfn.IFS(R3111&gt;5000000,"Gold",R3111&gt;=500000,"Silver",R3111&gt;30000,"Bronze",TRUE,"Transactional")</f>
        <v>Transactional</v>
      </c>
      <c r="T3111" s="24" t="s">
        <v>54</v>
      </c>
      <c r="U3111" s="27"/>
      <c r="V3111" s="27"/>
      <c r="W3111" s="77" t="str">
        <f t="shared" si="621"/>
        <v>No</v>
      </c>
      <c r="X3111" s="77" t="str">
        <f>IFERROR(_xlfn.XLOOKUP(J3111&amp;"||"&amp;K3111,'Mapping Ref.'!$J$2:$J$538,'Mapping Ref.'!$K$2:$K$538),"")</f>
        <v>Corporate</v>
      </c>
      <c r="Y3111" s="77" t="str" cm="1">
        <f t="array" ref="Y3111">_xlfn.IFS(R3111&gt;2000000,"For Publication",R3111&gt;100000,"PID",R3111&gt;30000,"RFQ",TRUE,"Transactional")</f>
        <v>Transactional</v>
      </c>
      <c r="Z3111" s="24" t="s">
        <v>2277</v>
      </c>
      <c r="AA3111" s="32">
        <v>0</v>
      </c>
      <c r="AB3111" s="24">
        <v>0</v>
      </c>
      <c r="AC3111" s="25">
        <v>45888</v>
      </c>
      <c r="AD3111" s="24" t="s">
        <v>58</v>
      </c>
      <c r="AE3111" s="24" t="s">
        <v>9432</v>
      </c>
      <c r="AF3111" s="24" t="s">
        <v>60</v>
      </c>
      <c r="AG3111" s="24" t="s">
        <v>60</v>
      </c>
      <c r="AH3111" s="24" t="s">
        <v>60</v>
      </c>
      <c r="AI3111" s="24">
        <v>2822975</v>
      </c>
      <c r="AJ3111" s="24" t="s">
        <v>59</v>
      </c>
      <c r="AK3111" s="24" t="s">
        <v>101</v>
      </c>
      <c r="AL3111" s="24" t="s">
        <v>70</v>
      </c>
      <c r="AM3111" s="24" t="s">
        <v>60</v>
      </c>
      <c r="AN3111" s="24" t="s">
        <v>59</v>
      </c>
      <c r="AO3111" s="24">
        <v>0</v>
      </c>
      <c r="AP3111" s="24" t="s">
        <v>8471</v>
      </c>
      <c r="AQ3111" s="24" t="s">
        <v>12497</v>
      </c>
      <c r="AR3111" s="24" t="s">
        <v>12498</v>
      </c>
      <c r="AS3111" s="89">
        <f t="shared" ref="AS3111:AS3134" si="630">DATEDIF(L3111,N3111,"m")</f>
        <v>0</v>
      </c>
      <c r="AT3111" s="24"/>
    </row>
    <row r="3112" spans="1:46" x14ac:dyDescent="0.5">
      <c r="A3112" s="24">
        <v>3294</v>
      </c>
      <c r="B3112" s="24" t="s">
        <v>506</v>
      </c>
      <c r="C3112" s="24"/>
      <c r="D3112" s="24" t="s">
        <v>12499</v>
      </c>
      <c r="E3112" s="24" t="s">
        <v>12500</v>
      </c>
      <c r="F3112" s="77" t="str">
        <f t="shared" si="620"/>
        <v>Rentokil Initial UK Ltd t/a Initial Washroom Hygiene UK</v>
      </c>
      <c r="G3112" s="24" t="s">
        <v>12501</v>
      </c>
      <c r="H3112" s="24" t="s">
        <v>1504</v>
      </c>
      <c r="I3112" s="24" t="s">
        <v>1504</v>
      </c>
      <c r="J3112" s="24" t="s">
        <v>107</v>
      </c>
      <c r="K3112" s="27" t="s">
        <v>137</v>
      </c>
      <c r="L3112" s="25">
        <v>45901</v>
      </c>
      <c r="M3112" s="25">
        <v>46630</v>
      </c>
      <c r="N3112" s="81">
        <f t="shared" si="628"/>
        <v>46630</v>
      </c>
      <c r="O3112" s="77" t="str">
        <f t="shared" ca="1" si="629"/>
        <v>Live</v>
      </c>
      <c r="P3112" s="77" t="str" cm="1">
        <f t="array" aca="1" ref="P3112" ca="1">_xlfn.IFS((N3112-TODAY())&gt;=547,"06 Expires over 18 months",(N3112-TODAY())&gt;=365,"05 Expires in 18 months",(N3112-TODAY())&gt;=183,"04 Expires in 12 months",(N3112-TODAY())&gt;=92,"03 Expires in 6 months",(N3112-TODAY())&gt;=31,"02 Expires in 3 months",(N3112-TODAY())&gt;=0,"01 Expires in 30 days",(N3112-TODAY())&gt;=-31,"01 Expired last 30 days",(N3112-TODAY())&gt;=-92,"02 Expired last 3 months",(N3112-TODAY())&gt;=-183,"03 Expired last 6 months",(N3112-TODAY())&gt;=-365,"04 Expired last 12 months",(N3112-TODAY())&gt;=-547,"05 Expired last 18 months",TRUE,"06 Expired over 18 months")</f>
        <v>05 Expires in 18 months</v>
      </c>
      <c r="Q3112" s="65">
        <v>58381</v>
      </c>
      <c r="R3112" s="98">
        <f t="shared" ref="R3112:R3154" si="631">MAX(Q3112,Q3112*N(AS3112)/12)</f>
        <v>111896.91666666667</v>
      </c>
      <c r="S3112" s="77" t="str" cm="1">
        <f t="array" ref="S3112">_xlfn.IFS(R3112&gt;5000000,"Gold",R3112&gt;=500000,"Silver",R3112&gt;30000,"Bronze",TRUE,"Transactional")</f>
        <v>Bronze</v>
      </c>
      <c r="T3112" s="24" t="s">
        <v>54</v>
      </c>
      <c r="U3112" s="27"/>
      <c r="V3112" s="27"/>
      <c r="W3112" s="77" t="str">
        <f t="shared" si="621"/>
        <v>No</v>
      </c>
      <c r="X3112" s="77" t="str">
        <f>IFERROR(_xlfn.XLOOKUP(J3112&amp;"||"&amp;K3112,'Mapping Ref.'!$J$2:$J$538,'Mapping Ref.'!$K$2:$K$538),"")</f>
        <v>Construction &amp; Estates</v>
      </c>
      <c r="Y3112" s="77" t="str" cm="1">
        <f t="array" ref="Y3112">_xlfn.IFS(R3112&gt;2000000,"For Publication",R3112&gt;100000,"PID",R3112&gt;30000,"RFQ",TRUE,"Transactional")</f>
        <v>PID</v>
      </c>
      <c r="Z3112" s="24" t="s">
        <v>8586</v>
      </c>
      <c r="AA3112" s="32">
        <v>24</v>
      </c>
      <c r="AB3112" s="24">
        <v>0</v>
      </c>
      <c r="AC3112" s="25">
        <v>45888</v>
      </c>
      <c r="AD3112" s="24" t="s">
        <v>661</v>
      </c>
      <c r="AE3112" s="24" t="s">
        <v>12502</v>
      </c>
      <c r="AF3112" s="24" t="s">
        <v>60</v>
      </c>
      <c r="AG3112" s="24" t="s">
        <v>60</v>
      </c>
      <c r="AH3112" s="24" t="s">
        <v>60</v>
      </c>
      <c r="AI3112" s="24">
        <v>301044</v>
      </c>
      <c r="AJ3112" s="24" t="s">
        <v>60</v>
      </c>
      <c r="AK3112" s="24" t="s">
        <v>86</v>
      </c>
      <c r="AL3112" s="24" t="s">
        <v>8722</v>
      </c>
      <c r="AM3112" s="24" t="s">
        <v>60</v>
      </c>
      <c r="AN3112" s="24" t="s">
        <v>8471</v>
      </c>
      <c r="AO3112" s="24">
        <v>0</v>
      </c>
      <c r="AP3112" s="24" t="s">
        <v>8457</v>
      </c>
      <c r="AQ3112" s="24" t="s">
        <v>12503</v>
      </c>
      <c r="AR3112" s="24" t="s">
        <v>12504</v>
      </c>
      <c r="AS3112" s="89">
        <f t="shared" si="630"/>
        <v>23</v>
      </c>
      <c r="AT3112" s="24"/>
    </row>
    <row r="3113" spans="1:46" x14ac:dyDescent="0.5">
      <c r="A3113" s="24">
        <v>3295</v>
      </c>
      <c r="B3113" s="24" t="s">
        <v>506</v>
      </c>
      <c r="C3113" s="24"/>
      <c r="D3113" s="24" t="s">
        <v>12505</v>
      </c>
      <c r="E3113" s="24" t="s">
        <v>12506</v>
      </c>
      <c r="F3113" s="77" t="str">
        <f t="shared" si="620"/>
        <v>Gillian Aldridge</v>
      </c>
      <c r="G3113" s="24" t="s">
        <v>12507</v>
      </c>
      <c r="H3113" s="24" t="s">
        <v>12508</v>
      </c>
      <c r="I3113" s="24" t="s">
        <v>12508</v>
      </c>
      <c r="J3113" s="24" t="s">
        <v>190</v>
      </c>
      <c r="K3113" s="27" t="s">
        <v>2234</v>
      </c>
      <c r="L3113" s="25">
        <v>45888</v>
      </c>
      <c r="M3113" s="25">
        <v>46252</v>
      </c>
      <c r="N3113" s="81">
        <f t="shared" si="628"/>
        <v>46617</v>
      </c>
      <c r="O3113" s="77" t="str">
        <f t="shared" ca="1" si="629"/>
        <v>Live</v>
      </c>
      <c r="P3113" s="77" t="str" cm="1">
        <f t="array" aca="1" ref="P3113" ca="1">_xlfn.IFS((N3113-TODAY())&gt;=547,"06 Expires over 18 months",(N3113-TODAY())&gt;=365,"05 Expires in 18 months",(N3113-TODAY())&gt;=183,"04 Expires in 12 months",(N3113-TODAY())&gt;=92,"03 Expires in 6 months",(N3113-TODAY())&gt;=31,"02 Expires in 3 months",(N3113-TODAY())&gt;=0,"01 Expires in 30 days",(N3113-TODAY())&gt;=-31,"01 Expired last 30 days",(N3113-TODAY())&gt;=-92,"02 Expired last 3 months",(N3113-TODAY())&gt;=-183,"03 Expired last 6 months",(N3113-TODAY())&gt;=-365,"04 Expired last 12 months",(N3113-TODAY())&gt;=-547,"05 Expired last 18 months",TRUE,"06 Expired over 18 months")</f>
        <v>04 Expires in 12 months</v>
      </c>
      <c r="Q3113" s="65">
        <v>5000</v>
      </c>
      <c r="R3113" s="98">
        <f t="shared" si="631"/>
        <v>9583.3333333333339</v>
      </c>
      <c r="S3113" s="77" t="str" cm="1">
        <f t="array" ref="S3113">_xlfn.IFS(R3113&gt;5000000,"Gold",R3113&gt;=500000,"Silver",R3113&gt;30000,"Bronze",TRUE,"Transactional")</f>
        <v>Transactional</v>
      </c>
      <c r="T3113" s="24" t="s">
        <v>54</v>
      </c>
      <c r="U3113" s="27"/>
      <c r="V3113" s="27"/>
      <c r="W3113" s="77" t="str">
        <f t="shared" si="621"/>
        <v>Yes</v>
      </c>
      <c r="X3113" s="77" t="str">
        <f>IFERROR(_xlfn.XLOOKUP(J3113&amp;"||"&amp;K3113,'Mapping Ref.'!$J$2:$J$538,'Mapping Ref.'!$K$2:$K$538),"")</f>
        <v>Childrens &amp; Adults</v>
      </c>
      <c r="Y3113" s="77" t="str" cm="1">
        <f t="array" ref="Y3113">_xlfn.IFS(R3113&gt;2000000,"For Publication",R3113&gt;100000,"PID",R3113&gt;30000,"RFQ",TRUE,"Transactional")</f>
        <v>Transactional</v>
      </c>
      <c r="Z3113" s="24" t="s">
        <v>8586</v>
      </c>
      <c r="AA3113" s="32">
        <v>12</v>
      </c>
      <c r="AB3113" s="24">
        <v>12</v>
      </c>
      <c r="AC3113" s="25">
        <v>45888</v>
      </c>
      <c r="AD3113" s="24" t="s">
        <v>58</v>
      </c>
      <c r="AE3113" s="24" t="s">
        <v>8347</v>
      </c>
      <c r="AF3113" s="24" t="s">
        <v>59</v>
      </c>
      <c r="AG3113" s="24" t="s">
        <v>59</v>
      </c>
      <c r="AH3113" s="24" t="s">
        <v>60</v>
      </c>
      <c r="AI3113" s="24" t="s">
        <v>8471</v>
      </c>
      <c r="AJ3113" s="24" t="s">
        <v>60</v>
      </c>
      <c r="AK3113" s="24" t="s">
        <v>101</v>
      </c>
      <c r="AL3113" s="24" t="s">
        <v>70</v>
      </c>
      <c r="AM3113" s="24" t="s">
        <v>59</v>
      </c>
      <c r="AN3113" s="24" t="s">
        <v>59</v>
      </c>
      <c r="AO3113" s="24">
        <v>0</v>
      </c>
      <c r="AP3113" s="24"/>
      <c r="AQ3113" s="24" t="s">
        <v>12507</v>
      </c>
      <c r="AR3113" s="24" t="s">
        <v>12509</v>
      </c>
      <c r="AS3113" s="89">
        <f t="shared" si="630"/>
        <v>23</v>
      </c>
      <c r="AT3113" s="24"/>
    </row>
    <row r="3114" spans="1:46" x14ac:dyDescent="0.5">
      <c r="A3114" s="24">
        <v>3296</v>
      </c>
      <c r="B3114" s="24" t="s">
        <v>506</v>
      </c>
      <c r="C3114" s="24"/>
      <c r="D3114" s="24" t="s">
        <v>12510</v>
      </c>
      <c r="E3114" s="24" t="s">
        <v>12511</v>
      </c>
      <c r="F3114" s="77" t="str">
        <f t="shared" si="620"/>
        <v>UNITY RECRUITMENT LTD</v>
      </c>
      <c r="G3114" s="24" t="s">
        <v>12510</v>
      </c>
      <c r="H3114" s="24" t="s">
        <v>3282</v>
      </c>
      <c r="I3114" s="24" t="s">
        <v>10463</v>
      </c>
      <c r="J3114" s="24" t="s">
        <v>107</v>
      </c>
      <c r="K3114" s="27" t="s">
        <v>3283</v>
      </c>
      <c r="L3114" s="25">
        <v>45889</v>
      </c>
      <c r="M3114" s="25">
        <v>46984</v>
      </c>
      <c r="N3114" s="81">
        <f t="shared" si="628"/>
        <v>46984</v>
      </c>
      <c r="O3114" s="77" t="str">
        <f t="shared" ca="1" si="629"/>
        <v>Live</v>
      </c>
      <c r="P3114" s="77" t="str" cm="1">
        <f t="array" aca="1" ref="P3114" ca="1">_xlfn.IFS((N3114-TODAY())&gt;=547,"06 Expires over 18 months",(N3114-TODAY())&gt;=365,"05 Expires in 18 months",(N3114-TODAY())&gt;=183,"04 Expires in 12 months",(N3114-TODAY())&gt;=92,"03 Expires in 6 months",(N3114-TODAY())&gt;=31,"02 Expires in 3 months",(N3114-TODAY())&gt;=0,"01 Expires in 30 days",(N3114-TODAY())&gt;=-31,"01 Expired last 30 days",(N3114-TODAY())&gt;=-92,"02 Expired last 3 months",(N3114-TODAY())&gt;=-183,"03 Expired last 6 months",(N3114-TODAY())&gt;=-365,"04 Expired last 12 months",(N3114-TODAY())&gt;=-547,"05 Expired last 18 months",TRUE,"06 Expired over 18 months")</f>
        <v>06 Expires over 18 months</v>
      </c>
      <c r="Q3114" s="65">
        <v>8300</v>
      </c>
      <c r="R3114" s="98">
        <f t="shared" si="631"/>
        <v>24208.333333333332</v>
      </c>
      <c r="S3114" s="77" t="str" cm="1">
        <f t="array" ref="S3114">_xlfn.IFS(R3114&gt;5000000,"Gold",R3114&gt;=500000,"Silver",R3114&gt;30000,"Bronze",TRUE,"Transactional")</f>
        <v>Transactional</v>
      </c>
      <c r="T3114" s="24" t="s">
        <v>54</v>
      </c>
      <c r="U3114" s="27"/>
      <c r="V3114" s="27"/>
      <c r="W3114" s="77" t="str">
        <f t="shared" si="621"/>
        <v>No</v>
      </c>
      <c r="X3114" s="77" t="str">
        <f>IFERROR(_xlfn.XLOOKUP(J3114&amp;"||"&amp;K3114,'Mapping Ref.'!$J$2:$J$538,'Mapping Ref.'!$K$2:$K$538),"")</f>
        <v>Construction &amp; Estates</v>
      </c>
      <c r="Y3114" s="77" t="str" cm="1">
        <f t="array" ref="Y3114">_xlfn.IFS(R3114&gt;2000000,"For Publication",R3114&gt;100000,"PID",R3114&gt;30000,"RFQ",TRUE,"Transactional")</f>
        <v>Transactional</v>
      </c>
      <c r="Z3114" s="24" t="s">
        <v>2277</v>
      </c>
      <c r="AA3114" s="32">
        <v>36</v>
      </c>
      <c r="AB3114" s="24">
        <v>0</v>
      </c>
      <c r="AC3114" s="25">
        <v>45888</v>
      </c>
      <c r="AD3114" s="24" t="s">
        <v>58</v>
      </c>
      <c r="AE3114" s="24" t="s">
        <v>8375</v>
      </c>
      <c r="AF3114" s="24" t="s">
        <v>60</v>
      </c>
      <c r="AG3114" s="24" t="s">
        <v>59</v>
      </c>
      <c r="AH3114" s="24" t="s">
        <v>60</v>
      </c>
      <c r="AI3114" s="24">
        <v>6375477</v>
      </c>
      <c r="AJ3114" s="24" t="s">
        <v>60</v>
      </c>
      <c r="AK3114" s="24" t="s">
        <v>101</v>
      </c>
      <c r="AL3114" s="24" t="s">
        <v>70</v>
      </c>
      <c r="AM3114" s="24" t="s">
        <v>60</v>
      </c>
      <c r="AN3114" s="24" t="s">
        <v>59</v>
      </c>
      <c r="AO3114" s="24">
        <v>0</v>
      </c>
      <c r="AP3114" s="24"/>
      <c r="AQ3114" s="24" t="s">
        <v>12512</v>
      </c>
      <c r="AR3114" s="24" t="s">
        <v>12513</v>
      </c>
      <c r="AS3114" s="89">
        <f t="shared" si="630"/>
        <v>35</v>
      </c>
      <c r="AT3114" s="24"/>
    </row>
    <row r="3115" spans="1:46" x14ac:dyDescent="0.5">
      <c r="A3115" s="24">
        <v>3297</v>
      </c>
      <c r="B3115" s="24" t="s">
        <v>506</v>
      </c>
      <c r="C3115" s="24"/>
      <c r="D3115" s="24" t="s">
        <v>12514</v>
      </c>
      <c r="E3115" s="24" t="s">
        <v>12515</v>
      </c>
      <c r="F3115" s="77" t="str">
        <f t="shared" si="620"/>
        <v>Catherine Abbott-Jeffery</v>
      </c>
      <c r="G3115" s="24" t="s">
        <v>12516</v>
      </c>
      <c r="H3115" s="24" t="s">
        <v>11940</v>
      </c>
      <c r="I3115" s="24" t="s">
        <v>11940</v>
      </c>
      <c r="J3115" s="24" t="s">
        <v>190</v>
      </c>
      <c r="K3115" s="27" t="s">
        <v>2234</v>
      </c>
      <c r="L3115" s="25">
        <v>45889</v>
      </c>
      <c r="M3115" s="25">
        <v>46253</v>
      </c>
      <c r="N3115" s="81">
        <f t="shared" si="628"/>
        <v>46618</v>
      </c>
      <c r="O3115" s="77" t="str">
        <f t="shared" ca="1" si="629"/>
        <v>Live</v>
      </c>
      <c r="P3115" s="77" t="str" cm="1">
        <f t="array" aca="1" ref="P3115" ca="1">_xlfn.IFS((N3115-TODAY())&gt;=547,"06 Expires over 18 months",(N3115-TODAY())&gt;=365,"05 Expires in 18 months",(N3115-TODAY())&gt;=183,"04 Expires in 12 months",(N3115-TODAY())&gt;=92,"03 Expires in 6 months",(N3115-TODAY())&gt;=31,"02 Expires in 3 months",(N3115-TODAY())&gt;=0,"01 Expires in 30 days",(N3115-TODAY())&gt;=-31,"01 Expired last 30 days",(N3115-TODAY())&gt;=-92,"02 Expired last 3 months",(N3115-TODAY())&gt;=-183,"03 Expired last 6 months",(N3115-TODAY())&gt;=-365,"04 Expired last 12 months",(N3115-TODAY())&gt;=-547,"05 Expired last 18 months",TRUE,"06 Expired over 18 months")</f>
        <v>04 Expires in 12 months</v>
      </c>
      <c r="Q3115" s="65">
        <v>5000</v>
      </c>
      <c r="R3115" s="98">
        <f t="shared" si="631"/>
        <v>9583.3333333333339</v>
      </c>
      <c r="S3115" s="77" t="str" cm="1">
        <f t="array" ref="S3115">_xlfn.IFS(R3115&gt;5000000,"Gold",R3115&gt;=500000,"Silver",R3115&gt;30000,"Bronze",TRUE,"Transactional")</f>
        <v>Transactional</v>
      </c>
      <c r="T3115" s="24" t="s">
        <v>54</v>
      </c>
      <c r="U3115" s="27"/>
      <c r="V3115" s="27"/>
      <c r="W3115" s="77" t="str">
        <f t="shared" si="621"/>
        <v>Yes</v>
      </c>
      <c r="X3115" s="77" t="str">
        <f>IFERROR(_xlfn.XLOOKUP(J3115&amp;"||"&amp;K3115,'Mapping Ref.'!$J$2:$J$538,'Mapping Ref.'!$K$2:$K$538),"")</f>
        <v>Childrens &amp; Adults</v>
      </c>
      <c r="Y3115" s="77" t="str" cm="1">
        <f t="array" ref="Y3115">_xlfn.IFS(R3115&gt;2000000,"For Publication",R3115&gt;100000,"PID",R3115&gt;30000,"RFQ",TRUE,"Transactional")</f>
        <v>Transactional</v>
      </c>
      <c r="Z3115" s="24" t="s">
        <v>8586</v>
      </c>
      <c r="AA3115" s="32">
        <v>12</v>
      </c>
      <c r="AB3115" s="24">
        <v>12</v>
      </c>
      <c r="AC3115" s="25">
        <v>45889</v>
      </c>
      <c r="AD3115" s="24" t="s">
        <v>58</v>
      </c>
      <c r="AE3115" s="24" t="s">
        <v>8347</v>
      </c>
      <c r="AF3115" s="24" t="s">
        <v>59</v>
      </c>
      <c r="AG3115" s="24" t="s">
        <v>59</v>
      </c>
      <c r="AH3115" s="24" t="s">
        <v>60</v>
      </c>
      <c r="AI3115" s="24" t="s">
        <v>8681</v>
      </c>
      <c r="AJ3115" s="24" t="s">
        <v>60</v>
      </c>
      <c r="AK3115" s="24" t="s">
        <v>101</v>
      </c>
      <c r="AL3115" s="24" t="s">
        <v>70</v>
      </c>
      <c r="AM3115" s="24" t="s">
        <v>59</v>
      </c>
      <c r="AN3115" s="24" t="s">
        <v>59</v>
      </c>
      <c r="AO3115" s="24">
        <v>0</v>
      </c>
      <c r="AP3115" s="24"/>
      <c r="AQ3115" s="24" t="s">
        <v>12516</v>
      </c>
      <c r="AR3115" s="24" t="s">
        <v>12517</v>
      </c>
      <c r="AS3115" s="89">
        <f t="shared" si="630"/>
        <v>23</v>
      </c>
      <c r="AT3115" s="24"/>
    </row>
    <row r="3116" spans="1:46" x14ac:dyDescent="0.5">
      <c r="A3116" s="24">
        <v>3298</v>
      </c>
      <c r="B3116" s="24" t="s">
        <v>506</v>
      </c>
      <c r="C3116" s="24"/>
      <c r="D3116" s="24" t="s">
        <v>12518</v>
      </c>
      <c r="E3116" s="24" t="s">
        <v>12515</v>
      </c>
      <c r="F3116" s="77" t="str">
        <f t="shared" si="620"/>
        <v>Bella Belfon-Rose</v>
      </c>
      <c r="G3116" s="24" t="s">
        <v>12519</v>
      </c>
      <c r="H3116" s="24" t="s">
        <v>11940</v>
      </c>
      <c r="I3116" s="24" t="s">
        <v>11940</v>
      </c>
      <c r="J3116" s="24" t="s">
        <v>190</v>
      </c>
      <c r="K3116" s="27" t="s">
        <v>2234</v>
      </c>
      <c r="L3116" s="25">
        <v>45889</v>
      </c>
      <c r="M3116" s="25">
        <v>46253</v>
      </c>
      <c r="N3116" s="81">
        <f t="shared" si="628"/>
        <v>46618</v>
      </c>
      <c r="O3116" s="77" t="str">
        <f t="shared" ca="1" si="629"/>
        <v>Live</v>
      </c>
      <c r="P3116" s="77" t="str" cm="1">
        <f t="array" aca="1" ref="P3116" ca="1">_xlfn.IFS((N3116-TODAY())&gt;=547,"06 Expires over 18 months",(N3116-TODAY())&gt;=365,"05 Expires in 18 months",(N3116-TODAY())&gt;=183,"04 Expires in 12 months",(N3116-TODAY())&gt;=92,"03 Expires in 6 months",(N3116-TODAY())&gt;=31,"02 Expires in 3 months",(N3116-TODAY())&gt;=0,"01 Expires in 30 days",(N3116-TODAY())&gt;=-31,"01 Expired last 30 days",(N3116-TODAY())&gt;=-92,"02 Expired last 3 months",(N3116-TODAY())&gt;=-183,"03 Expired last 6 months",(N3116-TODAY())&gt;=-365,"04 Expired last 12 months",(N3116-TODAY())&gt;=-547,"05 Expired last 18 months",TRUE,"06 Expired over 18 months")</f>
        <v>04 Expires in 12 months</v>
      </c>
      <c r="Q3116" s="65">
        <v>5000</v>
      </c>
      <c r="R3116" s="98">
        <f t="shared" si="631"/>
        <v>9583.3333333333339</v>
      </c>
      <c r="S3116" s="77" t="str" cm="1">
        <f t="array" ref="S3116">_xlfn.IFS(R3116&gt;5000000,"Gold",R3116&gt;=500000,"Silver",R3116&gt;30000,"Bronze",TRUE,"Transactional")</f>
        <v>Transactional</v>
      </c>
      <c r="T3116" s="24" t="s">
        <v>54</v>
      </c>
      <c r="U3116" s="27"/>
      <c r="V3116" s="27"/>
      <c r="W3116" s="77" t="str">
        <f t="shared" si="621"/>
        <v>Yes</v>
      </c>
      <c r="X3116" s="77" t="str">
        <f>IFERROR(_xlfn.XLOOKUP(J3116&amp;"||"&amp;K3116,'Mapping Ref.'!$J$2:$J$538,'Mapping Ref.'!$K$2:$K$538),"")</f>
        <v>Childrens &amp; Adults</v>
      </c>
      <c r="Y3116" s="77" t="str" cm="1">
        <f t="array" ref="Y3116">_xlfn.IFS(R3116&gt;2000000,"For Publication",R3116&gt;100000,"PID",R3116&gt;30000,"RFQ",TRUE,"Transactional")</f>
        <v>Transactional</v>
      </c>
      <c r="Z3116" s="24" t="s">
        <v>8586</v>
      </c>
      <c r="AA3116" s="32">
        <v>12</v>
      </c>
      <c r="AB3116" s="24">
        <v>12</v>
      </c>
      <c r="AC3116" s="25">
        <v>45889</v>
      </c>
      <c r="AD3116" s="24" t="s">
        <v>58</v>
      </c>
      <c r="AE3116" s="24" t="s">
        <v>8347</v>
      </c>
      <c r="AF3116" s="24" t="s">
        <v>59</v>
      </c>
      <c r="AG3116" s="24" t="s">
        <v>59</v>
      </c>
      <c r="AH3116" s="24" t="s">
        <v>60</v>
      </c>
      <c r="AI3116" s="24" t="s">
        <v>8471</v>
      </c>
      <c r="AJ3116" s="24" t="s">
        <v>60</v>
      </c>
      <c r="AK3116" s="24" t="s">
        <v>101</v>
      </c>
      <c r="AL3116" s="24" t="s">
        <v>70</v>
      </c>
      <c r="AM3116" s="24" t="s">
        <v>59</v>
      </c>
      <c r="AN3116" s="24" t="s">
        <v>59</v>
      </c>
      <c r="AO3116" s="24">
        <v>0</v>
      </c>
      <c r="AP3116" s="24"/>
      <c r="AQ3116" s="24" t="s">
        <v>12519</v>
      </c>
      <c r="AR3116" s="24" t="s">
        <v>12520</v>
      </c>
      <c r="AS3116" s="89">
        <f t="shared" si="630"/>
        <v>23</v>
      </c>
      <c r="AT3116" s="24"/>
    </row>
    <row r="3117" spans="1:46" x14ac:dyDescent="0.5">
      <c r="A3117" s="24">
        <v>3299</v>
      </c>
      <c r="B3117" s="24" t="s">
        <v>506</v>
      </c>
      <c r="C3117" s="24"/>
      <c r="D3117" s="24" t="s">
        <v>12521</v>
      </c>
      <c r="E3117" s="24" t="s">
        <v>12522</v>
      </c>
      <c r="F3117" s="77" t="str">
        <f t="shared" si="620"/>
        <v>Arribatec UK Ltd</v>
      </c>
      <c r="G3117" s="24" t="s">
        <v>12521</v>
      </c>
      <c r="H3117" s="24" t="s">
        <v>9249</v>
      </c>
      <c r="I3117" s="24" t="s">
        <v>1330</v>
      </c>
      <c r="J3117" s="24" t="s">
        <v>52</v>
      </c>
      <c r="K3117" s="27" t="s">
        <v>116</v>
      </c>
      <c r="L3117" s="25">
        <v>45931</v>
      </c>
      <c r="M3117" s="25">
        <v>46387</v>
      </c>
      <c r="N3117" s="81">
        <f t="shared" si="628"/>
        <v>46387</v>
      </c>
      <c r="O3117" s="77" t="str">
        <f t="shared" ca="1" si="629"/>
        <v>Live</v>
      </c>
      <c r="P3117" s="77" t="str" cm="1">
        <f t="array" aca="1" ref="P3117" ca="1">_xlfn.IFS((N3117-TODAY())&gt;=547,"06 Expires over 18 months",(N3117-TODAY())&gt;=365,"05 Expires in 18 months",(N3117-TODAY())&gt;=183,"04 Expires in 12 months",(N3117-TODAY())&gt;=92,"03 Expires in 6 months",(N3117-TODAY())&gt;=31,"02 Expires in 3 months",(N3117-TODAY())&gt;=0,"01 Expires in 30 days",(N3117-TODAY())&gt;=-31,"01 Expired last 30 days",(N3117-TODAY())&gt;=-92,"02 Expired last 3 months",(N3117-TODAY())&gt;=-183,"03 Expired last 6 months",(N3117-TODAY())&gt;=-365,"04 Expired last 12 months",(N3117-TODAY())&gt;=-547,"05 Expired last 18 months",TRUE,"06 Expired over 18 months")</f>
        <v>03 Expires in 6 months</v>
      </c>
      <c r="Q3117" s="65">
        <v>99944</v>
      </c>
      <c r="R3117" s="98">
        <f t="shared" si="631"/>
        <v>116601.33333333333</v>
      </c>
      <c r="S3117" s="77" t="str" cm="1">
        <f t="array" ref="S3117">_xlfn.IFS(R3117&gt;5000000,"Gold",R3117&gt;=500000,"Silver",R3117&gt;30000,"Bronze",TRUE,"Transactional")</f>
        <v>Bronze</v>
      </c>
      <c r="T3117" s="24" t="s">
        <v>54</v>
      </c>
      <c r="U3117" s="27"/>
      <c r="V3117" s="27"/>
      <c r="W3117" s="77" t="str">
        <f t="shared" si="621"/>
        <v>No</v>
      </c>
      <c r="X3117" s="77" t="str">
        <f>IFERROR(_xlfn.XLOOKUP(J3117&amp;"||"&amp;K3117,'Mapping Ref.'!$J$2:$J$538,'Mapping Ref.'!$K$2:$K$538),"")</f>
        <v>ICT</v>
      </c>
      <c r="Y3117" s="77" t="str" cm="1">
        <f t="array" ref="Y3117">_xlfn.IFS(R3117&gt;2000000,"For Publication",R3117&gt;100000,"PID",R3117&gt;30000,"RFQ",TRUE,"Transactional")</f>
        <v>PID</v>
      </c>
      <c r="Z3117" s="24" t="s">
        <v>2277</v>
      </c>
      <c r="AA3117" s="32">
        <v>15</v>
      </c>
      <c r="AB3117" s="24">
        <v>0</v>
      </c>
      <c r="AC3117" s="25">
        <v>45889</v>
      </c>
      <c r="AD3117" s="24" t="s">
        <v>661</v>
      </c>
      <c r="AE3117" s="24" t="s">
        <v>12523</v>
      </c>
      <c r="AF3117" s="24" t="s">
        <v>60</v>
      </c>
      <c r="AG3117" s="24" t="s">
        <v>59</v>
      </c>
      <c r="AH3117" s="24" t="s">
        <v>60</v>
      </c>
      <c r="AI3117" s="24">
        <v>3054901</v>
      </c>
      <c r="AJ3117" s="24" t="s">
        <v>60</v>
      </c>
      <c r="AK3117" s="24" t="s">
        <v>86</v>
      </c>
      <c r="AL3117" s="24" t="s">
        <v>70</v>
      </c>
      <c r="AM3117" s="24" t="s">
        <v>60</v>
      </c>
      <c r="AN3117" s="24" t="s">
        <v>59</v>
      </c>
      <c r="AO3117" s="24">
        <v>0</v>
      </c>
      <c r="AP3117" s="24"/>
      <c r="AQ3117" s="24" t="s">
        <v>12524</v>
      </c>
      <c r="AR3117" s="24" t="s">
        <v>12525</v>
      </c>
      <c r="AS3117" s="89">
        <f t="shared" si="630"/>
        <v>14</v>
      </c>
      <c r="AT3117" s="24"/>
    </row>
    <row r="3118" spans="1:46" x14ac:dyDescent="0.5">
      <c r="A3118" s="24">
        <v>3300</v>
      </c>
      <c r="B3118" s="24"/>
      <c r="C3118" s="24"/>
      <c r="D3118" s="24" t="s">
        <v>12526</v>
      </c>
      <c r="E3118" s="24" t="s">
        <v>12527</v>
      </c>
      <c r="F3118" s="77" t="str">
        <f t="shared" si="620"/>
        <v>Civiteq Trading Limited</v>
      </c>
      <c r="G3118" s="24" t="s">
        <v>12526</v>
      </c>
      <c r="H3118" s="24" t="s">
        <v>12528</v>
      </c>
      <c r="I3118" s="24" t="s">
        <v>1330</v>
      </c>
      <c r="J3118" s="24" t="s">
        <v>52</v>
      </c>
      <c r="K3118" s="27" t="s">
        <v>116</v>
      </c>
      <c r="L3118" s="25">
        <v>45873</v>
      </c>
      <c r="M3118" s="25">
        <v>45926</v>
      </c>
      <c r="N3118" s="81">
        <f t="shared" si="628"/>
        <v>45926</v>
      </c>
      <c r="O3118" s="77" t="str">
        <f t="shared" ca="1" si="629"/>
        <v>Expired</v>
      </c>
      <c r="P3118" s="77" t="str" cm="1">
        <f t="array" aca="1" ref="P3118" ca="1">_xlfn.IFS((N3118-TODAY())&gt;=547,"06 Expires over 18 months",(N3118-TODAY())&gt;=365,"05 Expires in 18 months",(N3118-TODAY())&gt;=183,"04 Expires in 12 months",(N3118-TODAY())&gt;=92,"03 Expires in 6 months",(N3118-TODAY())&gt;=31,"02 Expires in 3 months",(N3118-TODAY())&gt;=0,"01 Expires in 30 days",(N3118-TODAY())&gt;=-31,"01 Expired last 30 days",(N3118-TODAY())&gt;=-92,"02 Expired last 3 months",(N3118-TODAY())&gt;=-183,"03 Expired last 6 months",(N3118-TODAY())&gt;=-365,"04 Expired last 12 months",(N3118-TODAY())&gt;=-547,"05 Expired last 18 months",TRUE,"06 Expired over 18 months")</f>
        <v>04 Expired last 12 months</v>
      </c>
      <c r="Q3118" s="65">
        <v>63950</v>
      </c>
      <c r="R3118" s="98">
        <f t="shared" si="631"/>
        <v>63950</v>
      </c>
      <c r="S3118" s="77" t="str" cm="1">
        <f t="array" ref="S3118">_xlfn.IFS(R3118&gt;5000000,"Gold",R3118&gt;=500000,"Silver",R3118&gt;30000,"Bronze",TRUE,"Transactional")</f>
        <v>Bronze</v>
      </c>
      <c r="T3118" s="24" t="s">
        <v>54</v>
      </c>
      <c r="U3118" s="27"/>
      <c r="V3118" s="27"/>
      <c r="W3118" s="77" t="str">
        <f t="shared" si="621"/>
        <v>No</v>
      </c>
      <c r="X3118" s="77" t="str">
        <f>IFERROR(_xlfn.XLOOKUP(J3118&amp;"||"&amp;K3118,'Mapping Ref.'!$J$2:$J$538,'Mapping Ref.'!$K$2:$K$538),"")</f>
        <v>ICT</v>
      </c>
      <c r="Y3118" s="77" t="str" cm="1">
        <f t="array" ref="Y3118">_xlfn.IFS(R3118&gt;2000000,"For Publication",R3118&gt;100000,"PID",R3118&gt;30000,"RFQ",TRUE,"Transactional")</f>
        <v>RFQ</v>
      </c>
      <c r="Z3118" s="24" t="s">
        <v>2277</v>
      </c>
      <c r="AA3118" s="32">
        <v>2</v>
      </c>
      <c r="AB3118" s="24">
        <v>0</v>
      </c>
      <c r="AC3118" s="25">
        <v>45889</v>
      </c>
      <c r="AD3118" s="24" t="s">
        <v>58</v>
      </c>
      <c r="AE3118" s="24" t="s">
        <v>8375</v>
      </c>
      <c r="AF3118" s="24" t="s">
        <v>60</v>
      </c>
      <c r="AG3118" s="24" t="s">
        <v>59</v>
      </c>
      <c r="AH3118" s="24" t="s">
        <v>60</v>
      </c>
      <c r="AI3118" s="24">
        <v>9571840</v>
      </c>
      <c r="AJ3118" s="24" t="s">
        <v>60</v>
      </c>
      <c r="AK3118" s="24" t="s">
        <v>86</v>
      </c>
      <c r="AL3118" s="24" t="s">
        <v>70</v>
      </c>
      <c r="AM3118" s="24" t="s">
        <v>60</v>
      </c>
      <c r="AN3118" s="24" t="s">
        <v>60</v>
      </c>
      <c r="AO3118" s="24">
        <v>0</v>
      </c>
      <c r="AP3118" s="24" t="s">
        <v>11920</v>
      </c>
      <c r="AQ3118" s="24" t="s">
        <v>12529</v>
      </c>
      <c r="AR3118" s="24" t="s">
        <v>12530</v>
      </c>
      <c r="AS3118" s="89">
        <f t="shared" si="630"/>
        <v>1</v>
      </c>
      <c r="AT3118" s="24"/>
    </row>
    <row r="3119" spans="1:46" x14ac:dyDescent="0.5">
      <c r="A3119" s="24">
        <v>3301</v>
      </c>
      <c r="B3119" s="24" t="s">
        <v>506</v>
      </c>
      <c r="C3119" s="24"/>
      <c r="D3119" s="24" t="s">
        <v>12531</v>
      </c>
      <c r="E3119" s="24" t="s">
        <v>12515</v>
      </c>
      <c r="F3119" s="77" t="str">
        <f t="shared" si="620"/>
        <v>Cassandra Mason</v>
      </c>
      <c r="G3119" s="24" t="s">
        <v>12532</v>
      </c>
      <c r="H3119" s="24" t="s">
        <v>11940</v>
      </c>
      <c r="I3119" s="24" t="s">
        <v>11940</v>
      </c>
      <c r="J3119" s="24" t="s">
        <v>190</v>
      </c>
      <c r="K3119" s="27" t="s">
        <v>2234</v>
      </c>
      <c r="L3119" s="25">
        <v>45890</v>
      </c>
      <c r="M3119" s="25">
        <v>46254</v>
      </c>
      <c r="N3119" s="81">
        <f t="shared" si="628"/>
        <v>46619</v>
      </c>
      <c r="O3119" s="77" t="str">
        <f t="shared" ca="1" si="629"/>
        <v>Live</v>
      </c>
      <c r="P3119" s="77" t="str" cm="1">
        <f t="array" aca="1" ref="P3119" ca="1">_xlfn.IFS((N3119-TODAY())&gt;=547,"06 Expires over 18 months",(N3119-TODAY())&gt;=365,"05 Expires in 18 months",(N3119-TODAY())&gt;=183,"04 Expires in 12 months",(N3119-TODAY())&gt;=92,"03 Expires in 6 months",(N3119-TODAY())&gt;=31,"02 Expires in 3 months",(N3119-TODAY())&gt;=0,"01 Expires in 30 days",(N3119-TODAY())&gt;=-31,"01 Expired last 30 days",(N3119-TODAY())&gt;=-92,"02 Expired last 3 months",(N3119-TODAY())&gt;=-183,"03 Expired last 6 months",(N3119-TODAY())&gt;=-365,"04 Expired last 12 months",(N3119-TODAY())&gt;=-547,"05 Expired last 18 months",TRUE,"06 Expired over 18 months")</f>
        <v>04 Expires in 12 months</v>
      </c>
      <c r="Q3119" s="65">
        <v>5000</v>
      </c>
      <c r="R3119" s="98">
        <f t="shared" si="631"/>
        <v>9583.3333333333339</v>
      </c>
      <c r="S3119" s="77" t="str" cm="1">
        <f t="array" ref="S3119">_xlfn.IFS(R3119&gt;5000000,"Gold",R3119&gt;=500000,"Silver",R3119&gt;30000,"Bronze",TRUE,"Transactional")</f>
        <v>Transactional</v>
      </c>
      <c r="T3119" s="24" t="s">
        <v>54</v>
      </c>
      <c r="U3119" s="27"/>
      <c r="V3119" s="27"/>
      <c r="W3119" s="77" t="str">
        <f t="shared" si="621"/>
        <v>Yes</v>
      </c>
      <c r="X3119" s="77" t="str">
        <f>IFERROR(_xlfn.XLOOKUP(J3119&amp;"||"&amp;K3119,'Mapping Ref.'!$J$2:$J$538,'Mapping Ref.'!$K$2:$K$538),"")</f>
        <v>Childrens &amp; Adults</v>
      </c>
      <c r="Y3119" s="77" t="str" cm="1">
        <f t="array" ref="Y3119">_xlfn.IFS(R3119&gt;2000000,"For Publication",R3119&gt;100000,"PID",R3119&gt;30000,"RFQ",TRUE,"Transactional")</f>
        <v>Transactional</v>
      </c>
      <c r="Z3119" s="24" t="s">
        <v>8586</v>
      </c>
      <c r="AA3119" s="32">
        <v>12</v>
      </c>
      <c r="AB3119" s="24">
        <v>12</v>
      </c>
      <c r="AC3119" s="25">
        <v>45890</v>
      </c>
      <c r="AD3119" s="24" t="s">
        <v>58</v>
      </c>
      <c r="AE3119" s="24" t="s">
        <v>8347</v>
      </c>
      <c r="AF3119" s="24" t="s">
        <v>59</v>
      </c>
      <c r="AG3119" s="24" t="s">
        <v>59</v>
      </c>
      <c r="AH3119" s="24" t="s">
        <v>60</v>
      </c>
      <c r="AI3119" s="24" t="s">
        <v>8681</v>
      </c>
      <c r="AJ3119" s="24" t="s">
        <v>60</v>
      </c>
      <c r="AK3119" s="24" t="s">
        <v>101</v>
      </c>
      <c r="AL3119" s="24" t="s">
        <v>70</v>
      </c>
      <c r="AM3119" s="24" t="s">
        <v>59</v>
      </c>
      <c r="AN3119" s="24" t="s">
        <v>59</v>
      </c>
      <c r="AO3119" s="24">
        <v>0</v>
      </c>
      <c r="AP3119" s="24"/>
      <c r="AQ3119" s="24" t="s">
        <v>12532</v>
      </c>
      <c r="AR3119" s="24" t="s">
        <v>12533</v>
      </c>
      <c r="AS3119" s="89">
        <f t="shared" si="630"/>
        <v>23</v>
      </c>
      <c r="AT3119" s="24"/>
    </row>
    <row r="3120" spans="1:46" x14ac:dyDescent="0.5">
      <c r="A3120" s="24">
        <v>3302</v>
      </c>
      <c r="B3120" s="24" t="s">
        <v>506</v>
      </c>
      <c r="C3120" s="24"/>
      <c r="D3120" s="24" t="s">
        <v>12534</v>
      </c>
      <c r="E3120" s="24" t="s">
        <v>12535</v>
      </c>
      <c r="F3120" s="77" t="str">
        <f t="shared" si="620"/>
        <v>Axis Europe</v>
      </c>
      <c r="G3120" s="24" t="s">
        <v>12536</v>
      </c>
      <c r="H3120" s="24" t="s">
        <v>11028</v>
      </c>
      <c r="I3120" s="24" t="s">
        <v>11028</v>
      </c>
      <c r="J3120" s="24" t="s">
        <v>321</v>
      </c>
      <c r="K3120" s="27" t="s">
        <v>8802</v>
      </c>
      <c r="L3120" s="25">
        <v>45877</v>
      </c>
      <c r="M3120" s="25">
        <v>46242</v>
      </c>
      <c r="N3120" s="81">
        <f t="shared" si="628"/>
        <v>46242</v>
      </c>
      <c r="O3120" s="77" t="str">
        <f t="shared" ca="1" si="629"/>
        <v>Expired</v>
      </c>
      <c r="P3120" s="77" t="str" cm="1">
        <f t="array" aca="1" ref="P3120" ca="1">_xlfn.IFS((N3120-TODAY())&gt;=547,"06 Expires over 18 months",(N3120-TODAY())&gt;=365,"05 Expires in 18 months",(N3120-TODAY())&gt;=183,"04 Expires in 12 months",(N3120-TODAY())&gt;=92,"03 Expires in 6 months",(N3120-TODAY())&gt;=31,"02 Expires in 3 months",(N3120-TODAY())&gt;=0,"01 Expires in 30 days",(N3120-TODAY())&gt;=-31,"01 Expired last 30 days",(N3120-TODAY())&gt;=-92,"02 Expired last 3 months",(N3120-TODAY())&gt;=-183,"03 Expired last 6 months",(N3120-TODAY())&gt;=-365,"04 Expired last 12 months",(N3120-TODAY())&gt;=-547,"05 Expired last 18 months",TRUE,"06 Expired over 18 months")</f>
        <v>01 Expired last 30 days</v>
      </c>
      <c r="Q3120" s="65">
        <v>4586.3999999999996</v>
      </c>
      <c r="R3120" s="98">
        <f t="shared" si="631"/>
        <v>4586.3999999999996</v>
      </c>
      <c r="S3120" s="77" t="str" cm="1">
        <f t="array" ref="S3120">_xlfn.IFS(R3120&gt;5000000,"Gold",R3120&gt;=500000,"Silver",R3120&gt;30000,"Bronze",TRUE,"Transactional")</f>
        <v>Transactional</v>
      </c>
      <c r="T3120" s="24" t="s">
        <v>54</v>
      </c>
      <c r="U3120" s="27"/>
      <c r="V3120" s="27"/>
      <c r="W3120" s="77" t="str">
        <f t="shared" si="621"/>
        <v>No</v>
      </c>
      <c r="X3120" s="77" t="str">
        <f>IFERROR(_xlfn.XLOOKUP(J3120&amp;"||"&amp;K3120,'Mapping Ref.'!$J$2:$J$538,'Mapping Ref.'!$K$2:$K$538),"")</f>
        <v>Corporate</v>
      </c>
      <c r="Y3120" s="77" t="str" cm="1">
        <f t="array" ref="Y3120">_xlfn.IFS(R3120&gt;2000000,"For Publication",R3120&gt;100000,"PID",R3120&gt;30000,"RFQ",TRUE,"Transactional")</f>
        <v>Transactional</v>
      </c>
      <c r="Z3120" s="24" t="s">
        <v>2277</v>
      </c>
      <c r="AA3120" s="32">
        <v>12</v>
      </c>
      <c r="AB3120" s="24">
        <v>0</v>
      </c>
      <c r="AC3120" s="25">
        <v>45891</v>
      </c>
      <c r="AD3120" s="24" t="s">
        <v>58</v>
      </c>
      <c r="AE3120" s="24" t="s">
        <v>8552</v>
      </c>
      <c r="AF3120" s="24" t="s">
        <v>60</v>
      </c>
      <c r="AG3120" s="24" t="s">
        <v>60</v>
      </c>
      <c r="AH3120" s="24" t="s">
        <v>60</v>
      </c>
      <c r="AI3120" s="24">
        <v>1991637</v>
      </c>
      <c r="AJ3120" s="24" t="s">
        <v>60</v>
      </c>
      <c r="AK3120" s="24" t="s">
        <v>101</v>
      </c>
      <c r="AL3120" s="24" t="s">
        <v>70</v>
      </c>
      <c r="AM3120" s="24" t="s">
        <v>59</v>
      </c>
      <c r="AN3120" s="24" t="s">
        <v>60</v>
      </c>
      <c r="AO3120" s="24">
        <v>0</v>
      </c>
      <c r="AP3120" s="24" t="s">
        <v>8471</v>
      </c>
      <c r="AQ3120" s="24" t="s">
        <v>12537</v>
      </c>
      <c r="AR3120" s="24" t="s">
        <v>12538</v>
      </c>
      <c r="AS3120" s="89">
        <f t="shared" si="630"/>
        <v>12</v>
      </c>
      <c r="AT3120" s="24"/>
    </row>
    <row r="3121" spans="1:46" x14ac:dyDescent="0.5">
      <c r="A3121" s="24">
        <v>3303</v>
      </c>
      <c r="B3121" s="24" t="s">
        <v>506</v>
      </c>
      <c r="C3121" s="24"/>
      <c r="D3121" s="24" t="s">
        <v>7706</v>
      </c>
      <c r="E3121" s="24" t="s">
        <v>12539</v>
      </c>
      <c r="F3121" s="77" t="str">
        <f t="shared" si="620"/>
        <v>PARKING ASSOCIATES LIMITED</v>
      </c>
      <c r="G3121" s="24" t="s">
        <v>7706</v>
      </c>
      <c r="H3121" s="24" t="s">
        <v>3282</v>
      </c>
      <c r="I3121" s="24" t="s">
        <v>10463</v>
      </c>
      <c r="J3121" s="24" t="s">
        <v>107</v>
      </c>
      <c r="K3121" s="27" t="s">
        <v>3283</v>
      </c>
      <c r="L3121" s="25">
        <v>45901</v>
      </c>
      <c r="M3121" s="25">
        <v>46996</v>
      </c>
      <c r="N3121" s="81">
        <f t="shared" si="628"/>
        <v>46996</v>
      </c>
      <c r="O3121" s="77" t="str">
        <f t="shared" ca="1" si="629"/>
        <v>Live</v>
      </c>
      <c r="P3121" s="77" t="str" cm="1">
        <f t="array" aca="1" ref="P3121" ca="1">_xlfn.IFS((N3121-TODAY())&gt;=547,"06 Expires over 18 months",(N3121-TODAY())&gt;=365,"05 Expires in 18 months",(N3121-TODAY())&gt;=183,"04 Expires in 12 months",(N3121-TODAY())&gt;=92,"03 Expires in 6 months",(N3121-TODAY())&gt;=31,"02 Expires in 3 months",(N3121-TODAY())&gt;=0,"01 Expires in 30 days",(N3121-TODAY())&gt;=-31,"01 Expired last 30 days",(N3121-TODAY())&gt;=-92,"02 Expired last 3 months",(N3121-TODAY())&gt;=-183,"03 Expired last 6 months",(N3121-TODAY())&gt;=-365,"04 Expired last 12 months",(N3121-TODAY())&gt;=-547,"05 Expired last 18 months",TRUE,"06 Expired over 18 months")</f>
        <v>06 Expires over 18 months</v>
      </c>
      <c r="Q3121" s="65">
        <v>20000</v>
      </c>
      <c r="R3121" s="98">
        <f t="shared" si="631"/>
        <v>58333.333333333336</v>
      </c>
      <c r="S3121" s="77" t="str" cm="1">
        <f t="array" ref="S3121">_xlfn.IFS(R3121&gt;5000000,"Gold",R3121&gt;=500000,"Silver",R3121&gt;30000,"Bronze",TRUE,"Transactional")</f>
        <v>Bronze</v>
      </c>
      <c r="T3121" s="24" t="s">
        <v>54</v>
      </c>
      <c r="U3121" s="27"/>
      <c r="V3121" s="27"/>
      <c r="W3121" s="77" t="str">
        <f t="shared" si="621"/>
        <v>No</v>
      </c>
      <c r="X3121" s="77" t="str">
        <f>IFERROR(_xlfn.XLOOKUP(J3121&amp;"||"&amp;K3121,'Mapping Ref.'!$J$2:$J$538,'Mapping Ref.'!$K$2:$K$538),"")</f>
        <v>Construction &amp; Estates</v>
      </c>
      <c r="Y3121" s="77" t="str" cm="1">
        <f t="array" ref="Y3121">_xlfn.IFS(R3121&gt;2000000,"For Publication",R3121&gt;100000,"PID",R3121&gt;30000,"RFQ",TRUE,"Transactional")</f>
        <v>RFQ</v>
      </c>
      <c r="Z3121" s="24" t="s">
        <v>2277</v>
      </c>
      <c r="AA3121" s="32">
        <v>36</v>
      </c>
      <c r="AB3121" s="24">
        <v>0</v>
      </c>
      <c r="AC3121" s="25">
        <v>45895</v>
      </c>
      <c r="AD3121" s="24" t="s">
        <v>58</v>
      </c>
      <c r="AE3121" s="24" t="s">
        <v>8375</v>
      </c>
      <c r="AF3121" s="24" t="s">
        <v>60</v>
      </c>
      <c r="AG3121" s="24" t="s">
        <v>59</v>
      </c>
      <c r="AH3121" s="24" t="s">
        <v>60</v>
      </c>
      <c r="AI3121" s="24">
        <v>4472867</v>
      </c>
      <c r="AJ3121" s="24" t="s">
        <v>60</v>
      </c>
      <c r="AK3121" s="24" t="s">
        <v>101</v>
      </c>
      <c r="AL3121" s="24" t="s">
        <v>70</v>
      </c>
      <c r="AM3121" s="24" t="s">
        <v>60</v>
      </c>
      <c r="AN3121" s="24" t="s">
        <v>59</v>
      </c>
      <c r="AO3121" s="24">
        <v>0</v>
      </c>
      <c r="AP3121" s="24"/>
      <c r="AQ3121" s="24" t="s">
        <v>12540</v>
      </c>
      <c r="AR3121" s="24" t="s">
        <v>12541</v>
      </c>
      <c r="AS3121" s="89">
        <f t="shared" si="630"/>
        <v>35</v>
      </c>
      <c r="AT3121" s="24" t="s">
        <v>7706</v>
      </c>
    </row>
    <row r="3122" spans="1:46" x14ac:dyDescent="0.5">
      <c r="A3122" s="24">
        <v>3304</v>
      </c>
      <c r="B3122" s="24" t="s">
        <v>506</v>
      </c>
      <c r="C3122" s="24"/>
      <c r="D3122" s="24" t="s">
        <v>4742</v>
      </c>
      <c r="E3122" s="24" t="s">
        <v>12542</v>
      </c>
      <c r="F3122" s="77" t="str">
        <f t="shared" si="620"/>
        <v>INITIAL FIRE SYSTEMS LIMITED</v>
      </c>
      <c r="G3122" s="24" t="s">
        <v>4742</v>
      </c>
      <c r="H3122" s="24" t="s">
        <v>3282</v>
      </c>
      <c r="I3122" s="24" t="s">
        <v>10463</v>
      </c>
      <c r="J3122" s="24" t="s">
        <v>107</v>
      </c>
      <c r="K3122" s="27" t="s">
        <v>3283</v>
      </c>
      <c r="L3122" s="25">
        <v>45896</v>
      </c>
      <c r="M3122" s="25">
        <v>46625</v>
      </c>
      <c r="N3122" s="81">
        <f t="shared" si="628"/>
        <v>46625</v>
      </c>
      <c r="O3122" s="77" t="str">
        <f t="shared" ca="1" si="629"/>
        <v>Live</v>
      </c>
      <c r="P3122" s="77" t="str" cm="1">
        <f t="array" aca="1" ref="P3122" ca="1">_xlfn.IFS((N3122-TODAY())&gt;=547,"06 Expires over 18 months",(N3122-TODAY())&gt;=365,"05 Expires in 18 months",(N3122-TODAY())&gt;=183,"04 Expires in 12 months",(N3122-TODAY())&gt;=92,"03 Expires in 6 months",(N3122-TODAY())&gt;=31,"02 Expires in 3 months",(N3122-TODAY())&gt;=0,"01 Expires in 30 days",(N3122-TODAY())&gt;=-31,"01 Expired last 30 days",(N3122-TODAY())&gt;=-92,"02 Expired last 3 months",(N3122-TODAY())&gt;=-183,"03 Expired last 6 months",(N3122-TODAY())&gt;=-365,"04 Expired last 12 months",(N3122-TODAY())&gt;=-547,"05 Expired last 18 months",TRUE,"06 Expired over 18 months")</f>
        <v>05 Expires in 18 months</v>
      </c>
      <c r="Q3122" s="65">
        <v>5034.6000000000004</v>
      </c>
      <c r="R3122" s="98">
        <f t="shared" si="631"/>
        <v>9649.65</v>
      </c>
      <c r="S3122" s="77" t="str" cm="1">
        <f t="array" ref="S3122">_xlfn.IFS(R3122&gt;5000000,"Gold",R3122&gt;=500000,"Silver",R3122&gt;30000,"Bronze",TRUE,"Transactional")</f>
        <v>Transactional</v>
      </c>
      <c r="T3122" s="24" t="s">
        <v>54</v>
      </c>
      <c r="U3122" s="27"/>
      <c r="V3122" s="27"/>
      <c r="W3122" s="77" t="str">
        <f t="shared" si="621"/>
        <v>No</v>
      </c>
      <c r="X3122" s="77" t="str">
        <f>IFERROR(_xlfn.XLOOKUP(J3122&amp;"||"&amp;K3122,'Mapping Ref.'!$J$2:$J$538,'Mapping Ref.'!$K$2:$K$538),"")</f>
        <v>Construction &amp; Estates</v>
      </c>
      <c r="Y3122" s="77" t="str" cm="1">
        <f t="array" ref="Y3122">_xlfn.IFS(R3122&gt;2000000,"For Publication",R3122&gt;100000,"PID",R3122&gt;30000,"RFQ",TRUE,"Transactional")</f>
        <v>Transactional</v>
      </c>
      <c r="Z3122" s="24" t="s">
        <v>2277</v>
      </c>
      <c r="AA3122" s="32">
        <v>24</v>
      </c>
      <c r="AB3122" s="24">
        <v>0</v>
      </c>
      <c r="AC3122" s="25">
        <v>45895</v>
      </c>
      <c r="AD3122" s="24" t="s">
        <v>58</v>
      </c>
      <c r="AE3122" s="24" t="s">
        <v>8375</v>
      </c>
      <c r="AF3122" s="24" t="s">
        <v>60</v>
      </c>
      <c r="AG3122" s="24" t="s">
        <v>59</v>
      </c>
      <c r="AH3122" s="24" t="s">
        <v>60</v>
      </c>
      <c r="AI3122" s="24">
        <v>4556054</v>
      </c>
      <c r="AJ3122" s="24" t="s">
        <v>60</v>
      </c>
      <c r="AK3122" s="24" t="s">
        <v>101</v>
      </c>
      <c r="AL3122" s="24" t="s">
        <v>8595</v>
      </c>
      <c r="AM3122" s="24" t="s">
        <v>60</v>
      </c>
      <c r="AN3122" s="24" t="s">
        <v>59</v>
      </c>
      <c r="AO3122" s="24">
        <v>0</v>
      </c>
      <c r="AP3122" s="24"/>
      <c r="AQ3122" s="24" t="s">
        <v>12543</v>
      </c>
      <c r="AR3122" s="24" t="s">
        <v>12544</v>
      </c>
      <c r="AS3122" s="89">
        <f t="shared" si="630"/>
        <v>23</v>
      </c>
      <c r="AT3122" s="24" t="s">
        <v>4742</v>
      </c>
    </row>
    <row r="3123" spans="1:46" x14ac:dyDescent="0.5">
      <c r="A3123" s="24">
        <v>3305</v>
      </c>
      <c r="B3123" s="24" t="s">
        <v>506</v>
      </c>
      <c r="C3123" s="24"/>
      <c r="D3123" s="24" t="s">
        <v>2157</v>
      </c>
      <c r="E3123" s="24" t="s">
        <v>12545</v>
      </c>
      <c r="F3123" s="77" t="str">
        <f t="shared" si="620"/>
        <v>GEORGE BROWNS LIMITED</v>
      </c>
      <c r="G3123" s="24" t="s">
        <v>2157</v>
      </c>
      <c r="H3123" s="24" t="s">
        <v>3282</v>
      </c>
      <c r="I3123" s="24" t="s">
        <v>10463</v>
      </c>
      <c r="J3123" s="24" t="s">
        <v>107</v>
      </c>
      <c r="K3123" s="27" t="s">
        <v>3283</v>
      </c>
      <c r="L3123" s="25">
        <v>45895</v>
      </c>
      <c r="M3123" s="25">
        <v>46990</v>
      </c>
      <c r="N3123" s="81">
        <f t="shared" si="628"/>
        <v>46990</v>
      </c>
      <c r="O3123" s="77" t="str">
        <f t="shared" ca="1" si="629"/>
        <v>Live</v>
      </c>
      <c r="P3123" s="77" t="str" cm="1">
        <f t="array" aca="1" ref="P3123" ca="1">_xlfn.IFS((N3123-TODAY())&gt;=547,"06 Expires over 18 months",(N3123-TODAY())&gt;=365,"05 Expires in 18 months",(N3123-TODAY())&gt;=183,"04 Expires in 12 months",(N3123-TODAY())&gt;=92,"03 Expires in 6 months",(N3123-TODAY())&gt;=31,"02 Expires in 3 months",(N3123-TODAY())&gt;=0,"01 Expires in 30 days",(N3123-TODAY())&gt;=-31,"01 Expired last 30 days",(N3123-TODAY())&gt;=-92,"02 Expired last 3 months",(N3123-TODAY())&gt;=-183,"03 Expired last 6 months",(N3123-TODAY())&gt;=-365,"04 Expired last 12 months",(N3123-TODAY())&gt;=-547,"05 Expired last 18 months",TRUE,"06 Expired over 18 months")</f>
        <v>06 Expires over 18 months</v>
      </c>
      <c r="Q3123" s="65">
        <v>74999</v>
      </c>
      <c r="R3123" s="98">
        <f t="shared" si="631"/>
        <v>218747.08333333334</v>
      </c>
      <c r="S3123" s="77" t="str" cm="1">
        <f t="array" ref="S3123">_xlfn.IFS(R3123&gt;5000000,"Gold",R3123&gt;=500000,"Silver",R3123&gt;30000,"Bronze",TRUE,"Transactional")</f>
        <v>Bronze</v>
      </c>
      <c r="T3123" s="24" t="s">
        <v>54</v>
      </c>
      <c r="U3123" s="27"/>
      <c r="V3123" s="27"/>
      <c r="W3123" s="77" t="str">
        <f t="shared" si="621"/>
        <v>No</v>
      </c>
      <c r="X3123" s="77" t="str">
        <f>IFERROR(_xlfn.XLOOKUP(J3123&amp;"||"&amp;K3123,'Mapping Ref.'!$J$2:$J$538,'Mapping Ref.'!$K$2:$K$538),"")</f>
        <v>Construction &amp; Estates</v>
      </c>
      <c r="Y3123" s="77" t="str" cm="1">
        <f t="array" ref="Y3123">_xlfn.IFS(R3123&gt;2000000,"For Publication",R3123&gt;100000,"PID",R3123&gt;30000,"RFQ",TRUE,"Transactional")</f>
        <v>PID</v>
      </c>
      <c r="Z3123" s="24" t="s">
        <v>2277</v>
      </c>
      <c r="AA3123" s="32">
        <v>36</v>
      </c>
      <c r="AB3123" s="24">
        <v>0</v>
      </c>
      <c r="AC3123" s="25">
        <v>45895</v>
      </c>
      <c r="AD3123" s="24" t="s">
        <v>58</v>
      </c>
      <c r="AE3123" s="24" t="s">
        <v>8375</v>
      </c>
      <c r="AF3123" s="24" t="s">
        <v>60</v>
      </c>
      <c r="AG3123" s="24" t="s">
        <v>59</v>
      </c>
      <c r="AH3123" s="24" t="s">
        <v>60</v>
      </c>
      <c r="AI3123" s="24">
        <v>340609</v>
      </c>
      <c r="AJ3123" s="24" t="s">
        <v>60</v>
      </c>
      <c r="AK3123" s="24" t="s">
        <v>101</v>
      </c>
      <c r="AL3123" s="24" t="s">
        <v>8595</v>
      </c>
      <c r="AM3123" s="24" t="s">
        <v>60</v>
      </c>
      <c r="AN3123" s="24" t="s">
        <v>59</v>
      </c>
      <c r="AO3123" s="24">
        <v>0</v>
      </c>
      <c r="AP3123" s="24"/>
      <c r="AQ3123" s="24" t="s">
        <v>12546</v>
      </c>
      <c r="AR3123" s="24" t="s">
        <v>12547</v>
      </c>
      <c r="AS3123" s="89">
        <f t="shared" si="630"/>
        <v>35</v>
      </c>
      <c r="AT3123" s="24" t="s">
        <v>2157</v>
      </c>
    </row>
    <row r="3124" spans="1:46" x14ac:dyDescent="0.5">
      <c r="A3124" s="24">
        <v>3306</v>
      </c>
      <c r="B3124" s="24"/>
      <c r="C3124" s="24"/>
      <c r="D3124" s="24" t="s">
        <v>12548</v>
      </c>
      <c r="E3124" s="24" t="s">
        <v>12549</v>
      </c>
      <c r="F3124" s="77" t="str">
        <f t="shared" si="620"/>
        <v>MORGAN SINDALL CONSTRUCTION &amp; INFRASTRUCTURE LTD</v>
      </c>
      <c r="G3124" s="24" t="s">
        <v>11549</v>
      </c>
      <c r="H3124" s="24" t="s">
        <v>784</v>
      </c>
      <c r="I3124" s="24" t="s">
        <v>1128</v>
      </c>
      <c r="J3124" s="24" t="s">
        <v>321</v>
      </c>
      <c r="K3124" s="27" t="s">
        <v>3201</v>
      </c>
      <c r="L3124" s="25">
        <v>45845</v>
      </c>
      <c r="M3124" s="25">
        <v>45915</v>
      </c>
      <c r="N3124" s="81">
        <f t="shared" si="628"/>
        <v>45915</v>
      </c>
      <c r="O3124" s="77" t="str">
        <f t="shared" ca="1" si="629"/>
        <v>Expired</v>
      </c>
      <c r="P3124" s="77" t="str" cm="1">
        <f t="array" aca="1" ref="P3124" ca="1">_xlfn.IFS((N3124-TODAY())&gt;=547,"06 Expires over 18 months",(N3124-TODAY())&gt;=365,"05 Expires in 18 months",(N3124-TODAY())&gt;=183,"04 Expires in 12 months",(N3124-TODAY())&gt;=92,"03 Expires in 6 months",(N3124-TODAY())&gt;=31,"02 Expires in 3 months",(N3124-TODAY())&gt;=0,"01 Expires in 30 days",(N3124-TODAY())&gt;=-31,"01 Expired last 30 days",(N3124-TODAY())&gt;=-92,"02 Expired last 3 months",(N3124-TODAY())&gt;=-183,"03 Expired last 6 months",(N3124-TODAY())&gt;=-365,"04 Expired last 12 months",(N3124-TODAY())&gt;=-547,"05 Expired last 18 months",TRUE,"06 Expired over 18 months")</f>
        <v>04 Expired last 12 months</v>
      </c>
      <c r="Q3124" s="65">
        <v>359602.97</v>
      </c>
      <c r="R3124" s="98">
        <f t="shared" si="631"/>
        <v>359602.97</v>
      </c>
      <c r="S3124" s="77" t="str" cm="1">
        <f t="array" ref="S3124">_xlfn.IFS(R3124&gt;5000000,"Gold",R3124&gt;=500000,"Silver",R3124&gt;30000,"Bronze",TRUE,"Transactional")</f>
        <v>Bronze</v>
      </c>
      <c r="T3124" s="24" t="s">
        <v>54</v>
      </c>
      <c r="U3124" s="27"/>
      <c r="V3124" s="27"/>
      <c r="W3124" s="77" t="str">
        <f t="shared" si="621"/>
        <v>No</v>
      </c>
      <c r="X3124" s="77" t="str">
        <f>IFERROR(_xlfn.XLOOKUP(J3124&amp;"||"&amp;K3124,'Mapping Ref.'!$J$2:$J$538,'Mapping Ref.'!$K$2:$K$538),"")</f>
        <v>Corporate</v>
      </c>
      <c r="Y3124" s="77" t="str" cm="1">
        <f t="array" ref="Y3124">_xlfn.IFS(R3124&gt;2000000,"For Publication",R3124&gt;100000,"PID",R3124&gt;30000,"RFQ",TRUE,"Transactional")</f>
        <v>PID</v>
      </c>
      <c r="Z3124" s="24" t="s">
        <v>2277</v>
      </c>
      <c r="AA3124" s="32">
        <v>0</v>
      </c>
      <c r="AB3124" s="24">
        <v>0</v>
      </c>
      <c r="AC3124" s="25">
        <v>45895</v>
      </c>
      <c r="AD3124" s="24" t="s">
        <v>58</v>
      </c>
      <c r="AE3124" s="24" t="s">
        <v>11546</v>
      </c>
      <c r="AF3124" s="24" t="s">
        <v>60</v>
      </c>
      <c r="AG3124" s="24" t="s">
        <v>60</v>
      </c>
      <c r="AH3124" s="24" t="s">
        <v>60</v>
      </c>
      <c r="AI3124" s="24">
        <v>4273754</v>
      </c>
      <c r="AJ3124" s="24" t="s">
        <v>60</v>
      </c>
      <c r="AK3124" s="24" t="s">
        <v>76</v>
      </c>
      <c r="AL3124" s="24" t="s">
        <v>123</v>
      </c>
      <c r="AM3124" s="24" t="s">
        <v>60</v>
      </c>
      <c r="AN3124" s="24" t="s">
        <v>59</v>
      </c>
      <c r="AO3124" s="24">
        <v>0</v>
      </c>
      <c r="AP3124" s="24" t="s">
        <v>8471</v>
      </c>
      <c r="AQ3124" s="24" t="s">
        <v>11547</v>
      </c>
      <c r="AR3124" s="24" t="s">
        <v>12550</v>
      </c>
      <c r="AS3124" s="89">
        <f t="shared" si="630"/>
        <v>2</v>
      </c>
      <c r="AT3124" s="24" t="s">
        <v>11549</v>
      </c>
    </row>
    <row r="3125" spans="1:46" x14ac:dyDescent="0.5">
      <c r="A3125" s="24">
        <v>3307</v>
      </c>
      <c r="B3125" s="24" t="s">
        <v>506</v>
      </c>
      <c r="C3125" s="24"/>
      <c r="D3125" s="24" t="s">
        <v>12551</v>
      </c>
      <c r="E3125" s="24" t="s">
        <v>12552</v>
      </c>
      <c r="F3125" s="77" t="str">
        <f t="shared" si="620"/>
        <v>Savills (UK) Limited</v>
      </c>
      <c r="G3125" s="24" t="s">
        <v>12553</v>
      </c>
      <c r="H3125" s="24" t="s">
        <v>11019</v>
      </c>
      <c r="I3125" s="24" t="s">
        <v>8489</v>
      </c>
      <c r="J3125" s="24" t="s">
        <v>107</v>
      </c>
      <c r="K3125" s="27" t="s">
        <v>1397</v>
      </c>
      <c r="L3125" s="25">
        <v>45889</v>
      </c>
      <c r="M3125" s="25">
        <v>46984</v>
      </c>
      <c r="N3125" s="81">
        <f t="shared" si="628"/>
        <v>46984</v>
      </c>
      <c r="O3125" s="77" t="str">
        <f t="shared" ca="1" si="629"/>
        <v>Live</v>
      </c>
      <c r="P3125" s="77" t="str" cm="1">
        <f t="array" aca="1" ref="P3125" ca="1">_xlfn.IFS((N3125-TODAY())&gt;=547,"06 Expires over 18 months",(N3125-TODAY())&gt;=365,"05 Expires in 18 months",(N3125-TODAY())&gt;=183,"04 Expires in 12 months",(N3125-TODAY())&gt;=92,"03 Expires in 6 months",(N3125-TODAY())&gt;=31,"02 Expires in 3 months",(N3125-TODAY())&gt;=0,"01 Expires in 30 days",(N3125-TODAY())&gt;=-31,"01 Expired last 30 days",(N3125-TODAY())&gt;=-92,"02 Expired last 3 months",(N3125-TODAY())&gt;=-183,"03 Expired last 6 months",(N3125-TODAY())&gt;=-365,"04 Expired last 12 months",(N3125-TODAY())&gt;=-547,"05 Expired last 18 months",TRUE,"06 Expired over 18 months")</f>
        <v>06 Expires over 18 months</v>
      </c>
      <c r="Q3125" s="65">
        <v>75500</v>
      </c>
      <c r="R3125" s="98">
        <f t="shared" si="631"/>
        <v>220208.33333333334</v>
      </c>
      <c r="S3125" s="77" t="str" cm="1">
        <f t="array" ref="S3125">_xlfn.IFS(R3125&gt;5000000,"Gold",R3125&gt;=500000,"Silver",R3125&gt;30000,"Bronze",TRUE,"Transactional")</f>
        <v>Bronze</v>
      </c>
      <c r="T3125" s="24" t="s">
        <v>54</v>
      </c>
      <c r="U3125" s="27"/>
      <c r="V3125" s="27"/>
      <c r="W3125" s="77" t="str">
        <f t="shared" si="621"/>
        <v>No</v>
      </c>
      <c r="X3125" s="77" t="str">
        <f>IFERROR(_xlfn.XLOOKUP(J3125&amp;"||"&amp;K3125,'Mapping Ref.'!$J$2:$J$538,'Mapping Ref.'!$K$2:$K$538),"")</f>
        <v>Construction &amp; Estates</v>
      </c>
      <c r="Y3125" s="77" t="str" cm="1">
        <f t="array" ref="Y3125">_xlfn.IFS(R3125&gt;2000000,"For Publication",R3125&gt;100000,"PID",R3125&gt;30000,"RFQ",TRUE,"Transactional")</f>
        <v>PID</v>
      </c>
      <c r="Z3125" s="24" t="s">
        <v>2277</v>
      </c>
      <c r="AA3125" s="32">
        <v>36</v>
      </c>
      <c r="AB3125" s="24">
        <v>0</v>
      </c>
      <c r="AC3125" s="25">
        <v>45895</v>
      </c>
      <c r="AD3125" s="24" t="s">
        <v>58</v>
      </c>
      <c r="AE3125" s="24" t="s">
        <v>8375</v>
      </c>
      <c r="AF3125" s="24" t="s">
        <v>60</v>
      </c>
      <c r="AG3125" s="24" t="s">
        <v>60</v>
      </c>
      <c r="AH3125" s="24" t="s">
        <v>60</v>
      </c>
      <c r="AI3125" s="24">
        <v>2605138</v>
      </c>
      <c r="AJ3125" s="24" t="s">
        <v>60</v>
      </c>
      <c r="AK3125" s="24" t="s">
        <v>86</v>
      </c>
      <c r="AL3125" s="24" t="s">
        <v>70</v>
      </c>
      <c r="AM3125" s="24" t="s">
        <v>60</v>
      </c>
      <c r="AN3125" s="24" t="s">
        <v>59</v>
      </c>
      <c r="AO3125" s="24">
        <v>0</v>
      </c>
      <c r="AP3125" s="24"/>
      <c r="AQ3125" s="24" t="s">
        <v>12554</v>
      </c>
      <c r="AR3125" s="24" t="s">
        <v>12555</v>
      </c>
      <c r="AS3125" s="89">
        <f t="shared" si="630"/>
        <v>35</v>
      </c>
      <c r="AT3125" s="24"/>
    </row>
    <row r="3126" spans="1:46" x14ac:dyDescent="0.5">
      <c r="A3126" s="24">
        <v>3308</v>
      </c>
      <c r="B3126" s="24"/>
      <c r="C3126" s="24"/>
      <c r="D3126" s="24" t="s">
        <v>12556</v>
      </c>
      <c r="E3126" s="24" t="s">
        <v>12557</v>
      </c>
      <c r="F3126" s="77" t="str">
        <f t="shared" si="620"/>
        <v>ELITE DESIGNERS LIMITED</v>
      </c>
      <c r="G3126" s="24" t="s">
        <v>8380</v>
      </c>
      <c r="H3126" s="24" t="s">
        <v>784</v>
      </c>
      <c r="I3126" s="24" t="s">
        <v>1128</v>
      </c>
      <c r="J3126" s="24" t="s">
        <v>321</v>
      </c>
      <c r="K3126" s="27" t="s">
        <v>9549</v>
      </c>
      <c r="L3126" s="25">
        <v>45896</v>
      </c>
      <c r="M3126" s="25">
        <v>45926</v>
      </c>
      <c r="N3126" s="81">
        <f t="shared" si="628"/>
        <v>45926</v>
      </c>
      <c r="O3126" s="77" t="str">
        <f t="shared" ca="1" si="629"/>
        <v>Expired</v>
      </c>
      <c r="P3126" s="77" t="str" cm="1">
        <f t="array" aca="1" ref="P3126" ca="1">_xlfn.IFS((N3126-TODAY())&gt;=547,"06 Expires over 18 months",(N3126-TODAY())&gt;=365,"05 Expires in 18 months",(N3126-TODAY())&gt;=183,"04 Expires in 12 months",(N3126-TODAY())&gt;=92,"03 Expires in 6 months",(N3126-TODAY())&gt;=31,"02 Expires in 3 months",(N3126-TODAY())&gt;=0,"01 Expires in 30 days",(N3126-TODAY())&gt;=-31,"01 Expired last 30 days",(N3126-TODAY())&gt;=-92,"02 Expired last 3 months",(N3126-TODAY())&gt;=-183,"03 Expired last 6 months",(N3126-TODAY())&gt;=-365,"04 Expired last 12 months",(N3126-TODAY())&gt;=-547,"05 Expired last 18 months",TRUE,"06 Expired over 18 months")</f>
        <v>04 Expired last 12 months</v>
      </c>
      <c r="Q3126" s="65">
        <v>6300</v>
      </c>
      <c r="R3126" s="98">
        <f t="shared" si="631"/>
        <v>6300</v>
      </c>
      <c r="S3126" s="77" t="str" cm="1">
        <f t="array" ref="S3126">_xlfn.IFS(R3126&gt;5000000,"Gold",R3126&gt;=500000,"Silver",R3126&gt;30000,"Bronze",TRUE,"Transactional")</f>
        <v>Transactional</v>
      </c>
      <c r="T3126" s="24" t="s">
        <v>54</v>
      </c>
      <c r="U3126" s="27"/>
      <c r="V3126" s="27"/>
      <c r="W3126" s="77" t="str">
        <f t="shared" si="621"/>
        <v>No</v>
      </c>
      <c r="X3126" s="77" t="str">
        <f>IFERROR(_xlfn.XLOOKUP(J3126&amp;"||"&amp;K3126,'Mapping Ref.'!$J$2:$J$538,'Mapping Ref.'!$K$2:$K$538),"")</f>
        <v>Corporate</v>
      </c>
      <c r="Y3126" s="77" t="str" cm="1">
        <f t="array" ref="Y3126">_xlfn.IFS(R3126&gt;2000000,"For Publication",R3126&gt;100000,"PID",R3126&gt;30000,"RFQ",TRUE,"Transactional")</f>
        <v>Transactional</v>
      </c>
      <c r="Z3126" s="24" t="s">
        <v>2277</v>
      </c>
      <c r="AA3126" s="32">
        <v>0</v>
      </c>
      <c r="AB3126" s="24">
        <v>0</v>
      </c>
      <c r="AC3126" s="25">
        <v>45895</v>
      </c>
      <c r="AD3126" s="24" t="s">
        <v>58</v>
      </c>
      <c r="AE3126" s="24" t="s">
        <v>9432</v>
      </c>
      <c r="AF3126" s="24" t="s">
        <v>59</v>
      </c>
      <c r="AG3126" s="24" t="s">
        <v>59</v>
      </c>
      <c r="AH3126" s="24" t="s">
        <v>60</v>
      </c>
      <c r="AI3126" s="24">
        <v>3965479</v>
      </c>
      <c r="AJ3126" s="24" t="s">
        <v>59</v>
      </c>
      <c r="AK3126" s="24" t="s">
        <v>101</v>
      </c>
      <c r="AL3126" s="24" t="s">
        <v>70</v>
      </c>
      <c r="AM3126" s="24" t="s">
        <v>60</v>
      </c>
      <c r="AN3126" s="24" t="s">
        <v>59</v>
      </c>
      <c r="AO3126" s="24">
        <v>0</v>
      </c>
      <c r="AP3126" s="24" t="s">
        <v>8471</v>
      </c>
      <c r="AQ3126" s="24" t="s">
        <v>12558</v>
      </c>
      <c r="AR3126" s="24" t="s">
        <v>12559</v>
      </c>
      <c r="AS3126" s="89">
        <f t="shared" si="630"/>
        <v>0</v>
      </c>
      <c r="AT3126" s="24" t="s">
        <v>8382</v>
      </c>
    </row>
    <row r="3127" spans="1:46" x14ac:dyDescent="0.5">
      <c r="A3127" s="24">
        <v>3309</v>
      </c>
      <c r="B3127" s="24" t="s">
        <v>506</v>
      </c>
      <c r="C3127" s="24"/>
      <c r="D3127" s="24" t="s">
        <v>12560</v>
      </c>
      <c r="E3127" s="24" t="s">
        <v>12515</v>
      </c>
      <c r="F3127" s="77" t="str">
        <f t="shared" si="620"/>
        <v>Lesley Francois</v>
      </c>
      <c r="G3127" s="24" t="s">
        <v>12561</v>
      </c>
      <c r="H3127" s="24" t="s">
        <v>11940</v>
      </c>
      <c r="I3127" s="24" t="s">
        <v>11940</v>
      </c>
      <c r="J3127" s="24" t="s">
        <v>190</v>
      </c>
      <c r="K3127" s="27" t="s">
        <v>2234</v>
      </c>
      <c r="L3127" s="25">
        <v>45896</v>
      </c>
      <c r="M3127" s="25">
        <v>46260</v>
      </c>
      <c r="N3127" s="81">
        <f t="shared" si="628"/>
        <v>46625</v>
      </c>
      <c r="O3127" s="77" t="str">
        <f t="shared" ca="1" si="629"/>
        <v>Live</v>
      </c>
      <c r="P3127" s="77" t="str" cm="1">
        <f t="array" aca="1" ref="P3127" ca="1">_xlfn.IFS((N3127-TODAY())&gt;=547,"06 Expires over 18 months",(N3127-TODAY())&gt;=365,"05 Expires in 18 months",(N3127-TODAY())&gt;=183,"04 Expires in 12 months",(N3127-TODAY())&gt;=92,"03 Expires in 6 months",(N3127-TODAY())&gt;=31,"02 Expires in 3 months",(N3127-TODAY())&gt;=0,"01 Expires in 30 days",(N3127-TODAY())&gt;=-31,"01 Expired last 30 days",(N3127-TODAY())&gt;=-92,"02 Expired last 3 months",(N3127-TODAY())&gt;=-183,"03 Expired last 6 months",(N3127-TODAY())&gt;=-365,"04 Expired last 12 months",(N3127-TODAY())&gt;=-547,"05 Expired last 18 months",TRUE,"06 Expired over 18 months")</f>
        <v>05 Expires in 18 months</v>
      </c>
      <c r="Q3127" s="65">
        <v>5000</v>
      </c>
      <c r="R3127" s="98">
        <f t="shared" si="631"/>
        <v>9583.3333333333339</v>
      </c>
      <c r="S3127" s="77" t="str" cm="1">
        <f t="array" ref="S3127">_xlfn.IFS(R3127&gt;5000000,"Gold",R3127&gt;=500000,"Silver",R3127&gt;30000,"Bronze",TRUE,"Transactional")</f>
        <v>Transactional</v>
      </c>
      <c r="T3127" s="24" t="s">
        <v>54</v>
      </c>
      <c r="U3127" s="27"/>
      <c r="V3127" s="27"/>
      <c r="W3127" s="77" t="str">
        <f t="shared" si="621"/>
        <v>Yes</v>
      </c>
      <c r="X3127" s="77" t="str">
        <f>IFERROR(_xlfn.XLOOKUP(J3127&amp;"||"&amp;K3127,'Mapping Ref.'!$J$2:$J$538,'Mapping Ref.'!$K$2:$K$538),"")</f>
        <v>Childrens &amp; Adults</v>
      </c>
      <c r="Y3127" s="77" t="str" cm="1">
        <f t="array" ref="Y3127">_xlfn.IFS(R3127&gt;2000000,"For Publication",R3127&gt;100000,"PID",R3127&gt;30000,"RFQ",TRUE,"Transactional")</f>
        <v>Transactional</v>
      </c>
      <c r="Z3127" s="24" t="s">
        <v>8586</v>
      </c>
      <c r="AA3127" s="32">
        <v>12</v>
      </c>
      <c r="AB3127" s="24">
        <v>12</v>
      </c>
      <c r="AC3127" s="25">
        <v>45896</v>
      </c>
      <c r="AD3127" s="24" t="s">
        <v>58</v>
      </c>
      <c r="AE3127" s="24" t="s">
        <v>8347</v>
      </c>
      <c r="AF3127" s="24" t="s">
        <v>59</v>
      </c>
      <c r="AG3127" s="24" t="s">
        <v>59</v>
      </c>
      <c r="AH3127" s="24" t="s">
        <v>60</v>
      </c>
      <c r="AI3127" s="24" t="s">
        <v>8681</v>
      </c>
      <c r="AJ3127" s="24" t="s">
        <v>60</v>
      </c>
      <c r="AK3127" s="24" t="s">
        <v>101</v>
      </c>
      <c r="AL3127" s="24" t="s">
        <v>70</v>
      </c>
      <c r="AM3127" s="24" t="s">
        <v>59</v>
      </c>
      <c r="AN3127" s="24" t="s">
        <v>59</v>
      </c>
      <c r="AO3127" s="24">
        <v>0</v>
      </c>
      <c r="AP3127" s="24"/>
      <c r="AQ3127" s="24" t="s">
        <v>12561</v>
      </c>
      <c r="AR3127" s="24" t="s">
        <v>12562</v>
      </c>
      <c r="AS3127" s="89">
        <f t="shared" si="630"/>
        <v>23</v>
      </c>
      <c r="AT3127" s="24"/>
    </row>
    <row r="3128" spans="1:46" x14ac:dyDescent="0.5">
      <c r="A3128" s="24">
        <v>3310</v>
      </c>
      <c r="B3128" s="24" t="s">
        <v>506</v>
      </c>
      <c r="C3128" s="24"/>
      <c r="D3128" s="24" t="s">
        <v>12563</v>
      </c>
      <c r="E3128" s="24" t="s">
        <v>12564</v>
      </c>
      <c r="F3128" s="77" t="str">
        <f t="shared" si="620"/>
        <v>JACKSON LIFT SERVICES LIMITED</v>
      </c>
      <c r="G3128" s="24" t="s">
        <v>10632</v>
      </c>
      <c r="H3128" s="24" t="s">
        <v>6254</v>
      </c>
      <c r="I3128" s="24" t="s">
        <v>8489</v>
      </c>
      <c r="J3128" s="24" t="s">
        <v>107</v>
      </c>
      <c r="K3128" s="27" t="s">
        <v>1397</v>
      </c>
      <c r="L3128" s="25">
        <v>45901</v>
      </c>
      <c r="M3128" s="25">
        <v>46081</v>
      </c>
      <c r="N3128" s="81">
        <f t="shared" si="628"/>
        <v>46081</v>
      </c>
      <c r="O3128" s="77" t="str">
        <f t="shared" ca="1" si="629"/>
        <v>Expired</v>
      </c>
      <c r="P3128" s="77" t="str" cm="1">
        <f t="array" aca="1" ref="P3128" ca="1">_xlfn.IFS((N3128-TODAY())&gt;=547,"06 Expires over 18 months",(N3128-TODAY())&gt;=365,"05 Expires in 18 months",(N3128-TODAY())&gt;=183,"04 Expires in 12 months",(N3128-TODAY())&gt;=92,"03 Expires in 6 months",(N3128-TODAY())&gt;=31,"02 Expires in 3 months",(N3128-TODAY())&gt;=0,"01 Expires in 30 days",(N3128-TODAY())&gt;=-31,"01 Expired last 30 days",(N3128-TODAY())&gt;=-92,"02 Expired last 3 months",(N3128-TODAY())&gt;=-183,"03 Expired last 6 months",(N3128-TODAY())&gt;=-365,"04 Expired last 12 months",(N3128-TODAY())&gt;=-547,"05 Expired last 18 months",TRUE,"06 Expired over 18 months")</f>
        <v>03 Expired last 6 months</v>
      </c>
      <c r="Q3128" s="65">
        <v>250335.25</v>
      </c>
      <c r="R3128" s="98">
        <f t="shared" si="631"/>
        <v>250335.25</v>
      </c>
      <c r="S3128" s="77" t="str" cm="1">
        <f t="array" ref="S3128">_xlfn.IFS(R3128&gt;5000000,"Gold",R3128&gt;=500000,"Silver",R3128&gt;30000,"Bronze",TRUE,"Transactional")</f>
        <v>Bronze</v>
      </c>
      <c r="T3128" s="24" t="s">
        <v>54</v>
      </c>
      <c r="U3128" s="27"/>
      <c r="V3128" s="27"/>
      <c r="W3128" s="77" t="str">
        <f t="shared" si="621"/>
        <v>No</v>
      </c>
      <c r="X3128" s="77" t="str">
        <f>IFERROR(_xlfn.XLOOKUP(J3128&amp;"||"&amp;K3128,'Mapping Ref.'!$J$2:$J$538,'Mapping Ref.'!$K$2:$K$538),"")</f>
        <v>Construction &amp; Estates</v>
      </c>
      <c r="Y3128" s="77" t="str" cm="1">
        <f t="array" ref="Y3128">_xlfn.IFS(R3128&gt;2000000,"For Publication",R3128&gt;100000,"PID",R3128&gt;30000,"RFQ",TRUE,"Transactional")</f>
        <v>PID</v>
      </c>
      <c r="Z3128" s="24" t="s">
        <v>2277</v>
      </c>
      <c r="AA3128" s="32">
        <v>6</v>
      </c>
      <c r="AB3128" s="24">
        <v>0</v>
      </c>
      <c r="AC3128" s="25">
        <v>45896</v>
      </c>
      <c r="AD3128" s="24" t="s">
        <v>102</v>
      </c>
      <c r="AE3128" s="24" t="s">
        <v>12565</v>
      </c>
      <c r="AF3128" s="24" t="s">
        <v>60</v>
      </c>
      <c r="AG3128" s="24" t="s">
        <v>60</v>
      </c>
      <c r="AH3128" s="24" t="s">
        <v>60</v>
      </c>
      <c r="AI3128" s="24">
        <v>2186996</v>
      </c>
      <c r="AJ3128" s="24" t="s">
        <v>60</v>
      </c>
      <c r="AK3128" s="24" t="s">
        <v>57</v>
      </c>
      <c r="AL3128" s="24" t="s">
        <v>123</v>
      </c>
      <c r="AM3128" s="24" t="s">
        <v>60</v>
      </c>
      <c r="AN3128" s="24" t="s">
        <v>59</v>
      </c>
      <c r="AO3128" s="24">
        <v>0</v>
      </c>
      <c r="AP3128" s="24"/>
      <c r="AQ3128" s="24" t="s">
        <v>11264</v>
      </c>
      <c r="AR3128" s="24" t="s">
        <v>11265</v>
      </c>
      <c r="AS3128" s="89">
        <f t="shared" si="630"/>
        <v>5</v>
      </c>
      <c r="AT3128" s="24" t="s">
        <v>8496</v>
      </c>
    </row>
    <row r="3129" spans="1:46" x14ac:dyDescent="0.5">
      <c r="A3129" s="24">
        <v>3311</v>
      </c>
      <c r="B3129" s="24"/>
      <c r="C3129" s="24"/>
      <c r="D3129" s="24" t="s">
        <v>12566</v>
      </c>
      <c r="E3129" s="24" t="s">
        <v>12567</v>
      </c>
      <c r="F3129" s="77" t="str">
        <f t="shared" si="620"/>
        <v>ETA PROJECTS LTD</v>
      </c>
      <c r="G3129" s="24" t="s">
        <v>12568</v>
      </c>
      <c r="H3129" s="24" t="s">
        <v>784</v>
      </c>
      <c r="I3129" s="24" t="s">
        <v>1128</v>
      </c>
      <c r="J3129" s="24" t="s">
        <v>321</v>
      </c>
      <c r="K3129" s="27" t="s">
        <v>3201</v>
      </c>
      <c r="L3129" s="25">
        <v>45896</v>
      </c>
      <c r="M3129" s="25">
        <v>45926</v>
      </c>
      <c r="N3129" s="81">
        <f t="shared" si="628"/>
        <v>45926</v>
      </c>
      <c r="O3129" s="77" t="str">
        <f t="shared" ca="1" si="629"/>
        <v>Expired</v>
      </c>
      <c r="P3129" s="77" t="str" cm="1">
        <f t="array" aca="1" ref="P3129" ca="1">_xlfn.IFS((N3129-TODAY())&gt;=547,"06 Expires over 18 months",(N3129-TODAY())&gt;=365,"05 Expires in 18 months",(N3129-TODAY())&gt;=183,"04 Expires in 12 months",(N3129-TODAY())&gt;=92,"03 Expires in 6 months",(N3129-TODAY())&gt;=31,"02 Expires in 3 months",(N3129-TODAY())&gt;=0,"01 Expires in 30 days",(N3129-TODAY())&gt;=-31,"01 Expired last 30 days",(N3129-TODAY())&gt;=-92,"02 Expired last 3 months",(N3129-TODAY())&gt;=-183,"03 Expired last 6 months",(N3129-TODAY())&gt;=-365,"04 Expired last 12 months",(N3129-TODAY())&gt;=-547,"05 Expired last 18 months",TRUE,"06 Expired over 18 months")</f>
        <v>04 Expired last 12 months</v>
      </c>
      <c r="Q3129" s="65">
        <v>20454</v>
      </c>
      <c r="R3129" s="98">
        <f t="shared" si="631"/>
        <v>20454</v>
      </c>
      <c r="S3129" s="77" t="str" cm="1">
        <f t="array" ref="S3129">_xlfn.IFS(R3129&gt;5000000,"Gold",R3129&gt;=500000,"Silver",R3129&gt;30000,"Bronze",TRUE,"Transactional")</f>
        <v>Transactional</v>
      </c>
      <c r="T3129" s="24" t="s">
        <v>54</v>
      </c>
      <c r="U3129" s="27"/>
      <c r="V3129" s="27"/>
      <c r="W3129" s="77" t="str">
        <f t="shared" si="621"/>
        <v>No</v>
      </c>
      <c r="X3129" s="77" t="str">
        <f>IFERROR(_xlfn.XLOOKUP(J3129&amp;"||"&amp;K3129,'Mapping Ref.'!$J$2:$J$538,'Mapping Ref.'!$K$2:$K$538),"")</f>
        <v>Corporate</v>
      </c>
      <c r="Y3129" s="77" t="str" cm="1">
        <f t="array" ref="Y3129">_xlfn.IFS(R3129&gt;2000000,"For Publication",R3129&gt;100000,"PID",R3129&gt;30000,"RFQ",TRUE,"Transactional")</f>
        <v>Transactional</v>
      </c>
      <c r="Z3129" s="24" t="s">
        <v>2277</v>
      </c>
      <c r="AA3129" s="32">
        <v>0</v>
      </c>
      <c r="AB3129" s="24">
        <v>0</v>
      </c>
      <c r="AC3129" s="25">
        <v>45896</v>
      </c>
      <c r="AD3129" s="24" t="s">
        <v>58</v>
      </c>
      <c r="AE3129" s="24" t="s">
        <v>9432</v>
      </c>
      <c r="AF3129" s="24" t="s">
        <v>59</v>
      </c>
      <c r="AG3129" s="24" t="s">
        <v>59</v>
      </c>
      <c r="AH3129" s="24" t="s">
        <v>60</v>
      </c>
      <c r="AI3129" s="24">
        <v>3281860</v>
      </c>
      <c r="AJ3129" s="24" t="s">
        <v>59</v>
      </c>
      <c r="AK3129" s="24" t="s">
        <v>101</v>
      </c>
      <c r="AL3129" s="24" t="s">
        <v>70</v>
      </c>
      <c r="AM3129" s="24" t="s">
        <v>60</v>
      </c>
      <c r="AN3129" s="24" t="s">
        <v>59</v>
      </c>
      <c r="AO3129" s="24">
        <v>0</v>
      </c>
      <c r="AP3129" s="24" t="s">
        <v>8471</v>
      </c>
      <c r="AQ3129" s="24" t="s">
        <v>12569</v>
      </c>
      <c r="AR3129" s="24" t="s">
        <v>12570</v>
      </c>
      <c r="AS3129" s="89">
        <f t="shared" si="630"/>
        <v>0</v>
      </c>
      <c r="AT3129" s="24"/>
    </row>
    <row r="3130" spans="1:46" x14ac:dyDescent="0.5">
      <c r="A3130" s="24">
        <v>3312</v>
      </c>
      <c r="B3130" s="24" t="s">
        <v>506</v>
      </c>
      <c r="C3130" s="24"/>
      <c r="D3130" s="24" t="s">
        <v>12571</v>
      </c>
      <c r="E3130" s="24" t="s">
        <v>12572</v>
      </c>
      <c r="F3130" s="77" t="str">
        <f t="shared" si="620"/>
        <v>Imperial College Health Partners Ltd</v>
      </c>
      <c r="G3130" s="24" t="s">
        <v>12573</v>
      </c>
      <c r="H3130" s="24" t="s">
        <v>1311</v>
      </c>
      <c r="I3130" s="24" t="s">
        <v>1923</v>
      </c>
      <c r="J3130" s="24" t="s">
        <v>97</v>
      </c>
      <c r="K3130" s="27" t="s">
        <v>9677</v>
      </c>
      <c r="L3130" s="25">
        <v>45897</v>
      </c>
      <c r="M3130" s="25">
        <v>46112</v>
      </c>
      <c r="N3130" s="81">
        <f t="shared" si="628"/>
        <v>46477</v>
      </c>
      <c r="O3130" s="77" t="str">
        <f t="shared" ca="1" si="629"/>
        <v>Live</v>
      </c>
      <c r="P3130" s="77" t="str" cm="1">
        <f t="array" aca="1" ref="P3130" ca="1">_xlfn.IFS((N3130-TODAY())&gt;=547,"06 Expires over 18 months",(N3130-TODAY())&gt;=365,"05 Expires in 18 months",(N3130-TODAY())&gt;=183,"04 Expires in 12 months",(N3130-TODAY())&gt;=92,"03 Expires in 6 months",(N3130-TODAY())&gt;=31,"02 Expires in 3 months",(N3130-TODAY())&gt;=0,"01 Expires in 30 days",(N3130-TODAY())&gt;=-31,"01 Expired last 30 days",(N3130-TODAY())&gt;=-92,"02 Expired last 3 months",(N3130-TODAY())&gt;=-183,"03 Expired last 6 months",(N3130-TODAY())&gt;=-365,"04 Expired last 12 months",(N3130-TODAY())&gt;=-547,"05 Expired last 18 months",TRUE,"06 Expired over 18 months")</f>
        <v>04 Expires in 12 months</v>
      </c>
      <c r="Q3130" s="65">
        <v>18517.900000000001</v>
      </c>
      <c r="R3130" s="98">
        <f t="shared" si="631"/>
        <v>29320.008333333335</v>
      </c>
      <c r="S3130" s="77" t="str" cm="1">
        <f t="array" ref="S3130">_xlfn.IFS(R3130&gt;5000000,"Gold",R3130&gt;=500000,"Silver",R3130&gt;30000,"Bronze",TRUE,"Transactional")</f>
        <v>Transactional</v>
      </c>
      <c r="T3130" s="24" t="s">
        <v>54</v>
      </c>
      <c r="U3130" s="27"/>
      <c r="V3130" s="27"/>
      <c r="W3130" s="77" t="str">
        <f t="shared" si="621"/>
        <v>Yes</v>
      </c>
      <c r="X3130" s="77" t="str">
        <f>IFERROR(_xlfn.XLOOKUP(J3130&amp;"||"&amp;K3130,'Mapping Ref.'!$J$2:$J$538,'Mapping Ref.'!$K$2:$K$538),"")</f>
        <v>Corporate</v>
      </c>
      <c r="Y3130" s="77" t="str" cm="1">
        <f t="array" ref="Y3130">_xlfn.IFS(R3130&gt;2000000,"For Publication",R3130&gt;100000,"PID",R3130&gt;30000,"RFQ",TRUE,"Transactional")</f>
        <v>Transactional</v>
      </c>
      <c r="Z3130" s="24" t="s">
        <v>2277</v>
      </c>
      <c r="AA3130" s="32">
        <v>12</v>
      </c>
      <c r="AB3130" s="24">
        <v>12</v>
      </c>
      <c r="AC3130" s="25">
        <v>45896</v>
      </c>
      <c r="AD3130" s="24" t="s">
        <v>58</v>
      </c>
      <c r="AE3130" s="24" t="s">
        <v>12574</v>
      </c>
      <c r="AF3130" s="24" t="s">
        <v>60</v>
      </c>
      <c r="AG3130" s="24" t="s">
        <v>59</v>
      </c>
      <c r="AH3130" s="24" t="s">
        <v>60</v>
      </c>
      <c r="AI3130" s="24">
        <v>8109403</v>
      </c>
      <c r="AJ3130" s="24" t="s">
        <v>60</v>
      </c>
      <c r="AK3130" s="24" t="s">
        <v>101</v>
      </c>
      <c r="AL3130" s="24" t="s">
        <v>70</v>
      </c>
      <c r="AM3130" s="24" t="s">
        <v>60</v>
      </c>
      <c r="AN3130" s="24" t="s">
        <v>59</v>
      </c>
      <c r="AO3130" s="24">
        <v>0</v>
      </c>
      <c r="AP3130" s="24"/>
      <c r="AQ3130" s="24" t="s">
        <v>12575</v>
      </c>
      <c r="AR3130" s="24" t="s">
        <v>12576</v>
      </c>
      <c r="AS3130" s="89">
        <f t="shared" si="630"/>
        <v>19</v>
      </c>
      <c r="AT3130" s="24"/>
    </row>
    <row r="3131" spans="1:46" x14ac:dyDescent="0.5">
      <c r="A3131" s="24">
        <v>3313</v>
      </c>
      <c r="B3131" s="24" t="s">
        <v>506</v>
      </c>
      <c r="C3131" s="24"/>
      <c r="D3131" s="24" t="s">
        <v>12577</v>
      </c>
      <c r="E3131" s="24" t="s">
        <v>12578</v>
      </c>
      <c r="F3131" s="77" t="str">
        <f t="shared" si="620"/>
        <v>Spacehive Ltd</v>
      </c>
      <c r="G3131" s="24" t="s">
        <v>12577</v>
      </c>
      <c r="H3131" s="24" t="s">
        <v>7290</v>
      </c>
      <c r="I3131" s="24" t="s">
        <v>1592</v>
      </c>
      <c r="J3131" s="24" t="s">
        <v>97</v>
      </c>
      <c r="K3131" s="27" t="s">
        <v>7292</v>
      </c>
      <c r="L3131" s="25">
        <v>43313</v>
      </c>
      <c r="M3131" s="25">
        <v>45504</v>
      </c>
      <c r="N3131" s="81">
        <f t="shared" si="628"/>
        <v>47330</v>
      </c>
      <c r="O3131" s="77" t="str">
        <f t="shared" ca="1" si="629"/>
        <v>Live</v>
      </c>
      <c r="P3131" s="77" t="str" cm="1">
        <f t="array" aca="1" ref="P3131" ca="1">_xlfn.IFS((N3131-TODAY())&gt;=547,"06 Expires over 18 months",(N3131-TODAY())&gt;=365,"05 Expires in 18 months",(N3131-TODAY())&gt;=183,"04 Expires in 12 months",(N3131-TODAY())&gt;=92,"03 Expires in 6 months",(N3131-TODAY())&gt;=31,"02 Expires in 3 months",(N3131-TODAY())&gt;=0,"01 Expires in 30 days",(N3131-TODAY())&gt;=-31,"01 Expired last 30 days",(N3131-TODAY())&gt;=-92,"02 Expired last 3 months",(N3131-TODAY())&gt;=-183,"03 Expired last 6 months",(N3131-TODAY())&gt;=-365,"04 Expired last 12 months",(N3131-TODAY())&gt;=-547,"05 Expired last 18 months",TRUE,"06 Expired over 18 months")</f>
        <v>06 Expires over 18 months</v>
      </c>
      <c r="Q3131" s="65">
        <v>112050</v>
      </c>
      <c r="R3131" s="98">
        <f t="shared" si="631"/>
        <v>1223212.5</v>
      </c>
      <c r="S3131" s="77" t="str" cm="1">
        <f t="array" ref="S3131">_xlfn.IFS(R3131&gt;5000000,"Gold",R3131&gt;=500000,"Silver",R3131&gt;30000,"Bronze",TRUE,"Transactional")</f>
        <v>Silver</v>
      </c>
      <c r="T3131" s="24" t="s">
        <v>54</v>
      </c>
      <c r="U3131" s="27"/>
      <c r="V3131" s="27"/>
      <c r="W3131" s="77" t="str">
        <f t="shared" si="621"/>
        <v>Yes</v>
      </c>
      <c r="X3131" s="77" t="str">
        <f>IFERROR(_xlfn.XLOOKUP(J3131&amp;"||"&amp;K3131,'Mapping Ref.'!$J$2:$J$538,'Mapping Ref.'!$K$2:$K$538),"")</f>
        <v>Corporate</v>
      </c>
      <c r="Y3131" s="77" t="str" cm="1">
        <f t="array" ref="Y3131">_xlfn.IFS(R3131&gt;2000000,"For Publication",R3131&gt;100000,"PID",R3131&gt;30000,"RFQ",TRUE,"Transactional")</f>
        <v>PID</v>
      </c>
      <c r="Z3131" s="24" t="s">
        <v>8586</v>
      </c>
      <c r="AA3131" s="32">
        <v>12</v>
      </c>
      <c r="AB3131" s="24">
        <v>60</v>
      </c>
      <c r="AC3131" s="25">
        <v>45896</v>
      </c>
      <c r="AD3131" s="24" t="s">
        <v>58</v>
      </c>
      <c r="AE3131" s="24" t="s">
        <v>8421</v>
      </c>
      <c r="AF3131" s="24" t="s">
        <v>60</v>
      </c>
      <c r="AG3131" s="24" t="s">
        <v>59</v>
      </c>
      <c r="AH3131" s="24" t="s">
        <v>60</v>
      </c>
      <c r="AI3131" s="24">
        <v>7553730</v>
      </c>
      <c r="AJ3131" s="24" t="s">
        <v>59</v>
      </c>
      <c r="AK3131" s="24" t="s">
        <v>101</v>
      </c>
      <c r="AL3131" s="24" t="s">
        <v>8595</v>
      </c>
      <c r="AM3131" s="24" t="s">
        <v>59</v>
      </c>
      <c r="AN3131" s="24" t="s">
        <v>8471</v>
      </c>
      <c r="AO3131" s="24">
        <v>0</v>
      </c>
      <c r="AP3131" s="24" t="s">
        <v>8471</v>
      </c>
      <c r="AQ3131" s="24" t="s">
        <v>12579</v>
      </c>
      <c r="AR3131" s="24" t="s">
        <v>12580</v>
      </c>
      <c r="AS3131" s="89">
        <f t="shared" si="630"/>
        <v>131</v>
      </c>
      <c r="AT3131" s="24"/>
    </row>
    <row r="3132" spans="1:46" x14ac:dyDescent="0.5">
      <c r="A3132" s="24">
        <v>3314</v>
      </c>
      <c r="B3132" s="24" t="s">
        <v>506</v>
      </c>
      <c r="C3132" s="24"/>
      <c r="D3132" s="24" t="s">
        <v>7786</v>
      </c>
      <c r="E3132" s="24" t="s">
        <v>12581</v>
      </c>
      <c r="F3132" s="77" t="str">
        <f t="shared" si="620"/>
        <v>VISION TECHNIQUES (UK) LIMITED</v>
      </c>
      <c r="G3132" s="24" t="s">
        <v>7786</v>
      </c>
      <c r="H3132" s="24" t="s">
        <v>3282</v>
      </c>
      <c r="I3132" s="24" t="s">
        <v>10463</v>
      </c>
      <c r="J3132" s="24" t="s">
        <v>107</v>
      </c>
      <c r="K3132" s="27" t="s">
        <v>3283</v>
      </c>
      <c r="L3132" s="25">
        <v>45898</v>
      </c>
      <c r="M3132" s="25">
        <v>46993</v>
      </c>
      <c r="N3132" s="81">
        <f t="shared" si="628"/>
        <v>46993</v>
      </c>
      <c r="O3132" s="77" t="str">
        <f t="shared" ca="1" si="629"/>
        <v>Live</v>
      </c>
      <c r="P3132" s="77" t="str" cm="1">
        <f t="array" aca="1" ref="P3132" ca="1">_xlfn.IFS((N3132-TODAY())&gt;=547,"06 Expires over 18 months",(N3132-TODAY())&gt;=365,"05 Expires in 18 months",(N3132-TODAY())&gt;=183,"04 Expires in 12 months",(N3132-TODAY())&gt;=92,"03 Expires in 6 months",(N3132-TODAY())&gt;=31,"02 Expires in 3 months",(N3132-TODAY())&gt;=0,"01 Expires in 30 days",(N3132-TODAY())&gt;=-31,"01 Expired last 30 days",(N3132-TODAY())&gt;=-92,"02 Expired last 3 months",(N3132-TODAY())&gt;=-183,"03 Expired last 6 months",(N3132-TODAY())&gt;=-365,"04 Expired last 12 months",(N3132-TODAY())&gt;=-547,"05 Expired last 18 months",TRUE,"06 Expired over 18 months")</f>
        <v>06 Expires over 18 months</v>
      </c>
      <c r="Q3132" s="65">
        <v>74999</v>
      </c>
      <c r="R3132" s="98">
        <f t="shared" si="631"/>
        <v>218747.08333333334</v>
      </c>
      <c r="S3132" s="77" t="str" cm="1">
        <f t="array" ref="S3132">_xlfn.IFS(R3132&gt;5000000,"Gold",R3132&gt;=500000,"Silver",R3132&gt;30000,"Bronze",TRUE,"Transactional")</f>
        <v>Bronze</v>
      </c>
      <c r="T3132" s="24" t="s">
        <v>54</v>
      </c>
      <c r="U3132" s="27"/>
      <c r="V3132" s="27"/>
      <c r="W3132" s="77" t="str">
        <f t="shared" si="621"/>
        <v>No</v>
      </c>
      <c r="X3132" s="77" t="str">
        <f>IFERROR(_xlfn.XLOOKUP(J3132&amp;"||"&amp;K3132,'Mapping Ref.'!$J$2:$J$538,'Mapping Ref.'!$K$2:$K$538),"")</f>
        <v>Construction &amp; Estates</v>
      </c>
      <c r="Y3132" s="77" t="str" cm="1">
        <f t="array" ref="Y3132">_xlfn.IFS(R3132&gt;2000000,"For Publication",R3132&gt;100000,"PID",R3132&gt;30000,"RFQ",TRUE,"Transactional")</f>
        <v>PID</v>
      </c>
      <c r="Z3132" s="24" t="s">
        <v>2277</v>
      </c>
      <c r="AA3132" s="32">
        <v>36</v>
      </c>
      <c r="AB3132" s="24">
        <v>0</v>
      </c>
      <c r="AC3132" s="25">
        <v>45897</v>
      </c>
      <c r="AD3132" s="24" t="s">
        <v>58</v>
      </c>
      <c r="AE3132" s="24" t="s">
        <v>8375</v>
      </c>
      <c r="AF3132" s="24" t="s">
        <v>60</v>
      </c>
      <c r="AG3132" s="24" t="s">
        <v>59</v>
      </c>
      <c r="AH3132" s="24" t="s">
        <v>60</v>
      </c>
      <c r="AI3132" s="24">
        <v>2310700</v>
      </c>
      <c r="AJ3132" s="24" t="s">
        <v>59</v>
      </c>
      <c r="AK3132" s="24" t="s">
        <v>101</v>
      </c>
      <c r="AL3132" s="24" t="s">
        <v>8595</v>
      </c>
      <c r="AM3132" s="24" t="s">
        <v>60</v>
      </c>
      <c r="AN3132" s="24" t="s">
        <v>59</v>
      </c>
      <c r="AO3132" s="24">
        <v>0</v>
      </c>
      <c r="AP3132" s="24"/>
      <c r="AQ3132" s="24" t="s">
        <v>12582</v>
      </c>
      <c r="AR3132" s="24" t="s">
        <v>12583</v>
      </c>
      <c r="AS3132" s="89">
        <f t="shared" si="630"/>
        <v>35</v>
      </c>
      <c r="AT3132" s="24" t="s">
        <v>7786</v>
      </c>
    </row>
    <row r="3133" spans="1:46" x14ac:dyDescent="0.5">
      <c r="A3133" s="24">
        <v>3315</v>
      </c>
      <c r="B3133" s="24"/>
      <c r="C3133" s="24"/>
      <c r="D3133" s="24" t="s">
        <v>12584</v>
      </c>
      <c r="E3133" s="24" t="s">
        <v>12585</v>
      </c>
      <c r="F3133" s="77" t="str">
        <f t="shared" si="620"/>
        <v>MORGAN SINDALL CONSTRUCTION &amp; INFRASTRUCTURE LTD</v>
      </c>
      <c r="G3133" s="24" t="s">
        <v>11545</v>
      </c>
      <c r="H3133" s="24" t="s">
        <v>784</v>
      </c>
      <c r="I3133" s="24" t="s">
        <v>1128</v>
      </c>
      <c r="J3133" s="24" t="s">
        <v>321</v>
      </c>
      <c r="K3133" s="27" t="s">
        <v>3201</v>
      </c>
      <c r="L3133" s="25">
        <v>45896</v>
      </c>
      <c r="M3133" s="25">
        <v>45987</v>
      </c>
      <c r="N3133" s="81">
        <f t="shared" si="628"/>
        <v>45987</v>
      </c>
      <c r="O3133" s="77" t="str">
        <f t="shared" ca="1" si="629"/>
        <v>Expired</v>
      </c>
      <c r="P3133" s="77" t="str" cm="1">
        <f t="array" aca="1" ref="P3133" ca="1">_xlfn.IFS((N3133-TODAY())&gt;=547,"06 Expires over 18 months",(N3133-TODAY())&gt;=365,"05 Expires in 18 months",(N3133-TODAY())&gt;=183,"04 Expires in 12 months",(N3133-TODAY())&gt;=92,"03 Expires in 6 months",(N3133-TODAY())&gt;=31,"02 Expires in 3 months",(N3133-TODAY())&gt;=0,"01 Expires in 30 days",(N3133-TODAY())&gt;=-31,"01 Expired last 30 days",(N3133-TODAY())&gt;=-92,"02 Expired last 3 months",(N3133-TODAY())&gt;=-183,"03 Expired last 6 months",(N3133-TODAY())&gt;=-365,"04 Expired last 12 months",(N3133-TODAY())&gt;=-547,"05 Expired last 18 months",TRUE,"06 Expired over 18 months")</f>
        <v>04 Expired last 12 months</v>
      </c>
      <c r="Q3133" s="65">
        <v>602316</v>
      </c>
      <c r="R3133" s="98">
        <f t="shared" si="631"/>
        <v>602316</v>
      </c>
      <c r="S3133" s="77" t="str" cm="1">
        <f t="array" ref="S3133">_xlfn.IFS(R3133&gt;5000000,"Gold",R3133&gt;=500000,"Silver",R3133&gt;30000,"Bronze",TRUE,"Transactional")</f>
        <v>Silver</v>
      </c>
      <c r="T3133" s="24" t="s">
        <v>54</v>
      </c>
      <c r="U3133" s="27"/>
      <c r="V3133" s="27"/>
      <c r="W3133" s="77" t="str">
        <f t="shared" si="621"/>
        <v>No</v>
      </c>
      <c r="X3133" s="77" t="str">
        <f>IFERROR(_xlfn.XLOOKUP(J3133&amp;"||"&amp;K3133,'Mapping Ref.'!$J$2:$J$538,'Mapping Ref.'!$K$2:$K$538),"")</f>
        <v>Corporate</v>
      </c>
      <c r="Y3133" s="77" t="str" cm="1">
        <f t="array" ref="Y3133">_xlfn.IFS(R3133&gt;2000000,"For Publication",R3133&gt;100000,"PID",R3133&gt;30000,"RFQ",TRUE,"Transactional")</f>
        <v>PID</v>
      </c>
      <c r="Z3133" s="24" t="s">
        <v>2277</v>
      </c>
      <c r="AA3133" s="32">
        <v>0</v>
      </c>
      <c r="AB3133" s="24">
        <v>0</v>
      </c>
      <c r="AC3133" s="25">
        <v>45897</v>
      </c>
      <c r="AD3133" s="24" t="s">
        <v>58</v>
      </c>
      <c r="AE3133" s="24" t="s">
        <v>12586</v>
      </c>
      <c r="AF3133" s="24" t="s">
        <v>60</v>
      </c>
      <c r="AG3133" s="24" t="s">
        <v>60</v>
      </c>
      <c r="AH3133" s="24" t="s">
        <v>60</v>
      </c>
      <c r="AI3133" s="24">
        <v>4273754</v>
      </c>
      <c r="AJ3133" s="24" t="s">
        <v>60</v>
      </c>
      <c r="AK3133" s="24" t="s">
        <v>76</v>
      </c>
      <c r="AL3133" s="24" t="s">
        <v>123</v>
      </c>
      <c r="AM3133" s="24" t="s">
        <v>60</v>
      </c>
      <c r="AN3133" s="24" t="s">
        <v>59</v>
      </c>
      <c r="AO3133" s="24">
        <v>0</v>
      </c>
      <c r="AP3133" s="24" t="s">
        <v>8471</v>
      </c>
      <c r="AQ3133" s="24" t="s">
        <v>11547</v>
      </c>
      <c r="AR3133" s="24" t="s">
        <v>12550</v>
      </c>
      <c r="AS3133" s="89">
        <f t="shared" si="630"/>
        <v>2</v>
      </c>
      <c r="AT3133" s="24" t="s">
        <v>11549</v>
      </c>
    </row>
    <row r="3134" spans="1:46" x14ac:dyDescent="0.5">
      <c r="A3134" s="24">
        <v>3316</v>
      </c>
      <c r="B3134" s="24" t="s">
        <v>506</v>
      </c>
      <c r="C3134" s="24"/>
      <c r="D3134" s="24" t="s">
        <v>12587</v>
      </c>
      <c r="E3134" s="24" t="s">
        <v>12588</v>
      </c>
      <c r="F3134" s="77" t="str">
        <f t="shared" si="620"/>
        <v>Significan't (uk) T/A SignVideo</v>
      </c>
      <c r="G3134" s="24" t="s">
        <v>12589</v>
      </c>
      <c r="H3134" s="24" t="s">
        <v>3739</v>
      </c>
      <c r="I3134" s="24" t="s">
        <v>3739</v>
      </c>
      <c r="J3134" s="24" t="s">
        <v>52</v>
      </c>
      <c r="K3134" s="27" t="s">
        <v>172</v>
      </c>
      <c r="L3134" s="25">
        <v>45877</v>
      </c>
      <c r="M3134" s="25">
        <v>46241</v>
      </c>
      <c r="N3134" s="81">
        <f t="shared" si="628"/>
        <v>46606</v>
      </c>
      <c r="O3134" s="77" t="str">
        <f t="shared" ca="1" si="629"/>
        <v>Live</v>
      </c>
      <c r="P3134" s="77" t="str" cm="1">
        <f t="array" aca="1" ref="P3134" ca="1">_xlfn.IFS((N3134-TODAY())&gt;=547,"06 Expires over 18 months",(N3134-TODAY())&gt;=365,"05 Expires in 18 months",(N3134-TODAY())&gt;=183,"04 Expires in 12 months",(N3134-TODAY())&gt;=92,"03 Expires in 6 months",(N3134-TODAY())&gt;=31,"02 Expires in 3 months",(N3134-TODAY())&gt;=0,"01 Expires in 30 days",(N3134-TODAY())&gt;=-31,"01 Expired last 30 days",(N3134-TODAY())&gt;=-92,"02 Expired last 3 months",(N3134-TODAY())&gt;=-183,"03 Expired last 6 months",(N3134-TODAY())&gt;=-365,"04 Expired last 12 months",(N3134-TODAY())&gt;=-547,"05 Expired last 18 months",TRUE,"06 Expired over 18 months")</f>
        <v>04 Expires in 12 months</v>
      </c>
      <c r="Q3134" s="65">
        <v>7300</v>
      </c>
      <c r="R3134" s="98">
        <f t="shared" si="631"/>
        <v>13991.666666666666</v>
      </c>
      <c r="S3134" s="77" t="str" cm="1">
        <f t="array" ref="S3134">_xlfn.IFS(R3134&gt;5000000,"Gold",R3134&gt;=500000,"Silver",R3134&gt;30000,"Bronze",TRUE,"Transactional")</f>
        <v>Transactional</v>
      </c>
      <c r="T3134" s="24" t="s">
        <v>54</v>
      </c>
      <c r="U3134" s="27"/>
      <c r="V3134" s="27"/>
      <c r="W3134" s="77" t="str">
        <f t="shared" si="621"/>
        <v>Yes</v>
      </c>
      <c r="X3134" s="77" t="str">
        <f>IFERROR(_xlfn.XLOOKUP(J3134&amp;"||"&amp;K3134,'Mapping Ref.'!$J$2:$J$538,'Mapping Ref.'!$K$2:$K$538),"")</f>
        <v>Corporate</v>
      </c>
      <c r="Y3134" s="77" t="str" cm="1">
        <f t="array" ref="Y3134">_xlfn.IFS(R3134&gt;2000000,"For Publication",R3134&gt;100000,"PID",R3134&gt;30000,"RFQ",TRUE,"Transactional")</f>
        <v>Transactional</v>
      </c>
      <c r="Z3134" s="24" t="s">
        <v>8586</v>
      </c>
      <c r="AA3134" s="32">
        <v>12</v>
      </c>
      <c r="AB3134" s="24">
        <v>12</v>
      </c>
      <c r="AC3134" s="25">
        <v>45897</v>
      </c>
      <c r="AD3134" s="24" t="s">
        <v>58</v>
      </c>
      <c r="AE3134" s="24" t="s">
        <v>8681</v>
      </c>
      <c r="AF3134" s="24" t="s">
        <v>60</v>
      </c>
      <c r="AG3134" s="24" t="s">
        <v>59</v>
      </c>
      <c r="AH3134" s="24" t="s">
        <v>60</v>
      </c>
      <c r="AI3134" s="24">
        <v>4724725</v>
      </c>
      <c r="AJ3134" s="24" t="s">
        <v>59</v>
      </c>
      <c r="AK3134" s="24" t="s">
        <v>101</v>
      </c>
      <c r="AL3134" s="24" t="s">
        <v>70</v>
      </c>
      <c r="AM3134" s="24" t="s">
        <v>60</v>
      </c>
      <c r="AN3134" s="24" t="s">
        <v>8471</v>
      </c>
      <c r="AO3134" s="24">
        <v>0</v>
      </c>
      <c r="AP3134" s="24" t="s">
        <v>8681</v>
      </c>
      <c r="AQ3134" s="24" t="s">
        <v>12590</v>
      </c>
      <c r="AR3134" s="24" t="s">
        <v>12591</v>
      </c>
      <c r="AS3134" s="89">
        <f t="shared" si="630"/>
        <v>23</v>
      </c>
      <c r="AT3134" s="24"/>
    </row>
    <row r="3135" spans="1:46" x14ac:dyDescent="0.5">
      <c r="A3135" s="24">
        <v>3317</v>
      </c>
      <c r="B3135" s="24"/>
      <c r="C3135" s="24"/>
      <c r="D3135" s="24" t="s">
        <v>12592</v>
      </c>
      <c r="E3135" s="24" t="s">
        <v>12593</v>
      </c>
      <c r="F3135" s="77" t="str">
        <f t="shared" si="620"/>
        <v>Apply4 Technology Ltd</v>
      </c>
      <c r="G3135" s="24" t="s">
        <v>12594</v>
      </c>
      <c r="H3135" s="24" t="s">
        <v>12216</v>
      </c>
      <c r="I3135" s="24" t="s">
        <v>1177</v>
      </c>
      <c r="J3135" s="24" t="s">
        <v>97</v>
      </c>
      <c r="K3135" s="27" t="s">
        <v>12595</v>
      </c>
      <c r="L3135" s="25">
        <v>43831</v>
      </c>
      <c r="M3135" s="25"/>
      <c r="N3135" s="81"/>
      <c r="O3135" s="77" t="s">
        <v>712</v>
      </c>
      <c r="P3135" s="77"/>
      <c r="Q3135" s="65">
        <v>15000</v>
      </c>
      <c r="R3135" s="98">
        <f t="shared" si="631"/>
        <v>15000</v>
      </c>
      <c r="S3135" s="77" t="str" cm="1">
        <f t="array" ref="S3135">_xlfn.IFS(R3135&gt;5000000,"Gold",R3135&gt;=500000,"Silver",R3135&gt;30000,"Bronze",TRUE,"Transactional")</f>
        <v>Transactional</v>
      </c>
      <c r="T3135" s="24" t="s">
        <v>54</v>
      </c>
      <c r="U3135" s="27"/>
      <c r="V3135" s="27"/>
      <c r="W3135" s="77" t="str">
        <f t="shared" si="621"/>
        <v>Yes</v>
      </c>
      <c r="X3135" s="77" t="str">
        <f>IFERROR(_xlfn.XLOOKUP(J3135&amp;"||"&amp;K3135,'Mapping Ref.'!$J$2:$J$538,'Mapping Ref.'!$K$2:$K$538),"")</f>
        <v>Corporate</v>
      </c>
      <c r="Y3135" s="77" t="str" cm="1">
        <f t="array" ref="Y3135">_xlfn.IFS(R3135&gt;2000000,"For Publication",R3135&gt;100000,"PID",R3135&gt;30000,"RFQ",TRUE,"Transactional")</f>
        <v>Transactional</v>
      </c>
      <c r="Z3135" s="24" t="s">
        <v>8586</v>
      </c>
      <c r="AA3135" s="32">
        <v>12</v>
      </c>
      <c r="AB3135" s="24">
        <v>12</v>
      </c>
      <c r="AC3135" s="25">
        <v>45897</v>
      </c>
      <c r="AD3135" s="24" t="s">
        <v>58</v>
      </c>
      <c r="AE3135" s="24" t="s">
        <v>8347</v>
      </c>
      <c r="AF3135" s="24" t="s">
        <v>60</v>
      </c>
      <c r="AG3135" s="24" t="s">
        <v>59</v>
      </c>
      <c r="AH3135" s="24" t="s">
        <v>60</v>
      </c>
      <c r="AI3135" s="24">
        <v>3191937</v>
      </c>
      <c r="AJ3135" s="24" t="s">
        <v>59</v>
      </c>
      <c r="AK3135" s="24" t="s">
        <v>101</v>
      </c>
      <c r="AL3135" s="24" t="s">
        <v>70</v>
      </c>
      <c r="AM3135" s="24" t="s">
        <v>59</v>
      </c>
      <c r="AN3135" s="24" t="s">
        <v>8471</v>
      </c>
      <c r="AO3135" s="24">
        <v>0</v>
      </c>
      <c r="AP3135" s="24"/>
      <c r="AQ3135" s="24" t="s">
        <v>12596</v>
      </c>
      <c r="AR3135" s="24" t="s">
        <v>12597</v>
      </c>
      <c r="AS3135" s="89">
        <v>0</v>
      </c>
      <c r="AT3135" s="24"/>
    </row>
    <row r="3136" spans="1:46" x14ac:dyDescent="0.5">
      <c r="A3136" s="24">
        <v>3318</v>
      </c>
      <c r="B3136" s="24"/>
      <c r="C3136" s="24"/>
      <c r="D3136" s="24" t="s">
        <v>12598</v>
      </c>
      <c r="E3136" s="24" t="s">
        <v>12599</v>
      </c>
      <c r="F3136" s="77" t="str">
        <f t="shared" si="620"/>
        <v>Splash Creative</v>
      </c>
      <c r="G3136" s="24" t="s">
        <v>12600</v>
      </c>
      <c r="H3136" s="24" t="s">
        <v>12216</v>
      </c>
      <c r="I3136" s="24" t="s">
        <v>1177</v>
      </c>
      <c r="J3136" s="24" t="s">
        <v>97</v>
      </c>
      <c r="K3136" s="27" t="s">
        <v>12595</v>
      </c>
      <c r="L3136" s="25">
        <v>44162</v>
      </c>
      <c r="M3136" s="25"/>
      <c r="N3136" s="81"/>
      <c r="O3136" s="77" t="s">
        <v>712</v>
      </c>
      <c r="P3136" s="77"/>
      <c r="Q3136" s="65">
        <v>11000</v>
      </c>
      <c r="R3136" s="98">
        <f t="shared" si="631"/>
        <v>11000</v>
      </c>
      <c r="S3136" s="77" t="str" cm="1">
        <f t="array" ref="S3136">_xlfn.IFS(R3136&gt;5000000,"Gold",R3136&gt;=500000,"Silver",R3136&gt;30000,"Bronze",TRUE,"Transactional")</f>
        <v>Transactional</v>
      </c>
      <c r="T3136" s="24" t="s">
        <v>54</v>
      </c>
      <c r="U3136" s="27"/>
      <c r="V3136" s="27"/>
      <c r="W3136" s="77" t="str">
        <f t="shared" si="621"/>
        <v>Yes</v>
      </c>
      <c r="X3136" s="77" t="str">
        <f>IFERROR(_xlfn.XLOOKUP(J3136&amp;"||"&amp;K3136,'Mapping Ref.'!$J$2:$J$538,'Mapping Ref.'!$K$2:$K$538),"")</f>
        <v>Corporate</v>
      </c>
      <c r="Y3136" s="77" t="str" cm="1">
        <f t="array" ref="Y3136">_xlfn.IFS(R3136&gt;2000000,"For Publication",R3136&gt;100000,"PID",R3136&gt;30000,"RFQ",TRUE,"Transactional")</f>
        <v>Transactional</v>
      </c>
      <c r="Z3136" s="24" t="s">
        <v>8586</v>
      </c>
      <c r="AA3136" s="32">
        <v>12</v>
      </c>
      <c r="AB3136" s="24">
        <v>12</v>
      </c>
      <c r="AC3136" s="25">
        <v>45897</v>
      </c>
      <c r="AD3136" s="24" t="s">
        <v>58</v>
      </c>
      <c r="AE3136" s="24" t="s">
        <v>8347</v>
      </c>
      <c r="AF3136" s="24" t="s">
        <v>59</v>
      </c>
      <c r="AG3136" s="24" t="s">
        <v>59</v>
      </c>
      <c r="AH3136" s="24" t="s">
        <v>60</v>
      </c>
      <c r="AI3136" s="24">
        <v>6928755</v>
      </c>
      <c r="AJ3136" s="24" t="s">
        <v>59</v>
      </c>
      <c r="AK3136" s="24" t="s">
        <v>101</v>
      </c>
      <c r="AL3136" s="24" t="s">
        <v>70</v>
      </c>
      <c r="AM3136" s="24" t="s">
        <v>59</v>
      </c>
      <c r="AN3136" s="24" t="s">
        <v>8471</v>
      </c>
      <c r="AO3136" s="24">
        <v>0</v>
      </c>
      <c r="AP3136" s="24"/>
      <c r="AQ3136" s="24" t="s">
        <v>12601</v>
      </c>
      <c r="AR3136" s="24" t="s">
        <v>12602</v>
      </c>
      <c r="AS3136" s="89">
        <v>0</v>
      </c>
      <c r="AT3136" s="24"/>
    </row>
    <row r="3137" spans="1:46" x14ac:dyDescent="0.5">
      <c r="A3137" s="24">
        <v>3319</v>
      </c>
      <c r="B3137" s="24" t="s">
        <v>506</v>
      </c>
      <c r="C3137" s="24"/>
      <c r="D3137" s="24" t="s">
        <v>12603</v>
      </c>
      <c r="E3137" s="24" t="s">
        <v>12604</v>
      </c>
      <c r="F3137" s="77" t="str">
        <f t="shared" si="620"/>
        <v>Genus Social Work Limited</v>
      </c>
      <c r="G3137" s="24" t="s">
        <v>12605</v>
      </c>
      <c r="H3137" s="24" t="s">
        <v>12606</v>
      </c>
      <c r="I3137" s="24" t="s">
        <v>12606</v>
      </c>
      <c r="J3137" s="24" t="s">
        <v>190</v>
      </c>
      <c r="K3137" s="27" t="s">
        <v>2234</v>
      </c>
      <c r="L3137" s="25">
        <v>45898</v>
      </c>
      <c r="M3137" s="25">
        <v>46262</v>
      </c>
      <c r="N3137" s="81">
        <f t="shared" ref="N3137:N3168" si="632">EDATE(M3137,AB3137)</f>
        <v>46627</v>
      </c>
      <c r="O3137" s="77" t="str">
        <f t="shared" ref="O3137:O3168" ca="1" si="633">IF(N3137&lt;TODAY(),"Expired","Live")</f>
        <v>Live</v>
      </c>
      <c r="P3137" s="77" t="str" cm="1">
        <f t="array" aca="1" ref="P3137" ca="1">_xlfn.IFS((N3137-TODAY())&gt;=547,"06 Expires over 18 months",(N3137-TODAY())&gt;=365,"05 Expires in 18 months",(N3137-TODAY())&gt;=183,"04 Expires in 12 months",(N3137-TODAY())&gt;=92,"03 Expires in 6 months",(N3137-TODAY())&gt;=31,"02 Expires in 3 months",(N3137-TODAY())&gt;=0,"01 Expires in 30 days",(N3137-TODAY())&gt;=-31,"01 Expired last 30 days",(N3137-TODAY())&gt;=-92,"02 Expired last 3 months",(N3137-TODAY())&gt;=-183,"03 Expired last 6 months",(N3137-TODAY())&gt;=-365,"04 Expired last 12 months",(N3137-TODAY())&gt;=-547,"05 Expired last 18 months",TRUE,"06 Expired over 18 months")</f>
        <v>05 Expires in 18 months</v>
      </c>
      <c r="Q3137" s="65">
        <v>5000</v>
      </c>
      <c r="R3137" s="98">
        <f t="shared" si="631"/>
        <v>9583.3333333333339</v>
      </c>
      <c r="S3137" s="77" t="str" cm="1">
        <f t="array" ref="S3137">_xlfn.IFS(R3137&gt;5000000,"Gold",R3137&gt;=500000,"Silver",R3137&gt;30000,"Bronze",TRUE,"Transactional")</f>
        <v>Transactional</v>
      </c>
      <c r="T3137" s="24" t="s">
        <v>54</v>
      </c>
      <c r="U3137" s="27"/>
      <c r="V3137" s="27"/>
      <c r="W3137" s="77" t="str">
        <f t="shared" si="621"/>
        <v>Yes</v>
      </c>
      <c r="X3137" s="77" t="str">
        <f>IFERROR(_xlfn.XLOOKUP(J3137&amp;"||"&amp;K3137,'Mapping Ref.'!$J$2:$J$538,'Mapping Ref.'!$K$2:$K$538),"")</f>
        <v>Childrens &amp; Adults</v>
      </c>
      <c r="Y3137" s="77" t="str" cm="1">
        <f t="array" ref="Y3137">_xlfn.IFS(R3137&gt;2000000,"For Publication",R3137&gt;100000,"PID",R3137&gt;30000,"RFQ",TRUE,"Transactional")</f>
        <v>Transactional</v>
      </c>
      <c r="Z3137" s="24" t="s">
        <v>8586</v>
      </c>
      <c r="AA3137" s="32">
        <v>12</v>
      </c>
      <c r="AB3137" s="24">
        <v>12</v>
      </c>
      <c r="AC3137" s="25">
        <v>45898</v>
      </c>
      <c r="AD3137" s="24" t="s">
        <v>58</v>
      </c>
      <c r="AE3137" s="24" t="s">
        <v>8347</v>
      </c>
      <c r="AF3137" s="24" t="s">
        <v>59</v>
      </c>
      <c r="AG3137" s="24" t="s">
        <v>59</v>
      </c>
      <c r="AH3137" s="24" t="s">
        <v>60</v>
      </c>
      <c r="AI3137" s="24">
        <v>10575465</v>
      </c>
      <c r="AJ3137" s="24" t="s">
        <v>60</v>
      </c>
      <c r="AK3137" s="24" t="s">
        <v>101</v>
      </c>
      <c r="AL3137" s="24" t="s">
        <v>70</v>
      </c>
      <c r="AM3137" s="24" t="s">
        <v>59</v>
      </c>
      <c r="AN3137" s="24" t="s">
        <v>59</v>
      </c>
      <c r="AO3137" s="24">
        <v>0</v>
      </c>
      <c r="AP3137" s="24"/>
      <c r="AQ3137" s="24" t="s">
        <v>12605</v>
      </c>
      <c r="AR3137" s="24" t="s">
        <v>12607</v>
      </c>
      <c r="AS3137" s="89">
        <f t="shared" ref="AS3137:AS3168" si="634">DATEDIF(L3137,N3137,"m")</f>
        <v>23</v>
      </c>
      <c r="AT3137" s="24"/>
    </row>
    <row r="3138" spans="1:46" x14ac:dyDescent="0.5">
      <c r="A3138" s="24">
        <v>3320</v>
      </c>
      <c r="B3138" s="24" t="s">
        <v>506</v>
      </c>
      <c r="C3138" s="24"/>
      <c r="D3138" s="24" t="s">
        <v>12608</v>
      </c>
      <c r="E3138" s="24" t="s">
        <v>12609</v>
      </c>
      <c r="F3138" s="77" t="str">
        <f t="shared" ref="F3138:F3201" si="635">IF(AT3138&lt;&gt;"",AT3138,G3138)</f>
        <v>78 Ltd</v>
      </c>
      <c r="G3138" s="24" t="s">
        <v>12608</v>
      </c>
      <c r="H3138" s="24" t="s">
        <v>6258</v>
      </c>
      <c r="I3138" s="24" t="s">
        <v>6258</v>
      </c>
      <c r="J3138" s="24" t="s">
        <v>107</v>
      </c>
      <c r="K3138" s="27" t="s">
        <v>5491</v>
      </c>
      <c r="L3138" s="25">
        <v>45898</v>
      </c>
      <c r="M3138" s="25">
        <v>46080</v>
      </c>
      <c r="N3138" s="81">
        <f t="shared" si="632"/>
        <v>46080</v>
      </c>
      <c r="O3138" s="77" t="str">
        <f t="shared" ca="1" si="633"/>
        <v>Expired</v>
      </c>
      <c r="P3138" s="77" t="str" cm="1">
        <f t="array" aca="1" ref="P3138" ca="1">_xlfn.IFS((N3138-TODAY())&gt;=547,"06 Expires over 18 months",(N3138-TODAY())&gt;=365,"05 Expires in 18 months",(N3138-TODAY())&gt;=183,"04 Expires in 12 months",(N3138-TODAY())&gt;=92,"03 Expires in 6 months",(N3138-TODAY())&gt;=31,"02 Expires in 3 months",(N3138-TODAY())&gt;=0,"01 Expires in 30 days",(N3138-TODAY())&gt;=-31,"01 Expired last 30 days",(N3138-TODAY())&gt;=-92,"02 Expired last 3 months",(N3138-TODAY())&gt;=-183,"03 Expired last 6 months",(N3138-TODAY())&gt;=-365,"04 Expired last 12 months",(N3138-TODAY())&gt;=-547,"05 Expired last 18 months",TRUE,"06 Expired over 18 months")</f>
        <v>03 Expired last 6 months</v>
      </c>
      <c r="Q3138" s="65">
        <v>2340</v>
      </c>
      <c r="R3138" s="98">
        <f t="shared" si="631"/>
        <v>2340</v>
      </c>
      <c r="S3138" s="77" t="str" cm="1">
        <f t="array" ref="S3138">_xlfn.IFS(R3138&gt;5000000,"Gold",R3138&gt;=500000,"Silver",R3138&gt;30000,"Bronze",TRUE,"Transactional")</f>
        <v>Transactional</v>
      </c>
      <c r="T3138" s="24" t="s">
        <v>54</v>
      </c>
      <c r="U3138" s="27"/>
      <c r="V3138" s="27"/>
      <c r="W3138" s="77" t="str">
        <f t="shared" ref="W3138:W3201" si="636">IF(AB3138&gt;0,"Yes","No")</f>
        <v>No</v>
      </c>
      <c r="X3138" s="77" t="str">
        <f>IFERROR(_xlfn.XLOOKUP(J3138&amp;"||"&amp;K3138,'Mapping Ref.'!$J$2:$J$538,'Mapping Ref.'!$K$2:$K$538),"")</f>
        <v>Construction &amp; Estates</v>
      </c>
      <c r="Y3138" s="77" t="str" cm="1">
        <f t="array" ref="Y3138">_xlfn.IFS(R3138&gt;2000000,"For Publication",R3138&gt;100000,"PID",R3138&gt;30000,"RFQ",TRUE,"Transactional")</f>
        <v>Transactional</v>
      </c>
      <c r="Z3138" s="24" t="s">
        <v>8586</v>
      </c>
      <c r="AA3138" s="32">
        <v>6</v>
      </c>
      <c r="AB3138" s="24">
        <v>0</v>
      </c>
      <c r="AC3138" s="25">
        <v>45901</v>
      </c>
      <c r="AD3138" s="24" t="s">
        <v>661</v>
      </c>
      <c r="AE3138" s="24" t="s">
        <v>8471</v>
      </c>
      <c r="AF3138" s="24" t="s">
        <v>60</v>
      </c>
      <c r="AG3138" s="24" t="s">
        <v>59</v>
      </c>
      <c r="AH3138" s="24" t="s">
        <v>60</v>
      </c>
      <c r="AI3138" s="24" t="s">
        <v>8471</v>
      </c>
      <c r="AJ3138" s="24" t="s">
        <v>60</v>
      </c>
      <c r="AK3138" s="24" t="s">
        <v>101</v>
      </c>
      <c r="AL3138" s="24" t="s">
        <v>70</v>
      </c>
      <c r="AM3138" s="24" t="s">
        <v>60</v>
      </c>
      <c r="AN3138" s="24" t="s">
        <v>8471</v>
      </c>
      <c r="AO3138" s="24">
        <v>0</v>
      </c>
      <c r="AP3138" s="24" t="s">
        <v>10706</v>
      </c>
      <c r="AQ3138" s="24" t="s">
        <v>12610</v>
      </c>
      <c r="AR3138" s="24" t="s">
        <v>12611</v>
      </c>
      <c r="AS3138" s="89">
        <f t="shared" si="634"/>
        <v>5</v>
      </c>
      <c r="AT3138" s="24"/>
    </row>
    <row r="3139" spans="1:46" x14ac:dyDescent="0.5">
      <c r="A3139" s="24">
        <v>3321</v>
      </c>
      <c r="B3139" s="24" t="s">
        <v>506</v>
      </c>
      <c r="C3139" s="24"/>
      <c r="D3139" s="24" t="s">
        <v>7615</v>
      </c>
      <c r="E3139" s="24" t="s">
        <v>12612</v>
      </c>
      <c r="F3139" s="77" t="str">
        <f t="shared" si="635"/>
        <v>M.P.M. SPECIALIST SOLUTIONS LIMITED</v>
      </c>
      <c r="G3139" s="24" t="s">
        <v>7615</v>
      </c>
      <c r="H3139" s="24" t="s">
        <v>3282</v>
      </c>
      <c r="I3139" s="24" t="s">
        <v>10463</v>
      </c>
      <c r="J3139" s="24" t="s">
        <v>107</v>
      </c>
      <c r="K3139" s="27" t="s">
        <v>3283</v>
      </c>
      <c r="L3139" s="25">
        <v>45901</v>
      </c>
      <c r="M3139" s="25">
        <v>46996</v>
      </c>
      <c r="N3139" s="81">
        <f t="shared" si="632"/>
        <v>46996</v>
      </c>
      <c r="O3139" s="77" t="str">
        <f t="shared" ca="1" si="633"/>
        <v>Live</v>
      </c>
      <c r="P3139" s="77" t="str" cm="1">
        <f t="array" aca="1" ref="P3139" ca="1">_xlfn.IFS((N3139-TODAY())&gt;=547,"06 Expires over 18 months",(N3139-TODAY())&gt;=365,"05 Expires in 18 months",(N3139-TODAY())&gt;=183,"04 Expires in 12 months",(N3139-TODAY())&gt;=92,"03 Expires in 6 months",(N3139-TODAY())&gt;=31,"02 Expires in 3 months",(N3139-TODAY())&gt;=0,"01 Expires in 30 days",(N3139-TODAY())&gt;=-31,"01 Expired last 30 days",(N3139-TODAY())&gt;=-92,"02 Expired last 3 months",(N3139-TODAY())&gt;=-183,"03 Expired last 6 months",(N3139-TODAY())&gt;=-365,"04 Expired last 12 months",(N3139-TODAY())&gt;=-547,"05 Expired last 18 months",TRUE,"06 Expired over 18 months")</f>
        <v>06 Expires over 18 months</v>
      </c>
      <c r="Q3139" s="65">
        <v>24999</v>
      </c>
      <c r="R3139" s="98">
        <f t="shared" si="631"/>
        <v>72913.75</v>
      </c>
      <c r="S3139" s="77" t="str" cm="1">
        <f t="array" ref="S3139">_xlfn.IFS(R3139&gt;5000000,"Gold",R3139&gt;=500000,"Silver",R3139&gt;30000,"Bronze",TRUE,"Transactional")</f>
        <v>Bronze</v>
      </c>
      <c r="T3139" s="24" t="s">
        <v>54</v>
      </c>
      <c r="U3139" s="27"/>
      <c r="V3139" s="27"/>
      <c r="W3139" s="77" t="str">
        <f t="shared" si="636"/>
        <v>No</v>
      </c>
      <c r="X3139" s="77" t="str">
        <f>IFERROR(_xlfn.XLOOKUP(J3139&amp;"||"&amp;K3139,'Mapping Ref.'!$J$2:$J$538,'Mapping Ref.'!$K$2:$K$538),"")</f>
        <v>Construction &amp; Estates</v>
      </c>
      <c r="Y3139" s="77" t="str" cm="1">
        <f t="array" ref="Y3139">_xlfn.IFS(R3139&gt;2000000,"For Publication",R3139&gt;100000,"PID",R3139&gt;30000,"RFQ",TRUE,"Transactional")</f>
        <v>RFQ</v>
      </c>
      <c r="Z3139" s="24" t="s">
        <v>2277</v>
      </c>
      <c r="AA3139" s="32">
        <v>36</v>
      </c>
      <c r="AB3139" s="24">
        <v>0</v>
      </c>
      <c r="AC3139" s="25">
        <v>45901</v>
      </c>
      <c r="AD3139" s="24" t="s">
        <v>661</v>
      </c>
      <c r="AE3139" s="24" t="s">
        <v>8375</v>
      </c>
      <c r="AF3139" s="24" t="s">
        <v>60</v>
      </c>
      <c r="AG3139" s="24" t="s">
        <v>59</v>
      </c>
      <c r="AH3139" s="24" t="s">
        <v>60</v>
      </c>
      <c r="AI3139" s="24">
        <v>3326070</v>
      </c>
      <c r="AJ3139" s="24" t="s">
        <v>60</v>
      </c>
      <c r="AK3139" s="24" t="s">
        <v>101</v>
      </c>
      <c r="AL3139" s="24" t="s">
        <v>8595</v>
      </c>
      <c r="AM3139" s="24" t="s">
        <v>60</v>
      </c>
      <c r="AN3139" s="24" t="s">
        <v>59</v>
      </c>
      <c r="AO3139" s="24">
        <v>0</v>
      </c>
      <c r="AP3139" s="24"/>
      <c r="AQ3139" s="24" t="s">
        <v>12613</v>
      </c>
      <c r="AR3139" s="24" t="s">
        <v>12614</v>
      </c>
      <c r="AS3139" s="89">
        <f t="shared" si="634"/>
        <v>35</v>
      </c>
      <c r="AT3139" s="24" t="s">
        <v>7615</v>
      </c>
    </row>
    <row r="3140" spans="1:46" x14ac:dyDescent="0.5">
      <c r="A3140" s="24">
        <v>3322</v>
      </c>
      <c r="B3140" s="24" t="s">
        <v>506</v>
      </c>
      <c r="C3140" s="24"/>
      <c r="D3140" s="24" t="s">
        <v>9135</v>
      </c>
      <c r="E3140" s="24" t="s">
        <v>12615</v>
      </c>
      <c r="F3140" s="77" t="str">
        <f t="shared" si="635"/>
        <v>JOHNSONS TEXTILE SERVICES LIMITED</v>
      </c>
      <c r="G3140" s="24" t="s">
        <v>9135</v>
      </c>
      <c r="H3140" s="24" t="s">
        <v>3282</v>
      </c>
      <c r="I3140" s="24" t="s">
        <v>10463</v>
      </c>
      <c r="J3140" s="24" t="s">
        <v>107</v>
      </c>
      <c r="K3140" s="27" t="s">
        <v>3283</v>
      </c>
      <c r="L3140" s="25">
        <v>45902</v>
      </c>
      <c r="M3140" s="25">
        <v>46631</v>
      </c>
      <c r="N3140" s="81">
        <f t="shared" si="632"/>
        <v>46631</v>
      </c>
      <c r="O3140" s="77" t="str">
        <f t="shared" ca="1" si="633"/>
        <v>Live</v>
      </c>
      <c r="P3140" s="77" t="str" cm="1">
        <f t="array" aca="1" ref="P3140" ca="1">_xlfn.IFS((N3140-TODAY())&gt;=547,"06 Expires over 18 months",(N3140-TODAY())&gt;=365,"05 Expires in 18 months",(N3140-TODAY())&gt;=183,"04 Expires in 12 months",(N3140-TODAY())&gt;=92,"03 Expires in 6 months",(N3140-TODAY())&gt;=31,"02 Expires in 3 months",(N3140-TODAY())&gt;=0,"01 Expires in 30 days",(N3140-TODAY())&gt;=-31,"01 Expired last 30 days",(N3140-TODAY())&gt;=-92,"02 Expired last 3 months",(N3140-TODAY())&gt;=-183,"03 Expired last 6 months",(N3140-TODAY())&gt;=-365,"04 Expired last 12 months",(N3140-TODAY())&gt;=-547,"05 Expired last 18 months",TRUE,"06 Expired over 18 months")</f>
        <v>05 Expires in 18 months</v>
      </c>
      <c r="Q3140" s="65">
        <v>24999</v>
      </c>
      <c r="R3140" s="98">
        <f t="shared" si="631"/>
        <v>47914.75</v>
      </c>
      <c r="S3140" s="77" t="str" cm="1">
        <f t="array" ref="S3140">_xlfn.IFS(R3140&gt;5000000,"Gold",R3140&gt;=500000,"Silver",R3140&gt;30000,"Bronze",TRUE,"Transactional")</f>
        <v>Bronze</v>
      </c>
      <c r="T3140" s="24" t="s">
        <v>54</v>
      </c>
      <c r="U3140" s="27"/>
      <c r="V3140" s="27"/>
      <c r="W3140" s="77" t="str">
        <f t="shared" si="636"/>
        <v>No</v>
      </c>
      <c r="X3140" s="77" t="str">
        <f>IFERROR(_xlfn.XLOOKUP(J3140&amp;"||"&amp;K3140,'Mapping Ref.'!$J$2:$J$538,'Mapping Ref.'!$K$2:$K$538),"")</f>
        <v>Construction &amp; Estates</v>
      </c>
      <c r="Y3140" s="77" t="str" cm="1">
        <f t="array" ref="Y3140">_xlfn.IFS(R3140&gt;2000000,"For Publication",R3140&gt;100000,"PID",R3140&gt;30000,"RFQ",TRUE,"Transactional")</f>
        <v>RFQ</v>
      </c>
      <c r="Z3140" s="24" t="s">
        <v>2277</v>
      </c>
      <c r="AA3140" s="32">
        <v>24</v>
      </c>
      <c r="AB3140" s="24">
        <v>0</v>
      </c>
      <c r="AC3140" s="25">
        <v>45901</v>
      </c>
      <c r="AD3140" s="24" t="s">
        <v>661</v>
      </c>
      <c r="AE3140" s="24" t="s">
        <v>8375</v>
      </c>
      <c r="AF3140" s="24" t="s">
        <v>60</v>
      </c>
      <c r="AG3140" s="24" t="s">
        <v>59</v>
      </c>
      <c r="AH3140" s="24" t="s">
        <v>60</v>
      </c>
      <c r="AI3140" s="24">
        <v>464645</v>
      </c>
      <c r="AJ3140" s="24" t="s">
        <v>60</v>
      </c>
      <c r="AK3140" s="24" t="s">
        <v>101</v>
      </c>
      <c r="AL3140" s="24" t="s">
        <v>8595</v>
      </c>
      <c r="AM3140" s="24" t="s">
        <v>60</v>
      </c>
      <c r="AN3140" s="24" t="s">
        <v>59</v>
      </c>
      <c r="AO3140" s="24">
        <v>0</v>
      </c>
      <c r="AP3140" s="24"/>
      <c r="AQ3140" s="24" t="s">
        <v>12616</v>
      </c>
      <c r="AR3140" s="24" t="s">
        <v>12617</v>
      </c>
      <c r="AS3140" s="89">
        <f t="shared" si="634"/>
        <v>23</v>
      </c>
      <c r="AT3140" s="24"/>
    </row>
    <row r="3141" spans="1:46" x14ac:dyDescent="0.5">
      <c r="A3141" s="24">
        <v>3323</v>
      </c>
      <c r="B3141" s="24" t="s">
        <v>506</v>
      </c>
      <c r="C3141" s="24"/>
      <c r="D3141" s="24" t="s">
        <v>2154</v>
      </c>
      <c r="E3141" s="24" t="s">
        <v>12618</v>
      </c>
      <c r="F3141" s="77" t="str">
        <f t="shared" si="635"/>
        <v>FAROL LIMITED</v>
      </c>
      <c r="G3141" s="24" t="s">
        <v>2154</v>
      </c>
      <c r="H3141" s="24" t="s">
        <v>3282</v>
      </c>
      <c r="I3141" s="24" t="s">
        <v>10463</v>
      </c>
      <c r="J3141" s="24" t="s">
        <v>107</v>
      </c>
      <c r="K3141" s="27" t="s">
        <v>3283</v>
      </c>
      <c r="L3141" s="25">
        <v>45902</v>
      </c>
      <c r="M3141" s="25">
        <v>46997</v>
      </c>
      <c r="N3141" s="81">
        <f t="shared" si="632"/>
        <v>46997</v>
      </c>
      <c r="O3141" s="77" t="str">
        <f t="shared" ca="1" si="633"/>
        <v>Live</v>
      </c>
      <c r="P3141" s="77" t="str" cm="1">
        <f t="array" aca="1" ref="P3141" ca="1">_xlfn.IFS((N3141-TODAY())&gt;=547,"06 Expires over 18 months",(N3141-TODAY())&gt;=365,"05 Expires in 18 months",(N3141-TODAY())&gt;=183,"04 Expires in 12 months",(N3141-TODAY())&gt;=92,"03 Expires in 6 months",(N3141-TODAY())&gt;=31,"02 Expires in 3 months",(N3141-TODAY())&gt;=0,"01 Expires in 30 days",(N3141-TODAY())&gt;=-31,"01 Expired last 30 days",(N3141-TODAY())&gt;=-92,"02 Expired last 3 months",(N3141-TODAY())&gt;=-183,"03 Expired last 6 months",(N3141-TODAY())&gt;=-365,"04 Expired last 12 months",(N3141-TODAY())&gt;=-547,"05 Expired last 18 months",TRUE,"06 Expired over 18 months")</f>
        <v>06 Expires over 18 months</v>
      </c>
      <c r="Q3141" s="65">
        <v>74999</v>
      </c>
      <c r="R3141" s="98">
        <f t="shared" si="631"/>
        <v>218747.08333333334</v>
      </c>
      <c r="S3141" s="77" t="str" cm="1">
        <f t="array" ref="S3141">_xlfn.IFS(R3141&gt;5000000,"Gold",R3141&gt;=500000,"Silver",R3141&gt;30000,"Bronze",TRUE,"Transactional")</f>
        <v>Bronze</v>
      </c>
      <c r="T3141" s="24" t="s">
        <v>54</v>
      </c>
      <c r="U3141" s="27"/>
      <c r="V3141" s="27"/>
      <c r="W3141" s="77" t="str">
        <f t="shared" si="636"/>
        <v>No</v>
      </c>
      <c r="X3141" s="77" t="str">
        <f>IFERROR(_xlfn.XLOOKUP(J3141&amp;"||"&amp;K3141,'Mapping Ref.'!$J$2:$J$538,'Mapping Ref.'!$K$2:$K$538),"")</f>
        <v>Construction &amp; Estates</v>
      </c>
      <c r="Y3141" s="77" t="str" cm="1">
        <f t="array" ref="Y3141">_xlfn.IFS(R3141&gt;2000000,"For Publication",R3141&gt;100000,"PID",R3141&gt;30000,"RFQ",TRUE,"Transactional")</f>
        <v>PID</v>
      </c>
      <c r="Z3141" s="24" t="s">
        <v>2277</v>
      </c>
      <c r="AA3141" s="32">
        <v>36</v>
      </c>
      <c r="AB3141" s="24">
        <v>0</v>
      </c>
      <c r="AC3141" s="25">
        <v>45901</v>
      </c>
      <c r="AD3141" s="24" t="s">
        <v>58</v>
      </c>
      <c r="AE3141" s="24" t="s">
        <v>8375</v>
      </c>
      <c r="AF3141" s="24" t="s">
        <v>59</v>
      </c>
      <c r="AG3141" s="24" t="s">
        <v>59</v>
      </c>
      <c r="AH3141" s="24" t="s">
        <v>60</v>
      </c>
      <c r="AI3141" s="24">
        <v>4157398</v>
      </c>
      <c r="AJ3141" s="24" t="s">
        <v>59</v>
      </c>
      <c r="AK3141" s="24" t="s">
        <v>101</v>
      </c>
      <c r="AL3141" s="24" t="s">
        <v>8595</v>
      </c>
      <c r="AM3141" s="24" t="s">
        <v>60</v>
      </c>
      <c r="AN3141" s="24" t="s">
        <v>59</v>
      </c>
      <c r="AO3141" s="24">
        <v>0</v>
      </c>
      <c r="AP3141" s="24"/>
      <c r="AQ3141" s="24" t="s">
        <v>12619</v>
      </c>
      <c r="AR3141" s="24" t="s">
        <v>12620</v>
      </c>
      <c r="AS3141" s="89">
        <f t="shared" si="634"/>
        <v>35</v>
      </c>
      <c r="AT3141" s="24" t="s">
        <v>2154</v>
      </c>
    </row>
    <row r="3142" spans="1:46" x14ac:dyDescent="0.5">
      <c r="A3142" s="24">
        <v>3324</v>
      </c>
      <c r="B3142" s="24" t="s">
        <v>506</v>
      </c>
      <c r="C3142" s="24"/>
      <c r="D3142" s="24" t="s">
        <v>8327</v>
      </c>
      <c r="E3142" s="24" t="s">
        <v>12621</v>
      </c>
      <c r="F3142" s="77" t="str">
        <f t="shared" si="635"/>
        <v>FREIGHT TRANSPORT ASSOCIATION LTD</v>
      </c>
      <c r="G3142" s="24" t="s">
        <v>8327</v>
      </c>
      <c r="H3142" s="24" t="s">
        <v>3282</v>
      </c>
      <c r="I3142" s="24" t="s">
        <v>10463</v>
      </c>
      <c r="J3142" s="24" t="s">
        <v>107</v>
      </c>
      <c r="K3142" s="27" t="s">
        <v>3283</v>
      </c>
      <c r="L3142" s="25">
        <v>45902</v>
      </c>
      <c r="M3142" s="25">
        <v>46997</v>
      </c>
      <c r="N3142" s="81">
        <f t="shared" si="632"/>
        <v>46997</v>
      </c>
      <c r="O3142" s="77" t="str">
        <f t="shared" ca="1" si="633"/>
        <v>Live</v>
      </c>
      <c r="P3142" s="77" t="str" cm="1">
        <f t="array" aca="1" ref="P3142" ca="1">_xlfn.IFS((N3142-TODAY())&gt;=547,"06 Expires over 18 months",(N3142-TODAY())&gt;=365,"05 Expires in 18 months",(N3142-TODAY())&gt;=183,"04 Expires in 12 months",(N3142-TODAY())&gt;=92,"03 Expires in 6 months",(N3142-TODAY())&gt;=31,"02 Expires in 3 months",(N3142-TODAY())&gt;=0,"01 Expires in 30 days",(N3142-TODAY())&gt;=-31,"01 Expired last 30 days",(N3142-TODAY())&gt;=-92,"02 Expired last 3 months",(N3142-TODAY())&gt;=-183,"03 Expired last 6 months",(N3142-TODAY())&gt;=-365,"04 Expired last 12 months",(N3142-TODAY())&gt;=-547,"05 Expired last 18 months",TRUE,"06 Expired over 18 months")</f>
        <v>06 Expires over 18 months</v>
      </c>
      <c r="Q3142" s="65">
        <v>74999</v>
      </c>
      <c r="R3142" s="98">
        <f t="shared" si="631"/>
        <v>218747.08333333334</v>
      </c>
      <c r="S3142" s="77" t="str" cm="1">
        <f t="array" ref="S3142">_xlfn.IFS(R3142&gt;5000000,"Gold",R3142&gt;=500000,"Silver",R3142&gt;30000,"Bronze",TRUE,"Transactional")</f>
        <v>Bronze</v>
      </c>
      <c r="T3142" s="24" t="s">
        <v>54</v>
      </c>
      <c r="U3142" s="27"/>
      <c r="V3142" s="27"/>
      <c r="W3142" s="77" t="str">
        <f t="shared" si="636"/>
        <v>No</v>
      </c>
      <c r="X3142" s="77" t="str">
        <f>IFERROR(_xlfn.XLOOKUP(J3142&amp;"||"&amp;K3142,'Mapping Ref.'!$J$2:$J$538,'Mapping Ref.'!$K$2:$K$538),"")</f>
        <v>Construction &amp; Estates</v>
      </c>
      <c r="Y3142" s="77" t="str" cm="1">
        <f t="array" ref="Y3142">_xlfn.IFS(R3142&gt;2000000,"For Publication",R3142&gt;100000,"PID",R3142&gt;30000,"RFQ",TRUE,"Transactional")</f>
        <v>PID</v>
      </c>
      <c r="Z3142" s="24" t="s">
        <v>2277</v>
      </c>
      <c r="AA3142" s="32">
        <v>36</v>
      </c>
      <c r="AB3142" s="24">
        <v>0</v>
      </c>
      <c r="AC3142" s="25">
        <v>45901</v>
      </c>
      <c r="AD3142" s="24" t="s">
        <v>58</v>
      </c>
      <c r="AE3142" s="24" t="s">
        <v>8375</v>
      </c>
      <c r="AF3142" s="24" t="s">
        <v>60</v>
      </c>
      <c r="AG3142" s="24" t="s">
        <v>59</v>
      </c>
      <c r="AH3142" s="24" t="s">
        <v>60</v>
      </c>
      <c r="AI3142" s="24">
        <v>391957</v>
      </c>
      <c r="AJ3142" s="24" t="s">
        <v>59</v>
      </c>
      <c r="AK3142" s="24" t="s">
        <v>101</v>
      </c>
      <c r="AL3142" s="24" t="s">
        <v>8595</v>
      </c>
      <c r="AM3142" s="24" t="s">
        <v>60</v>
      </c>
      <c r="AN3142" s="24" t="s">
        <v>59</v>
      </c>
      <c r="AO3142" s="24">
        <v>0</v>
      </c>
      <c r="AP3142" s="24"/>
      <c r="AQ3142" s="24" t="s">
        <v>12616</v>
      </c>
      <c r="AR3142" s="24" t="s">
        <v>12617</v>
      </c>
      <c r="AS3142" s="89">
        <f t="shared" si="634"/>
        <v>35</v>
      </c>
      <c r="AT3142" s="24"/>
    </row>
    <row r="3143" spans="1:46" x14ac:dyDescent="0.5">
      <c r="A3143" s="24">
        <v>3325</v>
      </c>
      <c r="B3143" s="24" t="s">
        <v>506</v>
      </c>
      <c r="C3143" s="24"/>
      <c r="D3143" s="24" t="s">
        <v>12622</v>
      </c>
      <c r="E3143" s="24" t="s">
        <v>12623</v>
      </c>
      <c r="F3143" s="77" t="str">
        <f t="shared" si="635"/>
        <v>Usha Sharma</v>
      </c>
      <c r="G3143" s="24" t="s">
        <v>12622</v>
      </c>
      <c r="H3143" s="24" t="s">
        <v>5168</v>
      </c>
      <c r="I3143" s="24" t="s">
        <v>5168</v>
      </c>
      <c r="J3143" s="24" t="s">
        <v>190</v>
      </c>
      <c r="K3143" s="27" t="s">
        <v>1207</v>
      </c>
      <c r="L3143" s="25">
        <v>45901</v>
      </c>
      <c r="M3143" s="25">
        <v>46631</v>
      </c>
      <c r="N3143" s="81">
        <f t="shared" si="632"/>
        <v>47362</v>
      </c>
      <c r="O3143" s="77" t="str">
        <f t="shared" ca="1" si="633"/>
        <v>Live</v>
      </c>
      <c r="P3143" s="77" t="str" cm="1">
        <f t="array" aca="1" ref="P3143" ca="1">_xlfn.IFS((N3143-TODAY())&gt;=547,"06 Expires over 18 months",(N3143-TODAY())&gt;=365,"05 Expires in 18 months",(N3143-TODAY())&gt;=183,"04 Expires in 12 months",(N3143-TODAY())&gt;=92,"03 Expires in 6 months",(N3143-TODAY())&gt;=31,"02 Expires in 3 months",(N3143-TODAY())&gt;=0,"01 Expires in 30 days",(N3143-TODAY())&gt;=-31,"01 Expired last 30 days",(N3143-TODAY())&gt;=-92,"02 Expired last 3 months",(N3143-TODAY())&gt;=-183,"03 Expired last 6 months",(N3143-TODAY())&gt;=-365,"04 Expired last 12 months",(N3143-TODAY())&gt;=-547,"05 Expired last 18 months",TRUE,"06 Expired over 18 months")</f>
        <v>06 Expires over 18 months</v>
      </c>
      <c r="Q3143" s="65">
        <v>1000</v>
      </c>
      <c r="R3143" s="98">
        <f t="shared" si="631"/>
        <v>4000</v>
      </c>
      <c r="S3143" s="77" t="str" cm="1">
        <f t="array" ref="S3143">_xlfn.IFS(R3143&gt;5000000,"Gold",R3143&gt;=500000,"Silver",R3143&gt;30000,"Bronze",TRUE,"Transactional")</f>
        <v>Transactional</v>
      </c>
      <c r="T3143" s="24" t="s">
        <v>54</v>
      </c>
      <c r="U3143" s="27"/>
      <c r="V3143" s="27"/>
      <c r="W3143" s="77" t="str">
        <f t="shared" si="636"/>
        <v>Yes</v>
      </c>
      <c r="X3143" s="77" t="str">
        <f>IFERROR(_xlfn.XLOOKUP(J3143&amp;"||"&amp;K3143,'Mapping Ref.'!$J$2:$J$538,'Mapping Ref.'!$K$2:$K$538),"")</f>
        <v>Childrens &amp; Adults</v>
      </c>
      <c r="Y3143" s="77" t="str" cm="1">
        <f t="array" ref="Y3143">_xlfn.IFS(R3143&gt;2000000,"For Publication",R3143&gt;100000,"PID",R3143&gt;30000,"RFQ",TRUE,"Transactional")</f>
        <v>Transactional</v>
      </c>
      <c r="Z3143" s="24" t="s">
        <v>8586</v>
      </c>
      <c r="AA3143" s="32">
        <v>24</v>
      </c>
      <c r="AB3143" s="24">
        <v>24</v>
      </c>
      <c r="AC3143" s="25">
        <v>45901</v>
      </c>
      <c r="AD3143" s="24" t="s">
        <v>326</v>
      </c>
      <c r="AE3143" s="24" t="s">
        <v>12624</v>
      </c>
      <c r="AF3143" s="24" t="s">
        <v>60</v>
      </c>
      <c r="AG3143" s="24" t="s">
        <v>60</v>
      </c>
      <c r="AH3143" s="24" t="s">
        <v>60</v>
      </c>
      <c r="AI3143" s="24" t="s">
        <v>8471</v>
      </c>
      <c r="AJ3143" s="24" t="s">
        <v>59</v>
      </c>
      <c r="AK3143" s="24" t="s">
        <v>101</v>
      </c>
      <c r="AL3143" s="24" t="s">
        <v>70</v>
      </c>
      <c r="AM3143" s="24" t="s">
        <v>60</v>
      </c>
      <c r="AN3143" s="24" t="s">
        <v>59</v>
      </c>
      <c r="AO3143" s="24">
        <v>0</v>
      </c>
      <c r="AP3143" s="24"/>
      <c r="AQ3143" s="24" t="s">
        <v>12625</v>
      </c>
      <c r="AR3143" s="24" t="s">
        <v>12626</v>
      </c>
      <c r="AS3143" s="89">
        <f t="shared" si="634"/>
        <v>48</v>
      </c>
      <c r="AT3143" s="24"/>
    </row>
    <row r="3144" spans="1:46" x14ac:dyDescent="0.5">
      <c r="A3144" s="24">
        <v>3326</v>
      </c>
      <c r="B3144" s="24" t="s">
        <v>506</v>
      </c>
      <c r="C3144" s="24"/>
      <c r="D3144" s="24" t="s">
        <v>12627</v>
      </c>
      <c r="E3144" s="24" t="s">
        <v>12628</v>
      </c>
      <c r="F3144" s="77" t="str">
        <f t="shared" si="635"/>
        <v>Modi Abdoul</v>
      </c>
      <c r="G3144" s="24" t="s">
        <v>12627</v>
      </c>
      <c r="H3144" s="24" t="s">
        <v>5168</v>
      </c>
      <c r="I3144" s="24" t="s">
        <v>5168</v>
      </c>
      <c r="J3144" s="24" t="s">
        <v>190</v>
      </c>
      <c r="K3144" s="27" t="s">
        <v>1207</v>
      </c>
      <c r="L3144" s="25">
        <v>45901</v>
      </c>
      <c r="M3144" s="25">
        <v>46631</v>
      </c>
      <c r="N3144" s="81">
        <f t="shared" si="632"/>
        <v>47362</v>
      </c>
      <c r="O3144" s="77" t="str">
        <f t="shared" ca="1" si="633"/>
        <v>Live</v>
      </c>
      <c r="P3144" s="77" t="str" cm="1">
        <f t="array" aca="1" ref="P3144" ca="1">_xlfn.IFS((N3144-TODAY())&gt;=547,"06 Expires over 18 months",(N3144-TODAY())&gt;=365,"05 Expires in 18 months",(N3144-TODAY())&gt;=183,"04 Expires in 12 months",(N3144-TODAY())&gt;=92,"03 Expires in 6 months",(N3144-TODAY())&gt;=31,"02 Expires in 3 months",(N3144-TODAY())&gt;=0,"01 Expires in 30 days",(N3144-TODAY())&gt;=-31,"01 Expired last 30 days",(N3144-TODAY())&gt;=-92,"02 Expired last 3 months",(N3144-TODAY())&gt;=-183,"03 Expired last 6 months",(N3144-TODAY())&gt;=-365,"04 Expired last 12 months",(N3144-TODAY())&gt;=-547,"05 Expired last 18 months",TRUE,"06 Expired over 18 months")</f>
        <v>06 Expires over 18 months</v>
      </c>
      <c r="Q3144" s="65">
        <v>1000</v>
      </c>
      <c r="R3144" s="98">
        <f t="shared" si="631"/>
        <v>4000</v>
      </c>
      <c r="S3144" s="77" t="str" cm="1">
        <f t="array" ref="S3144">_xlfn.IFS(R3144&gt;5000000,"Gold",R3144&gt;=500000,"Silver",R3144&gt;30000,"Bronze",TRUE,"Transactional")</f>
        <v>Transactional</v>
      </c>
      <c r="T3144" s="24" t="s">
        <v>54</v>
      </c>
      <c r="U3144" s="27"/>
      <c r="V3144" s="27"/>
      <c r="W3144" s="77" t="str">
        <f t="shared" si="636"/>
        <v>Yes</v>
      </c>
      <c r="X3144" s="77" t="str">
        <f>IFERROR(_xlfn.XLOOKUP(J3144&amp;"||"&amp;K3144,'Mapping Ref.'!$J$2:$J$538,'Mapping Ref.'!$K$2:$K$538),"")</f>
        <v>Childrens &amp; Adults</v>
      </c>
      <c r="Y3144" s="77" t="str" cm="1">
        <f t="array" ref="Y3144">_xlfn.IFS(R3144&gt;2000000,"For Publication",R3144&gt;100000,"PID",R3144&gt;30000,"RFQ",TRUE,"Transactional")</f>
        <v>Transactional</v>
      </c>
      <c r="Z3144" s="24" t="s">
        <v>8586</v>
      </c>
      <c r="AA3144" s="32">
        <v>24</v>
      </c>
      <c r="AB3144" s="24">
        <v>24</v>
      </c>
      <c r="AC3144" s="25">
        <v>45901</v>
      </c>
      <c r="AD3144" s="24" t="s">
        <v>326</v>
      </c>
      <c r="AE3144" s="24" t="s">
        <v>8375</v>
      </c>
      <c r="AF3144" s="24" t="s">
        <v>60</v>
      </c>
      <c r="AG3144" s="24" t="s">
        <v>60</v>
      </c>
      <c r="AH3144" s="24" t="s">
        <v>60</v>
      </c>
      <c r="AI3144" s="24" t="s">
        <v>8471</v>
      </c>
      <c r="AJ3144" s="24" t="s">
        <v>59</v>
      </c>
      <c r="AK3144" s="24" t="s">
        <v>101</v>
      </c>
      <c r="AL3144" s="24" t="s">
        <v>70</v>
      </c>
      <c r="AM3144" s="24" t="s">
        <v>60</v>
      </c>
      <c r="AN3144" s="24" t="s">
        <v>59</v>
      </c>
      <c r="AO3144" s="24">
        <v>0</v>
      </c>
      <c r="AP3144" s="24"/>
      <c r="AQ3144" s="24" t="s">
        <v>12625</v>
      </c>
      <c r="AR3144" s="24" t="s">
        <v>12626</v>
      </c>
      <c r="AS3144" s="89">
        <f t="shared" si="634"/>
        <v>48</v>
      </c>
      <c r="AT3144" s="24"/>
    </row>
    <row r="3145" spans="1:46" x14ac:dyDescent="0.5">
      <c r="A3145" s="24">
        <v>3327</v>
      </c>
      <c r="B3145" s="24" t="s">
        <v>506</v>
      </c>
      <c r="C3145" s="24"/>
      <c r="D3145" s="24" t="s">
        <v>12629</v>
      </c>
      <c r="E3145" s="24" t="s">
        <v>12630</v>
      </c>
      <c r="F3145" s="77" t="str">
        <f t="shared" si="635"/>
        <v>Brhana Isays</v>
      </c>
      <c r="G3145" s="24" t="s">
        <v>12629</v>
      </c>
      <c r="H3145" s="24" t="s">
        <v>5168</v>
      </c>
      <c r="I3145" s="24" t="s">
        <v>5168</v>
      </c>
      <c r="J3145" s="24" t="s">
        <v>190</v>
      </c>
      <c r="K3145" s="27" t="s">
        <v>1207</v>
      </c>
      <c r="L3145" s="25">
        <v>45901</v>
      </c>
      <c r="M3145" s="25">
        <v>46631</v>
      </c>
      <c r="N3145" s="81">
        <f t="shared" si="632"/>
        <v>47362</v>
      </c>
      <c r="O3145" s="77" t="str">
        <f t="shared" ca="1" si="633"/>
        <v>Live</v>
      </c>
      <c r="P3145" s="77" t="str" cm="1">
        <f t="array" aca="1" ref="P3145" ca="1">_xlfn.IFS((N3145-TODAY())&gt;=547,"06 Expires over 18 months",(N3145-TODAY())&gt;=365,"05 Expires in 18 months",(N3145-TODAY())&gt;=183,"04 Expires in 12 months",(N3145-TODAY())&gt;=92,"03 Expires in 6 months",(N3145-TODAY())&gt;=31,"02 Expires in 3 months",(N3145-TODAY())&gt;=0,"01 Expires in 30 days",(N3145-TODAY())&gt;=-31,"01 Expired last 30 days",(N3145-TODAY())&gt;=-92,"02 Expired last 3 months",(N3145-TODAY())&gt;=-183,"03 Expired last 6 months",(N3145-TODAY())&gt;=-365,"04 Expired last 12 months",(N3145-TODAY())&gt;=-547,"05 Expired last 18 months",TRUE,"06 Expired over 18 months")</f>
        <v>06 Expires over 18 months</v>
      </c>
      <c r="Q3145" s="65">
        <v>1000</v>
      </c>
      <c r="R3145" s="98">
        <f t="shared" si="631"/>
        <v>4000</v>
      </c>
      <c r="S3145" s="77" t="str" cm="1">
        <f t="array" ref="S3145">_xlfn.IFS(R3145&gt;5000000,"Gold",R3145&gt;=500000,"Silver",R3145&gt;30000,"Bronze",TRUE,"Transactional")</f>
        <v>Transactional</v>
      </c>
      <c r="T3145" s="24" t="s">
        <v>54</v>
      </c>
      <c r="U3145" s="27"/>
      <c r="V3145" s="27"/>
      <c r="W3145" s="77" t="str">
        <f t="shared" si="636"/>
        <v>Yes</v>
      </c>
      <c r="X3145" s="77" t="str">
        <f>IFERROR(_xlfn.XLOOKUP(J3145&amp;"||"&amp;K3145,'Mapping Ref.'!$J$2:$J$538,'Mapping Ref.'!$K$2:$K$538),"")</f>
        <v>Childrens &amp; Adults</v>
      </c>
      <c r="Y3145" s="77" t="str" cm="1">
        <f t="array" ref="Y3145">_xlfn.IFS(R3145&gt;2000000,"For Publication",R3145&gt;100000,"PID",R3145&gt;30000,"RFQ",TRUE,"Transactional")</f>
        <v>Transactional</v>
      </c>
      <c r="Z3145" s="24" t="s">
        <v>8586</v>
      </c>
      <c r="AA3145" s="32">
        <v>24</v>
      </c>
      <c r="AB3145" s="24">
        <v>24</v>
      </c>
      <c r="AC3145" s="25">
        <v>45901</v>
      </c>
      <c r="AD3145" s="24" t="s">
        <v>326</v>
      </c>
      <c r="AE3145" s="24" t="s">
        <v>8375</v>
      </c>
      <c r="AF3145" s="24" t="s">
        <v>60</v>
      </c>
      <c r="AG3145" s="24" t="s">
        <v>60</v>
      </c>
      <c r="AH3145" s="24" t="s">
        <v>60</v>
      </c>
      <c r="AI3145" s="24" t="s">
        <v>8471</v>
      </c>
      <c r="AJ3145" s="24" t="s">
        <v>59</v>
      </c>
      <c r="AK3145" s="24" t="s">
        <v>101</v>
      </c>
      <c r="AL3145" s="24" t="s">
        <v>70</v>
      </c>
      <c r="AM3145" s="24" t="s">
        <v>60</v>
      </c>
      <c r="AN3145" s="24" t="s">
        <v>59</v>
      </c>
      <c r="AO3145" s="24">
        <v>0</v>
      </c>
      <c r="AP3145" s="24"/>
      <c r="AQ3145" s="24" t="s">
        <v>12625</v>
      </c>
      <c r="AR3145" s="24" t="s">
        <v>12626</v>
      </c>
      <c r="AS3145" s="89">
        <f t="shared" si="634"/>
        <v>48</v>
      </c>
      <c r="AT3145" s="24"/>
    </row>
    <row r="3146" spans="1:46" x14ac:dyDescent="0.5">
      <c r="A3146" s="24">
        <v>3328</v>
      </c>
      <c r="B3146" s="24" t="s">
        <v>506</v>
      </c>
      <c r="C3146" s="24"/>
      <c r="D3146" s="24" t="s">
        <v>12631</v>
      </c>
      <c r="E3146" s="24" t="s">
        <v>12632</v>
      </c>
      <c r="F3146" s="77" t="str">
        <f t="shared" si="635"/>
        <v>Ruth Kirkpatrick</v>
      </c>
      <c r="G3146" s="24" t="s">
        <v>12631</v>
      </c>
      <c r="H3146" s="24" t="s">
        <v>5168</v>
      </c>
      <c r="I3146" s="24" t="s">
        <v>5168</v>
      </c>
      <c r="J3146" s="24" t="s">
        <v>190</v>
      </c>
      <c r="K3146" s="27" t="s">
        <v>1207</v>
      </c>
      <c r="L3146" s="25">
        <v>45901</v>
      </c>
      <c r="M3146" s="25">
        <v>46631</v>
      </c>
      <c r="N3146" s="81">
        <f t="shared" si="632"/>
        <v>47362</v>
      </c>
      <c r="O3146" s="77" t="str">
        <f t="shared" ca="1" si="633"/>
        <v>Live</v>
      </c>
      <c r="P3146" s="77" t="str" cm="1">
        <f t="array" aca="1" ref="P3146" ca="1">_xlfn.IFS((N3146-TODAY())&gt;=547,"06 Expires over 18 months",(N3146-TODAY())&gt;=365,"05 Expires in 18 months",(N3146-TODAY())&gt;=183,"04 Expires in 12 months",(N3146-TODAY())&gt;=92,"03 Expires in 6 months",(N3146-TODAY())&gt;=31,"02 Expires in 3 months",(N3146-TODAY())&gt;=0,"01 Expires in 30 days",(N3146-TODAY())&gt;=-31,"01 Expired last 30 days",(N3146-TODAY())&gt;=-92,"02 Expired last 3 months",(N3146-TODAY())&gt;=-183,"03 Expired last 6 months",(N3146-TODAY())&gt;=-365,"04 Expired last 12 months",(N3146-TODAY())&gt;=-547,"05 Expired last 18 months",TRUE,"06 Expired over 18 months")</f>
        <v>06 Expires over 18 months</v>
      </c>
      <c r="Q3146" s="65">
        <v>1000</v>
      </c>
      <c r="R3146" s="98">
        <f t="shared" si="631"/>
        <v>4000</v>
      </c>
      <c r="S3146" s="77" t="str" cm="1">
        <f t="array" ref="S3146">_xlfn.IFS(R3146&gt;5000000,"Gold",R3146&gt;=500000,"Silver",R3146&gt;30000,"Bronze",TRUE,"Transactional")</f>
        <v>Transactional</v>
      </c>
      <c r="T3146" s="24" t="s">
        <v>54</v>
      </c>
      <c r="U3146" s="27"/>
      <c r="V3146" s="27"/>
      <c r="W3146" s="77" t="str">
        <f t="shared" si="636"/>
        <v>Yes</v>
      </c>
      <c r="X3146" s="77" t="str">
        <f>IFERROR(_xlfn.XLOOKUP(J3146&amp;"||"&amp;K3146,'Mapping Ref.'!$J$2:$J$538,'Mapping Ref.'!$K$2:$K$538),"")</f>
        <v>Childrens &amp; Adults</v>
      </c>
      <c r="Y3146" s="77" t="str" cm="1">
        <f t="array" ref="Y3146">_xlfn.IFS(R3146&gt;2000000,"For Publication",R3146&gt;100000,"PID",R3146&gt;30000,"RFQ",TRUE,"Transactional")</f>
        <v>Transactional</v>
      </c>
      <c r="Z3146" s="24" t="s">
        <v>8586</v>
      </c>
      <c r="AA3146" s="32">
        <v>24</v>
      </c>
      <c r="AB3146" s="24">
        <v>24</v>
      </c>
      <c r="AC3146" s="25">
        <v>45901</v>
      </c>
      <c r="AD3146" s="24" t="s">
        <v>326</v>
      </c>
      <c r="AE3146" s="24" t="s">
        <v>8375</v>
      </c>
      <c r="AF3146" s="24" t="s">
        <v>60</v>
      </c>
      <c r="AG3146" s="24" t="s">
        <v>60</v>
      </c>
      <c r="AH3146" s="24" t="s">
        <v>60</v>
      </c>
      <c r="AI3146" s="24" t="s">
        <v>8471</v>
      </c>
      <c r="AJ3146" s="24" t="s">
        <v>59</v>
      </c>
      <c r="AK3146" s="24" t="s">
        <v>101</v>
      </c>
      <c r="AL3146" s="24" t="s">
        <v>70</v>
      </c>
      <c r="AM3146" s="24" t="s">
        <v>60</v>
      </c>
      <c r="AN3146" s="24" t="s">
        <v>59</v>
      </c>
      <c r="AO3146" s="24">
        <v>0</v>
      </c>
      <c r="AP3146" s="24"/>
      <c r="AQ3146" s="24" t="s">
        <v>12625</v>
      </c>
      <c r="AR3146" s="24" t="s">
        <v>12626</v>
      </c>
      <c r="AS3146" s="89">
        <f t="shared" si="634"/>
        <v>48</v>
      </c>
      <c r="AT3146" s="24"/>
    </row>
    <row r="3147" spans="1:46" x14ac:dyDescent="0.5">
      <c r="A3147" s="24">
        <v>3329</v>
      </c>
      <c r="B3147" s="24" t="s">
        <v>506</v>
      </c>
      <c r="C3147" s="24"/>
      <c r="D3147" s="24" t="s">
        <v>12633</v>
      </c>
      <c r="E3147" s="24" t="s">
        <v>12634</v>
      </c>
      <c r="F3147" s="77" t="str">
        <f t="shared" si="635"/>
        <v>Nadine Butler</v>
      </c>
      <c r="G3147" s="24" t="s">
        <v>12633</v>
      </c>
      <c r="H3147" s="24" t="s">
        <v>5168</v>
      </c>
      <c r="I3147" s="24" t="s">
        <v>5168</v>
      </c>
      <c r="J3147" s="24" t="s">
        <v>190</v>
      </c>
      <c r="K3147" s="27" t="s">
        <v>1207</v>
      </c>
      <c r="L3147" s="25">
        <v>45901</v>
      </c>
      <c r="M3147" s="25">
        <v>46631</v>
      </c>
      <c r="N3147" s="81">
        <f t="shared" si="632"/>
        <v>47362</v>
      </c>
      <c r="O3147" s="77" t="str">
        <f t="shared" ca="1" si="633"/>
        <v>Live</v>
      </c>
      <c r="P3147" s="77" t="str" cm="1">
        <f t="array" aca="1" ref="P3147" ca="1">_xlfn.IFS((N3147-TODAY())&gt;=547,"06 Expires over 18 months",(N3147-TODAY())&gt;=365,"05 Expires in 18 months",(N3147-TODAY())&gt;=183,"04 Expires in 12 months",(N3147-TODAY())&gt;=92,"03 Expires in 6 months",(N3147-TODAY())&gt;=31,"02 Expires in 3 months",(N3147-TODAY())&gt;=0,"01 Expires in 30 days",(N3147-TODAY())&gt;=-31,"01 Expired last 30 days",(N3147-TODAY())&gt;=-92,"02 Expired last 3 months",(N3147-TODAY())&gt;=-183,"03 Expired last 6 months",(N3147-TODAY())&gt;=-365,"04 Expired last 12 months",(N3147-TODAY())&gt;=-547,"05 Expired last 18 months",TRUE,"06 Expired over 18 months")</f>
        <v>06 Expires over 18 months</v>
      </c>
      <c r="Q3147" s="65">
        <v>1000</v>
      </c>
      <c r="R3147" s="98">
        <f t="shared" si="631"/>
        <v>4000</v>
      </c>
      <c r="S3147" s="77" t="str" cm="1">
        <f t="array" ref="S3147">_xlfn.IFS(R3147&gt;5000000,"Gold",R3147&gt;=500000,"Silver",R3147&gt;30000,"Bronze",TRUE,"Transactional")</f>
        <v>Transactional</v>
      </c>
      <c r="T3147" s="24" t="s">
        <v>54</v>
      </c>
      <c r="U3147" s="27"/>
      <c r="V3147" s="27"/>
      <c r="W3147" s="77" t="str">
        <f t="shared" si="636"/>
        <v>Yes</v>
      </c>
      <c r="X3147" s="77" t="str">
        <f>IFERROR(_xlfn.XLOOKUP(J3147&amp;"||"&amp;K3147,'Mapping Ref.'!$J$2:$J$538,'Mapping Ref.'!$K$2:$K$538),"")</f>
        <v>Childrens &amp; Adults</v>
      </c>
      <c r="Y3147" s="77" t="str" cm="1">
        <f t="array" ref="Y3147">_xlfn.IFS(R3147&gt;2000000,"For Publication",R3147&gt;100000,"PID",R3147&gt;30000,"RFQ",TRUE,"Transactional")</f>
        <v>Transactional</v>
      </c>
      <c r="Z3147" s="24" t="s">
        <v>8586</v>
      </c>
      <c r="AA3147" s="32">
        <v>24</v>
      </c>
      <c r="AB3147" s="24">
        <v>24</v>
      </c>
      <c r="AC3147" s="25">
        <v>45901</v>
      </c>
      <c r="AD3147" s="24" t="s">
        <v>326</v>
      </c>
      <c r="AE3147" s="24" t="s">
        <v>8375</v>
      </c>
      <c r="AF3147" s="24" t="s">
        <v>60</v>
      </c>
      <c r="AG3147" s="24" t="s">
        <v>60</v>
      </c>
      <c r="AH3147" s="24" t="s">
        <v>60</v>
      </c>
      <c r="AI3147" s="24" t="s">
        <v>8471</v>
      </c>
      <c r="AJ3147" s="24" t="s">
        <v>59</v>
      </c>
      <c r="AK3147" s="24" t="s">
        <v>101</v>
      </c>
      <c r="AL3147" s="24" t="s">
        <v>70</v>
      </c>
      <c r="AM3147" s="24" t="s">
        <v>60</v>
      </c>
      <c r="AN3147" s="24" t="s">
        <v>59</v>
      </c>
      <c r="AO3147" s="24">
        <v>0</v>
      </c>
      <c r="AP3147" s="24"/>
      <c r="AQ3147" s="24" t="s">
        <v>12625</v>
      </c>
      <c r="AR3147" s="24" t="s">
        <v>12626</v>
      </c>
      <c r="AS3147" s="89">
        <f t="shared" si="634"/>
        <v>48</v>
      </c>
      <c r="AT3147" s="24"/>
    </row>
    <row r="3148" spans="1:46" x14ac:dyDescent="0.5">
      <c r="A3148" s="24">
        <v>3330</v>
      </c>
      <c r="B3148" s="24" t="s">
        <v>506</v>
      </c>
      <c r="C3148" s="24"/>
      <c r="D3148" s="24" t="s">
        <v>12635</v>
      </c>
      <c r="E3148" s="24" t="s">
        <v>12636</v>
      </c>
      <c r="F3148" s="77" t="str">
        <f t="shared" si="635"/>
        <v>Mary Mensah</v>
      </c>
      <c r="G3148" s="24" t="s">
        <v>12635</v>
      </c>
      <c r="H3148" s="24" t="s">
        <v>5168</v>
      </c>
      <c r="I3148" s="24" t="s">
        <v>5168</v>
      </c>
      <c r="J3148" s="24" t="s">
        <v>190</v>
      </c>
      <c r="K3148" s="27" t="s">
        <v>1207</v>
      </c>
      <c r="L3148" s="25">
        <v>45901</v>
      </c>
      <c r="M3148" s="25">
        <v>46631</v>
      </c>
      <c r="N3148" s="81">
        <f t="shared" si="632"/>
        <v>47362</v>
      </c>
      <c r="O3148" s="77" t="str">
        <f t="shared" ca="1" si="633"/>
        <v>Live</v>
      </c>
      <c r="P3148" s="77" t="str" cm="1">
        <f t="array" aca="1" ref="P3148" ca="1">_xlfn.IFS((N3148-TODAY())&gt;=547,"06 Expires over 18 months",(N3148-TODAY())&gt;=365,"05 Expires in 18 months",(N3148-TODAY())&gt;=183,"04 Expires in 12 months",(N3148-TODAY())&gt;=92,"03 Expires in 6 months",(N3148-TODAY())&gt;=31,"02 Expires in 3 months",(N3148-TODAY())&gt;=0,"01 Expires in 30 days",(N3148-TODAY())&gt;=-31,"01 Expired last 30 days",(N3148-TODAY())&gt;=-92,"02 Expired last 3 months",(N3148-TODAY())&gt;=-183,"03 Expired last 6 months",(N3148-TODAY())&gt;=-365,"04 Expired last 12 months",(N3148-TODAY())&gt;=-547,"05 Expired last 18 months",TRUE,"06 Expired over 18 months")</f>
        <v>06 Expires over 18 months</v>
      </c>
      <c r="Q3148" s="65">
        <v>1000</v>
      </c>
      <c r="R3148" s="98">
        <f t="shared" si="631"/>
        <v>4000</v>
      </c>
      <c r="S3148" s="77" t="str" cm="1">
        <f t="array" ref="S3148">_xlfn.IFS(R3148&gt;5000000,"Gold",R3148&gt;=500000,"Silver",R3148&gt;30000,"Bronze",TRUE,"Transactional")</f>
        <v>Transactional</v>
      </c>
      <c r="T3148" s="24" t="s">
        <v>54</v>
      </c>
      <c r="U3148" s="27"/>
      <c r="V3148" s="27"/>
      <c r="W3148" s="77" t="str">
        <f t="shared" si="636"/>
        <v>Yes</v>
      </c>
      <c r="X3148" s="77" t="str">
        <f>IFERROR(_xlfn.XLOOKUP(J3148&amp;"||"&amp;K3148,'Mapping Ref.'!$J$2:$J$538,'Mapping Ref.'!$K$2:$K$538),"")</f>
        <v>Childrens &amp; Adults</v>
      </c>
      <c r="Y3148" s="77" t="str" cm="1">
        <f t="array" ref="Y3148">_xlfn.IFS(R3148&gt;2000000,"For Publication",R3148&gt;100000,"PID",R3148&gt;30000,"RFQ",TRUE,"Transactional")</f>
        <v>Transactional</v>
      </c>
      <c r="Z3148" s="24" t="s">
        <v>8586</v>
      </c>
      <c r="AA3148" s="32">
        <v>24</v>
      </c>
      <c r="AB3148" s="24">
        <v>24</v>
      </c>
      <c r="AC3148" s="25">
        <v>45901</v>
      </c>
      <c r="AD3148" s="24" t="s">
        <v>326</v>
      </c>
      <c r="AE3148" s="24" t="s">
        <v>8375</v>
      </c>
      <c r="AF3148" s="24" t="s">
        <v>60</v>
      </c>
      <c r="AG3148" s="24" t="s">
        <v>60</v>
      </c>
      <c r="AH3148" s="24" t="s">
        <v>60</v>
      </c>
      <c r="AI3148" s="24" t="s">
        <v>8471</v>
      </c>
      <c r="AJ3148" s="24" t="s">
        <v>59</v>
      </c>
      <c r="AK3148" s="24" t="s">
        <v>101</v>
      </c>
      <c r="AL3148" s="24" t="s">
        <v>70</v>
      </c>
      <c r="AM3148" s="24" t="s">
        <v>60</v>
      </c>
      <c r="AN3148" s="24" t="s">
        <v>59</v>
      </c>
      <c r="AO3148" s="24">
        <v>0</v>
      </c>
      <c r="AP3148" s="24"/>
      <c r="AQ3148" s="24" t="s">
        <v>12625</v>
      </c>
      <c r="AR3148" s="24" t="s">
        <v>12626</v>
      </c>
      <c r="AS3148" s="89">
        <f t="shared" si="634"/>
        <v>48</v>
      </c>
      <c r="AT3148" s="24"/>
    </row>
    <row r="3149" spans="1:46" x14ac:dyDescent="0.5">
      <c r="A3149" s="24">
        <v>3331</v>
      </c>
      <c r="B3149" s="24" t="s">
        <v>506</v>
      </c>
      <c r="C3149" s="24"/>
      <c r="D3149" s="24" t="s">
        <v>12637</v>
      </c>
      <c r="E3149" s="24" t="s">
        <v>12638</v>
      </c>
      <c r="F3149" s="77" t="str">
        <f t="shared" si="635"/>
        <v>Carmel Treanor</v>
      </c>
      <c r="G3149" s="24" t="s">
        <v>12637</v>
      </c>
      <c r="H3149" s="24" t="s">
        <v>5168</v>
      </c>
      <c r="I3149" s="24" t="s">
        <v>5168</v>
      </c>
      <c r="J3149" s="24" t="s">
        <v>190</v>
      </c>
      <c r="K3149" s="27" t="s">
        <v>1207</v>
      </c>
      <c r="L3149" s="25">
        <v>45901</v>
      </c>
      <c r="M3149" s="25">
        <v>46631</v>
      </c>
      <c r="N3149" s="81">
        <f t="shared" si="632"/>
        <v>47362</v>
      </c>
      <c r="O3149" s="77" t="str">
        <f t="shared" ca="1" si="633"/>
        <v>Live</v>
      </c>
      <c r="P3149" s="77" t="str" cm="1">
        <f t="array" aca="1" ref="P3149" ca="1">_xlfn.IFS((N3149-TODAY())&gt;=547,"06 Expires over 18 months",(N3149-TODAY())&gt;=365,"05 Expires in 18 months",(N3149-TODAY())&gt;=183,"04 Expires in 12 months",(N3149-TODAY())&gt;=92,"03 Expires in 6 months",(N3149-TODAY())&gt;=31,"02 Expires in 3 months",(N3149-TODAY())&gt;=0,"01 Expires in 30 days",(N3149-TODAY())&gt;=-31,"01 Expired last 30 days",(N3149-TODAY())&gt;=-92,"02 Expired last 3 months",(N3149-TODAY())&gt;=-183,"03 Expired last 6 months",(N3149-TODAY())&gt;=-365,"04 Expired last 12 months",(N3149-TODAY())&gt;=-547,"05 Expired last 18 months",TRUE,"06 Expired over 18 months")</f>
        <v>06 Expires over 18 months</v>
      </c>
      <c r="Q3149" s="65">
        <v>1000</v>
      </c>
      <c r="R3149" s="98">
        <f t="shared" si="631"/>
        <v>4000</v>
      </c>
      <c r="S3149" s="77" t="str" cm="1">
        <f t="array" ref="S3149">_xlfn.IFS(R3149&gt;5000000,"Gold",R3149&gt;=500000,"Silver",R3149&gt;30000,"Bronze",TRUE,"Transactional")</f>
        <v>Transactional</v>
      </c>
      <c r="T3149" s="24" t="s">
        <v>54</v>
      </c>
      <c r="U3149" s="27"/>
      <c r="V3149" s="27"/>
      <c r="W3149" s="77" t="str">
        <f t="shared" si="636"/>
        <v>Yes</v>
      </c>
      <c r="X3149" s="77" t="str">
        <f>IFERROR(_xlfn.XLOOKUP(J3149&amp;"||"&amp;K3149,'Mapping Ref.'!$J$2:$J$538,'Mapping Ref.'!$K$2:$K$538),"")</f>
        <v>Childrens &amp; Adults</v>
      </c>
      <c r="Y3149" s="77" t="str" cm="1">
        <f t="array" ref="Y3149">_xlfn.IFS(R3149&gt;2000000,"For Publication",R3149&gt;100000,"PID",R3149&gt;30000,"RFQ",TRUE,"Transactional")</f>
        <v>Transactional</v>
      </c>
      <c r="Z3149" s="24" t="s">
        <v>8586</v>
      </c>
      <c r="AA3149" s="32">
        <v>24</v>
      </c>
      <c r="AB3149" s="24">
        <v>24</v>
      </c>
      <c r="AC3149" s="25">
        <v>45901</v>
      </c>
      <c r="AD3149" s="24" t="s">
        <v>326</v>
      </c>
      <c r="AE3149" s="24" t="s">
        <v>8375</v>
      </c>
      <c r="AF3149" s="24" t="s">
        <v>60</v>
      </c>
      <c r="AG3149" s="24" t="s">
        <v>60</v>
      </c>
      <c r="AH3149" s="24" t="s">
        <v>60</v>
      </c>
      <c r="AI3149" s="24" t="s">
        <v>8471</v>
      </c>
      <c r="AJ3149" s="24" t="s">
        <v>59</v>
      </c>
      <c r="AK3149" s="24" t="s">
        <v>101</v>
      </c>
      <c r="AL3149" s="24" t="s">
        <v>70</v>
      </c>
      <c r="AM3149" s="24" t="s">
        <v>60</v>
      </c>
      <c r="AN3149" s="24" t="s">
        <v>59</v>
      </c>
      <c r="AO3149" s="24">
        <v>0</v>
      </c>
      <c r="AP3149" s="24"/>
      <c r="AQ3149" s="24" t="s">
        <v>12625</v>
      </c>
      <c r="AR3149" s="24" t="s">
        <v>12626</v>
      </c>
      <c r="AS3149" s="89">
        <f t="shared" si="634"/>
        <v>48</v>
      </c>
      <c r="AT3149" s="24"/>
    </row>
    <row r="3150" spans="1:46" x14ac:dyDescent="0.5">
      <c r="A3150" s="24">
        <v>3332</v>
      </c>
      <c r="B3150" s="24" t="s">
        <v>506</v>
      </c>
      <c r="C3150" s="24"/>
      <c r="D3150" s="24" t="s">
        <v>12639</v>
      </c>
      <c r="E3150" s="24" t="s">
        <v>12640</v>
      </c>
      <c r="F3150" s="77" t="str">
        <f t="shared" si="635"/>
        <v>Jamila Herman</v>
      </c>
      <c r="G3150" s="24" t="s">
        <v>12639</v>
      </c>
      <c r="H3150" s="24" t="s">
        <v>5168</v>
      </c>
      <c r="I3150" s="24" t="s">
        <v>5168</v>
      </c>
      <c r="J3150" s="24" t="s">
        <v>190</v>
      </c>
      <c r="K3150" s="27" t="s">
        <v>1207</v>
      </c>
      <c r="L3150" s="25">
        <v>45901</v>
      </c>
      <c r="M3150" s="25">
        <v>46631</v>
      </c>
      <c r="N3150" s="81">
        <f t="shared" si="632"/>
        <v>47362</v>
      </c>
      <c r="O3150" s="77" t="str">
        <f t="shared" ca="1" si="633"/>
        <v>Live</v>
      </c>
      <c r="P3150" s="77" t="str" cm="1">
        <f t="array" aca="1" ref="P3150" ca="1">_xlfn.IFS((N3150-TODAY())&gt;=547,"06 Expires over 18 months",(N3150-TODAY())&gt;=365,"05 Expires in 18 months",(N3150-TODAY())&gt;=183,"04 Expires in 12 months",(N3150-TODAY())&gt;=92,"03 Expires in 6 months",(N3150-TODAY())&gt;=31,"02 Expires in 3 months",(N3150-TODAY())&gt;=0,"01 Expires in 30 days",(N3150-TODAY())&gt;=-31,"01 Expired last 30 days",(N3150-TODAY())&gt;=-92,"02 Expired last 3 months",(N3150-TODAY())&gt;=-183,"03 Expired last 6 months",(N3150-TODAY())&gt;=-365,"04 Expired last 12 months",(N3150-TODAY())&gt;=-547,"05 Expired last 18 months",TRUE,"06 Expired over 18 months")</f>
        <v>06 Expires over 18 months</v>
      </c>
      <c r="Q3150" s="65">
        <v>1000</v>
      </c>
      <c r="R3150" s="98">
        <f t="shared" si="631"/>
        <v>4000</v>
      </c>
      <c r="S3150" s="77" t="str" cm="1">
        <f t="array" ref="S3150">_xlfn.IFS(R3150&gt;5000000,"Gold",R3150&gt;=500000,"Silver",R3150&gt;30000,"Bronze",TRUE,"Transactional")</f>
        <v>Transactional</v>
      </c>
      <c r="T3150" s="24" t="s">
        <v>54</v>
      </c>
      <c r="U3150" s="27"/>
      <c r="V3150" s="27"/>
      <c r="W3150" s="77" t="str">
        <f t="shared" si="636"/>
        <v>Yes</v>
      </c>
      <c r="X3150" s="77" t="str">
        <f>IFERROR(_xlfn.XLOOKUP(J3150&amp;"||"&amp;K3150,'Mapping Ref.'!$J$2:$J$538,'Mapping Ref.'!$K$2:$K$538),"")</f>
        <v>Childrens &amp; Adults</v>
      </c>
      <c r="Y3150" s="77" t="str" cm="1">
        <f t="array" ref="Y3150">_xlfn.IFS(R3150&gt;2000000,"For Publication",R3150&gt;100000,"PID",R3150&gt;30000,"RFQ",TRUE,"Transactional")</f>
        <v>Transactional</v>
      </c>
      <c r="Z3150" s="24" t="s">
        <v>8586</v>
      </c>
      <c r="AA3150" s="32">
        <v>24</v>
      </c>
      <c r="AB3150" s="24">
        <v>24</v>
      </c>
      <c r="AC3150" s="25">
        <v>45901</v>
      </c>
      <c r="AD3150" s="24" t="s">
        <v>326</v>
      </c>
      <c r="AE3150" s="24" t="s">
        <v>8375</v>
      </c>
      <c r="AF3150" s="24" t="s">
        <v>60</v>
      </c>
      <c r="AG3150" s="24" t="s">
        <v>60</v>
      </c>
      <c r="AH3150" s="24" t="s">
        <v>60</v>
      </c>
      <c r="AI3150" s="24" t="s">
        <v>8471</v>
      </c>
      <c r="AJ3150" s="24" t="s">
        <v>59</v>
      </c>
      <c r="AK3150" s="24" t="s">
        <v>101</v>
      </c>
      <c r="AL3150" s="24" t="s">
        <v>70</v>
      </c>
      <c r="AM3150" s="24" t="s">
        <v>60</v>
      </c>
      <c r="AN3150" s="24" t="s">
        <v>59</v>
      </c>
      <c r="AO3150" s="24">
        <v>0</v>
      </c>
      <c r="AP3150" s="24"/>
      <c r="AQ3150" s="24" t="s">
        <v>12625</v>
      </c>
      <c r="AR3150" s="24" t="s">
        <v>12626</v>
      </c>
      <c r="AS3150" s="89">
        <f t="shared" si="634"/>
        <v>48</v>
      </c>
      <c r="AT3150" s="24"/>
    </row>
    <row r="3151" spans="1:46" x14ac:dyDescent="0.5">
      <c r="A3151" s="24">
        <v>3333</v>
      </c>
      <c r="B3151" s="24" t="s">
        <v>506</v>
      </c>
      <c r="C3151" s="24"/>
      <c r="D3151" s="24" t="s">
        <v>12641</v>
      </c>
      <c r="E3151" s="24" t="s">
        <v>12642</v>
      </c>
      <c r="F3151" s="77" t="str">
        <f t="shared" si="635"/>
        <v>Sophia Bramble</v>
      </c>
      <c r="G3151" s="24" t="s">
        <v>12641</v>
      </c>
      <c r="H3151" s="24" t="s">
        <v>5168</v>
      </c>
      <c r="I3151" s="24" t="s">
        <v>5168</v>
      </c>
      <c r="J3151" s="24" t="s">
        <v>190</v>
      </c>
      <c r="K3151" s="27" t="s">
        <v>1207</v>
      </c>
      <c r="L3151" s="25">
        <v>45901</v>
      </c>
      <c r="M3151" s="25">
        <v>46631</v>
      </c>
      <c r="N3151" s="81">
        <f t="shared" si="632"/>
        <v>47362</v>
      </c>
      <c r="O3151" s="77" t="str">
        <f t="shared" ca="1" si="633"/>
        <v>Live</v>
      </c>
      <c r="P3151" s="77" t="str" cm="1">
        <f t="array" aca="1" ref="P3151" ca="1">_xlfn.IFS((N3151-TODAY())&gt;=547,"06 Expires over 18 months",(N3151-TODAY())&gt;=365,"05 Expires in 18 months",(N3151-TODAY())&gt;=183,"04 Expires in 12 months",(N3151-TODAY())&gt;=92,"03 Expires in 6 months",(N3151-TODAY())&gt;=31,"02 Expires in 3 months",(N3151-TODAY())&gt;=0,"01 Expires in 30 days",(N3151-TODAY())&gt;=-31,"01 Expired last 30 days",(N3151-TODAY())&gt;=-92,"02 Expired last 3 months",(N3151-TODAY())&gt;=-183,"03 Expired last 6 months",(N3151-TODAY())&gt;=-365,"04 Expired last 12 months",(N3151-TODAY())&gt;=-547,"05 Expired last 18 months",TRUE,"06 Expired over 18 months")</f>
        <v>06 Expires over 18 months</v>
      </c>
      <c r="Q3151" s="65">
        <v>1000</v>
      </c>
      <c r="R3151" s="98">
        <f t="shared" si="631"/>
        <v>4000</v>
      </c>
      <c r="S3151" s="77" t="str" cm="1">
        <f t="array" ref="S3151">_xlfn.IFS(R3151&gt;5000000,"Gold",R3151&gt;=500000,"Silver",R3151&gt;30000,"Bronze",TRUE,"Transactional")</f>
        <v>Transactional</v>
      </c>
      <c r="T3151" s="24" t="s">
        <v>54</v>
      </c>
      <c r="U3151" s="27"/>
      <c r="V3151" s="27"/>
      <c r="W3151" s="77" t="str">
        <f t="shared" si="636"/>
        <v>Yes</v>
      </c>
      <c r="X3151" s="77" t="str">
        <f>IFERROR(_xlfn.XLOOKUP(J3151&amp;"||"&amp;K3151,'Mapping Ref.'!$J$2:$J$538,'Mapping Ref.'!$K$2:$K$538),"")</f>
        <v>Childrens &amp; Adults</v>
      </c>
      <c r="Y3151" s="77" t="str" cm="1">
        <f t="array" ref="Y3151">_xlfn.IFS(R3151&gt;2000000,"For Publication",R3151&gt;100000,"PID",R3151&gt;30000,"RFQ",TRUE,"Transactional")</f>
        <v>Transactional</v>
      </c>
      <c r="Z3151" s="24" t="s">
        <v>8586</v>
      </c>
      <c r="AA3151" s="32">
        <v>24</v>
      </c>
      <c r="AB3151" s="24">
        <v>24</v>
      </c>
      <c r="AC3151" s="25">
        <v>45901</v>
      </c>
      <c r="AD3151" s="24" t="s">
        <v>326</v>
      </c>
      <c r="AE3151" s="24" t="s">
        <v>8375</v>
      </c>
      <c r="AF3151" s="24" t="s">
        <v>60</v>
      </c>
      <c r="AG3151" s="24" t="s">
        <v>60</v>
      </c>
      <c r="AH3151" s="24" t="s">
        <v>60</v>
      </c>
      <c r="AI3151" s="24" t="s">
        <v>8471</v>
      </c>
      <c r="AJ3151" s="24" t="s">
        <v>59</v>
      </c>
      <c r="AK3151" s="24" t="s">
        <v>101</v>
      </c>
      <c r="AL3151" s="24" t="s">
        <v>70</v>
      </c>
      <c r="AM3151" s="24" t="s">
        <v>60</v>
      </c>
      <c r="AN3151" s="24" t="s">
        <v>59</v>
      </c>
      <c r="AO3151" s="24">
        <v>0</v>
      </c>
      <c r="AP3151" s="24"/>
      <c r="AQ3151" s="24" t="s">
        <v>12625</v>
      </c>
      <c r="AR3151" s="24" t="s">
        <v>12626</v>
      </c>
      <c r="AS3151" s="89">
        <f t="shared" si="634"/>
        <v>48</v>
      </c>
      <c r="AT3151" s="24"/>
    </row>
    <row r="3152" spans="1:46" x14ac:dyDescent="0.5">
      <c r="A3152" s="24">
        <v>3334</v>
      </c>
      <c r="B3152" s="24" t="s">
        <v>506</v>
      </c>
      <c r="C3152" s="24"/>
      <c r="D3152" s="24" t="s">
        <v>12643</v>
      </c>
      <c r="E3152" s="24" t="s">
        <v>12644</v>
      </c>
      <c r="F3152" s="77" t="str">
        <f t="shared" si="635"/>
        <v>Hugh Minty</v>
      </c>
      <c r="G3152" s="24" t="s">
        <v>12643</v>
      </c>
      <c r="H3152" s="24" t="s">
        <v>5168</v>
      </c>
      <c r="I3152" s="24" t="s">
        <v>5168</v>
      </c>
      <c r="J3152" s="24" t="s">
        <v>190</v>
      </c>
      <c r="K3152" s="27" t="s">
        <v>1207</v>
      </c>
      <c r="L3152" s="25">
        <v>45901</v>
      </c>
      <c r="M3152" s="25">
        <v>46631</v>
      </c>
      <c r="N3152" s="81">
        <f t="shared" si="632"/>
        <v>47362</v>
      </c>
      <c r="O3152" s="77" t="str">
        <f t="shared" ca="1" si="633"/>
        <v>Live</v>
      </c>
      <c r="P3152" s="77" t="str" cm="1">
        <f t="array" aca="1" ref="P3152" ca="1">_xlfn.IFS((N3152-TODAY())&gt;=547,"06 Expires over 18 months",(N3152-TODAY())&gt;=365,"05 Expires in 18 months",(N3152-TODAY())&gt;=183,"04 Expires in 12 months",(N3152-TODAY())&gt;=92,"03 Expires in 6 months",(N3152-TODAY())&gt;=31,"02 Expires in 3 months",(N3152-TODAY())&gt;=0,"01 Expires in 30 days",(N3152-TODAY())&gt;=-31,"01 Expired last 30 days",(N3152-TODAY())&gt;=-92,"02 Expired last 3 months",(N3152-TODAY())&gt;=-183,"03 Expired last 6 months",(N3152-TODAY())&gt;=-365,"04 Expired last 12 months",(N3152-TODAY())&gt;=-547,"05 Expired last 18 months",TRUE,"06 Expired over 18 months")</f>
        <v>06 Expires over 18 months</v>
      </c>
      <c r="Q3152" s="65">
        <v>1000</v>
      </c>
      <c r="R3152" s="98">
        <f t="shared" si="631"/>
        <v>4000</v>
      </c>
      <c r="S3152" s="77" t="str" cm="1">
        <f t="array" ref="S3152">_xlfn.IFS(R3152&gt;5000000,"Gold",R3152&gt;=500000,"Silver",R3152&gt;30000,"Bronze",TRUE,"Transactional")</f>
        <v>Transactional</v>
      </c>
      <c r="T3152" s="24" t="s">
        <v>54</v>
      </c>
      <c r="U3152" s="27"/>
      <c r="V3152" s="27"/>
      <c r="W3152" s="77" t="str">
        <f t="shared" si="636"/>
        <v>Yes</v>
      </c>
      <c r="X3152" s="77" t="str">
        <f>IFERROR(_xlfn.XLOOKUP(J3152&amp;"||"&amp;K3152,'Mapping Ref.'!$J$2:$J$538,'Mapping Ref.'!$K$2:$K$538),"")</f>
        <v>Childrens &amp; Adults</v>
      </c>
      <c r="Y3152" s="77" t="str" cm="1">
        <f t="array" ref="Y3152">_xlfn.IFS(R3152&gt;2000000,"For Publication",R3152&gt;100000,"PID",R3152&gt;30000,"RFQ",TRUE,"Transactional")</f>
        <v>Transactional</v>
      </c>
      <c r="Z3152" s="24" t="s">
        <v>8586</v>
      </c>
      <c r="AA3152" s="32">
        <v>24</v>
      </c>
      <c r="AB3152" s="24">
        <v>24</v>
      </c>
      <c r="AC3152" s="25">
        <v>45901</v>
      </c>
      <c r="AD3152" s="24" t="s">
        <v>326</v>
      </c>
      <c r="AE3152" s="24" t="s">
        <v>8375</v>
      </c>
      <c r="AF3152" s="24" t="s">
        <v>60</v>
      </c>
      <c r="AG3152" s="24" t="s">
        <v>60</v>
      </c>
      <c r="AH3152" s="24" t="s">
        <v>60</v>
      </c>
      <c r="AI3152" s="24" t="s">
        <v>8471</v>
      </c>
      <c r="AJ3152" s="24" t="s">
        <v>59</v>
      </c>
      <c r="AK3152" s="24" t="s">
        <v>101</v>
      </c>
      <c r="AL3152" s="24" t="s">
        <v>70</v>
      </c>
      <c r="AM3152" s="24" t="s">
        <v>60</v>
      </c>
      <c r="AN3152" s="24" t="s">
        <v>59</v>
      </c>
      <c r="AO3152" s="24">
        <v>0</v>
      </c>
      <c r="AP3152" s="24"/>
      <c r="AQ3152" s="24" t="s">
        <v>12625</v>
      </c>
      <c r="AR3152" s="24" t="s">
        <v>12626</v>
      </c>
      <c r="AS3152" s="89">
        <f t="shared" si="634"/>
        <v>48</v>
      </c>
      <c r="AT3152" s="24"/>
    </row>
    <row r="3153" spans="1:46" x14ac:dyDescent="0.5">
      <c r="A3153" s="24">
        <v>3335</v>
      </c>
      <c r="B3153" s="24" t="s">
        <v>506</v>
      </c>
      <c r="C3153" s="24"/>
      <c r="D3153" s="24" t="s">
        <v>12645</v>
      </c>
      <c r="E3153" s="24" t="s">
        <v>12646</v>
      </c>
      <c r="F3153" s="77" t="str">
        <f t="shared" si="635"/>
        <v>Mike Cohen</v>
      </c>
      <c r="G3153" s="24" t="s">
        <v>12645</v>
      </c>
      <c r="H3153" s="24" t="s">
        <v>5168</v>
      </c>
      <c r="I3153" s="24" t="s">
        <v>5168</v>
      </c>
      <c r="J3153" s="24" t="s">
        <v>190</v>
      </c>
      <c r="K3153" s="27" t="s">
        <v>1207</v>
      </c>
      <c r="L3153" s="25">
        <v>45901</v>
      </c>
      <c r="M3153" s="25">
        <v>46631</v>
      </c>
      <c r="N3153" s="81">
        <f t="shared" si="632"/>
        <v>47362</v>
      </c>
      <c r="O3153" s="77" t="str">
        <f t="shared" ca="1" si="633"/>
        <v>Live</v>
      </c>
      <c r="P3153" s="77" t="str" cm="1">
        <f t="array" aca="1" ref="P3153" ca="1">_xlfn.IFS((N3153-TODAY())&gt;=547,"06 Expires over 18 months",(N3153-TODAY())&gt;=365,"05 Expires in 18 months",(N3153-TODAY())&gt;=183,"04 Expires in 12 months",(N3153-TODAY())&gt;=92,"03 Expires in 6 months",(N3153-TODAY())&gt;=31,"02 Expires in 3 months",(N3153-TODAY())&gt;=0,"01 Expires in 30 days",(N3153-TODAY())&gt;=-31,"01 Expired last 30 days",(N3153-TODAY())&gt;=-92,"02 Expired last 3 months",(N3153-TODAY())&gt;=-183,"03 Expired last 6 months",(N3153-TODAY())&gt;=-365,"04 Expired last 12 months",(N3153-TODAY())&gt;=-547,"05 Expired last 18 months",TRUE,"06 Expired over 18 months")</f>
        <v>06 Expires over 18 months</v>
      </c>
      <c r="Q3153" s="65">
        <v>1000</v>
      </c>
      <c r="R3153" s="98">
        <f t="shared" si="631"/>
        <v>4000</v>
      </c>
      <c r="S3153" s="77" t="str" cm="1">
        <f t="array" ref="S3153">_xlfn.IFS(R3153&gt;5000000,"Gold",R3153&gt;=500000,"Silver",R3153&gt;30000,"Bronze",TRUE,"Transactional")</f>
        <v>Transactional</v>
      </c>
      <c r="T3153" s="24" t="s">
        <v>54</v>
      </c>
      <c r="U3153" s="27"/>
      <c r="V3153" s="27"/>
      <c r="W3153" s="77" t="str">
        <f t="shared" si="636"/>
        <v>Yes</v>
      </c>
      <c r="X3153" s="77" t="str">
        <f>IFERROR(_xlfn.XLOOKUP(J3153&amp;"||"&amp;K3153,'Mapping Ref.'!$J$2:$J$538,'Mapping Ref.'!$K$2:$K$538),"")</f>
        <v>Childrens &amp; Adults</v>
      </c>
      <c r="Y3153" s="77" t="str" cm="1">
        <f t="array" ref="Y3153">_xlfn.IFS(R3153&gt;2000000,"For Publication",R3153&gt;100000,"PID",R3153&gt;30000,"RFQ",TRUE,"Transactional")</f>
        <v>Transactional</v>
      </c>
      <c r="Z3153" s="24" t="s">
        <v>8586</v>
      </c>
      <c r="AA3153" s="32">
        <v>24</v>
      </c>
      <c r="AB3153" s="24">
        <v>24</v>
      </c>
      <c r="AC3153" s="25">
        <v>45901</v>
      </c>
      <c r="AD3153" s="24" t="s">
        <v>326</v>
      </c>
      <c r="AE3153" s="24" t="s">
        <v>8375</v>
      </c>
      <c r="AF3153" s="24" t="s">
        <v>60</v>
      </c>
      <c r="AG3153" s="24" t="s">
        <v>60</v>
      </c>
      <c r="AH3153" s="24" t="s">
        <v>60</v>
      </c>
      <c r="AI3153" s="24" t="s">
        <v>8471</v>
      </c>
      <c r="AJ3153" s="24" t="s">
        <v>59</v>
      </c>
      <c r="AK3153" s="24" t="s">
        <v>101</v>
      </c>
      <c r="AL3153" s="24" t="s">
        <v>70</v>
      </c>
      <c r="AM3153" s="24" t="s">
        <v>60</v>
      </c>
      <c r="AN3153" s="24" t="s">
        <v>59</v>
      </c>
      <c r="AO3153" s="24">
        <v>0</v>
      </c>
      <c r="AP3153" s="24"/>
      <c r="AQ3153" s="24" t="s">
        <v>12625</v>
      </c>
      <c r="AR3153" s="24" t="s">
        <v>12626</v>
      </c>
      <c r="AS3153" s="89">
        <f t="shared" si="634"/>
        <v>48</v>
      </c>
      <c r="AT3153" s="24"/>
    </row>
    <row r="3154" spans="1:46" x14ac:dyDescent="0.5">
      <c r="A3154" s="24">
        <v>3336</v>
      </c>
      <c r="B3154" s="24" t="s">
        <v>506</v>
      </c>
      <c r="C3154" s="24"/>
      <c r="D3154" s="24" t="s">
        <v>12647</v>
      </c>
      <c r="E3154" s="24" t="s">
        <v>12648</v>
      </c>
      <c r="F3154" s="77" t="str">
        <f t="shared" si="635"/>
        <v>Papyrus</v>
      </c>
      <c r="G3154" s="24" t="s">
        <v>12649</v>
      </c>
      <c r="H3154" s="24" t="s">
        <v>12650</v>
      </c>
      <c r="I3154" s="24" t="s">
        <v>12650</v>
      </c>
      <c r="J3154" s="24" t="s">
        <v>66</v>
      </c>
      <c r="K3154" s="27" t="s">
        <v>67</v>
      </c>
      <c r="L3154" s="25">
        <v>45909</v>
      </c>
      <c r="M3154" s="25">
        <v>46090</v>
      </c>
      <c r="N3154" s="81">
        <f t="shared" si="632"/>
        <v>46090</v>
      </c>
      <c r="O3154" s="77" t="str">
        <f t="shared" ca="1" si="633"/>
        <v>Expired</v>
      </c>
      <c r="P3154" s="77" t="str" cm="1">
        <f t="array" aca="1" ref="P3154" ca="1">_xlfn.IFS((N3154-TODAY())&gt;=547,"06 Expires over 18 months",(N3154-TODAY())&gt;=365,"05 Expires in 18 months",(N3154-TODAY())&gt;=183,"04 Expires in 12 months",(N3154-TODAY())&gt;=92,"03 Expires in 6 months",(N3154-TODAY())&gt;=31,"02 Expires in 3 months",(N3154-TODAY())&gt;=0,"01 Expires in 30 days",(N3154-TODAY())&gt;=-31,"01 Expired last 30 days",(N3154-TODAY())&gt;=-92,"02 Expired last 3 months",(N3154-TODAY())&gt;=-183,"03 Expired last 6 months",(N3154-TODAY())&gt;=-365,"04 Expired last 12 months",(N3154-TODAY())&gt;=-547,"05 Expired last 18 months",TRUE,"06 Expired over 18 months")</f>
        <v>03 Expired last 6 months</v>
      </c>
      <c r="Q3154" s="65">
        <v>5000</v>
      </c>
      <c r="R3154" s="98">
        <f t="shared" si="631"/>
        <v>5000</v>
      </c>
      <c r="S3154" s="77" t="str" cm="1">
        <f t="array" ref="S3154">_xlfn.IFS(R3154&gt;5000000,"Gold",R3154&gt;=500000,"Silver",R3154&gt;30000,"Bronze",TRUE,"Transactional")</f>
        <v>Transactional</v>
      </c>
      <c r="T3154" s="24" t="s">
        <v>54</v>
      </c>
      <c r="U3154" s="27"/>
      <c r="V3154" s="27"/>
      <c r="W3154" s="77" t="str">
        <f t="shared" si="636"/>
        <v>No</v>
      </c>
      <c r="X3154" s="77" t="str">
        <f>IFERROR(_xlfn.XLOOKUP(J3154&amp;"||"&amp;K3154,'Mapping Ref.'!$J$2:$J$538,'Mapping Ref.'!$K$2:$K$538),"")</f>
        <v>Childrens &amp; Adults</v>
      </c>
      <c r="Y3154" s="77" t="str" cm="1">
        <f t="array" ref="Y3154">_xlfn.IFS(R3154&gt;2000000,"For Publication",R3154&gt;100000,"PID",R3154&gt;30000,"RFQ",TRUE,"Transactional")</f>
        <v>Transactional</v>
      </c>
      <c r="Z3154" s="24" t="s">
        <v>2277</v>
      </c>
      <c r="AA3154" s="32">
        <v>6</v>
      </c>
      <c r="AB3154" s="24">
        <v>0</v>
      </c>
      <c r="AC3154" s="25">
        <v>45901</v>
      </c>
      <c r="AD3154" s="24" t="s">
        <v>661</v>
      </c>
      <c r="AE3154" s="24" t="s">
        <v>8347</v>
      </c>
      <c r="AF3154" s="24" t="s">
        <v>59</v>
      </c>
      <c r="AG3154" s="24" t="s">
        <v>60</v>
      </c>
      <c r="AH3154" s="24" t="s">
        <v>59</v>
      </c>
      <c r="AI3154" s="24">
        <v>3555482</v>
      </c>
      <c r="AJ3154" s="24" t="s">
        <v>59</v>
      </c>
      <c r="AK3154" s="24" t="s">
        <v>101</v>
      </c>
      <c r="AL3154" s="24" t="s">
        <v>70</v>
      </c>
      <c r="AM3154" s="24" t="s">
        <v>60</v>
      </c>
      <c r="AN3154" s="24" t="s">
        <v>59</v>
      </c>
      <c r="AO3154" s="24">
        <v>0</v>
      </c>
      <c r="AP3154" s="24"/>
      <c r="AQ3154" s="24" t="s">
        <v>12651</v>
      </c>
      <c r="AR3154" s="24" t="s">
        <v>12652</v>
      </c>
      <c r="AS3154" s="89">
        <f t="shared" si="634"/>
        <v>6</v>
      </c>
      <c r="AT3154" s="24"/>
    </row>
    <row r="3155" spans="1:46" x14ac:dyDescent="0.5">
      <c r="A3155" s="24">
        <v>3337</v>
      </c>
      <c r="B3155" s="24"/>
      <c r="C3155" s="24"/>
      <c r="D3155" s="24" t="s">
        <v>12653</v>
      </c>
      <c r="E3155" s="24" t="s">
        <v>12654</v>
      </c>
      <c r="F3155" s="77" t="str">
        <f t="shared" si="635"/>
        <v>Henry Brothers (Magherafelt) Limited</v>
      </c>
      <c r="G3155" s="24" t="s">
        <v>12655</v>
      </c>
      <c r="H3155" s="24" t="s">
        <v>784</v>
      </c>
      <c r="I3155" s="24" t="s">
        <v>1128</v>
      </c>
      <c r="J3155" s="24" t="s">
        <v>321</v>
      </c>
      <c r="K3155" s="27" t="s">
        <v>3201</v>
      </c>
      <c r="L3155" s="25">
        <v>45731</v>
      </c>
      <c r="M3155" s="25">
        <v>45912</v>
      </c>
      <c r="N3155" s="81">
        <f t="shared" si="632"/>
        <v>45912</v>
      </c>
      <c r="O3155" s="77" t="str">
        <f t="shared" ca="1" si="633"/>
        <v>Expired</v>
      </c>
      <c r="P3155" s="77" t="str" cm="1">
        <f t="array" aca="1" ref="P3155" ca="1">_xlfn.IFS((N3155-TODAY())&gt;=547,"06 Expires over 18 months",(N3155-TODAY())&gt;=365,"05 Expires in 18 months",(N3155-TODAY())&gt;=183,"04 Expires in 12 months",(N3155-TODAY())&gt;=92,"03 Expires in 6 months",(N3155-TODAY())&gt;=31,"02 Expires in 3 months",(N3155-TODAY())&gt;=0,"01 Expires in 30 days",(N3155-TODAY())&gt;=-31,"01 Expired last 30 days",(N3155-TODAY())&gt;=-92,"02 Expired last 3 months",(N3155-TODAY())&gt;=-183,"03 Expired last 6 months",(N3155-TODAY())&gt;=-365,"04 Expired last 12 months",(N3155-TODAY())&gt;=-547,"05 Expired last 18 months",TRUE,"06 Expired over 18 months")</f>
        <v>04 Expired last 12 months</v>
      </c>
      <c r="Q3155" s="104"/>
      <c r="R3155" s="98">
        <v>0</v>
      </c>
      <c r="S3155" s="77" t="str" cm="1">
        <f t="array" ref="S3155">_xlfn.IFS(R3155&gt;5000000,"Gold",R3155&gt;=500000,"Silver",R3155&gt;30000,"Bronze",TRUE,"Transactional")</f>
        <v>Transactional</v>
      </c>
      <c r="T3155" s="24"/>
      <c r="U3155" s="27"/>
      <c r="V3155" s="27"/>
      <c r="W3155" s="77" t="str">
        <f t="shared" si="636"/>
        <v>No</v>
      </c>
      <c r="X3155" s="77" t="str">
        <f>IFERROR(_xlfn.XLOOKUP(J3155&amp;"||"&amp;K3155,'Mapping Ref.'!$J$2:$J$538,'Mapping Ref.'!$K$2:$K$538),"")</f>
        <v>Corporate</v>
      </c>
      <c r="Y3155" s="77" t="str" cm="1">
        <f t="array" ref="Y3155">_xlfn.IFS(R3155&gt;2000000,"For Publication",R3155&gt;100000,"PID",R3155&gt;30000,"RFQ",TRUE,"Transactional")</f>
        <v>Transactional</v>
      </c>
      <c r="Z3155" s="24" t="s">
        <v>2277</v>
      </c>
      <c r="AA3155" s="32">
        <v>0</v>
      </c>
      <c r="AB3155" s="24">
        <v>0</v>
      </c>
      <c r="AC3155" s="25">
        <v>45902</v>
      </c>
      <c r="AD3155" s="24" t="s">
        <v>58</v>
      </c>
      <c r="AE3155" s="24" t="s">
        <v>9432</v>
      </c>
      <c r="AF3155" s="24" t="s">
        <v>60</v>
      </c>
      <c r="AG3155" s="24" t="s">
        <v>60</v>
      </c>
      <c r="AH3155" s="24" t="s">
        <v>60</v>
      </c>
      <c r="AI3155" s="24">
        <v>11711</v>
      </c>
      <c r="AJ3155" s="24" t="s">
        <v>59</v>
      </c>
      <c r="AK3155" s="24" t="s">
        <v>101</v>
      </c>
      <c r="AL3155" s="24" t="s">
        <v>70</v>
      </c>
      <c r="AM3155" s="24" t="s">
        <v>60</v>
      </c>
      <c r="AN3155" s="24" t="s">
        <v>59</v>
      </c>
      <c r="AO3155" s="24">
        <v>0</v>
      </c>
      <c r="AP3155" s="24" t="s">
        <v>8471</v>
      </c>
      <c r="AQ3155" s="24" t="s">
        <v>12656</v>
      </c>
      <c r="AR3155" s="24" t="s">
        <v>12657</v>
      </c>
      <c r="AS3155" s="89">
        <f t="shared" si="634"/>
        <v>5</v>
      </c>
      <c r="AT3155" s="24"/>
    </row>
    <row r="3156" spans="1:46" x14ac:dyDescent="0.5">
      <c r="A3156" s="24">
        <v>3338</v>
      </c>
      <c r="B3156" s="24" t="s">
        <v>506</v>
      </c>
      <c r="C3156" s="24"/>
      <c r="D3156" s="24" t="s">
        <v>12658</v>
      </c>
      <c r="E3156" s="24" t="s">
        <v>12515</v>
      </c>
      <c r="F3156" s="77" t="str">
        <f t="shared" si="635"/>
        <v>Tamika Murray</v>
      </c>
      <c r="G3156" s="24" t="s">
        <v>12659</v>
      </c>
      <c r="H3156" s="24" t="s">
        <v>11940</v>
      </c>
      <c r="I3156" s="24" t="s">
        <v>11940</v>
      </c>
      <c r="J3156" s="24" t="s">
        <v>190</v>
      </c>
      <c r="K3156" s="27" t="s">
        <v>2234</v>
      </c>
      <c r="L3156" s="25">
        <v>45902</v>
      </c>
      <c r="M3156" s="25">
        <v>46266</v>
      </c>
      <c r="N3156" s="81">
        <f t="shared" si="632"/>
        <v>46631</v>
      </c>
      <c r="O3156" s="77" t="str">
        <f t="shared" ca="1" si="633"/>
        <v>Live</v>
      </c>
      <c r="P3156" s="77" t="str" cm="1">
        <f t="array" aca="1" ref="P3156" ca="1">_xlfn.IFS((N3156-TODAY())&gt;=547,"06 Expires over 18 months",(N3156-TODAY())&gt;=365,"05 Expires in 18 months",(N3156-TODAY())&gt;=183,"04 Expires in 12 months",(N3156-TODAY())&gt;=92,"03 Expires in 6 months",(N3156-TODAY())&gt;=31,"02 Expires in 3 months",(N3156-TODAY())&gt;=0,"01 Expires in 30 days",(N3156-TODAY())&gt;=-31,"01 Expired last 30 days",(N3156-TODAY())&gt;=-92,"02 Expired last 3 months",(N3156-TODAY())&gt;=-183,"03 Expired last 6 months",(N3156-TODAY())&gt;=-365,"04 Expired last 12 months",(N3156-TODAY())&gt;=-547,"05 Expired last 18 months",TRUE,"06 Expired over 18 months")</f>
        <v>05 Expires in 18 months</v>
      </c>
      <c r="Q3156" s="65">
        <v>5000</v>
      </c>
      <c r="R3156" s="98">
        <f t="shared" ref="R3156:R3163" si="637">MAX(Q3156,Q3156*N(AS3156)/12)</f>
        <v>9583.3333333333339</v>
      </c>
      <c r="S3156" s="77" t="str" cm="1">
        <f t="array" ref="S3156">_xlfn.IFS(R3156&gt;5000000,"Gold",R3156&gt;=500000,"Silver",R3156&gt;30000,"Bronze",TRUE,"Transactional")</f>
        <v>Transactional</v>
      </c>
      <c r="T3156" s="24"/>
      <c r="U3156" s="27"/>
      <c r="V3156" s="27"/>
      <c r="W3156" s="77" t="str">
        <f t="shared" si="636"/>
        <v>Yes</v>
      </c>
      <c r="X3156" s="77" t="str">
        <f>IFERROR(_xlfn.XLOOKUP(J3156&amp;"||"&amp;K3156,'Mapping Ref.'!$J$2:$J$538,'Mapping Ref.'!$K$2:$K$538),"")</f>
        <v>Childrens &amp; Adults</v>
      </c>
      <c r="Y3156" s="77" t="str" cm="1">
        <f t="array" ref="Y3156">_xlfn.IFS(R3156&gt;2000000,"For Publication",R3156&gt;100000,"PID",R3156&gt;30000,"RFQ",TRUE,"Transactional")</f>
        <v>Transactional</v>
      </c>
      <c r="Z3156" s="24" t="s">
        <v>8586</v>
      </c>
      <c r="AA3156" s="32">
        <v>12</v>
      </c>
      <c r="AB3156" s="24">
        <v>12</v>
      </c>
      <c r="AC3156" s="25">
        <v>45902</v>
      </c>
      <c r="AD3156" s="24" t="s">
        <v>58</v>
      </c>
      <c r="AE3156" s="24" t="s">
        <v>8347</v>
      </c>
      <c r="AF3156" s="24" t="s">
        <v>59</v>
      </c>
      <c r="AG3156" s="24" t="s">
        <v>59</v>
      </c>
      <c r="AH3156" s="24" t="s">
        <v>60</v>
      </c>
      <c r="AI3156" s="24" t="s">
        <v>8681</v>
      </c>
      <c r="AJ3156" s="24" t="s">
        <v>60</v>
      </c>
      <c r="AK3156" s="24" t="s">
        <v>101</v>
      </c>
      <c r="AL3156" s="24" t="s">
        <v>70</v>
      </c>
      <c r="AM3156" s="24" t="s">
        <v>59</v>
      </c>
      <c r="AN3156" s="24" t="s">
        <v>59</v>
      </c>
      <c r="AO3156" s="24">
        <v>0</v>
      </c>
      <c r="AP3156" s="24"/>
      <c r="AQ3156" s="24" t="s">
        <v>12659</v>
      </c>
      <c r="AR3156" s="24" t="s">
        <v>12660</v>
      </c>
      <c r="AS3156" s="89">
        <f t="shared" si="634"/>
        <v>23</v>
      </c>
      <c r="AT3156" s="24"/>
    </row>
    <row r="3157" spans="1:46" x14ac:dyDescent="0.5">
      <c r="A3157" s="24">
        <v>3339</v>
      </c>
      <c r="B3157" s="24" t="s">
        <v>506</v>
      </c>
      <c r="C3157" s="24"/>
      <c r="D3157" s="24" t="s">
        <v>12661</v>
      </c>
      <c r="E3157" s="24" t="s">
        <v>12662</v>
      </c>
      <c r="F3157" s="77" t="str">
        <f t="shared" si="635"/>
        <v>Wates Property Services Limited</v>
      </c>
      <c r="G3157" s="24" t="s">
        <v>12663</v>
      </c>
      <c r="H3157" s="24" t="s">
        <v>11019</v>
      </c>
      <c r="I3157" s="24" t="s">
        <v>8489</v>
      </c>
      <c r="J3157" s="24" t="s">
        <v>107</v>
      </c>
      <c r="K3157" s="27" t="s">
        <v>1397</v>
      </c>
      <c r="L3157" s="25">
        <v>45852</v>
      </c>
      <c r="M3157" s="25">
        <v>47677</v>
      </c>
      <c r="N3157" s="81">
        <f t="shared" si="632"/>
        <v>49503</v>
      </c>
      <c r="O3157" s="77" t="str">
        <f t="shared" ca="1" si="633"/>
        <v>Live</v>
      </c>
      <c r="P3157" s="77" t="str" cm="1">
        <f t="array" aca="1" ref="P3157" ca="1">_xlfn.IFS((N3157-TODAY())&gt;=547,"06 Expires over 18 months",(N3157-TODAY())&gt;=365,"05 Expires in 18 months",(N3157-TODAY())&gt;=183,"04 Expires in 12 months",(N3157-TODAY())&gt;=92,"03 Expires in 6 months",(N3157-TODAY())&gt;=31,"02 Expires in 3 months",(N3157-TODAY())&gt;=0,"01 Expires in 30 days",(N3157-TODAY())&gt;=-31,"01 Expired last 30 days",(N3157-TODAY())&gt;=-92,"02 Expired last 3 months",(N3157-TODAY())&gt;=-183,"03 Expired last 6 months",(N3157-TODAY())&gt;=-365,"04 Expired last 12 months",(N3157-TODAY())&gt;=-547,"05 Expired last 18 months",TRUE,"06 Expired over 18 months")</f>
        <v>06 Expires over 18 months</v>
      </c>
      <c r="Q3157" s="65">
        <v>6655466.2999999998</v>
      </c>
      <c r="R3157" s="84">
        <f t="shared" si="637"/>
        <v>66000040.80833333</v>
      </c>
      <c r="S3157" s="77" t="str" cm="1">
        <f t="array" ref="S3157">_xlfn.IFS(R3157&gt;5000000,"Gold",R3157&gt;=500000,"Silver",R3157&gt;30000,"Bronze",TRUE,"Transactional")</f>
        <v>Gold</v>
      </c>
      <c r="T3157" s="24"/>
      <c r="U3157" s="27"/>
      <c r="V3157" s="27"/>
      <c r="W3157" s="77" t="str">
        <f t="shared" si="636"/>
        <v>Yes</v>
      </c>
      <c r="X3157" s="77" t="str">
        <f>IFERROR(_xlfn.XLOOKUP(J3157&amp;"||"&amp;K3157,'Mapping Ref.'!$J$2:$J$538,'Mapping Ref.'!$K$2:$K$538),"")</f>
        <v>Construction &amp; Estates</v>
      </c>
      <c r="Y3157" s="77" t="str" cm="1">
        <f t="array" ref="Y3157">_xlfn.IFS(R3157&gt;2000000,"For Publication",R3157&gt;100000,"PID",R3157&gt;30000,"RFQ",TRUE,"Transactional")</f>
        <v>For Publication</v>
      </c>
      <c r="Z3157" s="24" t="s">
        <v>2277</v>
      </c>
      <c r="AA3157" s="32">
        <v>60</v>
      </c>
      <c r="AB3157" s="24">
        <v>60</v>
      </c>
      <c r="AC3157" s="25">
        <v>45903</v>
      </c>
      <c r="AD3157" s="24" t="s">
        <v>58</v>
      </c>
      <c r="AE3157" s="24" t="s">
        <v>12664</v>
      </c>
      <c r="AF3157" s="24" t="s">
        <v>60</v>
      </c>
      <c r="AG3157" s="24" t="s">
        <v>60</v>
      </c>
      <c r="AH3157" s="24" t="s">
        <v>60</v>
      </c>
      <c r="AI3157" s="24">
        <v>1141788</v>
      </c>
      <c r="AJ3157" s="24" t="s">
        <v>60</v>
      </c>
      <c r="AK3157" s="24" t="s">
        <v>71</v>
      </c>
      <c r="AL3157" s="24" t="s">
        <v>123</v>
      </c>
      <c r="AM3157" s="24" t="s">
        <v>60</v>
      </c>
      <c r="AN3157" s="24" t="s">
        <v>59</v>
      </c>
      <c r="AO3157" s="24">
        <v>0</v>
      </c>
      <c r="AP3157" s="24"/>
      <c r="AQ3157" s="24" t="s">
        <v>12665</v>
      </c>
      <c r="AR3157" s="24" t="s">
        <v>12666</v>
      </c>
      <c r="AS3157" s="89">
        <f t="shared" si="634"/>
        <v>119</v>
      </c>
      <c r="AT3157" s="24"/>
    </row>
    <row r="3158" spans="1:46" x14ac:dyDescent="0.5">
      <c r="A3158" s="24">
        <v>3340</v>
      </c>
      <c r="B3158" s="24" t="s">
        <v>506</v>
      </c>
      <c r="C3158" s="24"/>
      <c r="D3158" s="24" t="s">
        <v>9250</v>
      </c>
      <c r="E3158" s="24" t="s">
        <v>12667</v>
      </c>
      <c r="F3158" s="77" t="str">
        <f t="shared" si="635"/>
        <v>GOLDEN SERVICES PLUS LIMITED</v>
      </c>
      <c r="G3158" s="24" t="s">
        <v>9250</v>
      </c>
      <c r="H3158" s="24" t="s">
        <v>3282</v>
      </c>
      <c r="I3158" s="24" t="s">
        <v>10463</v>
      </c>
      <c r="J3158" s="24" t="s">
        <v>107</v>
      </c>
      <c r="K3158" s="27" t="s">
        <v>3283</v>
      </c>
      <c r="L3158" s="25">
        <v>45905</v>
      </c>
      <c r="M3158" s="25">
        <v>46634</v>
      </c>
      <c r="N3158" s="81">
        <f t="shared" si="632"/>
        <v>46634</v>
      </c>
      <c r="O3158" s="77" t="str">
        <f t="shared" ca="1" si="633"/>
        <v>Live</v>
      </c>
      <c r="P3158" s="77" t="str" cm="1">
        <f t="array" aca="1" ref="P3158" ca="1">_xlfn.IFS((N3158-TODAY())&gt;=547,"06 Expires over 18 months",(N3158-TODAY())&gt;=365,"05 Expires in 18 months",(N3158-TODAY())&gt;=183,"04 Expires in 12 months",(N3158-TODAY())&gt;=92,"03 Expires in 6 months",(N3158-TODAY())&gt;=31,"02 Expires in 3 months",(N3158-TODAY())&gt;=0,"01 Expires in 30 days",(N3158-TODAY())&gt;=-31,"01 Expired last 30 days",(N3158-TODAY())&gt;=-92,"02 Expired last 3 months",(N3158-TODAY())&gt;=-183,"03 Expired last 6 months",(N3158-TODAY())&gt;=-365,"04 Expired last 12 months",(N3158-TODAY())&gt;=-547,"05 Expired last 18 months",TRUE,"06 Expired over 18 months")</f>
        <v>05 Expires in 18 months</v>
      </c>
      <c r="Q3158" s="65">
        <v>11700</v>
      </c>
      <c r="R3158" s="98">
        <f t="shared" si="637"/>
        <v>22425</v>
      </c>
      <c r="S3158" s="77" t="str" cm="1">
        <f t="array" ref="S3158">_xlfn.IFS(R3158&gt;5000000,"Gold",R3158&gt;=500000,"Silver",R3158&gt;30000,"Bronze",TRUE,"Transactional")</f>
        <v>Transactional</v>
      </c>
      <c r="T3158" s="24"/>
      <c r="U3158" s="27"/>
      <c r="V3158" s="27"/>
      <c r="W3158" s="77" t="str">
        <f t="shared" si="636"/>
        <v>No</v>
      </c>
      <c r="X3158" s="77" t="str">
        <f>IFERROR(_xlfn.XLOOKUP(J3158&amp;"||"&amp;K3158,'Mapping Ref.'!$J$2:$J$538,'Mapping Ref.'!$K$2:$K$538),"")</f>
        <v>Construction &amp; Estates</v>
      </c>
      <c r="Y3158" s="77" t="str" cm="1">
        <f t="array" ref="Y3158">_xlfn.IFS(R3158&gt;2000000,"For Publication",R3158&gt;100000,"PID",R3158&gt;30000,"RFQ",TRUE,"Transactional")</f>
        <v>Transactional</v>
      </c>
      <c r="Z3158" s="24" t="s">
        <v>2277</v>
      </c>
      <c r="AA3158" s="32">
        <v>24</v>
      </c>
      <c r="AB3158" s="24">
        <v>0</v>
      </c>
      <c r="AC3158" s="25">
        <v>45904</v>
      </c>
      <c r="AD3158" s="24" t="s">
        <v>58</v>
      </c>
      <c r="AE3158" s="24" t="s">
        <v>8375</v>
      </c>
      <c r="AF3158" s="24" t="s">
        <v>60</v>
      </c>
      <c r="AG3158" s="24" t="s">
        <v>59</v>
      </c>
      <c r="AH3158" s="24" t="s">
        <v>60</v>
      </c>
      <c r="AI3158" s="24">
        <v>7066119</v>
      </c>
      <c r="AJ3158" s="24" t="s">
        <v>59</v>
      </c>
      <c r="AK3158" s="24" t="s">
        <v>101</v>
      </c>
      <c r="AL3158" s="24" t="s">
        <v>12668</v>
      </c>
      <c r="AM3158" s="24" t="s">
        <v>60</v>
      </c>
      <c r="AN3158" s="24" t="s">
        <v>59</v>
      </c>
      <c r="AO3158" s="24">
        <v>0</v>
      </c>
      <c r="AP3158" s="24"/>
      <c r="AQ3158" s="24" t="s">
        <v>9253</v>
      </c>
      <c r="AR3158" s="24" t="s">
        <v>9254</v>
      </c>
      <c r="AS3158" s="89">
        <f t="shared" si="634"/>
        <v>23</v>
      </c>
      <c r="AT3158" s="24" t="s">
        <v>9250</v>
      </c>
    </row>
    <row r="3159" spans="1:46" x14ac:dyDescent="0.5">
      <c r="A3159" s="24">
        <v>3341</v>
      </c>
      <c r="B3159" s="24" t="s">
        <v>506</v>
      </c>
      <c r="C3159" s="24"/>
      <c r="D3159" s="24" t="s">
        <v>12669</v>
      </c>
      <c r="E3159" s="24" t="s">
        <v>12670</v>
      </c>
      <c r="F3159" s="77" t="str">
        <f t="shared" si="635"/>
        <v>Skylakes Pscyhology</v>
      </c>
      <c r="G3159" s="24" t="s">
        <v>12671</v>
      </c>
      <c r="H3159" s="24" t="s">
        <v>5135</v>
      </c>
      <c r="I3159" s="24" t="s">
        <v>5135</v>
      </c>
      <c r="J3159" s="24" t="s">
        <v>190</v>
      </c>
      <c r="K3159" s="27" t="s">
        <v>467</v>
      </c>
      <c r="L3159" s="25">
        <v>45904</v>
      </c>
      <c r="M3159" s="25">
        <v>46271</v>
      </c>
      <c r="N3159" s="81">
        <f t="shared" si="632"/>
        <v>47732</v>
      </c>
      <c r="O3159" s="77" t="str">
        <f t="shared" ca="1" si="633"/>
        <v>Live</v>
      </c>
      <c r="P3159" s="77" t="str" cm="1">
        <f t="array" aca="1" ref="P3159" ca="1">_xlfn.IFS((N3159-TODAY())&gt;=547,"06 Expires over 18 months",(N3159-TODAY())&gt;=365,"05 Expires in 18 months",(N3159-TODAY())&gt;=183,"04 Expires in 12 months",(N3159-TODAY())&gt;=92,"03 Expires in 6 months",(N3159-TODAY())&gt;=31,"02 Expires in 3 months",(N3159-TODAY())&gt;=0,"01 Expires in 30 days",(N3159-TODAY())&gt;=-31,"01 Expired last 30 days",(N3159-TODAY())&gt;=-92,"02 Expired last 3 months",(N3159-TODAY())&gt;=-183,"03 Expired last 6 months",(N3159-TODAY())&gt;=-365,"04 Expired last 12 months",(N3159-TODAY())&gt;=-547,"05 Expired last 18 months",TRUE,"06 Expired over 18 months")</f>
        <v>06 Expires over 18 months</v>
      </c>
      <c r="Q3159" s="65">
        <v>25000</v>
      </c>
      <c r="R3159" s="98">
        <f t="shared" si="637"/>
        <v>125000</v>
      </c>
      <c r="S3159" s="77" t="str" cm="1">
        <f t="array" ref="S3159">_xlfn.IFS(R3159&gt;5000000,"Gold",R3159&gt;=500000,"Silver",R3159&gt;30000,"Bronze",TRUE,"Transactional")</f>
        <v>Bronze</v>
      </c>
      <c r="T3159" s="24"/>
      <c r="U3159" s="27"/>
      <c r="V3159" s="27"/>
      <c r="W3159" s="77" t="str">
        <f t="shared" si="636"/>
        <v>Yes</v>
      </c>
      <c r="X3159" s="77" t="str">
        <f>IFERROR(_xlfn.XLOOKUP(J3159&amp;"||"&amp;K3159,'Mapping Ref.'!$J$2:$J$538,'Mapping Ref.'!$K$2:$K$538),"")</f>
        <v>Childrens &amp; Adults</v>
      </c>
      <c r="Y3159" s="77" t="str" cm="1">
        <f t="array" ref="Y3159">_xlfn.IFS(R3159&gt;2000000,"For Publication",R3159&gt;100000,"PID",R3159&gt;30000,"RFQ",TRUE,"Transactional")</f>
        <v>PID</v>
      </c>
      <c r="Z3159" s="24" t="s">
        <v>8586</v>
      </c>
      <c r="AA3159" s="32">
        <v>12</v>
      </c>
      <c r="AB3159" s="24">
        <v>48</v>
      </c>
      <c r="AC3159" s="25">
        <v>45904</v>
      </c>
      <c r="AD3159" s="24" t="s">
        <v>58</v>
      </c>
      <c r="AE3159" s="24">
        <v>0</v>
      </c>
      <c r="AF3159" s="24" t="s">
        <v>59</v>
      </c>
      <c r="AG3159" s="24" t="s">
        <v>59</v>
      </c>
      <c r="AH3159" s="24" t="s">
        <v>60</v>
      </c>
      <c r="AI3159" s="24">
        <v>5972910</v>
      </c>
      <c r="AJ3159" s="24" t="s">
        <v>60</v>
      </c>
      <c r="AK3159" s="24" t="s">
        <v>101</v>
      </c>
      <c r="AL3159" s="24" t="s">
        <v>70</v>
      </c>
      <c r="AM3159" s="24" t="s">
        <v>60</v>
      </c>
      <c r="AN3159" s="24" t="s">
        <v>8471</v>
      </c>
      <c r="AO3159" s="24">
        <v>0</v>
      </c>
      <c r="AP3159" s="24" t="s">
        <v>12672</v>
      </c>
      <c r="AQ3159" s="24" t="s">
        <v>12673</v>
      </c>
      <c r="AR3159" s="24" t="s">
        <v>12674</v>
      </c>
      <c r="AS3159" s="89">
        <f t="shared" si="634"/>
        <v>60</v>
      </c>
      <c r="AT3159" s="24"/>
    </row>
    <row r="3160" spans="1:46" x14ac:dyDescent="0.5">
      <c r="A3160" s="24">
        <v>3342</v>
      </c>
      <c r="B3160" s="24" t="s">
        <v>506</v>
      </c>
      <c r="C3160" s="24"/>
      <c r="D3160" s="24" t="s">
        <v>9293</v>
      </c>
      <c r="E3160" s="24" t="s">
        <v>12675</v>
      </c>
      <c r="F3160" s="77" t="str">
        <f t="shared" si="635"/>
        <v>JEFF HOWELL AUTOS</v>
      </c>
      <c r="G3160" s="24" t="s">
        <v>9293</v>
      </c>
      <c r="H3160" s="24" t="s">
        <v>3282</v>
      </c>
      <c r="I3160" s="24" t="s">
        <v>10463</v>
      </c>
      <c r="J3160" s="24" t="s">
        <v>107</v>
      </c>
      <c r="K3160" s="27" t="s">
        <v>3283</v>
      </c>
      <c r="L3160" s="25">
        <v>45904</v>
      </c>
      <c r="M3160" s="25">
        <v>46999</v>
      </c>
      <c r="N3160" s="81">
        <f t="shared" si="632"/>
        <v>46999</v>
      </c>
      <c r="O3160" s="77" t="str">
        <f t="shared" ca="1" si="633"/>
        <v>Live</v>
      </c>
      <c r="P3160" s="77" t="str" cm="1">
        <f t="array" aca="1" ref="P3160" ca="1">_xlfn.IFS((N3160-TODAY())&gt;=547,"06 Expires over 18 months",(N3160-TODAY())&gt;=365,"05 Expires in 18 months",(N3160-TODAY())&gt;=183,"04 Expires in 12 months",(N3160-TODAY())&gt;=92,"03 Expires in 6 months",(N3160-TODAY())&gt;=31,"02 Expires in 3 months",(N3160-TODAY())&gt;=0,"01 Expires in 30 days",(N3160-TODAY())&gt;=-31,"01 Expired last 30 days",(N3160-TODAY())&gt;=-92,"02 Expired last 3 months",(N3160-TODAY())&gt;=-183,"03 Expired last 6 months",(N3160-TODAY())&gt;=-365,"04 Expired last 12 months",(N3160-TODAY())&gt;=-547,"05 Expired last 18 months",TRUE,"06 Expired over 18 months")</f>
        <v>06 Expires over 18 months</v>
      </c>
      <c r="Q3160" s="65">
        <v>24000</v>
      </c>
      <c r="R3160" s="98">
        <f t="shared" si="637"/>
        <v>70000</v>
      </c>
      <c r="S3160" s="77" t="str" cm="1">
        <f t="array" ref="S3160">_xlfn.IFS(R3160&gt;5000000,"Gold",R3160&gt;=500000,"Silver",R3160&gt;30000,"Bronze",TRUE,"Transactional")</f>
        <v>Bronze</v>
      </c>
      <c r="T3160" s="24"/>
      <c r="U3160" s="27"/>
      <c r="V3160" s="27"/>
      <c r="W3160" s="77" t="str">
        <f t="shared" si="636"/>
        <v>No</v>
      </c>
      <c r="X3160" s="77" t="str">
        <f>IFERROR(_xlfn.XLOOKUP(J3160&amp;"||"&amp;K3160,'Mapping Ref.'!$J$2:$J$538,'Mapping Ref.'!$K$2:$K$538),"")</f>
        <v>Construction &amp; Estates</v>
      </c>
      <c r="Y3160" s="77" t="str" cm="1">
        <f t="array" ref="Y3160">_xlfn.IFS(R3160&gt;2000000,"For Publication",R3160&gt;100000,"PID",R3160&gt;30000,"RFQ",TRUE,"Transactional")</f>
        <v>RFQ</v>
      </c>
      <c r="Z3160" s="24" t="s">
        <v>2277</v>
      </c>
      <c r="AA3160" s="32">
        <v>36</v>
      </c>
      <c r="AB3160" s="24">
        <v>0</v>
      </c>
      <c r="AC3160" s="25">
        <v>45904</v>
      </c>
      <c r="AD3160" s="24" t="s">
        <v>58</v>
      </c>
      <c r="AE3160" s="24" t="s">
        <v>8375</v>
      </c>
      <c r="AF3160" s="24" t="s">
        <v>60</v>
      </c>
      <c r="AG3160" s="24" t="s">
        <v>59</v>
      </c>
      <c r="AH3160" s="24" t="s">
        <v>60</v>
      </c>
      <c r="AI3160" s="24" t="s">
        <v>8471</v>
      </c>
      <c r="AJ3160" s="24" t="s">
        <v>59</v>
      </c>
      <c r="AK3160" s="24" t="s">
        <v>101</v>
      </c>
      <c r="AL3160" s="24" t="s">
        <v>70</v>
      </c>
      <c r="AM3160" s="24" t="s">
        <v>60</v>
      </c>
      <c r="AN3160" s="24" t="s">
        <v>59</v>
      </c>
      <c r="AO3160" s="24">
        <v>0</v>
      </c>
      <c r="AP3160" s="24" t="s">
        <v>12676</v>
      </c>
      <c r="AQ3160" s="24" t="s">
        <v>9297</v>
      </c>
      <c r="AR3160" s="24" t="s">
        <v>9298</v>
      </c>
      <c r="AS3160" s="89">
        <f t="shared" si="634"/>
        <v>35</v>
      </c>
      <c r="AT3160" s="24"/>
    </row>
    <row r="3161" spans="1:46" x14ac:dyDescent="0.5">
      <c r="A3161" s="24">
        <v>3343</v>
      </c>
      <c r="B3161" s="24" t="s">
        <v>506</v>
      </c>
      <c r="C3161" s="24"/>
      <c r="D3161" s="24" t="s">
        <v>9277</v>
      </c>
      <c r="E3161" s="24" t="s">
        <v>12677</v>
      </c>
      <c r="F3161" s="77" t="str">
        <f t="shared" si="635"/>
        <v>West London Motor Services Ltd</v>
      </c>
      <c r="G3161" s="24" t="s">
        <v>9277</v>
      </c>
      <c r="H3161" s="24" t="s">
        <v>3282</v>
      </c>
      <c r="I3161" s="24" t="s">
        <v>10463</v>
      </c>
      <c r="J3161" s="24" t="s">
        <v>107</v>
      </c>
      <c r="K3161" s="27" t="s">
        <v>3283</v>
      </c>
      <c r="L3161" s="25">
        <v>45904</v>
      </c>
      <c r="M3161" s="25">
        <v>46999</v>
      </c>
      <c r="N3161" s="81">
        <f t="shared" si="632"/>
        <v>46999</v>
      </c>
      <c r="O3161" s="77" t="str">
        <f t="shared" ca="1" si="633"/>
        <v>Live</v>
      </c>
      <c r="P3161" s="77" t="str" cm="1">
        <f t="array" aca="1" ref="P3161" ca="1">_xlfn.IFS((N3161-TODAY())&gt;=547,"06 Expires over 18 months",(N3161-TODAY())&gt;=365,"05 Expires in 18 months",(N3161-TODAY())&gt;=183,"04 Expires in 12 months",(N3161-TODAY())&gt;=92,"03 Expires in 6 months",(N3161-TODAY())&gt;=31,"02 Expires in 3 months",(N3161-TODAY())&gt;=0,"01 Expires in 30 days",(N3161-TODAY())&gt;=-31,"01 Expired last 30 days",(N3161-TODAY())&gt;=-92,"02 Expired last 3 months",(N3161-TODAY())&gt;=-183,"03 Expired last 6 months",(N3161-TODAY())&gt;=-365,"04 Expired last 12 months",(N3161-TODAY())&gt;=-547,"05 Expired last 18 months",TRUE,"06 Expired over 18 months")</f>
        <v>06 Expires over 18 months</v>
      </c>
      <c r="Q3161" s="65">
        <v>24000</v>
      </c>
      <c r="R3161" s="98">
        <f t="shared" si="637"/>
        <v>70000</v>
      </c>
      <c r="S3161" s="77" t="str" cm="1">
        <f t="array" ref="S3161">_xlfn.IFS(R3161&gt;5000000,"Gold",R3161&gt;=500000,"Silver",R3161&gt;30000,"Bronze",TRUE,"Transactional")</f>
        <v>Bronze</v>
      </c>
      <c r="T3161" s="24"/>
      <c r="U3161" s="27"/>
      <c r="V3161" s="27"/>
      <c r="W3161" s="77" t="str">
        <f t="shared" si="636"/>
        <v>No</v>
      </c>
      <c r="X3161" s="77" t="str">
        <f>IFERROR(_xlfn.XLOOKUP(J3161&amp;"||"&amp;K3161,'Mapping Ref.'!$J$2:$J$538,'Mapping Ref.'!$K$2:$K$538),"")</f>
        <v>Construction &amp; Estates</v>
      </c>
      <c r="Y3161" s="77" t="str" cm="1">
        <f t="array" ref="Y3161">_xlfn.IFS(R3161&gt;2000000,"For Publication",R3161&gt;100000,"PID",R3161&gt;30000,"RFQ",TRUE,"Transactional")</f>
        <v>RFQ</v>
      </c>
      <c r="Z3161" s="24" t="s">
        <v>2277</v>
      </c>
      <c r="AA3161" s="32">
        <v>36</v>
      </c>
      <c r="AB3161" s="24">
        <v>0</v>
      </c>
      <c r="AC3161" s="25">
        <v>45904</v>
      </c>
      <c r="AD3161" s="24" t="s">
        <v>58</v>
      </c>
      <c r="AE3161" s="24" t="s">
        <v>8375</v>
      </c>
      <c r="AF3161" s="24" t="s">
        <v>59</v>
      </c>
      <c r="AG3161" s="24" t="s">
        <v>59</v>
      </c>
      <c r="AH3161" s="24" t="s">
        <v>60</v>
      </c>
      <c r="AI3161" s="24">
        <v>12887119</v>
      </c>
      <c r="AJ3161" s="24" t="s">
        <v>59</v>
      </c>
      <c r="AK3161" s="24" t="s">
        <v>101</v>
      </c>
      <c r="AL3161" s="24" t="s">
        <v>12668</v>
      </c>
      <c r="AM3161" s="24" t="s">
        <v>60</v>
      </c>
      <c r="AN3161" s="24" t="s">
        <v>59</v>
      </c>
      <c r="AO3161" s="24">
        <v>0</v>
      </c>
      <c r="AP3161" s="24"/>
      <c r="AQ3161" s="24" t="s">
        <v>9280</v>
      </c>
      <c r="AR3161" s="24" t="s">
        <v>9281</v>
      </c>
      <c r="AS3161" s="89">
        <f t="shared" si="634"/>
        <v>35</v>
      </c>
      <c r="AT3161" s="24" t="s">
        <v>9279</v>
      </c>
    </row>
    <row r="3162" spans="1:46" x14ac:dyDescent="0.5">
      <c r="A3162" s="24">
        <v>3344</v>
      </c>
      <c r="B3162" s="24"/>
      <c r="C3162" s="24"/>
      <c r="D3162" s="24" t="s">
        <v>12678</v>
      </c>
      <c r="E3162" s="24" t="s">
        <v>12679</v>
      </c>
      <c r="F3162" s="77" t="str">
        <f t="shared" si="635"/>
        <v>Paul Brook</v>
      </c>
      <c r="G3162" s="24" t="s">
        <v>12680</v>
      </c>
      <c r="H3162" s="24" t="s">
        <v>6241</v>
      </c>
      <c r="I3162" s="24" t="s">
        <v>12681</v>
      </c>
      <c r="J3162" s="24" t="s">
        <v>66</v>
      </c>
      <c r="K3162" s="27" t="s">
        <v>67</v>
      </c>
      <c r="L3162" s="25">
        <v>45901</v>
      </c>
      <c r="M3162" s="25">
        <v>45991</v>
      </c>
      <c r="N3162" s="81">
        <f t="shared" si="632"/>
        <v>45991</v>
      </c>
      <c r="O3162" s="77" t="str">
        <f t="shared" ca="1" si="633"/>
        <v>Expired</v>
      </c>
      <c r="P3162" s="77" t="str" cm="1">
        <f t="array" aca="1" ref="P3162" ca="1">_xlfn.IFS((N3162-TODAY())&gt;=547,"06 Expires over 18 months",(N3162-TODAY())&gt;=365,"05 Expires in 18 months",(N3162-TODAY())&gt;=183,"04 Expires in 12 months",(N3162-TODAY())&gt;=92,"03 Expires in 6 months",(N3162-TODAY())&gt;=31,"02 Expires in 3 months",(N3162-TODAY())&gt;=0,"01 Expires in 30 days",(N3162-TODAY())&gt;=-31,"01 Expired last 30 days",(N3162-TODAY())&gt;=-92,"02 Expired last 3 months",(N3162-TODAY())&gt;=-183,"03 Expired last 6 months",(N3162-TODAY())&gt;=-365,"04 Expired last 12 months",(N3162-TODAY())&gt;=-547,"05 Expired last 18 months",TRUE,"06 Expired over 18 months")</f>
        <v>04 Expired last 12 months</v>
      </c>
      <c r="Q3162" s="65">
        <v>10920</v>
      </c>
      <c r="R3162" s="98">
        <f t="shared" si="637"/>
        <v>10920</v>
      </c>
      <c r="S3162" s="77" t="str" cm="1">
        <f t="array" ref="S3162">_xlfn.IFS(R3162&gt;5000000,"Gold",R3162&gt;=500000,"Silver",R3162&gt;30000,"Bronze",TRUE,"Transactional")</f>
        <v>Transactional</v>
      </c>
      <c r="T3162" s="24"/>
      <c r="U3162" s="27"/>
      <c r="V3162" s="27"/>
      <c r="W3162" s="77" t="str">
        <f t="shared" si="636"/>
        <v>No</v>
      </c>
      <c r="X3162" s="77" t="str">
        <f>IFERROR(_xlfn.XLOOKUP(J3162&amp;"||"&amp;K3162,'Mapping Ref.'!$J$2:$J$538,'Mapping Ref.'!$K$2:$K$538),"")</f>
        <v>Childrens &amp; Adults</v>
      </c>
      <c r="Y3162" s="77" t="str" cm="1">
        <f t="array" ref="Y3162">_xlfn.IFS(R3162&gt;2000000,"For Publication",R3162&gt;100000,"PID",R3162&gt;30000,"RFQ",TRUE,"Transactional")</f>
        <v>Transactional</v>
      </c>
      <c r="Z3162" s="24" t="s">
        <v>2277</v>
      </c>
      <c r="AA3162" s="32">
        <v>3</v>
      </c>
      <c r="AB3162" s="24">
        <v>0</v>
      </c>
      <c r="AC3162" s="25">
        <v>45904</v>
      </c>
      <c r="AD3162" s="24" t="s">
        <v>58</v>
      </c>
      <c r="AE3162" s="24" t="s">
        <v>12682</v>
      </c>
      <c r="AF3162" s="24" t="s">
        <v>60</v>
      </c>
      <c r="AG3162" s="24" t="s">
        <v>59</v>
      </c>
      <c r="AH3162" s="24" t="s">
        <v>60</v>
      </c>
      <c r="AI3162" s="24" t="s">
        <v>12683</v>
      </c>
      <c r="AJ3162" s="24" t="s">
        <v>59</v>
      </c>
      <c r="AK3162" s="24" t="s">
        <v>101</v>
      </c>
      <c r="AL3162" s="24" t="s">
        <v>70</v>
      </c>
      <c r="AM3162" s="24" t="s">
        <v>60</v>
      </c>
      <c r="AN3162" s="24" t="s">
        <v>59</v>
      </c>
      <c r="AO3162" s="24">
        <v>0</v>
      </c>
      <c r="AP3162" s="24"/>
      <c r="AQ3162" s="24" t="s">
        <v>12680</v>
      </c>
      <c r="AR3162" s="24" t="s">
        <v>12684</v>
      </c>
      <c r="AS3162" s="89">
        <f t="shared" si="634"/>
        <v>2</v>
      </c>
      <c r="AT3162" s="24"/>
    </row>
    <row r="3163" spans="1:46" x14ac:dyDescent="0.5">
      <c r="A3163" s="24">
        <v>3345</v>
      </c>
      <c r="B3163" s="24" t="s">
        <v>506</v>
      </c>
      <c r="C3163" s="24"/>
      <c r="D3163" s="24" t="s">
        <v>2969</v>
      </c>
      <c r="E3163" s="24" t="s">
        <v>12685</v>
      </c>
      <c r="F3163" s="77" t="str">
        <f t="shared" si="635"/>
        <v>TRAFALGAR CLEANING EQUIPMENT LIMITED</v>
      </c>
      <c r="G3163" s="24" t="s">
        <v>2969</v>
      </c>
      <c r="H3163" s="24" t="s">
        <v>3282</v>
      </c>
      <c r="I3163" s="24" t="s">
        <v>10463</v>
      </c>
      <c r="J3163" s="24" t="s">
        <v>107</v>
      </c>
      <c r="K3163" s="27" t="s">
        <v>3283</v>
      </c>
      <c r="L3163" s="25">
        <v>45905</v>
      </c>
      <c r="M3163" s="25">
        <v>47000</v>
      </c>
      <c r="N3163" s="81">
        <f t="shared" si="632"/>
        <v>47000</v>
      </c>
      <c r="O3163" s="77" t="str">
        <f t="shared" ca="1" si="633"/>
        <v>Live</v>
      </c>
      <c r="P3163" s="77" t="str" cm="1">
        <f t="array" aca="1" ref="P3163" ca="1">_xlfn.IFS((N3163-TODAY())&gt;=547,"06 Expires over 18 months",(N3163-TODAY())&gt;=365,"05 Expires in 18 months",(N3163-TODAY())&gt;=183,"04 Expires in 12 months",(N3163-TODAY())&gt;=92,"03 Expires in 6 months",(N3163-TODAY())&gt;=31,"02 Expires in 3 months",(N3163-TODAY())&gt;=0,"01 Expires in 30 days",(N3163-TODAY())&gt;=-31,"01 Expired last 30 days",(N3163-TODAY())&gt;=-92,"02 Expired last 3 months",(N3163-TODAY())&gt;=-183,"03 Expired last 6 months",(N3163-TODAY())&gt;=-365,"04 Expired last 12 months",(N3163-TODAY())&gt;=-547,"05 Expired last 18 months",TRUE,"06 Expired over 18 months")</f>
        <v>06 Expires over 18 months</v>
      </c>
      <c r="Q3163" s="65">
        <v>24999</v>
      </c>
      <c r="R3163" s="98">
        <f t="shared" si="637"/>
        <v>72913.75</v>
      </c>
      <c r="S3163" s="77" t="str" cm="1">
        <f t="array" ref="S3163">_xlfn.IFS(R3163&gt;5000000,"Gold",R3163&gt;=500000,"Silver",R3163&gt;30000,"Bronze",TRUE,"Transactional")</f>
        <v>Bronze</v>
      </c>
      <c r="T3163" s="24"/>
      <c r="U3163" s="27"/>
      <c r="V3163" s="27"/>
      <c r="W3163" s="77" t="str">
        <f t="shared" si="636"/>
        <v>No</v>
      </c>
      <c r="X3163" s="77" t="str">
        <f>IFERROR(_xlfn.XLOOKUP(J3163&amp;"||"&amp;K3163,'Mapping Ref.'!$J$2:$J$538,'Mapping Ref.'!$K$2:$K$538),"")</f>
        <v>Construction &amp; Estates</v>
      </c>
      <c r="Y3163" s="77" t="str" cm="1">
        <f t="array" ref="Y3163">_xlfn.IFS(R3163&gt;2000000,"For Publication",R3163&gt;100000,"PID",R3163&gt;30000,"RFQ",TRUE,"Transactional")</f>
        <v>RFQ</v>
      </c>
      <c r="Z3163" s="24" t="s">
        <v>2277</v>
      </c>
      <c r="AA3163" s="32">
        <v>36</v>
      </c>
      <c r="AB3163" s="24">
        <v>0</v>
      </c>
      <c r="AC3163" s="25">
        <v>45905</v>
      </c>
      <c r="AD3163" s="24" t="s">
        <v>58</v>
      </c>
      <c r="AE3163" s="24" t="s">
        <v>8375</v>
      </c>
      <c r="AF3163" s="24" t="s">
        <v>60</v>
      </c>
      <c r="AG3163" s="24" t="s">
        <v>59</v>
      </c>
      <c r="AH3163" s="24" t="s">
        <v>60</v>
      </c>
      <c r="AI3163" s="24">
        <v>2608669</v>
      </c>
      <c r="AJ3163" s="24" t="s">
        <v>59</v>
      </c>
      <c r="AK3163" s="24" t="s">
        <v>101</v>
      </c>
      <c r="AL3163" s="24" t="s">
        <v>8595</v>
      </c>
      <c r="AM3163" s="24" t="s">
        <v>60</v>
      </c>
      <c r="AN3163" s="24" t="s">
        <v>59</v>
      </c>
      <c r="AO3163" s="24">
        <v>0</v>
      </c>
      <c r="AP3163" s="24"/>
      <c r="AQ3163" s="24" t="s">
        <v>12686</v>
      </c>
      <c r="AR3163" s="24" t="s">
        <v>12687</v>
      </c>
      <c r="AS3163" s="89">
        <f t="shared" si="634"/>
        <v>35</v>
      </c>
      <c r="AT3163" s="24" t="s">
        <v>2969</v>
      </c>
    </row>
    <row r="3164" spans="1:46" x14ac:dyDescent="0.5">
      <c r="A3164" s="24">
        <v>3346</v>
      </c>
      <c r="B3164" s="24"/>
      <c r="C3164" s="24"/>
      <c r="D3164" s="24" t="s">
        <v>12140</v>
      </c>
      <c r="E3164" s="24" t="s">
        <v>12688</v>
      </c>
      <c r="F3164" s="77" t="str">
        <f t="shared" si="635"/>
        <v>ABN Integrated Service Ltd</v>
      </c>
      <c r="G3164" s="24" t="s">
        <v>12689</v>
      </c>
      <c r="H3164" s="24" t="s">
        <v>784</v>
      </c>
      <c r="I3164" s="24" t="s">
        <v>1128</v>
      </c>
      <c r="J3164" s="24" t="s">
        <v>321</v>
      </c>
      <c r="K3164" s="27" t="s">
        <v>3201</v>
      </c>
      <c r="L3164" s="25">
        <v>45849</v>
      </c>
      <c r="M3164" s="25">
        <v>45925</v>
      </c>
      <c r="N3164" s="81">
        <f t="shared" si="632"/>
        <v>45925</v>
      </c>
      <c r="O3164" s="77" t="str">
        <f t="shared" ca="1" si="633"/>
        <v>Expired</v>
      </c>
      <c r="P3164" s="77" t="str" cm="1">
        <f t="array" aca="1" ref="P3164" ca="1">_xlfn.IFS((N3164-TODAY())&gt;=547,"06 Expires over 18 months",(N3164-TODAY())&gt;=365,"05 Expires in 18 months",(N3164-TODAY())&gt;=183,"04 Expires in 12 months",(N3164-TODAY())&gt;=92,"03 Expires in 6 months",(N3164-TODAY())&gt;=31,"02 Expires in 3 months",(N3164-TODAY())&gt;=0,"01 Expires in 30 days",(N3164-TODAY())&gt;=-31,"01 Expired last 30 days",(N3164-TODAY())&gt;=-92,"02 Expired last 3 months",(N3164-TODAY())&gt;=-183,"03 Expired last 6 months",(N3164-TODAY())&gt;=-365,"04 Expired last 12 months",(N3164-TODAY())&gt;=-547,"05 Expired last 18 months",TRUE,"06 Expired over 18 months")</f>
        <v>04 Expired last 12 months</v>
      </c>
      <c r="Q3164" s="104"/>
      <c r="R3164" s="98">
        <v>0</v>
      </c>
      <c r="S3164" s="77" t="str" cm="1">
        <f t="array" ref="S3164">_xlfn.IFS(R3164&gt;5000000,"Gold",R3164&gt;=500000,"Silver",R3164&gt;30000,"Bronze",TRUE,"Transactional")</f>
        <v>Transactional</v>
      </c>
      <c r="T3164" s="24"/>
      <c r="U3164" s="27"/>
      <c r="V3164" s="27"/>
      <c r="W3164" s="77" t="str">
        <f t="shared" si="636"/>
        <v>No</v>
      </c>
      <c r="X3164" s="77" t="str">
        <f>IFERROR(_xlfn.XLOOKUP(J3164&amp;"||"&amp;K3164,'Mapping Ref.'!$J$2:$J$538,'Mapping Ref.'!$K$2:$K$538),"")</f>
        <v>Corporate</v>
      </c>
      <c r="Y3164" s="77" t="str" cm="1">
        <f t="array" ref="Y3164">_xlfn.IFS(R3164&gt;2000000,"For Publication",R3164&gt;100000,"PID",R3164&gt;30000,"RFQ",TRUE,"Transactional")</f>
        <v>Transactional</v>
      </c>
      <c r="Z3164" s="24" t="s">
        <v>2277</v>
      </c>
      <c r="AA3164" s="32">
        <v>0</v>
      </c>
      <c r="AB3164" s="24">
        <v>0</v>
      </c>
      <c r="AC3164" s="25">
        <v>45905</v>
      </c>
      <c r="AD3164" s="24" t="s">
        <v>58</v>
      </c>
      <c r="AE3164" s="24" t="s">
        <v>9732</v>
      </c>
      <c r="AF3164" s="24" t="s">
        <v>60</v>
      </c>
      <c r="AG3164" s="24" t="s">
        <v>59</v>
      </c>
      <c r="AH3164" s="24" t="s">
        <v>60</v>
      </c>
      <c r="AI3164" s="24">
        <v>6953753</v>
      </c>
      <c r="AJ3164" s="24" t="s">
        <v>59</v>
      </c>
      <c r="AK3164" s="24" t="s">
        <v>101</v>
      </c>
      <c r="AL3164" s="24" t="s">
        <v>70</v>
      </c>
      <c r="AM3164" s="24" t="s">
        <v>60</v>
      </c>
      <c r="AN3164" s="24" t="s">
        <v>59</v>
      </c>
      <c r="AO3164" s="24">
        <v>0</v>
      </c>
      <c r="AP3164" s="24" t="s">
        <v>8471</v>
      </c>
      <c r="AQ3164" s="24" t="s">
        <v>12690</v>
      </c>
      <c r="AR3164" s="24" t="s">
        <v>12691</v>
      </c>
      <c r="AS3164" s="89">
        <f t="shared" si="634"/>
        <v>2</v>
      </c>
      <c r="AT3164" s="24"/>
    </row>
    <row r="3165" spans="1:46" x14ac:dyDescent="0.5">
      <c r="A3165" s="24">
        <v>3347</v>
      </c>
      <c r="B3165" s="24" t="s">
        <v>506</v>
      </c>
      <c r="C3165" s="24"/>
      <c r="D3165" s="24" t="s">
        <v>12692</v>
      </c>
      <c r="E3165" s="24" t="s">
        <v>12693</v>
      </c>
      <c r="F3165" s="77" t="str">
        <f t="shared" si="635"/>
        <v>SOUTH BANK UNIVERSITY ENTERPRISES LIMITED</v>
      </c>
      <c r="G3165" s="24" t="s">
        <v>12692</v>
      </c>
      <c r="H3165" s="24" t="s">
        <v>12694</v>
      </c>
      <c r="I3165" s="24" t="s">
        <v>972</v>
      </c>
      <c r="J3165" s="24" t="s">
        <v>107</v>
      </c>
      <c r="K3165" s="27" t="s">
        <v>1665</v>
      </c>
      <c r="L3165" s="25">
        <v>45901</v>
      </c>
      <c r="M3165" s="25">
        <v>46295</v>
      </c>
      <c r="N3165" s="81">
        <f t="shared" si="632"/>
        <v>46660</v>
      </c>
      <c r="O3165" s="77" t="str">
        <f t="shared" ca="1" si="633"/>
        <v>Live</v>
      </c>
      <c r="P3165" s="77" t="str" cm="1">
        <f t="array" aca="1" ref="P3165" ca="1">_xlfn.IFS((N3165-TODAY())&gt;=547,"06 Expires over 18 months",(N3165-TODAY())&gt;=365,"05 Expires in 18 months",(N3165-TODAY())&gt;=183,"04 Expires in 12 months",(N3165-TODAY())&gt;=92,"03 Expires in 6 months",(N3165-TODAY())&gt;=31,"02 Expires in 3 months",(N3165-TODAY())&gt;=0,"01 Expires in 30 days",(N3165-TODAY())&gt;=-31,"01 Expired last 30 days",(N3165-TODAY())&gt;=-92,"02 Expired last 3 months",(N3165-TODAY())&gt;=-183,"03 Expired last 6 months",(N3165-TODAY())&gt;=-365,"04 Expired last 12 months",(N3165-TODAY())&gt;=-547,"05 Expired last 18 months",TRUE,"06 Expired over 18 months")</f>
        <v>05 Expires in 18 months</v>
      </c>
      <c r="Q3165" s="65">
        <v>11334</v>
      </c>
      <c r="R3165" s="98">
        <f>MAX(Q3165,Q3165*N(AS3165)/12)</f>
        <v>22668</v>
      </c>
      <c r="S3165" s="77" t="str" cm="1">
        <f t="array" ref="S3165">_xlfn.IFS(R3165&gt;5000000,"Gold",R3165&gt;=500000,"Silver",R3165&gt;30000,"Bronze",TRUE,"Transactional")</f>
        <v>Transactional</v>
      </c>
      <c r="T3165" s="24"/>
      <c r="U3165" s="27"/>
      <c r="V3165" s="27"/>
      <c r="W3165" s="77" t="str">
        <f t="shared" si="636"/>
        <v>Yes</v>
      </c>
      <c r="X3165" s="77" t="str">
        <f>IFERROR(_xlfn.XLOOKUP(J3165&amp;"||"&amp;K3165,'Mapping Ref.'!$J$2:$J$538,'Mapping Ref.'!$K$2:$K$538),"")</f>
        <v>Construction &amp; Estates</v>
      </c>
      <c r="Y3165" s="77" t="str" cm="1">
        <f t="array" ref="Y3165">_xlfn.IFS(R3165&gt;2000000,"For Publication",R3165&gt;100000,"PID",R3165&gt;30000,"RFQ",TRUE,"Transactional")</f>
        <v>Transactional</v>
      </c>
      <c r="Z3165" s="24" t="s">
        <v>8586</v>
      </c>
      <c r="AA3165" s="32">
        <v>12</v>
      </c>
      <c r="AB3165" s="24">
        <v>12</v>
      </c>
      <c r="AC3165" s="25">
        <v>45908</v>
      </c>
      <c r="AD3165" s="24" t="s">
        <v>58</v>
      </c>
      <c r="AE3165" s="24" t="s">
        <v>8471</v>
      </c>
      <c r="AF3165" s="24" t="s">
        <v>60</v>
      </c>
      <c r="AG3165" s="24" t="s">
        <v>59</v>
      </c>
      <c r="AH3165" s="24" t="s">
        <v>59</v>
      </c>
      <c r="AI3165" s="24">
        <v>2307211</v>
      </c>
      <c r="AJ3165" s="24" t="s">
        <v>59</v>
      </c>
      <c r="AK3165" s="24" t="s">
        <v>86</v>
      </c>
      <c r="AL3165" s="24" t="s">
        <v>70</v>
      </c>
      <c r="AM3165" s="24" t="s">
        <v>60</v>
      </c>
      <c r="AN3165" s="24" t="s">
        <v>59</v>
      </c>
      <c r="AO3165" s="24">
        <v>0</v>
      </c>
      <c r="AP3165" s="24"/>
      <c r="AQ3165" s="24" t="s">
        <v>10282</v>
      </c>
      <c r="AR3165" s="24" t="s">
        <v>10283</v>
      </c>
      <c r="AS3165" s="89">
        <f t="shared" si="634"/>
        <v>24</v>
      </c>
      <c r="AT3165" s="24"/>
    </row>
    <row r="3166" spans="1:46" x14ac:dyDescent="0.5">
      <c r="A3166" s="24">
        <v>3348</v>
      </c>
      <c r="B3166" s="24" t="s">
        <v>506</v>
      </c>
      <c r="C3166" s="24"/>
      <c r="D3166" s="24" t="s">
        <v>12695</v>
      </c>
      <c r="E3166" s="24" t="s">
        <v>12696</v>
      </c>
      <c r="F3166" s="77" t="str">
        <f t="shared" si="635"/>
        <v>Imperial College</v>
      </c>
      <c r="G3166" s="24" t="s">
        <v>12695</v>
      </c>
      <c r="H3166" s="24" t="s">
        <v>12697</v>
      </c>
      <c r="I3166" s="24" t="s">
        <v>12698</v>
      </c>
      <c r="J3166" s="24" t="s">
        <v>97</v>
      </c>
      <c r="K3166" s="27" t="s">
        <v>10205</v>
      </c>
      <c r="L3166" s="25">
        <v>45383</v>
      </c>
      <c r="M3166" s="25">
        <v>45747</v>
      </c>
      <c r="N3166" s="81">
        <f t="shared" si="632"/>
        <v>46843</v>
      </c>
      <c r="O3166" s="77" t="str">
        <f t="shared" ca="1" si="633"/>
        <v>Live</v>
      </c>
      <c r="P3166" s="77" t="str" cm="1">
        <f t="array" aca="1" ref="P3166" ca="1">_xlfn.IFS((N3166-TODAY())&gt;=547,"06 Expires over 18 months",(N3166-TODAY())&gt;=365,"05 Expires in 18 months",(N3166-TODAY())&gt;=183,"04 Expires in 12 months",(N3166-TODAY())&gt;=92,"03 Expires in 6 months",(N3166-TODAY())&gt;=31,"02 Expires in 3 months",(N3166-TODAY())&gt;=0,"01 Expires in 30 days",(N3166-TODAY())&gt;=-31,"01 Expired last 30 days",(N3166-TODAY())&gt;=-92,"02 Expired last 3 months",(N3166-TODAY())&gt;=-183,"03 Expired last 6 months",(N3166-TODAY())&gt;=-365,"04 Expired last 12 months",(N3166-TODAY())&gt;=-547,"05 Expired last 18 months",TRUE,"06 Expired over 18 months")</f>
        <v>06 Expires over 18 months</v>
      </c>
      <c r="Q3166" s="65">
        <v>69985</v>
      </c>
      <c r="R3166" s="98">
        <f>MAX(Q3166,Q3166*N(AS3166)/12)</f>
        <v>274107.91666666669</v>
      </c>
      <c r="S3166" s="77" t="str" cm="1">
        <f t="array" ref="S3166">_xlfn.IFS(R3166&gt;5000000,"Gold",R3166&gt;=500000,"Silver",R3166&gt;30000,"Bronze",TRUE,"Transactional")</f>
        <v>Bronze</v>
      </c>
      <c r="T3166" s="24"/>
      <c r="U3166" s="27"/>
      <c r="V3166" s="27"/>
      <c r="W3166" s="77" t="str">
        <f t="shared" si="636"/>
        <v>Yes</v>
      </c>
      <c r="X3166" s="77" t="str">
        <f>IFERROR(_xlfn.XLOOKUP(J3166&amp;"||"&amp;K3166,'Mapping Ref.'!$J$2:$J$538,'Mapping Ref.'!$K$2:$K$538),"")</f>
        <v>Corporate</v>
      </c>
      <c r="Y3166" s="77" t="str" cm="1">
        <f t="array" ref="Y3166">_xlfn.IFS(R3166&gt;2000000,"For Publication",R3166&gt;100000,"PID",R3166&gt;30000,"RFQ",TRUE,"Transactional")</f>
        <v>PID</v>
      </c>
      <c r="Z3166" s="24" t="s">
        <v>8586</v>
      </c>
      <c r="AA3166" s="32">
        <v>12</v>
      </c>
      <c r="AB3166" s="24">
        <v>36</v>
      </c>
      <c r="AC3166" s="25">
        <v>45909</v>
      </c>
      <c r="AD3166" s="24" t="s">
        <v>58</v>
      </c>
      <c r="AE3166" s="24" t="s">
        <v>8546</v>
      </c>
      <c r="AF3166" s="24" t="s">
        <v>59</v>
      </c>
      <c r="AG3166" s="24" t="s">
        <v>60</v>
      </c>
      <c r="AH3166" s="24" t="s">
        <v>60</v>
      </c>
      <c r="AI3166" s="24">
        <v>4465125</v>
      </c>
      <c r="AJ3166" s="24" t="s">
        <v>59</v>
      </c>
      <c r="AK3166" s="24" t="s">
        <v>86</v>
      </c>
      <c r="AL3166" s="24" t="s">
        <v>70</v>
      </c>
      <c r="AM3166" s="24" t="s">
        <v>60</v>
      </c>
      <c r="AN3166" s="24" t="s">
        <v>8471</v>
      </c>
      <c r="AO3166" s="24">
        <v>0</v>
      </c>
      <c r="AP3166" s="24" t="s">
        <v>12699</v>
      </c>
      <c r="AQ3166" s="24" t="s">
        <v>12700</v>
      </c>
      <c r="AR3166" s="24" t="s">
        <v>12701</v>
      </c>
      <c r="AS3166" s="89">
        <f t="shared" si="634"/>
        <v>47</v>
      </c>
      <c r="AT3166" s="24"/>
    </row>
    <row r="3167" spans="1:46" x14ac:dyDescent="0.5">
      <c r="A3167" s="24">
        <v>3349</v>
      </c>
      <c r="B3167" s="24" t="s">
        <v>506</v>
      </c>
      <c r="C3167" s="24"/>
      <c r="D3167" s="24" t="s">
        <v>7437</v>
      </c>
      <c r="E3167" s="24" t="s">
        <v>12702</v>
      </c>
      <c r="F3167" s="77" t="str">
        <f t="shared" si="635"/>
        <v>Tiny Hearts Ltd</v>
      </c>
      <c r="G3167" s="24" t="s">
        <v>12703</v>
      </c>
      <c r="H3167" s="24" t="s">
        <v>5010</v>
      </c>
      <c r="I3167" s="24" t="s">
        <v>5010</v>
      </c>
      <c r="J3167" s="24" t="s">
        <v>190</v>
      </c>
      <c r="K3167" s="24" t="s">
        <v>755</v>
      </c>
      <c r="L3167" s="25">
        <v>45909</v>
      </c>
      <c r="M3167" s="36">
        <v>46295</v>
      </c>
      <c r="N3167" s="81">
        <f t="shared" si="632"/>
        <v>46842</v>
      </c>
      <c r="O3167" s="77" t="str">
        <f t="shared" ca="1" si="633"/>
        <v>Live</v>
      </c>
      <c r="P3167" s="77" t="str" cm="1">
        <f t="array" aca="1" ref="P3167" ca="1">_xlfn.IFS((N3167-TODAY())&gt;=547,"06 Expires over 18 months",(N3167-TODAY())&gt;=365,"05 Expires in 18 months",(N3167-TODAY())&gt;=183,"04 Expires in 12 months",(N3167-TODAY())&gt;=92,"03 Expires in 6 months",(N3167-TODAY())&gt;=31,"02 Expires in 3 months",(N3167-TODAY())&gt;=0,"01 Expires in 30 days",(N3167-TODAY())&gt;=-31,"01 Expired last 30 days",(N3167-TODAY())&gt;=-92,"02 Expired last 3 months",(N3167-TODAY())&gt;=-183,"03 Expired last 6 months",(N3167-TODAY())&gt;=-365,"04 Expired last 12 months",(N3167-TODAY())&gt;=-547,"05 Expired last 18 months",TRUE,"06 Expired over 18 months")</f>
        <v>06 Expires over 18 months</v>
      </c>
      <c r="Q3167" s="65">
        <v>10000</v>
      </c>
      <c r="R3167" s="98">
        <f>MAX(Q3167,Q3167*N(AS3167)/12)</f>
        <v>25000</v>
      </c>
      <c r="S3167" s="77" t="str" cm="1">
        <f t="array" ref="S3167">_xlfn.IFS(R3167&gt;5000000,"Gold",R3167&gt;=500000,"Silver",R3167&gt;30000,"Bronze",TRUE,"Transactional")</f>
        <v>Transactional</v>
      </c>
      <c r="T3167" s="24"/>
      <c r="U3167" s="27"/>
      <c r="V3167" s="27"/>
      <c r="W3167" s="77" t="str">
        <f t="shared" si="636"/>
        <v>Yes</v>
      </c>
      <c r="X3167" s="77" t="str">
        <f>IFERROR(_xlfn.XLOOKUP(J3167&amp;"||"&amp;K3167,'Mapping Ref.'!$J$2:$J$538,'Mapping Ref.'!$K$2:$K$538),"")</f>
        <v>Childrens &amp; Adults</v>
      </c>
      <c r="Y3167" s="77" t="str" cm="1">
        <f t="array" ref="Y3167">_xlfn.IFS(R3167&gt;2000000,"For Publication",R3167&gt;100000,"PID",R3167&gt;30000,"RFQ",TRUE,"Transactional")</f>
        <v>Transactional</v>
      </c>
      <c r="Z3167" s="24" t="s">
        <v>8586</v>
      </c>
      <c r="AA3167" s="32">
        <v>12</v>
      </c>
      <c r="AB3167" s="24">
        <v>18</v>
      </c>
      <c r="AC3167" s="25">
        <v>45909</v>
      </c>
      <c r="AD3167" s="24" t="s">
        <v>58</v>
      </c>
      <c r="AE3167" s="24" t="s">
        <v>8471</v>
      </c>
      <c r="AF3167" s="24" t="s">
        <v>60</v>
      </c>
      <c r="AG3167" s="24" t="s">
        <v>59</v>
      </c>
      <c r="AH3167" s="24" t="s">
        <v>60</v>
      </c>
      <c r="AI3167" s="24">
        <v>14511364</v>
      </c>
      <c r="AJ3167" s="24" t="s">
        <v>60</v>
      </c>
      <c r="AK3167" s="24" t="s">
        <v>101</v>
      </c>
      <c r="AL3167" s="24" t="s">
        <v>70</v>
      </c>
      <c r="AM3167" s="24" t="s">
        <v>59</v>
      </c>
      <c r="AN3167" s="24" t="s">
        <v>59</v>
      </c>
      <c r="AO3167" s="24">
        <v>0</v>
      </c>
      <c r="AP3167" s="24"/>
      <c r="AQ3167" s="24" t="s">
        <v>12704</v>
      </c>
      <c r="AR3167" s="24" t="s">
        <v>12705</v>
      </c>
      <c r="AS3167" s="89">
        <f t="shared" si="634"/>
        <v>30</v>
      </c>
      <c r="AT3167" s="24"/>
    </row>
    <row r="3168" spans="1:46" x14ac:dyDescent="0.5">
      <c r="A3168" s="24">
        <v>3350</v>
      </c>
      <c r="B3168" s="24" t="s">
        <v>506</v>
      </c>
      <c r="C3168" s="24"/>
      <c r="D3168" s="24" t="s">
        <v>12706</v>
      </c>
      <c r="E3168" s="24" t="s">
        <v>12707</v>
      </c>
      <c r="F3168" s="77" t="str">
        <f t="shared" si="635"/>
        <v>NHS NORTH CENTRAL LONDON ICB</v>
      </c>
      <c r="G3168" s="24" t="s">
        <v>12708</v>
      </c>
      <c r="H3168" s="24" t="s">
        <v>1311</v>
      </c>
      <c r="I3168" s="24" t="s">
        <v>1923</v>
      </c>
      <c r="J3168" s="24" t="s">
        <v>97</v>
      </c>
      <c r="K3168" s="27" t="s">
        <v>1109</v>
      </c>
      <c r="L3168" s="25">
        <v>45870</v>
      </c>
      <c r="M3168" s="25">
        <v>46387</v>
      </c>
      <c r="N3168" s="81">
        <f t="shared" si="632"/>
        <v>46752</v>
      </c>
      <c r="O3168" s="77" t="str">
        <f t="shared" ca="1" si="633"/>
        <v>Live</v>
      </c>
      <c r="P3168" s="77" t="str" cm="1">
        <f t="array" aca="1" ref="P3168" ca="1">_xlfn.IFS((N3168-TODAY())&gt;=547,"06 Expires over 18 months",(N3168-TODAY())&gt;=365,"05 Expires in 18 months",(N3168-TODAY())&gt;=183,"04 Expires in 12 months",(N3168-TODAY())&gt;=92,"03 Expires in 6 months",(N3168-TODAY())&gt;=31,"02 Expires in 3 months",(N3168-TODAY())&gt;=0,"01 Expires in 30 days",(N3168-TODAY())&gt;=-31,"01 Expired last 30 days",(N3168-TODAY())&gt;=-92,"02 Expired last 3 months",(N3168-TODAY())&gt;=-183,"03 Expired last 6 months",(N3168-TODAY())&gt;=-365,"04 Expired last 12 months",(N3168-TODAY())&gt;=-547,"05 Expired last 18 months",TRUE,"06 Expired over 18 months")</f>
        <v>05 Expires in 18 months</v>
      </c>
      <c r="Q3168" s="65">
        <v>240000</v>
      </c>
      <c r="R3168" s="98">
        <f>MAX(Q3168,Q3168*N(AS3168)/12)</f>
        <v>560000</v>
      </c>
      <c r="S3168" s="77" t="str" cm="1">
        <f t="array" ref="S3168">_xlfn.IFS(R3168&gt;5000000,"Gold",R3168&gt;=500000,"Silver",R3168&gt;30000,"Bronze",TRUE,"Transactional")</f>
        <v>Silver</v>
      </c>
      <c r="T3168" s="24"/>
      <c r="U3168" s="27"/>
      <c r="V3168" s="27"/>
      <c r="W3168" s="77" t="str">
        <f t="shared" si="636"/>
        <v>Yes</v>
      </c>
      <c r="X3168" s="77" t="str">
        <f>IFERROR(_xlfn.XLOOKUP(J3168&amp;"||"&amp;K3168,'Mapping Ref.'!$J$2:$J$538,'Mapping Ref.'!$K$2:$K$538),"")</f>
        <v>Corporate</v>
      </c>
      <c r="Y3168" s="77" t="str" cm="1">
        <f t="array" ref="Y3168">_xlfn.IFS(R3168&gt;2000000,"For Publication",R3168&gt;100000,"PID",R3168&gt;30000,"RFQ",TRUE,"Transactional")</f>
        <v>PID</v>
      </c>
      <c r="Z3168" s="24" t="s">
        <v>2277</v>
      </c>
      <c r="AA3168" s="32">
        <v>24</v>
      </c>
      <c r="AB3168" s="24">
        <v>12</v>
      </c>
      <c r="AC3168" s="25">
        <v>45909</v>
      </c>
      <c r="AD3168" s="24" t="s">
        <v>58</v>
      </c>
      <c r="AE3168" s="24">
        <v>0</v>
      </c>
      <c r="AF3168" s="24" t="s">
        <v>60</v>
      </c>
      <c r="AG3168" s="24" t="s">
        <v>59</v>
      </c>
      <c r="AH3168" s="24" t="s">
        <v>60</v>
      </c>
      <c r="AI3168" s="24" t="s">
        <v>8681</v>
      </c>
      <c r="AJ3168" s="24" t="s">
        <v>60</v>
      </c>
      <c r="AK3168" s="24" t="s">
        <v>86</v>
      </c>
      <c r="AL3168" s="24" t="s">
        <v>70</v>
      </c>
      <c r="AM3168" s="24" t="s">
        <v>59</v>
      </c>
      <c r="AN3168" s="24" t="s">
        <v>59</v>
      </c>
      <c r="AO3168" s="24">
        <v>0</v>
      </c>
      <c r="AP3168" s="24"/>
      <c r="AQ3168" s="24" t="s">
        <v>12709</v>
      </c>
      <c r="AR3168" s="24" t="s">
        <v>12710</v>
      </c>
      <c r="AS3168" s="89">
        <f t="shared" si="634"/>
        <v>28</v>
      </c>
      <c r="AT3168" s="24"/>
    </row>
    <row r="3169" spans="1:46" x14ac:dyDescent="0.5">
      <c r="A3169" s="24">
        <v>3351</v>
      </c>
      <c r="B3169" s="24"/>
      <c r="C3169" s="24"/>
      <c r="D3169" s="24" t="s">
        <v>12711</v>
      </c>
      <c r="E3169" s="24" t="s">
        <v>12712</v>
      </c>
      <c r="F3169" s="77" t="str">
        <f t="shared" si="635"/>
        <v>ETA Projects Ltd</v>
      </c>
      <c r="G3169" s="24" t="s">
        <v>12713</v>
      </c>
      <c r="H3169" s="24" t="s">
        <v>784</v>
      </c>
      <c r="I3169" s="24" t="s">
        <v>1128</v>
      </c>
      <c r="J3169" s="24" t="s">
        <v>321</v>
      </c>
      <c r="K3169" s="27" t="s">
        <v>3201</v>
      </c>
      <c r="L3169" s="25">
        <v>45908</v>
      </c>
      <c r="M3169" s="25">
        <v>45937</v>
      </c>
      <c r="N3169" s="81">
        <f t="shared" ref="N3169:N3200" si="638">EDATE(M3169,AB3169)</f>
        <v>45937</v>
      </c>
      <c r="O3169" s="77" t="str">
        <f t="shared" ref="O3169:O3200" ca="1" si="639">IF(N3169&lt;TODAY(),"Expired","Live")</f>
        <v>Expired</v>
      </c>
      <c r="P3169" s="77" t="str" cm="1">
        <f t="array" aca="1" ref="P3169" ca="1">_xlfn.IFS((N3169-TODAY())&gt;=547,"06 Expires over 18 months",(N3169-TODAY())&gt;=365,"05 Expires in 18 months",(N3169-TODAY())&gt;=183,"04 Expires in 12 months",(N3169-TODAY())&gt;=92,"03 Expires in 6 months",(N3169-TODAY())&gt;=31,"02 Expires in 3 months",(N3169-TODAY())&gt;=0,"01 Expires in 30 days",(N3169-TODAY())&gt;=-31,"01 Expired last 30 days",(N3169-TODAY())&gt;=-92,"02 Expired last 3 months",(N3169-TODAY())&gt;=-183,"03 Expired last 6 months",(N3169-TODAY())&gt;=-365,"04 Expired last 12 months",(N3169-TODAY())&gt;=-547,"05 Expired last 18 months",TRUE,"06 Expired over 18 months")</f>
        <v>04 Expired last 12 months</v>
      </c>
      <c r="Q3169" s="104"/>
      <c r="R3169" s="98">
        <v>0</v>
      </c>
      <c r="S3169" s="77" t="str" cm="1">
        <f t="array" ref="S3169">_xlfn.IFS(R3169&gt;5000000,"Gold",R3169&gt;=500000,"Silver",R3169&gt;30000,"Bronze",TRUE,"Transactional")</f>
        <v>Transactional</v>
      </c>
      <c r="T3169" s="24"/>
      <c r="U3169" s="27"/>
      <c r="V3169" s="27"/>
      <c r="W3169" s="77" t="str">
        <f t="shared" si="636"/>
        <v>No</v>
      </c>
      <c r="X3169" s="77" t="str">
        <f>IFERROR(_xlfn.XLOOKUP(J3169&amp;"||"&amp;K3169,'Mapping Ref.'!$J$2:$J$538,'Mapping Ref.'!$K$2:$K$538),"")</f>
        <v>Corporate</v>
      </c>
      <c r="Y3169" s="77" t="str" cm="1">
        <f t="array" ref="Y3169">_xlfn.IFS(R3169&gt;2000000,"For Publication",R3169&gt;100000,"PID",R3169&gt;30000,"RFQ",TRUE,"Transactional")</f>
        <v>Transactional</v>
      </c>
      <c r="Z3169" s="24" t="s">
        <v>2277</v>
      </c>
      <c r="AA3169" s="32">
        <v>0</v>
      </c>
      <c r="AB3169" s="24">
        <v>0</v>
      </c>
      <c r="AC3169" s="25">
        <v>45909</v>
      </c>
      <c r="AD3169" s="24" t="s">
        <v>58</v>
      </c>
      <c r="AE3169" s="24" t="s">
        <v>9432</v>
      </c>
      <c r="AF3169" s="24" t="s">
        <v>60</v>
      </c>
      <c r="AG3169" s="24" t="s">
        <v>60</v>
      </c>
      <c r="AH3169" s="24" t="s">
        <v>60</v>
      </c>
      <c r="AI3169" s="24">
        <v>3281860</v>
      </c>
      <c r="AJ3169" s="24" t="s">
        <v>59</v>
      </c>
      <c r="AK3169" s="24" t="s">
        <v>101</v>
      </c>
      <c r="AL3169" s="24" t="s">
        <v>70</v>
      </c>
      <c r="AM3169" s="24" t="s">
        <v>60</v>
      </c>
      <c r="AN3169" s="24" t="s">
        <v>59</v>
      </c>
      <c r="AO3169" s="24">
        <v>0</v>
      </c>
      <c r="AP3169" s="24" t="s">
        <v>8471</v>
      </c>
      <c r="AQ3169" s="24" t="s">
        <v>12569</v>
      </c>
      <c r="AR3169" s="24" t="s">
        <v>12570</v>
      </c>
      <c r="AS3169" s="89">
        <f t="shared" ref="AS3169:AS3200" si="640">DATEDIF(L3169,N3169,"m")</f>
        <v>0</v>
      </c>
      <c r="AT3169" s="24"/>
    </row>
    <row r="3170" spans="1:46" x14ac:dyDescent="0.5">
      <c r="A3170" s="24">
        <v>3352</v>
      </c>
      <c r="B3170" s="24" t="s">
        <v>506</v>
      </c>
      <c r="C3170" s="24"/>
      <c r="D3170" s="24" t="s">
        <v>12714</v>
      </c>
      <c r="E3170" s="24" t="s">
        <v>10407</v>
      </c>
      <c r="F3170" s="77" t="str">
        <f t="shared" si="635"/>
        <v>UNIVERSAL HOME &amp; HEALTHCARE TRAINING LTD</v>
      </c>
      <c r="G3170" s="24" t="s">
        <v>12715</v>
      </c>
      <c r="H3170" s="24" t="s">
        <v>2689</v>
      </c>
      <c r="I3170" s="24" t="s">
        <v>10218</v>
      </c>
      <c r="J3170" s="24" t="s">
        <v>190</v>
      </c>
      <c r="K3170" s="27" t="s">
        <v>2690</v>
      </c>
      <c r="L3170" s="25">
        <v>45505</v>
      </c>
      <c r="M3170" s="25">
        <v>47330</v>
      </c>
      <c r="N3170" s="81">
        <f t="shared" si="638"/>
        <v>48060</v>
      </c>
      <c r="O3170" s="77" t="str">
        <f t="shared" ca="1" si="639"/>
        <v>Live</v>
      </c>
      <c r="P3170" s="77" t="str" cm="1">
        <f t="array" aca="1" ref="P3170" ca="1">_xlfn.IFS((N3170-TODAY())&gt;=547,"06 Expires over 18 months",(N3170-TODAY())&gt;=365,"05 Expires in 18 months",(N3170-TODAY())&gt;=183,"04 Expires in 12 months",(N3170-TODAY())&gt;=92,"03 Expires in 6 months",(N3170-TODAY())&gt;=31,"02 Expires in 3 months",(N3170-TODAY())&gt;=0,"01 Expires in 30 days",(N3170-TODAY())&gt;=-31,"01 Expired last 30 days",(N3170-TODAY())&gt;=-92,"02 Expired last 3 months",(N3170-TODAY())&gt;=-183,"03 Expired last 6 months",(N3170-TODAY())&gt;=-365,"04 Expired last 12 months",(N3170-TODAY())&gt;=-547,"05 Expired last 18 months",TRUE,"06 Expired over 18 months")</f>
        <v>06 Expires over 18 months</v>
      </c>
      <c r="Q3170" s="65">
        <v>75000</v>
      </c>
      <c r="R3170" s="98">
        <f>MAX(Q3170,Q3170*N(AS3170)/12)</f>
        <v>518750</v>
      </c>
      <c r="S3170" s="77" t="str" cm="1">
        <f t="array" ref="S3170">_xlfn.IFS(R3170&gt;5000000,"Gold",R3170&gt;=500000,"Silver",R3170&gt;30000,"Bronze",TRUE,"Transactional")</f>
        <v>Silver</v>
      </c>
      <c r="T3170" s="24"/>
      <c r="U3170" s="27"/>
      <c r="V3170" s="27"/>
      <c r="W3170" s="77" t="str">
        <f t="shared" si="636"/>
        <v>Yes</v>
      </c>
      <c r="X3170" s="77" t="str">
        <f>IFERROR(_xlfn.XLOOKUP(J3170&amp;"||"&amp;K3170,'Mapping Ref.'!$J$2:$J$538,'Mapping Ref.'!$K$2:$K$538),"")</f>
        <v>Childrens &amp; Adults</v>
      </c>
      <c r="Y3170" s="77" t="str" cm="1">
        <f t="array" ref="Y3170">_xlfn.IFS(R3170&gt;2000000,"For Publication",R3170&gt;100000,"PID",R3170&gt;30000,"RFQ",TRUE,"Transactional")</f>
        <v>PID</v>
      </c>
      <c r="Z3170" s="24" t="s">
        <v>8586</v>
      </c>
      <c r="AA3170" s="32">
        <v>60</v>
      </c>
      <c r="AB3170" s="24">
        <v>24</v>
      </c>
      <c r="AC3170" s="25">
        <v>45911</v>
      </c>
      <c r="AD3170" s="24" t="s">
        <v>58</v>
      </c>
      <c r="AE3170" s="24" t="s">
        <v>10219</v>
      </c>
      <c r="AF3170" s="24" t="s">
        <v>60</v>
      </c>
      <c r="AG3170" s="24" t="s">
        <v>59</v>
      </c>
      <c r="AH3170" s="24" t="s">
        <v>60</v>
      </c>
      <c r="AI3170" s="24">
        <v>14917885</v>
      </c>
      <c r="AJ3170" s="24" t="s">
        <v>60</v>
      </c>
      <c r="AK3170" s="24" t="s">
        <v>750</v>
      </c>
      <c r="AL3170" s="24" t="s">
        <v>70</v>
      </c>
      <c r="AM3170" s="24" t="s">
        <v>59</v>
      </c>
      <c r="AN3170" s="24" t="s">
        <v>59</v>
      </c>
      <c r="AO3170" s="24">
        <v>0</v>
      </c>
      <c r="AP3170" s="24"/>
      <c r="AQ3170" s="24" t="s">
        <v>12716</v>
      </c>
      <c r="AR3170" s="24" t="s">
        <v>12717</v>
      </c>
      <c r="AS3170" s="89">
        <f t="shared" si="640"/>
        <v>83</v>
      </c>
      <c r="AT3170" s="24"/>
    </row>
    <row r="3171" spans="1:46" x14ac:dyDescent="0.5">
      <c r="A3171" s="24">
        <v>3353</v>
      </c>
      <c r="B3171" s="24"/>
      <c r="C3171" s="24"/>
      <c r="D3171" s="24" t="s">
        <v>11610</v>
      </c>
      <c r="E3171" s="24" t="s">
        <v>12718</v>
      </c>
      <c r="F3171" s="77" t="str">
        <f t="shared" si="635"/>
        <v>T MOHAN &amp; CO LTD</v>
      </c>
      <c r="G3171" s="24" t="s">
        <v>11450</v>
      </c>
      <c r="H3171" s="24" t="s">
        <v>784</v>
      </c>
      <c r="I3171" s="24" t="s">
        <v>1128</v>
      </c>
      <c r="J3171" s="24" t="s">
        <v>321</v>
      </c>
      <c r="K3171" s="27" t="s">
        <v>3201</v>
      </c>
      <c r="L3171" s="25">
        <v>45912</v>
      </c>
      <c r="M3171" s="25">
        <v>45940</v>
      </c>
      <c r="N3171" s="81">
        <f t="shared" si="638"/>
        <v>45940</v>
      </c>
      <c r="O3171" s="77" t="str">
        <f t="shared" ca="1" si="639"/>
        <v>Expired</v>
      </c>
      <c r="P3171" s="77" t="str" cm="1">
        <f t="array" aca="1" ref="P3171" ca="1">_xlfn.IFS((N3171-TODAY())&gt;=547,"06 Expires over 18 months",(N3171-TODAY())&gt;=365,"05 Expires in 18 months",(N3171-TODAY())&gt;=183,"04 Expires in 12 months",(N3171-TODAY())&gt;=92,"03 Expires in 6 months",(N3171-TODAY())&gt;=31,"02 Expires in 3 months",(N3171-TODAY())&gt;=0,"01 Expires in 30 days",(N3171-TODAY())&gt;=-31,"01 Expired last 30 days",(N3171-TODAY())&gt;=-92,"02 Expired last 3 months",(N3171-TODAY())&gt;=-183,"03 Expired last 6 months",(N3171-TODAY())&gt;=-365,"04 Expired last 12 months",(N3171-TODAY())&gt;=-547,"05 Expired last 18 months",TRUE,"06 Expired over 18 months")</f>
        <v>04 Expired last 12 months</v>
      </c>
      <c r="Q3171" s="104"/>
      <c r="R3171" s="98">
        <v>0</v>
      </c>
      <c r="S3171" s="77" t="str" cm="1">
        <f t="array" ref="S3171">_xlfn.IFS(R3171&gt;5000000,"Gold",R3171&gt;=500000,"Silver",R3171&gt;30000,"Bronze",TRUE,"Transactional")</f>
        <v>Transactional</v>
      </c>
      <c r="T3171" s="24"/>
      <c r="U3171" s="27"/>
      <c r="V3171" s="27"/>
      <c r="W3171" s="77" t="str">
        <f t="shared" si="636"/>
        <v>No</v>
      </c>
      <c r="X3171" s="77" t="str">
        <f>IFERROR(_xlfn.XLOOKUP(J3171&amp;"||"&amp;K3171,'Mapping Ref.'!$J$2:$J$538,'Mapping Ref.'!$K$2:$K$538),"")</f>
        <v>Corporate</v>
      </c>
      <c r="Y3171" s="77" t="str" cm="1">
        <f t="array" ref="Y3171">_xlfn.IFS(R3171&gt;2000000,"For Publication",R3171&gt;100000,"PID",R3171&gt;30000,"RFQ",TRUE,"Transactional")</f>
        <v>Transactional</v>
      </c>
      <c r="Z3171" s="24" t="s">
        <v>2277</v>
      </c>
      <c r="AA3171" s="32">
        <v>0</v>
      </c>
      <c r="AB3171" s="24">
        <v>0</v>
      </c>
      <c r="AC3171" s="25">
        <v>45911</v>
      </c>
      <c r="AD3171" s="24" t="s">
        <v>58</v>
      </c>
      <c r="AE3171" s="24" t="s">
        <v>9732</v>
      </c>
      <c r="AF3171" s="24" t="s">
        <v>59</v>
      </c>
      <c r="AG3171" s="24" t="s">
        <v>59</v>
      </c>
      <c r="AH3171" s="24" t="s">
        <v>60</v>
      </c>
      <c r="AI3171" s="24">
        <v>1163354</v>
      </c>
      <c r="AJ3171" s="24" t="s">
        <v>59</v>
      </c>
      <c r="AK3171" s="24" t="s">
        <v>101</v>
      </c>
      <c r="AL3171" s="24" t="s">
        <v>70</v>
      </c>
      <c r="AM3171" s="24" t="s">
        <v>60</v>
      </c>
      <c r="AN3171" s="24" t="s">
        <v>59</v>
      </c>
      <c r="AO3171" s="24">
        <v>0</v>
      </c>
      <c r="AP3171" s="24" t="s">
        <v>8471</v>
      </c>
      <c r="AQ3171" s="24" t="s">
        <v>12719</v>
      </c>
      <c r="AR3171" s="24" t="s">
        <v>12720</v>
      </c>
      <c r="AS3171" s="89">
        <f t="shared" si="640"/>
        <v>0</v>
      </c>
      <c r="AT3171" s="24" t="s">
        <v>11453</v>
      </c>
    </row>
    <row r="3172" spans="1:46" x14ac:dyDescent="0.5">
      <c r="A3172" s="24">
        <v>3354</v>
      </c>
      <c r="B3172" s="24" t="s">
        <v>506</v>
      </c>
      <c r="C3172" s="24"/>
      <c r="D3172" s="24" t="s">
        <v>8266</v>
      </c>
      <c r="E3172" s="24" t="s">
        <v>12721</v>
      </c>
      <c r="F3172" s="77" t="str">
        <f t="shared" si="635"/>
        <v>STREETMASTER (SOUTH WALES) LIMITED</v>
      </c>
      <c r="G3172" s="24" t="s">
        <v>8266</v>
      </c>
      <c r="H3172" s="24" t="s">
        <v>3282</v>
      </c>
      <c r="I3172" s="24" t="s">
        <v>10463</v>
      </c>
      <c r="J3172" s="24" t="s">
        <v>107</v>
      </c>
      <c r="K3172" s="27" t="s">
        <v>3283</v>
      </c>
      <c r="L3172" s="25">
        <v>45911</v>
      </c>
      <c r="M3172" s="25">
        <v>47006</v>
      </c>
      <c r="N3172" s="81">
        <f t="shared" si="638"/>
        <v>47006</v>
      </c>
      <c r="O3172" s="77" t="str">
        <f t="shared" ca="1" si="639"/>
        <v>Live</v>
      </c>
      <c r="P3172" s="77" t="str" cm="1">
        <f t="array" aca="1" ref="P3172" ca="1">_xlfn.IFS((N3172-TODAY())&gt;=547,"06 Expires over 18 months",(N3172-TODAY())&gt;=365,"05 Expires in 18 months",(N3172-TODAY())&gt;=183,"04 Expires in 12 months",(N3172-TODAY())&gt;=92,"03 Expires in 6 months",(N3172-TODAY())&gt;=31,"02 Expires in 3 months",(N3172-TODAY())&gt;=0,"01 Expires in 30 days",(N3172-TODAY())&gt;=-31,"01 Expired last 30 days",(N3172-TODAY())&gt;=-92,"02 Expired last 3 months",(N3172-TODAY())&gt;=-183,"03 Expired last 6 months",(N3172-TODAY())&gt;=-365,"04 Expired last 12 months",(N3172-TODAY())&gt;=-547,"05 Expired last 18 months",TRUE,"06 Expired over 18 months")</f>
        <v>06 Expires over 18 months</v>
      </c>
      <c r="Q3172" s="65">
        <v>8300</v>
      </c>
      <c r="R3172" s="98">
        <f t="shared" ref="R3172:R3177" si="641">MAX(Q3172,Q3172*N(AS3172)/12)</f>
        <v>24208.333333333332</v>
      </c>
      <c r="S3172" s="77" t="str" cm="1">
        <f t="array" ref="S3172">_xlfn.IFS(R3172&gt;5000000,"Gold",R3172&gt;=500000,"Silver",R3172&gt;30000,"Bronze",TRUE,"Transactional")</f>
        <v>Transactional</v>
      </c>
      <c r="T3172" s="24"/>
      <c r="U3172" s="27"/>
      <c r="V3172" s="27"/>
      <c r="W3172" s="77" t="str">
        <f t="shared" si="636"/>
        <v>No</v>
      </c>
      <c r="X3172" s="77" t="str">
        <f>IFERROR(_xlfn.XLOOKUP(J3172&amp;"||"&amp;K3172,'Mapping Ref.'!$J$2:$J$538,'Mapping Ref.'!$K$2:$K$538),"")</f>
        <v>Construction &amp; Estates</v>
      </c>
      <c r="Y3172" s="77" t="str" cm="1">
        <f t="array" ref="Y3172">_xlfn.IFS(R3172&gt;2000000,"For Publication",R3172&gt;100000,"PID",R3172&gt;30000,"RFQ",TRUE,"Transactional")</f>
        <v>Transactional</v>
      </c>
      <c r="Z3172" s="24" t="s">
        <v>2277</v>
      </c>
      <c r="AA3172" s="32">
        <v>36</v>
      </c>
      <c r="AB3172" s="24">
        <v>0</v>
      </c>
      <c r="AC3172" s="25">
        <v>45911</v>
      </c>
      <c r="AD3172" s="24" t="s">
        <v>58</v>
      </c>
      <c r="AE3172" s="24" t="s">
        <v>8375</v>
      </c>
      <c r="AF3172" s="24" t="s">
        <v>60</v>
      </c>
      <c r="AG3172" s="24" t="s">
        <v>59</v>
      </c>
      <c r="AH3172" s="24" t="s">
        <v>60</v>
      </c>
      <c r="AI3172" s="24">
        <v>6334612</v>
      </c>
      <c r="AJ3172" s="24" t="s">
        <v>59</v>
      </c>
      <c r="AK3172" s="24" t="s">
        <v>101</v>
      </c>
      <c r="AL3172" s="24" t="s">
        <v>8595</v>
      </c>
      <c r="AM3172" s="24" t="s">
        <v>60</v>
      </c>
      <c r="AN3172" s="24" t="s">
        <v>59</v>
      </c>
      <c r="AO3172" s="24">
        <v>0</v>
      </c>
      <c r="AP3172" s="24"/>
      <c r="AQ3172" s="24" t="s">
        <v>12722</v>
      </c>
      <c r="AR3172" s="24" t="s">
        <v>12723</v>
      </c>
      <c r="AS3172" s="89">
        <f t="shared" si="640"/>
        <v>35</v>
      </c>
      <c r="AT3172" s="24"/>
    </row>
    <row r="3173" spans="1:46" x14ac:dyDescent="0.5">
      <c r="A3173" s="24">
        <v>3355</v>
      </c>
      <c r="B3173" s="24" t="s">
        <v>506</v>
      </c>
      <c r="C3173" s="24"/>
      <c r="D3173" s="24" t="s">
        <v>12185</v>
      </c>
      <c r="E3173" s="24" t="s">
        <v>12724</v>
      </c>
      <c r="F3173" s="77" t="str">
        <f t="shared" si="635"/>
        <v>W.H. &amp; D.B. DOOLE LIMITED T/A THE BELL BRUSH COMPANY</v>
      </c>
      <c r="G3173" s="24" t="s">
        <v>12185</v>
      </c>
      <c r="H3173" s="24" t="s">
        <v>3282</v>
      </c>
      <c r="I3173" s="24" t="s">
        <v>10463</v>
      </c>
      <c r="J3173" s="24" t="s">
        <v>107</v>
      </c>
      <c r="K3173" s="27" t="s">
        <v>3283</v>
      </c>
      <c r="L3173" s="25">
        <v>45915</v>
      </c>
      <c r="M3173" s="25">
        <v>46279</v>
      </c>
      <c r="N3173" s="81">
        <f t="shared" si="638"/>
        <v>46279</v>
      </c>
      <c r="O3173" s="77" t="str">
        <f t="shared" ca="1" si="639"/>
        <v>Live</v>
      </c>
      <c r="P3173" s="77" t="str" cm="1">
        <f t="array" aca="1" ref="P3173" ca="1">_xlfn.IFS((N3173-TODAY())&gt;=547,"06 Expires over 18 months",(N3173-TODAY())&gt;=365,"05 Expires in 18 months",(N3173-TODAY())&gt;=183,"04 Expires in 12 months",(N3173-TODAY())&gt;=92,"03 Expires in 6 months",(N3173-TODAY())&gt;=31,"02 Expires in 3 months",(N3173-TODAY())&gt;=0,"01 Expires in 30 days",(N3173-TODAY())&gt;=-31,"01 Expired last 30 days",(N3173-TODAY())&gt;=-92,"02 Expired last 3 months",(N3173-TODAY())&gt;=-183,"03 Expired last 6 months",(N3173-TODAY())&gt;=-365,"04 Expired last 12 months",(N3173-TODAY())&gt;=-547,"05 Expired last 18 months",TRUE,"06 Expired over 18 months")</f>
        <v>01 Expires in 30 days</v>
      </c>
      <c r="Q3173" s="65">
        <v>24999</v>
      </c>
      <c r="R3173" s="98">
        <f t="shared" si="641"/>
        <v>24999</v>
      </c>
      <c r="S3173" s="77" t="str" cm="1">
        <f t="array" ref="S3173">_xlfn.IFS(R3173&gt;5000000,"Gold",R3173&gt;=500000,"Silver",R3173&gt;30000,"Bronze",TRUE,"Transactional")</f>
        <v>Transactional</v>
      </c>
      <c r="T3173" s="24"/>
      <c r="U3173" s="27"/>
      <c r="V3173" s="27"/>
      <c r="W3173" s="77" t="str">
        <f t="shared" si="636"/>
        <v>No</v>
      </c>
      <c r="X3173" s="77" t="str">
        <f>IFERROR(_xlfn.XLOOKUP(J3173&amp;"||"&amp;K3173,'Mapping Ref.'!$J$2:$J$538,'Mapping Ref.'!$K$2:$K$538),"")</f>
        <v>Construction &amp; Estates</v>
      </c>
      <c r="Y3173" s="77" t="str" cm="1">
        <f t="array" ref="Y3173">_xlfn.IFS(R3173&gt;2000000,"For Publication",R3173&gt;100000,"PID",R3173&gt;30000,"RFQ",TRUE,"Transactional")</f>
        <v>Transactional</v>
      </c>
      <c r="Z3173" s="24" t="s">
        <v>2277</v>
      </c>
      <c r="AA3173" s="32">
        <v>12</v>
      </c>
      <c r="AB3173" s="24">
        <v>0</v>
      </c>
      <c r="AC3173" s="25">
        <v>45915</v>
      </c>
      <c r="AD3173" s="24" t="s">
        <v>58</v>
      </c>
      <c r="AE3173" s="24" t="s">
        <v>8375</v>
      </c>
      <c r="AF3173" s="24" t="s">
        <v>60</v>
      </c>
      <c r="AG3173" s="24" t="s">
        <v>59</v>
      </c>
      <c r="AH3173" s="24" t="s">
        <v>60</v>
      </c>
      <c r="AI3173" s="24">
        <v>410236</v>
      </c>
      <c r="AJ3173" s="24" t="s">
        <v>59</v>
      </c>
      <c r="AK3173" s="24" t="s">
        <v>101</v>
      </c>
      <c r="AL3173" s="24" t="s">
        <v>8595</v>
      </c>
      <c r="AM3173" s="24" t="s">
        <v>60</v>
      </c>
      <c r="AN3173" s="24" t="s">
        <v>59</v>
      </c>
      <c r="AO3173" s="24">
        <v>0</v>
      </c>
      <c r="AP3173" s="24"/>
      <c r="AQ3173" s="24" t="s">
        <v>12187</v>
      </c>
      <c r="AR3173" s="24" t="s">
        <v>12188</v>
      </c>
      <c r="AS3173" s="89">
        <f t="shared" si="640"/>
        <v>11</v>
      </c>
      <c r="AT3173" s="24"/>
    </row>
    <row r="3174" spans="1:46" x14ac:dyDescent="0.5">
      <c r="A3174" s="24">
        <v>3356</v>
      </c>
      <c r="B3174" s="24" t="s">
        <v>506</v>
      </c>
      <c r="C3174" s="24"/>
      <c r="D3174" s="24" t="s">
        <v>12725</v>
      </c>
      <c r="E3174" s="24" t="s">
        <v>12726</v>
      </c>
      <c r="F3174" s="77" t="str">
        <f t="shared" si="635"/>
        <v>INTELLIGENT PLANS &amp; EXAMINATIONS (IPE) LIMITED</v>
      </c>
      <c r="G3174" s="24" t="s">
        <v>12725</v>
      </c>
      <c r="H3174" s="24" t="s">
        <v>972</v>
      </c>
      <c r="I3174" s="24" t="s">
        <v>972</v>
      </c>
      <c r="J3174" s="24" t="s">
        <v>107</v>
      </c>
      <c r="K3174" s="27" t="s">
        <v>1889</v>
      </c>
      <c r="L3174" s="25">
        <v>45901</v>
      </c>
      <c r="M3174" s="25">
        <v>46295</v>
      </c>
      <c r="N3174" s="81">
        <f t="shared" si="638"/>
        <v>46295</v>
      </c>
      <c r="O3174" s="77" t="str">
        <f t="shared" ca="1" si="639"/>
        <v>Live</v>
      </c>
      <c r="P3174" s="77" t="str" cm="1">
        <f t="array" aca="1" ref="P3174" ca="1">_xlfn.IFS((N3174-TODAY())&gt;=547,"06 Expires over 18 months",(N3174-TODAY())&gt;=365,"05 Expires in 18 months",(N3174-TODAY())&gt;=183,"04 Expires in 12 months",(N3174-TODAY())&gt;=92,"03 Expires in 6 months",(N3174-TODAY())&gt;=31,"02 Expires in 3 months",(N3174-TODAY())&gt;=0,"01 Expires in 30 days",(N3174-TODAY())&gt;=-31,"01 Expired last 30 days",(N3174-TODAY())&gt;=-92,"02 Expired last 3 months",(N3174-TODAY())&gt;=-183,"03 Expired last 6 months",(N3174-TODAY())&gt;=-365,"04 Expired last 12 months",(N3174-TODAY())&gt;=-547,"05 Expired last 18 months",TRUE,"06 Expired over 18 months")</f>
        <v>02 Expires in 3 months</v>
      </c>
      <c r="Q3174" s="65">
        <v>12500</v>
      </c>
      <c r="R3174" s="98">
        <f t="shared" si="641"/>
        <v>12500</v>
      </c>
      <c r="S3174" s="77" t="str" cm="1">
        <f t="array" ref="S3174">_xlfn.IFS(R3174&gt;5000000,"Gold",R3174&gt;=500000,"Silver",R3174&gt;30000,"Bronze",TRUE,"Transactional")</f>
        <v>Transactional</v>
      </c>
      <c r="T3174" s="24"/>
      <c r="U3174" s="27"/>
      <c r="V3174" s="27"/>
      <c r="W3174" s="77" t="str">
        <f t="shared" si="636"/>
        <v>No</v>
      </c>
      <c r="X3174" s="77" t="str">
        <f>IFERROR(_xlfn.XLOOKUP(J3174&amp;"||"&amp;K3174,'Mapping Ref.'!$J$2:$J$538,'Mapping Ref.'!$K$2:$K$538),"")</f>
        <v>Construction &amp; Estates</v>
      </c>
      <c r="Y3174" s="77" t="str" cm="1">
        <f t="array" ref="Y3174">_xlfn.IFS(R3174&gt;2000000,"For Publication",R3174&gt;100000,"PID",R3174&gt;30000,"RFQ",TRUE,"Transactional")</f>
        <v>Transactional</v>
      </c>
      <c r="Z3174" s="24" t="s">
        <v>2277</v>
      </c>
      <c r="AA3174" s="32">
        <v>12</v>
      </c>
      <c r="AB3174" s="24">
        <v>0</v>
      </c>
      <c r="AC3174" s="25">
        <v>45915</v>
      </c>
      <c r="AD3174" s="24" t="s">
        <v>58</v>
      </c>
      <c r="AE3174" s="24" t="s">
        <v>8467</v>
      </c>
      <c r="AF3174" s="24" t="s">
        <v>60</v>
      </c>
      <c r="AG3174" s="24" t="s">
        <v>59</v>
      </c>
      <c r="AH3174" s="24" t="s">
        <v>60</v>
      </c>
      <c r="AI3174" s="24">
        <v>10100118</v>
      </c>
      <c r="AJ3174" s="24" t="s">
        <v>60</v>
      </c>
      <c r="AK3174" s="24" t="s">
        <v>76</v>
      </c>
      <c r="AL3174" s="24" t="s">
        <v>70</v>
      </c>
      <c r="AM3174" s="24" t="s">
        <v>59</v>
      </c>
      <c r="AN3174" s="24" t="s">
        <v>59</v>
      </c>
      <c r="AO3174" s="24">
        <v>0</v>
      </c>
      <c r="AP3174" s="24"/>
      <c r="AQ3174" s="24" t="s">
        <v>10683</v>
      </c>
      <c r="AR3174" s="24" t="s">
        <v>10684</v>
      </c>
      <c r="AS3174" s="89">
        <f t="shared" si="640"/>
        <v>12</v>
      </c>
      <c r="AT3174" s="24"/>
    </row>
    <row r="3175" spans="1:46" x14ac:dyDescent="0.5">
      <c r="A3175" s="24">
        <v>3357</v>
      </c>
      <c r="B3175" s="24" t="s">
        <v>506</v>
      </c>
      <c r="C3175" s="24"/>
      <c r="D3175" s="24" t="s">
        <v>12727</v>
      </c>
      <c r="E3175" s="24" t="s">
        <v>12728</v>
      </c>
      <c r="F3175" s="77" t="str">
        <f t="shared" si="635"/>
        <v>LifeClubs Ltd</v>
      </c>
      <c r="G3175" s="24" t="s">
        <v>12727</v>
      </c>
      <c r="H3175" s="24" t="s">
        <v>10695</v>
      </c>
      <c r="I3175" s="24" t="s">
        <v>5100</v>
      </c>
      <c r="J3175" s="24" t="s">
        <v>107</v>
      </c>
      <c r="K3175" s="27" t="s">
        <v>977</v>
      </c>
      <c r="L3175" s="25">
        <v>45915</v>
      </c>
      <c r="M3175" s="25">
        <v>46187</v>
      </c>
      <c r="N3175" s="81">
        <f t="shared" si="638"/>
        <v>46187</v>
      </c>
      <c r="O3175" s="77" t="str">
        <f t="shared" ca="1" si="639"/>
        <v>Expired</v>
      </c>
      <c r="P3175" s="77" t="str" cm="1">
        <f t="array" aca="1" ref="P3175" ca="1">_xlfn.IFS((N3175-TODAY())&gt;=547,"06 Expires over 18 months",(N3175-TODAY())&gt;=365,"05 Expires in 18 months",(N3175-TODAY())&gt;=183,"04 Expires in 12 months",(N3175-TODAY())&gt;=92,"03 Expires in 6 months",(N3175-TODAY())&gt;=31,"02 Expires in 3 months",(N3175-TODAY())&gt;=0,"01 Expires in 30 days",(N3175-TODAY())&gt;=-31,"01 Expired last 30 days",(N3175-TODAY())&gt;=-92,"02 Expired last 3 months",(N3175-TODAY())&gt;=-183,"03 Expired last 6 months",(N3175-TODAY())&gt;=-365,"04 Expired last 12 months",(N3175-TODAY())&gt;=-547,"05 Expired last 18 months",TRUE,"06 Expired over 18 months")</f>
        <v>02 Expired last 3 months</v>
      </c>
      <c r="Q3175" s="65">
        <v>30150</v>
      </c>
      <c r="R3175" s="98">
        <f t="shared" si="641"/>
        <v>30150</v>
      </c>
      <c r="S3175" s="77" t="str" cm="1">
        <f t="array" ref="S3175">_xlfn.IFS(R3175&gt;5000000,"Gold",R3175&gt;=500000,"Silver",R3175&gt;30000,"Bronze",TRUE,"Transactional")</f>
        <v>Bronze</v>
      </c>
      <c r="T3175" s="24"/>
      <c r="U3175" s="27"/>
      <c r="V3175" s="27"/>
      <c r="W3175" s="77" t="str">
        <f t="shared" si="636"/>
        <v>No</v>
      </c>
      <c r="X3175" s="77" t="str">
        <f>IFERROR(_xlfn.XLOOKUP(J3175&amp;"||"&amp;K3175,'Mapping Ref.'!$J$2:$J$538,'Mapping Ref.'!$K$2:$K$538),"")</f>
        <v>Construction &amp; Estates</v>
      </c>
      <c r="Y3175" s="77" t="str" cm="1">
        <f t="array" ref="Y3175">_xlfn.IFS(R3175&gt;2000000,"For Publication",R3175&gt;100000,"PID",R3175&gt;30000,"RFQ",TRUE,"Transactional")</f>
        <v>RFQ</v>
      </c>
      <c r="Z3175" s="24" t="s">
        <v>2277</v>
      </c>
      <c r="AA3175" s="32">
        <v>9</v>
      </c>
      <c r="AB3175" s="24">
        <v>0</v>
      </c>
      <c r="AC3175" s="25">
        <v>45915</v>
      </c>
      <c r="AD3175" s="24" t="s">
        <v>58</v>
      </c>
      <c r="AE3175" s="24" t="s">
        <v>8375</v>
      </c>
      <c r="AF3175" s="24" t="s">
        <v>60</v>
      </c>
      <c r="AG3175" s="24" t="s">
        <v>59</v>
      </c>
      <c r="AH3175" s="24" t="s">
        <v>60</v>
      </c>
      <c r="AI3175" s="24">
        <v>6455400</v>
      </c>
      <c r="AJ3175" s="24" t="s">
        <v>60</v>
      </c>
      <c r="AK3175" s="24" t="s">
        <v>101</v>
      </c>
      <c r="AL3175" s="24" t="s">
        <v>70</v>
      </c>
      <c r="AM3175" s="24" t="s">
        <v>60</v>
      </c>
      <c r="AN3175" s="24" t="s">
        <v>8471</v>
      </c>
      <c r="AO3175" s="24">
        <v>0</v>
      </c>
      <c r="AP3175" s="24"/>
      <c r="AQ3175" s="24" t="s">
        <v>12729</v>
      </c>
      <c r="AR3175" s="24" t="s">
        <v>12730</v>
      </c>
      <c r="AS3175" s="89">
        <f t="shared" si="640"/>
        <v>8</v>
      </c>
      <c r="AT3175" s="24"/>
    </row>
    <row r="3176" spans="1:46" x14ac:dyDescent="0.5">
      <c r="A3176" s="24">
        <v>3358</v>
      </c>
      <c r="B3176" s="24" t="s">
        <v>506</v>
      </c>
      <c r="C3176" s="24"/>
      <c r="D3176" s="24" t="s">
        <v>12731</v>
      </c>
      <c r="E3176" s="24" t="s">
        <v>12604</v>
      </c>
      <c r="F3176" s="77" t="str">
        <f t="shared" si="635"/>
        <v>Robert Braun</v>
      </c>
      <c r="G3176" s="24" t="s">
        <v>12732</v>
      </c>
      <c r="H3176" s="24" t="s">
        <v>12606</v>
      </c>
      <c r="I3176" s="24" t="s">
        <v>12606</v>
      </c>
      <c r="J3176" s="24" t="s">
        <v>190</v>
      </c>
      <c r="K3176" s="27" t="s">
        <v>2234</v>
      </c>
      <c r="L3176" s="25">
        <v>45915</v>
      </c>
      <c r="M3176" s="25">
        <v>46279</v>
      </c>
      <c r="N3176" s="81">
        <f t="shared" si="638"/>
        <v>46644</v>
      </c>
      <c r="O3176" s="77" t="str">
        <f t="shared" ca="1" si="639"/>
        <v>Live</v>
      </c>
      <c r="P3176" s="77" t="str" cm="1">
        <f t="array" aca="1" ref="P3176" ca="1">_xlfn.IFS((N3176-TODAY())&gt;=547,"06 Expires over 18 months",(N3176-TODAY())&gt;=365,"05 Expires in 18 months",(N3176-TODAY())&gt;=183,"04 Expires in 12 months",(N3176-TODAY())&gt;=92,"03 Expires in 6 months",(N3176-TODAY())&gt;=31,"02 Expires in 3 months",(N3176-TODAY())&gt;=0,"01 Expires in 30 days",(N3176-TODAY())&gt;=-31,"01 Expired last 30 days",(N3176-TODAY())&gt;=-92,"02 Expired last 3 months",(N3176-TODAY())&gt;=-183,"03 Expired last 6 months",(N3176-TODAY())&gt;=-365,"04 Expired last 12 months",(N3176-TODAY())&gt;=-547,"05 Expired last 18 months",TRUE,"06 Expired over 18 months")</f>
        <v>05 Expires in 18 months</v>
      </c>
      <c r="Q3176" s="65">
        <v>5000</v>
      </c>
      <c r="R3176" s="98">
        <f t="shared" si="641"/>
        <v>9583.3333333333339</v>
      </c>
      <c r="S3176" s="77" t="str" cm="1">
        <f t="array" ref="S3176">_xlfn.IFS(R3176&gt;5000000,"Gold",R3176&gt;=500000,"Silver",R3176&gt;30000,"Bronze",TRUE,"Transactional")</f>
        <v>Transactional</v>
      </c>
      <c r="T3176" s="24"/>
      <c r="U3176" s="27"/>
      <c r="V3176" s="27"/>
      <c r="W3176" s="77" t="str">
        <f t="shared" si="636"/>
        <v>Yes</v>
      </c>
      <c r="X3176" s="77" t="str">
        <f>IFERROR(_xlfn.XLOOKUP(J3176&amp;"||"&amp;K3176,'Mapping Ref.'!$J$2:$J$538,'Mapping Ref.'!$K$2:$K$538),"")</f>
        <v>Childrens &amp; Adults</v>
      </c>
      <c r="Y3176" s="77" t="str" cm="1">
        <f t="array" ref="Y3176">_xlfn.IFS(R3176&gt;2000000,"For Publication",R3176&gt;100000,"PID",R3176&gt;30000,"RFQ",TRUE,"Transactional")</f>
        <v>Transactional</v>
      </c>
      <c r="Z3176" s="24" t="s">
        <v>8586</v>
      </c>
      <c r="AA3176" s="32">
        <v>12</v>
      </c>
      <c r="AB3176" s="24">
        <v>12</v>
      </c>
      <c r="AC3176" s="25">
        <v>45915</v>
      </c>
      <c r="AD3176" s="24" t="s">
        <v>58</v>
      </c>
      <c r="AE3176" s="24" t="s">
        <v>8347</v>
      </c>
      <c r="AF3176" s="24" t="s">
        <v>59</v>
      </c>
      <c r="AG3176" s="24" t="s">
        <v>59</v>
      </c>
      <c r="AH3176" s="24" t="s">
        <v>60</v>
      </c>
      <c r="AI3176" s="24" t="s">
        <v>60</v>
      </c>
      <c r="AJ3176" s="24" t="s">
        <v>60</v>
      </c>
      <c r="AK3176" s="24" t="s">
        <v>101</v>
      </c>
      <c r="AL3176" s="24" t="s">
        <v>70</v>
      </c>
      <c r="AM3176" s="24" t="s">
        <v>59</v>
      </c>
      <c r="AN3176" s="24" t="s">
        <v>59</v>
      </c>
      <c r="AO3176" s="24">
        <v>0</v>
      </c>
      <c r="AP3176" s="24"/>
      <c r="AQ3176" s="24" t="s">
        <v>12732</v>
      </c>
      <c r="AR3176" s="24" t="s">
        <v>12733</v>
      </c>
      <c r="AS3176" s="89">
        <f t="shared" si="640"/>
        <v>23</v>
      </c>
      <c r="AT3176" s="24"/>
    </row>
    <row r="3177" spans="1:46" s="16" customFormat="1" x14ac:dyDescent="0.5">
      <c r="A3177" s="24">
        <v>3359</v>
      </c>
      <c r="B3177" s="24" t="s">
        <v>506</v>
      </c>
      <c r="C3177" s="24"/>
      <c r="D3177" s="24" t="s">
        <v>12734</v>
      </c>
      <c r="E3177" s="24" t="s">
        <v>12735</v>
      </c>
      <c r="F3177" s="77" t="str">
        <f t="shared" si="635"/>
        <v>Gas Advisory Services</v>
      </c>
      <c r="G3177" s="24" t="s">
        <v>12734</v>
      </c>
      <c r="H3177" s="24" t="s">
        <v>12378</v>
      </c>
      <c r="I3177" s="24" t="s">
        <v>12378</v>
      </c>
      <c r="J3177" s="24" t="s">
        <v>107</v>
      </c>
      <c r="K3177" s="27" t="s">
        <v>1397</v>
      </c>
      <c r="L3177" s="25">
        <v>45915</v>
      </c>
      <c r="M3177" s="25">
        <v>46265</v>
      </c>
      <c r="N3177" s="81">
        <f t="shared" si="638"/>
        <v>46265</v>
      </c>
      <c r="O3177" s="77" t="str">
        <f t="shared" ca="1" si="639"/>
        <v>Live</v>
      </c>
      <c r="P3177" s="77" t="str" cm="1">
        <f t="array" aca="1" ref="P3177" ca="1">_xlfn.IFS((N3177-TODAY())&gt;=547,"06 Expires over 18 months",(N3177-TODAY())&gt;=365,"05 Expires in 18 months",(N3177-TODAY())&gt;=183,"04 Expires in 12 months",(N3177-TODAY())&gt;=92,"03 Expires in 6 months",(N3177-TODAY())&gt;=31,"02 Expires in 3 months",(N3177-TODAY())&gt;=0,"01 Expires in 30 days",(N3177-TODAY())&gt;=-31,"01 Expired last 30 days",(N3177-TODAY())&gt;=-92,"02 Expired last 3 months",(N3177-TODAY())&gt;=-183,"03 Expired last 6 months",(N3177-TODAY())&gt;=-365,"04 Expired last 12 months",(N3177-TODAY())&gt;=-547,"05 Expired last 18 months",TRUE,"06 Expired over 18 months")</f>
        <v>01 Expires in 30 days</v>
      </c>
      <c r="Q3177" s="65">
        <v>129478.36</v>
      </c>
      <c r="R3177" s="98">
        <f t="shared" si="641"/>
        <v>129478.36</v>
      </c>
      <c r="S3177" s="77" t="str" cm="1">
        <f t="array" ref="S3177">_xlfn.IFS(R3177&gt;5000000,"Gold",R3177&gt;=500000,"Silver",R3177&gt;30000,"Bronze",TRUE,"Transactional")</f>
        <v>Bronze</v>
      </c>
      <c r="T3177" s="24"/>
      <c r="U3177" s="27"/>
      <c r="V3177" s="27"/>
      <c r="W3177" s="77" t="str">
        <f t="shared" si="636"/>
        <v>No</v>
      </c>
      <c r="X3177" s="77" t="str">
        <f>IFERROR(_xlfn.XLOOKUP(J3177&amp;"||"&amp;K3177,'Mapping Ref.'!$J$2:$J$538,'Mapping Ref.'!$K$2:$K$538),"")</f>
        <v>Construction &amp; Estates</v>
      </c>
      <c r="Y3177" s="77" t="str" cm="1">
        <f t="array" ref="Y3177">_xlfn.IFS(R3177&gt;2000000,"For Publication",R3177&gt;100000,"PID",R3177&gt;30000,"RFQ",TRUE,"Transactional")</f>
        <v>PID</v>
      </c>
      <c r="Z3177" s="24" t="s">
        <v>2277</v>
      </c>
      <c r="AA3177" s="32">
        <v>12</v>
      </c>
      <c r="AB3177" s="24">
        <v>0</v>
      </c>
      <c r="AC3177" s="25">
        <v>45916</v>
      </c>
      <c r="AD3177" s="24" t="s">
        <v>58</v>
      </c>
      <c r="AE3177" s="24" t="s">
        <v>12736</v>
      </c>
      <c r="AF3177" s="24" t="s">
        <v>60</v>
      </c>
      <c r="AG3177" s="24" t="s">
        <v>60</v>
      </c>
      <c r="AH3177" s="24" t="s">
        <v>60</v>
      </c>
      <c r="AI3177" s="24">
        <v>3362259</v>
      </c>
      <c r="AJ3177" s="24" t="s">
        <v>59</v>
      </c>
      <c r="AK3177" s="24" t="s">
        <v>86</v>
      </c>
      <c r="AL3177" s="24" t="s">
        <v>70</v>
      </c>
      <c r="AM3177" s="24" t="s">
        <v>60</v>
      </c>
      <c r="AN3177" s="24" t="s">
        <v>59</v>
      </c>
      <c r="AO3177" s="24">
        <v>0</v>
      </c>
      <c r="AP3177" s="24"/>
      <c r="AQ3177" s="24" t="s">
        <v>12737</v>
      </c>
      <c r="AR3177" s="24" t="s">
        <v>12738</v>
      </c>
      <c r="AS3177" s="89">
        <f t="shared" si="640"/>
        <v>11</v>
      </c>
      <c r="AT3177" s="24"/>
    </row>
    <row r="3178" spans="1:46" x14ac:dyDescent="0.5">
      <c r="A3178" s="24">
        <v>3360</v>
      </c>
      <c r="B3178" s="24"/>
      <c r="C3178" s="24"/>
      <c r="D3178" s="24" t="s">
        <v>12739</v>
      </c>
      <c r="E3178" s="24" t="s">
        <v>12740</v>
      </c>
      <c r="F3178" s="77" t="str">
        <f t="shared" si="635"/>
        <v>Utility Mapping Group (UK) Ltd</v>
      </c>
      <c r="G3178" s="24" t="s">
        <v>12741</v>
      </c>
      <c r="H3178" s="24" t="s">
        <v>784</v>
      </c>
      <c r="I3178" s="24" t="s">
        <v>1128</v>
      </c>
      <c r="J3178" s="24" t="s">
        <v>321</v>
      </c>
      <c r="K3178" s="27" t="s">
        <v>3201</v>
      </c>
      <c r="L3178" s="25">
        <v>45896</v>
      </c>
      <c r="M3178" s="25">
        <v>45926</v>
      </c>
      <c r="N3178" s="81">
        <f t="shared" si="638"/>
        <v>45926</v>
      </c>
      <c r="O3178" s="77" t="str">
        <f t="shared" ca="1" si="639"/>
        <v>Expired</v>
      </c>
      <c r="P3178" s="77" t="str" cm="1">
        <f t="array" aca="1" ref="P3178" ca="1">_xlfn.IFS((N3178-TODAY())&gt;=547,"06 Expires over 18 months",(N3178-TODAY())&gt;=365,"05 Expires in 18 months",(N3178-TODAY())&gt;=183,"04 Expires in 12 months",(N3178-TODAY())&gt;=92,"03 Expires in 6 months",(N3178-TODAY())&gt;=31,"02 Expires in 3 months",(N3178-TODAY())&gt;=0,"01 Expires in 30 days",(N3178-TODAY())&gt;=-31,"01 Expired last 30 days",(N3178-TODAY())&gt;=-92,"02 Expired last 3 months",(N3178-TODAY())&gt;=-183,"03 Expired last 6 months",(N3178-TODAY())&gt;=-365,"04 Expired last 12 months",(N3178-TODAY())&gt;=-547,"05 Expired last 18 months",TRUE,"06 Expired over 18 months")</f>
        <v>04 Expired last 12 months</v>
      </c>
      <c r="Q3178" s="104"/>
      <c r="R3178" s="98">
        <v>0</v>
      </c>
      <c r="S3178" s="77" t="str" cm="1">
        <f t="array" ref="S3178">_xlfn.IFS(R3178&gt;5000000,"Gold",R3178&gt;=500000,"Silver",R3178&gt;30000,"Bronze",TRUE,"Transactional")</f>
        <v>Transactional</v>
      </c>
      <c r="T3178" s="24"/>
      <c r="U3178" s="27"/>
      <c r="V3178" s="27"/>
      <c r="W3178" s="77" t="str">
        <f t="shared" si="636"/>
        <v>No</v>
      </c>
      <c r="X3178" s="77" t="str">
        <f>IFERROR(_xlfn.XLOOKUP(J3178&amp;"||"&amp;K3178,'Mapping Ref.'!$J$2:$J$538,'Mapping Ref.'!$K$2:$K$538),"")</f>
        <v>Corporate</v>
      </c>
      <c r="Y3178" s="77" t="str" cm="1">
        <f t="array" ref="Y3178">_xlfn.IFS(R3178&gt;2000000,"For Publication",R3178&gt;100000,"PID",R3178&gt;30000,"RFQ",TRUE,"Transactional")</f>
        <v>Transactional</v>
      </c>
      <c r="Z3178" s="24" t="s">
        <v>2277</v>
      </c>
      <c r="AA3178" s="32">
        <v>0</v>
      </c>
      <c r="AB3178" s="24">
        <v>0</v>
      </c>
      <c r="AC3178" s="25">
        <v>45918</v>
      </c>
      <c r="AD3178" s="24" t="s">
        <v>58</v>
      </c>
      <c r="AE3178" s="24" t="s">
        <v>9732</v>
      </c>
      <c r="AF3178" s="24" t="s">
        <v>60</v>
      </c>
      <c r="AG3178" s="24" t="s">
        <v>60</v>
      </c>
      <c r="AH3178" s="24" t="s">
        <v>60</v>
      </c>
      <c r="AI3178" s="24">
        <v>11134524</v>
      </c>
      <c r="AJ3178" s="24" t="s">
        <v>59</v>
      </c>
      <c r="AK3178" s="24" t="s">
        <v>101</v>
      </c>
      <c r="AL3178" s="24" t="s">
        <v>70</v>
      </c>
      <c r="AM3178" s="24" t="s">
        <v>60</v>
      </c>
      <c r="AN3178" s="24" t="s">
        <v>59</v>
      </c>
      <c r="AO3178" s="24">
        <v>0</v>
      </c>
      <c r="AP3178" s="24" t="s">
        <v>8471</v>
      </c>
      <c r="AQ3178" s="24" t="s">
        <v>12742</v>
      </c>
      <c r="AR3178" s="24" t="s">
        <v>12743</v>
      </c>
      <c r="AS3178" s="89">
        <f t="shared" si="640"/>
        <v>0</v>
      </c>
      <c r="AT3178" s="24"/>
    </row>
    <row r="3179" spans="1:46" x14ac:dyDescent="0.5">
      <c r="A3179" s="24">
        <v>3361</v>
      </c>
      <c r="B3179" s="24" t="s">
        <v>506</v>
      </c>
      <c r="C3179" s="24"/>
      <c r="D3179" s="24" t="s">
        <v>7135</v>
      </c>
      <c r="E3179" s="24" t="s">
        <v>12744</v>
      </c>
      <c r="F3179" s="77" t="str">
        <f t="shared" si="635"/>
        <v>BOHSA LTD</v>
      </c>
      <c r="G3179" s="24" t="s">
        <v>7135</v>
      </c>
      <c r="H3179" s="24" t="s">
        <v>3282</v>
      </c>
      <c r="I3179" s="24" t="s">
        <v>10463</v>
      </c>
      <c r="J3179" s="24" t="s">
        <v>107</v>
      </c>
      <c r="K3179" s="27" t="s">
        <v>3283</v>
      </c>
      <c r="L3179" s="25">
        <v>45919</v>
      </c>
      <c r="M3179" s="25">
        <v>47014</v>
      </c>
      <c r="N3179" s="81">
        <f t="shared" si="638"/>
        <v>47014</v>
      </c>
      <c r="O3179" s="77" t="str">
        <f t="shared" ca="1" si="639"/>
        <v>Live</v>
      </c>
      <c r="P3179" s="77" t="str" cm="1">
        <f t="array" aca="1" ref="P3179" ca="1">_xlfn.IFS((N3179-TODAY())&gt;=547,"06 Expires over 18 months",(N3179-TODAY())&gt;=365,"05 Expires in 18 months",(N3179-TODAY())&gt;=183,"04 Expires in 12 months",(N3179-TODAY())&gt;=92,"03 Expires in 6 months",(N3179-TODAY())&gt;=31,"02 Expires in 3 months",(N3179-TODAY())&gt;=0,"01 Expires in 30 days",(N3179-TODAY())&gt;=-31,"01 Expired last 30 days",(N3179-TODAY())&gt;=-92,"02 Expired last 3 months",(N3179-TODAY())&gt;=-183,"03 Expired last 6 months",(N3179-TODAY())&gt;=-365,"04 Expired last 12 months",(N3179-TODAY())&gt;=-547,"05 Expired last 18 months",TRUE,"06 Expired over 18 months")</f>
        <v>06 Expires over 18 months</v>
      </c>
      <c r="Q3179" s="65">
        <v>8300</v>
      </c>
      <c r="R3179" s="98">
        <f t="shared" ref="R3179:R3184" si="642">MAX(Q3179,Q3179*N(AS3179)/12)</f>
        <v>24208.333333333332</v>
      </c>
      <c r="S3179" s="77" t="str" cm="1">
        <f t="array" ref="S3179">_xlfn.IFS(R3179&gt;5000000,"Gold",R3179&gt;=500000,"Silver",R3179&gt;30000,"Bronze",TRUE,"Transactional")</f>
        <v>Transactional</v>
      </c>
      <c r="T3179" s="24"/>
      <c r="U3179" s="27"/>
      <c r="V3179" s="27"/>
      <c r="W3179" s="77" t="str">
        <f t="shared" si="636"/>
        <v>No</v>
      </c>
      <c r="X3179" s="77" t="str">
        <f>IFERROR(_xlfn.XLOOKUP(J3179&amp;"||"&amp;K3179,'Mapping Ref.'!$J$2:$J$538,'Mapping Ref.'!$K$2:$K$538),"")</f>
        <v>Construction &amp; Estates</v>
      </c>
      <c r="Y3179" s="77" t="str" cm="1">
        <f t="array" ref="Y3179">_xlfn.IFS(R3179&gt;2000000,"For Publication",R3179&gt;100000,"PID",R3179&gt;30000,"RFQ",TRUE,"Transactional")</f>
        <v>Transactional</v>
      </c>
      <c r="Z3179" s="24" t="s">
        <v>2277</v>
      </c>
      <c r="AA3179" s="32">
        <v>36</v>
      </c>
      <c r="AB3179" s="24">
        <v>0</v>
      </c>
      <c r="AC3179" s="25">
        <v>45919</v>
      </c>
      <c r="AD3179" s="24" t="s">
        <v>58</v>
      </c>
      <c r="AE3179" s="24" t="s">
        <v>8375</v>
      </c>
      <c r="AF3179" s="24" t="s">
        <v>60</v>
      </c>
      <c r="AG3179" s="24" t="s">
        <v>59</v>
      </c>
      <c r="AH3179" s="24" t="s">
        <v>60</v>
      </c>
      <c r="AI3179" s="24">
        <v>9845834</v>
      </c>
      <c r="AJ3179" s="24" t="s">
        <v>59</v>
      </c>
      <c r="AK3179" s="24" t="s">
        <v>101</v>
      </c>
      <c r="AL3179" s="24" t="s">
        <v>70</v>
      </c>
      <c r="AM3179" s="24" t="s">
        <v>60</v>
      </c>
      <c r="AN3179" s="24" t="s">
        <v>59</v>
      </c>
      <c r="AO3179" s="24">
        <v>0</v>
      </c>
      <c r="AP3179" s="24"/>
      <c r="AQ3179" s="24" t="s">
        <v>12745</v>
      </c>
      <c r="AR3179" s="24" t="s">
        <v>12746</v>
      </c>
      <c r="AS3179" s="89">
        <f t="shared" si="640"/>
        <v>35</v>
      </c>
      <c r="AT3179" s="24" t="s">
        <v>7135</v>
      </c>
    </row>
    <row r="3180" spans="1:46" x14ac:dyDescent="0.5">
      <c r="A3180" s="24">
        <v>3362</v>
      </c>
      <c r="B3180" s="24" t="s">
        <v>506</v>
      </c>
      <c r="C3180" s="24"/>
      <c r="D3180" s="24" t="s">
        <v>8750</v>
      </c>
      <c r="E3180" s="24" t="s">
        <v>12747</v>
      </c>
      <c r="F3180" s="77" t="str">
        <f t="shared" si="635"/>
        <v>KELTIC LIMITED</v>
      </c>
      <c r="G3180" s="24" t="s">
        <v>8750</v>
      </c>
      <c r="H3180" s="24" t="s">
        <v>3282</v>
      </c>
      <c r="I3180" s="24" t="s">
        <v>10463</v>
      </c>
      <c r="J3180" s="24" t="s">
        <v>107</v>
      </c>
      <c r="K3180" s="27" t="s">
        <v>3283</v>
      </c>
      <c r="L3180" s="25">
        <v>45919</v>
      </c>
      <c r="M3180" s="25">
        <v>47014</v>
      </c>
      <c r="N3180" s="81">
        <f t="shared" si="638"/>
        <v>47014</v>
      </c>
      <c r="O3180" s="77" t="str">
        <f t="shared" ca="1" si="639"/>
        <v>Live</v>
      </c>
      <c r="P3180" s="77" t="str" cm="1">
        <f t="array" aca="1" ref="P3180" ca="1">_xlfn.IFS((N3180-TODAY())&gt;=547,"06 Expires over 18 months",(N3180-TODAY())&gt;=365,"05 Expires in 18 months",(N3180-TODAY())&gt;=183,"04 Expires in 12 months",(N3180-TODAY())&gt;=92,"03 Expires in 6 months",(N3180-TODAY())&gt;=31,"02 Expires in 3 months",(N3180-TODAY())&gt;=0,"01 Expires in 30 days",(N3180-TODAY())&gt;=-31,"01 Expired last 30 days",(N3180-TODAY())&gt;=-92,"02 Expired last 3 months",(N3180-TODAY())&gt;=-183,"03 Expired last 6 months",(N3180-TODAY())&gt;=-365,"04 Expired last 12 months",(N3180-TODAY())&gt;=-547,"05 Expired last 18 months",TRUE,"06 Expired over 18 months")</f>
        <v>06 Expires over 18 months</v>
      </c>
      <c r="Q3180" s="65">
        <v>8300</v>
      </c>
      <c r="R3180" s="98">
        <f t="shared" si="642"/>
        <v>24208.333333333332</v>
      </c>
      <c r="S3180" s="77" t="str" cm="1">
        <f t="array" ref="S3180">_xlfn.IFS(R3180&gt;5000000,"Gold",R3180&gt;=500000,"Silver",R3180&gt;30000,"Bronze",TRUE,"Transactional")</f>
        <v>Transactional</v>
      </c>
      <c r="T3180" s="24"/>
      <c r="U3180" s="27"/>
      <c r="V3180" s="27"/>
      <c r="W3180" s="77" t="str">
        <f t="shared" si="636"/>
        <v>No</v>
      </c>
      <c r="X3180" s="77" t="str">
        <f>IFERROR(_xlfn.XLOOKUP(J3180&amp;"||"&amp;K3180,'Mapping Ref.'!$J$2:$J$538,'Mapping Ref.'!$K$2:$K$538),"")</f>
        <v>Construction &amp; Estates</v>
      </c>
      <c r="Y3180" s="77" t="str" cm="1">
        <f t="array" ref="Y3180">_xlfn.IFS(R3180&gt;2000000,"For Publication",R3180&gt;100000,"PID",R3180&gt;30000,"RFQ",TRUE,"Transactional")</f>
        <v>Transactional</v>
      </c>
      <c r="Z3180" s="24" t="s">
        <v>2277</v>
      </c>
      <c r="AA3180" s="32">
        <v>36</v>
      </c>
      <c r="AB3180" s="24">
        <v>0</v>
      </c>
      <c r="AC3180" s="25">
        <v>45919</v>
      </c>
      <c r="AD3180" s="24" t="s">
        <v>58</v>
      </c>
      <c r="AE3180" s="24" t="s">
        <v>8375</v>
      </c>
      <c r="AF3180" s="24" t="s">
        <v>60</v>
      </c>
      <c r="AG3180" s="24" t="s">
        <v>59</v>
      </c>
      <c r="AH3180" s="24" t="s">
        <v>60</v>
      </c>
      <c r="AI3180" s="24">
        <v>5055453</v>
      </c>
      <c r="AJ3180" s="24" t="s">
        <v>60</v>
      </c>
      <c r="AK3180" s="24" t="s">
        <v>101</v>
      </c>
      <c r="AL3180" s="24" t="s">
        <v>70</v>
      </c>
      <c r="AM3180" s="24" t="s">
        <v>60</v>
      </c>
      <c r="AN3180" s="24" t="s">
        <v>59</v>
      </c>
      <c r="AO3180" s="24">
        <v>0</v>
      </c>
      <c r="AP3180" s="24"/>
      <c r="AQ3180" s="24" t="s">
        <v>12748</v>
      </c>
      <c r="AR3180" s="24" t="s">
        <v>12749</v>
      </c>
      <c r="AS3180" s="89">
        <f t="shared" si="640"/>
        <v>35</v>
      </c>
      <c r="AT3180" s="24" t="s">
        <v>8750</v>
      </c>
    </row>
    <row r="3181" spans="1:46" x14ac:dyDescent="0.5">
      <c r="A3181" s="24">
        <v>3363</v>
      </c>
      <c r="B3181" s="24" t="s">
        <v>506</v>
      </c>
      <c r="C3181" s="24"/>
      <c r="D3181" s="24" t="s">
        <v>12750</v>
      </c>
      <c r="E3181" s="24" t="s">
        <v>12751</v>
      </c>
      <c r="F3181" s="77">
        <f t="shared" si="635"/>
        <v>10001550</v>
      </c>
      <c r="G3181" s="24">
        <v>10001550</v>
      </c>
      <c r="H3181" s="24" t="s">
        <v>3379</v>
      </c>
      <c r="I3181" s="24" t="s">
        <v>3379</v>
      </c>
      <c r="J3181" s="24" t="s">
        <v>190</v>
      </c>
      <c r="K3181" s="24" t="s">
        <v>755</v>
      </c>
      <c r="L3181" s="25">
        <v>45919</v>
      </c>
      <c r="M3181" s="36">
        <v>46649</v>
      </c>
      <c r="N3181" s="81">
        <f t="shared" si="638"/>
        <v>46649</v>
      </c>
      <c r="O3181" s="77" t="str">
        <f t="shared" ca="1" si="639"/>
        <v>Live</v>
      </c>
      <c r="P3181" s="77" t="str" cm="1">
        <f t="array" aca="1" ref="P3181" ca="1">_xlfn.IFS((N3181-TODAY())&gt;=547,"06 Expires over 18 months",(N3181-TODAY())&gt;=365,"05 Expires in 18 months",(N3181-TODAY())&gt;=183,"04 Expires in 12 months",(N3181-TODAY())&gt;=92,"03 Expires in 6 months",(N3181-TODAY())&gt;=31,"02 Expires in 3 months",(N3181-TODAY())&gt;=0,"01 Expires in 30 days",(N3181-TODAY())&gt;=-31,"01 Expired last 30 days",(N3181-TODAY())&gt;=-92,"02 Expired last 3 months",(N3181-TODAY())&gt;=-183,"03 Expired last 6 months",(N3181-TODAY())&gt;=-365,"04 Expired last 12 months",(N3181-TODAY())&gt;=-547,"05 Expired last 18 months",TRUE,"06 Expired over 18 months")</f>
        <v>05 Expires in 18 months</v>
      </c>
      <c r="Q3181" s="65">
        <v>10000</v>
      </c>
      <c r="R3181" s="98">
        <f t="shared" si="642"/>
        <v>20000</v>
      </c>
      <c r="S3181" s="77" t="str" cm="1">
        <f t="array" ref="S3181">_xlfn.IFS(R3181&gt;5000000,"Gold",R3181&gt;=500000,"Silver",R3181&gt;30000,"Bronze",TRUE,"Transactional")</f>
        <v>Transactional</v>
      </c>
      <c r="T3181" s="24"/>
      <c r="U3181" s="27"/>
      <c r="V3181" s="27"/>
      <c r="W3181" s="77" t="str">
        <f t="shared" si="636"/>
        <v>No</v>
      </c>
      <c r="X3181" s="77" t="str">
        <f>IFERROR(_xlfn.XLOOKUP(J3181&amp;"||"&amp;K3181,'Mapping Ref.'!$J$2:$J$538,'Mapping Ref.'!$K$2:$K$538),"")</f>
        <v>Childrens &amp; Adults</v>
      </c>
      <c r="Y3181" s="77" t="str" cm="1">
        <f t="array" ref="Y3181">_xlfn.IFS(R3181&gt;2000000,"For Publication",R3181&gt;100000,"PID",R3181&gt;30000,"RFQ",TRUE,"Transactional")</f>
        <v>Transactional</v>
      </c>
      <c r="Z3181" s="24" t="s">
        <v>8586</v>
      </c>
      <c r="AA3181" s="32">
        <v>24</v>
      </c>
      <c r="AB3181" s="24">
        <v>0</v>
      </c>
      <c r="AC3181" s="25">
        <v>45919</v>
      </c>
      <c r="AD3181" s="24" t="s">
        <v>58</v>
      </c>
      <c r="AE3181" s="24" t="s">
        <v>60</v>
      </c>
      <c r="AF3181" s="24" t="s">
        <v>59</v>
      </c>
      <c r="AG3181" s="24" t="s">
        <v>60</v>
      </c>
      <c r="AH3181" s="24" t="s">
        <v>60</v>
      </c>
      <c r="AI3181" s="24" t="s">
        <v>8471</v>
      </c>
      <c r="AJ3181" s="24" t="s">
        <v>60</v>
      </c>
      <c r="AK3181" s="24" t="s">
        <v>101</v>
      </c>
      <c r="AL3181" s="24" t="s">
        <v>70</v>
      </c>
      <c r="AM3181" s="24" t="s">
        <v>60</v>
      </c>
      <c r="AN3181" s="24" t="s">
        <v>8471</v>
      </c>
      <c r="AO3181" s="24">
        <v>0</v>
      </c>
      <c r="AP3181" s="24" t="s">
        <v>12752</v>
      </c>
      <c r="AQ3181" s="24" t="s">
        <v>12753</v>
      </c>
      <c r="AR3181" s="24" t="s">
        <v>12754</v>
      </c>
      <c r="AS3181" s="89">
        <f t="shared" si="640"/>
        <v>24</v>
      </c>
      <c r="AT3181" s="24"/>
    </row>
    <row r="3182" spans="1:46" x14ac:dyDescent="0.5">
      <c r="A3182" s="24">
        <v>3364</v>
      </c>
      <c r="B3182" s="24" t="s">
        <v>506</v>
      </c>
      <c r="C3182" s="24"/>
      <c r="D3182" s="24" t="s">
        <v>12755</v>
      </c>
      <c r="E3182" s="24" t="s">
        <v>12756</v>
      </c>
      <c r="F3182" s="77" t="str">
        <f t="shared" si="635"/>
        <v>London School of Hygiene and Tropical Medicine</v>
      </c>
      <c r="G3182" s="24" t="s">
        <v>12757</v>
      </c>
      <c r="H3182" s="24" t="s">
        <v>12697</v>
      </c>
      <c r="I3182" s="24" t="s">
        <v>12698</v>
      </c>
      <c r="J3182" s="24" t="s">
        <v>97</v>
      </c>
      <c r="K3182" s="27" t="s">
        <v>10205</v>
      </c>
      <c r="L3182" s="25">
        <v>45292</v>
      </c>
      <c r="M3182" s="25">
        <v>47118</v>
      </c>
      <c r="N3182" s="81">
        <f t="shared" si="638"/>
        <v>47483</v>
      </c>
      <c r="O3182" s="77" t="str">
        <f t="shared" ca="1" si="639"/>
        <v>Live</v>
      </c>
      <c r="P3182" s="77" t="str" cm="1">
        <f t="array" aca="1" ref="P3182" ca="1">_xlfn.IFS((N3182-TODAY())&gt;=547,"06 Expires over 18 months",(N3182-TODAY())&gt;=365,"05 Expires in 18 months",(N3182-TODAY())&gt;=183,"04 Expires in 12 months",(N3182-TODAY())&gt;=92,"03 Expires in 6 months",(N3182-TODAY())&gt;=31,"02 Expires in 3 months",(N3182-TODAY())&gt;=0,"01 Expires in 30 days",(N3182-TODAY())&gt;=-31,"01 Expired last 30 days",(N3182-TODAY())&gt;=-92,"02 Expired last 3 months",(N3182-TODAY())&gt;=-183,"03 Expired last 6 months",(N3182-TODAY())&gt;=-365,"04 Expired last 12 months",(N3182-TODAY())&gt;=-547,"05 Expired last 18 months",TRUE,"06 Expired over 18 months")</f>
        <v>06 Expires over 18 months</v>
      </c>
      <c r="Q3182" s="65">
        <v>273003.34000000003</v>
      </c>
      <c r="R3182" s="98">
        <f t="shared" si="642"/>
        <v>1615269.7616666667</v>
      </c>
      <c r="S3182" s="77" t="str" cm="1">
        <f t="array" ref="S3182">_xlfn.IFS(R3182&gt;5000000,"Gold",R3182&gt;=500000,"Silver",R3182&gt;30000,"Bronze",TRUE,"Transactional")</f>
        <v>Silver</v>
      </c>
      <c r="T3182" s="24"/>
      <c r="U3182" s="27"/>
      <c r="V3182" s="27"/>
      <c r="W3182" s="77" t="str">
        <f t="shared" si="636"/>
        <v>Yes</v>
      </c>
      <c r="X3182" s="77" t="str">
        <f>IFERROR(_xlfn.XLOOKUP(J3182&amp;"||"&amp;K3182,'Mapping Ref.'!$J$2:$J$538,'Mapping Ref.'!$K$2:$K$538),"")</f>
        <v>Corporate</v>
      </c>
      <c r="Y3182" s="77" t="str" cm="1">
        <f t="array" ref="Y3182">_xlfn.IFS(R3182&gt;2000000,"For Publication",R3182&gt;100000,"PID",R3182&gt;30000,"RFQ",TRUE,"Transactional")</f>
        <v>PID</v>
      </c>
      <c r="Z3182" s="24" t="s">
        <v>8586</v>
      </c>
      <c r="AA3182" s="32">
        <v>60</v>
      </c>
      <c r="AB3182" s="24">
        <v>12</v>
      </c>
      <c r="AC3182" s="25">
        <v>45919</v>
      </c>
      <c r="AD3182" s="24" t="s">
        <v>58</v>
      </c>
      <c r="AE3182" s="24" t="s">
        <v>11157</v>
      </c>
      <c r="AF3182" s="24" t="s">
        <v>60</v>
      </c>
      <c r="AG3182" s="24" t="s">
        <v>60</v>
      </c>
      <c r="AH3182" s="24" t="s">
        <v>60</v>
      </c>
      <c r="AI3182" s="24" t="s">
        <v>12758</v>
      </c>
      <c r="AJ3182" s="24" t="s">
        <v>59</v>
      </c>
      <c r="AK3182" s="24" t="s">
        <v>86</v>
      </c>
      <c r="AL3182" s="24" t="s">
        <v>70</v>
      </c>
      <c r="AM3182" s="24" t="s">
        <v>59</v>
      </c>
      <c r="AN3182" s="24" t="s">
        <v>8471</v>
      </c>
      <c r="AO3182" s="24">
        <v>0</v>
      </c>
      <c r="AP3182" s="24"/>
      <c r="AQ3182" s="24" t="s">
        <v>12759</v>
      </c>
      <c r="AR3182" s="24" t="s">
        <v>12760</v>
      </c>
      <c r="AS3182" s="89">
        <f t="shared" si="640"/>
        <v>71</v>
      </c>
      <c r="AT3182" s="24"/>
    </row>
    <row r="3183" spans="1:46" x14ac:dyDescent="0.5">
      <c r="A3183" s="24">
        <v>3365</v>
      </c>
      <c r="B3183" s="24" t="s">
        <v>506</v>
      </c>
      <c r="C3183" s="24"/>
      <c r="D3183" s="24" t="s">
        <v>12755</v>
      </c>
      <c r="E3183" s="24" t="s">
        <v>12761</v>
      </c>
      <c r="F3183" s="77" t="str">
        <f t="shared" si="635"/>
        <v>Institute of Development Studies</v>
      </c>
      <c r="G3183" s="24" t="s">
        <v>12762</v>
      </c>
      <c r="H3183" s="24" t="s">
        <v>12697</v>
      </c>
      <c r="I3183" s="24" t="s">
        <v>12698</v>
      </c>
      <c r="J3183" s="24" t="s">
        <v>97</v>
      </c>
      <c r="K3183" s="27" t="s">
        <v>10205</v>
      </c>
      <c r="L3183" s="25">
        <v>45292</v>
      </c>
      <c r="M3183" s="25">
        <v>47118</v>
      </c>
      <c r="N3183" s="81">
        <f t="shared" si="638"/>
        <v>47483</v>
      </c>
      <c r="O3183" s="77" t="str">
        <f t="shared" ca="1" si="639"/>
        <v>Live</v>
      </c>
      <c r="P3183" s="77" t="str" cm="1">
        <f t="array" aca="1" ref="P3183" ca="1">_xlfn.IFS((N3183-TODAY())&gt;=547,"06 Expires over 18 months",(N3183-TODAY())&gt;=365,"05 Expires in 18 months",(N3183-TODAY())&gt;=183,"04 Expires in 12 months",(N3183-TODAY())&gt;=92,"03 Expires in 6 months",(N3183-TODAY())&gt;=31,"02 Expires in 3 months",(N3183-TODAY())&gt;=0,"01 Expires in 30 days",(N3183-TODAY())&gt;=-31,"01 Expired last 30 days",(N3183-TODAY())&gt;=-92,"02 Expired last 3 months",(N3183-TODAY())&gt;=-183,"03 Expired last 6 months",(N3183-TODAY())&gt;=-365,"04 Expired last 12 months",(N3183-TODAY())&gt;=-547,"05 Expired last 18 months",TRUE,"06 Expired over 18 months")</f>
        <v>06 Expires over 18 months</v>
      </c>
      <c r="Q3183" s="65">
        <v>365600.29</v>
      </c>
      <c r="R3183" s="98">
        <f t="shared" si="642"/>
        <v>2163135.0491666668</v>
      </c>
      <c r="S3183" s="77" t="str" cm="1">
        <f t="array" ref="S3183">_xlfn.IFS(R3183&gt;5000000,"Gold",R3183&gt;=500000,"Silver",R3183&gt;30000,"Bronze",TRUE,"Transactional")</f>
        <v>Silver</v>
      </c>
      <c r="T3183" s="24"/>
      <c r="U3183" s="27"/>
      <c r="V3183" s="27"/>
      <c r="W3183" s="77" t="str">
        <f t="shared" si="636"/>
        <v>Yes</v>
      </c>
      <c r="X3183" s="77" t="str">
        <f>IFERROR(_xlfn.XLOOKUP(J3183&amp;"||"&amp;K3183,'Mapping Ref.'!$J$2:$J$538,'Mapping Ref.'!$K$2:$K$538),"")</f>
        <v>Corporate</v>
      </c>
      <c r="Y3183" s="77" t="str" cm="1">
        <f t="array" ref="Y3183">_xlfn.IFS(R3183&gt;2000000,"For Publication",R3183&gt;100000,"PID",R3183&gt;30000,"RFQ",TRUE,"Transactional")</f>
        <v>For Publication</v>
      </c>
      <c r="Z3183" s="24" t="s">
        <v>8586</v>
      </c>
      <c r="AA3183" s="32">
        <v>60</v>
      </c>
      <c r="AB3183" s="24">
        <v>12</v>
      </c>
      <c r="AC3183" s="25">
        <v>45919</v>
      </c>
      <c r="AD3183" s="24" t="s">
        <v>58</v>
      </c>
      <c r="AE3183" s="24" t="s">
        <v>12763</v>
      </c>
      <c r="AF3183" s="24" t="s">
        <v>60</v>
      </c>
      <c r="AG3183" s="24" t="s">
        <v>60</v>
      </c>
      <c r="AH3183" s="24" t="s">
        <v>60</v>
      </c>
      <c r="AI3183" s="24">
        <v>306371</v>
      </c>
      <c r="AJ3183" s="24" t="s">
        <v>59</v>
      </c>
      <c r="AK3183" s="24" t="s">
        <v>86</v>
      </c>
      <c r="AL3183" s="24" t="s">
        <v>70</v>
      </c>
      <c r="AM3183" s="24" t="s">
        <v>59</v>
      </c>
      <c r="AN3183" s="24" t="s">
        <v>8471</v>
      </c>
      <c r="AO3183" s="24">
        <v>0</v>
      </c>
      <c r="AP3183" s="24" t="s">
        <v>8471</v>
      </c>
      <c r="AQ3183" s="24" t="s">
        <v>12764</v>
      </c>
      <c r="AR3183" s="24" t="s">
        <v>12765</v>
      </c>
      <c r="AS3183" s="89">
        <f t="shared" si="640"/>
        <v>71</v>
      </c>
      <c r="AT3183" s="24"/>
    </row>
    <row r="3184" spans="1:46" x14ac:dyDescent="0.5">
      <c r="A3184" s="24">
        <v>3366</v>
      </c>
      <c r="B3184" s="24" t="s">
        <v>506</v>
      </c>
      <c r="C3184" s="24"/>
      <c r="D3184" s="24" t="s">
        <v>12521</v>
      </c>
      <c r="E3184" s="24" t="s">
        <v>12522</v>
      </c>
      <c r="F3184" s="77" t="str">
        <f t="shared" si="635"/>
        <v>Arribatec UK Ltd</v>
      </c>
      <c r="G3184" s="24" t="s">
        <v>12521</v>
      </c>
      <c r="H3184" s="24" t="s">
        <v>9249</v>
      </c>
      <c r="I3184" s="24" t="s">
        <v>4563</v>
      </c>
      <c r="J3184" s="24" t="s">
        <v>52</v>
      </c>
      <c r="K3184" s="27" t="s">
        <v>116</v>
      </c>
      <c r="L3184" s="25">
        <v>45931</v>
      </c>
      <c r="M3184" s="25">
        <v>46387</v>
      </c>
      <c r="N3184" s="81">
        <f t="shared" si="638"/>
        <v>46387</v>
      </c>
      <c r="O3184" s="77" t="str">
        <f t="shared" ca="1" si="639"/>
        <v>Live</v>
      </c>
      <c r="P3184" s="77" t="str" cm="1">
        <f t="array" aca="1" ref="P3184" ca="1">_xlfn.IFS((N3184-TODAY())&gt;=547,"06 Expires over 18 months",(N3184-TODAY())&gt;=365,"05 Expires in 18 months",(N3184-TODAY())&gt;=183,"04 Expires in 12 months",(N3184-TODAY())&gt;=92,"03 Expires in 6 months",(N3184-TODAY())&gt;=31,"02 Expires in 3 months",(N3184-TODAY())&gt;=0,"01 Expires in 30 days",(N3184-TODAY())&gt;=-31,"01 Expired last 30 days",(N3184-TODAY())&gt;=-92,"02 Expired last 3 months",(N3184-TODAY())&gt;=-183,"03 Expired last 6 months",(N3184-TODAY())&gt;=-365,"04 Expired last 12 months",(N3184-TODAY())&gt;=-547,"05 Expired last 18 months",TRUE,"06 Expired over 18 months")</f>
        <v>03 Expires in 6 months</v>
      </c>
      <c r="Q3184" s="65">
        <v>109532</v>
      </c>
      <c r="R3184" s="98">
        <f t="shared" si="642"/>
        <v>127787.33333333333</v>
      </c>
      <c r="S3184" s="77" t="str" cm="1">
        <f t="array" ref="S3184">_xlfn.IFS(R3184&gt;5000000,"Gold",R3184&gt;=500000,"Silver",R3184&gt;30000,"Bronze",TRUE,"Transactional")</f>
        <v>Bronze</v>
      </c>
      <c r="T3184" s="24"/>
      <c r="U3184" s="27"/>
      <c r="V3184" s="27"/>
      <c r="W3184" s="77" t="str">
        <f t="shared" si="636"/>
        <v>No</v>
      </c>
      <c r="X3184" s="77" t="str">
        <f>IFERROR(_xlfn.XLOOKUP(J3184&amp;"||"&amp;K3184,'Mapping Ref.'!$J$2:$J$538,'Mapping Ref.'!$K$2:$K$538),"")</f>
        <v>ICT</v>
      </c>
      <c r="Y3184" s="77" t="str" cm="1">
        <f t="array" ref="Y3184">_xlfn.IFS(R3184&gt;2000000,"For Publication",R3184&gt;100000,"PID",R3184&gt;30000,"RFQ",TRUE,"Transactional")</f>
        <v>PID</v>
      </c>
      <c r="Z3184" s="24" t="s">
        <v>2277</v>
      </c>
      <c r="AA3184" s="32">
        <v>3</v>
      </c>
      <c r="AB3184" s="24">
        <v>0</v>
      </c>
      <c r="AC3184" s="25">
        <v>45922</v>
      </c>
      <c r="AD3184" s="24" t="s">
        <v>58</v>
      </c>
      <c r="AE3184" s="24" t="s">
        <v>12523</v>
      </c>
      <c r="AF3184" s="24" t="s">
        <v>60</v>
      </c>
      <c r="AG3184" s="24" t="s">
        <v>59</v>
      </c>
      <c r="AH3184" s="24" t="s">
        <v>60</v>
      </c>
      <c r="AI3184" s="24">
        <v>3054901</v>
      </c>
      <c r="AJ3184" s="24" t="s">
        <v>59</v>
      </c>
      <c r="AK3184" s="24" t="s">
        <v>86</v>
      </c>
      <c r="AL3184" s="24" t="s">
        <v>70</v>
      </c>
      <c r="AM3184" s="24" t="s">
        <v>59</v>
      </c>
      <c r="AN3184" s="24" t="s">
        <v>8471</v>
      </c>
      <c r="AO3184" s="24">
        <v>0</v>
      </c>
      <c r="AP3184" s="24"/>
      <c r="AQ3184" s="24" t="s">
        <v>12766</v>
      </c>
      <c r="AR3184" s="24" t="s">
        <v>12767</v>
      </c>
      <c r="AS3184" s="89">
        <f t="shared" si="640"/>
        <v>14</v>
      </c>
      <c r="AT3184" s="24"/>
    </row>
    <row r="3185" spans="1:46" x14ac:dyDescent="0.5">
      <c r="A3185" s="24">
        <v>3367</v>
      </c>
      <c r="B3185" s="24"/>
      <c r="C3185" s="24"/>
      <c r="D3185" s="24" t="s">
        <v>12768</v>
      </c>
      <c r="E3185" s="24" t="s">
        <v>12769</v>
      </c>
      <c r="F3185" s="77" t="str">
        <f t="shared" si="635"/>
        <v>Ragstone Limited</v>
      </c>
      <c r="G3185" s="24" t="s">
        <v>12770</v>
      </c>
      <c r="H3185" s="24" t="s">
        <v>784</v>
      </c>
      <c r="I3185" s="24" t="s">
        <v>1128</v>
      </c>
      <c r="J3185" s="24" t="s">
        <v>321</v>
      </c>
      <c r="K3185" s="27" t="s">
        <v>3201</v>
      </c>
      <c r="L3185" s="25">
        <v>45903</v>
      </c>
      <c r="M3185" s="25">
        <v>45933</v>
      </c>
      <c r="N3185" s="81">
        <f t="shared" si="638"/>
        <v>45933</v>
      </c>
      <c r="O3185" s="77" t="str">
        <f t="shared" ca="1" si="639"/>
        <v>Expired</v>
      </c>
      <c r="P3185" s="77" t="str" cm="1">
        <f t="array" aca="1" ref="P3185" ca="1">_xlfn.IFS((N3185-TODAY())&gt;=547,"06 Expires over 18 months",(N3185-TODAY())&gt;=365,"05 Expires in 18 months",(N3185-TODAY())&gt;=183,"04 Expires in 12 months",(N3185-TODAY())&gt;=92,"03 Expires in 6 months",(N3185-TODAY())&gt;=31,"02 Expires in 3 months",(N3185-TODAY())&gt;=0,"01 Expires in 30 days",(N3185-TODAY())&gt;=-31,"01 Expired last 30 days",(N3185-TODAY())&gt;=-92,"02 Expired last 3 months",(N3185-TODAY())&gt;=-183,"03 Expired last 6 months",(N3185-TODAY())&gt;=-365,"04 Expired last 12 months",(N3185-TODAY())&gt;=-547,"05 Expired last 18 months",TRUE,"06 Expired over 18 months")</f>
        <v>04 Expired last 12 months</v>
      </c>
      <c r="Q3185" s="104"/>
      <c r="R3185" s="98">
        <v>0</v>
      </c>
      <c r="S3185" s="77" t="str" cm="1">
        <f t="array" ref="S3185">_xlfn.IFS(R3185&gt;5000000,"Gold",R3185&gt;=500000,"Silver",R3185&gt;30000,"Bronze",TRUE,"Transactional")</f>
        <v>Transactional</v>
      </c>
      <c r="T3185" s="24"/>
      <c r="U3185" s="27"/>
      <c r="V3185" s="27"/>
      <c r="W3185" s="77" t="str">
        <f t="shared" si="636"/>
        <v>No</v>
      </c>
      <c r="X3185" s="77" t="str">
        <f>IFERROR(_xlfn.XLOOKUP(J3185&amp;"||"&amp;K3185,'Mapping Ref.'!$J$2:$J$538,'Mapping Ref.'!$K$2:$K$538),"")</f>
        <v>Corporate</v>
      </c>
      <c r="Y3185" s="77" t="str" cm="1">
        <f t="array" ref="Y3185">_xlfn.IFS(R3185&gt;2000000,"For Publication",R3185&gt;100000,"PID",R3185&gt;30000,"RFQ",TRUE,"Transactional")</f>
        <v>Transactional</v>
      </c>
      <c r="Z3185" s="24" t="s">
        <v>2277</v>
      </c>
      <c r="AA3185" s="32">
        <v>0</v>
      </c>
      <c r="AB3185" s="24">
        <v>0</v>
      </c>
      <c r="AC3185" s="25">
        <v>45922</v>
      </c>
      <c r="AD3185" s="24" t="s">
        <v>58</v>
      </c>
      <c r="AE3185" s="24" t="s">
        <v>9732</v>
      </c>
      <c r="AF3185" s="24" t="s">
        <v>60</v>
      </c>
      <c r="AG3185" s="24" t="s">
        <v>60</v>
      </c>
      <c r="AH3185" s="24" t="s">
        <v>60</v>
      </c>
      <c r="AI3185" s="24">
        <v>6233332</v>
      </c>
      <c r="AJ3185" s="24" t="s">
        <v>59</v>
      </c>
      <c r="AK3185" s="24" t="s">
        <v>101</v>
      </c>
      <c r="AL3185" s="24" t="s">
        <v>70</v>
      </c>
      <c r="AM3185" s="24" t="s">
        <v>60</v>
      </c>
      <c r="AN3185" s="24" t="s">
        <v>59</v>
      </c>
      <c r="AO3185" s="24">
        <v>0</v>
      </c>
      <c r="AP3185" s="24" t="s">
        <v>8471</v>
      </c>
      <c r="AQ3185" s="24" t="s">
        <v>12771</v>
      </c>
      <c r="AR3185" s="24" t="s">
        <v>12772</v>
      </c>
      <c r="AS3185" s="89">
        <f t="shared" si="640"/>
        <v>1</v>
      </c>
      <c r="AT3185" s="24"/>
    </row>
    <row r="3186" spans="1:46" x14ac:dyDescent="0.5">
      <c r="A3186" s="24">
        <v>3368</v>
      </c>
      <c r="B3186" s="24" t="s">
        <v>506</v>
      </c>
      <c r="C3186" s="24"/>
      <c r="D3186" s="24" t="s">
        <v>12773</v>
      </c>
      <c r="E3186" s="24" t="s">
        <v>12774</v>
      </c>
      <c r="F3186" s="77" t="str">
        <f t="shared" si="635"/>
        <v>LENNIE ENVIRONMENTAL LIMITED</v>
      </c>
      <c r="G3186" s="24" t="s">
        <v>12773</v>
      </c>
      <c r="H3186" s="24" t="s">
        <v>3282</v>
      </c>
      <c r="I3186" s="24" t="s">
        <v>10463</v>
      </c>
      <c r="J3186" s="24" t="s">
        <v>107</v>
      </c>
      <c r="K3186" s="27" t="s">
        <v>3283</v>
      </c>
      <c r="L3186" s="25">
        <v>45931</v>
      </c>
      <c r="M3186" s="25">
        <v>46295</v>
      </c>
      <c r="N3186" s="81">
        <f t="shared" si="638"/>
        <v>46295</v>
      </c>
      <c r="O3186" s="77" t="str">
        <f t="shared" ca="1" si="639"/>
        <v>Live</v>
      </c>
      <c r="P3186" s="77" t="str" cm="1">
        <f t="array" aca="1" ref="P3186" ca="1">_xlfn.IFS((N3186-TODAY())&gt;=547,"06 Expires over 18 months",(N3186-TODAY())&gt;=365,"05 Expires in 18 months",(N3186-TODAY())&gt;=183,"04 Expires in 12 months",(N3186-TODAY())&gt;=92,"03 Expires in 6 months",(N3186-TODAY())&gt;=31,"02 Expires in 3 months",(N3186-TODAY())&gt;=0,"01 Expires in 30 days",(N3186-TODAY())&gt;=-31,"01 Expired last 30 days",(N3186-TODAY())&gt;=-92,"02 Expired last 3 months",(N3186-TODAY())&gt;=-183,"03 Expired last 6 months",(N3186-TODAY())&gt;=-365,"04 Expired last 12 months",(N3186-TODAY())&gt;=-547,"05 Expired last 18 months",TRUE,"06 Expired over 18 months")</f>
        <v>02 Expires in 3 months</v>
      </c>
      <c r="Q3186" s="65">
        <v>24500</v>
      </c>
      <c r="R3186" s="98">
        <f>MAX(Q3186,Q3186*N(AS3186)/12)</f>
        <v>24500</v>
      </c>
      <c r="S3186" s="77" t="str" cm="1">
        <f t="array" ref="S3186">_xlfn.IFS(R3186&gt;5000000,"Gold",R3186&gt;=500000,"Silver",R3186&gt;30000,"Bronze",TRUE,"Transactional")</f>
        <v>Transactional</v>
      </c>
      <c r="T3186" s="24"/>
      <c r="U3186" s="27"/>
      <c r="V3186" s="27"/>
      <c r="W3186" s="77" t="str">
        <f t="shared" si="636"/>
        <v>No</v>
      </c>
      <c r="X3186" s="77" t="str">
        <f>IFERROR(_xlfn.XLOOKUP(J3186&amp;"||"&amp;K3186,'Mapping Ref.'!$J$2:$J$538,'Mapping Ref.'!$K$2:$K$538),"")</f>
        <v>Construction &amp; Estates</v>
      </c>
      <c r="Y3186" s="77" t="str" cm="1">
        <f t="array" ref="Y3186">_xlfn.IFS(R3186&gt;2000000,"For Publication",R3186&gt;100000,"PID",R3186&gt;30000,"RFQ",TRUE,"Transactional")</f>
        <v>Transactional</v>
      </c>
      <c r="Z3186" s="24" t="s">
        <v>2277</v>
      </c>
      <c r="AA3186" s="32">
        <v>12</v>
      </c>
      <c r="AB3186" s="24">
        <v>0</v>
      </c>
      <c r="AC3186" s="25">
        <v>45922</v>
      </c>
      <c r="AD3186" s="24" t="s">
        <v>58</v>
      </c>
      <c r="AE3186" s="24" t="s">
        <v>8375</v>
      </c>
      <c r="AF3186" s="24" t="s">
        <v>60</v>
      </c>
      <c r="AG3186" s="24" t="s">
        <v>60</v>
      </c>
      <c r="AH3186" s="24" t="s">
        <v>60</v>
      </c>
      <c r="AI3186" s="24">
        <v>16705821</v>
      </c>
      <c r="AJ3186" s="24" t="s">
        <v>59</v>
      </c>
      <c r="AK3186" s="24" t="s">
        <v>101</v>
      </c>
      <c r="AL3186" s="24" t="s">
        <v>70</v>
      </c>
      <c r="AM3186" s="24" t="s">
        <v>60</v>
      </c>
      <c r="AN3186" s="24" t="s">
        <v>59</v>
      </c>
      <c r="AO3186" s="24">
        <v>0</v>
      </c>
      <c r="AP3186" s="24"/>
      <c r="AQ3186" s="24" t="s">
        <v>12775</v>
      </c>
      <c r="AR3186" s="24" t="s">
        <v>12776</v>
      </c>
      <c r="AS3186" s="89">
        <f t="shared" si="640"/>
        <v>11</v>
      </c>
      <c r="AT3186" s="24"/>
    </row>
    <row r="3187" spans="1:46" x14ac:dyDescent="0.5">
      <c r="A3187" s="24">
        <v>3369</v>
      </c>
      <c r="B3187" s="24" t="s">
        <v>506</v>
      </c>
      <c r="C3187" s="24"/>
      <c r="D3187" s="24" t="s">
        <v>12755</v>
      </c>
      <c r="E3187" s="24" t="s">
        <v>12777</v>
      </c>
      <c r="F3187" s="77" t="str">
        <f t="shared" si="635"/>
        <v>Ealing and Hounslow CVS</v>
      </c>
      <c r="G3187" s="24" t="s">
        <v>12778</v>
      </c>
      <c r="H3187" s="24" t="s">
        <v>12697</v>
      </c>
      <c r="I3187" s="24" t="s">
        <v>12698</v>
      </c>
      <c r="J3187" s="24" t="s">
        <v>97</v>
      </c>
      <c r="K3187" s="27" t="s">
        <v>10205</v>
      </c>
      <c r="L3187" s="25">
        <v>45383</v>
      </c>
      <c r="M3187" s="25">
        <v>46387</v>
      </c>
      <c r="N3187" s="81">
        <f t="shared" si="638"/>
        <v>46752</v>
      </c>
      <c r="O3187" s="77" t="str">
        <f t="shared" ca="1" si="639"/>
        <v>Live</v>
      </c>
      <c r="P3187" s="77" t="str" cm="1">
        <f t="array" aca="1" ref="P3187" ca="1">_xlfn.IFS((N3187-TODAY())&gt;=547,"06 Expires over 18 months",(N3187-TODAY())&gt;=365,"05 Expires in 18 months",(N3187-TODAY())&gt;=183,"04 Expires in 12 months",(N3187-TODAY())&gt;=92,"03 Expires in 6 months",(N3187-TODAY())&gt;=31,"02 Expires in 3 months",(N3187-TODAY())&gt;=0,"01 Expires in 30 days",(N3187-TODAY())&gt;=-31,"01 Expired last 30 days",(N3187-TODAY())&gt;=-92,"02 Expired last 3 months",(N3187-TODAY())&gt;=-183,"03 Expired last 6 months",(N3187-TODAY())&gt;=-365,"04 Expired last 12 months",(N3187-TODAY())&gt;=-547,"05 Expired last 18 months",TRUE,"06 Expired over 18 months")</f>
        <v>05 Expires in 18 months</v>
      </c>
      <c r="Q3187" s="65">
        <v>20000</v>
      </c>
      <c r="R3187" s="98">
        <f>MAX(Q3187,Q3187*N(AS3187)/12)</f>
        <v>73333.333333333328</v>
      </c>
      <c r="S3187" s="77" t="str" cm="1">
        <f t="array" ref="S3187">_xlfn.IFS(R3187&gt;5000000,"Gold",R3187&gt;=500000,"Silver",R3187&gt;30000,"Bronze",TRUE,"Transactional")</f>
        <v>Bronze</v>
      </c>
      <c r="T3187" s="24"/>
      <c r="U3187" s="27"/>
      <c r="V3187" s="27"/>
      <c r="W3187" s="77" t="str">
        <f t="shared" si="636"/>
        <v>Yes</v>
      </c>
      <c r="X3187" s="77" t="str">
        <f>IFERROR(_xlfn.XLOOKUP(J3187&amp;"||"&amp;K3187,'Mapping Ref.'!$J$2:$J$538,'Mapping Ref.'!$K$2:$K$538),"")</f>
        <v>Corporate</v>
      </c>
      <c r="Y3187" s="77" t="str" cm="1">
        <f t="array" ref="Y3187">_xlfn.IFS(R3187&gt;2000000,"For Publication",R3187&gt;100000,"PID",R3187&gt;30000,"RFQ",TRUE,"Transactional")</f>
        <v>RFQ</v>
      </c>
      <c r="Z3187" s="24" t="s">
        <v>8586</v>
      </c>
      <c r="AA3187" s="32">
        <v>18</v>
      </c>
      <c r="AB3187" s="24">
        <v>12</v>
      </c>
      <c r="AC3187" s="25">
        <v>45922</v>
      </c>
      <c r="AD3187" s="24" t="s">
        <v>326</v>
      </c>
      <c r="AE3187" s="24" t="s">
        <v>11245</v>
      </c>
      <c r="AF3187" s="24" t="s">
        <v>59</v>
      </c>
      <c r="AG3187" s="24" t="s">
        <v>59</v>
      </c>
      <c r="AH3187" s="24" t="s">
        <v>59</v>
      </c>
      <c r="AI3187" s="24">
        <v>2223863</v>
      </c>
      <c r="AJ3187" s="24" t="s">
        <v>59</v>
      </c>
      <c r="AK3187" s="24" t="s">
        <v>86</v>
      </c>
      <c r="AL3187" s="24" t="s">
        <v>70</v>
      </c>
      <c r="AM3187" s="24" t="s">
        <v>59</v>
      </c>
      <c r="AN3187" s="24" t="s">
        <v>8471</v>
      </c>
      <c r="AO3187" s="24">
        <v>0</v>
      </c>
      <c r="AP3187" s="24" t="s">
        <v>12699</v>
      </c>
      <c r="AQ3187" s="24" t="s">
        <v>12779</v>
      </c>
      <c r="AR3187" s="24" t="s">
        <v>12780</v>
      </c>
      <c r="AS3187" s="89">
        <f t="shared" si="640"/>
        <v>44</v>
      </c>
      <c r="AT3187" s="24"/>
    </row>
    <row r="3188" spans="1:46" x14ac:dyDescent="0.5">
      <c r="A3188" s="24">
        <v>3370</v>
      </c>
      <c r="B3188" s="24"/>
      <c r="C3188" s="24"/>
      <c r="D3188" s="24" t="s">
        <v>12781</v>
      </c>
      <c r="E3188" s="24" t="s">
        <v>12782</v>
      </c>
      <c r="F3188" s="77" t="str">
        <f t="shared" si="635"/>
        <v>CORPORATE PRINT LTD T/A KALL KWIK EALING</v>
      </c>
      <c r="G3188" s="24" t="s">
        <v>12783</v>
      </c>
      <c r="H3188" s="24" t="s">
        <v>12784</v>
      </c>
      <c r="I3188" s="24" t="s">
        <v>8238</v>
      </c>
      <c r="J3188" s="24" t="s">
        <v>321</v>
      </c>
      <c r="K3188" s="27" t="s">
        <v>8802</v>
      </c>
      <c r="L3188" s="25">
        <v>45791</v>
      </c>
      <c r="M3188" s="25">
        <v>45922</v>
      </c>
      <c r="N3188" s="81">
        <f t="shared" si="638"/>
        <v>45922</v>
      </c>
      <c r="O3188" s="77" t="str">
        <f t="shared" ca="1" si="639"/>
        <v>Expired</v>
      </c>
      <c r="P3188" s="77" t="str" cm="1">
        <f t="array" aca="1" ref="P3188" ca="1">_xlfn.IFS((N3188-TODAY())&gt;=547,"06 Expires over 18 months",(N3188-TODAY())&gt;=365,"05 Expires in 18 months",(N3188-TODAY())&gt;=183,"04 Expires in 12 months",(N3188-TODAY())&gt;=92,"03 Expires in 6 months",(N3188-TODAY())&gt;=31,"02 Expires in 3 months",(N3188-TODAY())&gt;=0,"01 Expires in 30 days",(N3188-TODAY())&gt;=-31,"01 Expired last 30 days",(N3188-TODAY())&gt;=-92,"02 Expired last 3 months",(N3188-TODAY())&gt;=-183,"03 Expired last 6 months",(N3188-TODAY())&gt;=-365,"04 Expired last 12 months",(N3188-TODAY())&gt;=-547,"05 Expired last 18 months",TRUE,"06 Expired over 18 months")</f>
        <v>04 Expired last 12 months</v>
      </c>
      <c r="Q3188" s="65">
        <v>1072</v>
      </c>
      <c r="R3188" s="98">
        <f>MAX(Q3188,Q3188*N(AS3188)/12)</f>
        <v>1072</v>
      </c>
      <c r="S3188" s="77" t="str" cm="1">
        <f t="array" ref="S3188">_xlfn.IFS(R3188&gt;5000000,"Gold",R3188&gt;=500000,"Silver",R3188&gt;30000,"Bronze",TRUE,"Transactional")</f>
        <v>Transactional</v>
      </c>
      <c r="T3188" s="24"/>
      <c r="U3188" s="27"/>
      <c r="V3188" s="27"/>
      <c r="W3188" s="77" t="str">
        <f t="shared" si="636"/>
        <v>No</v>
      </c>
      <c r="X3188" s="77" t="str">
        <f>IFERROR(_xlfn.XLOOKUP(J3188&amp;"||"&amp;K3188,'Mapping Ref.'!$J$2:$J$538,'Mapping Ref.'!$K$2:$K$538),"")</f>
        <v>Corporate</v>
      </c>
      <c r="Y3188" s="77" t="str" cm="1">
        <f t="array" ref="Y3188">_xlfn.IFS(R3188&gt;2000000,"For Publication",R3188&gt;100000,"PID",R3188&gt;30000,"RFQ",TRUE,"Transactional")</f>
        <v>Transactional</v>
      </c>
      <c r="Z3188" s="24" t="s">
        <v>2277</v>
      </c>
      <c r="AA3188" s="32">
        <v>4</v>
      </c>
      <c r="AB3188" s="24">
        <v>0</v>
      </c>
      <c r="AC3188" s="25">
        <v>45922</v>
      </c>
      <c r="AD3188" s="24" t="s">
        <v>58</v>
      </c>
      <c r="AE3188" s="24" t="s">
        <v>2953</v>
      </c>
      <c r="AF3188" s="24" t="s">
        <v>59</v>
      </c>
      <c r="AG3188" s="24" t="s">
        <v>59</v>
      </c>
      <c r="AH3188" s="24" t="s">
        <v>60</v>
      </c>
      <c r="AI3188" s="24">
        <v>4495137</v>
      </c>
      <c r="AJ3188" s="24" t="s">
        <v>59</v>
      </c>
      <c r="AK3188" s="24" t="s">
        <v>86</v>
      </c>
      <c r="AL3188" s="24" t="s">
        <v>8595</v>
      </c>
      <c r="AM3188" s="24" t="s">
        <v>60</v>
      </c>
      <c r="AN3188" s="24" t="s">
        <v>8471</v>
      </c>
      <c r="AO3188" s="24">
        <v>0</v>
      </c>
      <c r="AP3188" s="24" t="s">
        <v>12785</v>
      </c>
      <c r="AQ3188" s="24" t="s">
        <v>12786</v>
      </c>
      <c r="AR3188" s="24" t="s">
        <v>12787</v>
      </c>
      <c r="AS3188" s="89">
        <f t="shared" si="640"/>
        <v>4</v>
      </c>
      <c r="AT3188" s="24"/>
    </row>
    <row r="3189" spans="1:46" x14ac:dyDescent="0.5">
      <c r="A3189" s="24">
        <v>3371</v>
      </c>
      <c r="B3189" s="24"/>
      <c r="C3189" s="24"/>
      <c r="D3189" s="24" t="s">
        <v>12788</v>
      </c>
      <c r="E3189" s="24" t="s">
        <v>12789</v>
      </c>
      <c r="F3189" s="77" t="str">
        <f t="shared" si="635"/>
        <v>SDG Electrical &amp; Mechanical Limited</v>
      </c>
      <c r="G3189" s="24" t="s">
        <v>844</v>
      </c>
      <c r="H3189" s="24" t="s">
        <v>784</v>
      </c>
      <c r="I3189" s="24" t="s">
        <v>1128</v>
      </c>
      <c r="J3189" s="24" t="s">
        <v>321</v>
      </c>
      <c r="K3189" s="27" t="s">
        <v>3201</v>
      </c>
      <c r="L3189" s="25">
        <v>45919</v>
      </c>
      <c r="M3189" s="25">
        <v>46007</v>
      </c>
      <c r="N3189" s="81">
        <f t="shared" si="638"/>
        <v>46007</v>
      </c>
      <c r="O3189" s="77" t="str">
        <f t="shared" ca="1" si="639"/>
        <v>Expired</v>
      </c>
      <c r="P3189" s="77" t="str" cm="1">
        <f t="array" aca="1" ref="P3189" ca="1">_xlfn.IFS((N3189-TODAY())&gt;=547,"06 Expires over 18 months",(N3189-TODAY())&gt;=365,"05 Expires in 18 months",(N3189-TODAY())&gt;=183,"04 Expires in 12 months",(N3189-TODAY())&gt;=92,"03 Expires in 6 months",(N3189-TODAY())&gt;=31,"02 Expires in 3 months",(N3189-TODAY())&gt;=0,"01 Expires in 30 days",(N3189-TODAY())&gt;=-31,"01 Expired last 30 days",(N3189-TODAY())&gt;=-92,"02 Expired last 3 months",(N3189-TODAY())&gt;=-183,"03 Expired last 6 months",(N3189-TODAY())&gt;=-365,"04 Expired last 12 months",(N3189-TODAY())&gt;=-547,"05 Expired last 18 months",TRUE,"06 Expired over 18 months")</f>
        <v>04 Expired last 12 months</v>
      </c>
      <c r="Q3189" s="104"/>
      <c r="R3189" s="98">
        <v>0</v>
      </c>
      <c r="S3189" s="77" t="str" cm="1">
        <f t="array" ref="S3189">_xlfn.IFS(R3189&gt;5000000,"Gold",R3189&gt;=500000,"Silver",R3189&gt;30000,"Bronze",TRUE,"Transactional")</f>
        <v>Transactional</v>
      </c>
      <c r="T3189" s="24"/>
      <c r="U3189" s="27"/>
      <c r="V3189" s="27"/>
      <c r="W3189" s="77" t="str">
        <f t="shared" si="636"/>
        <v>No</v>
      </c>
      <c r="X3189" s="77" t="str">
        <f>IFERROR(_xlfn.XLOOKUP(J3189&amp;"||"&amp;K3189,'Mapping Ref.'!$J$2:$J$538,'Mapping Ref.'!$K$2:$K$538),"")</f>
        <v>Corporate</v>
      </c>
      <c r="Y3189" s="77" t="str" cm="1">
        <f t="array" ref="Y3189">_xlfn.IFS(R3189&gt;2000000,"For Publication",R3189&gt;100000,"PID",R3189&gt;30000,"RFQ",TRUE,"Transactional")</f>
        <v>Transactional</v>
      </c>
      <c r="Z3189" s="24" t="s">
        <v>2277</v>
      </c>
      <c r="AA3189" s="32">
        <v>0</v>
      </c>
      <c r="AB3189" s="24">
        <v>0</v>
      </c>
      <c r="AC3189" s="25">
        <v>45923</v>
      </c>
      <c r="AD3189" s="24" t="s">
        <v>661</v>
      </c>
      <c r="AE3189" s="24" t="s">
        <v>9732</v>
      </c>
      <c r="AF3189" s="24" t="s">
        <v>60</v>
      </c>
      <c r="AG3189" s="24" t="s">
        <v>60</v>
      </c>
      <c r="AH3189" s="24" t="s">
        <v>60</v>
      </c>
      <c r="AI3189" s="24">
        <v>2863579</v>
      </c>
      <c r="AJ3189" s="24" t="s">
        <v>59</v>
      </c>
      <c r="AK3189" s="24" t="s">
        <v>101</v>
      </c>
      <c r="AL3189" s="24" t="s">
        <v>70</v>
      </c>
      <c r="AM3189" s="24" t="s">
        <v>60</v>
      </c>
      <c r="AN3189" s="24" t="s">
        <v>59</v>
      </c>
      <c r="AO3189" s="24">
        <v>0</v>
      </c>
      <c r="AP3189" s="24" t="s">
        <v>8471</v>
      </c>
      <c r="AQ3189" s="24" t="s">
        <v>11462</v>
      </c>
      <c r="AR3189" s="24" t="s">
        <v>11463</v>
      </c>
      <c r="AS3189" s="89">
        <f t="shared" si="640"/>
        <v>2</v>
      </c>
      <c r="AT3189" s="24" t="s">
        <v>844</v>
      </c>
    </row>
    <row r="3190" spans="1:46" x14ac:dyDescent="0.5">
      <c r="A3190" s="24">
        <v>3372</v>
      </c>
      <c r="B3190" s="24" t="s">
        <v>506</v>
      </c>
      <c r="C3190" s="24"/>
      <c r="D3190" s="24" t="s">
        <v>12790</v>
      </c>
      <c r="E3190" s="24" t="s">
        <v>12791</v>
      </c>
      <c r="F3190" s="77" t="str">
        <f t="shared" si="635"/>
        <v>THE LEARNING LINE LIMITED</v>
      </c>
      <c r="G3190" s="24" t="s">
        <v>12790</v>
      </c>
      <c r="H3190" s="24" t="s">
        <v>8089</v>
      </c>
      <c r="I3190" s="24" t="s">
        <v>8089</v>
      </c>
      <c r="J3190" s="24" t="s">
        <v>190</v>
      </c>
      <c r="K3190" s="24" t="s">
        <v>2202</v>
      </c>
      <c r="L3190" s="25">
        <v>45923</v>
      </c>
      <c r="M3190" s="25">
        <v>46653</v>
      </c>
      <c r="N3190" s="81">
        <f t="shared" si="638"/>
        <v>46835</v>
      </c>
      <c r="O3190" s="77" t="str">
        <f t="shared" ca="1" si="639"/>
        <v>Live</v>
      </c>
      <c r="P3190" s="77" t="str" cm="1">
        <f t="array" aca="1" ref="P3190" ca="1">_xlfn.IFS((N3190-TODAY())&gt;=547,"06 Expires over 18 months",(N3190-TODAY())&gt;=365,"05 Expires in 18 months",(N3190-TODAY())&gt;=183,"04 Expires in 12 months",(N3190-TODAY())&gt;=92,"03 Expires in 6 months",(N3190-TODAY())&gt;=31,"02 Expires in 3 months",(N3190-TODAY())&gt;=0,"01 Expires in 30 days",(N3190-TODAY())&gt;=-31,"01 Expired last 30 days",(N3190-TODAY())&gt;=-92,"02 Expired last 3 months",(N3190-TODAY())&gt;=-183,"03 Expired last 6 months",(N3190-TODAY())&gt;=-365,"04 Expired last 12 months",(N3190-TODAY())&gt;=-547,"05 Expired last 18 months",TRUE,"06 Expired over 18 months")</f>
        <v>06 Expires over 18 months</v>
      </c>
      <c r="Q3190" s="65">
        <v>3000</v>
      </c>
      <c r="R3190" s="98">
        <f t="shared" ref="R3190:R3199" si="643">MAX(Q3190,Q3190*N(AS3190)/12)</f>
        <v>7500</v>
      </c>
      <c r="S3190" s="77" t="str" cm="1">
        <f t="array" ref="S3190">_xlfn.IFS(R3190&gt;5000000,"Gold",R3190&gt;=500000,"Silver",R3190&gt;30000,"Bronze",TRUE,"Transactional")</f>
        <v>Transactional</v>
      </c>
      <c r="T3190" s="24"/>
      <c r="U3190" s="27"/>
      <c r="V3190" s="27"/>
      <c r="W3190" s="77" t="str">
        <f t="shared" si="636"/>
        <v>Yes</v>
      </c>
      <c r="X3190" s="77" t="str">
        <f>IFERROR(_xlfn.XLOOKUP(J3190&amp;"||"&amp;K3190,'Mapping Ref.'!$J$2:$J$538,'Mapping Ref.'!$K$2:$K$538),"")</f>
        <v>Childrens &amp; Adults</v>
      </c>
      <c r="Y3190" s="77" t="str" cm="1">
        <f t="array" ref="Y3190">_xlfn.IFS(R3190&gt;2000000,"For Publication",R3190&gt;100000,"PID",R3190&gt;30000,"RFQ",TRUE,"Transactional")</f>
        <v>Transactional</v>
      </c>
      <c r="Z3190" s="24" t="s">
        <v>8586</v>
      </c>
      <c r="AA3190" s="32">
        <v>24</v>
      </c>
      <c r="AB3190" s="24">
        <v>6</v>
      </c>
      <c r="AC3190" s="25">
        <v>45923</v>
      </c>
      <c r="AD3190" s="24" t="s">
        <v>326</v>
      </c>
      <c r="AE3190" s="24">
        <v>10001581</v>
      </c>
      <c r="AF3190" s="24" t="s">
        <v>59</v>
      </c>
      <c r="AG3190" s="24" t="s">
        <v>60</v>
      </c>
      <c r="AH3190" s="24" t="s">
        <v>60</v>
      </c>
      <c r="AI3190" s="24">
        <v>14200445</v>
      </c>
      <c r="AJ3190" s="24" t="s">
        <v>60</v>
      </c>
      <c r="AK3190" s="24" t="s">
        <v>101</v>
      </c>
      <c r="AL3190" s="24" t="s">
        <v>8595</v>
      </c>
      <c r="AM3190" s="24" t="s">
        <v>59</v>
      </c>
      <c r="AN3190" s="24" t="s">
        <v>59</v>
      </c>
      <c r="AO3190" s="24">
        <v>0</v>
      </c>
      <c r="AP3190" s="24"/>
      <c r="AQ3190" s="24" t="s">
        <v>2201</v>
      </c>
      <c r="AR3190" s="24" t="s">
        <v>10852</v>
      </c>
      <c r="AS3190" s="89">
        <f t="shared" si="640"/>
        <v>30</v>
      </c>
      <c r="AT3190" s="24"/>
    </row>
    <row r="3191" spans="1:46" x14ac:dyDescent="0.5">
      <c r="A3191" s="24">
        <v>3373</v>
      </c>
      <c r="B3191" s="24"/>
      <c r="C3191" s="24"/>
      <c r="D3191" s="24" t="s">
        <v>12792</v>
      </c>
      <c r="E3191" s="24" t="s">
        <v>12793</v>
      </c>
      <c r="F3191" s="77" t="str">
        <f t="shared" si="635"/>
        <v>The Republic - Community Projects</v>
      </c>
      <c r="G3191" s="24" t="s">
        <v>12794</v>
      </c>
      <c r="H3191" s="24" t="s">
        <v>8238</v>
      </c>
      <c r="I3191" s="24" t="s">
        <v>8238</v>
      </c>
      <c r="J3191" s="24" t="s">
        <v>321</v>
      </c>
      <c r="K3191" s="27" t="s">
        <v>321</v>
      </c>
      <c r="L3191" s="25">
        <v>45923</v>
      </c>
      <c r="M3191" s="25">
        <v>45925</v>
      </c>
      <c r="N3191" s="81">
        <f t="shared" si="638"/>
        <v>45925</v>
      </c>
      <c r="O3191" s="77" t="str">
        <f t="shared" ca="1" si="639"/>
        <v>Expired</v>
      </c>
      <c r="P3191" s="77" t="str" cm="1">
        <f t="array" aca="1" ref="P3191" ca="1">_xlfn.IFS((N3191-TODAY())&gt;=547,"06 Expires over 18 months",(N3191-TODAY())&gt;=365,"05 Expires in 18 months",(N3191-TODAY())&gt;=183,"04 Expires in 12 months",(N3191-TODAY())&gt;=92,"03 Expires in 6 months",(N3191-TODAY())&gt;=31,"02 Expires in 3 months",(N3191-TODAY())&gt;=0,"01 Expires in 30 days",(N3191-TODAY())&gt;=-31,"01 Expired last 30 days",(N3191-TODAY())&gt;=-92,"02 Expired last 3 months",(N3191-TODAY())&gt;=-183,"03 Expired last 6 months",(N3191-TODAY())&gt;=-365,"04 Expired last 12 months",(N3191-TODAY())&gt;=-547,"05 Expired last 18 months",TRUE,"06 Expired over 18 months")</f>
        <v>04 Expired last 12 months</v>
      </c>
      <c r="Q3191" s="65">
        <v>750</v>
      </c>
      <c r="R3191" s="98">
        <f t="shared" si="643"/>
        <v>750</v>
      </c>
      <c r="S3191" s="77" t="str" cm="1">
        <f t="array" ref="S3191">_xlfn.IFS(R3191&gt;5000000,"Gold",R3191&gt;=500000,"Silver",R3191&gt;30000,"Bronze",TRUE,"Transactional")</f>
        <v>Transactional</v>
      </c>
      <c r="T3191" s="24"/>
      <c r="U3191" s="27"/>
      <c r="V3191" s="27"/>
      <c r="W3191" s="77" t="str">
        <f t="shared" si="636"/>
        <v>No</v>
      </c>
      <c r="X3191" s="77" t="str">
        <f>IFERROR(_xlfn.XLOOKUP(J3191&amp;"||"&amp;K3191,'Mapping Ref.'!$J$2:$J$538,'Mapping Ref.'!$K$2:$K$538),"")</f>
        <v>Corporate</v>
      </c>
      <c r="Y3191" s="77" t="str" cm="1">
        <f t="array" ref="Y3191">_xlfn.IFS(R3191&gt;2000000,"For Publication",R3191&gt;100000,"PID",R3191&gt;30000,"RFQ",TRUE,"Transactional")</f>
        <v>Transactional</v>
      </c>
      <c r="Z3191" s="24" t="s">
        <v>2277</v>
      </c>
      <c r="AA3191" s="32">
        <v>1</v>
      </c>
      <c r="AB3191" s="24">
        <v>0</v>
      </c>
      <c r="AC3191" s="25">
        <v>45923</v>
      </c>
      <c r="AD3191" s="24" t="s">
        <v>58</v>
      </c>
      <c r="AE3191" s="24" t="s">
        <v>2953</v>
      </c>
      <c r="AF3191" s="24" t="s">
        <v>59</v>
      </c>
      <c r="AG3191" s="24" t="s">
        <v>59</v>
      </c>
      <c r="AH3191" s="24" t="s">
        <v>60</v>
      </c>
      <c r="AI3191" s="24">
        <v>15814648</v>
      </c>
      <c r="AJ3191" s="24" t="s">
        <v>59</v>
      </c>
      <c r="AK3191" s="24" t="s">
        <v>86</v>
      </c>
      <c r="AL3191" s="24" t="s">
        <v>12795</v>
      </c>
      <c r="AM3191" s="24" t="s">
        <v>60</v>
      </c>
      <c r="AN3191" s="24" t="s">
        <v>8471</v>
      </c>
      <c r="AO3191" s="24">
        <v>0</v>
      </c>
      <c r="AP3191" s="24" t="s">
        <v>12796</v>
      </c>
      <c r="AQ3191" s="24" t="s">
        <v>12797</v>
      </c>
      <c r="AR3191" s="24" t="s">
        <v>12798</v>
      </c>
      <c r="AS3191" s="89">
        <f t="shared" si="640"/>
        <v>0</v>
      </c>
      <c r="AT3191" s="24"/>
    </row>
    <row r="3192" spans="1:46" x14ac:dyDescent="0.5">
      <c r="A3192" s="24">
        <v>3374</v>
      </c>
      <c r="B3192" s="24" t="s">
        <v>506</v>
      </c>
      <c r="C3192" s="24"/>
      <c r="D3192" s="24" t="s">
        <v>12799</v>
      </c>
      <c r="E3192" s="24" t="s">
        <v>12800</v>
      </c>
      <c r="F3192" s="77" t="str">
        <f t="shared" si="635"/>
        <v>BRIDGEHOUSE COMPANY SECRETARIES LTD</v>
      </c>
      <c r="G3192" s="24" t="s">
        <v>2639</v>
      </c>
      <c r="H3192" s="24" t="s">
        <v>3282</v>
      </c>
      <c r="I3192" s="24" t="s">
        <v>10463</v>
      </c>
      <c r="J3192" s="24" t="s">
        <v>107</v>
      </c>
      <c r="K3192" s="27" t="s">
        <v>3283</v>
      </c>
      <c r="L3192" s="25">
        <v>45639</v>
      </c>
      <c r="M3192" s="25">
        <v>46733</v>
      </c>
      <c r="N3192" s="81">
        <f t="shared" si="638"/>
        <v>46733</v>
      </c>
      <c r="O3192" s="77" t="str">
        <f t="shared" ca="1" si="639"/>
        <v>Live</v>
      </c>
      <c r="P3192" s="77" t="str" cm="1">
        <f t="array" aca="1" ref="P3192" ca="1">_xlfn.IFS((N3192-TODAY())&gt;=547,"06 Expires over 18 months",(N3192-TODAY())&gt;=365,"05 Expires in 18 months",(N3192-TODAY())&gt;=183,"04 Expires in 12 months",(N3192-TODAY())&gt;=92,"03 Expires in 6 months",(N3192-TODAY())&gt;=31,"02 Expires in 3 months",(N3192-TODAY())&gt;=0,"01 Expires in 30 days",(N3192-TODAY())&gt;=-31,"01 Expired last 30 days",(N3192-TODAY())&gt;=-92,"02 Expired last 3 months",(N3192-TODAY())&gt;=-183,"03 Expired last 6 months",(N3192-TODAY())&gt;=-365,"04 Expired last 12 months",(N3192-TODAY())&gt;=-547,"05 Expired last 18 months",TRUE,"06 Expired over 18 months")</f>
        <v>05 Expires in 18 months</v>
      </c>
      <c r="Q3192" s="65">
        <v>24500</v>
      </c>
      <c r="R3192" s="98">
        <f t="shared" si="643"/>
        <v>71458.333333333328</v>
      </c>
      <c r="S3192" s="77" t="str" cm="1">
        <f t="array" ref="S3192">_xlfn.IFS(R3192&gt;5000000,"Gold",R3192&gt;=500000,"Silver",R3192&gt;30000,"Bronze",TRUE,"Transactional")</f>
        <v>Bronze</v>
      </c>
      <c r="T3192" s="24"/>
      <c r="U3192" s="27"/>
      <c r="V3192" s="27"/>
      <c r="W3192" s="77" t="str">
        <f t="shared" si="636"/>
        <v>No</v>
      </c>
      <c r="X3192" s="77" t="str">
        <f>IFERROR(_xlfn.XLOOKUP(J3192&amp;"||"&amp;K3192,'Mapping Ref.'!$J$2:$J$538,'Mapping Ref.'!$K$2:$K$538),"")</f>
        <v>Construction &amp; Estates</v>
      </c>
      <c r="Y3192" s="77" t="str" cm="1">
        <f t="array" ref="Y3192">_xlfn.IFS(R3192&gt;2000000,"For Publication",R3192&gt;100000,"PID",R3192&gt;30000,"RFQ",TRUE,"Transactional")</f>
        <v>RFQ</v>
      </c>
      <c r="Z3192" s="24" t="s">
        <v>2277</v>
      </c>
      <c r="AA3192" s="32">
        <v>36</v>
      </c>
      <c r="AB3192" s="24">
        <v>0</v>
      </c>
      <c r="AC3192" s="25">
        <v>45923</v>
      </c>
      <c r="AD3192" s="24" t="s">
        <v>58</v>
      </c>
      <c r="AE3192" s="24" t="s">
        <v>8375</v>
      </c>
      <c r="AF3192" s="24" t="s">
        <v>60</v>
      </c>
      <c r="AG3192" s="24" t="s">
        <v>60</v>
      </c>
      <c r="AH3192" s="24" t="s">
        <v>60</v>
      </c>
      <c r="AI3192" s="24">
        <v>5620693</v>
      </c>
      <c r="AJ3192" s="24" t="s">
        <v>59</v>
      </c>
      <c r="AK3192" s="24" t="s">
        <v>101</v>
      </c>
      <c r="AL3192" s="24" t="s">
        <v>70</v>
      </c>
      <c r="AM3192" s="24" t="s">
        <v>60</v>
      </c>
      <c r="AN3192" s="24" t="s">
        <v>59</v>
      </c>
      <c r="AO3192" s="24">
        <v>0</v>
      </c>
      <c r="AP3192" s="24"/>
      <c r="AQ3192" s="24" t="s">
        <v>12801</v>
      </c>
      <c r="AR3192" s="24" t="s">
        <v>12802</v>
      </c>
      <c r="AS3192" s="89">
        <f t="shared" si="640"/>
        <v>35</v>
      </c>
      <c r="AT3192" s="24" t="s">
        <v>2639</v>
      </c>
    </row>
    <row r="3193" spans="1:46" x14ac:dyDescent="0.5">
      <c r="A3193" s="24">
        <v>3375</v>
      </c>
      <c r="B3193" s="24" t="s">
        <v>506</v>
      </c>
      <c r="C3193" s="24"/>
      <c r="D3193" s="24" t="s">
        <v>12803</v>
      </c>
      <c r="E3193" s="24" t="s">
        <v>12804</v>
      </c>
      <c r="F3193" s="77">
        <f t="shared" si="635"/>
        <v>10001568</v>
      </c>
      <c r="G3193" s="24">
        <v>10001568</v>
      </c>
      <c r="H3193" s="24" t="s">
        <v>2200</v>
      </c>
      <c r="I3193" s="24" t="s">
        <v>2200</v>
      </c>
      <c r="J3193" s="24" t="s">
        <v>190</v>
      </c>
      <c r="K3193" s="27" t="s">
        <v>2202</v>
      </c>
      <c r="L3193" s="25">
        <v>45923</v>
      </c>
      <c r="M3193" s="25">
        <v>46295</v>
      </c>
      <c r="N3193" s="81">
        <f t="shared" si="638"/>
        <v>46476</v>
      </c>
      <c r="O3193" s="77" t="str">
        <f t="shared" ca="1" si="639"/>
        <v>Live</v>
      </c>
      <c r="P3193" s="77" t="str" cm="1">
        <f t="array" aca="1" ref="P3193" ca="1">_xlfn.IFS((N3193-TODAY())&gt;=547,"06 Expires over 18 months",(N3193-TODAY())&gt;=365,"05 Expires in 18 months",(N3193-TODAY())&gt;=183,"04 Expires in 12 months",(N3193-TODAY())&gt;=92,"03 Expires in 6 months",(N3193-TODAY())&gt;=31,"02 Expires in 3 months",(N3193-TODAY())&gt;=0,"01 Expires in 30 days",(N3193-TODAY())&gt;=-31,"01 Expired last 30 days",(N3193-TODAY())&gt;=-92,"02 Expired last 3 months",(N3193-TODAY())&gt;=-183,"03 Expired last 6 months",(N3193-TODAY())&gt;=-365,"04 Expired last 12 months",(N3193-TODAY())&gt;=-547,"05 Expired last 18 months",TRUE,"06 Expired over 18 months")</f>
        <v>04 Expires in 12 months</v>
      </c>
      <c r="Q3193" s="65">
        <v>50000</v>
      </c>
      <c r="R3193" s="98">
        <f t="shared" si="643"/>
        <v>75000</v>
      </c>
      <c r="S3193" s="77" t="str" cm="1">
        <f t="array" ref="S3193">_xlfn.IFS(R3193&gt;5000000,"Gold",R3193&gt;=500000,"Silver",R3193&gt;30000,"Bronze",TRUE,"Transactional")</f>
        <v>Bronze</v>
      </c>
      <c r="T3193" s="24"/>
      <c r="U3193" s="27"/>
      <c r="V3193" s="27"/>
      <c r="W3193" s="77" t="str">
        <f t="shared" si="636"/>
        <v>Yes</v>
      </c>
      <c r="X3193" s="77" t="str">
        <f>IFERROR(_xlfn.XLOOKUP(J3193&amp;"||"&amp;K3193,'Mapping Ref.'!$J$2:$J$538,'Mapping Ref.'!$K$2:$K$538),"")</f>
        <v>Childrens &amp; Adults</v>
      </c>
      <c r="Y3193" s="77" t="str" cm="1">
        <f t="array" ref="Y3193">_xlfn.IFS(R3193&gt;2000000,"For Publication",R3193&gt;100000,"PID",R3193&gt;30000,"RFQ",TRUE,"Transactional")</f>
        <v>RFQ</v>
      </c>
      <c r="Z3193" s="24" t="s">
        <v>8586</v>
      </c>
      <c r="AA3193" s="32">
        <v>12</v>
      </c>
      <c r="AB3193" s="24">
        <v>6</v>
      </c>
      <c r="AC3193" s="25">
        <v>45923</v>
      </c>
      <c r="AD3193" s="24" t="s">
        <v>58</v>
      </c>
      <c r="AE3193" s="24" t="s">
        <v>8389</v>
      </c>
      <c r="AF3193" s="24" t="s">
        <v>59</v>
      </c>
      <c r="AG3193" s="24" t="s">
        <v>59</v>
      </c>
      <c r="AH3193" s="24" t="s">
        <v>59</v>
      </c>
      <c r="AI3193" s="24">
        <v>456215301</v>
      </c>
      <c r="AJ3193" s="24" t="s">
        <v>60</v>
      </c>
      <c r="AK3193" s="24" t="s">
        <v>101</v>
      </c>
      <c r="AL3193" s="24" t="s">
        <v>70</v>
      </c>
      <c r="AM3193" s="24" t="s">
        <v>59</v>
      </c>
      <c r="AN3193" s="24" t="s">
        <v>59</v>
      </c>
      <c r="AO3193" s="24">
        <v>0</v>
      </c>
      <c r="AP3193" s="24"/>
      <c r="AQ3193" s="24" t="s">
        <v>2201</v>
      </c>
      <c r="AR3193" s="24" t="s">
        <v>10852</v>
      </c>
      <c r="AS3193" s="89">
        <f t="shared" si="640"/>
        <v>18</v>
      </c>
      <c r="AT3193" s="24"/>
    </row>
    <row r="3194" spans="1:46" x14ac:dyDescent="0.5">
      <c r="A3194" s="24">
        <v>3376</v>
      </c>
      <c r="B3194" s="24" t="s">
        <v>506</v>
      </c>
      <c r="C3194" s="24"/>
      <c r="D3194" s="24" t="s">
        <v>12805</v>
      </c>
      <c r="E3194" s="24" t="s">
        <v>12806</v>
      </c>
      <c r="F3194" s="77" t="str">
        <f t="shared" si="635"/>
        <v>GOSAD</v>
      </c>
      <c r="G3194" s="24" t="s">
        <v>12807</v>
      </c>
      <c r="H3194" s="24" t="s">
        <v>12697</v>
      </c>
      <c r="I3194" s="24" t="s">
        <v>12698</v>
      </c>
      <c r="J3194" s="24" t="s">
        <v>97</v>
      </c>
      <c r="K3194" s="27" t="s">
        <v>10205</v>
      </c>
      <c r="L3194" s="25">
        <v>45292</v>
      </c>
      <c r="M3194" s="25">
        <v>46387</v>
      </c>
      <c r="N3194" s="81">
        <f t="shared" si="638"/>
        <v>47118</v>
      </c>
      <c r="O3194" s="77" t="str">
        <f t="shared" ca="1" si="639"/>
        <v>Live</v>
      </c>
      <c r="P3194" s="77" t="str" cm="1">
        <f t="array" aca="1" ref="P3194" ca="1">_xlfn.IFS((N3194-TODAY())&gt;=547,"06 Expires over 18 months",(N3194-TODAY())&gt;=365,"05 Expires in 18 months",(N3194-TODAY())&gt;=183,"04 Expires in 12 months",(N3194-TODAY())&gt;=92,"03 Expires in 6 months",(N3194-TODAY())&gt;=31,"02 Expires in 3 months",(N3194-TODAY())&gt;=0,"01 Expires in 30 days",(N3194-TODAY())&gt;=-31,"01 Expired last 30 days",(N3194-TODAY())&gt;=-92,"02 Expired last 3 months",(N3194-TODAY())&gt;=-183,"03 Expired last 6 months",(N3194-TODAY())&gt;=-365,"04 Expired last 12 months",(N3194-TODAY())&gt;=-547,"05 Expired last 18 months",TRUE,"06 Expired over 18 months")</f>
        <v>06 Expires over 18 months</v>
      </c>
      <c r="Q3194" s="65">
        <v>20000</v>
      </c>
      <c r="R3194" s="98">
        <f t="shared" si="643"/>
        <v>98333.333333333328</v>
      </c>
      <c r="S3194" s="77" t="str" cm="1">
        <f t="array" ref="S3194">_xlfn.IFS(R3194&gt;5000000,"Gold",R3194&gt;=500000,"Silver",R3194&gt;30000,"Bronze",TRUE,"Transactional")</f>
        <v>Bronze</v>
      </c>
      <c r="T3194" s="24"/>
      <c r="U3194" s="27"/>
      <c r="V3194" s="27"/>
      <c r="W3194" s="77" t="str">
        <f t="shared" si="636"/>
        <v>Yes</v>
      </c>
      <c r="X3194" s="77" t="str">
        <f>IFERROR(_xlfn.XLOOKUP(J3194&amp;"||"&amp;K3194,'Mapping Ref.'!$J$2:$J$538,'Mapping Ref.'!$K$2:$K$538),"")</f>
        <v>Corporate</v>
      </c>
      <c r="Y3194" s="77" t="str" cm="1">
        <f t="array" ref="Y3194">_xlfn.IFS(R3194&gt;2000000,"For Publication",R3194&gt;100000,"PID",R3194&gt;30000,"RFQ",TRUE,"Transactional")</f>
        <v>RFQ</v>
      </c>
      <c r="Z3194" s="24" t="s">
        <v>8586</v>
      </c>
      <c r="AA3194" s="32">
        <v>24</v>
      </c>
      <c r="AB3194" s="24">
        <v>24</v>
      </c>
      <c r="AC3194" s="25">
        <v>45923</v>
      </c>
      <c r="AD3194" s="24" t="s">
        <v>326</v>
      </c>
      <c r="AE3194" s="24" t="s">
        <v>11157</v>
      </c>
      <c r="AF3194" s="24" t="s">
        <v>59</v>
      </c>
      <c r="AG3194" s="24" t="s">
        <v>59</v>
      </c>
      <c r="AH3194" s="24" t="s">
        <v>59</v>
      </c>
      <c r="AI3194" s="24">
        <v>6396150</v>
      </c>
      <c r="AJ3194" s="24" t="s">
        <v>59</v>
      </c>
      <c r="AK3194" s="24" t="s">
        <v>86</v>
      </c>
      <c r="AL3194" s="24" t="s">
        <v>70</v>
      </c>
      <c r="AM3194" s="24" t="s">
        <v>59</v>
      </c>
      <c r="AN3194" s="24" t="s">
        <v>60</v>
      </c>
      <c r="AO3194" s="24">
        <v>0</v>
      </c>
      <c r="AP3194" s="24" t="s">
        <v>12808</v>
      </c>
      <c r="AQ3194" s="24" t="s">
        <v>12809</v>
      </c>
      <c r="AR3194" s="24" t="s">
        <v>12810</v>
      </c>
      <c r="AS3194" s="89">
        <f t="shared" si="640"/>
        <v>59</v>
      </c>
      <c r="AT3194" s="24"/>
    </row>
    <row r="3195" spans="1:46" x14ac:dyDescent="0.5">
      <c r="A3195" s="24">
        <v>3377</v>
      </c>
      <c r="B3195" s="24" t="s">
        <v>506</v>
      </c>
      <c r="C3195" s="24"/>
      <c r="D3195" s="24" t="s">
        <v>12811</v>
      </c>
      <c r="E3195" s="24" t="s">
        <v>12812</v>
      </c>
      <c r="F3195" s="77" t="str">
        <f t="shared" si="635"/>
        <v>Southall Community Alliance</v>
      </c>
      <c r="G3195" s="24" t="s">
        <v>12813</v>
      </c>
      <c r="H3195" s="24" t="s">
        <v>12697</v>
      </c>
      <c r="I3195" s="24" t="s">
        <v>12698</v>
      </c>
      <c r="J3195" s="24" t="s">
        <v>97</v>
      </c>
      <c r="K3195" s="27" t="s">
        <v>10205</v>
      </c>
      <c r="L3195" s="25">
        <v>45292</v>
      </c>
      <c r="M3195" s="25">
        <v>46387</v>
      </c>
      <c r="N3195" s="81">
        <f t="shared" si="638"/>
        <v>47118</v>
      </c>
      <c r="O3195" s="77" t="str">
        <f t="shared" ca="1" si="639"/>
        <v>Live</v>
      </c>
      <c r="P3195" s="77" t="str" cm="1">
        <f t="array" aca="1" ref="P3195" ca="1">_xlfn.IFS((N3195-TODAY())&gt;=547,"06 Expires over 18 months",(N3195-TODAY())&gt;=365,"05 Expires in 18 months",(N3195-TODAY())&gt;=183,"04 Expires in 12 months",(N3195-TODAY())&gt;=92,"03 Expires in 6 months",(N3195-TODAY())&gt;=31,"02 Expires in 3 months",(N3195-TODAY())&gt;=0,"01 Expires in 30 days",(N3195-TODAY())&gt;=-31,"01 Expired last 30 days",(N3195-TODAY())&gt;=-92,"02 Expired last 3 months",(N3195-TODAY())&gt;=-183,"03 Expired last 6 months",(N3195-TODAY())&gt;=-365,"04 Expired last 12 months",(N3195-TODAY())&gt;=-547,"05 Expired last 18 months",TRUE,"06 Expired over 18 months")</f>
        <v>06 Expires over 18 months</v>
      </c>
      <c r="Q3195" s="65">
        <v>194280</v>
      </c>
      <c r="R3195" s="98">
        <f t="shared" si="643"/>
        <v>955210</v>
      </c>
      <c r="S3195" s="77" t="str" cm="1">
        <f t="array" ref="S3195">_xlfn.IFS(R3195&gt;5000000,"Gold",R3195&gt;=500000,"Silver",R3195&gt;30000,"Bronze",TRUE,"Transactional")</f>
        <v>Silver</v>
      </c>
      <c r="T3195" s="24"/>
      <c r="U3195" s="27"/>
      <c r="V3195" s="27"/>
      <c r="W3195" s="77" t="str">
        <f t="shared" si="636"/>
        <v>Yes</v>
      </c>
      <c r="X3195" s="77" t="str">
        <f>IFERROR(_xlfn.XLOOKUP(J3195&amp;"||"&amp;K3195,'Mapping Ref.'!$J$2:$J$538,'Mapping Ref.'!$K$2:$K$538),"")</f>
        <v>Corporate</v>
      </c>
      <c r="Y3195" s="77" t="str" cm="1">
        <f t="array" ref="Y3195">_xlfn.IFS(R3195&gt;2000000,"For Publication",R3195&gt;100000,"PID",R3195&gt;30000,"RFQ",TRUE,"Transactional")</f>
        <v>PID</v>
      </c>
      <c r="Z3195" s="24" t="s">
        <v>8586</v>
      </c>
      <c r="AA3195" s="32">
        <v>24</v>
      </c>
      <c r="AB3195" s="24">
        <v>24</v>
      </c>
      <c r="AC3195" s="25">
        <v>45923</v>
      </c>
      <c r="AD3195" s="24" t="s">
        <v>326</v>
      </c>
      <c r="AE3195" s="24" t="s">
        <v>8375</v>
      </c>
      <c r="AF3195" s="24" t="s">
        <v>59</v>
      </c>
      <c r="AG3195" s="24" t="s">
        <v>59</v>
      </c>
      <c r="AH3195" s="24" t="s">
        <v>59</v>
      </c>
      <c r="AI3195" s="24">
        <v>4577901</v>
      </c>
      <c r="AJ3195" s="24" t="s">
        <v>59</v>
      </c>
      <c r="AK3195" s="24" t="s">
        <v>86</v>
      </c>
      <c r="AL3195" s="24" t="s">
        <v>70</v>
      </c>
      <c r="AM3195" s="24" t="s">
        <v>59</v>
      </c>
      <c r="AN3195" s="24" t="s">
        <v>60</v>
      </c>
      <c r="AO3195" s="24">
        <v>0</v>
      </c>
      <c r="AP3195" s="24" t="s">
        <v>12814</v>
      </c>
      <c r="AQ3195" s="24" t="s">
        <v>12815</v>
      </c>
      <c r="AR3195" s="24" t="s">
        <v>12816</v>
      </c>
      <c r="AS3195" s="89">
        <f t="shared" si="640"/>
        <v>59</v>
      </c>
      <c r="AT3195" s="24"/>
    </row>
    <row r="3196" spans="1:46" x14ac:dyDescent="0.5">
      <c r="A3196" s="24">
        <v>3378</v>
      </c>
      <c r="B3196" s="24" t="s">
        <v>506</v>
      </c>
      <c r="C3196" s="24"/>
      <c r="D3196" s="24" t="s">
        <v>12817</v>
      </c>
      <c r="E3196" s="24" t="s">
        <v>12818</v>
      </c>
      <c r="F3196" s="77" t="str">
        <f t="shared" si="635"/>
        <v>Clear Horizon consulting PTY Ltd</v>
      </c>
      <c r="G3196" s="24" t="s">
        <v>12817</v>
      </c>
      <c r="H3196" s="24" t="s">
        <v>12697</v>
      </c>
      <c r="I3196" s="24" t="s">
        <v>12698</v>
      </c>
      <c r="J3196" s="24" t="s">
        <v>97</v>
      </c>
      <c r="K3196" s="27" t="s">
        <v>10205</v>
      </c>
      <c r="L3196" s="25">
        <v>45712</v>
      </c>
      <c r="M3196" s="25">
        <v>45747</v>
      </c>
      <c r="N3196" s="81">
        <f t="shared" si="638"/>
        <v>46112</v>
      </c>
      <c r="O3196" s="77" t="str">
        <f t="shared" ca="1" si="639"/>
        <v>Expired</v>
      </c>
      <c r="P3196" s="77" t="str" cm="1">
        <f t="array" aca="1" ref="P3196" ca="1">_xlfn.IFS((N3196-TODAY())&gt;=547,"06 Expires over 18 months",(N3196-TODAY())&gt;=365,"05 Expires in 18 months",(N3196-TODAY())&gt;=183,"04 Expires in 12 months",(N3196-TODAY())&gt;=92,"03 Expires in 6 months",(N3196-TODAY())&gt;=31,"02 Expires in 3 months",(N3196-TODAY())&gt;=0,"01 Expires in 30 days",(N3196-TODAY())&gt;=-31,"01 Expired last 30 days",(N3196-TODAY())&gt;=-92,"02 Expired last 3 months",(N3196-TODAY())&gt;=-183,"03 Expired last 6 months",(N3196-TODAY())&gt;=-365,"04 Expired last 12 months",(N3196-TODAY())&gt;=-547,"05 Expired last 18 months",TRUE,"06 Expired over 18 months")</f>
        <v>03 Expired last 6 months</v>
      </c>
      <c r="Q3196" s="65">
        <v>24000</v>
      </c>
      <c r="R3196" s="98">
        <f t="shared" si="643"/>
        <v>26000</v>
      </c>
      <c r="S3196" s="77" t="str" cm="1">
        <f t="array" ref="S3196">_xlfn.IFS(R3196&gt;5000000,"Gold",R3196&gt;=500000,"Silver",R3196&gt;30000,"Bronze",TRUE,"Transactional")</f>
        <v>Transactional</v>
      </c>
      <c r="T3196" s="24"/>
      <c r="U3196" s="27"/>
      <c r="V3196" s="27"/>
      <c r="W3196" s="77" t="str">
        <f t="shared" si="636"/>
        <v>Yes</v>
      </c>
      <c r="X3196" s="77" t="str">
        <f>IFERROR(_xlfn.XLOOKUP(J3196&amp;"||"&amp;K3196,'Mapping Ref.'!$J$2:$J$538,'Mapping Ref.'!$K$2:$K$538),"")</f>
        <v>Corporate</v>
      </c>
      <c r="Y3196" s="77" t="str" cm="1">
        <f t="array" ref="Y3196">_xlfn.IFS(R3196&gt;2000000,"For Publication",R3196&gt;100000,"PID",R3196&gt;30000,"RFQ",TRUE,"Transactional")</f>
        <v>Transactional</v>
      </c>
      <c r="Z3196" s="24" t="s">
        <v>2277</v>
      </c>
      <c r="AA3196" s="32">
        <v>12</v>
      </c>
      <c r="AB3196" s="24">
        <v>12</v>
      </c>
      <c r="AC3196" s="25">
        <v>45924</v>
      </c>
      <c r="AD3196" s="24" t="s">
        <v>58</v>
      </c>
      <c r="AE3196" s="24" t="s">
        <v>9732</v>
      </c>
      <c r="AF3196" s="24" t="s">
        <v>60</v>
      </c>
      <c r="AG3196" s="24" t="s">
        <v>59</v>
      </c>
      <c r="AH3196" s="24" t="s">
        <v>60</v>
      </c>
      <c r="AI3196" s="24">
        <v>753907141</v>
      </c>
      <c r="AJ3196" s="24" t="s">
        <v>59</v>
      </c>
      <c r="AK3196" s="24" t="s">
        <v>101</v>
      </c>
      <c r="AL3196" s="24" t="s">
        <v>70</v>
      </c>
      <c r="AM3196" s="24" t="s">
        <v>60</v>
      </c>
      <c r="AN3196" s="24" t="s">
        <v>8471</v>
      </c>
      <c r="AO3196" s="24">
        <v>0</v>
      </c>
      <c r="AP3196" s="24" t="s">
        <v>70</v>
      </c>
      <c r="AQ3196" s="24" t="s">
        <v>12819</v>
      </c>
      <c r="AR3196" s="24" t="s">
        <v>12820</v>
      </c>
      <c r="AS3196" s="89">
        <f t="shared" si="640"/>
        <v>13</v>
      </c>
      <c r="AT3196" s="24"/>
    </row>
    <row r="3197" spans="1:46" x14ac:dyDescent="0.5">
      <c r="A3197" s="24">
        <v>3379</v>
      </c>
      <c r="B3197" s="24" t="s">
        <v>506</v>
      </c>
      <c r="C3197" s="24"/>
      <c r="D3197" s="24" t="s">
        <v>12821</v>
      </c>
      <c r="E3197" s="24" t="s">
        <v>12822</v>
      </c>
      <c r="F3197" s="77" t="str">
        <f t="shared" si="635"/>
        <v>Shared Lives Plus</v>
      </c>
      <c r="G3197" s="24" t="s">
        <v>12821</v>
      </c>
      <c r="H3197" s="24" t="s">
        <v>81</v>
      </c>
      <c r="I3197" s="24" t="s">
        <v>81</v>
      </c>
      <c r="J3197" s="24" t="s">
        <v>66</v>
      </c>
      <c r="K3197" s="27" t="s">
        <v>2859</v>
      </c>
      <c r="L3197" s="25">
        <v>45931</v>
      </c>
      <c r="M3197" s="25">
        <v>46295</v>
      </c>
      <c r="N3197" s="81">
        <f t="shared" si="638"/>
        <v>46295</v>
      </c>
      <c r="O3197" s="77" t="str">
        <f t="shared" ca="1" si="639"/>
        <v>Live</v>
      </c>
      <c r="P3197" s="77" t="str" cm="1">
        <f t="array" aca="1" ref="P3197" ca="1">_xlfn.IFS((N3197-TODAY())&gt;=547,"06 Expires over 18 months",(N3197-TODAY())&gt;=365,"05 Expires in 18 months",(N3197-TODAY())&gt;=183,"04 Expires in 12 months",(N3197-TODAY())&gt;=92,"03 Expires in 6 months",(N3197-TODAY())&gt;=31,"02 Expires in 3 months",(N3197-TODAY())&gt;=0,"01 Expires in 30 days",(N3197-TODAY())&gt;=-31,"01 Expired last 30 days",(N3197-TODAY())&gt;=-92,"02 Expired last 3 months",(N3197-TODAY())&gt;=-183,"03 Expired last 6 months",(N3197-TODAY())&gt;=-365,"04 Expired last 12 months",(N3197-TODAY())&gt;=-547,"05 Expired last 18 months",TRUE,"06 Expired over 18 months")</f>
        <v>02 Expires in 3 months</v>
      </c>
      <c r="Q3197" s="65">
        <v>50000</v>
      </c>
      <c r="R3197" s="98">
        <f t="shared" si="643"/>
        <v>50000</v>
      </c>
      <c r="S3197" s="77" t="str" cm="1">
        <f t="array" ref="S3197">_xlfn.IFS(R3197&gt;5000000,"Gold",R3197&gt;=500000,"Silver",R3197&gt;30000,"Bronze",TRUE,"Transactional")</f>
        <v>Bronze</v>
      </c>
      <c r="T3197" s="24"/>
      <c r="U3197" s="27"/>
      <c r="V3197" s="27"/>
      <c r="W3197" s="77" t="str">
        <f t="shared" si="636"/>
        <v>No</v>
      </c>
      <c r="X3197" s="77" t="str">
        <f>IFERROR(_xlfn.XLOOKUP(J3197&amp;"||"&amp;K3197,'Mapping Ref.'!$J$2:$J$538,'Mapping Ref.'!$K$2:$K$538),"")</f>
        <v>Childrens &amp; Adults</v>
      </c>
      <c r="Y3197" s="77" t="str" cm="1">
        <f t="array" ref="Y3197">_xlfn.IFS(R3197&gt;2000000,"For Publication",R3197&gt;100000,"PID",R3197&gt;30000,"RFQ",TRUE,"Transactional")</f>
        <v>RFQ</v>
      </c>
      <c r="Z3197" s="24" t="s">
        <v>2277</v>
      </c>
      <c r="AA3197" s="32">
        <v>12</v>
      </c>
      <c r="AB3197" s="24">
        <v>0</v>
      </c>
      <c r="AC3197" s="25">
        <v>45925</v>
      </c>
      <c r="AD3197" s="24" t="s">
        <v>661</v>
      </c>
      <c r="AE3197" s="24" t="s">
        <v>12823</v>
      </c>
      <c r="AF3197" s="24" t="s">
        <v>60</v>
      </c>
      <c r="AG3197" s="24" t="s">
        <v>59</v>
      </c>
      <c r="AH3197" s="24" t="s">
        <v>59</v>
      </c>
      <c r="AI3197" s="24">
        <v>4511426</v>
      </c>
      <c r="AJ3197" s="24" t="s">
        <v>59</v>
      </c>
      <c r="AK3197" s="24" t="s">
        <v>86</v>
      </c>
      <c r="AL3197" s="24" t="s">
        <v>70</v>
      </c>
      <c r="AM3197" s="24" t="s">
        <v>60</v>
      </c>
      <c r="AN3197" s="24" t="s">
        <v>59</v>
      </c>
      <c r="AO3197" s="24">
        <v>0</v>
      </c>
      <c r="AP3197" s="24"/>
      <c r="AQ3197" s="24" t="s">
        <v>12824</v>
      </c>
      <c r="AR3197" s="24" t="s">
        <v>12825</v>
      </c>
      <c r="AS3197" s="89">
        <f t="shared" si="640"/>
        <v>11</v>
      </c>
      <c r="AT3197" s="24"/>
    </row>
    <row r="3198" spans="1:46" x14ac:dyDescent="0.5">
      <c r="A3198" s="24">
        <v>3380</v>
      </c>
      <c r="B3198" s="24" t="s">
        <v>506</v>
      </c>
      <c r="C3198" s="24"/>
      <c r="D3198" s="24" t="s">
        <v>12826</v>
      </c>
      <c r="E3198" s="24" t="s">
        <v>12827</v>
      </c>
      <c r="F3198" s="77" t="str">
        <f t="shared" si="635"/>
        <v>Acton Gardens LLP</v>
      </c>
      <c r="G3198" s="24" t="s">
        <v>12828</v>
      </c>
      <c r="H3198" s="24" t="s">
        <v>6787</v>
      </c>
      <c r="I3198" s="24" t="s">
        <v>6787</v>
      </c>
      <c r="J3198" s="24" t="s">
        <v>321</v>
      </c>
      <c r="K3198" s="27" t="s">
        <v>12829</v>
      </c>
      <c r="L3198" s="25">
        <v>45926</v>
      </c>
      <c r="M3198" s="25">
        <v>46780</v>
      </c>
      <c r="N3198" s="81">
        <f t="shared" si="638"/>
        <v>46962</v>
      </c>
      <c r="O3198" s="77" t="str">
        <f t="shared" ca="1" si="639"/>
        <v>Live</v>
      </c>
      <c r="P3198" s="77" t="str" cm="1">
        <f t="array" aca="1" ref="P3198" ca="1">_xlfn.IFS((N3198-TODAY())&gt;=547,"06 Expires over 18 months",(N3198-TODAY())&gt;=365,"05 Expires in 18 months",(N3198-TODAY())&gt;=183,"04 Expires in 12 months",(N3198-TODAY())&gt;=92,"03 Expires in 6 months",(N3198-TODAY())&gt;=31,"02 Expires in 3 months",(N3198-TODAY())&gt;=0,"01 Expires in 30 days",(N3198-TODAY())&gt;=-31,"01 Expired last 30 days",(N3198-TODAY())&gt;=-92,"02 Expired last 3 months",(N3198-TODAY())&gt;=-183,"03 Expired last 6 months",(N3198-TODAY())&gt;=-365,"04 Expired last 12 months",(N3198-TODAY())&gt;=-547,"05 Expired last 18 months",TRUE,"06 Expired over 18 months")</f>
        <v>06 Expires over 18 months</v>
      </c>
      <c r="Q3198" s="65">
        <v>48500000</v>
      </c>
      <c r="R3198" s="98">
        <f t="shared" si="643"/>
        <v>137416666.66666666</v>
      </c>
      <c r="S3198" s="77" t="str" cm="1">
        <f t="array" ref="S3198">_xlfn.IFS(R3198&gt;5000000,"Gold",R3198&gt;=500000,"Silver",R3198&gt;30000,"Bronze",TRUE,"Transactional")</f>
        <v>Gold</v>
      </c>
      <c r="T3198" s="24"/>
      <c r="U3198" s="27"/>
      <c r="V3198" s="27"/>
      <c r="W3198" s="77" t="str">
        <f t="shared" si="636"/>
        <v>Yes</v>
      </c>
      <c r="X3198" s="77" t="str">
        <f>IFERROR(_xlfn.XLOOKUP(J3198&amp;"||"&amp;K3198,'Mapping Ref.'!$J$2:$J$538,'Mapping Ref.'!$K$2:$K$538),"")</f>
        <v>Corporate</v>
      </c>
      <c r="Y3198" s="77" t="str" cm="1">
        <f t="array" ref="Y3198">_xlfn.IFS(R3198&gt;2000000,"For Publication",R3198&gt;100000,"PID",R3198&gt;30000,"RFQ",TRUE,"Transactional")</f>
        <v>For Publication</v>
      </c>
      <c r="Z3198" s="24" t="s">
        <v>2277</v>
      </c>
      <c r="AA3198" s="32">
        <v>28</v>
      </c>
      <c r="AB3198" s="24">
        <v>6</v>
      </c>
      <c r="AC3198" s="25">
        <v>45925</v>
      </c>
      <c r="AD3198" s="24" t="s">
        <v>58</v>
      </c>
      <c r="AE3198" s="24" t="s">
        <v>8347</v>
      </c>
      <c r="AF3198" s="24" t="s">
        <v>59</v>
      </c>
      <c r="AG3198" s="24" t="s">
        <v>60</v>
      </c>
      <c r="AH3198" s="24" t="s">
        <v>60</v>
      </c>
      <c r="AI3198" s="24" t="s">
        <v>12830</v>
      </c>
      <c r="AJ3198" s="24" t="s">
        <v>59</v>
      </c>
      <c r="AK3198" s="24" t="s">
        <v>86</v>
      </c>
      <c r="AL3198" s="24" t="s">
        <v>123</v>
      </c>
      <c r="AM3198" s="24" t="s">
        <v>60</v>
      </c>
      <c r="AN3198" s="24" t="s">
        <v>59</v>
      </c>
      <c r="AO3198" s="24">
        <v>10</v>
      </c>
      <c r="AP3198" s="24"/>
      <c r="AQ3198" s="24" t="s">
        <v>12831</v>
      </c>
      <c r="AR3198" s="24" t="s">
        <v>12832</v>
      </c>
      <c r="AS3198" s="89">
        <f t="shared" si="640"/>
        <v>34</v>
      </c>
      <c r="AT3198" s="24"/>
    </row>
    <row r="3199" spans="1:46" x14ac:dyDescent="0.5">
      <c r="A3199" s="24">
        <v>3381</v>
      </c>
      <c r="B3199" s="24" t="s">
        <v>506</v>
      </c>
      <c r="C3199" s="24"/>
      <c r="D3199" s="24" t="s">
        <v>12833</v>
      </c>
      <c r="E3199" s="24" t="s">
        <v>12834</v>
      </c>
      <c r="F3199" s="77">
        <f t="shared" si="635"/>
        <v>10001588</v>
      </c>
      <c r="G3199" s="24">
        <v>10001588</v>
      </c>
      <c r="H3199" s="24" t="s">
        <v>1552</v>
      </c>
      <c r="I3199" s="24" t="s">
        <v>1552</v>
      </c>
      <c r="J3199" s="24" t="s">
        <v>190</v>
      </c>
      <c r="K3199" s="29" t="s">
        <v>1553</v>
      </c>
      <c r="L3199" s="25">
        <v>45925</v>
      </c>
      <c r="M3199" s="25">
        <v>46654</v>
      </c>
      <c r="N3199" s="81">
        <f t="shared" si="638"/>
        <v>47385</v>
      </c>
      <c r="O3199" s="77" t="str">
        <f t="shared" ca="1" si="639"/>
        <v>Live</v>
      </c>
      <c r="P3199" s="77" t="str" cm="1">
        <f t="array" aca="1" ref="P3199" ca="1">_xlfn.IFS((N3199-TODAY())&gt;=547,"06 Expires over 18 months",(N3199-TODAY())&gt;=365,"05 Expires in 18 months",(N3199-TODAY())&gt;=183,"04 Expires in 12 months",(N3199-TODAY())&gt;=92,"03 Expires in 6 months",(N3199-TODAY())&gt;=31,"02 Expires in 3 months",(N3199-TODAY())&gt;=0,"01 Expires in 30 days",(N3199-TODAY())&gt;=-31,"01 Expired last 30 days",(N3199-TODAY())&gt;=-92,"02 Expired last 3 months",(N3199-TODAY())&gt;=-183,"03 Expired last 6 months",(N3199-TODAY())&gt;=-365,"04 Expired last 12 months",(N3199-TODAY())&gt;=-547,"05 Expired last 18 months",TRUE,"06 Expired over 18 months")</f>
        <v>06 Expires over 18 months</v>
      </c>
      <c r="Q3199" s="65">
        <v>1100</v>
      </c>
      <c r="R3199" s="98">
        <f t="shared" si="643"/>
        <v>4308.333333333333</v>
      </c>
      <c r="S3199" s="77" t="str" cm="1">
        <f t="array" ref="S3199">_xlfn.IFS(R3199&gt;5000000,"Gold",R3199&gt;=500000,"Silver",R3199&gt;30000,"Bronze",TRUE,"Transactional")</f>
        <v>Transactional</v>
      </c>
      <c r="T3199" s="24"/>
      <c r="U3199" s="27"/>
      <c r="V3199" s="27"/>
      <c r="W3199" s="77" t="str">
        <f t="shared" si="636"/>
        <v>Yes</v>
      </c>
      <c r="X3199" s="77" t="str">
        <f>IFERROR(_xlfn.XLOOKUP(J3199&amp;"||"&amp;K3199,'Mapping Ref.'!$J$2:$J$538,'Mapping Ref.'!$K$2:$K$538),"")</f>
        <v>Childrens &amp; Adults</v>
      </c>
      <c r="Y3199" s="77" t="str" cm="1">
        <f t="array" ref="Y3199">_xlfn.IFS(R3199&gt;2000000,"For Publication",R3199&gt;100000,"PID",R3199&gt;30000,"RFQ",TRUE,"Transactional")</f>
        <v>Transactional</v>
      </c>
      <c r="Z3199" s="24" t="s">
        <v>8586</v>
      </c>
      <c r="AA3199" s="32">
        <v>12</v>
      </c>
      <c r="AB3199" s="24">
        <v>24</v>
      </c>
      <c r="AC3199" s="25">
        <v>45925</v>
      </c>
      <c r="AD3199" s="24" t="s">
        <v>58</v>
      </c>
      <c r="AE3199" s="24" t="s">
        <v>12212</v>
      </c>
      <c r="AF3199" s="24" t="s">
        <v>60</v>
      </c>
      <c r="AG3199" s="24" t="s">
        <v>59</v>
      </c>
      <c r="AH3199" s="24" t="s">
        <v>60</v>
      </c>
      <c r="AI3199" s="24">
        <v>5660104</v>
      </c>
      <c r="AJ3199" s="24" t="s">
        <v>60</v>
      </c>
      <c r="AK3199" s="24" t="s">
        <v>101</v>
      </c>
      <c r="AL3199" s="24" t="s">
        <v>70</v>
      </c>
      <c r="AM3199" s="24" t="s">
        <v>59</v>
      </c>
      <c r="AN3199" s="24" t="s">
        <v>59</v>
      </c>
      <c r="AO3199" s="24">
        <v>0</v>
      </c>
      <c r="AP3199" s="24"/>
      <c r="AQ3199" s="24" t="s">
        <v>12835</v>
      </c>
      <c r="AR3199" s="24" t="s">
        <v>12836</v>
      </c>
      <c r="AS3199" s="89">
        <f t="shared" si="640"/>
        <v>47</v>
      </c>
      <c r="AT3199" s="24"/>
    </row>
    <row r="3200" spans="1:46" x14ac:dyDescent="0.5">
      <c r="A3200" s="24">
        <v>3382</v>
      </c>
      <c r="B3200" s="24" t="s">
        <v>506</v>
      </c>
      <c r="C3200" s="24"/>
      <c r="D3200" s="24" t="s">
        <v>12837</v>
      </c>
      <c r="E3200" s="24" t="s">
        <v>12838</v>
      </c>
      <c r="F3200" s="77" t="str">
        <f t="shared" si="635"/>
        <v>B-A-R Electrical &amp; Mechanical Service Ltd</v>
      </c>
      <c r="G3200" s="24" t="s">
        <v>12839</v>
      </c>
      <c r="H3200" s="24" t="s">
        <v>784</v>
      </c>
      <c r="I3200" s="24" t="s">
        <v>1128</v>
      </c>
      <c r="J3200" s="24" t="s">
        <v>321</v>
      </c>
      <c r="K3200" s="27" t="s">
        <v>3201</v>
      </c>
      <c r="L3200" s="25">
        <v>45923</v>
      </c>
      <c r="M3200" s="25">
        <v>46289</v>
      </c>
      <c r="N3200" s="81">
        <f t="shared" si="638"/>
        <v>46289</v>
      </c>
      <c r="O3200" s="77" t="str">
        <f t="shared" ca="1" si="639"/>
        <v>Live</v>
      </c>
      <c r="P3200" s="77" t="str" cm="1">
        <f t="array" aca="1" ref="P3200" ca="1">_xlfn.IFS((N3200-TODAY())&gt;=547,"06 Expires over 18 months",(N3200-TODAY())&gt;=365,"05 Expires in 18 months",(N3200-TODAY())&gt;=183,"04 Expires in 12 months",(N3200-TODAY())&gt;=92,"03 Expires in 6 months",(N3200-TODAY())&gt;=31,"02 Expires in 3 months",(N3200-TODAY())&gt;=0,"01 Expires in 30 days",(N3200-TODAY())&gt;=-31,"01 Expired last 30 days",(N3200-TODAY())&gt;=-92,"02 Expired last 3 months",(N3200-TODAY())&gt;=-183,"03 Expired last 6 months",(N3200-TODAY())&gt;=-365,"04 Expired last 12 months",(N3200-TODAY())&gt;=-547,"05 Expired last 18 months",TRUE,"06 Expired over 18 months")</f>
        <v>01 Expires in 30 days</v>
      </c>
      <c r="Q3200" s="104"/>
      <c r="R3200" s="98">
        <v>0</v>
      </c>
      <c r="S3200" s="77" t="str" cm="1">
        <f t="array" ref="S3200">_xlfn.IFS(R3200&gt;5000000,"Gold",R3200&gt;=500000,"Silver",R3200&gt;30000,"Bronze",TRUE,"Transactional")</f>
        <v>Transactional</v>
      </c>
      <c r="T3200" s="24"/>
      <c r="U3200" s="27"/>
      <c r="V3200" s="27"/>
      <c r="W3200" s="77" t="str">
        <f t="shared" si="636"/>
        <v>No</v>
      </c>
      <c r="X3200" s="77" t="str">
        <f>IFERROR(_xlfn.XLOOKUP(J3200&amp;"||"&amp;K3200,'Mapping Ref.'!$J$2:$J$538,'Mapping Ref.'!$K$2:$K$538),"")</f>
        <v>Corporate</v>
      </c>
      <c r="Y3200" s="77" t="str" cm="1">
        <f t="array" ref="Y3200">_xlfn.IFS(R3200&gt;2000000,"For Publication",R3200&gt;100000,"PID",R3200&gt;30000,"RFQ",TRUE,"Transactional")</f>
        <v>Transactional</v>
      </c>
      <c r="Z3200" s="24" t="s">
        <v>2277</v>
      </c>
      <c r="AA3200" s="32">
        <v>0</v>
      </c>
      <c r="AB3200" s="24">
        <v>0</v>
      </c>
      <c r="AC3200" s="25">
        <v>45926</v>
      </c>
      <c r="AD3200" s="24" t="s">
        <v>58</v>
      </c>
      <c r="AE3200" s="24" t="s">
        <v>9732</v>
      </c>
      <c r="AF3200" s="24" t="s">
        <v>60</v>
      </c>
      <c r="AG3200" s="24" t="s">
        <v>60</v>
      </c>
      <c r="AH3200" s="24" t="s">
        <v>60</v>
      </c>
      <c r="AI3200" s="24">
        <v>9015700</v>
      </c>
      <c r="AJ3200" s="24" t="s">
        <v>59</v>
      </c>
      <c r="AK3200" s="24" t="s">
        <v>101</v>
      </c>
      <c r="AL3200" s="24" t="s">
        <v>70</v>
      </c>
      <c r="AM3200" s="24" t="s">
        <v>60</v>
      </c>
      <c r="AN3200" s="24" t="s">
        <v>59</v>
      </c>
      <c r="AO3200" s="24">
        <v>0</v>
      </c>
      <c r="AP3200" s="24" t="s">
        <v>8471</v>
      </c>
      <c r="AQ3200" s="24" t="s">
        <v>11706</v>
      </c>
      <c r="AR3200" s="24" t="s">
        <v>12840</v>
      </c>
      <c r="AS3200" s="89">
        <f t="shared" si="640"/>
        <v>12</v>
      </c>
      <c r="AT3200" s="24"/>
    </row>
    <row r="3201" spans="1:46" x14ac:dyDescent="0.5">
      <c r="A3201" s="24">
        <v>3383</v>
      </c>
      <c r="B3201" s="24" t="s">
        <v>506</v>
      </c>
      <c r="C3201" s="24"/>
      <c r="D3201" s="24" t="s">
        <v>12841</v>
      </c>
      <c r="E3201" s="24" t="s">
        <v>12842</v>
      </c>
      <c r="F3201" s="77" t="str">
        <f t="shared" si="635"/>
        <v>THE FUTURE VEHICLES COMPANY LIMITED</v>
      </c>
      <c r="G3201" s="24" t="s">
        <v>12843</v>
      </c>
      <c r="H3201" s="24" t="s">
        <v>12844</v>
      </c>
      <c r="I3201" s="24" t="s">
        <v>8185</v>
      </c>
      <c r="J3201" s="24" t="s">
        <v>107</v>
      </c>
      <c r="K3201" s="27" t="s">
        <v>2564</v>
      </c>
      <c r="L3201" s="25">
        <v>45926</v>
      </c>
      <c r="M3201" s="25">
        <v>51148</v>
      </c>
      <c r="N3201" s="81">
        <f t="shared" ref="N3201:N3221" si="644">EDATE(M3201,AB3201)</f>
        <v>51514</v>
      </c>
      <c r="O3201" s="77" t="str">
        <f t="shared" ref="O3201:O3221" ca="1" si="645">IF(N3201&lt;TODAY(),"Expired","Live")</f>
        <v>Live</v>
      </c>
      <c r="P3201" s="77" t="str" cm="1">
        <f t="array" aca="1" ref="P3201" ca="1">_xlfn.IFS((N3201-TODAY())&gt;=547,"06 Expires over 18 months",(N3201-TODAY())&gt;=365,"05 Expires in 18 months",(N3201-TODAY())&gt;=183,"04 Expires in 12 months",(N3201-TODAY())&gt;=92,"03 Expires in 6 months",(N3201-TODAY())&gt;=31,"02 Expires in 3 months",(N3201-TODAY())&gt;=0,"01 Expires in 30 days",(N3201-TODAY())&gt;=-31,"01 Expired last 30 days",(N3201-TODAY())&gt;=-92,"02 Expired last 3 months",(N3201-TODAY())&gt;=-183,"03 Expired last 6 months",(N3201-TODAY())&gt;=-365,"04 Expired last 12 months",(N3201-TODAY())&gt;=-547,"05 Expired last 18 months",TRUE,"06 Expired over 18 months")</f>
        <v>06 Expires over 18 months</v>
      </c>
      <c r="Q3201" s="65">
        <v>2000</v>
      </c>
      <c r="R3201" s="98">
        <f t="shared" ref="R3201:R3209" si="646">MAX(Q3201,Q3201*N(AS3201)/12)</f>
        <v>30500</v>
      </c>
      <c r="S3201" s="77" t="str" cm="1">
        <f t="array" ref="S3201">_xlfn.IFS(R3201&gt;5000000,"Gold",R3201&gt;=500000,"Silver",R3201&gt;30000,"Bronze",TRUE,"Transactional")</f>
        <v>Bronze</v>
      </c>
      <c r="T3201" s="24"/>
      <c r="U3201" s="27"/>
      <c r="V3201" s="27"/>
      <c r="W3201" s="77" t="str">
        <f t="shared" si="636"/>
        <v>Yes</v>
      </c>
      <c r="X3201" s="77" t="str">
        <f>IFERROR(_xlfn.XLOOKUP(J3201&amp;"||"&amp;K3201,'Mapping Ref.'!$J$2:$J$538,'Mapping Ref.'!$K$2:$K$538),"")</f>
        <v>Construction &amp; Estates</v>
      </c>
      <c r="Y3201" s="77" t="str" cm="1">
        <f t="array" ref="Y3201">_xlfn.IFS(R3201&gt;2000000,"For Publication",R3201&gt;100000,"PID",R3201&gt;30000,"RFQ",TRUE,"Transactional")</f>
        <v>RFQ</v>
      </c>
      <c r="Z3201" s="24" t="s">
        <v>8586</v>
      </c>
      <c r="AA3201" s="32">
        <v>12</v>
      </c>
      <c r="AB3201" s="24">
        <v>12</v>
      </c>
      <c r="AC3201" s="25">
        <v>45926</v>
      </c>
      <c r="AD3201" s="24" t="s">
        <v>661</v>
      </c>
      <c r="AE3201" s="24" t="s">
        <v>8375</v>
      </c>
      <c r="AF3201" s="24" t="s">
        <v>60</v>
      </c>
      <c r="AG3201" s="24" t="s">
        <v>59</v>
      </c>
      <c r="AH3201" s="24" t="s">
        <v>60</v>
      </c>
      <c r="AI3201" s="24">
        <v>14638022</v>
      </c>
      <c r="AJ3201" s="24" t="s">
        <v>60</v>
      </c>
      <c r="AK3201" s="24" t="s">
        <v>101</v>
      </c>
      <c r="AL3201" s="24" t="s">
        <v>70</v>
      </c>
      <c r="AM3201" s="24" t="s">
        <v>59</v>
      </c>
      <c r="AN3201" s="24" t="s">
        <v>8471</v>
      </c>
      <c r="AO3201" s="24">
        <v>1</v>
      </c>
      <c r="AP3201" s="24"/>
      <c r="AQ3201" s="24" t="s">
        <v>12845</v>
      </c>
      <c r="AR3201" s="24" t="s">
        <v>12846</v>
      </c>
      <c r="AS3201" s="89">
        <f t="shared" ref="AS3201:AS3221" si="647">DATEDIF(L3201,N3201,"m")</f>
        <v>183</v>
      </c>
      <c r="AT3201" s="24"/>
    </row>
    <row r="3202" spans="1:46" x14ac:dyDescent="0.5">
      <c r="A3202" s="24">
        <v>3384</v>
      </c>
      <c r="B3202" s="24" t="s">
        <v>506</v>
      </c>
      <c r="C3202" s="24"/>
      <c r="D3202" s="24" t="s">
        <v>6132</v>
      </c>
      <c r="E3202" s="24" t="s">
        <v>10089</v>
      </c>
      <c r="F3202" s="77" t="str">
        <f t="shared" ref="F3202:F3265" si="648">IF(AT3202&lt;&gt;"",AT3202,G3202)</f>
        <v>Tracene Management (Company) Ltd</v>
      </c>
      <c r="G3202" s="24" t="s">
        <v>12847</v>
      </c>
      <c r="H3202" s="24" t="s">
        <v>6135</v>
      </c>
      <c r="I3202" s="24" t="s">
        <v>6135</v>
      </c>
      <c r="J3202" s="24" t="s">
        <v>107</v>
      </c>
      <c r="K3202" s="27" t="s">
        <v>10091</v>
      </c>
      <c r="L3202" s="25">
        <v>45926</v>
      </c>
      <c r="M3202" s="25">
        <v>46292</v>
      </c>
      <c r="N3202" s="81">
        <f t="shared" si="644"/>
        <v>46292</v>
      </c>
      <c r="O3202" s="77" t="str">
        <f t="shared" ca="1" si="645"/>
        <v>Live</v>
      </c>
      <c r="P3202" s="77" t="str" cm="1">
        <f t="array" aca="1" ref="P3202" ca="1">_xlfn.IFS((N3202-TODAY())&gt;=547,"06 Expires over 18 months",(N3202-TODAY())&gt;=365,"05 Expires in 18 months",(N3202-TODAY())&gt;=183,"04 Expires in 12 months",(N3202-TODAY())&gt;=92,"03 Expires in 6 months",(N3202-TODAY())&gt;=31,"02 Expires in 3 months",(N3202-TODAY())&gt;=0,"01 Expires in 30 days",(N3202-TODAY())&gt;=-31,"01 Expired last 30 days",(N3202-TODAY())&gt;=-92,"02 Expired last 3 months",(N3202-TODAY())&gt;=-183,"03 Expired last 6 months",(N3202-TODAY())&gt;=-365,"04 Expired last 12 months",(N3202-TODAY())&gt;=-547,"05 Expired last 18 months",TRUE,"06 Expired over 18 months")</f>
        <v>02 Expires in 3 months</v>
      </c>
      <c r="Q3202" s="65">
        <v>2499</v>
      </c>
      <c r="R3202" s="98">
        <f t="shared" si="646"/>
        <v>2499</v>
      </c>
      <c r="S3202" s="77" t="str" cm="1">
        <f t="array" ref="S3202">_xlfn.IFS(R3202&gt;5000000,"Gold",R3202&gt;=500000,"Silver",R3202&gt;30000,"Bronze",TRUE,"Transactional")</f>
        <v>Transactional</v>
      </c>
      <c r="T3202" s="24"/>
      <c r="U3202" s="27"/>
      <c r="V3202" s="27"/>
      <c r="W3202" s="77" t="str">
        <f t="shared" ref="W3202:W3265" si="649">IF(AB3202&gt;0,"Yes","No")</f>
        <v>No</v>
      </c>
      <c r="X3202" s="77" t="str">
        <f>IFERROR(_xlfn.XLOOKUP(J3202&amp;"||"&amp;K3202,'Mapping Ref.'!$J$2:$J$538,'Mapping Ref.'!$K$2:$K$538),"")</f>
        <v>Construction &amp; Estates</v>
      </c>
      <c r="Y3202" s="77" t="str" cm="1">
        <f t="array" ref="Y3202">_xlfn.IFS(R3202&gt;2000000,"For Publication",R3202&gt;100000,"PID",R3202&gt;30000,"RFQ",TRUE,"Transactional")</f>
        <v>Transactional</v>
      </c>
      <c r="Z3202" s="24" t="s">
        <v>2277</v>
      </c>
      <c r="AA3202" s="32">
        <v>0</v>
      </c>
      <c r="AB3202" s="24">
        <v>0</v>
      </c>
      <c r="AC3202" s="25">
        <v>45926</v>
      </c>
      <c r="AD3202" s="24" t="s">
        <v>58</v>
      </c>
      <c r="AE3202" s="24" t="s">
        <v>8375</v>
      </c>
      <c r="AF3202" s="24" t="s">
        <v>59</v>
      </c>
      <c r="AG3202" s="24" t="s">
        <v>59</v>
      </c>
      <c r="AH3202" s="24" t="s">
        <v>60</v>
      </c>
      <c r="AI3202" s="24">
        <v>2426302</v>
      </c>
      <c r="AJ3202" s="24" t="s">
        <v>59</v>
      </c>
      <c r="AK3202" s="24" t="s">
        <v>86</v>
      </c>
      <c r="AL3202" s="24" t="s">
        <v>70</v>
      </c>
      <c r="AM3202" s="24" t="s">
        <v>59</v>
      </c>
      <c r="AN3202" s="24" t="s">
        <v>59</v>
      </c>
      <c r="AO3202" s="24">
        <v>0</v>
      </c>
      <c r="AP3202" s="24"/>
      <c r="AQ3202" s="24" t="s">
        <v>12848</v>
      </c>
      <c r="AR3202" s="24" t="s">
        <v>12849</v>
      </c>
      <c r="AS3202" s="89">
        <f t="shared" si="647"/>
        <v>12</v>
      </c>
      <c r="AT3202" s="24"/>
    </row>
    <row r="3203" spans="1:46" x14ac:dyDescent="0.5">
      <c r="A3203" s="24">
        <v>3385</v>
      </c>
      <c r="B3203" s="24" t="s">
        <v>506</v>
      </c>
      <c r="C3203" s="24"/>
      <c r="D3203" s="24" t="s">
        <v>12850</v>
      </c>
      <c r="E3203" s="24" t="s">
        <v>12851</v>
      </c>
      <c r="F3203" s="77" t="str">
        <f t="shared" si="648"/>
        <v>Team Rubicon</v>
      </c>
      <c r="G3203" s="24" t="s">
        <v>12852</v>
      </c>
      <c r="H3203" s="24" t="s">
        <v>12853</v>
      </c>
      <c r="I3203" s="24" t="s">
        <v>12853</v>
      </c>
      <c r="J3203" s="24" t="s">
        <v>107</v>
      </c>
      <c r="K3203" s="27" t="s">
        <v>12854</v>
      </c>
      <c r="L3203" s="25">
        <v>45929</v>
      </c>
      <c r="M3203" s="25">
        <v>46293</v>
      </c>
      <c r="N3203" s="81">
        <f t="shared" si="644"/>
        <v>46658</v>
      </c>
      <c r="O3203" s="77" t="str">
        <f t="shared" ca="1" si="645"/>
        <v>Live</v>
      </c>
      <c r="P3203" s="77" t="str" cm="1">
        <f t="array" aca="1" ref="P3203" ca="1">_xlfn.IFS((N3203-TODAY())&gt;=547,"06 Expires over 18 months",(N3203-TODAY())&gt;=365,"05 Expires in 18 months",(N3203-TODAY())&gt;=183,"04 Expires in 12 months",(N3203-TODAY())&gt;=92,"03 Expires in 6 months",(N3203-TODAY())&gt;=31,"02 Expires in 3 months",(N3203-TODAY())&gt;=0,"01 Expires in 30 days",(N3203-TODAY())&gt;=-31,"01 Expired last 30 days",(N3203-TODAY())&gt;=-92,"02 Expired last 3 months",(N3203-TODAY())&gt;=-183,"03 Expired last 6 months",(N3203-TODAY())&gt;=-365,"04 Expired last 12 months",(N3203-TODAY())&gt;=-547,"05 Expired last 18 months",TRUE,"06 Expired over 18 months")</f>
        <v>05 Expires in 18 months</v>
      </c>
      <c r="Q3203" s="65">
        <v>5000</v>
      </c>
      <c r="R3203" s="98">
        <f t="shared" si="646"/>
        <v>9583.3333333333339</v>
      </c>
      <c r="S3203" s="77" t="str" cm="1">
        <f t="array" ref="S3203">_xlfn.IFS(R3203&gt;5000000,"Gold",R3203&gt;=500000,"Silver",R3203&gt;30000,"Bronze",TRUE,"Transactional")</f>
        <v>Transactional</v>
      </c>
      <c r="T3203" s="24"/>
      <c r="U3203" s="27"/>
      <c r="V3203" s="27"/>
      <c r="W3203" s="77" t="str">
        <f t="shared" si="649"/>
        <v>Yes</v>
      </c>
      <c r="X3203" s="77" t="str">
        <f>IFERROR(_xlfn.XLOOKUP(J3203&amp;"||"&amp;K3203,'Mapping Ref.'!$J$2:$J$538,'Mapping Ref.'!$K$2:$K$538),"")</f>
        <v>Construction &amp; Estates</v>
      </c>
      <c r="Y3203" s="77" t="str" cm="1">
        <f t="array" ref="Y3203">_xlfn.IFS(R3203&gt;2000000,"For Publication",R3203&gt;100000,"PID",R3203&gt;30000,"RFQ",TRUE,"Transactional")</f>
        <v>Transactional</v>
      </c>
      <c r="Z3203" s="24" t="s">
        <v>8586</v>
      </c>
      <c r="AA3203" s="32">
        <v>12</v>
      </c>
      <c r="AB3203" s="24">
        <v>12</v>
      </c>
      <c r="AC3203" s="25">
        <v>45929</v>
      </c>
      <c r="AD3203" s="24" t="s">
        <v>661</v>
      </c>
      <c r="AE3203" s="24" t="s">
        <v>8375</v>
      </c>
      <c r="AF3203" s="24" t="s">
        <v>60</v>
      </c>
      <c r="AG3203" s="24" t="s">
        <v>59</v>
      </c>
      <c r="AH3203" s="24" t="s">
        <v>60</v>
      </c>
      <c r="AI3203" s="24">
        <v>8791965</v>
      </c>
      <c r="AJ3203" s="24" t="s">
        <v>60</v>
      </c>
      <c r="AK3203" s="24" t="s">
        <v>101</v>
      </c>
      <c r="AL3203" s="24" t="s">
        <v>70</v>
      </c>
      <c r="AM3203" s="24" t="s">
        <v>59</v>
      </c>
      <c r="AN3203" s="24" t="s">
        <v>59</v>
      </c>
      <c r="AO3203" s="24">
        <v>0</v>
      </c>
      <c r="AP3203" s="24" t="s">
        <v>8471</v>
      </c>
      <c r="AQ3203" s="24" t="s">
        <v>12855</v>
      </c>
      <c r="AR3203" s="24" t="s">
        <v>12856</v>
      </c>
      <c r="AS3203" s="89">
        <f t="shared" si="647"/>
        <v>23</v>
      </c>
      <c r="AT3203" s="24"/>
    </row>
    <row r="3204" spans="1:46" x14ac:dyDescent="0.5">
      <c r="A3204" s="24">
        <v>3386</v>
      </c>
      <c r="B3204" s="24"/>
      <c r="C3204" s="24"/>
      <c r="D3204" s="24" t="s">
        <v>12857</v>
      </c>
      <c r="E3204" s="24" t="s">
        <v>12858</v>
      </c>
      <c r="F3204" s="77" t="str">
        <f t="shared" si="648"/>
        <v>Nordicps</v>
      </c>
      <c r="G3204" s="24" t="s">
        <v>12859</v>
      </c>
      <c r="H3204" s="24" t="s">
        <v>12860</v>
      </c>
      <c r="I3204" s="24" t="s">
        <v>11028</v>
      </c>
      <c r="J3204" s="24" t="s">
        <v>321</v>
      </c>
      <c r="K3204" s="27" t="s">
        <v>8802</v>
      </c>
      <c r="L3204" s="25">
        <v>45887</v>
      </c>
      <c r="M3204" s="25">
        <v>45929</v>
      </c>
      <c r="N3204" s="81">
        <f t="shared" si="644"/>
        <v>45929</v>
      </c>
      <c r="O3204" s="77" t="str">
        <f t="shared" ca="1" si="645"/>
        <v>Expired</v>
      </c>
      <c r="P3204" s="77" t="str" cm="1">
        <f t="array" aca="1" ref="P3204" ca="1">_xlfn.IFS((N3204-TODAY())&gt;=547,"06 Expires over 18 months",(N3204-TODAY())&gt;=365,"05 Expires in 18 months",(N3204-TODAY())&gt;=183,"04 Expires in 12 months",(N3204-TODAY())&gt;=92,"03 Expires in 6 months",(N3204-TODAY())&gt;=31,"02 Expires in 3 months",(N3204-TODAY())&gt;=0,"01 Expires in 30 days",(N3204-TODAY())&gt;=-31,"01 Expired last 30 days",(N3204-TODAY())&gt;=-92,"02 Expired last 3 months",(N3204-TODAY())&gt;=-183,"03 Expired last 6 months",(N3204-TODAY())&gt;=-365,"04 Expired last 12 months",(N3204-TODAY())&gt;=-547,"05 Expired last 18 months",TRUE,"06 Expired over 18 months")</f>
        <v>04 Expired last 12 months</v>
      </c>
      <c r="Q3204" s="65">
        <v>6950</v>
      </c>
      <c r="R3204" s="98">
        <f t="shared" si="646"/>
        <v>6950</v>
      </c>
      <c r="S3204" s="77" t="str" cm="1">
        <f t="array" ref="S3204">_xlfn.IFS(R3204&gt;5000000,"Gold",R3204&gt;=500000,"Silver",R3204&gt;30000,"Bronze",TRUE,"Transactional")</f>
        <v>Transactional</v>
      </c>
      <c r="T3204" s="24"/>
      <c r="U3204" s="27"/>
      <c r="V3204" s="27"/>
      <c r="W3204" s="77" t="str">
        <f t="shared" si="649"/>
        <v>No</v>
      </c>
      <c r="X3204" s="77" t="str">
        <f>IFERROR(_xlfn.XLOOKUP(J3204&amp;"||"&amp;K3204,'Mapping Ref.'!$J$2:$J$538,'Mapping Ref.'!$K$2:$K$538),"")</f>
        <v>Corporate</v>
      </c>
      <c r="Y3204" s="77" t="str" cm="1">
        <f t="array" ref="Y3204">_xlfn.IFS(R3204&gt;2000000,"For Publication",R3204&gt;100000,"PID",R3204&gt;30000,"RFQ",TRUE,"Transactional")</f>
        <v>Transactional</v>
      </c>
      <c r="Z3204" s="24" t="s">
        <v>2277</v>
      </c>
      <c r="AA3204" s="32">
        <v>6</v>
      </c>
      <c r="AB3204" s="24">
        <v>0</v>
      </c>
      <c r="AC3204" s="25">
        <v>45929</v>
      </c>
      <c r="AD3204" s="24" t="s">
        <v>58</v>
      </c>
      <c r="AE3204" s="24" t="s">
        <v>8471</v>
      </c>
      <c r="AF3204" s="24" t="s">
        <v>60</v>
      </c>
      <c r="AG3204" s="24" t="s">
        <v>59</v>
      </c>
      <c r="AH3204" s="24" t="s">
        <v>60</v>
      </c>
      <c r="AI3204" s="24">
        <v>9131544</v>
      </c>
      <c r="AJ3204" s="24" t="s">
        <v>59</v>
      </c>
      <c r="AK3204" s="24" t="s">
        <v>101</v>
      </c>
      <c r="AL3204" s="24" t="s">
        <v>123</v>
      </c>
      <c r="AM3204" s="24" t="s">
        <v>60</v>
      </c>
      <c r="AN3204" s="24" t="s">
        <v>8471</v>
      </c>
      <c r="AO3204" s="24">
        <v>0</v>
      </c>
      <c r="AP3204" s="24"/>
      <c r="AQ3204" s="24" t="s">
        <v>12861</v>
      </c>
      <c r="AR3204" s="24" t="s">
        <v>12862</v>
      </c>
      <c r="AS3204" s="89">
        <f t="shared" si="647"/>
        <v>1</v>
      </c>
      <c r="AT3204" s="24"/>
    </row>
    <row r="3205" spans="1:46" x14ac:dyDescent="0.5">
      <c r="A3205" s="24">
        <v>3388</v>
      </c>
      <c r="B3205" s="24" t="s">
        <v>506</v>
      </c>
      <c r="C3205" s="24"/>
      <c r="D3205" s="24" t="s">
        <v>7138</v>
      </c>
      <c r="E3205" s="24" t="s">
        <v>12863</v>
      </c>
      <c r="F3205" s="77" t="str">
        <f t="shared" si="648"/>
        <v>NORDIC PRODUCTS &amp; SERVICES LTD</v>
      </c>
      <c r="G3205" s="24" t="s">
        <v>7138</v>
      </c>
      <c r="H3205" s="24" t="s">
        <v>3282</v>
      </c>
      <c r="I3205" s="24" t="s">
        <v>10463</v>
      </c>
      <c r="J3205" s="24" t="s">
        <v>107</v>
      </c>
      <c r="K3205" s="27" t="s">
        <v>3283</v>
      </c>
      <c r="L3205" s="25">
        <v>45930</v>
      </c>
      <c r="M3205" s="25">
        <v>47025</v>
      </c>
      <c r="N3205" s="81">
        <f t="shared" si="644"/>
        <v>47025</v>
      </c>
      <c r="O3205" s="77" t="str">
        <f t="shared" ca="1" si="645"/>
        <v>Live</v>
      </c>
      <c r="P3205" s="77" t="str" cm="1">
        <f t="array" aca="1" ref="P3205" ca="1">_xlfn.IFS((N3205-TODAY())&gt;=547,"06 Expires over 18 months",(N3205-TODAY())&gt;=365,"05 Expires in 18 months",(N3205-TODAY())&gt;=183,"04 Expires in 12 months",(N3205-TODAY())&gt;=92,"03 Expires in 6 months",(N3205-TODAY())&gt;=31,"02 Expires in 3 months",(N3205-TODAY())&gt;=0,"01 Expires in 30 days",(N3205-TODAY())&gt;=-31,"01 Expired last 30 days",(N3205-TODAY())&gt;=-92,"02 Expired last 3 months",(N3205-TODAY())&gt;=-183,"03 Expired last 6 months",(N3205-TODAY())&gt;=-365,"04 Expired last 12 months",(N3205-TODAY())&gt;=-547,"05 Expired last 18 months",TRUE,"06 Expired over 18 months")</f>
        <v>06 Expires over 18 months</v>
      </c>
      <c r="Q3205" s="65">
        <v>8300</v>
      </c>
      <c r="R3205" s="98">
        <f t="shared" si="646"/>
        <v>24208.333333333332</v>
      </c>
      <c r="S3205" s="77" t="str" cm="1">
        <f t="array" ref="S3205">_xlfn.IFS(R3205&gt;5000000,"Gold",R3205&gt;=500000,"Silver",R3205&gt;30000,"Bronze",TRUE,"Transactional")</f>
        <v>Transactional</v>
      </c>
      <c r="T3205" s="24"/>
      <c r="U3205" s="27"/>
      <c r="V3205" s="27"/>
      <c r="W3205" s="77" t="str">
        <f t="shared" si="649"/>
        <v>No</v>
      </c>
      <c r="X3205" s="77" t="str">
        <f>IFERROR(_xlfn.XLOOKUP(J3205&amp;"||"&amp;K3205,'Mapping Ref.'!$J$2:$J$538,'Mapping Ref.'!$K$2:$K$538),"")</f>
        <v>Construction &amp; Estates</v>
      </c>
      <c r="Y3205" s="77" t="str" cm="1">
        <f t="array" ref="Y3205">_xlfn.IFS(R3205&gt;2000000,"For Publication",R3205&gt;100000,"PID",R3205&gt;30000,"RFQ",TRUE,"Transactional")</f>
        <v>Transactional</v>
      </c>
      <c r="Z3205" s="24" t="s">
        <v>2277</v>
      </c>
      <c r="AA3205" s="32">
        <v>36</v>
      </c>
      <c r="AB3205" s="24">
        <v>0</v>
      </c>
      <c r="AC3205" s="25">
        <v>45930</v>
      </c>
      <c r="AD3205" s="24" t="s">
        <v>661</v>
      </c>
      <c r="AE3205" s="24" t="s">
        <v>8375</v>
      </c>
      <c r="AF3205" s="24" t="s">
        <v>60</v>
      </c>
      <c r="AG3205" s="24" t="s">
        <v>59</v>
      </c>
      <c r="AH3205" s="24" t="s">
        <v>60</v>
      </c>
      <c r="AI3205" s="24">
        <v>9131544</v>
      </c>
      <c r="AJ3205" s="24" t="s">
        <v>59</v>
      </c>
      <c r="AK3205" s="24" t="s">
        <v>101</v>
      </c>
      <c r="AL3205" s="24" t="s">
        <v>12795</v>
      </c>
      <c r="AM3205" s="24" t="s">
        <v>60</v>
      </c>
      <c r="AN3205" s="24" t="s">
        <v>59</v>
      </c>
      <c r="AO3205" s="24">
        <v>0</v>
      </c>
      <c r="AP3205" s="24"/>
      <c r="AQ3205" s="24" t="s">
        <v>12864</v>
      </c>
      <c r="AR3205" s="24" t="s">
        <v>12865</v>
      </c>
      <c r="AS3205" s="89">
        <f t="shared" si="647"/>
        <v>35</v>
      </c>
      <c r="AT3205" s="24" t="s">
        <v>7138</v>
      </c>
    </row>
    <row r="3206" spans="1:46" x14ac:dyDescent="0.5">
      <c r="A3206" s="24">
        <v>3389</v>
      </c>
      <c r="B3206" s="24" t="s">
        <v>506</v>
      </c>
      <c r="C3206" s="24"/>
      <c r="D3206" s="24" t="s">
        <v>2632</v>
      </c>
      <c r="E3206" s="24" t="s">
        <v>12866</v>
      </c>
      <c r="F3206" s="77" t="str">
        <f t="shared" si="648"/>
        <v>Mark Prichard</v>
      </c>
      <c r="G3206" s="24" t="s">
        <v>12867</v>
      </c>
      <c r="H3206" s="24" t="s">
        <v>12868</v>
      </c>
      <c r="I3206" s="24" t="s">
        <v>12869</v>
      </c>
      <c r="J3206" s="24" t="s">
        <v>107</v>
      </c>
      <c r="K3206" s="27" t="s">
        <v>12870</v>
      </c>
      <c r="L3206" s="25">
        <v>45930</v>
      </c>
      <c r="M3206" s="25">
        <v>46081</v>
      </c>
      <c r="N3206" s="81">
        <f t="shared" si="644"/>
        <v>46231</v>
      </c>
      <c r="O3206" s="77" t="str">
        <f t="shared" ca="1" si="645"/>
        <v>Expired</v>
      </c>
      <c r="P3206" s="77" t="str" cm="1">
        <f t="array" aca="1" ref="P3206" ca="1">_xlfn.IFS((N3206-TODAY())&gt;=547,"06 Expires over 18 months",(N3206-TODAY())&gt;=365,"05 Expires in 18 months",(N3206-TODAY())&gt;=183,"04 Expires in 12 months",(N3206-TODAY())&gt;=92,"03 Expires in 6 months",(N3206-TODAY())&gt;=31,"02 Expires in 3 months",(N3206-TODAY())&gt;=0,"01 Expires in 30 days",(N3206-TODAY())&gt;=-31,"01 Expired last 30 days",(N3206-TODAY())&gt;=-92,"02 Expired last 3 months",(N3206-TODAY())&gt;=-183,"03 Expired last 6 months",(N3206-TODAY())&gt;=-365,"04 Expired last 12 months",(N3206-TODAY())&gt;=-547,"05 Expired last 18 months",TRUE,"06 Expired over 18 months")</f>
        <v>01 Expired last 30 days</v>
      </c>
      <c r="Q3206" s="65">
        <v>18700</v>
      </c>
      <c r="R3206" s="98">
        <f t="shared" si="646"/>
        <v>18700</v>
      </c>
      <c r="S3206" s="77" t="str" cm="1">
        <f t="array" ref="S3206">_xlfn.IFS(R3206&gt;5000000,"Gold",R3206&gt;=500000,"Silver",R3206&gt;30000,"Bronze",TRUE,"Transactional")</f>
        <v>Transactional</v>
      </c>
      <c r="T3206" s="24"/>
      <c r="U3206" s="27"/>
      <c r="V3206" s="27"/>
      <c r="W3206" s="77" t="str">
        <f t="shared" si="649"/>
        <v>Yes</v>
      </c>
      <c r="X3206" s="77" t="str">
        <f>IFERROR(_xlfn.XLOOKUP(J3206&amp;"||"&amp;K3206,'Mapping Ref.'!$J$2:$J$538,'Mapping Ref.'!$K$2:$K$538),"")</f>
        <v>Construction &amp; Estates</v>
      </c>
      <c r="Y3206" s="77" t="str" cm="1">
        <f t="array" ref="Y3206">_xlfn.IFS(R3206&gt;2000000,"For Publication",R3206&gt;100000,"PID",R3206&gt;30000,"RFQ",TRUE,"Transactional")</f>
        <v>Transactional</v>
      </c>
      <c r="Z3206" s="24" t="s">
        <v>2277</v>
      </c>
      <c r="AA3206" s="32">
        <v>5</v>
      </c>
      <c r="AB3206" s="24">
        <v>5</v>
      </c>
      <c r="AC3206" s="25">
        <v>45930</v>
      </c>
      <c r="AD3206" s="24" t="s">
        <v>661</v>
      </c>
      <c r="AE3206" s="24" t="s">
        <v>5003</v>
      </c>
      <c r="AF3206" s="24" t="s">
        <v>60</v>
      </c>
      <c r="AG3206" s="24" t="s">
        <v>59</v>
      </c>
      <c r="AH3206" s="24" t="s">
        <v>60</v>
      </c>
      <c r="AI3206" s="24" t="s">
        <v>12871</v>
      </c>
      <c r="AJ3206" s="24" t="s">
        <v>59</v>
      </c>
      <c r="AK3206" s="24" t="s">
        <v>101</v>
      </c>
      <c r="AL3206" s="24" t="s">
        <v>70</v>
      </c>
      <c r="AM3206" s="24" t="s">
        <v>60</v>
      </c>
      <c r="AN3206" s="24" t="s">
        <v>8471</v>
      </c>
      <c r="AO3206" s="24">
        <v>0</v>
      </c>
      <c r="AP3206" s="24" t="s">
        <v>12872</v>
      </c>
      <c r="AQ3206" s="24" t="s">
        <v>12867</v>
      </c>
      <c r="AR3206" s="24" t="s">
        <v>12867</v>
      </c>
      <c r="AS3206" s="89">
        <f t="shared" si="647"/>
        <v>9</v>
      </c>
      <c r="AT3206" s="24"/>
    </row>
    <row r="3207" spans="1:46" x14ac:dyDescent="0.5">
      <c r="A3207" s="24">
        <v>3390</v>
      </c>
      <c r="B3207" s="24" t="s">
        <v>506</v>
      </c>
      <c r="C3207" s="24"/>
      <c r="D3207" s="24" t="s">
        <v>12873</v>
      </c>
      <c r="E3207" s="24" t="s">
        <v>12874</v>
      </c>
      <c r="F3207" s="77" t="str">
        <f t="shared" si="648"/>
        <v>Data City Innovation Ltd</v>
      </c>
      <c r="G3207" s="24" t="s">
        <v>12875</v>
      </c>
      <c r="H3207" s="24" t="s">
        <v>8238</v>
      </c>
      <c r="I3207" s="24" t="s">
        <v>8238</v>
      </c>
      <c r="J3207" s="24" t="s">
        <v>321</v>
      </c>
      <c r="K3207" s="27" t="s">
        <v>8802</v>
      </c>
      <c r="L3207" s="25">
        <v>45929</v>
      </c>
      <c r="M3207" s="25">
        <v>46294</v>
      </c>
      <c r="N3207" s="81">
        <f t="shared" si="644"/>
        <v>46294</v>
      </c>
      <c r="O3207" s="77" t="str">
        <f t="shared" ca="1" si="645"/>
        <v>Live</v>
      </c>
      <c r="P3207" s="77" t="str" cm="1">
        <f t="array" aca="1" ref="P3207" ca="1">_xlfn.IFS((N3207-TODAY())&gt;=547,"06 Expires over 18 months",(N3207-TODAY())&gt;=365,"05 Expires in 18 months",(N3207-TODAY())&gt;=183,"04 Expires in 12 months",(N3207-TODAY())&gt;=92,"03 Expires in 6 months",(N3207-TODAY())&gt;=31,"02 Expires in 3 months",(N3207-TODAY())&gt;=0,"01 Expires in 30 days",(N3207-TODAY())&gt;=-31,"01 Expired last 30 days",(N3207-TODAY())&gt;=-92,"02 Expired last 3 months",(N3207-TODAY())&gt;=-183,"03 Expired last 6 months",(N3207-TODAY())&gt;=-365,"04 Expired last 12 months",(N3207-TODAY())&gt;=-547,"05 Expired last 18 months",TRUE,"06 Expired over 18 months")</f>
        <v>02 Expires in 3 months</v>
      </c>
      <c r="Q3207" s="65">
        <v>9000</v>
      </c>
      <c r="R3207" s="98">
        <f t="shared" si="646"/>
        <v>9000</v>
      </c>
      <c r="S3207" s="77" t="str" cm="1">
        <f t="array" ref="S3207">_xlfn.IFS(R3207&gt;5000000,"Gold",R3207&gt;=500000,"Silver",R3207&gt;30000,"Bronze",TRUE,"Transactional")</f>
        <v>Transactional</v>
      </c>
      <c r="T3207" s="24"/>
      <c r="U3207" s="27"/>
      <c r="V3207" s="27"/>
      <c r="W3207" s="77" t="str">
        <f t="shared" si="649"/>
        <v>No</v>
      </c>
      <c r="X3207" s="77" t="str">
        <f>IFERROR(_xlfn.XLOOKUP(J3207&amp;"||"&amp;K3207,'Mapping Ref.'!$J$2:$J$538,'Mapping Ref.'!$K$2:$K$538),"")</f>
        <v>Corporate</v>
      </c>
      <c r="Y3207" s="77" t="str" cm="1">
        <f t="array" ref="Y3207">_xlfn.IFS(R3207&gt;2000000,"For Publication",R3207&gt;100000,"PID",R3207&gt;30000,"RFQ",TRUE,"Transactional")</f>
        <v>Transactional</v>
      </c>
      <c r="Z3207" s="24" t="s">
        <v>2277</v>
      </c>
      <c r="AA3207" s="32">
        <v>12</v>
      </c>
      <c r="AB3207" s="24">
        <v>0</v>
      </c>
      <c r="AC3207" s="25">
        <v>45930</v>
      </c>
      <c r="AD3207" s="24" t="s">
        <v>58</v>
      </c>
      <c r="AE3207" s="24" t="s">
        <v>8546</v>
      </c>
      <c r="AF3207" s="24" t="s">
        <v>60</v>
      </c>
      <c r="AG3207" s="24" t="s">
        <v>59</v>
      </c>
      <c r="AH3207" s="24" t="s">
        <v>60</v>
      </c>
      <c r="AI3207" s="24">
        <v>10958787</v>
      </c>
      <c r="AJ3207" s="24" t="s">
        <v>59</v>
      </c>
      <c r="AK3207" s="24" t="s">
        <v>86</v>
      </c>
      <c r="AL3207" s="24" t="s">
        <v>70</v>
      </c>
      <c r="AM3207" s="24" t="s">
        <v>60</v>
      </c>
      <c r="AN3207" s="24" t="s">
        <v>8471</v>
      </c>
      <c r="AO3207" s="24">
        <v>0</v>
      </c>
      <c r="AP3207" s="24" t="s">
        <v>12270</v>
      </c>
      <c r="AQ3207" s="24" t="s">
        <v>12876</v>
      </c>
      <c r="AR3207" s="24" t="s">
        <v>12877</v>
      </c>
      <c r="AS3207" s="89">
        <f t="shared" si="647"/>
        <v>12</v>
      </c>
      <c r="AT3207" s="24"/>
    </row>
    <row r="3208" spans="1:46" x14ac:dyDescent="0.5">
      <c r="A3208" s="24">
        <v>3391</v>
      </c>
      <c r="B3208" s="24" t="s">
        <v>506</v>
      </c>
      <c r="C3208" s="24"/>
      <c r="D3208" s="24" t="s">
        <v>12878</v>
      </c>
      <c r="E3208" s="24" t="s">
        <v>12879</v>
      </c>
      <c r="F3208" s="77" t="str">
        <f t="shared" si="648"/>
        <v>DENNIS EAGLE LIMITED</v>
      </c>
      <c r="G3208" s="24" t="s">
        <v>9090</v>
      </c>
      <c r="H3208" s="24" t="s">
        <v>3282</v>
      </c>
      <c r="I3208" s="24" t="s">
        <v>10463</v>
      </c>
      <c r="J3208" s="24" t="s">
        <v>107</v>
      </c>
      <c r="K3208" s="27" t="s">
        <v>3283</v>
      </c>
      <c r="L3208" s="25">
        <v>45931</v>
      </c>
      <c r="M3208" s="25">
        <v>47026</v>
      </c>
      <c r="N3208" s="81">
        <f t="shared" si="644"/>
        <v>47756</v>
      </c>
      <c r="O3208" s="77" t="str">
        <f t="shared" ca="1" si="645"/>
        <v>Live</v>
      </c>
      <c r="P3208" s="77" t="str" cm="1">
        <f t="array" aca="1" ref="P3208" ca="1">_xlfn.IFS((N3208-TODAY())&gt;=547,"06 Expires over 18 months",(N3208-TODAY())&gt;=365,"05 Expires in 18 months",(N3208-TODAY())&gt;=183,"04 Expires in 12 months",(N3208-TODAY())&gt;=92,"03 Expires in 6 months",(N3208-TODAY())&gt;=31,"02 Expires in 3 months",(N3208-TODAY())&gt;=0,"01 Expires in 30 days",(N3208-TODAY())&gt;=-31,"01 Expired last 30 days",(N3208-TODAY())&gt;=-92,"02 Expired last 3 months",(N3208-TODAY())&gt;=-183,"03 Expired last 6 months",(N3208-TODAY())&gt;=-365,"04 Expired last 12 months",(N3208-TODAY())&gt;=-547,"05 Expired last 18 months",TRUE,"06 Expired over 18 months")</f>
        <v>06 Expires over 18 months</v>
      </c>
      <c r="Q3208" s="65">
        <v>72000</v>
      </c>
      <c r="R3208" s="98">
        <f t="shared" si="646"/>
        <v>354000</v>
      </c>
      <c r="S3208" s="77" t="str" cm="1">
        <f t="array" ref="S3208">_xlfn.IFS(R3208&gt;5000000,"Gold",R3208&gt;=500000,"Silver",R3208&gt;30000,"Bronze",TRUE,"Transactional")</f>
        <v>Bronze</v>
      </c>
      <c r="T3208" s="24"/>
      <c r="U3208" s="27"/>
      <c r="V3208" s="27"/>
      <c r="W3208" s="77" t="str">
        <f t="shared" si="649"/>
        <v>Yes</v>
      </c>
      <c r="X3208" s="77" t="str">
        <f>IFERROR(_xlfn.XLOOKUP(J3208&amp;"||"&amp;K3208,'Mapping Ref.'!$J$2:$J$538,'Mapping Ref.'!$K$2:$K$538),"")</f>
        <v>Construction &amp; Estates</v>
      </c>
      <c r="Y3208" s="77" t="str" cm="1">
        <f t="array" ref="Y3208">_xlfn.IFS(R3208&gt;2000000,"For Publication",R3208&gt;100000,"PID",R3208&gt;30000,"RFQ",TRUE,"Transactional")</f>
        <v>PID</v>
      </c>
      <c r="Z3208" s="24" t="s">
        <v>2277</v>
      </c>
      <c r="AA3208" s="32">
        <v>36</v>
      </c>
      <c r="AB3208" s="24">
        <v>24</v>
      </c>
      <c r="AC3208" s="25">
        <v>45931</v>
      </c>
      <c r="AD3208" s="24" t="s">
        <v>58</v>
      </c>
      <c r="AE3208" s="24" t="s">
        <v>12880</v>
      </c>
      <c r="AF3208" s="24" t="s">
        <v>60</v>
      </c>
      <c r="AG3208" s="24" t="s">
        <v>60</v>
      </c>
      <c r="AH3208" s="24" t="s">
        <v>60</v>
      </c>
      <c r="AI3208" s="24">
        <v>3794455</v>
      </c>
      <c r="AJ3208" s="24" t="s">
        <v>59</v>
      </c>
      <c r="AK3208" s="24" t="s">
        <v>86</v>
      </c>
      <c r="AL3208" s="24" t="s">
        <v>70</v>
      </c>
      <c r="AM3208" s="24" t="s">
        <v>60</v>
      </c>
      <c r="AN3208" s="24" t="s">
        <v>59</v>
      </c>
      <c r="AO3208" s="24">
        <v>0</v>
      </c>
      <c r="AP3208" s="24"/>
      <c r="AQ3208" s="24" t="s">
        <v>12881</v>
      </c>
      <c r="AR3208" s="24" t="s">
        <v>12882</v>
      </c>
      <c r="AS3208" s="89">
        <f t="shared" si="647"/>
        <v>59</v>
      </c>
      <c r="AT3208" s="24"/>
    </row>
    <row r="3209" spans="1:46" s="16" customFormat="1" x14ac:dyDescent="0.5">
      <c r="A3209" s="24">
        <v>3392</v>
      </c>
      <c r="B3209" s="24" t="s">
        <v>506</v>
      </c>
      <c r="C3209" s="24"/>
      <c r="D3209" s="24" t="s">
        <v>12883</v>
      </c>
      <c r="E3209" s="24" t="s">
        <v>12604</v>
      </c>
      <c r="F3209" s="77" t="str">
        <f t="shared" si="648"/>
        <v>Lauren Lugasan</v>
      </c>
      <c r="G3209" s="24" t="s">
        <v>12884</v>
      </c>
      <c r="H3209" s="24" t="s">
        <v>12606</v>
      </c>
      <c r="I3209" s="24" t="s">
        <v>12606</v>
      </c>
      <c r="J3209" s="24" t="s">
        <v>190</v>
      </c>
      <c r="K3209" s="27" t="s">
        <v>2234</v>
      </c>
      <c r="L3209" s="25">
        <v>45931</v>
      </c>
      <c r="M3209" s="25">
        <v>46295</v>
      </c>
      <c r="N3209" s="81">
        <f t="shared" si="644"/>
        <v>46660</v>
      </c>
      <c r="O3209" s="77" t="str">
        <f t="shared" ca="1" si="645"/>
        <v>Live</v>
      </c>
      <c r="P3209" s="77" t="str" cm="1">
        <f t="array" aca="1" ref="P3209" ca="1">_xlfn.IFS((N3209-TODAY())&gt;=547,"06 Expires over 18 months",(N3209-TODAY())&gt;=365,"05 Expires in 18 months",(N3209-TODAY())&gt;=183,"04 Expires in 12 months",(N3209-TODAY())&gt;=92,"03 Expires in 6 months",(N3209-TODAY())&gt;=31,"02 Expires in 3 months",(N3209-TODAY())&gt;=0,"01 Expires in 30 days",(N3209-TODAY())&gt;=-31,"01 Expired last 30 days",(N3209-TODAY())&gt;=-92,"02 Expired last 3 months",(N3209-TODAY())&gt;=-183,"03 Expired last 6 months",(N3209-TODAY())&gt;=-365,"04 Expired last 12 months",(N3209-TODAY())&gt;=-547,"05 Expired last 18 months",TRUE,"06 Expired over 18 months")</f>
        <v>05 Expires in 18 months</v>
      </c>
      <c r="Q3209" s="65">
        <v>5000</v>
      </c>
      <c r="R3209" s="98">
        <f t="shared" si="646"/>
        <v>9583.3333333333339</v>
      </c>
      <c r="S3209" s="77" t="str" cm="1">
        <f t="array" ref="S3209">_xlfn.IFS(R3209&gt;5000000,"Gold",R3209&gt;=500000,"Silver",R3209&gt;30000,"Bronze",TRUE,"Transactional")</f>
        <v>Transactional</v>
      </c>
      <c r="T3209" s="24"/>
      <c r="U3209" s="27"/>
      <c r="V3209" s="27"/>
      <c r="W3209" s="77" t="str">
        <f t="shared" si="649"/>
        <v>Yes</v>
      </c>
      <c r="X3209" s="77" t="str">
        <f>IFERROR(_xlfn.XLOOKUP(J3209&amp;"||"&amp;K3209,'Mapping Ref.'!$J$2:$J$538,'Mapping Ref.'!$K$2:$K$538),"")</f>
        <v>Childrens &amp; Adults</v>
      </c>
      <c r="Y3209" s="77" t="str" cm="1">
        <f t="array" ref="Y3209">_xlfn.IFS(R3209&gt;2000000,"For Publication",R3209&gt;100000,"PID",R3209&gt;30000,"RFQ",TRUE,"Transactional")</f>
        <v>Transactional</v>
      </c>
      <c r="Z3209" s="24" t="s">
        <v>8586</v>
      </c>
      <c r="AA3209" s="32">
        <v>12</v>
      </c>
      <c r="AB3209" s="24">
        <v>12</v>
      </c>
      <c r="AC3209" s="25">
        <v>45931</v>
      </c>
      <c r="AD3209" s="24" t="s">
        <v>58</v>
      </c>
      <c r="AE3209" s="24" t="s">
        <v>8347</v>
      </c>
      <c r="AF3209" s="24" t="s">
        <v>59</v>
      </c>
      <c r="AG3209" s="24" t="s">
        <v>59</v>
      </c>
      <c r="AH3209" s="24" t="s">
        <v>60</v>
      </c>
      <c r="AI3209" s="24" t="s">
        <v>60</v>
      </c>
      <c r="AJ3209" s="24" t="s">
        <v>60</v>
      </c>
      <c r="AK3209" s="24" t="s">
        <v>101</v>
      </c>
      <c r="AL3209" s="24" t="s">
        <v>70</v>
      </c>
      <c r="AM3209" s="24" t="s">
        <v>59</v>
      </c>
      <c r="AN3209" s="24" t="s">
        <v>59</v>
      </c>
      <c r="AO3209" s="24">
        <v>0</v>
      </c>
      <c r="AP3209" s="24"/>
      <c r="AQ3209" s="24" t="s">
        <v>12884</v>
      </c>
      <c r="AR3209" s="24" t="s">
        <v>12885</v>
      </c>
      <c r="AS3209" s="89">
        <f t="shared" si="647"/>
        <v>23</v>
      </c>
      <c r="AT3209" s="24"/>
    </row>
    <row r="3210" spans="1:46" x14ac:dyDescent="0.5">
      <c r="A3210" s="24">
        <v>3393</v>
      </c>
      <c r="B3210" s="24" t="s">
        <v>506</v>
      </c>
      <c r="C3210" s="24"/>
      <c r="D3210" s="24" t="s">
        <v>12548</v>
      </c>
      <c r="E3210" s="24" t="s">
        <v>12886</v>
      </c>
      <c r="F3210" s="77" t="str">
        <f t="shared" si="648"/>
        <v>Gleeds LLP</v>
      </c>
      <c r="G3210" s="24" t="s">
        <v>12887</v>
      </c>
      <c r="H3210" s="24" t="s">
        <v>784</v>
      </c>
      <c r="I3210" s="24" t="s">
        <v>1128</v>
      </c>
      <c r="J3210" s="24" t="s">
        <v>321</v>
      </c>
      <c r="K3210" s="27" t="s">
        <v>3201</v>
      </c>
      <c r="L3210" s="25">
        <v>45915</v>
      </c>
      <c r="M3210" s="25">
        <v>46094</v>
      </c>
      <c r="N3210" s="81">
        <f t="shared" si="644"/>
        <v>46094</v>
      </c>
      <c r="O3210" s="77" t="str">
        <f t="shared" ca="1" si="645"/>
        <v>Expired</v>
      </c>
      <c r="P3210" s="77" t="str" cm="1">
        <f t="array" aca="1" ref="P3210" ca="1">_xlfn.IFS((N3210-TODAY())&gt;=547,"06 Expires over 18 months",(N3210-TODAY())&gt;=365,"05 Expires in 18 months",(N3210-TODAY())&gt;=183,"04 Expires in 12 months",(N3210-TODAY())&gt;=92,"03 Expires in 6 months",(N3210-TODAY())&gt;=31,"02 Expires in 3 months",(N3210-TODAY())&gt;=0,"01 Expires in 30 days",(N3210-TODAY())&gt;=-31,"01 Expired last 30 days",(N3210-TODAY())&gt;=-92,"02 Expired last 3 months",(N3210-TODAY())&gt;=-183,"03 Expired last 6 months",(N3210-TODAY())&gt;=-365,"04 Expired last 12 months",(N3210-TODAY())&gt;=-547,"05 Expired last 18 months",TRUE,"06 Expired over 18 months")</f>
        <v>03 Expired last 6 months</v>
      </c>
      <c r="Q3210" s="104"/>
      <c r="R3210" s="98">
        <v>0</v>
      </c>
      <c r="S3210" s="77" t="str" cm="1">
        <f t="array" ref="S3210">_xlfn.IFS(R3210&gt;5000000,"Gold",R3210&gt;=500000,"Silver",R3210&gt;30000,"Bronze",TRUE,"Transactional")</f>
        <v>Transactional</v>
      </c>
      <c r="T3210" s="24"/>
      <c r="U3210" s="27"/>
      <c r="V3210" s="27"/>
      <c r="W3210" s="77" t="str">
        <f t="shared" si="649"/>
        <v>No</v>
      </c>
      <c r="X3210" s="77" t="str">
        <f>IFERROR(_xlfn.XLOOKUP(J3210&amp;"||"&amp;K3210,'Mapping Ref.'!$J$2:$J$538,'Mapping Ref.'!$K$2:$K$538),"")</f>
        <v>Corporate</v>
      </c>
      <c r="Y3210" s="77" t="str" cm="1">
        <f t="array" ref="Y3210">_xlfn.IFS(R3210&gt;2000000,"For Publication",R3210&gt;100000,"PID",R3210&gt;30000,"RFQ",TRUE,"Transactional")</f>
        <v>Transactional</v>
      </c>
      <c r="Z3210" s="24" t="s">
        <v>2277</v>
      </c>
      <c r="AA3210" s="32">
        <v>0</v>
      </c>
      <c r="AB3210" s="24">
        <v>0</v>
      </c>
      <c r="AC3210" s="25">
        <v>45932</v>
      </c>
      <c r="AD3210" s="24" t="s">
        <v>58</v>
      </c>
      <c r="AE3210" s="24" t="s">
        <v>9732</v>
      </c>
      <c r="AF3210" s="24" t="s">
        <v>60</v>
      </c>
      <c r="AG3210" s="24" t="s">
        <v>60</v>
      </c>
      <c r="AH3210" s="24" t="s">
        <v>60</v>
      </c>
      <c r="AI3210" s="24" t="s">
        <v>12888</v>
      </c>
      <c r="AJ3210" s="24" t="s">
        <v>59</v>
      </c>
      <c r="AK3210" s="24" t="s">
        <v>101</v>
      </c>
      <c r="AL3210" s="24" t="s">
        <v>70</v>
      </c>
      <c r="AM3210" s="24" t="s">
        <v>60</v>
      </c>
      <c r="AN3210" s="24" t="s">
        <v>59</v>
      </c>
      <c r="AO3210" s="24">
        <v>0</v>
      </c>
      <c r="AP3210" s="24" t="s">
        <v>8471</v>
      </c>
      <c r="AQ3210" s="24" t="s">
        <v>12889</v>
      </c>
      <c r="AR3210" s="24" t="s">
        <v>12890</v>
      </c>
      <c r="AS3210" s="89">
        <f t="shared" si="647"/>
        <v>5</v>
      </c>
      <c r="AT3210" s="24"/>
    </row>
    <row r="3211" spans="1:46" x14ac:dyDescent="0.5">
      <c r="A3211" s="24">
        <v>3394</v>
      </c>
      <c r="B3211" s="24" t="s">
        <v>506</v>
      </c>
      <c r="C3211" s="24"/>
      <c r="D3211" s="24" t="s">
        <v>12891</v>
      </c>
      <c r="E3211" s="24" t="s">
        <v>12892</v>
      </c>
      <c r="F3211" s="77" t="str">
        <f t="shared" si="648"/>
        <v>RHM BUILDING INFRASTRUCTURE SERVICES LTD</v>
      </c>
      <c r="G3211" s="24" t="s">
        <v>12893</v>
      </c>
      <c r="H3211" s="24" t="s">
        <v>784</v>
      </c>
      <c r="I3211" s="24" t="s">
        <v>1128</v>
      </c>
      <c r="J3211" s="24" t="s">
        <v>321</v>
      </c>
      <c r="K3211" s="27" t="s">
        <v>3201</v>
      </c>
      <c r="L3211" s="25">
        <v>45929</v>
      </c>
      <c r="M3211" s="25">
        <v>46108</v>
      </c>
      <c r="N3211" s="81">
        <f t="shared" si="644"/>
        <v>46108</v>
      </c>
      <c r="O3211" s="77" t="str">
        <f t="shared" ca="1" si="645"/>
        <v>Expired</v>
      </c>
      <c r="P3211" s="77" t="str" cm="1">
        <f t="array" aca="1" ref="P3211" ca="1">_xlfn.IFS((N3211-TODAY())&gt;=547,"06 Expires over 18 months",(N3211-TODAY())&gt;=365,"05 Expires in 18 months",(N3211-TODAY())&gt;=183,"04 Expires in 12 months",(N3211-TODAY())&gt;=92,"03 Expires in 6 months",(N3211-TODAY())&gt;=31,"02 Expires in 3 months",(N3211-TODAY())&gt;=0,"01 Expires in 30 days",(N3211-TODAY())&gt;=-31,"01 Expired last 30 days",(N3211-TODAY())&gt;=-92,"02 Expired last 3 months",(N3211-TODAY())&gt;=-183,"03 Expired last 6 months",(N3211-TODAY())&gt;=-365,"04 Expired last 12 months",(N3211-TODAY())&gt;=-547,"05 Expired last 18 months",TRUE,"06 Expired over 18 months")</f>
        <v>03 Expired last 6 months</v>
      </c>
      <c r="Q3211" s="104"/>
      <c r="R3211" s="98">
        <v>0</v>
      </c>
      <c r="S3211" s="77" t="str" cm="1">
        <f t="array" ref="S3211">_xlfn.IFS(R3211&gt;5000000,"Gold",R3211&gt;=500000,"Silver",R3211&gt;30000,"Bronze",TRUE,"Transactional")</f>
        <v>Transactional</v>
      </c>
      <c r="T3211" s="24"/>
      <c r="U3211" s="27"/>
      <c r="V3211" s="27"/>
      <c r="W3211" s="77" t="str">
        <f t="shared" si="649"/>
        <v>No</v>
      </c>
      <c r="X3211" s="77" t="str">
        <f>IFERROR(_xlfn.XLOOKUP(J3211&amp;"||"&amp;K3211,'Mapping Ref.'!$J$2:$J$538,'Mapping Ref.'!$K$2:$K$538),"")</f>
        <v>Corporate</v>
      </c>
      <c r="Y3211" s="77" t="str" cm="1">
        <f t="array" ref="Y3211">_xlfn.IFS(R3211&gt;2000000,"For Publication",R3211&gt;100000,"PID",R3211&gt;30000,"RFQ",TRUE,"Transactional")</f>
        <v>Transactional</v>
      </c>
      <c r="Z3211" s="24" t="s">
        <v>2277</v>
      </c>
      <c r="AA3211" s="32">
        <v>0</v>
      </c>
      <c r="AB3211" s="24">
        <v>0</v>
      </c>
      <c r="AC3211" s="25">
        <v>45932</v>
      </c>
      <c r="AD3211" s="24" t="s">
        <v>58</v>
      </c>
      <c r="AE3211" s="24" t="s">
        <v>9432</v>
      </c>
      <c r="AF3211" s="24" t="s">
        <v>60</v>
      </c>
      <c r="AG3211" s="24" t="s">
        <v>60</v>
      </c>
      <c r="AH3211" s="24" t="s">
        <v>60</v>
      </c>
      <c r="AI3211" s="24">
        <v>8891421</v>
      </c>
      <c r="AJ3211" s="24" t="s">
        <v>59</v>
      </c>
      <c r="AK3211" s="24" t="s">
        <v>101</v>
      </c>
      <c r="AL3211" s="24" t="s">
        <v>70</v>
      </c>
      <c r="AM3211" s="24" t="s">
        <v>60</v>
      </c>
      <c r="AN3211" s="24" t="s">
        <v>59</v>
      </c>
      <c r="AO3211" s="24">
        <v>0</v>
      </c>
      <c r="AP3211" s="24" t="s">
        <v>8471</v>
      </c>
      <c r="AQ3211" s="24" t="s">
        <v>12894</v>
      </c>
      <c r="AR3211" s="24" t="s">
        <v>12895</v>
      </c>
      <c r="AS3211" s="89">
        <f t="shared" si="647"/>
        <v>5</v>
      </c>
      <c r="AT3211" s="24"/>
    </row>
    <row r="3212" spans="1:46" x14ac:dyDescent="0.5">
      <c r="A3212" s="24">
        <v>3395</v>
      </c>
      <c r="B3212" s="24" t="s">
        <v>506</v>
      </c>
      <c r="C3212" s="24"/>
      <c r="D3212" s="24" t="s">
        <v>12896</v>
      </c>
      <c r="E3212" s="24" t="s">
        <v>12897</v>
      </c>
      <c r="F3212" s="77" t="str">
        <f t="shared" si="648"/>
        <v>GERDA SECURITY PRODUCTS LTD</v>
      </c>
      <c r="G3212" s="24" t="s">
        <v>11008</v>
      </c>
      <c r="H3212" s="24" t="s">
        <v>11009</v>
      </c>
      <c r="I3212" s="24" t="s">
        <v>8489</v>
      </c>
      <c r="J3212" s="24" t="s">
        <v>107</v>
      </c>
      <c r="K3212" s="27" t="s">
        <v>122</v>
      </c>
      <c r="L3212" s="25">
        <v>45915</v>
      </c>
      <c r="M3212" s="25">
        <v>46279</v>
      </c>
      <c r="N3212" s="81">
        <f t="shared" si="644"/>
        <v>46279</v>
      </c>
      <c r="O3212" s="77" t="str">
        <f t="shared" ca="1" si="645"/>
        <v>Live</v>
      </c>
      <c r="P3212" s="77" t="str" cm="1">
        <f t="array" aca="1" ref="P3212" ca="1">_xlfn.IFS((N3212-TODAY())&gt;=547,"06 Expires over 18 months",(N3212-TODAY())&gt;=365,"05 Expires in 18 months",(N3212-TODAY())&gt;=183,"04 Expires in 12 months",(N3212-TODAY())&gt;=92,"03 Expires in 6 months",(N3212-TODAY())&gt;=31,"02 Expires in 3 months",(N3212-TODAY())&gt;=0,"01 Expires in 30 days",(N3212-TODAY())&gt;=-31,"01 Expired last 30 days",(N3212-TODAY())&gt;=-92,"02 Expired last 3 months",(N3212-TODAY())&gt;=-183,"03 Expired last 6 months",(N3212-TODAY())&gt;=-365,"04 Expired last 12 months",(N3212-TODAY())&gt;=-547,"05 Expired last 18 months",TRUE,"06 Expired over 18 months")</f>
        <v>01 Expires in 30 days</v>
      </c>
      <c r="Q3212" s="65">
        <v>1000000</v>
      </c>
      <c r="R3212" s="98">
        <f t="shared" ref="R3212:R3228" si="650">MAX(Q3212,Q3212*N(AS3212)/12)</f>
        <v>1000000</v>
      </c>
      <c r="S3212" s="77" t="str" cm="1">
        <f t="array" ref="S3212">_xlfn.IFS(R3212&gt;5000000,"Gold",R3212&gt;=500000,"Silver",R3212&gt;30000,"Bronze",TRUE,"Transactional")</f>
        <v>Silver</v>
      </c>
      <c r="T3212" s="24"/>
      <c r="U3212" s="27"/>
      <c r="V3212" s="27"/>
      <c r="W3212" s="77" t="str">
        <f t="shared" si="649"/>
        <v>No</v>
      </c>
      <c r="X3212" s="77" t="str">
        <f>IFERROR(_xlfn.XLOOKUP(J3212&amp;"||"&amp;K3212,'Mapping Ref.'!$J$2:$J$538,'Mapping Ref.'!$K$2:$K$538),"")</f>
        <v>Construction &amp; Estates</v>
      </c>
      <c r="Y3212" s="77" t="str" cm="1">
        <f t="array" ref="Y3212">_xlfn.IFS(R3212&gt;2000000,"For Publication",R3212&gt;100000,"PID",R3212&gt;30000,"RFQ",TRUE,"Transactional")</f>
        <v>PID</v>
      </c>
      <c r="Z3212" s="24" t="s">
        <v>2277</v>
      </c>
      <c r="AA3212" s="32">
        <v>12</v>
      </c>
      <c r="AB3212" s="24">
        <v>0</v>
      </c>
      <c r="AC3212" s="25">
        <v>45932</v>
      </c>
      <c r="AD3212" s="24" t="s">
        <v>58</v>
      </c>
      <c r="AE3212" s="24" t="s">
        <v>8375</v>
      </c>
      <c r="AF3212" s="24" t="s">
        <v>60</v>
      </c>
      <c r="AG3212" s="24" t="s">
        <v>60</v>
      </c>
      <c r="AH3212" s="24" t="s">
        <v>60</v>
      </c>
      <c r="AI3212" s="24" t="s">
        <v>12898</v>
      </c>
      <c r="AJ3212" s="24" t="s">
        <v>60</v>
      </c>
      <c r="AK3212" s="24" t="s">
        <v>86</v>
      </c>
      <c r="AL3212" s="24" t="s">
        <v>123</v>
      </c>
      <c r="AM3212" s="24" t="s">
        <v>60</v>
      </c>
      <c r="AN3212" s="24" t="s">
        <v>59</v>
      </c>
      <c r="AO3212" s="24">
        <v>0</v>
      </c>
      <c r="AP3212" s="24"/>
      <c r="AQ3212" s="24" t="s">
        <v>12899</v>
      </c>
      <c r="AR3212" s="24" t="s">
        <v>12900</v>
      </c>
      <c r="AS3212" s="89">
        <f t="shared" si="647"/>
        <v>11</v>
      </c>
      <c r="AT3212" s="24" t="s">
        <v>5409</v>
      </c>
    </row>
    <row r="3213" spans="1:46" x14ac:dyDescent="0.5">
      <c r="A3213" s="24">
        <v>3396</v>
      </c>
      <c r="B3213" s="24" t="s">
        <v>506</v>
      </c>
      <c r="C3213" s="24"/>
      <c r="D3213" s="24" t="s">
        <v>12901</v>
      </c>
      <c r="E3213" s="24" t="s">
        <v>12897</v>
      </c>
      <c r="F3213" s="77" t="str">
        <f t="shared" si="648"/>
        <v>SHELLEN SECURITY LIMITED</v>
      </c>
      <c r="G3213" s="24" t="s">
        <v>11013</v>
      </c>
      <c r="H3213" s="24" t="s">
        <v>11009</v>
      </c>
      <c r="I3213" s="24" t="s">
        <v>8489</v>
      </c>
      <c r="J3213" s="24" t="s">
        <v>107</v>
      </c>
      <c r="K3213" s="27" t="s">
        <v>122</v>
      </c>
      <c r="L3213" s="25">
        <v>45915</v>
      </c>
      <c r="M3213" s="25">
        <v>46279</v>
      </c>
      <c r="N3213" s="81">
        <f t="shared" si="644"/>
        <v>46279</v>
      </c>
      <c r="O3213" s="77" t="str">
        <f t="shared" ca="1" si="645"/>
        <v>Live</v>
      </c>
      <c r="P3213" s="77" t="str" cm="1">
        <f t="array" aca="1" ref="P3213" ca="1">_xlfn.IFS((N3213-TODAY())&gt;=547,"06 Expires over 18 months",(N3213-TODAY())&gt;=365,"05 Expires in 18 months",(N3213-TODAY())&gt;=183,"04 Expires in 12 months",(N3213-TODAY())&gt;=92,"03 Expires in 6 months",(N3213-TODAY())&gt;=31,"02 Expires in 3 months",(N3213-TODAY())&gt;=0,"01 Expires in 30 days",(N3213-TODAY())&gt;=-31,"01 Expired last 30 days",(N3213-TODAY())&gt;=-92,"02 Expired last 3 months",(N3213-TODAY())&gt;=-183,"03 Expired last 6 months",(N3213-TODAY())&gt;=-365,"04 Expired last 12 months",(N3213-TODAY())&gt;=-547,"05 Expired last 18 months",TRUE,"06 Expired over 18 months")</f>
        <v>01 Expires in 30 days</v>
      </c>
      <c r="Q3213" s="65">
        <v>1000000</v>
      </c>
      <c r="R3213" s="98">
        <f t="shared" si="650"/>
        <v>1000000</v>
      </c>
      <c r="S3213" s="77" t="str" cm="1">
        <f t="array" ref="S3213">_xlfn.IFS(R3213&gt;5000000,"Gold",R3213&gt;=500000,"Silver",R3213&gt;30000,"Bronze",TRUE,"Transactional")</f>
        <v>Silver</v>
      </c>
      <c r="T3213" s="24"/>
      <c r="U3213" s="27"/>
      <c r="V3213" s="27"/>
      <c r="W3213" s="77" t="str">
        <f t="shared" si="649"/>
        <v>No</v>
      </c>
      <c r="X3213" s="77" t="str">
        <f>IFERROR(_xlfn.XLOOKUP(J3213&amp;"||"&amp;K3213,'Mapping Ref.'!$J$2:$J$538,'Mapping Ref.'!$K$2:$K$538),"")</f>
        <v>Construction &amp; Estates</v>
      </c>
      <c r="Y3213" s="77" t="str" cm="1">
        <f t="array" ref="Y3213">_xlfn.IFS(R3213&gt;2000000,"For Publication",R3213&gt;100000,"PID",R3213&gt;30000,"RFQ",TRUE,"Transactional")</f>
        <v>PID</v>
      </c>
      <c r="Z3213" s="24" t="s">
        <v>2277</v>
      </c>
      <c r="AA3213" s="32">
        <v>12</v>
      </c>
      <c r="AB3213" s="24">
        <v>0</v>
      </c>
      <c r="AC3213" s="25">
        <v>45932</v>
      </c>
      <c r="AD3213" s="24" t="s">
        <v>58</v>
      </c>
      <c r="AE3213" s="24" t="s">
        <v>8375</v>
      </c>
      <c r="AF3213" s="24" t="s">
        <v>60</v>
      </c>
      <c r="AG3213" s="24" t="s">
        <v>60</v>
      </c>
      <c r="AH3213" s="24" t="s">
        <v>60</v>
      </c>
      <c r="AI3213" s="24">
        <v>8817223</v>
      </c>
      <c r="AJ3213" s="24" t="s">
        <v>60</v>
      </c>
      <c r="AK3213" s="24" t="s">
        <v>86</v>
      </c>
      <c r="AL3213" s="24" t="s">
        <v>123</v>
      </c>
      <c r="AM3213" s="24" t="s">
        <v>60</v>
      </c>
      <c r="AN3213" s="24" t="s">
        <v>59</v>
      </c>
      <c r="AO3213" s="24">
        <v>0</v>
      </c>
      <c r="AP3213" s="24"/>
      <c r="AQ3213" s="24" t="s">
        <v>12902</v>
      </c>
      <c r="AR3213" s="24" t="s">
        <v>12903</v>
      </c>
      <c r="AS3213" s="89">
        <f t="shared" si="647"/>
        <v>11</v>
      </c>
      <c r="AT3213" s="24" t="s">
        <v>4009</v>
      </c>
    </row>
    <row r="3214" spans="1:46" x14ac:dyDescent="0.5">
      <c r="A3214" s="24">
        <v>3397</v>
      </c>
      <c r="B3214" s="24" t="s">
        <v>506</v>
      </c>
      <c r="C3214" s="24"/>
      <c r="D3214" s="24" t="s">
        <v>12904</v>
      </c>
      <c r="E3214" s="24" t="s">
        <v>12905</v>
      </c>
      <c r="F3214" s="77" t="str">
        <f t="shared" si="648"/>
        <v>WL Bibby Ltd</v>
      </c>
      <c r="G3214" s="24" t="s">
        <v>12906</v>
      </c>
      <c r="H3214" s="24" t="s">
        <v>12907</v>
      </c>
      <c r="I3214" s="24" t="s">
        <v>12908</v>
      </c>
      <c r="J3214" s="24" t="s">
        <v>97</v>
      </c>
      <c r="K3214" s="27" t="s">
        <v>12909</v>
      </c>
      <c r="L3214" s="25">
        <v>45931</v>
      </c>
      <c r="M3214" s="25">
        <v>46068</v>
      </c>
      <c r="N3214" s="81">
        <f t="shared" si="644"/>
        <v>46068</v>
      </c>
      <c r="O3214" s="77" t="str">
        <f t="shared" ca="1" si="645"/>
        <v>Expired</v>
      </c>
      <c r="P3214" s="77" t="str" cm="1">
        <f t="array" aca="1" ref="P3214" ca="1">_xlfn.IFS((N3214-TODAY())&gt;=547,"06 Expires over 18 months",(N3214-TODAY())&gt;=365,"05 Expires in 18 months",(N3214-TODAY())&gt;=183,"04 Expires in 12 months",(N3214-TODAY())&gt;=92,"03 Expires in 6 months",(N3214-TODAY())&gt;=31,"02 Expires in 3 months",(N3214-TODAY())&gt;=0,"01 Expires in 30 days",(N3214-TODAY())&gt;=-31,"01 Expired last 30 days",(N3214-TODAY())&gt;=-92,"02 Expired last 3 months",(N3214-TODAY())&gt;=-183,"03 Expired last 6 months",(N3214-TODAY())&gt;=-365,"04 Expired last 12 months",(N3214-TODAY())&gt;=-547,"05 Expired last 18 months",TRUE,"06 Expired over 18 months")</f>
        <v>04 Expired last 12 months</v>
      </c>
      <c r="Q3214" s="65">
        <v>19950</v>
      </c>
      <c r="R3214" s="98">
        <f t="shared" si="650"/>
        <v>19950</v>
      </c>
      <c r="S3214" s="77" t="str" cm="1">
        <f t="array" ref="S3214">_xlfn.IFS(R3214&gt;5000000,"Gold",R3214&gt;=500000,"Silver",R3214&gt;30000,"Bronze",TRUE,"Transactional")</f>
        <v>Transactional</v>
      </c>
      <c r="T3214" s="24"/>
      <c r="U3214" s="27"/>
      <c r="V3214" s="27"/>
      <c r="W3214" s="77" t="str">
        <f t="shared" si="649"/>
        <v>No</v>
      </c>
      <c r="X3214" s="77" t="str">
        <f>IFERROR(_xlfn.XLOOKUP(J3214&amp;"||"&amp;K3214,'Mapping Ref.'!$J$2:$J$538,'Mapping Ref.'!$K$2:$K$538),"")</f>
        <v>Corporate</v>
      </c>
      <c r="Y3214" s="77" t="str" cm="1">
        <f t="array" ref="Y3214">_xlfn.IFS(R3214&gt;2000000,"For Publication",R3214&gt;100000,"PID",R3214&gt;30000,"RFQ",TRUE,"Transactional")</f>
        <v>Transactional</v>
      </c>
      <c r="Z3214" s="24" t="s">
        <v>2277</v>
      </c>
      <c r="AA3214" s="32">
        <v>5.5</v>
      </c>
      <c r="AB3214" s="24">
        <v>0</v>
      </c>
      <c r="AC3214" s="25">
        <v>45932</v>
      </c>
      <c r="AD3214" s="24" t="s">
        <v>58</v>
      </c>
      <c r="AE3214" s="24" t="s">
        <v>8375</v>
      </c>
      <c r="AF3214" s="24" t="s">
        <v>60</v>
      </c>
      <c r="AG3214" s="24" t="s">
        <v>59</v>
      </c>
      <c r="AH3214" s="24" t="s">
        <v>60</v>
      </c>
      <c r="AI3214" s="24">
        <v>13057998</v>
      </c>
      <c r="AJ3214" s="24" t="s">
        <v>60</v>
      </c>
      <c r="AK3214" s="24" t="s">
        <v>101</v>
      </c>
      <c r="AL3214" s="24" t="s">
        <v>70</v>
      </c>
      <c r="AM3214" s="24" t="s">
        <v>59</v>
      </c>
      <c r="AN3214" s="24" t="s">
        <v>59</v>
      </c>
      <c r="AO3214" s="24">
        <v>0</v>
      </c>
      <c r="AP3214" s="24"/>
      <c r="AQ3214" s="24" t="s">
        <v>12910</v>
      </c>
      <c r="AR3214" s="24" t="s">
        <v>12911</v>
      </c>
      <c r="AS3214" s="89">
        <f t="shared" si="647"/>
        <v>4</v>
      </c>
      <c r="AT3214" s="24"/>
    </row>
    <row r="3215" spans="1:46" x14ac:dyDescent="0.5">
      <c r="A3215" s="24">
        <v>3398</v>
      </c>
      <c r="B3215" s="24" t="s">
        <v>506</v>
      </c>
      <c r="C3215" s="24"/>
      <c r="D3215" s="24" t="s">
        <v>12912</v>
      </c>
      <c r="E3215" s="24" t="s">
        <v>12913</v>
      </c>
      <c r="F3215" s="77" t="str">
        <f t="shared" si="648"/>
        <v>TRUE COMPLIANCE LIMITED</v>
      </c>
      <c r="G3215" s="24" t="s">
        <v>12377</v>
      </c>
      <c r="H3215" s="24" t="s">
        <v>12378</v>
      </c>
      <c r="I3215" s="24" t="s">
        <v>12378</v>
      </c>
      <c r="J3215" s="24" t="s">
        <v>107</v>
      </c>
      <c r="K3215" s="27" t="s">
        <v>1397</v>
      </c>
      <c r="L3215" s="25">
        <v>45962</v>
      </c>
      <c r="M3215" s="25">
        <v>46691</v>
      </c>
      <c r="N3215" s="81">
        <f t="shared" si="644"/>
        <v>46691</v>
      </c>
      <c r="O3215" s="77" t="str">
        <f t="shared" ca="1" si="645"/>
        <v>Live</v>
      </c>
      <c r="P3215" s="77" t="str" cm="1">
        <f t="array" aca="1" ref="P3215" ca="1">_xlfn.IFS((N3215-TODAY())&gt;=547,"06 Expires over 18 months",(N3215-TODAY())&gt;=365,"05 Expires in 18 months",(N3215-TODAY())&gt;=183,"04 Expires in 12 months",(N3215-TODAY())&gt;=92,"03 Expires in 6 months",(N3215-TODAY())&gt;=31,"02 Expires in 3 months",(N3215-TODAY())&gt;=0,"01 Expires in 30 days",(N3215-TODAY())&gt;=-31,"01 Expired last 30 days",(N3215-TODAY())&gt;=-92,"02 Expired last 3 months",(N3215-TODAY())&gt;=-183,"03 Expired last 6 months",(N3215-TODAY())&gt;=-365,"04 Expired last 12 months",(N3215-TODAY())&gt;=-547,"05 Expired last 18 months",TRUE,"06 Expired over 18 months")</f>
        <v>05 Expires in 18 months</v>
      </c>
      <c r="Q3215" s="65">
        <v>89175.02</v>
      </c>
      <c r="R3215" s="98">
        <f t="shared" si="650"/>
        <v>170918.78833333336</v>
      </c>
      <c r="S3215" s="77" t="str" cm="1">
        <f t="array" ref="S3215">_xlfn.IFS(R3215&gt;5000000,"Gold",R3215&gt;=500000,"Silver",R3215&gt;30000,"Bronze",TRUE,"Transactional")</f>
        <v>Bronze</v>
      </c>
      <c r="T3215" s="24"/>
      <c r="U3215" s="27"/>
      <c r="V3215" s="27"/>
      <c r="W3215" s="77" t="str">
        <f t="shared" si="649"/>
        <v>No</v>
      </c>
      <c r="X3215" s="77" t="str">
        <f>IFERROR(_xlfn.XLOOKUP(J3215&amp;"||"&amp;K3215,'Mapping Ref.'!$J$2:$J$538,'Mapping Ref.'!$K$2:$K$538),"")</f>
        <v>Construction &amp; Estates</v>
      </c>
      <c r="Y3215" s="77" t="str" cm="1">
        <f t="array" ref="Y3215">_xlfn.IFS(R3215&gt;2000000,"For Publication",R3215&gt;100000,"PID",R3215&gt;30000,"RFQ",TRUE,"Transactional")</f>
        <v>PID</v>
      </c>
      <c r="Z3215" s="24" t="s">
        <v>2277</v>
      </c>
      <c r="AA3215" s="32">
        <v>36</v>
      </c>
      <c r="AB3215" s="24">
        <v>0</v>
      </c>
      <c r="AC3215" s="25">
        <v>45936</v>
      </c>
      <c r="AD3215" s="24" t="s">
        <v>58</v>
      </c>
      <c r="AE3215" s="24" t="s">
        <v>12914</v>
      </c>
      <c r="AF3215" s="24" t="s">
        <v>60</v>
      </c>
      <c r="AG3215" s="24" t="s">
        <v>59</v>
      </c>
      <c r="AH3215" s="24" t="s">
        <v>60</v>
      </c>
      <c r="AI3215" s="24">
        <v>10389519</v>
      </c>
      <c r="AJ3215" s="24" t="s">
        <v>59</v>
      </c>
      <c r="AK3215" s="24" t="s">
        <v>86</v>
      </c>
      <c r="AL3215" s="24" t="s">
        <v>70</v>
      </c>
      <c r="AM3215" s="24" t="s">
        <v>60</v>
      </c>
      <c r="AN3215" s="24" t="s">
        <v>59</v>
      </c>
      <c r="AO3215" s="24">
        <v>0</v>
      </c>
      <c r="AP3215" s="24"/>
      <c r="AQ3215" s="24" t="s">
        <v>12379</v>
      </c>
      <c r="AR3215" s="24" t="s">
        <v>12380</v>
      </c>
      <c r="AS3215" s="89">
        <f t="shared" si="647"/>
        <v>23</v>
      </c>
      <c r="AT3215" s="24" t="s">
        <v>8076</v>
      </c>
    </row>
    <row r="3216" spans="1:46" x14ac:dyDescent="0.5">
      <c r="A3216" s="24">
        <v>3399</v>
      </c>
      <c r="B3216" s="24" t="s">
        <v>506</v>
      </c>
      <c r="C3216" s="24"/>
      <c r="D3216" s="24" t="s">
        <v>12915</v>
      </c>
      <c r="E3216" s="24" t="s">
        <v>12916</v>
      </c>
      <c r="F3216" s="77" t="str">
        <f t="shared" si="648"/>
        <v>PUBLIC HEALTH ACTON SUPPORT TEAM</v>
      </c>
      <c r="G3216" s="24" t="s">
        <v>12915</v>
      </c>
      <c r="H3216" s="24" t="s">
        <v>12697</v>
      </c>
      <c r="I3216" s="24" t="s">
        <v>2731</v>
      </c>
      <c r="J3216" s="24" t="s">
        <v>66</v>
      </c>
      <c r="K3216" s="27" t="s">
        <v>67</v>
      </c>
      <c r="L3216" s="25">
        <v>45936</v>
      </c>
      <c r="M3216" s="25">
        <v>46301</v>
      </c>
      <c r="N3216" s="81">
        <f t="shared" si="644"/>
        <v>46301</v>
      </c>
      <c r="O3216" s="77" t="str">
        <f t="shared" ca="1" si="645"/>
        <v>Live</v>
      </c>
      <c r="P3216" s="77" t="str" cm="1">
        <f t="array" aca="1" ref="P3216" ca="1">_xlfn.IFS((N3216-TODAY())&gt;=547,"06 Expires over 18 months",(N3216-TODAY())&gt;=365,"05 Expires in 18 months",(N3216-TODAY())&gt;=183,"04 Expires in 12 months",(N3216-TODAY())&gt;=92,"03 Expires in 6 months",(N3216-TODAY())&gt;=31,"02 Expires in 3 months",(N3216-TODAY())&gt;=0,"01 Expires in 30 days",(N3216-TODAY())&gt;=-31,"01 Expired last 30 days",(N3216-TODAY())&gt;=-92,"02 Expired last 3 months",(N3216-TODAY())&gt;=-183,"03 Expired last 6 months",(N3216-TODAY())&gt;=-365,"04 Expired last 12 months",(N3216-TODAY())&gt;=-547,"05 Expired last 18 months",TRUE,"06 Expired over 18 months")</f>
        <v>02 Expires in 3 months</v>
      </c>
      <c r="Q3216" s="65">
        <v>35000</v>
      </c>
      <c r="R3216" s="98">
        <f t="shared" si="650"/>
        <v>35000</v>
      </c>
      <c r="S3216" s="77" t="str" cm="1">
        <f t="array" ref="S3216">_xlfn.IFS(R3216&gt;5000000,"Gold",R3216&gt;=500000,"Silver",R3216&gt;30000,"Bronze",TRUE,"Transactional")</f>
        <v>Bronze</v>
      </c>
      <c r="T3216" s="24"/>
      <c r="U3216" s="27"/>
      <c r="V3216" s="27"/>
      <c r="W3216" s="77" t="str">
        <f t="shared" si="649"/>
        <v>No</v>
      </c>
      <c r="X3216" s="77" t="str">
        <f>IFERROR(_xlfn.XLOOKUP(J3216&amp;"||"&amp;K3216,'Mapping Ref.'!$J$2:$J$538,'Mapping Ref.'!$K$2:$K$538),"")</f>
        <v>Childrens &amp; Adults</v>
      </c>
      <c r="Y3216" s="77" t="str" cm="1">
        <f t="array" ref="Y3216">_xlfn.IFS(R3216&gt;2000000,"For Publication",R3216&gt;100000,"PID",R3216&gt;30000,"RFQ",TRUE,"Transactional")</f>
        <v>RFQ</v>
      </c>
      <c r="Z3216" s="24" t="s">
        <v>2277</v>
      </c>
      <c r="AA3216" s="32">
        <v>12</v>
      </c>
      <c r="AB3216" s="24">
        <v>0</v>
      </c>
      <c r="AC3216" s="25">
        <v>45936</v>
      </c>
      <c r="AD3216" s="24" t="s">
        <v>661</v>
      </c>
      <c r="AE3216" s="24" t="s">
        <v>12917</v>
      </c>
      <c r="AF3216" s="24" t="s">
        <v>59</v>
      </c>
      <c r="AG3216" s="24" t="s">
        <v>59</v>
      </c>
      <c r="AH3216" s="24" t="s">
        <v>60</v>
      </c>
      <c r="AI3216" s="24">
        <v>6480440</v>
      </c>
      <c r="AJ3216" s="24" t="s">
        <v>59</v>
      </c>
      <c r="AK3216" s="24" t="s">
        <v>101</v>
      </c>
      <c r="AL3216" s="24" t="s">
        <v>70</v>
      </c>
      <c r="AM3216" s="24" t="s">
        <v>60</v>
      </c>
      <c r="AN3216" s="24" t="s">
        <v>8471</v>
      </c>
      <c r="AO3216" s="24">
        <v>0</v>
      </c>
      <c r="AP3216" s="24"/>
      <c r="AQ3216" s="24" t="s">
        <v>12918</v>
      </c>
      <c r="AR3216" s="24" t="s">
        <v>12919</v>
      </c>
      <c r="AS3216" s="89">
        <f t="shared" si="647"/>
        <v>12</v>
      </c>
      <c r="AT3216" s="24"/>
    </row>
    <row r="3217" spans="1:46" x14ac:dyDescent="0.5">
      <c r="A3217" s="24">
        <v>3400</v>
      </c>
      <c r="B3217" s="24" t="s">
        <v>506</v>
      </c>
      <c r="C3217" s="24"/>
      <c r="D3217" s="24" t="s">
        <v>12920</v>
      </c>
      <c r="E3217" s="24" t="s">
        <v>12921</v>
      </c>
      <c r="F3217" s="77" t="str">
        <f t="shared" si="648"/>
        <v>LM Builders Ltd</v>
      </c>
      <c r="G3217" s="24" t="s">
        <v>12922</v>
      </c>
      <c r="H3217" s="24" t="s">
        <v>11019</v>
      </c>
      <c r="I3217" s="24" t="s">
        <v>1518</v>
      </c>
      <c r="J3217" s="24" t="s">
        <v>107</v>
      </c>
      <c r="K3217" s="27" t="s">
        <v>1397</v>
      </c>
      <c r="L3217" s="25">
        <v>45950</v>
      </c>
      <c r="M3217" s="25">
        <v>46013</v>
      </c>
      <c r="N3217" s="81">
        <f t="shared" si="644"/>
        <v>46103</v>
      </c>
      <c r="O3217" s="77" t="str">
        <f t="shared" ca="1" si="645"/>
        <v>Expired</v>
      </c>
      <c r="P3217" s="77" t="str" cm="1">
        <f t="array" aca="1" ref="P3217" ca="1">_xlfn.IFS((N3217-TODAY())&gt;=547,"06 Expires over 18 months",(N3217-TODAY())&gt;=365,"05 Expires in 18 months",(N3217-TODAY())&gt;=183,"04 Expires in 12 months",(N3217-TODAY())&gt;=92,"03 Expires in 6 months",(N3217-TODAY())&gt;=31,"02 Expires in 3 months",(N3217-TODAY())&gt;=0,"01 Expires in 30 days",(N3217-TODAY())&gt;=-31,"01 Expired last 30 days",(N3217-TODAY())&gt;=-92,"02 Expired last 3 months",(N3217-TODAY())&gt;=-183,"03 Expired last 6 months",(N3217-TODAY())&gt;=-365,"04 Expired last 12 months",(N3217-TODAY())&gt;=-547,"05 Expired last 18 months",TRUE,"06 Expired over 18 months")</f>
        <v>03 Expired last 6 months</v>
      </c>
      <c r="Q3217" s="65">
        <v>38971</v>
      </c>
      <c r="R3217" s="98">
        <f t="shared" si="650"/>
        <v>38971</v>
      </c>
      <c r="S3217" s="77" t="str" cm="1">
        <f t="array" ref="S3217">_xlfn.IFS(R3217&gt;5000000,"Gold",R3217&gt;=500000,"Silver",R3217&gt;30000,"Bronze",TRUE,"Transactional")</f>
        <v>Bronze</v>
      </c>
      <c r="T3217" s="24"/>
      <c r="U3217" s="27"/>
      <c r="V3217" s="27"/>
      <c r="W3217" s="77" t="str">
        <f t="shared" si="649"/>
        <v>Yes</v>
      </c>
      <c r="X3217" s="77" t="str">
        <f>IFERROR(_xlfn.XLOOKUP(J3217&amp;"||"&amp;K3217,'Mapping Ref.'!$J$2:$J$538,'Mapping Ref.'!$K$2:$K$538),"")</f>
        <v>Construction &amp; Estates</v>
      </c>
      <c r="Y3217" s="77" t="str" cm="1">
        <f t="array" ref="Y3217">_xlfn.IFS(R3217&gt;2000000,"For Publication",R3217&gt;100000,"PID",R3217&gt;30000,"RFQ",TRUE,"Transactional")</f>
        <v>RFQ</v>
      </c>
      <c r="Z3217" s="24" t="s">
        <v>2277</v>
      </c>
      <c r="AA3217" s="32">
        <v>3</v>
      </c>
      <c r="AB3217" s="24">
        <v>3</v>
      </c>
      <c r="AC3217" s="25">
        <v>45937</v>
      </c>
      <c r="AD3217" s="24" t="s">
        <v>58</v>
      </c>
      <c r="AE3217" s="24" t="s">
        <v>8375</v>
      </c>
      <c r="AF3217" s="24" t="s">
        <v>59</v>
      </c>
      <c r="AG3217" s="24" t="s">
        <v>59</v>
      </c>
      <c r="AH3217" s="24" t="s">
        <v>60</v>
      </c>
      <c r="AI3217" s="24">
        <v>13507922</v>
      </c>
      <c r="AJ3217" s="24" t="s">
        <v>59</v>
      </c>
      <c r="AK3217" s="24" t="s">
        <v>101</v>
      </c>
      <c r="AL3217" s="24" t="s">
        <v>123</v>
      </c>
      <c r="AM3217" s="24" t="s">
        <v>60</v>
      </c>
      <c r="AN3217" s="24" t="s">
        <v>59</v>
      </c>
      <c r="AO3217" s="24">
        <v>0</v>
      </c>
      <c r="AP3217" s="24"/>
      <c r="AQ3217" s="24" t="s">
        <v>12923</v>
      </c>
      <c r="AR3217" s="24" t="s">
        <v>12924</v>
      </c>
      <c r="AS3217" s="89">
        <f t="shared" si="647"/>
        <v>5</v>
      </c>
      <c r="AT3217" s="24"/>
    </row>
    <row r="3218" spans="1:46" x14ac:dyDescent="0.5">
      <c r="A3218" s="24">
        <v>3401</v>
      </c>
      <c r="B3218" s="24" t="s">
        <v>506</v>
      </c>
      <c r="C3218" s="24"/>
      <c r="D3218" s="24" t="s">
        <v>12925</v>
      </c>
      <c r="E3218" s="24" t="s">
        <v>8319</v>
      </c>
      <c r="F3218" s="77" t="str">
        <f t="shared" si="648"/>
        <v>PLAN B MANAGEMENT SOLUTIONS LIMITED</v>
      </c>
      <c r="G3218" s="24" t="s">
        <v>2848</v>
      </c>
      <c r="H3218" s="24" t="s">
        <v>3282</v>
      </c>
      <c r="I3218" s="24" t="s">
        <v>10463</v>
      </c>
      <c r="J3218" s="24" t="s">
        <v>107</v>
      </c>
      <c r="K3218" s="27" t="s">
        <v>3283</v>
      </c>
      <c r="L3218" s="25">
        <v>45937</v>
      </c>
      <c r="M3218" s="25">
        <v>46301</v>
      </c>
      <c r="N3218" s="81">
        <f t="shared" si="644"/>
        <v>46301</v>
      </c>
      <c r="O3218" s="77" t="str">
        <f t="shared" ca="1" si="645"/>
        <v>Live</v>
      </c>
      <c r="P3218" s="77" t="str" cm="1">
        <f t="array" aca="1" ref="P3218" ca="1">_xlfn.IFS((N3218-TODAY())&gt;=547,"06 Expires over 18 months",(N3218-TODAY())&gt;=365,"05 Expires in 18 months",(N3218-TODAY())&gt;=183,"04 Expires in 12 months",(N3218-TODAY())&gt;=92,"03 Expires in 6 months",(N3218-TODAY())&gt;=31,"02 Expires in 3 months",(N3218-TODAY())&gt;=0,"01 Expires in 30 days",(N3218-TODAY())&gt;=-31,"01 Expired last 30 days",(N3218-TODAY())&gt;=-92,"02 Expired last 3 months",(N3218-TODAY())&gt;=-183,"03 Expired last 6 months",(N3218-TODAY())&gt;=-365,"04 Expired last 12 months",(N3218-TODAY())&gt;=-547,"05 Expired last 18 months",TRUE,"06 Expired over 18 months")</f>
        <v>02 Expires in 3 months</v>
      </c>
      <c r="Q3218" s="65">
        <v>6950</v>
      </c>
      <c r="R3218" s="98">
        <f t="shared" si="650"/>
        <v>6950</v>
      </c>
      <c r="S3218" s="77" t="str" cm="1">
        <f t="array" ref="S3218">_xlfn.IFS(R3218&gt;5000000,"Gold",R3218&gt;=500000,"Silver",R3218&gt;30000,"Bronze",TRUE,"Transactional")</f>
        <v>Transactional</v>
      </c>
      <c r="T3218" s="24"/>
      <c r="U3218" s="27"/>
      <c r="V3218" s="27"/>
      <c r="W3218" s="77" t="str">
        <f t="shared" si="649"/>
        <v>No</v>
      </c>
      <c r="X3218" s="77" t="str">
        <f>IFERROR(_xlfn.XLOOKUP(J3218&amp;"||"&amp;K3218,'Mapping Ref.'!$J$2:$J$538,'Mapping Ref.'!$K$2:$K$538),"")</f>
        <v>Construction &amp; Estates</v>
      </c>
      <c r="Y3218" s="77" t="str" cm="1">
        <f t="array" ref="Y3218">_xlfn.IFS(R3218&gt;2000000,"For Publication",R3218&gt;100000,"PID",R3218&gt;30000,"RFQ",TRUE,"Transactional")</f>
        <v>Transactional</v>
      </c>
      <c r="Z3218" s="24" t="s">
        <v>2277</v>
      </c>
      <c r="AA3218" s="32">
        <v>12</v>
      </c>
      <c r="AB3218" s="24">
        <v>0</v>
      </c>
      <c r="AC3218" s="25">
        <v>45937</v>
      </c>
      <c r="AD3218" s="24" t="s">
        <v>58</v>
      </c>
      <c r="AE3218" s="24" t="s">
        <v>8375</v>
      </c>
      <c r="AF3218" s="24" t="s">
        <v>60</v>
      </c>
      <c r="AG3218" s="24" t="s">
        <v>60</v>
      </c>
      <c r="AH3218" s="24" t="s">
        <v>60</v>
      </c>
      <c r="AI3218" s="24">
        <v>5873377</v>
      </c>
      <c r="AJ3218" s="24" t="s">
        <v>59</v>
      </c>
      <c r="AK3218" s="24" t="s">
        <v>101</v>
      </c>
      <c r="AL3218" s="24" t="s">
        <v>70</v>
      </c>
      <c r="AM3218" s="24" t="s">
        <v>60</v>
      </c>
      <c r="AN3218" s="24" t="s">
        <v>59</v>
      </c>
      <c r="AO3218" s="24">
        <v>0</v>
      </c>
      <c r="AP3218" s="24"/>
      <c r="AQ3218" s="24" t="s">
        <v>12926</v>
      </c>
      <c r="AR3218" s="24" t="s">
        <v>12927</v>
      </c>
      <c r="AS3218" s="89">
        <f t="shared" si="647"/>
        <v>11</v>
      </c>
      <c r="AT3218" s="24" t="s">
        <v>2848</v>
      </c>
    </row>
    <row r="3219" spans="1:46" x14ac:dyDescent="0.5">
      <c r="A3219" s="24">
        <v>3402</v>
      </c>
      <c r="B3219" s="24"/>
      <c r="C3219" s="24"/>
      <c r="D3219" s="24" t="s">
        <v>12928</v>
      </c>
      <c r="E3219" s="24" t="s">
        <v>12929</v>
      </c>
      <c r="F3219" s="77" t="str">
        <f t="shared" si="648"/>
        <v>Land Data</v>
      </c>
      <c r="G3219" s="24" t="s">
        <v>12928</v>
      </c>
      <c r="H3219" s="24" t="s">
        <v>6258</v>
      </c>
      <c r="I3219" s="24" t="s">
        <v>6258</v>
      </c>
      <c r="J3219" s="24" t="s">
        <v>107</v>
      </c>
      <c r="K3219" s="27" t="s">
        <v>5491</v>
      </c>
      <c r="L3219" s="25">
        <v>45938</v>
      </c>
      <c r="M3219" s="25">
        <v>46030</v>
      </c>
      <c r="N3219" s="81">
        <f t="shared" si="644"/>
        <v>46030</v>
      </c>
      <c r="O3219" s="77" t="str">
        <f t="shared" ca="1" si="645"/>
        <v>Expired</v>
      </c>
      <c r="P3219" s="77" t="str" cm="1">
        <f t="array" aca="1" ref="P3219" ca="1">_xlfn.IFS((N3219-TODAY())&gt;=547,"06 Expires over 18 months",(N3219-TODAY())&gt;=365,"05 Expires in 18 months",(N3219-TODAY())&gt;=183,"04 Expires in 12 months",(N3219-TODAY())&gt;=92,"03 Expires in 6 months",(N3219-TODAY())&gt;=31,"02 Expires in 3 months",(N3219-TODAY())&gt;=0,"01 Expires in 30 days",(N3219-TODAY())&gt;=-31,"01 Expired last 30 days",(N3219-TODAY())&gt;=-92,"02 Expired last 3 months",(N3219-TODAY())&gt;=-183,"03 Expired last 6 months",(N3219-TODAY())&gt;=-365,"04 Expired last 12 months",(N3219-TODAY())&gt;=-547,"05 Expired last 18 months",TRUE,"06 Expired over 18 months")</f>
        <v>04 Expired last 12 months</v>
      </c>
      <c r="Q3219" s="65">
        <v>835.2</v>
      </c>
      <c r="R3219" s="98">
        <f t="shared" si="650"/>
        <v>835.2</v>
      </c>
      <c r="S3219" s="77" t="str" cm="1">
        <f t="array" ref="S3219">_xlfn.IFS(R3219&gt;5000000,"Gold",R3219&gt;=500000,"Silver",R3219&gt;30000,"Bronze",TRUE,"Transactional")</f>
        <v>Transactional</v>
      </c>
      <c r="T3219" s="24"/>
      <c r="U3219" s="27"/>
      <c r="V3219" s="27"/>
      <c r="W3219" s="77" t="str">
        <f t="shared" si="649"/>
        <v>No</v>
      </c>
      <c r="X3219" s="77" t="str">
        <f>IFERROR(_xlfn.XLOOKUP(J3219&amp;"||"&amp;K3219,'Mapping Ref.'!$J$2:$J$538,'Mapping Ref.'!$K$2:$K$538),"")</f>
        <v>Construction &amp; Estates</v>
      </c>
      <c r="Y3219" s="77" t="str" cm="1">
        <f t="array" ref="Y3219">_xlfn.IFS(R3219&gt;2000000,"For Publication",R3219&gt;100000,"PID",R3219&gt;30000,"RFQ",TRUE,"Transactional")</f>
        <v>Transactional</v>
      </c>
      <c r="Z3219" s="24" t="s">
        <v>2277</v>
      </c>
      <c r="AA3219" s="32">
        <v>3</v>
      </c>
      <c r="AB3219" s="24">
        <v>0</v>
      </c>
      <c r="AC3219" s="25">
        <v>45938</v>
      </c>
      <c r="AD3219" s="24" t="s">
        <v>58</v>
      </c>
      <c r="AE3219" s="24" t="s">
        <v>5003</v>
      </c>
      <c r="AF3219" s="24" t="s">
        <v>60</v>
      </c>
      <c r="AG3219" s="24" t="s">
        <v>59</v>
      </c>
      <c r="AH3219" s="24" t="s">
        <v>60</v>
      </c>
      <c r="AI3219" s="24" t="s">
        <v>8471</v>
      </c>
      <c r="AJ3219" s="24" t="s">
        <v>60</v>
      </c>
      <c r="AK3219" s="24" t="s">
        <v>101</v>
      </c>
      <c r="AL3219" s="24" t="s">
        <v>70</v>
      </c>
      <c r="AM3219" s="24" t="s">
        <v>60</v>
      </c>
      <c r="AN3219" s="24" t="s">
        <v>8471</v>
      </c>
      <c r="AO3219" s="24">
        <v>0</v>
      </c>
      <c r="AP3219" s="24" t="s">
        <v>10706</v>
      </c>
      <c r="AQ3219" s="24" t="s">
        <v>12930</v>
      </c>
      <c r="AR3219" s="24" t="s">
        <v>12931</v>
      </c>
      <c r="AS3219" s="89">
        <f t="shared" si="647"/>
        <v>3</v>
      </c>
      <c r="AT3219" s="24"/>
    </row>
    <row r="3220" spans="1:46" x14ac:dyDescent="0.5">
      <c r="A3220" s="24">
        <v>3403</v>
      </c>
      <c r="B3220" s="24" t="s">
        <v>506</v>
      </c>
      <c r="C3220" s="24"/>
      <c r="D3220" s="24" t="s">
        <v>12932</v>
      </c>
      <c r="E3220" s="24" t="s">
        <v>12933</v>
      </c>
      <c r="F3220" s="77" t="str">
        <f t="shared" si="648"/>
        <v>JACKSON LIFT SERVICES LIMITED</v>
      </c>
      <c r="G3220" s="24" t="s">
        <v>10632</v>
      </c>
      <c r="H3220" s="24" t="s">
        <v>6254</v>
      </c>
      <c r="I3220" s="24" t="s">
        <v>8489</v>
      </c>
      <c r="J3220" s="24" t="s">
        <v>107</v>
      </c>
      <c r="K3220" s="27" t="s">
        <v>122</v>
      </c>
      <c r="L3220" s="25">
        <v>45937</v>
      </c>
      <c r="M3220" s="25">
        <v>46234</v>
      </c>
      <c r="N3220" s="81">
        <f t="shared" si="644"/>
        <v>46234</v>
      </c>
      <c r="O3220" s="77" t="str">
        <f t="shared" ca="1" si="645"/>
        <v>Expired</v>
      </c>
      <c r="P3220" s="77" t="str" cm="1">
        <f t="array" aca="1" ref="P3220" ca="1">_xlfn.IFS((N3220-TODAY())&gt;=547,"06 Expires over 18 months",(N3220-TODAY())&gt;=365,"05 Expires in 18 months",(N3220-TODAY())&gt;=183,"04 Expires in 12 months",(N3220-TODAY())&gt;=92,"03 Expires in 6 months",(N3220-TODAY())&gt;=31,"02 Expires in 3 months",(N3220-TODAY())&gt;=0,"01 Expires in 30 days",(N3220-TODAY())&gt;=-31,"01 Expired last 30 days",(N3220-TODAY())&gt;=-92,"02 Expired last 3 months",(N3220-TODAY())&gt;=-183,"03 Expired last 6 months",(N3220-TODAY())&gt;=-365,"04 Expired last 12 months",(N3220-TODAY())&gt;=-547,"05 Expired last 18 months",TRUE,"06 Expired over 18 months")</f>
        <v>01 Expired last 30 days</v>
      </c>
      <c r="Q3220" s="65">
        <v>488040</v>
      </c>
      <c r="R3220" s="98">
        <f t="shared" si="650"/>
        <v>488040</v>
      </c>
      <c r="S3220" s="77" t="str" cm="1">
        <f t="array" ref="S3220">_xlfn.IFS(R3220&gt;5000000,"Gold",R3220&gt;=500000,"Silver",R3220&gt;30000,"Bronze",TRUE,"Transactional")</f>
        <v>Bronze</v>
      </c>
      <c r="T3220" s="24"/>
      <c r="U3220" s="27"/>
      <c r="V3220" s="27"/>
      <c r="W3220" s="77" t="str">
        <f t="shared" si="649"/>
        <v>No</v>
      </c>
      <c r="X3220" s="77" t="str">
        <f>IFERROR(_xlfn.XLOOKUP(J3220&amp;"||"&amp;K3220,'Mapping Ref.'!$J$2:$J$538,'Mapping Ref.'!$K$2:$K$538),"")</f>
        <v>Construction &amp; Estates</v>
      </c>
      <c r="Y3220" s="77" t="str" cm="1">
        <f t="array" ref="Y3220">_xlfn.IFS(R3220&gt;2000000,"For Publication",R3220&gt;100000,"PID",R3220&gt;30000,"RFQ",TRUE,"Transactional")</f>
        <v>PID</v>
      </c>
      <c r="Z3220" s="24" t="s">
        <v>2277</v>
      </c>
      <c r="AA3220" s="32">
        <v>9</v>
      </c>
      <c r="AB3220" s="24">
        <v>0</v>
      </c>
      <c r="AC3220" s="25">
        <v>45938</v>
      </c>
      <c r="AD3220" s="24" t="s">
        <v>58</v>
      </c>
      <c r="AE3220" s="24" t="s">
        <v>12934</v>
      </c>
      <c r="AF3220" s="24" t="s">
        <v>60</v>
      </c>
      <c r="AG3220" s="24" t="s">
        <v>60</v>
      </c>
      <c r="AH3220" s="24" t="s">
        <v>60</v>
      </c>
      <c r="AI3220" s="24">
        <v>2186996</v>
      </c>
      <c r="AJ3220" s="24" t="s">
        <v>60</v>
      </c>
      <c r="AK3220" s="24" t="s">
        <v>57</v>
      </c>
      <c r="AL3220" s="24" t="s">
        <v>123</v>
      </c>
      <c r="AM3220" s="24" t="s">
        <v>60</v>
      </c>
      <c r="AN3220" s="24" t="s">
        <v>59</v>
      </c>
      <c r="AO3220" s="24">
        <v>0</v>
      </c>
      <c r="AP3220" s="24"/>
      <c r="AQ3220" s="24" t="s">
        <v>11264</v>
      </c>
      <c r="AR3220" s="24" t="s">
        <v>11265</v>
      </c>
      <c r="AS3220" s="89">
        <f t="shared" si="647"/>
        <v>9</v>
      </c>
      <c r="AT3220" s="24" t="s">
        <v>8496</v>
      </c>
    </row>
    <row r="3221" spans="1:46" x14ac:dyDescent="0.5">
      <c r="A3221" s="24">
        <v>3404</v>
      </c>
      <c r="B3221" s="24" t="s">
        <v>506</v>
      </c>
      <c r="C3221" s="24"/>
      <c r="D3221" s="24" t="s">
        <v>12935</v>
      </c>
      <c r="E3221" s="24" t="s">
        <v>12506</v>
      </c>
      <c r="F3221" s="77" t="str">
        <f t="shared" si="648"/>
        <v>Marc Sidwell</v>
      </c>
      <c r="G3221" s="24" t="s">
        <v>12936</v>
      </c>
      <c r="H3221" s="24" t="s">
        <v>12508</v>
      </c>
      <c r="I3221" s="24" t="s">
        <v>12508</v>
      </c>
      <c r="J3221" s="24" t="s">
        <v>190</v>
      </c>
      <c r="K3221" s="27" t="s">
        <v>2234</v>
      </c>
      <c r="L3221" s="25">
        <v>45938</v>
      </c>
      <c r="M3221" s="25">
        <v>46302</v>
      </c>
      <c r="N3221" s="81">
        <f t="shared" si="644"/>
        <v>46667</v>
      </c>
      <c r="O3221" s="77" t="str">
        <f t="shared" ca="1" si="645"/>
        <v>Live</v>
      </c>
      <c r="P3221" s="77" t="str" cm="1">
        <f t="array" aca="1" ref="P3221" ca="1">_xlfn.IFS((N3221-TODAY())&gt;=547,"06 Expires over 18 months",(N3221-TODAY())&gt;=365,"05 Expires in 18 months",(N3221-TODAY())&gt;=183,"04 Expires in 12 months",(N3221-TODAY())&gt;=92,"03 Expires in 6 months",(N3221-TODAY())&gt;=31,"02 Expires in 3 months",(N3221-TODAY())&gt;=0,"01 Expires in 30 days",(N3221-TODAY())&gt;=-31,"01 Expired last 30 days",(N3221-TODAY())&gt;=-92,"02 Expired last 3 months",(N3221-TODAY())&gt;=-183,"03 Expired last 6 months",(N3221-TODAY())&gt;=-365,"04 Expired last 12 months",(N3221-TODAY())&gt;=-547,"05 Expired last 18 months",TRUE,"06 Expired over 18 months")</f>
        <v>05 Expires in 18 months</v>
      </c>
      <c r="Q3221" s="65">
        <v>5000</v>
      </c>
      <c r="R3221" s="98">
        <f t="shared" si="650"/>
        <v>9583.3333333333339</v>
      </c>
      <c r="S3221" s="77" t="str" cm="1">
        <f t="array" ref="S3221">_xlfn.IFS(R3221&gt;5000000,"Gold",R3221&gt;=500000,"Silver",R3221&gt;30000,"Bronze",TRUE,"Transactional")</f>
        <v>Transactional</v>
      </c>
      <c r="T3221" s="24"/>
      <c r="U3221" s="27"/>
      <c r="V3221" s="27"/>
      <c r="W3221" s="77" t="str">
        <f t="shared" si="649"/>
        <v>Yes</v>
      </c>
      <c r="X3221" s="77" t="str">
        <f>IFERROR(_xlfn.XLOOKUP(J3221&amp;"||"&amp;K3221,'Mapping Ref.'!$J$2:$J$538,'Mapping Ref.'!$K$2:$K$538),"")</f>
        <v>Childrens &amp; Adults</v>
      </c>
      <c r="Y3221" s="77" t="str" cm="1">
        <f t="array" ref="Y3221">_xlfn.IFS(R3221&gt;2000000,"For Publication",R3221&gt;100000,"PID",R3221&gt;30000,"RFQ",TRUE,"Transactional")</f>
        <v>Transactional</v>
      </c>
      <c r="Z3221" s="24" t="s">
        <v>8586</v>
      </c>
      <c r="AA3221" s="32">
        <v>12</v>
      </c>
      <c r="AB3221" s="24">
        <v>12</v>
      </c>
      <c r="AC3221" s="25">
        <v>45938</v>
      </c>
      <c r="AD3221" s="24" t="s">
        <v>58</v>
      </c>
      <c r="AE3221" s="24" t="s">
        <v>8347</v>
      </c>
      <c r="AF3221" s="24" t="s">
        <v>59</v>
      </c>
      <c r="AG3221" s="24" t="s">
        <v>59</v>
      </c>
      <c r="AH3221" s="24" t="s">
        <v>60</v>
      </c>
      <c r="AI3221" s="24" t="s">
        <v>8471</v>
      </c>
      <c r="AJ3221" s="24" t="s">
        <v>60</v>
      </c>
      <c r="AK3221" s="24" t="s">
        <v>101</v>
      </c>
      <c r="AL3221" s="24" t="s">
        <v>70</v>
      </c>
      <c r="AM3221" s="24" t="s">
        <v>59</v>
      </c>
      <c r="AN3221" s="24" t="s">
        <v>59</v>
      </c>
      <c r="AO3221" s="24">
        <v>0</v>
      </c>
      <c r="AP3221" s="24"/>
      <c r="AQ3221" s="24" t="s">
        <v>12936</v>
      </c>
      <c r="AR3221" s="24" t="s">
        <v>12937</v>
      </c>
      <c r="AS3221" s="89">
        <f t="shared" si="647"/>
        <v>23</v>
      </c>
      <c r="AT3221" s="24"/>
    </row>
    <row r="3222" spans="1:46" x14ac:dyDescent="0.5">
      <c r="A3222" s="24">
        <v>3405</v>
      </c>
      <c r="B3222" s="24"/>
      <c r="C3222" s="24"/>
      <c r="D3222" s="24" t="s">
        <v>12938</v>
      </c>
      <c r="E3222" s="24" t="s">
        <v>9361</v>
      </c>
      <c r="F3222" s="77" t="str">
        <f t="shared" si="648"/>
        <v>EPIQ EUROPE LTD</v>
      </c>
      <c r="G3222" s="24" t="s">
        <v>12938</v>
      </c>
      <c r="H3222" s="24" t="s">
        <v>11960</v>
      </c>
      <c r="I3222" s="24" t="s">
        <v>11960</v>
      </c>
      <c r="J3222" s="24" t="s">
        <v>52</v>
      </c>
      <c r="K3222" s="27" t="s">
        <v>1133</v>
      </c>
      <c r="L3222" s="25">
        <v>45939</v>
      </c>
      <c r="M3222" s="25"/>
      <c r="N3222" s="81"/>
      <c r="O3222" s="77" t="s">
        <v>712</v>
      </c>
      <c r="P3222" s="77"/>
      <c r="Q3222" s="65">
        <v>0</v>
      </c>
      <c r="R3222" s="84">
        <f t="shared" si="650"/>
        <v>0</v>
      </c>
      <c r="S3222" s="77" t="str" cm="1">
        <f t="array" ref="S3222">_xlfn.IFS(R3222&gt;5000000,"Gold",R3222&gt;=500000,"Silver",R3222&gt;30000,"Bronze",TRUE,"Transactional")</f>
        <v>Transactional</v>
      </c>
      <c r="T3222" s="24"/>
      <c r="U3222" s="27"/>
      <c r="V3222" s="27"/>
      <c r="W3222" s="77" t="str">
        <f t="shared" si="649"/>
        <v>Yes</v>
      </c>
      <c r="X3222" s="77" t="str">
        <f>IFERROR(_xlfn.XLOOKUP(J3222&amp;"||"&amp;K3222,'Mapping Ref.'!$J$2:$J$538,'Mapping Ref.'!$K$2:$K$538),"")</f>
        <v>Corporate</v>
      </c>
      <c r="Y3222" s="77" t="str" cm="1">
        <f t="array" ref="Y3222">_xlfn.IFS(R3222&gt;2000000,"For Publication",R3222&gt;100000,"PID",R3222&gt;30000,"RFQ",TRUE,"Transactional")</f>
        <v>Transactional</v>
      </c>
      <c r="Z3222" s="24" t="s">
        <v>8586</v>
      </c>
      <c r="AA3222" s="32">
        <v>80</v>
      </c>
      <c r="AB3222" s="24">
        <v>80</v>
      </c>
      <c r="AC3222" s="25">
        <v>45939</v>
      </c>
      <c r="AD3222" s="24" t="s">
        <v>58</v>
      </c>
      <c r="AE3222" s="24" t="s">
        <v>8681</v>
      </c>
      <c r="AF3222" s="24" t="s">
        <v>59</v>
      </c>
      <c r="AG3222" s="24" t="s">
        <v>59</v>
      </c>
      <c r="AH3222" s="24" t="s">
        <v>60</v>
      </c>
      <c r="AI3222" s="24">
        <v>2656370</v>
      </c>
      <c r="AJ3222" s="24" t="s">
        <v>59</v>
      </c>
      <c r="AK3222" s="24" t="s">
        <v>101</v>
      </c>
      <c r="AL3222" s="24" t="s">
        <v>70</v>
      </c>
      <c r="AM3222" s="24" t="s">
        <v>59</v>
      </c>
      <c r="AN3222" s="24" t="s">
        <v>8471</v>
      </c>
      <c r="AO3222" s="24">
        <v>0</v>
      </c>
      <c r="AP3222" s="24"/>
      <c r="AQ3222" s="24" t="s">
        <v>12939</v>
      </c>
      <c r="AR3222" s="24" t="s">
        <v>12940</v>
      </c>
      <c r="AS3222" s="89">
        <v>0</v>
      </c>
      <c r="AT3222" s="24"/>
    </row>
    <row r="3223" spans="1:46" x14ac:dyDescent="0.5">
      <c r="A3223" s="24">
        <v>3406</v>
      </c>
      <c r="B3223" s="24"/>
      <c r="C3223" s="24"/>
      <c r="D3223" s="24" t="s">
        <v>12941</v>
      </c>
      <c r="E3223" s="24" t="s">
        <v>12942</v>
      </c>
      <c r="F3223" s="77" t="str">
        <f t="shared" si="648"/>
        <v>Ashfords LLP</v>
      </c>
      <c r="G3223" s="24" t="s">
        <v>12941</v>
      </c>
      <c r="H3223" s="24" t="s">
        <v>11960</v>
      </c>
      <c r="I3223" s="24" t="s">
        <v>11960</v>
      </c>
      <c r="J3223" s="24" t="s">
        <v>52</v>
      </c>
      <c r="K3223" s="27" t="s">
        <v>1133</v>
      </c>
      <c r="L3223" s="25">
        <v>45939</v>
      </c>
      <c r="M3223" s="25"/>
      <c r="N3223" s="81"/>
      <c r="O3223" s="77" t="s">
        <v>712</v>
      </c>
      <c r="P3223" s="77"/>
      <c r="Q3223" s="65">
        <v>0</v>
      </c>
      <c r="R3223" s="84">
        <f t="shared" si="650"/>
        <v>0</v>
      </c>
      <c r="S3223" s="77" t="str" cm="1">
        <f t="array" ref="S3223">_xlfn.IFS(R3223&gt;5000000,"Gold",R3223&gt;=500000,"Silver",R3223&gt;30000,"Bronze",TRUE,"Transactional")</f>
        <v>Transactional</v>
      </c>
      <c r="T3223" s="24"/>
      <c r="U3223" s="27"/>
      <c r="V3223" s="27"/>
      <c r="W3223" s="77" t="str">
        <f t="shared" si="649"/>
        <v>Yes</v>
      </c>
      <c r="X3223" s="77" t="str">
        <f>IFERROR(_xlfn.XLOOKUP(J3223&amp;"||"&amp;K3223,'Mapping Ref.'!$J$2:$J$538,'Mapping Ref.'!$K$2:$K$538),"")</f>
        <v>Corporate</v>
      </c>
      <c r="Y3223" s="77" t="str" cm="1">
        <f t="array" ref="Y3223">_xlfn.IFS(R3223&gt;2000000,"For Publication",R3223&gt;100000,"PID",R3223&gt;30000,"RFQ",TRUE,"Transactional")</f>
        <v>Transactional</v>
      </c>
      <c r="Z3223" s="24" t="s">
        <v>8586</v>
      </c>
      <c r="AA3223" s="32">
        <v>80</v>
      </c>
      <c r="AB3223" s="24">
        <v>80</v>
      </c>
      <c r="AC3223" s="25">
        <v>45939</v>
      </c>
      <c r="AD3223" s="24" t="s">
        <v>58</v>
      </c>
      <c r="AE3223" s="24" t="s">
        <v>8681</v>
      </c>
      <c r="AF3223" s="24" t="s">
        <v>59</v>
      </c>
      <c r="AG3223" s="24" t="s">
        <v>59</v>
      </c>
      <c r="AH3223" s="24" t="s">
        <v>60</v>
      </c>
      <c r="AI3223" s="24" t="s">
        <v>12943</v>
      </c>
      <c r="AJ3223" s="24" t="s">
        <v>59</v>
      </c>
      <c r="AK3223" s="24" t="s">
        <v>101</v>
      </c>
      <c r="AL3223" s="24" t="s">
        <v>70</v>
      </c>
      <c r="AM3223" s="24" t="s">
        <v>59</v>
      </c>
      <c r="AN3223" s="24" t="s">
        <v>8471</v>
      </c>
      <c r="AO3223" s="24">
        <v>0</v>
      </c>
      <c r="AP3223" s="24" t="s">
        <v>8681</v>
      </c>
      <c r="AQ3223" s="24" t="s">
        <v>12944</v>
      </c>
      <c r="AR3223" s="24" t="s">
        <v>12945</v>
      </c>
      <c r="AS3223" s="89">
        <v>0</v>
      </c>
      <c r="AT3223" s="24"/>
    </row>
    <row r="3224" spans="1:46" x14ac:dyDescent="0.5">
      <c r="A3224" s="24">
        <v>3407</v>
      </c>
      <c r="B3224" s="24" t="s">
        <v>506</v>
      </c>
      <c r="C3224" s="24"/>
      <c r="D3224" s="24" t="s">
        <v>12946</v>
      </c>
      <c r="E3224" s="24" t="s">
        <v>12947</v>
      </c>
      <c r="F3224" s="77" t="str">
        <f t="shared" si="648"/>
        <v>Brunel University</v>
      </c>
      <c r="G3224" s="24" t="s">
        <v>12948</v>
      </c>
      <c r="H3224" s="24" t="s">
        <v>12949</v>
      </c>
      <c r="I3224" s="24" t="s">
        <v>12949</v>
      </c>
      <c r="J3224" s="24" t="s">
        <v>321</v>
      </c>
      <c r="K3224" s="27" t="s">
        <v>8802</v>
      </c>
      <c r="L3224" s="25">
        <v>45922</v>
      </c>
      <c r="M3224" s="25">
        <v>46112</v>
      </c>
      <c r="N3224" s="81">
        <f t="shared" ref="N3224:N3264" si="651">EDATE(M3224,AB3224)</f>
        <v>46112</v>
      </c>
      <c r="O3224" s="77" t="str">
        <f t="shared" ref="O3224:O3264" ca="1" si="652">IF(N3224&lt;TODAY(),"Expired","Live")</f>
        <v>Expired</v>
      </c>
      <c r="P3224" s="77" t="str" cm="1">
        <f t="array" aca="1" ref="P3224" ca="1">_xlfn.IFS((N3224-TODAY())&gt;=547,"06 Expires over 18 months",(N3224-TODAY())&gt;=365,"05 Expires in 18 months",(N3224-TODAY())&gt;=183,"04 Expires in 12 months",(N3224-TODAY())&gt;=92,"03 Expires in 6 months",(N3224-TODAY())&gt;=31,"02 Expires in 3 months",(N3224-TODAY())&gt;=0,"01 Expires in 30 days",(N3224-TODAY())&gt;=-31,"01 Expired last 30 days",(N3224-TODAY())&gt;=-92,"02 Expired last 3 months",(N3224-TODAY())&gt;=-183,"03 Expired last 6 months",(N3224-TODAY())&gt;=-365,"04 Expired last 12 months",(N3224-TODAY())&gt;=-547,"05 Expired last 18 months",TRUE,"06 Expired over 18 months")</f>
        <v>03 Expired last 6 months</v>
      </c>
      <c r="Q3224" s="65">
        <v>10000</v>
      </c>
      <c r="R3224" s="98">
        <f t="shared" si="650"/>
        <v>10000</v>
      </c>
      <c r="S3224" s="77" t="str" cm="1">
        <f t="array" ref="S3224">_xlfn.IFS(R3224&gt;5000000,"Gold",R3224&gt;=500000,"Silver",R3224&gt;30000,"Bronze",TRUE,"Transactional")</f>
        <v>Transactional</v>
      </c>
      <c r="T3224" s="24"/>
      <c r="U3224" s="27"/>
      <c r="V3224" s="27"/>
      <c r="W3224" s="77" t="str">
        <f t="shared" si="649"/>
        <v>No</v>
      </c>
      <c r="X3224" s="77" t="str">
        <f>IFERROR(_xlfn.XLOOKUP(J3224&amp;"||"&amp;K3224,'Mapping Ref.'!$J$2:$J$538,'Mapping Ref.'!$K$2:$K$538),"")</f>
        <v>Corporate</v>
      </c>
      <c r="Y3224" s="77" t="str" cm="1">
        <f t="array" ref="Y3224">_xlfn.IFS(R3224&gt;2000000,"For Publication",R3224&gt;100000,"PID",R3224&gt;30000,"RFQ",TRUE,"Transactional")</f>
        <v>Transactional</v>
      </c>
      <c r="Z3224" s="24" t="s">
        <v>2277</v>
      </c>
      <c r="AA3224" s="32">
        <v>5</v>
      </c>
      <c r="AB3224" s="24">
        <v>0</v>
      </c>
      <c r="AC3224" s="25">
        <v>45944</v>
      </c>
      <c r="AD3224" s="24" t="s">
        <v>661</v>
      </c>
      <c r="AE3224" s="24" t="s">
        <v>8375</v>
      </c>
      <c r="AF3224" s="24" t="s">
        <v>60</v>
      </c>
      <c r="AG3224" s="24" t="s">
        <v>60</v>
      </c>
      <c r="AH3224" s="24" t="s">
        <v>60</v>
      </c>
      <c r="AI3224" s="24" t="s">
        <v>11846</v>
      </c>
      <c r="AJ3224" s="24" t="s">
        <v>60</v>
      </c>
      <c r="AK3224" s="24" t="s">
        <v>101</v>
      </c>
      <c r="AL3224" s="24" t="s">
        <v>70</v>
      </c>
      <c r="AM3224" s="24" t="s">
        <v>59</v>
      </c>
      <c r="AN3224" s="24" t="s">
        <v>59</v>
      </c>
      <c r="AO3224" s="24">
        <v>0</v>
      </c>
      <c r="AP3224" s="24" t="s">
        <v>12950</v>
      </c>
      <c r="AQ3224" s="24" t="s">
        <v>12951</v>
      </c>
      <c r="AR3224" s="24" t="s">
        <v>12952</v>
      </c>
      <c r="AS3224" s="89">
        <f t="shared" ref="AS3224:AS3254" si="653">DATEDIF(L3224,N3224,"m")</f>
        <v>6</v>
      </c>
      <c r="AT3224" s="24"/>
    </row>
    <row r="3225" spans="1:46" x14ac:dyDescent="0.5">
      <c r="A3225" s="24">
        <v>3408</v>
      </c>
      <c r="B3225" s="24" t="s">
        <v>340</v>
      </c>
      <c r="C3225" s="24"/>
      <c r="D3225" s="24" t="s">
        <v>12953</v>
      </c>
      <c r="E3225" s="24" t="s">
        <v>12954</v>
      </c>
      <c r="F3225" s="77" t="str">
        <f t="shared" si="648"/>
        <v>Peter Morgan</v>
      </c>
      <c r="G3225" s="24" t="s">
        <v>12955</v>
      </c>
      <c r="H3225" s="24" t="s">
        <v>12956</v>
      </c>
      <c r="I3225" s="24" t="s">
        <v>12956</v>
      </c>
      <c r="J3225" s="24" t="s">
        <v>66</v>
      </c>
      <c r="K3225" s="27" t="s">
        <v>12957</v>
      </c>
      <c r="L3225" s="25">
        <v>45835</v>
      </c>
      <c r="M3225" s="25">
        <v>46052</v>
      </c>
      <c r="N3225" s="81">
        <f t="shared" si="651"/>
        <v>46295</v>
      </c>
      <c r="O3225" s="77" t="str">
        <f t="shared" ca="1" si="652"/>
        <v>Live</v>
      </c>
      <c r="P3225" s="77" t="str" cm="1">
        <f t="array" aca="1" ref="P3225" ca="1">_xlfn.IFS((N3225-TODAY())&gt;=547,"06 Expires over 18 months",(N3225-TODAY())&gt;=365,"05 Expires in 18 months",(N3225-TODAY())&gt;=183,"04 Expires in 12 months",(N3225-TODAY())&gt;=92,"03 Expires in 6 months",(N3225-TODAY())&gt;=31,"02 Expires in 3 months",(N3225-TODAY())&gt;=0,"01 Expires in 30 days",(N3225-TODAY())&gt;=-31,"01 Expired last 30 days",(N3225-TODAY())&gt;=-92,"02 Expired last 3 months",(N3225-TODAY())&gt;=-183,"03 Expired last 6 months",(N3225-TODAY())&gt;=-365,"04 Expired last 12 months",(N3225-TODAY())&gt;=-547,"05 Expired last 18 months",TRUE,"06 Expired over 18 months")</f>
        <v>02 Expires in 3 months</v>
      </c>
      <c r="Q3225" s="65">
        <v>5500</v>
      </c>
      <c r="R3225" s="98">
        <f t="shared" si="650"/>
        <v>6875</v>
      </c>
      <c r="S3225" s="77" t="str" cm="1">
        <f t="array" ref="S3225">_xlfn.IFS(R3225&gt;5000000,"Gold",R3225&gt;=500000,"Silver",R3225&gt;30000,"Bronze",TRUE,"Transactional")</f>
        <v>Transactional</v>
      </c>
      <c r="T3225" s="24"/>
      <c r="U3225" s="27"/>
      <c r="V3225" s="27"/>
      <c r="W3225" s="77" t="str">
        <f t="shared" si="649"/>
        <v>Yes</v>
      </c>
      <c r="X3225" s="77" t="str">
        <f>IFERROR(_xlfn.XLOOKUP(J3225&amp;"||"&amp;K3225,'Mapping Ref.'!$J$2:$J$538,'Mapping Ref.'!$K$2:$K$538),"")</f>
        <v>Childrens &amp; Adults</v>
      </c>
      <c r="Y3225" s="77" t="str" cm="1">
        <f t="array" ref="Y3225">_xlfn.IFS(R3225&gt;2000000,"For Publication",R3225&gt;100000,"PID",R3225&gt;30000,"RFQ",TRUE,"Transactional")</f>
        <v>Transactional</v>
      </c>
      <c r="Z3225" s="24" t="s">
        <v>2277</v>
      </c>
      <c r="AA3225" s="32">
        <v>6</v>
      </c>
      <c r="AB3225" s="24">
        <v>8</v>
      </c>
      <c r="AC3225" s="25">
        <v>45944</v>
      </c>
      <c r="AD3225" s="24" t="s">
        <v>1066</v>
      </c>
      <c r="AE3225" s="24" t="s">
        <v>11373</v>
      </c>
      <c r="AF3225" s="24" t="s">
        <v>60</v>
      </c>
      <c r="AG3225" s="24" t="s">
        <v>59</v>
      </c>
      <c r="AH3225" s="24" t="s">
        <v>60</v>
      </c>
      <c r="AI3225" s="24">
        <v>7379737</v>
      </c>
      <c r="AJ3225" s="24" t="s">
        <v>60</v>
      </c>
      <c r="AK3225" s="24" t="s">
        <v>71</v>
      </c>
      <c r="AL3225" s="24" t="s">
        <v>70</v>
      </c>
      <c r="AM3225" s="24" t="s">
        <v>59</v>
      </c>
      <c r="AN3225" s="24" t="s">
        <v>8471</v>
      </c>
      <c r="AO3225" s="24">
        <v>0</v>
      </c>
      <c r="AP3225" s="24"/>
      <c r="AQ3225" s="24" t="s">
        <v>12958</v>
      </c>
      <c r="AR3225" s="24" t="s">
        <v>12959</v>
      </c>
      <c r="AS3225" s="89">
        <f t="shared" si="653"/>
        <v>15</v>
      </c>
      <c r="AT3225" s="24"/>
    </row>
    <row r="3226" spans="1:46" x14ac:dyDescent="0.5">
      <c r="A3226" s="24">
        <v>3409</v>
      </c>
      <c r="B3226" s="24" t="s">
        <v>506</v>
      </c>
      <c r="C3226" s="24"/>
      <c r="D3226" s="24" t="s">
        <v>12960</v>
      </c>
      <c r="E3226" s="24" t="s">
        <v>12961</v>
      </c>
      <c r="F3226" s="77" t="str">
        <f t="shared" si="648"/>
        <v>Young Hammersmith and Fulham</v>
      </c>
      <c r="G3226" s="24" t="s">
        <v>12960</v>
      </c>
      <c r="H3226" s="24" t="s">
        <v>6570</v>
      </c>
      <c r="I3226" s="24" t="s">
        <v>6570</v>
      </c>
      <c r="J3226" s="24" t="s">
        <v>321</v>
      </c>
      <c r="K3226" s="27" t="s">
        <v>1109</v>
      </c>
      <c r="L3226" s="25">
        <v>45945</v>
      </c>
      <c r="M3226" s="25">
        <v>46310</v>
      </c>
      <c r="N3226" s="81">
        <f t="shared" si="651"/>
        <v>46310</v>
      </c>
      <c r="O3226" s="77" t="str">
        <f t="shared" ca="1" si="652"/>
        <v>Live</v>
      </c>
      <c r="P3226" s="77" t="str" cm="1">
        <f t="array" aca="1" ref="P3226" ca="1">_xlfn.IFS((N3226-TODAY())&gt;=547,"06 Expires over 18 months",(N3226-TODAY())&gt;=365,"05 Expires in 18 months",(N3226-TODAY())&gt;=183,"04 Expires in 12 months",(N3226-TODAY())&gt;=92,"03 Expires in 6 months",(N3226-TODAY())&gt;=31,"02 Expires in 3 months",(N3226-TODAY())&gt;=0,"01 Expires in 30 days",(N3226-TODAY())&gt;=-31,"01 Expired last 30 days",(N3226-TODAY())&gt;=-92,"02 Expired last 3 months",(N3226-TODAY())&gt;=-183,"03 Expired last 6 months",(N3226-TODAY())&gt;=-365,"04 Expired last 12 months",(N3226-TODAY())&gt;=-547,"05 Expired last 18 months",TRUE,"06 Expired over 18 months")</f>
        <v>02 Expires in 3 months</v>
      </c>
      <c r="Q3226" s="65">
        <v>15000</v>
      </c>
      <c r="R3226" s="98">
        <f t="shared" si="650"/>
        <v>15000</v>
      </c>
      <c r="S3226" s="77" t="str" cm="1">
        <f t="array" ref="S3226">_xlfn.IFS(R3226&gt;5000000,"Gold",R3226&gt;=500000,"Silver",R3226&gt;30000,"Bronze",TRUE,"Transactional")</f>
        <v>Transactional</v>
      </c>
      <c r="T3226" s="24"/>
      <c r="U3226" s="27"/>
      <c r="V3226" s="27"/>
      <c r="W3226" s="77" t="str">
        <f t="shared" si="649"/>
        <v>No</v>
      </c>
      <c r="X3226" s="77" t="str">
        <f>IFERROR(_xlfn.XLOOKUP(J3226&amp;"||"&amp;K3226,'Mapping Ref.'!$J$2:$J$538,'Mapping Ref.'!$K$2:$K$538),"")</f>
        <v>Corporate</v>
      </c>
      <c r="Y3226" s="77" t="str" cm="1">
        <f t="array" ref="Y3226">_xlfn.IFS(R3226&gt;2000000,"For Publication",R3226&gt;100000,"PID",R3226&gt;30000,"RFQ",TRUE,"Transactional")</f>
        <v>Transactional</v>
      </c>
      <c r="Z3226" s="24" t="s">
        <v>2277</v>
      </c>
      <c r="AA3226" s="32">
        <v>1</v>
      </c>
      <c r="AB3226" s="24">
        <v>0</v>
      </c>
      <c r="AC3226" s="25">
        <v>45945</v>
      </c>
      <c r="AD3226" s="24" t="s">
        <v>661</v>
      </c>
      <c r="AE3226" s="24" t="s">
        <v>8681</v>
      </c>
      <c r="AF3226" s="24" t="s">
        <v>59</v>
      </c>
      <c r="AG3226" s="24" t="s">
        <v>59</v>
      </c>
      <c r="AH3226" s="24" t="s">
        <v>59</v>
      </c>
      <c r="AI3226" s="24">
        <v>1171749</v>
      </c>
      <c r="AJ3226" s="24" t="s">
        <v>59</v>
      </c>
      <c r="AK3226" s="24" t="s">
        <v>86</v>
      </c>
      <c r="AL3226" s="24" t="s">
        <v>70</v>
      </c>
      <c r="AM3226" s="24" t="s">
        <v>59</v>
      </c>
      <c r="AN3226" s="24" t="s">
        <v>59</v>
      </c>
      <c r="AO3226" s="24">
        <v>0</v>
      </c>
      <c r="AP3226" s="24" t="s">
        <v>8681</v>
      </c>
      <c r="AQ3226" s="24" t="s">
        <v>12962</v>
      </c>
      <c r="AR3226" s="24" t="s">
        <v>12963</v>
      </c>
      <c r="AS3226" s="89">
        <f t="shared" si="653"/>
        <v>12</v>
      </c>
      <c r="AT3226" s="24"/>
    </row>
    <row r="3227" spans="1:46" x14ac:dyDescent="0.5">
      <c r="A3227" s="101">
        <v>3410</v>
      </c>
      <c r="B3227" s="24" t="s">
        <v>506</v>
      </c>
      <c r="C3227" s="101"/>
      <c r="D3227" s="101" t="s">
        <v>12964</v>
      </c>
      <c r="E3227" s="24" t="s">
        <v>12965</v>
      </c>
      <c r="F3227" s="108" t="str">
        <f t="shared" si="648"/>
        <v>JUSTICE FOR TENANTS LIMITED</v>
      </c>
      <c r="G3227" s="101" t="s">
        <v>12964</v>
      </c>
      <c r="H3227" s="101" t="s">
        <v>12966</v>
      </c>
      <c r="I3227" s="101" t="s">
        <v>972</v>
      </c>
      <c r="J3227" s="101" t="s">
        <v>107</v>
      </c>
      <c r="K3227" s="101" t="s">
        <v>4653</v>
      </c>
      <c r="L3227" s="109">
        <v>45467</v>
      </c>
      <c r="M3227" s="109">
        <v>46197</v>
      </c>
      <c r="N3227" s="81">
        <f t="shared" si="651"/>
        <v>46562</v>
      </c>
      <c r="O3227" s="77" t="str">
        <f t="shared" ca="1" si="652"/>
        <v>Live</v>
      </c>
      <c r="P3227" s="77" t="str" cm="1">
        <f t="array" aca="1" ref="P3227" ca="1">_xlfn.IFS((N3227-TODAY())&gt;=547,"06 Expires over 18 months",(N3227-TODAY())&gt;=365,"05 Expires in 18 months",(N3227-TODAY())&gt;=183,"04 Expires in 12 months",(N3227-TODAY())&gt;=92,"03 Expires in 6 months",(N3227-TODAY())&gt;=31,"02 Expires in 3 months",(N3227-TODAY())&gt;=0,"01 Expires in 30 days",(N3227-TODAY())&gt;=-31,"01 Expired last 30 days",(N3227-TODAY())&gt;=-92,"02 Expired last 3 months",(N3227-TODAY())&gt;=-183,"03 Expired last 6 months",(N3227-TODAY())&gt;=-365,"04 Expired last 12 months",(N3227-TODAY())&gt;=-547,"05 Expired last 18 months",TRUE,"06 Expired over 18 months")</f>
        <v>04 Expires in 12 months</v>
      </c>
      <c r="Q3227" s="65">
        <v>3000</v>
      </c>
      <c r="R3227" s="98">
        <f t="shared" si="650"/>
        <v>9000</v>
      </c>
      <c r="S3227" s="77" t="str" cm="1">
        <f t="array" ref="S3227">_xlfn.IFS(R3227&gt;5000000,"Gold",R3227&gt;=500000,"Silver",R3227&gt;30000,"Bronze",TRUE,"Transactional")</f>
        <v>Transactional</v>
      </c>
      <c r="T3227" s="24"/>
      <c r="U3227" s="27"/>
      <c r="V3227" s="27"/>
      <c r="W3227" s="77" t="str">
        <f t="shared" si="649"/>
        <v>Yes</v>
      </c>
      <c r="X3227" s="77" t="str">
        <f>IFERROR(_xlfn.XLOOKUP(J3227&amp;"||"&amp;K3227,'Mapping Ref.'!$J$2:$J$538,'Mapping Ref.'!$K$2:$K$538),"")</f>
        <v>Construction &amp; Estates</v>
      </c>
      <c r="Y3227" s="77" t="str" cm="1">
        <f t="array" ref="Y3227">_xlfn.IFS(R3227&gt;2000000,"For Publication",R3227&gt;100000,"PID",R3227&gt;30000,"RFQ",TRUE,"Transactional")</f>
        <v>Transactional</v>
      </c>
      <c r="Z3227" s="101" t="s">
        <v>8586</v>
      </c>
      <c r="AA3227" s="101">
        <v>12</v>
      </c>
      <c r="AB3227" s="101">
        <v>12</v>
      </c>
      <c r="AC3227" s="109">
        <v>45945</v>
      </c>
      <c r="AD3227" s="101" t="s">
        <v>58</v>
      </c>
      <c r="AE3227" s="101" t="s">
        <v>12967</v>
      </c>
      <c r="AF3227" s="101" t="s">
        <v>60</v>
      </c>
      <c r="AG3227" s="101" t="s">
        <v>59</v>
      </c>
      <c r="AH3227" s="101" t="s">
        <v>60</v>
      </c>
      <c r="AI3227" s="101">
        <v>9976600</v>
      </c>
      <c r="AJ3227" s="101" t="s">
        <v>59</v>
      </c>
      <c r="AK3227" s="101" t="s">
        <v>86</v>
      </c>
      <c r="AL3227" s="101" t="s">
        <v>70</v>
      </c>
      <c r="AM3227" s="101" t="s">
        <v>60</v>
      </c>
      <c r="AN3227" s="101" t="s">
        <v>59</v>
      </c>
      <c r="AO3227" s="101">
        <v>0</v>
      </c>
      <c r="AP3227" s="101"/>
      <c r="AQ3227" s="101" t="s">
        <v>12968</v>
      </c>
      <c r="AR3227" s="101" t="s">
        <v>12969</v>
      </c>
      <c r="AS3227" s="89">
        <f t="shared" si="653"/>
        <v>36</v>
      </c>
      <c r="AT3227" s="24"/>
    </row>
    <row r="3228" spans="1:46" x14ac:dyDescent="0.5">
      <c r="A3228" s="101">
        <v>3411</v>
      </c>
      <c r="B3228" s="24" t="s">
        <v>506</v>
      </c>
      <c r="C3228" s="101"/>
      <c r="D3228" s="101" t="s">
        <v>4398</v>
      </c>
      <c r="E3228" s="24" t="s">
        <v>12970</v>
      </c>
      <c r="F3228" s="108" t="str">
        <f t="shared" si="648"/>
        <v>BSI ASSURANCE UK LIMITED T/A BRITISH STANDARD INSTITUTION</v>
      </c>
      <c r="G3228" s="101" t="s">
        <v>4398</v>
      </c>
      <c r="H3228" s="101" t="s">
        <v>3282</v>
      </c>
      <c r="I3228" s="101" t="s">
        <v>10463</v>
      </c>
      <c r="J3228" s="101" t="s">
        <v>107</v>
      </c>
      <c r="K3228" s="101" t="s">
        <v>3283</v>
      </c>
      <c r="L3228" s="109">
        <v>45945</v>
      </c>
      <c r="M3228" s="109">
        <v>47040</v>
      </c>
      <c r="N3228" s="81">
        <f t="shared" si="651"/>
        <v>47040</v>
      </c>
      <c r="O3228" s="77" t="str">
        <f t="shared" ca="1" si="652"/>
        <v>Live</v>
      </c>
      <c r="P3228" s="77" t="str" cm="1">
        <f t="array" aca="1" ref="P3228" ca="1">_xlfn.IFS((N3228-TODAY())&gt;=547,"06 Expires over 18 months",(N3228-TODAY())&gt;=365,"05 Expires in 18 months",(N3228-TODAY())&gt;=183,"04 Expires in 12 months",(N3228-TODAY())&gt;=92,"03 Expires in 6 months",(N3228-TODAY())&gt;=31,"02 Expires in 3 months",(N3228-TODAY())&gt;=0,"01 Expires in 30 days",(N3228-TODAY())&gt;=-31,"01 Expired last 30 days",(N3228-TODAY())&gt;=-92,"02 Expired last 3 months",(N3228-TODAY())&gt;=-183,"03 Expired last 6 months",(N3228-TODAY())&gt;=-365,"04 Expired last 12 months",(N3228-TODAY())&gt;=-547,"05 Expired last 18 months",TRUE,"06 Expired over 18 months")</f>
        <v>06 Expires over 18 months</v>
      </c>
      <c r="Q3228" s="65">
        <v>18865</v>
      </c>
      <c r="R3228" s="98">
        <f t="shared" si="650"/>
        <v>55022.916666666664</v>
      </c>
      <c r="S3228" s="77" t="str" cm="1">
        <f t="array" ref="S3228">_xlfn.IFS(R3228&gt;5000000,"Gold",R3228&gt;=500000,"Silver",R3228&gt;30000,"Bronze",TRUE,"Transactional")</f>
        <v>Bronze</v>
      </c>
      <c r="T3228" s="24"/>
      <c r="U3228" s="27"/>
      <c r="V3228" s="27"/>
      <c r="W3228" s="77" t="str">
        <f t="shared" si="649"/>
        <v>No</v>
      </c>
      <c r="X3228" s="77" t="str">
        <f>IFERROR(_xlfn.XLOOKUP(J3228&amp;"||"&amp;K3228,'Mapping Ref.'!$J$2:$J$538,'Mapping Ref.'!$K$2:$K$538),"")</f>
        <v>Construction &amp; Estates</v>
      </c>
      <c r="Y3228" s="77" t="str" cm="1">
        <f t="array" ref="Y3228">_xlfn.IFS(R3228&gt;2000000,"For Publication",R3228&gt;100000,"PID",R3228&gt;30000,"RFQ",TRUE,"Transactional")</f>
        <v>RFQ</v>
      </c>
      <c r="Z3228" s="101" t="s">
        <v>2277</v>
      </c>
      <c r="AA3228" s="101">
        <v>36</v>
      </c>
      <c r="AB3228" s="101">
        <v>0</v>
      </c>
      <c r="AC3228" s="109">
        <v>45945</v>
      </c>
      <c r="AD3228" s="101" t="s">
        <v>58</v>
      </c>
      <c r="AE3228" s="101" t="s">
        <v>8375</v>
      </c>
      <c r="AF3228" s="101" t="s">
        <v>60</v>
      </c>
      <c r="AG3228" s="101" t="s">
        <v>60</v>
      </c>
      <c r="AH3228" s="101" t="s">
        <v>60</v>
      </c>
      <c r="AI3228" s="101">
        <v>7805321</v>
      </c>
      <c r="AJ3228" s="101" t="s">
        <v>59</v>
      </c>
      <c r="AK3228" s="101" t="s">
        <v>101</v>
      </c>
      <c r="AL3228" s="101" t="s">
        <v>70</v>
      </c>
      <c r="AM3228" s="101" t="s">
        <v>60</v>
      </c>
      <c r="AN3228" s="101" t="s">
        <v>59</v>
      </c>
      <c r="AO3228" s="101">
        <v>0</v>
      </c>
      <c r="AP3228" s="101"/>
      <c r="AQ3228" s="101" t="s">
        <v>12971</v>
      </c>
      <c r="AR3228" s="101" t="s">
        <v>12972</v>
      </c>
      <c r="AS3228" s="89">
        <f t="shared" si="653"/>
        <v>35</v>
      </c>
      <c r="AT3228" s="24" t="s">
        <v>4401</v>
      </c>
    </row>
    <row r="3229" spans="1:46" x14ac:dyDescent="0.5">
      <c r="A3229" s="101">
        <v>3412</v>
      </c>
      <c r="B3229" s="101"/>
      <c r="C3229" s="101"/>
      <c r="D3229" s="101" t="s">
        <v>11947</v>
      </c>
      <c r="E3229" s="24" t="s">
        <v>12973</v>
      </c>
      <c r="F3229" s="108" t="str">
        <f t="shared" si="648"/>
        <v>G&amp;V Contracts Ltd</v>
      </c>
      <c r="G3229" s="101" t="s">
        <v>12974</v>
      </c>
      <c r="H3229" s="101" t="s">
        <v>784</v>
      </c>
      <c r="I3229" s="101" t="s">
        <v>1128</v>
      </c>
      <c r="J3229" s="101" t="s">
        <v>321</v>
      </c>
      <c r="K3229" s="101" t="s">
        <v>3201</v>
      </c>
      <c r="L3229" s="109">
        <v>45932</v>
      </c>
      <c r="M3229" s="109">
        <v>45960</v>
      </c>
      <c r="N3229" s="81">
        <f t="shared" si="651"/>
        <v>45960</v>
      </c>
      <c r="O3229" s="77" t="str">
        <f t="shared" ca="1" si="652"/>
        <v>Expired</v>
      </c>
      <c r="P3229" s="77" t="str" cm="1">
        <f t="array" aca="1" ref="P3229" ca="1">_xlfn.IFS((N3229-TODAY())&gt;=547,"06 Expires over 18 months",(N3229-TODAY())&gt;=365,"05 Expires in 18 months",(N3229-TODAY())&gt;=183,"04 Expires in 12 months",(N3229-TODAY())&gt;=92,"03 Expires in 6 months",(N3229-TODAY())&gt;=31,"02 Expires in 3 months",(N3229-TODAY())&gt;=0,"01 Expires in 30 days",(N3229-TODAY())&gt;=-31,"01 Expired last 30 days",(N3229-TODAY())&gt;=-92,"02 Expired last 3 months",(N3229-TODAY())&gt;=-183,"03 Expired last 6 months",(N3229-TODAY())&gt;=-365,"04 Expired last 12 months",(N3229-TODAY())&gt;=-547,"05 Expired last 18 months",TRUE,"06 Expired over 18 months")</f>
        <v>04 Expired last 12 months</v>
      </c>
      <c r="Q3229" s="104"/>
      <c r="R3229" s="98">
        <v>0</v>
      </c>
      <c r="S3229" s="77" t="str" cm="1">
        <f t="array" ref="S3229">_xlfn.IFS(R3229&gt;5000000,"Gold",R3229&gt;=500000,"Silver",R3229&gt;30000,"Bronze",TRUE,"Transactional")</f>
        <v>Transactional</v>
      </c>
      <c r="T3229" s="24"/>
      <c r="U3229" s="27"/>
      <c r="V3229" s="27"/>
      <c r="W3229" s="77" t="str">
        <f t="shared" si="649"/>
        <v>No</v>
      </c>
      <c r="X3229" s="77" t="str">
        <f>IFERROR(_xlfn.XLOOKUP(J3229&amp;"||"&amp;K3229,'Mapping Ref.'!$J$2:$J$538,'Mapping Ref.'!$K$2:$K$538),"")</f>
        <v>Corporate</v>
      </c>
      <c r="Y3229" s="77" t="str" cm="1">
        <f t="array" ref="Y3229">_xlfn.IFS(R3229&gt;2000000,"For Publication",R3229&gt;100000,"PID",R3229&gt;30000,"RFQ",TRUE,"Transactional")</f>
        <v>Transactional</v>
      </c>
      <c r="Z3229" s="101" t="s">
        <v>2277</v>
      </c>
      <c r="AA3229" s="101">
        <v>0</v>
      </c>
      <c r="AB3229" s="101">
        <v>0</v>
      </c>
      <c r="AC3229" s="109">
        <v>45945</v>
      </c>
      <c r="AD3229" s="101" t="s">
        <v>58</v>
      </c>
      <c r="AE3229" s="101" t="s">
        <v>9432</v>
      </c>
      <c r="AF3229" s="101" t="s">
        <v>60</v>
      </c>
      <c r="AG3229" s="101" t="s">
        <v>60</v>
      </c>
      <c r="AH3229" s="101" t="s">
        <v>60</v>
      </c>
      <c r="AI3229" s="101">
        <v>5048098</v>
      </c>
      <c r="AJ3229" s="101" t="s">
        <v>59</v>
      </c>
      <c r="AK3229" s="101" t="s">
        <v>101</v>
      </c>
      <c r="AL3229" s="101" t="s">
        <v>70</v>
      </c>
      <c r="AM3229" s="101" t="s">
        <v>60</v>
      </c>
      <c r="AN3229" s="101" t="s">
        <v>59</v>
      </c>
      <c r="AO3229" s="101">
        <v>0</v>
      </c>
      <c r="AP3229" s="101" t="s">
        <v>8471</v>
      </c>
      <c r="AQ3229" s="101" t="s">
        <v>11726</v>
      </c>
      <c r="AR3229" s="101" t="s">
        <v>12975</v>
      </c>
      <c r="AS3229" s="89">
        <f t="shared" si="653"/>
        <v>0</v>
      </c>
      <c r="AT3229" s="24"/>
    </row>
    <row r="3230" spans="1:46" x14ac:dyDescent="0.5">
      <c r="A3230" s="101">
        <v>3413</v>
      </c>
      <c r="B3230" s="24" t="s">
        <v>506</v>
      </c>
      <c r="C3230" s="101"/>
      <c r="D3230" s="101" t="s">
        <v>4073</v>
      </c>
      <c r="E3230" s="24" t="s">
        <v>12976</v>
      </c>
      <c r="F3230" s="108" t="str">
        <f t="shared" si="648"/>
        <v>COUNTY PUMPS LIMITED</v>
      </c>
      <c r="G3230" s="101" t="s">
        <v>4073</v>
      </c>
      <c r="H3230" s="101" t="s">
        <v>3282</v>
      </c>
      <c r="I3230" s="101" t="s">
        <v>10463</v>
      </c>
      <c r="J3230" s="101" t="s">
        <v>107</v>
      </c>
      <c r="K3230" s="101" t="s">
        <v>3283</v>
      </c>
      <c r="L3230" s="109">
        <v>45994</v>
      </c>
      <c r="M3230" s="109">
        <v>47089</v>
      </c>
      <c r="N3230" s="81">
        <f t="shared" si="651"/>
        <v>47089</v>
      </c>
      <c r="O3230" s="77" t="str">
        <f t="shared" ca="1" si="652"/>
        <v>Live</v>
      </c>
      <c r="P3230" s="77" t="str" cm="1">
        <f t="array" aca="1" ref="P3230" ca="1">_xlfn.IFS((N3230-TODAY())&gt;=547,"06 Expires over 18 months",(N3230-TODAY())&gt;=365,"05 Expires in 18 months",(N3230-TODAY())&gt;=183,"04 Expires in 12 months",(N3230-TODAY())&gt;=92,"03 Expires in 6 months",(N3230-TODAY())&gt;=31,"02 Expires in 3 months",(N3230-TODAY())&gt;=0,"01 Expires in 30 days",(N3230-TODAY())&gt;=-31,"01 Expired last 30 days",(N3230-TODAY())&gt;=-92,"02 Expired last 3 months",(N3230-TODAY())&gt;=-183,"03 Expired last 6 months",(N3230-TODAY())&gt;=-365,"04 Expired last 12 months",(N3230-TODAY())&gt;=-547,"05 Expired last 18 months",TRUE,"06 Expired over 18 months")</f>
        <v>06 Expires over 18 months</v>
      </c>
      <c r="Q3230" s="65">
        <v>8333</v>
      </c>
      <c r="R3230" s="98">
        <f>MAX(Q3230,Q3230*N(AS3230)/12)</f>
        <v>24304.583333333332</v>
      </c>
      <c r="S3230" s="77" t="str" cm="1">
        <f t="array" ref="S3230">_xlfn.IFS(R3230&gt;5000000,"Gold",R3230&gt;=500000,"Silver",R3230&gt;30000,"Bronze",TRUE,"Transactional")</f>
        <v>Transactional</v>
      </c>
      <c r="T3230" s="24"/>
      <c r="U3230" s="27"/>
      <c r="V3230" s="27"/>
      <c r="W3230" s="77" t="str">
        <f t="shared" si="649"/>
        <v>No</v>
      </c>
      <c r="X3230" s="77" t="str">
        <f>IFERROR(_xlfn.XLOOKUP(J3230&amp;"||"&amp;K3230,'Mapping Ref.'!$J$2:$J$538,'Mapping Ref.'!$K$2:$K$538),"")</f>
        <v>Construction &amp; Estates</v>
      </c>
      <c r="Y3230" s="77" t="str" cm="1">
        <f t="array" ref="Y3230">_xlfn.IFS(R3230&gt;2000000,"For Publication",R3230&gt;100000,"PID",R3230&gt;30000,"RFQ",TRUE,"Transactional")</f>
        <v>Transactional</v>
      </c>
      <c r="Z3230" s="101" t="s">
        <v>2277</v>
      </c>
      <c r="AA3230" s="101">
        <v>36</v>
      </c>
      <c r="AB3230" s="101">
        <v>0</v>
      </c>
      <c r="AC3230" s="109">
        <v>45945</v>
      </c>
      <c r="AD3230" s="101" t="s">
        <v>58</v>
      </c>
      <c r="AE3230" s="101" t="s">
        <v>8375</v>
      </c>
      <c r="AF3230" s="101" t="s">
        <v>60</v>
      </c>
      <c r="AG3230" s="101" t="s">
        <v>59</v>
      </c>
      <c r="AH3230" s="101" t="s">
        <v>60</v>
      </c>
      <c r="AI3230" s="101" t="s">
        <v>8471</v>
      </c>
      <c r="AJ3230" s="101" t="s">
        <v>59</v>
      </c>
      <c r="AK3230" s="101" t="s">
        <v>101</v>
      </c>
      <c r="AL3230" s="101" t="s">
        <v>70</v>
      </c>
      <c r="AM3230" s="101" t="s">
        <v>60</v>
      </c>
      <c r="AN3230" s="101" t="s">
        <v>59</v>
      </c>
      <c r="AO3230" s="101">
        <v>0</v>
      </c>
      <c r="AP3230" s="101"/>
      <c r="AQ3230" s="101" t="s">
        <v>12977</v>
      </c>
      <c r="AR3230" s="101" t="s">
        <v>12978</v>
      </c>
      <c r="AS3230" s="89">
        <f t="shared" si="653"/>
        <v>35</v>
      </c>
      <c r="AT3230" s="24" t="s">
        <v>4073</v>
      </c>
    </row>
    <row r="3231" spans="1:46" x14ac:dyDescent="0.5">
      <c r="A3231" s="101">
        <v>3414</v>
      </c>
      <c r="B3231" s="24" t="s">
        <v>506</v>
      </c>
      <c r="C3231" s="101"/>
      <c r="D3231" s="101" t="s">
        <v>12979</v>
      </c>
      <c r="E3231" s="24" t="s">
        <v>12980</v>
      </c>
      <c r="F3231" s="108" t="str">
        <f t="shared" si="648"/>
        <v>T Brown Group Limited</v>
      </c>
      <c r="G3231" s="101" t="s">
        <v>12981</v>
      </c>
      <c r="H3231" s="101" t="s">
        <v>12171</v>
      </c>
      <c r="I3231" s="101" t="s">
        <v>8489</v>
      </c>
      <c r="J3231" s="101" t="s">
        <v>107</v>
      </c>
      <c r="K3231" s="101" t="s">
        <v>12172</v>
      </c>
      <c r="L3231" s="109">
        <v>45870</v>
      </c>
      <c r="M3231" s="109">
        <v>46599</v>
      </c>
      <c r="N3231" s="81">
        <f t="shared" si="651"/>
        <v>46599</v>
      </c>
      <c r="O3231" s="77" t="str">
        <f t="shared" ca="1" si="652"/>
        <v>Live</v>
      </c>
      <c r="P3231" s="77" t="str" cm="1">
        <f t="array" aca="1" ref="P3231" ca="1">_xlfn.IFS((N3231-TODAY())&gt;=547,"06 Expires over 18 months",(N3231-TODAY())&gt;=365,"05 Expires in 18 months",(N3231-TODAY())&gt;=183,"04 Expires in 12 months",(N3231-TODAY())&gt;=92,"03 Expires in 6 months",(N3231-TODAY())&gt;=31,"02 Expires in 3 months",(N3231-TODAY())&gt;=0,"01 Expires in 30 days",(N3231-TODAY())&gt;=-31,"01 Expired last 30 days",(N3231-TODAY())&gt;=-92,"02 Expired last 3 months",(N3231-TODAY())&gt;=-183,"03 Expired last 6 months",(N3231-TODAY())&gt;=-365,"04 Expired last 12 months",(N3231-TODAY())&gt;=-547,"05 Expired last 18 months",TRUE,"06 Expired over 18 months")</f>
        <v>04 Expires in 12 months</v>
      </c>
      <c r="Q3231" s="65">
        <v>12000000</v>
      </c>
      <c r="R3231" s="98">
        <f>MAX(Q3231,Q3231*N(AS3231)/12)</f>
        <v>23000000</v>
      </c>
      <c r="S3231" s="77" t="str" cm="1">
        <f t="array" ref="S3231">_xlfn.IFS(R3231&gt;5000000,"Gold",R3231&gt;=500000,"Silver",R3231&gt;30000,"Bronze",TRUE,"Transactional")</f>
        <v>Gold</v>
      </c>
      <c r="T3231" s="24"/>
      <c r="U3231" s="27"/>
      <c r="V3231" s="27"/>
      <c r="W3231" s="77" t="str">
        <f t="shared" si="649"/>
        <v>No</v>
      </c>
      <c r="X3231" s="77" t="str">
        <f>IFERROR(_xlfn.XLOOKUP(J3231&amp;"||"&amp;K3231,'Mapping Ref.'!$J$2:$J$538,'Mapping Ref.'!$K$2:$K$538),"")</f>
        <v>Construction &amp; Estates</v>
      </c>
      <c r="Y3231" s="77" t="str" cm="1">
        <f t="array" ref="Y3231">_xlfn.IFS(R3231&gt;2000000,"For Publication",R3231&gt;100000,"PID",R3231&gt;30000,"RFQ",TRUE,"Transactional")</f>
        <v>For Publication</v>
      </c>
      <c r="Z3231" s="101" t="s">
        <v>2277</v>
      </c>
      <c r="AA3231" s="101">
        <v>24</v>
      </c>
      <c r="AB3231" s="101">
        <v>0</v>
      </c>
      <c r="AC3231" s="109">
        <v>45946</v>
      </c>
      <c r="AD3231" s="101" t="s">
        <v>58</v>
      </c>
      <c r="AE3231" s="101" t="s">
        <v>12982</v>
      </c>
      <c r="AF3231" s="101" t="s">
        <v>60</v>
      </c>
      <c r="AG3231" s="101" t="s">
        <v>60</v>
      </c>
      <c r="AH3231" s="101" t="s">
        <v>60</v>
      </c>
      <c r="AI3231" s="101">
        <v>1006630</v>
      </c>
      <c r="AJ3231" s="101" t="s">
        <v>60</v>
      </c>
      <c r="AK3231" s="101" t="s">
        <v>86</v>
      </c>
      <c r="AL3231" s="101" t="s">
        <v>123</v>
      </c>
      <c r="AM3231" s="101" t="s">
        <v>60</v>
      </c>
      <c r="AN3231" s="101" t="s">
        <v>59</v>
      </c>
      <c r="AO3231" s="101">
        <v>0</v>
      </c>
      <c r="AP3231" s="101"/>
      <c r="AQ3231" s="101" t="s">
        <v>12983</v>
      </c>
      <c r="AR3231" s="101" t="s">
        <v>12984</v>
      </c>
      <c r="AS3231" s="89">
        <f t="shared" si="653"/>
        <v>23</v>
      </c>
      <c r="AT3231" s="24"/>
    </row>
    <row r="3232" spans="1:46" x14ac:dyDescent="0.5">
      <c r="A3232" s="101">
        <v>3415</v>
      </c>
      <c r="B3232" s="24" t="s">
        <v>340</v>
      </c>
      <c r="C3232" s="101"/>
      <c r="D3232" s="101" t="s">
        <v>12985</v>
      </c>
      <c r="E3232" s="24" t="s">
        <v>12986</v>
      </c>
      <c r="F3232" s="108" t="str">
        <f t="shared" si="648"/>
        <v>Pinnacle Event Staff Ltd</v>
      </c>
      <c r="G3232" s="101" t="s">
        <v>12987</v>
      </c>
      <c r="H3232" s="101" t="s">
        <v>8442</v>
      </c>
      <c r="I3232" s="101" t="s">
        <v>8442</v>
      </c>
      <c r="J3232" s="101" t="s">
        <v>52</v>
      </c>
      <c r="K3232" s="101" t="s">
        <v>920</v>
      </c>
      <c r="L3232" s="109">
        <v>45946</v>
      </c>
      <c r="M3232" s="109">
        <v>46675</v>
      </c>
      <c r="N3232" s="81">
        <f t="shared" si="651"/>
        <v>47041</v>
      </c>
      <c r="O3232" s="77" t="str">
        <f t="shared" ca="1" si="652"/>
        <v>Live</v>
      </c>
      <c r="P3232" s="77" t="str" cm="1">
        <f t="array" aca="1" ref="P3232" ca="1">_xlfn.IFS((N3232-TODAY())&gt;=547,"06 Expires over 18 months",(N3232-TODAY())&gt;=365,"05 Expires in 18 months",(N3232-TODAY())&gt;=183,"04 Expires in 12 months",(N3232-TODAY())&gt;=92,"03 Expires in 6 months",(N3232-TODAY())&gt;=31,"02 Expires in 3 months",(N3232-TODAY())&gt;=0,"01 Expires in 30 days",(N3232-TODAY())&gt;=-31,"01 Expired last 30 days",(N3232-TODAY())&gt;=-92,"02 Expired last 3 months",(N3232-TODAY())&gt;=-183,"03 Expired last 6 months",(N3232-TODAY())&gt;=-365,"04 Expired last 12 months",(N3232-TODAY())&gt;=-547,"05 Expired last 18 months",TRUE,"06 Expired over 18 months")</f>
        <v>06 Expires over 18 months</v>
      </c>
      <c r="Q3232" s="65">
        <v>9830</v>
      </c>
      <c r="R3232" s="98">
        <f>MAX(Q3232,Q3232*N(AS3232)/12)</f>
        <v>28670.833333333332</v>
      </c>
      <c r="S3232" s="77" t="str" cm="1">
        <f t="array" ref="S3232">_xlfn.IFS(R3232&gt;5000000,"Gold",R3232&gt;=500000,"Silver",R3232&gt;30000,"Bronze",TRUE,"Transactional")</f>
        <v>Transactional</v>
      </c>
      <c r="T3232" s="24"/>
      <c r="U3232" s="27"/>
      <c r="V3232" s="27"/>
      <c r="W3232" s="77" t="str">
        <f t="shared" si="649"/>
        <v>Yes</v>
      </c>
      <c r="X3232" s="77" t="str">
        <f>IFERROR(_xlfn.XLOOKUP(J3232&amp;"||"&amp;K3232,'Mapping Ref.'!$J$2:$J$538,'Mapping Ref.'!$K$2:$K$538),"")</f>
        <v>Construction &amp; Estates</v>
      </c>
      <c r="Y3232" s="77" t="str" cm="1">
        <f t="array" ref="Y3232">_xlfn.IFS(R3232&gt;2000000,"For Publication",R3232&gt;100000,"PID",R3232&gt;30000,"RFQ",TRUE,"Transactional")</f>
        <v>Transactional</v>
      </c>
      <c r="Z3232" s="101" t="s">
        <v>8586</v>
      </c>
      <c r="AA3232" s="101">
        <v>24</v>
      </c>
      <c r="AB3232" s="101">
        <v>12</v>
      </c>
      <c r="AC3232" s="109">
        <v>45946</v>
      </c>
      <c r="AD3232" s="101" t="s">
        <v>1066</v>
      </c>
      <c r="AE3232" s="101" t="s">
        <v>8467</v>
      </c>
      <c r="AF3232" s="101" t="s">
        <v>60</v>
      </c>
      <c r="AG3232" s="101" t="s">
        <v>59</v>
      </c>
      <c r="AH3232" s="101" t="s">
        <v>60</v>
      </c>
      <c r="AI3232" s="101">
        <v>8091906</v>
      </c>
      <c r="AJ3232" s="101" t="s">
        <v>60</v>
      </c>
      <c r="AK3232" s="101" t="s">
        <v>101</v>
      </c>
      <c r="AL3232" s="101" t="s">
        <v>70</v>
      </c>
      <c r="AM3232" s="101" t="s">
        <v>60</v>
      </c>
      <c r="AN3232" s="101" t="s">
        <v>59</v>
      </c>
      <c r="AO3232" s="101">
        <v>0</v>
      </c>
      <c r="AP3232" s="101"/>
      <c r="AQ3232" s="101" t="s">
        <v>12988</v>
      </c>
      <c r="AR3232" s="101" t="s">
        <v>12989</v>
      </c>
      <c r="AS3232" s="89">
        <f t="shared" si="653"/>
        <v>35</v>
      </c>
      <c r="AT3232" s="24"/>
    </row>
    <row r="3233" spans="1:46" x14ac:dyDescent="0.5">
      <c r="A3233" s="101">
        <v>3416</v>
      </c>
      <c r="B3233" s="101"/>
      <c r="C3233" s="101"/>
      <c r="D3233" s="101" t="s">
        <v>12990</v>
      </c>
      <c r="E3233" s="24" t="s">
        <v>12991</v>
      </c>
      <c r="F3233" s="108" t="str">
        <f t="shared" si="648"/>
        <v>SOUTHERN COUNTIES ROOFING CONTRACTORS LTD</v>
      </c>
      <c r="G3233" s="101" t="s">
        <v>9387</v>
      </c>
      <c r="H3233" s="101" t="s">
        <v>784</v>
      </c>
      <c r="I3233" s="101" t="s">
        <v>1128</v>
      </c>
      <c r="J3233" s="101" t="s">
        <v>321</v>
      </c>
      <c r="K3233" s="101" t="s">
        <v>3201</v>
      </c>
      <c r="L3233" s="109">
        <v>45905</v>
      </c>
      <c r="M3233" s="109">
        <v>45989</v>
      </c>
      <c r="N3233" s="81">
        <f t="shared" si="651"/>
        <v>45989</v>
      </c>
      <c r="O3233" s="77" t="str">
        <f t="shared" ca="1" si="652"/>
        <v>Expired</v>
      </c>
      <c r="P3233" s="77" t="str" cm="1">
        <f t="array" aca="1" ref="P3233" ca="1">_xlfn.IFS((N3233-TODAY())&gt;=547,"06 Expires over 18 months",(N3233-TODAY())&gt;=365,"05 Expires in 18 months",(N3233-TODAY())&gt;=183,"04 Expires in 12 months",(N3233-TODAY())&gt;=92,"03 Expires in 6 months",(N3233-TODAY())&gt;=31,"02 Expires in 3 months",(N3233-TODAY())&gt;=0,"01 Expires in 30 days",(N3233-TODAY())&gt;=-31,"01 Expired last 30 days",(N3233-TODAY())&gt;=-92,"02 Expired last 3 months",(N3233-TODAY())&gt;=-183,"03 Expired last 6 months",(N3233-TODAY())&gt;=-365,"04 Expired last 12 months",(N3233-TODAY())&gt;=-547,"05 Expired last 18 months",TRUE,"06 Expired over 18 months")</f>
        <v>04 Expired last 12 months</v>
      </c>
      <c r="Q3233" s="104"/>
      <c r="R3233" s="98">
        <v>0</v>
      </c>
      <c r="S3233" s="77" t="str" cm="1">
        <f t="array" ref="S3233">_xlfn.IFS(R3233&gt;5000000,"Gold",R3233&gt;=500000,"Silver",R3233&gt;30000,"Bronze",TRUE,"Transactional")</f>
        <v>Transactional</v>
      </c>
      <c r="T3233" s="24"/>
      <c r="U3233" s="27"/>
      <c r="V3233" s="27"/>
      <c r="W3233" s="77" t="str">
        <f t="shared" si="649"/>
        <v>No</v>
      </c>
      <c r="X3233" s="77" t="str">
        <f>IFERROR(_xlfn.XLOOKUP(J3233&amp;"||"&amp;K3233,'Mapping Ref.'!$J$2:$J$538,'Mapping Ref.'!$K$2:$K$538),"")</f>
        <v>Corporate</v>
      </c>
      <c r="Y3233" s="77" t="str" cm="1">
        <f t="array" ref="Y3233">_xlfn.IFS(R3233&gt;2000000,"For Publication",R3233&gt;100000,"PID",R3233&gt;30000,"RFQ",TRUE,"Transactional")</f>
        <v>Transactional</v>
      </c>
      <c r="Z3233" s="101" t="s">
        <v>2277</v>
      </c>
      <c r="AA3233" s="101">
        <v>0</v>
      </c>
      <c r="AB3233" s="101">
        <v>0</v>
      </c>
      <c r="AC3233" s="109">
        <v>45947</v>
      </c>
      <c r="AD3233" s="101" t="s">
        <v>661</v>
      </c>
      <c r="AE3233" s="101" t="s">
        <v>9432</v>
      </c>
      <c r="AF3233" s="101" t="s">
        <v>60</v>
      </c>
      <c r="AG3233" s="101" t="s">
        <v>60</v>
      </c>
      <c r="AH3233" s="101" t="s">
        <v>60</v>
      </c>
      <c r="AI3233" s="101">
        <v>2144613</v>
      </c>
      <c r="AJ3233" s="101" t="s">
        <v>59</v>
      </c>
      <c r="AK3233" s="101" t="s">
        <v>101</v>
      </c>
      <c r="AL3233" s="101" t="s">
        <v>70</v>
      </c>
      <c r="AM3233" s="101" t="s">
        <v>60</v>
      </c>
      <c r="AN3233" s="101" t="s">
        <v>59</v>
      </c>
      <c r="AO3233" s="101">
        <v>0</v>
      </c>
      <c r="AP3233" s="101" t="s">
        <v>8471</v>
      </c>
      <c r="AQ3233" s="101" t="s">
        <v>12023</v>
      </c>
      <c r="AR3233" s="101" t="s">
        <v>11951</v>
      </c>
      <c r="AS3233" s="89">
        <f t="shared" si="653"/>
        <v>2</v>
      </c>
      <c r="AT3233" s="24" t="s">
        <v>9389</v>
      </c>
    </row>
    <row r="3234" spans="1:46" x14ac:dyDescent="0.5">
      <c r="A3234" s="101">
        <v>3417</v>
      </c>
      <c r="B3234" s="101"/>
      <c r="C3234" s="101"/>
      <c r="D3234" s="101" t="s">
        <v>12992</v>
      </c>
      <c r="E3234" s="24" t="s">
        <v>12993</v>
      </c>
      <c r="F3234" s="108" t="str">
        <f t="shared" si="648"/>
        <v>DIRECT CATERING EQUIPMENT LTD</v>
      </c>
      <c r="G3234" s="101" t="s">
        <v>1034</v>
      </c>
      <c r="H3234" s="101" t="s">
        <v>784</v>
      </c>
      <c r="I3234" s="101" t="s">
        <v>1128</v>
      </c>
      <c r="J3234" s="101" t="s">
        <v>321</v>
      </c>
      <c r="K3234" s="101" t="s">
        <v>3201</v>
      </c>
      <c r="L3234" s="109">
        <v>45947</v>
      </c>
      <c r="M3234" s="109">
        <v>46006</v>
      </c>
      <c r="N3234" s="81">
        <f t="shared" si="651"/>
        <v>46006</v>
      </c>
      <c r="O3234" s="77" t="str">
        <f t="shared" ca="1" si="652"/>
        <v>Expired</v>
      </c>
      <c r="P3234" s="77" t="str" cm="1">
        <f t="array" aca="1" ref="P3234" ca="1">_xlfn.IFS((N3234-TODAY())&gt;=547,"06 Expires over 18 months",(N3234-TODAY())&gt;=365,"05 Expires in 18 months",(N3234-TODAY())&gt;=183,"04 Expires in 12 months",(N3234-TODAY())&gt;=92,"03 Expires in 6 months",(N3234-TODAY())&gt;=31,"02 Expires in 3 months",(N3234-TODAY())&gt;=0,"01 Expires in 30 days",(N3234-TODAY())&gt;=-31,"01 Expired last 30 days",(N3234-TODAY())&gt;=-92,"02 Expired last 3 months",(N3234-TODAY())&gt;=-183,"03 Expired last 6 months",(N3234-TODAY())&gt;=-365,"04 Expired last 12 months",(N3234-TODAY())&gt;=-547,"05 Expired last 18 months",TRUE,"06 Expired over 18 months")</f>
        <v>04 Expired last 12 months</v>
      </c>
      <c r="Q3234" s="104"/>
      <c r="R3234" s="98">
        <v>0</v>
      </c>
      <c r="S3234" s="77" t="str" cm="1">
        <f t="array" ref="S3234">_xlfn.IFS(R3234&gt;5000000,"Gold",R3234&gt;=500000,"Silver",R3234&gt;30000,"Bronze",TRUE,"Transactional")</f>
        <v>Transactional</v>
      </c>
      <c r="T3234" s="24"/>
      <c r="U3234" s="27"/>
      <c r="V3234" s="27"/>
      <c r="W3234" s="77" t="str">
        <f t="shared" si="649"/>
        <v>No</v>
      </c>
      <c r="X3234" s="77" t="str">
        <f>IFERROR(_xlfn.XLOOKUP(J3234&amp;"||"&amp;K3234,'Mapping Ref.'!$J$2:$J$538,'Mapping Ref.'!$K$2:$K$538),"")</f>
        <v>Corporate</v>
      </c>
      <c r="Y3234" s="77" t="str" cm="1">
        <f t="array" ref="Y3234">_xlfn.IFS(R3234&gt;2000000,"For Publication",R3234&gt;100000,"PID",R3234&gt;30000,"RFQ",TRUE,"Transactional")</f>
        <v>Transactional</v>
      </c>
      <c r="Z3234" s="101" t="s">
        <v>2277</v>
      </c>
      <c r="AA3234" s="101">
        <v>0</v>
      </c>
      <c r="AB3234" s="101">
        <v>0</v>
      </c>
      <c r="AC3234" s="109">
        <v>45947</v>
      </c>
      <c r="AD3234" s="101" t="s">
        <v>58</v>
      </c>
      <c r="AE3234" s="101" t="s">
        <v>9432</v>
      </c>
      <c r="AF3234" s="101" t="s">
        <v>60</v>
      </c>
      <c r="AG3234" s="101" t="s">
        <v>60</v>
      </c>
      <c r="AH3234" s="101" t="s">
        <v>60</v>
      </c>
      <c r="AI3234" s="101">
        <v>3071911</v>
      </c>
      <c r="AJ3234" s="101" t="s">
        <v>59</v>
      </c>
      <c r="AK3234" s="101" t="s">
        <v>101</v>
      </c>
      <c r="AL3234" s="101" t="s">
        <v>70</v>
      </c>
      <c r="AM3234" s="101" t="s">
        <v>60</v>
      </c>
      <c r="AN3234" s="101" t="s">
        <v>59</v>
      </c>
      <c r="AO3234" s="101">
        <v>0</v>
      </c>
      <c r="AP3234" s="101" t="s">
        <v>8471</v>
      </c>
      <c r="AQ3234" s="101" t="s">
        <v>11457</v>
      </c>
      <c r="AR3234" s="101" t="s">
        <v>12994</v>
      </c>
      <c r="AS3234" s="89">
        <f t="shared" si="653"/>
        <v>1</v>
      </c>
      <c r="AT3234" s="24" t="s">
        <v>1036</v>
      </c>
    </row>
    <row r="3235" spans="1:46" x14ac:dyDescent="0.5">
      <c r="A3235" s="101">
        <v>3418</v>
      </c>
      <c r="B3235" s="101"/>
      <c r="C3235" s="101"/>
      <c r="D3235" s="101" t="s">
        <v>12995</v>
      </c>
      <c r="E3235" s="24" t="s">
        <v>12996</v>
      </c>
      <c r="F3235" s="108" t="str">
        <f t="shared" si="648"/>
        <v>DIRECT CATERING EQUIPMENT LTD</v>
      </c>
      <c r="G3235" s="101" t="s">
        <v>1034</v>
      </c>
      <c r="H3235" s="101" t="s">
        <v>784</v>
      </c>
      <c r="I3235" s="101" t="s">
        <v>1128</v>
      </c>
      <c r="J3235" s="101" t="s">
        <v>321</v>
      </c>
      <c r="K3235" s="101" t="s">
        <v>3201</v>
      </c>
      <c r="L3235" s="109">
        <v>45947</v>
      </c>
      <c r="M3235" s="109">
        <v>46006</v>
      </c>
      <c r="N3235" s="81">
        <f t="shared" si="651"/>
        <v>46006</v>
      </c>
      <c r="O3235" s="77" t="str">
        <f t="shared" ca="1" si="652"/>
        <v>Expired</v>
      </c>
      <c r="P3235" s="77" t="str" cm="1">
        <f t="array" aca="1" ref="P3235" ca="1">_xlfn.IFS((N3235-TODAY())&gt;=547,"06 Expires over 18 months",(N3235-TODAY())&gt;=365,"05 Expires in 18 months",(N3235-TODAY())&gt;=183,"04 Expires in 12 months",(N3235-TODAY())&gt;=92,"03 Expires in 6 months",(N3235-TODAY())&gt;=31,"02 Expires in 3 months",(N3235-TODAY())&gt;=0,"01 Expires in 30 days",(N3235-TODAY())&gt;=-31,"01 Expired last 30 days",(N3235-TODAY())&gt;=-92,"02 Expired last 3 months",(N3235-TODAY())&gt;=-183,"03 Expired last 6 months",(N3235-TODAY())&gt;=-365,"04 Expired last 12 months",(N3235-TODAY())&gt;=-547,"05 Expired last 18 months",TRUE,"06 Expired over 18 months")</f>
        <v>04 Expired last 12 months</v>
      </c>
      <c r="Q3235" s="104"/>
      <c r="R3235" s="98">
        <v>0</v>
      </c>
      <c r="S3235" s="77" t="str" cm="1">
        <f t="array" ref="S3235">_xlfn.IFS(R3235&gt;5000000,"Gold",R3235&gt;=500000,"Silver",R3235&gt;30000,"Bronze",TRUE,"Transactional")</f>
        <v>Transactional</v>
      </c>
      <c r="T3235" s="24"/>
      <c r="U3235" s="27"/>
      <c r="V3235" s="27"/>
      <c r="W3235" s="77" t="str">
        <f t="shared" si="649"/>
        <v>No</v>
      </c>
      <c r="X3235" s="77" t="str">
        <f>IFERROR(_xlfn.XLOOKUP(J3235&amp;"||"&amp;K3235,'Mapping Ref.'!$J$2:$J$538,'Mapping Ref.'!$K$2:$K$538),"")</f>
        <v>Corporate</v>
      </c>
      <c r="Y3235" s="77" t="str" cm="1">
        <f t="array" ref="Y3235">_xlfn.IFS(R3235&gt;2000000,"For Publication",R3235&gt;100000,"PID",R3235&gt;30000,"RFQ",TRUE,"Transactional")</f>
        <v>Transactional</v>
      </c>
      <c r="Z3235" s="101" t="s">
        <v>2277</v>
      </c>
      <c r="AA3235" s="101">
        <v>0</v>
      </c>
      <c r="AB3235" s="101">
        <v>0</v>
      </c>
      <c r="AC3235" s="109">
        <v>45947</v>
      </c>
      <c r="AD3235" s="101" t="s">
        <v>58</v>
      </c>
      <c r="AE3235" s="101" t="s">
        <v>9732</v>
      </c>
      <c r="AF3235" s="101" t="s">
        <v>60</v>
      </c>
      <c r="AG3235" s="101" t="s">
        <v>60</v>
      </c>
      <c r="AH3235" s="101" t="s">
        <v>60</v>
      </c>
      <c r="AI3235" s="101">
        <v>3071911</v>
      </c>
      <c r="AJ3235" s="101" t="s">
        <v>59</v>
      </c>
      <c r="AK3235" s="101" t="s">
        <v>101</v>
      </c>
      <c r="AL3235" s="101" t="s">
        <v>70</v>
      </c>
      <c r="AM3235" s="101" t="s">
        <v>60</v>
      </c>
      <c r="AN3235" s="101" t="s">
        <v>59</v>
      </c>
      <c r="AO3235" s="101">
        <v>0</v>
      </c>
      <c r="AP3235" s="101" t="s">
        <v>8471</v>
      </c>
      <c r="AQ3235" s="101" t="s">
        <v>11457</v>
      </c>
      <c r="AR3235" s="101" t="s">
        <v>12994</v>
      </c>
      <c r="AS3235" s="89">
        <f t="shared" si="653"/>
        <v>1</v>
      </c>
      <c r="AT3235" s="24" t="s">
        <v>1036</v>
      </c>
    </row>
    <row r="3236" spans="1:46" x14ac:dyDescent="0.5">
      <c r="A3236" s="101">
        <v>3419</v>
      </c>
      <c r="B3236" s="101"/>
      <c r="C3236" s="101"/>
      <c r="D3236" s="101" t="s">
        <v>12997</v>
      </c>
      <c r="E3236" s="24" t="s">
        <v>12998</v>
      </c>
      <c r="F3236" s="108" t="str">
        <f t="shared" si="648"/>
        <v>T.Williams Electrical Ltd</v>
      </c>
      <c r="G3236" s="101" t="s">
        <v>12997</v>
      </c>
      <c r="H3236" s="101" t="s">
        <v>6258</v>
      </c>
      <c r="I3236" s="101" t="s">
        <v>6258</v>
      </c>
      <c r="J3236" s="101" t="s">
        <v>107</v>
      </c>
      <c r="K3236" s="101" t="s">
        <v>5491</v>
      </c>
      <c r="L3236" s="109">
        <v>45947</v>
      </c>
      <c r="M3236" s="109">
        <v>46039</v>
      </c>
      <c r="N3236" s="81">
        <f t="shared" si="651"/>
        <v>46039</v>
      </c>
      <c r="O3236" s="77" t="str">
        <f t="shared" ca="1" si="652"/>
        <v>Expired</v>
      </c>
      <c r="P3236" s="77" t="str" cm="1">
        <f t="array" aca="1" ref="P3236" ca="1">_xlfn.IFS((N3236-TODAY())&gt;=547,"06 Expires over 18 months",(N3236-TODAY())&gt;=365,"05 Expires in 18 months",(N3236-TODAY())&gt;=183,"04 Expires in 12 months",(N3236-TODAY())&gt;=92,"03 Expires in 6 months",(N3236-TODAY())&gt;=31,"02 Expires in 3 months",(N3236-TODAY())&gt;=0,"01 Expires in 30 days",(N3236-TODAY())&gt;=-31,"01 Expired last 30 days",(N3236-TODAY())&gt;=-92,"02 Expired last 3 months",(N3236-TODAY())&gt;=-183,"03 Expired last 6 months",(N3236-TODAY())&gt;=-365,"04 Expired last 12 months",(N3236-TODAY())&gt;=-547,"05 Expired last 18 months",TRUE,"06 Expired over 18 months")</f>
        <v>04 Expired last 12 months</v>
      </c>
      <c r="Q3236" s="65">
        <v>300</v>
      </c>
      <c r="R3236" s="98">
        <f t="shared" ref="R3236:R3245" si="654">MAX(Q3236,Q3236*N(AS3236)/12)</f>
        <v>300</v>
      </c>
      <c r="S3236" s="77" t="str" cm="1">
        <f t="array" ref="S3236">_xlfn.IFS(R3236&gt;5000000,"Gold",R3236&gt;=500000,"Silver",R3236&gt;30000,"Bronze",TRUE,"Transactional")</f>
        <v>Transactional</v>
      </c>
      <c r="T3236" s="24"/>
      <c r="U3236" s="27"/>
      <c r="V3236" s="27"/>
      <c r="W3236" s="77" t="str">
        <f t="shared" si="649"/>
        <v>No</v>
      </c>
      <c r="X3236" s="77" t="str">
        <f>IFERROR(_xlfn.XLOOKUP(J3236&amp;"||"&amp;K3236,'Mapping Ref.'!$J$2:$J$538,'Mapping Ref.'!$K$2:$K$538),"")</f>
        <v>Construction &amp; Estates</v>
      </c>
      <c r="Y3236" s="77" t="str" cm="1">
        <f t="array" ref="Y3236">_xlfn.IFS(R3236&gt;2000000,"For Publication",R3236&gt;100000,"PID",R3236&gt;30000,"RFQ",TRUE,"Transactional")</f>
        <v>Transactional</v>
      </c>
      <c r="Z3236" s="101" t="s">
        <v>2277</v>
      </c>
      <c r="AA3236" s="101">
        <v>3</v>
      </c>
      <c r="AB3236" s="101">
        <v>0</v>
      </c>
      <c r="AC3236" s="109">
        <v>45947</v>
      </c>
      <c r="AD3236" s="101" t="s">
        <v>58</v>
      </c>
      <c r="AE3236" s="101" t="s">
        <v>5003</v>
      </c>
      <c r="AF3236" s="101" t="s">
        <v>60</v>
      </c>
      <c r="AG3236" s="101" t="s">
        <v>59</v>
      </c>
      <c r="AH3236" s="101" t="s">
        <v>60</v>
      </c>
      <c r="AI3236" s="101" t="s">
        <v>8471</v>
      </c>
      <c r="AJ3236" s="101" t="s">
        <v>60</v>
      </c>
      <c r="AK3236" s="101" t="s">
        <v>101</v>
      </c>
      <c r="AL3236" s="101" t="s">
        <v>70</v>
      </c>
      <c r="AM3236" s="101" t="s">
        <v>60</v>
      </c>
      <c r="AN3236" s="101" t="s">
        <v>8471</v>
      </c>
      <c r="AO3236" s="101">
        <v>0</v>
      </c>
      <c r="AP3236" s="101" t="s">
        <v>10706</v>
      </c>
      <c r="AQ3236" s="101" t="s">
        <v>12999</v>
      </c>
      <c r="AR3236" s="101" t="s">
        <v>13000</v>
      </c>
      <c r="AS3236" s="89">
        <f t="shared" si="653"/>
        <v>3</v>
      </c>
      <c r="AT3236" s="24"/>
    </row>
    <row r="3237" spans="1:46" x14ac:dyDescent="0.5">
      <c r="A3237" s="101">
        <v>3420</v>
      </c>
      <c r="B3237" s="24" t="s">
        <v>506</v>
      </c>
      <c r="C3237" s="101"/>
      <c r="D3237" s="101" t="s">
        <v>13001</v>
      </c>
      <c r="E3237" s="24" t="s">
        <v>13002</v>
      </c>
      <c r="F3237" s="108" t="str">
        <f t="shared" si="648"/>
        <v>Splash Creative Limited</v>
      </c>
      <c r="G3237" s="101" t="s">
        <v>13003</v>
      </c>
      <c r="H3237" s="101" t="s">
        <v>12697</v>
      </c>
      <c r="I3237" s="101" t="s">
        <v>12698</v>
      </c>
      <c r="J3237" s="101" t="s">
        <v>97</v>
      </c>
      <c r="K3237" s="101" t="s">
        <v>10205</v>
      </c>
      <c r="L3237" s="109">
        <v>45931</v>
      </c>
      <c r="M3237" s="109">
        <v>46295</v>
      </c>
      <c r="N3237" s="81">
        <f t="shared" si="651"/>
        <v>46660</v>
      </c>
      <c r="O3237" s="77" t="str">
        <f t="shared" ca="1" si="652"/>
        <v>Live</v>
      </c>
      <c r="P3237" s="77" t="str" cm="1">
        <f t="array" aca="1" ref="P3237" ca="1">_xlfn.IFS((N3237-TODAY())&gt;=547,"06 Expires over 18 months",(N3237-TODAY())&gt;=365,"05 Expires in 18 months",(N3237-TODAY())&gt;=183,"04 Expires in 12 months",(N3237-TODAY())&gt;=92,"03 Expires in 6 months",(N3237-TODAY())&gt;=31,"02 Expires in 3 months",(N3237-TODAY())&gt;=0,"01 Expires in 30 days",(N3237-TODAY())&gt;=-31,"01 Expired last 30 days",(N3237-TODAY())&gt;=-92,"02 Expired last 3 months",(N3237-TODAY())&gt;=-183,"03 Expired last 6 months",(N3237-TODAY())&gt;=-365,"04 Expired last 12 months",(N3237-TODAY())&gt;=-547,"05 Expired last 18 months",TRUE,"06 Expired over 18 months")</f>
        <v>05 Expires in 18 months</v>
      </c>
      <c r="Q3237" s="65">
        <v>11590</v>
      </c>
      <c r="R3237" s="98">
        <f t="shared" si="654"/>
        <v>22214.166666666668</v>
      </c>
      <c r="S3237" s="77" t="str" cm="1">
        <f t="array" ref="S3237">_xlfn.IFS(R3237&gt;5000000,"Gold",R3237&gt;=500000,"Silver",R3237&gt;30000,"Bronze",TRUE,"Transactional")</f>
        <v>Transactional</v>
      </c>
      <c r="T3237" s="24"/>
      <c r="U3237" s="27"/>
      <c r="V3237" s="27"/>
      <c r="W3237" s="77" t="str">
        <f t="shared" si="649"/>
        <v>Yes</v>
      </c>
      <c r="X3237" s="77" t="str">
        <f>IFERROR(_xlfn.XLOOKUP(J3237&amp;"||"&amp;K3237,'Mapping Ref.'!$J$2:$J$538,'Mapping Ref.'!$K$2:$K$538),"")</f>
        <v>Corporate</v>
      </c>
      <c r="Y3237" s="77" t="str" cm="1">
        <f t="array" ref="Y3237">_xlfn.IFS(R3237&gt;2000000,"For Publication",R3237&gt;100000,"PID",R3237&gt;30000,"RFQ",TRUE,"Transactional")</f>
        <v>Transactional</v>
      </c>
      <c r="Z3237" s="101" t="s">
        <v>2277</v>
      </c>
      <c r="AA3237" s="101">
        <v>12</v>
      </c>
      <c r="AB3237" s="101">
        <v>12</v>
      </c>
      <c r="AC3237" s="109">
        <v>45947</v>
      </c>
      <c r="AD3237" s="101" t="s">
        <v>58</v>
      </c>
      <c r="AE3237" s="101" t="s">
        <v>9732</v>
      </c>
      <c r="AF3237" s="101" t="s">
        <v>60</v>
      </c>
      <c r="AG3237" s="101" t="s">
        <v>59</v>
      </c>
      <c r="AH3237" s="101" t="s">
        <v>60</v>
      </c>
      <c r="AI3237" s="101">
        <v>7593087</v>
      </c>
      <c r="AJ3237" s="101" t="s">
        <v>60</v>
      </c>
      <c r="AK3237" s="101" t="s">
        <v>149</v>
      </c>
      <c r="AL3237" s="101" t="s">
        <v>70</v>
      </c>
      <c r="AM3237" s="101" t="s">
        <v>59</v>
      </c>
      <c r="AN3237" s="101" t="s">
        <v>8471</v>
      </c>
      <c r="AO3237" s="101">
        <v>0</v>
      </c>
      <c r="AP3237" s="101" t="s">
        <v>8552</v>
      </c>
      <c r="AQ3237" s="101" t="s">
        <v>12601</v>
      </c>
      <c r="AR3237" s="101" t="s">
        <v>13004</v>
      </c>
      <c r="AS3237" s="89">
        <f t="shared" si="653"/>
        <v>23</v>
      </c>
      <c r="AT3237" s="24"/>
    </row>
    <row r="3238" spans="1:46" x14ac:dyDescent="0.5">
      <c r="A3238" s="101">
        <v>3421</v>
      </c>
      <c r="B3238" s="24" t="s">
        <v>506</v>
      </c>
      <c r="C3238" s="101"/>
      <c r="D3238" s="101" t="s">
        <v>13005</v>
      </c>
      <c r="E3238" s="24" t="s">
        <v>13006</v>
      </c>
      <c r="F3238" s="108" t="str">
        <f t="shared" si="648"/>
        <v>Kiezebrink UK ltd</v>
      </c>
      <c r="G3238" s="101" t="s">
        <v>13007</v>
      </c>
      <c r="H3238" s="101" t="s">
        <v>8793</v>
      </c>
      <c r="I3238" s="101" t="s">
        <v>8793</v>
      </c>
      <c r="J3238" s="101" t="s">
        <v>321</v>
      </c>
      <c r="K3238" s="101" t="s">
        <v>360</v>
      </c>
      <c r="L3238" s="109">
        <v>45949</v>
      </c>
      <c r="M3238" s="109">
        <v>46127</v>
      </c>
      <c r="N3238" s="81">
        <f t="shared" si="651"/>
        <v>46492</v>
      </c>
      <c r="O3238" s="77" t="str">
        <f t="shared" ca="1" si="652"/>
        <v>Live</v>
      </c>
      <c r="P3238" s="77" t="str" cm="1">
        <f t="array" aca="1" ref="P3238" ca="1">_xlfn.IFS((N3238-TODAY())&gt;=547,"06 Expires over 18 months",(N3238-TODAY())&gt;=365,"05 Expires in 18 months",(N3238-TODAY())&gt;=183,"04 Expires in 12 months",(N3238-TODAY())&gt;=92,"03 Expires in 6 months",(N3238-TODAY())&gt;=31,"02 Expires in 3 months",(N3238-TODAY())&gt;=0,"01 Expires in 30 days",(N3238-TODAY())&gt;=-31,"01 Expired last 30 days",(N3238-TODAY())&gt;=-92,"02 Expired last 3 months",(N3238-TODAY())&gt;=-183,"03 Expired last 6 months",(N3238-TODAY())&gt;=-365,"04 Expired last 12 months",(N3238-TODAY())&gt;=-547,"05 Expired last 18 months",TRUE,"06 Expired over 18 months")</f>
        <v>04 Expires in 12 months</v>
      </c>
      <c r="Q3238" s="65">
        <v>8000</v>
      </c>
      <c r="R3238" s="98">
        <f t="shared" si="654"/>
        <v>11333.333333333334</v>
      </c>
      <c r="S3238" s="77" t="str" cm="1">
        <f t="array" ref="S3238">_xlfn.IFS(R3238&gt;5000000,"Gold",R3238&gt;=500000,"Silver",R3238&gt;30000,"Bronze",TRUE,"Transactional")</f>
        <v>Transactional</v>
      </c>
      <c r="T3238" s="24"/>
      <c r="U3238" s="27"/>
      <c r="V3238" s="27"/>
      <c r="W3238" s="77" t="str">
        <f t="shared" si="649"/>
        <v>Yes</v>
      </c>
      <c r="X3238" s="77" t="str">
        <f>IFERROR(_xlfn.XLOOKUP(J3238&amp;"||"&amp;K3238,'Mapping Ref.'!$J$2:$J$538,'Mapping Ref.'!$K$2:$K$538),"")</f>
        <v>Corporate</v>
      </c>
      <c r="Y3238" s="77" t="str" cm="1">
        <f t="array" ref="Y3238">_xlfn.IFS(R3238&gt;2000000,"For Publication",R3238&gt;100000,"PID",R3238&gt;30000,"RFQ",TRUE,"Transactional")</f>
        <v>Transactional</v>
      </c>
      <c r="Z3238" s="101" t="s">
        <v>8586</v>
      </c>
      <c r="AA3238" s="101">
        <v>24</v>
      </c>
      <c r="AB3238" s="101">
        <v>12</v>
      </c>
      <c r="AC3238" s="109">
        <v>45949</v>
      </c>
      <c r="AD3238" s="101" t="s">
        <v>661</v>
      </c>
      <c r="AE3238" s="101" t="s">
        <v>9059</v>
      </c>
      <c r="AF3238" s="101" t="s">
        <v>60</v>
      </c>
      <c r="AG3238" s="101" t="s">
        <v>59</v>
      </c>
      <c r="AH3238" s="101" t="s">
        <v>60</v>
      </c>
      <c r="AI3238" s="101">
        <v>4364198</v>
      </c>
      <c r="AJ3238" s="101" t="s">
        <v>59</v>
      </c>
      <c r="AK3238" s="101" t="s">
        <v>101</v>
      </c>
      <c r="AL3238" s="101" t="s">
        <v>8595</v>
      </c>
      <c r="AM3238" s="101" t="s">
        <v>59</v>
      </c>
      <c r="AN3238" s="101" t="s">
        <v>8471</v>
      </c>
      <c r="AO3238" s="101">
        <v>0</v>
      </c>
      <c r="AP3238" s="101"/>
      <c r="AQ3238" s="101" t="s">
        <v>13008</v>
      </c>
      <c r="AR3238" s="101" t="s">
        <v>13009</v>
      </c>
      <c r="AS3238" s="89">
        <f t="shared" si="653"/>
        <v>17</v>
      </c>
      <c r="AT3238" s="24"/>
    </row>
    <row r="3239" spans="1:46" x14ac:dyDescent="0.5">
      <c r="A3239" s="101">
        <v>3422</v>
      </c>
      <c r="B3239" s="24" t="s">
        <v>506</v>
      </c>
      <c r="C3239" s="101"/>
      <c r="D3239" s="101" t="s">
        <v>13010</v>
      </c>
      <c r="E3239" s="24" t="s">
        <v>13011</v>
      </c>
      <c r="F3239" s="108" t="str">
        <f t="shared" si="648"/>
        <v>Capita Business Services Limited</v>
      </c>
      <c r="G3239" s="101" t="s">
        <v>13012</v>
      </c>
      <c r="H3239" s="101" t="s">
        <v>1652</v>
      </c>
      <c r="I3239" s="101" t="s">
        <v>13013</v>
      </c>
      <c r="J3239" s="101" t="s">
        <v>52</v>
      </c>
      <c r="K3239" s="101" t="s">
        <v>6383</v>
      </c>
      <c r="L3239" s="109">
        <v>45931</v>
      </c>
      <c r="M3239" s="109">
        <v>48487</v>
      </c>
      <c r="N3239" s="81">
        <f t="shared" si="651"/>
        <v>49217</v>
      </c>
      <c r="O3239" s="77" t="str">
        <f t="shared" ca="1" si="652"/>
        <v>Live</v>
      </c>
      <c r="P3239" s="77" t="str" cm="1">
        <f t="array" aca="1" ref="P3239" ca="1">_xlfn.IFS((N3239-TODAY())&gt;=547,"06 Expires over 18 months",(N3239-TODAY())&gt;=365,"05 Expires in 18 months",(N3239-TODAY())&gt;=183,"04 Expires in 12 months",(N3239-TODAY())&gt;=92,"03 Expires in 6 months",(N3239-TODAY())&gt;=31,"02 Expires in 3 months",(N3239-TODAY())&gt;=0,"01 Expires in 30 days",(N3239-TODAY())&gt;=-31,"01 Expired last 30 days",(N3239-TODAY())&gt;=-92,"02 Expired last 3 months",(N3239-TODAY())&gt;=-183,"03 Expired last 6 months",(N3239-TODAY())&gt;=-365,"04 Expired last 12 months",(N3239-TODAY())&gt;=-547,"05 Expired last 18 months",TRUE,"06 Expired over 18 months")</f>
        <v>06 Expires over 18 months</v>
      </c>
      <c r="Q3239" s="65">
        <v>1000000</v>
      </c>
      <c r="R3239" s="98">
        <f t="shared" si="654"/>
        <v>8916666.666666666</v>
      </c>
      <c r="S3239" s="77" t="str" cm="1">
        <f t="array" ref="S3239">_xlfn.IFS(R3239&gt;5000000,"Gold",R3239&gt;=500000,"Silver",R3239&gt;30000,"Bronze",TRUE,"Transactional")</f>
        <v>Gold</v>
      </c>
      <c r="T3239" s="24"/>
      <c r="U3239" s="27"/>
      <c r="V3239" s="27"/>
      <c r="W3239" s="77" t="str">
        <f t="shared" si="649"/>
        <v>Yes</v>
      </c>
      <c r="X3239" s="77" t="str">
        <f>IFERROR(_xlfn.XLOOKUP(J3239&amp;"||"&amp;K3239,'Mapping Ref.'!$J$2:$J$538,'Mapping Ref.'!$K$2:$K$538),"")</f>
        <v>Corporate</v>
      </c>
      <c r="Y3239" s="77" t="str" cm="1">
        <f t="array" ref="Y3239">_xlfn.IFS(R3239&gt;2000000,"For Publication",R3239&gt;100000,"PID",R3239&gt;30000,"RFQ",TRUE,"Transactional")</f>
        <v>For Publication</v>
      </c>
      <c r="Z3239" s="101" t="s">
        <v>8586</v>
      </c>
      <c r="AA3239" s="101">
        <v>60</v>
      </c>
      <c r="AB3239" s="101">
        <v>24</v>
      </c>
      <c r="AC3239" s="109">
        <v>45951</v>
      </c>
      <c r="AD3239" s="101" t="s">
        <v>58</v>
      </c>
      <c r="AE3239" s="101" t="s">
        <v>13014</v>
      </c>
      <c r="AF3239" s="101" t="s">
        <v>60</v>
      </c>
      <c r="AG3239" s="101" t="s">
        <v>60</v>
      </c>
      <c r="AH3239" s="101" t="s">
        <v>60</v>
      </c>
      <c r="AI3239" s="101">
        <v>2299747</v>
      </c>
      <c r="AJ3239" s="101" t="s">
        <v>60</v>
      </c>
      <c r="AK3239" s="101" t="s">
        <v>149</v>
      </c>
      <c r="AL3239" s="101" t="s">
        <v>70</v>
      </c>
      <c r="AM3239" s="101" t="s">
        <v>59</v>
      </c>
      <c r="AN3239" s="101" t="s">
        <v>59</v>
      </c>
      <c r="AO3239" s="101">
        <v>0</v>
      </c>
      <c r="AP3239" s="101"/>
      <c r="AQ3239" s="101" t="s">
        <v>1652</v>
      </c>
      <c r="AR3239" s="101" t="s">
        <v>13015</v>
      </c>
      <c r="AS3239" s="89">
        <f t="shared" si="653"/>
        <v>107</v>
      </c>
      <c r="AT3239" s="24"/>
    </row>
    <row r="3240" spans="1:46" x14ac:dyDescent="0.5">
      <c r="A3240" s="101">
        <v>3423</v>
      </c>
      <c r="B3240" s="24" t="s">
        <v>506</v>
      </c>
      <c r="C3240" s="101"/>
      <c r="D3240" s="101" t="s">
        <v>13016</v>
      </c>
      <c r="E3240" s="24" t="s">
        <v>13017</v>
      </c>
      <c r="F3240" s="108" t="str">
        <f t="shared" si="648"/>
        <v>Lambert Smith Hampton Group Limited</v>
      </c>
      <c r="G3240" s="101" t="s">
        <v>13018</v>
      </c>
      <c r="H3240" s="101" t="s">
        <v>13019</v>
      </c>
      <c r="I3240" s="101" t="s">
        <v>5743</v>
      </c>
      <c r="J3240" s="101" t="s">
        <v>52</v>
      </c>
      <c r="K3240" s="101" t="s">
        <v>827</v>
      </c>
      <c r="L3240" s="109">
        <v>45839</v>
      </c>
      <c r="M3240" s="109">
        <v>47299</v>
      </c>
      <c r="N3240" s="81">
        <f t="shared" si="651"/>
        <v>47664</v>
      </c>
      <c r="O3240" s="77" t="str">
        <f t="shared" ca="1" si="652"/>
        <v>Live</v>
      </c>
      <c r="P3240" s="77" t="str" cm="1">
        <f t="array" aca="1" ref="P3240" ca="1">_xlfn.IFS((N3240-TODAY())&gt;=547,"06 Expires over 18 months",(N3240-TODAY())&gt;=365,"05 Expires in 18 months",(N3240-TODAY())&gt;=183,"04 Expires in 12 months",(N3240-TODAY())&gt;=92,"03 Expires in 6 months",(N3240-TODAY())&gt;=31,"02 Expires in 3 months",(N3240-TODAY())&gt;=0,"01 Expires in 30 days",(N3240-TODAY())&gt;=-31,"01 Expired last 30 days",(N3240-TODAY())&gt;=-92,"02 Expired last 3 months",(N3240-TODAY())&gt;=-183,"03 Expired last 6 months",(N3240-TODAY())&gt;=-365,"04 Expired last 12 months",(N3240-TODAY())&gt;=-547,"05 Expired last 18 months",TRUE,"06 Expired over 18 months")</f>
        <v>06 Expires over 18 months</v>
      </c>
      <c r="Q3240" s="65">
        <v>159000</v>
      </c>
      <c r="R3240" s="98">
        <f t="shared" si="654"/>
        <v>781750</v>
      </c>
      <c r="S3240" s="77" t="str" cm="1">
        <f t="array" ref="S3240">_xlfn.IFS(R3240&gt;5000000,"Gold",R3240&gt;=500000,"Silver",R3240&gt;30000,"Bronze",TRUE,"Transactional")</f>
        <v>Silver</v>
      </c>
      <c r="T3240" s="24"/>
      <c r="U3240" s="27"/>
      <c r="V3240" s="27"/>
      <c r="W3240" s="77" t="str">
        <f t="shared" si="649"/>
        <v>Yes</v>
      </c>
      <c r="X3240" s="77" t="str">
        <f>IFERROR(_xlfn.XLOOKUP(J3240&amp;"||"&amp;K3240,'Mapping Ref.'!$J$2:$J$538,'Mapping Ref.'!$K$2:$K$538),"")</f>
        <v>Corporate</v>
      </c>
      <c r="Y3240" s="77" t="str" cm="1">
        <f t="array" ref="Y3240">_xlfn.IFS(R3240&gt;2000000,"For Publication",R3240&gt;100000,"PID",R3240&gt;30000,"RFQ",TRUE,"Transactional")</f>
        <v>PID</v>
      </c>
      <c r="Z3240" s="101" t="s">
        <v>2277</v>
      </c>
      <c r="AA3240" s="101">
        <v>36</v>
      </c>
      <c r="AB3240" s="101">
        <v>12</v>
      </c>
      <c r="AC3240" s="109">
        <v>45952</v>
      </c>
      <c r="AD3240" s="101" t="s">
        <v>58</v>
      </c>
      <c r="AE3240" s="101" t="s">
        <v>13020</v>
      </c>
      <c r="AF3240" s="101" t="s">
        <v>60</v>
      </c>
      <c r="AG3240" s="101" t="s">
        <v>60</v>
      </c>
      <c r="AH3240" s="101" t="s">
        <v>60</v>
      </c>
      <c r="AI3240" s="101">
        <v>2521225</v>
      </c>
      <c r="AJ3240" s="101" t="s">
        <v>60</v>
      </c>
      <c r="AK3240" s="101" t="s">
        <v>86</v>
      </c>
      <c r="AL3240" s="101" t="s">
        <v>70</v>
      </c>
      <c r="AM3240" s="101" t="s">
        <v>60</v>
      </c>
      <c r="AN3240" s="101" t="s">
        <v>8471</v>
      </c>
      <c r="AO3240" s="101">
        <v>0</v>
      </c>
      <c r="AP3240" s="101" t="s">
        <v>12064</v>
      </c>
      <c r="AQ3240" s="101" t="s">
        <v>13021</v>
      </c>
      <c r="AR3240" s="101" t="s">
        <v>13022</v>
      </c>
      <c r="AS3240" s="89">
        <f t="shared" si="653"/>
        <v>59</v>
      </c>
      <c r="AT3240" s="24"/>
    </row>
    <row r="3241" spans="1:46" x14ac:dyDescent="0.5">
      <c r="A3241" s="101">
        <v>3424</v>
      </c>
      <c r="B3241" s="24" t="s">
        <v>506</v>
      </c>
      <c r="C3241" s="101"/>
      <c r="D3241" s="101" t="s">
        <v>13023</v>
      </c>
      <c r="E3241" s="24" t="s">
        <v>10407</v>
      </c>
      <c r="F3241" s="108" t="str">
        <f t="shared" si="648"/>
        <v>STARLING TRANSPORT LTD</v>
      </c>
      <c r="G3241" s="101" t="s">
        <v>13024</v>
      </c>
      <c r="H3241" s="101" t="s">
        <v>2689</v>
      </c>
      <c r="I3241" s="101" t="s">
        <v>10218</v>
      </c>
      <c r="J3241" s="101" t="s">
        <v>190</v>
      </c>
      <c r="K3241" s="27" t="s">
        <v>2690</v>
      </c>
      <c r="L3241" s="109">
        <v>45505</v>
      </c>
      <c r="M3241" s="109">
        <v>47330</v>
      </c>
      <c r="N3241" s="81">
        <f t="shared" si="651"/>
        <v>48060</v>
      </c>
      <c r="O3241" s="77" t="str">
        <f t="shared" ca="1" si="652"/>
        <v>Live</v>
      </c>
      <c r="P3241" s="77" t="str" cm="1">
        <f t="array" aca="1" ref="P3241" ca="1">_xlfn.IFS((N3241-TODAY())&gt;=547,"06 Expires over 18 months",(N3241-TODAY())&gt;=365,"05 Expires in 18 months",(N3241-TODAY())&gt;=183,"04 Expires in 12 months",(N3241-TODAY())&gt;=92,"03 Expires in 6 months",(N3241-TODAY())&gt;=31,"02 Expires in 3 months",(N3241-TODAY())&gt;=0,"01 Expires in 30 days",(N3241-TODAY())&gt;=-31,"01 Expired last 30 days",(N3241-TODAY())&gt;=-92,"02 Expired last 3 months",(N3241-TODAY())&gt;=-183,"03 Expired last 6 months",(N3241-TODAY())&gt;=-365,"04 Expired last 12 months",(N3241-TODAY())&gt;=-547,"05 Expired last 18 months",TRUE,"06 Expired over 18 months")</f>
        <v>06 Expires over 18 months</v>
      </c>
      <c r="Q3241" s="65">
        <v>75000</v>
      </c>
      <c r="R3241" s="98">
        <f t="shared" si="654"/>
        <v>518750</v>
      </c>
      <c r="S3241" s="77" t="str" cm="1">
        <f t="array" ref="S3241">_xlfn.IFS(R3241&gt;5000000,"Gold",R3241&gt;=500000,"Silver",R3241&gt;30000,"Bronze",TRUE,"Transactional")</f>
        <v>Silver</v>
      </c>
      <c r="T3241" s="24"/>
      <c r="U3241" s="27"/>
      <c r="V3241" s="27"/>
      <c r="W3241" s="77" t="str">
        <f t="shared" si="649"/>
        <v>Yes</v>
      </c>
      <c r="X3241" s="77" t="str">
        <f>IFERROR(_xlfn.XLOOKUP(J3241&amp;"||"&amp;K3241,'Mapping Ref.'!$J$2:$J$538,'Mapping Ref.'!$K$2:$K$538),"")</f>
        <v>Childrens &amp; Adults</v>
      </c>
      <c r="Y3241" s="77" t="str" cm="1">
        <f t="array" ref="Y3241">_xlfn.IFS(R3241&gt;2000000,"For Publication",R3241&gt;100000,"PID",R3241&gt;30000,"RFQ",TRUE,"Transactional")</f>
        <v>PID</v>
      </c>
      <c r="Z3241" s="101" t="s">
        <v>8586</v>
      </c>
      <c r="AA3241" s="101">
        <v>60</v>
      </c>
      <c r="AB3241" s="101">
        <v>24</v>
      </c>
      <c r="AC3241" s="109">
        <v>45953</v>
      </c>
      <c r="AD3241" s="101" t="s">
        <v>58</v>
      </c>
      <c r="AE3241" s="101" t="s">
        <v>10219</v>
      </c>
      <c r="AF3241" s="101" t="s">
        <v>60</v>
      </c>
      <c r="AG3241" s="101" t="s">
        <v>59</v>
      </c>
      <c r="AH3241" s="101" t="s">
        <v>60</v>
      </c>
      <c r="AI3241" s="101">
        <v>14890404</v>
      </c>
      <c r="AJ3241" s="101" t="s">
        <v>60</v>
      </c>
      <c r="AK3241" s="101" t="s">
        <v>750</v>
      </c>
      <c r="AL3241" s="101" t="s">
        <v>70</v>
      </c>
      <c r="AM3241" s="101" t="s">
        <v>59</v>
      </c>
      <c r="AN3241" s="101" t="s">
        <v>59</v>
      </c>
      <c r="AO3241" s="101">
        <v>0</v>
      </c>
      <c r="AP3241" s="101"/>
      <c r="AQ3241" s="101" t="s">
        <v>13025</v>
      </c>
      <c r="AR3241" s="101" t="s">
        <v>13026</v>
      </c>
      <c r="AS3241" s="89">
        <f t="shared" si="653"/>
        <v>83</v>
      </c>
      <c r="AT3241" s="24"/>
    </row>
    <row r="3242" spans="1:46" x14ac:dyDescent="0.5">
      <c r="A3242" s="101">
        <v>3425</v>
      </c>
      <c r="B3242" s="24" t="s">
        <v>506</v>
      </c>
      <c r="C3242" s="101"/>
      <c r="D3242" s="101" t="s">
        <v>7001</v>
      </c>
      <c r="E3242" s="24" t="s">
        <v>13027</v>
      </c>
      <c r="F3242" s="108" t="str">
        <f t="shared" si="648"/>
        <v>INTELLIGENT FINGERPRINTING LIMITED</v>
      </c>
      <c r="G3242" s="101" t="s">
        <v>7001</v>
      </c>
      <c r="H3242" s="101" t="s">
        <v>3282</v>
      </c>
      <c r="I3242" s="101" t="s">
        <v>10463</v>
      </c>
      <c r="J3242" s="101" t="s">
        <v>107</v>
      </c>
      <c r="K3242" s="101" t="s">
        <v>3283</v>
      </c>
      <c r="L3242" s="109">
        <v>45953</v>
      </c>
      <c r="M3242" s="109">
        <v>47048</v>
      </c>
      <c r="N3242" s="81">
        <f t="shared" si="651"/>
        <v>47048</v>
      </c>
      <c r="O3242" s="77" t="str">
        <f t="shared" ca="1" si="652"/>
        <v>Live</v>
      </c>
      <c r="P3242" s="77" t="str" cm="1">
        <f t="array" aca="1" ref="P3242" ca="1">_xlfn.IFS((N3242-TODAY())&gt;=547,"06 Expires over 18 months",(N3242-TODAY())&gt;=365,"05 Expires in 18 months",(N3242-TODAY())&gt;=183,"04 Expires in 12 months",(N3242-TODAY())&gt;=92,"03 Expires in 6 months",(N3242-TODAY())&gt;=31,"02 Expires in 3 months",(N3242-TODAY())&gt;=0,"01 Expires in 30 days",(N3242-TODAY())&gt;=-31,"01 Expired last 30 days",(N3242-TODAY())&gt;=-92,"02 Expired last 3 months",(N3242-TODAY())&gt;=-183,"03 Expired last 6 months",(N3242-TODAY())&gt;=-365,"04 Expired last 12 months",(N3242-TODAY())&gt;=-547,"05 Expired last 18 months",TRUE,"06 Expired over 18 months")</f>
        <v>06 Expires over 18 months</v>
      </c>
      <c r="Q3242" s="65">
        <v>6600</v>
      </c>
      <c r="R3242" s="98">
        <f t="shared" si="654"/>
        <v>19250</v>
      </c>
      <c r="S3242" s="77" t="str" cm="1">
        <f t="array" ref="S3242">_xlfn.IFS(R3242&gt;5000000,"Gold",R3242&gt;=500000,"Silver",R3242&gt;30000,"Bronze",TRUE,"Transactional")</f>
        <v>Transactional</v>
      </c>
      <c r="T3242" s="24"/>
      <c r="U3242" s="27"/>
      <c r="V3242" s="27"/>
      <c r="W3242" s="77" t="str">
        <f t="shared" si="649"/>
        <v>No</v>
      </c>
      <c r="X3242" s="77" t="str">
        <f>IFERROR(_xlfn.XLOOKUP(J3242&amp;"||"&amp;K3242,'Mapping Ref.'!$J$2:$J$538,'Mapping Ref.'!$K$2:$K$538),"")</f>
        <v>Construction &amp; Estates</v>
      </c>
      <c r="Y3242" s="77" t="str" cm="1">
        <f t="array" ref="Y3242">_xlfn.IFS(R3242&gt;2000000,"For Publication",R3242&gt;100000,"PID",R3242&gt;30000,"RFQ",TRUE,"Transactional")</f>
        <v>Transactional</v>
      </c>
      <c r="Z3242" s="101" t="s">
        <v>2277</v>
      </c>
      <c r="AA3242" s="101">
        <v>36</v>
      </c>
      <c r="AB3242" s="101">
        <v>0</v>
      </c>
      <c r="AC3242" s="109">
        <v>45953</v>
      </c>
      <c r="AD3242" s="101" t="s">
        <v>58</v>
      </c>
      <c r="AE3242" s="101" t="s">
        <v>8375</v>
      </c>
      <c r="AF3242" s="101" t="s">
        <v>60</v>
      </c>
      <c r="AG3242" s="101" t="s">
        <v>59</v>
      </c>
      <c r="AH3242" s="101" t="s">
        <v>60</v>
      </c>
      <c r="AI3242" s="101">
        <v>6409298</v>
      </c>
      <c r="AJ3242" s="101" t="s">
        <v>60</v>
      </c>
      <c r="AK3242" s="101" t="s">
        <v>101</v>
      </c>
      <c r="AL3242" s="101" t="s">
        <v>70</v>
      </c>
      <c r="AM3242" s="101" t="s">
        <v>60</v>
      </c>
      <c r="AN3242" s="101" t="s">
        <v>59</v>
      </c>
      <c r="AO3242" s="101">
        <v>0</v>
      </c>
      <c r="AP3242" s="101"/>
      <c r="AQ3242" s="101" t="s">
        <v>13028</v>
      </c>
      <c r="AR3242" s="101" t="s">
        <v>13029</v>
      </c>
      <c r="AS3242" s="89">
        <f t="shared" si="653"/>
        <v>35</v>
      </c>
      <c r="AT3242" s="24" t="s">
        <v>7001</v>
      </c>
    </row>
    <row r="3243" spans="1:46" x14ac:dyDescent="0.5">
      <c r="A3243" s="101">
        <v>3426</v>
      </c>
      <c r="B3243" s="24" t="s">
        <v>506</v>
      </c>
      <c r="C3243" s="101"/>
      <c r="D3243" s="101" t="s">
        <v>13030</v>
      </c>
      <c r="E3243" s="24" t="s">
        <v>13031</v>
      </c>
      <c r="F3243" s="108" t="str">
        <f t="shared" si="648"/>
        <v>COMMON GROUND ADVISORS LTD</v>
      </c>
      <c r="G3243" s="101" t="s">
        <v>13032</v>
      </c>
      <c r="H3243" s="101" t="s">
        <v>12860</v>
      </c>
      <c r="I3243" s="101" t="s">
        <v>8238</v>
      </c>
      <c r="J3243" s="101" t="s">
        <v>321</v>
      </c>
      <c r="K3243" s="101" t="s">
        <v>13033</v>
      </c>
      <c r="L3243" s="109">
        <v>45953</v>
      </c>
      <c r="M3243" s="109">
        <v>46173</v>
      </c>
      <c r="N3243" s="81">
        <f t="shared" si="651"/>
        <v>46173</v>
      </c>
      <c r="O3243" s="77" t="str">
        <f t="shared" ca="1" si="652"/>
        <v>Expired</v>
      </c>
      <c r="P3243" s="77" t="str" cm="1">
        <f t="array" aca="1" ref="P3243" ca="1">_xlfn.IFS((N3243-TODAY())&gt;=547,"06 Expires over 18 months",(N3243-TODAY())&gt;=365,"05 Expires in 18 months",(N3243-TODAY())&gt;=183,"04 Expires in 12 months",(N3243-TODAY())&gt;=92,"03 Expires in 6 months",(N3243-TODAY())&gt;=31,"02 Expires in 3 months",(N3243-TODAY())&gt;=0,"01 Expires in 30 days",(N3243-TODAY())&gt;=-31,"01 Expired last 30 days",(N3243-TODAY())&gt;=-92,"02 Expired last 3 months",(N3243-TODAY())&gt;=-183,"03 Expired last 6 months",(N3243-TODAY())&gt;=-365,"04 Expired last 12 months",(N3243-TODAY())&gt;=-547,"05 Expired last 18 months",TRUE,"06 Expired over 18 months")</f>
        <v>02 Expired last 3 months</v>
      </c>
      <c r="Q3243" s="65">
        <v>25000</v>
      </c>
      <c r="R3243" s="98">
        <f t="shared" si="654"/>
        <v>25000</v>
      </c>
      <c r="S3243" s="77" t="str" cm="1">
        <f t="array" ref="S3243">_xlfn.IFS(R3243&gt;5000000,"Gold",R3243&gt;=500000,"Silver",R3243&gt;30000,"Bronze",TRUE,"Transactional")</f>
        <v>Transactional</v>
      </c>
      <c r="T3243" s="24"/>
      <c r="U3243" s="27"/>
      <c r="V3243" s="27"/>
      <c r="W3243" s="77" t="str">
        <f t="shared" si="649"/>
        <v>No</v>
      </c>
      <c r="X3243" s="77" t="str">
        <f>IFERROR(_xlfn.XLOOKUP(J3243&amp;"||"&amp;K3243,'Mapping Ref.'!$J$2:$J$538,'Mapping Ref.'!$K$2:$K$538),"")</f>
        <v>Corporate</v>
      </c>
      <c r="Y3243" s="77" t="str" cm="1">
        <f t="array" ref="Y3243">_xlfn.IFS(R3243&gt;2000000,"For Publication",R3243&gt;100000,"PID",R3243&gt;30000,"RFQ",TRUE,"Transactional")</f>
        <v>Transactional</v>
      </c>
      <c r="Z3243" s="101" t="s">
        <v>2277</v>
      </c>
      <c r="AA3243" s="101">
        <v>8</v>
      </c>
      <c r="AB3243" s="101">
        <v>0</v>
      </c>
      <c r="AC3243" s="109">
        <v>45953</v>
      </c>
      <c r="AD3243" s="101" t="s">
        <v>58</v>
      </c>
      <c r="AE3243" s="101" t="s">
        <v>8532</v>
      </c>
      <c r="AF3243" s="101" t="s">
        <v>60</v>
      </c>
      <c r="AG3243" s="101" t="s">
        <v>59</v>
      </c>
      <c r="AH3243" s="101" t="s">
        <v>60</v>
      </c>
      <c r="AI3243" s="101">
        <v>16682372</v>
      </c>
      <c r="AJ3243" s="101" t="s">
        <v>59</v>
      </c>
      <c r="AK3243" s="101" t="s">
        <v>86</v>
      </c>
      <c r="AL3243" s="101" t="s">
        <v>70</v>
      </c>
      <c r="AM3243" s="101" t="s">
        <v>60</v>
      </c>
      <c r="AN3243" s="101" t="s">
        <v>8471</v>
      </c>
      <c r="AO3243" s="101">
        <v>0</v>
      </c>
      <c r="AP3243" s="101" t="s">
        <v>12270</v>
      </c>
      <c r="AQ3243" s="101" t="s">
        <v>13034</v>
      </c>
      <c r="AR3243" s="101" t="s">
        <v>13035</v>
      </c>
      <c r="AS3243" s="89">
        <f t="shared" si="653"/>
        <v>7</v>
      </c>
      <c r="AT3243" s="24"/>
    </row>
    <row r="3244" spans="1:46" x14ac:dyDescent="0.5">
      <c r="A3244" s="101">
        <v>3427</v>
      </c>
      <c r="B3244" s="24" t="s">
        <v>506</v>
      </c>
      <c r="C3244" s="101"/>
      <c r="D3244" s="101" t="s">
        <v>13036</v>
      </c>
      <c r="E3244" s="24" t="s">
        <v>13037</v>
      </c>
      <c r="F3244" s="108" t="str">
        <f t="shared" si="648"/>
        <v>Secure Parking Services</v>
      </c>
      <c r="G3244" s="101" t="s">
        <v>13038</v>
      </c>
      <c r="H3244" s="101" t="s">
        <v>11424</v>
      </c>
      <c r="I3244" s="101" t="s">
        <v>13039</v>
      </c>
      <c r="J3244" s="101" t="s">
        <v>107</v>
      </c>
      <c r="K3244" s="101" t="s">
        <v>1519</v>
      </c>
      <c r="L3244" s="109">
        <v>44529</v>
      </c>
      <c r="M3244" s="109">
        <v>46355</v>
      </c>
      <c r="N3244" s="81">
        <f t="shared" si="651"/>
        <v>47451</v>
      </c>
      <c r="O3244" s="77" t="str">
        <f t="shared" ca="1" si="652"/>
        <v>Live</v>
      </c>
      <c r="P3244" s="77" t="str" cm="1">
        <f t="array" aca="1" ref="P3244" ca="1">_xlfn.IFS((N3244-TODAY())&gt;=547,"06 Expires over 18 months",(N3244-TODAY())&gt;=365,"05 Expires in 18 months",(N3244-TODAY())&gt;=183,"04 Expires in 12 months",(N3244-TODAY())&gt;=92,"03 Expires in 6 months",(N3244-TODAY())&gt;=31,"02 Expires in 3 months",(N3244-TODAY())&gt;=0,"01 Expires in 30 days",(N3244-TODAY())&gt;=-31,"01 Expired last 30 days",(N3244-TODAY())&gt;=-92,"02 Expired last 3 months",(N3244-TODAY())&gt;=-183,"03 Expired last 6 months",(N3244-TODAY())&gt;=-365,"04 Expired last 12 months",(N3244-TODAY())&gt;=-547,"05 Expired last 18 months",TRUE,"06 Expired over 18 months")</f>
        <v>06 Expires over 18 months</v>
      </c>
      <c r="Q3244" s="65">
        <v>232402.17</v>
      </c>
      <c r="R3244" s="98">
        <f t="shared" si="654"/>
        <v>1859217.36</v>
      </c>
      <c r="S3244" s="77" t="str" cm="1">
        <f t="array" ref="S3244">_xlfn.IFS(R3244&gt;5000000,"Gold",R3244&gt;=500000,"Silver",R3244&gt;30000,"Bronze",TRUE,"Transactional")</f>
        <v>Silver</v>
      </c>
      <c r="T3244" s="24"/>
      <c r="U3244" s="27"/>
      <c r="V3244" s="27"/>
      <c r="W3244" s="77" t="str">
        <f t="shared" si="649"/>
        <v>Yes</v>
      </c>
      <c r="X3244" s="77" t="str">
        <f>IFERROR(_xlfn.XLOOKUP(J3244&amp;"||"&amp;K3244,'Mapping Ref.'!$J$2:$J$538,'Mapping Ref.'!$K$2:$K$538),"")</f>
        <v>Construction &amp; Estates</v>
      </c>
      <c r="Y3244" s="77" t="str" cm="1">
        <f t="array" ref="Y3244">_xlfn.IFS(R3244&gt;2000000,"For Publication",R3244&gt;100000,"PID",R3244&gt;30000,"RFQ",TRUE,"Transactional")</f>
        <v>PID</v>
      </c>
      <c r="Z3244" s="101" t="s">
        <v>2277</v>
      </c>
      <c r="AA3244" s="101">
        <v>36</v>
      </c>
      <c r="AB3244" s="101">
        <v>36</v>
      </c>
      <c r="AC3244" s="109">
        <v>45957</v>
      </c>
      <c r="AD3244" s="101" t="s">
        <v>58</v>
      </c>
      <c r="AE3244" s="101" t="s">
        <v>8347</v>
      </c>
      <c r="AF3244" s="101" t="s">
        <v>60</v>
      </c>
      <c r="AG3244" s="101" t="s">
        <v>59</v>
      </c>
      <c r="AH3244" s="101" t="s">
        <v>60</v>
      </c>
      <c r="AI3244" s="101">
        <v>3626025</v>
      </c>
      <c r="AJ3244" s="101" t="s">
        <v>60</v>
      </c>
      <c r="AK3244" s="101" t="s">
        <v>71</v>
      </c>
      <c r="AL3244" s="101" t="s">
        <v>70</v>
      </c>
      <c r="AM3244" s="101" t="s">
        <v>59</v>
      </c>
      <c r="AN3244" s="101" t="s">
        <v>59</v>
      </c>
      <c r="AO3244" s="101">
        <v>1</v>
      </c>
      <c r="AP3244" s="101"/>
      <c r="AQ3244" s="101" t="s">
        <v>13040</v>
      </c>
      <c r="AR3244" s="101" t="s">
        <v>13041</v>
      </c>
      <c r="AS3244" s="89">
        <f t="shared" si="653"/>
        <v>96</v>
      </c>
      <c r="AT3244" s="24"/>
    </row>
    <row r="3245" spans="1:46" x14ac:dyDescent="0.5">
      <c r="A3245" s="101">
        <v>3428</v>
      </c>
      <c r="B3245" s="24" t="s">
        <v>506</v>
      </c>
      <c r="C3245" s="101"/>
      <c r="D3245" s="101" t="s">
        <v>13042</v>
      </c>
      <c r="E3245" s="24" t="s">
        <v>13043</v>
      </c>
      <c r="F3245" s="108" t="str">
        <f t="shared" si="648"/>
        <v>Green Structural Engineering Ltd</v>
      </c>
      <c r="G3245" s="101" t="s">
        <v>13044</v>
      </c>
      <c r="H3245" s="101" t="s">
        <v>13045</v>
      </c>
      <c r="I3245" s="101" t="s">
        <v>1518</v>
      </c>
      <c r="J3245" s="101" t="s">
        <v>107</v>
      </c>
      <c r="K3245" s="101" t="s">
        <v>13046</v>
      </c>
      <c r="L3245" s="109">
        <v>45971</v>
      </c>
      <c r="M3245" s="109">
        <v>46013</v>
      </c>
      <c r="N3245" s="81">
        <f t="shared" si="651"/>
        <v>46075</v>
      </c>
      <c r="O3245" s="77" t="str">
        <f t="shared" ca="1" si="652"/>
        <v>Expired</v>
      </c>
      <c r="P3245" s="77" t="str" cm="1">
        <f t="array" aca="1" ref="P3245" ca="1">_xlfn.IFS((N3245-TODAY())&gt;=547,"06 Expires over 18 months",(N3245-TODAY())&gt;=365,"05 Expires in 18 months",(N3245-TODAY())&gt;=183,"04 Expires in 12 months",(N3245-TODAY())&gt;=92,"03 Expires in 6 months",(N3245-TODAY())&gt;=31,"02 Expires in 3 months",(N3245-TODAY())&gt;=0,"01 Expires in 30 days",(N3245-TODAY())&gt;=-31,"01 Expired last 30 days",(N3245-TODAY())&gt;=-92,"02 Expired last 3 months",(N3245-TODAY())&gt;=-183,"03 Expired last 6 months",(N3245-TODAY())&gt;=-365,"04 Expired last 12 months",(N3245-TODAY())&gt;=-547,"05 Expired last 18 months",TRUE,"06 Expired over 18 months")</f>
        <v>04 Expired last 12 months</v>
      </c>
      <c r="Q3245" s="65">
        <v>6765</v>
      </c>
      <c r="R3245" s="98">
        <f t="shared" si="654"/>
        <v>6765</v>
      </c>
      <c r="S3245" s="77" t="str" cm="1">
        <f t="array" ref="S3245">_xlfn.IFS(R3245&gt;5000000,"Gold",R3245&gt;=500000,"Silver",R3245&gt;30000,"Bronze",TRUE,"Transactional")</f>
        <v>Transactional</v>
      </c>
      <c r="T3245" s="24"/>
      <c r="U3245" s="27"/>
      <c r="V3245" s="27"/>
      <c r="W3245" s="77" t="str">
        <f t="shared" si="649"/>
        <v>Yes</v>
      </c>
      <c r="X3245" s="77" t="str">
        <f>IFERROR(_xlfn.XLOOKUP(J3245&amp;"||"&amp;K3245,'Mapping Ref.'!$J$2:$J$538,'Mapping Ref.'!$K$2:$K$538),"")</f>
        <v>Construction &amp; Estates</v>
      </c>
      <c r="Y3245" s="77" t="str" cm="1">
        <f t="array" ref="Y3245">_xlfn.IFS(R3245&gt;2000000,"For Publication",R3245&gt;100000,"PID",R3245&gt;30000,"RFQ",TRUE,"Transactional")</f>
        <v>Transactional</v>
      </c>
      <c r="Z3245" s="101" t="s">
        <v>2277</v>
      </c>
      <c r="AA3245" s="101">
        <v>2</v>
      </c>
      <c r="AB3245" s="101">
        <v>2</v>
      </c>
      <c r="AC3245" s="109">
        <v>45958</v>
      </c>
      <c r="AD3245" s="101" t="s">
        <v>58</v>
      </c>
      <c r="AE3245" s="101" t="s">
        <v>8347</v>
      </c>
      <c r="AF3245" s="101" t="s">
        <v>59</v>
      </c>
      <c r="AG3245" s="101" t="s">
        <v>60</v>
      </c>
      <c r="AH3245" s="101" t="s">
        <v>60</v>
      </c>
      <c r="AI3245" s="101">
        <v>6533911</v>
      </c>
      <c r="AJ3245" s="101" t="s">
        <v>59</v>
      </c>
      <c r="AK3245" s="101" t="s">
        <v>101</v>
      </c>
      <c r="AL3245" s="101" t="s">
        <v>70</v>
      </c>
      <c r="AM3245" s="101" t="s">
        <v>60</v>
      </c>
      <c r="AN3245" s="101" t="s">
        <v>59</v>
      </c>
      <c r="AO3245" s="101">
        <v>0</v>
      </c>
      <c r="AP3245" s="101"/>
      <c r="AQ3245" s="101" t="s">
        <v>13047</v>
      </c>
      <c r="AR3245" s="101" t="s">
        <v>13048</v>
      </c>
      <c r="AS3245" s="89">
        <f t="shared" si="653"/>
        <v>3</v>
      </c>
      <c r="AT3245" s="24"/>
    </row>
    <row r="3246" spans="1:46" x14ac:dyDescent="0.5">
      <c r="A3246" s="101">
        <v>3429</v>
      </c>
      <c r="B3246" s="24" t="s">
        <v>506</v>
      </c>
      <c r="C3246" s="101"/>
      <c r="D3246" s="101" t="s">
        <v>12768</v>
      </c>
      <c r="E3246" s="24" t="s">
        <v>13049</v>
      </c>
      <c r="F3246" s="108" t="str">
        <f t="shared" si="648"/>
        <v>Sothern Electric Power Distribution Plc</v>
      </c>
      <c r="G3246" s="101" t="s">
        <v>13050</v>
      </c>
      <c r="H3246" s="101" t="s">
        <v>784</v>
      </c>
      <c r="I3246" s="101" t="s">
        <v>1128</v>
      </c>
      <c r="J3246" s="101" t="s">
        <v>321</v>
      </c>
      <c r="K3246" s="101" t="s">
        <v>3201</v>
      </c>
      <c r="L3246" s="109">
        <v>45957</v>
      </c>
      <c r="M3246" s="109">
        <v>46108</v>
      </c>
      <c r="N3246" s="81">
        <f t="shared" si="651"/>
        <v>46108</v>
      </c>
      <c r="O3246" s="77" t="str">
        <f t="shared" ca="1" si="652"/>
        <v>Expired</v>
      </c>
      <c r="P3246" s="77" t="str" cm="1">
        <f t="array" aca="1" ref="P3246" ca="1">_xlfn.IFS((N3246-TODAY())&gt;=547,"06 Expires over 18 months",(N3246-TODAY())&gt;=365,"05 Expires in 18 months",(N3246-TODAY())&gt;=183,"04 Expires in 12 months",(N3246-TODAY())&gt;=92,"03 Expires in 6 months",(N3246-TODAY())&gt;=31,"02 Expires in 3 months",(N3246-TODAY())&gt;=0,"01 Expires in 30 days",(N3246-TODAY())&gt;=-31,"01 Expired last 30 days",(N3246-TODAY())&gt;=-92,"02 Expired last 3 months",(N3246-TODAY())&gt;=-183,"03 Expired last 6 months",(N3246-TODAY())&gt;=-365,"04 Expired last 12 months",(N3246-TODAY())&gt;=-547,"05 Expired last 18 months",TRUE,"06 Expired over 18 months")</f>
        <v>03 Expired last 6 months</v>
      </c>
      <c r="Q3246" s="104"/>
      <c r="R3246" s="98">
        <v>0</v>
      </c>
      <c r="S3246" s="77" t="str" cm="1">
        <f t="array" ref="S3246">_xlfn.IFS(R3246&gt;5000000,"Gold",R3246&gt;=500000,"Silver",R3246&gt;30000,"Bronze",TRUE,"Transactional")</f>
        <v>Transactional</v>
      </c>
      <c r="T3246" s="24"/>
      <c r="U3246" s="27"/>
      <c r="V3246" s="27"/>
      <c r="W3246" s="77" t="str">
        <f t="shared" si="649"/>
        <v>No</v>
      </c>
      <c r="X3246" s="77" t="str">
        <f>IFERROR(_xlfn.XLOOKUP(J3246&amp;"||"&amp;K3246,'Mapping Ref.'!$J$2:$J$538,'Mapping Ref.'!$K$2:$K$538),"")</f>
        <v>Corporate</v>
      </c>
      <c r="Y3246" s="77" t="str" cm="1">
        <f t="array" ref="Y3246">_xlfn.IFS(R3246&gt;2000000,"For Publication",R3246&gt;100000,"PID",R3246&gt;30000,"RFQ",TRUE,"Transactional")</f>
        <v>Transactional</v>
      </c>
      <c r="Z3246" s="101" t="s">
        <v>2277</v>
      </c>
      <c r="AA3246" s="101">
        <v>0</v>
      </c>
      <c r="AB3246" s="101">
        <v>0</v>
      </c>
      <c r="AC3246" s="109">
        <v>45960</v>
      </c>
      <c r="AD3246" s="101" t="s">
        <v>58</v>
      </c>
      <c r="AE3246" s="101" t="s">
        <v>9732</v>
      </c>
      <c r="AF3246" s="101" t="s">
        <v>60</v>
      </c>
      <c r="AG3246" s="101" t="s">
        <v>60</v>
      </c>
      <c r="AH3246" s="101" t="s">
        <v>60</v>
      </c>
      <c r="AI3246" s="101">
        <v>4094290</v>
      </c>
      <c r="AJ3246" s="101" t="s">
        <v>59</v>
      </c>
      <c r="AK3246" s="101" t="s">
        <v>101</v>
      </c>
      <c r="AL3246" s="101" t="s">
        <v>70</v>
      </c>
      <c r="AM3246" s="101" t="s">
        <v>60</v>
      </c>
      <c r="AN3246" s="101" t="s">
        <v>59</v>
      </c>
      <c r="AO3246" s="101">
        <v>0</v>
      </c>
      <c r="AP3246" s="101" t="s">
        <v>8471</v>
      </c>
      <c r="AQ3246" s="101" t="s">
        <v>13051</v>
      </c>
      <c r="AR3246" s="101" t="s">
        <v>13052</v>
      </c>
      <c r="AS3246" s="89">
        <f t="shared" si="653"/>
        <v>5</v>
      </c>
      <c r="AT3246" s="24"/>
    </row>
    <row r="3247" spans="1:46" x14ac:dyDescent="0.5">
      <c r="A3247" s="101">
        <v>3430</v>
      </c>
      <c r="B3247" s="24" t="s">
        <v>506</v>
      </c>
      <c r="C3247" s="101"/>
      <c r="D3247" s="101" t="s">
        <v>11818</v>
      </c>
      <c r="E3247" s="24" t="s">
        <v>13053</v>
      </c>
      <c r="F3247" s="108" t="str">
        <f t="shared" si="648"/>
        <v>Southern Electric Power Distribution Plc</v>
      </c>
      <c r="G3247" s="101" t="s">
        <v>13054</v>
      </c>
      <c r="H3247" s="101" t="s">
        <v>784</v>
      </c>
      <c r="I3247" s="101" t="s">
        <v>1128</v>
      </c>
      <c r="J3247" s="101" t="s">
        <v>321</v>
      </c>
      <c r="K3247" s="101" t="s">
        <v>3201</v>
      </c>
      <c r="L3247" s="109">
        <v>45911</v>
      </c>
      <c r="M3247" s="109">
        <v>46092</v>
      </c>
      <c r="N3247" s="81">
        <f t="shared" si="651"/>
        <v>46092</v>
      </c>
      <c r="O3247" s="77" t="str">
        <f t="shared" ca="1" si="652"/>
        <v>Expired</v>
      </c>
      <c r="P3247" s="77" t="str" cm="1">
        <f t="array" aca="1" ref="P3247" ca="1">_xlfn.IFS((N3247-TODAY())&gt;=547,"06 Expires over 18 months",(N3247-TODAY())&gt;=365,"05 Expires in 18 months",(N3247-TODAY())&gt;=183,"04 Expires in 12 months",(N3247-TODAY())&gt;=92,"03 Expires in 6 months",(N3247-TODAY())&gt;=31,"02 Expires in 3 months",(N3247-TODAY())&gt;=0,"01 Expires in 30 days",(N3247-TODAY())&gt;=-31,"01 Expired last 30 days",(N3247-TODAY())&gt;=-92,"02 Expired last 3 months",(N3247-TODAY())&gt;=-183,"03 Expired last 6 months",(N3247-TODAY())&gt;=-365,"04 Expired last 12 months",(N3247-TODAY())&gt;=-547,"05 Expired last 18 months",TRUE,"06 Expired over 18 months")</f>
        <v>03 Expired last 6 months</v>
      </c>
      <c r="Q3247" s="104"/>
      <c r="R3247" s="98">
        <v>0</v>
      </c>
      <c r="S3247" s="77" t="str" cm="1">
        <f t="array" ref="S3247">_xlfn.IFS(R3247&gt;5000000,"Gold",R3247&gt;=500000,"Silver",R3247&gt;30000,"Bronze",TRUE,"Transactional")</f>
        <v>Transactional</v>
      </c>
      <c r="T3247" s="24"/>
      <c r="U3247" s="27"/>
      <c r="V3247" s="27"/>
      <c r="W3247" s="77" t="str">
        <f t="shared" si="649"/>
        <v>No</v>
      </c>
      <c r="X3247" s="77" t="str">
        <f>IFERROR(_xlfn.XLOOKUP(J3247&amp;"||"&amp;K3247,'Mapping Ref.'!$J$2:$J$538,'Mapping Ref.'!$K$2:$K$538),"")</f>
        <v>Corporate</v>
      </c>
      <c r="Y3247" s="77" t="str" cm="1">
        <f t="array" ref="Y3247">_xlfn.IFS(R3247&gt;2000000,"For Publication",R3247&gt;100000,"PID",R3247&gt;30000,"RFQ",TRUE,"Transactional")</f>
        <v>Transactional</v>
      </c>
      <c r="Z3247" s="101" t="s">
        <v>2277</v>
      </c>
      <c r="AA3247" s="101">
        <v>0</v>
      </c>
      <c r="AB3247" s="101">
        <v>0</v>
      </c>
      <c r="AC3247" s="109">
        <v>45960</v>
      </c>
      <c r="AD3247" s="101" t="s">
        <v>58</v>
      </c>
      <c r="AE3247" s="101" t="s">
        <v>9732</v>
      </c>
      <c r="AF3247" s="101" t="s">
        <v>60</v>
      </c>
      <c r="AG3247" s="101" t="s">
        <v>60</v>
      </c>
      <c r="AH3247" s="101" t="s">
        <v>60</v>
      </c>
      <c r="AI3247" s="101">
        <v>4094290</v>
      </c>
      <c r="AJ3247" s="101" t="s">
        <v>59</v>
      </c>
      <c r="AK3247" s="101" t="s">
        <v>101</v>
      </c>
      <c r="AL3247" s="101" t="s">
        <v>70</v>
      </c>
      <c r="AM3247" s="101" t="s">
        <v>60</v>
      </c>
      <c r="AN3247" s="101" t="s">
        <v>59</v>
      </c>
      <c r="AO3247" s="101">
        <v>0</v>
      </c>
      <c r="AP3247" s="101" t="s">
        <v>8471</v>
      </c>
      <c r="AQ3247" s="101" t="s">
        <v>13051</v>
      </c>
      <c r="AR3247" s="101" t="s">
        <v>13052</v>
      </c>
      <c r="AS3247" s="89">
        <f t="shared" si="653"/>
        <v>6</v>
      </c>
      <c r="AT3247" s="24"/>
    </row>
    <row r="3248" spans="1:46" x14ac:dyDescent="0.5">
      <c r="A3248" s="101">
        <v>3431</v>
      </c>
      <c r="B3248" s="101"/>
      <c r="C3248" s="101"/>
      <c r="D3248" s="101" t="s">
        <v>13055</v>
      </c>
      <c r="E3248" s="24" t="s">
        <v>13056</v>
      </c>
      <c r="F3248" s="108" t="str">
        <f t="shared" si="648"/>
        <v>Southern Electric Power Distribution Plc</v>
      </c>
      <c r="G3248" s="101" t="s">
        <v>13054</v>
      </c>
      <c r="H3248" s="101" t="s">
        <v>784</v>
      </c>
      <c r="I3248" s="101" t="s">
        <v>1128</v>
      </c>
      <c r="J3248" s="101" t="s">
        <v>321</v>
      </c>
      <c r="K3248" s="101" t="s">
        <v>3201</v>
      </c>
      <c r="L3248" s="109">
        <v>45882</v>
      </c>
      <c r="M3248" s="109">
        <v>46035</v>
      </c>
      <c r="N3248" s="81">
        <f t="shared" si="651"/>
        <v>46035</v>
      </c>
      <c r="O3248" s="77" t="str">
        <f t="shared" ca="1" si="652"/>
        <v>Expired</v>
      </c>
      <c r="P3248" s="77" t="str" cm="1">
        <f t="array" aca="1" ref="P3248" ca="1">_xlfn.IFS((N3248-TODAY())&gt;=547,"06 Expires over 18 months",(N3248-TODAY())&gt;=365,"05 Expires in 18 months",(N3248-TODAY())&gt;=183,"04 Expires in 12 months",(N3248-TODAY())&gt;=92,"03 Expires in 6 months",(N3248-TODAY())&gt;=31,"02 Expires in 3 months",(N3248-TODAY())&gt;=0,"01 Expires in 30 days",(N3248-TODAY())&gt;=-31,"01 Expired last 30 days",(N3248-TODAY())&gt;=-92,"02 Expired last 3 months",(N3248-TODAY())&gt;=-183,"03 Expired last 6 months",(N3248-TODAY())&gt;=-365,"04 Expired last 12 months",(N3248-TODAY())&gt;=-547,"05 Expired last 18 months",TRUE,"06 Expired over 18 months")</f>
        <v>04 Expired last 12 months</v>
      </c>
      <c r="Q3248" s="104"/>
      <c r="R3248" s="98">
        <v>0</v>
      </c>
      <c r="S3248" s="77" t="str" cm="1">
        <f t="array" ref="S3248">_xlfn.IFS(R3248&gt;5000000,"Gold",R3248&gt;=500000,"Silver",R3248&gt;30000,"Bronze",TRUE,"Transactional")</f>
        <v>Transactional</v>
      </c>
      <c r="T3248" s="24"/>
      <c r="U3248" s="27"/>
      <c r="V3248" s="27"/>
      <c r="W3248" s="77" t="str">
        <f t="shared" si="649"/>
        <v>No</v>
      </c>
      <c r="X3248" s="77" t="str">
        <f>IFERROR(_xlfn.XLOOKUP(J3248&amp;"||"&amp;K3248,'Mapping Ref.'!$J$2:$J$538,'Mapping Ref.'!$K$2:$K$538),"")</f>
        <v>Corporate</v>
      </c>
      <c r="Y3248" s="77" t="str" cm="1">
        <f t="array" ref="Y3248">_xlfn.IFS(R3248&gt;2000000,"For Publication",R3248&gt;100000,"PID",R3248&gt;30000,"RFQ",TRUE,"Transactional")</f>
        <v>Transactional</v>
      </c>
      <c r="Z3248" s="101" t="s">
        <v>2277</v>
      </c>
      <c r="AA3248" s="101">
        <v>0</v>
      </c>
      <c r="AB3248" s="101">
        <v>0</v>
      </c>
      <c r="AC3248" s="109">
        <v>45960</v>
      </c>
      <c r="AD3248" s="101" t="s">
        <v>58</v>
      </c>
      <c r="AE3248" s="101" t="s">
        <v>9732</v>
      </c>
      <c r="AF3248" s="101" t="s">
        <v>60</v>
      </c>
      <c r="AG3248" s="101" t="s">
        <v>60</v>
      </c>
      <c r="AH3248" s="101" t="s">
        <v>60</v>
      </c>
      <c r="AI3248" s="101">
        <v>4094290</v>
      </c>
      <c r="AJ3248" s="101" t="s">
        <v>59</v>
      </c>
      <c r="AK3248" s="101" t="s">
        <v>101</v>
      </c>
      <c r="AL3248" s="101" t="s">
        <v>70</v>
      </c>
      <c r="AM3248" s="101" t="s">
        <v>60</v>
      </c>
      <c r="AN3248" s="101" t="s">
        <v>59</v>
      </c>
      <c r="AO3248" s="101">
        <v>0</v>
      </c>
      <c r="AP3248" s="101" t="s">
        <v>8471</v>
      </c>
      <c r="AQ3248" s="101" t="s">
        <v>13051</v>
      </c>
      <c r="AR3248" s="101" t="s">
        <v>13052</v>
      </c>
      <c r="AS3248" s="89">
        <f t="shared" si="653"/>
        <v>5</v>
      </c>
      <c r="AT3248" s="24"/>
    </row>
    <row r="3249" spans="1:46" x14ac:dyDescent="0.5">
      <c r="A3249" s="101">
        <v>3432</v>
      </c>
      <c r="B3249" s="101"/>
      <c r="C3249" s="101"/>
      <c r="D3249" s="101" t="s">
        <v>12768</v>
      </c>
      <c r="E3249" s="24" t="s">
        <v>13057</v>
      </c>
      <c r="F3249" s="108" t="str">
        <f t="shared" si="648"/>
        <v>Southern Electric Power Distribution Plc</v>
      </c>
      <c r="G3249" s="101" t="s">
        <v>13054</v>
      </c>
      <c r="H3249" s="101" t="s">
        <v>784</v>
      </c>
      <c r="I3249" s="101" t="s">
        <v>1128</v>
      </c>
      <c r="J3249" s="101" t="s">
        <v>321</v>
      </c>
      <c r="K3249" s="101" t="s">
        <v>3201</v>
      </c>
      <c r="L3249" s="109">
        <v>45806</v>
      </c>
      <c r="M3249" s="109">
        <v>45988</v>
      </c>
      <c r="N3249" s="81">
        <f t="shared" si="651"/>
        <v>45988</v>
      </c>
      <c r="O3249" s="77" t="str">
        <f t="shared" ca="1" si="652"/>
        <v>Expired</v>
      </c>
      <c r="P3249" s="77" t="str" cm="1">
        <f t="array" aca="1" ref="P3249" ca="1">_xlfn.IFS((N3249-TODAY())&gt;=547,"06 Expires over 18 months",(N3249-TODAY())&gt;=365,"05 Expires in 18 months",(N3249-TODAY())&gt;=183,"04 Expires in 12 months",(N3249-TODAY())&gt;=92,"03 Expires in 6 months",(N3249-TODAY())&gt;=31,"02 Expires in 3 months",(N3249-TODAY())&gt;=0,"01 Expires in 30 days",(N3249-TODAY())&gt;=-31,"01 Expired last 30 days",(N3249-TODAY())&gt;=-92,"02 Expired last 3 months",(N3249-TODAY())&gt;=-183,"03 Expired last 6 months",(N3249-TODAY())&gt;=-365,"04 Expired last 12 months",(N3249-TODAY())&gt;=-547,"05 Expired last 18 months",TRUE,"06 Expired over 18 months")</f>
        <v>04 Expired last 12 months</v>
      </c>
      <c r="Q3249" s="104"/>
      <c r="R3249" s="98">
        <v>0</v>
      </c>
      <c r="S3249" s="77" t="str" cm="1">
        <f t="array" ref="S3249">_xlfn.IFS(R3249&gt;5000000,"Gold",R3249&gt;=500000,"Silver",R3249&gt;30000,"Bronze",TRUE,"Transactional")</f>
        <v>Transactional</v>
      </c>
      <c r="T3249" s="24"/>
      <c r="U3249" s="27"/>
      <c r="V3249" s="27"/>
      <c r="W3249" s="77" t="str">
        <f t="shared" si="649"/>
        <v>No</v>
      </c>
      <c r="X3249" s="77" t="str">
        <f>IFERROR(_xlfn.XLOOKUP(J3249&amp;"||"&amp;K3249,'Mapping Ref.'!$J$2:$J$538,'Mapping Ref.'!$K$2:$K$538),"")</f>
        <v>Corporate</v>
      </c>
      <c r="Y3249" s="77" t="str" cm="1">
        <f t="array" ref="Y3249">_xlfn.IFS(R3249&gt;2000000,"For Publication",R3249&gt;100000,"PID",R3249&gt;30000,"RFQ",TRUE,"Transactional")</f>
        <v>Transactional</v>
      </c>
      <c r="Z3249" s="101" t="s">
        <v>2277</v>
      </c>
      <c r="AA3249" s="101">
        <v>0</v>
      </c>
      <c r="AB3249" s="101">
        <v>0</v>
      </c>
      <c r="AC3249" s="109">
        <v>45960</v>
      </c>
      <c r="AD3249" s="101" t="s">
        <v>58</v>
      </c>
      <c r="AE3249" s="101" t="s">
        <v>9732</v>
      </c>
      <c r="AF3249" s="101" t="s">
        <v>60</v>
      </c>
      <c r="AG3249" s="101" t="s">
        <v>60</v>
      </c>
      <c r="AH3249" s="101" t="s">
        <v>60</v>
      </c>
      <c r="AI3249" s="101">
        <v>4094290</v>
      </c>
      <c r="AJ3249" s="101" t="s">
        <v>59</v>
      </c>
      <c r="AK3249" s="101" t="s">
        <v>101</v>
      </c>
      <c r="AL3249" s="101" t="s">
        <v>70</v>
      </c>
      <c r="AM3249" s="101" t="s">
        <v>60</v>
      </c>
      <c r="AN3249" s="101" t="s">
        <v>59</v>
      </c>
      <c r="AO3249" s="101">
        <v>0</v>
      </c>
      <c r="AP3249" s="101" t="s">
        <v>8471</v>
      </c>
      <c r="AQ3249" s="101" t="s">
        <v>13051</v>
      </c>
      <c r="AR3249" s="101" t="s">
        <v>13052</v>
      </c>
      <c r="AS3249" s="89">
        <f t="shared" si="653"/>
        <v>5</v>
      </c>
      <c r="AT3249" s="24"/>
    </row>
    <row r="3250" spans="1:46" x14ac:dyDescent="0.5">
      <c r="A3250" s="101">
        <v>3433</v>
      </c>
      <c r="B3250" s="24" t="s">
        <v>506</v>
      </c>
      <c r="C3250" s="101"/>
      <c r="D3250" s="101" t="s">
        <v>13058</v>
      </c>
      <c r="E3250" s="24" t="s">
        <v>13059</v>
      </c>
      <c r="F3250" s="108" t="str">
        <f t="shared" si="648"/>
        <v>Tickets to Train</v>
      </c>
      <c r="G3250" s="101" t="s">
        <v>13060</v>
      </c>
      <c r="H3250" s="101" t="s">
        <v>1166</v>
      </c>
      <c r="I3250" s="101" t="s">
        <v>1166</v>
      </c>
      <c r="J3250" s="101" t="s">
        <v>321</v>
      </c>
      <c r="K3250" s="101" t="s">
        <v>9739</v>
      </c>
      <c r="L3250" s="109">
        <v>45887</v>
      </c>
      <c r="M3250" s="109">
        <v>46234</v>
      </c>
      <c r="N3250" s="81">
        <f t="shared" si="651"/>
        <v>46599</v>
      </c>
      <c r="O3250" s="77" t="str">
        <f t="shared" ca="1" si="652"/>
        <v>Live</v>
      </c>
      <c r="P3250" s="77" t="str" cm="1">
        <f t="array" aca="1" ref="P3250" ca="1">_xlfn.IFS((N3250-TODAY())&gt;=547,"06 Expires over 18 months",(N3250-TODAY())&gt;=365,"05 Expires in 18 months",(N3250-TODAY())&gt;=183,"04 Expires in 12 months",(N3250-TODAY())&gt;=92,"03 Expires in 6 months",(N3250-TODAY())&gt;=31,"02 Expires in 3 months",(N3250-TODAY())&gt;=0,"01 Expires in 30 days",(N3250-TODAY())&gt;=-31,"01 Expired last 30 days",(N3250-TODAY())&gt;=-92,"02 Expired last 3 months",(N3250-TODAY())&gt;=-183,"03 Expired last 6 months",(N3250-TODAY())&gt;=-365,"04 Expired last 12 months",(N3250-TODAY())&gt;=-547,"05 Expired last 18 months",TRUE,"06 Expired over 18 months")</f>
        <v>04 Expires in 12 months</v>
      </c>
      <c r="Q3250" s="65">
        <v>48985</v>
      </c>
      <c r="R3250" s="98">
        <f t="shared" ref="R3250:R3277" si="655">MAX(Q3250,Q3250*N(AS3250)/12)</f>
        <v>93887.916666666672</v>
      </c>
      <c r="S3250" s="77" t="str" cm="1">
        <f t="array" ref="S3250">_xlfn.IFS(R3250&gt;5000000,"Gold",R3250&gt;=500000,"Silver",R3250&gt;30000,"Bronze",TRUE,"Transactional")</f>
        <v>Bronze</v>
      </c>
      <c r="T3250" s="24"/>
      <c r="U3250" s="27"/>
      <c r="V3250" s="27"/>
      <c r="W3250" s="77" t="str">
        <f t="shared" si="649"/>
        <v>Yes</v>
      </c>
      <c r="X3250" s="77" t="str">
        <f>IFERROR(_xlfn.XLOOKUP(J3250&amp;"||"&amp;K3250,'Mapping Ref.'!$J$2:$J$538,'Mapping Ref.'!$K$2:$K$538),"")</f>
        <v>Corporate</v>
      </c>
      <c r="Y3250" s="77" t="str" cm="1">
        <f t="array" ref="Y3250">_xlfn.IFS(R3250&gt;2000000,"For Publication",R3250&gt;100000,"PID",R3250&gt;30000,"RFQ",TRUE,"Transactional")</f>
        <v>RFQ</v>
      </c>
      <c r="Z3250" s="101" t="s">
        <v>8586</v>
      </c>
      <c r="AA3250" s="101">
        <v>12</v>
      </c>
      <c r="AB3250" s="101">
        <v>12</v>
      </c>
      <c r="AC3250" s="109">
        <v>45960</v>
      </c>
      <c r="AD3250" s="101" t="s">
        <v>661</v>
      </c>
      <c r="AE3250" s="101" t="s">
        <v>8552</v>
      </c>
      <c r="AF3250" s="101" t="s">
        <v>59</v>
      </c>
      <c r="AG3250" s="101" t="s">
        <v>59</v>
      </c>
      <c r="AH3250" s="101" t="s">
        <v>60</v>
      </c>
      <c r="AI3250" s="101">
        <v>14954053</v>
      </c>
      <c r="AJ3250" s="101" t="s">
        <v>59</v>
      </c>
      <c r="AK3250" s="101" t="s">
        <v>303</v>
      </c>
      <c r="AL3250" s="101" t="s">
        <v>70</v>
      </c>
      <c r="AM3250" s="101" t="s">
        <v>60</v>
      </c>
      <c r="AN3250" s="101" t="s">
        <v>59</v>
      </c>
      <c r="AO3250" s="101">
        <v>0</v>
      </c>
      <c r="AP3250" s="101"/>
      <c r="AQ3250" s="101" t="s">
        <v>13061</v>
      </c>
      <c r="AR3250" s="101" t="s">
        <v>13062</v>
      </c>
      <c r="AS3250" s="89">
        <f t="shared" si="653"/>
        <v>23</v>
      </c>
      <c r="AT3250" s="24"/>
    </row>
    <row r="3251" spans="1:46" x14ac:dyDescent="0.5">
      <c r="A3251" s="101">
        <v>3434</v>
      </c>
      <c r="B3251" s="24" t="s">
        <v>506</v>
      </c>
      <c r="C3251" s="101"/>
      <c r="D3251" s="101" t="s">
        <v>13063</v>
      </c>
      <c r="E3251" s="24" t="s">
        <v>8257</v>
      </c>
      <c r="F3251" s="108" t="str">
        <f t="shared" si="648"/>
        <v>CENTRE FOR CIVIL SOCIETY LIMITED</v>
      </c>
      <c r="G3251" s="101" t="s">
        <v>4415</v>
      </c>
      <c r="H3251" s="101" t="s">
        <v>3282</v>
      </c>
      <c r="I3251" s="101" t="s">
        <v>10463</v>
      </c>
      <c r="J3251" s="101" t="s">
        <v>107</v>
      </c>
      <c r="K3251" s="101" t="s">
        <v>3283</v>
      </c>
      <c r="L3251" s="109">
        <v>45992</v>
      </c>
      <c r="M3251" s="109">
        <v>47087</v>
      </c>
      <c r="N3251" s="81">
        <f t="shared" si="651"/>
        <v>47087</v>
      </c>
      <c r="O3251" s="77" t="str">
        <f t="shared" ca="1" si="652"/>
        <v>Live</v>
      </c>
      <c r="P3251" s="77" t="str" cm="1">
        <f t="array" aca="1" ref="P3251" ca="1">_xlfn.IFS((N3251-TODAY())&gt;=547,"06 Expires over 18 months",(N3251-TODAY())&gt;=365,"05 Expires in 18 months",(N3251-TODAY())&gt;=183,"04 Expires in 12 months",(N3251-TODAY())&gt;=92,"03 Expires in 6 months",(N3251-TODAY())&gt;=31,"02 Expires in 3 months",(N3251-TODAY())&gt;=0,"01 Expires in 30 days",(N3251-TODAY())&gt;=-31,"01 Expired last 30 days",(N3251-TODAY())&gt;=-92,"02 Expired last 3 months",(N3251-TODAY())&gt;=-183,"03 Expired last 6 months",(N3251-TODAY())&gt;=-365,"04 Expired last 12 months",(N3251-TODAY())&gt;=-547,"05 Expired last 18 months",TRUE,"06 Expired over 18 months")</f>
        <v>06 Expires over 18 months</v>
      </c>
      <c r="Q3251" s="65">
        <v>1666</v>
      </c>
      <c r="R3251" s="98">
        <f t="shared" si="655"/>
        <v>4859.166666666667</v>
      </c>
      <c r="S3251" s="77" t="str" cm="1">
        <f t="array" ref="S3251">_xlfn.IFS(R3251&gt;5000000,"Gold",R3251&gt;=500000,"Silver",R3251&gt;30000,"Bronze",TRUE,"Transactional")</f>
        <v>Transactional</v>
      </c>
      <c r="T3251" s="24"/>
      <c r="U3251" s="27"/>
      <c r="V3251" s="27"/>
      <c r="W3251" s="77" t="str">
        <f t="shared" si="649"/>
        <v>No</v>
      </c>
      <c r="X3251" s="77" t="str">
        <f>IFERROR(_xlfn.XLOOKUP(J3251&amp;"||"&amp;K3251,'Mapping Ref.'!$J$2:$J$538,'Mapping Ref.'!$K$2:$K$538),"")</f>
        <v>Construction &amp; Estates</v>
      </c>
      <c r="Y3251" s="77" t="str" cm="1">
        <f t="array" ref="Y3251">_xlfn.IFS(R3251&gt;2000000,"For Publication",R3251&gt;100000,"PID",R3251&gt;30000,"RFQ",TRUE,"Transactional")</f>
        <v>Transactional</v>
      </c>
      <c r="Z3251" s="101" t="s">
        <v>2277</v>
      </c>
      <c r="AA3251" s="101">
        <v>36</v>
      </c>
      <c r="AB3251" s="101">
        <v>0</v>
      </c>
      <c r="AC3251" s="109">
        <v>45960</v>
      </c>
      <c r="AD3251" s="101" t="s">
        <v>58</v>
      </c>
      <c r="AE3251" s="101" t="s">
        <v>8375</v>
      </c>
      <c r="AF3251" s="101" t="s">
        <v>60</v>
      </c>
      <c r="AG3251" s="101" t="s">
        <v>60</v>
      </c>
      <c r="AH3251" s="101" t="s">
        <v>60</v>
      </c>
      <c r="AI3251" s="101">
        <v>7333734</v>
      </c>
      <c r="AJ3251" s="101" t="s">
        <v>59</v>
      </c>
      <c r="AK3251" s="101" t="s">
        <v>101</v>
      </c>
      <c r="AL3251" s="101" t="s">
        <v>70</v>
      </c>
      <c r="AM3251" s="101" t="s">
        <v>60</v>
      </c>
      <c r="AN3251" s="101" t="s">
        <v>59</v>
      </c>
      <c r="AO3251" s="101">
        <v>0</v>
      </c>
      <c r="AP3251" s="101"/>
      <c r="AQ3251" s="101" t="s">
        <v>13064</v>
      </c>
      <c r="AR3251" s="101" t="s">
        <v>13065</v>
      </c>
      <c r="AS3251" s="89">
        <f t="shared" si="653"/>
        <v>35</v>
      </c>
      <c r="AT3251" s="24" t="s">
        <v>4415</v>
      </c>
    </row>
    <row r="3252" spans="1:46" x14ac:dyDescent="0.5">
      <c r="A3252" s="101">
        <v>3435</v>
      </c>
      <c r="B3252" s="24" t="s">
        <v>506</v>
      </c>
      <c r="C3252" s="101"/>
      <c r="D3252" s="101" t="s">
        <v>13066</v>
      </c>
      <c r="E3252" s="24" t="s">
        <v>13067</v>
      </c>
      <c r="F3252" s="108" t="str">
        <f t="shared" si="648"/>
        <v>Child First Consultancy LTD</v>
      </c>
      <c r="G3252" s="101" t="s">
        <v>13068</v>
      </c>
      <c r="H3252" s="101" t="s">
        <v>13069</v>
      </c>
      <c r="I3252" s="101" t="s">
        <v>466</v>
      </c>
      <c r="J3252" s="101" t="s">
        <v>190</v>
      </c>
      <c r="K3252" s="101" t="s">
        <v>13070</v>
      </c>
      <c r="L3252" s="109">
        <v>45960</v>
      </c>
      <c r="M3252" s="109">
        <v>46022</v>
      </c>
      <c r="N3252" s="81">
        <f t="shared" si="651"/>
        <v>46112</v>
      </c>
      <c r="O3252" s="77" t="str">
        <f t="shared" ca="1" si="652"/>
        <v>Expired</v>
      </c>
      <c r="P3252" s="77" t="str" cm="1">
        <f t="array" aca="1" ref="P3252" ca="1">_xlfn.IFS((N3252-TODAY())&gt;=547,"06 Expires over 18 months",(N3252-TODAY())&gt;=365,"05 Expires in 18 months",(N3252-TODAY())&gt;=183,"04 Expires in 12 months",(N3252-TODAY())&gt;=92,"03 Expires in 6 months",(N3252-TODAY())&gt;=31,"02 Expires in 3 months",(N3252-TODAY())&gt;=0,"01 Expires in 30 days",(N3252-TODAY())&gt;=-31,"01 Expired last 30 days",(N3252-TODAY())&gt;=-92,"02 Expired last 3 months",(N3252-TODAY())&gt;=-183,"03 Expired last 6 months",(N3252-TODAY())&gt;=-365,"04 Expired last 12 months",(N3252-TODAY())&gt;=-547,"05 Expired last 18 months",TRUE,"06 Expired over 18 months")</f>
        <v>03 Expired last 6 months</v>
      </c>
      <c r="Q3252" s="65">
        <v>29999</v>
      </c>
      <c r="R3252" s="98">
        <f t="shared" si="655"/>
        <v>29999</v>
      </c>
      <c r="S3252" s="77" t="str" cm="1">
        <f t="array" ref="S3252">_xlfn.IFS(R3252&gt;5000000,"Gold",R3252&gt;=500000,"Silver",R3252&gt;30000,"Bronze",TRUE,"Transactional")</f>
        <v>Transactional</v>
      </c>
      <c r="T3252" s="24"/>
      <c r="U3252" s="27"/>
      <c r="V3252" s="27"/>
      <c r="W3252" s="77" t="str">
        <f t="shared" si="649"/>
        <v>Yes</v>
      </c>
      <c r="X3252" s="77" t="str">
        <f>IFERROR(_xlfn.XLOOKUP(J3252&amp;"||"&amp;K3252,'Mapping Ref.'!$J$2:$J$538,'Mapping Ref.'!$K$2:$K$538),"")</f>
        <v>Childrens &amp; Adults</v>
      </c>
      <c r="Y3252" s="77" t="str" cm="1">
        <f t="array" ref="Y3252">_xlfn.IFS(R3252&gt;2000000,"For Publication",R3252&gt;100000,"PID",R3252&gt;30000,"RFQ",TRUE,"Transactional")</f>
        <v>Transactional</v>
      </c>
      <c r="Z3252" s="101" t="s">
        <v>2277</v>
      </c>
      <c r="AA3252" s="101">
        <v>3</v>
      </c>
      <c r="AB3252" s="101">
        <v>3</v>
      </c>
      <c r="AC3252" s="109">
        <v>45960</v>
      </c>
      <c r="AD3252" s="101" t="s">
        <v>58</v>
      </c>
      <c r="AE3252" s="101" t="s">
        <v>13071</v>
      </c>
      <c r="AF3252" s="101" t="s">
        <v>60</v>
      </c>
      <c r="AG3252" s="101" t="s">
        <v>59</v>
      </c>
      <c r="AH3252" s="101" t="s">
        <v>60</v>
      </c>
      <c r="AI3252" s="101">
        <v>13525547</v>
      </c>
      <c r="AJ3252" s="101" t="s">
        <v>59</v>
      </c>
      <c r="AK3252" s="101" t="s">
        <v>101</v>
      </c>
      <c r="AL3252" s="101" t="s">
        <v>70</v>
      </c>
      <c r="AM3252" s="101" t="s">
        <v>60</v>
      </c>
      <c r="AN3252" s="101" t="s">
        <v>59</v>
      </c>
      <c r="AO3252" s="101">
        <v>0</v>
      </c>
      <c r="AP3252" s="101"/>
      <c r="AQ3252" s="101" t="s">
        <v>13072</v>
      </c>
      <c r="AR3252" s="101" t="s">
        <v>13073</v>
      </c>
      <c r="AS3252" s="89">
        <f t="shared" si="653"/>
        <v>5</v>
      </c>
      <c r="AT3252" s="24"/>
    </row>
    <row r="3253" spans="1:46" x14ac:dyDescent="0.5">
      <c r="A3253" s="101">
        <v>3436</v>
      </c>
      <c r="B3253" s="24" t="s">
        <v>506</v>
      </c>
      <c r="C3253" s="101"/>
      <c r="D3253" s="101" t="s">
        <v>13074</v>
      </c>
      <c r="E3253" s="24" t="s">
        <v>13075</v>
      </c>
      <c r="F3253" s="108" t="str">
        <f t="shared" si="648"/>
        <v>NEW LONDON ARCHITECTURE LIMITED</v>
      </c>
      <c r="G3253" s="101" t="s">
        <v>11210</v>
      </c>
      <c r="H3253" s="101" t="s">
        <v>8238</v>
      </c>
      <c r="I3253" s="101" t="s">
        <v>8238</v>
      </c>
      <c r="J3253" s="101" t="s">
        <v>321</v>
      </c>
      <c r="K3253" s="101" t="s">
        <v>11211</v>
      </c>
      <c r="L3253" s="109">
        <v>45961</v>
      </c>
      <c r="M3253" s="109">
        <v>46281</v>
      </c>
      <c r="N3253" s="81">
        <f t="shared" si="651"/>
        <v>46281</v>
      </c>
      <c r="O3253" s="77" t="str">
        <f t="shared" ca="1" si="652"/>
        <v>Live</v>
      </c>
      <c r="P3253" s="77" t="str" cm="1">
        <f t="array" aca="1" ref="P3253" ca="1">_xlfn.IFS((N3253-TODAY())&gt;=547,"06 Expires over 18 months",(N3253-TODAY())&gt;=365,"05 Expires in 18 months",(N3253-TODAY())&gt;=183,"04 Expires in 12 months",(N3253-TODAY())&gt;=92,"03 Expires in 6 months",(N3253-TODAY())&gt;=31,"02 Expires in 3 months",(N3253-TODAY())&gt;=0,"01 Expires in 30 days",(N3253-TODAY())&gt;=-31,"01 Expired last 30 days",(N3253-TODAY())&gt;=-92,"02 Expired last 3 months",(N3253-TODAY())&gt;=-183,"03 Expired last 6 months",(N3253-TODAY())&gt;=-365,"04 Expired last 12 months",(N3253-TODAY())&gt;=-547,"05 Expired last 18 months",TRUE,"06 Expired over 18 months")</f>
        <v>01 Expires in 30 days</v>
      </c>
      <c r="Q3253" s="65">
        <v>7500</v>
      </c>
      <c r="R3253" s="98">
        <f t="shared" si="655"/>
        <v>7500</v>
      </c>
      <c r="S3253" s="77" t="str" cm="1">
        <f t="array" ref="S3253">_xlfn.IFS(R3253&gt;5000000,"Gold",R3253&gt;=500000,"Silver",R3253&gt;30000,"Bronze",TRUE,"Transactional")</f>
        <v>Transactional</v>
      </c>
      <c r="T3253" s="24"/>
      <c r="U3253" s="27"/>
      <c r="V3253" s="27"/>
      <c r="W3253" s="77" t="str">
        <f t="shared" si="649"/>
        <v>No</v>
      </c>
      <c r="X3253" s="77" t="str">
        <f>IFERROR(_xlfn.XLOOKUP(J3253&amp;"||"&amp;K3253,'Mapping Ref.'!$J$2:$J$538,'Mapping Ref.'!$K$2:$K$538),"")</f>
        <v>Corporate</v>
      </c>
      <c r="Y3253" s="77" t="str" cm="1">
        <f t="array" ref="Y3253">_xlfn.IFS(R3253&gt;2000000,"For Publication",R3253&gt;100000,"PID",R3253&gt;30000,"RFQ",TRUE,"Transactional")</f>
        <v>Transactional</v>
      </c>
      <c r="Z3253" s="101" t="s">
        <v>2277</v>
      </c>
      <c r="AA3253" s="101">
        <v>11</v>
      </c>
      <c r="AB3253" s="101">
        <v>0</v>
      </c>
      <c r="AC3253" s="109">
        <v>45961</v>
      </c>
      <c r="AD3253" s="101" t="s">
        <v>58</v>
      </c>
      <c r="AE3253" s="101" t="s">
        <v>8347</v>
      </c>
      <c r="AF3253" s="101" t="s">
        <v>60</v>
      </c>
      <c r="AG3253" s="101" t="s">
        <v>59</v>
      </c>
      <c r="AH3253" s="101" t="s">
        <v>60</v>
      </c>
      <c r="AI3253" s="101">
        <v>2924619</v>
      </c>
      <c r="AJ3253" s="101" t="s">
        <v>60</v>
      </c>
      <c r="AK3253" s="101" t="s">
        <v>86</v>
      </c>
      <c r="AL3253" s="101" t="s">
        <v>70</v>
      </c>
      <c r="AM3253" s="101" t="s">
        <v>60</v>
      </c>
      <c r="AN3253" s="101" t="s">
        <v>8471</v>
      </c>
      <c r="AO3253" s="101">
        <v>0</v>
      </c>
      <c r="AP3253" s="101"/>
      <c r="AQ3253" s="101" t="s">
        <v>11212</v>
      </c>
      <c r="AR3253" s="101" t="s">
        <v>11213</v>
      </c>
      <c r="AS3253" s="89">
        <f t="shared" si="653"/>
        <v>10</v>
      </c>
      <c r="AT3253" s="24" t="s">
        <v>11214</v>
      </c>
    </row>
    <row r="3254" spans="1:46" x14ac:dyDescent="0.5">
      <c r="A3254" s="101">
        <v>3437</v>
      </c>
      <c r="B3254" s="24" t="s">
        <v>506</v>
      </c>
      <c r="C3254" s="101"/>
      <c r="D3254" s="101" t="s">
        <v>13076</v>
      </c>
      <c r="E3254" s="24" t="s">
        <v>13077</v>
      </c>
      <c r="F3254" s="108" t="str">
        <f t="shared" si="648"/>
        <v>NOVA</v>
      </c>
      <c r="G3254" s="101" t="s">
        <v>13078</v>
      </c>
      <c r="H3254" s="101" t="s">
        <v>11061</v>
      </c>
      <c r="I3254" s="101" t="s">
        <v>11061</v>
      </c>
      <c r="J3254" s="101" t="s">
        <v>52</v>
      </c>
      <c r="K3254" s="101" t="s">
        <v>920</v>
      </c>
      <c r="L3254" s="109">
        <v>45961</v>
      </c>
      <c r="M3254" s="109">
        <v>46112</v>
      </c>
      <c r="N3254" s="81">
        <f t="shared" si="651"/>
        <v>46112</v>
      </c>
      <c r="O3254" s="77" t="str">
        <f t="shared" ca="1" si="652"/>
        <v>Expired</v>
      </c>
      <c r="P3254" s="77" t="str" cm="1">
        <f t="array" aca="1" ref="P3254" ca="1">_xlfn.IFS((N3254-TODAY())&gt;=547,"06 Expires over 18 months",(N3254-TODAY())&gt;=365,"05 Expires in 18 months",(N3254-TODAY())&gt;=183,"04 Expires in 12 months",(N3254-TODAY())&gt;=92,"03 Expires in 6 months",(N3254-TODAY())&gt;=31,"02 Expires in 3 months",(N3254-TODAY())&gt;=0,"01 Expires in 30 days",(N3254-TODAY())&gt;=-31,"01 Expired last 30 days",(N3254-TODAY())&gt;=-92,"02 Expired last 3 months",(N3254-TODAY())&gt;=-183,"03 Expired last 6 months",(N3254-TODAY())&gt;=-365,"04 Expired last 12 months",(N3254-TODAY())&gt;=-547,"05 Expired last 18 months",TRUE,"06 Expired over 18 months")</f>
        <v>03 Expired last 6 months</v>
      </c>
      <c r="Q3254" s="65">
        <v>24500</v>
      </c>
      <c r="R3254" s="98">
        <f t="shared" si="655"/>
        <v>24500</v>
      </c>
      <c r="S3254" s="77" t="str" cm="1">
        <f t="array" ref="S3254">_xlfn.IFS(R3254&gt;5000000,"Gold",R3254&gt;=500000,"Silver",R3254&gt;30000,"Bronze",TRUE,"Transactional")</f>
        <v>Transactional</v>
      </c>
      <c r="T3254" s="24"/>
      <c r="U3254" s="27"/>
      <c r="V3254" s="27"/>
      <c r="W3254" s="77" t="str">
        <f t="shared" si="649"/>
        <v>No</v>
      </c>
      <c r="X3254" s="77" t="str">
        <f>IFERROR(_xlfn.XLOOKUP(J3254&amp;"||"&amp;K3254,'Mapping Ref.'!$J$2:$J$538,'Mapping Ref.'!$K$2:$K$538),"")</f>
        <v>Construction &amp; Estates</v>
      </c>
      <c r="Y3254" s="77" t="str" cm="1">
        <f t="array" ref="Y3254">_xlfn.IFS(R3254&gt;2000000,"For Publication",R3254&gt;100000,"PID",R3254&gt;30000,"RFQ",TRUE,"Transactional")</f>
        <v>Transactional</v>
      </c>
      <c r="Z3254" s="101" t="s">
        <v>2277</v>
      </c>
      <c r="AA3254" s="101">
        <v>6</v>
      </c>
      <c r="AB3254" s="101">
        <v>0</v>
      </c>
      <c r="AC3254" s="109">
        <v>45964</v>
      </c>
      <c r="AD3254" s="101" t="s">
        <v>326</v>
      </c>
      <c r="AE3254" s="101" t="s">
        <v>8733</v>
      </c>
      <c r="AF3254" s="101" t="s">
        <v>60</v>
      </c>
      <c r="AG3254" s="101" t="s">
        <v>59</v>
      </c>
      <c r="AH3254" s="101" t="s">
        <v>60</v>
      </c>
      <c r="AI3254" s="101">
        <v>3423173</v>
      </c>
      <c r="AJ3254" s="101" t="s">
        <v>59</v>
      </c>
      <c r="AK3254" s="101" t="s">
        <v>57</v>
      </c>
      <c r="AL3254" s="101" t="s">
        <v>70</v>
      </c>
      <c r="AM3254" s="101" t="s">
        <v>60</v>
      </c>
      <c r="AN3254" s="101" t="s">
        <v>59</v>
      </c>
      <c r="AO3254" s="101">
        <v>4</v>
      </c>
      <c r="AP3254" s="101"/>
      <c r="AQ3254" s="101" t="s">
        <v>13079</v>
      </c>
      <c r="AR3254" s="101" t="s">
        <v>13080</v>
      </c>
      <c r="AS3254" s="89">
        <f t="shared" si="653"/>
        <v>5</v>
      </c>
      <c r="AT3254" s="24"/>
    </row>
    <row r="3255" spans="1:46" x14ac:dyDescent="0.5">
      <c r="A3255" s="101">
        <v>3438</v>
      </c>
      <c r="B3255" s="101"/>
      <c r="C3255" s="101"/>
      <c r="D3255" s="101" t="s">
        <v>13081</v>
      </c>
      <c r="E3255" s="24" t="s">
        <v>13082</v>
      </c>
      <c r="F3255" s="108" t="str">
        <f t="shared" si="648"/>
        <v>Nova</v>
      </c>
      <c r="G3255" s="101" t="s">
        <v>13083</v>
      </c>
      <c r="H3255" s="101" t="s">
        <v>11061</v>
      </c>
      <c r="I3255" s="101" t="s">
        <v>11061</v>
      </c>
      <c r="J3255" s="101" t="s">
        <v>52</v>
      </c>
      <c r="K3255" s="101" t="s">
        <v>920</v>
      </c>
      <c r="L3255" s="109">
        <v>45933</v>
      </c>
      <c r="M3255" s="109">
        <v>45933</v>
      </c>
      <c r="N3255" s="81">
        <f t="shared" si="651"/>
        <v>45933</v>
      </c>
      <c r="O3255" s="77" t="str">
        <f t="shared" ca="1" si="652"/>
        <v>Expired</v>
      </c>
      <c r="P3255" s="77" t="str" cm="1">
        <f t="array" aca="1" ref="P3255" ca="1">_xlfn.IFS((N3255-TODAY())&gt;=547,"06 Expires over 18 months",(N3255-TODAY())&gt;=365,"05 Expires in 18 months",(N3255-TODAY())&gt;=183,"04 Expires in 12 months",(N3255-TODAY())&gt;=92,"03 Expires in 6 months",(N3255-TODAY())&gt;=31,"02 Expires in 3 months",(N3255-TODAY())&gt;=0,"01 Expires in 30 days",(N3255-TODAY())&gt;=-31,"01 Expired last 30 days",(N3255-TODAY())&gt;=-92,"02 Expired last 3 months",(N3255-TODAY())&gt;=-183,"03 Expired last 6 months",(N3255-TODAY())&gt;=-365,"04 Expired last 12 months",(N3255-TODAY())&gt;=-547,"05 Expired last 18 months",TRUE,"06 Expired over 18 months")</f>
        <v>04 Expired last 12 months</v>
      </c>
      <c r="Q3255" s="65">
        <v>9020</v>
      </c>
      <c r="R3255" s="98">
        <f t="shared" si="655"/>
        <v>9020</v>
      </c>
      <c r="S3255" s="77" t="str" cm="1">
        <f t="array" ref="S3255">_xlfn.IFS(R3255&gt;5000000,"Gold",R3255&gt;=500000,"Silver",R3255&gt;30000,"Bronze",TRUE,"Transactional")</f>
        <v>Transactional</v>
      </c>
      <c r="T3255" s="24"/>
      <c r="U3255" s="27"/>
      <c r="V3255" s="27"/>
      <c r="W3255" s="77" t="str">
        <f t="shared" si="649"/>
        <v>No</v>
      </c>
      <c r="X3255" s="77" t="str">
        <f>IFERROR(_xlfn.XLOOKUP(J3255&amp;"||"&amp;K3255,'Mapping Ref.'!$J$2:$J$538,'Mapping Ref.'!$K$2:$K$538),"")</f>
        <v>Construction &amp; Estates</v>
      </c>
      <c r="Y3255" s="77" t="str" cm="1">
        <f t="array" ref="Y3255">_xlfn.IFS(R3255&gt;2000000,"For Publication",R3255&gt;100000,"PID",R3255&gt;30000,"RFQ",TRUE,"Transactional")</f>
        <v>Transactional</v>
      </c>
      <c r="Z3255" s="101" t="s">
        <v>2277</v>
      </c>
      <c r="AA3255" s="101">
        <v>1</v>
      </c>
      <c r="AB3255" s="101">
        <v>0</v>
      </c>
      <c r="AC3255" s="109">
        <v>45964</v>
      </c>
      <c r="AD3255" s="101" t="s">
        <v>326</v>
      </c>
      <c r="AE3255" s="101" t="s">
        <v>8733</v>
      </c>
      <c r="AF3255" s="101" t="s">
        <v>60</v>
      </c>
      <c r="AG3255" s="101" t="s">
        <v>59</v>
      </c>
      <c r="AH3255" s="101" t="s">
        <v>60</v>
      </c>
      <c r="AI3255" s="101">
        <v>3423173</v>
      </c>
      <c r="AJ3255" s="101" t="s">
        <v>59</v>
      </c>
      <c r="AK3255" s="101" t="s">
        <v>101</v>
      </c>
      <c r="AL3255" s="101" t="s">
        <v>70</v>
      </c>
      <c r="AM3255" s="101" t="s">
        <v>60</v>
      </c>
      <c r="AN3255" s="101" t="s">
        <v>59</v>
      </c>
      <c r="AO3255" s="101">
        <v>4</v>
      </c>
      <c r="AP3255" s="101"/>
      <c r="AQ3255" s="101" t="s">
        <v>13079</v>
      </c>
      <c r="AR3255" s="101" t="s">
        <v>13084</v>
      </c>
      <c r="AS3255" s="89">
        <v>0</v>
      </c>
      <c r="AT3255" s="24"/>
    </row>
    <row r="3256" spans="1:46" x14ac:dyDescent="0.5">
      <c r="A3256" s="101">
        <v>3439</v>
      </c>
      <c r="B3256" s="24" t="s">
        <v>506</v>
      </c>
      <c r="C3256" s="101"/>
      <c r="D3256" s="101" t="s">
        <v>13085</v>
      </c>
      <c r="E3256" s="24" t="s">
        <v>13086</v>
      </c>
      <c r="F3256" s="108" t="str">
        <f t="shared" si="648"/>
        <v>Global Waterproofing</v>
      </c>
      <c r="G3256" s="101" t="s">
        <v>13087</v>
      </c>
      <c r="H3256" s="101" t="s">
        <v>11061</v>
      </c>
      <c r="I3256" s="101" t="s">
        <v>11061</v>
      </c>
      <c r="J3256" s="101" t="s">
        <v>52</v>
      </c>
      <c r="K3256" s="101" t="s">
        <v>920</v>
      </c>
      <c r="L3256" s="109">
        <v>45748</v>
      </c>
      <c r="M3256" s="109">
        <v>46112</v>
      </c>
      <c r="N3256" s="81">
        <f t="shared" si="651"/>
        <v>46112</v>
      </c>
      <c r="O3256" s="77" t="str">
        <f t="shared" ca="1" si="652"/>
        <v>Expired</v>
      </c>
      <c r="P3256" s="77" t="str" cm="1">
        <f t="array" aca="1" ref="P3256" ca="1">_xlfn.IFS((N3256-TODAY())&gt;=547,"06 Expires over 18 months",(N3256-TODAY())&gt;=365,"05 Expires in 18 months",(N3256-TODAY())&gt;=183,"04 Expires in 12 months",(N3256-TODAY())&gt;=92,"03 Expires in 6 months",(N3256-TODAY())&gt;=31,"02 Expires in 3 months",(N3256-TODAY())&gt;=0,"01 Expires in 30 days",(N3256-TODAY())&gt;=-31,"01 Expired last 30 days",(N3256-TODAY())&gt;=-92,"02 Expired last 3 months",(N3256-TODAY())&gt;=-183,"03 Expired last 6 months",(N3256-TODAY())&gt;=-365,"04 Expired last 12 months",(N3256-TODAY())&gt;=-547,"05 Expired last 18 months",TRUE,"06 Expired over 18 months")</f>
        <v>03 Expired last 6 months</v>
      </c>
      <c r="Q3256" s="65">
        <v>25000</v>
      </c>
      <c r="R3256" s="98">
        <f t="shared" si="655"/>
        <v>25000</v>
      </c>
      <c r="S3256" s="77" t="str" cm="1">
        <f t="array" ref="S3256">_xlfn.IFS(R3256&gt;5000000,"Gold",R3256&gt;=500000,"Silver",R3256&gt;30000,"Bronze",TRUE,"Transactional")</f>
        <v>Transactional</v>
      </c>
      <c r="T3256" s="24"/>
      <c r="U3256" s="27"/>
      <c r="V3256" s="27"/>
      <c r="W3256" s="77" t="str">
        <f t="shared" si="649"/>
        <v>No</v>
      </c>
      <c r="X3256" s="77" t="str">
        <f>IFERROR(_xlfn.XLOOKUP(J3256&amp;"||"&amp;K3256,'Mapping Ref.'!$J$2:$J$538,'Mapping Ref.'!$K$2:$K$538),"")</f>
        <v>Construction &amp; Estates</v>
      </c>
      <c r="Y3256" s="77" t="str" cm="1">
        <f t="array" ref="Y3256">_xlfn.IFS(R3256&gt;2000000,"For Publication",R3256&gt;100000,"PID",R3256&gt;30000,"RFQ",TRUE,"Transactional")</f>
        <v>Transactional</v>
      </c>
      <c r="Z3256" s="101" t="s">
        <v>2277</v>
      </c>
      <c r="AA3256" s="101">
        <v>12</v>
      </c>
      <c r="AB3256" s="101">
        <v>0</v>
      </c>
      <c r="AC3256" s="109">
        <v>45964</v>
      </c>
      <c r="AD3256" s="101" t="s">
        <v>326</v>
      </c>
      <c r="AE3256" s="101" t="s">
        <v>8347</v>
      </c>
      <c r="AF3256" s="101" t="s">
        <v>60</v>
      </c>
      <c r="AG3256" s="101" t="s">
        <v>59</v>
      </c>
      <c r="AH3256" s="101" t="s">
        <v>60</v>
      </c>
      <c r="AI3256" s="101">
        <v>10448128</v>
      </c>
      <c r="AJ3256" s="101" t="s">
        <v>59</v>
      </c>
      <c r="AK3256" s="101" t="s">
        <v>101</v>
      </c>
      <c r="AL3256" s="101" t="s">
        <v>70</v>
      </c>
      <c r="AM3256" s="101" t="s">
        <v>60</v>
      </c>
      <c r="AN3256" s="101" t="s">
        <v>59</v>
      </c>
      <c r="AO3256" s="101">
        <v>0</v>
      </c>
      <c r="AP3256" s="101"/>
      <c r="AQ3256" s="101" t="s">
        <v>13088</v>
      </c>
      <c r="AR3256" s="101" t="s">
        <v>13089</v>
      </c>
      <c r="AS3256" s="89">
        <f>DATEDIF(L3256,N3256,"m")</f>
        <v>11</v>
      </c>
      <c r="AT3256" s="24"/>
    </row>
    <row r="3257" spans="1:46" x14ac:dyDescent="0.5">
      <c r="A3257" s="101">
        <v>3440</v>
      </c>
      <c r="B3257" s="101"/>
      <c r="C3257" s="101"/>
      <c r="D3257" s="101" t="s">
        <v>13090</v>
      </c>
      <c r="E3257" s="24" t="s">
        <v>13091</v>
      </c>
      <c r="F3257" s="108" t="str">
        <f t="shared" si="648"/>
        <v>Apex</v>
      </c>
      <c r="G3257" s="101" t="s">
        <v>13092</v>
      </c>
      <c r="H3257" s="101" t="s">
        <v>11061</v>
      </c>
      <c r="I3257" s="101" t="s">
        <v>11061</v>
      </c>
      <c r="J3257" s="101" t="s">
        <v>52</v>
      </c>
      <c r="K3257" s="101" t="s">
        <v>920</v>
      </c>
      <c r="L3257" s="109">
        <v>45827</v>
      </c>
      <c r="M3257" s="109">
        <v>45827</v>
      </c>
      <c r="N3257" s="81">
        <f t="shared" si="651"/>
        <v>45827</v>
      </c>
      <c r="O3257" s="77" t="str">
        <f t="shared" ca="1" si="652"/>
        <v>Expired</v>
      </c>
      <c r="P3257" s="77" t="str" cm="1">
        <f t="array" aca="1" ref="P3257" ca="1">_xlfn.IFS((N3257-TODAY())&gt;=547,"06 Expires over 18 months",(N3257-TODAY())&gt;=365,"05 Expires in 18 months",(N3257-TODAY())&gt;=183,"04 Expires in 12 months",(N3257-TODAY())&gt;=92,"03 Expires in 6 months",(N3257-TODAY())&gt;=31,"02 Expires in 3 months",(N3257-TODAY())&gt;=0,"01 Expires in 30 days",(N3257-TODAY())&gt;=-31,"01 Expired last 30 days",(N3257-TODAY())&gt;=-92,"02 Expired last 3 months",(N3257-TODAY())&gt;=-183,"03 Expired last 6 months",(N3257-TODAY())&gt;=-365,"04 Expired last 12 months",(N3257-TODAY())&gt;=-547,"05 Expired last 18 months",TRUE,"06 Expired over 18 months")</f>
        <v>05 Expired last 18 months</v>
      </c>
      <c r="Q3257" s="65">
        <v>17764</v>
      </c>
      <c r="R3257" s="98">
        <f t="shared" si="655"/>
        <v>17764</v>
      </c>
      <c r="S3257" s="77" t="str" cm="1">
        <f t="array" ref="S3257">_xlfn.IFS(R3257&gt;5000000,"Gold",R3257&gt;=500000,"Silver",R3257&gt;30000,"Bronze",TRUE,"Transactional")</f>
        <v>Transactional</v>
      </c>
      <c r="T3257" s="24"/>
      <c r="U3257" s="27"/>
      <c r="V3257" s="27"/>
      <c r="W3257" s="77" t="str">
        <f t="shared" si="649"/>
        <v>No</v>
      </c>
      <c r="X3257" s="77" t="str">
        <f>IFERROR(_xlfn.XLOOKUP(J3257&amp;"||"&amp;K3257,'Mapping Ref.'!$J$2:$J$538,'Mapping Ref.'!$K$2:$K$538),"")</f>
        <v>Construction &amp; Estates</v>
      </c>
      <c r="Y3257" s="77" t="str" cm="1">
        <f t="array" ref="Y3257">_xlfn.IFS(R3257&gt;2000000,"For Publication",R3257&gt;100000,"PID",R3257&gt;30000,"RFQ",TRUE,"Transactional")</f>
        <v>Transactional</v>
      </c>
      <c r="Z3257" s="101" t="s">
        <v>2277</v>
      </c>
      <c r="AA3257" s="101">
        <v>1</v>
      </c>
      <c r="AB3257" s="101">
        <v>0</v>
      </c>
      <c r="AC3257" s="109">
        <v>45964</v>
      </c>
      <c r="AD3257" s="101" t="s">
        <v>326</v>
      </c>
      <c r="AE3257" s="101" t="s">
        <v>8528</v>
      </c>
      <c r="AF3257" s="101" t="s">
        <v>60</v>
      </c>
      <c r="AG3257" s="101" t="s">
        <v>59</v>
      </c>
      <c r="AH3257" s="101" t="s">
        <v>60</v>
      </c>
      <c r="AI3257" s="101">
        <v>5715137</v>
      </c>
      <c r="AJ3257" s="101" t="s">
        <v>59</v>
      </c>
      <c r="AK3257" s="101" t="s">
        <v>101</v>
      </c>
      <c r="AL3257" s="101" t="s">
        <v>70</v>
      </c>
      <c r="AM3257" s="101" t="s">
        <v>60</v>
      </c>
      <c r="AN3257" s="101" t="s">
        <v>59</v>
      </c>
      <c r="AO3257" s="101">
        <v>0</v>
      </c>
      <c r="AP3257" s="101"/>
      <c r="AQ3257" s="101" t="s">
        <v>13093</v>
      </c>
      <c r="AR3257" s="101" t="s">
        <v>13093</v>
      </c>
      <c r="AS3257" s="89">
        <v>0</v>
      </c>
      <c r="AT3257" s="24"/>
    </row>
    <row r="3258" spans="1:46" x14ac:dyDescent="0.5">
      <c r="A3258" s="101">
        <v>3441</v>
      </c>
      <c r="B3258" s="24" t="s">
        <v>506</v>
      </c>
      <c r="C3258" s="101"/>
      <c r="D3258" s="101" t="s">
        <v>13094</v>
      </c>
      <c r="E3258" s="24" t="s">
        <v>13095</v>
      </c>
      <c r="F3258" s="108" t="str">
        <f t="shared" si="648"/>
        <v>Apex</v>
      </c>
      <c r="G3258" s="101" t="s">
        <v>13092</v>
      </c>
      <c r="H3258" s="101" t="s">
        <v>11061</v>
      </c>
      <c r="I3258" s="101" t="s">
        <v>11061</v>
      </c>
      <c r="J3258" s="101" t="s">
        <v>52</v>
      </c>
      <c r="K3258" s="101" t="s">
        <v>920</v>
      </c>
      <c r="L3258" s="109">
        <v>45929</v>
      </c>
      <c r="M3258" s="109">
        <v>46112</v>
      </c>
      <c r="N3258" s="81">
        <f t="shared" si="651"/>
        <v>46112</v>
      </c>
      <c r="O3258" s="77" t="str">
        <f t="shared" ca="1" si="652"/>
        <v>Expired</v>
      </c>
      <c r="P3258" s="77" t="str" cm="1">
        <f t="array" aca="1" ref="P3258" ca="1">_xlfn.IFS((N3258-TODAY())&gt;=547,"06 Expires over 18 months",(N3258-TODAY())&gt;=365,"05 Expires in 18 months",(N3258-TODAY())&gt;=183,"04 Expires in 12 months",(N3258-TODAY())&gt;=92,"03 Expires in 6 months",(N3258-TODAY())&gt;=31,"02 Expires in 3 months",(N3258-TODAY())&gt;=0,"01 Expires in 30 days",(N3258-TODAY())&gt;=-31,"01 Expired last 30 days",(N3258-TODAY())&gt;=-92,"02 Expired last 3 months",(N3258-TODAY())&gt;=-183,"03 Expired last 6 months",(N3258-TODAY())&gt;=-365,"04 Expired last 12 months",(N3258-TODAY())&gt;=-547,"05 Expired last 18 months",TRUE,"06 Expired over 18 months")</f>
        <v>03 Expired last 6 months</v>
      </c>
      <c r="Q3258" s="65">
        <v>15500</v>
      </c>
      <c r="R3258" s="98">
        <f t="shared" si="655"/>
        <v>15500</v>
      </c>
      <c r="S3258" s="77" t="str" cm="1">
        <f t="array" ref="S3258">_xlfn.IFS(R3258&gt;5000000,"Gold",R3258&gt;=500000,"Silver",R3258&gt;30000,"Bronze",TRUE,"Transactional")</f>
        <v>Transactional</v>
      </c>
      <c r="T3258" s="24"/>
      <c r="U3258" s="27"/>
      <c r="V3258" s="27"/>
      <c r="W3258" s="77" t="str">
        <f t="shared" si="649"/>
        <v>No</v>
      </c>
      <c r="X3258" s="77" t="str">
        <f>IFERROR(_xlfn.XLOOKUP(J3258&amp;"||"&amp;K3258,'Mapping Ref.'!$J$2:$J$538,'Mapping Ref.'!$K$2:$K$538),"")</f>
        <v>Construction &amp; Estates</v>
      </c>
      <c r="Y3258" s="77" t="str" cm="1">
        <f t="array" ref="Y3258">_xlfn.IFS(R3258&gt;2000000,"For Publication",R3258&gt;100000,"PID",R3258&gt;30000,"RFQ",TRUE,"Transactional")</f>
        <v>Transactional</v>
      </c>
      <c r="Z3258" s="101" t="s">
        <v>2277</v>
      </c>
      <c r="AA3258" s="101">
        <v>6</v>
      </c>
      <c r="AB3258" s="101">
        <v>0</v>
      </c>
      <c r="AC3258" s="109">
        <v>45964</v>
      </c>
      <c r="AD3258" s="101" t="s">
        <v>326</v>
      </c>
      <c r="AE3258" s="101" t="s">
        <v>8733</v>
      </c>
      <c r="AF3258" s="101" t="s">
        <v>60</v>
      </c>
      <c r="AG3258" s="101" t="s">
        <v>59</v>
      </c>
      <c r="AH3258" s="101" t="s">
        <v>60</v>
      </c>
      <c r="AI3258" s="101" t="s">
        <v>13093</v>
      </c>
      <c r="AJ3258" s="101" t="s">
        <v>59</v>
      </c>
      <c r="AK3258" s="101" t="s">
        <v>101</v>
      </c>
      <c r="AL3258" s="101" t="s">
        <v>70</v>
      </c>
      <c r="AM3258" s="101" t="s">
        <v>60</v>
      </c>
      <c r="AN3258" s="101" t="s">
        <v>59</v>
      </c>
      <c r="AO3258" s="101">
        <v>0</v>
      </c>
      <c r="AP3258" s="101"/>
      <c r="AQ3258" s="101" t="s">
        <v>13093</v>
      </c>
      <c r="AR3258" s="101" t="s">
        <v>13093</v>
      </c>
      <c r="AS3258" s="89">
        <f t="shared" ref="AS3258:AS3264" si="656">DATEDIF(L3258,N3258,"m")</f>
        <v>6</v>
      </c>
      <c r="AT3258" s="24"/>
    </row>
    <row r="3259" spans="1:46" x14ac:dyDescent="0.5">
      <c r="A3259" s="101">
        <v>3442</v>
      </c>
      <c r="B3259" s="24" t="s">
        <v>506</v>
      </c>
      <c r="C3259" s="101"/>
      <c r="D3259" s="101" t="s">
        <v>12985</v>
      </c>
      <c r="E3259" s="24" t="s">
        <v>12986</v>
      </c>
      <c r="F3259" s="108" t="str">
        <f t="shared" si="648"/>
        <v>Pinnacle Event Staff Ltd</v>
      </c>
      <c r="G3259" s="101" t="s">
        <v>12987</v>
      </c>
      <c r="H3259" s="101" t="s">
        <v>8442</v>
      </c>
      <c r="I3259" s="101" t="s">
        <v>8442</v>
      </c>
      <c r="J3259" s="101" t="s">
        <v>52</v>
      </c>
      <c r="K3259" s="101" t="s">
        <v>920</v>
      </c>
      <c r="L3259" s="109">
        <v>45964</v>
      </c>
      <c r="M3259" s="109">
        <v>46693</v>
      </c>
      <c r="N3259" s="81">
        <f t="shared" si="651"/>
        <v>47059</v>
      </c>
      <c r="O3259" s="77" t="str">
        <f t="shared" ca="1" si="652"/>
        <v>Live</v>
      </c>
      <c r="P3259" s="77" t="str" cm="1">
        <f t="array" aca="1" ref="P3259" ca="1">_xlfn.IFS((N3259-TODAY())&gt;=547,"06 Expires over 18 months",(N3259-TODAY())&gt;=365,"05 Expires in 18 months",(N3259-TODAY())&gt;=183,"04 Expires in 12 months",(N3259-TODAY())&gt;=92,"03 Expires in 6 months",(N3259-TODAY())&gt;=31,"02 Expires in 3 months",(N3259-TODAY())&gt;=0,"01 Expires in 30 days",(N3259-TODAY())&gt;=-31,"01 Expired last 30 days",(N3259-TODAY())&gt;=-92,"02 Expired last 3 months",(N3259-TODAY())&gt;=-183,"03 Expired last 6 months",(N3259-TODAY())&gt;=-365,"04 Expired last 12 months",(N3259-TODAY())&gt;=-547,"05 Expired last 18 months",TRUE,"06 Expired over 18 months")</f>
        <v>06 Expires over 18 months</v>
      </c>
      <c r="Q3259" s="65">
        <v>9830</v>
      </c>
      <c r="R3259" s="98">
        <f t="shared" si="655"/>
        <v>28670.833333333332</v>
      </c>
      <c r="S3259" s="77" t="str" cm="1">
        <f t="array" ref="S3259">_xlfn.IFS(R3259&gt;5000000,"Gold",R3259&gt;=500000,"Silver",R3259&gt;30000,"Bronze",TRUE,"Transactional")</f>
        <v>Transactional</v>
      </c>
      <c r="T3259" s="24"/>
      <c r="U3259" s="27"/>
      <c r="V3259" s="27"/>
      <c r="W3259" s="77" t="str">
        <f t="shared" si="649"/>
        <v>Yes</v>
      </c>
      <c r="X3259" s="77" t="str">
        <f>IFERROR(_xlfn.XLOOKUP(J3259&amp;"||"&amp;K3259,'Mapping Ref.'!$J$2:$J$538,'Mapping Ref.'!$K$2:$K$538),"")</f>
        <v>Construction &amp; Estates</v>
      </c>
      <c r="Y3259" s="77" t="str" cm="1">
        <f t="array" ref="Y3259">_xlfn.IFS(R3259&gt;2000000,"For Publication",R3259&gt;100000,"PID",R3259&gt;30000,"RFQ",TRUE,"Transactional")</f>
        <v>Transactional</v>
      </c>
      <c r="Z3259" s="101" t="s">
        <v>8586</v>
      </c>
      <c r="AA3259" s="101">
        <v>24</v>
      </c>
      <c r="AB3259" s="101">
        <v>12</v>
      </c>
      <c r="AC3259" s="109">
        <v>45964</v>
      </c>
      <c r="AD3259" s="101" t="s">
        <v>58</v>
      </c>
      <c r="AE3259" s="101" t="s">
        <v>8467</v>
      </c>
      <c r="AF3259" s="101" t="s">
        <v>60</v>
      </c>
      <c r="AG3259" s="101" t="s">
        <v>59</v>
      </c>
      <c r="AH3259" s="101" t="s">
        <v>60</v>
      </c>
      <c r="AI3259" s="101">
        <v>8091906</v>
      </c>
      <c r="AJ3259" s="101" t="s">
        <v>60</v>
      </c>
      <c r="AK3259" s="101" t="s">
        <v>101</v>
      </c>
      <c r="AL3259" s="101" t="s">
        <v>70</v>
      </c>
      <c r="AM3259" s="101" t="s">
        <v>60</v>
      </c>
      <c r="AN3259" s="101" t="s">
        <v>59</v>
      </c>
      <c r="AO3259" s="101">
        <v>0</v>
      </c>
      <c r="AP3259" s="101"/>
      <c r="AQ3259" s="101" t="s">
        <v>12988</v>
      </c>
      <c r="AR3259" s="101" t="s">
        <v>12989</v>
      </c>
      <c r="AS3259" s="89">
        <f t="shared" si="656"/>
        <v>35</v>
      </c>
      <c r="AT3259" s="24"/>
    </row>
    <row r="3260" spans="1:46" x14ac:dyDescent="0.5">
      <c r="A3260" s="101">
        <v>3443</v>
      </c>
      <c r="B3260" s="24" t="s">
        <v>506</v>
      </c>
      <c r="C3260" s="101"/>
      <c r="D3260" s="101" t="s">
        <v>13096</v>
      </c>
      <c r="E3260" s="24" t="s">
        <v>13097</v>
      </c>
      <c r="F3260" s="108" t="str">
        <f t="shared" si="648"/>
        <v>PRICEWATERHOUSECOOPERS LLP</v>
      </c>
      <c r="G3260" s="101" t="s">
        <v>4246</v>
      </c>
      <c r="H3260" s="101" t="s">
        <v>3282</v>
      </c>
      <c r="I3260" s="101" t="s">
        <v>10463</v>
      </c>
      <c r="J3260" s="101" t="s">
        <v>107</v>
      </c>
      <c r="K3260" s="101" t="s">
        <v>3283</v>
      </c>
      <c r="L3260" s="109">
        <v>45995</v>
      </c>
      <c r="M3260" s="109">
        <v>47090</v>
      </c>
      <c r="N3260" s="81">
        <f t="shared" si="651"/>
        <v>47090</v>
      </c>
      <c r="O3260" s="77" t="str">
        <f t="shared" ca="1" si="652"/>
        <v>Live</v>
      </c>
      <c r="P3260" s="77" t="str" cm="1">
        <f t="array" aca="1" ref="P3260" ca="1">_xlfn.IFS((N3260-TODAY())&gt;=547,"06 Expires over 18 months",(N3260-TODAY())&gt;=365,"05 Expires in 18 months",(N3260-TODAY())&gt;=183,"04 Expires in 12 months",(N3260-TODAY())&gt;=92,"03 Expires in 6 months",(N3260-TODAY())&gt;=31,"02 Expires in 3 months",(N3260-TODAY())&gt;=0,"01 Expires in 30 days",(N3260-TODAY())&gt;=-31,"01 Expired last 30 days",(N3260-TODAY())&gt;=-92,"02 Expired last 3 months",(N3260-TODAY())&gt;=-183,"03 Expired last 6 months",(N3260-TODAY())&gt;=-365,"04 Expired last 12 months",(N3260-TODAY())&gt;=-547,"05 Expired last 18 months",TRUE,"06 Expired over 18 months")</f>
        <v>06 Expires over 18 months</v>
      </c>
      <c r="Q3260" s="65">
        <v>6666</v>
      </c>
      <c r="R3260" s="98">
        <f t="shared" si="655"/>
        <v>19442.5</v>
      </c>
      <c r="S3260" s="77" t="str" cm="1">
        <f t="array" ref="S3260">_xlfn.IFS(R3260&gt;5000000,"Gold",R3260&gt;=500000,"Silver",R3260&gt;30000,"Bronze",TRUE,"Transactional")</f>
        <v>Transactional</v>
      </c>
      <c r="T3260" s="24"/>
      <c r="U3260" s="27"/>
      <c r="V3260" s="27"/>
      <c r="W3260" s="77" t="str">
        <f t="shared" si="649"/>
        <v>No</v>
      </c>
      <c r="X3260" s="77" t="str">
        <f>IFERROR(_xlfn.XLOOKUP(J3260&amp;"||"&amp;K3260,'Mapping Ref.'!$J$2:$J$538,'Mapping Ref.'!$K$2:$K$538),"")</f>
        <v>Construction &amp; Estates</v>
      </c>
      <c r="Y3260" s="77" t="str" cm="1">
        <f t="array" ref="Y3260">_xlfn.IFS(R3260&gt;2000000,"For Publication",R3260&gt;100000,"PID",R3260&gt;30000,"RFQ",TRUE,"Transactional")</f>
        <v>Transactional</v>
      </c>
      <c r="Z3260" s="101" t="s">
        <v>2277</v>
      </c>
      <c r="AA3260" s="101">
        <v>36</v>
      </c>
      <c r="AB3260" s="101">
        <v>0</v>
      </c>
      <c r="AC3260" s="109">
        <v>45966</v>
      </c>
      <c r="AD3260" s="101" t="s">
        <v>58</v>
      </c>
      <c r="AE3260" s="101" t="s">
        <v>8375</v>
      </c>
      <c r="AF3260" s="101" t="s">
        <v>60</v>
      </c>
      <c r="AG3260" s="101" t="s">
        <v>60</v>
      </c>
      <c r="AH3260" s="101" t="s">
        <v>60</v>
      </c>
      <c r="AI3260" s="101" t="s">
        <v>4249</v>
      </c>
      <c r="AJ3260" s="101" t="s">
        <v>59</v>
      </c>
      <c r="AK3260" s="101" t="s">
        <v>101</v>
      </c>
      <c r="AL3260" s="101" t="s">
        <v>70</v>
      </c>
      <c r="AM3260" s="101" t="s">
        <v>60</v>
      </c>
      <c r="AN3260" s="101" t="s">
        <v>59</v>
      </c>
      <c r="AO3260" s="101">
        <v>0</v>
      </c>
      <c r="AP3260" s="101"/>
      <c r="AQ3260" s="101" t="s">
        <v>13098</v>
      </c>
      <c r="AR3260" s="101" t="s">
        <v>13099</v>
      </c>
      <c r="AS3260" s="89">
        <f t="shared" si="656"/>
        <v>35</v>
      </c>
      <c r="AT3260" s="24"/>
    </row>
    <row r="3261" spans="1:46" x14ac:dyDescent="0.5">
      <c r="A3261" s="101">
        <v>3444</v>
      </c>
      <c r="B3261" s="24" t="s">
        <v>506</v>
      </c>
      <c r="C3261" s="101"/>
      <c r="D3261" s="101" t="s">
        <v>13100</v>
      </c>
      <c r="E3261" s="24" t="s">
        <v>13101</v>
      </c>
      <c r="F3261" s="108" t="str">
        <f t="shared" si="648"/>
        <v>CERTAS ENERGY UK LTD</v>
      </c>
      <c r="G3261" s="101" t="s">
        <v>3099</v>
      </c>
      <c r="H3261" s="101" t="s">
        <v>3282</v>
      </c>
      <c r="I3261" s="101" t="s">
        <v>10463</v>
      </c>
      <c r="J3261" s="101" t="s">
        <v>107</v>
      </c>
      <c r="K3261" s="101" t="s">
        <v>3283</v>
      </c>
      <c r="L3261" s="109">
        <v>45966</v>
      </c>
      <c r="M3261" s="109">
        <v>47061</v>
      </c>
      <c r="N3261" s="81">
        <f t="shared" si="651"/>
        <v>47426</v>
      </c>
      <c r="O3261" s="77" t="str">
        <f t="shared" ca="1" si="652"/>
        <v>Live</v>
      </c>
      <c r="P3261" s="77" t="str" cm="1">
        <f t="array" aca="1" ref="P3261" ca="1">_xlfn.IFS((N3261-TODAY())&gt;=547,"06 Expires over 18 months",(N3261-TODAY())&gt;=365,"05 Expires in 18 months",(N3261-TODAY())&gt;=183,"04 Expires in 12 months",(N3261-TODAY())&gt;=92,"03 Expires in 6 months",(N3261-TODAY())&gt;=31,"02 Expires in 3 months",(N3261-TODAY())&gt;=0,"01 Expires in 30 days",(N3261-TODAY())&gt;=-31,"01 Expired last 30 days",(N3261-TODAY())&gt;=-92,"02 Expired last 3 months",(N3261-TODAY())&gt;=-183,"03 Expired last 6 months",(N3261-TODAY())&gt;=-365,"04 Expired last 12 months",(N3261-TODAY())&gt;=-547,"05 Expired last 18 months",TRUE,"06 Expired over 18 months")</f>
        <v>06 Expires over 18 months</v>
      </c>
      <c r="Q3261" s="65">
        <v>70000</v>
      </c>
      <c r="R3261" s="98">
        <f t="shared" si="655"/>
        <v>274166.66666666669</v>
      </c>
      <c r="S3261" s="77" t="str" cm="1">
        <f t="array" ref="S3261">_xlfn.IFS(R3261&gt;5000000,"Gold",R3261&gt;=500000,"Silver",R3261&gt;30000,"Bronze",TRUE,"Transactional")</f>
        <v>Bronze</v>
      </c>
      <c r="T3261" s="24"/>
      <c r="U3261" s="27"/>
      <c r="V3261" s="27"/>
      <c r="W3261" s="77" t="str">
        <f t="shared" si="649"/>
        <v>Yes</v>
      </c>
      <c r="X3261" s="77" t="str">
        <f>IFERROR(_xlfn.XLOOKUP(J3261&amp;"||"&amp;K3261,'Mapping Ref.'!$J$2:$J$538,'Mapping Ref.'!$K$2:$K$538),"")</f>
        <v>Construction &amp; Estates</v>
      </c>
      <c r="Y3261" s="77" t="str" cm="1">
        <f t="array" ref="Y3261">_xlfn.IFS(R3261&gt;2000000,"For Publication",R3261&gt;100000,"PID",R3261&gt;30000,"RFQ",TRUE,"Transactional")</f>
        <v>PID</v>
      </c>
      <c r="Z3261" s="101" t="s">
        <v>2277</v>
      </c>
      <c r="AA3261" s="101">
        <v>24</v>
      </c>
      <c r="AB3261" s="101">
        <v>12</v>
      </c>
      <c r="AC3261" s="109">
        <v>45966</v>
      </c>
      <c r="AD3261" s="101" t="s">
        <v>58</v>
      </c>
      <c r="AE3261" s="101" t="s">
        <v>13102</v>
      </c>
      <c r="AF3261" s="101" t="s">
        <v>60</v>
      </c>
      <c r="AG3261" s="101" t="s">
        <v>60</v>
      </c>
      <c r="AH3261" s="101" t="s">
        <v>60</v>
      </c>
      <c r="AI3261" s="101">
        <v>4168225</v>
      </c>
      <c r="AJ3261" s="101" t="s">
        <v>59</v>
      </c>
      <c r="AK3261" s="101" t="s">
        <v>86</v>
      </c>
      <c r="AL3261" s="101" t="s">
        <v>70</v>
      </c>
      <c r="AM3261" s="101" t="s">
        <v>60</v>
      </c>
      <c r="AN3261" s="101" t="s">
        <v>59</v>
      </c>
      <c r="AO3261" s="101">
        <v>0</v>
      </c>
      <c r="AP3261" s="101"/>
      <c r="AQ3261" s="101" t="s">
        <v>13103</v>
      </c>
      <c r="AR3261" s="101" t="s">
        <v>13104</v>
      </c>
      <c r="AS3261" s="89">
        <f t="shared" si="656"/>
        <v>47</v>
      </c>
      <c r="AT3261" s="24" t="s">
        <v>3099</v>
      </c>
    </row>
    <row r="3262" spans="1:46" x14ac:dyDescent="0.5">
      <c r="A3262" s="101">
        <v>3446</v>
      </c>
      <c r="B3262" s="24" t="s">
        <v>506</v>
      </c>
      <c r="C3262" s="101"/>
      <c r="D3262" s="101" t="s">
        <v>13105</v>
      </c>
      <c r="E3262" s="24" t="s">
        <v>13106</v>
      </c>
      <c r="F3262" s="108" t="str">
        <f t="shared" si="648"/>
        <v>HEATHROW TRUCK CENTRE LIMITED</v>
      </c>
      <c r="G3262" s="101" t="s">
        <v>9311</v>
      </c>
      <c r="H3262" s="101" t="s">
        <v>3282</v>
      </c>
      <c r="I3262" s="101" t="s">
        <v>10463</v>
      </c>
      <c r="J3262" s="101" t="s">
        <v>107</v>
      </c>
      <c r="K3262" s="101" t="s">
        <v>3283</v>
      </c>
      <c r="L3262" s="109">
        <v>45966</v>
      </c>
      <c r="M3262" s="109">
        <v>47061</v>
      </c>
      <c r="N3262" s="81">
        <f t="shared" si="651"/>
        <v>47426</v>
      </c>
      <c r="O3262" s="77" t="str">
        <f t="shared" ca="1" si="652"/>
        <v>Live</v>
      </c>
      <c r="P3262" s="77" t="str" cm="1">
        <f t="array" aca="1" ref="P3262" ca="1">_xlfn.IFS((N3262-TODAY())&gt;=547,"06 Expires over 18 months",(N3262-TODAY())&gt;=365,"05 Expires in 18 months",(N3262-TODAY())&gt;=183,"04 Expires in 12 months",(N3262-TODAY())&gt;=92,"03 Expires in 6 months",(N3262-TODAY())&gt;=31,"02 Expires in 3 months",(N3262-TODAY())&gt;=0,"01 Expires in 30 days",(N3262-TODAY())&gt;=-31,"01 Expired last 30 days",(N3262-TODAY())&gt;=-92,"02 Expired last 3 months",(N3262-TODAY())&gt;=-183,"03 Expired last 6 months",(N3262-TODAY())&gt;=-365,"04 Expired last 12 months",(N3262-TODAY())&gt;=-547,"05 Expired last 18 months",TRUE,"06 Expired over 18 months")</f>
        <v>06 Expires over 18 months</v>
      </c>
      <c r="Q3262" s="65">
        <v>70000</v>
      </c>
      <c r="R3262" s="98">
        <f t="shared" si="655"/>
        <v>274166.66666666669</v>
      </c>
      <c r="S3262" s="77" t="str" cm="1">
        <f t="array" ref="S3262">_xlfn.IFS(R3262&gt;5000000,"Gold",R3262&gt;=500000,"Silver",R3262&gt;30000,"Bronze",TRUE,"Transactional")</f>
        <v>Bronze</v>
      </c>
      <c r="T3262" s="24"/>
      <c r="U3262" s="27"/>
      <c r="V3262" s="27"/>
      <c r="W3262" s="77" t="str">
        <f t="shared" si="649"/>
        <v>Yes</v>
      </c>
      <c r="X3262" s="77" t="str">
        <f>IFERROR(_xlfn.XLOOKUP(J3262&amp;"||"&amp;K3262,'Mapping Ref.'!$J$2:$J$538,'Mapping Ref.'!$K$2:$K$538),"")</f>
        <v>Construction &amp; Estates</v>
      </c>
      <c r="Y3262" s="77" t="str" cm="1">
        <f t="array" ref="Y3262">_xlfn.IFS(R3262&gt;2000000,"For Publication",R3262&gt;100000,"PID",R3262&gt;30000,"RFQ",TRUE,"Transactional")</f>
        <v>PID</v>
      </c>
      <c r="Z3262" s="101" t="s">
        <v>2277</v>
      </c>
      <c r="AA3262" s="101">
        <v>24</v>
      </c>
      <c r="AB3262" s="101">
        <v>12</v>
      </c>
      <c r="AC3262" s="109">
        <v>45966</v>
      </c>
      <c r="AD3262" s="101" t="s">
        <v>58</v>
      </c>
      <c r="AE3262" s="101" t="s">
        <v>13107</v>
      </c>
      <c r="AF3262" s="101" t="s">
        <v>59</v>
      </c>
      <c r="AG3262" s="101" t="s">
        <v>60</v>
      </c>
      <c r="AH3262" s="101" t="s">
        <v>60</v>
      </c>
      <c r="AI3262" s="101">
        <v>2067793</v>
      </c>
      <c r="AJ3262" s="101" t="s">
        <v>59</v>
      </c>
      <c r="AK3262" s="101" t="s">
        <v>86</v>
      </c>
      <c r="AL3262" s="101" t="s">
        <v>70</v>
      </c>
      <c r="AM3262" s="101" t="s">
        <v>60</v>
      </c>
      <c r="AN3262" s="101" t="s">
        <v>59</v>
      </c>
      <c r="AO3262" s="101">
        <v>0</v>
      </c>
      <c r="AP3262" s="101"/>
      <c r="AQ3262" s="101" t="s">
        <v>9314</v>
      </c>
      <c r="AR3262" s="101" t="s">
        <v>13108</v>
      </c>
      <c r="AS3262" s="89">
        <f t="shared" si="656"/>
        <v>47</v>
      </c>
      <c r="AT3262" s="24"/>
    </row>
    <row r="3263" spans="1:46" x14ac:dyDescent="0.5">
      <c r="A3263" s="101">
        <v>3447</v>
      </c>
      <c r="B3263" s="24" t="s">
        <v>506</v>
      </c>
      <c r="C3263" s="101"/>
      <c r="D3263" s="101" t="s">
        <v>13109</v>
      </c>
      <c r="E3263" s="24" t="s">
        <v>13110</v>
      </c>
      <c r="F3263" s="108" t="str">
        <f t="shared" si="648"/>
        <v>The Association of Safeguarding Partners (TASP)</v>
      </c>
      <c r="G3263" s="101" t="s">
        <v>13111</v>
      </c>
      <c r="H3263" s="101" t="s">
        <v>7715</v>
      </c>
      <c r="I3263" s="101" t="s">
        <v>7715</v>
      </c>
      <c r="J3263" s="101" t="s">
        <v>190</v>
      </c>
      <c r="K3263" s="24" t="s">
        <v>755</v>
      </c>
      <c r="L3263" s="109">
        <v>45966</v>
      </c>
      <c r="M3263" s="109">
        <v>46331</v>
      </c>
      <c r="N3263" s="81">
        <f t="shared" si="651"/>
        <v>47792</v>
      </c>
      <c r="O3263" s="77" t="str">
        <f t="shared" ca="1" si="652"/>
        <v>Live</v>
      </c>
      <c r="P3263" s="77" t="str" cm="1">
        <f t="array" aca="1" ref="P3263" ca="1">_xlfn.IFS((N3263-TODAY())&gt;=547,"06 Expires over 18 months",(N3263-TODAY())&gt;=365,"05 Expires in 18 months",(N3263-TODAY())&gt;=183,"04 Expires in 12 months",(N3263-TODAY())&gt;=92,"03 Expires in 6 months",(N3263-TODAY())&gt;=31,"02 Expires in 3 months",(N3263-TODAY())&gt;=0,"01 Expires in 30 days",(N3263-TODAY())&gt;=-31,"01 Expired last 30 days",(N3263-TODAY())&gt;=-92,"02 Expired last 3 months",(N3263-TODAY())&gt;=-183,"03 Expired last 6 months",(N3263-TODAY())&gt;=-365,"04 Expired last 12 months",(N3263-TODAY())&gt;=-547,"05 Expired last 18 months",TRUE,"06 Expired over 18 months")</f>
        <v>06 Expires over 18 months</v>
      </c>
      <c r="Q3263" s="65">
        <v>750</v>
      </c>
      <c r="R3263" s="98">
        <f t="shared" si="655"/>
        <v>3750</v>
      </c>
      <c r="S3263" s="77" t="str" cm="1">
        <f t="array" ref="S3263">_xlfn.IFS(R3263&gt;5000000,"Gold",R3263&gt;=500000,"Silver",R3263&gt;30000,"Bronze",TRUE,"Transactional")</f>
        <v>Transactional</v>
      </c>
      <c r="T3263" s="24"/>
      <c r="U3263" s="27"/>
      <c r="V3263" s="27"/>
      <c r="W3263" s="77" t="str">
        <f t="shared" si="649"/>
        <v>Yes</v>
      </c>
      <c r="X3263" s="77" t="str">
        <f>IFERROR(_xlfn.XLOOKUP(J3263&amp;"||"&amp;K3263,'Mapping Ref.'!$J$2:$J$538,'Mapping Ref.'!$K$2:$K$538),"")</f>
        <v>Childrens &amp; Adults</v>
      </c>
      <c r="Y3263" s="77" t="str" cm="1">
        <f t="array" ref="Y3263">_xlfn.IFS(R3263&gt;2000000,"For Publication",R3263&gt;100000,"PID",R3263&gt;30000,"RFQ",TRUE,"Transactional")</f>
        <v>Transactional</v>
      </c>
      <c r="Z3263" s="101" t="s">
        <v>8586</v>
      </c>
      <c r="AA3263" s="101">
        <v>12</v>
      </c>
      <c r="AB3263" s="101">
        <v>48</v>
      </c>
      <c r="AC3263" s="109">
        <v>45966</v>
      </c>
      <c r="AD3263" s="101" t="s">
        <v>58</v>
      </c>
      <c r="AE3263" s="101" t="s">
        <v>8375</v>
      </c>
      <c r="AF3263" s="101" t="s">
        <v>59</v>
      </c>
      <c r="AG3263" s="101" t="s">
        <v>59</v>
      </c>
      <c r="AH3263" s="101" t="s">
        <v>60</v>
      </c>
      <c r="AI3263" s="101" t="s">
        <v>8471</v>
      </c>
      <c r="AJ3263" s="101" t="s">
        <v>60</v>
      </c>
      <c r="AK3263" s="101" t="s">
        <v>86</v>
      </c>
      <c r="AL3263" s="101" t="s">
        <v>70</v>
      </c>
      <c r="AM3263" s="101" t="s">
        <v>59</v>
      </c>
      <c r="AN3263" s="101" t="s">
        <v>59</v>
      </c>
      <c r="AO3263" s="101">
        <v>0</v>
      </c>
      <c r="AP3263" s="101"/>
      <c r="AQ3263" s="101" t="s">
        <v>13112</v>
      </c>
      <c r="AR3263" s="101" t="s">
        <v>13113</v>
      </c>
      <c r="AS3263" s="89">
        <f t="shared" si="656"/>
        <v>60</v>
      </c>
      <c r="AT3263" s="24"/>
    </row>
    <row r="3264" spans="1:46" x14ac:dyDescent="0.5">
      <c r="A3264" s="101">
        <v>3448</v>
      </c>
      <c r="B3264" s="101"/>
      <c r="C3264" s="101"/>
      <c r="D3264" s="101" t="s">
        <v>13114</v>
      </c>
      <c r="E3264" s="24" t="s">
        <v>13115</v>
      </c>
      <c r="F3264" s="108" t="str">
        <f t="shared" si="648"/>
        <v>DIRECT CATERING EQUIPMENT LTD</v>
      </c>
      <c r="G3264" s="101" t="s">
        <v>1034</v>
      </c>
      <c r="H3264" s="101" t="s">
        <v>768</v>
      </c>
      <c r="I3264" s="101" t="s">
        <v>6325</v>
      </c>
      <c r="J3264" s="101" t="s">
        <v>190</v>
      </c>
      <c r="K3264" s="101" t="s">
        <v>9208</v>
      </c>
      <c r="L3264" s="109">
        <v>45966</v>
      </c>
      <c r="M3264" s="109">
        <v>45991</v>
      </c>
      <c r="N3264" s="81">
        <f t="shared" si="651"/>
        <v>45991</v>
      </c>
      <c r="O3264" s="77" t="str">
        <f t="shared" ca="1" si="652"/>
        <v>Expired</v>
      </c>
      <c r="P3264" s="77" t="str" cm="1">
        <f t="array" aca="1" ref="P3264" ca="1">_xlfn.IFS((N3264-TODAY())&gt;=547,"06 Expires over 18 months",(N3264-TODAY())&gt;=365,"05 Expires in 18 months",(N3264-TODAY())&gt;=183,"04 Expires in 12 months",(N3264-TODAY())&gt;=92,"03 Expires in 6 months",(N3264-TODAY())&gt;=31,"02 Expires in 3 months",(N3264-TODAY())&gt;=0,"01 Expires in 30 days",(N3264-TODAY())&gt;=-31,"01 Expired last 30 days",(N3264-TODAY())&gt;=-92,"02 Expired last 3 months",(N3264-TODAY())&gt;=-183,"03 Expired last 6 months",(N3264-TODAY())&gt;=-365,"04 Expired last 12 months",(N3264-TODAY())&gt;=-547,"05 Expired last 18 months",TRUE,"06 Expired over 18 months")</f>
        <v>04 Expired last 12 months</v>
      </c>
      <c r="Q3264" s="65">
        <v>6790</v>
      </c>
      <c r="R3264" s="98">
        <f t="shared" si="655"/>
        <v>6790</v>
      </c>
      <c r="S3264" s="77" t="str" cm="1">
        <f t="array" ref="S3264">_xlfn.IFS(R3264&gt;5000000,"Gold",R3264&gt;=500000,"Silver",R3264&gt;30000,"Bronze",TRUE,"Transactional")</f>
        <v>Transactional</v>
      </c>
      <c r="T3264" s="24"/>
      <c r="U3264" s="27"/>
      <c r="V3264" s="27"/>
      <c r="W3264" s="77" t="str">
        <f t="shared" si="649"/>
        <v>No</v>
      </c>
      <c r="X3264" s="77" t="str">
        <f>IFERROR(_xlfn.XLOOKUP(J3264&amp;"||"&amp;K3264,'Mapping Ref.'!$J$2:$J$538,'Mapping Ref.'!$K$2:$K$538),"")</f>
        <v>Construction &amp; Estates</v>
      </c>
      <c r="Y3264" s="77" t="str" cm="1">
        <f t="array" ref="Y3264">_xlfn.IFS(R3264&gt;2000000,"For Publication",R3264&gt;100000,"PID",R3264&gt;30000,"RFQ",TRUE,"Transactional")</f>
        <v>Transactional</v>
      </c>
      <c r="Z3264" s="101" t="s">
        <v>2277</v>
      </c>
      <c r="AA3264" s="101">
        <v>1</v>
      </c>
      <c r="AB3264" s="101">
        <v>0</v>
      </c>
      <c r="AC3264" s="109">
        <v>45967</v>
      </c>
      <c r="AD3264" s="101" t="s">
        <v>58</v>
      </c>
      <c r="AE3264" s="101" t="s">
        <v>11981</v>
      </c>
      <c r="AF3264" s="101" t="s">
        <v>59</v>
      </c>
      <c r="AG3264" s="101" t="s">
        <v>59</v>
      </c>
      <c r="AH3264" s="101" t="s">
        <v>60</v>
      </c>
      <c r="AI3264" s="101">
        <v>3071911</v>
      </c>
      <c r="AJ3264" s="101" t="s">
        <v>59</v>
      </c>
      <c r="AK3264" s="101" t="s">
        <v>101</v>
      </c>
      <c r="AL3264" s="101" t="s">
        <v>70</v>
      </c>
      <c r="AM3264" s="101" t="s">
        <v>60</v>
      </c>
      <c r="AN3264" s="101" t="s">
        <v>59</v>
      </c>
      <c r="AO3264" s="101">
        <v>0</v>
      </c>
      <c r="AP3264" s="101"/>
      <c r="AQ3264" s="101" t="s">
        <v>11457</v>
      </c>
      <c r="AR3264" s="101" t="s">
        <v>12994</v>
      </c>
      <c r="AS3264" s="89">
        <f t="shared" si="656"/>
        <v>0</v>
      </c>
      <c r="AT3264" s="24" t="s">
        <v>1036</v>
      </c>
    </row>
    <row r="3265" spans="1:46" x14ac:dyDescent="0.5">
      <c r="A3265" s="101">
        <v>3450</v>
      </c>
      <c r="B3265" s="101"/>
      <c r="C3265" s="101"/>
      <c r="D3265" s="101" t="s">
        <v>13116</v>
      </c>
      <c r="E3265" s="24" t="s">
        <v>13117</v>
      </c>
      <c r="F3265" s="108" t="str">
        <f t="shared" si="648"/>
        <v>Esther Ramnath</v>
      </c>
      <c r="G3265" s="101" t="s">
        <v>13118</v>
      </c>
      <c r="H3265" s="101" t="s">
        <v>13119</v>
      </c>
      <c r="I3265" s="101" t="s">
        <v>13120</v>
      </c>
      <c r="J3265" s="101" t="s">
        <v>190</v>
      </c>
      <c r="K3265" s="24" t="s">
        <v>8934</v>
      </c>
      <c r="L3265" s="109">
        <v>45967</v>
      </c>
      <c r="M3265" s="109"/>
      <c r="N3265" s="81"/>
      <c r="O3265" s="77" t="s">
        <v>712</v>
      </c>
      <c r="P3265" s="77"/>
      <c r="Q3265" s="65">
        <v>2000</v>
      </c>
      <c r="R3265" s="98">
        <f t="shared" si="655"/>
        <v>2000</v>
      </c>
      <c r="S3265" s="77" t="str" cm="1">
        <f t="array" ref="S3265">_xlfn.IFS(R3265&gt;5000000,"Gold",R3265&gt;=500000,"Silver",R3265&gt;30000,"Bronze",TRUE,"Transactional")</f>
        <v>Transactional</v>
      </c>
      <c r="T3265" s="24"/>
      <c r="U3265" s="27"/>
      <c r="V3265" s="27"/>
      <c r="W3265" s="77" t="str">
        <f t="shared" si="649"/>
        <v>Yes</v>
      </c>
      <c r="X3265" s="77" t="str">
        <f>IFERROR(_xlfn.XLOOKUP(J3265&amp;"||"&amp;K3265,'Mapping Ref.'!$J$2:$J$538,'Mapping Ref.'!$K$2:$K$538),"")</f>
        <v>Childrens &amp; Adults</v>
      </c>
      <c r="Y3265" s="77" t="str" cm="1">
        <f t="array" ref="Y3265">_xlfn.IFS(R3265&gt;2000000,"For Publication",R3265&gt;100000,"PID",R3265&gt;30000,"RFQ",TRUE,"Transactional")</f>
        <v>Transactional</v>
      </c>
      <c r="Z3265" s="101" t="s">
        <v>8586</v>
      </c>
      <c r="AA3265" s="101">
        <v>12</v>
      </c>
      <c r="AB3265" s="101">
        <v>12</v>
      </c>
      <c r="AC3265" s="109">
        <v>45967</v>
      </c>
      <c r="AD3265" s="101" t="s">
        <v>58</v>
      </c>
      <c r="AE3265" s="101" t="s">
        <v>60</v>
      </c>
      <c r="AF3265" s="101" t="s">
        <v>59</v>
      </c>
      <c r="AG3265" s="101" t="s">
        <v>59</v>
      </c>
      <c r="AH3265" s="101" t="s">
        <v>60</v>
      </c>
      <c r="AI3265" s="101" t="s">
        <v>8681</v>
      </c>
      <c r="AJ3265" s="101" t="s">
        <v>59</v>
      </c>
      <c r="AK3265" s="101" t="s">
        <v>86</v>
      </c>
      <c r="AL3265" s="101" t="s">
        <v>70</v>
      </c>
      <c r="AM3265" s="101" t="s">
        <v>59</v>
      </c>
      <c r="AN3265" s="101" t="s">
        <v>8471</v>
      </c>
      <c r="AO3265" s="101">
        <v>0</v>
      </c>
      <c r="AP3265" s="101" t="s">
        <v>13121</v>
      </c>
      <c r="AQ3265" s="101" t="s">
        <v>13119</v>
      </c>
      <c r="AR3265" s="101" t="s">
        <v>13122</v>
      </c>
      <c r="AS3265" s="89">
        <v>0</v>
      </c>
      <c r="AT3265" s="24"/>
    </row>
    <row r="3266" spans="1:46" x14ac:dyDescent="0.5">
      <c r="A3266" s="101">
        <v>3451</v>
      </c>
      <c r="B3266" s="24" t="s">
        <v>506</v>
      </c>
      <c r="C3266" s="101"/>
      <c r="D3266" s="101" t="s">
        <v>12293</v>
      </c>
      <c r="E3266" s="24" t="s">
        <v>12294</v>
      </c>
      <c r="F3266" s="108" t="str">
        <f t="shared" ref="F3266:F3329" si="657">IF(AT3266&lt;&gt;"",AT3266,G3266)</f>
        <v>Google Cloud Platform</v>
      </c>
      <c r="G3266" s="101" t="s">
        <v>12295</v>
      </c>
      <c r="H3266" s="101" t="s">
        <v>12240</v>
      </c>
      <c r="I3266" s="101" t="s">
        <v>12240</v>
      </c>
      <c r="J3266" s="101" t="s">
        <v>97</v>
      </c>
      <c r="K3266" s="101" t="s">
        <v>2521</v>
      </c>
      <c r="L3266" s="109">
        <v>42979</v>
      </c>
      <c r="M3266" s="109">
        <v>46112</v>
      </c>
      <c r="N3266" s="81">
        <f t="shared" ref="N3266:N3297" si="658">EDATE(M3266,AB3266)</f>
        <v>46112</v>
      </c>
      <c r="O3266" s="77" t="str">
        <f t="shared" ref="O3266:O3297" ca="1" si="659">IF(N3266&lt;TODAY(),"Expired","Live")</f>
        <v>Expired</v>
      </c>
      <c r="P3266" s="77" t="str" cm="1">
        <f t="array" aca="1" ref="P3266" ca="1">_xlfn.IFS((N3266-TODAY())&gt;=547,"06 Expires over 18 months",(N3266-TODAY())&gt;=365,"05 Expires in 18 months",(N3266-TODAY())&gt;=183,"04 Expires in 12 months",(N3266-TODAY())&gt;=92,"03 Expires in 6 months",(N3266-TODAY())&gt;=31,"02 Expires in 3 months",(N3266-TODAY())&gt;=0,"01 Expires in 30 days",(N3266-TODAY())&gt;=-31,"01 Expired last 30 days",(N3266-TODAY())&gt;=-92,"02 Expired last 3 months",(N3266-TODAY())&gt;=-183,"03 Expired last 6 months",(N3266-TODAY())&gt;=-365,"04 Expired last 12 months",(N3266-TODAY())&gt;=-547,"05 Expired last 18 months",TRUE,"06 Expired over 18 months")</f>
        <v>03 Expired last 6 months</v>
      </c>
      <c r="Q3266" s="65">
        <v>1800</v>
      </c>
      <c r="R3266" s="98">
        <f t="shared" si="655"/>
        <v>15300</v>
      </c>
      <c r="S3266" s="77" t="str" cm="1">
        <f t="array" ref="S3266">_xlfn.IFS(R3266&gt;5000000,"Gold",R3266&gt;=500000,"Silver",R3266&gt;30000,"Bronze",TRUE,"Transactional")</f>
        <v>Transactional</v>
      </c>
      <c r="T3266" s="24"/>
      <c r="U3266" s="27"/>
      <c r="V3266" s="27"/>
      <c r="W3266" s="77" t="str">
        <f t="shared" ref="W3266:W3329" si="660">IF(AB3266&gt;0,"Yes","No")</f>
        <v>No</v>
      </c>
      <c r="X3266" s="77" t="str">
        <f>IFERROR(_xlfn.XLOOKUP(J3266&amp;"||"&amp;K3266,'Mapping Ref.'!$J$2:$J$538,'Mapping Ref.'!$K$2:$K$538),"")</f>
        <v>Corporate</v>
      </c>
      <c r="Y3266" s="77" t="str" cm="1">
        <f t="array" ref="Y3266">_xlfn.IFS(R3266&gt;2000000,"For Publication",R3266&gt;100000,"PID",R3266&gt;30000,"RFQ",TRUE,"Transactional")</f>
        <v>Transactional</v>
      </c>
      <c r="Z3266" s="101" t="s">
        <v>8586</v>
      </c>
      <c r="AA3266" s="101">
        <v>0</v>
      </c>
      <c r="AB3266" s="101">
        <v>0</v>
      </c>
      <c r="AC3266" s="109">
        <v>45967</v>
      </c>
      <c r="AD3266" s="101" t="s">
        <v>58</v>
      </c>
      <c r="AE3266" s="101" t="s">
        <v>8347</v>
      </c>
      <c r="AF3266" s="101" t="s">
        <v>60</v>
      </c>
      <c r="AG3266" s="101" t="s">
        <v>60</v>
      </c>
      <c r="AH3266" s="101" t="s">
        <v>60</v>
      </c>
      <c r="AI3266" s="101" t="s">
        <v>8848</v>
      </c>
      <c r="AJ3266" s="101" t="s">
        <v>59</v>
      </c>
      <c r="AK3266" s="101" t="s">
        <v>86</v>
      </c>
      <c r="AL3266" s="101" t="s">
        <v>70</v>
      </c>
      <c r="AM3266" s="101" t="s">
        <v>60</v>
      </c>
      <c r="AN3266" s="101" t="s">
        <v>8471</v>
      </c>
      <c r="AO3266" s="101">
        <v>0</v>
      </c>
      <c r="AP3266" s="101" t="s">
        <v>12270</v>
      </c>
      <c r="AQ3266" s="101" t="s">
        <v>12270</v>
      </c>
      <c r="AR3266" s="101" t="s">
        <v>12270</v>
      </c>
      <c r="AS3266" s="89">
        <f t="shared" ref="AS3266:AS3294" si="661">DATEDIF(L3266,N3266,"m")</f>
        <v>102</v>
      </c>
      <c r="AT3266" s="24"/>
    </row>
    <row r="3267" spans="1:46" x14ac:dyDescent="0.5">
      <c r="A3267" s="101">
        <v>3452</v>
      </c>
      <c r="B3267" s="24" t="s">
        <v>506</v>
      </c>
      <c r="C3267" s="101"/>
      <c r="D3267" s="101" t="s">
        <v>13123</v>
      </c>
      <c r="E3267" s="24" t="s">
        <v>12599</v>
      </c>
      <c r="F3267" s="108" t="str">
        <f t="shared" si="657"/>
        <v>Splash Creative</v>
      </c>
      <c r="G3267" s="101" t="s">
        <v>12600</v>
      </c>
      <c r="H3267" s="101" t="s">
        <v>12216</v>
      </c>
      <c r="I3267" s="101" t="s">
        <v>1177</v>
      </c>
      <c r="J3267" s="101" t="s">
        <v>97</v>
      </c>
      <c r="K3267" s="101" t="s">
        <v>97</v>
      </c>
      <c r="L3267" s="109">
        <v>43796</v>
      </c>
      <c r="M3267" s="109">
        <v>46843</v>
      </c>
      <c r="N3267" s="81">
        <f t="shared" si="658"/>
        <v>47208</v>
      </c>
      <c r="O3267" s="77" t="str">
        <f t="shared" ca="1" si="659"/>
        <v>Live</v>
      </c>
      <c r="P3267" s="77" t="str" cm="1">
        <f t="array" aca="1" ref="P3267" ca="1">_xlfn.IFS((N3267-TODAY())&gt;=547,"06 Expires over 18 months",(N3267-TODAY())&gt;=365,"05 Expires in 18 months",(N3267-TODAY())&gt;=183,"04 Expires in 12 months",(N3267-TODAY())&gt;=92,"03 Expires in 6 months",(N3267-TODAY())&gt;=31,"02 Expires in 3 months",(N3267-TODAY())&gt;=0,"01 Expires in 30 days",(N3267-TODAY())&gt;=-31,"01 Expired last 30 days",(N3267-TODAY())&gt;=-92,"02 Expired last 3 months",(N3267-TODAY())&gt;=-183,"03 Expired last 6 months",(N3267-TODAY())&gt;=-365,"04 Expired last 12 months",(N3267-TODAY())&gt;=-547,"05 Expired last 18 months",TRUE,"06 Expired over 18 months")</f>
        <v>06 Expires over 18 months</v>
      </c>
      <c r="Q3267" s="65">
        <v>2200</v>
      </c>
      <c r="R3267" s="98">
        <f t="shared" si="655"/>
        <v>20533.333333333332</v>
      </c>
      <c r="S3267" s="77" t="str" cm="1">
        <f t="array" ref="S3267">_xlfn.IFS(R3267&gt;5000000,"Gold",R3267&gt;=500000,"Silver",R3267&gt;30000,"Bronze",TRUE,"Transactional")</f>
        <v>Transactional</v>
      </c>
      <c r="T3267" s="24"/>
      <c r="U3267" s="27"/>
      <c r="V3267" s="27"/>
      <c r="W3267" s="77" t="str">
        <f t="shared" si="660"/>
        <v>Yes</v>
      </c>
      <c r="X3267" s="77" t="str">
        <f>IFERROR(_xlfn.XLOOKUP(J3267&amp;"||"&amp;K3267,'Mapping Ref.'!$J$2:$J$538,'Mapping Ref.'!$K$2:$K$538),"")</f>
        <v>Corporate</v>
      </c>
      <c r="Y3267" s="77" t="str" cm="1">
        <f t="array" ref="Y3267">_xlfn.IFS(R3267&gt;2000000,"For Publication",R3267&gt;100000,"PID",R3267&gt;30000,"RFQ",TRUE,"Transactional")</f>
        <v>Transactional</v>
      </c>
      <c r="Z3267" s="101" t="s">
        <v>8586</v>
      </c>
      <c r="AA3267" s="101">
        <v>12</v>
      </c>
      <c r="AB3267" s="101">
        <v>12</v>
      </c>
      <c r="AC3267" s="109">
        <v>45967</v>
      </c>
      <c r="AD3267" s="101" t="s">
        <v>58</v>
      </c>
      <c r="AE3267" s="101" t="s">
        <v>8375</v>
      </c>
      <c r="AF3267" s="101" t="s">
        <v>59</v>
      </c>
      <c r="AG3267" s="101" t="s">
        <v>59</v>
      </c>
      <c r="AH3267" s="101" t="s">
        <v>60</v>
      </c>
      <c r="AI3267" s="101">
        <v>6928755</v>
      </c>
      <c r="AJ3267" s="101" t="s">
        <v>59</v>
      </c>
      <c r="AK3267" s="101" t="s">
        <v>101</v>
      </c>
      <c r="AL3267" s="101" t="s">
        <v>70</v>
      </c>
      <c r="AM3267" s="101" t="s">
        <v>59</v>
      </c>
      <c r="AN3267" s="101" t="s">
        <v>8471</v>
      </c>
      <c r="AO3267" s="101">
        <v>0</v>
      </c>
      <c r="AP3267" s="101"/>
      <c r="AQ3267" s="101" t="s">
        <v>12601</v>
      </c>
      <c r="AR3267" s="101" t="s">
        <v>12602</v>
      </c>
      <c r="AS3267" s="89">
        <f t="shared" si="661"/>
        <v>112</v>
      </c>
      <c r="AT3267" s="24"/>
    </row>
    <row r="3268" spans="1:46" x14ac:dyDescent="0.5">
      <c r="A3268" s="101">
        <v>3453</v>
      </c>
      <c r="B3268" s="24" t="s">
        <v>506</v>
      </c>
      <c r="C3268" s="101"/>
      <c r="D3268" s="101" t="s">
        <v>13124</v>
      </c>
      <c r="E3268" s="24" t="s">
        <v>12593</v>
      </c>
      <c r="F3268" s="108" t="str">
        <f t="shared" si="657"/>
        <v>Apply4</v>
      </c>
      <c r="G3268" s="101" t="s">
        <v>13125</v>
      </c>
      <c r="H3268" s="101" t="s">
        <v>12216</v>
      </c>
      <c r="I3268" s="101" t="s">
        <v>1177</v>
      </c>
      <c r="J3268" s="101" t="s">
        <v>97</v>
      </c>
      <c r="K3268" s="101" t="s">
        <v>12595</v>
      </c>
      <c r="L3268" s="109">
        <v>43831</v>
      </c>
      <c r="M3268" s="109">
        <v>46843</v>
      </c>
      <c r="N3268" s="81">
        <f t="shared" si="658"/>
        <v>47208</v>
      </c>
      <c r="O3268" s="77" t="str">
        <f t="shared" ca="1" si="659"/>
        <v>Live</v>
      </c>
      <c r="P3268" s="77" t="str" cm="1">
        <f t="array" aca="1" ref="P3268" ca="1">_xlfn.IFS((N3268-TODAY())&gt;=547,"06 Expires over 18 months",(N3268-TODAY())&gt;=365,"05 Expires in 18 months",(N3268-TODAY())&gt;=183,"04 Expires in 12 months",(N3268-TODAY())&gt;=92,"03 Expires in 6 months",(N3268-TODAY())&gt;=31,"02 Expires in 3 months",(N3268-TODAY())&gt;=0,"01 Expires in 30 days",(N3268-TODAY())&gt;=-31,"01 Expired last 30 days",(N3268-TODAY())&gt;=-92,"02 Expired last 3 months",(N3268-TODAY())&gt;=-183,"03 Expired last 6 months",(N3268-TODAY())&gt;=-365,"04 Expired last 12 months",(N3268-TODAY())&gt;=-547,"05 Expired last 18 months",TRUE,"06 Expired over 18 months")</f>
        <v>06 Expires over 18 months</v>
      </c>
      <c r="Q3268" s="65">
        <v>3000</v>
      </c>
      <c r="R3268" s="98">
        <f t="shared" si="655"/>
        <v>27500</v>
      </c>
      <c r="S3268" s="77" t="str" cm="1">
        <f t="array" ref="S3268">_xlfn.IFS(R3268&gt;5000000,"Gold",R3268&gt;=500000,"Silver",R3268&gt;30000,"Bronze",TRUE,"Transactional")</f>
        <v>Transactional</v>
      </c>
      <c r="T3268" s="24"/>
      <c r="U3268" s="27"/>
      <c r="V3268" s="27"/>
      <c r="W3268" s="77" t="str">
        <f t="shared" si="660"/>
        <v>Yes</v>
      </c>
      <c r="X3268" s="77" t="str">
        <f>IFERROR(_xlfn.XLOOKUP(J3268&amp;"||"&amp;K3268,'Mapping Ref.'!$J$2:$J$538,'Mapping Ref.'!$K$2:$K$538),"")</f>
        <v>Corporate</v>
      </c>
      <c r="Y3268" s="77" t="str" cm="1">
        <f t="array" ref="Y3268">_xlfn.IFS(R3268&gt;2000000,"For Publication",R3268&gt;100000,"PID",R3268&gt;30000,"RFQ",TRUE,"Transactional")</f>
        <v>Transactional</v>
      </c>
      <c r="Z3268" s="101" t="s">
        <v>8586</v>
      </c>
      <c r="AA3268" s="101">
        <v>12</v>
      </c>
      <c r="AB3268" s="101">
        <v>12</v>
      </c>
      <c r="AC3268" s="109">
        <v>45967</v>
      </c>
      <c r="AD3268" s="101" t="s">
        <v>58</v>
      </c>
      <c r="AE3268" s="101" t="s">
        <v>8375</v>
      </c>
      <c r="AF3268" s="101" t="s">
        <v>60</v>
      </c>
      <c r="AG3268" s="101" t="s">
        <v>59</v>
      </c>
      <c r="AH3268" s="101" t="s">
        <v>60</v>
      </c>
      <c r="AI3268" s="101">
        <v>3191937</v>
      </c>
      <c r="AJ3268" s="101" t="s">
        <v>59</v>
      </c>
      <c r="AK3268" s="101" t="s">
        <v>101</v>
      </c>
      <c r="AL3268" s="101" t="s">
        <v>70</v>
      </c>
      <c r="AM3268" s="101" t="s">
        <v>59</v>
      </c>
      <c r="AN3268" s="101" t="s">
        <v>8471</v>
      </c>
      <c r="AO3268" s="101">
        <v>0</v>
      </c>
      <c r="AP3268" s="101"/>
      <c r="AQ3268" s="101" t="s">
        <v>12596</v>
      </c>
      <c r="AR3268" s="101" t="s">
        <v>12597</v>
      </c>
      <c r="AS3268" s="89">
        <f t="shared" si="661"/>
        <v>110</v>
      </c>
      <c r="AT3268" s="24"/>
    </row>
    <row r="3269" spans="1:46" x14ac:dyDescent="0.5">
      <c r="A3269" s="101">
        <v>3454</v>
      </c>
      <c r="B3269" s="24" t="s">
        <v>506</v>
      </c>
      <c r="C3269" s="101"/>
      <c r="D3269" s="101" t="s">
        <v>13126</v>
      </c>
      <c r="E3269" s="24" t="s">
        <v>13127</v>
      </c>
      <c r="F3269" s="108" t="str">
        <f t="shared" si="657"/>
        <v>Thinc Digital</v>
      </c>
      <c r="G3269" s="101" t="s">
        <v>13128</v>
      </c>
      <c r="H3269" s="101" t="s">
        <v>13129</v>
      </c>
      <c r="I3269" s="101" t="s">
        <v>13129</v>
      </c>
      <c r="J3269" s="101" t="s">
        <v>107</v>
      </c>
      <c r="K3269" s="101" t="s">
        <v>13130</v>
      </c>
      <c r="L3269" s="109">
        <v>45968</v>
      </c>
      <c r="M3269" s="109">
        <v>46112</v>
      </c>
      <c r="N3269" s="81">
        <f t="shared" si="658"/>
        <v>46477</v>
      </c>
      <c r="O3269" s="77" t="str">
        <f t="shared" ca="1" si="659"/>
        <v>Live</v>
      </c>
      <c r="P3269" s="77" t="str" cm="1">
        <f t="array" aca="1" ref="P3269" ca="1">_xlfn.IFS((N3269-TODAY())&gt;=547,"06 Expires over 18 months",(N3269-TODAY())&gt;=365,"05 Expires in 18 months",(N3269-TODAY())&gt;=183,"04 Expires in 12 months",(N3269-TODAY())&gt;=92,"03 Expires in 6 months",(N3269-TODAY())&gt;=31,"02 Expires in 3 months",(N3269-TODAY())&gt;=0,"01 Expires in 30 days",(N3269-TODAY())&gt;=-31,"01 Expired last 30 days",(N3269-TODAY())&gt;=-92,"02 Expired last 3 months",(N3269-TODAY())&gt;=-183,"03 Expired last 6 months",(N3269-TODAY())&gt;=-365,"04 Expired last 12 months",(N3269-TODAY())&gt;=-547,"05 Expired last 18 months",TRUE,"06 Expired over 18 months")</f>
        <v>04 Expires in 12 months</v>
      </c>
      <c r="Q3269" s="65">
        <v>573040</v>
      </c>
      <c r="R3269" s="98">
        <f t="shared" si="655"/>
        <v>764053.33333333337</v>
      </c>
      <c r="S3269" s="77" t="str" cm="1">
        <f t="array" ref="S3269">_xlfn.IFS(R3269&gt;5000000,"Gold",R3269&gt;=500000,"Silver",R3269&gt;30000,"Bronze",TRUE,"Transactional")</f>
        <v>Silver</v>
      </c>
      <c r="T3269" s="24"/>
      <c r="U3269" s="27"/>
      <c r="V3269" s="27"/>
      <c r="W3269" s="77" t="str">
        <f t="shared" si="660"/>
        <v>Yes</v>
      </c>
      <c r="X3269" s="77" t="str">
        <f>IFERROR(_xlfn.XLOOKUP(J3269&amp;"||"&amp;K3269,'Mapping Ref.'!$J$2:$J$538,'Mapping Ref.'!$K$2:$K$538),"")</f>
        <v>Construction &amp; Estates</v>
      </c>
      <c r="Y3269" s="77" t="str" cm="1">
        <f t="array" ref="Y3269">_xlfn.IFS(R3269&gt;2000000,"For Publication",R3269&gt;100000,"PID",R3269&gt;30000,"RFQ",TRUE,"Transactional")</f>
        <v>PID</v>
      </c>
      <c r="Z3269" s="101" t="s">
        <v>8586</v>
      </c>
      <c r="AA3269" s="101">
        <v>12</v>
      </c>
      <c r="AB3269" s="101">
        <v>12</v>
      </c>
      <c r="AC3269" s="109">
        <v>45968</v>
      </c>
      <c r="AD3269" s="101" t="s">
        <v>326</v>
      </c>
      <c r="AE3269" s="101" t="s">
        <v>8763</v>
      </c>
      <c r="AF3269" s="101" t="s">
        <v>59</v>
      </c>
      <c r="AG3269" s="101" t="s">
        <v>59</v>
      </c>
      <c r="AH3269" s="101" t="s">
        <v>60</v>
      </c>
      <c r="AI3269" s="101">
        <v>11648911</v>
      </c>
      <c r="AJ3269" s="101" t="s">
        <v>60</v>
      </c>
      <c r="AK3269" s="101" t="s">
        <v>101</v>
      </c>
      <c r="AL3269" s="101" t="s">
        <v>70</v>
      </c>
      <c r="AM3269" s="101" t="s">
        <v>59</v>
      </c>
      <c r="AN3269" s="101" t="s">
        <v>60</v>
      </c>
      <c r="AO3269" s="101">
        <v>0</v>
      </c>
      <c r="AP3269" s="101" t="s">
        <v>13131</v>
      </c>
      <c r="AQ3269" s="101" t="s">
        <v>13132</v>
      </c>
      <c r="AR3269" s="101" t="s">
        <v>13133</v>
      </c>
      <c r="AS3269" s="89">
        <f t="shared" si="661"/>
        <v>16</v>
      </c>
      <c r="AT3269" s="24"/>
    </row>
    <row r="3270" spans="1:46" x14ac:dyDescent="0.5">
      <c r="A3270" s="101">
        <v>3455</v>
      </c>
      <c r="B3270" s="101"/>
      <c r="C3270" s="101"/>
      <c r="D3270" s="101" t="s">
        <v>13134</v>
      </c>
      <c r="E3270" s="24" t="s">
        <v>13135</v>
      </c>
      <c r="F3270" s="108" t="str">
        <f t="shared" si="657"/>
        <v>LONDON MMA WARRIORS LIMITED</v>
      </c>
      <c r="G3270" s="101" t="s">
        <v>13136</v>
      </c>
      <c r="H3270" s="101" t="s">
        <v>10281</v>
      </c>
      <c r="I3270" s="101" t="s">
        <v>972</v>
      </c>
      <c r="J3270" s="101" t="s">
        <v>107</v>
      </c>
      <c r="K3270" s="101" t="s">
        <v>1665</v>
      </c>
      <c r="L3270" s="109">
        <v>45839</v>
      </c>
      <c r="M3270" s="109">
        <v>45869</v>
      </c>
      <c r="N3270" s="81">
        <f t="shared" si="658"/>
        <v>45869</v>
      </c>
      <c r="O3270" s="77" t="str">
        <f t="shared" ca="1" si="659"/>
        <v>Expired</v>
      </c>
      <c r="P3270" s="77" t="str" cm="1">
        <f t="array" aca="1" ref="P3270" ca="1">_xlfn.IFS((N3270-TODAY())&gt;=547,"06 Expires over 18 months",(N3270-TODAY())&gt;=365,"05 Expires in 18 months",(N3270-TODAY())&gt;=183,"04 Expires in 12 months",(N3270-TODAY())&gt;=92,"03 Expires in 6 months",(N3270-TODAY())&gt;=31,"02 Expires in 3 months",(N3270-TODAY())&gt;=0,"01 Expires in 30 days",(N3270-TODAY())&gt;=-31,"01 Expired last 30 days",(N3270-TODAY())&gt;=-92,"02 Expired last 3 months",(N3270-TODAY())&gt;=-183,"03 Expired last 6 months",(N3270-TODAY())&gt;=-365,"04 Expired last 12 months",(N3270-TODAY())&gt;=-547,"05 Expired last 18 months",TRUE,"06 Expired over 18 months")</f>
        <v>05 Expired last 18 months</v>
      </c>
      <c r="Q3270" s="65">
        <v>5000</v>
      </c>
      <c r="R3270" s="98">
        <f t="shared" si="655"/>
        <v>5000</v>
      </c>
      <c r="S3270" s="77" t="str" cm="1">
        <f t="array" ref="S3270">_xlfn.IFS(R3270&gt;5000000,"Gold",R3270&gt;=500000,"Silver",R3270&gt;30000,"Bronze",TRUE,"Transactional")</f>
        <v>Transactional</v>
      </c>
      <c r="T3270" s="24"/>
      <c r="U3270" s="27"/>
      <c r="V3270" s="27"/>
      <c r="W3270" s="77" t="str">
        <f t="shared" si="660"/>
        <v>No</v>
      </c>
      <c r="X3270" s="77" t="str">
        <f>IFERROR(_xlfn.XLOOKUP(J3270&amp;"||"&amp;K3270,'Mapping Ref.'!$J$2:$J$538,'Mapping Ref.'!$K$2:$K$538),"")</f>
        <v>Construction &amp; Estates</v>
      </c>
      <c r="Y3270" s="77" t="str" cm="1">
        <f t="array" ref="Y3270">_xlfn.IFS(R3270&gt;2000000,"For Publication",R3270&gt;100000,"PID",R3270&gt;30000,"RFQ",TRUE,"Transactional")</f>
        <v>Transactional</v>
      </c>
      <c r="Z3270" s="101" t="s">
        <v>2277</v>
      </c>
      <c r="AA3270" s="101">
        <v>1</v>
      </c>
      <c r="AB3270" s="101">
        <v>0</v>
      </c>
      <c r="AC3270" s="109">
        <v>45971</v>
      </c>
      <c r="AD3270" s="101" t="s">
        <v>58</v>
      </c>
      <c r="AE3270" s="101" t="s">
        <v>8467</v>
      </c>
      <c r="AF3270" s="101" t="s">
        <v>59</v>
      </c>
      <c r="AG3270" s="101" t="s">
        <v>59</v>
      </c>
      <c r="AH3270" s="101" t="s">
        <v>59</v>
      </c>
      <c r="AI3270" s="101">
        <v>15559258</v>
      </c>
      <c r="AJ3270" s="101" t="s">
        <v>59</v>
      </c>
      <c r="AK3270" s="101" t="s">
        <v>86</v>
      </c>
      <c r="AL3270" s="101" t="s">
        <v>70</v>
      </c>
      <c r="AM3270" s="101" t="s">
        <v>60</v>
      </c>
      <c r="AN3270" s="101" t="s">
        <v>59</v>
      </c>
      <c r="AO3270" s="101">
        <v>0</v>
      </c>
      <c r="AP3270" s="101"/>
      <c r="AQ3270" s="101" t="s">
        <v>13137</v>
      </c>
      <c r="AR3270" s="101" t="s">
        <v>13138</v>
      </c>
      <c r="AS3270" s="89">
        <f t="shared" si="661"/>
        <v>0</v>
      </c>
      <c r="AT3270" s="24"/>
    </row>
    <row r="3271" spans="1:46" x14ac:dyDescent="0.5">
      <c r="A3271" s="101">
        <v>3456</v>
      </c>
      <c r="B3271" s="24" t="s">
        <v>506</v>
      </c>
      <c r="C3271" s="101"/>
      <c r="D3271" s="101" t="s">
        <v>13139</v>
      </c>
      <c r="E3271" s="24" t="s">
        <v>13140</v>
      </c>
      <c r="F3271" s="108" t="str">
        <f t="shared" si="657"/>
        <v>DK-CM</v>
      </c>
      <c r="G3271" s="101" t="s">
        <v>13141</v>
      </c>
      <c r="H3271" s="101" t="s">
        <v>12784</v>
      </c>
      <c r="I3271" s="101" t="s">
        <v>12784</v>
      </c>
      <c r="J3271" s="101" t="s">
        <v>321</v>
      </c>
      <c r="K3271" s="101" t="s">
        <v>13142</v>
      </c>
      <c r="L3271" s="109">
        <v>45966</v>
      </c>
      <c r="M3271" s="109">
        <v>46112</v>
      </c>
      <c r="N3271" s="81">
        <f t="shared" si="658"/>
        <v>46112</v>
      </c>
      <c r="O3271" s="77" t="str">
        <f t="shared" ca="1" si="659"/>
        <v>Expired</v>
      </c>
      <c r="P3271" s="77" t="str" cm="1">
        <f t="array" aca="1" ref="P3271" ca="1">_xlfn.IFS((N3271-TODAY())&gt;=547,"06 Expires over 18 months",(N3271-TODAY())&gt;=365,"05 Expires in 18 months",(N3271-TODAY())&gt;=183,"04 Expires in 12 months",(N3271-TODAY())&gt;=92,"03 Expires in 6 months",(N3271-TODAY())&gt;=31,"02 Expires in 3 months",(N3271-TODAY())&gt;=0,"01 Expires in 30 days",(N3271-TODAY())&gt;=-31,"01 Expired last 30 days",(N3271-TODAY())&gt;=-92,"02 Expired last 3 months",(N3271-TODAY())&gt;=-183,"03 Expired last 6 months",(N3271-TODAY())&gt;=-365,"04 Expired last 12 months",(N3271-TODAY())&gt;=-547,"05 Expired last 18 months",TRUE,"06 Expired over 18 months")</f>
        <v>03 Expired last 6 months</v>
      </c>
      <c r="Q3271" s="65">
        <v>44300</v>
      </c>
      <c r="R3271" s="98">
        <f t="shared" si="655"/>
        <v>44300</v>
      </c>
      <c r="S3271" s="77" t="str" cm="1">
        <f t="array" ref="S3271">_xlfn.IFS(R3271&gt;5000000,"Gold",R3271&gt;=500000,"Silver",R3271&gt;30000,"Bronze",TRUE,"Transactional")</f>
        <v>Bronze</v>
      </c>
      <c r="T3271" s="24"/>
      <c r="U3271" s="27"/>
      <c r="V3271" s="27"/>
      <c r="W3271" s="77" t="str">
        <f t="shared" si="660"/>
        <v>No</v>
      </c>
      <c r="X3271" s="77" t="str">
        <f>IFERROR(_xlfn.XLOOKUP(J3271&amp;"||"&amp;K3271,'Mapping Ref.'!$J$2:$J$538,'Mapping Ref.'!$K$2:$K$538),"")</f>
        <v>Corporate</v>
      </c>
      <c r="Y3271" s="77" t="str" cm="1">
        <f t="array" ref="Y3271">_xlfn.IFS(R3271&gt;2000000,"For Publication",R3271&gt;100000,"PID",R3271&gt;30000,"RFQ",TRUE,"Transactional")</f>
        <v>RFQ</v>
      </c>
      <c r="Z3271" s="101" t="s">
        <v>2277</v>
      </c>
      <c r="AA3271" s="101">
        <v>5</v>
      </c>
      <c r="AB3271" s="101">
        <v>0</v>
      </c>
      <c r="AC3271" s="109">
        <v>45972</v>
      </c>
      <c r="AD3271" s="101" t="s">
        <v>58</v>
      </c>
      <c r="AE3271" s="101" t="s">
        <v>13143</v>
      </c>
      <c r="AF3271" s="101" t="s">
        <v>60</v>
      </c>
      <c r="AG3271" s="101" t="s">
        <v>59</v>
      </c>
      <c r="AH3271" s="101" t="s">
        <v>60</v>
      </c>
      <c r="AI3271" s="101">
        <v>8174107</v>
      </c>
      <c r="AJ3271" s="101" t="s">
        <v>59</v>
      </c>
      <c r="AK3271" s="101" t="s">
        <v>101</v>
      </c>
      <c r="AL3271" s="101" t="s">
        <v>70</v>
      </c>
      <c r="AM3271" s="101" t="s">
        <v>59</v>
      </c>
      <c r="AN3271" s="101" t="s">
        <v>59</v>
      </c>
      <c r="AO3271" s="101">
        <v>0</v>
      </c>
      <c r="AP3271" s="101"/>
      <c r="AQ3271" s="101" t="s">
        <v>13144</v>
      </c>
      <c r="AR3271" s="101" t="s">
        <v>13145</v>
      </c>
      <c r="AS3271" s="89">
        <f t="shared" si="661"/>
        <v>4</v>
      </c>
      <c r="AT3271" s="24"/>
    </row>
    <row r="3272" spans="1:46" x14ac:dyDescent="0.5">
      <c r="A3272" s="101">
        <v>3457</v>
      </c>
      <c r="B3272" s="24" t="s">
        <v>506</v>
      </c>
      <c r="C3272" s="101"/>
      <c r="D3272" s="101" t="s">
        <v>13146</v>
      </c>
      <c r="E3272" s="24" t="s">
        <v>13147</v>
      </c>
      <c r="F3272" s="108" t="str">
        <f t="shared" si="657"/>
        <v>ROD draintech</v>
      </c>
      <c r="G3272" s="101" t="s">
        <v>13148</v>
      </c>
      <c r="H3272" s="101" t="s">
        <v>11061</v>
      </c>
      <c r="I3272" s="101" t="s">
        <v>11061</v>
      </c>
      <c r="J3272" s="101" t="s">
        <v>52</v>
      </c>
      <c r="K3272" s="101" t="s">
        <v>920</v>
      </c>
      <c r="L3272" s="109">
        <v>45817</v>
      </c>
      <c r="M3272" s="109">
        <v>46112</v>
      </c>
      <c r="N3272" s="81">
        <f t="shared" si="658"/>
        <v>46112</v>
      </c>
      <c r="O3272" s="77" t="str">
        <f t="shared" ca="1" si="659"/>
        <v>Expired</v>
      </c>
      <c r="P3272" s="77" t="str" cm="1">
        <f t="array" aca="1" ref="P3272" ca="1">_xlfn.IFS((N3272-TODAY())&gt;=547,"06 Expires over 18 months",(N3272-TODAY())&gt;=365,"05 Expires in 18 months",(N3272-TODAY())&gt;=183,"04 Expires in 12 months",(N3272-TODAY())&gt;=92,"03 Expires in 6 months",(N3272-TODAY())&gt;=31,"02 Expires in 3 months",(N3272-TODAY())&gt;=0,"01 Expires in 30 days",(N3272-TODAY())&gt;=-31,"01 Expired last 30 days",(N3272-TODAY())&gt;=-92,"02 Expired last 3 months",(N3272-TODAY())&gt;=-183,"03 Expired last 6 months",(N3272-TODAY())&gt;=-365,"04 Expired last 12 months",(N3272-TODAY())&gt;=-547,"05 Expired last 18 months",TRUE,"06 Expired over 18 months")</f>
        <v>03 Expired last 6 months</v>
      </c>
      <c r="Q3272" s="65">
        <v>40735</v>
      </c>
      <c r="R3272" s="98">
        <f t="shared" si="655"/>
        <v>40735</v>
      </c>
      <c r="S3272" s="77" t="str" cm="1">
        <f t="array" ref="S3272">_xlfn.IFS(R3272&gt;5000000,"Gold",R3272&gt;=500000,"Silver",R3272&gt;30000,"Bronze",TRUE,"Transactional")</f>
        <v>Bronze</v>
      </c>
      <c r="T3272" s="24"/>
      <c r="U3272" s="27"/>
      <c r="V3272" s="27"/>
      <c r="W3272" s="77" t="str">
        <f t="shared" si="660"/>
        <v>No</v>
      </c>
      <c r="X3272" s="77" t="str">
        <f>IFERROR(_xlfn.XLOOKUP(J3272&amp;"||"&amp;K3272,'Mapping Ref.'!$J$2:$J$538,'Mapping Ref.'!$K$2:$K$538),"")</f>
        <v>Construction &amp; Estates</v>
      </c>
      <c r="Y3272" s="77" t="str" cm="1">
        <f t="array" ref="Y3272">_xlfn.IFS(R3272&gt;2000000,"For Publication",R3272&gt;100000,"PID",R3272&gt;30000,"RFQ",TRUE,"Transactional")</f>
        <v>RFQ</v>
      </c>
      <c r="Z3272" s="101" t="s">
        <v>2277</v>
      </c>
      <c r="AA3272" s="101">
        <v>9</v>
      </c>
      <c r="AB3272" s="101">
        <v>0</v>
      </c>
      <c r="AC3272" s="109">
        <v>45974</v>
      </c>
      <c r="AD3272" s="101" t="s">
        <v>326</v>
      </c>
      <c r="AE3272" s="101" t="s">
        <v>8733</v>
      </c>
      <c r="AF3272" s="101" t="s">
        <v>59</v>
      </c>
      <c r="AG3272" s="101" t="s">
        <v>59</v>
      </c>
      <c r="AH3272" s="101" t="s">
        <v>60</v>
      </c>
      <c r="AI3272" s="101">
        <v>3375809</v>
      </c>
      <c r="AJ3272" s="101" t="s">
        <v>60</v>
      </c>
      <c r="AK3272" s="101" t="s">
        <v>101</v>
      </c>
      <c r="AL3272" s="101" t="s">
        <v>123</v>
      </c>
      <c r="AM3272" s="101" t="s">
        <v>60</v>
      </c>
      <c r="AN3272" s="101" t="s">
        <v>59</v>
      </c>
      <c r="AO3272" s="101">
        <v>0</v>
      </c>
      <c r="AP3272" s="101"/>
      <c r="AQ3272" s="101" t="s">
        <v>13149</v>
      </c>
      <c r="AR3272" s="101" t="s">
        <v>13149</v>
      </c>
      <c r="AS3272" s="89">
        <f t="shared" si="661"/>
        <v>9</v>
      </c>
      <c r="AT3272" s="24"/>
    </row>
    <row r="3273" spans="1:46" x14ac:dyDescent="0.5">
      <c r="A3273" s="101">
        <v>3458</v>
      </c>
      <c r="B3273" s="24" t="s">
        <v>506</v>
      </c>
      <c r="C3273" s="101"/>
      <c r="D3273" s="101" t="s">
        <v>13150</v>
      </c>
      <c r="E3273" s="24" t="s">
        <v>13151</v>
      </c>
      <c r="F3273" s="108" t="str">
        <f t="shared" si="657"/>
        <v>OC CONSULTING (UK) LIMITED T/A MANESTREAM</v>
      </c>
      <c r="G3273" s="101" t="s">
        <v>13152</v>
      </c>
      <c r="H3273" s="101" t="s">
        <v>768</v>
      </c>
      <c r="I3273" s="101" t="s">
        <v>6325</v>
      </c>
      <c r="J3273" s="101" t="s">
        <v>190</v>
      </c>
      <c r="K3273" s="24" t="s">
        <v>769</v>
      </c>
      <c r="L3273" s="109">
        <v>45974</v>
      </c>
      <c r="M3273" s="109">
        <v>46112</v>
      </c>
      <c r="N3273" s="81">
        <f t="shared" si="658"/>
        <v>46112</v>
      </c>
      <c r="O3273" s="77" t="str">
        <f t="shared" ca="1" si="659"/>
        <v>Expired</v>
      </c>
      <c r="P3273" s="77" t="str" cm="1">
        <f t="array" aca="1" ref="P3273" ca="1">_xlfn.IFS((N3273-TODAY())&gt;=547,"06 Expires over 18 months",(N3273-TODAY())&gt;=365,"05 Expires in 18 months",(N3273-TODAY())&gt;=183,"04 Expires in 12 months",(N3273-TODAY())&gt;=92,"03 Expires in 6 months",(N3273-TODAY())&gt;=31,"02 Expires in 3 months",(N3273-TODAY())&gt;=0,"01 Expires in 30 days",(N3273-TODAY())&gt;=-31,"01 Expired last 30 days",(N3273-TODAY())&gt;=-92,"02 Expired last 3 months",(N3273-TODAY())&gt;=-183,"03 Expired last 6 months",(N3273-TODAY())&gt;=-365,"04 Expired last 12 months",(N3273-TODAY())&gt;=-547,"05 Expired last 18 months",TRUE,"06 Expired over 18 months")</f>
        <v>03 Expired last 6 months</v>
      </c>
      <c r="Q3273" s="65">
        <v>9125</v>
      </c>
      <c r="R3273" s="98">
        <f t="shared" si="655"/>
        <v>9125</v>
      </c>
      <c r="S3273" s="77" t="str" cm="1">
        <f t="array" ref="S3273">_xlfn.IFS(R3273&gt;5000000,"Gold",R3273&gt;=500000,"Silver",R3273&gt;30000,"Bronze",TRUE,"Transactional")</f>
        <v>Transactional</v>
      </c>
      <c r="T3273" s="24"/>
      <c r="U3273" s="27"/>
      <c r="V3273" s="27"/>
      <c r="W3273" s="77" t="str">
        <f t="shared" si="660"/>
        <v>No</v>
      </c>
      <c r="X3273" s="77" t="str">
        <f>IFERROR(_xlfn.XLOOKUP(J3273&amp;"||"&amp;K3273,'Mapping Ref.'!$J$2:$J$538,'Mapping Ref.'!$K$2:$K$538),"")</f>
        <v>Childrens &amp; Adults</v>
      </c>
      <c r="Y3273" s="77" t="str" cm="1">
        <f t="array" ref="Y3273">_xlfn.IFS(R3273&gt;2000000,"For Publication",R3273&gt;100000,"PID",R3273&gt;30000,"RFQ",TRUE,"Transactional")</f>
        <v>Transactional</v>
      </c>
      <c r="Z3273" s="101" t="s">
        <v>2277</v>
      </c>
      <c r="AA3273" s="101">
        <v>3</v>
      </c>
      <c r="AB3273" s="101">
        <v>0</v>
      </c>
      <c r="AC3273" s="109">
        <v>45974</v>
      </c>
      <c r="AD3273" s="101" t="s">
        <v>58</v>
      </c>
      <c r="AE3273" s="101" t="s">
        <v>13153</v>
      </c>
      <c r="AF3273" s="101" t="s">
        <v>59</v>
      </c>
      <c r="AG3273" s="101" t="s">
        <v>59</v>
      </c>
      <c r="AH3273" s="101" t="s">
        <v>60</v>
      </c>
      <c r="AI3273" s="101">
        <v>7944944</v>
      </c>
      <c r="AJ3273" s="101" t="s">
        <v>60</v>
      </c>
      <c r="AK3273" s="101" t="s">
        <v>101</v>
      </c>
      <c r="AL3273" s="101" t="s">
        <v>70</v>
      </c>
      <c r="AM3273" s="101" t="s">
        <v>60</v>
      </c>
      <c r="AN3273" s="101" t="s">
        <v>59</v>
      </c>
      <c r="AO3273" s="101">
        <v>0</v>
      </c>
      <c r="AP3273" s="101"/>
      <c r="AQ3273" s="101" t="s">
        <v>13154</v>
      </c>
      <c r="AR3273" s="101" t="s">
        <v>13155</v>
      </c>
      <c r="AS3273" s="89">
        <f t="shared" si="661"/>
        <v>4</v>
      </c>
      <c r="AT3273" s="24" t="s">
        <v>4832</v>
      </c>
    </row>
    <row r="3274" spans="1:46" s="2" customFormat="1" x14ac:dyDescent="0.5">
      <c r="A3274" s="101">
        <v>3459</v>
      </c>
      <c r="B3274" s="24" t="s">
        <v>506</v>
      </c>
      <c r="C3274" s="101"/>
      <c r="D3274" s="101" t="s">
        <v>9934</v>
      </c>
      <c r="E3274" s="24" t="s">
        <v>9935</v>
      </c>
      <c r="F3274" s="108" t="str">
        <f t="shared" si="657"/>
        <v>ACTON COMMERCIAL FACTORS LIMITED</v>
      </c>
      <c r="G3274" s="101" t="s">
        <v>9934</v>
      </c>
      <c r="H3274" s="101" t="s">
        <v>3282</v>
      </c>
      <c r="I3274" s="101" t="s">
        <v>10463</v>
      </c>
      <c r="J3274" s="101" t="s">
        <v>107</v>
      </c>
      <c r="K3274" s="101" t="s">
        <v>3283</v>
      </c>
      <c r="L3274" s="109">
        <v>45975</v>
      </c>
      <c r="M3274" s="109">
        <v>47070</v>
      </c>
      <c r="N3274" s="81">
        <f t="shared" si="658"/>
        <v>47070</v>
      </c>
      <c r="O3274" s="77" t="str">
        <f t="shared" ca="1" si="659"/>
        <v>Live</v>
      </c>
      <c r="P3274" s="77" t="str" cm="1">
        <f t="array" aca="1" ref="P3274" ca="1">_xlfn.IFS((N3274-TODAY())&gt;=547,"06 Expires over 18 months",(N3274-TODAY())&gt;=365,"05 Expires in 18 months",(N3274-TODAY())&gt;=183,"04 Expires in 12 months",(N3274-TODAY())&gt;=92,"03 Expires in 6 months",(N3274-TODAY())&gt;=31,"02 Expires in 3 months",(N3274-TODAY())&gt;=0,"01 Expires in 30 days",(N3274-TODAY())&gt;=-31,"01 Expired last 30 days",(N3274-TODAY())&gt;=-92,"02 Expired last 3 months",(N3274-TODAY())&gt;=-183,"03 Expired last 6 months",(N3274-TODAY())&gt;=-365,"04 Expired last 12 months",(N3274-TODAY())&gt;=-547,"05 Expired last 18 months",TRUE,"06 Expired over 18 months")</f>
        <v>06 Expires over 18 months</v>
      </c>
      <c r="Q3274" s="65">
        <v>24999</v>
      </c>
      <c r="R3274" s="98">
        <f t="shared" si="655"/>
        <v>72913.75</v>
      </c>
      <c r="S3274" s="77" t="str" cm="1">
        <f t="array" ref="S3274">_xlfn.IFS(R3274&gt;5000000,"Gold",R3274&gt;=500000,"Silver",R3274&gt;30000,"Bronze",TRUE,"Transactional")</f>
        <v>Bronze</v>
      </c>
      <c r="T3274" s="24"/>
      <c r="U3274" s="27"/>
      <c r="V3274" s="27"/>
      <c r="W3274" s="77" t="str">
        <f t="shared" si="660"/>
        <v>No</v>
      </c>
      <c r="X3274" s="77" t="str">
        <f>IFERROR(_xlfn.XLOOKUP(J3274&amp;"||"&amp;K3274,'Mapping Ref.'!$J$2:$J$538,'Mapping Ref.'!$K$2:$K$538),"")</f>
        <v>Construction &amp; Estates</v>
      </c>
      <c r="Y3274" s="77" t="str" cm="1">
        <f t="array" ref="Y3274">_xlfn.IFS(R3274&gt;2000000,"For Publication",R3274&gt;100000,"PID",R3274&gt;30000,"RFQ",TRUE,"Transactional")</f>
        <v>RFQ</v>
      </c>
      <c r="Z3274" s="101" t="s">
        <v>2277</v>
      </c>
      <c r="AA3274" s="101">
        <v>36</v>
      </c>
      <c r="AB3274" s="101">
        <v>0</v>
      </c>
      <c r="AC3274" s="109">
        <v>45975</v>
      </c>
      <c r="AD3274" s="101" t="s">
        <v>58</v>
      </c>
      <c r="AE3274" s="101" t="s">
        <v>8375</v>
      </c>
      <c r="AF3274" s="101" t="s">
        <v>60</v>
      </c>
      <c r="AG3274" s="101" t="s">
        <v>59</v>
      </c>
      <c r="AH3274" s="101" t="s">
        <v>60</v>
      </c>
      <c r="AI3274" s="101">
        <v>1754778</v>
      </c>
      <c r="AJ3274" s="101" t="s">
        <v>60</v>
      </c>
      <c r="AK3274" s="101" t="s">
        <v>101</v>
      </c>
      <c r="AL3274" s="101" t="s">
        <v>12795</v>
      </c>
      <c r="AM3274" s="101" t="s">
        <v>60</v>
      </c>
      <c r="AN3274" s="101" t="s">
        <v>59</v>
      </c>
      <c r="AO3274" s="101">
        <v>0</v>
      </c>
      <c r="AP3274" s="101"/>
      <c r="AQ3274" s="101" t="s">
        <v>13156</v>
      </c>
      <c r="AR3274" s="101" t="s">
        <v>9938</v>
      </c>
      <c r="AS3274" s="89">
        <f t="shared" si="661"/>
        <v>35</v>
      </c>
      <c r="AT3274" s="24"/>
    </row>
    <row r="3275" spans="1:46" s="2" customFormat="1" x14ac:dyDescent="0.5">
      <c r="A3275" s="101">
        <v>3460</v>
      </c>
      <c r="B3275" s="24" t="s">
        <v>506</v>
      </c>
      <c r="C3275" s="101"/>
      <c r="D3275" s="101" t="s">
        <v>13157</v>
      </c>
      <c r="E3275" s="24" t="s">
        <v>13158</v>
      </c>
      <c r="F3275" s="108" t="str">
        <f t="shared" si="657"/>
        <v>KAREN FARTHING T/A KLM CONSULTANCY</v>
      </c>
      <c r="G3275" s="101" t="s">
        <v>13157</v>
      </c>
      <c r="H3275" s="101" t="s">
        <v>1156</v>
      </c>
      <c r="I3275" s="101" t="s">
        <v>1156</v>
      </c>
      <c r="J3275" s="101" t="s">
        <v>190</v>
      </c>
      <c r="K3275" s="101" t="s">
        <v>1157</v>
      </c>
      <c r="L3275" s="109">
        <v>45975</v>
      </c>
      <c r="M3275" s="109">
        <v>46112</v>
      </c>
      <c r="N3275" s="81">
        <f t="shared" si="658"/>
        <v>46477</v>
      </c>
      <c r="O3275" s="77" t="str">
        <f t="shared" ca="1" si="659"/>
        <v>Live</v>
      </c>
      <c r="P3275" s="77" t="str" cm="1">
        <f t="array" aca="1" ref="P3275" ca="1">_xlfn.IFS((N3275-TODAY())&gt;=547,"06 Expires over 18 months",(N3275-TODAY())&gt;=365,"05 Expires in 18 months",(N3275-TODAY())&gt;=183,"04 Expires in 12 months",(N3275-TODAY())&gt;=92,"03 Expires in 6 months",(N3275-TODAY())&gt;=31,"02 Expires in 3 months",(N3275-TODAY())&gt;=0,"01 Expires in 30 days",(N3275-TODAY())&gt;=-31,"01 Expired last 30 days",(N3275-TODAY())&gt;=-92,"02 Expired last 3 months",(N3275-TODAY())&gt;=-183,"03 Expired last 6 months",(N3275-TODAY())&gt;=-365,"04 Expired last 12 months",(N3275-TODAY())&gt;=-547,"05 Expired last 18 months",TRUE,"06 Expired over 18 months")</f>
        <v>04 Expires in 12 months</v>
      </c>
      <c r="Q3275" s="65">
        <v>6015</v>
      </c>
      <c r="R3275" s="98">
        <f t="shared" si="655"/>
        <v>8020</v>
      </c>
      <c r="S3275" s="77" t="str" cm="1">
        <f t="array" ref="S3275">_xlfn.IFS(R3275&gt;5000000,"Gold",R3275&gt;=500000,"Silver",R3275&gt;30000,"Bronze",TRUE,"Transactional")</f>
        <v>Transactional</v>
      </c>
      <c r="T3275" s="24"/>
      <c r="U3275" s="27"/>
      <c r="V3275" s="27"/>
      <c r="W3275" s="77" t="str">
        <f t="shared" si="660"/>
        <v>Yes</v>
      </c>
      <c r="X3275" s="77" t="str">
        <f>IFERROR(_xlfn.XLOOKUP(J3275&amp;"||"&amp;K3275,'Mapping Ref.'!$J$2:$J$538,'Mapping Ref.'!$K$2:$K$538),"")</f>
        <v>Childrens &amp; Adults</v>
      </c>
      <c r="Y3275" s="77" t="str" cm="1">
        <f t="array" ref="Y3275">_xlfn.IFS(R3275&gt;2000000,"For Publication",R3275&gt;100000,"PID",R3275&gt;30000,"RFQ",TRUE,"Transactional")</f>
        <v>Transactional</v>
      </c>
      <c r="Z3275" s="101" t="s">
        <v>8586</v>
      </c>
      <c r="AA3275" s="101">
        <v>6</v>
      </c>
      <c r="AB3275" s="101">
        <v>12</v>
      </c>
      <c r="AC3275" s="109">
        <v>45975</v>
      </c>
      <c r="AD3275" s="101" t="s">
        <v>58</v>
      </c>
      <c r="AE3275" s="101" t="s">
        <v>10676</v>
      </c>
      <c r="AF3275" s="101" t="s">
        <v>60</v>
      </c>
      <c r="AG3275" s="101" t="s">
        <v>59</v>
      </c>
      <c r="AH3275" s="101" t="s">
        <v>60</v>
      </c>
      <c r="AI3275" s="101" t="s">
        <v>8471</v>
      </c>
      <c r="AJ3275" s="101" t="s">
        <v>59</v>
      </c>
      <c r="AK3275" s="101" t="s">
        <v>101</v>
      </c>
      <c r="AL3275" s="101" t="s">
        <v>70</v>
      </c>
      <c r="AM3275" s="101" t="s">
        <v>59</v>
      </c>
      <c r="AN3275" s="101" t="s">
        <v>8471</v>
      </c>
      <c r="AO3275" s="101">
        <v>0</v>
      </c>
      <c r="AP3275" s="101" t="s">
        <v>13159</v>
      </c>
      <c r="AQ3275" s="101" t="s">
        <v>13160</v>
      </c>
      <c r="AR3275" s="101" t="s">
        <v>13161</v>
      </c>
      <c r="AS3275" s="89">
        <f t="shared" si="661"/>
        <v>16</v>
      </c>
      <c r="AT3275" s="24"/>
    </row>
    <row r="3276" spans="1:46" s="2" customFormat="1" x14ac:dyDescent="0.5">
      <c r="A3276" s="101">
        <v>3461</v>
      </c>
      <c r="B3276" s="24" t="s">
        <v>506</v>
      </c>
      <c r="C3276" s="101"/>
      <c r="D3276" s="101" t="s">
        <v>13162</v>
      </c>
      <c r="E3276" s="24" t="s">
        <v>13163</v>
      </c>
      <c r="F3276" s="108" t="str">
        <f t="shared" si="657"/>
        <v>GRAFFINS SERVICES LIMITED</v>
      </c>
      <c r="G3276" s="101" t="s">
        <v>9078</v>
      </c>
      <c r="H3276" s="101" t="s">
        <v>4226</v>
      </c>
      <c r="I3276" s="101" t="s">
        <v>4226</v>
      </c>
      <c r="J3276" s="101" t="s">
        <v>52</v>
      </c>
      <c r="K3276" s="101" t="s">
        <v>993</v>
      </c>
      <c r="L3276" s="109">
        <v>45627</v>
      </c>
      <c r="M3276" s="109">
        <v>46691</v>
      </c>
      <c r="N3276" s="81">
        <f t="shared" si="658"/>
        <v>47057</v>
      </c>
      <c r="O3276" s="77" t="str">
        <f t="shared" ca="1" si="659"/>
        <v>Live</v>
      </c>
      <c r="P3276" s="77" t="str" cm="1">
        <f t="array" aca="1" ref="P3276" ca="1">_xlfn.IFS((N3276-TODAY())&gt;=547,"06 Expires over 18 months",(N3276-TODAY())&gt;=365,"05 Expires in 18 months",(N3276-TODAY())&gt;=183,"04 Expires in 12 months",(N3276-TODAY())&gt;=92,"03 Expires in 6 months",(N3276-TODAY())&gt;=31,"02 Expires in 3 months",(N3276-TODAY())&gt;=0,"01 Expires in 30 days",(N3276-TODAY())&gt;=-31,"01 Expired last 30 days",(N3276-TODAY())&gt;=-92,"02 Expired last 3 months",(N3276-TODAY())&gt;=-183,"03 Expired last 6 months",(N3276-TODAY())&gt;=-365,"04 Expired last 12 months",(N3276-TODAY())&gt;=-547,"05 Expired last 18 months",TRUE,"06 Expired over 18 months")</f>
        <v>06 Expires over 18 months</v>
      </c>
      <c r="Q3276" s="65">
        <v>336577</v>
      </c>
      <c r="R3276" s="98">
        <f t="shared" si="655"/>
        <v>1290211.8333333333</v>
      </c>
      <c r="S3276" s="77" t="str" cm="1">
        <f t="array" ref="S3276">_xlfn.IFS(R3276&gt;5000000,"Gold",R3276&gt;=500000,"Silver",R3276&gt;30000,"Bronze",TRUE,"Transactional")</f>
        <v>Silver</v>
      </c>
      <c r="T3276" s="24"/>
      <c r="U3276" s="27"/>
      <c r="V3276" s="27"/>
      <c r="W3276" s="77" t="str">
        <f t="shared" si="660"/>
        <v>Yes</v>
      </c>
      <c r="X3276" s="77" t="str">
        <f>IFERROR(_xlfn.XLOOKUP(J3276&amp;"||"&amp;K3276,'Mapping Ref.'!$J$2:$J$538,'Mapping Ref.'!$K$2:$K$538),"")</f>
        <v>Corporate</v>
      </c>
      <c r="Y3276" s="77" t="str" cm="1">
        <f t="array" ref="Y3276">_xlfn.IFS(R3276&gt;2000000,"For Publication",R3276&gt;100000,"PID",R3276&gt;30000,"RFQ",TRUE,"Transactional")</f>
        <v>PID</v>
      </c>
      <c r="Z3276" s="101" t="s">
        <v>8586</v>
      </c>
      <c r="AA3276" s="101">
        <v>24</v>
      </c>
      <c r="AB3276" s="101">
        <v>12</v>
      </c>
      <c r="AC3276" s="109">
        <v>45978</v>
      </c>
      <c r="AD3276" s="101" t="s">
        <v>58</v>
      </c>
      <c r="AE3276" s="101" t="s">
        <v>13164</v>
      </c>
      <c r="AF3276" s="101" t="s">
        <v>59</v>
      </c>
      <c r="AG3276" s="101" t="s">
        <v>59</v>
      </c>
      <c r="AH3276" s="101" t="s">
        <v>60</v>
      </c>
      <c r="AI3276" s="101">
        <v>9946763</v>
      </c>
      <c r="AJ3276" s="101" t="s">
        <v>60</v>
      </c>
      <c r="AK3276" s="101" t="s">
        <v>57</v>
      </c>
      <c r="AL3276" s="101" t="s">
        <v>13165</v>
      </c>
      <c r="AM3276" s="101" t="s">
        <v>60</v>
      </c>
      <c r="AN3276" s="101" t="s">
        <v>59</v>
      </c>
      <c r="AO3276" s="101">
        <v>0</v>
      </c>
      <c r="AP3276" s="101"/>
      <c r="AQ3276" s="101" t="s">
        <v>13166</v>
      </c>
      <c r="AR3276" s="101" t="s">
        <v>13167</v>
      </c>
      <c r="AS3276" s="89">
        <f t="shared" si="661"/>
        <v>46</v>
      </c>
      <c r="AT3276" s="24" t="s">
        <v>9080</v>
      </c>
    </row>
    <row r="3277" spans="1:46" s="2" customFormat="1" x14ac:dyDescent="0.5">
      <c r="A3277" s="101">
        <v>3462</v>
      </c>
      <c r="B3277" s="24" t="s">
        <v>506</v>
      </c>
      <c r="C3277" s="101"/>
      <c r="D3277" s="101" t="s">
        <v>13168</v>
      </c>
      <c r="E3277" s="24" t="s">
        <v>13169</v>
      </c>
      <c r="F3277" s="108" t="str">
        <f t="shared" si="657"/>
        <v>Southern Electric Power Distribution Plc</v>
      </c>
      <c r="G3277" s="101" t="s">
        <v>13054</v>
      </c>
      <c r="H3277" s="101" t="s">
        <v>768</v>
      </c>
      <c r="I3277" s="101" t="s">
        <v>6325</v>
      </c>
      <c r="J3277" s="101" t="s">
        <v>190</v>
      </c>
      <c r="K3277" s="24" t="s">
        <v>769</v>
      </c>
      <c r="L3277" s="109">
        <v>46083</v>
      </c>
      <c r="M3277" s="109">
        <v>46752</v>
      </c>
      <c r="N3277" s="81">
        <f t="shared" si="658"/>
        <v>46752</v>
      </c>
      <c r="O3277" s="77" t="str">
        <f t="shared" ca="1" si="659"/>
        <v>Live</v>
      </c>
      <c r="P3277" s="77" t="str" cm="1">
        <f t="array" aca="1" ref="P3277" ca="1">_xlfn.IFS((N3277-TODAY())&gt;=547,"06 Expires over 18 months",(N3277-TODAY())&gt;=365,"05 Expires in 18 months",(N3277-TODAY())&gt;=183,"04 Expires in 12 months",(N3277-TODAY())&gt;=92,"03 Expires in 6 months",(N3277-TODAY())&gt;=31,"02 Expires in 3 months",(N3277-TODAY())&gt;=0,"01 Expires in 30 days",(N3277-TODAY())&gt;=-31,"01 Expired last 30 days",(N3277-TODAY())&gt;=-92,"02 Expired last 3 months",(N3277-TODAY())&gt;=-183,"03 Expired last 6 months",(N3277-TODAY())&gt;=-365,"04 Expired last 12 months",(N3277-TODAY())&gt;=-547,"05 Expired last 18 months",TRUE,"06 Expired over 18 months")</f>
        <v>05 Expires in 18 months</v>
      </c>
      <c r="Q3277" s="65">
        <v>48674.83</v>
      </c>
      <c r="R3277" s="98">
        <f t="shared" si="655"/>
        <v>85180.952499999999</v>
      </c>
      <c r="S3277" s="77" t="str" cm="1">
        <f t="array" ref="S3277">_xlfn.IFS(R3277&gt;5000000,"Gold",R3277&gt;=500000,"Silver",R3277&gt;30000,"Bronze",TRUE,"Transactional")</f>
        <v>Bronze</v>
      </c>
      <c r="T3277" s="24"/>
      <c r="U3277" s="27"/>
      <c r="V3277" s="27"/>
      <c r="W3277" s="77" t="str">
        <f t="shared" si="660"/>
        <v>No</v>
      </c>
      <c r="X3277" s="77" t="str">
        <f>IFERROR(_xlfn.XLOOKUP(J3277&amp;"||"&amp;K3277,'Mapping Ref.'!$J$2:$J$538,'Mapping Ref.'!$K$2:$K$538),"")</f>
        <v>Childrens &amp; Adults</v>
      </c>
      <c r="Y3277" s="77" t="str" cm="1">
        <f t="array" ref="Y3277">_xlfn.IFS(R3277&gt;2000000,"For Publication",R3277&gt;100000,"PID",R3277&gt;30000,"RFQ",TRUE,"Transactional")</f>
        <v>RFQ</v>
      </c>
      <c r="Z3277" s="101" t="s">
        <v>2277</v>
      </c>
      <c r="AA3277" s="101">
        <v>21</v>
      </c>
      <c r="AB3277" s="101">
        <v>0</v>
      </c>
      <c r="AC3277" s="109">
        <v>45978</v>
      </c>
      <c r="AD3277" s="101" t="s">
        <v>58</v>
      </c>
      <c r="AE3277" s="101" t="s">
        <v>13170</v>
      </c>
      <c r="AF3277" s="101" t="s">
        <v>60</v>
      </c>
      <c r="AG3277" s="101" t="s">
        <v>60</v>
      </c>
      <c r="AH3277" s="101" t="s">
        <v>60</v>
      </c>
      <c r="AI3277" s="101">
        <v>4094290</v>
      </c>
      <c r="AJ3277" s="101" t="s">
        <v>59</v>
      </c>
      <c r="AK3277" s="101" t="s">
        <v>101</v>
      </c>
      <c r="AL3277" s="101" t="s">
        <v>123</v>
      </c>
      <c r="AM3277" s="101" t="s">
        <v>60</v>
      </c>
      <c r="AN3277" s="101" t="s">
        <v>59</v>
      </c>
      <c r="AO3277" s="101">
        <v>0</v>
      </c>
      <c r="AP3277" s="101"/>
      <c r="AQ3277" s="101" t="s">
        <v>13051</v>
      </c>
      <c r="AR3277" s="101" t="s">
        <v>13052</v>
      </c>
      <c r="AS3277" s="89">
        <f t="shared" si="661"/>
        <v>21</v>
      </c>
      <c r="AT3277" s="24"/>
    </row>
    <row r="3278" spans="1:46" s="2" customFormat="1" x14ac:dyDescent="0.5">
      <c r="A3278" s="101">
        <v>3463</v>
      </c>
      <c r="B3278" s="24" t="s">
        <v>506</v>
      </c>
      <c r="C3278" s="101"/>
      <c r="D3278" s="101" t="s">
        <v>13171</v>
      </c>
      <c r="E3278" s="24" t="s">
        <v>13172</v>
      </c>
      <c r="F3278" s="108" t="str">
        <f t="shared" si="657"/>
        <v>R BENSON PROPERTY MAINTENANCE LTD</v>
      </c>
      <c r="G3278" s="101" t="s">
        <v>654</v>
      </c>
      <c r="H3278" s="101" t="s">
        <v>11019</v>
      </c>
      <c r="I3278" s="101" t="s">
        <v>8489</v>
      </c>
      <c r="J3278" s="101" t="s">
        <v>107</v>
      </c>
      <c r="K3278" s="101" t="s">
        <v>122</v>
      </c>
      <c r="L3278" s="109">
        <v>45946</v>
      </c>
      <c r="M3278" s="109">
        <v>46252</v>
      </c>
      <c r="N3278" s="81">
        <f t="shared" si="658"/>
        <v>46252</v>
      </c>
      <c r="O3278" s="77" t="str">
        <f t="shared" ca="1" si="659"/>
        <v>Expired</v>
      </c>
      <c r="P3278" s="77" t="str" cm="1">
        <f t="array" aca="1" ref="P3278" ca="1">_xlfn.IFS((N3278-TODAY())&gt;=547,"06 Expires over 18 months",(N3278-TODAY())&gt;=365,"05 Expires in 18 months",(N3278-TODAY())&gt;=183,"04 Expires in 12 months",(N3278-TODAY())&gt;=92,"03 Expires in 6 months",(N3278-TODAY())&gt;=31,"02 Expires in 3 months",(N3278-TODAY())&gt;=0,"01 Expires in 30 days",(N3278-TODAY())&gt;=-31,"01 Expired last 30 days",(N3278-TODAY())&gt;=-92,"02 Expired last 3 months",(N3278-TODAY())&gt;=-183,"03 Expired last 6 months",(N3278-TODAY())&gt;=-365,"04 Expired last 12 months",(N3278-TODAY())&gt;=-547,"05 Expired last 18 months",TRUE,"06 Expired over 18 months")</f>
        <v>01 Expired last 30 days</v>
      </c>
      <c r="Q3278" s="104"/>
      <c r="R3278" s="98">
        <v>0</v>
      </c>
      <c r="S3278" s="77" t="str" cm="1">
        <f t="array" ref="S3278">_xlfn.IFS(R3278&gt;5000000,"Gold",R3278&gt;=500000,"Silver",R3278&gt;30000,"Bronze",TRUE,"Transactional")</f>
        <v>Transactional</v>
      </c>
      <c r="T3278" s="24"/>
      <c r="U3278" s="27"/>
      <c r="V3278" s="27"/>
      <c r="W3278" s="77" t="str">
        <f t="shared" si="660"/>
        <v>No</v>
      </c>
      <c r="X3278" s="77" t="str">
        <f>IFERROR(_xlfn.XLOOKUP(J3278&amp;"||"&amp;K3278,'Mapping Ref.'!$J$2:$J$538,'Mapping Ref.'!$K$2:$K$538),"")</f>
        <v>Construction &amp; Estates</v>
      </c>
      <c r="Y3278" s="77" t="str" cm="1">
        <f t="array" ref="Y3278">_xlfn.IFS(R3278&gt;2000000,"For Publication",R3278&gt;100000,"PID",R3278&gt;30000,"RFQ",TRUE,"Transactional")</f>
        <v>Transactional</v>
      </c>
      <c r="Z3278" s="101" t="s">
        <v>2277</v>
      </c>
      <c r="AA3278" s="101">
        <v>10</v>
      </c>
      <c r="AB3278" s="101">
        <v>0</v>
      </c>
      <c r="AC3278" s="109">
        <v>45978</v>
      </c>
      <c r="AD3278" s="101" t="s">
        <v>661</v>
      </c>
      <c r="AE3278" s="101" t="s">
        <v>8375</v>
      </c>
      <c r="AF3278" s="101" t="s">
        <v>60</v>
      </c>
      <c r="AG3278" s="101" t="s">
        <v>60</v>
      </c>
      <c r="AH3278" s="101" t="s">
        <v>60</v>
      </c>
      <c r="AI3278" s="101">
        <v>4296835</v>
      </c>
      <c r="AJ3278" s="101" t="s">
        <v>60</v>
      </c>
      <c r="AK3278" s="101" t="s">
        <v>101</v>
      </c>
      <c r="AL3278" s="101" t="s">
        <v>123</v>
      </c>
      <c r="AM3278" s="101" t="s">
        <v>60</v>
      </c>
      <c r="AN3278" s="101" t="s">
        <v>59</v>
      </c>
      <c r="AO3278" s="101">
        <v>0</v>
      </c>
      <c r="AP3278" s="101"/>
      <c r="AQ3278" s="101" t="s">
        <v>13173</v>
      </c>
      <c r="AR3278" s="101" t="s">
        <v>13174</v>
      </c>
      <c r="AS3278" s="89">
        <f t="shared" si="661"/>
        <v>10</v>
      </c>
      <c r="AT3278" s="24" t="s">
        <v>655</v>
      </c>
    </row>
    <row r="3279" spans="1:46" s="2" customFormat="1" x14ac:dyDescent="0.5">
      <c r="A3279" s="101">
        <v>3464</v>
      </c>
      <c r="B3279" s="24" t="s">
        <v>506</v>
      </c>
      <c r="C3279" s="101"/>
      <c r="D3279" s="101" t="s">
        <v>13175</v>
      </c>
      <c r="E3279" s="24" t="s">
        <v>13172</v>
      </c>
      <c r="F3279" s="108" t="str">
        <f t="shared" si="657"/>
        <v>Durkan Ltd</v>
      </c>
      <c r="G3279" s="101" t="s">
        <v>13176</v>
      </c>
      <c r="H3279" s="101" t="s">
        <v>11019</v>
      </c>
      <c r="I3279" s="101" t="s">
        <v>8489</v>
      </c>
      <c r="J3279" s="101" t="s">
        <v>107</v>
      </c>
      <c r="K3279" s="101" t="s">
        <v>122</v>
      </c>
      <c r="L3279" s="109">
        <v>45946</v>
      </c>
      <c r="M3279" s="109">
        <v>46280</v>
      </c>
      <c r="N3279" s="81">
        <f t="shared" si="658"/>
        <v>46280</v>
      </c>
      <c r="O3279" s="77" t="str">
        <f t="shared" ca="1" si="659"/>
        <v>Live</v>
      </c>
      <c r="P3279" s="77" t="str" cm="1">
        <f t="array" aca="1" ref="P3279" ca="1">_xlfn.IFS((N3279-TODAY())&gt;=547,"06 Expires over 18 months",(N3279-TODAY())&gt;=365,"05 Expires in 18 months",(N3279-TODAY())&gt;=183,"04 Expires in 12 months",(N3279-TODAY())&gt;=92,"03 Expires in 6 months",(N3279-TODAY())&gt;=31,"02 Expires in 3 months",(N3279-TODAY())&gt;=0,"01 Expires in 30 days",(N3279-TODAY())&gt;=-31,"01 Expired last 30 days",(N3279-TODAY())&gt;=-92,"02 Expired last 3 months",(N3279-TODAY())&gt;=-183,"03 Expired last 6 months",(N3279-TODAY())&gt;=-365,"04 Expired last 12 months",(N3279-TODAY())&gt;=-547,"05 Expired last 18 months",TRUE,"06 Expired over 18 months")</f>
        <v>01 Expires in 30 days</v>
      </c>
      <c r="Q3279" s="104"/>
      <c r="R3279" s="98">
        <v>0</v>
      </c>
      <c r="S3279" s="77" t="str" cm="1">
        <f t="array" ref="S3279">_xlfn.IFS(R3279&gt;5000000,"Gold",R3279&gt;=500000,"Silver",R3279&gt;30000,"Bronze",TRUE,"Transactional")</f>
        <v>Transactional</v>
      </c>
      <c r="T3279" s="24"/>
      <c r="U3279" s="27"/>
      <c r="V3279" s="27"/>
      <c r="W3279" s="77" t="str">
        <f t="shared" si="660"/>
        <v>No</v>
      </c>
      <c r="X3279" s="77" t="str">
        <f>IFERROR(_xlfn.XLOOKUP(J3279&amp;"||"&amp;K3279,'Mapping Ref.'!$J$2:$J$538,'Mapping Ref.'!$K$2:$K$538),"")</f>
        <v>Construction &amp; Estates</v>
      </c>
      <c r="Y3279" s="77" t="str" cm="1">
        <f t="array" ref="Y3279">_xlfn.IFS(R3279&gt;2000000,"For Publication",R3279&gt;100000,"PID",R3279&gt;30000,"RFQ",TRUE,"Transactional")</f>
        <v>Transactional</v>
      </c>
      <c r="Z3279" s="101" t="s">
        <v>2277</v>
      </c>
      <c r="AA3279" s="101">
        <v>11</v>
      </c>
      <c r="AB3279" s="101">
        <v>0</v>
      </c>
      <c r="AC3279" s="109">
        <v>45978</v>
      </c>
      <c r="AD3279" s="101" t="s">
        <v>661</v>
      </c>
      <c r="AE3279" s="101" t="s">
        <v>8375</v>
      </c>
      <c r="AF3279" s="101" t="s">
        <v>60</v>
      </c>
      <c r="AG3279" s="101" t="s">
        <v>60</v>
      </c>
      <c r="AH3279" s="101" t="s">
        <v>60</v>
      </c>
      <c r="AI3279" s="101">
        <v>997195</v>
      </c>
      <c r="AJ3279" s="101" t="s">
        <v>60</v>
      </c>
      <c r="AK3279" s="101" t="s">
        <v>101</v>
      </c>
      <c r="AL3279" s="101" t="s">
        <v>123</v>
      </c>
      <c r="AM3279" s="101" t="s">
        <v>60</v>
      </c>
      <c r="AN3279" s="101" t="s">
        <v>59</v>
      </c>
      <c r="AO3279" s="101">
        <v>0</v>
      </c>
      <c r="AP3279" s="101"/>
      <c r="AQ3279" s="101" t="s">
        <v>13177</v>
      </c>
      <c r="AR3279" s="101" t="s">
        <v>13178</v>
      </c>
      <c r="AS3279" s="89">
        <f t="shared" si="661"/>
        <v>10</v>
      </c>
      <c r="AT3279" s="24"/>
    </row>
    <row r="3280" spans="1:46" s="2" customFormat="1" x14ac:dyDescent="0.5">
      <c r="A3280" s="101">
        <v>3465</v>
      </c>
      <c r="B3280" s="24" t="s">
        <v>506</v>
      </c>
      <c r="C3280" s="101"/>
      <c r="D3280" s="101" t="s">
        <v>13179</v>
      </c>
      <c r="E3280" s="24" t="s">
        <v>13180</v>
      </c>
      <c r="F3280" s="108" t="str">
        <f t="shared" si="657"/>
        <v>Solid Consultancy Ltd</v>
      </c>
      <c r="G3280" s="101" t="s">
        <v>13179</v>
      </c>
      <c r="H3280" s="101" t="s">
        <v>7715</v>
      </c>
      <c r="I3280" s="101" t="s">
        <v>7715</v>
      </c>
      <c r="J3280" s="101" t="s">
        <v>190</v>
      </c>
      <c r="K3280" s="24" t="s">
        <v>755</v>
      </c>
      <c r="L3280" s="109">
        <v>45978</v>
      </c>
      <c r="M3280" s="109">
        <v>46343</v>
      </c>
      <c r="N3280" s="81">
        <f t="shared" si="658"/>
        <v>46708</v>
      </c>
      <c r="O3280" s="77" t="str">
        <f t="shared" ca="1" si="659"/>
        <v>Live</v>
      </c>
      <c r="P3280" s="77" t="str" cm="1">
        <f t="array" aca="1" ref="P3280" ca="1">_xlfn.IFS((N3280-TODAY())&gt;=547,"06 Expires over 18 months",(N3280-TODAY())&gt;=365,"05 Expires in 18 months",(N3280-TODAY())&gt;=183,"04 Expires in 12 months",(N3280-TODAY())&gt;=92,"03 Expires in 6 months",(N3280-TODAY())&gt;=31,"02 Expires in 3 months",(N3280-TODAY())&gt;=0,"01 Expires in 30 days",(N3280-TODAY())&gt;=-31,"01 Expired last 30 days",(N3280-TODAY())&gt;=-92,"02 Expired last 3 months",(N3280-TODAY())&gt;=-183,"03 Expired last 6 months",(N3280-TODAY())&gt;=-365,"04 Expired last 12 months",(N3280-TODAY())&gt;=-547,"05 Expired last 18 months",TRUE,"06 Expired over 18 months")</f>
        <v>05 Expires in 18 months</v>
      </c>
      <c r="Q3280" s="65">
        <v>10000</v>
      </c>
      <c r="R3280" s="98">
        <f>MAX(Q3280,Q3280*N(AS3280)/12)</f>
        <v>20000</v>
      </c>
      <c r="S3280" s="77" t="str" cm="1">
        <f t="array" ref="S3280">_xlfn.IFS(R3280&gt;5000000,"Gold",R3280&gt;=500000,"Silver",R3280&gt;30000,"Bronze",TRUE,"Transactional")</f>
        <v>Transactional</v>
      </c>
      <c r="T3280" s="24"/>
      <c r="U3280" s="27"/>
      <c r="V3280" s="27"/>
      <c r="W3280" s="77" t="str">
        <f t="shared" si="660"/>
        <v>Yes</v>
      </c>
      <c r="X3280" s="77" t="str">
        <f>IFERROR(_xlfn.XLOOKUP(J3280&amp;"||"&amp;K3280,'Mapping Ref.'!$J$2:$J$538,'Mapping Ref.'!$K$2:$K$538),"")</f>
        <v>Childrens &amp; Adults</v>
      </c>
      <c r="Y3280" s="77" t="str" cm="1">
        <f t="array" ref="Y3280">_xlfn.IFS(R3280&gt;2000000,"For Publication",R3280&gt;100000,"PID",R3280&gt;30000,"RFQ",TRUE,"Transactional")</f>
        <v>Transactional</v>
      </c>
      <c r="Z3280" s="101" t="s">
        <v>2277</v>
      </c>
      <c r="AA3280" s="101">
        <v>12</v>
      </c>
      <c r="AB3280" s="101">
        <v>12</v>
      </c>
      <c r="AC3280" s="109">
        <v>45978</v>
      </c>
      <c r="AD3280" s="101" t="s">
        <v>58</v>
      </c>
      <c r="AE3280" s="101" t="s">
        <v>8375</v>
      </c>
      <c r="AF3280" s="101" t="s">
        <v>59</v>
      </c>
      <c r="AG3280" s="101" t="s">
        <v>59</v>
      </c>
      <c r="AH3280" s="101" t="s">
        <v>60</v>
      </c>
      <c r="AI3280" s="101">
        <v>12886030</v>
      </c>
      <c r="AJ3280" s="101" t="s">
        <v>60</v>
      </c>
      <c r="AK3280" s="101" t="s">
        <v>86</v>
      </c>
      <c r="AL3280" s="101" t="s">
        <v>70</v>
      </c>
      <c r="AM3280" s="101" t="s">
        <v>59</v>
      </c>
      <c r="AN3280" s="101" t="s">
        <v>59</v>
      </c>
      <c r="AO3280" s="101">
        <v>0</v>
      </c>
      <c r="AP3280" s="101"/>
      <c r="AQ3280" s="101" t="s">
        <v>13181</v>
      </c>
      <c r="AR3280" s="101" t="s">
        <v>13182</v>
      </c>
      <c r="AS3280" s="89">
        <f t="shared" si="661"/>
        <v>24</v>
      </c>
      <c r="AT3280" s="24"/>
    </row>
    <row r="3281" spans="1:46" s="2" customFormat="1" x14ac:dyDescent="0.5">
      <c r="A3281" s="101">
        <v>3466</v>
      </c>
      <c r="B3281" s="24" t="s">
        <v>506</v>
      </c>
      <c r="C3281" s="101"/>
      <c r="D3281" s="101" t="s">
        <v>13183</v>
      </c>
      <c r="E3281" s="24" t="s">
        <v>13184</v>
      </c>
      <c r="F3281" s="108" t="str">
        <f t="shared" si="657"/>
        <v>Levitt Bernstein</v>
      </c>
      <c r="G3281" s="101" t="s">
        <v>13185</v>
      </c>
      <c r="H3281" s="101" t="s">
        <v>13186</v>
      </c>
      <c r="I3281" s="101" t="s">
        <v>13186</v>
      </c>
      <c r="J3281" s="101" t="s">
        <v>321</v>
      </c>
      <c r="K3281" s="101" t="s">
        <v>1253</v>
      </c>
      <c r="L3281" s="109">
        <v>45985</v>
      </c>
      <c r="M3281" s="109">
        <v>46234</v>
      </c>
      <c r="N3281" s="81">
        <f t="shared" si="658"/>
        <v>46234</v>
      </c>
      <c r="O3281" s="77" t="str">
        <f t="shared" ca="1" si="659"/>
        <v>Expired</v>
      </c>
      <c r="P3281" s="77" t="str" cm="1">
        <f t="array" aca="1" ref="P3281" ca="1">_xlfn.IFS((N3281-TODAY())&gt;=547,"06 Expires over 18 months",(N3281-TODAY())&gt;=365,"05 Expires in 18 months",(N3281-TODAY())&gt;=183,"04 Expires in 12 months",(N3281-TODAY())&gt;=92,"03 Expires in 6 months",(N3281-TODAY())&gt;=31,"02 Expires in 3 months",(N3281-TODAY())&gt;=0,"01 Expires in 30 days",(N3281-TODAY())&gt;=-31,"01 Expired last 30 days",(N3281-TODAY())&gt;=-92,"02 Expired last 3 months",(N3281-TODAY())&gt;=-183,"03 Expired last 6 months",(N3281-TODAY())&gt;=-365,"04 Expired last 12 months",(N3281-TODAY())&gt;=-547,"05 Expired last 18 months",TRUE,"06 Expired over 18 months")</f>
        <v>01 Expired last 30 days</v>
      </c>
      <c r="Q3281" s="65">
        <v>132987</v>
      </c>
      <c r="R3281" s="98">
        <f>MAX(Q3281,Q3281*N(AS3281)/12)</f>
        <v>132987</v>
      </c>
      <c r="S3281" s="77" t="str" cm="1">
        <f t="array" ref="S3281">_xlfn.IFS(R3281&gt;5000000,"Gold",R3281&gt;=500000,"Silver",R3281&gt;30000,"Bronze",TRUE,"Transactional")</f>
        <v>Bronze</v>
      </c>
      <c r="T3281" s="24"/>
      <c r="U3281" s="27"/>
      <c r="V3281" s="27"/>
      <c r="W3281" s="77" t="str">
        <f t="shared" si="660"/>
        <v>No</v>
      </c>
      <c r="X3281" s="77" t="str">
        <f>IFERROR(_xlfn.XLOOKUP(J3281&amp;"||"&amp;K3281,'Mapping Ref.'!$J$2:$J$538,'Mapping Ref.'!$K$2:$K$538),"")</f>
        <v>Corporate</v>
      </c>
      <c r="Y3281" s="77" t="str" cm="1">
        <f t="array" ref="Y3281">_xlfn.IFS(R3281&gt;2000000,"For Publication",R3281&gt;100000,"PID",R3281&gt;30000,"RFQ",TRUE,"Transactional")</f>
        <v>PID</v>
      </c>
      <c r="Z3281" s="101" t="s">
        <v>2277</v>
      </c>
      <c r="AA3281" s="101">
        <v>8</v>
      </c>
      <c r="AB3281" s="101">
        <v>0</v>
      </c>
      <c r="AC3281" s="109">
        <v>45979</v>
      </c>
      <c r="AD3281" s="101" t="s">
        <v>58</v>
      </c>
      <c r="AE3281" s="101" t="s">
        <v>13187</v>
      </c>
      <c r="AF3281" s="101" t="s">
        <v>60</v>
      </c>
      <c r="AG3281" s="101" t="s">
        <v>59</v>
      </c>
      <c r="AH3281" s="101" t="s">
        <v>60</v>
      </c>
      <c r="AI3281" s="101">
        <v>1960584</v>
      </c>
      <c r="AJ3281" s="101" t="s">
        <v>60</v>
      </c>
      <c r="AK3281" s="101" t="s">
        <v>57</v>
      </c>
      <c r="AL3281" s="101" t="s">
        <v>70</v>
      </c>
      <c r="AM3281" s="101" t="s">
        <v>60</v>
      </c>
      <c r="AN3281" s="101" t="s">
        <v>8471</v>
      </c>
      <c r="AO3281" s="101">
        <v>0</v>
      </c>
      <c r="AP3281" s="101"/>
      <c r="AQ3281" s="101" t="s">
        <v>13188</v>
      </c>
      <c r="AR3281" s="101" t="s">
        <v>13189</v>
      </c>
      <c r="AS3281" s="89">
        <f t="shared" si="661"/>
        <v>8</v>
      </c>
      <c r="AT3281" s="24"/>
    </row>
    <row r="3282" spans="1:46" s="2" customFormat="1" x14ac:dyDescent="0.5">
      <c r="A3282" s="101">
        <v>3467</v>
      </c>
      <c r="B3282" s="24" t="s">
        <v>506</v>
      </c>
      <c r="C3282" s="101"/>
      <c r="D3282" s="101" t="s">
        <v>13190</v>
      </c>
      <c r="E3282" s="24" t="s">
        <v>13191</v>
      </c>
      <c r="F3282" s="108" t="str">
        <f t="shared" si="657"/>
        <v>Design Red</v>
      </c>
      <c r="G3282" s="101" t="s">
        <v>13190</v>
      </c>
      <c r="H3282" s="101" t="s">
        <v>11140</v>
      </c>
      <c r="I3282" s="101" t="s">
        <v>13192</v>
      </c>
      <c r="J3282" s="101" t="s">
        <v>107</v>
      </c>
      <c r="K3282" s="101" t="s">
        <v>8215</v>
      </c>
      <c r="L3282" s="109">
        <v>45957</v>
      </c>
      <c r="M3282" s="109">
        <v>46322</v>
      </c>
      <c r="N3282" s="81">
        <f t="shared" si="658"/>
        <v>46687</v>
      </c>
      <c r="O3282" s="77" t="str">
        <f t="shared" ca="1" si="659"/>
        <v>Live</v>
      </c>
      <c r="P3282" s="77" t="str" cm="1">
        <f t="array" aca="1" ref="P3282" ca="1">_xlfn.IFS((N3282-TODAY())&gt;=547,"06 Expires over 18 months",(N3282-TODAY())&gt;=365,"05 Expires in 18 months",(N3282-TODAY())&gt;=183,"04 Expires in 12 months",(N3282-TODAY())&gt;=92,"03 Expires in 6 months",(N3282-TODAY())&gt;=31,"02 Expires in 3 months",(N3282-TODAY())&gt;=0,"01 Expires in 30 days",(N3282-TODAY())&gt;=-31,"01 Expired last 30 days",(N3282-TODAY())&gt;=-92,"02 Expired last 3 months",(N3282-TODAY())&gt;=-183,"03 Expired last 6 months",(N3282-TODAY())&gt;=-365,"04 Expired last 12 months",(N3282-TODAY())&gt;=-547,"05 Expired last 18 months",TRUE,"06 Expired over 18 months")</f>
        <v>05 Expires in 18 months</v>
      </c>
      <c r="Q3282" s="65">
        <v>534</v>
      </c>
      <c r="R3282" s="98">
        <f>MAX(Q3282,Q3282*N(AS3282)/12)</f>
        <v>1068</v>
      </c>
      <c r="S3282" s="77" t="str" cm="1">
        <f t="array" ref="S3282">_xlfn.IFS(R3282&gt;5000000,"Gold",R3282&gt;=500000,"Silver",R3282&gt;30000,"Bronze",TRUE,"Transactional")</f>
        <v>Transactional</v>
      </c>
      <c r="T3282" s="24"/>
      <c r="U3282" s="27"/>
      <c r="V3282" s="27"/>
      <c r="W3282" s="77" t="str">
        <f t="shared" si="660"/>
        <v>Yes</v>
      </c>
      <c r="X3282" s="77" t="str">
        <f>IFERROR(_xlfn.XLOOKUP(J3282&amp;"||"&amp;K3282,'Mapping Ref.'!$J$2:$J$538,'Mapping Ref.'!$K$2:$K$538),"")</f>
        <v>Construction &amp; Estates</v>
      </c>
      <c r="Y3282" s="77" t="str" cm="1">
        <f t="array" ref="Y3282">_xlfn.IFS(R3282&gt;2000000,"For Publication",R3282&gt;100000,"PID",R3282&gt;30000,"RFQ",TRUE,"Transactional")</f>
        <v>Transactional</v>
      </c>
      <c r="Z3282" s="101" t="s">
        <v>8586</v>
      </c>
      <c r="AA3282" s="101">
        <v>12</v>
      </c>
      <c r="AB3282" s="101">
        <v>12</v>
      </c>
      <c r="AC3282" s="109">
        <v>45979</v>
      </c>
      <c r="AD3282" s="101" t="s">
        <v>661</v>
      </c>
      <c r="AE3282" s="101" t="s">
        <v>2370</v>
      </c>
      <c r="AF3282" s="101" t="s">
        <v>60</v>
      </c>
      <c r="AG3282" s="101" t="s">
        <v>59</v>
      </c>
      <c r="AH3282" s="101" t="s">
        <v>60</v>
      </c>
      <c r="AI3282" s="101">
        <v>8940440</v>
      </c>
      <c r="AJ3282" s="101" t="s">
        <v>59</v>
      </c>
      <c r="AK3282" s="101" t="s">
        <v>101</v>
      </c>
      <c r="AL3282" s="101" t="s">
        <v>70</v>
      </c>
      <c r="AM3282" s="101" t="s">
        <v>60</v>
      </c>
      <c r="AN3282" s="101" t="s">
        <v>8471</v>
      </c>
      <c r="AO3282" s="101">
        <v>0</v>
      </c>
      <c r="AP3282" s="101" t="s">
        <v>2953</v>
      </c>
      <c r="AQ3282" s="101" t="s">
        <v>13193</v>
      </c>
      <c r="AR3282" s="101" t="s">
        <v>13194</v>
      </c>
      <c r="AS3282" s="89">
        <f t="shared" si="661"/>
        <v>24</v>
      </c>
      <c r="AT3282" s="24"/>
    </row>
    <row r="3283" spans="1:46" s="2" customFormat="1" x14ac:dyDescent="0.5">
      <c r="A3283" s="101">
        <v>3468</v>
      </c>
      <c r="B3283" s="24" t="s">
        <v>506</v>
      </c>
      <c r="C3283" s="101"/>
      <c r="D3283" s="101" t="s">
        <v>13195</v>
      </c>
      <c r="E3283" s="24" t="s">
        <v>13196</v>
      </c>
      <c r="F3283" s="108" t="str">
        <f t="shared" si="657"/>
        <v>Morgan Sindall Construction &amp; Infrastructure Limited</v>
      </c>
      <c r="G3283" s="101" t="s">
        <v>13197</v>
      </c>
      <c r="H3283" s="101" t="s">
        <v>784</v>
      </c>
      <c r="I3283" s="101" t="s">
        <v>1128</v>
      </c>
      <c r="J3283" s="101" t="s">
        <v>321</v>
      </c>
      <c r="K3283" s="101" t="s">
        <v>3201</v>
      </c>
      <c r="L3283" s="109">
        <v>45966</v>
      </c>
      <c r="M3283" s="109">
        <v>46121</v>
      </c>
      <c r="N3283" s="81">
        <f t="shared" si="658"/>
        <v>46121</v>
      </c>
      <c r="O3283" s="77" t="str">
        <f t="shared" ca="1" si="659"/>
        <v>Expired</v>
      </c>
      <c r="P3283" s="77" t="str" cm="1">
        <f t="array" aca="1" ref="P3283" ca="1">_xlfn.IFS((N3283-TODAY())&gt;=547,"06 Expires over 18 months",(N3283-TODAY())&gt;=365,"05 Expires in 18 months",(N3283-TODAY())&gt;=183,"04 Expires in 12 months",(N3283-TODAY())&gt;=92,"03 Expires in 6 months",(N3283-TODAY())&gt;=31,"02 Expires in 3 months",(N3283-TODAY())&gt;=0,"01 Expires in 30 days",(N3283-TODAY())&gt;=-31,"01 Expired last 30 days",(N3283-TODAY())&gt;=-92,"02 Expired last 3 months",(N3283-TODAY())&gt;=-183,"03 Expired last 6 months",(N3283-TODAY())&gt;=-365,"04 Expired last 12 months",(N3283-TODAY())&gt;=-547,"05 Expired last 18 months",TRUE,"06 Expired over 18 months")</f>
        <v>03 Expired last 6 months</v>
      </c>
      <c r="Q3283" s="104"/>
      <c r="R3283" s="98">
        <v>0</v>
      </c>
      <c r="S3283" s="77" t="str" cm="1">
        <f t="array" ref="S3283">_xlfn.IFS(R3283&gt;5000000,"Gold",R3283&gt;=500000,"Silver",R3283&gt;30000,"Bronze",TRUE,"Transactional")</f>
        <v>Transactional</v>
      </c>
      <c r="T3283" s="24"/>
      <c r="U3283" s="27"/>
      <c r="V3283" s="27"/>
      <c r="W3283" s="77" t="str">
        <f t="shared" si="660"/>
        <v>No</v>
      </c>
      <c r="X3283" s="77" t="str">
        <f>IFERROR(_xlfn.XLOOKUP(J3283&amp;"||"&amp;K3283,'Mapping Ref.'!$J$2:$J$538,'Mapping Ref.'!$K$2:$K$538),"")</f>
        <v>Corporate</v>
      </c>
      <c r="Y3283" s="77" t="str" cm="1">
        <f t="array" ref="Y3283">_xlfn.IFS(R3283&gt;2000000,"For Publication",R3283&gt;100000,"PID",R3283&gt;30000,"RFQ",TRUE,"Transactional")</f>
        <v>Transactional</v>
      </c>
      <c r="Z3283" s="101" t="s">
        <v>2277</v>
      </c>
      <c r="AA3283" s="101">
        <v>0</v>
      </c>
      <c r="AB3283" s="101">
        <v>0</v>
      </c>
      <c r="AC3283" s="109">
        <v>45980</v>
      </c>
      <c r="AD3283" s="101" t="s">
        <v>58</v>
      </c>
      <c r="AE3283" s="101" t="s">
        <v>11546</v>
      </c>
      <c r="AF3283" s="101" t="s">
        <v>60</v>
      </c>
      <c r="AG3283" s="101" t="s">
        <v>60</v>
      </c>
      <c r="AH3283" s="101" t="s">
        <v>60</v>
      </c>
      <c r="AI3283" s="101">
        <v>4273754</v>
      </c>
      <c r="AJ3283" s="101" t="s">
        <v>60</v>
      </c>
      <c r="AK3283" s="101" t="s">
        <v>76</v>
      </c>
      <c r="AL3283" s="101" t="s">
        <v>123</v>
      </c>
      <c r="AM3283" s="101" t="s">
        <v>60</v>
      </c>
      <c r="AN3283" s="101" t="s">
        <v>59</v>
      </c>
      <c r="AO3283" s="101">
        <v>0</v>
      </c>
      <c r="AP3283" s="101" t="s">
        <v>8471</v>
      </c>
      <c r="AQ3283" s="101" t="s">
        <v>11547</v>
      </c>
      <c r="AR3283" s="101" t="s">
        <v>13198</v>
      </c>
      <c r="AS3283" s="89">
        <f t="shared" si="661"/>
        <v>5</v>
      </c>
      <c r="AT3283" s="24"/>
    </row>
    <row r="3284" spans="1:46" s="2" customFormat="1" x14ac:dyDescent="0.5">
      <c r="A3284" s="101">
        <v>3469</v>
      </c>
      <c r="B3284" s="24" t="s">
        <v>506</v>
      </c>
      <c r="C3284" s="101"/>
      <c r="D3284" s="101" t="s">
        <v>13199</v>
      </c>
      <c r="E3284" s="24" t="s">
        <v>13200</v>
      </c>
      <c r="F3284" s="108" t="str">
        <f t="shared" si="657"/>
        <v>Contact Ealing</v>
      </c>
      <c r="G3284" s="101" t="s">
        <v>13201</v>
      </c>
      <c r="H3284" s="101" t="s">
        <v>466</v>
      </c>
      <c r="I3284" s="101" t="s">
        <v>466</v>
      </c>
      <c r="J3284" s="101" t="s">
        <v>190</v>
      </c>
      <c r="K3284" s="24" t="s">
        <v>1090</v>
      </c>
      <c r="L3284" s="109">
        <v>45964</v>
      </c>
      <c r="M3284" s="109">
        <v>47057</v>
      </c>
      <c r="N3284" s="81">
        <f t="shared" si="658"/>
        <v>47057</v>
      </c>
      <c r="O3284" s="77" t="str">
        <f t="shared" ca="1" si="659"/>
        <v>Live</v>
      </c>
      <c r="P3284" s="77" t="str" cm="1">
        <f t="array" aca="1" ref="P3284" ca="1">_xlfn.IFS((N3284-TODAY())&gt;=547,"06 Expires over 18 months",(N3284-TODAY())&gt;=365,"05 Expires in 18 months",(N3284-TODAY())&gt;=183,"04 Expires in 12 months",(N3284-TODAY())&gt;=92,"03 Expires in 6 months",(N3284-TODAY())&gt;=31,"02 Expires in 3 months",(N3284-TODAY())&gt;=0,"01 Expires in 30 days",(N3284-TODAY())&gt;=-31,"01 Expired last 30 days",(N3284-TODAY())&gt;=-92,"02 Expired last 3 months",(N3284-TODAY())&gt;=-183,"03 Expired last 6 months",(N3284-TODAY())&gt;=-365,"04 Expired last 12 months",(N3284-TODAY())&gt;=-547,"05 Expired last 18 months",TRUE,"06 Expired over 18 months")</f>
        <v>06 Expires over 18 months</v>
      </c>
      <c r="Q3284" s="65">
        <v>20000</v>
      </c>
      <c r="R3284" s="98">
        <f>MAX(Q3284,Q3284*N(AS3284)/12)</f>
        <v>58333.333333333336</v>
      </c>
      <c r="S3284" s="77" t="str" cm="1">
        <f t="array" ref="S3284">_xlfn.IFS(R3284&gt;5000000,"Gold",R3284&gt;=500000,"Silver",R3284&gt;30000,"Bronze",TRUE,"Transactional")</f>
        <v>Bronze</v>
      </c>
      <c r="T3284" s="24"/>
      <c r="U3284" s="27"/>
      <c r="V3284" s="27"/>
      <c r="W3284" s="77" t="str">
        <f t="shared" si="660"/>
        <v>No</v>
      </c>
      <c r="X3284" s="77" t="str">
        <f>IFERROR(_xlfn.XLOOKUP(J3284&amp;"||"&amp;K3284,'Mapping Ref.'!$J$2:$J$538,'Mapping Ref.'!$K$2:$K$538),"")</f>
        <v>Childrens &amp; Adults</v>
      </c>
      <c r="Y3284" s="77" t="str" cm="1">
        <f t="array" ref="Y3284">_xlfn.IFS(R3284&gt;2000000,"For Publication",R3284&gt;100000,"PID",R3284&gt;30000,"RFQ",TRUE,"Transactional")</f>
        <v>RFQ</v>
      </c>
      <c r="Z3284" s="101" t="s">
        <v>8586</v>
      </c>
      <c r="AA3284" s="101">
        <v>36</v>
      </c>
      <c r="AB3284" s="101">
        <v>0</v>
      </c>
      <c r="AC3284" s="109">
        <v>45981</v>
      </c>
      <c r="AD3284" s="101" t="s">
        <v>58</v>
      </c>
      <c r="AE3284" s="101">
        <v>230925</v>
      </c>
      <c r="AF3284" s="101" t="s">
        <v>59</v>
      </c>
      <c r="AG3284" s="101" t="s">
        <v>60</v>
      </c>
      <c r="AH3284" s="101" t="s">
        <v>59</v>
      </c>
      <c r="AI3284" s="101">
        <v>1633333</v>
      </c>
      <c r="AJ3284" s="101" t="s">
        <v>60</v>
      </c>
      <c r="AK3284" s="101" t="s">
        <v>101</v>
      </c>
      <c r="AL3284" s="101" t="s">
        <v>70</v>
      </c>
      <c r="AM3284" s="101" t="s">
        <v>60</v>
      </c>
      <c r="AN3284" s="101" t="s">
        <v>59</v>
      </c>
      <c r="AO3284" s="101">
        <v>0</v>
      </c>
      <c r="AP3284" s="101"/>
      <c r="AQ3284" s="101" t="s">
        <v>13202</v>
      </c>
      <c r="AR3284" s="101" t="s">
        <v>13203</v>
      </c>
      <c r="AS3284" s="89">
        <f t="shared" si="661"/>
        <v>35</v>
      </c>
      <c r="AT3284" s="24"/>
    </row>
    <row r="3285" spans="1:46" s="2" customFormat="1" x14ac:dyDescent="0.5">
      <c r="A3285" s="101">
        <v>3470</v>
      </c>
      <c r="B3285" s="101"/>
      <c r="C3285" s="101"/>
      <c r="D3285" s="101" t="s">
        <v>13204</v>
      </c>
      <c r="E3285" s="24" t="s">
        <v>13205</v>
      </c>
      <c r="F3285" s="108" t="str">
        <f t="shared" si="657"/>
        <v>T Loughman &amp; Company Limited</v>
      </c>
      <c r="G3285" s="101" t="s">
        <v>13206</v>
      </c>
      <c r="H3285" s="101" t="s">
        <v>4198</v>
      </c>
      <c r="I3285" s="101" t="s">
        <v>4198</v>
      </c>
      <c r="J3285" s="101" t="s">
        <v>107</v>
      </c>
      <c r="K3285" s="101" t="s">
        <v>121</v>
      </c>
      <c r="L3285" s="109">
        <v>45981</v>
      </c>
      <c r="M3285" s="109">
        <v>45982</v>
      </c>
      <c r="N3285" s="81">
        <f t="shared" si="658"/>
        <v>45982</v>
      </c>
      <c r="O3285" s="77" t="str">
        <f t="shared" ca="1" si="659"/>
        <v>Expired</v>
      </c>
      <c r="P3285" s="77" t="str" cm="1">
        <f t="array" aca="1" ref="P3285" ca="1">_xlfn.IFS((N3285-TODAY())&gt;=547,"06 Expires over 18 months",(N3285-TODAY())&gt;=365,"05 Expires in 18 months",(N3285-TODAY())&gt;=183,"04 Expires in 12 months",(N3285-TODAY())&gt;=92,"03 Expires in 6 months",(N3285-TODAY())&gt;=31,"02 Expires in 3 months",(N3285-TODAY())&gt;=0,"01 Expires in 30 days",(N3285-TODAY())&gt;=-31,"01 Expired last 30 days",(N3285-TODAY())&gt;=-92,"02 Expired last 3 months",(N3285-TODAY())&gt;=-183,"03 Expired last 6 months",(N3285-TODAY())&gt;=-365,"04 Expired last 12 months",(N3285-TODAY())&gt;=-547,"05 Expired last 18 months",TRUE,"06 Expired over 18 months")</f>
        <v>04 Expired last 12 months</v>
      </c>
      <c r="Q3285" s="104"/>
      <c r="R3285" s="98">
        <v>0</v>
      </c>
      <c r="S3285" s="77" t="str" cm="1">
        <f t="array" ref="S3285">_xlfn.IFS(R3285&gt;5000000,"Gold",R3285&gt;=500000,"Silver",R3285&gt;30000,"Bronze",TRUE,"Transactional")</f>
        <v>Transactional</v>
      </c>
      <c r="T3285" s="24"/>
      <c r="U3285" s="27"/>
      <c r="V3285" s="27"/>
      <c r="W3285" s="77" t="str">
        <f t="shared" si="660"/>
        <v>No</v>
      </c>
      <c r="X3285" s="77" t="str">
        <f>IFERROR(_xlfn.XLOOKUP(J3285&amp;"||"&amp;K3285,'Mapping Ref.'!$J$2:$J$538,'Mapping Ref.'!$K$2:$K$538),"")</f>
        <v>Construction &amp; Estates</v>
      </c>
      <c r="Y3285" s="77" t="str" cm="1">
        <f t="array" ref="Y3285">_xlfn.IFS(R3285&gt;2000000,"For Publication",R3285&gt;100000,"PID",R3285&gt;30000,"RFQ",TRUE,"Transactional")</f>
        <v>Transactional</v>
      </c>
      <c r="Z3285" s="101" t="s">
        <v>2277</v>
      </c>
      <c r="AA3285" s="101">
        <v>0</v>
      </c>
      <c r="AB3285" s="101">
        <v>0</v>
      </c>
      <c r="AC3285" s="109">
        <v>45981</v>
      </c>
      <c r="AD3285" s="101" t="s">
        <v>58</v>
      </c>
      <c r="AE3285" s="101" t="s">
        <v>8375</v>
      </c>
      <c r="AF3285" s="101" t="s">
        <v>60</v>
      </c>
      <c r="AG3285" s="101" t="s">
        <v>60</v>
      </c>
      <c r="AH3285" s="101" t="s">
        <v>60</v>
      </c>
      <c r="AI3285" s="101">
        <v>1849737</v>
      </c>
      <c r="AJ3285" s="101" t="s">
        <v>60</v>
      </c>
      <c r="AK3285" s="101" t="s">
        <v>101</v>
      </c>
      <c r="AL3285" s="101" t="s">
        <v>70</v>
      </c>
      <c r="AM3285" s="101" t="s">
        <v>60</v>
      </c>
      <c r="AN3285" s="101" t="s">
        <v>8471</v>
      </c>
      <c r="AO3285" s="101">
        <v>0</v>
      </c>
      <c r="AP3285" s="101" t="s">
        <v>2953</v>
      </c>
      <c r="AQ3285" s="101" t="s">
        <v>13207</v>
      </c>
      <c r="AR3285" s="101" t="s">
        <v>13208</v>
      </c>
      <c r="AS3285" s="89">
        <f t="shared" si="661"/>
        <v>0</v>
      </c>
      <c r="AT3285" s="24"/>
    </row>
    <row r="3286" spans="1:46" s="2" customFormat="1" x14ac:dyDescent="0.5">
      <c r="A3286" s="101">
        <v>3471</v>
      </c>
      <c r="B3286" s="24" t="s">
        <v>506</v>
      </c>
      <c r="C3286" s="101"/>
      <c r="D3286" s="101" t="s">
        <v>13209</v>
      </c>
      <c r="E3286" s="24" t="s">
        <v>13210</v>
      </c>
      <c r="F3286" s="108" t="str">
        <f t="shared" si="657"/>
        <v>Pandox Leeds City Centre LTD (trading as The Queens Hotel Leeds)</v>
      </c>
      <c r="G3286" s="101" t="s">
        <v>13211</v>
      </c>
      <c r="H3286" s="101" t="s">
        <v>8238</v>
      </c>
      <c r="I3286" s="101" t="s">
        <v>8238</v>
      </c>
      <c r="J3286" s="101" t="s">
        <v>321</v>
      </c>
      <c r="K3286" s="101" t="s">
        <v>8802</v>
      </c>
      <c r="L3286" s="109">
        <v>45980</v>
      </c>
      <c r="M3286" s="109">
        <v>46163</v>
      </c>
      <c r="N3286" s="81">
        <f t="shared" si="658"/>
        <v>46163</v>
      </c>
      <c r="O3286" s="77" t="str">
        <f t="shared" ca="1" si="659"/>
        <v>Expired</v>
      </c>
      <c r="P3286" s="77" t="str" cm="1">
        <f t="array" aca="1" ref="P3286" ca="1">_xlfn.IFS((N3286-TODAY())&gt;=547,"06 Expires over 18 months",(N3286-TODAY())&gt;=365,"05 Expires in 18 months",(N3286-TODAY())&gt;=183,"04 Expires in 12 months",(N3286-TODAY())&gt;=92,"03 Expires in 6 months",(N3286-TODAY())&gt;=31,"02 Expires in 3 months",(N3286-TODAY())&gt;=0,"01 Expires in 30 days",(N3286-TODAY())&gt;=-31,"01 Expired last 30 days",(N3286-TODAY())&gt;=-92,"02 Expired last 3 months",(N3286-TODAY())&gt;=-183,"03 Expired last 6 months",(N3286-TODAY())&gt;=-365,"04 Expired last 12 months",(N3286-TODAY())&gt;=-547,"05 Expired last 18 months",TRUE,"06 Expired over 18 months")</f>
        <v>03 Expired last 6 months</v>
      </c>
      <c r="Q3286" s="65">
        <v>4768</v>
      </c>
      <c r="R3286" s="98">
        <f>MAX(Q3286,Q3286*N(AS3286)/12)</f>
        <v>4768</v>
      </c>
      <c r="S3286" s="77" t="str" cm="1">
        <f t="array" ref="S3286">_xlfn.IFS(R3286&gt;5000000,"Gold",R3286&gt;=500000,"Silver",R3286&gt;30000,"Bronze",TRUE,"Transactional")</f>
        <v>Transactional</v>
      </c>
      <c r="T3286" s="24"/>
      <c r="U3286" s="27"/>
      <c r="V3286" s="27"/>
      <c r="W3286" s="77" t="str">
        <f t="shared" si="660"/>
        <v>No</v>
      </c>
      <c r="X3286" s="77" t="str">
        <f>IFERROR(_xlfn.XLOOKUP(J3286&amp;"||"&amp;K3286,'Mapping Ref.'!$J$2:$J$538,'Mapping Ref.'!$K$2:$K$538),"")</f>
        <v>Corporate</v>
      </c>
      <c r="Y3286" s="77" t="str" cm="1">
        <f t="array" ref="Y3286">_xlfn.IFS(R3286&gt;2000000,"For Publication",R3286&gt;100000,"PID",R3286&gt;30000,"RFQ",TRUE,"Transactional")</f>
        <v>Transactional</v>
      </c>
      <c r="Z3286" s="101" t="s">
        <v>2277</v>
      </c>
      <c r="AA3286" s="101">
        <v>7</v>
      </c>
      <c r="AB3286" s="101">
        <v>0</v>
      </c>
      <c r="AC3286" s="109">
        <v>45981</v>
      </c>
      <c r="AD3286" s="101" t="s">
        <v>58</v>
      </c>
      <c r="AE3286" s="101" t="s">
        <v>8546</v>
      </c>
      <c r="AF3286" s="101" t="s">
        <v>60</v>
      </c>
      <c r="AG3286" s="101" t="s">
        <v>59</v>
      </c>
      <c r="AH3286" s="101" t="s">
        <v>60</v>
      </c>
      <c r="AI3286" s="101">
        <v>10919860</v>
      </c>
      <c r="AJ3286" s="101" t="s">
        <v>59</v>
      </c>
      <c r="AK3286" s="101" t="s">
        <v>86</v>
      </c>
      <c r="AL3286" s="101" t="s">
        <v>70</v>
      </c>
      <c r="AM3286" s="101" t="s">
        <v>60</v>
      </c>
      <c r="AN3286" s="101" t="s">
        <v>8471</v>
      </c>
      <c r="AO3286" s="101">
        <v>0</v>
      </c>
      <c r="AP3286" s="101" t="s">
        <v>13212</v>
      </c>
      <c r="AQ3286" s="101" t="s">
        <v>13213</v>
      </c>
      <c r="AR3286" s="101" t="s">
        <v>13214</v>
      </c>
      <c r="AS3286" s="89">
        <f t="shared" si="661"/>
        <v>6</v>
      </c>
      <c r="AT3286" s="24"/>
    </row>
    <row r="3287" spans="1:46" s="2" customFormat="1" x14ac:dyDescent="0.5">
      <c r="A3287" s="101">
        <v>3472</v>
      </c>
      <c r="B3287" s="24" t="s">
        <v>506</v>
      </c>
      <c r="C3287" s="101"/>
      <c r="D3287" s="101" t="s">
        <v>13215</v>
      </c>
      <c r="E3287" s="24" t="s">
        <v>13216</v>
      </c>
      <c r="F3287" s="108" t="str">
        <f t="shared" si="657"/>
        <v>Perfect Circle</v>
      </c>
      <c r="G3287" s="101" t="s">
        <v>13217</v>
      </c>
      <c r="H3287" s="101" t="s">
        <v>784</v>
      </c>
      <c r="I3287" s="101" t="s">
        <v>1128</v>
      </c>
      <c r="J3287" s="101" t="s">
        <v>321</v>
      </c>
      <c r="K3287" s="101" t="s">
        <v>3201</v>
      </c>
      <c r="L3287" s="109">
        <v>45919</v>
      </c>
      <c r="M3287" s="109">
        <v>46112</v>
      </c>
      <c r="N3287" s="81">
        <f t="shared" si="658"/>
        <v>46112</v>
      </c>
      <c r="O3287" s="77" t="str">
        <f t="shared" ca="1" si="659"/>
        <v>Expired</v>
      </c>
      <c r="P3287" s="77" t="str" cm="1">
        <f t="array" aca="1" ref="P3287" ca="1">_xlfn.IFS((N3287-TODAY())&gt;=547,"06 Expires over 18 months",(N3287-TODAY())&gt;=365,"05 Expires in 18 months",(N3287-TODAY())&gt;=183,"04 Expires in 12 months",(N3287-TODAY())&gt;=92,"03 Expires in 6 months",(N3287-TODAY())&gt;=31,"02 Expires in 3 months",(N3287-TODAY())&gt;=0,"01 Expires in 30 days",(N3287-TODAY())&gt;=-31,"01 Expired last 30 days",(N3287-TODAY())&gt;=-92,"02 Expired last 3 months",(N3287-TODAY())&gt;=-183,"03 Expired last 6 months",(N3287-TODAY())&gt;=-365,"04 Expired last 12 months",(N3287-TODAY())&gt;=-547,"05 Expired last 18 months",TRUE,"06 Expired over 18 months")</f>
        <v>03 Expired last 6 months</v>
      </c>
      <c r="Q3287" s="104"/>
      <c r="R3287" s="98">
        <v>0</v>
      </c>
      <c r="S3287" s="77" t="str" cm="1">
        <f t="array" ref="S3287">_xlfn.IFS(R3287&gt;5000000,"Gold",R3287&gt;=500000,"Silver",R3287&gt;30000,"Bronze",TRUE,"Transactional")</f>
        <v>Transactional</v>
      </c>
      <c r="T3287" s="24"/>
      <c r="U3287" s="27"/>
      <c r="V3287" s="27"/>
      <c r="W3287" s="77" t="str">
        <f t="shared" si="660"/>
        <v>No</v>
      </c>
      <c r="X3287" s="77" t="str">
        <f>IFERROR(_xlfn.XLOOKUP(J3287&amp;"||"&amp;K3287,'Mapping Ref.'!$J$2:$J$538,'Mapping Ref.'!$K$2:$K$538),"")</f>
        <v>Corporate</v>
      </c>
      <c r="Y3287" s="77" t="str" cm="1">
        <f t="array" ref="Y3287">_xlfn.IFS(R3287&gt;2000000,"For Publication",R3287&gt;100000,"PID",R3287&gt;30000,"RFQ",TRUE,"Transactional")</f>
        <v>Transactional</v>
      </c>
      <c r="Z3287" s="101" t="s">
        <v>2277</v>
      </c>
      <c r="AA3287" s="101">
        <v>0</v>
      </c>
      <c r="AB3287" s="101">
        <v>0</v>
      </c>
      <c r="AC3287" s="109">
        <v>45981</v>
      </c>
      <c r="AD3287" s="101" t="s">
        <v>661</v>
      </c>
      <c r="AE3287" s="101" t="s">
        <v>9432</v>
      </c>
      <c r="AF3287" s="101" t="s">
        <v>60</v>
      </c>
      <c r="AG3287" s="101" t="s">
        <v>60</v>
      </c>
      <c r="AH3287" s="101" t="s">
        <v>60</v>
      </c>
      <c r="AI3287" s="101">
        <v>10219126</v>
      </c>
      <c r="AJ3287" s="101" t="s">
        <v>60</v>
      </c>
      <c r="AK3287" s="101" t="s">
        <v>76</v>
      </c>
      <c r="AL3287" s="101" t="s">
        <v>123</v>
      </c>
      <c r="AM3287" s="101" t="s">
        <v>60</v>
      </c>
      <c r="AN3287" s="101" t="s">
        <v>59</v>
      </c>
      <c r="AO3287" s="101">
        <v>0</v>
      </c>
      <c r="AP3287" s="101" t="s">
        <v>8471</v>
      </c>
      <c r="AQ3287" s="101" t="s">
        <v>13218</v>
      </c>
      <c r="AR3287" s="101" t="s">
        <v>13219</v>
      </c>
      <c r="AS3287" s="89">
        <f t="shared" si="661"/>
        <v>6</v>
      </c>
      <c r="AT3287" s="24"/>
    </row>
    <row r="3288" spans="1:46" s="2" customFormat="1" x14ac:dyDescent="0.5">
      <c r="A3288" s="101">
        <v>3473</v>
      </c>
      <c r="B3288" s="24" t="s">
        <v>506</v>
      </c>
      <c r="C3288" s="101"/>
      <c r="D3288" s="101" t="s">
        <v>13220</v>
      </c>
      <c r="E3288" s="24" t="s">
        <v>13221</v>
      </c>
      <c r="F3288" s="108" t="str">
        <f t="shared" si="657"/>
        <v>Basis Ltd</v>
      </c>
      <c r="G3288" s="101" t="s">
        <v>13222</v>
      </c>
      <c r="H3288" s="101" t="s">
        <v>574</v>
      </c>
      <c r="I3288" s="101" t="s">
        <v>10903</v>
      </c>
      <c r="J3288" s="101" t="s">
        <v>97</v>
      </c>
      <c r="K3288" s="101" t="s">
        <v>236</v>
      </c>
      <c r="L3288" s="109">
        <v>45980</v>
      </c>
      <c r="M3288" s="109">
        <v>46080</v>
      </c>
      <c r="N3288" s="81">
        <f t="shared" si="658"/>
        <v>46080</v>
      </c>
      <c r="O3288" s="77" t="str">
        <f t="shared" ca="1" si="659"/>
        <v>Expired</v>
      </c>
      <c r="P3288" s="77" t="str" cm="1">
        <f t="array" aca="1" ref="P3288" ca="1">_xlfn.IFS((N3288-TODAY())&gt;=547,"06 Expires over 18 months",(N3288-TODAY())&gt;=365,"05 Expires in 18 months",(N3288-TODAY())&gt;=183,"04 Expires in 12 months",(N3288-TODAY())&gt;=92,"03 Expires in 6 months",(N3288-TODAY())&gt;=31,"02 Expires in 3 months",(N3288-TODAY())&gt;=0,"01 Expires in 30 days",(N3288-TODAY())&gt;=-31,"01 Expired last 30 days",(N3288-TODAY())&gt;=-92,"02 Expired last 3 months",(N3288-TODAY())&gt;=-183,"03 Expired last 6 months",(N3288-TODAY())&gt;=-365,"04 Expired last 12 months",(N3288-TODAY())&gt;=-547,"05 Expired last 18 months",TRUE,"06 Expired over 18 months")</f>
        <v>03 Expired last 6 months</v>
      </c>
      <c r="Q3288" s="65">
        <v>24999</v>
      </c>
      <c r="R3288" s="98">
        <f>MAX(Q3288,Q3288*N(AS3288)/12)</f>
        <v>24999</v>
      </c>
      <c r="S3288" s="77" t="str" cm="1">
        <f t="array" ref="S3288">_xlfn.IFS(R3288&gt;5000000,"Gold",R3288&gt;=500000,"Silver",R3288&gt;30000,"Bronze",TRUE,"Transactional")</f>
        <v>Transactional</v>
      </c>
      <c r="T3288" s="24"/>
      <c r="U3288" s="27"/>
      <c r="V3288" s="27"/>
      <c r="W3288" s="77" t="str">
        <f t="shared" si="660"/>
        <v>No</v>
      </c>
      <c r="X3288" s="77" t="str">
        <f>IFERROR(_xlfn.XLOOKUP(J3288&amp;"||"&amp;K3288,'Mapping Ref.'!$J$2:$J$538,'Mapping Ref.'!$K$2:$K$538),"")</f>
        <v>Corporate</v>
      </c>
      <c r="Y3288" s="77" t="str" cm="1">
        <f t="array" ref="Y3288">_xlfn.IFS(R3288&gt;2000000,"For Publication",R3288&gt;100000,"PID",R3288&gt;30000,"RFQ",TRUE,"Transactional")</f>
        <v>Transactional</v>
      </c>
      <c r="Z3288" s="101" t="s">
        <v>2277</v>
      </c>
      <c r="AA3288" s="101">
        <v>3</v>
      </c>
      <c r="AB3288" s="101">
        <v>0</v>
      </c>
      <c r="AC3288" s="109">
        <v>45981</v>
      </c>
      <c r="AD3288" s="101" t="s">
        <v>58</v>
      </c>
      <c r="AE3288" s="101" t="s">
        <v>8347</v>
      </c>
      <c r="AF3288" s="101" t="s">
        <v>60</v>
      </c>
      <c r="AG3288" s="101" t="s">
        <v>59</v>
      </c>
      <c r="AH3288" s="101" t="s">
        <v>60</v>
      </c>
      <c r="AI3288" s="101">
        <v>2857130</v>
      </c>
      <c r="AJ3288" s="101" t="s">
        <v>60</v>
      </c>
      <c r="AK3288" s="101" t="s">
        <v>101</v>
      </c>
      <c r="AL3288" s="101" t="s">
        <v>70</v>
      </c>
      <c r="AM3288" s="101" t="s">
        <v>60</v>
      </c>
      <c r="AN3288" s="101" t="s">
        <v>8471</v>
      </c>
      <c r="AO3288" s="101">
        <v>0</v>
      </c>
      <c r="AP3288" s="101" t="s">
        <v>11351</v>
      </c>
      <c r="AQ3288" s="101" t="s">
        <v>11352</v>
      </c>
      <c r="AR3288" s="101" t="s">
        <v>11353</v>
      </c>
      <c r="AS3288" s="89">
        <f t="shared" si="661"/>
        <v>3</v>
      </c>
      <c r="AT3288" s="24"/>
    </row>
    <row r="3289" spans="1:46" s="2" customFormat="1" x14ac:dyDescent="0.5">
      <c r="A3289" s="101">
        <v>3474</v>
      </c>
      <c r="B3289" s="24" t="s">
        <v>506</v>
      </c>
      <c r="C3289" s="101"/>
      <c r="D3289" s="101" t="s">
        <v>13223</v>
      </c>
      <c r="E3289" s="24" t="s">
        <v>13224</v>
      </c>
      <c r="F3289" s="108" t="str">
        <f t="shared" si="657"/>
        <v>ADECCO UK LTD</v>
      </c>
      <c r="G3289" s="101" t="s">
        <v>12332</v>
      </c>
      <c r="H3289" s="101" t="s">
        <v>574</v>
      </c>
      <c r="I3289" s="101" t="s">
        <v>13225</v>
      </c>
      <c r="J3289" s="101" t="s">
        <v>52</v>
      </c>
      <c r="K3289" s="101" t="s">
        <v>13226</v>
      </c>
      <c r="L3289" s="109">
        <v>46031</v>
      </c>
      <c r="M3289" s="109">
        <v>46760</v>
      </c>
      <c r="N3289" s="81">
        <f t="shared" si="658"/>
        <v>48221</v>
      </c>
      <c r="O3289" s="77" t="str">
        <f t="shared" ca="1" si="659"/>
        <v>Live</v>
      </c>
      <c r="P3289" s="77" t="str" cm="1">
        <f t="array" aca="1" ref="P3289" ca="1">_xlfn.IFS((N3289-TODAY())&gt;=547,"06 Expires over 18 months",(N3289-TODAY())&gt;=365,"05 Expires in 18 months",(N3289-TODAY())&gt;=183,"04 Expires in 12 months",(N3289-TODAY())&gt;=92,"03 Expires in 6 months",(N3289-TODAY())&gt;=31,"02 Expires in 3 months",(N3289-TODAY())&gt;=0,"01 Expires in 30 days",(N3289-TODAY())&gt;=-31,"01 Expired last 30 days",(N3289-TODAY())&gt;=-92,"02 Expired last 3 months",(N3289-TODAY())&gt;=-183,"03 Expired last 6 months",(N3289-TODAY())&gt;=-365,"04 Expired last 12 months",(N3289-TODAY())&gt;=-547,"05 Expired last 18 months",TRUE,"06 Expired over 18 months")</f>
        <v>06 Expires over 18 months</v>
      </c>
      <c r="Q3289" s="65">
        <v>30000000</v>
      </c>
      <c r="R3289" s="84">
        <f>MAX(Q3289,Q3289*N(AS3289)/12)</f>
        <v>177500000</v>
      </c>
      <c r="S3289" s="77" t="str" cm="1">
        <f t="array" ref="S3289">_xlfn.IFS(R3289&gt;5000000,"Gold",R3289&gt;=500000,"Silver",R3289&gt;30000,"Bronze",TRUE,"Transactional")</f>
        <v>Gold</v>
      </c>
      <c r="T3289" s="24"/>
      <c r="U3289" s="27"/>
      <c r="V3289" s="27"/>
      <c r="W3289" s="77" t="str">
        <f t="shared" si="660"/>
        <v>Yes</v>
      </c>
      <c r="X3289" s="77" t="str">
        <f>IFERROR(_xlfn.XLOOKUP(J3289&amp;"||"&amp;K3289,'Mapping Ref.'!$J$2:$J$538,'Mapping Ref.'!$K$2:$K$538),"")</f>
        <v>Corporate</v>
      </c>
      <c r="Y3289" s="77" t="str" cm="1">
        <f t="array" ref="Y3289">_xlfn.IFS(R3289&gt;2000000,"For Publication",R3289&gt;100000,"PID",R3289&gt;30000,"RFQ",TRUE,"Transactional")</f>
        <v>For Publication</v>
      </c>
      <c r="Z3289" s="101" t="s">
        <v>8586</v>
      </c>
      <c r="AA3289" s="101">
        <v>24</v>
      </c>
      <c r="AB3289" s="101">
        <v>48</v>
      </c>
      <c r="AC3289" s="109">
        <v>45981</v>
      </c>
      <c r="AD3289" s="101" t="s">
        <v>58</v>
      </c>
      <c r="AE3289" s="101" t="s">
        <v>13227</v>
      </c>
      <c r="AF3289" s="101" t="s">
        <v>60</v>
      </c>
      <c r="AG3289" s="101" t="s">
        <v>60</v>
      </c>
      <c r="AH3289" s="101" t="s">
        <v>60</v>
      </c>
      <c r="AI3289" s="101">
        <v>593232</v>
      </c>
      <c r="AJ3289" s="101" t="s">
        <v>60</v>
      </c>
      <c r="AK3289" s="101" t="s">
        <v>57</v>
      </c>
      <c r="AL3289" s="101" t="s">
        <v>70</v>
      </c>
      <c r="AM3289" s="101" t="s">
        <v>60</v>
      </c>
      <c r="AN3289" s="101" t="s">
        <v>59</v>
      </c>
      <c r="AO3289" s="101">
        <v>1</v>
      </c>
      <c r="AP3289" s="101"/>
      <c r="AQ3289" s="101" t="s">
        <v>8978</v>
      </c>
      <c r="AR3289" s="101" t="s">
        <v>8978</v>
      </c>
      <c r="AS3289" s="89">
        <f t="shared" si="661"/>
        <v>71</v>
      </c>
      <c r="AT3289" s="24" t="s">
        <v>239</v>
      </c>
    </row>
    <row r="3290" spans="1:46" s="2" customFormat="1" x14ac:dyDescent="0.5">
      <c r="A3290" s="101">
        <v>3475</v>
      </c>
      <c r="B3290" s="24" t="s">
        <v>506</v>
      </c>
      <c r="C3290" s="101"/>
      <c r="D3290" s="101" t="s">
        <v>13228</v>
      </c>
      <c r="E3290" s="24" t="s">
        <v>13229</v>
      </c>
      <c r="F3290" s="108" t="str">
        <f t="shared" si="657"/>
        <v>Built Environment Networking t/a UKREiiF</v>
      </c>
      <c r="G3290" s="101" t="s">
        <v>13230</v>
      </c>
      <c r="H3290" s="101" t="s">
        <v>8238</v>
      </c>
      <c r="I3290" s="101" t="s">
        <v>8238</v>
      </c>
      <c r="J3290" s="101" t="s">
        <v>321</v>
      </c>
      <c r="K3290" s="101" t="s">
        <v>8802</v>
      </c>
      <c r="L3290" s="109">
        <v>45981</v>
      </c>
      <c r="M3290" s="109">
        <v>46163</v>
      </c>
      <c r="N3290" s="81">
        <f t="shared" si="658"/>
        <v>46163</v>
      </c>
      <c r="O3290" s="77" t="str">
        <f t="shared" ca="1" si="659"/>
        <v>Expired</v>
      </c>
      <c r="P3290" s="77" t="str" cm="1">
        <f t="array" aca="1" ref="P3290" ca="1">_xlfn.IFS((N3290-TODAY())&gt;=547,"06 Expires over 18 months",(N3290-TODAY())&gt;=365,"05 Expires in 18 months",(N3290-TODAY())&gt;=183,"04 Expires in 12 months",(N3290-TODAY())&gt;=92,"03 Expires in 6 months",(N3290-TODAY())&gt;=31,"02 Expires in 3 months",(N3290-TODAY())&gt;=0,"01 Expires in 30 days",(N3290-TODAY())&gt;=-31,"01 Expired last 30 days",(N3290-TODAY())&gt;=-92,"02 Expired last 3 months",(N3290-TODAY())&gt;=-183,"03 Expired last 6 months",(N3290-TODAY())&gt;=-365,"04 Expired last 12 months",(N3290-TODAY())&gt;=-547,"05 Expired last 18 months",TRUE,"06 Expired over 18 months")</f>
        <v>03 Expired last 6 months</v>
      </c>
      <c r="Q3290" s="65">
        <v>8000</v>
      </c>
      <c r="R3290" s="98">
        <f>MAX(Q3290,Q3290*N(AS3290)/12)</f>
        <v>8000</v>
      </c>
      <c r="S3290" s="77" t="str" cm="1">
        <f t="array" ref="S3290">_xlfn.IFS(R3290&gt;5000000,"Gold",R3290&gt;=500000,"Silver",R3290&gt;30000,"Bronze",TRUE,"Transactional")</f>
        <v>Transactional</v>
      </c>
      <c r="T3290" s="24"/>
      <c r="U3290" s="27"/>
      <c r="V3290" s="27"/>
      <c r="W3290" s="77" t="str">
        <f t="shared" si="660"/>
        <v>No</v>
      </c>
      <c r="X3290" s="77" t="str">
        <f>IFERROR(_xlfn.XLOOKUP(J3290&amp;"||"&amp;K3290,'Mapping Ref.'!$J$2:$J$538,'Mapping Ref.'!$K$2:$K$538),"")</f>
        <v>Corporate</v>
      </c>
      <c r="Y3290" s="77" t="str" cm="1">
        <f t="array" ref="Y3290">_xlfn.IFS(R3290&gt;2000000,"For Publication",R3290&gt;100000,"PID",R3290&gt;30000,"RFQ",TRUE,"Transactional")</f>
        <v>Transactional</v>
      </c>
      <c r="Z3290" s="101" t="s">
        <v>2277</v>
      </c>
      <c r="AA3290" s="101">
        <v>7</v>
      </c>
      <c r="AB3290" s="101">
        <v>0</v>
      </c>
      <c r="AC3290" s="109">
        <v>45981</v>
      </c>
      <c r="AD3290" s="101" t="s">
        <v>58</v>
      </c>
      <c r="AE3290" s="101" t="s">
        <v>8546</v>
      </c>
      <c r="AF3290" s="101" t="s">
        <v>60</v>
      </c>
      <c r="AG3290" s="101" t="s">
        <v>59</v>
      </c>
      <c r="AH3290" s="101" t="s">
        <v>60</v>
      </c>
      <c r="AI3290" s="101">
        <v>7110641</v>
      </c>
      <c r="AJ3290" s="101" t="s">
        <v>59</v>
      </c>
      <c r="AK3290" s="101" t="s">
        <v>86</v>
      </c>
      <c r="AL3290" s="101" t="s">
        <v>70</v>
      </c>
      <c r="AM3290" s="101" t="s">
        <v>60</v>
      </c>
      <c r="AN3290" s="101" t="s">
        <v>8471</v>
      </c>
      <c r="AO3290" s="101">
        <v>0</v>
      </c>
      <c r="AP3290" s="101" t="s">
        <v>13231</v>
      </c>
      <c r="AQ3290" s="101" t="s">
        <v>12208</v>
      </c>
      <c r="AR3290" s="101" t="s">
        <v>12209</v>
      </c>
      <c r="AS3290" s="89">
        <f t="shared" si="661"/>
        <v>6</v>
      </c>
      <c r="AT3290" s="24"/>
    </row>
    <row r="3291" spans="1:46" s="2" customFormat="1" x14ac:dyDescent="0.5">
      <c r="A3291" s="101">
        <v>3476</v>
      </c>
      <c r="B3291" s="101"/>
      <c r="C3291" s="101"/>
      <c r="D3291" s="101" t="s">
        <v>13232</v>
      </c>
      <c r="E3291" s="24" t="s">
        <v>13233</v>
      </c>
      <c r="F3291" s="108" t="str">
        <f t="shared" si="657"/>
        <v>DIRECT CATERING EQUIPMENT LTD</v>
      </c>
      <c r="G3291" s="101" t="s">
        <v>1034</v>
      </c>
      <c r="H3291" s="101" t="s">
        <v>784</v>
      </c>
      <c r="I3291" s="101" t="s">
        <v>1128</v>
      </c>
      <c r="J3291" s="101" t="s">
        <v>321</v>
      </c>
      <c r="K3291" s="101" t="s">
        <v>3201</v>
      </c>
      <c r="L3291" s="109">
        <v>45982</v>
      </c>
      <c r="M3291" s="109">
        <v>46013</v>
      </c>
      <c r="N3291" s="81">
        <f t="shared" si="658"/>
        <v>46013</v>
      </c>
      <c r="O3291" s="77" t="str">
        <f t="shared" ca="1" si="659"/>
        <v>Expired</v>
      </c>
      <c r="P3291" s="77" t="str" cm="1">
        <f t="array" aca="1" ref="P3291" ca="1">_xlfn.IFS((N3291-TODAY())&gt;=547,"06 Expires over 18 months",(N3291-TODAY())&gt;=365,"05 Expires in 18 months",(N3291-TODAY())&gt;=183,"04 Expires in 12 months",(N3291-TODAY())&gt;=92,"03 Expires in 6 months",(N3291-TODAY())&gt;=31,"02 Expires in 3 months",(N3291-TODAY())&gt;=0,"01 Expires in 30 days",(N3291-TODAY())&gt;=-31,"01 Expired last 30 days",(N3291-TODAY())&gt;=-92,"02 Expired last 3 months",(N3291-TODAY())&gt;=-183,"03 Expired last 6 months",(N3291-TODAY())&gt;=-365,"04 Expired last 12 months",(N3291-TODAY())&gt;=-547,"05 Expired last 18 months",TRUE,"06 Expired over 18 months")</f>
        <v>04 Expired last 12 months</v>
      </c>
      <c r="Q3291" s="104"/>
      <c r="R3291" s="98">
        <v>0</v>
      </c>
      <c r="S3291" s="77" t="str" cm="1">
        <f t="array" ref="S3291">_xlfn.IFS(R3291&gt;5000000,"Gold",R3291&gt;=500000,"Silver",R3291&gt;30000,"Bronze",TRUE,"Transactional")</f>
        <v>Transactional</v>
      </c>
      <c r="T3291" s="24"/>
      <c r="U3291" s="27"/>
      <c r="V3291" s="27"/>
      <c r="W3291" s="77" t="str">
        <f t="shared" si="660"/>
        <v>No</v>
      </c>
      <c r="X3291" s="77" t="str">
        <f>IFERROR(_xlfn.XLOOKUP(J3291&amp;"||"&amp;K3291,'Mapping Ref.'!$J$2:$J$538,'Mapping Ref.'!$K$2:$K$538),"")</f>
        <v>Corporate</v>
      </c>
      <c r="Y3291" s="77" t="str" cm="1">
        <f t="array" ref="Y3291">_xlfn.IFS(R3291&gt;2000000,"For Publication",R3291&gt;100000,"PID",R3291&gt;30000,"RFQ",TRUE,"Transactional")</f>
        <v>Transactional</v>
      </c>
      <c r="Z3291" s="101" t="s">
        <v>2277</v>
      </c>
      <c r="AA3291" s="101">
        <v>0</v>
      </c>
      <c r="AB3291" s="101">
        <v>0</v>
      </c>
      <c r="AC3291" s="109">
        <v>45981</v>
      </c>
      <c r="AD3291" s="101" t="s">
        <v>58</v>
      </c>
      <c r="AE3291" s="101" t="s">
        <v>12399</v>
      </c>
      <c r="AF3291" s="101" t="s">
        <v>60</v>
      </c>
      <c r="AG3291" s="101" t="s">
        <v>60</v>
      </c>
      <c r="AH3291" s="101" t="s">
        <v>60</v>
      </c>
      <c r="AI3291" s="101">
        <v>3071911</v>
      </c>
      <c r="AJ3291" s="101" t="s">
        <v>59</v>
      </c>
      <c r="AK3291" s="101" t="s">
        <v>101</v>
      </c>
      <c r="AL3291" s="101" t="s">
        <v>70</v>
      </c>
      <c r="AM3291" s="101" t="s">
        <v>60</v>
      </c>
      <c r="AN3291" s="101" t="s">
        <v>59</v>
      </c>
      <c r="AO3291" s="101">
        <v>0</v>
      </c>
      <c r="AP3291" s="101" t="s">
        <v>8471</v>
      </c>
      <c r="AQ3291" s="101" t="s">
        <v>11457</v>
      </c>
      <c r="AR3291" s="101" t="s">
        <v>13234</v>
      </c>
      <c r="AS3291" s="89">
        <f t="shared" si="661"/>
        <v>1</v>
      </c>
      <c r="AT3291" s="24" t="s">
        <v>1036</v>
      </c>
    </row>
    <row r="3292" spans="1:46" s="2" customFormat="1" x14ac:dyDescent="0.5">
      <c r="A3292" s="101">
        <v>3477</v>
      </c>
      <c r="B3292" s="24" t="s">
        <v>506</v>
      </c>
      <c r="C3292" s="101"/>
      <c r="D3292" s="101" t="s">
        <v>7467</v>
      </c>
      <c r="E3292" s="24" t="s">
        <v>13235</v>
      </c>
      <c r="F3292" s="108" t="str">
        <f t="shared" si="657"/>
        <v>SKILLS TRAINING CENTRE LTD</v>
      </c>
      <c r="G3292" s="101" t="s">
        <v>7467</v>
      </c>
      <c r="H3292" s="101" t="s">
        <v>3282</v>
      </c>
      <c r="I3292" s="101" t="s">
        <v>10463</v>
      </c>
      <c r="J3292" s="101" t="s">
        <v>107</v>
      </c>
      <c r="K3292" s="101" t="s">
        <v>3283</v>
      </c>
      <c r="L3292" s="109">
        <v>45982</v>
      </c>
      <c r="M3292" s="109">
        <v>47077</v>
      </c>
      <c r="N3292" s="81">
        <f t="shared" si="658"/>
        <v>47077</v>
      </c>
      <c r="O3292" s="77" t="str">
        <f t="shared" ca="1" si="659"/>
        <v>Live</v>
      </c>
      <c r="P3292" s="77" t="str" cm="1">
        <f t="array" aca="1" ref="P3292" ca="1">_xlfn.IFS((N3292-TODAY())&gt;=547,"06 Expires over 18 months",(N3292-TODAY())&gt;=365,"05 Expires in 18 months",(N3292-TODAY())&gt;=183,"04 Expires in 12 months",(N3292-TODAY())&gt;=92,"03 Expires in 6 months",(N3292-TODAY())&gt;=31,"02 Expires in 3 months",(N3292-TODAY())&gt;=0,"01 Expires in 30 days",(N3292-TODAY())&gt;=-31,"01 Expired last 30 days",(N3292-TODAY())&gt;=-92,"02 Expired last 3 months",(N3292-TODAY())&gt;=-183,"03 Expired last 6 months",(N3292-TODAY())&gt;=-365,"04 Expired last 12 months",(N3292-TODAY())&gt;=-547,"05 Expired last 18 months",TRUE,"06 Expired over 18 months")</f>
        <v>06 Expires over 18 months</v>
      </c>
      <c r="Q3292" s="65">
        <v>8333</v>
      </c>
      <c r="R3292" s="98">
        <f t="shared" ref="R3292:R3330" si="662">MAX(Q3292,Q3292*N(AS3292)/12)</f>
        <v>24304.583333333332</v>
      </c>
      <c r="S3292" s="77" t="str" cm="1">
        <f t="array" ref="S3292">_xlfn.IFS(R3292&gt;5000000,"Gold",R3292&gt;=500000,"Silver",R3292&gt;30000,"Bronze",TRUE,"Transactional")</f>
        <v>Transactional</v>
      </c>
      <c r="T3292" s="24"/>
      <c r="U3292" s="27"/>
      <c r="V3292" s="27"/>
      <c r="W3292" s="77" t="str">
        <f t="shared" si="660"/>
        <v>No</v>
      </c>
      <c r="X3292" s="77" t="str">
        <f>IFERROR(_xlfn.XLOOKUP(J3292&amp;"||"&amp;K3292,'Mapping Ref.'!$J$2:$J$538,'Mapping Ref.'!$K$2:$K$538),"")</f>
        <v>Construction &amp; Estates</v>
      </c>
      <c r="Y3292" s="77" t="str" cm="1">
        <f t="array" ref="Y3292">_xlfn.IFS(R3292&gt;2000000,"For Publication",R3292&gt;100000,"PID",R3292&gt;30000,"RFQ",TRUE,"Transactional")</f>
        <v>Transactional</v>
      </c>
      <c r="Z3292" s="101" t="s">
        <v>2277</v>
      </c>
      <c r="AA3292" s="101">
        <v>36</v>
      </c>
      <c r="AB3292" s="101">
        <v>0</v>
      </c>
      <c r="AC3292" s="109">
        <v>45982</v>
      </c>
      <c r="AD3292" s="101" t="s">
        <v>58</v>
      </c>
      <c r="AE3292" s="101" t="s">
        <v>10320</v>
      </c>
      <c r="AF3292" s="101" t="s">
        <v>60</v>
      </c>
      <c r="AG3292" s="101" t="s">
        <v>59</v>
      </c>
      <c r="AH3292" s="101" t="s">
        <v>60</v>
      </c>
      <c r="AI3292" s="101">
        <v>5308344</v>
      </c>
      <c r="AJ3292" s="101" t="s">
        <v>60</v>
      </c>
      <c r="AK3292" s="101" t="s">
        <v>101</v>
      </c>
      <c r="AL3292" s="101" t="s">
        <v>70</v>
      </c>
      <c r="AM3292" s="101" t="s">
        <v>60</v>
      </c>
      <c r="AN3292" s="101" t="s">
        <v>59</v>
      </c>
      <c r="AO3292" s="101">
        <v>0</v>
      </c>
      <c r="AP3292" s="101"/>
      <c r="AQ3292" s="101" t="s">
        <v>13236</v>
      </c>
      <c r="AR3292" s="101" t="s">
        <v>13237</v>
      </c>
      <c r="AS3292" s="89">
        <f t="shared" si="661"/>
        <v>35</v>
      </c>
      <c r="AT3292" s="24" t="s">
        <v>7467</v>
      </c>
    </row>
    <row r="3293" spans="1:46" s="2" customFormat="1" x14ac:dyDescent="0.5">
      <c r="A3293" s="101">
        <v>3478</v>
      </c>
      <c r="B3293" s="24" t="s">
        <v>506</v>
      </c>
      <c r="C3293" s="101"/>
      <c r="D3293" s="101" t="s">
        <v>13238</v>
      </c>
      <c r="E3293" s="24" t="s">
        <v>13239</v>
      </c>
      <c r="F3293" s="108" t="str">
        <f t="shared" si="657"/>
        <v>W.G.Wigginton Ltd</v>
      </c>
      <c r="G3293" s="101" t="s">
        <v>13240</v>
      </c>
      <c r="H3293" s="101" t="s">
        <v>12171</v>
      </c>
      <c r="I3293" s="101" t="s">
        <v>8489</v>
      </c>
      <c r="J3293" s="101" t="s">
        <v>107</v>
      </c>
      <c r="K3293" s="101" t="s">
        <v>6046</v>
      </c>
      <c r="L3293" s="109">
        <v>45982</v>
      </c>
      <c r="M3293" s="109">
        <v>46356</v>
      </c>
      <c r="N3293" s="81">
        <f t="shared" si="658"/>
        <v>46356</v>
      </c>
      <c r="O3293" s="77" t="str">
        <f t="shared" ca="1" si="659"/>
        <v>Live</v>
      </c>
      <c r="P3293" s="77" t="str" cm="1">
        <f t="array" aca="1" ref="P3293" ca="1">_xlfn.IFS((N3293-TODAY())&gt;=547,"06 Expires over 18 months",(N3293-TODAY())&gt;=365,"05 Expires in 18 months",(N3293-TODAY())&gt;=183,"04 Expires in 12 months",(N3293-TODAY())&gt;=92,"03 Expires in 6 months",(N3293-TODAY())&gt;=31,"02 Expires in 3 months",(N3293-TODAY())&gt;=0,"01 Expires in 30 days",(N3293-TODAY())&gt;=-31,"01 Expired last 30 days",(N3293-TODAY())&gt;=-92,"02 Expired last 3 months",(N3293-TODAY())&gt;=-183,"03 Expired last 6 months",(N3293-TODAY())&gt;=-365,"04 Expired last 12 months",(N3293-TODAY())&gt;=-547,"05 Expired last 18 months",TRUE,"06 Expired over 18 months")</f>
        <v>03 Expires in 6 months</v>
      </c>
      <c r="Q3293" s="65">
        <v>440000</v>
      </c>
      <c r="R3293" s="98">
        <f t="shared" si="662"/>
        <v>440000</v>
      </c>
      <c r="S3293" s="77" t="str" cm="1">
        <f t="array" ref="S3293">_xlfn.IFS(R3293&gt;5000000,"Gold",R3293&gt;=500000,"Silver",R3293&gt;30000,"Bronze",TRUE,"Transactional")</f>
        <v>Bronze</v>
      </c>
      <c r="T3293" s="24"/>
      <c r="U3293" s="27"/>
      <c r="V3293" s="27"/>
      <c r="W3293" s="77" t="str">
        <f t="shared" si="660"/>
        <v>No</v>
      </c>
      <c r="X3293" s="77" t="str">
        <f>IFERROR(_xlfn.XLOOKUP(J3293&amp;"||"&amp;K3293,'Mapping Ref.'!$J$2:$J$538,'Mapping Ref.'!$K$2:$K$538),"")</f>
        <v>Construction &amp; Estates</v>
      </c>
      <c r="Y3293" s="77" t="str" cm="1">
        <f t="array" ref="Y3293">_xlfn.IFS(R3293&gt;2000000,"For Publication",R3293&gt;100000,"PID",R3293&gt;30000,"RFQ",TRUE,"Transactional")</f>
        <v>PID</v>
      </c>
      <c r="Z3293" s="101" t="s">
        <v>2277</v>
      </c>
      <c r="AA3293" s="101">
        <v>12</v>
      </c>
      <c r="AB3293" s="101">
        <v>0</v>
      </c>
      <c r="AC3293" s="109">
        <v>45982</v>
      </c>
      <c r="AD3293" s="101" t="s">
        <v>58</v>
      </c>
      <c r="AE3293" s="101" t="s">
        <v>13241</v>
      </c>
      <c r="AF3293" s="101" t="s">
        <v>60</v>
      </c>
      <c r="AG3293" s="101" t="s">
        <v>60</v>
      </c>
      <c r="AH3293" s="101" t="s">
        <v>60</v>
      </c>
      <c r="AI3293" s="101">
        <v>533562</v>
      </c>
      <c r="AJ3293" s="101" t="s">
        <v>60</v>
      </c>
      <c r="AK3293" s="101" t="s">
        <v>86</v>
      </c>
      <c r="AL3293" s="101" t="s">
        <v>123</v>
      </c>
      <c r="AM3293" s="101" t="s">
        <v>60</v>
      </c>
      <c r="AN3293" s="101" t="s">
        <v>59</v>
      </c>
      <c r="AO3293" s="101">
        <v>0</v>
      </c>
      <c r="AP3293" s="101"/>
      <c r="AQ3293" s="101" t="s">
        <v>13242</v>
      </c>
      <c r="AR3293" s="101" t="s">
        <v>13243</v>
      </c>
      <c r="AS3293" s="89">
        <f t="shared" si="661"/>
        <v>12</v>
      </c>
      <c r="AT3293" s="24"/>
    </row>
    <row r="3294" spans="1:46" s="2" customFormat="1" x14ac:dyDescent="0.5">
      <c r="A3294" s="101">
        <v>3479</v>
      </c>
      <c r="B3294" s="24" t="s">
        <v>506</v>
      </c>
      <c r="C3294" s="101"/>
      <c r="D3294" s="101" t="s">
        <v>13244</v>
      </c>
      <c r="E3294" s="24" t="s">
        <v>13245</v>
      </c>
      <c r="F3294" s="108" t="str">
        <f t="shared" si="657"/>
        <v>JACKSON LIFT SERVICES LIMITED</v>
      </c>
      <c r="G3294" s="101" t="s">
        <v>8494</v>
      </c>
      <c r="H3294" s="101" t="s">
        <v>6254</v>
      </c>
      <c r="I3294" s="101" t="s">
        <v>8489</v>
      </c>
      <c r="J3294" s="101" t="s">
        <v>107</v>
      </c>
      <c r="K3294" s="101" t="s">
        <v>122</v>
      </c>
      <c r="L3294" s="109">
        <v>45992</v>
      </c>
      <c r="M3294" s="109">
        <v>46203</v>
      </c>
      <c r="N3294" s="81">
        <f t="shared" si="658"/>
        <v>46203</v>
      </c>
      <c r="O3294" s="77" t="str">
        <f t="shared" ca="1" si="659"/>
        <v>Expired</v>
      </c>
      <c r="P3294" s="77" t="str" cm="1">
        <f t="array" aca="1" ref="P3294" ca="1">_xlfn.IFS((N3294-TODAY())&gt;=547,"06 Expires over 18 months",(N3294-TODAY())&gt;=365,"05 Expires in 18 months",(N3294-TODAY())&gt;=183,"04 Expires in 12 months",(N3294-TODAY())&gt;=92,"03 Expires in 6 months",(N3294-TODAY())&gt;=31,"02 Expires in 3 months",(N3294-TODAY())&gt;=0,"01 Expires in 30 days",(N3294-TODAY())&gt;=-31,"01 Expired last 30 days",(N3294-TODAY())&gt;=-92,"02 Expired last 3 months",(N3294-TODAY())&gt;=-183,"03 Expired last 6 months",(N3294-TODAY())&gt;=-365,"04 Expired last 12 months",(N3294-TODAY())&gt;=-547,"05 Expired last 18 months",TRUE,"06 Expired over 18 months")</f>
        <v>02 Expired last 3 months</v>
      </c>
      <c r="Q3294" s="65">
        <v>98000</v>
      </c>
      <c r="R3294" s="98">
        <f t="shared" si="662"/>
        <v>98000</v>
      </c>
      <c r="S3294" s="77" t="str" cm="1">
        <f t="array" ref="S3294">_xlfn.IFS(R3294&gt;5000000,"Gold",R3294&gt;=500000,"Silver",R3294&gt;30000,"Bronze",TRUE,"Transactional")</f>
        <v>Bronze</v>
      </c>
      <c r="T3294" s="24"/>
      <c r="U3294" s="27"/>
      <c r="V3294" s="27"/>
      <c r="W3294" s="77" t="str">
        <f t="shared" si="660"/>
        <v>No</v>
      </c>
      <c r="X3294" s="77" t="str">
        <f>IFERROR(_xlfn.XLOOKUP(J3294&amp;"||"&amp;K3294,'Mapping Ref.'!$J$2:$J$538,'Mapping Ref.'!$K$2:$K$538),"")</f>
        <v>Construction &amp; Estates</v>
      </c>
      <c r="Y3294" s="77" t="str" cm="1">
        <f t="array" ref="Y3294">_xlfn.IFS(R3294&gt;2000000,"For Publication",R3294&gt;100000,"PID",R3294&gt;30000,"RFQ",TRUE,"Transactional")</f>
        <v>RFQ</v>
      </c>
      <c r="Z3294" s="101" t="s">
        <v>2277</v>
      </c>
      <c r="AA3294" s="101">
        <v>7</v>
      </c>
      <c r="AB3294" s="101">
        <v>0</v>
      </c>
      <c r="AC3294" s="109">
        <v>45982</v>
      </c>
      <c r="AD3294" s="101" t="s">
        <v>58</v>
      </c>
      <c r="AE3294" s="101" t="s">
        <v>8375</v>
      </c>
      <c r="AF3294" s="101" t="s">
        <v>60</v>
      </c>
      <c r="AG3294" s="101" t="s">
        <v>60</v>
      </c>
      <c r="AH3294" s="101" t="s">
        <v>60</v>
      </c>
      <c r="AI3294" s="101">
        <v>2186996</v>
      </c>
      <c r="AJ3294" s="101" t="s">
        <v>60</v>
      </c>
      <c r="AK3294" s="101" t="s">
        <v>86</v>
      </c>
      <c r="AL3294" s="101" t="s">
        <v>123</v>
      </c>
      <c r="AM3294" s="101" t="s">
        <v>60</v>
      </c>
      <c r="AN3294" s="101" t="s">
        <v>59</v>
      </c>
      <c r="AO3294" s="101">
        <v>0</v>
      </c>
      <c r="AP3294" s="101"/>
      <c r="AQ3294" s="101" t="s">
        <v>11264</v>
      </c>
      <c r="AR3294" s="101" t="s">
        <v>13246</v>
      </c>
      <c r="AS3294" s="89">
        <f t="shared" si="661"/>
        <v>6</v>
      </c>
      <c r="AT3294" s="24" t="s">
        <v>8496</v>
      </c>
    </row>
    <row r="3295" spans="1:46" s="2" customFormat="1" x14ac:dyDescent="0.5">
      <c r="A3295" s="101">
        <v>3480</v>
      </c>
      <c r="B3295" s="101"/>
      <c r="C3295" s="101"/>
      <c r="D3295" s="101" t="s">
        <v>13247</v>
      </c>
      <c r="E3295" s="24" t="s">
        <v>13248</v>
      </c>
      <c r="F3295" s="108" t="str">
        <f t="shared" si="657"/>
        <v>Coral support &amp; Crisis Intervention ltd</v>
      </c>
      <c r="G3295" s="101" t="s">
        <v>13247</v>
      </c>
      <c r="H3295" s="101" t="s">
        <v>3379</v>
      </c>
      <c r="I3295" s="101" t="s">
        <v>3379</v>
      </c>
      <c r="J3295" s="101" t="s">
        <v>190</v>
      </c>
      <c r="K3295" s="24" t="s">
        <v>755</v>
      </c>
      <c r="L3295" s="109">
        <v>45981</v>
      </c>
      <c r="M3295" s="109">
        <v>45981</v>
      </c>
      <c r="N3295" s="81">
        <f t="shared" si="658"/>
        <v>45981</v>
      </c>
      <c r="O3295" s="77" t="str">
        <f t="shared" ca="1" si="659"/>
        <v>Expired</v>
      </c>
      <c r="P3295" s="77" t="str" cm="1">
        <f t="array" aca="1" ref="P3295" ca="1">_xlfn.IFS((N3295-TODAY())&gt;=547,"06 Expires over 18 months",(N3295-TODAY())&gt;=365,"05 Expires in 18 months",(N3295-TODAY())&gt;=183,"04 Expires in 12 months",(N3295-TODAY())&gt;=92,"03 Expires in 6 months",(N3295-TODAY())&gt;=31,"02 Expires in 3 months",(N3295-TODAY())&gt;=0,"01 Expires in 30 days",(N3295-TODAY())&gt;=-31,"01 Expired last 30 days",(N3295-TODAY())&gt;=-92,"02 Expired last 3 months",(N3295-TODAY())&gt;=-183,"03 Expired last 6 months",(N3295-TODAY())&gt;=-365,"04 Expired last 12 months",(N3295-TODAY())&gt;=-547,"05 Expired last 18 months",TRUE,"06 Expired over 18 months")</f>
        <v>04 Expired last 12 months</v>
      </c>
      <c r="Q3295" s="65">
        <v>45000</v>
      </c>
      <c r="R3295" s="98">
        <f t="shared" si="662"/>
        <v>45000</v>
      </c>
      <c r="S3295" s="77" t="str" cm="1">
        <f t="array" ref="S3295">_xlfn.IFS(R3295&gt;5000000,"Gold",R3295&gt;=500000,"Silver",R3295&gt;30000,"Bronze",TRUE,"Transactional")</f>
        <v>Bronze</v>
      </c>
      <c r="T3295" s="24"/>
      <c r="U3295" s="27"/>
      <c r="V3295" s="27"/>
      <c r="W3295" s="77" t="str">
        <f t="shared" si="660"/>
        <v>No</v>
      </c>
      <c r="X3295" s="77" t="str">
        <f>IFERROR(_xlfn.XLOOKUP(J3295&amp;"||"&amp;K3295,'Mapping Ref.'!$J$2:$J$538,'Mapping Ref.'!$K$2:$K$538),"")</f>
        <v>Childrens &amp; Adults</v>
      </c>
      <c r="Y3295" s="77" t="str" cm="1">
        <f t="array" ref="Y3295">_xlfn.IFS(R3295&gt;2000000,"For Publication",R3295&gt;100000,"PID",R3295&gt;30000,"RFQ",TRUE,"Transactional")</f>
        <v>RFQ</v>
      </c>
      <c r="Z3295" s="101" t="s">
        <v>8586</v>
      </c>
      <c r="AA3295" s="101">
        <v>24</v>
      </c>
      <c r="AB3295" s="101">
        <v>0</v>
      </c>
      <c r="AC3295" s="109">
        <v>45982</v>
      </c>
      <c r="AD3295" s="101" t="s">
        <v>326</v>
      </c>
      <c r="AE3295" s="101" t="s">
        <v>60</v>
      </c>
      <c r="AF3295" s="101" t="s">
        <v>60</v>
      </c>
      <c r="AG3295" s="101" t="s">
        <v>60</v>
      </c>
      <c r="AH3295" s="101" t="s">
        <v>60</v>
      </c>
      <c r="AI3295" s="101">
        <v>11445829</v>
      </c>
      <c r="AJ3295" s="101" t="s">
        <v>60</v>
      </c>
      <c r="AK3295" s="101" t="s">
        <v>101</v>
      </c>
      <c r="AL3295" s="101" t="s">
        <v>70</v>
      </c>
      <c r="AM3295" s="101" t="s">
        <v>60</v>
      </c>
      <c r="AN3295" s="101" t="s">
        <v>8471</v>
      </c>
      <c r="AO3295" s="101">
        <v>0</v>
      </c>
      <c r="AP3295" s="101" t="s">
        <v>8471</v>
      </c>
      <c r="AQ3295" s="101" t="s">
        <v>13249</v>
      </c>
      <c r="AR3295" s="101" t="s">
        <v>13250</v>
      </c>
      <c r="AS3295" s="89">
        <v>0</v>
      </c>
      <c r="AT3295" s="24"/>
    </row>
    <row r="3296" spans="1:46" x14ac:dyDescent="0.5">
      <c r="A3296" s="101">
        <v>3481</v>
      </c>
      <c r="B3296" s="24" t="s">
        <v>506</v>
      </c>
      <c r="C3296" s="101"/>
      <c r="D3296" s="101" t="s">
        <v>13251</v>
      </c>
      <c r="E3296" s="24" t="s">
        <v>5924</v>
      </c>
      <c r="F3296" s="108" t="str">
        <f t="shared" si="657"/>
        <v>Music House Education</v>
      </c>
      <c r="G3296" s="101" t="s">
        <v>13252</v>
      </c>
      <c r="H3296" s="101" t="s">
        <v>3816</v>
      </c>
      <c r="I3296" s="101" t="s">
        <v>3816</v>
      </c>
      <c r="J3296" s="101" t="s">
        <v>190</v>
      </c>
      <c r="K3296" s="101" t="s">
        <v>2234</v>
      </c>
      <c r="L3296" s="109">
        <v>45982</v>
      </c>
      <c r="M3296" s="109">
        <v>46346</v>
      </c>
      <c r="N3296" s="81">
        <f t="shared" si="658"/>
        <v>46711</v>
      </c>
      <c r="O3296" s="77" t="str">
        <f t="shared" ca="1" si="659"/>
        <v>Live</v>
      </c>
      <c r="P3296" s="77" t="str" cm="1">
        <f t="array" aca="1" ref="P3296" ca="1">_xlfn.IFS((N3296-TODAY())&gt;=547,"06 Expires over 18 months",(N3296-TODAY())&gt;=365,"05 Expires in 18 months",(N3296-TODAY())&gt;=183,"04 Expires in 12 months",(N3296-TODAY())&gt;=92,"03 Expires in 6 months",(N3296-TODAY())&gt;=31,"02 Expires in 3 months",(N3296-TODAY())&gt;=0,"01 Expires in 30 days",(N3296-TODAY())&gt;=-31,"01 Expired last 30 days",(N3296-TODAY())&gt;=-92,"02 Expired last 3 months",(N3296-TODAY())&gt;=-183,"03 Expired last 6 months",(N3296-TODAY())&gt;=-365,"04 Expired last 12 months",(N3296-TODAY())&gt;=-547,"05 Expired last 18 months",TRUE,"06 Expired over 18 months")</f>
        <v>05 Expires in 18 months</v>
      </c>
      <c r="Q3296" s="65">
        <v>5000</v>
      </c>
      <c r="R3296" s="98">
        <f t="shared" si="662"/>
        <v>9583.3333333333339</v>
      </c>
      <c r="S3296" s="77" t="str" cm="1">
        <f t="array" ref="S3296">_xlfn.IFS(R3296&gt;5000000,"Gold",R3296&gt;=500000,"Silver",R3296&gt;30000,"Bronze",TRUE,"Transactional")</f>
        <v>Transactional</v>
      </c>
      <c r="T3296" s="24"/>
      <c r="U3296" s="27"/>
      <c r="V3296" s="27"/>
      <c r="W3296" s="77" t="str">
        <f t="shared" si="660"/>
        <v>Yes</v>
      </c>
      <c r="X3296" s="77" t="str">
        <f>IFERROR(_xlfn.XLOOKUP(J3296&amp;"||"&amp;K3296,'Mapping Ref.'!$J$2:$J$538,'Mapping Ref.'!$K$2:$K$538),"")</f>
        <v>Childrens &amp; Adults</v>
      </c>
      <c r="Y3296" s="77" t="str" cm="1">
        <f t="array" ref="Y3296">_xlfn.IFS(R3296&gt;2000000,"For Publication",R3296&gt;100000,"PID",R3296&gt;30000,"RFQ",TRUE,"Transactional")</f>
        <v>Transactional</v>
      </c>
      <c r="Z3296" s="101" t="s">
        <v>8586</v>
      </c>
      <c r="AA3296" s="101">
        <v>12</v>
      </c>
      <c r="AB3296" s="101">
        <v>12</v>
      </c>
      <c r="AC3296" s="109">
        <v>45982</v>
      </c>
      <c r="AD3296" s="101" t="s">
        <v>58</v>
      </c>
      <c r="AE3296" s="101" t="s">
        <v>8375</v>
      </c>
      <c r="AF3296" s="101" t="s">
        <v>59</v>
      </c>
      <c r="AG3296" s="101" t="s">
        <v>59</v>
      </c>
      <c r="AH3296" s="101" t="s">
        <v>60</v>
      </c>
      <c r="AI3296" s="101" t="s">
        <v>8471</v>
      </c>
      <c r="AJ3296" s="101" t="s">
        <v>60</v>
      </c>
      <c r="AK3296" s="101" t="s">
        <v>101</v>
      </c>
      <c r="AL3296" s="101" t="s">
        <v>70</v>
      </c>
      <c r="AM3296" s="101" t="s">
        <v>59</v>
      </c>
      <c r="AN3296" s="101" t="s">
        <v>59</v>
      </c>
      <c r="AO3296" s="101">
        <v>0</v>
      </c>
      <c r="AP3296" s="101"/>
      <c r="AQ3296" s="101" t="s">
        <v>13252</v>
      </c>
      <c r="AR3296" s="101" t="s">
        <v>13253</v>
      </c>
      <c r="AS3296" s="89">
        <f t="shared" ref="AS3296:AS3327" si="663">DATEDIF(L3296,N3296,"m")</f>
        <v>23</v>
      </c>
      <c r="AT3296" s="24"/>
    </row>
    <row r="3297" spans="1:46" x14ac:dyDescent="0.5">
      <c r="A3297" s="101">
        <v>3482</v>
      </c>
      <c r="B3297" s="24" t="s">
        <v>506</v>
      </c>
      <c r="C3297" s="101"/>
      <c r="D3297" s="101" t="s">
        <v>13254</v>
      </c>
      <c r="E3297" s="24" t="s">
        <v>13255</v>
      </c>
      <c r="F3297" s="108" t="str">
        <f t="shared" si="657"/>
        <v>Ecolution Group Limited</v>
      </c>
      <c r="G3297" s="101" t="s">
        <v>13256</v>
      </c>
      <c r="H3297" s="101" t="s">
        <v>12171</v>
      </c>
      <c r="I3297" s="101" t="s">
        <v>8489</v>
      </c>
      <c r="J3297" s="101" t="s">
        <v>107</v>
      </c>
      <c r="K3297" s="101" t="s">
        <v>6046</v>
      </c>
      <c r="L3297" s="109">
        <v>45992</v>
      </c>
      <c r="M3297" s="109">
        <v>46356</v>
      </c>
      <c r="N3297" s="81">
        <f t="shared" si="658"/>
        <v>46721</v>
      </c>
      <c r="O3297" s="77" t="str">
        <f t="shared" ca="1" si="659"/>
        <v>Live</v>
      </c>
      <c r="P3297" s="77" t="str" cm="1">
        <f t="array" aca="1" ref="P3297" ca="1">_xlfn.IFS((N3297-TODAY())&gt;=547,"06 Expires over 18 months",(N3297-TODAY())&gt;=365,"05 Expires in 18 months",(N3297-TODAY())&gt;=183,"04 Expires in 12 months",(N3297-TODAY())&gt;=92,"03 Expires in 6 months",(N3297-TODAY())&gt;=31,"02 Expires in 3 months",(N3297-TODAY())&gt;=0,"01 Expires in 30 days",(N3297-TODAY())&gt;=-31,"01 Expired last 30 days",(N3297-TODAY())&gt;=-92,"02 Expired last 3 months",(N3297-TODAY())&gt;=-183,"03 Expired last 6 months",(N3297-TODAY())&gt;=-365,"04 Expired last 12 months",(N3297-TODAY())&gt;=-547,"05 Expired last 18 months",TRUE,"06 Expired over 18 months")</f>
        <v>05 Expires in 18 months</v>
      </c>
      <c r="Q3297" s="65">
        <v>235000</v>
      </c>
      <c r="R3297" s="98">
        <f t="shared" si="662"/>
        <v>450416.66666666669</v>
      </c>
      <c r="S3297" s="77" t="str" cm="1">
        <f t="array" ref="S3297">_xlfn.IFS(R3297&gt;5000000,"Gold",R3297&gt;=500000,"Silver",R3297&gt;30000,"Bronze",TRUE,"Transactional")</f>
        <v>Bronze</v>
      </c>
      <c r="T3297" s="24"/>
      <c r="U3297" s="27"/>
      <c r="V3297" s="27"/>
      <c r="W3297" s="77" t="str">
        <f t="shared" si="660"/>
        <v>Yes</v>
      </c>
      <c r="X3297" s="77" t="str">
        <f>IFERROR(_xlfn.XLOOKUP(J3297&amp;"||"&amp;K3297,'Mapping Ref.'!$J$2:$J$538,'Mapping Ref.'!$K$2:$K$538),"")</f>
        <v>Construction &amp; Estates</v>
      </c>
      <c r="Y3297" s="77" t="str" cm="1">
        <f t="array" ref="Y3297">_xlfn.IFS(R3297&gt;2000000,"For Publication",R3297&gt;100000,"PID",R3297&gt;30000,"RFQ",TRUE,"Transactional")</f>
        <v>PID</v>
      </c>
      <c r="Z3297" s="101" t="s">
        <v>2277</v>
      </c>
      <c r="AA3297" s="101">
        <v>12</v>
      </c>
      <c r="AB3297" s="101">
        <v>12</v>
      </c>
      <c r="AC3297" s="109">
        <v>45985</v>
      </c>
      <c r="AD3297" s="101" t="s">
        <v>58</v>
      </c>
      <c r="AE3297" s="101" t="s">
        <v>13257</v>
      </c>
      <c r="AF3297" s="101" t="s">
        <v>60</v>
      </c>
      <c r="AG3297" s="101" t="s">
        <v>60</v>
      </c>
      <c r="AH3297" s="101" t="s">
        <v>60</v>
      </c>
      <c r="AI3297" s="101">
        <v>3740408</v>
      </c>
      <c r="AJ3297" s="101" t="s">
        <v>60</v>
      </c>
      <c r="AK3297" s="101" t="s">
        <v>86</v>
      </c>
      <c r="AL3297" s="101" t="s">
        <v>123</v>
      </c>
      <c r="AM3297" s="101" t="s">
        <v>60</v>
      </c>
      <c r="AN3297" s="101" t="s">
        <v>59</v>
      </c>
      <c r="AO3297" s="101">
        <v>0</v>
      </c>
      <c r="AP3297" s="101"/>
      <c r="AQ3297" s="101" t="s">
        <v>13258</v>
      </c>
      <c r="AR3297" s="101" t="s">
        <v>13259</v>
      </c>
      <c r="AS3297" s="89">
        <f t="shared" si="663"/>
        <v>23</v>
      </c>
      <c r="AT3297" s="24"/>
    </row>
    <row r="3298" spans="1:46" x14ac:dyDescent="0.5">
      <c r="A3298" s="101">
        <v>3483</v>
      </c>
      <c r="B3298" s="24" t="s">
        <v>506</v>
      </c>
      <c r="C3298" s="101"/>
      <c r="D3298" s="101" t="s">
        <v>13260</v>
      </c>
      <c r="E3298" s="24" t="s">
        <v>13261</v>
      </c>
      <c r="F3298" s="108" t="str">
        <f t="shared" si="657"/>
        <v>RIDGE &amp; PARTNERS LLP</v>
      </c>
      <c r="G3298" s="101" t="s">
        <v>13262</v>
      </c>
      <c r="H3298" s="101" t="s">
        <v>11019</v>
      </c>
      <c r="I3298" s="101" t="s">
        <v>8489</v>
      </c>
      <c r="J3298" s="101" t="s">
        <v>107</v>
      </c>
      <c r="K3298" s="101" t="s">
        <v>1397</v>
      </c>
      <c r="L3298" s="109">
        <v>45985</v>
      </c>
      <c r="M3298" s="109">
        <v>46104</v>
      </c>
      <c r="N3298" s="81">
        <f t="shared" ref="N3298:N3329" si="664">EDATE(M3298,AB3298)</f>
        <v>46104</v>
      </c>
      <c r="O3298" s="77" t="str">
        <f t="shared" ref="O3298:O3329" ca="1" si="665">IF(N3298&lt;TODAY(),"Expired","Live")</f>
        <v>Expired</v>
      </c>
      <c r="P3298" s="77" t="str" cm="1">
        <f t="array" aca="1" ref="P3298" ca="1">_xlfn.IFS((N3298-TODAY())&gt;=547,"06 Expires over 18 months",(N3298-TODAY())&gt;=365,"05 Expires in 18 months",(N3298-TODAY())&gt;=183,"04 Expires in 12 months",(N3298-TODAY())&gt;=92,"03 Expires in 6 months",(N3298-TODAY())&gt;=31,"02 Expires in 3 months",(N3298-TODAY())&gt;=0,"01 Expires in 30 days",(N3298-TODAY())&gt;=-31,"01 Expired last 30 days",(N3298-TODAY())&gt;=-92,"02 Expired last 3 months",(N3298-TODAY())&gt;=-183,"03 Expired last 6 months",(N3298-TODAY())&gt;=-365,"04 Expired last 12 months",(N3298-TODAY())&gt;=-547,"05 Expired last 18 months",TRUE,"06 Expired over 18 months")</f>
        <v>03 Expired last 6 months</v>
      </c>
      <c r="Q3298" s="65">
        <v>22196</v>
      </c>
      <c r="R3298" s="98">
        <f t="shared" si="662"/>
        <v>22196</v>
      </c>
      <c r="S3298" s="77" t="str" cm="1">
        <f t="array" ref="S3298">_xlfn.IFS(R3298&gt;5000000,"Gold",R3298&gt;=500000,"Silver",R3298&gt;30000,"Bronze",TRUE,"Transactional")</f>
        <v>Transactional</v>
      </c>
      <c r="T3298" s="24"/>
      <c r="U3298" s="27"/>
      <c r="V3298" s="27"/>
      <c r="W3298" s="77" t="str">
        <f t="shared" si="660"/>
        <v>No</v>
      </c>
      <c r="X3298" s="77" t="str">
        <f>IFERROR(_xlfn.XLOOKUP(J3298&amp;"||"&amp;K3298,'Mapping Ref.'!$J$2:$J$538,'Mapping Ref.'!$K$2:$K$538),"")</f>
        <v>Construction &amp; Estates</v>
      </c>
      <c r="Y3298" s="77" t="str" cm="1">
        <f t="array" ref="Y3298">_xlfn.IFS(R3298&gt;2000000,"For Publication",R3298&gt;100000,"PID",R3298&gt;30000,"RFQ",TRUE,"Transactional")</f>
        <v>Transactional</v>
      </c>
      <c r="Z3298" s="101" t="s">
        <v>2277</v>
      </c>
      <c r="AA3298" s="101">
        <v>4</v>
      </c>
      <c r="AB3298" s="101">
        <v>0</v>
      </c>
      <c r="AC3298" s="109">
        <v>45986</v>
      </c>
      <c r="AD3298" s="101" t="s">
        <v>58</v>
      </c>
      <c r="AE3298" s="101" t="s">
        <v>8375</v>
      </c>
      <c r="AF3298" s="101" t="s">
        <v>60</v>
      </c>
      <c r="AG3298" s="101" t="s">
        <v>60</v>
      </c>
      <c r="AH3298" s="101" t="s">
        <v>60</v>
      </c>
      <c r="AI3298" s="101" t="s">
        <v>5253</v>
      </c>
      <c r="AJ3298" s="101" t="s">
        <v>60</v>
      </c>
      <c r="AK3298" s="101" t="s">
        <v>86</v>
      </c>
      <c r="AL3298" s="101" t="s">
        <v>70</v>
      </c>
      <c r="AM3298" s="101" t="s">
        <v>60</v>
      </c>
      <c r="AN3298" s="101" t="s">
        <v>59</v>
      </c>
      <c r="AO3298" s="101">
        <v>0</v>
      </c>
      <c r="AP3298" s="101"/>
      <c r="AQ3298" s="101" t="s">
        <v>13263</v>
      </c>
      <c r="AR3298" s="101" t="s">
        <v>13264</v>
      </c>
      <c r="AS3298" s="89">
        <f t="shared" si="663"/>
        <v>3</v>
      </c>
      <c r="AT3298" s="24" t="s">
        <v>5254</v>
      </c>
    </row>
    <row r="3299" spans="1:46" x14ac:dyDescent="0.5">
      <c r="A3299" s="101">
        <v>3484</v>
      </c>
      <c r="B3299" s="24" t="s">
        <v>506</v>
      </c>
      <c r="C3299" s="101"/>
      <c r="D3299" s="101" t="s">
        <v>13265</v>
      </c>
      <c r="E3299" s="24" t="s">
        <v>13266</v>
      </c>
      <c r="F3299" s="108" t="str">
        <f t="shared" si="657"/>
        <v>ALPHATRACK SYSTEMS LTD</v>
      </c>
      <c r="G3299" s="101" t="s">
        <v>7981</v>
      </c>
      <c r="H3299" s="101" t="s">
        <v>12171</v>
      </c>
      <c r="I3299" s="101" t="s">
        <v>8489</v>
      </c>
      <c r="J3299" s="101" t="s">
        <v>107</v>
      </c>
      <c r="K3299" s="101" t="s">
        <v>6046</v>
      </c>
      <c r="L3299" s="109">
        <v>45985</v>
      </c>
      <c r="M3299" s="109">
        <v>46714</v>
      </c>
      <c r="N3299" s="81">
        <f t="shared" si="664"/>
        <v>46714</v>
      </c>
      <c r="O3299" s="77" t="str">
        <f t="shared" ca="1" si="665"/>
        <v>Live</v>
      </c>
      <c r="P3299" s="77" t="str" cm="1">
        <f t="array" aca="1" ref="P3299" ca="1">_xlfn.IFS((N3299-TODAY())&gt;=547,"06 Expires over 18 months",(N3299-TODAY())&gt;=365,"05 Expires in 18 months",(N3299-TODAY())&gt;=183,"04 Expires in 12 months",(N3299-TODAY())&gt;=92,"03 Expires in 6 months",(N3299-TODAY())&gt;=31,"02 Expires in 3 months",(N3299-TODAY())&gt;=0,"01 Expires in 30 days",(N3299-TODAY())&gt;=-31,"01 Expired last 30 days",(N3299-TODAY())&gt;=-92,"02 Expired last 3 months",(N3299-TODAY())&gt;=-183,"03 Expired last 6 months",(N3299-TODAY())&gt;=-365,"04 Expired last 12 months",(N3299-TODAY())&gt;=-547,"05 Expired last 18 months",TRUE,"06 Expired over 18 months")</f>
        <v>05 Expires in 18 months</v>
      </c>
      <c r="Q3299" s="65">
        <v>47500</v>
      </c>
      <c r="R3299" s="98">
        <f t="shared" si="662"/>
        <v>91041.666666666672</v>
      </c>
      <c r="S3299" s="77" t="str" cm="1">
        <f t="array" ref="S3299">_xlfn.IFS(R3299&gt;5000000,"Gold",R3299&gt;=500000,"Silver",R3299&gt;30000,"Bronze",TRUE,"Transactional")</f>
        <v>Bronze</v>
      </c>
      <c r="T3299" s="24"/>
      <c r="U3299" s="27"/>
      <c r="V3299" s="27"/>
      <c r="W3299" s="77" t="str">
        <f t="shared" si="660"/>
        <v>No</v>
      </c>
      <c r="X3299" s="77" t="str">
        <f>IFERROR(_xlfn.XLOOKUP(J3299&amp;"||"&amp;K3299,'Mapping Ref.'!$J$2:$J$538,'Mapping Ref.'!$K$2:$K$538),"")</f>
        <v>Construction &amp; Estates</v>
      </c>
      <c r="Y3299" s="77" t="str" cm="1">
        <f t="array" ref="Y3299">_xlfn.IFS(R3299&gt;2000000,"For Publication",R3299&gt;100000,"PID",R3299&gt;30000,"RFQ",TRUE,"Transactional")</f>
        <v>RFQ</v>
      </c>
      <c r="Z3299" s="101" t="s">
        <v>2277</v>
      </c>
      <c r="AA3299" s="101">
        <v>24</v>
      </c>
      <c r="AB3299" s="101">
        <v>0</v>
      </c>
      <c r="AC3299" s="109">
        <v>45986</v>
      </c>
      <c r="AD3299" s="101" t="s">
        <v>58</v>
      </c>
      <c r="AE3299" s="101" t="s">
        <v>13267</v>
      </c>
      <c r="AF3299" s="101" t="s">
        <v>60</v>
      </c>
      <c r="AG3299" s="101" t="s">
        <v>60</v>
      </c>
      <c r="AH3299" s="101" t="s">
        <v>60</v>
      </c>
      <c r="AI3299" s="101">
        <v>2863196</v>
      </c>
      <c r="AJ3299" s="101" t="s">
        <v>60</v>
      </c>
      <c r="AK3299" s="101" t="s">
        <v>57</v>
      </c>
      <c r="AL3299" s="101" t="s">
        <v>123</v>
      </c>
      <c r="AM3299" s="101" t="s">
        <v>60</v>
      </c>
      <c r="AN3299" s="101" t="s">
        <v>59</v>
      </c>
      <c r="AO3299" s="101">
        <v>0</v>
      </c>
      <c r="AP3299" s="101"/>
      <c r="AQ3299" s="101" t="s">
        <v>13268</v>
      </c>
      <c r="AR3299" s="101" t="s">
        <v>13269</v>
      </c>
      <c r="AS3299" s="89">
        <f t="shared" si="663"/>
        <v>23</v>
      </c>
      <c r="AT3299" s="24" t="s">
        <v>7983</v>
      </c>
    </row>
    <row r="3300" spans="1:46" x14ac:dyDescent="0.5">
      <c r="A3300" s="101">
        <v>3485</v>
      </c>
      <c r="B3300" s="24" t="s">
        <v>506</v>
      </c>
      <c r="C3300" s="101"/>
      <c r="D3300" s="101" t="s">
        <v>13270</v>
      </c>
      <c r="E3300" s="24" t="s">
        <v>13271</v>
      </c>
      <c r="F3300" s="108" t="str">
        <f t="shared" si="657"/>
        <v>Haffendi Anuar</v>
      </c>
      <c r="G3300" s="101" t="s">
        <v>13272</v>
      </c>
      <c r="H3300" s="101" t="s">
        <v>12949</v>
      </c>
      <c r="I3300" s="101" t="s">
        <v>12949</v>
      </c>
      <c r="J3300" s="101" t="s">
        <v>321</v>
      </c>
      <c r="K3300" s="101" t="s">
        <v>1681</v>
      </c>
      <c r="L3300" s="109">
        <v>45972</v>
      </c>
      <c r="M3300" s="109">
        <v>46153</v>
      </c>
      <c r="N3300" s="81">
        <f t="shared" si="664"/>
        <v>46245</v>
      </c>
      <c r="O3300" s="77" t="str">
        <f t="shared" ca="1" si="665"/>
        <v>Expired</v>
      </c>
      <c r="P3300" s="77" t="str" cm="1">
        <f t="array" aca="1" ref="P3300" ca="1">_xlfn.IFS((N3300-TODAY())&gt;=547,"06 Expires over 18 months",(N3300-TODAY())&gt;=365,"05 Expires in 18 months",(N3300-TODAY())&gt;=183,"04 Expires in 12 months",(N3300-TODAY())&gt;=92,"03 Expires in 6 months",(N3300-TODAY())&gt;=31,"02 Expires in 3 months",(N3300-TODAY())&gt;=0,"01 Expires in 30 days",(N3300-TODAY())&gt;=-31,"01 Expired last 30 days",(N3300-TODAY())&gt;=-92,"02 Expired last 3 months",(N3300-TODAY())&gt;=-183,"03 Expired last 6 months",(N3300-TODAY())&gt;=-365,"04 Expired last 12 months",(N3300-TODAY())&gt;=-547,"05 Expired last 18 months",TRUE,"06 Expired over 18 months")</f>
        <v>01 Expired last 30 days</v>
      </c>
      <c r="Q3300" s="65">
        <v>25980</v>
      </c>
      <c r="R3300" s="98">
        <f t="shared" si="662"/>
        <v>25980</v>
      </c>
      <c r="S3300" s="77" t="str" cm="1">
        <f t="array" ref="S3300">_xlfn.IFS(R3300&gt;5000000,"Gold",R3300&gt;=500000,"Silver",R3300&gt;30000,"Bronze",TRUE,"Transactional")</f>
        <v>Transactional</v>
      </c>
      <c r="T3300" s="24"/>
      <c r="U3300" s="27"/>
      <c r="V3300" s="27"/>
      <c r="W3300" s="77" t="str">
        <f t="shared" si="660"/>
        <v>Yes</v>
      </c>
      <c r="X3300" s="77" t="str">
        <f>IFERROR(_xlfn.XLOOKUP(J3300&amp;"||"&amp;K3300,'Mapping Ref.'!$J$2:$J$538,'Mapping Ref.'!$K$2:$K$538),"")</f>
        <v>Corporate</v>
      </c>
      <c r="Y3300" s="77" t="str" cm="1">
        <f t="array" ref="Y3300">_xlfn.IFS(R3300&gt;2000000,"For Publication",R3300&gt;100000,"PID",R3300&gt;30000,"RFQ",TRUE,"Transactional")</f>
        <v>Transactional</v>
      </c>
      <c r="Z3300" s="101" t="s">
        <v>2277</v>
      </c>
      <c r="AA3300" s="101">
        <v>6</v>
      </c>
      <c r="AB3300" s="101">
        <v>3</v>
      </c>
      <c r="AC3300" s="109">
        <v>45986</v>
      </c>
      <c r="AD3300" s="101" t="s">
        <v>58</v>
      </c>
      <c r="AE3300" s="101" t="s">
        <v>8347</v>
      </c>
      <c r="AF3300" s="101" t="s">
        <v>60</v>
      </c>
      <c r="AG3300" s="101" t="s">
        <v>59</v>
      </c>
      <c r="AH3300" s="101" t="s">
        <v>60</v>
      </c>
      <c r="AI3300" s="101" t="s">
        <v>8471</v>
      </c>
      <c r="AJ3300" s="101" t="s">
        <v>60</v>
      </c>
      <c r="AK3300" s="101" t="s">
        <v>101</v>
      </c>
      <c r="AL3300" s="101" t="s">
        <v>8595</v>
      </c>
      <c r="AM3300" s="101" t="s">
        <v>59</v>
      </c>
      <c r="AN3300" s="101" t="s">
        <v>59</v>
      </c>
      <c r="AO3300" s="101">
        <v>0</v>
      </c>
      <c r="AP3300" s="101"/>
      <c r="AQ3300" s="101" t="s">
        <v>12949</v>
      </c>
      <c r="AR3300" s="101" t="s">
        <v>13273</v>
      </c>
      <c r="AS3300" s="89">
        <f t="shared" si="663"/>
        <v>9</v>
      </c>
      <c r="AT3300" s="24"/>
    </row>
    <row r="3301" spans="1:46" x14ac:dyDescent="0.5">
      <c r="A3301" s="101">
        <v>3486</v>
      </c>
      <c r="B3301" s="24" t="s">
        <v>506</v>
      </c>
      <c r="C3301" s="101"/>
      <c r="D3301" s="101" t="s">
        <v>13274</v>
      </c>
      <c r="E3301" s="24" t="s">
        <v>13275</v>
      </c>
      <c r="F3301" s="108" t="str">
        <f t="shared" si="657"/>
        <v>TK HAY</v>
      </c>
      <c r="G3301" s="101" t="s">
        <v>13276</v>
      </c>
      <c r="H3301" s="101" t="s">
        <v>12949</v>
      </c>
      <c r="I3301" s="101" t="s">
        <v>12949</v>
      </c>
      <c r="J3301" s="101" t="s">
        <v>321</v>
      </c>
      <c r="K3301" s="101" t="s">
        <v>1681</v>
      </c>
      <c r="L3301" s="109">
        <v>45972</v>
      </c>
      <c r="M3301" s="109">
        <v>46153</v>
      </c>
      <c r="N3301" s="81">
        <f t="shared" si="664"/>
        <v>46214</v>
      </c>
      <c r="O3301" s="77" t="str">
        <f t="shared" ca="1" si="665"/>
        <v>Expired</v>
      </c>
      <c r="P3301" s="77" t="str" cm="1">
        <f t="array" aca="1" ref="P3301" ca="1">_xlfn.IFS((N3301-TODAY())&gt;=547,"06 Expires over 18 months",(N3301-TODAY())&gt;=365,"05 Expires in 18 months",(N3301-TODAY())&gt;=183,"04 Expires in 12 months",(N3301-TODAY())&gt;=92,"03 Expires in 6 months",(N3301-TODAY())&gt;=31,"02 Expires in 3 months",(N3301-TODAY())&gt;=0,"01 Expires in 30 days",(N3301-TODAY())&gt;=-31,"01 Expired last 30 days",(N3301-TODAY())&gt;=-92,"02 Expired last 3 months",(N3301-TODAY())&gt;=-183,"03 Expired last 6 months",(N3301-TODAY())&gt;=-365,"04 Expired last 12 months",(N3301-TODAY())&gt;=-547,"05 Expired last 18 months",TRUE,"06 Expired over 18 months")</f>
        <v>02 Expired last 3 months</v>
      </c>
      <c r="Q3301" s="65">
        <v>20300</v>
      </c>
      <c r="R3301" s="98">
        <f t="shared" si="662"/>
        <v>20300</v>
      </c>
      <c r="S3301" s="77" t="str" cm="1">
        <f t="array" ref="S3301">_xlfn.IFS(R3301&gt;5000000,"Gold",R3301&gt;=500000,"Silver",R3301&gt;30000,"Bronze",TRUE,"Transactional")</f>
        <v>Transactional</v>
      </c>
      <c r="T3301" s="24"/>
      <c r="U3301" s="27"/>
      <c r="V3301" s="27"/>
      <c r="W3301" s="77" t="str">
        <f t="shared" si="660"/>
        <v>Yes</v>
      </c>
      <c r="X3301" s="77" t="str">
        <f>IFERROR(_xlfn.XLOOKUP(J3301&amp;"||"&amp;K3301,'Mapping Ref.'!$J$2:$J$538,'Mapping Ref.'!$K$2:$K$538),"")</f>
        <v>Corporate</v>
      </c>
      <c r="Y3301" s="77" t="str" cm="1">
        <f t="array" ref="Y3301">_xlfn.IFS(R3301&gt;2000000,"For Publication",R3301&gt;100000,"PID",R3301&gt;30000,"RFQ",TRUE,"Transactional")</f>
        <v>Transactional</v>
      </c>
      <c r="Z3301" s="101" t="s">
        <v>2277</v>
      </c>
      <c r="AA3301" s="101">
        <v>6</v>
      </c>
      <c r="AB3301" s="101">
        <v>2</v>
      </c>
      <c r="AC3301" s="109">
        <v>45986</v>
      </c>
      <c r="AD3301" s="101" t="s">
        <v>58</v>
      </c>
      <c r="AE3301" s="101" t="s">
        <v>8375</v>
      </c>
      <c r="AF3301" s="101" t="s">
        <v>59</v>
      </c>
      <c r="AG3301" s="101" t="s">
        <v>59</v>
      </c>
      <c r="AH3301" s="101" t="s">
        <v>60</v>
      </c>
      <c r="AI3301" s="101" t="s">
        <v>8471</v>
      </c>
      <c r="AJ3301" s="101" t="s">
        <v>60</v>
      </c>
      <c r="AK3301" s="101" t="s">
        <v>101</v>
      </c>
      <c r="AL3301" s="101" t="s">
        <v>8595</v>
      </c>
      <c r="AM3301" s="101" t="s">
        <v>59</v>
      </c>
      <c r="AN3301" s="101" t="s">
        <v>59</v>
      </c>
      <c r="AO3301" s="101">
        <v>0</v>
      </c>
      <c r="AP3301" s="101"/>
      <c r="AQ3301" s="101" t="s">
        <v>12949</v>
      </c>
      <c r="AR3301" s="101" t="s">
        <v>13273</v>
      </c>
      <c r="AS3301" s="89">
        <f t="shared" si="663"/>
        <v>8</v>
      </c>
      <c r="AT3301" s="24"/>
    </row>
    <row r="3302" spans="1:46" x14ac:dyDescent="0.5">
      <c r="A3302" s="101">
        <v>3487</v>
      </c>
      <c r="B3302" s="24" t="s">
        <v>506</v>
      </c>
      <c r="C3302" s="101"/>
      <c r="D3302" s="101" t="s">
        <v>13277</v>
      </c>
      <c r="E3302" s="24" t="s">
        <v>13278</v>
      </c>
      <c r="F3302" s="108" t="str">
        <f t="shared" si="657"/>
        <v>BUHO Studio</v>
      </c>
      <c r="G3302" s="101" t="s">
        <v>13279</v>
      </c>
      <c r="H3302" s="101" t="s">
        <v>12949</v>
      </c>
      <c r="I3302" s="101" t="s">
        <v>12949</v>
      </c>
      <c r="J3302" s="101" t="s">
        <v>321</v>
      </c>
      <c r="K3302" s="101" t="s">
        <v>1681</v>
      </c>
      <c r="L3302" s="109">
        <v>45972</v>
      </c>
      <c r="M3302" s="109">
        <v>46153</v>
      </c>
      <c r="N3302" s="81">
        <f t="shared" si="664"/>
        <v>46214</v>
      </c>
      <c r="O3302" s="77" t="str">
        <f t="shared" ca="1" si="665"/>
        <v>Expired</v>
      </c>
      <c r="P3302" s="77" t="str" cm="1">
        <f t="array" aca="1" ref="P3302" ca="1">_xlfn.IFS((N3302-TODAY())&gt;=547,"06 Expires over 18 months",(N3302-TODAY())&gt;=365,"05 Expires in 18 months",(N3302-TODAY())&gt;=183,"04 Expires in 12 months",(N3302-TODAY())&gt;=92,"03 Expires in 6 months",(N3302-TODAY())&gt;=31,"02 Expires in 3 months",(N3302-TODAY())&gt;=0,"01 Expires in 30 days",(N3302-TODAY())&gt;=-31,"01 Expired last 30 days",(N3302-TODAY())&gt;=-92,"02 Expired last 3 months",(N3302-TODAY())&gt;=-183,"03 Expired last 6 months",(N3302-TODAY())&gt;=-365,"04 Expired last 12 months",(N3302-TODAY())&gt;=-547,"05 Expired last 18 months",TRUE,"06 Expired over 18 months")</f>
        <v>02 Expired last 3 months</v>
      </c>
      <c r="Q3302" s="65">
        <v>18300</v>
      </c>
      <c r="R3302" s="98">
        <f t="shared" si="662"/>
        <v>18300</v>
      </c>
      <c r="S3302" s="77" t="str" cm="1">
        <f t="array" ref="S3302">_xlfn.IFS(R3302&gt;5000000,"Gold",R3302&gt;=500000,"Silver",R3302&gt;30000,"Bronze",TRUE,"Transactional")</f>
        <v>Transactional</v>
      </c>
      <c r="T3302" s="24"/>
      <c r="U3302" s="27"/>
      <c r="V3302" s="27"/>
      <c r="W3302" s="77" t="str">
        <f t="shared" si="660"/>
        <v>Yes</v>
      </c>
      <c r="X3302" s="77" t="str">
        <f>IFERROR(_xlfn.XLOOKUP(J3302&amp;"||"&amp;K3302,'Mapping Ref.'!$J$2:$J$538,'Mapping Ref.'!$K$2:$K$538),"")</f>
        <v>Corporate</v>
      </c>
      <c r="Y3302" s="77" t="str" cm="1">
        <f t="array" ref="Y3302">_xlfn.IFS(R3302&gt;2000000,"For Publication",R3302&gt;100000,"PID",R3302&gt;30000,"RFQ",TRUE,"Transactional")</f>
        <v>Transactional</v>
      </c>
      <c r="Z3302" s="101" t="s">
        <v>2277</v>
      </c>
      <c r="AA3302" s="101">
        <v>6</v>
      </c>
      <c r="AB3302" s="101">
        <v>2</v>
      </c>
      <c r="AC3302" s="109">
        <v>45986</v>
      </c>
      <c r="AD3302" s="101" t="s">
        <v>58</v>
      </c>
      <c r="AE3302" s="101" t="s">
        <v>8375</v>
      </c>
      <c r="AF3302" s="101" t="s">
        <v>60</v>
      </c>
      <c r="AG3302" s="101" t="s">
        <v>59</v>
      </c>
      <c r="AH3302" s="101" t="s">
        <v>60</v>
      </c>
      <c r="AI3302" s="101">
        <v>10645023</v>
      </c>
      <c r="AJ3302" s="101" t="s">
        <v>60</v>
      </c>
      <c r="AK3302" s="101" t="s">
        <v>101</v>
      </c>
      <c r="AL3302" s="101" t="s">
        <v>123</v>
      </c>
      <c r="AM3302" s="101" t="s">
        <v>59</v>
      </c>
      <c r="AN3302" s="101" t="s">
        <v>59</v>
      </c>
      <c r="AO3302" s="101">
        <v>0</v>
      </c>
      <c r="AP3302" s="101"/>
      <c r="AQ3302" s="101" t="s">
        <v>12949</v>
      </c>
      <c r="AR3302" s="101" t="s">
        <v>13273</v>
      </c>
      <c r="AS3302" s="89">
        <f t="shared" si="663"/>
        <v>8</v>
      </c>
      <c r="AT3302" s="24"/>
    </row>
    <row r="3303" spans="1:46" x14ac:dyDescent="0.5">
      <c r="A3303" s="101">
        <v>3488</v>
      </c>
      <c r="B3303" s="24" t="s">
        <v>506</v>
      </c>
      <c r="C3303" s="101"/>
      <c r="D3303" s="101" t="s">
        <v>13280</v>
      </c>
      <c r="E3303" s="24" t="s">
        <v>13281</v>
      </c>
      <c r="F3303" s="108" t="str">
        <f t="shared" si="657"/>
        <v>Gurdish Haugsdal</v>
      </c>
      <c r="G3303" s="101" t="s">
        <v>13282</v>
      </c>
      <c r="H3303" s="101" t="s">
        <v>12949</v>
      </c>
      <c r="I3303" s="101" t="s">
        <v>12949</v>
      </c>
      <c r="J3303" s="101" t="s">
        <v>321</v>
      </c>
      <c r="K3303" s="101" t="s">
        <v>1681</v>
      </c>
      <c r="L3303" s="109">
        <v>45972</v>
      </c>
      <c r="M3303" s="109">
        <v>46153</v>
      </c>
      <c r="N3303" s="81">
        <f t="shared" si="664"/>
        <v>46214</v>
      </c>
      <c r="O3303" s="77" t="str">
        <f t="shared" ca="1" si="665"/>
        <v>Expired</v>
      </c>
      <c r="P3303" s="77" t="str" cm="1">
        <f t="array" aca="1" ref="P3303" ca="1">_xlfn.IFS((N3303-TODAY())&gt;=547,"06 Expires over 18 months",(N3303-TODAY())&gt;=365,"05 Expires in 18 months",(N3303-TODAY())&gt;=183,"04 Expires in 12 months",(N3303-TODAY())&gt;=92,"03 Expires in 6 months",(N3303-TODAY())&gt;=31,"02 Expires in 3 months",(N3303-TODAY())&gt;=0,"01 Expires in 30 days",(N3303-TODAY())&gt;=-31,"01 Expired last 30 days",(N3303-TODAY())&gt;=-92,"02 Expired last 3 months",(N3303-TODAY())&gt;=-183,"03 Expired last 6 months",(N3303-TODAY())&gt;=-365,"04 Expired last 12 months",(N3303-TODAY())&gt;=-547,"05 Expired last 18 months",TRUE,"06 Expired over 18 months")</f>
        <v>02 Expired last 3 months</v>
      </c>
      <c r="Q3303" s="65">
        <v>27495</v>
      </c>
      <c r="R3303" s="98">
        <f t="shared" si="662"/>
        <v>27495</v>
      </c>
      <c r="S3303" s="77" t="str" cm="1">
        <f t="array" ref="S3303">_xlfn.IFS(R3303&gt;5000000,"Gold",R3303&gt;=500000,"Silver",R3303&gt;30000,"Bronze",TRUE,"Transactional")</f>
        <v>Transactional</v>
      </c>
      <c r="T3303" s="24"/>
      <c r="U3303" s="27"/>
      <c r="V3303" s="27"/>
      <c r="W3303" s="77" t="str">
        <f t="shared" si="660"/>
        <v>Yes</v>
      </c>
      <c r="X3303" s="77" t="str">
        <f>IFERROR(_xlfn.XLOOKUP(J3303&amp;"||"&amp;K3303,'Mapping Ref.'!$J$2:$J$538,'Mapping Ref.'!$K$2:$K$538),"")</f>
        <v>Corporate</v>
      </c>
      <c r="Y3303" s="77" t="str" cm="1">
        <f t="array" ref="Y3303">_xlfn.IFS(R3303&gt;2000000,"For Publication",R3303&gt;100000,"PID",R3303&gt;30000,"RFQ",TRUE,"Transactional")</f>
        <v>Transactional</v>
      </c>
      <c r="Z3303" s="101" t="s">
        <v>2277</v>
      </c>
      <c r="AA3303" s="101">
        <v>6</v>
      </c>
      <c r="AB3303" s="101">
        <v>2</v>
      </c>
      <c r="AC3303" s="109">
        <v>45986</v>
      </c>
      <c r="AD3303" s="101" t="s">
        <v>58</v>
      </c>
      <c r="AE3303" s="101" t="s">
        <v>8375</v>
      </c>
      <c r="AF3303" s="101" t="s">
        <v>60</v>
      </c>
      <c r="AG3303" s="101" t="s">
        <v>59</v>
      </c>
      <c r="AH3303" s="101" t="s">
        <v>60</v>
      </c>
      <c r="AI3303" s="101" t="s">
        <v>8471</v>
      </c>
      <c r="AJ3303" s="101" t="s">
        <v>60</v>
      </c>
      <c r="AK3303" s="101" t="s">
        <v>101</v>
      </c>
      <c r="AL3303" s="101" t="s">
        <v>123</v>
      </c>
      <c r="AM3303" s="101" t="s">
        <v>59</v>
      </c>
      <c r="AN3303" s="101" t="s">
        <v>59</v>
      </c>
      <c r="AO3303" s="101">
        <v>0</v>
      </c>
      <c r="AP3303" s="101"/>
      <c r="AQ3303" s="101" t="s">
        <v>12949</v>
      </c>
      <c r="AR3303" s="101" t="s">
        <v>13273</v>
      </c>
      <c r="AS3303" s="89">
        <f t="shared" si="663"/>
        <v>8</v>
      </c>
      <c r="AT3303" s="24"/>
    </row>
    <row r="3304" spans="1:46" x14ac:dyDescent="0.5">
      <c r="A3304" s="101">
        <v>3489</v>
      </c>
      <c r="B3304" s="24" t="s">
        <v>506</v>
      </c>
      <c r="C3304" s="101"/>
      <c r="D3304" s="101" t="s">
        <v>13283</v>
      </c>
      <c r="E3304" s="24" t="s">
        <v>13284</v>
      </c>
      <c r="F3304" s="108" t="str">
        <f t="shared" si="657"/>
        <v>SM Visuals</v>
      </c>
      <c r="G3304" s="101" t="s">
        <v>13285</v>
      </c>
      <c r="H3304" s="101" t="s">
        <v>12949</v>
      </c>
      <c r="I3304" s="101" t="s">
        <v>12949</v>
      </c>
      <c r="J3304" s="101" t="s">
        <v>321</v>
      </c>
      <c r="K3304" s="101" t="s">
        <v>1681</v>
      </c>
      <c r="L3304" s="109">
        <v>45978</v>
      </c>
      <c r="M3304" s="109">
        <v>46159</v>
      </c>
      <c r="N3304" s="81">
        <f t="shared" si="664"/>
        <v>46220</v>
      </c>
      <c r="O3304" s="77" t="str">
        <f t="shared" ca="1" si="665"/>
        <v>Expired</v>
      </c>
      <c r="P3304" s="77" t="str" cm="1">
        <f t="array" aca="1" ref="P3304" ca="1">_xlfn.IFS((N3304-TODAY())&gt;=547,"06 Expires over 18 months",(N3304-TODAY())&gt;=365,"05 Expires in 18 months",(N3304-TODAY())&gt;=183,"04 Expires in 12 months",(N3304-TODAY())&gt;=92,"03 Expires in 6 months",(N3304-TODAY())&gt;=31,"02 Expires in 3 months",(N3304-TODAY())&gt;=0,"01 Expires in 30 days",(N3304-TODAY())&gt;=-31,"01 Expired last 30 days",(N3304-TODAY())&gt;=-92,"02 Expired last 3 months",(N3304-TODAY())&gt;=-183,"03 Expired last 6 months",(N3304-TODAY())&gt;=-365,"04 Expired last 12 months",(N3304-TODAY())&gt;=-547,"05 Expired last 18 months",TRUE,"06 Expired over 18 months")</f>
        <v>02 Expired last 3 months</v>
      </c>
      <c r="Q3304" s="65">
        <v>6000</v>
      </c>
      <c r="R3304" s="98">
        <f t="shared" si="662"/>
        <v>6000</v>
      </c>
      <c r="S3304" s="77" t="str" cm="1">
        <f t="array" ref="S3304">_xlfn.IFS(R3304&gt;5000000,"Gold",R3304&gt;=500000,"Silver",R3304&gt;30000,"Bronze",TRUE,"Transactional")</f>
        <v>Transactional</v>
      </c>
      <c r="T3304" s="24"/>
      <c r="U3304" s="27"/>
      <c r="V3304" s="27"/>
      <c r="W3304" s="77" t="str">
        <f t="shared" si="660"/>
        <v>Yes</v>
      </c>
      <c r="X3304" s="77" t="str">
        <f>IFERROR(_xlfn.XLOOKUP(J3304&amp;"||"&amp;K3304,'Mapping Ref.'!$J$2:$J$538,'Mapping Ref.'!$K$2:$K$538),"")</f>
        <v>Corporate</v>
      </c>
      <c r="Y3304" s="77" t="str" cm="1">
        <f t="array" ref="Y3304">_xlfn.IFS(R3304&gt;2000000,"For Publication",R3304&gt;100000,"PID",R3304&gt;30000,"RFQ",TRUE,"Transactional")</f>
        <v>Transactional</v>
      </c>
      <c r="Z3304" s="101" t="s">
        <v>2277</v>
      </c>
      <c r="AA3304" s="101">
        <v>6</v>
      </c>
      <c r="AB3304" s="101">
        <v>2</v>
      </c>
      <c r="AC3304" s="109">
        <v>45986</v>
      </c>
      <c r="AD3304" s="101" t="s">
        <v>58</v>
      </c>
      <c r="AE3304" s="101" t="s">
        <v>8375</v>
      </c>
      <c r="AF3304" s="101" t="s">
        <v>60</v>
      </c>
      <c r="AG3304" s="101" t="s">
        <v>59</v>
      </c>
      <c r="AH3304" s="101" t="s">
        <v>60</v>
      </c>
      <c r="AI3304" s="101" t="s">
        <v>8954</v>
      </c>
      <c r="AJ3304" s="101" t="s">
        <v>60</v>
      </c>
      <c r="AK3304" s="101" t="s">
        <v>101</v>
      </c>
      <c r="AL3304" s="101" t="s">
        <v>70</v>
      </c>
      <c r="AM3304" s="101" t="s">
        <v>59</v>
      </c>
      <c r="AN3304" s="101" t="s">
        <v>59</v>
      </c>
      <c r="AO3304" s="101">
        <v>0</v>
      </c>
      <c r="AP3304" s="101"/>
      <c r="AQ3304" s="101" t="s">
        <v>12949</v>
      </c>
      <c r="AR3304" s="101" t="s">
        <v>13273</v>
      </c>
      <c r="AS3304" s="89">
        <f t="shared" si="663"/>
        <v>8</v>
      </c>
      <c r="AT3304" s="24"/>
    </row>
    <row r="3305" spans="1:46" x14ac:dyDescent="0.5">
      <c r="A3305" s="101">
        <v>3490</v>
      </c>
      <c r="B3305" s="24" t="s">
        <v>506</v>
      </c>
      <c r="C3305" s="101"/>
      <c r="D3305" s="101" t="s">
        <v>13286</v>
      </c>
      <c r="E3305" s="24" t="s">
        <v>13287</v>
      </c>
      <c r="F3305" s="108" t="str">
        <f t="shared" si="657"/>
        <v>Shirin Naveed</v>
      </c>
      <c r="G3305" s="101" t="s">
        <v>13288</v>
      </c>
      <c r="H3305" s="101" t="s">
        <v>12949</v>
      </c>
      <c r="I3305" s="101" t="s">
        <v>12949</v>
      </c>
      <c r="J3305" s="101" t="s">
        <v>321</v>
      </c>
      <c r="K3305" s="101" t="s">
        <v>1681</v>
      </c>
      <c r="L3305" s="109">
        <v>45972</v>
      </c>
      <c r="M3305" s="109">
        <v>46153</v>
      </c>
      <c r="N3305" s="81">
        <f t="shared" si="664"/>
        <v>46214</v>
      </c>
      <c r="O3305" s="77" t="str">
        <f t="shared" ca="1" si="665"/>
        <v>Expired</v>
      </c>
      <c r="P3305" s="77" t="str" cm="1">
        <f t="array" aca="1" ref="P3305" ca="1">_xlfn.IFS((N3305-TODAY())&gt;=547,"06 Expires over 18 months",(N3305-TODAY())&gt;=365,"05 Expires in 18 months",(N3305-TODAY())&gt;=183,"04 Expires in 12 months",(N3305-TODAY())&gt;=92,"03 Expires in 6 months",(N3305-TODAY())&gt;=31,"02 Expires in 3 months",(N3305-TODAY())&gt;=0,"01 Expires in 30 days",(N3305-TODAY())&gt;=-31,"01 Expired last 30 days",(N3305-TODAY())&gt;=-92,"02 Expired last 3 months",(N3305-TODAY())&gt;=-183,"03 Expired last 6 months",(N3305-TODAY())&gt;=-365,"04 Expired last 12 months",(N3305-TODAY())&gt;=-547,"05 Expired last 18 months",TRUE,"06 Expired over 18 months")</f>
        <v>02 Expired last 3 months</v>
      </c>
      <c r="Q3305" s="65">
        <v>9840</v>
      </c>
      <c r="R3305" s="98">
        <f t="shared" si="662"/>
        <v>9840</v>
      </c>
      <c r="S3305" s="77" t="str" cm="1">
        <f t="array" ref="S3305">_xlfn.IFS(R3305&gt;5000000,"Gold",R3305&gt;=500000,"Silver",R3305&gt;30000,"Bronze",TRUE,"Transactional")</f>
        <v>Transactional</v>
      </c>
      <c r="T3305" s="24"/>
      <c r="U3305" s="27"/>
      <c r="V3305" s="27"/>
      <c r="W3305" s="77" t="str">
        <f t="shared" si="660"/>
        <v>Yes</v>
      </c>
      <c r="X3305" s="77" t="str">
        <f>IFERROR(_xlfn.XLOOKUP(J3305&amp;"||"&amp;K3305,'Mapping Ref.'!$J$2:$J$538,'Mapping Ref.'!$K$2:$K$538),"")</f>
        <v>Corporate</v>
      </c>
      <c r="Y3305" s="77" t="str" cm="1">
        <f t="array" ref="Y3305">_xlfn.IFS(R3305&gt;2000000,"For Publication",R3305&gt;100000,"PID",R3305&gt;30000,"RFQ",TRUE,"Transactional")</f>
        <v>Transactional</v>
      </c>
      <c r="Z3305" s="101" t="s">
        <v>2277</v>
      </c>
      <c r="AA3305" s="101">
        <v>6</v>
      </c>
      <c r="AB3305" s="101">
        <v>2</v>
      </c>
      <c r="AC3305" s="109">
        <v>45989</v>
      </c>
      <c r="AD3305" s="101" t="s">
        <v>58</v>
      </c>
      <c r="AE3305" s="101" t="s">
        <v>8375</v>
      </c>
      <c r="AF3305" s="101" t="s">
        <v>60</v>
      </c>
      <c r="AG3305" s="101" t="s">
        <v>59</v>
      </c>
      <c r="AH3305" s="101" t="s">
        <v>60</v>
      </c>
      <c r="AI3305" s="101" t="s">
        <v>7583</v>
      </c>
      <c r="AJ3305" s="101" t="s">
        <v>60</v>
      </c>
      <c r="AK3305" s="101" t="s">
        <v>101</v>
      </c>
      <c r="AL3305" s="101" t="s">
        <v>8595</v>
      </c>
      <c r="AM3305" s="101" t="s">
        <v>59</v>
      </c>
      <c r="AN3305" s="101" t="s">
        <v>59</v>
      </c>
      <c r="AO3305" s="101">
        <v>0</v>
      </c>
      <c r="AP3305" s="101"/>
      <c r="AQ3305" s="101" t="s">
        <v>12949</v>
      </c>
      <c r="AR3305" s="101" t="s">
        <v>13273</v>
      </c>
      <c r="AS3305" s="89">
        <f t="shared" si="663"/>
        <v>8</v>
      </c>
      <c r="AT3305" s="24"/>
    </row>
    <row r="3306" spans="1:46" x14ac:dyDescent="0.5">
      <c r="A3306" s="101">
        <v>3491</v>
      </c>
      <c r="B3306" s="24" t="s">
        <v>506</v>
      </c>
      <c r="C3306" s="101"/>
      <c r="D3306" s="101" t="s">
        <v>13289</v>
      </c>
      <c r="E3306" s="24" t="s">
        <v>13290</v>
      </c>
      <c r="F3306" s="108" t="str">
        <f t="shared" si="657"/>
        <v>Prem Sahib Ltd</v>
      </c>
      <c r="G3306" s="101" t="s">
        <v>13291</v>
      </c>
      <c r="H3306" s="101" t="s">
        <v>12949</v>
      </c>
      <c r="I3306" s="101" t="s">
        <v>12949</v>
      </c>
      <c r="J3306" s="101" t="s">
        <v>321</v>
      </c>
      <c r="K3306" s="101" t="s">
        <v>1681</v>
      </c>
      <c r="L3306" s="109">
        <v>45978</v>
      </c>
      <c r="M3306" s="109">
        <v>46160</v>
      </c>
      <c r="N3306" s="81">
        <f t="shared" si="664"/>
        <v>46221</v>
      </c>
      <c r="O3306" s="77" t="str">
        <f t="shared" ca="1" si="665"/>
        <v>Expired</v>
      </c>
      <c r="P3306" s="77" t="str" cm="1">
        <f t="array" aca="1" ref="P3306" ca="1">_xlfn.IFS((N3306-TODAY())&gt;=547,"06 Expires over 18 months",(N3306-TODAY())&gt;=365,"05 Expires in 18 months",(N3306-TODAY())&gt;=183,"04 Expires in 12 months",(N3306-TODAY())&gt;=92,"03 Expires in 6 months",(N3306-TODAY())&gt;=31,"02 Expires in 3 months",(N3306-TODAY())&gt;=0,"01 Expires in 30 days",(N3306-TODAY())&gt;=-31,"01 Expired last 30 days",(N3306-TODAY())&gt;=-92,"02 Expired last 3 months",(N3306-TODAY())&gt;=-183,"03 Expired last 6 months",(N3306-TODAY())&gt;=-365,"04 Expired last 12 months",(N3306-TODAY())&gt;=-547,"05 Expired last 18 months",TRUE,"06 Expired over 18 months")</f>
        <v>02 Expired last 3 months</v>
      </c>
      <c r="Q3306" s="65">
        <v>15000</v>
      </c>
      <c r="R3306" s="98">
        <f t="shared" si="662"/>
        <v>15000</v>
      </c>
      <c r="S3306" s="77" t="str" cm="1">
        <f t="array" ref="S3306">_xlfn.IFS(R3306&gt;5000000,"Gold",R3306&gt;=500000,"Silver",R3306&gt;30000,"Bronze",TRUE,"Transactional")</f>
        <v>Transactional</v>
      </c>
      <c r="T3306" s="24"/>
      <c r="U3306" s="27"/>
      <c r="V3306" s="27"/>
      <c r="W3306" s="77" t="str">
        <f t="shared" si="660"/>
        <v>Yes</v>
      </c>
      <c r="X3306" s="77" t="str">
        <f>IFERROR(_xlfn.XLOOKUP(J3306&amp;"||"&amp;K3306,'Mapping Ref.'!$J$2:$J$538,'Mapping Ref.'!$K$2:$K$538),"")</f>
        <v>Corporate</v>
      </c>
      <c r="Y3306" s="77" t="str" cm="1">
        <f t="array" ref="Y3306">_xlfn.IFS(R3306&gt;2000000,"For Publication",R3306&gt;100000,"PID",R3306&gt;30000,"RFQ",TRUE,"Transactional")</f>
        <v>Transactional</v>
      </c>
      <c r="Z3306" s="101" t="s">
        <v>2277</v>
      </c>
      <c r="AA3306" s="101">
        <v>6</v>
      </c>
      <c r="AB3306" s="101">
        <v>2</v>
      </c>
      <c r="AC3306" s="109">
        <v>45989</v>
      </c>
      <c r="AD3306" s="101" t="s">
        <v>58</v>
      </c>
      <c r="AE3306" s="101" t="s">
        <v>8375</v>
      </c>
      <c r="AF3306" s="101" t="s">
        <v>60</v>
      </c>
      <c r="AG3306" s="101" t="s">
        <v>59</v>
      </c>
      <c r="AH3306" s="101" t="s">
        <v>60</v>
      </c>
      <c r="AI3306" s="101">
        <v>8762493</v>
      </c>
      <c r="AJ3306" s="101" t="s">
        <v>60</v>
      </c>
      <c r="AK3306" s="101" t="s">
        <v>101</v>
      </c>
      <c r="AL3306" s="101" t="s">
        <v>8595</v>
      </c>
      <c r="AM3306" s="101" t="s">
        <v>59</v>
      </c>
      <c r="AN3306" s="101" t="s">
        <v>59</v>
      </c>
      <c r="AO3306" s="101">
        <v>0</v>
      </c>
      <c r="AP3306" s="101"/>
      <c r="AQ3306" s="101" t="s">
        <v>12949</v>
      </c>
      <c r="AR3306" s="101" t="s">
        <v>13273</v>
      </c>
      <c r="AS3306" s="89">
        <f t="shared" si="663"/>
        <v>8</v>
      </c>
      <c r="AT3306" s="24"/>
    </row>
    <row r="3307" spans="1:46" x14ac:dyDescent="0.5">
      <c r="A3307" s="101">
        <v>3492</v>
      </c>
      <c r="B3307" s="24" t="s">
        <v>506</v>
      </c>
      <c r="C3307" s="101"/>
      <c r="D3307" s="101" t="s">
        <v>13292</v>
      </c>
      <c r="E3307" s="24" t="s">
        <v>13293</v>
      </c>
      <c r="F3307" s="108" t="str">
        <f t="shared" si="657"/>
        <v>GRAFFINS SERVICES LIMITED</v>
      </c>
      <c r="G3307" s="101" t="s">
        <v>9078</v>
      </c>
      <c r="H3307" s="101" t="s">
        <v>4226</v>
      </c>
      <c r="I3307" s="101" t="s">
        <v>4226</v>
      </c>
      <c r="J3307" s="101" t="s">
        <v>52</v>
      </c>
      <c r="K3307" s="101" t="s">
        <v>993</v>
      </c>
      <c r="L3307" s="109">
        <v>45962</v>
      </c>
      <c r="M3307" s="109">
        <v>46326</v>
      </c>
      <c r="N3307" s="81">
        <f t="shared" si="664"/>
        <v>46326</v>
      </c>
      <c r="O3307" s="77" t="str">
        <f t="shared" ca="1" si="665"/>
        <v>Live</v>
      </c>
      <c r="P3307" s="77" t="str" cm="1">
        <f t="array" aca="1" ref="P3307" ca="1">_xlfn.IFS((N3307-TODAY())&gt;=547,"06 Expires over 18 months",(N3307-TODAY())&gt;=365,"05 Expires in 18 months",(N3307-TODAY())&gt;=183,"04 Expires in 12 months",(N3307-TODAY())&gt;=92,"03 Expires in 6 months",(N3307-TODAY())&gt;=31,"02 Expires in 3 months",(N3307-TODAY())&gt;=0,"01 Expires in 30 days",(N3307-TODAY())&gt;=-31,"01 Expired last 30 days",(N3307-TODAY())&gt;=-92,"02 Expired last 3 months",(N3307-TODAY())&gt;=-183,"03 Expired last 6 months",(N3307-TODAY())&gt;=-365,"04 Expired last 12 months",(N3307-TODAY())&gt;=-547,"05 Expired last 18 months",TRUE,"06 Expired over 18 months")</f>
        <v>02 Expires in 3 months</v>
      </c>
      <c r="Q3307" s="65">
        <v>13680</v>
      </c>
      <c r="R3307" s="98">
        <f t="shared" si="662"/>
        <v>13680</v>
      </c>
      <c r="S3307" s="77" t="str" cm="1">
        <f t="array" ref="S3307">_xlfn.IFS(R3307&gt;5000000,"Gold",R3307&gt;=500000,"Silver",R3307&gt;30000,"Bronze",TRUE,"Transactional")</f>
        <v>Transactional</v>
      </c>
      <c r="T3307" s="24"/>
      <c r="U3307" s="27"/>
      <c r="V3307" s="27"/>
      <c r="W3307" s="77" t="str">
        <f t="shared" si="660"/>
        <v>No</v>
      </c>
      <c r="X3307" s="77" t="str">
        <f>IFERROR(_xlfn.XLOOKUP(J3307&amp;"||"&amp;K3307,'Mapping Ref.'!$J$2:$J$538,'Mapping Ref.'!$K$2:$K$538),"")</f>
        <v>Corporate</v>
      </c>
      <c r="Y3307" s="77" t="str" cm="1">
        <f t="array" ref="Y3307">_xlfn.IFS(R3307&gt;2000000,"For Publication",R3307&gt;100000,"PID",R3307&gt;30000,"RFQ",TRUE,"Transactional")</f>
        <v>Transactional</v>
      </c>
      <c r="Z3307" s="101" t="s">
        <v>2277</v>
      </c>
      <c r="AA3307" s="101">
        <v>12</v>
      </c>
      <c r="AB3307" s="101">
        <v>0</v>
      </c>
      <c r="AC3307" s="109">
        <v>45989</v>
      </c>
      <c r="AD3307" s="101" t="s">
        <v>58</v>
      </c>
      <c r="AE3307" s="101" t="s">
        <v>13294</v>
      </c>
      <c r="AF3307" s="101" t="s">
        <v>60</v>
      </c>
      <c r="AG3307" s="101" t="s">
        <v>59</v>
      </c>
      <c r="AH3307" s="101" t="s">
        <v>60</v>
      </c>
      <c r="AI3307" s="101">
        <v>9946763</v>
      </c>
      <c r="AJ3307" s="101" t="s">
        <v>60</v>
      </c>
      <c r="AK3307" s="101" t="s">
        <v>57</v>
      </c>
      <c r="AL3307" s="101" t="s">
        <v>70</v>
      </c>
      <c r="AM3307" s="101" t="s">
        <v>60</v>
      </c>
      <c r="AN3307" s="101" t="s">
        <v>59</v>
      </c>
      <c r="AO3307" s="101">
        <v>0</v>
      </c>
      <c r="AP3307" s="101"/>
      <c r="AQ3307" s="101" t="s">
        <v>13166</v>
      </c>
      <c r="AR3307" s="101" t="s">
        <v>13167</v>
      </c>
      <c r="AS3307" s="89">
        <f t="shared" si="663"/>
        <v>11</v>
      </c>
      <c r="AT3307" s="24" t="s">
        <v>9080</v>
      </c>
    </row>
    <row r="3308" spans="1:46" x14ac:dyDescent="0.5">
      <c r="A3308" s="101">
        <v>3493</v>
      </c>
      <c r="B3308" s="24" t="s">
        <v>506</v>
      </c>
      <c r="C3308" s="101"/>
      <c r="D3308" s="101" t="s">
        <v>13295</v>
      </c>
      <c r="E3308" s="24" t="s">
        <v>13296</v>
      </c>
      <c r="F3308" s="108" t="str">
        <f t="shared" si="657"/>
        <v>Mark Prichard</v>
      </c>
      <c r="G3308" s="101" t="s">
        <v>12867</v>
      </c>
      <c r="H3308" s="101" t="s">
        <v>13297</v>
      </c>
      <c r="I3308" s="101" t="s">
        <v>13298</v>
      </c>
      <c r="J3308" s="101" t="s">
        <v>107</v>
      </c>
      <c r="K3308" s="101" t="s">
        <v>1638</v>
      </c>
      <c r="L3308" s="109">
        <v>45942</v>
      </c>
      <c r="M3308" s="109">
        <v>46057</v>
      </c>
      <c r="N3308" s="81">
        <f t="shared" si="664"/>
        <v>46422</v>
      </c>
      <c r="O3308" s="77" t="str">
        <f t="shared" ca="1" si="665"/>
        <v>Live</v>
      </c>
      <c r="P3308" s="77" t="str" cm="1">
        <f t="array" aca="1" ref="P3308" ca="1">_xlfn.IFS((N3308-TODAY())&gt;=547,"06 Expires over 18 months",(N3308-TODAY())&gt;=365,"05 Expires in 18 months",(N3308-TODAY())&gt;=183,"04 Expires in 12 months",(N3308-TODAY())&gt;=92,"03 Expires in 6 months",(N3308-TODAY())&gt;=31,"02 Expires in 3 months",(N3308-TODAY())&gt;=0,"01 Expires in 30 days",(N3308-TODAY())&gt;=-31,"01 Expired last 30 days",(N3308-TODAY())&gt;=-92,"02 Expired last 3 months",(N3308-TODAY())&gt;=-183,"03 Expired last 6 months",(N3308-TODAY())&gt;=-365,"04 Expired last 12 months",(N3308-TODAY())&gt;=-547,"05 Expired last 18 months",TRUE,"06 Expired over 18 months")</f>
        <v>03 Expires in 6 months</v>
      </c>
      <c r="Q3308" s="65">
        <v>18700</v>
      </c>
      <c r="R3308" s="98">
        <f t="shared" si="662"/>
        <v>23375</v>
      </c>
      <c r="S3308" s="77" t="str" cm="1">
        <f t="array" ref="S3308">_xlfn.IFS(R3308&gt;5000000,"Gold",R3308&gt;=500000,"Silver",R3308&gt;30000,"Bronze",TRUE,"Transactional")</f>
        <v>Transactional</v>
      </c>
      <c r="T3308" s="24"/>
      <c r="U3308" s="27"/>
      <c r="V3308" s="27"/>
      <c r="W3308" s="77" t="str">
        <f t="shared" si="660"/>
        <v>Yes</v>
      </c>
      <c r="X3308" s="77" t="str">
        <f>IFERROR(_xlfn.XLOOKUP(J3308&amp;"||"&amp;K3308,'Mapping Ref.'!$J$2:$J$538,'Mapping Ref.'!$K$2:$K$538),"")</f>
        <v>Construction &amp; Estates</v>
      </c>
      <c r="Y3308" s="77" t="str" cm="1">
        <f t="array" ref="Y3308">_xlfn.IFS(R3308&gt;2000000,"For Publication",R3308&gt;100000,"PID",R3308&gt;30000,"RFQ",TRUE,"Transactional")</f>
        <v>Transactional</v>
      </c>
      <c r="Z3308" s="101" t="s">
        <v>8586</v>
      </c>
      <c r="AA3308" s="101">
        <v>3</v>
      </c>
      <c r="AB3308" s="101">
        <v>12</v>
      </c>
      <c r="AC3308" s="109">
        <v>45992</v>
      </c>
      <c r="AD3308" s="101" t="s">
        <v>58</v>
      </c>
      <c r="AE3308" s="101" t="s">
        <v>13299</v>
      </c>
      <c r="AF3308" s="101" t="s">
        <v>60</v>
      </c>
      <c r="AG3308" s="101" t="s">
        <v>59</v>
      </c>
      <c r="AH3308" s="101" t="s">
        <v>60</v>
      </c>
      <c r="AI3308" s="101" t="s">
        <v>13300</v>
      </c>
      <c r="AJ3308" s="101" t="s">
        <v>60</v>
      </c>
      <c r="AK3308" s="101" t="s">
        <v>101</v>
      </c>
      <c r="AL3308" s="101" t="s">
        <v>70</v>
      </c>
      <c r="AM3308" s="101" t="s">
        <v>59</v>
      </c>
      <c r="AN3308" s="101" t="s">
        <v>60</v>
      </c>
      <c r="AO3308" s="101">
        <v>0</v>
      </c>
      <c r="AP3308" s="101" t="s">
        <v>7583</v>
      </c>
      <c r="AQ3308" s="101" t="s">
        <v>12867</v>
      </c>
      <c r="AR3308" s="101" t="s">
        <v>13301</v>
      </c>
      <c r="AS3308" s="89">
        <f t="shared" si="663"/>
        <v>15</v>
      </c>
      <c r="AT3308" s="24"/>
    </row>
    <row r="3309" spans="1:46" x14ac:dyDescent="0.5">
      <c r="A3309" s="101">
        <v>3494</v>
      </c>
      <c r="B3309" s="24" t="s">
        <v>506</v>
      </c>
      <c r="C3309" s="101"/>
      <c r="D3309" s="101" t="s">
        <v>12408</v>
      </c>
      <c r="E3309" s="24" t="s">
        <v>13302</v>
      </c>
      <c r="F3309" s="108" t="str">
        <f t="shared" si="657"/>
        <v>SUPREME PERSONNEL LIMITED T/A SUPREME RECRUITMENT LIMITED</v>
      </c>
      <c r="G3309" s="101" t="s">
        <v>12408</v>
      </c>
      <c r="H3309" s="101" t="s">
        <v>3282</v>
      </c>
      <c r="I3309" s="101" t="s">
        <v>10463</v>
      </c>
      <c r="J3309" s="101" t="s">
        <v>107</v>
      </c>
      <c r="K3309" s="101" t="s">
        <v>3283</v>
      </c>
      <c r="L3309" s="109">
        <v>45993</v>
      </c>
      <c r="M3309" s="109">
        <v>46722</v>
      </c>
      <c r="N3309" s="81">
        <f t="shared" si="664"/>
        <v>46722</v>
      </c>
      <c r="O3309" s="77" t="str">
        <f t="shared" ca="1" si="665"/>
        <v>Live</v>
      </c>
      <c r="P3309" s="77" t="str" cm="1">
        <f t="array" aca="1" ref="P3309" ca="1">_xlfn.IFS((N3309-TODAY())&gt;=547,"06 Expires over 18 months",(N3309-TODAY())&gt;=365,"05 Expires in 18 months",(N3309-TODAY())&gt;=183,"04 Expires in 12 months",(N3309-TODAY())&gt;=92,"03 Expires in 6 months",(N3309-TODAY())&gt;=31,"02 Expires in 3 months",(N3309-TODAY())&gt;=0,"01 Expires in 30 days",(N3309-TODAY())&gt;=-31,"01 Expired last 30 days",(N3309-TODAY())&gt;=-92,"02 Expired last 3 months",(N3309-TODAY())&gt;=-183,"03 Expired last 6 months",(N3309-TODAY())&gt;=-365,"04 Expired last 12 months",(N3309-TODAY())&gt;=-547,"05 Expired last 18 months",TRUE,"06 Expired over 18 months")</f>
        <v>05 Expires in 18 months</v>
      </c>
      <c r="Q3309" s="65">
        <v>12499</v>
      </c>
      <c r="R3309" s="98">
        <f t="shared" si="662"/>
        <v>23956.416666666668</v>
      </c>
      <c r="S3309" s="77" t="str" cm="1">
        <f t="array" ref="S3309">_xlfn.IFS(R3309&gt;5000000,"Gold",R3309&gt;=500000,"Silver",R3309&gt;30000,"Bronze",TRUE,"Transactional")</f>
        <v>Transactional</v>
      </c>
      <c r="T3309" s="24"/>
      <c r="U3309" s="27"/>
      <c r="V3309" s="27"/>
      <c r="W3309" s="77" t="str">
        <f t="shared" si="660"/>
        <v>No</v>
      </c>
      <c r="X3309" s="77" t="str">
        <f>IFERROR(_xlfn.XLOOKUP(J3309&amp;"||"&amp;K3309,'Mapping Ref.'!$J$2:$J$538,'Mapping Ref.'!$K$2:$K$538),"")</f>
        <v>Construction &amp; Estates</v>
      </c>
      <c r="Y3309" s="77" t="str" cm="1">
        <f t="array" ref="Y3309">_xlfn.IFS(R3309&gt;2000000,"For Publication",R3309&gt;100000,"PID",R3309&gt;30000,"RFQ",TRUE,"Transactional")</f>
        <v>Transactional</v>
      </c>
      <c r="Z3309" s="101" t="s">
        <v>2277</v>
      </c>
      <c r="AA3309" s="101">
        <v>36</v>
      </c>
      <c r="AB3309" s="101">
        <v>0</v>
      </c>
      <c r="AC3309" s="109">
        <v>45993</v>
      </c>
      <c r="AD3309" s="101" t="s">
        <v>58</v>
      </c>
      <c r="AE3309" s="101" t="s">
        <v>8375</v>
      </c>
      <c r="AF3309" s="101" t="s">
        <v>59</v>
      </c>
      <c r="AG3309" s="101" t="s">
        <v>59</v>
      </c>
      <c r="AH3309" s="101" t="s">
        <v>60</v>
      </c>
      <c r="AI3309" s="101">
        <v>3236982</v>
      </c>
      <c r="AJ3309" s="101" t="s">
        <v>59</v>
      </c>
      <c r="AK3309" s="101" t="s">
        <v>101</v>
      </c>
      <c r="AL3309" s="101" t="s">
        <v>70</v>
      </c>
      <c r="AM3309" s="101" t="s">
        <v>60</v>
      </c>
      <c r="AN3309" s="101" t="s">
        <v>59</v>
      </c>
      <c r="AO3309" s="101">
        <v>0</v>
      </c>
      <c r="AP3309" s="101"/>
      <c r="AQ3309" s="101" t="s">
        <v>12410</v>
      </c>
      <c r="AR3309" s="101" t="s">
        <v>12411</v>
      </c>
      <c r="AS3309" s="89">
        <f t="shared" si="663"/>
        <v>23</v>
      </c>
      <c r="AT3309" s="24"/>
    </row>
    <row r="3310" spans="1:46" x14ac:dyDescent="0.5">
      <c r="A3310" s="101">
        <v>3495</v>
      </c>
      <c r="B3310" s="24" t="s">
        <v>506</v>
      </c>
      <c r="C3310" s="101"/>
      <c r="D3310" s="101" t="s">
        <v>13303</v>
      </c>
      <c r="E3310" s="24" t="s">
        <v>13304</v>
      </c>
      <c r="F3310" s="108" t="str">
        <f t="shared" si="657"/>
        <v>MedWork Advisory Limited</v>
      </c>
      <c r="G3310" s="101" t="s">
        <v>13305</v>
      </c>
      <c r="H3310" s="101" t="s">
        <v>1311</v>
      </c>
      <c r="I3310" s="101" t="s">
        <v>1923</v>
      </c>
      <c r="J3310" s="101" t="s">
        <v>321</v>
      </c>
      <c r="K3310" s="101" t="s">
        <v>1109</v>
      </c>
      <c r="L3310" s="109">
        <v>45922</v>
      </c>
      <c r="M3310" s="109">
        <v>46112</v>
      </c>
      <c r="N3310" s="81">
        <f t="shared" si="664"/>
        <v>46295</v>
      </c>
      <c r="O3310" s="77" t="str">
        <f t="shared" ca="1" si="665"/>
        <v>Live</v>
      </c>
      <c r="P3310" s="77" t="str" cm="1">
        <f t="array" aca="1" ref="P3310" ca="1">_xlfn.IFS((N3310-TODAY())&gt;=547,"06 Expires over 18 months",(N3310-TODAY())&gt;=365,"05 Expires in 18 months",(N3310-TODAY())&gt;=183,"04 Expires in 12 months",(N3310-TODAY())&gt;=92,"03 Expires in 6 months",(N3310-TODAY())&gt;=31,"02 Expires in 3 months",(N3310-TODAY())&gt;=0,"01 Expires in 30 days",(N3310-TODAY())&gt;=-31,"01 Expired last 30 days",(N3310-TODAY())&gt;=-92,"02 Expired last 3 months",(N3310-TODAY())&gt;=-183,"03 Expired last 6 months",(N3310-TODAY())&gt;=-365,"04 Expired last 12 months",(N3310-TODAY())&gt;=-547,"05 Expired last 18 months",TRUE,"06 Expired over 18 months")</f>
        <v>02 Expires in 3 months</v>
      </c>
      <c r="Q3310" s="65">
        <v>18000</v>
      </c>
      <c r="R3310" s="98">
        <f t="shared" si="662"/>
        <v>18000</v>
      </c>
      <c r="S3310" s="77" t="str" cm="1">
        <f t="array" ref="S3310">_xlfn.IFS(R3310&gt;5000000,"Gold",R3310&gt;=500000,"Silver",R3310&gt;30000,"Bronze",TRUE,"Transactional")</f>
        <v>Transactional</v>
      </c>
      <c r="T3310" s="24"/>
      <c r="U3310" s="27"/>
      <c r="V3310" s="27"/>
      <c r="W3310" s="77" t="str">
        <f t="shared" si="660"/>
        <v>Yes</v>
      </c>
      <c r="X3310" s="77" t="str">
        <f>IFERROR(_xlfn.XLOOKUP(J3310&amp;"||"&amp;K3310,'Mapping Ref.'!$J$2:$J$538,'Mapping Ref.'!$K$2:$K$538),"")</f>
        <v>Corporate</v>
      </c>
      <c r="Y3310" s="77" t="str" cm="1">
        <f t="array" ref="Y3310">_xlfn.IFS(R3310&gt;2000000,"For Publication",R3310&gt;100000,"PID",R3310&gt;30000,"RFQ",TRUE,"Transactional")</f>
        <v>Transactional</v>
      </c>
      <c r="Z3310" s="101" t="s">
        <v>2277</v>
      </c>
      <c r="AA3310" s="101">
        <v>7</v>
      </c>
      <c r="AB3310" s="101">
        <v>6</v>
      </c>
      <c r="AC3310" s="109">
        <v>45993</v>
      </c>
      <c r="AD3310" s="101" t="s">
        <v>58</v>
      </c>
      <c r="AE3310" s="101">
        <v>10001697</v>
      </c>
      <c r="AF3310" s="101" t="s">
        <v>60</v>
      </c>
      <c r="AG3310" s="101" t="s">
        <v>59</v>
      </c>
      <c r="AH3310" s="101" t="s">
        <v>60</v>
      </c>
      <c r="AI3310" s="101">
        <v>16650468</v>
      </c>
      <c r="AJ3310" s="101" t="s">
        <v>60</v>
      </c>
      <c r="AK3310" s="101" t="s">
        <v>101</v>
      </c>
      <c r="AL3310" s="101" t="s">
        <v>70</v>
      </c>
      <c r="AM3310" s="101" t="s">
        <v>60</v>
      </c>
      <c r="AN3310" s="101" t="s">
        <v>8471</v>
      </c>
      <c r="AO3310" s="101">
        <v>0</v>
      </c>
      <c r="AP3310" s="101"/>
      <c r="AQ3310" s="101" t="s">
        <v>13306</v>
      </c>
      <c r="AR3310" s="101" t="s">
        <v>13307</v>
      </c>
      <c r="AS3310" s="89">
        <f t="shared" si="663"/>
        <v>12</v>
      </c>
      <c r="AT3310" s="24"/>
    </row>
    <row r="3311" spans="1:46" x14ac:dyDescent="0.5">
      <c r="A3311" s="101">
        <v>3496</v>
      </c>
      <c r="B3311" s="24" t="s">
        <v>506</v>
      </c>
      <c r="C3311" s="101"/>
      <c r="D3311" s="101" t="s">
        <v>12510</v>
      </c>
      <c r="E3311" s="24" t="s">
        <v>13308</v>
      </c>
      <c r="F3311" s="108" t="str">
        <f t="shared" si="657"/>
        <v>UNITY RECRUITMENT LTD</v>
      </c>
      <c r="G3311" s="101" t="s">
        <v>12510</v>
      </c>
      <c r="H3311" s="101" t="s">
        <v>3282</v>
      </c>
      <c r="I3311" s="101" t="s">
        <v>10463</v>
      </c>
      <c r="J3311" s="101" t="s">
        <v>107</v>
      </c>
      <c r="K3311" s="101" t="s">
        <v>3283</v>
      </c>
      <c r="L3311" s="109">
        <v>45994</v>
      </c>
      <c r="M3311" s="109">
        <v>46723</v>
      </c>
      <c r="N3311" s="81">
        <f t="shared" si="664"/>
        <v>46723</v>
      </c>
      <c r="O3311" s="77" t="str">
        <f t="shared" ca="1" si="665"/>
        <v>Live</v>
      </c>
      <c r="P3311" s="77" t="str" cm="1">
        <f t="array" aca="1" ref="P3311" ca="1">_xlfn.IFS((N3311-TODAY())&gt;=547,"06 Expires over 18 months",(N3311-TODAY())&gt;=365,"05 Expires in 18 months",(N3311-TODAY())&gt;=183,"04 Expires in 12 months",(N3311-TODAY())&gt;=92,"03 Expires in 6 months",(N3311-TODAY())&gt;=31,"02 Expires in 3 months",(N3311-TODAY())&gt;=0,"01 Expires in 30 days",(N3311-TODAY())&gt;=-31,"01 Expired last 30 days",(N3311-TODAY())&gt;=-92,"02 Expired last 3 months",(N3311-TODAY())&gt;=-183,"03 Expired last 6 months",(N3311-TODAY())&gt;=-365,"04 Expired last 12 months",(N3311-TODAY())&gt;=-547,"05 Expired last 18 months",TRUE,"06 Expired over 18 months")</f>
        <v>05 Expires in 18 months</v>
      </c>
      <c r="Q3311" s="65">
        <v>12499</v>
      </c>
      <c r="R3311" s="98">
        <f t="shared" si="662"/>
        <v>23956.416666666668</v>
      </c>
      <c r="S3311" s="77" t="str" cm="1">
        <f t="array" ref="S3311">_xlfn.IFS(R3311&gt;5000000,"Gold",R3311&gt;=500000,"Silver",R3311&gt;30000,"Bronze",TRUE,"Transactional")</f>
        <v>Transactional</v>
      </c>
      <c r="T3311" s="24"/>
      <c r="U3311" s="27"/>
      <c r="V3311" s="27"/>
      <c r="W3311" s="77" t="str">
        <f t="shared" si="660"/>
        <v>No</v>
      </c>
      <c r="X3311" s="77" t="str">
        <f>IFERROR(_xlfn.XLOOKUP(J3311&amp;"||"&amp;K3311,'Mapping Ref.'!$J$2:$J$538,'Mapping Ref.'!$K$2:$K$538),"")</f>
        <v>Construction &amp; Estates</v>
      </c>
      <c r="Y3311" s="77" t="str" cm="1">
        <f t="array" ref="Y3311">_xlfn.IFS(R3311&gt;2000000,"For Publication",R3311&gt;100000,"PID",R3311&gt;30000,"RFQ",TRUE,"Transactional")</f>
        <v>Transactional</v>
      </c>
      <c r="Z3311" s="101" t="s">
        <v>2277</v>
      </c>
      <c r="AA3311" s="101">
        <v>24</v>
      </c>
      <c r="AB3311" s="101">
        <v>0</v>
      </c>
      <c r="AC3311" s="109">
        <v>45994</v>
      </c>
      <c r="AD3311" s="101" t="s">
        <v>58</v>
      </c>
      <c r="AE3311" s="101" t="s">
        <v>9059</v>
      </c>
      <c r="AF3311" s="101" t="s">
        <v>60</v>
      </c>
      <c r="AG3311" s="101" t="s">
        <v>59</v>
      </c>
      <c r="AH3311" s="101" t="s">
        <v>60</v>
      </c>
      <c r="AI3311" s="101">
        <v>6375477</v>
      </c>
      <c r="AJ3311" s="101" t="s">
        <v>60</v>
      </c>
      <c r="AK3311" s="101" t="s">
        <v>101</v>
      </c>
      <c r="AL3311" s="101" t="s">
        <v>70</v>
      </c>
      <c r="AM3311" s="101" t="s">
        <v>60</v>
      </c>
      <c r="AN3311" s="101" t="s">
        <v>59</v>
      </c>
      <c r="AO3311" s="101">
        <v>0</v>
      </c>
      <c r="AP3311" s="101"/>
      <c r="AQ3311" s="101" t="s">
        <v>12512</v>
      </c>
      <c r="AR3311" s="101" t="s">
        <v>12513</v>
      </c>
      <c r="AS3311" s="89">
        <f t="shared" si="663"/>
        <v>23</v>
      </c>
      <c r="AT3311" s="24"/>
    </row>
    <row r="3312" spans="1:46" x14ac:dyDescent="0.5">
      <c r="A3312" s="101">
        <v>3497</v>
      </c>
      <c r="B3312" s="24" t="s">
        <v>506</v>
      </c>
      <c r="C3312" s="101"/>
      <c r="D3312" s="101" t="s">
        <v>13309</v>
      </c>
      <c r="E3312" s="24" t="s">
        <v>12851</v>
      </c>
      <c r="F3312" s="108" t="str">
        <f t="shared" si="657"/>
        <v>Rubicon Industries Ltd.</v>
      </c>
      <c r="G3312" s="101" t="s">
        <v>13310</v>
      </c>
      <c r="H3312" s="101" t="s">
        <v>12853</v>
      </c>
      <c r="I3312" s="101" t="s">
        <v>12853</v>
      </c>
      <c r="J3312" s="101" t="s">
        <v>107</v>
      </c>
      <c r="K3312" s="101" t="s">
        <v>2564</v>
      </c>
      <c r="L3312" s="109">
        <v>46023</v>
      </c>
      <c r="M3312" s="109">
        <v>46722</v>
      </c>
      <c r="N3312" s="81">
        <f t="shared" si="664"/>
        <v>46722</v>
      </c>
      <c r="O3312" s="77" t="str">
        <f t="shared" ca="1" si="665"/>
        <v>Live</v>
      </c>
      <c r="P3312" s="77" t="str" cm="1">
        <f t="array" aca="1" ref="P3312" ca="1">_xlfn.IFS((N3312-TODAY())&gt;=547,"06 Expires over 18 months",(N3312-TODAY())&gt;=365,"05 Expires in 18 months",(N3312-TODAY())&gt;=183,"04 Expires in 12 months",(N3312-TODAY())&gt;=92,"03 Expires in 6 months",(N3312-TODAY())&gt;=31,"02 Expires in 3 months",(N3312-TODAY())&gt;=0,"01 Expires in 30 days",(N3312-TODAY())&gt;=-31,"01 Expired last 30 days",(N3312-TODAY())&gt;=-92,"02 Expired last 3 months",(N3312-TODAY())&gt;=-183,"03 Expired last 6 months",(N3312-TODAY())&gt;=-365,"04 Expired last 12 months",(N3312-TODAY())&gt;=-547,"05 Expired last 18 months",TRUE,"06 Expired over 18 months")</f>
        <v>05 Expires in 18 months</v>
      </c>
      <c r="Q3312" s="65">
        <v>3600</v>
      </c>
      <c r="R3312" s="98">
        <f t="shared" si="662"/>
        <v>6900</v>
      </c>
      <c r="S3312" s="77" t="str" cm="1">
        <f t="array" ref="S3312">_xlfn.IFS(R3312&gt;5000000,"Gold",R3312&gt;=500000,"Silver",R3312&gt;30000,"Bronze",TRUE,"Transactional")</f>
        <v>Transactional</v>
      </c>
      <c r="T3312" s="24"/>
      <c r="U3312" s="27"/>
      <c r="V3312" s="27"/>
      <c r="W3312" s="77" t="str">
        <f t="shared" si="660"/>
        <v>No</v>
      </c>
      <c r="X3312" s="77" t="str">
        <f>IFERROR(_xlfn.XLOOKUP(J3312&amp;"||"&amp;K3312,'Mapping Ref.'!$J$2:$J$538,'Mapping Ref.'!$K$2:$K$538),"")</f>
        <v>Construction &amp; Estates</v>
      </c>
      <c r="Y3312" s="77" t="str" cm="1">
        <f t="array" ref="Y3312">_xlfn.IFS(R3312&gt;2000000,"For Publication",R3312&gt;100000,"PID",R3312&gt;30000,"RFQ",TRUE,"Transactional")</f>
        <v>Transactional</v>
      </c>
      <c r="Z3312" s="101" t="s">
        <v>2277</v>
      </c>
      <c r="AA3312" s="101">
        <v>12</v>
      </c>
      <c r="AB3312" s="101">
        <v>0</v>
      </c>
      <c r="AC3312" s="109">
        <v>45994</v>
      </c>
      <c r="AD3312" s="101" t="s">
        <v>58</v>
      </c>
      <c r="AE3312" s="101">
        <v>3497</v>
      </c>
      <c r="AF3312" s="101" t="s">
        <v>60</v>
      </c>
      <c r="AG3312" s="101" t="s">
        <v>59</v>
      </c>
      <c r="AH3312" s="101" t="s">
        <v>60</v>
      </c>
      <c r="AI3312" s="101">
        <v>8791965</v>
      </c>
      <c r="AJ3312" s="101" t="s">
        <v>59</v>
      </c>
      <c r="AK3312" s="101" t="s">
        <v>101</v>
      </c>
      <c r="AL3312" s="101" t="s">
        <v>70</v>
      </c>
      <c r="AM3312" s="101" t="s">
        <v>60</v>
      </c>
      <c r="AN3312" s="101" t="s">
        <v>59</v>
      </c>
      <c r="AO3312" s="101">
        <v>0</v>
      </c>
      <c r="AP3312" s="101"/>
      <c r="AQ3312" s="101" t="s">
        <v>12855</v>
      </c>
      <c r="AR3312" s="101" t="s">
        <v>12856</v>
      </c>
      <c r="AS3312" s="89">
        <f t="shared" si="663"/>
        <v>23</v>
      </c>
      <c r="AT3312" s="24"/>
    </row>
    <row r="3313" spans="1:46" x14ac:dyDescent="0.5">
      <c r="A3313" s="101">
        <v>3498</v>
      </c>
      <c r="B3313" s="24" t="s">
        <v>506</v>
      </c>
      <c r="C3313" s="101"/>
      <c r="D3313" s="101" t="s">
        <v>13311</v>
      </c>
      <c r="E3313" s="24" t="s">
        <v>5924</v>
      </c>
      <c r="F3313" s="108" t="str">
        <f t="shared" si="657"/>
        <v>Made to shine play therapy</v>
      </c>
      <c r="G3313" s="101" t="s">
        <v>13312</v>
      </c>
      <c r="H3313" s="101" t="s">
        <v>13313</v>
      </c>
      <c r="I3313" s="101" t="s">
        <v>13313</v>
      </c>
      <c r="J3313" s="101" t="s">
        <v>190</v>
      </c>
      <c r="K3313" s="101" t="s">
        <v>2234</v>
      </c>
      <c r="L3313" s="109">
        <v>45995</v>
      </c>
      <c r="M3313" s="109">
        <v>46359</v>
      </c>
      <c r="N3313" s="81">
        <f t="shared" si="664"/>
        <v>46724</v>
      </c>
      <c r="O3313" s="77" t="str">
        <f t="shared" ca="1" si="665"/>
        <v>Live</v>
      </c>
      <c r="P3313" s="77" t="str" cm="1">
        <f t="array" aca="1" ref="P3313" ca="1">_xlfn.IFS((N3313-TODAY())&gt;=547,"06 Expires over 18 months",(N3313-TODAY())&gt;=365,"05 Expires in 18 months",(N3313-TODAY())&gt;=183,"04 Expires in 12 months",(N3313-TODAY())&gt;=92,"03 Expires in 6 months",(N3313-TODAY())&gt;=31,"02 Expires in 3 months",(N3313-TODAY())&gt;=0,"01 Expires in 30 days",(N3313-TODAY())&gt;=-31,"01 Expired last 30 days",(N3313-TODAY())&gt;=-92,"02 Expired last 3 months",(N3313-TODAY())&gt;=-183,"03 Expired last 6 months",(N3313-TODAY())&gt;=-365,"04 Expired last 12 months",(N3313-TODAY())&gt;=-547,"05 Expired last 18 months",TRUE,"06 Expired over 18 months")</f>
        <v>05 Expires in 18 months</v>
      </c>
      <c r="Q3313" s="65">
        <v>5000</v>
      </c>
      <c r="R3313" s="98">
        <f t="shared" si="662"/>
        <v>9583.3333333333339</v>
      </c>
      <c r="S3313" s="77" t="str" cm="1">
        <f t="array" ref="S3313">_xlfn.IFS(R3313&gt;5000000,"Gold",R3313&gt;=500000,"Silver",R3313&gt;30000,"Bronze",TRUE,"Transactional")</f>
        <v>Transactional</v>
      </c>
      <c r="T3313" s="24"/>
      <c r="U3313" s="27"/>
      <c r="V3313" s="27"/>
      <c r="W3313" s="77" t="str">
        <f t="shared" si="660"/>
        <v>Yes</v>
      </c>
      <c r="X3313" s="77" t="str">
        <f>IFERROR(_xlfn.XLOOKUP(J3313&amp;"||"&amp;K3313,'Mapping Ref.'!$J$2:$J$538,'Mapping Ref.'!$K$2:$K$538),"")</f>
        <v>Childrens &amp; Adults</v>
      </c>
      <c r="Y3313" s="77" t="str" cm="1">
        <f t="array" ref="Y3313">_xlfn.IFS(R3313&gt;2000000,"For Publication",R3313&gt;100000,"PID",R3313&gt;30000,"RFQ",TRUE,"Transactional")</f>
        <v>Transactional</v>
      </c>
      <c r="Z3313" s="101" t="s">
        <v>8586</v>
      </c>
      <c r="AA3313" s="101">
        <v>12</v>
      </c>
      <c r="AB3313" s="101">
        <v>12</v>
      </c>
      <c r="AC3313" s="109">
        <v>45995</v>
      </c>
      <c r="AD3313" s="101" t="s">
        <v>58</v>
      </c>
      <c r="AE3313" s="101" t="s">
        <v>8347</v>
      </c>
      <c r="AF3313" s="101" t="s">
        <v>59</v>
      </c>
      <c r="AG3313" s="101" t="s">
        <v>59</v>
      </c>
      <c r="AH3313" s="101" t="s">
        <v>60</v>
      </c>
      <c r="AI3313" s="101" t="s">
        <v>8471</v>
      </c>
      <c r="AJ3313" s="101" t="s">
        <v>60</v>
      </c>
      <c r="AK3313" s="101" t="s">
        <v>101</v>
      </c>
      <c r="AL3313" s="101" t="s">
        <v>70</v>
      </c>
      <c r="AM3313" s="101" t="s">
        <v>59</v>
      </c>
      <c r="AN3313" s="101" t="s">
        <v>59</v>
      </c>
      <c r="AO3313" s="101">
        <v>0</v>
      </c>
      <c r="AP3313" s="101"/>
      <c r="AQ3313" s="101" t="s">
        <v>13312</v>
      </c>
      <c r="AR3313" s="101" t="s">
        <v>13314</v>
      </c>
      <c r="AS3313" s="89">
        <f t="shared" si="663"/>
        <v>23</v>
      </c>
      <c r="AT3313" s="24"/>
    </row>
    <row r="3314" spans="1:46" x14ac:dyDescent="0.5">
      <c r="A3314" s="101">
        <v>3499</v>
      </c>
      <c r="B3314" s="24" t="s">
        <v>506</v>
      </c>
      <c r="C3314" s="101"/>
      <c r="D3314" s="101" t="s">
        <v>13315</v>
      </c>
      <c r="E3314" s="24" t="s">
        <v>13316</v>
      </c>
      <c r="F3314" s="108" t="str">
        <f t="shared" si="657"/>
        <v>Insite Energy limited</v>
      </c>
      <c r="G3314" s="101" t="s">
        <v>13317</v>
      </c>
      <c r="H3314" s="101" t="s">
        <v>7297</v>
      </c>
      <c r="I3314" s="101" t="s">
        <v>6840</v>
      </c>
      <c r="J3314" s="101" t="s">
        <v>107</v>
      </c>
      <c r="K3314" s="101" t="s">
        <v>6841</v>
      </c>
      <c r="L3314" s="109">
        <v>45924</v>
      </c>
      <c r="M3314" s="109">
        <v>46288</v>
      </c>
      <c r="N3314" s="81">
        <f t="shared" si="664"/>
        <v>46288</v>
      </c>
      <c r="O3314" s="77" t="str">
        <f t="shared" ca="1" si="665"/>
        <v>Live</v>
      </c>
      <c r="P3314" s="77" t="str" cm="1">
        <f t="array" aca="1" ref="P3314" ca="1">_xlfn.IFS((N3314-TODAY())&gt;=547,"06 Expires over 18 months",(N3314-TODAY())&gt;=365,"05 Expires in 18 months",(N3314-TODAY())&gt;=183,"04 Expires in 12 months",(N3314-TODAY())&gt;=92,"03 Expires in 6 months",(N3314-TODAY())&gt;=31,"02 Expires in 3 months",(N3314-TODAY())&gt;=0,"01 Expires in 30 days",(N3314-TODAY())&gt;=-31,"01 Expired last 30 days",(N3314-TODAY())&gt;=-92,"02 Expired last 3 months",(N3314-TODAY())&gt;=-183,"03 Expired last 6 months",(N3314-TODAY())&gt;=-365,"04 Expired last 12 months",(N3314-TODAY())&gt;=-547,"05 Expired last 18 months",TRUE,"06 Expired over 18 months")</f>
        <v>01 Expires in 30 days</v>
      </c>
      <c r="Q3314" s="65">
        <v>21315</v>
      </c>
      <c r="R3314" s="98">
        <f t="shared" si="662"/>
        <v>21315</v>
      </c>
      <c r="S3314" s="77" t="str" cm="1">
        <f t="array" ref="S3314">_xlfn.IFS(R3314&gt;5000000,"Gold",R3314&gt;=500000,"Silver",R3314&gt;30000,"Bronze",TRUE,"Transactional")</f>
        <v>Transactional</v>
      </c>
      <c r="T3314" s="24"/>
      <c r="U3314" s="27"/>
      <c r="V3314" s="27"/>
      <c r="W3314" s="77" t="str">
        <f t="shared" si="660"/>
        <v>No</v>
      </c>
      <c r="X3314" s="77" t="str">
        <f>IFERROR(_xlfn.XLOOKUP(J3314&amp;"||"&amp;K3314,'Mapping Ref.'!$J$2:$J$538,'Mapping Ref.'!$K$2:$K$538),"")</f>
        <v>Construction &amp; Estates</v>
      </c>
      <c r="Y3314" s="77" t="str" cm="1">
        <f t="array" ref="Y3314">_xlfn.IFS(R3314&gt;2000000,"For Publication",R3314&gt;100000,"PID",R3314&gt;30000,"RFQ",TRUE,"Transactional")</f>
        <v>Transactional</v>
      </c>
      <c r="Z3314" s="101" t="s">
        <v>2277</v>
      </c>
      <c r="AA3314" s="101">
        <v>12</v>
      </c>
      <c r="AB3314" s="101">
        <v>0</v>
      </c>
      <c r="AC3314" s="109">
        <v>45995</v>
      </c>
      <c r="AD3314" s="101" t="s">
        <v>661</v>
      </c>
      <c r="AE3314" s="101" t="s">
        <v>8375</v>
      </c>
      <c r="AF3314" s="101" t="s">
        <v>60</v>
      </c>
      <c r="AG3314" s="101" t="s">
        <v>59</v>
      </c>
      <c r="AH3314" s="101" t="s">
        <v>60</v>
      </c>
      <c r="AI3314" s="101">
        <v>7073730</v>
      </c>
      <c r="AJ3314" s="101" t="s">
        <v>59</v>
      </c>
      <c r="AK3314" s="101" t="s">
        <v>101</v>
      </c>
      <c r="AL3314" s="101" t="s">
        <v>70</v>
      </c>
      <c r="AM3314" s="101" t="s">
        <v>60</v>
      </c>
      <c r="AN3314" s="101" t="s">
        <v>59</v>
      </c>
      <c r="AO3314" s="101">
        <v>0</v>
      </c>
      <c r="AP3314" s="101"/>
      <c r="AQ3314" s="101" t="s">
        <v>13318</v>
      </c>
      <c r="AR3314" s="101" t="s">
        <v>13319</v>
      </c>
      <c r="AS3314" s="89">
        <f t="shared" si="663"/>
        <v>11</v>
      </c>
      <c r="AT3314" s="24"/>
    </row>
    <row r="3315" spans="1:46" x14ac:dyDescent="0.5">
      <c r="A3315" s="101">
        <v>3500</v>
      </c>
      <c r="B3315" s="24" t="s">
        <v>506</v>
      </c>
      <c r="C3315" s="101"/>
      <c r="D3315" s="101" t="s">
        <v>13320</v>
      </c>
      <c r="E3315" s="24" t="s">
        <v>13321</v>
      </c>
      <c r="F3315" s="108" t="str">
        <f t="shared" si="657"/>
        <v>The Tenebrae Choir</v>
      </c>
      <c r="G3315" s="101" t="s">
        <v>13320</v>
      </c>
      <c r="H3315" s="101" t="s">
        <v>8637</v>
      </c>
      <c r="I3315" s="101" t="s">
        <v>8637</v>
      </c>
      <c r="J3315" s="101" t="s">
        <v>190</v>
      </c>
      <c r="K3315" s="27" t="s">
        <v>1276</v>
      </c>
      <c r="L3315" s="109">
        <v>46006</v>
      </c>
      <c r="M3315" s="109">
        <v>47102</v>
      </c>
      <c r="N3315" s="81">
        <f t="shared" si="664"/>
        <v>47467</v>
      </c>
      <c r="O3315" s="77" t="str">
        <f t="shared" ca="1" si="665"/>
        <v>Live</v>
      </c>
      <c r="P3315" s="77" t="str" cm="1">
        <f t="array" aca="1" ref="P3315" ca="1">_xlfn.IFS((N3315-TODAY())&gt;=547,"06 Expires over 18 months",(N3315-TODAY())&gt;=365,"05 Expires in 18 months",(N3315-TODAY())&gt;=183,"04 Expires in 12 months",(N3315-TODAY())&gt;=92,"03 Expires in 6 months",(N3315-TODAY())&gt;=31,"02 Expires in 3 months",(N3315-TODAY())&gt;=0,"01 Expires in 30 days",(N3315-TODAY())&gt;=-31,"01 Expired last 30 days",(N3315-TODAY())&gt;=-92,"02 Expired last 3 months",(N3315-TODAY())&gt;=-183,"03 Expired last 6 months",(N3315-TODAY())&gt;=-365,"04 Expired last 12 months",(N3315-TODAY())&gt;=-547,"05 Expired last 18 months",TRUE,"06 Expired over 18 months")</f>
        <v>06 Expires over 18 months</v>
      </c>
      <c r="Q3315" s="65">
        <v>5000</v>
      </c>
      <c r="R3315" s="98">
        <f t="shared" si="662"/>
        <v>20000</v>
      </c>
      <c r="S3315" s="77" t="str" cm="1">
        <f t="array" ref="S3315">_xlfn.IFS(R3315&gt;5000000,"Gold",R3315&gt;=500000,"Silver",R3315&gt;30000,"Bronze",TRUE,"Transactional")</f>
        <v>Transactional</v>
      </c>
      <c r="T3315" s="24"/>
      <c r="U3315" s="27"/>
      <c r="V3315" s="27"/>
      <c r="W3315" s="77" t="str">
        <f t="shared" si="660"/>
        <v>Yes</v>
      </c>
      <c r="X3315" s="77" t="str">
        <f>IFERROR(_xlfn.XLOOKUP(J3315&amp;"||"&amp;K3315,'Mapping Ref.'!$J$2:$J$538,'Mapping Ref.'!$K$2:$K$538),"")</f>
        <v>Childrens &amp; Adults</v>
      </c>
      <c r="Y3315" s="77" t="str" cm="1">
        <f t="array" ref="Y3315">_xlfn.IFS(R3315&gt;2000000,"For Publication",R3315&gt;100000,"PID",R3315&gt;30000,"RFQ",TRUE,"Transactional")</f>
        <v>Transactional</v>
      </c>
      <c r="Z3315" s="101" t="s">
        <v>8586</v>
      </c>
      <c r="AA3315" s="101">
        <v>36</v>
      </c>
      <c r="AB3315" s="101">
        <v>12</v>
      </c>
      <c r="AC3315" s="109">
        <v>45999</v>
      </c>
      <c r="AD3315" s="101" t="s">
        <v>661</v>
      </c>
      <c r="AE3315" s="101" t="s">
        <v>8375</v>
      </c>
      <c r="AF3315" s="101" t="s">
        <v>59</v>
      </c>
      <c r="AG3315" s="101" t="s">
        <v>59</v>
      </c>
      <c r="AH3315" s="101" t="s">
        <v>60</v>
      </c>
      <c r="AI3315" s="101">
        <v>7549484</v>
      </c>
      <c r="AJ3315" s="101" t="s">
        <v>59</v>
      </c>
      <c r="AK3315" s="101" t="s">
        <v>71</v>
      </c>
      <c r="AL3315" s="101" t="s">
        <v>70</v>
      </c>
      <c r="AM3315" s="101" t="s">
        <v>60</v>
      </c>
      <c r="AN3315" s="101" t="s">
        <v>8471</v>
      </c>
      <c r="AO3315" s="101">
        <v>0</v>
      </c>
      <c r="AP3315" s="101" t="s">
        <v>13322</v>
      </c>
      <c r="AQ3315" s="101" t="s">
        <v>13323</v>
      </c>
      <c r="AR3315" s="101" t="s">
        <v>13324</v>
      </c>
      <c r="AS3315" s="89">
        <f t="shared" si="663"/>
        <v>48</v>
      </c>
      <c r="AT3315" s="24"/>
    </row>
    <row r="3316" spans="1:46" x14ac:dyDescent="0.5">
      <c r="A3316" s="101">
        <v>3501</v>
      </c>
      <c r="B3316" s="24" t="s">
        <v>506</v>
      </c>
      <c r="C3316" s="101"/>
      <c r="D3316" s="101" t="s">
        <v>13325</v>
      </c>
      <c r="E3316" s="24" t="s">
        <v>13326</v>
      </c>
      <c r="F3316" s="108" t="str">
        <f t="shared" si="657"/>
        <v>Leicestershire County Council</v>
      </c>
      <c r="G3316" s="101" t="s">
        <v>13325</v>
      </c>
      <c r="H3316" s="101" t="s">
        <v>8637</v>
      </c>
      <c r="I3316" s="101" t="s">
        <v>8637</v>
      </c>
      <c r="J3316" s="101" t="s">
        <v>190</v>
      </c>
      <c r="K3316" s="27" t="s">
        <v>1276</v>
      </c>
      <c r="L3316" s="109">
        <v>46006</v>
      </c>
      <c r="M3316" s="109">
        <v>47832</v>
      </c>
      <c r="N3316" s="81">
        <f t="shared" si="664"/>
        <v>48197</v>
      </c>
      <c r="O3316" s="77" t="str">
        <f t="shared" ca="1" si="665"/>
        <v>Live</v>
      </c>
      <c r="P3316" s="77" t="str" cm="1">
        <f t="array" aca="1" ref="P3316" ca="1">_xlfn.IFS((N3316-TODAY())&gt;=547,"06 Expires over 18 months",(N3316-TODAY())&gt;=365,"05 Expires in 18 months",(N3316-TODAY())&gt;=183,"04 Expires in 12 months",(N3316-TODAY())&gt;=92,"03 Expires in 6 months",(N3316-TODAY())&gt;=31,"02 Expires in 3 months",(N3316-TODAY())&gt;=0,"01 Expires in 30 days",(N3316-TODAY())&gt;=-31,"01 Expired last 30 days",(N3316-TODAY())&gt;=-92,"02 Expired last 3 months",(N3316-TODAY())&gt;=-183,"03 Expired last 6 months",(N3316-TODAY())&gt;=-365,"04 Expired last 12 months",(N3316-TODAY())&gt;=-547,"05 Expired last 18 months",TRUE,"06 Expired over 18 months")</f>
        <v>06 Expires over 18 months</v>
      </c>
      <c r="Q3316" s="65">
        <v>18000</v>
      </c>
      <c r="R3316" s="98">
        <f t="shared" si="662"/>
        <v>108000</v>
      </c>
      <c r="S3316" s="77" t="str" cm="1">
        <f t="array" ref="S3316">_xlfn.IFS(R3316&gt;5000000,"Gold",R3316&gt;=500000,"Silver",R3316&gt;30000,"Bronze",TRUE,"Transactional")</f>
        <v>Bronze</v>
      </c>
      <c r="T3316" s="24"/>
      <c r="U3316" s="27"/>
      <c r="V3316" s="27"/>
      <c r="W3316" s="77" t="str">
        <f t="shared" si="660"/>
        <v>Yes</v>
      </c>
      <c r="X3316" s="77" t="str">
        <f>IFERROR(_xlfn.XLOOKUP(J3316&amp;"||"&amp;K3316,'Mapping Ref.'!$J$2:$J$538,'Mapping Ref.'!$K$2:$K$538),"")</f>
        <v>Childrens &amp; Adults</v>
      </c>
      <c r="Y3316" s="77" t="str" cm="1">
        <f t="array" ref="Y3316">_xlfn.IFS(R3316&gt;2000000,"For Publication",R3316&gt;100000,"PID",R3316&gt;30000,"RFQ",TRUE,"Transactional")</f>
        <v>PID</v>
      </c>
      <c r="Z3316" s="101" t="s">
        <v>8586</v>
      </c>
      <c r="AA3316" s="101">
        <v>60</v>
      </c>
      <c r="AB3316" s="101">
        <v>12</v>
      </c>
      <c r="AC3316" s="109">
        <v>45999</v>
      </c>
      <c r="AD3316" s="101" t="s">
        <v>661</v>
      </c>
      <c r="AE3316" s="101" t="s">
        <v>8375</v>
      </c>
      <c r="AF3316" s="101" t="s">
        <v>60</v>
      </c>
      <c r="AG3316" s="101" t="s">
        <v>60</v>
      </c>
      <c r="AH3316" s="101" t="s">
        <v>60</v>
      </c>
      <c r="AI3316" s="101" t="s">
        <v>8471</v>
      </c>
      <c r="AJ3316" s="101" t="s">
        <v>59</v>
      </c>
      <c r="AK3316" s="101" t="s">
        <v>71</v>
      </c>
      <c r="AL3316" s="101" t="s">
        <v>12795</v>
      </c>
      <c r="AM3316" s="101" t="s">
        <v>60</v>
      </c>
      <c r="AN3316" s="101" t="s">
        <v>59</v>
      </c>
      <c r="AO3316" s="101">
        <v>0</v>
      </c>
      <c r="AP3316" s="101" t="s">
        <v>8471</v>
      </c>
      <c r="AQ3316" s="101" t="s">
        <v>13327</v>
      </c>
      <c r="AR3316" s="101" t="s">
        <v>13328</v>
      </c>
      <c r="AS3316" s="89">
        <f t="shared" si="663"/>
        <v>72</v>
      </c>
      <c r="AT3316" s="24"/>
    </row>
    <row r="3317" spans="1:46" x14ac:dyDescent="0.5">
      <c r="A3317" s="101">
        <v>3502</v>
      </c>
      <c r="B3317" s="24" t="s">
        <v>506</v>
      </c>
      <c r="C3317" s="101"/>
      <c r="D3317" s="101" t="s">
        <v>13329</v>
      </c>
      <c r="E3317" s="24" t="s">
        <v>5924</v>
      </c>
      <c r="F3317" s="108" t="str">
        <f t="shared" si="657"/>
        <v>Wordplay Limited</v>
      </c>
      <c r="G3317" s="101" t="s">
        <v>13330</v>
      </c>
      <c r="H3317" s="101" t="s">
        <v>13313</v>
      </c>
      <c r="I3317" s="101" t="s">
        <v>13313</v>
      </c>
      <c r="J3317" s="101" t="s">
        <v>190</v>
      </c>
      <c r="K3317" s="101" t="s">
        <v>2234</v>
      </c>
      <c r="L3317" s="109">
        <v>45999</v>
      </c>
      <c r="M3317" s="109">
        <v>46363</v>
      </c>
      <c r="N3317" s="81">
        <f t="shared" si="664"/>
        <v>46728</v>
      </c>
      <c r="O3317" s="77" t="str">
        <f t="shared" ca="1" si="665"/>
        <v>Live</v>
      </c>
      <c r="P3317" s="77" t="str" cm="1">
        <f t="array" aca="1" ref="P3317" ca="1">_xlfn.IFS((N3317-TODAY())&gt;=547,"06 Expires over 18 months",(N3317-TODAY())&gt;=365,"05 Expires in 18 months",(N3317-TODAY())&gt;=183,"04 Expires in 12 months",(N3317-TODAY())&gt;=92,"03 Expires in 6 months",(N3317-TODAY())&gt;=31,"02 Expires in 3 months",(N3317-TODAY())&gt;=0,"01 Expires in 30 days",(N3317-TODAY())&gt;=-31,"01 Expired last 30 days",(N3317-TODAY())&gt;=-92,"02 Expired last 3 months",(N3317-TODAY())&gt;=-183,"03 Expired last 6 months",(N3317-TODAY())&gt;=-365,"04 Expired last 12 months",(N3317-TODAY())&gt;=-547,"05 Expired last 18 months",TRUE,"06 Expired over 18 months")</f>
        <v>05 Expires in 18 months</v>
      </c>
      <c r="Q3317" s="65">
        <v>5000</v>
      </c>
      <c r="R3317" s="98">
        <f t="shared" si="662"/>
        <v>9583.3333333333339</v>
      </c>
      <c r="S3317" s="77" t="str" cm="1">
        <f t="array" ref="S3317">_xlfn.IFS(R3317&gt;5000000,"Gold",R3317&gt;=500000,"Silver",R3317&gt;30000,"Bronze",TRUE,"Transactional")</f>
        <v>Transactional</v>
      </c>
      <c r="T3317" s="24"/>
      <c r="U3317" s="27"/>
      <c r="V3317" s="27"/>
      <c r="W3317" s="77" t="str">
        <f t="shared" si="660"/>
        <v>Yes</v>
      </c>
      <c r="X3317" s="77" t="str">
        <f>IFERROR(_xlfn.XLOOKUP(J3317&amp;"||"&amp;K3317,'Mapping Ref.'!$J$2:$J$538,'Mapping Ref.'!$K$2:$K$538),"")</f>
        <v>Childrens &amp; Adults</v>
      </c>
      <c r="Y3317" s="77" t="str" cm="1">
        <f t="array" ref="Y3317">_xlfn.IFS(R3317&gt;2000000,"For Publication",R3317&gt;100000,"PID",R3317&gt;30000,"RFQ",TRUE,"Transactional")</f>
        <v>Transactional</v>
      </c>
      <c r="Z3317" s="101" t="s">
        <v>8586</v>
      </c>
      <c r="AA3317" s="101">
        <v>12</v>
      </c>
      <c r="AB3317" s="101">
        <v>12</v>
      </c>
      <c r="AC3317" s="109">
        <v>45999</v>
      </c>
      <c r="AD3317" s="101" t="s">
        <v>58</v>
      </c>
      <c r="AE3317" s="101" t="s">
        <v>8375</v>
      </c>
      <c r="AF3317" s="101" t="s">
        <v>59</v>
      </c>
      <c r="AG3317" s="101" t="s">
        <v>59</v>
      </c>
      <c r="AH3317" s="101" t="s">
        <v>60</v>
      </c>
      <c r="AI3317" s="101">
        <v>8995928</v>
      </c>
      <c r="AJ3317" s="101" t="s">
        <v>60</v>
      </c>
      <c r="AK3317" s="101" t="s">
        <v>101</v>
      </c>
      <c r="AL3317" s="101" t="s">
        <v>70</v>
      </c>
      <c r="AM3317" s="101" t="s">
        <v>59</v>
      </c>
      <c r="AN3317" s="101" t="s">
        <v>59</v>
      </c>
      <c r="AO3317" s="101">
        <v>0</v>
      </c>
      <c r="AP3317" s="101"/>
      <c r="AQ3317" s="101" t="s">
        <v>13330</v>
      </c>
      <c r="AR3317" s="101" t="s">
        <v>13331</v>
      </c>
      <c r="AS3317" s="89">
        <f t="shared" si="663"/>
        <v>23</v>
      </c>
      <c r="AT3317" s="24"/>
    </row>
    <row r="3318" spans="1:46" x14ac:dyDescent="0.5">
      <c r="A3318" s="101">
        <v>3503</v>
      </c>
      <c r="B3318" s="24" t="s">
        <v>506</v>
      </c>
      <c r="C3318" s="101"/>
      <c r="D3318" s="101" t="s">
        <v>13332</v>
      </c>
      <c r="E3318" s="24" t="s">
        <v>5924</v>
      </c>
      <c r="F3318" s="108" t="str">
        <f t="shared" si="657"/>
        <v>LEAP CHILDREN'S THERAPY LIMITED</v>
      </c>
      <c r="G3318" s="101" t="s">
        <v>13333</v>
      </c>
      <c r="H3318" s="101" t="s">
        <v>13313</v>
      </c>
      <c r="I3318" s="101" t="s">
        <v>13313</v>
      </c>
      <c r="J3318" s="101" t="s">
        <v>190</v>
      </c>
      <c r="K3318" s="101" t="s">
        <v>2234</v>
      </c>
      <c r="L3318" s="109">
        <v>45999</v>
      </c>
      <c r="M3318" s="109">
        <v>46363</v>
      </c>
      <c r="N3318" s="81">
        <f t="shared" si="664"/>
        <v>46728</v>
      </c>
      <c r="O3318" s="77" t="str">
        <f t="shared" ca="1" si="665"/>
        <v>Live</v>
      </c>
      <c r="P3318" s="77" t="str" cm="1">
        <f t="array" aca="1" ref="P3318" ca="1">_xlfn.IFS((N3318-TODAY())&gt;=547,"06 Expires over 18 months",(N3318-TODAY())&gt;=365,"05 Expires in 18 months",(N3318-TODAY())&gt;=183,"04 Expires in 12 months",(N3318-TODAY())&gt;=92,"03 Expires in 6 months",(N3318-TODAY())&gt;=31,"02 Expires in 3 months",(N3318-TODAY())&gt;=0,"01 Expires in 30 days",(N3318-TODAY())&gt;=-31,"01 Expired last 30 days",(N3318-TODAY())&gt;=-92,"02 Expired last 3 months",(N3318-TODAY())&gt;=-183,"03 Expired last 6 months",(N3318-TODAY())&gt;=-365,"04 Expired last 12 months",(N3318-TODAY())&gt;=-547,"05 Expired last 18 months",TRUE,"06 Expired over 18 months")</f>
        <v>05 Expires in 18 months</v>
      </c>
      <c r="Q3318" s="65">
        <v>5000</v>
      </c>
      <c r="R3318" s="98">
        <f t="shared" si="662"/>
        <v>9583.3333333333339</v>
      </c>
      <c r="S3318" s="77" t="str" cm="1">
        <f t="array" ref="S3318">_xlfn.IFS(R3318&gt;5000000,"Gold",R3318&gt;=500000,"Silver",R3318&gt;30000,"Bronze",TRUE,"Transactional")</f>
        <v>Transactional</v>
      </c>
      <c r="T3318" s="24"/>
      <c r="U3318" s="27"/>
      <c r="V3318" s="27"/>
      <c r="W3318" s="77" t="str">
        <f t="shared" si="660"/>
        <v>Yes</v>
      </c>
      <c r="X3318" s="77" t="str">
        <f>IFERROR(_xlfn.XLOOKUP(J3318&amp;"||"&amp;K3318,'Mapping Ref.'!$J$2:$J$538,'Mapping Ref.'!$K$2:$K$538),"")</f>
        <v>Childrens &amp; Adults</v>
      </c>
      <c r="Y3318" s="77" t="str" cm="1">
        <f t="array" ref="Y3318">_xlfn.IFS(R3318&gt;2000000,"For Publication",R3318&gt;100000,"PID",R3318&gt;30000,"RFQ",TRUE,"Transactional")</f>
        <v>Transactional</v>
      </c>
      <c r="Z3318" s="101" t="s">
        <v>8586</v>
      </c>
      <c r="AA3318" s="101">
        <v>12</v>
      </c>
      <c r="AB3318" s="101">
        <v>12</v>
      </c>
      <c r="AC3318" s="109">
        <v>45999</v>
      </c>
      <c r="AD3318" s="101" t="s">
        <v>58</v>
      </c>
      <c r="AE3318" s="101" t="s">
        <v>8375</v>
      </c>
      <c r="AF3318" s="101" t="s">
        <v>59</v>
      </c>
      <c r="AG3318" s="101" t="s">
        <v>59</v>
      </c>
      <c r="AH3318" s="101" t="s">
        <v>60</v>
      </c>
      <c r="AI3318" s="101">
        <v>7395212</v>
      </c>
      <c r="AJ3318" s="101" t="s">
        <v>60</v>
      </c>
      <c r="AK3318" s="101" t="s">
        <v>101</v>
      </c>
      <c r="AL3318" s="101" t="s">
        <v>70</v>
      </c>
      <c r="AM3318" s="101" t="s">
        <v>59</v>
      </c>
      <c r="AN3318" s="101" t="s">
        <v>59</v>
      </c>
      <c r="AO3318" s="101">
        <v>0</v>
      </c>
      <c r="AP3318" s="101"/>
      <c r="AQ3318" s="101" t="s">
        <v>13333</v>
      </c>
      <c r="AR3318" s="101" t="s">
        <v>13334</v>
      </c>
      <c r="AS3318" s="89">
        <f t="shared" si="663"/>
        <v>23</v>
      </c>
      <c r="AT3318" s="24"/>
    </row>
    <row r="3319" spans="1:46" x14ac:dyDescent="0.5">
      <c r="A3319" s="101">
        <v>3504</v>
      </c>
      <c r="B3319" s="24" t="s">
        <v>506</v>
      </c>
      <c r="C3319" s="101"/>
      <c r="D3319" s="101" t="s">
        <v>13335</v>
      </c>
      <c r="E3319" s="24" t="s">
        <v>5924</v>
      </c>
      <c r="F3319" s="108" t="str">
        <f t="shared" si="657"/>
        <v>Chorus Therapeutic Partnerships CIC</v>
      </c>
      <c r="G3319" s="101" t="s">
        <v>13336</v>
      </c>
      <c r="H3319" s="101" t="s">
        <v>13313</v>
      </c>
      <c r="I3319" s="101" t="s">
        <v>13313</v>
      </c>
      <c r="J3319" s="101" t="s">
        <v>190</v>
      </c>
      <c r="K3319" s="101" t="s">
        <v>2234</v>
      </c>
      <c r="L3319" s="109">
        <v>45999</v>
      </c>
      <c r="M3319" s="109">
        <v>46363</v>
      </c>
      <c r="N3319" s="81">
        <f t="shared" si="664"/>
        <v>46728</v>
      </c>
      <c r="O3319" s="77" t="str">
        <f t="shared" ca="1" si="665"/>
        <v>Live</v>
      </c>
      <c r="P3319" s="77" t="str" cm="1">
        <f t="array" aca="1" ref="P3319" ca="1">_xlfn.IFS((N3319-TODAY())&gt;=547,"06 Expires over 18 months",(N3319-TODAY())&gt;=365,"05 Expires in 18 months",(N3319-TODAY())&gt;=183,"04 Expires in 12 months",(N3319-TODAY())&gt;=92,"03 Expires in 6 months",(N3319-TODAY())&gt;=31,"02 Expires in 3 months",(N3319-TODAY())&gt;=0,"01 Expires in 30 days",(N3319-TODAY())&gt;=-31,"01 Expired last 30 days",(N3319-TODAY())&gt;=-92,"02 Expired last 3 months",(N3319-TODAY())&gt;=-183,"03 Expired last 6 months",(N3319-TODAY())&gt;=-365,"04 Expired last 12 months",(N3319-TODAY())&gt;=-547,"05 Expired last 18 months",TRUE,"06 Expired over 18 months")</f>
        <v>05 Expires in 18 months</v>
      </c>
      <c r="Q3319" s="65">
        <v>5000</v>
      </c>
      <c r="R3319" s="98">
        <f t="shared" si="662"/>
        <v>9583.3333333333339</v>
      </c>
      <c r="S3319" s="77" t="str" cm="1">
        <f t="array" ref="S3319">_xlfn.IFS(R3319&gt;5000000,"Gold",R3319&gt;=500000,"Silver",R3319&gt;30000,"Bronze",TRUE,"Transactional")</f>
        <v>Transactional</v>
      </c>
      <c r="T3319" s="24"/>
      <c r="U3319" s="27"/>
      <c r="V3319" s="27"/>
      <c r="W3319" s="77" t="str">
        <f t="shared" si="660"/>
        <v>Yes</v>
      </c>
      <c r="X3319" s="77" t="str">
        <f>IFERROR(_xlfn.XLOOKUP(J3319&amp;"||"&amp;K3319,'Mapping Ref.'!$J$2:$J$538,'Mapping Ref.'!$K$2:$K$538),"")</f>
        <v>Childrens &amp; Adults</v>
      </c>
      <c r="Y3319" s="77" t="str" cm="1">
        <f t="array" ref="Y3319">_xlfn.IFS(R3319&gt;2000000,"For Publication",R3319&gt;100000,"PID",R3319&gt;30000,"RFQ",TRUE,"Transactional")</f>
        <v>Transactional</v>
      </c>
      <c r="Z3319" s="101" t="s">
        <v>8586</v>
      </c>
      <c r="AA3319" s="101">
        <v>12</v>
      </c>
      <c r="AB3319" s="101">
        <v>12</v>
      </c>
      <c r="AC3319" s="109">
        <v>45999</v>
      </c>
      <c r="AD3319" s="101" t="s">
        <v>661</v>
      </c>
      <c r="AE3319" s="101" t="s">
        <v>8375</v>
      </c>
      <c r="AF3319" s="101" t="s">
        <v>59</v>
      </c>
      <c r="AG3319" s="101" t="s">
        <v>59</v>
      </c>
      <c r="AH3319" s="101" t="s">
        <v>60</v>
      </c>
      <c r="AI3319" s="101">
        <v>14996412</v>
      </c>
      <c r="AJ3319" s="101" t="s">
        <v>60</v>
      </c>
      <c r="AK3319" s="101" t="s">
        <v>101</v>
      </c>
      <c r="AL3319" s="101" t="s">
        <v>70</v>
      </c>
      <c r="AM3319" s="101" t="s">
        <v>59</v>
      </c>
      <c r="AN3319" s="101" t="s">
        <v>59</v>
      </c>
      <c r="AO3319" s="101">
        <v>0</v>
      </c>
      <c r="AP3319" s="101"/>
      <c r="AQ3319" s="101" t="s">
        <v>13337</v>
      </c>
      <c r="AR3319" s="101" t="s">
        <v>13338</v>
      </c>
      <c r="AS3319" s="89">
        <f t="shared" si="663"/>
        <v>23</v>
      </c>
      <c r="AT3319" s="24"/>
    </row>
    <row r="3320" spans="1:46" x14ac:dyDescent="0.5">
      <c r="A3320" s="101">
        <v>3505</v>
      </c>
      <c r="B3320" s="24" t="s">
        <v>506</v>
      </c>
      <c r="C3320" s="101"/>
      <c r="D3320" s="101" t="s">
        <v>13339</v>
      </c>
      <c r="E3320" s="24" t="s">
        <v>5924</v>
      </c>
      <c r="F3320" s="108" t="str">
        <f t="shared" si="657"/>
        <v>BUSS Model Ltd</v>
      </c>
      <c r="G3320" s="101" t="s">
        <v>13340</v>
      </c>
      <c r="H3320" s="101" t="s">
        <v>13313</v>
      </c>
      <c r="I3320" s="101" t="s">
        <v>13313</v>
      </c>
      <c r="J3320" s="101" t="s">
        <v>190</v>
      </c>
      <c r="K3320" s="101" t="s">
        <v>2234</v>
      </c>
      <c r="L3320" s="109">
        <v>45999</v>
      </c>
      <c r="M3320" s="109">
        <v>46363</v>
      </c>
      <c r="N3320" s="81">
        <f t="shared" si="664"/>
        <v>46728</v>
      </c>
      <c r="O3320" s="77" t="str">
        <f t="shared" ca="1" si="665"/>
        <v>Live</v>
      </c>
      <c r="P3320" s="77" t="str" cm="1">
        <f t="array" aca="1" ref="P3320" ca="1">_xlfn.IFS((N3320-TODAY())&gt;=547,"06 Expires over 18 months",(N3320-TODAY())&gt;=365,"05 Expires in 18 months",(N3320-TODAY())&gt;=183,"04 Expires in 12 months",(N3320-TODAY())&gt;=92,"03 Expires in 6 months",(N3320-TODAY())&gt;=31,"02 Expires in 3 months",(N3320-TODAY())&gt;=0,"01 Expires in 30 days",(N3320-TODAY())&gt;=-31,"01 Expired last 30 days",(N3320-TODAY())&gt;=-92,"02 Expired last 3 months",(N3320-TODAY())&gt;=-183,"03 Expired last 6 months",(N3320-TODAY())&gt;=-365,"04 Expired last 12 months",(N3320-TODAY())&gt;=-547,"05 Expired last 18 months",TRUE,"06 Expired over 18 months")</f>
        <v>05 Expires in 18 months</v>
      </c>
      <c r="Q3320" s="65">
        <v>5000</v>
      </c>
      <c r="R3320" s="98">
        <f t="shared" si="662"/>
        <v>9583.3333333333339</v>
      </c>
      <c r="S3320" s="77" t="str" cm="1">
        <f t="array" ref="S3320">_xlfn.IFS(R3320&gt;5000000,"Gold",R3320&gt;=500000,"Silver",R3320&gt;30000,"Bronze",TRUE,"Transactional")</f>
        <v>Transactional</v>
      </c>
      <c r="T3320" s="24"/>
      <c r="U3320" s="27"/>
      <c r="V3320" s="27"/>
      <c r="W3320" s="77" t="str">
        <f t="shared" si="660"/>
        <v>Yes</v>
      </c>
      <c r="X3320" s="77" t="str">
        <f>IFERROR(_xlfn.XLOOKUP(J3320&amp;"||"&amp;K3320,'Mapping Ref.'!$J$2:$J$538,'Mapping Ref.'!$K$2:$K$538),"")</f>
        <v>Childrens &amp; Adults</v>
      </c>
      <c r="Y3320" s="77" t="str" cm="1">
        <f t="array" ref="Y3320">_xlfn.IFS(R3320&gt;2000000,"For Publication",R3320&gt;100000,"PID",R3320&gt;30000,"RFQ",TRUE,"Transactional")</f>
        <v>Transactional</v>
      </c>
      <c r="Z3320" s="101" t="s">
        <v>8586</v>
      </c>
      <c r="AA3320" s="101">
        <v>12</v>
      </c>
      <c r="AB3320" s="101">
        <v>12</v>
      </c>
      <c r="AC3320" s="109">
        <v>45999</v>
      </c>
      <c r="AD3320" s="101" t="s">
        <v>58</v>
      </c>
      <c r="AE3320" s="101" t="s">
        <v>8375</v>
      </c>
      <c r="AF3320" s="101" t="s">
        <v>59</v>
      </c>
      <c r="AG3320" s="101" t="s">
        <v>59</v>
      </c>
      <c r="AH3320" s="101" t="s">
        <v>60</v>
      </c>
      <c r="AI3320" s="101">
        <v>12024061</v>
      </c>
      <c r="AJ3320" s="101" t="s">
        <v>60</v>
      </c>
      <c r="AK3320" s="101" t="s">
        <v>101</v>
      </c>
      <c r="AL3320" s="101" t="s">
        <v>70</v>
      </c>
      <c r="AM3320" s="101" t="s">
        <v>59</v>
      </c>
      <c r="AN3320" s="101" t="s">
        <v>59</v>
      </c>
      <c r="AO3320" s="101">
        <v>0</v>
      </c>
      <c r="AP3320" s="101"/>
      <c r="AQ3320" s="101" t="s">
        <v>13341</v>
      </c>
      <c r="AR3320" s="101" t="s">
        <v>13342</v>
      </c>
      <c r="AS3320" s="89">
        <f t="shared" si="663"/>
        <v>23</v>
      </c>
      <c r="AT3320" s="24"/>
    </row>
    <row r="3321" spans="1:46" x14ac:dyDescent="0.5">
      <c r="A3321" s="101">
        <v>3506</v>
      </c>
      <c r="B3321" s="24" t="s">
        <v>506</v>
      </c>
      <c r="C3321" s="101"/>
      <c r="D3321" s="101" t="s">
        <v>13343</v>
      </c>
      <c r="E3321" s="24" t="s">
        <v>5924</v>
      </c>
      <c r="F3321" s="108" t="str">
        <f t="shared" si="657"/>
        <v>Kirstin Lean</v>
      </c>
      <c r="G3321" s="101" t="s">
        <v>13344</v>
      </c>
      <c r="H3321" s="101" t="s">
        <v>13313</v>
      </c>
      <c r="I3321" s="101" t="s">
        <v>13313</v>
      </c>
      <c r="J3321" s="101" t="s">
        <v>190</v>
      </c>
      <c r="K3321" s="101" t="s">
        <v>2234</v>
      </c>
      <c r="L3321" s="109">
        <v>45999</v>
      </c>
      <c r="M3321" s="109">
        <v>46363</v>
      </c>
      <c r="N3321" s="81">
        <f t="shared" si="664"/>
        <v>46728</v>
      </c>
      <c r="O3321" s="77" t="str">
        <f t="shared" ca="1" si="665"/>
        <v>Live</v>
      </c>
      <c r="P3321" s="77" t="str" cm="1">
        <f t="array" aca="1" ref="P3321" ca="1">_xlfn.IFS((N3321-TODAY())&gt;=547,"06 Expires over 18 months",(N3321-TODAY())&gt;=365,"05 Expires in 18 months",(N3321-TODAY())&gt;=183,"04 Expires in 12 months",(N3321-TODAY())&gt;=92,"03 Expires in 6 months",(N3321-TODAY())&gt;=31,"02 Expires in 3 months",(N3321-TODAY())&gt;=0,"01 Expires in 30 days",(N3321-TODAY())&gt;=-31,"01 Expired last 30 days",(N3321-TODAY())&gt;=-92,"02 Expired last 3 months",(N3321-TODAY())&gt;=-183,"03 Expired last 6 months",(N3321-TODAY())&gt;=-365,"04 Expired last 12 months",(N3321-TODAY())&gt;=-547,"05 Expired last 18 months",TRUE,"06 Expired over 18 months")</f>
        <v>05 Expires in 18 months</v>
      </c>
      <c r="Q3321" s="65">
        <v>5000</v>
      </c>
      <c r="R3321" s="98">
        <f t="shared" si="662"/>
        <v>9583.3333333333339</v>
      </c>
      <c r="S3321" s="77" t="str" cm="1">
        <f t="array" ref="S3321">_xlfn.IFS(R3321&gt;5000000,"Gold",R3321&gt;=500000,"Silver",R3321&gt;30000,"Bronze",TRUE,"Transactional")</f>
        <v>Transactional</v>
      </c>
      <c r="T3321" s="24"/>
      <c r="U3321" s="27"/>
      <c r="V3321" s="27"/>
      <c r="W3321" s="77" t="str">
        <f t="shared" si="660"/>
        <v>Yes</v>
      </c>
      <c r="X3321" s="77" t="str">
        <f>IFERROR(_xlfn.XLOOKUP(J3321&amp;"||"&amp;K3321,'Mapping Ref.'!$J$2:$J$538,'Mapping Ref.'!$K$2:$K$538),"")</f>
        <v>Childrens &amp; Adults</v>
      </c>
      <c r="Y3321" s="77" t="str" cm="1">
        <f t="array" ref="Y3321">_xlfn.IFS(R3321&gt;2000000,"For Publication",R3321&gt;100000,"PID",R3321&gt;30000,"RFQ",TRUE,"Transactional")</f>
        <v>Transactional</v>
      </c>
      <c r="Z3321" s="101" t="s">
        <v>8586</v>
      </c>
      <c r="AA3321" s="101">
        <v>12</v>
      </c>
      <c r="AB3321" s="101">
        <v>12</v>
      </c>
      <c r="AC3321" s="109">
        <v>45999</v>
      </c>
      <c r="AD3321" s="101" t="s">
        <v>661</v>
      </c>
      <c r="AE3321" s="101" t="s">
        <v>8375</v>
      </c>
      <c r="AF3321" s="101" t="s">
        <v>59</v>
      </c>
      <c r="AG3321" s="101" t="s">
        <v>59</v>
      </c>
      <c r="AH3321" s="101" t="s">
        <v>60</v>
      </c>
      <c r="AI3321" s="101" t="s">
        <v>8471</v>
      </c>
      <c r="AJ3321" s="101" t="s">
        <v>60</v>
      </c>
      <c r="AK3321" s="101" t="s">
        <v>101</v>
      </c>
      <c r="AL3321" s="101" t="s">
        <v>70</v>
      </c>
      <c r="AM3321" s="101" t="s">
        <v>59</v>
      </c>
      <c r="AN3321" s="101" t="s">
        <v>59</v>
      </c>
      <c r="AO3321" s="101">
        <v>0</v>
      </c>
      <c r="AP3321" s="101"/>
      <c r="AQ3321" s="101" t="s">
        <v>13344</v>
      </c>
      <c r="AR3321" s="101" t="s">
        <v>13345</v>
      </c>
      <c r="AS3321" s="89">
        <f t="shared" si="663"/>
        <v>23</v>
      </c>
      <c r="AT3321" s="24"/>
    </row>
    <row r="3322" spans="1:46" x14ac:dyDescent="0.5">
      <c r="A3322" s="101">
        <v>3507</v>
      </c>
      <c r="B3322" s="24" t="s">
        <v>506</v>
      </c>
      <c r="C3322" s="101"/>
      <c r="D3322" s="101" t="s">
        <v>13346</v>
      </c>
      <c r="E3322" s="24" t="s">
        <v>5924</v>
      </c>
      <c r="F3322" s="108" t="str">
        <f t="shared" si="657"/>
        <v>Ramona Proti</v>
      </c>
      <c r="G3322" s="101" t="s">
        <v>13347</v>
      </c>
      <c r="H3322" s="101" t="s">
        <v>13313</v>
      </c>
      <c r="I3322" s="101" t="s">
        <v>13313</v>
      </c>
      <c r="J3322" s="101" t="s">
        <v>190</v>
      </c>
      <c r="K3322" s="101" t="s">
        <v>2234</v>
      </c>
      <c r="L3322" s="109">
        <v>45999</v>
      </c>
      <c r="M3322" s="109">
        <v>46363</v>
      </c>
      <c r="N3322" s="81">
        <f t="shared" si="664"/>
        <v>46728</v>
      </c>
      <c r="O3322" s="77" t="str">
        <f t="shared" ca="1" si="665"/>
        <v>Live</v>
      </c>
      <c r="P3322" s="77" t="str" cm="1">
        <f t="array" aca="1" ref="P3322" ca="1">_xlfn.IFS((N3322-TODAY())&gt;=547,"06 Expires over 18 months",(N3322-TODAY())&gt;=365,"05 Expires in 18 months",(N3322-TODAY())&gt;=183,"04 Expires in 12 months",(N3322-TODAY())&gt;=92,"03 Expires in 6 months",(N3322-TODAY())&gt;=31,"02 Expires in 3 months",(N3322-TODAY())&gt;=0,"01 Expires in 30 days",(N3322-TODAY())&gt;=-31,"01 Expired last 30 days",(N3322-TODAY())&gt;=-92,"02 Expired last 3 months",(N3322-TODAY())&gt;=-183,"03 Expired last 6 months",(N3322-TODAY())&gt;=-365,"04 Expired last 12 months",(N3322-TODAY())&gt;=-547,"05 Expired last 18 months",TRUE,"06 Expired over 18 months")</f>
        <v>05 Expires in 18 months</v>
      </c>
      <c r="Q3322" s="65">
        <v>5000</v>
      </c>
      <c r="R3322" s="98">
        <f t="shared" si="662"/>
        <v>9583.3333333333339</v>
      </c>
      <c r="S3322" s="77" t="str" cm="1">
        <f t="array" ref="S3322">_xlfn.IFS(R3322&gt;5000000,"Gold",R3322&gt;=500000,"Silver",R3322&gt;30000,"Bronze",TRUE,"Transactional")</f>
        <v>Transactional</v>
      </c>
      <c r="T3322" s="24"/>
      <c r="U3322" s="27"/>
      <c r="V3322" s="27"/>
      <c r="W3322" s="77" t="str">
        <f t="shared" si="660"/>
        <v>Yes</v>
      </c>
      <c r="X3322" s="77" t="str">
        <f>IFERROR(_xlfn.XLOOKUP(J3322&amp;"||"&amp;K3322,'Mapping Ref.'!$J$2:$J$538,'Mapping Ref.'!$K$2:$K$538),"")</f>
        <v>Childrens &amp; Adults</v>
      </c>
      <c r="Y3322" s="77" t="str" cm="1">
        <f t="array" ref="Y3322">_xlfn.IFS(R3322&gt;2000000,"For Publication",R3322&gt;100000,"PID",R3322&gt;30000,"RFQ",TRUE,"Transactional")</f>
        <v>Transactional</v>
      </c>
      <c r="Z3322" s="101" t="s">
        <v>8586</v>
      </c>
      <c r="AA3322" s="101">
        <v>12</v>
      </c>
      <c r="AB3322" s="101">
        <v>12</v>
      </c>
      <c r="AC3322" s="109">
        <v>45999</v>
      </c>
      <c r="AD3322" s="101" t="s">
        <v>58</v>
      </c>
      <c r="AE3322" s="101" t="s">
        <v>8375</v>
      </c>
      <c r="AF3322" s="101" t="s">
        <v>59</v>
      </c>
      <c r="AG3322" s="101" t="s">
        <v>59</v>
      </c>
      <c r="AH3322" s="101" t="s">
        <v>60</v>
      </c>
      <c r="AI3322" s="101" t="s">
        <v>8471</v>
      </c>
      <c r="AJ3322" s="101" t="s">
        <v>60</v>
      </c>
      <c r="AK3322" s="101" t="s">
        <v>101</v>
      </c>
      <c r="AL3322" s="101" t="s">
        <v>70</v>
      </c>
      <c r="AM3322" s="101" t="s">
        <v>59</v>
      </c>
      <c r="AN3322" s="101" t="s">
        <v>59</v>
      </c>
      <c r="AO3322" s="101">
        <v>0</v>
      </c>
      <c r="AP3322" s="101"/>
      <c r="AQ3322" s="101" t="s">
        <v>13347</v>
      </c>
      <c r="AR3322" s="101" t="s">
        <v>13348</v>
      </c>
      <c r="AS3322" s="89">
        <f t="shared" si="663"/>
        <v>23</v>
      </c>
      <c r="AT3322" s="24"/>
    </row>
    <row r="3323" spans="1:46" x14ac:dyDescent="0.5">
      <c r="A3323" s="24">
        <v>3508</v>
      </c>
      <c r="B3323" s="24" t="s">
        <v>506</v>
      </c>
      <c r="C3323" s="24"/>
      <c r="D3323" s="24" t="s">
        <v>11284</v>
      </c>
      <c r="E3323" s="24" t="s">
        <v>13349</v>
      </c>
      <c r="F3323" s="77" t="str">
        <f t="shared" si="657"/>
        <v>Energence Ltd</v>
      </c>
      <c r="G3323" s="24" t="s">
        <v>13350</v>
      </c>
      <c r="H3323" s="24" t="s">
        <v>11287</v>
      </c>
      <c r="I3323" s="24" t="s">
        <v>11287</v>
      </c>
      <c r="J3323" s="24" t="s">
        <v>321</v>
      </c>
      <c r="K3323" s="27" t="s">
        <v>13351</v>
      </c>
      <c r="L3323" s="25">
        <v>45756</v>
      </c>
      <c r="M3323" s="25">
        <v>46038</v>
      </c>
      <c r="N3323" s="81">
        <f t="shared" si="664"/>
        <v>46584</v>
      </c>
      <c r="O3323" s="77" t="str">
        <f t="shared" ca="1" si="665"/>
        <v>Live</v>
      </c>
      <c r="P3323" s="77" t="str" cm="1">
        <f t="array" aca="1" ref="P3323" ca="1">_xlfn.IFS((N3323-TODAY())&gt;=547,"06 Expires over 18 months",(N3323-TODAY())&gt;=365,"05 Expires in 18 months",(N3323-TODAY())&gt;=183,"04 Expires in 12 months",(N3323-TODAY())&gt;=92,"03 Expires in 6 months",(N3323-TODAY())&gt;=31,"02 Expires in 3 months",(N3323-TODAY())&gt;=0,"01 Expires in 30 days",(N3323-TODAY())&gt;=-31,"01 Expired last 30 days",(N3323-TODAY())&gt;=-92,"02 Expired last 3 months",(N3323-TODAY())&gt;=-183,"03 Expired last 6 months",(N3323-TODAY())&gt;=-365,"04 Expired last 12 months",(N3323-TODAY())&gt;=-547,"05 Expired last 18 months",TRUE,"06 Expired over 18 months")</f>
        <v>04 Expires in 12 months</v>
      </c>
      <c r="Q3323" s="68">
        <v>140000</v>
      </c>
      <c r="R3323" s="98">
        <f t="shared" si="662"/>
        <v>315000</v>
      </c>
      <c r="S3323" s="77" t="str" cm="1">
        <f t="array" ref="S3323">_xlfn.IFS(R3323&gt;5000000,"Gold",R3323&gt;=500000,"Silver",R3323&gt;30000,"Bronze",TRUE,"Transactional")</f>
        <v>Bronze</v>
      </c>
      <c r="T3323" s="24"/>
      <c r="U3323" s="27"/>
      <c r="V3323" s="27"/>
      <c r="W3323" s="77" t="str">
        <f t="shared" si="660"/>
        <v>Yes</v>
      </c>
      <c r="X3323" s="77" t="str">
        <f>IFERROR(_xlfn.XLOOKUP(J3323&amp;"||"&amp;K3323,'Mapping Ref.'!$J$2:$J$538,'Mapping Ref.'!$K$2:$K$538),"")</f>
        <v>Corporate</v>
      </c>
      <c r="Y3323" s="77" t="str" cm="1">
        <f t="array" ref="Y3323">_xlfn.IFS(R3323&gt;2000000,"For Publication",R3323&gt;100000,"PID",R3323&gt;30000,"RFQ",TRUE,"Transactional")</f>
        <v>PID</v>
      </c>
      <c r="Z3323" s="24" t="s">
        <v>2277</v>
      </c>
      <c r="AA3323" s="32">
        <v>9</v>
      </c>
      <c r="AB3323" s="24">
        <v>18</v>
      </c>
      <c r="AC3323" s="25">
        <v>46000</v>
      </c>
      <c r="AD3323" s="24" t="s">
        <v>661</v>
      </c>
      <c r="AE3323" s="24" t="s">
        <v>8347</v>
      </c>
      <c r="AF3323" s="24" t="s">
        <v>60</v>
      </c>
      <c r="AG3323" s="24" t="s">
        <v>59</v>
      </c>
      <c r="AH3323" s="24" t="s">
        <v>60</v>
      </c>
      <c r="AI3323" s="24">
        <v>6642363</v>
      </c>
      <c r="AJ3323" s="24" t="s">
        <v>59</v>
      </c>
      <c r="AK3323" s="24" t="s">
        <v>86</v>
      </c>
      <c r="AL3323" s="24" t="s">
        <v>70</v>
      </c>
      <c r="AM3323" s="24" t="s">
        <v>60</v>
      </c>
      <c r="AN3323" s="24" t="s">
        <v>59</v>
      </c>
      <c r="AO3323" s="24">
        <v>0</v>
      </c>
      <c r="AP3323" s="24"/>
      <c r="AQ3323" s="24" t="s">
        <v>11288</v>
      </c>
      <c r="AR3323" s="24" t="s">
        <v>13352</v>
      </c>
      <c r="AS3323" s="89">
        <f t="shared" si="663"/>
        <v>27</v>
      </c>
      <c r="AT3323" s="24"/>
    </row>
    <row r="3324" spans="1:46" x14ac:dyDescent="0.5">
      <c r="A3324" s="24">
        <v>3509</v>
      </c>
      <c r="B3324" s="24" t="s">
        <v>506</v>
      </c>
      <c r="C3324" s="24"/>
      <c r="D3324" s="24" t="s">
        <v>5063</v>
      </c>
      <c r="E3324" s="24" t="s">
        <v>13353</v>
      </c>
      <c r="F3324" s="77" t="str">
        <f t="shared" si="657"/>
        <v>YOUNG EALING FOUNDATION</v>
      </c>
      <c r="G3324" s="24" t="s">
        <v>5063</v>
      </c>
      <c r="H3324" s="24" t="s">
        <v>13354</v>
      </c>
      <c r="I3324" s="24" t="s">
        <v>12698</v>
      </c>
      <c r="J3324" s="24" t="s">
        <v>97</v>
      </c>
      <c r="K3324" s="27" t="s">
        <v>10205</v>
      </c>
      <c r="L3324" s="25">
        <v>46001</v>
      </c>
      <c r="M3324" s="25">
        <v>46112</v>
      </c>
      <c r="N3324" s="81">
        <f t="shared" si="664"/>
        <v>46295</v>
      </c>
      <c r="O3324" s="77" t="str">
        <f t="shared" ca="1" si="665"/>
        <v>Live</v>
      </c>
      <c r="P3324" s="77" t="str" cm="1">
        <f t="array" aca="1" ref="P3324" ca="1">_xlfn.IFS((N3324-TODAY())&gt;=547,"06 Expires over 18 months",(N3324-TODAY())&gt;=365,"05 Expires in 18 months",(N3324-TODAY())&gt;=183,"04 Expires in 12 months",(N3324-TODAY())&gt;=92,"03 Expires in 6 months",(N3324-TODAY())&gt;=31,"02 Expires in 3 months",(N3324-TODAY())&gt;=0,"01 Expires in 30 days",(N3324-TODAY())&gt;=-31,"01 Expired last 30 days",(N3324-TODAY())&gt;=-92,"02 Expired last 3 months",(N3324-TODAY())&gt;=-183,"03 Expired last 6 months",(N3324-TODAY())&gt;=-365,"04 Expired last 12 months",(N3324-TODAY())&gt;=-547,"05 Expired last 18 months",TRUE,"06 Expired over 18 months")</f>
        <v>02 Expires in 3 months</v>
      </c>
      <c r="Q3324" s="65">
        <v>4000</v>
      </c>
      <c r="R3324" s="98">
        <f t="shared" si="662"/>
        <v>4000</v>
      </c>
      <c r="S3324" s="77" t="str" cm="1">
        <f t="array" ref="S3324">_xlfn.IFS(R3324&gt;5000000,"Gold",R3324&gt;=500000,"Silver",R3324&gt;30000,"Bronze",TRUE,"Transactional")</f>
        <v>Transactional</v>
      </c>
      <c r="T3324" s="24"/>
      <c r="U3324" s="27"/>
      <c r="V3324" s="27"/>
      <c r="W3324" s="77" t="str">
        <f t="shared" si="660"/>
        <v>Yes</v>
      </c>
      <c r="X3324" s="77" t="str">
        <f>IFERROR(_xlfn.XLOOKUP(J3324&amp;"||"&amp;K3324,'Mapping Ref.'!$J$2:$J$538,'Mapping Ref.'!$K$2:$K$538),"")</f>
        <v>Corporate</v>
      </c>
      <c r="Y3324" s="77" t="str" cm="1">
        <f t="array" ref="Y3324">_xlfn.IFS(R3324&gt;2000000,"For Publication",R3324&gt;100000,"PID",R3324&gt;30000,"RFQ",TRUE,"Transactional")</f>
        <v>Transactional</v>
      </c>
      <c r="Z3324" s="24" t="s">
        <v>2277</v>
      </c>
      <c r="AA3324" s="32">
        <v>7</v>
      </c>
      <c r="AB3324" s="24">
        <v>6</v>
      </c>
      <c r="AC3324" s="25">
        <v>46001</v>
      </c>
      <c r="AD3324" s="24" t="s">
        <v>661</v>
      </c>
      <c r="AE3324" s="24" t="s">
        <v>11157</v>
      </c>
      <c r="AF3324" s="24" t="s">
        <v>59</v>
      </c>
      <c r="AG3324" s="24" t="s">
        <v>59</v>
      </c>
      <c r="AH3324" s="24" t="s">
        <v>59</v>
      </c>
      <c r="AI3324" s="24" t="s">
        <v>13355</v>
      </c>
      <c r="AJ3324" s="24" t="s">
        <v>59</v>
      </c>
      <c r="AK3324" s="24" t="s">
        <v>101</v>
      </c>
      <c r="AL3324" s="24" t="s">
        <v>70</v>
      </c>
      <c r="AM3324" s="24" t="s">
        <v>60</v>
      </c>
      <c r="AN3324" s="24" t="s">
        <v>8471</v>
      </c>
      <c r="AO3324" s="24">
        <v>0</v>
      </c>
      <c r="AP3324" s="24" t="s">
        <v>13356</v>
      </c>
      <c r="AQ3324" s="24" t="s">
        <v>13357</v>
      </c>
      <c r="AR3324" s="24" t="s">
        <v>13358</v>
      </c>
      <c r="AS3324" s="89">
        <f t="shared" si="663"/>
        <v>9</v>
      </c>
      <c r="AT3324" s="24" t="s">
        <v>5065</v>
      </c>
    </row>
    <row r="3325" spans="1:46" x14ac:dyDescent="0.5">
      <c r="A3325" s="24">
        <v>3510</v>
      </c>
      <c r="B3325" s="24" t="s">
        <v>506</v>
      </c>
      <c r="C3325" s="24"/>
      <c r="D3325" s="24" t="s">
        <v>12757</v>
      </c>
      <c r="E3325" s="24" t="s">
        <v>13359</v>
      </c>
      <c r="F3325" s="77" t="str">
        <f t="shared" si="657"/>
        <v>London School of Hygiene and Tropical Medicine</v>
      </c>
      <c r="G3325" s="24" t="s">
        <v>12757</v>
      </c>
      <c r="H3325" s="24" t="s">
        <v>12697</v>
      </c>
      <c r="I3325" s="24" t="s">
        <v>12698</v>
      </c>
      <c r="J3325" s="24" t="s">
        <v>97</v>
      </c>
      <c r="K3325" s="27" t="s">
        <v>10205</v>
      </c>
      <c r="L3325" s="25">
        <v>45292</v>
      </c>
      <c r="M3325" s="25">
        <v>47118</v>
      </c>
      <c r="N3325" s="81">
        <f t="shared" si="664"/>
        <v>47483</v>
      </c>
      <c r="O3325" s="77" t="str">
        <f t="shared" ca="1" si="665"/>
        <v>Live</v>
      </c>
      <c r="P3325" s="77" t="str" cm="1">
        <f t="array" aca="1" ref="P3325" ca="1">_xlfn.IFS((N3325-TODAY())&gt;=547,"06 Expires over 18 months",(N3325-TODAY())&gt;=365,"05 Expires in 18 months",(N3325-TODAY())&gt;=183,"04 Expires in 12 months",(N3325-TODAY())&gt;=92,"03 Expires in 6 months",(N3325-TODAY())&gt;=31,"02 Expires in 3 months",(N3325-TODAY())&gt;=0,"01 Expires in 30 days",(N3325-TODAY())&gt;=-31,"01 Expired last 30 days",(N3325-TODAY())&gt;=-92,"02 Expired last 3 months",(N3325-TODAY())&gt;=-183,"03 Expired last 6 months",(N3325-TODAY())&gt;=-365,"04 Expired last 12 months",(N3325-TODAY())&gt;=-547,"05 Expired last 18 months",TRUE,"06 Expired over 18 months")</f>
        <v>06 Expires over 18 months</v>
      </c>
      <c r="Q3325" s="68">
        <v>75322.83</v>
      </c>
      <c r="R3325" s="98">
        <f t="shared" si="662"/>
        <v>445660.07749999996</v>
      </c>
      <c r="S3325" s="77" t="str" cm="1">
        <f t="array" ref="S3325">_xlfn.IFS(R3325&gt;5000000,"Gold",R3325&gt;=500000,"Silver",R3325&gt;30000,"Bronze",TRUE,"Transactional")</f>
        <v>Bronze</v>
      </c>
      <c r="T3325" s="24"/>
      <c r="U3325" s="27"/>
      <c r="V3325" s="27"/>
      <c r="W3325" s="77" t="str">
        <f t="shared" si="660"/>
        <v>Yes</v>
      </c>
      <c r="X3325" s="77" t="str">
        <f>IFERROR(_xlfn.XLOOKUP(J3325&amp;"||"&amp;K3325,'Mapping Ref.'!$J$2:$J$538,'Mapping Ref.'!$K$2:$K$538),"")</f>
        <v>Corporate</v>
      </c>
      <c r="Y3325" s="77" t="str" cm="1">
        <f t="array" ref="Y3325">_xlfn.IFS(R3325&gt;2000000,"For Publication",R3325&gt;100000,"PID",R3325&gt;30000,"RFQ",TRUE,"Transactional")</f>
        <v>PID</v>
      </c>
      <c r="Z3325" s="24" t="s">
        <v>8586</v>
      </c>
      <c r="AA3325" s="32">
        <v>24</v>
      </c>
      <c r="AB3325" s="24">
        <v>12</v>
      </c>
      <c r="AC3325" s="25">
        <v>46001</v>
      </c>
      <c r="AD3325" s="24" t="s">
        <v>58</v>
      </c>
      <c r="AE3325" s="24" t="s">
        <v>8347</v>
      </c>
      <c r="AF3325" s="24" t="s">
        <v>60</v>
      </c>
      <c r="AG3325" s="24" t="s">
        <v>60</v>
      </c>
      <c r="AH3325" s="24" t="s">
        <v>60</v>
      </c>
      <c r="AI3325" s="24" t="s">
        <v>12758</v>
      </c>
      <c r="AJ3325" s="24" t="s">
        <v>59</v>
      </c>
      <c r="AK3325" s="24" t="s">
        <v>86</v>
      </c>
      <c r="AL3325" s="24" t="s">
        <v>70</v>
      </c>
      <c r="AM3325" s="24" t="s">
        <v>59</v>
      </c>
      <c r="AN3325" s="24" t="s">
        <v>59</v>
      </c>
      <c r="AO3325" s="24">
        <v>0</v>
      </c>
      <c r="AP3325" s="24"/>
      <c r="AQ3325" s="24" t="s">
        <v>13360</v>
      </c>
      <c r="AR3325" s="24" t="s">
        <v>13361</v>
      </c>
      <c r="AS3325" s="89">
        <f t="shared" si="663"/>
        <v>71</v>
      </c>
      <c r="AT3325" s="24"/>
    </row>
    <row r="3326" spans="1:46" x14ac:dyDescent="0.5">
      <c r="A3326" s="24">
        <v>3511</v>
      </c>
      <c r="B3326" s="24" t="s">
        <v>506</v>
      </c>
      <c r="C3326" s="24"/>
      <c r="D3326" s="24" t="s">
        <v>13362</v>
      </c>
      <c r="E3326" s="24" t="s">
        <v>5924</v>
      </c>
      <c r="F3326" s="77" t="str">
        <f t="shared" si="657"/>
        <v>Workin Progress</v>
      </c>
      <c r="G3326" s="24" t="s">
        <v>13363</v>
      </c>
      <c r="H3326" s="24" t="s">
        <v>13313</v>
      </c>
      <c r="I3326" s="24" t="s">
        <v>13313</v>
      </c>
      <c r="J3326" s="24" t="s">
        <v>190</v>
      </c>
      <c r="K3326" s="27" t="s">
        <v>2234</v>
      </c>
      <c r="L3326" s="25">
        <v>46001</v>
      </c>
      <c r="M3326" s="25">
        <v>46365</v>
      </c>
      <c r="N3326" s="81">
        <f t="shared" si="664"/>
        <v>46730</v>
      </c>
      <c r="O3326" s="77" t="str">
        <f t="shared" ca="1" si="665"/>
        <v>Live</v>
      </c>
      <c r="P3326" s="77" t="str" cm="1">
        <f t="array" aca="1" ref="P3326" ca="1">_xlfn.IFS((N3326-TODAY())&gt;=547,"06 Expires over 18 months",(N3326-TODAY())&gt;=365,"05 Expires in 18 months",(N3326-TODAY())&gt;=183,"04 Expires in 12 months",(N3326-TODAY())&gt;=92,"03 Expires in 6 months",(N3326-TODAY())&gt;=31,"02 Expires in 3 months",(N3326-TODAY())&gt;=0,"01 Expires in 30 days",(N3326-TODAY())&gt;=-31,"01 Expired last 30 days",(N3326-TODAY())&gt;=-92,"02 Expired last 3 months",(N3326-TODAY())&gt;=-183,"03 Expired last 6 months",(N3326-TODAY())&gt;=-365,"04 Expired last 12 months",(N3326-TODAY())&gt;=-547,"05 Expired last 18 months",TRUE,"06 Expired over 18 months")</f>
        <v>05 Expires in 18 months</v>
      </c>
      <c r="Q3326" s="68">
        <v>5000</v>
      </c>
      <c r="R3326" s="98">
        <f t="shared" si="662"/>
        <v>9583.3333333333339</v>
      </c>
      <c r="S3326" s="77" t="str" cm="1">
        <f t="array" ref="S3326">_xlfn.IFS(R3326&gt;5000000,"Gold",R3326&gt;=500000,"Silver",R3326&gt;30000,"Bronze",TRUE,"Transactional")</f>
        <v>Transactional</v>
      </c>
      <c r="T3326" s="24"/>
      <c r="U3326" s="27"/>
      <c r="V3326" s="27"/>
      <c r="W3326" s="77" t="str">
        <f t="shared" si="660"/>
        <v>Yes</v>
      </c>
      <c r="X3326" s="77" t="str">
        <f>IFERROR(_xlfn.XLOOKUP(J3326&amp;"||"&amp;K3326,'Mapping Ref.'!$J$2:$J$538,'Mapping Ref.'!$K$2:$K$538),"")</f>
        <v>Childrens &amp; Adults</v>
      </c>
      <c r="Y3326" s="77" t="str" cm="1">
        <f t="array" ref="Y3326">_xlfn.IFS(R3326&gt;2000000,"For Publication",R3326&gt;100000,"PID",R3326&gt;30000,"RFQ",TRUE,"Transactional")</f>
        <v>Transactional</v>
      </c>
      <c r="Z3326" s="24" t="s">
        <v>8586</v>
      </c>
      <c r="AA3326" s="32">
        <v>12</v>
      </c>
      <c r="AB3326" s="24">
        <v>12</v>
      </c>
      <c r="AC3326" s="25">
        <v>46001</v>
      </c>
      <c r="AD3326" s="24" t="s">
        <v>58</v>
      </c>
      <c r="AE3326" s="24" t="s">
        <v>8375</v>
      </c>
      <c r="AF3326" s="24" t="s">
        <v>59</v>
      </c>
      <c r="AG3326" s="24" t="s">
        <v>59</v>
      </c>
      <c r="AH3326" s="24" t="s">
        <v>60</v>
      </c>
      <c r="AI3326" s="24">
        <v>8481995</v>
      </c>
      <c r="AJ3326" s="24" t="s">
        <v>60</v>
      </c>
      <c r="AK3326" s="24" t="s">
        <v>101</v>
      </c>
      <c r="AL3326" s="24" t="s">
        <v>70</v>
      </c>
      <c r="AM3326" s="24" t="s">
        <v>59</v>
      </c>
      <c r="AN3326" s="24" t="s">
        <v>59</v>
      </c>
      <c r="AO3326" s="24">
        <v>0</v>
      </c>
      <c r="AP3326" s="24"/>
      <c r="AQ3326" s="24" t="s">
        <v>13364</v>
      </c>
      <c r="AR3326" s="24" t="s">
        <v>13365</v>
      </c>
      <c r="AS3326" s="89">
        <f t="shared" si="663"/>
        <v>23</v>
      </c>
      <c r="AT3326" s="24"/>
    </row>
    <row r="3327" spans="1:46" x14ac:dyDescent="0.5">
      <c r="A3327" s="24">
        <v>3512</v>
      </c>
      <c r="B3327" s="24" t="s">
        <v>506</v>
      </c>
      <c r="C3327" s="24"/>
      <c r="D3327" s="24" t="s">
        <v>13366</v>
      </c>
      <c r="E3327" s="24" t="s">
        <v>13367</v>
      </c>
      <c r="F3327" s="77" t="str">
        <f t="shared" si="657"/>
        <v>Susan Ventris</v>
      </c>
      <c r="G3327" s="24" t="s">
        <v>13366</v>
      </c>
      <c r="H3327" s="24" t="s">
        <v>11539</v>
      </c>
      <c r="I3327" s="24" t="s">
        <v>11539</v>
      </c>
      <c r="J3327" s="24" t="s">
        <v>190</v>
      </c>
      <c r="K3327" s="27" t="s">
        <v>6369</v>
      </c>
      <c r="L3327" s="25">
        <v>46001</v>
      </c>
      <c r="M3327" s="25">
        <v>46731</v>
      </c>
      <c r="N3327" s="81">
        <f t="shared" si="664"/>
        <v>46731</v>
      </c>
      <c r="O3327" s="77" t="str">
        <f t="shared" ca="1" si="665"/>
        <v>Live</v>
      </c>
      <c r="P3327" s="77" t="str" cm="1">
        <f t="array" aca="1" ref="P3327" ca="1">_xlfn.IFS((N3327-TODAY())&gt;=547,"06 Expires over 18 months",(N3327-TODAY())&gt;=365,"05 Expires in 18 months",(N3327-TODAY())&gt;=183,"04 Expires in 12 months",(N3327-TODAY())&gt;=92,"03 Expires in 6 months",(N3327-TODAY())&gt;=31,"02 Expires in 3 months",(N3327-TODAY())&gt;=0,"01 Expires in 30 days",(N3327-TODAY())&gt;=-31,"01 Expired last 30 days",(N3327-TODAY())&gt;=-92,"02 Expired last 3 months",(N3327-TODAY())&gt;=-183,"03 Expired last 6 months",(N3327-TODAY())&gt;=-365,"04 Expired last 12 months",(N3327-TODAY())&gt;=-547,"05 Expired last 18 months",TRUE,"06 Expired over 18 months")</f>
        <v>05 Expires in 18 months</v>
      </c>
      <c r="Q3327" s="68">
        <v>2500</v>
      </c>
      <c r="R3327" s="98">
        <f t="shared" si="662"/>
        <v>5000</v>
      </c>
      <c r="S3327" s="77" t="str" cm="1">
        <f t="array" ref="S3327">_xlfn.IFS(R3327&gt;5000000,"Gold",R3327&gt;=500000,"Silver",R3327&gt;30000,"Bronze",TRUE,"Transactional")</f>
        <v>Transactional</v>
      </c>
      <c r="T3327" s="24"/>
      <c r="U3327" s="27"/>
      <c r="V3327" s="27"/>
      <c r="W3327" s="77" t="str">
        <f t="shared" si="660"/>
        <v>No</v>
      </c>
      <c r="X3327" s="77" t="str">
        <f>IFERROR(_xlfn.XLOOKUP(J3327&amp;"||"&amp;K3327,'Mapping Ref.'!$J$2:$J$538,'Mapping Ref.'!$K$2:$K$538),"")</f>
        <v>Childrens &amp; Adults</v>
      </c>
      <c r="Y3327" s="77" t="str" cm="1">
        <f t="array" ref="Y3327">_xlfn.IFS(R3327&gt;2000000,"For Publication",R3327&gt;100000,"PID",R3327&gt;30000,"RFQ",TRUE,"Transactional")</f>
        <v>Transactional</v>
      </c>
      <c r="Z3327" s="24" t="s">
        <v>2277</v>
      </c>
      <c r="AA3327" s="32">
        <v>24</v>
      </c>
      <c r="AB3327" s="24">
        <v>0</v>
      </c>
      <c r="AC3327" s="25">
        <v>46001</v>
      </c>
      <c r="AD3327" s="24" t="s">
        <v>58</v>
      </c>
      <c r="AE3327" s="24" t="s">
        <v>8471</v>
      </c>
      <c r="AF3327" s="24" t="s">
        <v>60</v>
      </c>
      <c r="AG3327" s="24" t="s">
        <v>60</v>
      </c>
      <c r="AH3327" s="24" t="s">
        <v>60</v>
      </c>
      <c r="AI3327" s="24" t="s">
        <v>8471</v>
      </c>
      <c r="AJ3327" s="24" t="s">
        <v>59</v>
      </c>
      <c r="AK3327" s="24" t="s">
        <v>101</v>
      </c>
      <c r="AL3327" s="24" t="s">
        <v>8595</v>
      </c>
      <c r="AM3327" s="24" t="s">
        <v>60</v>
      </c>
      <c r="AN3327" s="24" t="s">
        <v>8471</v>
      </c>
      <c r="AO3327" s="24">
        <v>0</v>
      </c>
      <c r="AP3327" s="24" t="s">
        <v>7583</v>
      </c>
      <c r="AQ3327" s="24" t="s">
        <v>13366</v>
      </c>
      <c r="AR3327" s="24" t="s">
        <v>13368</v>
      </c>
      <c r="AS3327" s="89">
        <f t="shared" si="663"/>
        <v>24</v>
      </c>
      <c r="AT3327" s="24"/>
    </row>
    <row r="3328" spans="1:46" x14ac:dyDescent="0.5">
      <c r="A3328" s="24">
        <v>3513</v>
      </c>
      <c r="B3328" s="24" t="s">
        <v>506</v>
      </c>
      <c r="C3328" s="24"/>
      <c r="D3328" s="24" t="s">
        <v>13369</v>
      </c>
      <c r="E3328" s="24" t="s">
        <v>13370</v>
      </c>
      <c r="F3328" s="77" t="str">
        <f t="shared" si="657"/>
        <v>Metro Fire Safety Group</v>
      </c>
      <c r="G3328" s="24" t="s">
        <v>13371</v>
      </c>
      <c r="H3328" s="24" t="s">
        <v>13372</v>
      </c>
      <c r="I3328" s="24" t="s">
        <v>12378</v>
      </c>
      <c r="J3328" s="24" t="s">
        <v>107</v>
      </c>
      <c r="K3328" s="27" t="s">
        <v>1397</v>
      </c>
      <c r="L3328" s="25">
        <v>45999</v>
      </c>
      <c r="M3328" s="25">
        <v>46363</v>
      </c>
      <c r="N3328" s="81">
        <f t="shared" si="664"/>
        <v>46728</v>
      </c>
      <c r="O3328" s="77" t="str">
        <f t="shared" ca="1" si="665"/>
        <v>Live</v>
      </c>
      <c r="P3328" s="77" t="str" cm="1">
        <f t="array" aca="1" ref="P3328" ca="1">_xlfn.IFS((N3328-TODAY())&gt;=547,"06 Expires over 18 months",(N3328-TODAY())&gt;=365,"05 Expires in 18 months",(N3328-TODAY())&gt;=183,"04 Expires in 12 months",(N3328-TODAY())&gt;=92,"03 Expires in 6 months",(N3328-TODAY())&gt;=31,"02 Expires in 3 months",(N3328-TODAY())&gt;=0,"01 Expires in 30 days",(N3328-TODAY())&gt;=-31,"01 Expired last 30 days",(N3328-TODAY())&gt;=-92,"02 Expired last 3 months",(N3328-TODAY())&gt;=-183,"03 Expired last 6 months",(N3328-TODAY())&gt;=-365,"04 Expired last 12 months",(N3328-TODAY())&gt;=-547,"05 Expired last 18 months",TRUE,"06 Expired over 18 months")</f>
        <v>05 Expires in 18 months</v>
      </c>
      <c r="Q3328" s="65">
        <v>225388.39</v>
      </c>
      <c r="R3328" s="98">
        <f t="shared" si="662"/>
        <v>431994.41416666674</v>
      </c>
      <c r="S3328" s="77" t="str" cm="1">
        <f t="array" ref="S3328">_xlfn.IFS(R3328&gt;5000000,"Gold",R3328&gt;=500000,"Silver",R3328&gt;30000,"Bronze",TRUE,"Transactional")</f>
        <v>Bronze</v>
      </c>
      <c r="T3328" s="24"/>
      <c r="U3328" s="27"/>
      <c r="V3328" s="27"/>
      <c r="W3328" s="77" t="str">
        <f t="shared" si="660"/>
        <v>Yes</v>
      </c>
      <c r="X3328" s="77" t="str">
        <f>IFERROR(_xlfn.XLOOKUP(J3328&amp;"||"&amp;K3328,'Mapping Ref.'!$J$2:$J$538,'Mapping Ref.'!$K$2:$K$538),"")</f>
        <v>Construction &amp; Estates</v>
      </c>
      <c r="Y3328" s="77" t="str" cm="1">
        <f t="array" ref="Y3328">_xlfn.IFS(R3328&gt;2000000,"For Publication",R3328&gt;100000,"PID",R3328&gt;30000,"RFQ",TRUE,"Transactional")</f>
        <v>PID</v>
      </c>
      <c r="Z3328" s="24" t="s">
        <v>2277</v>
      </c>
      <c r="AA3328" s="32">
        <v>12</v>
      </c>
      <c r="AB3328" s="24">
        <v>12</v>
      </c>
      <c r="AC3328" s="25">
        <v>46002</v>
      </c>
      <c r="AD3328" s="24" t="s">
        <v>58</v>
      </c>
      <c r="AE3328" s="24" t="s">
        <v>13373</v>
      </c>
      <c r="AF3328" s="24" t="s">
        <v>60</v>
      </c>
      <c r="AG3328" s="24" t="s">
        <v>59</v>
      </c>
      <c r="AH3328" s="24" t="s">
        <v>60</v>
      </c>
      <c r="AI3328" s="24">
        <v>9301473</v>
      </c>
      <c r="AJ3328" s="24" t="s">
        <v>60</v>
      </c>
      <c r="AK3328" s="24" t="s">
        <v>86</v>
      </c>
      <c r="AL3328" s="24" t="s">
        <v>70</v>
      </c>
      <c r="AM3328" s="24" t="s">
        <v>60</v>
      </c>
      <c r="AN3328" s="24" t="s">
        <v>59</v>
      </c>
      <c r="AO3328" s="24">
        <v>0</v>
      </c>
      <c r="AP3328" s="24"/>
      <c r="AQ3328" s="24" t="s">
        <v>13374</v>
      </c>
      <c r="AR3328" s="24" t="s">
        <v>13375</v>
      </c>
      <c r="AS3328" s="89">
        <f t="shared" ref="AS3328:AS3355" si="666">DATEDIF(L3328,N3328,"m")</f>
        <v>23</v>
      </c>
      <c r="AT3328" s="24"/>
    </row>
    <row r="3329" spans="1:46" x14ac:dyDescent="0.5">
      <c r="A3329" s="24">
        <v>3514</v>
      </c>
      <c r="B3329" s="24" t="s">
        <v>506</v>
      </c>
      <c r="C3329" s="24"/>
      <c r="D3329" s="24" t="s">
        <v>13376</v>
      </c>
      <c r="E3329" s="24" t="s">
        <v>13377</v>
      </c>
      <c r="F3329" s="77" t="str">
        <f t="shared" si="657"/>
        <v>Digistaff</v>
      </c>
      <c r="G3329" s="24" t="s">
        <v>13378</v>
      </c>
      <c r="H3329" s="24" t="s">
        <v>3739</v>
      </c>
      <c r="I3329" s="24" t="s">
        <v>3739</v>
      </c>
      <c r="J3329" s="24" t="s">
        <v>52</v>
      </c>
      <c r="K3329" s="27" t="s">
        <v>11269</v>
      </c>
      <c r="L3329" s="25">
        <v>45992</v>
      </c>
      <c r="M3329" s="25">
        <v>46356</v>
      </c>
      <c r="N3329" s="81">
        <f t="shared" si="664"/>
        <v>46721</v>
      </c>
      <c r="O3329" s="77" t="str">
        <f t="shared" ca="1" si="665"/>
        <v>Live</v>
      </c>
      <c r="P3329" s="77" t="str" cm="1">
        <f t="array" aca="1" ref="P3329" ca="1">_xlfn.IFS((N3329-TODAY())&gt;=547,"06 Expires over 18 months",(N3329-TODAY())&gt;=365,"05 Expires in 18 months",(N3329-TODAY())&gt;=183,"04 Expires in 12 months",(N3329-TODAY())&gt;=92,"03 Expires in 6 months",(N3329-TODAY())&gt;=31,"02 Expires in 3 months",(N3329-TODAY())&gt;=0,"01 Expires in 30 days",(N3329-TODAY())&gt;=-31,"01 Expired last 30 days",(N3329-TODAY())&gt;=-92,"02 Expired last 3 months",(N3329-TODAY())&gt;=-183,"03 Expired last 6 months",(N3329-TODAY())&gt;=-365,"04 Expired last 12 months",(N3329-TODAY())&gt;=-547,"05 Expired last 18 months",TRUE,"06 Expired over 18 months")</f>
        <v>05 Expires in 18 months</v>
      </c>
      <c r="Q3329" s="65">
        <v>71200</v>
      </c>
      <c r="R3329" s="98">
        <f t="shared" si="662"/>
        <v>136466.66666666666</v>
      </c>
      <c r="S3329" s="77" t="str" cm="1">
        <f t="array" ref="S3329">_xlfn.IFS(R3329&gt;5000000,"Gold",R3329&gt;=500000,"Silver",R3329&gt;30000,"Bronze",TRUE,"Transactional")</f>
        <v>Bronze</v>
      </c>
      <c r="T3329" s="24"/>
      <c r="U3329" s="27"/>
      <c r="V3329" s="27"/>
      <c r="W3329" s="77" t="str">
        <f t="shared" si="660"/>
        <v>Yes</v>
      </c>
      <c r="X3329" s="77" t="str">
        <f>IFERROR(_xlfn.XLOOKUP(J3329&amp;"||"&amp;K3329,'Mapping Ref.'!$J$2:$J$538,'Mapping Ref.'!$K$2:$K$538),"")</f>
        <v>Corporate</v>
      </c>
      <c r="Y3329" s="77" t="str" cm="1">
        <f t="array" ref="Y3329">_xlfn.IFS(R3329&gt;2000000,"For Publication",R3329&gt;100000,"PID",R3329&gt;30000,"RFQ",TRUE,"Transactional")</f>
        <v>PID</v>
      </c>
      <c r="Z3329" s="24" t="s">
        <v>8586</v>
      </c>
      <c r="AA3329" s="32">
        <v>12</v>
      </c>
      <c r="AB3329" s="24">
        <v>12</v>
      </c>
      <c r="AC3329" s="25">
        <v>46002</v>
      </c>
      <c r="AD3329" s="24" t="s">
        <v>58</v>
      </c>
      <c r="AE3329" s="24" t="s">
        <v>8304</v>
      </c>
      <c r="AF3329" s="24" t="s">
        <v>59</v>
      </c>
      <c r="AG3329" s="24" t="s">
        <v>59</v>
      </c>
      <c r="AH3329" s="24" t="s">
        <v>60</v>
      </c>
      <c r="AI3329" s="24">
        <v>10854657</v>
      </c>
      <c r="AJ3329" s="24" t="s">
        <v>59</v>
      </c>
      <c r="AK3329" s="24" t="s">
        <v>86</v>
      </c>
      <c r="AL3329" s="24" t="s">
        <v>70</v>
      </c>
      <c r="AM3329" s="24" t="s">
        <v>60</v>
      </c>
      <c r="AN3329" s="24" t="s">
        <v>8471</v>
      </c>
      <c r="AO3329" s="24">
        <v>0</v>
      </c>
      <c r="AP3329" s="24" t="s">
        <v>8681</v>
      </c>
      <c r="AQ3329" s="24" t="s">
        <v>13379</v>
      </c>
      <c r="AR3329" s="24" t="s">
        <v>13380</v>
      </c>
      <c r="AS3329" s="89">
        <f t="shared" si="666"/>
        <v>23</v>
      </c>
      <c r="AT3329" s="24"/>
    </row>
    <row r="3330" spans="1:46" x14ac:dyDescent="0.5">
      <c r="A3330" s="24">
        <v>3515</v>
      </c>
      <c r="B3330" s="24" t="s">
        <v>506</v>
      </c>
      <c r="C3330" s="24"/>
      <c r="D3330" s="24" t="s">
        <v>13381</v>
      </c>
      <c r="E3330" s="24" t="s">
        <v>13382</v>
      </c>
      <c r="F3330" s="77" t="str">
        <f t="shared" ref="F3330:F3393" si="667">IF(AT3330&lt;&gt;"",AT3330,G3330)</f>
        <v>Ndima Healthcare Ltd</v>
      </c>
      <c r="G3330" s="24" t="s">
        <v>13381</v>
      </c>
      <c r="H3330" s="24" t="s">
        <v>13383</v>
      </c>
      <c r="I3330" s="24" t="s">
        <v>13383</v>
      </c>
      <c r="J3330" s="24" t="s">
        <v>190</v>
      </c>
      <c r="K3330" s="27" t="s">
        <v>13384</v>
      </c>
      <c r="L3330" s="25">
        <v>46003</v>
      </c>
      <c r="M3330" s="25">
        <v>46733</v>
      </c>
      <c r="N3330" s="81">
        <f t="shared" ref="N3330:N3355" si="668">EDATE(M3330,AB3330)</f>
        <v>47464</v>
      </c>
      <c r="O3330" s="77" t="str">
        <f t="shared" ref="O3330:O3355" ca="1" si="669">IF(N3330&lt;TODAY(),"Expired","Live")</f>
        <v>Live</v>
      </c>
      <c r="P3330" s="77" t="str" cm="1">
        <f t="array" aca="1" ref="P3330" ca="1">_xlfn.IFS((N3330-TODAY())&gt;=547,"06 Expires over 18 months",(N3330-TODAY())&gt;=365,"05 Expires in 18 months",(N3330-TODAY())&gt;=183,"04 Expires in 12 months",(N3330-TODAY())&gt;=92,"03 Expires in 6 months",(N3330-TODAY())&gt;=31,"02 Expires in 3 months",(N3330-TODAY())&gt;=0,"01 Expires in 30 days",(N3330-TODAY())&gt;=-31,"01 Expired last 30 days",(N3330-TODAY())&gt;=-92,"02 Expired last 3 months",(N3330-TODAY())&gt;=-183,"03 Expired last 6 months",(N3330-TODAY())&gt;=-365,"04 Expired last 12 months",(N3330-TODAY())&gt;=-547,"05 Expired last 18 months",TRUE,"06 Expired over 18 months")</f>
        <v>06 Expires over 18 months</v>
      </c>
      <c r="Q3330" s="68">
        <v>1000</v>
      </c>
      <c r="R3330" s="98">
        <f t="shared" si="662"/>
        <v>4000</v>
      </c>
      <c r="S3330" s="77" t="str" cm="1">
        <f t="array" ref="S3330">_xlfn.IFS(R3330&gt;5000000,"Gold",R3330&gt;=500000,"Silver",R3330&gt;30000,"Bronze",TRUE,"Transactional")</f>
        <v>Transactional</v>
      </c>
      <c r="T3330" s="24"/>
      <c r="U3330" s="27"/>
      <c r="V3330" s="27"/>
      <c r="W3330" s="77" t="str">
        <f t="shared" ref="W3330:W3393" si="670">IF(AB3330&gt;0,"Yes","No")</f>
        <v>Yes</v>
      </c>
      <c r="X3330" s="77" t="str">
        <f>IFERROR(_xlfn.XLOOKUP(J3330&amp;"||"&amp;K3330,'Mapping Ref.'!$J$2:$J$538,'Mapping Ref.'!$K$2:$K$538),"")</f>
        <v>Childrens &amp; Adults</v>
      </c>
      <c r="Y3330" s="77" t="str" cm="1">
        <f t="array" ref="Y3330">_xlfn.IFS(R3330&gt;2000000,"For Publication",R3330&gt;100000,"PID",R3330&gt;30000,"RFQ",TRUE,"Transactional")</f>
        <v>Transactional</v>
      </c>
      <c r="Z3330" s="24" t="s">
        <v>8586</v>
      </c>
      <c r="AA3330" s="32">
        <v>24</v>
      </c>
      <c r="AB3330" s="24">
        <v>24</v>
      </c>
      <c r="AC3330" s="25">
        <v>46003</v>
      </c>
      <c r="AD3330" s="24" t="s">
        <v>58</v>
      </c>
      <c r="AE3330" s="24" t="s">
        <v>8375</v>
      </c>
      <c r="AF3330" s="24" t="s">
        <v>60</v>
      </c>
      <c r="AG3330" s="24" t="s">
        <v>60</v>
      </c>
      <c r="AH3330" s="24" t="s">
        <v>60</v>
      </c>
      <c r="AI3330" s="24">
        <v>12288528</v>
      </c>
      <c r="AJ3330" s="24" t="s">
        <v>60</v>
      </c>
      <c r="AK3330" s="24" t="s">
        <v>101</v>
      </c>
      <c r="AL3330" s="24" t="s">
        <v>70</v>
      </c>
      <c r="AM3330" s="24" t="s">
        <v>60</v>
      </c>
      <c r="AN3330" s="24" t="s">
        <v>59</v>
      </c>
      <c r="AO3330" s="24">
        <v>0</v>
      </c>
      <c r="AP3330" s="24"/>
      <c r="AQ3330" s="24" t="s">
        <v>7840</v>
      </c>
      <c r="AR3330" s="24" t="s">
        <v>13385</v>
      </c>
      <c r="AS3330" s="89">
        <f t="shared" si="666"/>
        <v>48</v>
      </c>
      <c r="AT3330" s="24"/>
    </row>
    <row r="3331" spans="1:46" x14ac:dyDescent="0.5">
      <c r="A3331" s="24">
        <v>3516</v>
      </c>
      <c r="B3331" s="24"/>
      <c r="C3331" s="24"/>
      <c r="D3331" s="24" t="s">
        <v>13386</v>
      </c>
      <c r="E3331" s="24" t="s">
        <v>13387</v>
      </c>
      <c r="F3331" s="77" t="str">
        <f t="shared" si="667"/>
        <v>ISS MEDICLEAN LIMITED</v>
      </c>
      <c r="G3331" s="24" t="s">
        <v>13388</v>
      </c>
      <c r="H3331" s="24" t="s">
        <v>784</v>
      </c>
      <c r="I3331" s="24" t="s">
        <v>1128</v>
      </c>
      <c r="J3331" s="24" t="s">
        <v>321</v>
      </c>
      <c r="K3331" s="27" t="s">
        <v>3201</v>
      </c>
      <c r="L3331" s="25">
        <v>46001</v>
      </c>
      <c r="M3331" s="25">
        <v>46034</v>
      </c>
      <c r="N3331" s="81">
        <f t="shared" si="668"/>
        <v>46034</v>
      </c>
      <c r="O3331" s="77" t="str">
        <f t="shared" ca="1" si="669"/>
        <v>Expired</v>
      </c>
      <c r="P3331" s="77" t="str" cm="1">
        <f t="array" aca="1" ref="P3331" ca="1">_xlfn.IFS((N3331-TODAY())&gt;=547,"06 Expires over 18 months",(N3331-TODAY())&gt;=365,"05 Expires in 18 months",(N3331-TODAY())&gt;=183,"04 Expires in 12 months",(N3331-TODAY())&gt;=92,"03 Expires in 6 months",(N3331-TODAY())&gt;=31,"02 Expires in 3 months",(N3331-TODAY())&gt;=0,"01 Expires in 30 days",(N3331-TODAY())&gt;=-31,"01 Expired last 30 days",(N3331-TODAY())&gt;=-92,"02 Expired last 3 months",(N3331-TODAY())&gt;=-183,"03 Expired last 6 months",(N3331-TODAY())&gt;=-365,"04 Expired last 12 months",(N3331-TODAY())&gt;=-547,"05 Expired last 18 months",TRUE,"06 Expired over 18 months")</f>
        <v>04 Expired last 12 months</v>
      </c>
      <c r="Q3331" s="104"/>
      <c r="R3331" s="98">
        <v>0</v>
      </c>
      <c r="S3331" s="77" t="str" cm="1">
        <f t="array" ref="S3331">_xlfn.IFS(R3331&gt;5000000,"Gold",R3331&gt;=500000,"Silver",R3331&gt;30000,"Bronze",TRUE,"Transactional")</f>
        <v>Transactional</v>
      </c>
      <c r="T3331" s="24"/>
      <c r="U3331" s="27"/>
      <c r="V3331" s="27"/>
      <c r="W3331" s="77" t="str">
        <f t="shared" si="670"/>
        <v>No</v>
      </c>
      <c r="X3331" s="77" t="str">
        <f>IFERROR(_xlfn.XLOOKUP(J3331&amp;"||"&amp;K3331,'Mapping Ref.'!$J$2:$J$538,'Mapping Ref.'!$K$2:$K$538),"")</f>
        <v>Corporate</v>
      </c>
      <c r="Y3331" s="77" t="str" cm="1">
        <f t="array" ref="Y3331">_xlfn.IFS(R3331&gt;2000000,"For Publication",R3331&gt;100000,"PID",R3331&gt;30000,"RFQ",TRUE,"Transactional")</f>
        <v>Transactional</v>
      </c>
      <c r="Z3331" s="24" t="s">
        <v>2277</v>
      </c>
      <c r="AA3331" s="32">
        <v>0</v>
      </c>
      <c r="AB3331" s="24">
        <v>0</v>
      </c>
      <c r="AC3331" s="25">
        <v>46003</v>
      </c>
      <c r="AD3331" s="24" t="s">
        <v>58</v>
      </c>
      <c r="AE3331" s="24" t="s">
        <v>9432</v>
      </c>
      <c r="AF3331" s="24" t="s">
        <v>60</v>
      </c>
      <c r="AG3331" s="24" t="s">
        <v>60</v>
      </c>
      <c r="AH3331" s="24" t="s">
        <v>60</v>
      </c>
      <c r="AI3331" s="24">
        <v>1659837</v>
      </c>
      <c r="AJ3331" s="24" t="s">
        <v>59</v>
      </c>
      <c r="AK3331" s="24" t="s">
        <v>101</v>
      </c>
      <c r="AL3331" s="24" t="s">
        <v>70</v>
      </c>
      <c r="AM3331" s="24" t="s">
        <v>60</v>
      </c>
      <c r="AN3331" s="24" t="s">
        <v>59</v>
      </c>
      <c r="AO3331" s="24">
        <v>0</v>
      </c>
      <c r="AP3331" s="24" t="s">
        <v>8471</v>
      </c>
      <c r="AQ3331" s="24" t="s">
        <v>13389</v>
      </c>
      <c r="AR3331" s="24" t="s">
        <v>13390</v>
      </c>
      <c r="AS3331" s="89">
        <f t="shared" si="666"/>
        <v>1</v>
      </c>
      <c r="AT3331" s="24" t="s">
        <v>4862</v>
      </c>
    </row>
    <row r="3332" spans="1:46" x14ac:dyDescent="0.5">
      <c r="A3332" s="24">
        <v>3517</v>
      </c>
      <c r="B3332" s="24" t="s">
        <v>506</v>
      </c>
      <c r="C3332" s="24"/>
      <c r="D3332" s="24" t="s">
        <v>13391</v>
      </c>
      <c r="E3332" s="24" t="s">
        <v>13392</v>
      </c>
      <c r="F3332" s="77" t="str">
        <f t="shared" si="667"/>
        <v>Prior+Partners Ltd</v>
      </c>
      <c r="G3332" s="24" t="s">
        <v>13393</v>
      </c>
      <c r="H3332" s="24" t="s">
        <v>784</v>
      </c>
      <c r="I3332" s="24" t="s">
        <v>1128</v>
      </c>
      <c r="J3332" s="24" t="s">
        <v>321</v>
      </c>
      <c r="K3332" s="27" t="s">
        <v>3201</v>
      </c>
      <c r="L3332" s="25">
        <v>45987</v>
      </c>
      <c r="M3332" s="25">
        <v>46048</v>
      </c>
      <c r="N3332" s="81">
        <f t="shared" si="668"/>
        <v>46048</v>
      </c>
      <c r="O3332" s="77" t="str">
        <f t="shared" ca="1" si="669"/>
        <v>Expired</v>
      </c>
      <c r="P3332" s="77" t="str" cm="1">
        <f t="array" aca="1" ref="P3332" ca="1">_xlfn.IFS((N3332-TODAY())&gt;=547,"06 Expires over 18 months",(N3332-TODAY())&gt;=365,"05 Expires in 18 months",(N3332-TODAY())&gt;=183,"04 Expires in 12 months",(N3332-TODAY())&gt;=92,"03 Expires in 6 months",(N3332-TODAY())&gt;=31,"02 Expires in 3 months",(N3332-TODAY())&gt;=0,"01 Expires in 30 days",(N3332-TODAY())&gt;=-31,"01 Expired last 30 days",(N3332-TODAY())&gt;=-92,"02 Expired last 3 months",(N3332-TODAY())&gt;=-183,"03 Expired last 6 months",(N3332-TODAY())&gt;=-365,"04 Expired last 12 months",(N3332-TODAY())&gt;=-547,"05 Expired last 18 months",TRUE,"06 Expired over 18 months")</f>
        <v>04 Expired last 12 months</v>
      </c>
      <c r="Q3332" s="104"/>
      <c r="R3332" s="98">
        <v>0</v>
      </c>
      <c r="S3332" s="77" t="str" cm="1">
        <f t="array" ref="S3332">_xlfn.IFS(R3332&gt;5000000,"Gold",R3332&gt;=500000,"Silver",R3332&gt;30000,"Bronze",TRUE,"Transactional")</f>
        <v>Transactional</v>
      </c>
      <c r="T3332" s="24"/>
      <c r="U3332" s="27"/>
      <c r="V3332" s="27"/>
      <c r="W3332" s="77" t="str">
        <f t="shared" si="670"/>
        <v>No</v>
      </c>
      <c r="X3332" s="77" t="str">
        <f>IFERROR(_xlfn.XLOOKUP(J3332&amp;"||"&amp;K3332,'Mapping Ref.'!$J$2:$J$538,'Mapping Ref.'!$K$2:$K$538),"")</f>
        <v>Corporate</v>
      </c>
      <c r="Y3332" s="77" t="str" cm="1">
        <f t="array" ref="Y3332">_xlfn.IFS(R3332&gt;2000000,"For Publication",R3332&gt;100000,"PID",R3332&gt;30000,"RFQ",TRUE,"Transactional")</f>
        <v>Transactional</v>
      </c>
      <c r="Z3332" s="24" t="s">
        <v>2277</v>
      </c>
      <c r="AA3332" s="32">
        <v>0</v>
      </c>
      <c r="AB3332" s="24">
        <v>0</v>
      </c>
      <c r="AC3332" s="25">
        <v>46003</v>
      </c>
      <c r="AD3332" s="24" t="s">
        <v>58</v>
      </c>
      <c r="AE3332" s="24" t="s">
        <v>9432</v>
      </c>
      <c r="AF3332" s="24" t="s">
        <v>60</v>
      </c>
      <c r="AG3332" s="24" t="s">
        <v>60</v>
      </c>
      <c r="AH3332" s="24" t="s">
        <v>60</v>
      </c>
      <c r="AI3332" s="24">
        <v>10463462</v>
      </c>
      <c r="AJ3332" s="24" t="s">
        <v>59</v>
      </c>
      <c r="AK3332" s="24" t="s">
        <v>101</v>
      </c>
      <c r="AL3332" s="24" t="s">
        <v>70</v>
      </c>
      <c r="AM3332" s="24" t="s">
        <v>60</v>
      </c>
      <c r="AN3332" s="24" t="s">
        <v>59</v>
      </c>
      <c r="AO3332" s="24">
        <v>0</v>
      </c>
      <c r="AP3332" s="24" t="s">
        <v>8471</v>
      </c>
      <c r="AQ3332" s="24" t="s">
        <v>13394</v>
      </c>
      <c r="AR3332" s="24" t="s">
        <v>13395</v>
      </c>
      <c r="AS3332" s="89">
        <f t="shared" si="666"/>
        <v>2</v>
      </c>
      <c r="AT3332" s="24"/>
    </row>
    <row r="3333" spans="1:46" x14ac:dyDescent="0.5">
      <c r="A3333" s="24">
        <v>3518</v>
      </c>
      <c r="B3333" s="24" t="s">
        <v>506</v>
      </c>
      <c r="C3333" s="24"/>
      <c r="D3333" s="24" t="s">
        <v>13396</v>
      </c>
      <c r="E3333" s="24" t="s">
        <v>13397</v>
      </c>
      <c r="F3333" s="77" t="str">
        <f t="shared" si="667"/>
        <v>MISS M MARISOL CORDOBA CLAROS T/A LA MODISTA CIC</v>
      </c>
      <c r="G3333" s="24" t="s">
        <v>13396</v>
      </c>
      <c r="H3333" s="24" t="s">
        <v>13398</v>
      </c>
      <c r="I3333" s="24" t="s">
        <v>972</v>
      </c>
      <c r="J3333" s="24" t="s">
        <v>107</v>
      </c>
      <c r="K3333" s="27" t="s">
        <v>4641</v>
      </c>
      <c r="L3333" s="25">
        <v>45813</v>
      </c>
      <c r="M3333" s="25">
        <v>46203</v>
      </c>
      <c r="N3333" s="81">
        <f t="shared" si="668"/>
        <v>46203</v>
      </c>
      <c r="O3333" s="77" t="str">
        <f t="shared" ca="1" si="669"/>
        <v>Expired</v>
      </c>
      <c r="P3333" s="77" t="str" cm="1">
        <f t="array" aca="1" ref="P3333" ca="1">_xlfn.IFS((N3333-TODAY())&gt;=547,"06 Expires over 18 months",(N3333-TODAY())&gt;=365,"05 Expires in 18 months",(N3333-TODAY())&gt;=183,"04 Expires in 12 months",(N3333-TODAY())&gt;=92,"03 Expires in 6 months",(N3333-TODAY())&gt;=31,"02 Expires in 3 months",(N3333-TODAY())&gt;=0,"01 Expires in 30 days",(N3333-TODAY())&gt;=-31,"01 Expired last 30 days",(N3333-TODAY())&gt;=-92,"02 Expired last 3 months",(N3333-TODAY())&gt;=-183,"03 Expired last 6 months",(N3333-TODAY())&gt;=-365,"04 Expired last 12 months",(N3333-TODAY())&gt;=-547,"05 Expired last 18 months",TRUE,"06 Expired over 18 months")</f>
        <v>02 Expired last 3 months</v>
      </c>
      <c r="Q3333" s="65">
        <v>11220</v>
      </c>
      <c r="R3333" s="98">
        <f>MAX(Q3333,Q3333*N(AS3333)/12)</f>
        <v>11220</v>
      </c>
      <c r="S3333" s="77" t="str" cm="1">
        <f t="array" ref="S3333">_xlfn.IFS(R3333&gt;5000000,"Gold",R3333&gt;=500000,"Silver",R3333&gt;30000,"Bronze",TRUE,"Transactional")</f>
        <v>Transactional</v>
      </c>
      <c r="T3333" s="24"/>
      <c r="U3333" s="27"/>
      <c r="V3333" s="27"/>
      <c r="W3333" s="77" t="str">
        <f t="shared" si="670"/>
        <v>No</v>
      </c>
      <c r="X3333" s="77" t="str">
        <f>IFERROR(_xlfn.XLOOKUP(J3333&amp;"||"&amp;K3333,'Mapping Ref.'!$J$2:$J$538,'Mapping Ref.'!$K$2:$K$538),"")</f>
        <v>Construction &amp; Estates</v>
      </c>
      <c r="Y3333" s="77" t="str" cm="1">
        <f t="array" ref="Y3333">_xlfn.IFS(R3333&gt;2000000,"For Publication",R3333&gt;100000,"PID",R3333&gt;30000,"RFQ",TRUE,"Transactional")</f>
        <v>Transactional</v>
      </c>
      <c r="Z3333" s="24" t="s">
        <v>2277</v>
      </c>
      <c r="AA3333" s="32">
        <v>12</v>
      </c>
      <c r="AB3333" s="24">
        <v>0</v>
      </c>
      <c r="AC3333" s="25">
        <v>46006</v>
      </c>
      <c r="AD3333" s="24" t="s">
        <v>58</v>
      </c>
      <c r="AE3333" s="24" t="s">
        <v>8467</v>
      </c>
      <c r="AF3333" s="24" t="s">
        <v>59</v>
      </c>
      <c r="AG3333" s="24" t="s">
        <v>59</v>
      </c>
      <c r="AH3333" s="24" t="s">
        <v>59</v>
      </c>
      <c r="AI3333" s="24" t="s">
        <v>8681</v>
      </c>
      <c r="AJ3333" s="24" t="s">
        <v>59</v>
      </c>
      <c r="AK3333" s="24" t="s">
        <v>86</v>
      </c>
      <c r="AL3333" s="24" t="s">
        <v>70</v>
      </c>
      <c r="AM3333" s="24" t="s">
        <v>59</v>
      </c>
      <c r="AN3333" s="24" t="s">
        <v>59</v>
      </c>
      <c r="AO3333" s="24">
        <v>0</v>
      </c>
      <c r="AP3333" s="24"/>
      <c r="AQ3333" s="24" t="s">
        <v>13399</v>
      </c>
      <c r="AR3333" s="24" t="s">
        <v>13400</v>
      </c>
      <c r="AS3333" s="89">
        <f t="shared" si="666"/>
        <v>12</v>
      </c>
      <c r="AT3333" s="24"/>
    </row>
    <row r="3334" spans="1:46" x14ac:dyDescent="0.5">
      <c r="A3334" s="24">
        <v>3519</v>
      </c>
      <c r="B3334" s="24" t="s">
        <v>506</v>
      </c>
      <c r="C3334" s="24"/>
      <c r="D3334" s="24" t="s">
        <v>13401</v>
      </c>
      <c r="E3334" s="24" t="s">
        <v>13402</v>
      </c>
      <c r="F3334" s="77" t="str">
        <f t="shared" si="667"/>
        <v>Acoustico UK Limited t/a Cheshire Soundproofing</v>
      </c>
      <c r="G3334" s="24" t="s">
        <v>13403</v>
      </c>
      <c r="H3334" s="24" t="s">
        <v>784</v>
      </c>
      <c r="I3334" s="24" t="s">
        <v>1128</v>
      </c>
      <c r="J3334" s="24" t="s">
        <v>321</v>
      </c>
      <c r="K3334" s="27" t="s">
        <v>3201</v>
      </c>
      <c r="L3334" s="25">
        <v>45989</v>
      </c>
      <c r="M3334" s="25">
        <v>46080</v>
      </c>
      <c r="N3334" s="81">
        <f t="shared" si="668"/>
        <v>46080</v>
      </c>
      <c r="O3334" s="77" t="str">
        <f t="shared" ca="1" si="669"/>
        <v>Expired</v>
      </c>
      <c r="P3334" s="77" t="str" cm="1">
        <f t="array" aca="1" ref="P3334" ca="1">_xlfn.IFS((N3334-TODAY())&gt;=547,"06 Expires over 18 months",(N3334-TODAY())&gt;=365,"05 Expires in 18 months",(N3334-TODAY())&gt;=183,"04 Expires in 12 months",(N3334-TODAY())&gt;=92,"03 Expires in 6 months",(N3334-TODAY())&gt;=31,"02 Expires in 3 months",(N3334-TODAY())&gt;=0,"01 Expires in 30 days",(N3334-TODAY())&gt;=-31,"01 Expired last 30 days",(N3334-TODAY())&gt;=-92,"02 Expired last 3 months",(N3334-TODAY())&gt;=-183,"03 Expired last 6 months",(N3334-TODAY())&gt;=-365,"04 Expired last 12 months",(N3334-TODAY())&gt;=-547,"05 Expired last 18 months",TRUE,"06 Expired over 18 months")</f>
        <v>03 Expired last 6 months</v>
      </c>
      <c r="Q3334" s="104"/>
      <c r="R3334" s="98">
        <v>0</v>
      </c>
      <c r="S3334" s="77" t="str" cm="1">
        <f t="array" ref="S3334">_xlfn.IFS(R3334&gt;5000000,"Gold",R3334&gt;=500000,"Silver",R3334&gt;30000,"Bronze",TRUE,"Transactional")</f>
        <v>Transactional</v>
      </c>
      <c r="T3334" s="24"/>
      <c r="U3334" s="27"/>
      <c r="V3334" s="27"/>
      <c r="W3334" s="77" t="str">
        <f t="shared" si="670"/>
        <v>No</v>
      </c>
      <c r="X3334" s="77" t="str">
        <f>IFERROR(_xlfn.XLOOKUP(J3334&amp;"||"&amp;K3334,'Mapping Ref.'!$J$2:$J$538,'Mapping Ref.'!$K$2:$K$538),"")</f>
        <v>Corporate</v>
      </c>
      <c r="Y3334" s="77" t="str" cm="1">
        <f t="array" ref="Y3334">_xlfn.IFS(R3334&gt;2000000,"For Publication",R3334&gt;100000,"PID",R3334&gt;30000,"RFQ",TRUE,"Transactional")</f>
        <v>Transactional</v>
      </c>
      <c r="Z3334" s="24" t="s">
        <v>2277</v>
      </c>
      <c r="AA3334" s="32">
        <v>0</v>
      </c>
      <c r="AB3334" s="24">
        <v>0</v>
      </c>
      <c r="AC3334" s="25">
        <v>46007</v>
      </c>
      <c r="AD3334" s="24" t="s">
        <v>58</v>
      </c>
      <c r="AE3334" s="24" t="s">
        <v>12437</v>
      </c>
      <c r="AF3334" s="24" t="s">
        <v>60</v>
      </c>
      <c r="AG3334" s="24" t="s">
        <v>60</v>
      </c>
      <c r="AH3334" s="24" t="s">
        <v>60</v>
      </c>
      <c r="AI3334" s="24">
        <v>11447877</v>
      </c>
      <c r="AJ3334" s="24" t="s">
        <v>59</v>
      </c>
      <c r="AK3334" s="24" t="s">
        <v>101</v>
      </c>
      <c r="AL3334" s="24" t="s">
        <v>70</v>
      </c>
      <c r="AM3334" s="24" t="s">
        <v>60</v>
      </c>
      <c r="AN3334" s="24" t="s">
        <v>59</v>
      </c>
      <c r="AO3334" s="24">
        <v>0</v>
      </c>
      <c r="AP3334" s="24" t="s">
        <v>8471</v>
      </c>
      <c r="AQ3334" s="24" t="s">
        <v>13404</v>
      </c>
      <c r="AR3334" s="24" t="s">
        <v>13405</v>
      </c>
      <c r="AS3334" s="89">
        <f t="shared" si="666"/>
        <v>2</v>
      </c>
      <c r="AT3334" s="24"/>
    </row>
    <row r="3335" spans="1:46" x14ac:dyDescent="0.5">
      <c r="A3335" s="24">
        <v>3520</v>
      </c>
      <c r="B3335" s="24" t="s">
        <v>506</v>
      </c>
      <c r="C3335" s="24"/>
      <c r="D3335" s="24" t="s">
        <v>13406</v>
      </c>
      <c r="E3335" s="24" t="s">
        <v>13407</v>
      </c>
      <c r="F3335" s="77" t="str">
        <f t="shared" si="667"/>
        <v>METRO SRM</v>
      </c>
      <c r="G3335" s="24" t="s">
        <v>4379</v>
      </c>
      <c r="H3335" s="24" t="s">
        <v>11061</v>
      </c>
      <c r="I3335" s="24" t="s">
        <v>4852</v>
      </c>
      <c r="J3335" s="24" t="s">
        <v>52</v>
      </c>
      <c r="K3335" s="27" t="s">
        <v>920</v>
      </c>
      <c r="L3335" s="25">
        <v>45992</v>
      </c>
      <c r="M3335" s="25">
        <v>46721</v>
      </c>
      <c r="N3335" s="81">
        <f t="shared" si="668"/>
        <v>46721</v>
      </c>
      <c r="O3335" s="77" t="str">
        <f t="shared" ca="1" si="669"/>
        <v>Live</v>
      </c>
      <c r="P3335" s="77" t="str" cm="1">
        <f t="array" aca="1" ref="P3335" ca="1">_xlfn.IFS((N3335-TODAY())&gt;=547,"06 Expires over 18 months",(N3335-TODAY())&gt;=365,"05 Expires in 18 months",(N3335-TODAY())&gt;=183,"04 Expires in 12 months",(N3335-TODAY())&gt;=92,"03 Expires in 6 months",(N3335-TODAY())&gt;=31,"02 Expires in 3 months",(N3335-TODAY())&gt;=0,"01 Expires in 30 days",(N3335-TODAY())&gt;=-31,"01 Expired last 30 days",(N3335-TODAY())&gt;=-92,"02 Expired last 3 months",(N3335-TODAY())&gt;=-183,"03 Expired last 6 months",(N3335-TODAY())&gt;=-365,"04 Expired last 12 months",(N3335-TODAY())&gt;=-547,"05 Expired last 18 months",TRUE,"06 Expired over 18 months")</f>
        <v>05 Expires in 18 months</v>
      </c>
      <c r="Q3335" s="65">
        <v>40000</v>
      </c>
      <c r="R3335" s="98">
        <f t="shared" ref="R3335:R3347" si="671">MAX(Q3335,Q3335*N(AS3335)/12)</f>
        <v>76666.666666666672</v>
      </c>
      <c r="S3335" s="77" t="str" cm="1">
        <f t="array" ref="S3335">_xlfn.IFS(R3335&gt;5000000,"Gold",R3335&gt;=500000,"Silver",R3335&gt;30000,"Bronze",TRUE,"Transactional")</f>
        <v>Bronze</v>
      </c>
      <c r="T3335" s="24"/>
      <c r="U3335" s="27"/>
      <c r="V3335" s="27"/>
      <c r="W3335" s="77" t="str">
        <f t="shared" si="670"/>
        <v>No</v>
      </c>
      <c r="X3335" s="77" t="str">
        <f>IFERROR(_xlfn.XLOOKUP(J3335&amp;"||"&amp;K3335,'Mapping Ref.'!$J$2:$J$538,'Mapping Ref.'!$K$2:$K$538),"")</f>
        <v>Construction &amp; Estates</v>
      </c>
      <c r="Y3335" s="77" t="str" cm="1">
        <f t="array" ref="Y3335">_xlfn.IFS(R3335&gt;2000000,"For Publication",R3335&gt;100000,"PID",R3335&gt;30000,"RFQ",TRUE,"Transactional")</f>
        <v>RFQ</v>
      </c>
      <c r="Z3335" s="24" t="s">
        <v>8586</v>
      </c>
      <c r="AA3335" s="32">
        <v>24</v>
      </c>
      <c r="AB3335" s="24">
        <v>0</v>
      </c>
      <c r="AC3335" s="25">
        <v>46007</v>
      </c>
      <c r="AD3335" s="24" t="s">
        <v>58</v>
      </c>
      <c r="AE3335" s="53" t="s">
        <v>13408</v>
      </c>
      <c r="AF3335" s="24" t="s">
        <v>60</v>
      </c>
      <c r="AG3335" s="24" t="s">
        <v>60</v>
      </c>
      <c r="AH3335" s="24" t="s">
        <v>60</v>
      </c>
      <c r="AI3335" s="24" t="s">
        <v>4380</v>
      </c>
      <c r="AJ3335" s="24" t="s">
        <v>60</v>
      </c>
      <c r="AK3335" s="24" t="s">
        <v>86</v>
      </c>
      <c r="AL3335" s="24" t="s">
        <v>70</v>
      </c>
      <c r="AM3335" s="24" t="s">
        <v>60</v>
      </c>
      <c r="AN3335" s="24" t="s">
        <v>59</v>
      </c>
      <c r="AO3335" s="24">
        <v>0</v>
      </c>
      <c r="AP3335" s="24"/>
      <c r="AQ3335" s="24" t="s">
        <v>13374</v>
      </c>
      <c r="AR3335" s="24" t="s">
        <v>13409</v>
      </c>
      <c r="AS3335" s="89">
        <f t="shared" si="666"/>
        <v>23</v>
      </c>
      <c r="AT3335" s="24" t="s">
        <v>4381</v>
      </c>
    </row>
    <row r="3336" spans="1:46" x14ac:dyDescent="0.5">
      <c r="A3336" s="24">
        <v>3521</v>
      </c>
      <c r="B3336" s="24" t="s">
        <v>506</v>
      </c>
      <c r="C3336" s="24"/>
      <c r="D3336" s="24" t="s">
        <v>9928</v>
      </c>
      <c r="E3336" s="24" t="s">
        <v>13410</v>
      </c>
      <c r="F3336" s="77" t="str">
        <f t="shared" si="667"/>
        <v>MR MICHAEL EDWARDS</v>
      </c>
      <c r="G3336" s="24" t="s">
        <v>9928</v>
      </c>
      <c r="H3336" s="24" t="s">
        <v>3282</v>
      </c>
      <c r="I3336" s="24" t="s">
        <v>10463</v>
      </c>
      <c r="J3336" s="24" t="s">
        <v>107</v>
      </c>
      <c r="K3336" s="27" t="s">
        <v>3283</v>
      </c>
      <c r="L3336" s="25">
        <v>46008</v>
      </c>
      <c r="M3336" s="25">
        <v>46374</v>
      </c>
      <c r="N3336" s="81">
        <f t="shared" si="668"/>
        <v>46374</v>
      </c>
      <c r="O3336" s="77" t="str">
        <f t="shared" ca="1" si="669"/>
        <v>Live</v>
      </c>
      <c r="P3336" s="77" t="str" cm="1">
        <f t="array" aca="1" ref="P3336" ca="1">_xlfn.IFS((N3336-TODAY())&gt;=547,"06 Expires over 18 months",(N3336-TODAY())&gt;=365,"05 Expires in 18 months",(N3336-TODAY())&gt;=183,"04 Expires in 12 months",(N3336-TODAY())&gt;=92,"03 Expires in 6 months",(N3336-TODAY())&gt;=31,"02 Expires in 3 months",(N3336-TODAY())&gt;=0,"01 Expires in 30 days",(N3336-TODAY())&gt;=-31,"01 Expired last 30 days",(N3336-TODAY())&gt;=-92,"02 Expired last 3 months",(N3336-TODAY())&gt;=-183,"03 Expired last 6 months",(N3336-TODAY())&gt;=-365,"04 Expired last 12 months",(N3336-TODAY())&gt;=-547,"05 Expired last 18 months",TRUE,"06 Expired over 18 months")</f>
        <v>03 Expires in 6 months</v>
      </c>
      <c r="Q3336" s="65">
        <v>22897</v>
      </c>
      <c r="R3336" s="98">
        <f t="shared" si="671"/>
        <v>22897</v>
      </c>
      <c r="S3336" s="77" t="str" cm="1">
        <f t="array" ref="S3336">_xlfn.IFS(R3336&gt;5000000,"Gold",R3336&gt;=500000,"Silver",R3336&gt;30000,"Bronze",TRUE,"Transactional")</f>
        <v>Transactional</v>
      </c>
      <c r="T3336" s="24"/>
      <c r="U3336" s="27"/>
      <c r="V3336" s="27"/>
      <c r="W3336" s="77" t="str">
        <f t="shared" si="670"/>
        <v>No</v>
      </c>
      <c r="X3336" s="77" t="str">
        <f>IFERROR(_xlfn.XLOOKUP(J3336&amp;"||"&amp;K3336,'Mapping Ref.'!$J$2:$J$538,'Mapping Ref.'!$K$2:$K$538),"")</f>
        <v>Construction &amp; Estates</v>
      </c>
      <c r="Y3336" s="77" t="str" cm="1">
        <f t="array" ref="Y3336">_xlfn.IFS(R3336&gt;2000000,"For Publication",R3336&gt;100000,"PID",R3336&gt;30000,"RFQ",TRUE,"Transactional")</f>
        <v>Transactional</v>
      </c>
      <c r="Z3336" s="24" t="s">
        <v>2277</v>
      </c>
      <c r="AA3336" s="32">
        <v>12</v>
      </c>
      <c r="AB3336" s="24">
        <v>0</v>
      </c>
      <c r="AC3336" s="25">
        <v>46008</v>
      </c>
      <c r="AD3336" s="24" t="s">
        <v>102</v>
      </c>
      <c r="AE3336" s="24" t="s">
        <v>8375</v>
      </c>
      <c r="AF3336" s="24" t="s">
        <v>59</v>
      </c>
      <c r="AG3336" s="24" t="s">
        <v>59</v>
      </c>
      <c r="AH3336" s="24" t="s">
        <v>60</v>
      </c>
      <c r="AI3336" s="24" t="s">
        <v>8471</v>
      </c>
      <c r="AJ3336" s="24" t="s">
        <v>59</v>
      </c>
      <c r="AK3336" s="24" t="s">
        <v>101</v>
      </c>
      <c r="AL3336" s="24" t="s">
        <v>123</v>
      </c>
      <c r="AM3336" s="24" t="s">
        <v>60</v>
      </c>
      <c r="AN3336" s="24" t="s">
        <v>59</v>
      </c>
      <c r="AO3336" s="24">
        <v>0</v>
      </c>
      <c r="AP3336" s="24"/>
      <c r="AQ3336" s="24" t="s">
        <v>11599</v>
      </c>
      <c r="AR3336" s="24" t="s">
        <v>9932</v>
      </c>
      <c r="AS3336" s="89">
        <f t="shared" si="666"/>
        <v>12</v>
      </c>
      <c r="AT3336" s="24" t="s">
        <v>9933</v>
      </c>
    </row>
    <row r="3337" spans="1:46" x14ac:dyDescent="0.5">
      <c r="A3337" s="24">
        <v>3522</v>
      </c>
      <c r="B3337" s="24" t="s">
        <v>506</v>
      </c>
      <c r="C3337" s="24"/>
      <c r="D3337" s="24" t="s">
        <v>13411</v>
      </c>
      <c r="E3337" s="24" t="s">
        <v>13412</v>
      </c>
      <c r="F3337" s="77" t="str">
        <f t="shared" si="667"/>
        <v>West London Business Ltd</v>
      </c>
      <c r="G3337" s="24" t="s">
        <v>13413</v>
      </c>
      <c r="H3337" s="24" t="s">
        <v>8237</v>
      </c>
      <c r="I3337" s="24" t="s">
        <v>9970</v>
      </c>
      <c r="J3337" s="24" t="s">
        <v>321</v>
      </c>
      <c r="K3337" s="27" t="s">
        <v>8802</v>
      </c>
      <c r="L3337" s="25">
        <v>45763</v>
      </c>
      <c r="M3337" s="25">
        <v>46112</v>
      </c>
      <c r="N3337" s="81">
        <f t="shared" si="668"/>
        <v>46112</v>
      </c>
      <c r="O3337" s="77" t="str">
        <f t="shared" ca="1" si="669"/>
        <v>Expired</v>
      </c>
      <c r="P3337" s="77" t="str" cm="1">
        <f t="array" aca="1" ref="P3337" ca="1">_xlfn.IFS((N3337-TODAY())&gt;=547,"06 Expires over 18 months",(N3337-TODAY())&gt;=365,"05 Expires in 18 months",(N3337-TODAY())&gt;=183,"04 Expires in 12 months",(N3337-TODAY())&gt;=92,"03 Expires in 6 months",(N3337-TODAY())&gt;=31,"02 Expires in 3 months",(N3337-TODAY())&gt;=0,"01 Expires in 30 days",(N3337-TODAY())&gt;=-31,"01 Expired last 30 days",(N3337-TODAY())&gt;=-92,"02 Expired last 3 months",(N3337-TODAY())&gt;=-183,"03 Expired last 6 months",(N3337-TODAY())&gt;=-365,"04 Expired last 12 months",(N3337-TODAY())&gt;=-547,"05 Expired last 18 months",TRUE,"06 Expired over 18 months")</f>
        <v>03 Expired last 6 months</v>
      </c>
      <c r="Q3337" s="65">
        <v>25000</v>
      </c>
      <c r="R3337" s="98">
        <f t="shared" si="671"/>
        <v>25000</v>
      </c>
      <c r="S3337" s="77" t="str" cm="1">
        <f t="array" ref="S3337">_xlfn.IFS(R3337&gt;5000000,"Gold",R3337&gt;=500000,"Silver",R3337&gt;30000,"Bronze",TRUE,"Transactional")</f>
        <v>Transactional</v>
      </c>
      <c r="T3337" s="24"/>
      <c r="U3337" s="27"/>
      <c r="V3337" s="27"/>
      <c r="W3337" s="77" t="str">
        <f t="shared" si="670"/>
        <v>No</v>
      </c>
      <c r="X3337" s="77" t="str">
        <f>IFERROR(_xlfn.XLOOKUP(J3337&amp;"||"&amp;K3337,'Mapping Ref.'!$J$2:$J$538,'Mapping Ref.'!$K$2:$K$538),"")</f>
        <v>Corporate</v>
      </c>
      <c r="Y3337" s="77" t="str" cm="1">
        <f t="array" ref="Y3337">_xlfn.IFS(R3337&gt;2000000,"For Publication",R3337&gt;100000,"PID",R3337&gt;30000,"RFQ",TRUE,"Transactional")</f>
        <v>Transactional</v>
      </c>
      <c r="Z3337" s="24" t="s">
        <v>2277</v>
      </c>
      <c r="AA3337" s="32">
        <v>12</v>
      </c>
      <c r="AB3337" s="24">
        <v>0</v>
      </c>
      <c r="AC3337" s="25">
        <v>46008</v>
      </c>
      <c r="AD3337" s="24" t="s">
        <v>58</v>
      </c>
      <c r="AE3337" s="24" t="s">
        <v>8375</v>
      </c>
      <c r="AF3337" s="24" t="s">
        <v>60</v>
      </c>
      <c r="AG3337" s="24" t="s">
        <v>59</v>
      </c>
      <c r="AH3337" s="24" t="s">
        <v>60</v>
      </c>
      <c r="AI3337" s="24">
        <v>2934029</v>
      </c>
      <c r="AJ3337" s="24" t="s">
        <v>60</v>
      </c>
      <c r="AK3337" s="24" t="s">
        <v>101</v>
      </c>
      <c r="AL3337" s="24" t="s">
        <v>70</v>
      </c>
      <c r="AM3337" s="24" t="s">
        <v>60</v>
      </c>
      <c r="AN3337" s="24" t="s">
        <v>59</v>
      </c>
      <c r="AO3337" s="24">
        <v>0</v>
      </c>
      <c r="AP3337" s="24"/>
      <c r="AQ3337" s="24" t="s">
        <v>11079</v>
      </c>
      <c r="AR3337" s="24" t="s">
        <v>11080</v>
      </c>
      <c r="AS3337" s="89">
        <f t="shared" si="666"/>
        <v>11</v>
      </c>
      <c r="AT3337" s="24"/>
    </row>
    <row r="3338" spans="1:46" x14ac:dyDescent="0.5">
      <c r="A3338" s="24">
        <v>3523</v>
      </c>
      <c r="B3338" s="24" t="s">
        <v>506</v>
      </c>
      <c r="C3338" s="24"/>
      <c r="D3338" s="24" t="s">
        <v>13414</v>
      </c>
      <c r="E3338" s="24" t="s">
        <v>13415</v>
      </c>
      <c r="F3338" s="77" t="str">
        <f t="shared" si="667"/>
        <v>ACTION WEST LONDON</v>
      </c>
      <c r="G3338" s="24" t="s">
        <v>9577</v>
      </c>
      <c r="H3338" s="24" t="s">
        <v>8237</v>
      </c>
      <c r="I3338" s="24" t="s">
        <v>9970</v>
      </c>
      <c r="J3338" s="24" t="s">
        <v>321</v>
      </c>
      <c r="K3338" s="27" t="s">
        <v>8802</v>
      </c>
      <c r="L3338" s="25">
        <v>45761</v>
      </c>
      <c r="M3338" s="25">
        <v>46112</v>
      </c>
      <c r="N3338" s="81">
        <f t="shared" si="668"/>
        <v>46112</v>
      </c>
      <c r="O3338" s="77" t="str">
        <f t="shared" ca="1" si="669"/>
        <v>Expired</v>
      </c>
      <c r="P3338" s="77" t="str" cm="1">
        <f t="array" aca="1" ref="P3338" ca="1">_xlfn.IFS((N3338-TODAY())&gt;=547,"06 Expires over 18 months",(N3338-TODAY())&gt;=365,"05 Expires in 18 months",(N3338-TODAY())&gt;=183,"04 Expires in 12 months",(N3338-TODAY())&gt;=92,"03 Expires in 6 months",(N3338-TODAY())&gt;=31,"02 Expires in 3 months",(N3338-TODAY())&gt;=0,"01 Expires in 30 days",(N3338-TODAY())&gt;=-31,"01 Expired last 30 days",(N3338-TODAY())&gt;=-92,"02 Expired last 3 months",(N3338-TODAY())&gt;=-183,"03 Expired last 6 months",(N3338-TODAY())&gt;=-365,"04 Expired last 12 months",(N3338-TODAY())&gt;=-547,"05 Expired last 18 months",TRUE,"06 Expired over 18 months")</f>
        <v>03 Expired last 6 months</v>
      </c>
      <c r="Q3338" s="65">
        <v>29999</v>
      </c>
      <c r="R3338" s="98">
        <f t="shared" si="671"/>
        <v>29999</v>
      </c>
      <c r="S3338" s="77" t="str" cm="1">
        <f t="array" ref="S3338">_xlfn.IFS(R3338&gt;5000000,"Gold",R3338&gt;=500000,"Silver",R3338&gt;30000,"Bronze",TRUE,"Transactional")</f>
        <v>Transactional</v>
      </c>
      <c r="T3338" s="24"/>
      <c r="U3338" s="27"/>
      <c r="V3338" s="27"/>
      <c r="W3338" s="77" t="str">
        <f t="shared" si="670"/>
        <v>No</v>
      </c>
      <c r="X3338" s="77" t="str">
        <f>IFERROR(_xlfn.XLOOKUP(J3338&amp;"||"&amp;K3338,'Mapping Ref.'!$J$2:$J$538,'Mapping Ref.'!$K$2:$K$538),"")</f>
        <v>Corporate</v>
      </c>
      <c r="Y3338" s="77" t="str" cm="1">
        <f t="array" ref="Y3338">_xlfn.IFS(R3338&gt;2000000,"For Publication",R3338&gt;100000,"PID",R3338&gt;30000,"RFQ",TRUE,"Transactional")</f>
        <v>Transactional</v>
      </c>
      <c r="Z3338" s="24" t="s">
        <v>2277</v>
      </c>
      <c r="AA3338" s="32">
        <v>12</v>
      </c>
      <c r="AB3338" s="24">
        <v>0</v>
      </c>
      <c r="AC3338" s="25">
        <v>46008</v>
      </c>
      <c r="AD3338" s="24" t="s">
        <v>58</v>
      </c>
      <c r="AE3338" s="24" t="s">
        <v>8375</v>
      </c>
      <c r="AF3338" s="24" t="s">
        <v>60</v>
      </c>
      <c r="AG3338" s="24" t="s">
        <v>59</v>
      </c>
      <c r="AH3338" s="24" t="s">
        <v>60</v>
      </c>
      <c r="AI3338" s="24">
        <v>3647635</v>
      </c>
      <c r="AJ3338" s="24" t="s">
        <v>60</v>
      </c>
      <c r="AK3338" s="24" t="s">
        <v>101</v>
      </c>
      <c r="AL3338" s="24" t="s">
        <v>70</v>
      </c>
      <c r="AM3338" s="24" t="s">
        <v>60</v>
      </c>
      <c r="AN3338" s="24" t="s">
        <v>59</v>
      </c>
      <c r="AO3338" s="24">
        <v>0</v>
      </c>
      <c r="AP3338" s="24"/>
      <c r="AQ3338" s="24" t="s">
        <v>13416</v>
      </c>
      <c r="AR3338" s="24" t="s">
        <v>13417</v>
      </c>
      <c r="AS3338" s="89">
        <f t="shared" si="666"/>
        <v>11</v>
      </c>
      <c r="AT3338" s="24" t="s">
        <v>9580</v>
      </c>
    </row>
    <row r="3339" spans="1:46" x14ac:dyDescent="0.5">
      <c r="A3339" s="24">
        <v>3524</v>
      </c>
      <c r="B3339" s="24" t="s">
        <v>506</v>
      </c>
      <c r="C3339" s="24"/>
      <c r="D3339" s="24" t="s">
        <v>13418</v>
      </c>
      <c r="E3339" s="24" t="s">
        <v>13419</v>
      </c>
      <c r="F3339" s="77" t="str">
        <f t="shared" si="667"/>
        <v>PRAGMATIX ADVISORY LIMITED</v>
      </c>
      <c r="G3339" s="24" t="s">
        <v>13418</v>
      </c>
      <c r="H3339" s="24" t="s">
        <v>13420</v>
      </c>
      <c r="I3339" s="24" t="s">
        <v>972</v>
      </c>
      <c r="J3339" s="24" t="s">
        <v>107</v>
      </c>
      <c r="K3339" s="27" t="s">
        <v>1681</v>
      </c>
      <c r="L3339" s="25">
        <v>45971</v>
      </c>
      <c r="M3339" s="25">
        <v>46122</v>
      </c>
      <c r="N3339" s="81">
        <f t="shared" si="668"/>
        <v>46122</v>
      </c>
      <c r="O3339" s="77" t="str">
        <f t="shared" ca="1" si="669"/>
        <v>Expired</v>
      </c>
      <c r="P3339" s="77" t="str" cm="1">
        <f t="array" aca="1" ref="P3339" ca="1">_xlfn.IFS((N3339-TODAY())&gt;=547,"06 Expires over 18 months",(N3339-TODAY())&gt;=365,"05 Expires in 18 months",(N3339-TODAY())&gt;=183,"04 Expires in 12 months",(N3339-TODAY())&gt;=92,"03 Expires in 6 months",(N3339-TODAY())&gt;=31,"02 Expires in 3 months",(N3339-TODAY())&gt;=0,"01 Expires in 30 days",(N3339-TODAY())&gt;=-31,"01 Expired last 30 days",(N3339-TODAY())&gt;=-92,"02 Expired last 3 months",(N3339-TODAY())&gt;=-183,"03 Expired last 6 months",(N3339-TODAY())&gt;=-365,"04 Expired last 12 months",(N3339-TODAY())&gt;=-547,"05 Expired last 18 months",TRUE,"06 Expired over 18 months")</f>
        <v>03 Expired last 6 months</v>
      </c>
      <c r="Q3339" s="65">
        <v>46750</v>
      </c>
      <c r="R3339" s="98">
        <f t="shared" si="671"/>
        <v>46750</v>
      </c>
      <c r="S3339" s="77" t="str" cm="1">
        <f t="array" ref="S3339">_xlfn.IFS(R3339&gt;5000000,"Gold",R3339&gt;=500000,"Silver",R3339&gt;30000,"Bronze",TRUE,"Transactional")</f>
        <v>Bronze</v>
      </c>
      <c r="T3339" s="24"/>
      <c r="U3339" s="27"/>
      <c r="V3339" s="27"/>
      <c r="W3339" s="77" t="str">
        <f t="shared" si="670"/>
        <v>No</v>
      </c>
      <c r="X3339" s="77" t="str">
        <f>IFERROR(_xlfn.XLOOKUP(J3339&amp;"||"&amp;K3339,'Mapping Ref.'!$J$2:$J$538,'Mapping Ref.'!$K$2:$K$538),"")</f>
        <v>Construction &amp; Estates</v>
      </c>
      <c r="Y3339" s="77" t="str" cm="1">
        <f t="array" ref="Y3339">_xlfn.IFS(R3339&gt;2000000,"For Publication",R3339&gt;100000,"PID",R3339&gt;30000,"RFQ",TRUE,"Transactional")</f>
        <v>RFQ</v>
      </c>
      <c r="Z3339" s="24" t="s">
        <v>2277</v>
      </c>
      <c r="AA3339" s="32">
        <v>5</v>
      </c>
      <c r="AB3339" s="24">
        <v>0</v>
      </c>
      <c r="AC3339" s="25">
        <v>46008</v>
      </c>
      <c r="AD3339" s="24" t="s">
        <v>58</v>
      </c>
      <c r="AE3339" s="24" t="s">
        <v>13421</v>
      </c>
      <c r="AF3339" s="24" t="s">
        <v>60</v>
      </c>
      <c r="AG3339" s="24" t="s">
        <v>59</v>
      </c>
      <c r="AH3339" s="24" t="s">
        <v>60</v>
      </c>
      <c r="AI3339" s="24">
        <v>12403422</v>
      </c>
      <c r="AJ3339" s="24" t="s">
        <v>60</v>
      </c>
      <c r="AK3339" s="24" t="s">
        <v>76</v>
      </c>
      <c r="AL3339" s="24" t="s">
        <v>70</v>
      </c>
      <c r="AM3339" s="24" t="s">
        <v>59</v>
      </c>
      <c r="AN3339" s="24" t="s">
        <v>59</v>
      </c>
      <c r="AO3339" s="24">
        <v>0</v>
      </c>
      <c r="AP3339" s="24"/>
      <c r="AQ3339" s="24" t="s">
        <v>13422</v>
      </c>
      <c r="AR3339" s="24" t="s">
        <v>13423</v>
      </c>
      <c r="AS3339" s="89">
        <f t="shared" si="666"/>
        <v>5</v>
      </c>
      <c r="AT3339" s="24"/>
    </row>
    <row r="3340" spans="1:46" x14ac:dyDescent="0.5">
      <c r="A3340" s="24">
        <v>3525</v>
      </c>
      <c r="B3340" s="24" t="s">
        <v>506</v>
      </c>
      <c r="C3340" s="24"/>
      <c r="D3340" s="24" t="s">
        <v>8255</v>
      </c>
      <c r="E3340" s="24" t="s">
        <v>13424</v>
      </c>
      <c r="F3340" s="77" t="str">
        <f t="shared" si="667"/>
        <v>Brent Oil Contractors Limited</v>
      </c>
      <c r="G3340" s="24" t="s">
        <v>3339</v>
      </c>
      <c r="H3340" s="24" t="s">
        <v>3282</v>
      </c>
      <c r="I3340" s="24" t="s">
        <v>10463</v>
      </c>
      <c r="J3340" s="24" t="s">
        <v>107</v>
      </c>
      <c r="K3340" s="27" t="s">
        <v>3283</v>
      </c>
      <c r="L3340" s="25">
        <v>46010</v>
      </c>
      <c r="M3340" s="25">
        <v>47105</v>
      </c>
      <c r="N3340" s="81">
        <f t="shared" si="668"/>
        <v>47105</v>
      </c>
      <c r="O3340" s="77" t="str">
        <f t="shared" ca="1" si="669"/>
        <v>Live</v>
      </c>
      <c r="P3340" s="77" t="str" cm="1">
        <f t="array" aca="1" ref="P3340" ca="1">_xlfn.IFS((N3340-TODAY())&gt;=547,"06 Expires over 18 months",(N3340-TODAY())&gt;=365,"05 Expires in 18 months",(N3340-TODAY())&gt;=183,"04 Expires in 12 months",(N3340-TODAY())&gt;=92,"03 Expires in 6 months",(N3340-TODAY())&gt;=31,"02 Expires in 3 months",(N3340-TODAY())&gt;=0,"01 Expires in 30 days",(N3340-TODAY())&gt;=-31,"01 Expired last 30 days",(N3340-TODAY())&gt;=-92,"02 Expired last 3 months",(N3340-TODAY())&gt;=-183,"03 Expired last 6 months",(N3340-TODAY())&gt;=-365,"04 Expired last 12 months",(N3340-TODAY())&gt;=-547,"05 Expired last 18 months",TRUE,"06 Expired over 18 months")</f>
        <v>06 Expires over 18 months</v>
      </c>
      <c r="Q3340" s="68">
        <v>6999</v>
      </c>
      <c r="R3340" s="98">
        <f t="shared" si="671"/>
        <v>20413.75</v>
      </c>
      <c r="S3340" s="77" t="str" cm="1">
        <f t="array" ref="S3340">_xlfn.IFS(R3340&gt;5000000,"Gold",R3340&gt;=500000,"Silver",R3340&gt;30000,"Bronze",TRUE,"Transactional")</f>
        <v>Transactional</v>
      </c>
      <c r="T3340" s="24"/>
      <c r="U3340" s="27"/>
      <c r="V3340" s="27"/>
      <c r="W3340" s="77" t="str">
        <f t="shared" si="670"/>
        <v>No</v>
      </c>
      <c r="X3340" s="77" t="str">
        <f>IFERROR(_xlfn.XLOOKUP(J3340&amp;"||"&amp;K3340,'Mapping Ref.'!$J$2:$J$538,'Mapping Ref.'!$K$2:$K$538),"")</f>
        <v>Construction &amp; Estates</v>
      </c>
      <c r="Y3340" s="77" t="str" cm="1">
        <f t="array" ref="Y3340">_xlfn.IFS(R3340&gt;2000000,"For Publication",R3340&gt;100000,"PID",R3340&gt;30000,"RFQ",TRUE,"Transactional")</f>
        <v>Transactional</v>
      </c>
      <c r="Z3340" s="24" t="s">
        <v>2277</v>
      </c>
      <c r="AA3340" s="32">
        <v>36</v>
      </c>
      <c r="AB3340" s="24">
        <v>0</v>
      </c>
      <c r="AC3340" s="25">
        <v>46010</v>
      </c>
      <c r="AD3340" s="24" t="s">
        <v>58</v>
      </c>
      <c r="AE3340" s="24" t="s">
        <v>8375</v>
      </c>
      <c r="AF3340" s="24" t="s">
        <v>60</v>
      </c>
      <c r="AG3340" s="24" t="s">
        <v>59</v>
      </c>
      <c r="AH3340" s="24" t="s">
        <v>60</v>
      </c>
      <c r="AI3340" s="24">
        <v>1335526</v>
      </c>
      <c r="AJ3340" s="24" t="s">
        <v>59</v>
      </c>
      <c r="AK3340" s="24" t="s">
        <v>101</v>
      </c>
      <c r="AL3340" s="24" t="s">
        <v>70</v>
      </c>
      <c r="AM3340" s="24" t="s">
        <v>60</v>
      </c>
      <c r="AN3340" s="24" t="s">
        <v>59</v>
      </c>
      <c r="AO3340" s="24">
        <v>0</v>
      </c>
      <c r="AP3340" s="24"/>
      <c r="AQ3340" s="24" t="s">
        <v>13425</v>
      </c>
      <c r="AR3340" s="24" t="s">
        <v>13426</v>
      </c>
      <c r="AS3340" s="89">
        <f t="shared" si="666"/>
        <v>35</v>
      </c>
      <c r="AT3340" s="24" t="s">
        <v>3339</v>
      </c>
    </row>
    <row r="3341" spans="1:46" x14ac:dyDescent="0.5">
      <c r="A3341" s="24">
        <v>3526</v>
      </c>
      <c r="B3341" s="24" t="s">
        <v>506</v>
      </c>
      <c r="C3341" s="24"/>
      <c r="D3341" s="24" t="s">
        <v>7284</v>
      </c>
      <c r="E3341" s="24" t="s">
        <v>13427</v>
      </c>
      <c r="F3341" s="77" t="str">
        <f t="shared" si="667"/>
        <v>THETFORD INTERNATIONAL COMPACTORS SERVICE LIMITED</v>
      </c>
      <c r="G3341" s="24" t="s">
        <v>7284</v>
      </c>
      <c r="H3341" s="24" t="s">
        <v>3282</v>
      </c>
      <c r="I3341" s="24" t="s">
        <v>10463</v>
      </c>
      <c r="J3341" s="24" t="s">
        <v>107</v>
      </c>
      <c r="K3341" s="27" t="s">
        <v>3283</v>
      </c>
      <c r="L3341" s="25">
        <v>46010</v>
      </c>
      <c r="M3341" s="25">
        <v>47105</v>
      </c>
      <c r="N3341" s="81">
        <f t="shared" si="668"/>
        <v>47105</v>
      </c>
      <c r="O3341" s="77" t="str">
        <f t="shared" ca="1" si="669"/>
        <v>Live</v>
      </c>
      <c r="P3341" s="77" t="str" cm="1">
        <f t="array" aca="1" ref="P3341" ca="1">_xlfn.IFS((N3341-TODAY())&gt;=547,"06 Expires over 18 months",(N3341-TODAY())&gt;=365,"05 Expires in 18 months",(N3341-TODAY())&gt;=183,"04 Expires in 12 months",(N3341-TODAY())&gt;=92,"03 Expires in 6 months",(N3341-TODAY())&gt;=31,"02 Expires in 3 months",(N3341-TODAY())&gt;=0,"01 Expires in 30 days",(N3341-TODAY())&gt;=-31,"01 Expired last 30 days",(N3341-TODAY())&gt;=-92,"02 Expired last 3 months",(N3341-TODAY())&gt;=-183,"03 Expired last 6 months",(N3341-TODAY())&gt;=-365,"04 Expired last 12 months",(N3341-TODAY())&gt;=-547,"05 Expired last 18 months",TRUE,"06 Expired over 18 months")</f>
        <v>06 Expires over 18 months</v>
      </c>
      <c r="Q3341" s="68">
        <v>8333</v>
      </c>
      <c r="R3341" s="98">
        <f t="shared" si="671"/>
        <v>24304.583333333332</v>
      </c>
      <c r="S3341" s="77" t="str" cm="1">
        <f t="array" ref="S3341">_xlfn.IFS(R3341&gt;5000000,"Gold",R3341&gt;=500000,"Silver",R3341&gt;30000,"Bronze",TRUE,"Transactional")</f>
        <v>Transactional</v>
      </c>
      <c r="T3341" s="24"/>
      <c r="U3341" s="27"/>
      <c r="V3341" s="27"/>
      <c r="W3341" s="77" t="str">
        <f t="shared" si="670"/>
        <v>No</v>
      </c>
      <c r="X3341" s="77" t="str">
        <f>IFERROR(_xlfn.XLOOKUP(J3341&amp;"||"&amp;K3341,'Mapping Ref.'!$J$2:$J$538,'Mapping Ref.'!$K$2:$K$538),"")</f>
        <v>Construction &amp; Estates</v>
      </c>
      <c r="Y3341" s="77" t="str" cm="1">
        <f t="array" ref="Y3341">_xlfn.IFS(R3341&gt;2000000,"For Publication",R3341&gt;100000,"PID",R3341&gt;30000,"RFQ",TRUE,"Transactional")</f>
        <v>Transactional</v>
      </c>
      <c r="Z3341" s="24" t="s">
        <v>2277</v>
      </c>
      <c r="AA3341" s="32">
        <v>36</v>
      </c>
      <c r="AB3341" s="24">
        <v>0</v>
      </c>
      <c r="AC3341" s="25">
        <v>46010</v>
      </c>
      <c r="AD3341" s="24" t="s">
        <v>58</v>
      </c>
      <c r="AE3341" s="24" t="s">
        <v>8347</v>
      </c>
      <c r="AF3341" s="24" t="s">
        <v>60</v>
      </c>
      <c r="AG3341" s="24" t="s">
        <v>59</v>
      </c>
      <c r="AH3341" s="24" t="s">
        <v>60</v>
      </c>
      <c r="AI3341" s="24">
        <v>1298501</v>
      </c>
      <c r="AJ3341" s="24" t="s">
        <v>59</v>
      </c>
      <c r="AK3341" s="24" t="s">
        <v>101</v>
      </c>
      <c r="AL3341" s="24" t="s">
        <v>12795</v>
      </c>
      <c r="AM3341" s="24" t="s">
        <v>60</v>
      </c>
      <c r="AN3341" s="24" t="s">
        <v>59</v>
      </c>
      <c r="AO3341" s="24">
        <v>0</v>
      </c>
      <c r="AP3341" s="24"/>
      <c r="AQ3341" s="24" t="s">
        <v>13428</v>
      </c>
      <c r="AR3341" s="24" t="s">
        <v>13429</v>
      </c>
      <c r="AS3341" s="89">
        <f t="shared" si="666"/>
        <v>35</v>
      </c>
      <c r="AT3341" s="24" t="s">
        <v>7284</v>
      </c>
    </row>
    <row r="3342" spans="1:46" x14ac:dyDescent="0.5">
      <c r="A3342" s="24">
        <v>3527</v>
      </c>
      <c r="B3342" s="24" t="s">
        <v>506</v>
      </c>
      <c r="C3342" s="24"/>
      <c r="D3342" s="38" t="s">
        <v>4288</v>
      </c>
      <c r="E3342" s="24" t="s">
        <v>13430</v>
      </c>
      <c r="F3342" s="77" t="str">
        <f t="shared" si="667"/>
        <v>TELESHORE UK LTD T/A TELESHORE GROUP OF COMPANIES</v>
      </c>
      <c r="G3342" s="38" t="s">
        <v>4288</v>
      </c>
      <c r="H3342" s="38" t="s">
        <v>3282</v>
      </c>
      <c r="I3342" s="38" t="s">
        <v>10463</v>
      </c>
      <c r="J3342" s="38" t="s">
        <v>107</v>
      </c>
      <c r="K3342" s="39" t="s">
        <v>3283</v>
      </c>
      <c r="L3342" s="37">
        <v>46010</v>
      </c>
      <c r="M3342" s="37">
        <v>47105</v>
      </c>
      <c r="N3342" s="82">
        <f t="shared" si="668"/>
        <v>47105</v>
      </c>
      <c r="O3342" s="77" t="str">
        <f t="shared" ca="1" si="669"/>
        <v>Live</v>
      </c>
      <c r="P3342" s="80" t="str" cm="1">
        <f t="array" aca="1" ref="P3342" ca="1">_xlfn.IFS((N3342-TODAY())&gt;=547,"06 Expires over 18 months",(N3342-TODAY())&gt;=365,"05 Expires in 18 months",(N3342-TODAY())&gt;=183,"04 Expires in 12 months",(N3342-TODAY())&gt;=92,"03 Expires in 6 months",(N3342-TODAY())&gt;=31,"02 Expires in 3 months",(N3342-TODAY())&gt;=0,"01 Expires in 30 days",(N3342-TODAY())&gt;=-31,"01 Expired last 30 days",(N3342-TODAY())&gt;=-92,"02 Expired last 3 months",(N3342-TODAY())&gt;=-183,"03 Expired last 6 months",(N3342-TODAY())&gt;=-365,"04 Expired last 12 months",(N3342-TODAY())&gt;=-547,"05 Expired last 18 months",TRUE,"06 Expired over 18 months")</f>
        <v>06 Expires over 18 months</v>
      </c>
      <c r="Q3342" s="70">
        <v>8333</v>
      </c>
      <c r="R3342" s="99">
        <f t="shared" si="671"/>
        <v>24304.583333333332</v>
      </c>
      <c r="S3342" s="80" t="str" cm="1">
        <f t="array" ref="S3342">_xlfn.IFS(R3342&gt;5000000,"Gold",R3342&gt;=500000,"Silver",R3342&gt;30000,"Bronze",TRUE,"Transactional")</f>
        <v>Transactional</v>
      </c>
      <c r="T3342" s="38"/>
      <c r="U3342" s="39"/>
      <c r="V3342" s="39"/>
      <c r="W3342" s="80" t="str">
        <f t="shared" si="670"/>
        <v>No</v>
      </c>
      <c r="X3342" s="80" t="str">
        <f>IFERROR(_xlfn.XLOOKUP(J3342&amp;"||"&amp;K3342,'Mapping Ref.'!$J$2:$J$538,'Mapping Ref.'!$K$2:$K$538),"")</f>
        <v>Construction &amp; Estates</v>
      </c>
      <c r="Y3342" s="80" t="str" cm="1">
        <f t="array" ref="Y3342">_xlfn.IFS(R3342&gt;2000000,"For Publication",R3342&gt;100000,"PID",R3342&gt;30000,"RFQ",TRUE,"Transactional")</f>
        <v>Transactional</v>
      </c>
      <c r="Z3342" s="38" t="s">
        <v>2277</v>
      </c>
      <c r="AA3342" s="54">
        <v>36</v>
      </c>
      <c r="AB3342" s="38">
        <v>0</v>
      </c>
      <c r="AC3342" s="37">
        <v>46010</v>
      </c>
      <c r="AD3342" s="38" t="s">
        <v>58</v>
      </c>
      <c r="AE3342" s="38" t="s">
        <v>9059</v>
      </c>
      <c r="AF3342" s="38" t="s">
        <v>60</v>
      </c>
      <c r="AG3342" s="38" t="s">
        <v>59</v>
      </c>
      <c r="AH3342" s="38" t="s">
        <v>60</v>
      </c>
      <c r="AI3342" s="38">
        <v>3008261</v>
      </c>
      <c r="AJ3342" s="38" t="s">
        <v>59</v>
      </c>
      <c r="AK3342" s="38" t="s">
        <v>101</v>
      </c>
      <c r="AL3342" s="38" t="s">
        <v>12795</v>
      </c>
      <c r="AM3342" s="38" t="s">
        <v>60</v>
      </c>
      <c r="AN3342" s="38" t="s">
        <v>59</v>
      </c>
      <c r="AO3342" s="38">
        <v>0</v>
      </c>
      <c r="AP3342" s="38"/>
      <c r="AQ3342" s="38" t="s">
        <v>13431</v>
      </c>
      <c r="AR3342" s="38" t="s">
        <v>13432</v>
      </c>
      <c r="AS3342" s="90">
        <f t="shared" si="666"/>
        <v>35</v>
      </c>
      <c r="AT3342" s="75" t="s">
        <v>4288</v>
      </c>
    </row>
    <row r="3343" spans="1:46" x14ac:dyDescent="0.5">
      <c r="A3343" s="24">
        <v>3529</v>
      </c>
      <c r="B3343" s="24" t="s">
        <v>506</v>
      </c>
      <c r="C3343" s="24"/>
      <c r="D3343" s="38" t="s">
        <v>13433</v>
      </c>
      <c r="E3343" s="24" t="s">
        <v>13434</v>
      </c>
      <c r="F3343" s="77" t="str">
        <f t="shared" si="667"/>
        <v>Market Location Ltd</v>
      </c>
      <c r="G3343" s="38" t="s">
        <v>13435</v>
      </c>
      <c r="H3343" s="38" t="s">
        <v>8238</v>
      </c>
      <c r="I3343" s="38" t="s">
        <v>8238</v>
      </c>
      <c r="J3343" s="38" t="s">
        <v>321</v>
      </c>
      <c r="K3343" s="39" t="s">
        <v>8802</v>
      </c>
      <c r="L3343" s="37">
        <v>46008</v>
      </c>
      <c r="M3343" s="37">
        <v>46373</v>
      </c>
      <c r="N3343" s="82">
        <f t="shared" si="668"/>
        <v>46373</v>
      </c>
      <c r="O3343" s="77" t="str">
        <f t="shared" ca="1" si="669"/>
        <v>Live</v>
      </c>
      <c r="P3343" s="80" t="str" cm="1">
        <f t="array" aca="1" ref="P3343" ca="1">_xlfn.IFS((N3343-TODAY())&gt;=547,"06 Expires over 18 months",(N3343-TODAY())&gt;=365,"05 Expires in 18 months",(N3343-TODAY())&gt;=183,"04 Expires in 12 months",(N3343-TODAY())&gt;=92,"03 Expires in 6 months",(N3343-TODAY())&gt;=31,"02 Expires in 3 months",(N3343-TODAY())&gt;=0,"01 Expires in 30 days",(N3343-TODAY())&gt;=-31,"01 Expired last 30 days",(N3343-TODAY())&gt;=-92,"02 Expired last 3 months",(N3343-TODAY())&gt;=-183,"03 Expired last 6 months",(N3343-TODAY())&gt;=-365,"04 Expired last 12 months",(N3343-TODAY())&gt;=-547,"05 Expired last 18 months",TRUE,"06 Expired over 18 months")</f>
        <v>03 Expires in 6 months</v>
      </c>
      <c r="Q3343" s="70">
        <v>2500</v>
      </c>
      <c r="R3343" s="99">
        <f t="shared" si="671"/>
        <v>2500</v>
      </c>
      <c r="S3343" s="80" t="str" cm="1">
        <f t="array" ref="S3343">_xlfn.IFS(R3343&gt;5000000,"Gold",R3343&gt;=500000,"Silver",R3343&gt;30000,"Bronze",TRUE,"Transactional")</f>
        <v>Transactional</v>
      </c>
      <c r="T3343" s="38"/>
      <c r="U3343" s="39"/>
      <c r="V3343" s="39"/>
      <c r="W3343" s="80" t="str">
        <f t="shared" si="670"/>
        <v>No</v>
      </c>
      <c r="X3343" s="80" t="str">
        <f>IFERROR(_xlfn.XLOOKUP(J3343&amp;"||"&amp;K3343,'Mapping Ref.'!$J$2:$J$538,'Mapping Ref.'!$K$2:$K$538),"")</f>
        <v>Corporate</v>
      </c>
      <c r="Y3343" s="80" t="str" cm="1">
        <f t="array" ref="Y3343">_xlfn.IFS(R3343&gt;2000000,"For Publication",R3343&gt;100000,"PID",R3343&gt;30000,"RFQ",TRUE,"Transactional")</f>
        <v>Transactional</v>
      </c>
      <c r="Z3343" s="38" t="s">
        <v>2277</v>
      </c>
      <c r="AA3343" s="54">
        <v>12</v>
      </c>
      <c r="AB3343" s="38">
        <v>0</v>
      </c>
      <c r="AC3343" s="37">
        <v>46010</v>
      </c>
      <c r="AD3343" s="38" t="s">
        <v>58</v>
      </c>
      <c r="AE3343" s="38" t="s">
        <v>8532</v>
      </c>
      <c r="AF3343" s="38" t="s">
        <v>60</v>
      </c>
      <c r="AG3343" s="38" t="s">
        <v>59</v>
      </c>
      <c r="AH3343" s="38" t="s">
        <v>60</v>
      </c>
      <c r="AI3343" s="38">
        <v>1864009</v>
      </c>
      <c r="AJ3343" s="38" t="s">
        <v>60</v>
      </c>
      <c r="AK3343" s="38" t="s">
        <v>86</v>
      </c>
      <c r="AL3343" s="38" t="s">
        <v>70</v>
      </c>
      <c r="AM3343" s="38" t="s">
        <v>60</v>
      </c>
      <c r="AN3343" s="38" t="s">
        <v>8471</v>
      </c>
      <c r="AO3343" s="38">
        <v>0</v>
      </c>
      <c r="AP3343" s="38" t="s">
        <v>2953</v>
      </c>
      <c r="AQ3343" s="38" t="s">
        <v>13436</v>
      </c>
      <c r="AR3343" s="38" t="s">
        <v>13437</v>
      </c>
      <c r="AS3343" s="90">
        <f t="shared" si="666"/>
        <v>12</v>
      </c>
      <c r="AT3343" s="75"/>
    </row>
    <row r="3344" spans="1:46" x14ac:dyDescent="0.5">
      <c r="A3344" s="24">
        <v>3530</v>
      </c>
      <c r="B3344" s="24" t="s">
        <v>506</v>
      </c>
      <c r="C3344" s="24"/>
      <c r="D3344" s="24" t="s">
        <v>13438</v>
      </c>
      <c r="E3344" s="24" t="s">
        <v>13439</v>
      </c>
      <c r="F3344" s="77" t="str">
        <f t="shared" si="667"/>
        <v>Hanlon</v>
      </c>
      <c r="G3344" s="24" t="s">
        <v>13438</v>
      </c>
      <c r="H3344" s="24" t="s">
        <v>10520</v>
      </c>
      <c r="I3344" s="24" t="s">
        <v>8237</v>
      </c>
      <c r="J3344" s="24" t="s">
        <v>321</v>
      </c>
      <c r="K3344" s="27" t="s">
        <v>12109</v>
      </c>
      <c r="L3344" s="25">
        <v>46009</v>
      </c>
      <c r="M3344" s="25">
        <v>46203</v>
      </c>
      <c r="N3344" s="81">
        <f t="shared" si="668"/>
        <v>46295</v>
      </c>
      <c r="O3344" s="77" t="str">
        <f t="shared" ca="1" si="669"/>
        <v>Live</v>
      </c>
      <c r="P3344" s="77" t="str" cm="1">
        <f t="array" aca="1" ref="P3344" ca="1">_xlfn.IFS((N3344-TODAY())&gt;=547,"06 Expires over 18 months",(N3344-TODAY())&gt;=365,"05 Expires in 18 months",(N3344-TODAY())&gt;=183,"04 Expires in 12 months",(N3344-TODAY())&gt;=92,"03 Expires in 6 months",(N3344-TODAY())&gt;=31,"02 Expires in 3 months",(N3344-TODAY())&gt;=0,"01 Expires in 30 days",(N3344-TODAY())&gt;=-31,"01 Expired last 30 days",(N3344-TODAY())&gt;=-92,"02 Expired last 3 months",(N3344-TODAY())&gt;=-183,"03 Expired last 6 months",(N3344-TODAY())&gt;=-365,"04 Expired last 12 months",(N3344-TODAY())&gt;=-547,"05 Expired last 18 months",TRUE,"06 Expired over 18 months")</f>
        <v>02 Expires in 3 months</v>
      </c>
      <c r="Q3344" s="68">
        <v>4000</v>
      </c>
      <c r="R3344" s="98">
        <f t="shared" si="671"/>
        <v>4000</v>
      </c>
      <c r="S3344" s="77" t="str" cm="1">
        <f t="array" ref="S3344">_xlfn.IFS(R3344&gt;5000000,"Gold",R3344&gt;=500000,"Silver",R3344&gt;30000,"Bronze",TRUE,"Transactional")</f>
        <v>Transactional</v>
      </c>
      <c r="T3344" s="24"/>
      <c r="U3344" s="27"/>
      <c r="V3344" s="27"/>
      <c r="W3344" s="77" t="str">
        <f t="shared" si="670"/>
        <v>Yes</v>
      </c>
      <c r="X3344" s="77" t="str">
        <f>IFERROR(_xlfn.XLOOKUP(J3344&amp;"||"&amp;K3344,'Mapping Ref.'!$J$2:$J$538,'Mapping Ref.'!$K$2:$K$538),"")</f>
        <v>Corporate</v>
      </c>
      <c r="Y3344" s="77" t="str" cm="1">
        <f t="array" ref="Y3344">_xlfn.IFS(R3344&gt;2000000,"For Publication",R3344&gt;100000,"PID",R3344&gt;30000,"RFQ",TRUE,"Transactional")</f>
        <v>Transactional</v>
      </c>
      <c r="Z3344" s="24" t="s">
        <v>2277</v>
      </c>
      <c r="AA3344" s="32">
        <v>6</v>
      </c>
      <c r="AB3344" s="24">
        <v>3</v>
      </c>
      <c r="AC3344" s="25">
        <v>46010</v>
      </c>
      <c r="AD3344" s="24" t="s">
        <v>58</v>
      </c>
      <c r="AE3344" s="24" t="s">
        <v>8528</v>
      </c>
      <c r="AF3344" s="24" t="s">
        <v>60</v>
      </c>
      <c r="AG3344" s="24" t="s">
        <v>59</v>
      </c>
      <c r="AH3344" s="24" t="s">
        <v>60</v>
      </c>
      <c r="AI3344" s="24">
        <v>2804208</v>
      </c>
      <c r="AJ3344" s="24" t="s">
        <v>59</v>
      </c>
      <c r="AK3344" s="24" t="s">
        <v>86</v>
      </c>
      <c r="AL3344" s="24" t="s">
        <v>70</v>
      </c>
      <c r="AM3344" s="24" t="s">
        <v>60</v>
      </c>
      <c r="AN3344" s="24" t="s">
        <v>8471</v>
      </c>
      <c r="AO3344" s="24">
        <v>0</v>
      </c>
      <c r="AP3344" s="24" t="s">
        <v>13440</v>
      </c>
      <c r="AQ3344" s="24" t="s">
        <v>13441</v>
      </c>
      <c r="AR3344" s="24" t="s">
        <v>13442</v>
      </c>
      <c r="AS3344" s="89">
        <f t="shared" si="666"/>
        <v>9</v>
      </c>
      <c r="AT3344" s="24"/>
    </row>
    <row r="3345" spans="1:46" x14ac:dyDescent="0.5">
      <c r="A3345" s="24">
        <v>3531</v>
      </c>
      <c r="B3345" s="24" t="s">
        <v>506</v>
      </c>
      <c r="C3345" s="24"/>
      <c r="D3345" s="24" t="s">
        <v>13443</v>
      </c>
      <c r="E3345" s="24" t="s">
        <v>13444</v>
      </c>
      <c r="F3345" s="77" t="str">
        <f t="shared" si="667"/>
        <v>Fire Services Group UK Limited</v>
      </c>
      <c r="G3345" s="24" t="s">
        <v>13445</v>
      </c>
      <c r="H3345" s="24" t="s">
        <v>12477</v>
      </c>
      <c r="I3345" s="24" t="s">
        <v>8489</v>
      </c>
      <c r="J3345" s="24" t="s">
        <v>107</v>
      </c>
      <c r="K3345" s="27" t="s">
        <v>6891</v>
      </c>
      <c r="L3345" s="25">
        <v>45996</v>
      </c>
      <c r="M3345" s="25">
        <v>46112</v>
      </c>
      <c r="N3345" s="81">
        <f t="shared" si="668"/>
        <v>46112</v>
      </c>
      <c r="O3345" s="77" t="str">
        <f t="shared" ca="1" si="669"/>
        <v>Expired</v>
      </c>
      <c r="P3345" s="77" t="str" cm="1">
        <f t="array" aca="1" ref="P3345" ca="1">_xlfn.IFS((N3345-TODAY())&gt;=547,"06 Expires over 18 months",(N3345-TODAY())&gt;=365,"05 Expires in 18 months",(N3345-TODAY())&gt;=183,"04 Expires in 12 months",(N3345-TODAY())&gt;=92,"03 Expires in 6 months",(N3345-TODAY())&gt;=31,"02 Expires in 3 months",(N3345-TODAY())&gt;=0,"01 Expires in 30 days",(N3345-TODAY())&gt;=-31,"01 Expired last 30 days",(N3345-TODAY())&gt;=-92,"02 Expired last 3 months",(N3345-TODAY())&gt;=-183,"03 Expired last 6 months",(N3345-TODAY())&gt;=-365,"04 Expired last 12 months",(N3345-TODAY())&gt;=-547,"05 Expired last 18 months",TRUE,"06 Expired over 18 months")</f>
        <v>03 Expired last 6 months</v>
      </c>
      <c r="Q3345" s="68">
        <v>499000</v>
      </c>
      <c r="R3345" s="98">
        <f t="shared" si="671"/>
        <v>499000</v>
      </c>
      <c r="S3345" s="77" t="str" cm="1">
        <f t="array" ref="S3345">_xlfn.IFS(R3345&gt;5000000,"Gold",R3345&gt;=500000,"Silver",R3345&gt;30000,"Bronze",TRUE,"Transactional")</f>
        <v>Bronze</v>
      </c>
      <c r="T3345" s="24"/>
      <c r="U3345" s="27"/>
      <c r="V3345" s="27"/>
      <c r="W3345" s="77" t="str">
        <f t="shared" si="670"/>
        <v>No</v>
      </c>
      <c r="X3345" s="77" t="str">
        <f>IFERROR(_xlfn.XLOOKUP(J3345&amp;"||"&amp;K3345,'Mapping Ref.'!$J$2:$J$538,'Mapping Ref.'!$K$2:$K$538),"")</f>
        <v>Construction &amp; Estates</v>
      </c>
      <c r="Y3345" s="77" t="str" cm="1">
        <f t="array" ref="Y3345">_xlfn.IFS(R3345&gt;2000000,"For Publication",R3345&gt;100000,"PID",R3345&gt;30000,"RFQ",TRUE,"Transactional")</f>
        <v>PID</v>
      </c>
      <c r="Z3345" s="24" t="s">
        <v>2277</v>
      </c>
      <c r="AA3345" s="32">
        <v>4</v>
      </c>
      <c r="AB3345" s="24">
        <v>0</v>
      </c>
      <c r="AC3345" s="25">
        <v>46013</v>
      </c>
      <c r="AD3345" s="24" t="s">
        <v>58</v>
      </c>
      <c r="AE3345" s="24" t="s">
        <v>8375</v>
      </c>
      <c r="AF3345" s="24" t="s">
        <v>60</v>
      </c>
      <c r="AG3345" s="24" t="s">
        <v>60</v>
      </c>
      <c r="AH3345" s="24" t="s">
        <v>60</v>
      </c>
      <c r="AI3345" s="24">
        <v>11896981</v>
      </c>
      <c r="AJ3345" s="24" t="s">
        <v>60</v>
      </c>
      <c r="AK3345" s="24" t="s">
        <v>86</v>
      </c>
      <c r="AL3345" s="24" t="s">
        <v>70</v>
      </c>
      <c r="AM3345" s="24" t="s">
        <v>60</v>
      </c>
      <c r="AN3345" s="24" t="s">
        <v>59</v>
      </c>
      <c r="AO3345" s="24">
        <v>0</v>
      </c>
      <c r="AP3345" s="24"/>
      <c r="AQ3345" s="24" t="s">
        <v>13446</v>
      </c>
      <c r="AR3345" s="24" t="s">
        <v>13447</v>
      </c>
      <c r="AS3345" s="89">
        <f t="shared" si="666"/>
        <v>3</v>
      </c>
      <c r="AT3345" s="24"/>
    </row>
    <row r="3346" spans="1:46" x14ac:dyDescent="0.5">
      <c r="A3346" s="24">
        <v>3532</v>
      </c>
      <c r="B3346" s="24" t="s">
        <v>506</v>
      </c>
      <c r="C3346" s="24"/>
      <c r="D3346" s="24" t="s">
        <v>13448</v>
      </c>
      <c r="E3346" s="24" t="s">
        <v>13449</v>
      </c>
      <c r="F3346" s="77" t="str">
        <f t="shared" si="667"/>
        <v>ASSET PLUS ENERGY PERFORMANCE LTD</v>
      </c>
      <c r="G3346" s="24" t="s">
        <v>9891</v>
      </c>
      <c r="H3346" s="24" t="s">
        <v>11812</v>
      </c>
      <c r="I3346" s="24" t="s">
        <v>8489</v>
      </c>
      <c r="J3346" s="24" t="s">
        <v>107</v>
      </c>
      <c r="K3346" s="27" t="s">
        <v>122</v>
      </c>
      <c r="L3346" s="25">
        <v>45931</v>
      </c>
      <c r="M3346" s="25">
        <v>46295</v>
      </c>
      <c r="N3346" s="81">
        <f t="shared" si="668"/>
        <v>46295</v>
      </c>
      <c r="O3346" s="77" t="str">
        <f t="shared" ca="1" si="669"/>
        <v>Live</v>
      </c>
      <c r="P3346" s="77" t="str" cm="1">
        <f t="array" aca="1" ref="P3346" ca="1">_xlfn.IFS((N3346-TODAY())&gt;=547,"06 Expires over 18 months",(N3346-TODAY())&gt;=365,"05 Expires in 18 months",(N3346-TODAY())&gt;=183,"04 Expires in 12 months",(N3346-TODAY())&gt;=92,"03 Expires in 6 months",(N3346-TODAY())&gt;=31,"02 Expires in 3 months",(N3346-TODAY())&gt;=0,"01 Expires in 30 days",(N3346-TODAY())&gt;=-31,"01 Expired last 30 days",(N3346-TODAY())&gt;=-92,"02 Expired last 3 months",(N3346-TODAY())&gt;=-183,"03 Expired last 6 months",(N3346-TODAY())&gt;=-365,"04 Expired last 12 months",(N3346-TODAY())&gt;=-547,"05 Expired last 18 months",TRUE,"06 Expired over 18 months")</f>
        <v>02 Expires in 3 months</v>
      </c>
      <c r="Q3346" s="68">
        <v>29130</v>
      </c>
      <c r="R3346" s="98">
        <f t="shared" si="671"/>
        <v>29130</v>
      </c>
      <c r="S3346" s="77" t="str" cm="1">
        <f t="array" ref="S3346">_xlfn.IFS(R3346&gt;5000000,"Gold",R3346&gt;=500000,"Silver",R3346&gt;30000,"Bronze",TRUE,"Transactional")</f>
        <v>Transactional</v>
      </c>
      <c r="T3346" s="24"/>
      <c r="U3346" s="27"/>
      <c r="V3346" s="27"/>
      <c r="W3346" s="77" t="str">
        <f t="shared" si="670"/>
        <v>No</v>
      </c>
      <c r="X3346" s="77" t="str">
        <f>IFERROR(_xlfn.XLOOKUP(J3346&amp;"||"&amp;K3346,'Mapping Ref.'!$J$2:$J$538,'Mapping Ref.'!$K$2:$K$538),"")</f>
        <v>Construction &amp; Estates</v>
      </c>
      <c r="Y3346" s="77" t="str" cm="1">
        <f t="array" ref="Y3346">_xlfn.IFS(R3346&gt;2000000,"For Publication",R3346&gt;100000,"PID",R3346&gt;30000,"RFQ",TRUE,"Transactional")</f>
        <v>Transactional</v>
      </c>
      <c r="Z3346" s="24" t="s">
        <v>2277</v>
      </c>
      <c r="AA3346" s="32">
        <v>12</v>
      </c>
      <c r="AB3346" s="24">
        <v>0</v>
      </c>
      <c r="AC3346" s="25">
        <v>46013</v>
      </c>
      <c r="AD3346" s="24" t="s">
        <v>58</v>
      </c>
      <c r="AE3346" s="24" t="s">
        <v>13450</v>
      </c>
      <c r="AF3346" s="24" t="s">
        <v>60</v>
      </c>
      <c r="AG3346" s="24" t="s">
        <v>60</v>
      </c>
      <c r="AH3346" s="24" t="s">
        <v>60</v>
      </c>
      <c r="AI3346" s="24">
        <v>7320317</v>
      </c>
      <c r="AJ3346" s="24" t="s">
        <v>60</v>
      </c>
      <c r="AK3346" s="24" t="s">
        <v>86</v>
      </c>
      <c r="AL3346" s="24" t="s">
        <v>70</v>
      </c>
      <c r="AM3346" s="24" t="s">
        <v>60</v>
      </c>
      <c r="AN3346" s="24" t="s">
        <v>59</v>
      </c>
      <c r="AO3346" s="24">
        <v>0</v>
      </c>
      <c r="AP3346" s="24"/>
      <c r="AQ3346" s="24" t="s">
        <v>9893</v>
      </c>
      <c r="AR3346" s="24" t="s">
        <v>13451</v>
      </c>
      <c r="AS3346" s="89">
        <f t="shared" si="666"/>
        <v>11</v>
      </c>
      <c r="AT3346" s="24" t="s">
        <v>4979</v>
      </c>
    </row>
    <row r="3347" spans="1:46" x14ac:dyDescent="0.5">
      <c r="A3347" s="24">
        <v>3533</v>
      </c>
      <c r="B3347" s="24" t="s">
        <v>506</v>
      </c>
      <c r="C3347" s="24"/>
      <c r="D3347" s="24" t="s">
        <v>13452</v>
      </c>
      <c r="E3347" s="24" t="s">
        <v>13453</v>
      </c>
      <c r="F3347" s="77" t="str">
        <f t="shared" si="667"/>
        <v>Stripe Consulting Limited</v>
      </c>
      <c r="G3347" s="24" t="s">
        <v>13454</v>
      </c>
      <c r="H3347" s="24" t="s">
        <v>13455</v>
      </c>
      <c r="I3347" s="24" t="s">
        <v>13456</v>
      </c>
      <c r="J3347" s="24" t="s">
        <v>321</v>
      </c>
      <c r="K3347" s="27" t="s">
        <v>431</v>
      </c>
      <c r="L3347" s="25">
        <v>46014</v>
      </c>
      <c r="M3347" s="25">
        <v>46379</v>
      </c>
      <c r="N3347" s="81">
        <f t="shared" si="668"/>
        <v>46744</v>
      </c>
      <c r="O3347" s="77" t="str">
        <f t="shared" ca="1" si="669"/>
        <v>Live</v>
      </c>
      <c r="P3347" s="77" t="str" cm="1">
        <f t="array" aca="1" ref="P3347" ca="1">_xlfn.IFS((N3347-TODAY())&gt;=547,"06 Expires over 18 months",(N3347-TODAY())&gt;=365,"05 Expires in 18 months",(N3347-TODAY())&gt;=183,"04 Expires in 12 months",(N3347-TODAY())&gt;=92,"03 Expires in 6 months",(N3347-TODAY())&gt;=31,"02 Expires in 3 months",(N3347-TODAY())&gt;=0,"01 Expires in 30 days",(N3347-TODAY())&gt;=-31,"01 Expired last 30 days",(N3347-TODAY())&gt;=-92,"02 Expired last 3 months",(N3347-TODAY())&gt;=-183,"03 Expired last 6 months",(N3347-TODAY())&gt;=-365,"04 Expired last 12 months",(N3347-TODAY())&gt;=-547,"05 Expired last 18 months",TRUE,"06 Expired over 18 months")</f>
        <v>05 Expires in 18 months</v>
      </c>
      <c r="Q3347" s="68">
        <v>9000</v>
      </c>
      <c r="R3347" s="98">
        <f t="shared" si="671"/>
        <v>18000</v>
      </c>
      <c r="S3347" s="77" t="str" cm="1">
        <f t="array" ref="S3347">_xlfn.IFS(R3347&gt;5000000,"Gold",R3347&gt;=500000,"Silver",R3347&gt;30000,"Bronze",TRUE,"Transactional")</f>
        <v>Transactional</v>
      </c>
      <c r="T3347" s="24"/>
      <c r="U3347" s="27"/>
      <c r="V3347" s="27"/>
      <c r="W3347" s="77" t="str">
        <f t="shared" si="670"/>
        <v>Yes</v>
      </c>
      <c r="X3347" s="77" t="str">
        <f>IFERROR(_xlfn.XLOOKUP(J3347&amp;"||"&amp;K3347,'Mapping Ref.'!$J$2:$J$538,'Mapping Ref.'!$K$2:$K$538),"")</f>
        <v>Corporate</v>
      </c>
      <c r="Y3347" s="77" t="str" cm="1">
        <f t="array" ref="Y3347">_xlfn.IFS(R3347&gt;2000000,"For Publication",R3347&gt;100000,"PID",R3347&gt;30000,"RFQ",TRUE,"Transactional")</f>
        <v>Transactional</v>
      </c>
      <c r="Z3347" s="24" t="s">
        <v>2277</v>
      </c>
      <c r="AA3347" s="32">
        <v>12</v>
      </c>
      <c r="AB3347" s="24">
        <v>12</v>
      </c>
      <c r="AC3347" s="25">
        <v>46014</v>
      </c>
      <c r="AD3347" s="24" t="s">
        <v>661</v>
      </c>
      <c r="AE3347" s="24" t="s">
        <v>60</v>
      </c>
      <c r="AF3347" s="24" t="s">
        <v>60</v>
      </c>
      <c r="AG3347" s="24" t="s">
        <v>59</v>
      </c>
      <c r="AH3347" s="24" t="s">
        <v>60</v>
      </c>
      <c r="AI3347" s="24">
        <v>7310744</v>
      </c>
      <c r="AJ3347" s="24" t="s">
        <v>59</v>
      </c>
      <c r="AK3347" s="24" t="s">
        <v>149</v>
      </c>
      <c r="AL3347" s="24" t="s">
        <v>12668</v>
      </c>
      <c r="AM3347" s="24" t="s">
        <v>59</v>
      </c>
      <c r="AN3347" s="24" t="s">
        <v>59</v>
      </c>
      <c r="AO3347" s="24">
        <v>0</v>
      </c>
      <c r="AP3347" s="24"/>
      <c r="AQ3347" s="24" t="s">
        <v>13457</v>
      </c>
      <c r="AR3347" s="24" t="s">
        <v>13458</v>
      </c>
      <c r="AS3347" s="89">
        <f t="shared" si="666"/>
        <v>24</v>
      </c>
      <c r="AT3347" s="24"/>
    </row>
    <row r="3348" spans="1:46" x14ac:dyDescent="0.5">
      <c r="A3348" s="24">
        <v>3534</v>
      </c>
      <c r="B3348" s="24" t="s">
        <v>506</v>
      </c>
      <c r="C3348" s="24"/>
      <c r="D3348" s="24" t="s">
        <v>13459</v>
      </c>
      <c r="E3348" s="24" t="s">
        <v>13460</v>
      </c>
      <c r="F3348" s="77" t="str">
        <f t="shared" si="667"/>
        <v>B-A-R Electrical and Mechanical Services Ltd</v>
      </c>
      <c r="G3348" s="24" t="s">
        <v>13461</v>
      </c>
      <c r="H3348" s="24" t="s">
        <v>784</v>
      </c>
      <c r="I3348" s="24" t="s">
        <v>1128</v>
      </c>
      <c r="J3348" s="24" t="s">
        <v>321</v>
      </c>
      <c r="K3348" s="27" t="s">
        <v>3201</v>
      </c>
      <c r="L3348" s="25">
        <v>46006</v>
      </c>
      <c r="M3348" s="25">
        <v>46094</v>
      </c>
      <c r="N3348" s="81">
        <f t="shared" si="668"/>
        <v>46094</v>
      </c>
      <c r="O3348" s="77" t="str">
        <f t="shared" ca="1" si="669"/>
        <v>Expired</v>
      </c>
      <c r="P3348" s="77" t="str" cm="1">
        <f t="array" aca="1" ref="P3348" ca="1">_xlfn.IFS((N3348-TODAY())&gt;=547,"06 Expires over 18 months",(N3348-TODAY())&gt;=365,"05 Expires in 18 months",(N3348-TODAY())&gt;=183,"04 Expires in 12 months",(N3348-TODAY())&gt;=92,"03 Expires in 6 months",(N3348-TODAY())&gt;=31,"02 Expires in 3 months",(N3348-TODAY())&gt;=0,"01 Expires in 30 days",(N3348-TODAY())&gt;=-31,"01 Expired last 30 days",(N3348-TODAY())&gt;=-92,"02 Expired last 3 months",(N3348-TODAY())&gt;=-183,"03 Expired last 6 months",(N3348-TODAY())&gt;=-365,"04 Expired last 12 months",(N3348-TODAY())&gt;=-547,"05 Expired last 18 months",TRUE,"06 Expired over 18 months")</f>
        <v>03 Expired last 6 months</v>
      </c>
      <c r="Q3348" s="104"/>
      <c r="R3348" s="98">
        <v>0</v>
      </c>
      <c r="S3348" s="77" t="str" cm="1">
        <f t="array" ref="S3348">_xlfn.IFS(R3348&gt;5000000,"Gold",R3348&gt;=500000,"Silver",R3348&gt;30000,"Bronze",TRUE,"Transactional")</f>
        <v>Transactional</v>
      </c>
      <c r="T3348" s="24"/>
      <c r="U3348" s="27"/>
      <c r="V3348" s="27"/>
      <c r="W3348" s="77" t="str">
        <f t="shared" si="670"/>
        <v>No</v>
      </c>
      <c r="X3348" s="77" t="str">
        <f>IFERROR(_xlfn.XLOOKUP(J3348&amp;"||"&amp;K3348,'Mapping Ref.'!$J$2:$J$538,'Mapping Ref.'!$K$2:$K$538),"")</f>
        <v>Corporate</v>
      </c>
      <c r="Y3348" s="77" t="str" cm="1">
        <f t="array" ref="Y3348">_xlfn.IFS(R3348&gt;2000000,"For Publication",R3348&gt;100000,"PID",R3348&gt;30000,"RFQ",TRUE,"Transactional")</f>
        <v>Transactional</v>
      </c>
      <c r="Z3348" s="24" t="s">
        <v>2277</v>
      </c>
      <c r="AA3348" s="32">
        <v>0</v>
      </c>
      <c r="AB3348" s="24">
        <v>0</v>
      </c>
      <c r="AC3348" s="25">
        <v>46014</v>
      </c>
      <c r="AD3348" s="24" t="s">
        <v>661</v>
      </c>
      <c r="AE3348" s="24" t="s">
        <v>9732</v>
      </c>
      <c r="AF3348" s="24" t="s">
        <v>60</v>
      </c>
      <c r="AG3348" s="24" t="s">
        <v>60</v>
      </c>
      <c r="AH3348" s="24" t="s">
        <v>60</v>
      </c>
      <c r="AI3348" s="24">
        <v>9015700</v>
      </c>
      <c r="AJ3348" s="24" t="s">
        <v>59</v>
      </c>
      <c r="AK3348" s="24" t="s">
        <v>101</v>
      </c>
      <c r="AL3348" s="24" t="s">
        <v>70</v>
      </c>
      <c r="AM3348" s="24" t="s">
        <v>60</v>
      </c>
      <c r="AN3348" s="24" t="s">
        <v>59</v>
      </c>
      <c r="AO3348" s="24">
        <v>0</v>
      </c>
      <c r="AP3348" s="24" t="s">
        <v>8471</v>
      </c>
      <c r="AQ3348" s="24" t="s">
        <v>11706</v>
      </c>
      <c r="AR3348" s="24" t="s">
        <v>12840</v>
      </c>
      <c r="AS3348" s="89">
        <f t="shared" si="666"/>
        <v>2</v>
      </c>
      <c r="AT3348" s="24"/>
    </row>
    <row r="3349" spans="1:46" x14ac:dyDescent="0.5">
      <c r="A3349" s="24">
        <v>3535</v>
      </c>
      <c r="B3349" s="24" t="s">
        <v>506</v>
      </c>
      <c r="C3349" s="24"/>
      <c r="D3349" s="24" t="s">
        <v>13190</v>
      </c>
      <c r="E3349" s="24" t="s">
        <v>13462</v>
      </c>
      <c r="F3349" s="77" t="str">
        <f t="shared" si="667"/>
        <v>Design Red</v>
      </c>
      <c r="G3349" s="24" t="s">
        <v>13190</v>
      </c>
      <c r="H3349" s="24" t="s">
        <v>11140</v>
      </c>
      <c r="I3349" s="24" t="s">
        <v>13192</v>
      </c>
      <c r="J3349" s="24" t="s">
        <v>107</v>
      </c>
      <c r="K3349" s="27" t="s">
        <v>8215</v>
      </c>
      <c r="L3349" s="25">
        <v>45957</v>
      </c>
      <c r="M3349" s="25">
        <v>46322</v>
      </c>
      <c r="N3349" s="81">
        <f t="shared" si="668"/>
        <v>46687</v>
      </c>
      <c r="O3349" s="77" t="str">
        <f t="shared" ca="1" si="669"/>
        <v>Live</v>
      </c>
      <c r="P3349" s="77" t="str" cm="1">
        <f t="array" aca="1" ref="P3349" ca="1">_xlfn.IFS((N3349-TODAY())&gt;=547,"06 Expires over 18 months",(N3349-TODAY())&gt;=365,"05 Expires in 18 months",(N3349-TODAY())&gt;=183,"04 Expires in 12 months",(N3349-TODAY())&gt;=92,"03 Expires in 6 months",(N3349-TODAY())&gt;=31,"02 Expires in 3 months",(N3349-TODAY())&gt;=0,"01 Expires in 30 days",(N3349-TODAY())&gt;=-31,"01 Expired last 30 days",(N3349-TODAY())&gt;=-92,"02 Expired last 3 months",(N3349-TODAY())&gt;=-183,"03 Expired last 6 months",(N3349-TODAY())&gt;=-365,"04 Expired last 12 months",(N3349-TODAY())&gt;=-547,"05 Expired last 18 months",TRUE,"06 Expired over 18 months")</f>
        <v>05 Expires in 18 months</v>
      </c>
      <c r="Q3349" s="68">
        <v>534</v>
      </c>
      <c r="R3349" s="98">
        <f t="shared" ref="R3349:R3355" si="672">MAX(Q3349,Q3349*N(AS3349)/12)</f>
        <v>1068</v>
      </c>
      <c r="S3349" s="77" t="str" cm="1">
        <f t="array" ref="S3349">_xlfn.IFS(R3349&gt;5000000,"Gold",R3349&gt;=500000,"Silver",R3349&gt;30000,"Bronze",TRUE,"Transactional")</f>
        <v>Transactional</v>
      </c>
      <c r="T3349" s="24"/>
      <c r="U3349" s="27"/>
      <c r="V3349" s="27"/>
      <c r="W3349" s="77" t="str">
        <f t="shared" si="670"/>
        <v>Yes</v>
      </c>
      <c r="X3349" s="77" t="str">
        <f>IFERROR(_xlfn.XLOOKUP(J3349&amp;"||"&amp;K3349,'Mapping Ref.'!$J$2:$J$538,'Mapping Ref.'!$K$2:$K$538),"")</f>
        <v>Construction &amp; Estates</v>
      </c>
      <c r="Y3349" s="77" t="str" cm="1">
        <f t="array" ref="Y3349">_xlfn.IFS(R3349&gt;2000000,"For Publication",R3349&gt;100000,"PID",R3349&gt;30000,"RFQ",TRUE,"Transactional")</f>
        <v>Transactional</v>
      </c>
      <c r="Z3349" s="24" t="s">
        <v>8586</v>
      </c>
      <c r="AA3349" s="32">
        <v>12</v>
      </c>
      <c r="AB3349" s="24">
        <v>12</v>
      </c>
      <c r="AC3349" s="25">
        <v>46014</v>
      </c>
      <c r="AD3349" s="24" t="s">
        <v>58</v>
      </c>
      <c r="AE3349" s="24" t="s">
        <v>2370</v>
      </c>
      <c r="AF3349" s="24" t="s">
        <v>60</v>
      </c>
      <c r="AG3349" s="24" t="s">
        <v>59</v>
      </c>
      <c r="AH3349" s="24" t="s">
        <v>60</v>
      </c>
      <c r="AI3349" s="24">
        <v>8940440</v>
      </c>
      <c r="AJ3349" s="24" t="s">
        <v>59</v>
      </c>
      <c r="AK3349" s="24" t="s">
        <v>101</v>
      </c>
      <c r="AL3349" s="24" t="s">
        <v>70</v>
      </c>
      <c r="AM3349" s="24" t="s">
        <v>60</v>
      </c>
      <c r="AN3349" s="24" t="s">
        <v>8471</v>
      </c>
      <c r="AO3349" s="24">
        <v>0</v>
      </c>
      <c r="AP3349" s="24" t="s">
        <v>2953</v>
      </c>
      <c r="AQ3349" s="24" t="s">
        <v>13193</v>
      </c>
      <c r="AR3349" s="24" t="s">
        <v>13194</v>
      </c>
      <c r="AS3349" s="89">
        <f t="shared" si="666"/>
        <v>24</v>
      </c>
      <c r="AT3349" s="24"/>
    </row>
    <row r="3350" spans="1:46" x14ac:dyDescent="0.5">
      <c r="A3350" s="24">
        <v>3536</v>
      </c>
      <c r="B3350" s="24" t="s">
        <v>506</v>
      </c>
      <c r="C3350" s="24"/>
      <c r="D3350" s="24" t="s">
        <v>13463</v>
      </c>
      <c r="E3350" s="24" t="s">
        <v>13464</v>
      </c>
      <c r="F3350" s="77" t="str">
        <f t="shared" si="667"/>
        <v>West London NHS Trust</v>
      </c>
      <c r="G3350" s="24" t="s">
        <v>731</v>
      </c>
      <c r="H3350" s="24" t="s">
        <v>732</v>
      </c>
      <c r="I3350" s="24" t="s">
        <v>13465</v>
      </c>
      <c r="J3350" s="24" t="s">
        <v>66</v>
      </c>
      <c r="K3350" s="27" t="s">
        <v>13466</v>
      </c>
      <c r="L3350" s="25">
        <v>45748</v>
      </c>
      <c r="M3350" s="25">
        <v>46477</v>
      </c>
      <c r="N3350" s="81">
        <f t="shared" si="668"/>
        <v>47208</v>
      </c>
      <c r="O3350" s="77" t="str">
        <f t="shared" ca="1" si="669"/>
        <v>Live</v>
      </c>
      <c r="P3350" s="77" t="str" cm="1">
        <f t="array" aca="1" ref="P3350" ca="1">_xlfn.IFS((N3350-TODAY())&gt;=547,"06 Expires over 18 months",(N3350-TODAY())&gt;=365,"05 Expires in 18 months",(N3350-TODAY())&gt;=183,"04 Expires in 12 months",(N3350-TODAY())&gt;=92,"03 Expires in 6 months",(N3350-TODAY())&gt;=31,"02 Expires in 3 months",(N3350-TODAY())&gt;=0,"01 Expires in 30 days",(N3350-TODAY())&gt;=-31,"01 Expired last 30 days",(N3350-TODAY())&gt;=-92,"02 Expired last 3 months",(N3350-TODAY())&gt;=-183,"03 Expired last 6 months",(N3350-TODAY())&gt;=-365,"04 Expired last 12 months",(N3350-TODAY())&gt;=-547,"05 Expired last 18 months",TRUE,"06 Expired over 18 months")</f>
        <v>06 Expires over 18 months</v>
      </c>
      <c r="Q3350" s="65">
        <v>493000</v>
      </c>
      <c r="R3350" s="98">
        <f t="shared" si="672"/>
        <v>1930916.6666666667</v>
      </c>
      <c r="S3350" s="77" t="str" cm="1">
        <f t="array" ref="S3350">_xlfn.IFS(R3350&gt;5000000,"Gold",R3350&gt;=500000,"Silver",R3350&gt;30000,"Bronze",TRUE,"Transactional")</f>
        <v>Silver</v>
      </c>
      <c r="T3350" s="24"/>
      <c r="U3350" s="27"/>
      <c r="V3350" s="27"/>
      <c r="W3350" s="77" t="str">
        <f t="shared" si="670"/>
        <v>Yes</v>
      </c>
      <c r="X3350" s="77" t="str">
        <f>IFERROR(_xlfn.XLOOKUP(J3350&amp;"||"&amp;K3350,'Mapping Ref.'!$J$2:$J$538,'Mapping Ref.'!$K$2:$K$538),"")</f>
        <v>Childrens &amp; Adults</v>
      </c>
      <c r="Y3350" s="77" t="str" cm="1">
        <f t="array" ref="Y3350">_xlfn.IFS(R3350&gt;2000000,"For Publication",R3350&gt;100000,"PID",R3350&gt;30000,"RFQ",TRUE,"Transactional")</f>
        <v>PID</v>
      </c>
      <c r="Z3350" s="24" t="s">
        <v>8586</v>
      </c>
      <c r="AA3350" s="32">
        <v>24</v>
      </c>
      <c r="AB3350" s="24">
        <v>24</v>
      </c>
      <c r="AC3350" s="25">
        <v>46024</v>
      </c>
      <c r="AD3350" s="24" t="s">
        <v>58</v>
      </c>
      <c r="AE3350" s="24">
        <v>5975920</v>
      </c>
      <c r="AF3350" s="24" t="s">
        <v>59</v>
      </c>
      <c r="AG3350" s="24" t="s">
        <v>60</v>
      </c>
      <c r="AH3350" s="24" t="s">
        <v>60</v>
      </c>
      <c r="AI3350" s="24" t="s">
        <v>8552</v>
      </c>
      <c r="AJ3350" s="24" t="s">
        <v>60</v>
      </c>
      <c r="AK3350" s="24" t="s">
        <v>71</v>
      </c>
      <c r="AL3350" s="24" t="s">
        <v>70</v>
      </c>
      <c r="AM3350" s="24" t="s">
        <v>60</v>
      </c>
      <c r="AN3350" s="24" t="s">
        <v>59</v>
      </c>
      <c r="AO3350" s="24">
        <v>0</v>
      </c>
      <c r="AP3350" s="24"/>
      <c r="AQ3350" s="24" t="s">
        <v>13467</v>
      </c>
      <c r="AR3350" s="24" t="s">
        <v>13468</v>
      </c>
      <c r="AS3350" s="89">
        <f t="shared" si="666"/>
        <v>47</v>
      </c>
      <c r="AT3350" s="24"/>
    </row>
    <row r="3351" spans="1:46" x14ac:dyDescent="0.5">
      <c r="A3351" s="24">
        <v>3537</v>
      </c>
      <c r="B3351" s="24" t="s">
        <v>506</v>
      </c>
      <c r="C3351" s="24"/>
      <c r="D3351" s="24" t="s">
        <v>13469</v>
      </c>
      <c r="E3351" s="24" t="s">
        <v>13470</v>
      </c>
      <c r="F3351" s="77">
        <f t="shared" si="667"/>
        <v>10001537</v>
      </c>
      <c r="G3351" s="24">
        <v>10001537</v>
      </c>
      <c r="H3351" s="24" t="s">
        <v>3729</v>
      </c>
      <c r="I3351" s="24" t="s">
        <v>6388</v>
      </c>
      <c r="J3351" s="24" t="s">
        <v>321</v>
      </c>
      <c r="K3351" s="27" t="s">
        <v>360</v>
      </c>
      <c r="L3351" s="25">
        <v>46034</v>
      </c>
      <c r="M3351" s="25">
        <v>46755</v>
      </c>
      <c r="N3351" s="81">
        <f t="shared" si="668"/>
        <v>47486</v>
      </c>
      <c r="O3351" s="77" t="str">
        <f t="shared" ca="1" si="669"/>
        <v>Live</v>
      </c>
      <c r="P3351" s="77" t="str" cm="1">
        <f t="array" aca="1" ref="P3351" ca="1">_xlfn.IFS((N3351-TODAY())&gt;=547,"06 Expires over 18 months",(N3351-TODAY())&gt;=365,"05 Expires in 18 months",(N3351-TODAY())&gt;=183,"04 Expires in 12 months",(N3351-TODAY())&gt;=92,"03 Expires in 6 months",(N3351-TODAY())&gt;=31,"02 Expires in 3 months",(N3351-TODAY())&gt;=0,"01 Expires in 30 days",(N3351-TODAY())&gt;=-31,"01 Expired last 30 days",(N3351-TODAY())&gt;=-92,"02 Expired last 3 months",(N3351-TODAY())&gt;=-183,"03 Expired last 6 months",(N3351-TODAY())&gt;=-365,"04 Expired last 12 months",(N3351-TODAY())&gt;=-547,"05 Expired last 18 months",TRUE,"06 Expired over 18 months")</f>
        <v>06 Expires over 18 months</v>
      </c>
      <c r="Q3351" s="68">
        <v>30000</v>
      </c>
      <c r="R3351" s="98">
        <f t="shared" si="672"/>
        <v>117500</v>
      </c>
      <c r="S3351" s="77" t="str" cm="1">
        <f t="array" ref="S3351">_xlfn.IFS(R3351&gt;5000000,"Gold",R3351&gt;=500000,"Silver",R3351&gt;30000,"Bronze",TRUE,"Transactional")</f>
        <v>Bronze</v>
      </c>
      <c r="T3351" s="24"/>
      <c r="U3351" s="27"/>
      <c r="V3351" s="27"/>
      <c r="W3351" s="77" t="str">
        <f t="shared" si="670"/>
        <v>Yes</v>
      </c>
      <c r="X3351" s="77" t="str">
        <f>IFERROR(_xlfn.XLOOKUP(J3351&amp;"||"&amp;K3351,'Mapping Ref.'!$J$2:$J$538,'Mapping Ref.'!$K$2:$K$538),"")</f>
        <v>Corporate</v>
      </c>
      <c r="Y3351" s="77" t="str" cm="1">
        <f t="array" ref="Y3351">_xlfn.IFS(R3351&gt;2000000,"For Publication",R3351&gt;100000,"PID",R3351&gt;30000,"RFQ",TRUE,"Transactional")</f>
        <v>PID</v>
      </c>
      <c r="Z3351" s="24" t="s">
        <v>8586</v>
      </c>
      <c r="AA3351" s="32">
        <v>36</v>
      </c>
      <c r="AB3351" s="24">
        <v>24</v>
      </c>
      <c r="AC3351" s="25">
        <v>46027</v>
      </c>
      <c r="AD3351" s="24" t="s">
        <v>58</v>
      </c>
      <c r="AE3351" s="24" t="s">
        <v>9059</v>
      </c>
      <c r="AF3351" s="24" t="s">
        <v>59</v>
      </c>
      <c r="AG3351" s="24" t="s">
        <v>59</v>
      </c>
      <c r="AH3351" s="24" t="s">
        <v>60</v>
      </c>
      <c r="AI3351" s="24">
        <v>7464046</v>
      </c>
      <c r="AJ3351" s="24" t="s">
        <v>59</v>
      </c>
      <c r="AK3351" s="24" t="s">
        <v>86</v>
      </c>
      <c r="AL3351" s="24" t="s">
        <v>70</v>
      </c>
      <c r="AM3351" s="24" t="s">
        <v>60</v>
      </c>
      <c r="AN3351" s="24" t="s">
        <v>59</v>
      </c>
      <c r="AO3351" s="24">
        <v>0</v>
      </c>
      <c r="AP3351" s="24"/>
      <c r="AQ3351" s="24" t="s">
        <v>3729</v>
      </c>
      <c r="AR3351" s="24" t="s">
        <v>13471</v>
      </c>
      <c r="AS3351" s="89">
        <f t="shared" si="666"/>
        <v>47</v>
      </c>
      <c r="AT3351" s="24"/>
    </row>
    <row r="3352" spans="1:46" x14ac:dyDescent="0.5">
      <c r="A3352" s="24">
        <v>3538</v>
      </c>
      <c r="B3352" s="24" t="s">
        <v>506</v>
      </c>
      <c r="C3352" s="24"/>
      <c r="D3352" s="24" t="s">
        <v>13472</v>
      </c>
      <c r="E3352" s="24" t="s">
        <v>13473</v>
      </c>
      <c r="F3352" s="77" t="str">
        <f t="shared" si="667"/>
        <v>Bioregional Development Group</v>
      </c>
      <c r="G3352" s="24" t="s">
        <v>13474</v>
      </c>
      <c r="H3352" s="24" t="s">
        <v>13475</v>
      </c>
      <c r="I3352" s="24" t="s">
        <v>13475</v>
      </c>
      <c r="J3352" s="24" t="s">
        <v>321</v>
      </c>
      <c r="K3352" s="27" t="s">
        <v>5351</v>
      </c>
      <c r="L3352" s="25">
        <v>46027</v>
      </c>
      <c r="M3352" s="25">
        <v>46142</v>
      </c>
      <c r="N3352" s="81">
        <f t="shared" si="668"/>
        <v>46142</v>
      </c>
      <c r="O3352" s="77" t="str">
        <f t="shared" ca="1" si="669"/>
        <v>Expired</v>
      </c>
      <c r="P3352" s="77" t="str" cm="1">
        <f t="array" aca="1" ref="P3352" ca="1">_xlfn.IFS((N3352-TODAY())&gt;=547,"06 Expires over 18 months",(N3352-TODAY())&gt;=365,"05 Expires in 18 months",(N3352-TODAY())&gt;=183,"04 Expires in 12 months",(N3352-TODAY())&gt;=92,"03 Expires in 6 months",(N3352-TODAY())&gt;=31,"02 Expires in 3 months",(N3352-TODAY())&gt;=0,"01 Expires in 30 days",(N3352-TODAY())&gt;=-31,"01 Expired last 30 days",(N3352-TODAY())&gt;=-92,"02 Expired last 3 months",(N3352-TODAY())&gt;=-183,"03 Expired last 6 months",(N3352-TODAY())&gt;=-365,"04 Expired last 12 months",(N3352-TODAY())&gt;=-547,"05 Expired last 18 months",TRUE,"06 Expired over 18 months")</f>
        <v>03 Expired last 6 months</v>
      </c>
      <c r="Q3352" s="68">
        <v>25000</v>
      </c>
      <c r="R3352" s="98">
        <f t="shared" si="672"/>
        <v>25000</v>
      </c>
      <c r="S3352" s="77" t="str" cm="1">
        <f t="array" ref="S3352">_xlfn.IFS(R3352&gt;5000000,"Gold",R3352&gt;=500000,"Silver",R3352&gt;30000,"Bronze",TRUE,"Transactional")</f>
        <v>Transactional</v>
      </c>
      <c r="T3352" s="24"/>
      <c r="U3352" s="27"/>
      <c r="V3352" s="27"/>
      <c r="W3352" s="77" t="str">
        <f t="shared" si="670"/>
        <v>No</v>
      </c>
      <c r="X3352" s="77" t="str">
        <f>IFERROR(_xlfn.XLOOKUP(J3352&amp;"||"&amp;K3352,'Mapping Ref.'!$J$2:$J$538,'Mapping Ref.'!$K$2:$K$538),"")</f>
        <v>Corporate</v>
      </c>
      <c r="Y3352" s="77" t="str" cm="1">
        <f t="array" ref="Y3352">_xlfn.IFS(R3352&gt;2000000,"For Publication",R3352&gt;100000,"PID",R3352&gt;30000,"RFQ",TRUE,"Transactional")</f>
        <v>Transactional</v>
      </c>
      <c r="Z3352" s="24" t="s">
        <v>2277</v>
      </c>
      <c r="AA3352" s="32">
        <v>4</v>
      </c>
      <c r="AB3352" s="24">
        <v>0</v>
      </c>
      <c r="AC3352" s="25">
        <v>46027</v>
      </c>
      <c r="AD3352" s="24" t="s">
        <v>58</v>
      </c>
      <c r="AE3352" s="24" t="s">
        <v>8546</v>
      </c>
      <c r="AF3352" s="24" t="s">
        <v>60</v>
      </c>
      <c r="AG3352" s="24" t="s">
        <v>59</v>
      </c>
      <c r="AH3352" s="24" t="s">
        <v>59</v>
      </c>
      <c r="AI3352" s="24">
        <v>2973226</v>
      </c>
      <c r="AJ3352" s="24" t="s">
        <v>60</v>
      </c>
      <c r="AK3352" s="24" t="s">
        <v>86</v>
      </c>
      <c r="AL3352" s="24" t="s">
        <v>70</v>
      </c>
      <c r="AM3352" s="24" t="s">
        <v>60</v>
      </c>
      <c r="AN3352" s="24" t="s">
        <v>8471</v>
      </c>
      <c r="AO3352" s="24">
        <v>0</v>
      </c>
      <c r="AP3352" s="24" t="s">
        <v>8471</v>
      </c>
      <c r="AQ3352" s="24" t="s">
        <v>13476</v>
      </c>
      <c r="AR3352" s="24" t="s">
        <v>13477</v>
      </c>
      <c r="AS3352" s="89">
        <f t="shared" si="666"/>
        <v>3</v>
      </c>
      <c r="AT3352" s="24"/>
    </row>
    <row r="3353" spans="1:46" x14ac:dyDescent="0.5">
      <c r="A3353" s="24">
        <v>3539</v>
      </c>
      <c r="B3353" s="24" t="s">
        <v>506</v>
      </c>
      <c r="C3353" s="24"/>
      <c r="D3353" s="24" t="s">
        <v>13478</v>
      </c>
      <c r="E3353" s="24" t="s">
        <v>13479</v>
      </c>
      <c r="F3353" s="77" t="str">
        <f t="shared" si="667"/>
        <v>Constructive Thinking Studio Limited</v>
      </c>
      <c r="G3353" s="24" t="s">
        <v>13480</v>
      </c>
      <c r="H3353" s="24" t="s">
        <v>13481</v>
      </c>
      <c r="I3353" s="24" t="s">
        <v>13481</v>
      </c>
      <c r="J3353" s="24" t="s">
        <v>107</v>
      </c>
      <c r="K3353" s="27" t="s">
        <v>1397</v>
      </c>
      <c r="L3353" s="25">
        <v>45870</v>
      </c>
      <c r="M3353" s="25">
        <v>46234</v>
      </c>
      <c r="N3353" s="81">
        <f t="shared" si="668"/>
        <v>46234</v>
      </c>
      <c r="O3353" s="77" t="str">
        <f t="shared" ca="1" si="669"/>
        <v>Expired</v>
      </c>
      <c r="P3353" s="77" t="str" cm="1">
        <f t="array" aca="1" ref="P3353" ca="1">_xlfn.IFS((N3353-TODAY())&gt;=547,"06 Expires over 18 months",(N3353-TODAY())&gt;=365,"05 Expires in 18 months",(N3353-TODAY())&gt;=183,"04 Expires in 12 months",(N3353-TODAY())&gt;=92,"03 Expires in 6 months",(N3353-TODAY())&gt;=31,"02 Expires in 3 months",(N3353-TODAY())&gt;=0,"01 Expires in 30 days",(N3353-TODAY())&gt;=-31,"01 Expired last 30 days",(N3353-TODAY())&gt;=-92,"02 Expired last 3 months",(N3353-TODAY())&gt;=-183,"03 Expired last 6 months",(N3353-TODAY())&gt;=-365,"04 Expired last 12 months",(N3353-TODAY())&gt;=-547,"05 Expired last 18 months",TRUE,"06 Expired over 18 months")</f>
        <v>01 Expired last 30 days</v>
      </c>
      <c r="Q3353" s="68">
        <v>480000</v>
      </c>
      <c r="R3353" s="98">
        <f t="shared" si="672"/>
        <v>480000</v>
      </c>
      <c r="S3353" s="77" t="str" cm="1">
        <f t="array" ref="S3353">_xlfn.IFS(R3353&gt;5000000,"Gold",R3353&gt;=500000,"Silver",R3353&gt;30000,"Bronze",TRUE,"Transactional")</f>
        <v>Bronze</v>
      </c>
      <c r="T3353" s="24"/>
      <c r="U3353" s="27"/>
      <c r="V3353" s="27"/>
      <c r="W3353" s="77" t="str">
        <f t="shared" si="670"/>
        <v>No</v>
      </c>
      <c r="X3353" s="77" t="str">
        <f>IFERROR(_xlfn.XLOOKUP(J3353&amp;"||"&amp;K3353,'Mapping Ref.'!$J$2:$J$538,'Mapping Ref.'!$K$2:$K$538),"")</f>
        <v>Construction &amp; Estates</v>
      </c>
      <c r="Y3353" s="77" t="str" cm="1">
        <f t="array" ref="Y3353">_xlfn.IFS(R3353&gt;2000000,"For Publication",R3353&gt;100000,"PID",R3353&gt;30000,"RFQ",TRUE,"Transactional")</f>
        <v>PID</v>
      </c>
      <c r="Z3353" s="24" t="s">
        <v>2277</v>
      </c>
      <c r="AA3353" s="32">
        <v>12</v>
      </c>
      <c r="AB3353" s="24">
        <v>0</v>
      </c>
      <c r="AC3353" s="25">
        <v>46028</v>
      </c>
      <c r="AD3353" s="24" t="s">
        <v>58</v>
      </c>
      <c r="AE3353" s="24" t="s">
        <v>13482</v>
      </c>
      <c r="AF3353" s="24" t="s">
        <v>60</v>
      </c>
      <c r="AG3353" s="24" t="s">
        <v>60</v>
      </c>
      <c r="AH3353" s="24" t="s">
        <v>60</v>
      </c>
      <c r="AI3353" s="24">
        <v>4906088</v>
      </c>
      <c r="AJ3353" s="24" t="s">
        <v>60</v>
      </c>
      <c r="AK3353" s="24" t="s">
        <v>86</v>
      </c>
      <c r="AL3353" s="24" t="s">
        <v>70</v>
      </c>
      <c r="AM3353" s="24" t="s">
        <v>60</v>
      </c>
      <c r="AN3353" s="24" t="s">
        <v>59</v>
      </c>
      <c r="AO3353" s="24">
        <v>0</v>
      </c>
      <c r="AP3353" s="24"/>
      <c r="AQ3353" s="24" t="s">
        <v>13483</v>
      </c>
      <c r="AR3353" s="24" t="s">
        <v>13484</v>
      </c>
      <c r="AS3353" s="89">
        <f t="shared" si="666"/>
        <v>11</v>
      </c>
      <c r="AT3353" s="24"/>
    </row>
    <row r="3354" spans="1:46" x14ac:dyDescent="0.5">
      <c r="A3354" s="24">
        <v>3540</v>
      </c>
      <c r="B3354" s="24" t="s">
        <v>506</v>
      </c>
      <c r="C3354" s="24"/>
      <c r="D3354" s="24" t="s">
        <v>13485</v>
      </c>
      <c r="E3354" s="24" t="s">
        <v>13486</v>
      </c>
      <c r="F3354" s="77" t="str">
        <f t="shared" si="667"/>
        <v>RULEPLAY LIMITED</v>
      </c>
      <c r="G3354" s="24" t="s">
        <v>13485</v>
      </c>
      <c r="H3354" s="24" t="s">
        <v>9673</v>
      </c>
      <c r="I3354" s="24" t="s">
        <v>972</v>
      </c>
      <c r="J3354" s="24" t="s">
        <v>107</v>
      </c>
      <c r="K3354" s="27" t="s">
        <v>1145</v>
      </c>
      <c r="L3354" s="25">
        <v>46054</v>
      </c>
      <c r="M3354" s="25">
        <v>46112</v>
      </c>
      <c r="N3354" s="81">
        <f t="shared" si="668"/>
        <v>46112</v>
      </c>
      <c r="O3354" s="77" t="str">
        <f t="shared" ca="1" si="669"/>
        <v>Expired</v>
      </c>
      <c r="P3354" s="77" t="str" cm="1">
        <f t="array" aca="1" ref="P3354" ca="1">_xlfn.IFS((N3354-TODAY())&gt;=547,"06 Expires over 18 months",(N3354-TODAY())&gt;=365,"05 Expires in 18 months",(N3354-TODAY())&gt;=183,"04 Expires in 12 months",(N3354-TODAY())&gt;=92,"03 Expires in 6 months",(N3354-TODAY())&gt;=31,"02 Expires in 3 months",(N3354-TODAY())&gt;=0,"01 Expires in 30 days",(N3354-TODAY())&gt;=-31,"01 Expired last 30 days",(N3354-TODAY())&gt;=-92,"02 Expired last 3 months",(N3354-TODAY())&gt;=-183,"03 Expired last 6 months",(N3354-TODAY())&gt;=-365,"04 Expired last 12 months",(N3354-TODAY())&gt;=-547,"05 Expired last 18 months",TRUE,"06 Expired over 18 months")</f>
        <v>03 Expired last 6 months</v>
      </c>
      <c r="Q3354" s="65">
        <v>13500</v>
      </c>
      <c r="R3354" s="98">
        <f t="shared" si="672"/>
        <v>13500</v>
      </c>
      <c r="S3354" s="77" t="str" cm="1">
        <f t="array" ref="S3354">_xlfn.IFS(R3354&gt;5000000,"Gold",R3354&gt;=500000,"Silver",R3354&gt;30000,"Bronze",TRUE,"Transactional")</f>
        <v>Transactional</v>
      </c>
      <c r="T3354" s="24"/>
      <c r="U3354" s="27"/>
      <c r="V3354" s="27"/>
      <c r="W3354" s="77" t="str">
        <f t="shared" si="670"/>
        <v>No</v>
      </c>
      <c r="X3354" s="77" t="str">
        <f>IFERROR(_xlfn.XLOOKUP(J3354&amp;"||"&amp;K3354,'Mapping Ref.'!$J$2:$J$538,'Mapping Ref.'!$K$2:$K$538),"")</f>
        <v>Construction &amp; Estates</v>
      </c>
      <c r="Y3354" s="77" t="str" cm="1">
        <f t="array" ref="Y3354">_xlfn.IFS(R3354&gt;2000000,"For Publication",R3354&gt;100000,"PID",R3354&gt;30000,"RFQ",TRUE,"Transactional")</f>
        <v>Transactional</v>
      </c>
      <c r="Z3354" s="24" t="s">
        <v>2277</v>
      </c>
      <c r="AA3354" s="32">
        <v>2</v>
      </c>
      <c r="AB3354" s="24">
        <v>0</v>
      </c>
      <c r="AC3354" s="25">
        <v>46029</v>
      </c>
      <c r="AD3354" s="24" t="s">
        <v>102</v>
      </c>
      <c r="AE3354" s="24" t="s">
        <v>12354</v>
      </c>
      <c r="AF3354" s="24" t="s">
        <v>60</v>
      </c>
      <c r="AG3354" s="24" t="s">
        <v>59</v>
      </c>
      <c r="AH3354" s="24" t="s">
        <v>60</v>
      </c>
      <c r="AI3354" s="24">
        <v>15214090</v>
      </c>
      <c r="AJ3354" s="24" t="s">
        <v>60</v>
      </c>
      <c r="AK3354" s="24" t="s">
        <v>76</v>
      </c>
      <c r="AL3354" s="24" t="s">
        <v>70</v>
      </c>
      <c r="AM3354" s="24" t="s">
        <v>59</v>
      </c>
      <c r="AN3354" s="24" t="s">
        <v>59</v>
      </c>
      <c r="AO3354" s="24">
        <v>0</v>
      </c>
      <c r="AP3354" s="24"/>
      <c r="AQ3354" s="24" t="s">
        <v>13487</v>
      </c>
      <c r="AR3354" s="24" t="s">
        <v>13488</v>
      </c>
      <c r="AS3354" s="89">
        <f t="shared" si="666"/>
        <v>1</v>
      </c>
      <c r="AT3354" s="24"/>
    </row>
    <row r="3355" spans="1:46" x14ac:dyDescent="0.5">
      <c r="A3355" s="24">
        <v>3541</v>
      </c>
      <c r="B3355" s="24" t="s">
        <v>506</v>
      </c>
      <c r="C3355" s="24"/>
      <c r="D3355" s="24" t="s">
        <v>13489</v>
      </c>
      <c r="E3355" s="24" t="s">
        <v>13490</v>
      </c>
      <c r="F3355" s="77" t="str">
        <f t="shared" si="667"/>
        <v>GLOVELORD LTD T/A DCM MOTORS</v>
      </c>
      <c r="G3355" s="24" t="s">
        <v>13489</v>
      </c>
      <c r="H3355" s="24" t="s">
        <v>3282</v>
      </c>
      <c r="I3355" s="24" t="s">
        <v>10463</v>
      </c>
      <c r="J3355" s="24" t="s">
        <v>107</v>
      </c>
      <c r="K3355" s="27" t="s">
        <v>3283</v>
      </c>
      <c r="L3355" s="25">
        <v>46030</v>
      </c>
      <c r="M3355" s="25">
        <v>47125</v>
      </c>
      <c r="N3355" s="81">
        <f t="shared" si="668"/>
        <v>47125</v>
      </c>
      <c r="O3355" s="77" t="str">
        <f t="shared" ca="1" si="669"/>
        <v>Live</v>
      </c>
      <c r="P3355" s="77" t="str" cm="1">
        <f t="array" aca="1" ref="P3355" ca="1">_xlfn.IFS((N3355-TODAY())&gt;=547,"06 Expires over 18 months",(N3355-TODAY())&gt;=365,"05 Expires in 18 months",(N3355-TODAY())&gt;=183,"04 Expires in 12 months",(N3355-TODAY())&gt;=92,"03 Expires in 6 months",(N3355-TODAY())&gt;=31,"02 Expires in 3 months",(N3355-TODAY())&gt;=0,"01 Expires in 30 days",(N3355-TODAY())&gt;=-31,"01 Expired last 30 days",(N3355-TODAY())&gt;=-92,"02 Expired last 3 months",(N3355-TODAY())&gt;=-183,"03 Expired last 6 months",(N3355-TODAY())&gt;=-365,"04 Expired last 12 months",(N3355-TODAY())&gt;=-547,"05 Expired last 18 months",TRUE,"06 Expired over 18 months")</f>
        <v>06 Expires over 18 months</v>
      </c>
      <c r="Q3355" s="68">
        <v>8333</v>
      </c>
      <c r="R3355" s="98">
        <f t="shared" si="672"/>
        <v>24304.583333333332</v>
      </c>
      <c r="S3355" s="77" t="str" cm="1">
        <f t="array" ref="S3355">_xlfn.IFS(R3355&gt;5000000,"Gold",R3355&gt;=500000,"Silver",R3355&gt;30000,"Bronze",TRUE,"Transactional")</f>
        <v>Transactional</v>
      </c>
      <c r="T3355" s="24"/>
      <c r="U3355" s="27"/>
      <c r="V3355" s="27"/>
      <c r="W3355" s="77" t="str">
        <f t="shared" si="670"/>
        <v>No</v>
      </c>
      <c r="X3355" s="77" t="str">
        <f>IFERROR(_xlfn.XLOOKUP(J3355&amp;"||"&amp;K3355,'Mapping Ref.'!$J$2:$J$538,'Mapping Ref.'!$K$2:$K$538),"")</f>
        <v>Construction &amp; Estates</v>
      </c>
      <c r="Y3355" s="77" t="str" cm="1">
        <f t="array" ref="Y3355">_xlfn.IFS(R3355&gt;2000000,"For Publication",R3355&gt;100000,"PID",R3355&gt;30000,"RFQ",TRUE,"Transactional")</f>
        <v>Transactional</v>
      </c>
      <c r="Z3355" s="24" t="s">
        <v>2277</v>
      </c>
      <c r="AA3355" s="32">
        <v>36</v>
      </c>
      <c r="AB3355" s="24">
        <v>0</v>
      </c>
      <c r="AC3355" s="25">
        <v>46030</v>
      </c>
      <c r="AD3355" s="24" t="s">
        <v>58</v>
      </c>
      <c r="AE3355" s="24" t="s">
        <v>8375</v>
      </c>
      <c r="AF3355" s="24" t="s">
        <v>60</v>
      </c>
      <c r="AG3355" s="24" t="s">
        <v>59</v>
      </c>
      <c r="AH3355" s="24" t="s">
        <v>60</v>
      </c>
      <c r="AI3355" s="24">
        <v>1650851</v>
      </c>
      <c r="AJ3355" s="24" t="s">
        <v>60</v>
      </c>
      <c r="AK3355" s="24" t="s">
        <v>101</v>
      </c>
      <c r="AL3355" s="24" t="s">
        <v>12668</v>
      </c>
      <c r="AM3355" s="24" t="s">
        <v>60</v>
      </c>
      <c r="AN3355" s="24" t="s">
        <v>59</v>
      </c>
      <c r="AO3355" s="24">
        <v>0</v>
      </c>
      <c r="AP3355" s="24"/>
      <c r="AQ3355" s="24" t="s">
        <v>13491</v>
      </c>
      <c r="AR3355" s="24" t="s">
        <v>13492</v>
      </c>
      <c r="AS3355" s="89">
        <f t="shared" si="666"/>
        <v>35</v>
      </c>
      <c r="AT3355" s="24"/>
    </row>
    <row r="3356" spans="1:46" x14ac:dyDescent="0.5">
      <c r="A3356" s="24">
        <v>3542</v>
      </c>
      <c r="B3356" s="24"/>
      <c r="C3356" s="24"/>
      <c r="D3356" s="24" t="s">
        <v>13493</v>
      </c>
      <c r="E3356" s="24" t="s">
        <v>12366</v>
      </c>
      <c r="F3356" s="77" t="str">
        <f t="shared" si="667"/>
        <v>Dr Christopher Mayer</v>
      </c>
      <c r="G3356" s="24" t="s">
        <v>13493</v>
      </c>
      <c r="H3356" s="24" t="s">
        <v>11960</v>
      </c>
      <c r="I3356" s="24" t="s">
        <v>11960</v>
      </c>
      <c r="J3356" s="24" t="s">
        <v>52</v>
      </c>
      <c r="K3356" s="27" t="s">
        <v>822</v>
      </c>
      <c r="L3356" s="25">
        <v>46030</v>
      </c>
      <c r="M3356" s="25"/>
      <c r="N3356" s="81"/>
      <c r="O3356" s="77" t="s">
        <v>712</v>
      </c>
      <c r="P3356" s="77"/>
      <c r="Q3356" s="104"/>
      <c r="R3356" s="98">
        <v>0</v>
      </c>
      <c r="S3356" s="77" t="str" cm="1">
        <f t="array" ref="S3356">_xlfn.IFS(R3356&gt;5000000,"Gold",R3356&gt;=500000,"Silver",R3356&gt;30000,"Bronze",TRUE,"Transactional")</f>
        <v>Transactional</v>
      </c>
      <c r="T3356" s="24"/>
      <c r="U3356" s="27"/>
      <c r="V3356" s="27"/>
      <c r="W3356" s="77" t="str">
        <f t="shared" si="670"/>
        <v>Yes</v>
      </c>
      <c r="X3356" s="77" t="str">
        <f>IFERROR(_xlfn.XLOOKUP(J3356&amp;"||"&amp;K3356,'Mapping Ref.'!$J$2:$J$538,'Mapping Ref.'!$K$2:$K$538),"")</f>
        <v>Corporate</v>
      </c>
      <c r="Y3356" s="77" t="str" cm="1">
        <f t="array" ref="Y3356">_xlfn.IFS(R3356&gt;2000000,"For Publication",R3356&gt;100000,"PID",R3356&gt;30000,"RFQ",TRUE,"Transactional")</f>
        <v>Transactional</v>
      </c>
      <c r="Z3356" s="24" t="s">
        <v>8586</v>
      </c>
      <c r="AA3356" s="32">
        <v>80</v>
      </c>
      <c r="AB3356" s="24">
        <v>80</v>
      </c>
      <c r="AC3356" s="25">
        <v>46030</v>
      </c>
      <c r="AD3356" s="24" t="s">
        <v>58</v>
      </c>
      <c r="AE3356" s="24" t="s">
        <v>8681</v>
      </c>
      <c r="AF3356" s="24" t="s">
        <v>59</v>
      </c>
      <c r="AG3356" s="24" t="s">
        <v>59</v>
      </c>
      <c r="AH3356" s="24" t="s">
        <v>60</v>
      </c>
      <c r="AI3356" s="24" t="s">
        <v>8681</v>
      </c>
      <c r="AJ3356" s="24" t="s">
        <v>59</v>
      </c>
      <c r="AK3356" s="24" t="s">
        <v>101</v>
      </c>
      <c r="AL3356" s="24" t="s">
        <v>70</v>
      </c>
      <c r="AM3356" s="24" t="s">
        <v>59</v>
      </c>
      <c r="AN3356" s="24" t="s">
        <v>8471</v>
      </c>
      <c r="AO3356" s="24">
        <v>0</v>
      </c>
      <c r="AP3356" s="24"/>
      <c r="AQ3356" s="24" t="s">
        <v>13493</v>
      </c>
      <c r="AR3356" s="24" t="s">
        <v>13494</v>
      </c>
      <c r="AS3356" s="89">
        <v>0</v>
      </c>
      <c r="AT3356" s="24"/>
    </row>
    <row r="3357" spans="1:46" x14ac:dyDescent="0.5">
      <c r="A3357" s="24">
        <v>3543</v>
      </c>
      <c r="B3357" s="24" t="s">
        <v>506</v>
      </c>
      <c r="C3357" s="24"/>
      <c r="D3357" s="24" t="s">
        <v>12953</v>
      </c>
      <c r="E3357" s="24" t="s">
        <v>13495</v>
      </c>
      <c r="F3357" s="77" t="str">
        <f t="shared" si="667"/>
        <v>Frances Millar - Crania Ltd</v>
      </c>
      <c r="G3357" s="24" t="s">
        <v>13496</v>
      </c>
      <c r="H3357" s="24" t="s">
        <v>12956</v>
      </c>
      <c r="I3357" s="24" t="s">
        <v>12956</v>
      </c>
      <c r="J3357" s="24" t="s">
        <v>66</v>
      </c>
      <c r="K3357" s="27" t="s">
        <v>13497</v>
      </c>
      <c r="L3357" s="25">
        <v>45814</v>
      </c>
      <c r="M3357" s="25">
        <v>46052</v>
      </c>
      <c r="N3357" s="81">
        <f>EDATE(M3357,AB3357)</f>
        <v>46081</v>
      </c>
      <c r="O3357" s="77" t="str">
        <f ca="1">IF(N3357&lt;TODAY(),"Expired","Live")</f>
        <v>Expired</v>
      </c>
      <c r="P3357" s="77" t="str" cm="1">
        <f t="array" aca="1" ref="P3357" ca="1">_xlfn.IFS((N3357-TODAY())&gt;=547,"06 Expires over 18 months",(N3357-TODAY())&gt;=365,"05 Expires in 18 months",(N3357-TODAY())&gt;=183,"04 Expires in 12 months",(N3357-TODAY())&gt;=92,"03 Expires in 6 months",(N3357-TODAY())&gt;=31,"02 Expires in 3 months",(N3357-TODAY())&gt;=0,"01 Expires in 30 days",(N3357-TODAY())&gt;=-31,"01 Expired last 30 days",(N3357-TODAY())&gt;=-92,"02 Expired last 3 months",(N3357-TODAY())&gt;=-183,"03 Expired last 6 months",(N3357-TODAY())&gt;=-365,"04 Expired last 12 months",(N3357-TODAY())&gt;=-547,"05 Expired last 18 months",TRUE,"06 Expired over 18 months")</f>
        <v>03 Expired last 6 months</v>
      </c>
      <c r="Q3357" s="65">
        <v>7200</v>
      </c>
      <c r="R3357" s="98">
        <f>MAX(Q3357,Q3357*N(AS3357)/12)</f>
        <v>7200</v>
      </c>
      <c r="S3357" s="77" t="str" cm="1">
        <f t="array" ref="S3357">_xlfn.IFS(R3357&gt;5000000,"Gold",R3357&gt;=500000,"Silver",R3357&gt;30000,"Bronze",TRUE,"Transactional")</f>
        <v>Transactional</v>
      </c>
      <c r="T3357" s="24"/>
      <c r="U3357" s="27"/>
      <c r="V3357" s="27"/>
      <c r="W3357" s="77" t="str">
        <f t="shared" si="670"/>
        <v>Yes</v>
      </c>
      <c r="X3357" s="77" t="str">
        <f>IFERROR(_xlfn.XLOOKUP(J3357&amp;"||"&amp;K3357,'Mapping Ref.'!$J$2:$J$538,'Mapping Ref.'!$K$2:$K$538),"")</f>
        <v>Childrens &amp; Adults</v>
      </c>
      <c r="Y3357" s="77" t="str" cm="1">
        <f t="array" ref="Y3357">_xlfn.IFS(R3357&gt;2000000,"For Publication",R3357&gt;100000,"PID",R3357&gt;30000,"RFQ",TRUE,"Transactional")</f>
        <v>Transactional</v>
      </c>
      <c r="Z3357" s="24" t="s">
        <v>2277</v>
      </c>
      <c r="AA3357" s="32">
        <v>7</v>
      </c>
      <c r="AB3357" s="24">
        <v>1</v>
      </c>
      <c r="AC3357" s="25">
        <v>46030</v>
      </c>
      <c r="AD3357" s="24" t="s">
        <v>58</v>
      </c>
      <c r="AE3357" s="24" t="s">
        <v>11373</v>
      </c>
      <c r="AF3357" s="24" t="s">
        <v>60</v>
      </c>
      <c r="AG3357" s="24" t="s">
        <v>59</v>
      </c>
      <c r="AH3357" s="24" t="s">
        <v>60</v>
      </c>
      <c r="AI3357" s="24">
        <v>14161243</v>
      </c>
      <c r="AJ3357" s="24" t="s">
        <v>60</v>
      </c>
      <c r="AK3357" s="24" t="s">
        <v>71</v>
      </c>
      <c r="AL3357" s="24" t="s">
        <v>70</v>
      </c>
      <c r="AM3357" s="24" t="s">
        <v>59</v>
      </c>
      <c r="AN3357" s="24" t="s">
        <v>8471</v>
      </c>
      <c r="AO3357" s="24">
        <v>0</v>
      </c>
      <c r="AP3357" s="24" t="s">
        <v>13498</v>
      </c>
      <c r="AQ3357" s="24" t="s">
        <v>12958</v>
      </c>
      <c r="AR3357" s="24" t="s">
        <v>13499</v>
      </c>
      <c r="AS3357" s="89">
        <f>DATEDIF(L3357,N3357,"m")</f>
        <v>8</v>
      </c>
      <c r="AT3357" s="24"/>
    </row>
    <row r="3358" spans="1:46" x14ac:dyDescent="0.5">
      <c r="A3358" s="24">
        <v>3544</v>
      </c>
      <c r="B3358" s="24"/>
      <c r="C3358" s="24"/>
      <c r="D3358" s="24" t="s">
        <v>13500</v>
      </c>
      <c r="E3358" s="24" t="s">
        <v>12366</v>
      </c>
      <c r="F3358" s="77" t="str">
        <f t="shared" si="667"/>
        <v>Vusane Ltd</v>
      </c>
      <c r="G3358" s="24" t="s">
        <v>13500</v>
      </c>
      <c r="H3358" s="24" t="s">
        <v>11960</v>
      </c>
      <c r="I3358" s="24" t="s">
        <v>11960</v>
      </c>
      <c r="J3358" s="24" t="s">
        <v>52</v>
      </c>
      <c r="K3358" s="27" t="s">
        <v>822</v>
      </c>
      <c r="L3358" s="25">
        <v>46030</v>
      </c>
      <c r="M3358" s="25"/>
      <c r="N3358" s="81"/>
      <c r="O3358" s="77" t="s">
        <v>712</v>
      </c>
      <c r="P3358" s="77"/>
      <c r="Q3358" s="104"/>
      <c r="R3358" s="98">
        <v>0</v>
      </c>
      <c r="S3358" s="77" t="str" cm="1">
        <f t="array" ref="S3358">_xlfn.IFS(R3358&gt;5000000,"Gold",R3358&gt;=500000,"Silver",R3358&gt;30000,"Bronze",TRUE,"Transactional")</f>
        <v>Transactional</v>
      </c>
      <c r="T3358" s="24"/>
      <c r="U3358" s="27"/>
      <c r="V3358" s="27"/>
      <c r="W3358" s="77" t="str">
        <f t="shared" si="670"/>
        <v>Yes</v>
      </c>
      <c r="X3358" s="77" t="str">
        <f>IFERROR(_xlfn.XLOOKUP(J3358&amp;"||"&amp;K3358,'Mapping Ref.'!$J$2:$J$538,'Mapping Ref.'!$K$2:$K$538),"")</f>
        <v>Corporate</v>
      </c>
      <c r="Y3358" s="77" t="str" cm="1">
        <f t="array" ref="Y3358">_xlfn.IFS(R3358&gt;2000000,"For Publication",R3358&gt;100000,"PID",R3358&gt;30000,"RFQ",TRUE,"Transactional")</f>
        <v>Transactional</v>
      </c>
      <c r="Z3358" s="24" t="s">
        <v>8586</v>
      </c>
      <c r="AA3358" s="32">
        <v>80</v>
      </c>
      <c r="AB3358" s="24">
        <v>80</v>
      </c>
      <c r="AC3358" s="25">
        <v>46031</v>
      </c>
      <c r="AD3358" s="24" t="s">
        <v>58</v>
      </c>
      <c r="AE3358" s="24" t="s">
        <v>8681</v>
      </c>
      <c r="AF3358" s="24" t="s">
        <v>59</v>
      </c>
      <c r="AG3358" s="24" t="s">
        <v>59</v>
      </c>
      <c r="AH3358" s="24" t="s">
        <v>60</v>
      </c>
      <c r="AI3358" s="24">
        <v>10693401</v>
      </c>
      <c r="AJ3358" s="24" t="s">
        <v>59</v>
      </c>
      <c r="AK3358" s="24" t="s">
        <v>101</v>
      </c>
      <c r="AL3358" s="24" t="s">
        <v>70</v>
      </c>
      <c r="AM3358" s="24" t="s">
        <v>59</v>
      </c>
      <c r="AN3358" s="24" t="s">
        <v>8471</v>
      </c>
      <c r="AO3358" s="24">
        <v>0</v>
      </c>
      <c r="AP3358" s="24"/>
      <c r="AQ3358" s="24" t="s">
        <v>13501</v>
      </c>
      <c r="AR3358" s="24" t="s">
        <v>13502</v>
      </c>
      <c r="AS3358" s="89">
        <v>0</v>
      </c>
      <c r="AT3358" s="24"/>
    </row>
    <row r="3359" spans="1:46" x14ac:dyDescent="0.5">
      <c r="A3359" s="24">
        <v>3545</v>
      </c>
      <c r="B3359" s="24" t="s">
        <v>506</v>
      </c>
      <c r="C3359" s="24"/>
      <c r="D3359" s="24" t="s">
        <v>13503</v>
      </c>
      <c r="E3359" s="24" t="s">
        <v>13504</v>
      </c>
      <c r="F3359" s="77" t="str">
        <f t="shared" si="667"/>
        <v>Rosalyn Bartholomew</v>
      </c>
      <c r="G3359" s="24" t="s">
        <v>13503</v>
      </c>
      <c r="H3359" s="24" t="s">
        <v>2200</v>
      </c>
      <c r="I3359" s="24" t="s">
        <v>2200</v>
      </c>
      <c r="J3359" s="24" t="s">
        <v>190</v>
      </c>
      <c r="K3359" s="27" t="s">
        <v>2202</v>
      </c>
      <c r="L3359" s="25">
        <v>46034</v>
      </c>
      <c r="M3359" s="25">
        <v>46399</v>
      </c>
      <c r="N3359" s="81">
        <f t="shared" ref="N3359:N3367" si="673">EDATE(M3359,AB3359)</f>
        <v>46580</v>
      </c>
      <c r="O3359" s="77" t="str">
        <f t="shared" ref="O3359:O3367" ca="1" si="674">IF(N3359&lt;TODAY(),"Expired","Live")</f>
        <v>Live</v>
      </c>
      <c r="P3359" s="77" t="str" cm="1">
        <f t="array" aca="1" ref="P3359" ca="1">_xlfn.IFS((N3359-TODAY())&gt;=547,"06 Expires over 18 months",(N3359-TODAY())&gt;=365,"05 Expires in 18 months",(N3359-TODAY())&gt;=183,"04 Expires in 12 months",(N3359-TODAY())&gt;=92,"03 Expires in 6 months",(N3359-TODAY())&gt;=31,"02 Expires in 3 months",(N3359-TODAY())&gt;=0,"01 Expires in 30 days",(N3359-TODAY())&gt;=-31,"01 Expired last 30 days",(N3359-TODAY())&gt;=-92,"02 Expired last 3 months",(N3359-TODAY())&gt;=-183,"03 Expired last 6 months",(N3359-TODAY())&gt;=-365,"04 Expired last 12 months",(N3359-TODAY())&gt;=-547,"05 Expired last 18 months",TRUE,"06 Expired over 18 months")</f>
        <v>04 Expires in 12 months</v>
      </c>
      <c r="Q3359" s="68">
        <v>10000</v>
      </c>
      <c r="R3359" s="98">
        <f t="shared" ref="R3359:R3371" si="675">MAX(Q3359,Q3359*N(AS3359)/12)</f>
        <v>15000</v>
      </c>
      <c r="S3359" s="77" t="str" cm="1">
        <f t="array" ref="S3359">_xlfn.IFS(R3359&gt;5000000,"Gold",R3359&gt;=500000,"Silver",R3359&gt;30000,"Bronze",TRUE,"Transactional")</f>
        <v>Transactional</v>
      </c>
      <c r="T3359" s="24"/>
      <c r="U3359" s="27"/>
      <c r="V3359" s="27"/>
      <c r="W3359" s="77" t="str">
        <f t="shared" si="670"/>
        <v>Yes</v>
      </c>
      <c r="X3359" s="77" t="str">
        <f>IFERROR(_xlfn.XLOOKUP(J3359&amp;"||"&amp;K3359,'Mapping Ref.'!$J$2:$J$538,'Mapping Ref.'!$K$2:$K$538),"")</f>
        <v>Childrens &amp; Adults</v>
      </c>
      <c r="Y3359" s="77" t="str" cm="1">
        <f t="array" ref="Y3359">_xlfn.IFS(R3359&gt;2000000,"For Publication",R3359&gt;100000,"PID",R3359&gt;30000,"RFQ",TRUE,"Transactional")</f>
        <v>Transactional</v>
      </c>
      <c r="Z3359" s="24" t="s">
        <v>8586</v>
      </c>
      <c r="AA3359" s="32">
        <v>12</v>
      </c>
      <c r="AB3359" s="24">
        <v>6</v>
      </c>
      <c r="AC3359" s="25">
        <v>46032</v>
      </c>
      <c r="AD3359" s="24" t="s">
        <v>661</v>
      </c>
      <c r="AE3359" s="24">
        <v>10001746</v>
      </c>
      <c r="AF3359" s="24" t="s">
        <v>59</v>
      </c>
      <c r="AG3359" s="24" t="s">
        <v>60</v>
      </c>
      <c r="AH3359" s="24" t="s">
        <v>60</v>
      </c>
      <c r="AI3359" s="24" t="s">
        <v>13505</v>
      </c>
      <c r="AJ3359" s="24" t="s">
        <v>60</v>
      </c>
      <c r="AK3359" s="24" t="s">
        <v>101</v>
      </c>
      <c r="AL3359" s="24" t="s">
        <v>70</v>
      </c>
      <c r="AM3359" s="24" t="s">
        <v>59</v>
      </c>
      <c r="AN3359" s="24" t="s">
        <v>59</v>
      </c>
      <c r="AO3359" s="24">
        <v>0</v>
      </c>
      <c r="AP3359" s="24"/>
      <c r="AQ3359" s="24" t="s">
        <v>2201</v>
      </c>
      <c r="AR3359" s="24" t="s">
        <v>10852</v>
      </c>
      <c r="AS3359" s="89">
        <f t="shared" ref="AS3359:AS3367" si="676">DATEDIF(L3359,N3359,"m")</f>
        <v>18</v>
      </c>
      <c r="AT3359" s="24"/>
    </row>
    <row r="3360" spans="1:46" x14ac:dyDescent="0.5">
      <c r="A3360" s="24">
        <v>3546</v>
      </c>
      <c r="B3360" s="24" t="s">
        <v>506</v>
      </c>
      <c r="C3360" s="24"/>
      <c r="D3360" s="24" t="s">
        <v>13506</v>
      </c>
      <c r="E3360" s="24" t="s">
        <v>13507</v>
      </c>
      <c r="F3360" s="77" t="str">
        <f t="shared" si="667"/>
        <v>Pudsey Diamond</v>
      </c>
      <c r="G3360" s="24" t="s">
        <v>13508</v>
      </c>
      <c r="H3360" s="24" t="s">
        <v>8942</v>
      </c>
      <c r="I3360" s="24" t="s">
        <v>8942</v>
      </c>
      <c r="J3360" s="24" t="s">
        <v>107</v>
      </c>
      <c r="K3360" s="27" t="s">
        <v>6763</v>
      </c>
      <c r="L3360" s="25">
        <v>46034</v>
      </c>
      <c r="M3360" s="25">
        <v>46216</v>
      </c>
      <c r="N3360" s="81">
        <f t="shared" si="673"/>
        <v>46308</v>
      </c>
      <c r="O3360" s="77" t="str">
        <f t="shared" ca="1" si="674"/>
        <v>Live</v>
      </c>
      <c r="P3360" s="77" t="str" cm="1">
        <f t="array" aca="1" ref="P3360" ca="1">_xlfn.IFS((N3360-TODAY())&gt;=547,"06 Expires over 18 months",(N3360-TODAY())&gt;=365,"05 Expires in 18 months",(N3360-TODAY())&gt;=183,"04 Expires in 12 months",(N3360-TODAY())&gt;=92,"03 Expires in 6 months",(N3360-TODAY())&gt;=31,"02 Expires in 3 months",(N3360-TODAY())&gt;=0,"01 Expires in 30 days",(N3360-TODAY())&gt;=-31,"01 Expired last 30 days",(N3360-TODAY())&gt;=-92,"02 Expired last 3 months",(N3360-TODAY())&gt;=-183,"03 Expired last 6 months",(N3360-TODAY())&gt;=-365,"04 Expired last 12 months",(N3360-TODAY())&gt;=-547,"05 Expired last 18 months",TRUE,"06 Expired over 18 months")</f>
        <v>02 Expires in 3 months</v>
      </c>
      <c r="Q3360" s="68">
        <v>2026.61</v>
      </c>
      <c r="R3360" s="98">
        <f t="shared" si="675"/>
        <v>2026.61</v>
      </c>
      <c r="S3360" s="77" t="str" cm="1">
        <f t="array" ref="S3360">_xlfn.IFS(R3360&gt;5000000,"Gold",R3360&gt;=500000,"Silver",R3360&gt;30000,"Bronze",TRUE,"Transactional")</f>
        <v>Transactional</v>
      </c>
      <c r="T3360" s="24"/>
      <c r="U3360" s="27"/>
      <c r="V3360" s="27"/>
      <c r="W3360" s="77" t="str">
        <f t="shared" si="670"/>
        <v>Yes</v>
      </c>
      <c r="X3360" s="77" t="str">
        <f>IFERROR(_xlfn.XLOOKUP(J3360&amp;"||"&amp;K3360,'Mapping Ref.'!$J$2:$J$538,'Mapping Ref.'!$K$2:$K$538),"")</f>
        <v>Construction &amp; Estates</v>
      </c>
      <c r="Y3360" s="77" t="str" cm="1">
        <f t="array" ref="Y3360">_xlfn.IFS(R3360&gt;2000000,"For Publication",R3360&gt;100000,"PID",R3360&gt;30000,"RFQ",TRUE,"Transactional")</f>
        <v>Transactional</v>
      </c>
      <c r="Z3360" s="24" t="s">
        <v>2277</v>
      </c>
      <c r="AA3360" s="32">
        <v>6</v>
      </c>
      <c r="AB3360" s="24">
        <v>3</v>
      </c>
      <c r="AC3360" s="25">
        <v>46034</v>
      </c>
      <c r="AD3360" s="24" t="s">
        <v>661</v>
      </c>
      <c r="AE3360" s="24" t="s">
        <v>8471</v>
      </c>
      <c r="AF3360" s="24" t="s">
        <v>60</v>
      </c>
      <c r="AG3360" s="24" t="s">
        <v>60</v>
      </c>
      <c r="AH3360" s="24" t="s">
        <v>60</v>
      </c>
      <c r="AI3360" s="24">
        <v>3432755</v>
      </c>
      <c r="AJ3360" s="24" t="s">
        <v>59</v>
      </c>
      <c r="AK3360" s="24" t="s">
        <v>86</v>
      </c>
      <c r="AL3360" s="24" t="s">
        <v>8595</v>
      </c>
      <c r="AM3360" s="24" t="s">
        <v>60</v>
      </c>
      <c r="AN3360" s="24" t="s">
        <v>8471</v>
      </c>
      <c r="AO3360" s="24">
        <v>0</v>
      </c>
      <c r="AP3360" s="24" t="s">
        <v>13509</v>
      </c>
      <c r="AQ3360" s="24" t="s">
        <v>13510</v>
      </c>
      <c r="AR3360" s="24" t="s">
        <v>13511</v>
      </c>
      <c r="AS3360" s="89">
        <f t="shared" si="676"/>
        <v>9</v>
      </c>
      <c r="AT3360" s="24"/>
    </row>
    <row r="3361" spans="1:46" x14ac:dyDescent="0.5">
      <c r="A3361" s="24">
        <v>3547</v>
      </c>
      <c r="B3361" s="24" t="s">
        <v>506</v>
      </c>
      <c r="C3361" s="24"/>
      <c r="D3361" s="24" t="s">
        <v>13512</v>
      </c>
      <c r="E3361" s="24" t="s">
        <v>13513</v>
      </c>
      <c r="F3361" s="77" t="str">
        <f t="shared" si="667"/>
        <v>Strictly Tables and Chairs Ltd</v>
      </c>
      <c r="G3361" s="24" t="s">
        <v>13514</v>
      </c>
      <c r="H3361" s="24" t="s">
        <v>3215</v>
      </c>
      <c r="I3361" s="24" t="s">
        <v>3215</v>
      </c>
      <c r="J3361" s="24" t="s">
        <v>52</v>
      </c>
      <c r="K3361" s="27" t="s">
        <v>3216</v>
      </c>
      <c r="L3361" s="25">
        <v>46035</v>
      </c>
      <c r="M3361" s="25">
        <v>46400</v>
      </c>
      <c r="N3361" s="81">
        <f t="shared" si="673"/>
        <v>46765</v>
      </c>
      <c r="O3361" s="77" t="str">
        <f t="shared" ca="1" si="674"/>
        <v>Live</v>
      </c>
      <c r="P3361" s="77" t="str" cm="1">
        <f t="array" aca="1" ref="P3361" ca="1">_xlfn.IFS((N3361-TODAY())&gt;=547,"06 Expires over 18 months",(N3361-TODAY())&gt;=365,"05 Expires in 18 months",(N3361-TODAY())&gt;=183,"04 Expires in 12 months",(N3361-TODAY())&gt;=92,"03 Expires in 6 months",(N3361-TODAY())&gt;=31,"02 Expires in 3 months",(N3361-TODAY())&gt;=0,"01 Expires in 30 days",(N3361-TODAY())&gt;=-31,"01 Expired last 30 days",(N3361-TODAY())&gt;=-92,"02 Expired last 3 months",(N3361-TODAY())&gt;=-183,"03 Expired last 6 months",(N3361-TODAY())&gt;=-365,"04 Expired last 12 months",(N3361-TODAY())&gt;=-547,"05 Expired last 18 months",TRUE,"06 Expired over 18 months")</f>
        <v>05 Expires in 18 months</v>
      </c>
      <c r="Q3361" s="65">
        <v>29999</v>
      </c>
      <c r="R3361" s="98">
        <f t="shared" si="675"/>
        <v>59998</v>
      </c>
      <c r="S3361" s="77" t="str" cm="1">
        <f t="array" ref="S3361">_xlfn.IFS(R3361&gt;5000000,"Gold",R3361&gt;=500000,"Silver",R3361&gt;30000,"Bronze",TRUE,"Transactional")</f>
        <v>Bronze</v>
      </c>
      <c r="T3361" s="24"/>
      <c r="U3361" s="27"/>
      <c r="V3361" s="27"/>
      <c r="W3361" s="77" t="str">
        <f t="shared" si="670"/>
        <v>Yes</v>
      </c>
      <c r="X3361" s="77" t="str">
        <f>IFERROR(_xlfn.XLOOKUP(J3361&amp;"||"&amp;K3361,'Mapping Ref.'!$J$2:$J$538,'Mapping Ref.'!$K$2:$K$538),"")</f>
        <v>Corporate</v>
      </c>
      <c r="Y3361" s="77" t="str" cm="1">
        <f t="array" ref="Y3361">_xlfn.IFS(R3361&gt;2000000,"For Publication",R3361&gt;100000,"PID",R3361&gt;30000,"RFQ",TRUE,"Transactional")</f>
        <v>RFQ</v>
      </c>
      <c r="Z3361" s="24" t="s">
        <v>8586</v>
      </c>
      <c r="AA3361" s="32">
        <v>24</v>
      </c>
      <c r="AB3361" s="24">
        <v>12</v>
      </c>
      <c r="AC3361" s="25">
        <v>46035</v>
      </c>
      <c r="AD3361" s="24" t="s">
        <v>661</v>
      </c>
      <c r="AE3361" s="24" t="s">
        <v>13515</v>
      </c>
      <c r="AF3361" s="24" t="s">
        <v>60</v>
      </c>
      <c r="AG3361" s="24" t="s">
        <v>59</v>
      </c>
      <c r="AH3361" s="24" t="s">
        <v>60</v>
      </c>
      <c r="AI3361" s="24">
        <v>6470265</v>
      </c>
      <c r="AJ3361" s="24" t="s">
        <v>59</v>
      </c>
      <c r="AK3361" s="24" t="s">
        <v>101</v>
      </c>
      <c r="AL3361" s="24" t="s">
        <v>8595</v>
      </c>
      <c r="AM3361" s="24" t="s">
        <v>60</v>
      </c>
      <c r="AN3361" s="24" t="s">
        <v>59</v>
      </c>
      <c r="AO3361" s="24">
        <v>0</v>
      </c>
      <c r="AP3361" s="24" t="s">
        <v>13516</v>
      </c>
      <c r="AQ3361" s="24" t="s">
        <v>13517</v>
      </c>
      <c r="AR3361" s="24" t="s">
        <v>13518</v>
      </c>
      <c r="AS3361" s="89">
        <f t="shared" si="676"/>
        <v>24</v>
      </c>
      <c r="AT3361" s="24"/>
    </row>
    <row r="3362" spans="1:46" x14ac:dyDescent="0.5">
      <c r="A3362" s="24">
        <v>3548</v>
      </c>
      <c r="B3362" s="24" t="s">
        <v>506</v>
      </c>
      <c r="C3362" s="24"/>
      <c r="D3362" s="24" t="s">
        <v>13519</v>
      </c>
      <c r="E3362" s="24" t="s">
        <v>13520</v>
      </c>
      <c r="F3362" s="77" t="str">
        <f t="shared" si="667"/>
        <v>10001696_Feltham and Bedfont Primary Care Network</v>
      </c>
      <c r="G3362" s="24" t="s">
        <v>13521</v>
      </c>
      <c r="H3362" s="24" t="s">
        <v>1311</v>
      </c>
      <c r="I3362" s="24" t="s">
        <v>1923</v>
      </c>
      <c r="J3362" s="24" t="s">
        <v>97</v>
      </c>
      <c r="K3362" s="27" t="s">
        <v>1109</v>
      </c>
      <c r="L3362" s="25">
        <v>45908</v>
      </c>
      <c r="M3362" s="25">
        <v>46112</v>
      </c>
      <c r="N3362" s="81">
        <f t="shared" si="673"/>
        <v>46295</v>
      </c>
      <c r="O3362" s="77" t="str">
        <f t="shared" ca="1" si="674"/>
        <v>Live</v>
      </c>
      <c r="P3362" s="77" t="str" cm="1">
        <f t="array" aca="1" ref="P3362" ca="1">_xlfn.IFS((N3362-TODAY())&gt;=547,"06 Expires over 18 months",(N3362-TODAY())&gt;=365,"05 Expires in 18 months",(N3362-TODAY())&gt;=183,"04 Expires in 12 months",(N3362-TODAY())&gt;=92,"03 Expires in 6 months",(N3362-TODAY())&gt;=31,"02 Expires in 3 months",(N3362-TODAY())&gt;=0,"01 Expires in 30 days",(N3362-TODAY())&gt;=-31,"01 Expired last 30 days",(N3362-TODAY())&gt;=-92,"02 Expired last 3 months",(N3362-TODAY())&gt;=-183,"03 Expired last 6 months",(N3362-TODAY())&gt;=-365,"04 Expired last 12 months",(N3362-TODAY())&gt;=-547,"05 Expired last 18 months",TRUE,"06 Expired over 18 months")</f>
        <v>02 Expires in 3 months</v>
      </c>
      <c r="Q3362" s="68">
        <v>100000</v>
      </c>
      <c r="R3362" s="98">
        <f t="shared" si="675"/>
        <v>100000</v>
      </c>
      <c r="S3362" s="77" t="str" cm="1">
        <f t="array" ref="S3362">_xlfn.IFS(R3362&gt;5000000,"Gold",R3362&gt;=500000,"Silver",R3362&gt;30000,"Bronze",TRUE,"Transactional")</f>
        <v>Bronze</v>
      </c>
      <c r="T3362" s="24"/>
      <c r="U3362" s="27"/>
      <c r="V3362" s="27"/>
      <c r="W3362" s="77" t="str">
        <f t="shared" si="670"/>
        <v>Yes</v>
      </c>
      <c r="X3362" s="77" t="str">
        <f>IFERROR(_xlfn.XLOOKUP(J3362&amp;"||"&amp;K3362,'Mapping Ref.'!$J$2:$J$538,'Mapping Ref.'!$K$2:$K$538),"")</f>
        <v>Corporate</v>
      </c>
      <c r="Y3362" s="77" t="str" cm="1">
        <f t="array" ref="Y3362">_xlfn.IFS(R3362&gt;2000000,"For Publication",R3362&gt;100000,"PID",R3362&gt;30000,"RFQ",TRUE,"Transactional")</f>
        <v>RFQ</v>
      </c>
      <c r="Z3362" s="24" t="s">
        <v>2277</v>
      </c>
      <c r="AA3362" s="32">
        <v>7</v>
      </c>
      <c r="AB3362" s="24">
        <v>6</v>
      </c>
      <c r="AC3362" s="25">
        <v>46035</v>
      </c>
      <c r="AD3362" s="24" t="s">
        <v>58</v>
      </c>
      <c r="AE3362" s="24">
        <v>0</v>
      </c>
      <c r="AF3362" s="24" t="s">
        <v>60</v>
      </c>
      <c r="AG3362" s="24" t="s">
        <v>60</v>
      </c>
      <c r="AH3362" s="24" t="s">
        <v>60</v>
      </c>
      <c r="AI3362" s="24">
        <v>12579062</v>
      </c>
      <c r="AJ3362" s="24" t="s">
        <v>60</v>
      </c>
      <c r="AK3362" s="24" t="s">
        <v>86</v>
      </c>
      <c r="AL3362" s="24" t="s">
        <v>70</v>
      </c>
      <c r="AM3362" s="24" t="s">
        <v>60</v>
      </c>
      <c r="AN3362" s="24" t="s">
        <v>8471</v>
      </c>
      <c r="AO3362" s="24">
        <v>0</v>
      </c>
      <c r="AP3362" s="24"/>
      <c r="AQ3362" s="24" t="s">
        <v>13522</v>
      </c>
      <c r="AR3362" s="24" t="s">
        <v>13523</v>
      </c>
      <c r="AS3362" s="89">
        <f t="shared" si="676"/>
        <v>12</v>
      </c>
      <c r="AT3362" s="24"/>
    </row>
    <row r="3363" spans="1:46" x14ac:dyDescent="0.5">
      <c r="A3363" s="24">
        <v>3549</v>
      </c>
      <c r="B3363" s="24" t="s">
        <v>506</v>
      </c>
      <c r="C3363" s="24"/>
      <c r="D3363" s="24" t="s">
        <v>13524</v>
      </c>
      <c r="E3363" s="24" t="s">
        <v>13525</v>
      </c>
      <c r="F3363" s="77" t="str">
        <f t="shared" si="667"/>
        <v>Loom Project Limited</v>
      </c>
      <c r="G3363" s="24" t="s">
        <v>13524</v>
      </c>
      <c r="H3363" s="24" t="s">
        <v>13420</v>
      </c>
      <c r="I3363" s="24" t="s">
        <v>13420</v>
      </c>
      <c r="J3363" s="24" t="s">
        <v>107</v>
      </c>
      <c r="K3363" s="27" t="s">
        <v>1681</v>
      </c>
      <c r="L3363" s="25">
        <v>46007</v>
      </c>
      <c r="M3363" s="25">
        <v>46112</v>
      </c>
      <c r="N3363" s="81">
        <f t="shared" si="673"/>
        <v>46112</v>
      </c>
      <c r="O3363" s="77" t="str">
        <f t="shared" ca="1" si="674"/>
        <v>Expired</v>
      </c>
      <c r="P3363" s="77" t="str" cm="1">
        <f t="array" aca="1" ref="P3363" ca="1">_xlfn.IFS((N3363-TODAY())&gt;=547,"06 Expires over 18 months",(N3363-TODAY())&gt;=365,"05 Expires in 18 months",(N3363-TODAY())&gt;=183,"04 Expires in 12 months",(N3363-TODAY())&gt;=92,"03 Expires in 6 months",(N3363-TODAY())&gt;=31,"02 Expires in 3 months",(N3363-TODAY())&gt;=0,"01 Expires in 30 days",(N3363-TODAY())&gt;=-31,"01 Expired last 30 days",(N3363-TODAY())&gt;=-92,"02 Expired last 3 months",(N3363-TODAY())&gt;=-183,"03 Expired last 6 months",(N3363-TODAY())&gt;=-365,"04 Expired last 12 months",(N3363-TODAY())&gt;=-547,"05 Expired last 18 months",TRUE,"06 Expired over 18 months")</f>
        <v>03 Expired last 6 months</v>
      </c>
      <c r="Q3363" s="65">
        <v>20000</v>
      </c>
      <c r="R3363" s="98">
        <f t="shared" si="675"/>
        <v>20000</v>
      </c>
      <c r="S3363" s="77" t="str" cm="1">
        <f t="array" ref="S3363">_xlfn.IFS(R3363&gt;5000000,"Gold",R3363&gt;=500000,"Silver",R3363&gt;30000,"Bronze",TRUE,"Transactional")</f>
        <v>Transactional</v>
      </c>
      <c r="T3363" s="24"/>
      <c r="U3363" s="27"/>
      <c r="V3363" s="27"/>
      <c r="W3363" s="77" t="str">
        <f t="shared" si="670"/>
        <v>No</v>
      </c>
      <c r="X3363" s="77" t="str">
        <f>IFERROR(_xlfn.XLOOKUP(J3363&amp;"||"&amp;K3363,'Mapping Ref.'!$J$2:$J$538,'Mapping Ref.'!$K$2:$K$538),"")</f>
        <v>Construction &amp; Estates</v>
      </c>
      <c r="Y3363" s="77" t="str" cm="1">
        <f t="array" ref="Y3363">_xlfn.IFS(R3363&gt;2000000,"For Publication",R3363&gt;100000,"PID",R3363&gt;30000,"RFQ",TRUE,"Transactional")</f>
        <v>Transactional</v>
      </c>
      <c r="Z3363" s="24" t="s">
        <v>2277</v>
      </c>
      <c r="AA3363" s="32">
        <v>4</v>
      </c>
      <c r="AB3363" s="24">
        <v>0</v>
      </c>
      <c r="AC3363" s="25">
        <v>46035</v>
      </c>
      <c r="AD3363" s="24" t="s">
        <v>661</v>
      </c>
      <c r="AE3363" s="24" t="s">
        <v>8347</v>
      </c>
      <c r="AF3363" s="24" t="s">
        <v>59</v>
      </c>
      <c r="AG3363" s="24" t="s">
        <v>59</v>
      </c>
      <c r="AH3363" s="24" t="s">
        <v>60</v>
      </c>
      <c r="AI3363" s="24">
        <v>13914374</v>
      </c>
      <c r="AJ3363" s="24" t="s">
        <v>60</v>
      </c>
      <c r="AK3363" s="24" t="s">
        <v>76</v>
      </c>
      <c r="AL3363" s="24" t="s">
        <v>70</v>
      </c>
      <c r="AM3363" s="24" t="s">
        <v>59</v>
      </c>
      <c r="AN3363" s="24" t="s">
        <v>60</v>
      </c>
      <c r="AO3363" s="24">
        <v>0</v>
      </c>
      <c r="AP3363" s="24" t="s">
        <v>13526</v>
      </c>
      <c r="AQ3363" s="24" t="s">
        <v>13420</v>
      </c>
      <c r="AR3363" s="24" t="s">
        <v>13527</v>
      </c>
      <c r="AS3363" s="89">
        <f t="shared" si="676"/>
        <v>3</v>
      </c>
      <c r="AT3363" s="24"/>
    </row>
    <row r="3364" spans="1:46" x14ac:dyDescent="0.5">
      <c r="A3364" s="24">
        <v>3550</v>
      </c>
      <c r="B3364" s="24" t="s">
        <v>506</v>
      </c>
      <c r="C3364" s="24"/>
      <c r="D3364" s="24" t="s">
        <v>9928</v>
      </c>
      <c r="E3364" s="24" t="s">
        <v>13528</v>
      </c>
      <c r="F3364" s="77" t="str">
        <f t="shared" si="667"/>
        <v>MR MICHAEL EDWARDS</v>
      </c>
      <c r="G3364" s="24" t="s">
        <v>9928</v>
      </c>
      <c r="H3364" s="24" t="s">
        <v>3282</v>
      </c>
      <c r="I3364" s="24" t="s">
        <v>10463</v>
      </c>
      <c r="J3364" s="24" t="s">
        <v>107</v>
      </c>
      <c r="K3364" s="27" t="s">
        <v>3283</v>
      </c>
      <c r="L3364" s="25">
        <v>46036</v>
      </c>
      <c r="M3364" s="25">
        <v>46765</v>
      </c>
      <c r="N3364" s="81">
        <f t="shared" si="673"/>
        <v>46765</v>
      </c>
      <c r="O3364" s="77" t="str">
        <f t="shared" ca="1" si="674"/>
        <v>Live</v>
      </c>
      <c r="P3364" s="77" t="str" cm="1">
        <f t="array" aca="1" ref="P3364" ca="1">_xlfn.IFS((N3364-TODAY())&gt;=547,"06 Expires over 18 months",(N3364-TODAY())&gt;=365,"05 Expires in 18 months",(N3364-TODAY())&gt;=183,"04 Expires in 12 months",(N3364-TODAY())&gt;=92,"03 Expires in 6 months",(N3364-TODAY())&gt;=31,"02 Expires in 3 months",(N3364-TODAY())&gt;=0,"01 Expires in 30 days",(N3364-TODAY())&gt;=-31,"01 Expired last 30 days",(N3364-TODAY())&gt;=-92,"02 Expired last 3 months",(N3364-TODAY())&gt;=-183,"03 Expired last 6 months",(N3364-TODAY())&gt;=-365,"04 Expired last 12 months",(N3364-TODAY())&gt;=-547,"05 Expired last 18 months",TRUE,"06 Expired over 18 months")</f>
        <v>05 Expires in 18 months</v>
      </c>
      <c r="Q3364" s="68">
        <v>33413.5</v>
      </c>
      <c r="R3364" s="98">
        <f t="shared" si="675"/>
        <v>64042.541666666664</v>
      </c>
      <c r="S3364" s="77" t="str" cm="1">
        <f t="array" ref="S3364">_xlfn.IFS(R3364&gt;5000000,"Gold",R3364&gt;=500000,"Silver",R3364&gt;30000,"Bronze",TRUE,"Transactional")</f>
        <v>Bronze</v>
      </c>
      <c r="T3364" s="24"/>
      <c r="U3364" s="27"/>
      <c r="V3364" s="27"/>
      <c r="W3364" s="77" t="str">
        <f t="shared" si="670"/>
        <v>No</v>
      </c>
      <c r="X3364" s="77" t="str">
        <f>IFERROR(_xlfn.XLOOKUP(J3364&amp;"||"&amp;K3364,'Mapping Ref.'!$J$2:$J$538,'Mapping Ref.'!$K$2:$K$538),"")</f>
        <v>Construction &amp; Estates</v>
      </c>
      <c r="Y3364" s="77" t="str" cm="1">
        <f t="array" ref="Y3364">_xlfn.IFS(R3364&gt;2000000,"For Publication",R3364&gt;100000,"PID",R3364&gt;30000,"RFQ",TRUE,"Transactional")</f>
        <v>RFQ</v>
      </c>
      <c r="Z3364" s="24" t="s">
        <v>2277</v>
      </c>
      <c r="AA3364" s="32">
        <v>24</v>
      </c>
      <c r="AB3364" s="24">
        <v>0</v>
      </c>
      <c r="AC3364" s="25">
        <v>46036</v>
      </c>
      <c r="AD3364" s="24" t="s">
        <v>661</v>
      </c>
      <c r="AE3364" s="24" t="s">
        <v>8375</v>
      </c>
      <c r="AF3364" s="24" t="s">
        <v>60</v>
      </c>
      <c r="AG3364" s="24" t="s">
        <v>59</v>
      </c>
      <c r="AH3364" s="24" t="s">
        <v>60</v>
      </c>
      <c r="AI3364" s="24" t="s">
        <v>8471</v>
      </c>
      <c r="AJ3364" s="24" t="s">
        <v>60</v>
      </c>
      <c r="AK3364" s="24" t="s">
        <v>101</v>
      </c>
      <c r="AL3364" s="24" t="s">
        <v>123</v>
      </c>
      <c r="AM3364" s="24" t="s">
        <v>60</v>
      </c>
      <c r="AN3364" s="24" t="s">
        <v>59</v>
      </c>
      <c r="AO3364" s="24">
        <v>0</v>
      </c>
      <c r="AP3364" s="24"/>
      <c r="AQ3364" s="24" t="s">
        <v>11599</v>
      </c>
      <c r="AR3364" s="24" t="s">
        <v>9932</v>
      </c>
      <c r="AS3364" s="89">
        <f t="shared" si="676"/>
        <v>23</v>
      </c>
      <c r="AT3364" s="24" t="s">
        <v>9933</v>
      </c>
    </row>
    <row r="3365" spans="1:46" x14ac:dyDescent="0.5">
      <c r="A3365" s="24">
        <v>3551</v>
      </c>
      <c r="B3365" s="24" t="s">
        <v>506</v>
      </c>
      <c r="C3365" s="24"/>
      <c r="D3365" s="24" t="s">
        <v>5917</v>
      </c>
      <c r="E3365" s="24" t="s">
        <v>11054</v>
      </c>
      <c r="F3365" s="77" t="str">
        <f t="shared" si="667"/>
        <v>BEEVER AND STRUTHERS</v>
      </c>
      <c r="G3365" s="24" t="s">
        <v>5917</v>
      </c>
      <c r="H3365" s="24" t="s">
        <v>3282</v>
      </c>
      <c r="I3365" s="24" t="s">
        <v>10463</v>
      </c>
      <c r="J3365" s="24" t="s">
        <v>107</v>
      </c>
      <c r="K3365" s="27" t="s">
        <v>3283</v>
      </c>
      <c r="L3365" s="25">
        <v>46054</v>
      </c>
      <c r="M3365" s="25">
        <v>46477</v>
      </c>
      <c r="N3365" s="81">
        <f t="shared" si="673"/>
        <v>46477</v>
      </c>
      <c r="O3365" s="77" t="str">
        <f t="shared" ca="1" si="674"/>
        <v>Live</v>
      </c>
      <c r="P3365" s="77" t="str" cm="1">
        <f t="array" aca="1" ref="P3365" ca="1">_xlfn.IFS((N3365-TODAY())&gt;=547,"06 Expires over 18 months",(N3365-TODAY())&gt;=365,"05 Expires in 18 months",(N3365-TODAY())&gt;=183,"04 Expires in 12 months",(N3365-TODAY())&gt;=92,"03 Expires in 6 months",(N3365-TODAY())&gt;=31,"02 Expires in 3 months",(N3365-TODAY())&gt;=0,"01 Expires in 30 days",(N3365-TODAY())&gt;=-31,"01 Expired last 30 days",(N3365-TODAY())&gt;=-92,"02 Expired last 3 months",(N3365-TODAY())&gt;=-183,"03 Expired last 6 months",(N3365-TODAY())&gt;=-365,"04 Expired last 12 months",(N3365-TODAY())&gt;=-547,"05 Expired last 18 months",TRUE,"06 Expired over 18 months")</f>
        <v>04 Expires in 12 months</v>
      </c>
      <c r="Q3365" s="65">
        <v>39700</v>
      </c>
      <c r="R3365" s="98">
        <f t="shared" si="675"/>
        <v>43008.333333333336</v>
      </c>
      <c r="S3365" s="77" t="str" cm="1">
        <f t="array" ref="S3365">_xlfn.IFS(R3365&gt;5000000,"Gold",R3365&gt;=500000,"Silver",R3365&gt;30000,"Bronze",TRUE,"Transactional")</f>
        <v>Bronze</v>
      </c>
      <c r="T3365" s="24"/>
      <c r="U3365" s="27"/>
      <c r="V3365" s="27"/>
      <c r="W3365" s="77" t="str">
        <f t="shared" si="670"/>
        <v>No</v>
      </c>
      <c r="X3365" s="77" t="str">
        <f>IFERROR(_xlfn.XLOOKUP(J3365&amp;"||"&amp;K3365,'Mapping Ref.'!$J$2:$J$538,'Mapping Ref.'!$K$2:$K$538),"")</f>
        <v>Construction &amp; Estates</v>
      </c>
      <c r="Y3365" s="77" t="str" cm="1">
        <f t="array" ref="Y3365">_xlfn.IFS(R3365&gt;2000000,"For Publication",R3365&gt;100000,"PID",R3365&gt;30000,"RFQ",TRUE,"Transactional")</f>
        <v>RFQ</v>
      </c>
      <c r="Z3365" s="24" t="s">
        <v>2277</v>
      </c>
      <c r="AA3365" s="32">
        <v>12</v>
      </c>
      <c r="AB3365" s="24">
        <v>0</v>
      </c>
      <c r="AC3365" s="25">
        <v>46037</v>
      </c>
      <c r="AD3365" s="24" t="s">
        <v>58</v>
      </c>
      <c r="AE3365" s="24" t="s">
        <v>8375</v>
      </c>
      <c r="AF3365" s="24" t="s">
        <v>60</v>
      </c>
      <c r="AG3365" s="24" t="s">
        <v>59</v>
      </c>
      <c r="AH3365" s="24" t="s">
        <v>60</v>
      </c>
      <c r="AI3365" s="24">
        <v>3228894</v>
      </c>
      <c r="AJ3365" s="24" t="s">
        <v>59</v>
      </c>
      <c r="AK3365" s="24" t="s">
        <v>101</v>
      </c>
      <c r="AL3365" s="24" t="s">
        <v>70</v>
      </c>
      <c r="AM3365" s="24" t="s">
        <v>60</v>
      </c>
      <c r="AN3365" s="24" t="s">
        <v>59</v>
      </c>
      <c r="AO3365" s="24">
        <v>0</v>
      </c>
      <c r="AP3365" s="24"/>
      <c r="AQ3365" s="24" t="s">
        <v>11056</v>
      </c>
      <c r="AR3365" s="24" t="s">
        <v>11057</v>
      </c>
      <c r="AS3365" s="89">
        <f t="shared" si="676"/>
        <v>13</v>
      </c>
      <c r="AT3365" s="24" t="s">
        <v>5917</v>
      </c>
    </row>
    <row r="3366" spans="1:46" x14ac:dyDescent="0.5">
      <c r="A3366" s="24">
        <v>3552</v>
      </c>
      <c r="B3366" s="24" t="s">
        <v>506</v>
      </c>
      <c r="C3366" s="24"/>
      <c r="D3366" s="24" t="s">
        <v>13529</v>
      </c>
      <c r="E3366" s="24" t="s">
        <v>13530</v>
      </c>
      <c r="F3366" s="77" t="str">
        <f t="shared" si="667"/>
        <v>GEMCO UK LIMITED</v>
      </c>
      <c r="G3366" s="24" t="s">
        <v>13529</v>
      </c>
      <c r="H3366" s="24" t="s">
        <v>3282</v>
      </c>
      <c r="I3366" s="24" t="s">
        <v>10463</v>
      </c>
      <c r="J3366" s="24" t="s">
        <v>107</v>
      </c>
      <c r="K3366" s="27" t="s">
        <v>3283</v>
      </c>
      <c r="L3366" s="25">
        <v>46037</v>
      </c>
      <c r="M3366" s="25">
        <v>47132</v>
      </c>
      <c r="N3366" s="81">
        <f t="shared" si="673"/>
        <v>47132</v>
      </c>
      <c r="O3366" s="77" t="str">
        <f t="shared" ca="1" si="674"/>
        <v>Live</v>
      </c>
      <c r="P3366" s="77" t="str" cm="1">
        <f t="array" aca="1" ref="P3366" ca="1">_xlfn.IFS((N3366-TODAY())&gt;=547,"06 Expires over 18 months",(N3366-TODAY())&gt;=365,"05 Expires in 18 months",(N3366-TODAY())&gt;=183,"04 Expires in 12 months",(N3366-TODAY())&gt;=92,"03 Expires in 6 months",(N3366-TODAY())&gt;=31,"02 Expires in 3 months",(N3366-TODAY())&gt;=0,"01 Expires in 30 days",(N3366-TODAY())&gt;=-31,"01 Expired last 30 days",(N3366-TODAY())&gt;=-92,"02 Expired last 3 months",(N3366-TODAY())&gt;=-183,"03 Expired last 6 months",(N3366-TODAY())&gt;=-365,"04 Expired last 12 months",(N3366-TODAY())&gt;=-547,"05 Expired last 18 months",TRUE,"06 Expired over 18 months")</f>
        <v>06 Expires over 18 months</v>
      </c>
      <c r="Q3366" s="68">
        <v>8333</v>
      </c>
      <c r="R3366" s="98">
        <f t="shared" si="675"/>
        <v>24304.583333333332</v>
      </c>
      <c r="S3366" s="77" t="str" cm="1">
        <f t="array" ref="S3366">_xlfn.IFS(R3366&gt;5000000,"Gold",R3366&gt;=500000,"Silver",R3366&gt;30000,"Bronze",TRUE,"Transactional")</f>
        <v>Transactional</v>
      </c>
      <c r="T3366" s="24"/>
      <c r="U3366" s="27"/>
      <c r="V3366" s="27"/>
      <c r="W3366" s="77" t="str">
        <f t="shared" si="670"/>
        <v>No</v>
      </c>
      <c r="X3366" s="77" t="str">
        <f>IFERROR(_xlfn.XLOOKUP(J3366&amp;"||"&amp;K3366,'Mapping Ref.'!$J$2:$J$538,'Mapping Ref.'!$K$2:$K$538),"")</f>
        <v>Construction &amp; Estates</v>
      </c>
      <c r="Y3366" s="77" t="str" cm="1">
        <f t="array" ref="Y3366">_xlfn.IFS(R3366&gt;2000000,"For Publication",R3366&gt;100000,"PID",R3366&gt;30000,"RFQ",TRUE,"Transactional")</f>
        <v>Transactional</v>
      </c>
      <c r="Z3366" s="24" t="s">
        <v>2277</v>
      </c>
      <c r="AA3366" s="32">
        <v>36</v>
      </c>
      <c r="AB3366" s="24">
        <v>0</v>
      </c>
      <c r="AC3366" s="25">
        <v>46037</v>
      </c>
      <c r="AD3366" s="24" t="s">
        <v>661</v>
      </c>
      <c r="AE3366" s="24" t="s">
        <v>8375</v>
      </c>
      <c r="AF3366" s="24" t="s">
        <v>60</v>
      </c>
      <c r="AG3366" s="24" t="s">
        <v>59</v>
      </c>
      <c r="AH3366" s="24" t="s">
        <v>60</v>
      </c>
      <c r="AI3366" s="24">
        <v>3514486</v>
      </c>
      <c r="AJ3366" s="24" t="s">
        <v>59</v>
      </c>
      <c r="AK3366" s="24" t="s">
        <v>101</v>
      </c>
      <c r="AL3366" s="24" t="s">
        <v>12668</v>
      </c>
      <c r="AM3366" s="24" t="s">
        <v>60</v>
      </c>
      <c r="AN3366" s="24" t="s">
        <v>59</v>
      </c>
      <c r="AO3366" s="24">
        <v>0</v>
      </c>
      <c r="AP3366" s="24"/>
      <c r="AQ3366" s="24" t="s">
        <v>13531</v>
      </c>
      <c r="AR3366" s="24" t="s">
        <v>13532</v>
      </c>
      <c r="AS3366" s="89">
        <f t="shared" si="676"/>
        <v>35</v>
      </c>
      <c r="AT3366" s="24"/>
    </row>
    <row r="3367" spans="1:46" x14ac:dyDescent="0.5">
      <c r="A3367" s="24">
        <v>3553</v>
      </c>
      <c r="B3367" s="24" t="s">
        <v>506</v>
      </c>
      <c r="C3367" s="24"/>
      <c r="D3367" s="24" t="s">
        <v>13533</v>
      </c>
      <c r="E3367" s="24" t="s">
        <v>13534</v>
      </c>
      <c r="F3367" s="77" t="str">
        <f t="shared" si="667"/>
        <v>JG Contemporary Arts Ltd</v>
      </c>
      <c r="G3367" s="24" t="s">
        <v>13535</v>
      </c>
      <c r="H3367" s="24" t="s">
        <v>12949</v>
      </c>
      <c r="I3367" s="24" t="s">
        <v>12949</v>
      </c>
      <c r="J3367" s="24" t="s">
        <v>321</v>
      </c>
      <c r="K3367" s="27" t="s">
        <v>8802</v>
      </c>
      <c r="L3367" s="25">
        <v>46034</v>
      </c>
      <c r="M3367" s="25">
        <v>46215</v>
      </c>
      <c r="N3367" s="81">
        <f t="shared" si="673"/>
        <v>46307</v>
      </c>
      <c r="O3367" s="77" t="str">
        <f t="shared" ca="1" si="674"/>
        <v>Live</v>
      </c>
      <c r="P3367" s="77" t="str" cm="1">
        <f t="array" aca="1" ref="P3367" ca="1">_xlfn.IFS((N3367-TODAY())&gt;=547,"06 Expires over 18 months",(N3367-TODAY())&gt;=365,"05 Expires in 18 months",(N3367-TODAY())&gt;=183,"04 Expires in 12 months",(N3367-TODAY())&gt;=92,"03 Expires in 6 months",(N3367-TODAY())&gt;=31,"02 Expires in 3 months",(N3367-TODAY())&gt;=0,"01 Expires in 30 days",(N3367-TODAY())&gt;=-31,"01 Expired last 30 days",(N3367-TODAY())&gt;=-92,"02 Expired last 3 months",(N3367-TODAY())&gt;=-183,"03 Expired last 6 months",(N3367-TODAY())&gt;=-365,"04 Expired last 12 months",(N3367-TODAY())&gt;=-547,"05 Expired last 18 months",TRUE,"06 Expired over 18 months")</f>
        <v>02 Expires in 3 months</v>
      </c>
      <c r="Q3367" s="68">
        <v>68750</v>
      </c>
      <c r="R3367" s="98">
        <f t="shared" si="675"/>
        <v>68750</v>
      </c>
      <c r="S3367" s="77" t="str" cm="1">
        <f t="array" ref="S3367">_xlfn.IFS(R3367&gt;5000000,"Gold",R3367&gt;=500000,"Silver",R3367&gt;30000,"Bronze",TRUE,"Transactional")</f>
        <v>Bronze</v>
      </c>
      <c r="T3367" s="24"/>
      <c r="U3367" s="27"/>
      <c r="V3367" s="27"/>
      <c r="W3367" s="77" t="str">
        <f t="shared" si="670"/>
        <v>Yes</v>
      </c>
      <c r="X3367" s="77" t="str">
        <f>IFERROR(_xlfn.XLOOKUP(J3367&amp;"||"&amp;K3367,'Mapping Ref.'!$J$2:$J$538,'Mapping Ref.'!$K$2:$K$538),"")</f>
        <v>Corporate</v>
      </c>
      <c r="Y3367" s="77" t="str" cm="1">
        <f t="array" ref="Y3367">_xlfn.IFS(R3367&gt;2000000,"For Publication",R3367&gt;100000,"PID",R3367&gt;30000,"RFQ",TRUE,"Transactional")</f>
        <v>RFQ</v>
      </c>
      <c r="Z3367" s="24" t="s">
        <v>2277</v>
      </c>
      <c r="AA3367" s="32">
        <v>6</v>
      </c>
      <c r="AB3367" s="24">
        <v>3</v>
      </c>
      <c r="AC3367" s="25">
        <v>46037</v>
      </c>
      <c r="AD3367" s="24" t="s">
        <v>661</v>
      </c>
      <c r="AE3367" s="24" t="s">
        <v>13536</v>
      </c>
      <c r="AF3367" s="24" t="s">
        <v>59</v>
      </c>
      <c r="AG3367" s="24" t="s">
        <v>59</v>
      </c>
      <c r="AH3367" s="24" t="s">
        <v>60</v>
      </c>
      <c r="AI3367" s="24">
        <v>12530170</v>
      </c>
      <c r="AJ3367" s="24" t="s">
        <v>60</v>
      </c>
      <c r="AK3367" s="24" t="s">
        <v>76</v>
      </c>
      <c r="AL3367" s="24" t="s">
        <v>12668</v>
      </c>
      <c r="AM3367" s="24" t="s">
        <v>59</v>
      </c>
      <c r="AN3367" s="24" t="s">
        <v>59</v>
      </c>
      <c r="AO3367" s="24">
        <v>0</v>
      </c>
      <c r="AP3367" s="24"/>
      <c r="AQ3367" s="24" t="s">
        <v>12949</v>
      </c>
      <c r="AR3367" s="24" t="s">
        <v>13273</v>
      </c>
      <c r="AS3367" s="89">
        <f t="shared" si="676"/>
        <v>9</v>
      </c>
      <c r="AT3367" s="24"/>
    </row>
    <row r="3368" spans="1:46" x14ac:dyDescent="0.5">
      <c r="A3368" s="24">
        <v>3554</v>
      </c>
      <c r="B3368" s="24"/>
      <c r="C3368" s="24"/>
      <c r="D3368" s="24" t="s">
        <v>13537</v>
      </c>
      <c r="E3368" s="24" t="s">
        <v>13538</v>
      </c>
      <c r="F3368" s="77" t="str">
        <f t="shared" si="667"/>
        <v>Beebot AI Limited</v>
      </c>
      <c r="G3368" s="24" t="s">
        <v>13539</v>
      </c>
      <c r="H3368" s="24" t="s">
        <v>13540</v>
      </c>
      <c r="I3368" s="24" t="s">
        <v>13541</v>
      </c>
      <c r="J3368" s="24" t="s">
        <v>190</v>
      </c>
      <c r="K3368" s="27" t="s">
        <v>755</v>
      </c>
      <c r="L3368" s="25">
        <v>46038</v>
      </c>
      <c r="M3368" s="25"/>
      <c r="N3368" s="81"/>
      <c r="O3368" s="77" t="s">
        <v>712</v>
      </c>
      <c r="P3368" s="77"/>
      <c r="Q3368" s="68">
        <v>25000</v>
      </c>
      <c r="R3368" s="98">
        <f t="shared" si="675"/>
        <v>25000</v>
      </c>
      <c r="S3368" s="77" t="str" cm="1">
        <f t="array" ref="S3368">_xlfn.IFS(R3368&gt;5000000,"Gold",R3368&gt;=500000,"Silver",R3368&gt;30000,"Bronze",TRUE,"Transactional")</f>
        <v>Transactional</v>
      </c>
      <c r="T3368" s="24"/>
      <c r="U3368" s="27"/>
      <c r="V3368" s="27"/>
      <c r="W3368" s="77" t="str">
        <f t="shared" si="670"/>
        <v>Yes</v>
      </c>
      <c r="X3368" s="77" t="str">
        <f>IFERROR(_xlfn.XLOOKUP(J3368&amp;"||"&amp;K3368,'Mapping Ref.'!$J$2:$J$538,'Mapping Ref.'!$K$2:$K$538),"")</f>
        <v>Childrens &amp; Adults</v>
      </c>
      <c r="Y3368" s="77" t="str" cm="1">
        <f t="array" ref="Y3368">_xlfn.IFS(R3368&gt;2000000,"For Publication",R3368&gt;100000,"PID",R3368&gt;30000,"RFQ",TRUE,"Transactional")</f>
        <v>Transactional</v>
      </c>
      <c r="Z3368" s="24" t="s">
        <v>8586</v>
      </c>
      <c r="AA3368" s="32">
        <v>36</v>
      </c>
      <c r="AB3368" s="24">
        <v>36</v>
      </c>
      <c r="AC3368" s="25">
        <v>46038</v>
      </c>
      <c r="AD3368" s="24" t="s">
        <v>58</v>
      </c>
      <c r="AE3368" s="24" t="s">
        <v>8375</v>
      </c>
      <c r="AF3368" s="24" t="s">
        <v>60</v>
      </c>
      <c r="AG3368" s="24" t="s">
        <v>59</v>
      </c>
      <c r="AH3368" s="24" t="s">
        <v>60</v>
      </c>
      <c r="AI3368" s="24">
        <v>11702852</v>
      </c>
      <c r="AJ3368" s="24" t="s">
        <v>59</v>
      </c>
      <c r="AK3368" s="24" t="s">
        <v>101</v>
      </c>
      <c r="AL3368" s="24" t="s">
        <v>70</v>
      </c>
      <c r="AM3368" s="24" t="s">
        <v>59</v>
      </c>
      <c r="AN3368" s="24" t="s">
        <v>59</v>
      </c>
      <c r="AO3368" s="24">
        <v>100</v>
      </c>
      <c r="AP3368" s="24"/>
      <c r="AQ3368" s="24" t="s">
        <v>13542</v>
      </c>
      <c r="AR3368" s="24" t="s">
        <v>13543</v>
      </c>
      <c r="AS3368" s="89">
        <v>0</v>
      </c>
      <c r="AT3368" s="24"/>
    </row>
    <row r="3369" spans="1:46" x14ac:dyDescent="0.5">
      <c r="A3369" s="24">
        <v>3555</v>
      </c>
      <c r="B3369" s="24" t="s">
        <v>506</v>
      </c>
      <c r="C3369" s="24"/>
      <c r="D3369" s="24" t="s">
        <v>11149</v>
      </c>
      <c r="E3369" s="24" t="s">
        <v>13544</v>
      </c>
      <c r="F3369" s="77" t="str">
        <f t="shared" si="667"/>
        <v>FLUID SYSTEMS LIMITED T/A PIRTEK GUILFORD</v>
      </c>
      <c r="G3369" s="24" t="s">
        <v>11149</v>
      </c>
      <c r="H3369" s="24" t="s">
        <v>3282</v>
      </c>
      <c r="I3369" s="24" t="s">
        <v>10463</v>
      </c>
      <c r="J3369" s="24" t="s">
        <v>107</v>
      </c>
      <c r="K3369" s="27" t="s">
        <v>3283</v>
      </c>
      <c r="L3369" s="25">
        <v>46041</v>
      </c>
      <c r="M3369" s="25">
        <v>47136</v>
      </c>
      <c r="N3369" s="81">
        <f t="shared" ref="N3369:N3400" si="677">EDATE(M3369,AB3369)</f>
        <v>47136</v>
      </c>
      <c r="O3369" s="77" t="str">
        <f t="shared" ref="O3369:O3400" ca="1" si="678">IF(N3369&lt;TODAY(),"Expired","Live")</f>
        <v>Live</v>
      </c>
      <c r="P3369" s="77" t="str" cm="1">
        <f t="array" aca="1" ref="P3369" ca="1">_xlfn.IFS((N3369-TODAY())&gt;=547,"06 Expires over 18 months",(N3369-TODAY())&gt;=365,"05 Expires in 18 months",(N3369-TODAY())&gt;=183,"04 Expires in 12 months",(N3369-TODAY())&gt;=92,"03 Expires in 6 months",(N3369-TODAY())&gt;=31,"02 Expires in 3 months",(N3369-TODAY())&gt;=0,"01 Expires in 30 days",(N3369-TODAY())&gt;=-31,"01 Expired last 30 days",(N3369-TODAY())&gt;=-92,"02 Expired last 3 months",(N3369-TODAY())&gt;=-183,"03 Expired last 6 months",(N3369-TODAY())&gt;=-365,"04 Expired last 12 months",(N3369-TODAY())&gt;=-547,"05 Expired last 18 months",TRUE,"06 Expired over 18 months")</f>
        <v>06 Expires over 18 months</v>
      </c>
      <c r="Q3369" s="65">
        <v>24999</v>
      </c>
      <c r="R3369" s="98">
        <f t="shared" si="675"/>
        <v>72913.75</v>
      </c>
      <c r="S3369" s="77" t="str" cm="1">
        <f t="array" ref="S3369">_xlfn.IFS(R3369&gt;5000000,"Gold",R3369&gt;=500000,"Silver",R3369&gt;30000,"Bronze",TRUE,"Transactional")</f>
        <v>Bronze</v>
      </c>
      <c r="T3369" s="24"/>
      <c r="U3369" s="27"/>
      <c r="V3369" s="27"/>
      <c r="W3369" s="77" t="str">
        <f t="shared" si="670"/>
        <v>No</v>
      </c>
      <c r="X3369" s="77" t="str">
        <f>IFERROR(_xlfn.XLOOKUP(J3369&amp;"||"&amp;K3369,'Mapping Ref.'!$J$2:$J$538,'Mapping Ref.'!$K$2:$K$538),"")</f>
        <v>Construction &amp; Estates</v>
      </c>
      <c r="Y3369" s="77" t="str" cm="1">
        <f t="array" ref="Y3369">_xlfn.IFS(R3369&gt;2000000,"For Publication",R3369&gt;100000,"PID",R3369&gt;30000,"RFQ",TRUE,"Transactional")</f>
        <v>RFQ</v>
      </c>
      <c r="Z3369" s="24" t="s">
        <v>2277</v>
      </c>
      <c r="AA3369" s="32">
        <v>36</v>
      </c>
      <c r="AB3369" s="24">
        <v>0</v>
      </c>
      <c r="AC3369" s="25">
        <v>46041</v>
      </c>
      <c r="AD3369" s="24" t="s">
        <v>58</v>
      </c>
      <c r="AE3369" s="24" t="s">
        <v>8375</v>
      </c>
      <c r="AF3369" s="24" t="s">
        <v>59</v>
      </c>
      <c r="AG3369" s="24" t="s">
        <v>59</v>
      </c>
      <c r="AH3369" s="24" t="s">
        <v>60</v>
      </c>
      <c r="AI3369" s="24">
        <v>5413680</v>
      </c>
      <c r="AJ3369" s="24" t="s">
        <v>59</v>
      </c>
      <c r="AK3369" s="24" t="s">
        <v>101</v>
      </c>
      <c r="AL3369" s="24" t="s">
        <v>12668</v>
      </c>
      <c r="AM3369" s="24" t="s">
        <v>60</v>
      </c>
      <c r="AN3369" s="24" t="s">
        <v>59</v>
      </c>
      <c r="AO3369" s="24">
        <v>0</v>
      </c>
      <c r="AP3369" s="24"/>
      <c r="AQ3369" s="24" t="s">
        <v>11152</v>
      </c>
      <c r="AR3369" s="24" t="s">
        <v>11153</v>
      </c>
      <c r="AS3369" s="89">
        <f t="shared" ref="AS3369:AS3400" si="679">DATEDIF(L3369,N3369,"m")</f>
        <v>35</v>
      </c>
      <c r="AT3369" s="24"/>
    </row>
    <row r="3370" spans="1:46" x14ac:dyDescent="0.5">
      <c r="A3370" s="24">
        <v>3556</v>
      </c>
      <c r="B3370" s="24" t="s">
        <v>506</v>
      </c>
      <c r="C3370" s="24"/>
      <c r="D3370" s="24" t="s">
        <v>13545</v>
      </c>
      <c r="E3370" s="24" t="s">
        <v>13546</v>
      </c>
      <c r="F3370" s="77" t="str">
        <f t="shared" si="667"/>
        <v>Restore Plc</v>
      </c>
      <c r="G3370" s="24" t="s">
        <v>13547</v>
      </c>
      <c r="H3370" s="24" t="s">
        <v>13548</v>
      </c>
      <c r="I3370" s="24" t="s">
        <v>12159</v>
      </c>
      <c r="J3370" s="24" t="s">
        <v>52</v>
      </c>
      <c r="K3370" s="27" t="s">
        <v>12160</v>
      </c>
      <c r="L3370" s="25">
        <v>46086</v>
      </c>
      <c r="M3370" s="25">
        <v>47911</v>
      </c>
      <c r="N3370" s="81">
        <f t="shared" si="677"/>
        <v>48642</v>
      </c>
      <c r="O3370" s="77" t="str">
        <f t="shared" ca="1" si="678"/>
        <v>Live</v>
      </c>
      <c r="P3370" s="77" t="str" cm="1">
        <f t="array" aca="1" ref="P3370" ca="1">_xlfn.IFS((N3370-TODAY())&gt;=547,"06 Expires over 18 months",(N3370-TODAY())&gt;=365,"05 Expires in 18 months",(N3370-TODAY())&gt;=183,"04 Expires in 12 months",(N3370-TODAY())&gt;=92,"03 Expires in 6 months",(N3370-TODAY())&gt;=31,"02 Expires in 3 months",(N3370-TODAY())&gt;=0,"01 Expires in 30 days",(N3370-TODAY())&gt;=-31,"01 Expired last 30 days",(N3370-TODAY())&gt;=-92,"02 Expired last 3 months",(N3370-TODAY())&gt;=-183,"03 Expired last 6 months",(N3370-TODAY())&gt;=-365,"04 Expired last 12 months",(N3370-TODAY())&gt;=-547,"05 Expired last 18 months",TRUE,"06 Expired over 18 months")</f>
        <v>06 Expires over 18 months</v>
      </c>
      <c r="Q3370" s="68">
        <v>153936</v>
      </c>
      <c r="R3370" s="98">
        <f t="shared" si="675"/>
        <v>1064724</v>
      </c>
      <c r="S3370" s="77" t="str" cm="1">
        <f t="array" ref="S3370">_xlfn.IFS(R3370&gt;5000000,"Gold",R3370&gt;=500000,"Silver",R3370&gt;30000,"Bronze",TRUE,"Transactional")</f>
        <v>Silver</v>
      </c>
      <c r="T3370" s="24"/>
      <c r="U3370" s="27"/>
      <c r="V3370" s="27"/>
      <c r="W3370" s="77" t="str">
        <f t="shared" si="670"/>
        <v>Yes</v>
      </c>
      <c r="X3370" s="77" t="str">
        <f>IFERROR(_xlfn.XLOOKUP(J3370&amp;"||"&amp;K3370,'Mapping Ref.'!$J$2:$J$538,'Mapping Ref.'!$K$2:$K$538),"")</f>
        <v>ICT</v>
      </c>
      <c r="Y3370" s="77" t="str" cm="1">
        <f t="array" ref="Y3370">_xlfn.IFS(R3370&gt;2000000,"For Publication",R3370&gt;100000,"PID",R3370&gt;30000,"RFQ",TRUE,"Transactional")</f>
        <v>PID</v>
      </c>
      <c r="Z3370" s="24" t="s">
        <v>8586</v>
      </c>
      <c r="AA3370" s="32">
        <v>60</v>
      </c>
      <c r="AB3370" s="24">
        <v>24</v>
      </c>
      <c r="AC3370" s="25">
        <v>46041</v>
      </c>
      <c r="AD3370" s="24" t="s">
        <v>58</v>
      </c>
      <c r="AE3370" s="24" t="s">
        <v>13549</v>
      </c>
      <c r="AF3370" s="24" t="s">
        <v>60</v>
      </c>
      <c r="AG3370" s="24" t="s">
        <v>60</v>
      </c>
      <c r="AH3370" s="24" t="s">
        <v>60</v>
      </c>
      <c r="AI3370" s="24">
        <v>5169780</v>
      </c>
      <c r="AJ3370" s="24" t="s">
        <v>60</v>
      </c>
      <c r="AK3370" s="24" t="s">
        <v>86</v>
      </c>
      <c r="AL3370" s="24" t="s">
        <v>70</v>
      </c>
      <c r="AM3370" s="24" t="s">
        <v>60</v>
      </c>
      <c r="AN3370" s="24" t="s">
        <v>59</v>
      </c>
      <c r="AO3370" s="24">
        <v>0</v>
      </c>
      <c r="AP3370" s="24"/>
      <c r="AQ3370" s="24" t="s">
        <v>13550</v>
      </c>
      <c r="AR3370" s="24" t="s">
        <v>13551</v>
      </c>
      <c r="AS3370" s="89">
        <f t="shared" si="679"/>
        <v>83</v>
      </c>
      <c r="AT3370" s="24"/>
    </row>
    <row r="3371" spans="1:46" x14ac:dyDescent="0.5">
      <c r="A3371" s="24">
        <v>3557</v>
      </c>
      <c r="B3371" s="24" t="s">
        <v>506</v>
      </c>
      <c r="C3371" s="24"/>
      <c r="D3371" s="24" t="s">
        <v>2112</v>
      </c>
      <c r="E3371" s="24" t="s">
        <v>13552</v>
      </c>
      <c r="F3371" s="77" t="str">
        <f t="shared" si="667"/>
        <v>Clarity Travel Limited</v>
      </c>
      <c r="G3371" s="24" t="s">
        <v>13553</v>
      </c>
      <c r="H3371" s="24" t="s">
        <v>336</v>
      </c>
      <c r="I3371" s="24" t="s">
        <v>336</v>
      </c>
      <c r="J3371" s="24" t="s">
        <v>52</v>
      </c>
      <c r="K3371" s="27" t="s">
        <v>53</v>
      </c>
      <c r="L3371" s="25">
        <v>46013</v>
      </c>
      <c r="M3371" s="25">
        <v>46377</v>
      </c>
      <c r="N3371" s="81">
        <f t="shared" si="677"/>
        <v>46377</v>
      </c>
      <c r="O3371" s="77" t="str">
        <f t="shared" ca="1" si="678"/>
        <v>Live</v>
      </c>
      <c r="P3371" s="77" t="str" cm="1">
        <f t="array" aca="1" ref="P3371" ca="1">_xlfn.IFS((N3371-TODAY())&gt;=547,"06 Expires over 18 months",(N3371-TODAY())&gt;=365,"05 Expires in 18 months",(N3371-TODAY())&gt;=183,"04 Expires in 12 months",(N3371-TODAY())&gt;=92,"03 Expires in 6 months",(N3371-TODAY())&gt;=31,"02 Expires in 3 months",(N3371-TODAY())&gt;=0,"01 Expires in 30 days",(N3371-TODAY())&gt;=-31,"01 Expired last 30 days",(N3371-TODAY())&gt;=-92,"02 Expired last 3 months",(N3371-TODAY())&gt;=-183,"03 Expired last 6 months",(N3371-TODAY())&gt;=-365,"04 Expired last 12 months",(N3371-TODAY())&gt;=-547,"05 Expired last 18 months",TRUE,"06 Expired over 18 months")</f>
        <v>03 Expires in 6 months</v>
      </c>
      <c r="Q3371" s="65">
        <v>140000</v>
      </c>
      <c r="R3371" s="98">
        <f t="shared" si="675"/>
        <v>140000</v>
      </c>
      <c r="S3371" s="77" t="str" cm="1">
        <f t="array" ref="S3371">_xlfn.IFS(R3371&gt;5000000,"Gold",R3371&gt;=500000,"Silver",R3371&gt;30000,"Bronze",TRUE,"Transactional")</f>
        <v>Bronze</v>
      </c>
      <c r="T3371" s="24"/>
      <c r="U3371" s="27"/>
      <c r="V3371" s="27"/>
      <c r="W3371" s="77" t="str">
        <f t="shared" si="670"/>
        <v>No</v>
      </c>
      <c r="X3371" s="77" t="str">
        <f>IFERROR(_xlfn.XLOOKUP(J3371&amp;"||"&amp;K3371,'Mapping Ref.'!$J$2:$J$538,'Mapping Ref.'!$K$2:$K$538),"")</f>
        <v>Corporate</v>
      </c>
      <c r="Y3371" s="77" t="str" cm="1">
        <f t="array" ref="Y3371">_xlfn.IFS(R3371&gt;2000000,"For Publication",R3371&gt;100000,"PID",R3371&gt;30000,"RFQ",TRUE,"Transactional")</f>
        <v>PID</v>
      </c>
      <c r="Z3371" s="24" t="s">
        <v>8586</v>
      </c>
      <c r="AA3371" s="32">
        <v>12</v>
      </c>
      <c r="AB3371" s="24">
        <v>0</v>
      </c>
      <c r="AC3371" s="25">
        <v>46041</v>
      </c>
      <c r="AD3371" s="24" t="s">
        <v>326</v>
      </c>
      <c r="AE3371" s="24" t="s">
        <v>13554</v>
      </c>
      <c r="AF3371" s="24" t="s">
        <v>60</v>
      </c>
      <c r="AG3371" s="24" t="s">
        <v>59</v>
      </c>
      <c r="AH3371" s="24" t="s">
        <v>60</v>
      </c>
      <c r="AI3371" s="24">
        <v>7413801</v>
      </c>
      <c r="AJ3371" s="24" t="s">
        <v>59</v>
      </c>
      <c r="AK3371" s="24" t="s">
        <v>86</v>
      </c>
      <c r="AL3371" s="24" t="s">
        <v>70</v>
      </c>
      <c r="AM3371" s="24" t="s">
        <v>60</v>
      </c>
      <c r="AN3371" s="24" t="s">
        <v>59</v>
      </c>
      <c r="AO3371" s="24">
        <v>0</v>
      </c>
      <c r="AP3371" s="24"/>
      <c r="AQ3371" s="24" t="s">
        <v>13555</v>
      </c>
      <c r="AR3371" s="24" t="s">
        <v>13556</v>
      </c>
      <c r="AS3371" s="89">
        <f t="shared" si="679"/>
        <v>11</v>
      </c>
      <c r="AT3371" s="24"/>
    </row>
    <row r="3372" spans="1:46" x14ac:dyDescent="0.5">
      <c r="A3372" s="24">
        <v>3558</v>
      </c>
      <c r="B3372" s="24" t="s">
        <v>506</v>
      </c>
      <c r="C3372" s="24"/>
      <c r="D3372" s="24" t="s">
        <v>13557</v>
      </c>
      <c r="E3372" s="24" t="s">
        <v>13558</v>
      </c>
      <c r="F3372" s="77" t="str">
        <f t="shared" si="667"/>
        <v>BCU Site Investigation</v>
      </c>
      <c r="G3372" s="24" t="s">
        <v>13559</v>
      </c>
      <c r="H3372" s="24" t="s">
        <v>784</v>
      </c>
      <c r="I3372" s="24" t="s">
        <v>1128</v>
      </c>
      <c r="J3372" s="24" t="s">
        <v>321</v>
      </c>
      <c r="K3372" s="27" t="s">
        <v>3201</v>
      </c>
      <c r="L3372" s="25">
        <v>46041</v>
      </c>
      <c r="M3372" s="25">
        <v>46252</v>
      </c>
      <c r="N3372" s="81">
        <f t="shared" si="677"/>
        <v>46252</v>
      </c>
      <c r="O3372" s="77" t="str">
        <f t="shared" ca="1" si="678"/>
        <v>Expired</v>
      </c>
      <c r="P3372" s="77" t="str" cm="1">
        <f t="array" aca="1" ref="P3372" ca="1">_xlfn.IFS((N3372-TODAY())&gt;=547,"06 Expires over 18 months",(N3372-TODAY())&gt;=365,"05 Expires in 18 months",(N3372-TODAY())&gt;=183,"04 Expires in 12 months",(N3372-TODAY())&gt;=92,"03 Expires in 6 months",(N3372-TODAY())&gt;=31,"02 Expires in 3 months",(N3372-TODAY())&gt;=0,"01 Expires in 30 days",(N3372-TODAY())&gt;=-31,"01 Expired last 30 days",(N3372-TODAY())&gt;=-92,"02 Expired last 3 months",(N3372-TODAY())&gt;=-183,"03 Expired last 6 months",(N3372-TODAY())&gt;=-365,"04 Expired last 12 months",(N3372-TODAY())&gt;=-547,"05 Expired last 18 months",TRUE,"06 Expired over 18 months")</f>
        <v>01 Expired last 30 days</v>
      </c>
      <c r="Q3372" s="104"/>
      <c r="R3372" s="98">
        <v>0</v>
      </c>
      <c r="S3372" s="77" t="str" cm="1">
        <f t="array" ref="S3372">_xlfn.IFS(R3372&gt;5000000,"Gold",R3372&gt;=500000,"Silver",R3372&gt;30000,"Bronze",TRUE,"Transactional")</f>
        <v>Transactional</v>
      </c>
      <c r="T3372" s="24"/>
      <c r="U3372" s="27"/>
      <c r="V3372" s="27"/>
      <c r="W3372" s="77" t="str">
        <f t="shared" si="670"/>
        <v>No</v>
      </c>
      <c r="X3372" s="77" t="str">
        <f>IFERROR(_xlfn.XLOOKUP(J3372&amp;"||"&amp;K3372,'Mapping Ref.'!$J$2:$J$538,'Mapping Ref.'!$K$2:$K$538),"")</f>
        <v>Corporate</v>
      </c>
      <c r="Y3372" s="77" t="str" cm="1">
        <f t="array" ref="Y3372">_xlfn.IFS(R3372&gt;2000000,"For Publication",R3372&gt;100000,"PID",R3372&gt;30000,"RFQ",TRUE,"Transactional")</f>
        <v>Transactional</v>
      </c>
      <c r="Z3372" s="24" t="s">
        <v>2277</v>
      </c>
      <c r="AA3372" s="32">
        <v>0</v>
      </c>
      <c r="AB3372" s="24">
        <v>0</v>
      </c>
      <c r="AC3372" s="25">
        <v>46041</v>
      </c>
      <c r="AD3372" s="24" t="s">
        <v>661</v>
      </c>
      <c r="AE3372" s="24" t="s">
        <v>10320</v>
      </c>
      <c r="AF3372" s="24" t="s">
        <v>60</v>
      </c>
      <c r="AG3372" s="24" t="s">
        <v>60</v>
      </c>
      <c r="AH3372" s="24" t="s">
        <v>60</v>
      </c>
      <c r="AI3372" s="24">
        <v>13884227</v>
      </c>
      <c r="AJ3372" s="24" t="s">
        <v>59</v>
      </c>
      <c r="AK3372" s="24" t="s">
        <v>101</v>
      </c>
      <c r="AL3372" s="24" t="s">
        <v>70</v>
      </c>
      <c r="AM3372" s="24" t="s">
        <v>60</v>
      </c>
      <c r="AN3372" s="24" t="s">
        <v>59</v>
      </c>
      <c r="AO3372" s="24">
        <v>0</v>
      </c>
      <c r="AP3372" s="24" t="s">
        <v>8471</v>
      </c>
      <c r="AQ3372" s="24" t="s">
        <v>13560</v>
      </c>
      <c r="AR3372" s="24" t="s">
        <v>13561</v>
      </c>
      <c r="AS3372" s="89">
        <f t="shared" si="679"/>
        <v>6</v>
      </c>
      <c r="AT3372" s="24"/>
    </row>
    <row r="3373" spans="1:46" x14ac:dyDescent="0.5">
      <c r="A3373" s="24">
        <v>3559</v>
      </c>
      <c r="B3373" s="24" t="s">
        <v>506</v>
      </c>
      <c r="C3373" s="24"/>
      <c r="D3373" s="24" t="s">
        <v>13562</v>
      </c>
      <c r="E3373" s="24" t="s">
        <v>13563</v>
      </c>
      <c r="F3373" s="77" t="str">
        <f t="shared" si="667"/>
        <v>Brentford FC Community Sports Trust</v>
      </c>
      <c r="G3373" s="24" t="s">
        <v>13564</v>
      </c>
      <c r="H3373" s="24" t="s">
        <v>6570</v>
      </c>
      <c r="I3373" s="24" t="s">
        <v>6570</v>
      </c>
      <c r="J3373" s="24" t="s">
        <v>321</v>
      </c>
      <c r="K3373" s="27" t="s">
        <v>1109</v>
      </c>
      <c r="L3373" s="25">
        <v>46041</v>
      </c>
      <c r="M3373" s="25">
        <v>46406</v>
      </c>
      <c r="N3373" s="81">
        <f t="shared" si="677"/>
        <v>46406</v>
      </c>
      <c r="O3373" s="77" t="str">
        <f t="shared" ca="1" si="678"/>
        <v>Live</v>
      </c>
      <c r="P3373" s="77" t="str" cm="1">
        <f t="array" aca="1" ref="P3373" ca="1">_xlfn.IFS((N3373-TODAY())&gt;=547,"06 Expires over 18 months",(N3373-TODAY())&gt;=365,"05 Expires in 18 months",(N3373-TODAY())&gt;=183,"04 Expires in 12 months",(N3373-TODAY())&gt;=92,"03 Expires in 6 months",(N3373-TODAY())&gt;=31,"02 Expires in 3 months",(N3373-TODAY())&gt;=0,"01 Expires in 30 days",(N3373-TODAY())&gt;=-31,"01 Expired last 30 days",(N3373-TODAY())&gt;=-92,"02 Expired last 3 months",(N3373-TODAY())&gt;=-183,"03 Expired last 6 months",(N3373-TODAY())&gt;=-365,"04 Expired last 12 months",(N3373-TODAY())&gt;=-547,"05 Expired last 18 months",TRUE,"06 Expired over 18 months")</f>
        <v>03 Expires in 6 months</v>
      </c>
      <c r="Q3373" s="65">
        <v>18495</v>
      </c>
      <c r="R3373" s="98">
        <f>MAX(Q3373,Q3373*N(AS3373)/12)</f>
        <v>18495</v>
      </c>
      <c r="S3373" s="77" t="str" cm="1">
        <f t="array" ref="S3373">_xlfn.IFS(R3373&gt;5000000,"Gold",R3373&gt;=500000,"Silver",R3373&gt;30000,"Bronze",TRUE,"Transactional")</f>
        <v>Transactional</v>
      </c>
      <c r="T3373" s="24"/>
      <c r="U3373" s="27"/>
      <c r="V3373" s="27"/>
      <c r="W3373" s="77" t="str">
        <f t="shared" si="670"/>
        <v>No</v>
      </c>
      <c r="X3373" s="77" t="str">
        <f>IFERROR(_xlfn.XLOOKUP(J3373&amp;"||"&amp;K3373,'Mapping Ref.'!$J$2:$J$538,'Mapping Ref.'!$K$2:$K$538),"")</f>
        <v>Corporate</v>
      </c>
      <c r="Y3373" s="77" t="str" cm="1">
        <f t="array" ref="Y3373">_xlfn.IFS(R3373&gt;2000000,"For Publication",R3373&gt;100000,"PID",R3373&gt;30000,"RFQ",TRUE,"Transactional")</f>
        <v>Transactional</v>
      </c>
      <c r="Z3373" s="24" t="s">
        <v>2277</v>
      </c>
      <c r="AA3373" s="32">
        <v>12</v>
      </c>
      <c r="AB3373" s="24">
        <v>0</v>
      </c>
      <c r="AC3373" s="25">
        <v>46041</v>
      </c>
      <c r="AD3373" s="24" t="s">
        <v>58</v>
      </c>
      <c r="AE3373" s="24" t="s">
        <v>8681</v>
      </c>
      <c r="AF3373" s="24" t="s">
        <v>59</v>
      </c>
      <c r="AG3373" s="24" t="s">
        <v>59</v>
      </c>
      <c r="AH3373" s="24" t="s">
        <v>59</v>
      </c>
      <c r="AI3373" s="24">
        <v>5602833</v>
      </c>
      <c r="AJ3373" s="24" t="s">
        <v>59</v>
      </c>
      <c r="AK3373" s="24" t="s">
        <v>101</v>
      </c>
      <c r="AL3373" s="24" t="s">
        <v>70</v>
      </c>
      <c r="AM3373" s="24" t="s">
        <v>59</v>
      </c>
      <c r="AN3373" s="24" t="s">
        <v>59</v>
      </c>
      <c r="AO3373" s="24">
        <v>0</v>
      </c>
      <c r="AP3373" s="24" t="s">
        <v>8681</v>
      </c>
      <c r="AQ3373" s="24" t="s">
        <v>12962</v>
      </c>
      <c r="AR3373" s="24" t="s">
        <v>12963</v>
      </c>
      <c r="AS3373" s="89">
        <f t="shared" si="679"/>
        <v>12</v>
      </c>
      <c r="AT3373" s="24"/>
    </row>
    <row r="3374" spans="1:46" x14ac:dyDescent="0.5">
      <c r="A3374" s="24">
        <v>3560</v>
      </c>
      <c r="B3374" s="24" t="s">
        <v>506</v>
      </c>
      <c r="C3374" s="24"/>
      <c r="D3374" s="24" t="s">
        <v>8292</v>
      </c>
      <c r="E3374" s="24" t="s">
        <v>8289</v>
      </c>
      <c r="F3374" s="77" t="str">
        <f t="shared" si="667"/>
        <v>PHS GROUP LTD</v>
      </c>
      <c r="G3374" s="24" t="s">
        <v>8292</v>
      </c>
      <c r="H3374" s="24" t="s">
        <v>3282</v>
      </c>
      <c r="I3374" s="24" t="s">
        <v>10463</v>
      </c>
      <c r="J3374" s="24" t="s">
        <v>107</v>
      </c>
      <c r="K3374" s="27" t="s">
        <v>3283</v>
      </c>
      <c r="L3374" s="25">
        <v>45771</v>
      </c>
      <c r="M3374" s="25">
        <v>46866</v>
      </c>
      <c r="N3374" s="81">
        <f t="shared" si="677"/>
        <v>46866</v>
      </c>
      <c r="O3374" s="77" t="str">
        <f t="shared" ca="1" si="678"/>
        <v>Live</v>
      </c>
      <c r="P3374" s="77" t="str" cm="1">
        <f t="array" aca="1" ref="P3374" ca="1">_xlfn.IFS((N3374-TODAY())&gt;=547,"06 Expires over 18 months",(N3374-TODAY())&gt;=365,"05 Expires in 18 months",(N3374-TODAY())&gt;=183,"04 Expires in 12 months",(N3374-TODAY())&gt;=92,"03 Expires in 6 months",(N3374-TODAY())&gt;=31,"02 Expires in 3 months",(N3374-TODAY())&gt;=0,"01 Expires in 30 days",(N3374-TODAY())&gt;=-31,"01 Expired last 30 days",(N3374-TODAY())&gt;=-92,"02 Expired last 3 months",(N3374-TODAY())&gt;=-183,"03 Expired last 6 months",(N3374-TODAY())&gt;=-365,"04 Expired last 12 months",(N3374-TODAY())&gt;=-547,"05 Expired last 18 months",TRUE,"06 Expired over 18 months")</f>
        <v>06 Expires over 18 months</v>
      </c>
      <c r="Q3374" s="68">
        <v>8000</v>
      </c>
      <c r="R3374" s="98">
        <f>MAX(Q3374,Q3374*N(AS3374)/12)</f>
        <v>23333.333333333332</v>
      </c>
      <c r="S3374" s="77" t="str" cm="1">
        <f t="array" ref="S3374">_xlfn.IFS(R3374&gt;5000000,"Gold",R3374&gt;=500000,"Silver",R3374&gt;30000,"Bronze",TRUE,"Transactional")</f>
        <v>Transactional</v>
      </c>
      <c r="T3374" s="24"/>
      <c r="U3374" s="27"/>
      <c r="V3374" s="27"/>
      <c r="W3374" s="77" t="str">
        <f t="shared" si="670"/>
        <v>No</v>
      </c>
      <c r="X3374" s="77" t="str">
        <f>IFERROR(_xlfn.XLOOKUP(J3374&amp;"||"&amp;K3374,'Mapping Ref.'!$J$2:$J$538,'Mapping Ref.'!$K$2:$K$538),"")</f>
        <v>Construction &amp; Estates</v>
      </c>
      <c r="Y3374" s="77" t="str" cm="1">
        <f t="array" ref="Y3374">_xlfn.IFS(R3374&gt;2000000,"For Publication",R3374&gt;100000,"PID",R3374&gt;30000,"RFQ",TRUE,"Transactional")</f>
        <v>Transactional</v>
      </c>
      <c r="Z3374" s="24" t="s">
        <v>2277</v>
      </c>
      <c r="AA3374" s="32">
        <v>36</v>
      </c>
      <c r="AB3374" s="24">
        <v>0</v>
      </c>
      <c r="AC3374" s="25">
        <v>46043</v>
      </c>
      <c r="AD3374" s="24" t="s">
        <v>58</v>
      </c>
      <c r="AE3374" s="24" t="s">
        <v>8375</v>
      </c>
      <c r="AF3374" s="24" t="s">
        <v>60</v>
      </c>
      <c r="AG3374" s="24" t="s">
        <v>59</v>
      </c>
      <c r="AH3374" s="24" t="s">
        <v>60</v>
      </c>
      <c r="AI3374" s="24">
        <v>5384799</v>
      </c>
      <c r="AJ3374" s="24" t="s">
        <v>59</v>
      </c>
      <c r="AK3374" s="24" t="s">
        <v>101</v>
      </c>
      <c r="AL3374" s="24" t="s">
        <v>70</v>
      </c>
      <c r="AM3374" s="24" t="s">
        <v>60</v>
      </c>
      <c r="AN3374" s="24" t="s">
        <v>59</v>
      </c>
      <c r="AO3374" s="24">
        <v>0</v>
      </c>
      <c r="AP3374" s="24"/>
      <c r="AQ3374" s="24" t="s">
        <v>13565</v>
      </c>
      <c r="AR3374" s="24" t="s">
        <v>13566</v>
      </c>
      <c r="AS3374" s="89">
        <f t="shared" si="679"/>
        <v>35</v>
      </c>
      <c r="AT3374" s="24" t="s">
        <v>8292</v>
      </c>
    </row>
    <row r="3375" spans="1:46" x14ac:dyDescent="0.5">
      <c r="A3375" s="24">
        <v>3561</v>
      </c>
      <c r="B3375" s="24" t="s">
        <v>506</v>
      </c>
      <c r="C3375" s="24"/>
      <c r="D3375" s="24" t="s">
        <v>13567</v>
      </c>
      <c r="E3375" s="24" t="s">
        <v>13568</v>
      </c>
      <c r="F3375" s="77" t="str">
        <f t="shared" si="667"/>
        <v>SDG Electrical &amp; Mechanical Limited</v>
      </c>
      <c r="G3375" s="24" t="s">
        <v>11651</v>
      </c>
      <c r="H3375" s="24" t="s">
        <v>784</v>
      </c>
      <c r="I3375" s="24" t="s">
        <v>1128</v>
      </c>
      <c r="J3375" s="24" t="s">
        <v>321</v>
      </c>
      <c r="K3375" s="27" t="s">
        <v>3201</v>
      </c>
      <c r="L3375" s="25">
        <v>46037</v>
      </c>
      <c r="M3375" s="25">
        <v>46217</v>
      </c>
      <c r="N3375" s="81">
        <f t="shared" si="677"/>
        <v>46217</v>
      </c>
      <c r="O3375" s="77" t="str">
        <f t="shared" ca="1" si="678"/>
        <v>Expired</v>
      </c>
      <c r="P3375" s="77" t="str" cm="1">
        <f t="array" aca="1" ref="P3375" ca="1">_xlfn.IFS((N3375-TODAY())&gt;=547,"06 Expires over 18 months",(N3375-TODAY())&gt;=365,"05 Expires in 18 months",(N3375-TODAY())&gt;=183,"04 Expires in 12 months",(N3375-TODAY())&gt;=92,"03 Expires in 6 months",(N3375-TODAY())&gt;=31,"02 Expires in 3 months",(N3375-TODAY())&gt;=0,"01 Expires in 30 days",(N3375-TODAY())&gt;=-31,"01 Expired last 30 days",(N3375-TODAY())&gt;=-92,"02 Expired last 3 months",(N3375-TODAY())&gt;=-183,"03 Expired last 6 months",(N3375-TODAY())&gt;=-365,"04 Expired last 12 months",(N3375-TODAY())&gt;=-547,"05 Expired last 18 months",TRUE,"06 Expired over 18 months")</f>
        <v>02 Expired last 3 months</v>
      </c>
      <c r="Q3375" s="104"/>
      <c r="R3375" s="98">
        <v>0</v>
      </c>
      <c r="S3375" s="77" t="str" cm="1">
        <f t="array" ref="S3375">_xlfn.IFS(R3375&gt;5000000,"Gold",R3375&gt;=500000,"Silver",R3375&gt;30000,"Bronze",TRUE,"Transactional")</f>
        <v>Transactional</v>
      </c>
      <c r="T3375" s="24"/>
      <c r="U3375" s="27"/>
      <c r="V3375" s="27"/>
      <c r="W3375" s="77" t="str">
        <f t="shared" si="670"/>
        <v>No</v>
      </c>
      <c r="X3375" s="77" t="str">
        <f>IFERROR(_xlfn.XLOOKUP(J3375&amp;"||"&amp;K3375,'Mapping Ref.'!$J$2:$J$538,'Mapping Ref.'!$K$2:$K$538),"")</f>
        <v>Corporate</v>
      </c>
      <c r="Y3375" s="77" t="str" cm="1">
        <f t="array" ref="Y3375">_xlfn.IFS(R3375&gt;2000000,"For Publication",R3375&gt;100000,"PID",R3375&gt;30000,"RFQ",TRUE,"Transactional")</f>
        <v>Transactional</v>
      </c>
      <c r="Z3375" s="24" t="s">
        <v>2277</v>
      </c>
      <c r="AA3375" s="32">
        <v>0</v>
      </c>
      <c r="AB3375" s="24">
        <v>0</v>
      </c>
      <c r="AC3375" s="25">
        <v>46043</v>
      </c>
      <c r="AD3375" s="24" t="s">
        <v>661</v>
      </c>
      <c r="AE3375" s="24" t="s">
        <v>9732</v>
      </c>
      <c r="AF3375" s="24" t="s">
        <v>60</v>
      </c>
      <c r="AG3375" s="24" t="s">
        <v>60</v>
      </c>
      <c r="AH3375" s="24" t="s">
        <v>60</v>
      </c>
      <c r="AI3375" s="24">
        <v>2863579</v>
      </c>
      <c r="AJ3375" s="24" t="s">
        <v>59</v>
      </c>
      <c r="AK3375" s="24" t="s">
        <v>101</v>
      </c>
      <c r="AL3375" s="24" t="s">
        <v>70</v>
      </c>
      <c r="AM3375" s="24" t="s">
        <v>60</v>
      </c>
      <c r="AN3375" s="24" t="s">
        <v>59</v>
      </c>
      <c r="AO3375" s="24">
        <v>0</v>
      </c>
      <c r="AP3375" s="24" t="s">
        <v>8471</v>
      </c>
      <c r="AQ3375" s="24" t="s">
        <v>11462</v>
      </c>
      <c r="AR3375" s="24" t="s">
        <v>11463</v>
      </c>
      <c r="AS3375" s="89">
        <f t="shared" si="679"/>
        <v>5</v>
      </c>
      <c r="AT3375" s="24" t="s">
        <v>844</v>
      </c>
    </row>
    <row r="3376" spans="1:46" x14ac:dyDescent="0.5">
      <c r="A3376" s="24">
        <v>3562</v>
      </c>
      <c r="B3376" s="24" t="s">
        <v>506</v>
      </c>
      <c r="C3376" s="24"/>
      <c r="D3376" s="24" t="s">
        <v>13569</v>
      </c>
      <c r="E3376" s="24" t="s">
        <v>13570</v>
      </c>
      <c r="F3376" s="77" t="str">
        <f t="shared" si="667"/>
        <v>NORTH LONDON GARAGES GTA</v>
      </c>
      <c r="G3376" s="24" t="s">
        <v>13569</v>
      </c>
      <c r="H3376" s="24" t="s">
        <v>3282</v>
      </c>
      <c r="I3376" s="24" t="s">
        <v>10463</v>
      </c>
      <c r="J3376" s="24" t="s">
        <v>107</v>
      </c>
      <c r="K3376" s="27" t="s">
        <v>3283</v>
      </c>
      <c r="L3376" s="25">
        <v>46043</v>
      </c>
      <c r="M3376" s="25">
        <v>47138</v>
      </c>
      <c r="N3376" s="81">
        <f t="shared" si="677"/>
        <v>47138</v>
      </c>
      <c r="O3376" s="77" t="str">
        <f t="shared" ca="1" si="678"/>
        <v>Live</v>
      </c>
      <c r="P3376" s="77" t="str" cm="1">
        <f t="array" aca="1" ref="P3376" ca="1">_xlfn.IFS((N3376-TODAY())&gt;=547,"06 Expires over 18 months",(N3376-TODAY())&gt;=365,"05 Expires in 18 months",(N3376-TODAY())&gt;=183,"04 Expires in 12 months",(N3376-TODAY())&gt;=92,"03 Expires in 6 months",(N3376-TODAY())&gt;=31,"02 Expires in 3 months",(N3376-TODAY())&gt;=0,"01 Expires in 30 days",(N3376-TODAY())&gt;=-31,"01 Expired last 30 days",(N3376-TODAY())&gt;=-92,"02 Expired last 3 months",(N3376-TODAY())&gt;=-183,"03 Expired last 6 months",(N3376-TODAY())&gt;=-365,"04 Expired last 12 months",(N3376-TODAY())&gt;=-547,"05 Expired last 18 months",TRUE,"06 Expired over 18 months")</f>
        <v>06 Expires over 18 months</v>
      </c>
      <c r="Q3376" s="68">
        <v>6666</v>
      </c>
      <c r="R3376" s="98">
        <f t="shared" ref="R3376:R3407" si="680">MAX(Q3376,Q3376*N(AS3376)/12)</f>
        <v>19442.5</v>
      </c>
      <c r="S3376" s="77" t="str" cm="1">
        <f t="array" ref="S3376">_xlfn.IFS(R3376&gt;5000000,"Gold",R3376&gt;=500000,"Silver",R3376&gt;30000,"Bronze",TRUE,"Transactional")</f>
        <v>Transactional</v>
      </c>
      <c r="T3376" s="24"/>
      <c r="U3376" s="27"/>
      <c r="V3376" s="27"/>
      <c r="W3376" s="77" t="str">
        <f t="shared" si="670"/>
        <v>No</v>
      </c>
      <c r="X3376" s="77" t="str">
        <f>IFERROR(_xlfn.XLOOKUP(J3376&amp;"||"&amp;K3376,'Mapping Ref.'!$J$2:$J$538,'Mapping Ref.'!$K$2:$K$538),"")</f>
        <v>Construction &amp; Estates</v>
      </c>
      <c r="Y3376" s="77" t="str" cm="1">
        <f t="array" ref="Y3376">_xlfn.IFS(R3376&gt;2000000,"For Publication",R3376&gt;100000,"PID",R3376&gt;30000,"RFQ",TRUE,"Transactional")</f>
        <v>Transactional</v>
      </c>
      <c r="Z3376" s="24" t="s">
        <v>2277</v>
      </c>
      <c r="AA3376" s="32">
        <v>36</v>
      </c>
      <c r="AB3376" s="24">
        <v>0</v>
      </c>
      <c r="AC3376" s="25">
        <v>46043</v>
      </c>
      <c r="AD3376" s="24" t="s">
        <v>58</v>
      </c>
      <c r="AE3376" s="24" t="s">
        <v>8375</v>
      </c>
      <c r="AF3376" s="24" t="s">
        <v>60</v>
      </c>
      <c r="AG3376" s="24" t="s">
        <v>59</v>
      </c>
      <c r="AH3376" s="24" t="s">
        <v>60</v>
      </c>
      <c r="AI3376" s="24">
        <v>5586971</v>
      </c>
      <c r="AJ3376" s="24" t="s">
        <v>60</v>
      </c>
      <c r="AK3376" s="24" t="s">
        <v>101</v>
      </c>
      <c r="AL3376" s="24" t="s">
        <v>70</v>
      </c>
      <c r="AM3376" s="24" t="s">
        <v>60</v>
      </c>
      <c r="AN3376" s="24" t="s">
        <v>59</v>
      </c>
      <c r="AO3376" s="24">
        <v>0</v>
      </c>
      <c r="AP3376" s="24"/>
      <c r="AQ3376" s="24" t="s">
        <v>13571</v>
      </c>
      <c r="AR3376" s="24" t="s">
        <v>13572</v>
      </c>
      <c r="AS3376" s="89">
        <f t="shared" si="679"/>
        <v>35</v>
      </c>
      <c r="AT3376" s="24"/>
    </row>
    <row r="3377" spans="1:46" x14ac:dyDescent="0.5">
      <c r="A3377" s="24">
        <v>3563</v>
      </c>
      <c r="B3377" s="24" t="s">
        <v>506</v>
      </c>
      <c r="C3377" s="24"/>
      <c r="D3377" s="24" t="s">
        <v>13573</v>
      </c>
      <c r="E3377" s="24" t="s">
        <v>13574</v>
      </c>
      <c r="F3377" s="77" t="str">
        <f t="shared" si="667"/>
        <v>THE LONDON WINDOW CLEANING COMPANY LIMITED</v>
      </c>
      <c r="G3377" s="24" t="s">
        <v>13573</v>
      </c>
      <c r="H3377" s="24" t="s">
        <v>3282</v>
      </c>
      <c r="I3377" s="24" t="s">
        <v>10463</v>
      </c>
      <c r="J3377" s="24" t="s">
        <v>107</v>
      </c>
      <c r="K3377" s="27" t="s">
        <v>3283</v>
      </c>
      <c r="L3377" s="25">
        <v>46043</v>
      </c>
      <c r="M3377" s="25">
        <v>47138</v>
      </c>
      <c r="N3377" s="81">
        <f t="shared" si="677"/>
        <v>47138</v>
      </c>
      <c r="O3377" s="77" t="str">
        <f t="shared" ca="1" si="678"/>
        <v>Live</v>
      </c>
      <c r="P3377" s="77" t="str" cm="1">
        <f t="array" aca="1" ref="P3377" ca="1">_xlfn.IFS((N3377-TODAY())&gt;=547,"06 Expires over 18 months",(N3377-TODAY())&gt;=365,"05 Expires in 18 months",(N3377-TODAY())&gt;=183,"04 Expires in 12 months",(N3377-TODAY())&gt;=92,"03 Expires in 6 months",(N3377-TODAY())&gt;=31,"02 Expires in 3 months",(N3377-TODAY())&gt;=0,"01 Expires in 30 days",(N3377-TODAY())&gt;=-31,"01 Expired last 30 days",(N3377-TODAY())&gt;=-92,"02 Expired last 3 months",(N3377-TODAY())&gt;=-183,"03 Expired last 6 months",(N3377-TODAY())&gt;=-365,"04 Expired last 12 months",(N3377-TODAY())&gt;=-547,"05 Expired last 18 months",TRUE,"06 Expired over 18 months")</f>
        <v>06 Expires over 18 months</v>
      </c>
      <c r="Q3377" s="68">
        <v>8333</v>
      </c>
      <c r="R3377" s="98">
        <f t="shared" si="680"/>
        <v>24304.583333333332</v>
      </c>
      <c r="S3377" s="77" t="str" cm="1">
        <f t="array" ref="S3377">_xlfn.IFS(R3377&gt;5000000,"Gold",R3377&gt;=500000,"Silver",R3377&gt;30000,"Bronze",TRUE,"Transactional")</f>
        <v>Transactional</v>
      </c>
      <c r="T3377" s="24"/>
      <c r="U3377" s="27"/>
      <c r="V3377" s="27"/>
      <c r="W3377" s="77" t="str">
        <f t="shared" si="670"/>
        <v>No</v>
      </c>
      <c r="X3377" s="77" t="str">
        <f>IFERROR(_xlfn.XLOOKUP(J3377&amp;"||"&amp;K3377,'Mapping Ref.'!$J$2:$J$538,'Mapping Ref.'!$K$2:$K$538),"")</f>
        <v>Construction &amp; Estates</v>
      </c>
      <c r="Y3377" s="77" t="str" cm="1">
        <f t="array" ref="Y3377">_xlfn.IFS(R3377&gt;2000000,"For Publication",R3377&gt;100000,"PID",R3377&gt;30000,"RFQ",TRUE,"Transactional")</f>
        <v>Transactional</v>
      </c>
      <c r="Z3377" s="24" t="s">
        <v>2277</v>
      </c>
      <c r="AA3377" s="32">
        <v>36</v>
      </c>
      <c r="AB3377" s="24">
        <v>0</v>
      </c>
      <c r="AC3377" s="25">
        <v>46043</v>
      </c>
      <c r="AD3377" s="24" t="s">
        <v>58</v>
      </c>
      <c r="AE3377" s="24" t="s">
        <v>8375</v>
      </c>
      <c r="AF3377" s="24" t="s">
        <v>59</v>
      </c>
      <c r="AG3377" s="24" t="s">
        <v>59</v>
      </c>
      <c r="AH3377" s="24" t="s">
        <v>60</v>
      </c>
      <c r="AI3377" s="24">
        <v>13043434</v>
      </c>
      <c r="AJ3377" s="24" t="s">
        <v>60</v>
      </c>
      <c r="AK3377" s="24" t="s">
        <v>101</v>
      </c>
      <c r="AL3377" s="24" t="s">
        <v>70</v>
      </c>
      <c r="AM3377" s="24" t="s">
        <v>60</v>
      </c>
      <c r="AN3377" s="24" t="s">
        <v>59</v>
      </c>
      <c r="AO3377" s="24">
        <v>0</v>
      </c>
      <c r="AP3377" s="24"/>
      <c r="AQ3377" s="24" t="s">
        <v>13575</v>
      </c>
      <c r="AR3377" s="24" t="s">
        <v>13576</v>
      </c>
      <c r="AS3377" s="89">
        <f t="shared" si="679"/>
        <v>35</v>
      </c>
      <c r="AT3377" s="24"/>
    </row>
    <row r="3378" spans="1:46" x14ac:dyDescent="0.5">
      <c r="A3378" s="60">
        <v>3564</v>
      </c>
      <c r="B3378" s="60"/>
      <c r="C3378" s="60"/>
      <c r="D3378" s="110" t="s">
        <v>13577</v>
      </c>
      <c r="E3378" s="111" t="s">
        <v>8263</v>
      </c>
      <c r="F3378" s="77" t="str">
        <f t="shared" si="667"/>
        <v>MUFG CORPORATE MARKETS TREASURY LIMITED T/A MUFG CORPORATE MARKETS</v>
      </c>
      <c r="G3378" s="110" t="s">
        <v>13577</v>
      </c>
      <c r="H3378" s="111" t="s">
        <v>3282</v>
      </c>
      <c r="I3378" s="111" t="s">
        <v>10463</v>
      </c>
      <c r="J3378" s="110" t="s">
        <v>107</v>
      </c>
      <c r="K3378" s="110" t="s">
        <v>3283</v>
      </c>
      <c r="L3378" s="112">
        <v>46044</v>
      </c>
      <c r="M3378" s="112">
        <v>47139</v>
      </c>
      <c r="N3378" s="81">
        <f t="shared" si="677"/>
        <v>47139</v>
      </c>
      <c r="O3378" s="81" t="str">
        <f t="shared" ca="1" si="678"/>
        <v>Live</v>
      </c>
      <c r="P3378" s="81" t="str" cm="1">
        <f t="array" aca="1" ref="P3378" ca="1">_xlfn.IFS((N3378-TODAY())&gt;=547,"06 Expires over 18 months",(N3378-TODAY())&gt;=365,"05 Expires in 18 months",(N3378-TODAY())&gt;=183,"04 Expires in 12 months",(N3378-TODAY())&gt;=92,"03 Expires in 6 months",(N3378-TODAY())&gt;=31,"02 Expires in 3 months",(N3378-TODAY())&gt;=0,"01 Expires in 30 days",(N3378-TODAY())&gt;=-31,"01 Expired last 30 days",(N3378-TODAY())&gt;=-92,"02 Expired last 3 months",(N3378-TODAY())&gt;=-183,"03 Expired last 6 months",(N3378-TODAY())&gt;=-365,"04 Expired last 12 months",(N3378-TODAY())&gt;=-547,"05 Expired last 18 months",TRUE,"06 Expired over 18 months")</f>
        <v>06 Expires over 18 months</v>
      </c>
      <c r="Q3378" s="104">
        <v>8000</v>
      </c>
      <c r="R3378" s="84">
        <f t="shared" si="680"/>
        <v>23333.333333333332</v>
      </c>
      <c r="S3378" s="77" t="str" cm="1">
        <f t="array" ref="S3378">_xlfn.IFS(R3378&gt;5000000,"Gold",R3378&gt;=500000,"Silver",R3378&gt;30000,"Bronze",TRUE,"Transactional")</f>
        <v>Transactional</v>
      </c>
      <c r="T3378" s="61"/>
      <c r="U3378" s="113"/>
      <c r="V3378" s="113"/>
      <c r="W3378" s="77" t="str">
        <f t="shared" si="670"/>
        <v>No</v>
      </c>
      <c r="X3378" s="77" t="str">
        <f>IFERROR(_xlfn.XLOOKUP(J3378&amp;"||"&amp;K3378,'Mapping Ref.'!$J$2:$J$538,'Mapping Ref.'!$K$2:$K$538),"")</f>
        <v>Construction &amp; Estates</v>
      </c>
      <c r="Y3378" s="77" t="str" cm="1">
        <f t="array" ref="Y3378">_xlfn.IFS(R3378&gt;2000000,"For Publication",R3378&gt;100000,"PID",R3378&gt;30000,"RFQ",TRUE,"Transactional")</f>
        <v>Transactional</v>
      </c>
      <c r="Z3378" s="111" t="s">
        <v>2277</v>
      </c>
      <c r="AA3378" s="111">
        <v>36</v>
      </c>
      <c r="AB3378" s="111">
        <v>0</v>
      </c>
      <c r="AC3378" s="114">
        <v>46044</v>
      </c>
      <c r="AD3378" s="111" t="s">
        <v>58</v>
      </c>
      <c r="AE3378" s="111" t="s">
        <v>8375</v>
      </c>
      <c r="AF3378" s="111" t="s">
        <v>60</v>
      </c>
      <c r="AG3378" s="111" t="s">
        <v>59</v>
      </c>
      <c r="AH3378" s="111" t="s">
        <v>60</v>
      </c>
      <c r="AI3378" s="111">
        <v>2652033</v>
      </c>
      <c r="AJ3378" s="111" t="s">
        <v>59</v>
      </c>
      <c r="AK3378" s="111" t="s">
        <v>101</v>
      </c>
      <c r="AL3378" s="111" t="s">
        <v>70</v>
      </c>
      <c r="AM3378" s="111" t="s">
        <v>60</v>
      </c>
      <c r="AN3378" s="111" t="s">
        <v>59</v>
      </c>
      <c r="AO3378" s="111">
        <v>0</v>
      </c>
      <c r="AP3378" s="111"/>
      <c r="AQ3378" s="111" t="s">
        <v>13578</v>
      </c>
      <c r="AR3378" s="111" t="s">
        <v>13579</v>
      </c>
      <c r="AS3378" s="89">
        <f t="shared" si="679"/>
        <v>35</v>
      </c>
      <c r="AT3378" s="60"/>
    </row>
    <row r="3379" spans="1:46" x14ac:dyDescent="0.5">
      <c r="A3379" s="24">
        <v>3565</v>
      </c>
      <c r="B3379" s="24"/>
      <c r="C3379" s="24"/>
      <c r="D3379" s="111" t="s">
        <v>13580</v>
      </c>
      <c r="E3379" s="27" t="s">
        <v>13581</v>
      </c>
      <c r="F3379" s="77" t="str">
        <f t="shared" si="667"/>
        <v>RICARDO AEA-LIMITED</v>
      </c>
      <c r="G3379" s="111" t="s">
        <v>13580</v>
      </c>
      <c r="H3379" s="24" t="s">
        <v>9673</v>
      </c>
      <c r="I3379" s="24" t="s">
        <v>972</v>
      </c>
      <c r="J3379" s="111" t="s">
        <v>107</v>
      </c>
      <c r="K3379" s="111" t="s">
        <v>4688</v>
      </c>
      <c r="L3379" s="114">
        <v>46023</v>
      </c>
      <c r="M3379" s="114">
        <v>46387</v>
      </c>
      <c r="N3379" s="81">
        <f t="shared" si="677"/>
        <v>46387</v>
      </c>
      <c r="O3379" s="81" t="str">
        <f t="shared" ca="1" si="678"/>
        <v>Live</v>
      </c>
      <c r="P3379" s="81" t="str" cm="1">
        <f t="array" aca="1" ref="P3379" ca="1">_xlfn.IFS((N3379-TODAY())&gt;=547,"06 Expires over 18 months",(N3379-TODAY())&gt;=365,"05 Expires in 18 months",(N3379-TODAY())&gt;=183,"04 Expires in 12 months",(N3379-TODAY())&gt;=92,"03 Expires in 6 months",(N3379-TODAY())&gt;=31,"02 Expires in 3 months",(N3379-TODAY())&gt;=0,"01 Expires in 30 days",(N3379-TODAY())&gt;=-31,"01 Expired last 30 days",(N3379-TODAY())&gt;=-92,"02 Expired last 3 months",(N3379-TODAY())&gt;=-183,"03 Expired last 6 months",(N3379-TODAY())&gt;=-365,"04 Expired last 12 months",(N3379-TODAY())&gt;=-547,"05 Expired last 18 months",TRUE,"06 Expired over 18 months")</f>
        <v>03 Expires in 6 months</v>
      </c>
      <c r="Q3379" s="65">
        <v>12292</v>
      </c>
      <c r="R3379" s="84">
        <f t="shared" si="680"/>
        <v>12292</v>
      </c>
      <c r="S3379" s="77" t="str" cm="1">
        <f t="array" ref="S3379">_xlfn.IFS(R3379&gt;5000000,"Gold",R3379&gt;=500000,"Silver",R3379&gt;30000,"Bronze",TRUE,"Transactional")</f>
        <v>Transactional</v>
      </c>
      <c r="T3379" s="26"/>
      <c r="U3379" s="101"/>
      <c r="V3379" s="101"/>
      <c r="W3379" s="77" t="str">
        <f t="shared" si="670"/>
        <v>No</v>
      </c>
      <c r="X3379" s="77" t="str">
        <f>IFERROR(_xlfn.XLOOKUP(J3379&amp;"||"&amp;K3379,'Mapping Ref.'!$J$2:$J$538,'Mapping Ref.'!$K$2:$K$538),"")</f>
        <v>Construction &amp; Estates</v>
      </c>
      <c r="Y3379" s="77" t="str" cm="1">
        <f t="array" ref="Y3379">_xlfn.IFS(R3379&gt;2000000,"For Publication",R3379&gt;100000,"PID",R3379&gt;30000,"RFQ",TRUE,"Transactional")</f>
        <v>Transactional</v>
      </c>
      <c r="Z3379" s="24" t="s">
        <v>2277</v>
      </c>
      <c r="AA3379" s="32">
        <v>12</v>
      </c>
      <c r="AB3379" s="24">
        <v>0</v>
      </c>
      <c r="AC3379" s="25">
        <v>46044</v>
      </c>
      <c r="AD3379" s="24" t="s">
        <v>661</v>
      </c>
      <c r="AE3379" s="24" t="s">
        <v>8426</v>
      </c>
      <c r="AF3379" s="24" t="s">
        <v>60</v>
      </c>
      <c r="AG3379" s="24" t="s">
        <v>59</v>
      </c>
      <c r="AH3379" s="24" t="s">
        <v>60</v>
      </c>
      <c r="AI3379" s="24">
        <v>8229264</v>
      </c>
      <c r="AJ3379" s="24" t="s">
        <v>60</v>
      </c>
      <c r="AK3379" s="24" t="s">
        <v>76</v>
      </c>
      <c r="AL3379" s="24" t="s">
        <v>70</v>
      </c>
      <c r="AM3379" s="24" t="s">
        <v>59</v>
      </c>
      <c r="AN3379" s="24" t="s">
        <v>59</v>
      </c>
      <c r="AO3379" s="24">
        <v>0</v>
      </c>
      <c r="AP3379" s="24"/>
      <c r="AQ3379" s="24" t="s">
        <v>13487</v>
      </c>
      <c r="AR3379" s="24" t="s">
        <v>13488</v>
      </c>
      <c r="AS3379" s="89">
        <f t="shared" si="679"/>
        <v>11</v>
      </c>
      <c r="AT3379" s="24"/>
    </row>
    <row r="3380" spans="1:46" x14ac:dyDescent="0.5">
      <c r="A3380" s="24">
        <v>3567</v>
      </c>
      <c r="B3380" s="24"/>
      <c r="C3380" s="24"/>
      <c r="D3380" s="111" t="s">
        <v>13582</v>
      </c>
      <c r="E3380" s="27" t="s">
        <v>5924</v>
      </c>
      <c r="F3380" s="77" t="str">
        <f t="shared" si="667"/>
        <v>Workin Progress Ltd</v>
      </c>
      <c r="G3380" s="111" t="s">
        <v>13583</v>
      </c>
      <c r="H3380" s="24" t="s">
        <v>13313</v>
      </c>
      <c r="I3380" s="24" t="s">
        <v>13313</v>
      </c>
      <c r="J3380" s="111" t="s">
        <v>190</v>
      </c>
      <c r="K3380" s="111" t="s">
        <v>2234</v>
      </c>
      <c r="L3380" s="114">
        <v>46045</v>
      </c>
      <c r="M3380" s="114">
        <v>46409</v>
      </c>
      <c r="N3380" s="81">
        <f t="shared" si="677"/>
        <v>46774</v>
      </c>
      <c r="O3380" s="81" t="str">
        <f t="shared" ca="1" si="678"/>
        <v>Live</v>
      </c>
      <c r="P3380" s="81" t="str" cm="1">
        <f t="array" aca="1" ref="P3380" ca="1">_xlfn.IFS((N3380-TODAY())&gt;=547,"06 Expires over 18 months",(N3380-TODAY())&gt;=365,"05 Expires in 18 months",(N3380-TODAY())&gt;=183,"04 Expires in 12 months",(N3380-TODAY())&gt;=92,"03 Expires in 6 months",(N3380-TODAY())&gt;=31,"02 Expires in 3 months",(N3380-TODAY())&gt;=0,"01 Expires in 30 days",(N3380-TODAY())&gt;=-31,"01 Expired last 30 days",(N3380-TODAY())&gt;=-92,"02 Expired last 3 months",(N3380-TODAY())&gt;=-183,"03 Expired last 6 months",(N3380-TODAY())&gt;=-365,"04 Expired last 12 months",(N3380-TODAY())&gt;=-547,"05 Expired last 18 months",TRUE,"06 Expired over 18 months")</f>
        <v>05 Expires in 18 months</v>
      </c>
      <c r="Q3380" s="65">
        <v>5000</v>
      </c>
      <c r="R3380" s="84">
        <f t="shared" si="680"/>
        <v>9583.3333333333339</v>
      </c>
      <c r="S3380" s="77" t="str" cm="1">
        <f t="array" ref="S3380">_xlfn.IFS(R3380&gt;5000000,"Gold",R3380&gt;=500000,"Silver",R3380&gt;30000,"Bronze",TRUE,"Transactional")</f>
        <v>Transactional</v>
      </c>
      <c r="T3380" s="26"/>
      <c r="U3380" s="101"/>
      <c r="V3380" s="101"/>
      <c r="W3380" s="77" t="str">
        <f t="shared" si="670"/>
        <v>Yes</v>
      </c>
      <c r="X3380" s="77" t="str">
        <f>IFERROR(_xlfn.XLOOKUP(J3380&amp;"||"&amp;K3380,'Mapping Ref.'!$J$2:$J$538,'Mapping Ref.'!$K$2:$K$538),"")</f>
        <v>Childrens &amp; Adults</v>
      </c>
      <c r="Y3380" s="77" t="str" cm="1">
        <f t="array" ref="Y3380">_xlfn.IFS(R3380&gt;2000000,"For Publication",R3380&gt;100000,"PID",R3380&gt;30000,"RFQ",TRUE,"Transactional")</f>
        <v>Transactional</v>
      </c>
      <c r="Z3380" s="24" t="s">
        <v>8586</v>
      </c>
      <c r="AA3380" s="32">
        <v>12</v>
      </c>
      <c r="AB3380" s="24">
        <v>12</v>
      </c>
      <c r="AC3380" s="25">
        <v>46045</v>
      </c>
      <c r="AD3380" s="24" t="s">
        <v>58</v>
      </c>
      <c r="AE3380" s="24" t="s">
        <v>8347</v>
      </c>
      <c r="AF3380" s="24" t="s">
        <v>59</v>
      </c>
      <c r="AG3380" s="24" t="s">
        <v>59</v>
      </c>
      <c r="AH3380" s="24" t="s">
        <v>60</v>
      </c>
      <c r="AI3380" s="24">
        <v>8481995</v>
      </c>
      <c r="AJ3380" s="24" t="s">
        <v>60</v>
      </c>
      <c r="AK3380" s="24" t="s">
        <v>101</v>
      </c>
      <c r="AL3380" s="24" t="s">
        <v>70</v>
      </c>
      <c r="AM3380" s="24" t="s">
        <v>59</v>
      </c>
      <c r="AN3380" s="24" t="s">
        <v>59</v>
      </c>
      <c r="AO3380" s="24">
        <v>0</v>
      </c>
      <c r="AP3380" s="24"/>
      <c r="AQ3380" s="24" t="s">
        <v>13583</v>
      </c>
      <c r="AR3380" s="24" t="s">
        <v>13584</v>
      </c>
      <c r="AS3380" s="89">
        <f t="shared" si="679"/>
        <v>23</v>
      </c>
      <c r="AT3380" s="24"/>
    </row>
    <row r="3381" spans="1:46" x14ac:dyDescent="0.5">
      <c r="A3381" s="24">
        <v>3569</v>
      </c>
      <c r="B3381" s="24"/>
      <c r="C3381" s="24"/>
      <c r="D3381" s="111" t="s">
        <v>13452</v>
      </c>
      <c r="E3381" s="27" t="s">
        <v>13453</v>
      </c>
      <c r="F3381" s="77" t="str">
        <f t="shared" si="667"/>
        <v>Stripe Consulting Limited</v>
      </c>
      <c r="G3381" s="111" t="s">
        <v>13454</v>
      </c>
      <c r="H3381" s="24" t="s">
        <v>13455</v>
      </c>
      <c r="I3381" s="24" t="s">
        <v>13456</v>
      </c>
      <c r="J3381" s="111" t="s">
        <v>107</v>
      </c>
      <c r="K3381" s="111" t="s">
        <v>431</v>
      </c>
      <c r="L3381" s="114">
        <v>46014</v>
      </c>
      <c r="M3381" s="114">
        <v>46387</v>
      </c>
      <c r="N3381" s="81">
        <f t="shared" si="677"/>
        <v>46752</v>
      </c>
      <c r="O3381" s="81" t="str">
        <f t="shared" ca="1" si="678"/>
        <v>Live</v>
      </c>
      <c r="P3381" s="81" t="str" cm="1">
        <f t="array" aca="1" ref="P3381" ca="1">_xlfn.IFS((N3381-TODAY())&gt;=547,"06 Expires over 18 months",(N3381-TODAY())&gt;=365,"05 Expires in 18 months",(N3381-TODAY())&gt;=183,"04 Expires in 12 months",(N3381-TODAY())&gt;=92,"03 Expires in 6 months",(N3381-TODAY())&gt;=31,"02 Expires in 3 months",(N3381-TODAY())&gt;=0,"01 Expires in 30 days",(N3381-TODAY())&gt;=-31,"01 Expired last 30 days",(N3381-TODAY())&gt;=-92,"02 Expired last 3 months",(N3381-TODAY())&gt;=-183,"03 Expired last 6 months",(N3381-TODAY())&gt;=-365,"04 Expired last 12 months",(N3381-TODAY())&gt;=-547,"05 Expired last 18 months",TRUE,"06 Expired over 18 months")</f>
        <v>05 Expires in 18 months</v>
      </c>
      <c r="Q3381" s="65">
        <v>34430</v>
      </c>
      <c r="R3381" s="84">
        <f t="shared" si="680"/>
        <v>68860</v>
      </c>
      <c r="S3381" s="77" t="str" cm="1">
        <f t="array" ref="S3381">_xlfn.IFS(R3381&gt;5000000,"Gold",R3381&gt;=500000,"Silver",R3381&gt;30000,"Bronze",TRUE,"Transactional")</f>
        <v>Bronze</v>
      </c>
      <c r="T3381" s="26"/>
      <c r="U3381" s="101"/>
      <c r="V3381" s="101"/>
      <c r="W3381" s="77" t="str">
        <f t="shared" si="670"/>
        <v>Yes</v>
      </c>
      <c r="X3381" s="77" t="str">
        <f>IFERROR(_xlfn.XLOOKUP(J3381&amp;"||"&amp;K3381,'Mapping Ref.'!$J$2:$J$538,'Mapping Ref.'!$K$2:$K$538),"")</f>
        <v>Construction &amp; Estates</v>
      </c>
      <c r="Y3381" s="77" t="str" cm="1">
        <f t="array" ref="Y3381">_xlfn.IFS(R3381&gt;2000000,"For Publication",R3381&gt;100000,"PID",R3381&gt;30000,"RFQ",TRUE,"Transactional")</f>
        <v>RFQ</v>
      </c>
      <c r="Z3381" s="24" t="s">
        <v>2277</v>
      </c>
      <c r="AA3381" s="32">
        <v>12</v>
      </c>
      <c r="AB3381" s="24">
        <v>12</v>
      </c>
      <c r="AC3381" s="25">
        <v>46049</v>
      </c>
      <c r="AD3381" s="24" t="s">
        <v>661</v>
      </c>
      <c r="AE3381" s="24" t="s">
        <v>60</v>
      </c>
      <c r="AF3381" s="24" t="s">
        <v>60</v>
      </c>
      <c r="AG3381" s="24" t="s">
        <v>59</v>
      </c>
      <c r="AH3381" s="24" t="s">
        <v>60</v>
      </c>
      <c r="AI3381" s="24">
        <v>7310744</v>
      </c>
      <c r="AJ3381" s="24" t="s">
        <v>59</v>
      </c>
      <c r="AK3381" s="24" t="s">
        <v>149</v>
      </c>
      <c r="AL3381" s="24" t="s">
        <v>12668</v>
      </c>
      <c r="AM3381" s="24" t="s">
        <v>59</v>
      </c>
      <c r="AN3381" s="24" t="s">
        <v>59</v>
      </c>
      <c r="AO3381" s="24">
        <v>0</v>
      </c>
      <c r="AP3381" s="24"/>
      <c r="AQ3381" s="24" t="s">
        <v>13457</v>
      </c>
      <c r="AR3381" s="24" t="s">
        <v>13458</v>
      </c>
      <c r="AS3381" s="89">
        <f t="shared" si="679"/>
        <v>24</v>
      </c>
      <c r="AT3381" s="24"/>
    </row>
    <row r="3382" spans="1:46" x14ac:dyDescent="0.5">
      <c r="A3382" s="24">
        <v>3570</v>
      </c>
      <c r="B3382" s="24"/>
      <c r="C3382" s="24"/>
      <c r="D3382" s="111" t="s">
        <v>13585</v>
      </c>
      <c r="E3382" s="27" t="s">
        <v>13586</v>
      </c>
      <c r="F3382" s="77" t="str">
        <f t="shared" si="667"/>
        <v>WITH INSIGHT EDUCATION</v>
      </c>
      <c r="G3382" s="111" t="s">
        <v>13587</v>
      </c>
      <c r="H3382" s="24" t="s">
        <v>10255</v>
      </c>
      <c r="I3382" s="24" t="s">
        <v>10255</v>
      </c>
      <c r="J3382" s="111" t="s">
        <v>190</v>
      </c>
      <c r="K3382" s="111" t="s">
        <v>2202</v>
      </c>
      <c r="L3382" s="114">
        <v>46050</v>
      </c>
      <c r="M3382" s="114">
        <v>46780</v>
      </c>
      <c r="N3382" s="81">
        <f t="shared" si="677"/>
        <v>47146</v>
      </c>
      <c r="O3382" s="81" t="str">
        <f t="shared" ca="1" si="678"/>
        <v>Live</v>
      </c>
      <c r="P3382" s="81" t="str" cm="1">
        <f t="array" aca="1" ref="P3382" ca="1">_xlfn.IFS((N3382-TODAY())&gt;=547,"06 Expires over 18 months",(N3382-TODAY())&gt;=365,"05 Expires in 18 months",(N3382-TODAY())&gt;=183,"04 Expires in 12 months",(N3382-TODAY())&gt;=92,"03 Expires in 6 months",(N3382-TODAY())&gt;=31,"02 Expires in 3 months",(N3382-TODAY())&gt;=0,"01 Expires in 30 days",(N3382-TODAY())&gt;=-31,"01 Expired last 30 days",(N3382-TODAY())&gt;=-92,"02 Expired last 3 months",(N3382-TODAY())&gt;=-183,"03 Expired last 6 months",(N3382-TODAY())&gt;=-365,"04 Expired last 12 months",(N3382-TODAY())&gt;=-547,"05 Expired last 18 months",TRUE,"06 Expired over 18 months")</f>
        <v>06 Expires over 18 months</v>
      </c>
      <c r="Q3382" s="65">
        <v>2500</v>
      </c>
      <c r="R3382" s="84">
        <f t="shared" si="680"/>
        <v>7500</v>
      </c>
      <c r="S3382" s="77" t="str" cm="1">
        <f t="array" ref="S3382">_xlfn.IFS(R3382&gt;5000000,"Gold",R3382&gt;=500000,"Silver",R3382&gt;30000,"Bronze",TRUE,"Transactional")</f>
        <v>Transactional</v>
      </c>
      <c r="T3382" s="26"/>
      <c r="U3382" s="101"/>
      <c r="V3382" s="101"/>
      <c r="W3382" s="77" t="str">
        <f t="shared" si="670"/>
        <v>Yes</v>
      </c>
      <c r="X3382" s="77" t="str">
        <f>IFERROR(_xlfn.XLOOKUP(J3382&amp;"||"&amp;K3382,'Mapping Ref.'!$J$2:$J$538,'Mapping Ref.'!$K$2:$K$538),"")</f>
        <v>Childrens &amp; Adults</v>
      </c>
      <c r="Y3382" s="77" t="str" cm="1">
        <f t="array" ref="Y3382">_xlfn.IFS(R3382&gt;2000000,"For Publication",R3382&gt;100000,"PID",R3382&gt;30000,"RFQ",TRUE,"Transactional")</f>
        <v>Transactional</v>
      </c>
      <c r="Z3382" s="24" t="s">
        <v>8586</v>
      </c>
      <c r="AA3382" s="32">
        <v>24</v>
      </c>
      <c r="AB3382" s="24">
        <v>12</v>
      </c>
      <c r="AC3382" s="25">
        <v>46050</v>
      </c>
      <c r="AD3382" s="24" t="s">
        <v>58</v>
      </c>
      <c r="AE3382" s="24">
        <v>10001783</v>
      </c>
      <c r="AF3382" s="24" t="s">
        <v>59</v>
      </c>
      <c r="AG3382" s="24" t="s">
        <v>59</v>
      </c>
      <c r="AH3382" s="24" t="s">
        <v>59</v>
      </c>
      <c r="AI3382" s="24">
        <v>1198026</v>
      </c>
      <c r="AJ3382" s="24" t="s">
        <v>60</v>
      </c>
      <c r="AK3382" s="24" t="s">
        <v>101</v>
      </c>
      <c r="AL3382" s="24" t="s">
        <v>70</v>
      </c>
      <c r="AM3382" s="24" t="s">
        <v>59</v>
      </c>
      <c r="AN3382" s="24" t="s">
        <v>59</v>
      </c>
      <c r="AO3382" s="24">
        <v>0</v>
      </c>
      <c r="AP3382" s="24"/>
      <c r="AQ3382" s="24" t="s">
        <v>13588</v>
      </c>
      <c r="AR3382" s="24" t="s">
        <v>13589</v>
      </c>
      <c r="AS3382" s="89">
        <f t="shared" si="679"/>
        <v>36</v>
      </c>
      <c r="AT3382" s="24"/>
    </row>
    <row r="3383" spans="1:46" x14ac:dyDescent="0.5">
      <c r="A3383" s="24">
        <v>3571</v>
      </c>
      <c r="B3383" s="24"/>
      <c r="C3383" s="24"/>
      <c r="D3383" s="111" t="s">
        <v>13590</v>
      </c>
      <c r="E3383" s="27" t="s">
        <v>13591</v>
      </c>
      <c r="F3383" s="77" t="str">
        <f t="shared" si="667"/>
        <v>MBS Commercial Construction Ltd</v>
      </c>
      <c r="G3383" s="111" t="s">
        <v>13592</v>
      </c>
      <c r="H3383" s="24" t="s">
        <v>13593</v>
      </c>
      <c r="I3383" s="24" t="s">
        <v>13593</v>
      </c>
      <c r="J3383" s="111" t="s">
        <v>107</v>
      </c>
      <c r="K3383" s="111" t="s">
        <v>1397</v>
      </c>
      <c r="L3383" s="114">
        <v>46044</v>
      </c>
      <c r="M3383" s="114">
        <v>46409</v>
      </c>
      <c r="N3383" s="81">
        <f t="shared" si="677"/>
        <v>46409</v>
      </c>
      <c r="O3383" s="81" t="str">
        <f t="shared" ca="1" si="678"/>
        <v>Live</v>
      </c>
      <c r="P3383" s="81" t="str" cm="1">
        <f t="array" aca="1" ref="P3383" ca="1">_xlfn.IFS((N3383-TODAY())&gt;=547,"06 Expires over 18 months",(N3383-TODAY())&gt;=365,"05 Expires in 18 months",(N3383-TODAY())&gt;=183,"04 Expires in 12 months",(N3383-TODAY())&gt;=92,"03 Expires in 6 months",(N3383-TODAY())&gt;=31,"02 Expires in 3 months",(N3383-TODAY())&gt;=0,"01 Expires in 30 days",(N3383-TODAY())&gt;=-31,"01 Expired last 30 days",(N3383-TODAY())&gt;=-92,"02 Expired last 3 months",(N3383-TODAY())&gt;=-183,"03 Expired last 6 months",(N3383-TODAY())&gt;=-365,"04 Expired last 12 months",(N3383-TODAY())&gt;=-547,"05 Expired last 18 months",TRUE,"06 Expired over 18 months")</f>
        <v>03 Expires in 6 months</v>
      </c>
      <c r="Q3383" s="65">
        <v>29977</v>
      </c>
      <c r="R3383" s="84">
        <f t="shared" si="680"/>
        <v>29977</v>
      </c>
      <c r="S3383" s="77" t="str" cm="1">
        <f t="array" ref="S3383">_xlfn.IFS(R3383&gt;5000000,"Gold",R3383&gt;=500000,"Silver",R3383&gt;30000,"Bronze",TRUE,"Transactional")</f>
        <v>Transactional</v>
      </c>
      <c r="T3383" s="26"/>
      <c r="U3383" s="101"/>
      <c r="V3383" s="101"/>
      <c r="W3383" s="77" t="str">
        <f t="shared" si="670"/>
        <v>No</v>
      </c>
      <c r="X3383" s="77" t="str">
        <f>IFERROR(_xlfn.XLOOKUP(J3383&amp;"||"&amp;K3383,'Mapping Ref.'!$J$2:$J$538,'Mapping Ref.'!$K$2:$K$538),"")</f>
        <v>Construction &amp; Estates</v>
      </c>
      <c r="Y3383" s="77" t="str" cm="1">
        <f t="array" ref="Y3383">_xlfn.IFS(R3383&gt;2000000,"For Publication",R3383&gt;100000,"PID",R3383&gt;30000,"RFQ",TRUE,"Transactional")</f>
        <v>Transactional</v>
      </c>
      <c r="Z3383" s="24" t="s">
        <v>2277</v>
      </c>
      <c r="AA3383" s="32">
        <v>12</v>
      </c>
      <c r="AB3383" s="24">
        <v>0</v>
      </c>
      <c r="AC3383" s="25">
        <v>46050</v>
      </c>
      <c r="AD3383" s="24" t="s">
        <v>58</v>
      </c>
      <c r="AE3383" s="24" t="s">
        <v>8347</v>
      </c>
      <c r="AF3383" s="24" t="s">
        <v>60</v>
      </c>
      <c r="AG3383" s="24" t="s">
        <v>60</v>
      </c>
      <c r="AH3383" s="24" t="s">
        <v>60</v>
      </c>
      <c r="AI3383" s="24">
        <v>7448253</v>
      </c>
      <c r="AJ3383" s="24" t="s">
        <v>60</v>
      </c>
      <c r="AK3383" s="24" t="s">
        <v>86</v>
      </c>
      <c r="AL3383" s="24" t="s">
        <v>123</v>
      </c>
      <c r="AM3383" s="24" t="s">
        <v>60</v>
      </c>
      <c r="AN3383" s="24" t="s">
        <v>59</v>
      </c>
      <c r="AO3383" s="24">
        <v>0</v>
      </c>
      <c r="AP3383" s="24"/>
      <c r="AQ3383" s="24" t="s">
        <v>13594</v>
      </c>
      <c r="AR3383" s="24" t="s">
        <v>13595</v>
      </c>
      <c r="AS3383" s="89">
        <f t="shared" si="679"/>
        <v>12</v>
      </c>
      <c r="AT3383" s="24"/>
    </row>
    <row r="3384" spans="1:46" x14ac:dyDescent="0.5">
      <c r="A3384" s="24">
        <v>3572</v>
      </c>
      <c r="B3384" s="24"/>
      <c r="C3384" s="24"/>
      <c r="D3384" s="111" t="s">
        <v>13596</v>
      </c>
      <c r="E3384" s="27" t="s">
        <v>13597</v>
      </c>
      <c r="F3384" s="77" t="str">
        <f t="shared" si="667"/>
        <v>Mr Nahid Niaje Shah T/A Apex Cars</v>
      </c>
      <c r="G3384" s="111" t="s">
        <v>13598</v>
      </c>
      <c r="H3384" s="24" t="s">
        <v>13383</v>
      </c>
      <c r="I3384" s="24" t="s">
        <v>13383</v>
      </c>
      <c r="J3384" s="111" t="s">
        <v>190</v>
      </c>
      <c r="K3384" s="111" t="s">
        <v>13384</v>
      </c>
      <c r="L3384" s="114">
        <v>46050</v>
      </c>
      <c r="M3384" s="114">
        <v>46780</v>
      </c>
      <c r="N3384" s="81">
        <f t="shared" si="677"/>
        <v>47511</v>
      </c>
      <c r="O3384" s="81" t="str">
        <f t="shared" ca="1" si="678"/>
        <v>Live</v>
      </c>
      <c r="P3384" s="81" t="str" cm="1">
        <f t="array" aca="1" ref="P3384" ca="1">_xlfn.IFS((N3384-TODAY())&gt;=547,"06 Expires over 18 months",(N3384-TODAY())&gt;=365,"05 Expires in 18 months",(N3384-TODAY())&gt;=183,"04 Expires in 12 months",(N3384-TODAY())&gt;=92,"03 Expires in 6 months",(N3384-TODAY())&gt;=31,"02 Expires in 3 months",(N3384-TODAY())&gt;=0,"01 Expires in 30 days",(N3384-TODAY())&gt;=-31,"01 Expired last 30 days",(N3384-TODAY())&gt;=-92,"02 Expired last 3 months",(N3384-TODAY())&gt;=-183,"03 Expired last 6 months",(N3384-TODAY())&gt;=-365,"04 Expired last 12 months",(N3384-TODAY())&gt;=-547,"05 Expired last 18 months",TRUE,"06 Expired over 18 months")</f>
        <v>06 Expires over 18 months</v>
      </c>
      <c r="Q3384" s="65">
        <v>1000</v>
      </c>
      <c r="R3384" s="84">
        <f t="shared" si="680"/>
        <v>4000</v>
      </c>
      <c r="S3384" s="77" t="str" cm="1">
        <f t="array" ref="S3384">_xlfn.IFS(R3384&gt;5000000,"Gold",R3384&gt;=500000,"Silver",R3384&gt;30000,"Bronze",TRUE,"Transactional")</f>
        <v>Transactional</v>
      </c>
      <c r="T3384" s="26"/>
      <c r="U3384" s="101"/>
      <c r="V3384" s="101"/>
      <c r="W3384" s="77" t="str">
        <f t="shared" si="670"/>
        <v>Yes</v>
      </c>
      <c r="X3384" s="77" t="str">
        <f>IFERROR(_xlfn.XLOOKUP(J3384&amp;"||"&amp;K3384,'Mapping Ref.'!$J$2:$J$538,'Mapping Ref.'!$K$2:$K$538),"")</f>
        <v>Childrens &amp; Adults</v>
      </c>
      <c r="Y3384" s="77" t="str" cm="1">
        <f t="array" ref="Y3384">_xlfn.IFS(R3384&gt;2000000,"For Publication",R3384&gt;100000,"PID",R3384&gt;30000,"RFQ",TRUE,"Transactional")</f>
        <v>Transactional</v>
      </c>
      <c r="Z3384" s="24" t="s">
        <v>8586</v>
      </c>
      <c r="AA3384" s="32">
        <v>24</v>
      </c>
      <c r="AB3384" s="24">
        <v>24</v>
      </c>
      <c r="AC3384" s="25">
        <v>46050</v>
      </c>
      <c r="AD3384" s="24" t="s">
        <v>58</v>
      </c>
      <c r="AE3384" s="24">
        <v>0</v>
      </c>
      <c r="AF3384" s="24" t="s">
        <v>59</v>
      </c>
      <c r="AG3384" s="24" t="s">
        <v>59</v>
      </c>
      <c r="AH3384" s="24" t="s">
        <v>60</v>
      </c>
      <c r="AI3384" s="24">
        <v>7416549954</v>
      </c>
      <c r="AJ3384" s="24" t="s">
        <v>60</v>
      </c>
      <c r="AK3384" s="24" t="s">
        <v>101</v>
      </c>
      <c r="AL3384" s="24" t="s">
        <v>70</v>
      </c>
      <c r="AM3384" s="24" t="s">
        <v>60</v>
      </c>
      <c r="AN3384" s="24" t="s">
        <v>59</v>
      </c>
      <c r="AO3384" s="24">
        <v>0</v>
      </c>
      <c r="AP3384" s="24"/>
      <c r="AQ3384" s="24" t="s">
        <v>13599</v>
      </c>
      <c r="AR3384" s="24" t="s">
        <v>13600</v>
      </c>
      <c r="AS3384" s="89">
        <f t="shared" si="679"/>
        <v>48</v>
      </c>
      <c r="AT3384" s="24"/>
    </row>
    <row r="3385" spans="1:46" x14ac:dyDescent="0.5">
      <c r="A3385" s="24">
        <v>3573</v>
      </c>
      <c r="B3385" s="24"/>
      <c r="C3385" s="24"/>
      <c r="D3385" s="111" t="s">
        <v>13601</v>
      </c>
      <c r="E3385" s="27" t="s">
        <v>13602</v>
      </c>
      <c r="F3385" s="77" t="str">
        <f t="shared" si="667"/>
        <v>SPOTLER LIMITED</v>
      </c>
      <c r="G3385" s="111" t="s">
        <v>11668</v>
      </c>
      <c r="H3385" s="24" t="s">
        <v>7235</v>
      </c>
      <c r="I3385" s="24" t="s">
        <v>7235</v>
      </c>
      <c r="J3385" s="111" t="s">
        <v>97</v>
      </c>
      <c r="K3385" s="111" t="s">
        <v>2521</v>
      </c>
      <c r="L3385" s="114">
        <v>46113</v>
      </c>
      <c r="M3385" s="114">
        <v>46477</v>
      </c>
      <c r="N3385" s="81">
        <f t="shared" si="677"/>
        <v>46843</v>
      </c>
      <c r="O3385" s="81" t="str">
        <f t="shared" ca="1" si="678"/>
        <v>Live</v>
      </c>
      <c r="P3385" s="81" t="str" cm="1">
        <f t="array" aca="1" ref="P3385" ca="1">_xlfn.IFS((N3385-TODAY())&gt;=547,"06 Expires over 18 months",(N3385-TODAY())&gt;=365,"05 Expires in 18 months",(N3385-TODAY())&gt;=183,"04 Expires in 12 months",(N3385-TODAY())&gt;=92,"03 Expires in 6 months",(N3385-TODAY())&gt;=31,"02 Expires in 3 months",(N3385-TODAY())&gt;=0,"01 Expires in 30 days",(N3385-TODAY())&gt;=-31,"01 Expired last 30 days",(N3385-TODAY())&gt;=-92,"02 Expired last 3 months",(N3385-TODAY())&gt;=-183,"03 Expired last 6 months",(N3385-TODAY())&gt;=-365,"04 Expired last 12 months",(N3385-TODAY())&gt;=-547,"05 Expired last 18 months",TRUE,"06 Expired over 18 months")</f>
        <v>06 Expires over 18 months</v>
      </c>
      <c r="Q3385" s="65">
        <v>21600</v>
      </c>
      <c r="R3385" s="84">
        <f t="shared" si="680"/>
        <v>41400</v>
      </c>
      <c r="S3385" s="77" t="str" cm="1">
        <f t="array" ref="S3385">_xlfn.IFS(R3385&gt;5000000,"Gold",R3385&gt;=500000,"Silver",R3385&gt;30000,"Bronze",TRUE,"Transactional")</f>
        <v>Bronze</v>
      </c>
      <c r="T3385" s="26"/>
      <c r="U3385" s="101"/>
      <c r="V3385" s="101"/>
      <c r="W3385" s="77" t="str">
        <f t="shared" si="670"/>
        <v>Yes</v>
      </c>
      <c r="X3385" s="77" t="str">
        <f>IFERROR(_xlfn.XLOOKUP(J3385&amp;"||"&amp;K3385,'Mapping Ref.'!$J$2:$J$538,'Mapping Ref.'!$K$2:$K$538),"")</f>
        <v>Corporate</v>
      </c>
      <c r="Y3385" s="77" t="str" cm="1">
        <f t="array" ref="Y3385">_xlfn.IFS(R3385&gt;2000000,"For Publication",R3385&gt;100000,"PID",R3385&gt;30000,"RFQ",TRUE,"Transactional")</f>
        <v>RFQ</v>
      </c>
      <c r="Z3385" s="24" t="s">
        <v>2277</v>
      </c>
      <c r="AA3385" s="32">
        <v>12</v>
      </c>
      <c r="AB3385" s="24">
        <v>12</v>
      </c>
      <c r="AC3385" s="25">
        <v>46051</v>
      </c>
      <c r="AD3385" s="24" t="s">
        <v>58</v>
      </c>
      <c r="AE3385" s="24" t="s">
        <v>8375</v>
      </c>
      <c r="AF3385" s="24" t="s">
        <v>60</v>
      </c>
      <c r="AG3385" s="24" t="s">
        <v>60</v>
      </c>
      <c r="AH3385" s="24" t="s">
        <v>60</v>
      </c>
      <c r="AI3385" s="24">
        <v>5419529</v>
      </c>
      <c r="AJ3385" s="24" t="s">
        <v>60</v>
      </c>
      <c r="AK3385" s="24" t="s">
        <v>101</v>
      </c>
      <c r="AL3385" s="24" t="s">
        <v>70</v>
      </c>
      <c r="AM3385" s="24" t="s">
        <v>60</v>
      </c>
      <c r="AN3385" s="24" t="s">
        <v>8471</v>
      </c>
      <c r="AO3385" s="24">
        <v>0</v>
      </c>
      <c r="AP3385" s="24" t="s">
        <v>13603</v>
      </c>
      <c r="AQ3385" s="24" t="s">
        <v>11670</v>
      </c>
      <c r="AR3385" s="24" t="s">
        <v>11671</v>
      </c>
      <c r="AS3385" s="89">
        <f t="shared" si="679"/>
        <v>23</v>
      </c>
      <c r="AT3385" s="24" t="s">
        <v>11672</v>
      </c>
    </row>
    <row r="3386" spans="1:46" x14ac:dyDescent="0.5">
      <c r="A3386" s="24">
        <v>3574</v>
      </c>
      <c r="B3386" s="24"/>
      <c r="C3386" s="24"/>
      <c r="D3386" s="111" t="s">
        <v>13604</v>
      </c>
      <c r="E3386" s="27" t="s">
        <v>13605</v>
      </c>
      <c r="F3386" s="77" t="str">
        <f t="shared" si="667"/>
        <v>Spot On Media Ltd</v>
      </c>
      <c r="G3386" s="111" t="s">
        <v>13606</v>
      </c>
      <c r="H3386" s="24" t="s">
        <v>7235</v>
      </c>
      <c r="I3386" s="24" t="s">
        <v>7235</v>
      </c>
      <c r="J3386" s="111" t="s">
        <v>97</v>
      </c>
      <c r="K3386" s="111" t="s">
        <v>2521</v>
      </c>
      <c r="L3386" s="114">
        <v>46113</v>
      </c>
      <c r="M3386" s="114">
        <v>46477</v>
      </c>
      <c r="N3386" s="81">
        <f t="shared" si="677"/>
        <v>46843</v>
      </c>
      <c r="O3386" s="81" t="str">
        <f t="shared" ca="1" si="678"/>
        <v>Live</v>
      </c>
      <c r="P3386" s="81" t="str" cm="1">
        <f t="array" aca="1" ref="P3386" ca="1">_xlfn.IFS((N3386-TODAY())&gt;=547,"06 Expires over 18 months",(N3386-TODAY())&gt;=365,"05 Expires in 18 months",(N3386-TODAY())&gt;=183,"04 Expires in 12 months",(N3386-TODAY())&gt;=92,"03 Expires in 6 months",(N3386-TODAY())&gt;=31,"02 Expires in 3 months",(N3386-TODAY())&gt;=0,"01 Expires in 30 days",(N3386-TODAY())&gt;=-31,"01 Expired last 30 days",(N3386-TODAY())&gt;=-92,"02 Expired last 3 months",(N3386-TODAY())&gt;=-183,"03 Expired last 6 months",(N3386-TODAY())&gt;=-365,"04 Expired last 12 months",(N3386-TODAY())&gt;=-547,"05 Expired last 18 months",TRUE,"06 Expired over 18 months")</f>
        <v>06 Expires over 18 months</v>
      </c>
      <c r="Q3386" s="65">
        <v>0</v>
      </c>
      <c r="R3386" s="84">
        <f t="shared" si="680"/>
        <v>0</v>
      </c>
      <c r="S3386" s="77" t="str" cm="1">
        <f t="array" ref="S3386">_xlfn.IFS(R3386&gt;5000000,"Gold",R3386&gt;=500000,"Silver",R3386&gt;30000,"Bronze",TRUE,"Transactional")</f>
        <v>Transactional</v>
      </c>
      <c r="T3386" s="26"/>
      <c r="U3386" s="101"/>
      <c r="V3386" s="101"/>
      <c r="W3386" s="77" t="str">
        <f t="shared" si="670"/>
        <v>Yes</v>
      </c>
      <c r="X3386" s="77" t="str">
        <f>IFERROR(_xlfn.XLOOKUP(J3386&amp;"||"&amp;K3386,'Mapping Ref.'!$J$2:$J$538,'Mapping Ref.'!$K$2:$K$538),"")</f>
        <v>Corporate</v>
      </c>
      <c r="Y3386" s="77" t="str" cm="1">
        <f t="array" ref="Y3386">_xlfn.IFS(R3386&gt;2000000,"For Publication",R3386&gt;100000,"PID",R3386&gt;30000,"RFQ",TRUE,"Transactional")</f>
        <v>Transactional</v>
      </c>
      <c r="Z3386" s="24" t="s">
        <v>2277</v>
      </c>
      <c r="AA3386" s="32">
        <v>12</v>
      </c>
      <c r="AB3386" s="24">
        <v>12</v>
      </c>
      <c r="AC3386" s="25">
        <v>46051</v>
      </c>
      <c r="AD3386" s="24" t="s">
        <v>58</v>
      </c>
      <c r="AE3386" s="24" t="s">
        <v>8375</v>
      </c>
      <c r="AF3386" s="24" t="s">
        <v>60</v>
      </c>
      <c r="AG3386" s="24" t="s">
        <v>59</v>
      </c>
      <c r="AH3386" s="24" t="s">
        <v>60</v>
      </c>
      <c r="AI3386" s="24">
        <v>7461865</v>
      </c>
      <c r="AJ3386" s="24" t="s">
        <v>60</v>
      </c>
      <c r="AK3386" s="24" t="s">
        <v>101</v>
      </c>
      <c r="AL3386" s="24" t="s">
        <v>70</v>
      </c>
      <c r="AM3386" s="24" t="s">
        <v>60</v>
      </c>
      <c r="AN3386" s="24" t="s">
        <v>8471</v>
      </c>
      <c r="AO3386" s="24">
        <v>0</v>
      </c>
      <c r="AP3386" s="24" t="s">
        <v>13607</v>
      </c>
      <c r="AQ3386" s="24" t="s">
        <v>13608</v>
      </c>
      <c r="AR3386" s="24" t="s">
        <v>13609</v>
      </c>
      <c r="AS3386" s="89">
        <f t="shared" si="679"/>
        <v>23</v>
      </c>
      <c r="AT3386" s="24"/>
    </row>
    <row r="3387" spans="1:46" x14ac:dyDescent="0.5">
      <c r="A3387" s="24">
        <v>3575</v>
      </c>
      <c r="B3387" s="24"/>
      <c r="C3387" s="24"/>
      <c r="D3387" s="111" t="s">
        <v>13610</v>
      </c>
      <c r="E3387" s="27" t="s">
        <v>10407</v>
      </c>
      <c r="F3387" s="77" t="str">
        <f t="shared" si="667"/>
        <v>DELTA CHAUFFUERS LIMITED</v>
      </c>
      <c r="G3387" s="111" t="s">
        <v>13611</v>
      </c>
      <c r="H3387" s="24" t="s">
        <v>13612</v>
      </c>
      <c r="I3387" s="24" t="s">
        <v>10218</v>
      </c>
      <c r="J3387" s="111" t="s">
        <v>190</v>
      </c>
      <c r="K3387" s="111" t="s">
        <v>2690</v>
      </c>
      <c r="L3387" s="114">
        <v>45505</v>
      </c>
      <c r="M3387" s="114">
        <v>47330</v>
      </c>
      <c r="N3387" s="81">
        <f t="shared" si="677"/>
        <v>48060</v>
      </c>
      <c r="O3387" s="81" t="str">
        <f t="shared" ca="1" si="678"/>
        <v>Live</v>
      </c>
      <c r="P3387" s="81" t="str" cm="1">
        <f t="array" aca="1" ref="P3387" ca="1">_xlfn.IFS((N3387-TODAY())&gt;=547,"06 Expires over 18 months",(N3387-TODAY())&gt;=365,"05 Expires in 18 months",(N3387-TODAY())&gt;=183,"04 Expires in 12 months",(N3387-TODAY())&gt;=92,"03 Expires in 6 months",(N3387-TODAY())&gt;=31,"02 Expires in 3 months",(N3387-TODAY())&gt;=0,"01 Expires in 30 days",(N3387-TODAY())&gt;=-31,"01 Expired last 30 days",(N3387-TODAY())&gt;=-92,"02 Expired last 3 months",(N3387-TODAY())&gt;=-183,"03 Expired last 6 months",(N3387-TODAY())&gt;=-365,"04 Expired last 12 months",(N3387-TODAY())&gt;=-547,"05 Expired last 18 months",TRUE,"06 Expired over 18 months")</f>
        <v>06 Expires over 18 months</v>
      </c>
      <c r="Q3387" s="65">
        <v>75000</v>
      </c>
      <c r="R3387" s="84">
        <f t="shared" si="680"/>
        <v>518750</v>
      </c>
      <c r="S3387" s="77" t="str" cm="1">
        <f t="array" ref="S3387">_xlfn.IFS(R3387&gt;5000000,"Gold",R3387&gt;=500000,"Silver",R3387&gt;30000,"Bronze",TRUE,"Transactional")</f>
        <v>Silver</v>
      </c>
      <c r="T3387" s="26"/>
      <c r="U3387" s="101"/>
      <c r="V3387" s="101"/>
      <c r="W3387" s="77" t="str">
        <f t="shared" si="670"/>
        <v>Yes</v>
      </c>
      <c r="X3387" s="77" t="str">
        <f>IFERROR(_xlfn.XLOOKUP(J3387&amp;"||"&amp;K3387,'Mapping Ref.'!$J$2:$J$538,'Mapping Ref.'!$K$2:$K$538),"")</f>
        <v>Childrens &amp; Adults</v>
      </c>
      <c r="Y3387" s="77" t="str" cm="1">
        <f t="array" ref="Y3387">_xlfn.IFS(R3387&gt;2000000,"For Publication",R3387&gt;100000,"PID",R3387&gt;30000,"RFQ",TRUE,"Transactional")</f>
        <v>PID</v>
      </c>
      <c r="Z3387" s="24" t="s">
        <v>8586</v>
      </c>
      <c r="AA3387" s="32">
        <v>60</v>
      </c>
      <c r="AB3387" s="24">
        <v>24</v>
      </c>
      <c r="AC3387" s="25">
        <v>46052</v>
      </c>
      <c r="AD3387" s="24" t="s">
        <v>58</v>
      </c>
      <c r="AE3387" s="24" t="s">
        <v>10219</v>
      </c>
      <c r="AF3387" s="24" t="s">
        <v>59</v>
      </c>
      <c r="AG3387" s="24" t="s">
        <v>59</v>
      </c>
      <c r="AH3387" s="24" t="s">
        <v>60</v>
      </c>
      <c r="AI3387" s="24">
        <v>6265874</v>
      </c>
      <c r="AJ3387" s="24" t="s">
        <v>60</v>
      </c>
      <c r="AK3387" s="24" t="s">
        <v>750</v>
      </c>
      <c r="AL3387" s="24" t="s">
        <v>70</v>
      </c>
      <c r="AM3387" s="24" t="s">
        <v>59</v>
      </c>
      <c r="AN3387" s="24" t="s">
        <v>59</v>
      </c>
      <c r="AO3387" s="24">
        <v>0</v>
      </c>
      <c r="AP3387" s="24"/>
      <c r="AQ3387" s="24" t="s">
        <v>13613</v>
      </c>
      <c r="AR3387" s="24" t="s">
        <v>13614</v>
      </c>
      <c r="AS3387" s="89">
        <f t="shared" si="679"/>
        <v>83</v>
      </c>
      <c r="AT3387" s="24"/>
    </row>
    <row r="3388" spans="1:46" x14ac:dyDescent="0.5">
      <c r="A3388" s="24">
        <v>3576</v>
      </c>
      <c r="B3388" s="24"/>
      <c r="C3388" s="24"/>
      <c r="D3388" s="111" t="s">
        <v>13615</v>
      </c>
      <c r="E3388" s="27" t="s">
        <v>13616</v>
      </c>
      <c r="F3388" s="77" t="str">
        <f t="shared" si="667"/>
        <v>Softcat PLC</v>
      </c>
      <c r="G3388" s="111" t="s">
        <v>13615</v>
      </c>
      <c r="H3388" s="24" t="s">
        <v>13617</v>
      </c>
      <c r="I3388" s="24" t="s">
        <v>4563</v>
      </c>
      <c r="J3388" s="111" t="s">
        <v>97</v>
      </c>
      <c r="K3388" s="111" t="s">
        <v>237</v>
      </c>
      <c r="L3388" s="114">
        <v>46022</v>
      </c>
      <c r="M3388" s="114">
        <v>47847</v>
      </c>
      <c r="N3388" s="81">
        <f t="shared" si="677"/>
        <v>47847</v>
      </c>
      <c r="O3388" s="81" t="str">
        <f t="shared" ca="1" si="678"/>
        <v>Live</v>
      </c>
      <c r="P3388" s="81" t="str" cm="1">
        <f t="array" aca="1" ref="P3388" ca="1">_xlfn.IFS((N3388-TODAY())&gt;=547,"06 Expires over 18 months",(N3388-TODAY())&gt;=365,"05 Expires in 18 months",(N3388-TODAY())&gt;=183,"04 Expires in 12 months",(N3388-TODAY())&gt;=92,"03 Expires in 6 months",(N3388-TODAY())&gt;=31,"02 Expires in 3 months",(N3388-TODAY())&gt;=0,"01 Expires in 30 days",(N3388-TODAY())&gt;=-31,"01 Expired last 30 days",(N3388-TODAY())&gt;=-92,"02 Expired last 3 months",(N3388-TODAY())&gt;=-183,"03 Expired last 6 months",(N3388-TODAY())&gt;=-365,"04 Expired last 12 months",(N3388-TODAY())&gt;=-547,"05 Expired last 18 months",TRUE,"06 Expired over 18 months")</f>
        <v>06 Expires over 18 months</v>
      </c>
      <c r="Q3388" s="65">
        <v>392200</v>
      </c>
      <c r="R3388" s="84">
        <f t="shared" si="680"/>
        <v>1928316.6666666667</v>
      </c>
      <c r="S3388" s="77" t="str" cm="1">
        <f t="array" ref="S3388">_xlfn.IFS(R3388&gt;5000000,"Gold",R3388&gt;=500000,"Silver",R3388&gt;30000,"Bronze",TRUE,"Transactional")</f>
        <v>Silver</v>
      </c>
      <c r="T3388" s="26"/>
      <c r="U3388" s="101"/>
      <c r="V3388" s="101"/>
      <c r="W3388" s="77" t="str">
        <f t="shared" si="670"/>
        <v>No</v>
      </c>
      <c r="X3388" s="77" t="str">
        <f>IFERROR(_xlfn.XLOOKUP(J3388&amp;"||"&amp;K3388,'Mapping Ref.'!$J$2:$J$538,'Mapping Ref.'!$K$2:$K$538),"")</f>
        <v>Corporate</v>
      </c>
      <c r="Y3388" s="77" t="str" cm="1">
        <f t="array" ref="Y3388">_xlfn.IFS(R3388&gt;2000000,"For Publication",R3388&gt;100000,"PID",R3388&gt;30000,"RFQ",TRUE,"Transactional")</f>
        <v>PID</v>
      </c>
      <c r="Z3388" s="24" t="s">
        <v>8586</v>
      </c>
      <c r="AA3388" s="32">
        <v>60</v>
      </c>
      <c r="AB3388" s="24">
        <v>0</v>
      </c>
      <c r="AC3388" s="25">
        <v>46052</v>
      </c>
      <c r="AD3388" s="24" t="s">
        <v>58</v>
      </c>
      <c r="AE3388" s="24" t="s">
        <v>13618</v>
      </c>
      <c r="AF3388" s="24" t="s">
        <v>60</v>
      </c>
      <c r="AG3388" s="24" t="s">
        <v>60</v>
      </c>
      <c r="AH3388" s="24" t="s">
        <v>60</v>
      </c>
      <c r="AI3388" s="24">
        <v>2174990</v>
      </c>
      <c r="AJ3388" s="24" t="s">
        <v>60</v>
      </c>
      <c r="AK3388" s="24" t="s">
        <v>86</v>
      </c>
      <c r="AL3388" s="24" t="s">
        <v>13165</v>
      </c>
      <c r="AM3388" s="24" t="s">
        <v>59</v>
      </c>
      <c r="AN3388" s="24" t="s">
        <v>59</v>
      </c>
      <c r="AO3388" s="24">
        <v>0</v>
      </c>
      <c r="AP3388" s="24"/>
      <c r="AQ3388" s="24" t="s">
        <v>13619</v>
      </c>
      <c r="AR3388" s="24" t="s">
        <v>13620</v>
      </c>
      <c r="AS3388" s="89">
        <f t="shared" si="679"/>
        <v>59</v>
      </c>
      <c r="AT3388" s="24"/>
    </row>
    <row r="3389" spans="1:46" x14ac:dyDescent="0.5">
      <c r="A3389" s="24">
        <v>3577</v>
      </c>
      <c r="B3389" s="24"/>
      <c r="C3389" s="24"/>
      <c r="D3389" s="111" t="s">
        <v>13621</v>
      </c>
      <c r="E3389" s="27" t="s">
        <v>13622</v>
      </c>
      <c r="F3389" s="77" t="str">
        <f t="shared" si="667"/>
        <v>AlsoPrint Limited</v>
      </c>
      <c r="G3389" s="111" t="s">
        <v>13621</v>
      </c>
      <c r="H3389" s="24" t="s">
        <v>12191</v>
      </c>
      <c r="I3389" s="24" t="s">
        <v>3432</v>
      </c>
      <c r="J3389" s="111" t="s">
        <v>107</v>
      </c>
      <c r="K3389" s="111" t="s">
        <v>431</v>
      </c>
      <c r="L3389" s="114">
        <v>45992</v>
      </c>
      <c r="M3389" s="114">
        <v>46419</v>
      </c>
      <c r="N3389" s="81">
        <f t="shared" si="677"/>
        <v>46419</v>
      </c>
      <c r="O3389" s="81" t="str">
        <f t="shared" ca="1" si="678"/>
        <v>Live</v>
      </c>
      <c r="P3389" s="81" t="str" cm="1">
        <f t="array" aca="1" ref="P3389" ca="1">_xlfn.IFS((N3389-TODAY())&gt;=547,"06 Expires over 18 months",(N3389-TODAY())&gt;=365,"05 Expires in 18 months",(N3389-TODAY())&gt;=183,"04 Expires in 12 months",(N3389-TODAY())&gt;=92,"03 Expires in 6 months",(N3389-TODAY())&gt;=31,"02 Expires in 3 months",(N3389-TODAY())&gt;=0,"01 Expires in 30 days",(N3389-TODAY())&gt;=-31,"01 Expired last 30 days",(N3389-TODAY())&gt;=-92,"02 Expired last 3 months",(N3389-TODAY())&gt;=-183,"03 Expired last 6 months",(N3389-TODAY())&gt;=-365,"04 Expired last 12 months",(N3389-TODAY())&gt;=-547,"05 Expired last 18 months",TRUE,"06 Expired over 18 months")</f>
        <v>03 Expires in 6 months</v>
      </c>
      <c r="Q3389" s="65">
        <v>18000</v>
      </c>
      <c r="R3389" s="84">
        <f t="shared" si="680"/>
        <v>21000</v>
      </c>
      <c r="S3389" s="77" t="str" cm="1">
        <f t="array" ref="S3389">_xlfn.IFS(R3389&gt;5000000,"Gold",R3389&gt;=500000,"Silver",R3389&gt;30000,"Bronze",TRUE,"Transactional")</f>
        <v>Transactional</v>
      </c>
      <c r="T3389" s="26"/>
      <c r="U3389" s="101"/>
      <c r="V3389" s="101"/>
      <c r="W3389" s="77" t="str">
        <f t="shared" si="670"/>
        <v>No</v>
      </c>
      <c r="X3389" s="77" t="str">
        <f>IFERROR(_xlfn.XLOOKUP(J3389&amp;"||"&amp;K3389,'Mapping Ref.'!$J$2:$J$538,'Mapping Ref.'!$K$2:$K$538),"")</f>
        <v>Construction &amp; Estates</v>
      </c>
      <c r="Y3389" s="77" t="str" cm="1">
        <f t="array" ref="Y3389">_xlfn.IFS(R3389&gt;2000000,"For Publication",R3389&gt;100000,"PID",R3389&gt;30000,"RFQ",TRUE,"Transactional")</f>
        <v>Transactional</v>
      </c>
      <c r="Z3389" s="24" t="s">
        <v>2277</v>
      </c>
      <c r="AA3389" s="32">
        <v>12</v>
      </c>
      <c r="AB3389" s="24">
        <v>0</v>
      </c>
      <c r="AC3389" s="25">
        <v>46052</v>
      </c>
      <c r="AD3389" s="24" t="s">
        <v>58</v>
      </c>
      <c r="AE3389" s="24" t="s">
        <v>13623</v>
      </c>
      <c r="AF3389" s="24" t="s">
        <v>60</v>
      </c>
      <c r="AG3389" s="24" t="s">
        <v>59</v>
      </c>
      <c r="AH3389" s="24" t="s">
        <v>60</v>
      </c>
      <c r="AI3389" s="24">
        <v>10959272</v>
      </c>
      <c r="AJ3389" s="24" t="s">
        <v>59</v>
      </c>
      <c r="AK3389" s="24" t="s">
        <v>101</v>
      </c>
      <c r="AL3389" s="24" t="s">
        <v>8595</v>
      </c>
      <c r="AM3389" s="24" t="s">
        <v>59</v>
      </c>
      <c r="AN3389" s="24" t="s">
        <v>8471</v>
      </c>
      <c r="AO3389" s="24">
        <v>0</v>
      </c>
      <c r="AP3389" s="24"/>
      <c r="AQ3389" s="24" t="s">
        <v>13624</v>
      </c>
      <c r="AR3389" s="24" t="s">
        <v>13625</v>
      </c>
      <c r="AS3389" s="89">
        <f t="shared" si="679"/>
        <v>14</v>
      </c>
      <c r="AT3389" s="24"/>
    </row>
    <row r="3390" spans="1:46" x14ac:dyDescent="0.5">
      <c r="A3390" s="24">
        <v>3578</v>
      </c>
      <c r="B3390" s="24"/>
      <c r="C3390" s="24"/>
      <c r="D3390" s="111" t="s">
        <v>13626</v>
      </c>
      <c r="E3390" s="27" t="s">
        <v>5924</v>
      </c>
      <c r="F3390" s="77" t="str">
        <f t="shared" si="667"/>
        <v>REBECCA LUNT T/A MADE TO SHINE THERAPY LTD</v>
      </c>
      <c r="G3390" s="111" t="s">
        <v>13627</v>
      </c>
      <c r="H3390" s="24" t="s">
        <v>13313</v>
      </c>
      <c r="I3390" s="24" t="s">
        <v>13313</v>
      </c>
      <c r="J3390" s="111" t="s">
        <v>190</v>
      </c>
      <c r="K3390" s="111" t="s">
        <v>2234</v>
      </c>
      <c r="L3390" s="114">
        <v>46055</v>
      </c>
      <c r="M3390" s="114">
        <v>46419</v>
      </c>
      <c r="N3390" s="81">
        <f t="shared" si="677"/>
        <v>46784</v>
      </c>
      <c r="O3390" s="81" t="str">
        <f t="shared" ca="1" si="678"/>
        <v>Live</v>
      </c>
      <c r="P3390" s="81" t="str" cm="1">
        <f t="array" aca="1" ref="P3390" ca="1">_xlfn.IFS((N3390-TODAY())&gt;=547,"06 Expires over 18 months",(N3390-TODAY())&gt;=365,"05 Expires in 18 months",(N3390-TODAY())&gt;=183,"04 Expires in 12 months",(N3390-TODAY())&gt;=92,"03 Expires in 6 months",(N3390-TODAY())&gt;=31,"02 Expires in 3 months",(N3390-TODAY())&gt;=0,"01 Expires in 30 days",(N3390-TODAY())&gt;=-31,"01 Expired last 30 days",(N3390-TODAY())&gt;=-92,"02 Expired last 3 months",(N3390-TODAY())&gt;=-183,"03 Expired last 6 months",(N3390-TODAY())&gt;=-365,"04 Expired last 12 months",(N3390-TODAY())&gt;=-547,"05 Expired last 18 months",TRUE,"06 Expired over 18 months")</f>
        <v>05 Expires in 18 months</v>
      </c>
      <c r="Q3390" s="65">
        <v>5000</v>
      </c>
      <c r="R3390" s="84">
        <f t="shared" si="680"/>
        <v>9583.3333333333339</v>
      </c>
      <c r="S3390" s="77" t="str" cm="1">
        <f t="array" ref="S3390">_xlfn.IFS(R3390&gt;5000000,"Gold",R3390&gt;=500000,"Silver",R3390&gt;30000,"Bronze",TRUE,"Transactional")</f>
        <v>Transactional</v>
      </c>
      <c r="T3390" s="26"/>
      <c r="U3390" s="101"/>
      <c r="V3390" s="101"/>
      <c r="W3390" s="77" t="str">
        <f t="shared" si="670"/>
        <v>Yes</v>
      </c>
      <c r="X3390" s="77" t="str">
        <f>IFERROR(_xlfn.XLOOKUP(J3390&amp;"||"&amp;K3390,'Mapping Ref.'!$J$2:$J$538,'Mapping Ref.'!$K$2:$K$538),"")</f>
        <v>Childrens &amp; Adults</v>
      </c>
      <c r="Y3390" s="77" t="str" cm="1">
        <f t="array" ref="Y3390">_xlfn.IFS(R3390&gt;2000000,"For Publication",R3390&gt;100000,"PID",R3390&gt;30000,"RFQ",TRUE,"Transactional")</f>
        <v>Transactional</v>
      </c>
      <c r="Z3390" s="24" t="s">
        <v>8586</v>
      </c>
      <c r="AA3390" s="32">
        <v>12</v>
      </c>
      <c r="AB3390" s="24">
        <v>12</v>
      </c>
      <c r="AC3390" s="25">
        <v>46055</v>
      </c>
      <c r="AD3390" s="24" t="s">
        <v>58</v>
      </c>
      <c r="AE3390" s="24" t="s">
        <v>8375</v>
      </c>
      <c r="AF3390" s="24" t="s">
        <v>59</v>
      </c>
      <c r="AG3390" s="24" t="s">
        <v>59</v>
      </c>
      <c r="AH3390" s="24" t="s">
        <v>60</v>
      </c>
      <c r="AI3390" s="24">
        <v>202004464</v>
      </c>
      <c r="AJ3390" s="24" t="s">
        <v>60</v>
      </c>
      <c r="AK3390" s="24" t="s">
        <v>101</v>
      </c>
      <c r="AL3390" s="24" t="s">
        <v>70</v>
      </c>
      <c r="AM3390" s="24" t="s">
        <v>59</v>
      </c>
      <c r="AN3390" s="24" t="s">
        <v>59</v>
      </c>
      <c r="AO3390" s="24">
        <v>0</v>
      </c>
      <c r="AP3390" s="24"/>
      <c r="AQ3390" s="24" t="s">
        <v>13627</v>
      </c>
      <c r="AR3390" s="24" t="s">
        <v>13628</v>
      </c>
      <c r="AS3390" s="89">
        <f t="shared" si="679"/>
        <v>23</v>
      </c>
      <c r="AT3390" s="24"/>
    </row>
    <row r="3391" spans="1:46" x14ac:dyDescent="0.5">
      <c r="A3391" s="24">
        <v>3579</v>
      </c>
      <c r="B3391" s="24"/>
      <c r="C3391" s="24"/>
      <c r="D3391" s="111" t="s">
        <v>13629</v>
      </c>
      <c r="E3391" s="27" t="s">
        <v>13630</v>
      </c>
      <c r="F3391" s="77" t="str">
        <f t="shared" si="667"/>
        <v>PAGE TIGER LIMITED</v>
      </c>
      <c r="G3391" s="111" t="s">
        <v>7234</v>
      </c>
      <c r="H3391" s="24" t="s">
        <v>7235</v>
      </c>
      <c r="I3391" s="24" t="s">
        <v>7235</v>
      </c>
      <c r="J3391" s="111" t="s">
        <v>97</v>
      </c>
      <c r="K3391" s="111" t="s">
        <v>2521</v>
      </c>
      <c r="L3391" s="114">
        <v>46113</v>
      </c>
      <c r="M3391" s="114">
        <v>46477</v>
      </c>
      <c r="N3391" s="81">
        <f t="shared" si="677"/>
        <v>46843</v>
      </c>
      <c r="O3391" s="81" t="str">
        <f t="shared" ca="1" si="678"/>
        <v>Live</v>
      </c>
      <c r="P3391" s="81" t="str" cm="1">
        <f t="array" aca="1" ref="P3391" ca="1">_xlfn.IFS((N3391-TODAY())&gt;=547,"06 Expires over 18 months",(N3391-TODAY())&gt;=365,"05 Expires in 18 months",(N3391-TODAY())&gt;=183,"04 Expires in 12 months",(N3391-TODAY())&gt;=92,"03 Expires in 6 months",(N3391-TODAY())&gt;=31,"02 Expires in 3 months",(N3391-TODAY())&gt;=0,"01 Expires in 30 days",(N3391-TODAY())&gt;=-31,"01 Expired last 30 days",(N3391-TODAY())&gt;=-92,"02 Expired last 3 months",(N3391-TODAY())&gt;=-183,"03 Expired last 6 months",(N3391-TODAY())&gt;=-365,"04 Expired last 12 months",(N3391-TODAY())&gt;=-547,"05 Expired last 18 months",TRUE,"06 Expired over 18 months")</f>
        <v>06 Expires over 18 months</v>
      </c>
      <c r="Q3391" s="65">
        <v>4920</v>
      </c>
      <c r="R3391" s="84">
        <f t="shared" si="680"/>
        <v>9430</v>
      </c>
      <c r="S3391" s="77" t="str" cm="1">
        <f t="array" ref="S3391">_xlfn.IFS(R3391&gt;5000000,"Gold",R3391&gt;=500000,"Silver",R3391&gt;30000,"Bronze",TRUE,"Transactional")</f>
        <v>Transactional</v>
      </c>
      <c r="T3391" s="26"/>
      <c r="U3391" s="101"/>
      <c r="V3391" s="101"/>
      <c r="W3391" s="77" t="str">
        <f t="shared" si="670"/>
        <v>Yes</v>
      </c>
      <c r="X3391" s="77" t="str">
        <f>IFERROR(_xlfn.XLOOKUP(J3391&amp;"||"&amp;K3391,'Mapping Ref.'!$J$2:$J$538,'Mapping Ref.'!$K$2:$K$538),"")</f>
        <v>Corporate</v>
      </c>
      <c r="Y3391" s="77" t="str" cm="1">
        <f t="array" ref="Y3391">_xlfn.IFS(R3391&gt;2000000,"For Publication",R3391&gt;100000,"PID",R3391&gt;30000,"RFQ",TRUE,"Transactional")</f>
        <v>Transactional</v>
      </c>
      <c r="Z3391" s="24" t="s">
        <v>2277</v>
      </c>
      <c r="AA3391" s="32">
        <v>12</v>
      </c>
      <c r="AB3391" s="24">
        <v>12</v>
      </c>
      <c r="AC3391" s="25">
        <v>46056</v>
      </c>
      <c r="AD3391" s="24" t="s">
        <v>58</v>
      </c>
      <c r="AE3391" s="24" t="s">
        <v>8347</v>
      </c>
      <c r="AF3391" s="24" t="s">
        <v>59</v>
      </c>
      <c r="AG3391" s="24" t="s">
        <v>59</v>
      </c>
      <c r="AH3391" s="24" t="s">
        <v>60</v>
      </c>
      <c r="AI3391" s="24">
        <v>6907710</v>
      </c>
      <c r="AJ3391" s="24" t="s">
        <v>60</v>
      </c>
      <c r="AK3391" s="24" t="s">
        <v>101</v>
      </c>
      <c r="AL3391" s="24" t="s">
        <v>70</v>
      </c>
      <c r="AM3391" s="24" t="s">
        <v>60</v>
      </c>
      <c r="AN3391" s="24" t="s">
        <v>8471</v>
      </c>
      <c r="AO3391" s="24">
        <v>0</v>
      </c>
      <c r="AP3391" s="24" t="s">
        <v>13631</v>
      </c>
      <c r="AQ3391" s="24" t="s">
        <v>13632</v>
      </c>
      <c r="AR3391" s="24" t="s">
        <v>13633</v>
      </c>
      <c r="AS3391" s="89">
        <f t="shared" si="679"/>
        <v>23</v>
      </c>
      <c r="AT3391" s="24" t="s">
        <v>7236</v>
      </c>
    </row>
    <row r="3392" spans="1:46" x14ac:dyDescent="0.5">
      <c r="A3392" s="24">
        <v>3580</v>
      </c>
      <c r="B3392" s="24"/>
      <c r="C3392" s="24"/>
      <c r="D3392" s="111" t="s">
        <v>13634</v>
      </c>
      <c r="E3392" s="27" t="s">
        <v>13635</v>
      </c>
      <c r="F3392" s="77" t="str">
        <f t="shared" si="667"/>
        <v>Gartner</v>
      </c>
      <c r="G3392" s="111" t="s">
        <v>13636</v>
      </c>
      <c r="H3392" s="24" t="s">
        <v>3739</v>
      </c>
      <c r="I3392" s="24" t="s">
        <v>3739</v>
      </c>
      <c r="J3392" s="111" t="s">
        <v>52</v>
      </c>
      <c r="K3392" s="111" t="s">
        <v>172</v>
      </c>
      <c r="L3392" s="114">
        <v>46023</v>
      </c>
      <c r="M3392" s="114">
        <v>46843</v>
      </c>
      <c r="N3392" s="81">
        <f t="shared" si="677"/>
        <v>46843</v>
      </c>
      <c r="O3392" s="81" t="str">
        <f t="shared" ca="1" si="678"/>
        <v>Live</v>
      </c>
      <c r="P3392" s="81" t="str" cm="1">
        <f t="array" aca="1" ref="P3392" ca="1">_xlfn.IFS((N3392-TODAY())&gt;=547,"06 Expires over 18 months",(N3392-TODAY())&gt;=365,"05 Expires in 18 months",(N3392-TODAY())&gt;=183,"04 Expires in 12 months",(N3392-TODAY())&gt;=92,"03 Expires in 6 months",(N3392-TODAY())&gt;=31,"02 Expires in 3 months",(N3392-TODAY())&gt;=0,"01 Expires in 30 days",(N3392-TODAY())&gt;=-31,"01 Expired last 30 days",(N3392-TODAY())&gt;=-92,"02 Expired last 3 months",(N3392-TODAY())&gt;=-183,"03 Expired last 6 months",(N3392-TODAY())&gt;=-365,"04 Expired last 12 months",(N3392-TODAY())&gt;=-547,"05 Expired last 18 months",TRUE,"06 Expired over 18 months")</f>
        <v>06 Expires over 18 months</v>
      </c>
      <c r="Q3392" s="65">
        <v>72300</v>
      </c>
      <c r="R3392" s="84">
        <f t="shared" si="680"/>
        <v>156650</v>
      </c>
      <c r="S3392" s="77" t="str" cm="1">
        <f t="array" ref="S3392">_xlfn.IFS(R3392&gt;5000000,"Gold",R3392&gt;=500000,"Silver",R3392&gt;30000,"Bronze",TRUE,"Transactional")</f>
        <v>Bronze</v>
      </c>
      <c r="T3392" s="26"/>
      <c r="U3392" s="101"/>
      <c r="V3392" s="101"/>
      <c r="W3392" s="77" t="str">
        <f t="shared" si="670"/>
        <v>No</v>
      </c>
      <c r="X3392" s="77" t="str">
        <f>IFERROR(_xlfn.XLOOKUP(J3392&amp;"||"&amp;K3392,'Mapping Ref.'!$J$2:$J$538,'Mapping Ref.'!$K$2:$K$538),"")</f>
        <v>Corporate</v>
      </c>
      <c r="Y3392" s="77" t="str" cm="1">
        <f t="array" ref="Y3392">_xlfn.IFS(R3392&gt;2000000,"For Publication",R3392&gt;100000,"PID",R3392&gt;30000,"RFQ",TRUE,"Transactional")</f>
        <v>PID</v>
      </c>
      <c r="Z3392" s="24" t="s">
        <v>2277</v>
      </c>
      <c r="AA3392" s="32">
        <v>27</v>
      </c>
      <c r="AB3392" s="24">
        <v>0</v>
      </c>
      <c r="AC3392" s="25">
        <v>46057</v>
      </c>
      <c r="AD3392" s="24" t="s">
        <v>58</v>
      </c>
      <c r="AE3392" s="24" t="s">
        <v>13637</v>
      </c>
      <c r="AF3392" s="24" t="s">
        <v>60</v>
      </c>
      <c r="AG3392" s="24" t="s">
        <v>60</v>
      </c>
      <c r="AH3392" s="24" t="s">
        <v>60</v>
      </c>
      <c r="AI3392" s="24">
        <v>2266016</v>
      </c>
      <c r="AJ3392" s="24" t="s">
        <v>60</v>
      </c>
      <c r="AK3392" s="24" t="s">
        <v>86</v>
      </c>
      <c r="AL3392" s="24" t="s">
        <v>70</v>
      </c>
      <c r="AM3392" s="24" t="s">
        <v>60</v>
      </c>
      <c r="AN3392" s="24" t="s">
        <v>8471</v>
      </c>
      <c r="AO3392" s="24">
        <v>0</v>
      </c>
      <c r="AP3392" s="24" t="s">
        <v>8681</v>
      </c>
      <c r="AQ3392" s="24" t="s">
        <v>13638</v>
      </c>
      <c r="AR3392" s="24" t="s">
        <v>13639</v>
      </c>
      <c r="AS3392" s="89">
        <f t="shared" si="679"/>
        <v>26</v>
      </c>
      <c r="AT3392" s="24"/>
    </row>
    <row r="3393" spans="1:46" x14ac:dyDescent="0.5">
      <c r="A3393" s="24">
        <v>3581</v>
      </c>
      <c r="B3393" s="24"/>
      <c r="C3393" s="24"/>
      <c r="D3393" s="111" t="s">
        <v>13640</v>
      </c>
      <c r="E3393" s="27" t="s">
        <v>5924</v>
      </c>
      <c r="F3393" s="77" t="str">
        <f t="shared" si="667"/>
        <v>MUSIC HOUSE EDUCATION CIC</v>
      </c>
      <c r="G3393" s="111" t="s">
        <v>13641</v>
      </c>
      <c r="H3393" s="24" t="s">
        <v>13313</v>
      </c>
      <c r="I3393" s="24" t="s">
        <v>13313</v>
      </c>
      <c r="J3393" s="111" t="s">
        <v>190</v>
      </c>
      <c r="K3393" s="111" t="s">
        <v>2234</v>
      </c>
      <c r="L3393" s="114">
        <v>46057</v>
      </c>
      <c r="M3393" s="114">
        <v>46421</v>
      </c>
      <c r="N3393" s="81">
        <f t="shared" si="677"/>
        <v>46786</v>
      </c>
      <c r="O3393" s="81" t="str">
        <f t="shared" ca="1" si="678"/>
        <v>Live</v>
      </c>
      <c r="P3393" s="81" t="str" cm="1">
        <f t="array" aca="1" ref="P3393" ca="1">_xlfn.IFS((N3393-TODAY())&gt;=547,"06 Expires over 18 months",(N3393-TODAY())&gt;=365,"05 Expires in 18 months",(N3393-TODAY())&gt;=183,"04 Expires in 12 months",(N3393-TODAY())&gt;=92,"03 Expires in 6 months",(N3393-TODAY())&gt;=31,"02 Expires in 3 months",(N3393-TODAY())&gt;=0,"01 Expires in 30 days",(N3393-TODAY())&gt;=-31,"01 Expired last 30 days",(N3393-TODAY())&gt;=-92,"02 Expired last 3 months",(N3393-TODAY())&gt;=-183,"03 Expired last 6 months",(N3393-TODAY())&gt;=-365,"04 Expired last 12 months",(N3393-TODAY())&gt;=-547,"05 Expired last 18 months",TRUE,"06 Expired over 18 months")</f>
        <v>05 Expires in 18 months</v>
      </c>
      <c r="Q3393" s="65">
        <v>5000</v>
      </c>
      <c r="R3393" s="84">
        <f t="shared" si="680"/>
        <v>9583.3333333333339</v>
      </c>
      <c r="S3393" s="77" t="str" cm="1">
        <f t="array" ref="S3393">_xlfn.IFS(R3393&gt;5000000,"Gold",R3393&gt;=500000,"Silver",R3393&gt;30000,"Bronze",TRUE,"Transactional")</f>
        <v>Transactional</v>
      </c>
      <c r="T3393" s="26"/>
      <c r="U3393" s="101"/>
      <c r="V3393" s="101"/>
      <c r="W3393" s="77" t="str">
        <f t="shared" si="670"/>
        <v>Yes</v>
      </c>
      <c r="X3393" s="77" t="str">
        <f>IFERROR(_xlfn.XLOOKUP(J3393&amp;"||"&amp;K3393,'Mapping Ref.'!$J$2:$J$538,'Mapping Ref.'!$K$2:$K$538),"")</f>
        <v>Childrens &amp; Adults</v>
      </c>
      <c r="Y3393" s="77" t="str" cm="1">
        <f t="array" ref="Y3393">_xlfn.IFS(R3393&gt;2000000,"For Publication",R3393&gt;100000,"PID",R3393&gt;30000,"RFQ",TRUE,"Transactional")</f>
        <v>Transactional</v>
      </c>
      <c r="Z3393" s="24" t="s">
        <v>8586</v>
      </c>
      <c r="AA3393" s="32">
        <v>12</v>
      </c>
      <c r="AB3393" s="24">
        <v>12</v>
      </c>
      <c r="AC3393" s="25">
        <v>46057</v>
      </c>
      <c r="AD3393" s="24" t="s">
        <v>58</v>
      </c>
      <c r="AE3393" s="24" t="s">
        <v>8375</v>
      </c>
      <c r="AF3393" s="24" t="s">
        <v>59</v>
      </c>
      <c r="AG3393" s="24" t="s">
        <v>59</v>
      </c>
      <c r="AH3393" s="24" t="s">
        <v>60</v>
      </c>
      <c r="AI3393" s="24" t="s">
        <v>8471</v>
      </c>
      <c r="AJ3393" s="24" t="s">
        <v>60</v>
      </c>
      <c r="AK3393" s="24" t="s">
        <v>101</v>
      </c>
      <c r="AL3393" s="24" t="s">
        <v>70</v>
      </c>
      <c r="AM3393" s="24" t="s">
        <v>59</v>
      </c>
      <c r="AN3393" s="24" t="s">
        <v>59</v>
      </c>
      <c r="AO3393" s="24">
        <v>0</v>
      </c>
      <c r="AP3393" s="24"/>
      <c r="AQ3393" s="24" t="s">
        <v>13641</v>
      </c>
      <c r="AR3393" s="24" t="s">
        <v>13253</v>
      </c>
      <c r="AS3393" s="89">
        <f t="shared" si="679"/>
        <v>23</v>
      </c>
      <c r="AT3393" s="24"/>
    </row>
    <row r="3394" spans="1:46" x14ac:dyDescent="0.5">
      <c r="A3394" s="24">
        <v>3582</v>
      </c>
      <c r="B3394" s="24"/>
      <c r="C3394" s="24"/>
      <c r="D3394" s="111" t="s">
        <v>13642</v>
      </c>
      <c r="E3394" s="27" t="s">
        <v>13643</v>
      </c>
      <c r="F3394" s="77" t="str">
        <f t="shared" ref="F3394:F3457" si="681">IF(AT3394&lt;&gt;"",AT3394,G3394)</f>
        <v>Big Framed Shapes Ltd</v>
      </c>
      <c r="G3394" s="111" t="s">
        <v>13644</v>
      </c>
      <c r="H3394" s="24" t="s">
        <v>12949</v>
      </c>
      <c r="I3394" s="24" t="s">
        <v>12949</v>
      </c>
      <c r="J3394" s="111" t="s">
        <v>321</v>
      </c>
      <c r="K3394" s="111" t="s">
        <v>1681</v>
      </c>
      <c r="L3394" s="114">
        <v>46045</v>
      </c>
      <c r="M3394" s="114">
        <v>46113</v>
      </c>
      <c r="N3394" s="81">
        <f t="shared" si="677"/>
        <v>46174</v>
      </c>
      <c r="O3394" s="81" t="str">
        <f t="shared" ca="1" si="678"/>
        <v>Expired</v>
      </c>
      <c r="P3394" s="81" t="str" cm="1">
        <f t="array" aca="1" ref="P3394" ca="1">_xlfn.IFS((N3394-TODAY())&gt;=547,"06 Expires over 18 months",(N3394-TODAY())&gt;=365,"05 Expires in 18 months",(N3394-TODAY())&gt;=183,"04 Expires in 12 months",(N3394-TODAY())&gt;=92,"03 Expires in 6 months",(N3394-TODAY())&gt;=31,"02 Expires in 3 months",(N3394-TODAY())&gt;=0,"01 Expires in 30 days",(N3394-TODAY())&gt;=-31,"01 Expired last 30 days",(N3394-TODAY())&gt;=-92,"02 Expired last 3 months",(N3394-TODAY())&gt;=-183,"03 Expired last 6 months",(N3394-TODAY())&gt;=-365,"04 Expired last 12 months",(N3394-TODAY())&gt;=-547,"05 Expired last 18 months",TRUE,"06 Expired over 18 months")</f>
        <v>02 Expired last 3 months</v>
      </c>
      <c r="Q3394" s="65">
        <v>8500</v>
      </c>
      <c r="R3394" s="84">
        <f t="shared" si="680"/>
        <v>8500</v>
      </c>
      <c r="S3394" s="77" t="str" cm="1">
        <f t="array" ref="S3394">_xlfn.IFS(R3394&gt;5000000,"Gold",R3394&gt;=500000,"Silver",R3394&gt;30000,"Bronze",TRUE,"Transactional")</f>
        <v>Transactional</v>
      </c>
      <c r="T3394" s="26"/>
      <c r="U3394" s="101"/>
      <c r="V3394" s="101"/>
      <c r="W3394" s="77" t="str">
        <f t="shared" ref="W3394:W3457" si="682">IF(AB3394&gt;0,"Yes","No")</f>
        <v>Yes</v>
      </c>
      <c r="X3394" s="77" t="str">
        <f>IFERROR(_xlfn.XLOOKUP(J3394&amp;"||"&amp;K3394,'Mapping Ref.'!$J$2:$J$538,'Mapping Ref.'!$K$2:$K$538),"")</f>
        <v>Corporate</v>
      </c>
      <c r="Y3394" s="77" t="str" cm="1">
        <f t="array" ref="Y3394">_xlfn.IFS(R3394&gt;2000000,"For Publication",R3394&gt;100000,"PID",R3394&gt;30000,"RFQ",TRUE,"Transactional")</f>
        <v>Transactional</v>
      </c>
      <c r="Z3394" s="24" t="s">
        <v>2277</v>
      </c>
      <c r="AA3394" s="32">
        <v>4</v>
      </c>
      <c r="AB3394" s="24">
        <v>2</v>
      </c>
      <c r="AC3394" s="25">
        <v>46057</v>
      </c>
      <c r="AD3394" s="24" t="s">
        <v>58</v>
      </c>
      <c r="AE3394" s="24" t="s">
        <v>8375</v>
      </c>
      <c r="AF3394" s="24" t="s">
        <v>60</v>
      </c>
      <c r="AG3394" s="24" t="s">
        <v>59</v>
      </c>
      <c r="AH3394" s="24" t="s">
        <v>60</v>
      </c>
      <c r="AI3394" s="24">
        <v>12616487</v>
      </c>
      <c r="AJ3394" s="24" t="s">
        <v>60</v>
      </c>
      <c r="AK3394" s="24" t="s">
        <v>101</v>
      </c>
      <c r="AL3394" s="24" t="s">
        <v>13645</v>
      </c>
      <c r="AM3394" s="24" t="s">
        <v>60</v>
      </c>
      <c r="AN3394" s="24" t="s">
        <v>59</v>
      </c>
      <c r="AO3394" s="24">
        <v>0</v>
      </c>
      <c r="AP3394" s="24"/>
      <c r="AQ3394" s="24" t="s">
        <v>12949</v>
      </c>
      <c r="AR3394" s="24" t="s">
        <v>13273</v>
      </c>
      <c r="AS3394" s="89">
        <f t="shared" si="679"/>
        <v>4</v>
      </c>
      <c r="AT3394" s="24"/>
    </row>
    <row r="3395" spans="1:46" x14ac:dyDescent="0.5">
      <c r="A3395" s="24">
        <v>3583</v>
      </c>
      <c r="B3395" s="24"/>
      <c r="C3395" s="24"/>
      <c r="D3395" s="111" t="s">
        <v>13646</v>
      </c>
      <c r="E3395" s="27" t="s">
        <v>13647</v>
      </c>
      <c r="F3395" s="77" t="str">
        <f t="shared" si="681"/>
        <v>Carrington West Ltd</v>
      </c>
      <c r="G3395" s="111" t="s">
        <v>13646</v>
      </c>
      <c r="H3395" s="24" t="s">
        <v>6258</v>
      </c>
      <c r="I3395" s="24" t="s">
        <v>6258</v>
      </c>
      <c r="J3395" s="111" t="s">
        <v>107</v>
      </c>
      <c r="K3395" s="111" t="s">
        <v>5491</v>
      </c>
      <c r="L3395" s="114">
        <v>46057</v>
      </c>
      <c r="M3395" s="114">
        <v>46116</v>
      </c>
      <c r="N3395" s="81">
        <f t="shared" si="677"/>
        <v>46116</v>
      </c>
      <c r="O3395" s="81" t="str">
        <f t="shared" ca="1" si="678"/>
        <v>Expired</v>
      </c>
      <c r="P3395" s="81" t="str" cm="1">
        <f t="array" aca="1" ref="P3395" ca="1">_xlfn.IFS((N3395-TODAY())&gt;=547,"06 Expires over 18 months",(N3395-TODAY())&gt;=365,"05 Expires in 18 months",(N3395-TODAY())&gt;=183,"04 Expires in 12 months",(N3395-TODAY())&gt;=92,"03 Expires in 6 months",(N3395-TODAY())&gt;=31,"02 Expires in 3 months",(N3395-TODAY())&gt;=0,"01 Expires in 30 days",(N3395-TODAY())&gt;=-31,"01 Expired last 30 days",(N3395-TODAY())&gt;=-92,"02 Expired last 3 months",(N3395-TODAY())&gt;=-183,"03 Expired last 6 months",(N3395-TODAY())&gt;=-365,"04 Expired last 12 months",(N3395-TODAY())&gt;=-547,"05 Expired last 18 months",TRUE,"06 Expired over 18 months")</f>
        <v>03 Expired last 6 months</v>
      </c>
      <c r="Q3395" s="65">
        <v>375000</v>
      </c>
      <c r="R3395" s="84">
        <f t="shared" si="680"/>
        <v>375000</v>
      </c>
      <c r="S3395" s="77" t="str" cm="1">
        <f t="array" ref="S3395">_xlfn.IFS(R3395&gt;5000000,"Gold",R3395&gt;=500000,"Silver",R3395&gt;30000,"Bronze",TRUE,"Transactional")</f>
        <v>Bronze</v>
      </c>
      <c r="T3395" s="26"/>
      <c r="U3395" s="101"/>
      <c r="V3395" s="101"/>
      <c r="W3395" s="77" t="str">
        <f t="shared" si="682"/>
        <v>No</v>
      </c>
      <c r="X3395" s="77" t="str">
        <f>IFERROR(_xlfn.XLOOKUP(J3395&amp;"||"&amp;K3395,'Mapping Ref.'!$J$2:$J$538,'Mapping Ref.'!$K$2:$K$538),"")</f>
        <v>Construction &amp; Estates</v>
      </c>
      <c r="Y3395" s="77" t="str" cm="1">
        <f t="array" ref="Y3395">_xlfn.IFS(R3395&gt;2000000,"For Publication",R3395&gt;100000,"PID",R3395&gt;30000,"RFQ",TRUE,"Transactional")</f>
        <v>PID</v>
      </c>
      <c r="Z3395" s="24" t="s">
        <v>2277</v>
      </c>
      <c r="AA3395" s="32">
        <v>3</v>
      </c>
      <c r="AB3395" s="24">
        <v>0</v>
      </c>
      <c r="AC3395" s="25">
        <v>46057</v>
      </c>
      <c r="AD3395" s="24" t="s">
        <v>58</v>
      </c>
      <c r="AE3395" s="24" t="s">
        <v>5003</v>
      </c>
      <c r="AF3395" s="24" t="s">
        <v>60</v>
      </c>
      <c r="AG3395" s="24" t="s">
        <v>59</v>
      </c>
      <c r="AH3395" s="24" t="s">
        <v>60</v>
      </c>
      <c r="AI3395" s="24" t="s">
        <v>8471</v>
      </c>
      <c r="AJ3395" s="24" t="s">
        <v>60</v>
      </c>
      <c r="AK3395" s="24" t="s">
        <v>101</v>
      </c>
      <c r="AL3395" s="24" t="s">
        <v>70</v>
      </c>
      <c r="AM3395" s="24" t="s">
        <v>60</v>
      </c>
      <c r="AN3395" s="24" t="s">
        <v>8471</v>
      </c>
      <c r="AO3395" s="24">
        <v>0</v>
      </c>
      <c r="AP3395" s="24" t="s">
        <v>10706</v>
      </c>
      <c r="AQ3395" s="24" t="s">
        <v>13648</v>
      </c>
      <c r="AR3395" s="24" t="s">
        <v>13649</v>
      </c>
      <c r="AS3395" s="89">
        <f t="shared" si="679"/>
        <v>2</v>
      </c>
      <c r="AT3395" s="24"/>
    </row>
    <row r="3396" spans="1:46" x14ac:dyDescent="0.5">
      <c r="A3396" s="24">
        <v>3584</v>
      </c>
      <c r="B3396" s="24"/>
      <c r="C3396" s="24"/>
      <c r="D3396" s="111" t="s">
        <v>13650</v>
      </c>
      <c r="E3396" s="27" t="s">
        <v>13647</v>
      </c>
      <c r="F3396" s="77" t="str">
        <f t="shared" si="681"/>
        <v>VELARO PEOPLE LTD</v>
      </c>
      <c r="G3396" s="111" t="s">
        <v>13650</v>
      </c>
      <c r="H3396" s="24" t="s">
        <v>6258</v>
      </c>
      <c r="I3396" s="24" t="s">
        <v>6258</v>
      </c>
      <c r="J3396" s="111" t="s">
        <v>107</v>
      </c>
      <c r="K3396" s="111" t="s">
        <v>5491</v>
      </c>
      <c r="L3396" s="114">
        <v>46057</v>
      </c>
      <c r="M3396" s="114">
        <v>46116</v>
      </c>
      <c r="N3396" s="81">
        <f t="shared" si="677"/>
        <v>46116</v>
      </c>
      <c r="O3396" s="81" t="str">
        <f t="shared" ca="1" si="678"/>
        <v>Expired</v>
      </c>
      <c r="P3396" s="81" t="str" cm="1">
        <f t="array" aca="1" ref="P3396" ca="1">_xlfn.IFS((N3396-TODAY())&gt;=547,"06 Expires over 18 months",(N3396-TODAY())&gt;=365,"05 Expires in 18 months",(N3396-TODAY())&gt;=183,"04 Expires in 12 months",(N3396-TODAY())&gt;=92,"03 Expires in 6 months",(N3396-TODAY())&gt;=31,"02 Expires in 3 months",(N3396-TODAY())&gt;=0,"01 Expires in 30 days",(N3396-TODAY())&gt;=-31,"01 Expired last 30 days",(N3396-TODAY())&gt;=-92,"02 Expired last 3 months",(N3396-TODAY())&gt;=-183,"03 Expired last 6 months",(N3396-TODAY())&gt;=-365,"04 Expired last 12 months",(N3396-TODAY())&gt;=-547,"05 Expired last 18 months",TRUE,"06 Expired over 18 months")</f>
        <v>03 Expired last 6 months</v>
      </c>
      <c r="Q3396" s="65">
        <v>1125000</v>
      </c>
      <c r="R3396" s="84">
        <f t="shared" si="680"/>
        <v>1125000</v>
      </c>
      <c r="S3396" s="77" t="str" cm="1">
        <f t="array" ref="S3396">_xlfn.IFS(R3396&gt;5000000,"Gold",R3396&gt;=500000,"Silver",R3396&gt;30000,"Bronze",TRUE,"Transactional")</f>
        <v>Silver</v>
      </c>
      <c r="T3396" s="26"/>
      <c r="U3396" s="101"/>
      <c r="V3396" s="101"/>
      <c r="W3396" s="77" t="str">
        <f t="shared" si="682"/>
        <v>No</v>
      </c>
      <c r="X3396" s="77" t="str">
        <f>IFERROR(_xlfn.XLOOKUP(J3396&amp;"||"&amp;K3396,'Mapping Ref.'!$J$2:$J$538,'Mapping Ref.'!$K$2:$K$538),"")</f>
        <v>Construction &amp; Estates</v>
      </c>
      <c r="Y3396" s="77" t="str" cm="1">
        <f t="array" ref="Y3396">_xlfn.IFS(R3396&gt;2000000,"For Publication",R3396&gt;100000,"PID",R3396&gt;30000,"RFQ",TRUE,"Transactional")</f>
        <v>PID</v>
      </c>
      <c r="Z3396" s="24" t="s">
        <v>2277</v>
      </c>
      <c r="AA3396" s="32">
        <v>3</v>
      </c>
      <c r="AB3396" s="24">
        <v>0</v>
      </c>
      <c r="AC3396" s="25">
        <v>46057</v>
      </c>
      <c r="AD3396" s="24" t="s">
        <v>58</v>
      </c>
      <c r="AE3396" s="24" t="s">
        <v>5003</v>
      </c>
      <c r="AF3396" s="24" t="s">
        <v>60</v>
      </c>
      <c r="AG3396" s="24" t="s">
        <v>59</v>
      </c>
      <c r="AH3396" s="24" t="s">
        <v>60</v>
      </c>
      <c r="AI3396" s="24" t="s">
        <v>8471</v>
      </c>
      <c r="AJ3396" s="24" t="s">
        <v>60</v>
      </c>
      <c r="AK3396" s="24" t="s">
        <v>101</v>
      </c>
      <c r="AL3396" s="24" t="s">
        <v>70</v>
      </c>
      <c r="AM3396" s="24" t="s">
        <v>60</v>
      </c>
      <c r="AN3396" s="24" t="s">
        <v>8471</v>
      </c>
      <c r="AO3396" s="24">
        <v>0</v>
      </c>
      <c r="AP3396" s="24" t="s">
        <v>10706</v>
      </c>
      <c r="AQ3396" s="24" t="s">
        <v>13651</v>
      </c>
      <c r="AR3396" s="24" t="s">
        <v>13652</v>
      </c>
      <c r="AS3396" s="89">
        <f t="shared" si="679"/>
        <v>2</v>
      </c>
      <c r="AT3396" s="24"/>
    </row>
    <row r="3397" spans="1:46" x14ac:dyDescent="0.5">
      <c r="A3397" s="24">
        <v>3585</v>
      </c>
      <c r="B3397" s="24"/>
      <c r="C3397" s="24"/>
      <c r="D3397" s="111" t="s">
        <v>13653</v>
      </c>
      <c r="E3397" s="27" t="s">
        <v>13654</v>
      </c>
      <c r="F3397" s="77" t="str">
        <f t="shared" si="681"/>
        <v>ONE PORTAL WAY LIMITED</v>
      </c>
      <c r="G3397" s="111" t="s">
        <v>13653</v>
      </c>
      <c r="H3397" s="24" t="s">
        <v>13420</v>
      </c>
      <c r="I3397" s="24" t="s">
        <v>13420</v>
      </c>
      <c r="J3397" s="111" t="s">
        <v>321</v>
      </c>
      <c r="K3397" s="111" t="s">
        <v>1681</v>
      </c>
      <c r="L3397" s="114">
        <v>46062</v>
      </c>
      <c r="M3397" s="114">
        <v>46299</v>
      </c>
      <c r="N3397" s="81">
        <f t="shared" si="677"/>
        <v>46299</v>
      </c>
      <c r="O3397" s="81" t="str">
        <f t="shared" ca="1" si="678"/>
        <v>Live</v>
      </c>
      <c r="P3397" s="81" t="str" cm="1">
        <f t="array" aca="1" ref="P3397" ca="1">_xlfn.IFS((N3397-TODAY())&gt;=547,"06 Expires over 18 months",(N3397-TODAY())&gt;=365,"05 Expires in 18 months",(N3397-TODAY())&gt;=183,"04 Expires in 12 months",(N3397-TODAY())&gt;=92,"03 Expires in 6 months",(N3397-TODAY())&gt;=31,"02 Expires in 3 months",(N3397-TODAY())&gt;=0,"01 Expires in 30 days",(N3397-TODAY())&gt;=-31,"01 Expired last 30 days",(N3397-TODAY())&gt;=-92,"02 Expired last 3 months",(N3397-TODAY())&gt;=-183,"03 Expired last 6 months",(N3397-TODAY())&gt;=-365,"04 Expired last 12 months",(N3397-TODAY())&gt;=-547,"05 Expired last 18 months",TRUE,"06 Expired over 18 months")</f>
        <v>02 Expires in 3 months</v>
      </c>
      <c r="Q3397" s="65">
        <v>137000</v>
      </c>
      <c r="R3397" s="84">
        <f t="shared" si="680"/>
        <v>137000</v>
      </c>
      <c r="S3397" s="77" t="str" cm="1">
        <f t="array" ref="S3397">_xlfn.IFS(R3397&gt;5000000,"Gold",R3397&gt;=500000,"Silver",R3397&gt;30000,"Bronze",TRUE,"Transactional")</f>
        <v>Bronze</v>
      </c>
      <c r="T3397" s="26"/>
      <c r="U3397" s="101"/>
      <c r="V3397" s="101"/>
      <c r="W3397" s="77" t="str">
        <f t="shared" si="682"/>
        <v>No</v>
      </c>
      <c r="X3397" s="77" t="str">
        <f>IFERROR(_xlfn.XLOOKUP(J3397&amp;"||"&amp;K3397,'Mapping Ref.'!$J$2:$J$538,'Mapping Ref.'!$K$2:$K$538),"")</f>
        <v>Corporate</v>
      </c>
      <c r="Y3397" s="77" t="str" cm="1">
        <f t="array" ref="Y3397">_xlfn.IFS(R3397&gt;2000000,"For Publication",R3397&gt;100000,"PID",R3397&gt;30000,"RFQ",TRUE,"Transactional")</f>
        <v>PID</v>
      </c>
      <c r="Z3397" s="24" t="s">
        <v>2277</v>
      </c>
      <c r="AA3397" s="32">
        <v>8</v>
      </c>
      <c r="AB3397" s="24">
        <v>0</v>
      </c>
      <c r="AC3397" s="25">
        <v>46062</v>
      </c>
      <c r="AD3397" s="24" t="s">
        <v>58</v>
      </c>
      <c r="AE3397" s="24" t="s">
        <v>8375</v>
      </c>
      <c r="AF3397" s="24" t="s">
        <v>59</v>
      </c>
      <c r="AG3397" s="24" t="s">
        <v>59</v>
      </c>
      <c r="AH3397" s="24" t="s">
        <v>60</v>
      </c>
      <c r="AI3397" s="24">
        <v>13635347</v>
      </c>
      <c r="AJ3397" s="24" t="s">
        <v>60</v>
      </c>
      <c r="AK3397" s="24" t="s">
        <v>76</v>
      </c>
      <c r="AL3397" s="24" t="s">
        <v>70</v>
      </c>
      <c r="AM3397" s="24" t="s">
        <v>59</v>
      </c>
      <c r="AN3397" s="24" t="s">
        <v>8471</v>
      </c>
      <c r="AO3397" s="24">
        <v>0</v>
      </c>
      <c r="AP3397" s="24"/>
      <c r="AQ3397" s="24" t="s">
        <v>13422</v>
      </c>
      <c r="AR3397" s="24" t="s">
        <v>13423</v>
      </c>
      <c r="AS3397" s="89">
        <f t="shared" si="679"/>
        <v>7</v>
      </c>
      <c r="AT3397" s="24"/>
    </row>
    <row r="3398" spans="1:46" x14ac:dyDescent="0.5">
      <c r="A3398" s="24">
        <v>3587</v>
      </c>
      <c r="B3398" s="24"/>
      <c r="C3398" s="24"/>
      <c r="D3398" s="111" t="s">
        <v>13655</v>
      </c>
      <c r="E3398" s="27" t="s">
        <v>13656</v>
      </c>
      <c r="F3398" s="77" t="str">
        <f t="shared" si="681"/>
        <v>G&amp;V Contracts Ltd</v>
      </c>
      <c r="G3398" s="111" t="s">
        <v>12974</v>
      </c>
      <c r="H3398" s="24" t="s">
        <v>784</v>
      </c>
      <c r="I3398" s="24" t="s">
        <v>1128</v>
      </c>
      <c r="J3398" s="111" t="s">
        <v>321</v>
      </c>
      <c r="K3398" s="111" t="s">
        <v>3201</v>
      </c>
      <c r="L3398" s="114">
        <v>46059</v>
      </c>
      <c r="M3398" s="114">
        <v>46332</v>
      </c>
      <c r="N3398" s="81">
        <f t="shared" si="677"/>
        <v>46332</v>
      </c>
      <c r="O3398" s="81" t="str">
        <f t="shared" ca="1" si="678"/>
        <v>Live</v>
      </c>
      <c r="P3398" s="81" t="str" cm="1">
        <f t="array" aca="1" ref="P3398" ca="1">_xlfn.IFS((N3398-TODAY())&gt;=547,"06 Expires over 18 months",(N3398-TODAY())&gt;=365,"05 Expires in 18 months",(N3398-TODAY())&gt;=183,"04 Expires in 12 months",(N3398-TODAY())&gt;=92,"03 Expires in 6 months",(N3398-TODAY())&gt;=31,"02 Expires in 3 months",(N3398-TODAY())&gt;=0,"01 Expires in 30 days",(N3398-TODAY())&gt;=-31,"01 Expired last 30 days",(N3398-TODAY())&gt;=-92,"02 Expired last 3 months",(N3398-TODAY())&gt;=-183,"03 Expired last 6 months",(N3398-TODAY())&gt;=-365,"04 Expired last 12 months",(N3398-TODAY())&gt;=-547,"05 Expired last 18 months",TRUE,"06 Expired over 18 months")</f>
        <v>02 Expires in 3 months</v>
      </c>
      <c r="Q3398" s="65">
        <v>0</v>
      </c>
      <c r="R3398" s="84">
        <f t="shared" si="680"/>
        <v>0</v>
      </c>
      <c r="S3398" s="77" t="str" cm="1">
        <f t="array" ref="S3398">_xlfn.IFS(R3398&gt;5000000,"Gold",R3398&gt;=500000,"Silver",R3398&gt;30000,"Bronze",TRUE,"Transactional")</f>
        <v>Transactional</v>
      </c>
      <c r="T3398" s="26"/>
      <c r="U3398" s="101"/>
      <c r="V3398" s="101"/>
      <c r="W3398" s="77" t="str">
        <f t="shared" si="682"/>
        <v>No</v>
      </c>
      <c r="X3398" s="77" t="str">
        <f>IFERROR(_xlfn.XLOOKUP(J3398&amp;"||"&amp;K3398,'Mapping Ref.'!$J$2:$J$538,'Mapping Ref.'!$K$2:$K$538),"")</f>
        <v>Corporate</v>
      </c>
      <c r="Y3398" s="77" t="str" cm="1">
        <f t="array" ref="Y3398">_xlfn.IFS(R3398&gt;2000000,"For Publication",R3398&gt;100000,"PID",R3398&gt;30000,"RFQ",TRUE,"Transactional")</f>
        <v>Transactional</v>
      </c>
      <c r="Z3398" s="24" t="s">
        <v>2277</v>
      </c>
      <c r="AA3398" s="32">
        <v>0</v>
      </c>
      <c r="AB3398" s="24">
        <v>0</v>
      </c>
      <c r="AC3398" s="25">
        <v>46063</v>
      </c>
      <c r="AD3398" s="24" t="s">
        <v>58</v>
      </c>
      <c r="AE3398" s="24" t="s">
        <v>9432</v>
      </c>
      <c r="AF3398" s="24" t="s">
        <v>60</v>
      </c>
      <c r="AG3398" s="24" t="s">
        <v>60</v>
      </c>
      <c r="AH3398" s="24" t="s">
        <v>60</v>
      </c>
      <c r="AI3398" s="24">
        <v>5048098</v>
      </c>
      <c r="AJ3398" s="24" t="s">
        <v>59</v>
      </c>
      <c r="AK3398" s="24" t="s">
        <v>101</v>
      </c>
      <c r="AL3398" s="24" t="s">
        <v>70</v>
      </c>
      <c r="AM3398" s="24" t="s">
        <v>60</v>
      </c>
      <c r="AN3398" s="24" t="s">
        <v>59</v>
      </c>
      <c r="AO3398" s="24">
        <v>0</v>
      </c>
      <c r="AP3398" s="24" t="s">
        <v>8471</v>
      </c>
      <c r="AQ3398" s="24" t="s">
        <v>11726</v>
      </c>
      <c r="AR3398" s="24" t="s">
        <v>12975</v>
      </c>
      <c r="AS3398" s="89">
        <f t="shared" si="679"/>
        <v>9</v>
      </c>
      <c r="AT3398" s="24"/>
    </row>
    <row r="3399" spans="1:46" x14ac:dyDescent="0.5">
      <c r="A3399" s="24">
        <v>3588</v>
      </c>
      <c r="B3399" s="24"/>
      <c r="C3399" s="24"/>
      <c r="D3399" s="111" t="s">
        <v>11818</v>
      </c>
      <c r="E3399" s="27" t="s">
        <v>13657</v>
      </c>
      <c r="F3399" s="77" t="str">
        <f t="shared" si="681"/>
        <v>T MOHAN &amp; CO LTD</v>
      </c>
      <c r="G3399" s="111" t="s">
        <v>11450</v>
      </c>
      <c r="H3399" s="24" t="s">
        <v>784</v>
      </c>
      <c r="I3399" s="24" t="s">
        <v>1128</v>
      </c>
      <c r="J3399" s="111" t="s">
        <v>321</v>
      </c>
      <c r="K3399" s="111" t="s">
        <v>3201</v>
      </c>
      <c r="L3399" s="114">
        <v>45987</v>
      </c>
      <c r="M3399" s="114">
        <v>46091</v>
      </c>
      <c r="N3399" s="81">
        <f t="shared" si="677"/>
        <v>46091</v>
      </c>
      <c r="O3399" s="81" t="str">
        <f t="shared" ca="1" si="678"/>
        <v>Expired</v>
      </c>
      <c r="P3399" s="81" t="str" cm="1">
        <f t="array" aca="1" ref="P3399" ca="1">_xlfn.IFS((N3399-TODAY())&gt;=547,"06 Expires over 18 months",(N3399-TODAY())&gt;=365,"05 Expires in 18 months",(N3399-TODAY())&gt;=183,"04 Expires in 12 months",(N3399-TODAY())&gt;=92,"03 Expires in 6 months",(N3399-TODAY())&gt;=31,"02 Expires in 3 months",(N3399-TODAY())&gt;=0,"01 Expires in 30 days",(N3399-TODAY())&gt;=-31,"01 Expired last 30 days",(N3399-TODAY())&gt;=-92,"02 Expired last 3 months",(N3399-TODAY())&gt;=-183,"03 Expired last 6 months",(N3399-TODAY())&gt;=-365,"04 Expired last 12 months",(N3399-TODAY())&gt;=-547,"05 Expired last 18 months",TRUE,"06 Expired over 18 months")</f>
        <v>03 Expired last 6 months</v>
      </c>
      <c r="Q3399" s="65">
        <v>0</v>
      </c>
      <c r="R3399" s="84">
        <f t="shared" si="680"/>
        <v>0</v>
      </c>
      <c r="S3399" s="77" t="str" cm="1">
        <f t="array" ref="S3399">_xlfn.IFS(R3399&gt;5000000,"Gold",R3399&gt;=500000,"Silver",R3399&gt;30000,"Bronze",TRUE,"Transactional")</f>
        <v>Transactional</v>
      </c>
      <c r="T3399" s="26"/>
      <c r="U3399" s="101"/>
      <c r="V3399" s="101"/>
      <c r="W3399" s="77" t="str">
        <f t="shared" si="682"/>
        <v>No</v>
      </c>
      <c r="X3399" s="77" t="str">
        <f>IFERROR(_xlfn.XLOOKUP(J3399&amp;"||"&amp;K3399,'Mapping Ref.'!$J$2:$J$538,'Mapping Ref.'!$K$2:$K$538),"")</f>
        <v>Corporate</v>
      </c>
      <c r="Y3399" s="77" t="str" cm="1">
        <f t="array" ref="Y3399">_xlfn.IFS(R3399&gt;2000000,"For Publication",R3399&gt;100000,"PID",R3399&gt;30000,"RFQ",TRUE,"Transactional")</f>
        <v>Transactional</v>
      </c>
      <c r="Z3399" s="24" t="s">
        <v>2277</v>
      </c>
      <c r="AA3399" s="32">
        <v>0</v>
      </c>
      <c r="AB3399" s="24">
        <v>0</v>
      </c>
      <c r="AC3399" s="25">
        <v>46063</v>
      </c>
      <c r="AD3399" s="24" t="s">
        <v>58</v>
      </c>
      <c r="AE3399" s="24" t="s">
        <v>9432</v>
      </c>
      <c r="AF3399" s="24" t="s">
        <v>60</v>
      </c>
      <c r="AG3399" s="24" t="s">
        <v>60</v>
      </c>
      <c r="AH3399" s="24" t="s">
        <v>60</v>
      </c>
      <c r="AI3399" s="24">
        <v>1163354</v>
      </c>
      <c r="AJ3399" s="24" t="s">
        <v>59</v>
      </c>
      <c r="AK3399" s="24" t="s">
        <v>101</v>
      </c>
      <c r="AL3399" s="24" t="s">
        <v>70</v>
      </c>
      <c r="AM3399" s="24" t="s">
        <v>60</v>
      </c>
      <c r="AN3399" s="24" t="s">
        <v>59</v>
      </c>
      <c r="AO3399" s="24">
        <v>0</v>
      </c>
      <c r="AP3399" s="24" t="s">
        <v>8471</v>
      </c>
      <c r="AQ3399" s="24" t="s">
        <v>11451</v>
      </c>
      <c r="AR3399" s="24" t="s">
        <v>12720</v>
      </c>
      <c r="AS3399" s="89">
        <f t="shared" si="679"/>
        <v>3</v>
      </c>
      <c r="AT3399" s="24" t="s">
        <v>11453</v>
      </c>
    </row>
    <row r="3400" spans="1:46" x14ac:dyDescent="0.5">
      <c r="A3400" s="24">
        <v>3589</v>
      </c>
      <c r="B3400" s="24"/>
      <c r="C3400" s="24"/>
      <c r="D3400" s="111" t="s">
        <v>12025</v>
      </c>
      <c r="E3400" s="27" t="s">
        <v>5924</v>
      </c>
      <c r="F3400" s="77" t="str">
        <f t="shared" si="681"/>
        <v>Pears Therapy</v>
      </c>
      <c r="G3400" s="111" t="s">
        <v>12026</v>
      </c>
      <c r="H3400" s="24" t="s">
        <v>13313</v>
      </c>
      <c r="I3400" s="24" t="s">
        <v>13313</v>
      </c>
      <c r="J3400" s="111" t="s">
        <v>190</v>
      </c>
      <c r="K3400" s="111" t="s">
        <v>2234</v>
      </c>
      <c r="L3400" s="114">
        <v>46063</v>
      </c>
      <c r="M3400" s="114">
        <v>46427</v>
      </c>
      <c r="N3400" s="81">
        <f t="shared" si="677"/>
        <v>46792</v>
      </c>
      <c r="O3400" s="81" t="str">
        <f t="shared" ca="1" si="678"/>
        <v>Live</v>
      </c>
      <c r="P3400" s="81" t="str" cm="1">
        <f t="array" aca="1" ref="P3400" ca="1">_xlfn.IFS((N3400-TODAY())&gt;=547,"06 Expires over 18 months",(N3400-TODAY())&gt;=365,"05 Expires in 18 months",(N3400-TODAY())&gt;=183,"04 Expires in 12 months",(N3400-TODAY())&gt;=92,"03 Expires in 6 months",(N3400-TODAY())&gt;=31,"02 Expires in 3 months",(N3400-TODAY())&gt;=0,"01 Expires in 30 days",(N3400-TODAY())&gt;=-31,"01 Expired last 30 days",(N3400-TODAY())&gt;=-92,"02 Expired last 3 months",(N3400-TODAY())&gt;=-183,"03 Expired last 6 months",(N3400-TODAY())&gt;=-365,"04 Expired last 12 months",(N3400-TODAY())&gt;=-547,"05 Expired last 18 months",TRUE,"06 Expired over 18 months")</f>
        <v>05 Expires in 18 months</v>
      </c>
      <c r="Q3400" s="65">
        <v>5000</v>
      </c>
      <c r="R3400" s="84">
        <f t="shared" si="680"/>
        <v>9583.3333333333339</v>
      </c>
      <c r="S3400" s="77" t="str" cm="1">
        <f t="array" ref="S3400">_xlfn.IFS(R3400&gt;5000000,"Gold",R3400&gt;=500000,"Silver",R3400&gt;30000,"Bronze",TRUE,"Transactional")</f>
        <v>Transactional</v>
      </c>
      <c r="T3400" s="26"/>
      <c r="U3400" s="101"/>
      <c r="V3400" s="101"/>
      <c r="W3400" s="77" t="str">
        <f t="shared" si="682"/>
        <v>Yes</v>
      </c>
      <c r="X3400" s="77" t="str">
        <f>IFERROR(_xlfn.XLOOKUP(J3400&amp;"||"&amp;K3400,'Mapping Ref.'!$J$2:$J$538,'Mapping Ref.'!$K$2:$K$538),"")</f>
        <v>Childrens &amp; Adults</v>
      </c>
      <c r="Y3400" s="77" t="str" cm="1">
        <f t="array" ref="Y3400">_xlfn.IFS(R3400&gt;2000000,"For Publication",R3400&gt;100000,"PID",R3400&gt;30000,"RFQ",TRUE,"Transactional")</f>
        <v>Transactional</v>
      </c>
      <c r="Z3400" s="24" t="s">
        <v>8586</v>
      </c>
      <c r="AA3400" s="32">
        <v>12</v>
      </c>
      <c r="AB3400" s="24">
        <v>12</v>
      </c>
      <c r="AC3400" s="25">
        <v>46063</v>
      </c>
      <c r="AD3400" s="24" t="s">
        <v>58</v>
      </c>
      <c r="AE3400" s="24" t="s">
        <v>8375</v>
      </c>
      <c r="AF3400" s="24" t="s">
        <v>59</v>
      </c>
      <c r="AG3400" s="24" t="s">
        <v>59</v>
      </c>
      <c r="AH3400" s="24" t="s">
        <v>60</v>
      </c>
      <c r="AI3400" s="24">
        <v>20097219</v>
      </c>
      <c r="AJ3400" s="24" t="s">
        <v>60</v>
      </c>
      <c r="AK3400" s="24" t="s">
        <v>101</v>
      </c>
      <c r="AL3400" s="24" t="s">
        <v>70</v>
      </c>
      <c r="AM3400" s="24" t="s">
        <v>59</v>
      </c>
      <c r="AN3400" s="24" t="s">
        <v>59</v>
      </c>
      <c r="AO3400" s="24">
        <v>0</v>
      </c>
      <c r="AP3400" s="24"/>
      <c r="AQ3400" s="24" t="s">
        <v>12026</v>
      </c>
      <c r="AR3400" s="24" t="s">
        <v>12027</v>
      </c>
      <c r="AS3400" s="89">
        <f t="shared" si="679"/>
        <v>23</v>
      </c>
      <c r="AT3400" s="24"/>
    </row>
    <row r="3401" spans="1:46" x14ac:dyDescent="0.5">
      <c r="A3401" s="24">
        <v>3590</v>
      </c>
      <c r="B3401" s="24"/>
      <c r="C3401" s="24"/>
      <c r="D3401" s="111" t="s">
        <v>4371</v>
      </c>
      <c r="E3401" s="27" t="s">
        <v>13658</v>
      </c>
      <c r="F3401" s="77" t="str">
        <f t="shared" si="681"/>
        <v>CENTURIAN SURFACING LTD - T/A CENTURIAN SERVICES</v>
      </c>
      <c r="G3401" s="111" t="s">
        <v>4371</v>
      </c>
      <c r="H3401" s="24" t="s">
        <v>3282</v>
      </c>
      <c r="I3401" s="24" t="s">
        <v>10463</v>
      </c>
      <c r="J3401" s="111" t="s">
        <v>107</v>
      </c>
      <c r="K3401" s="111" t="s">
        <v>3283</v>
      </c>
      <c r="L3401" s="114">
        <v>46064</v>
      </c>
      <c r="M3401" s="114">
        <v>47159</v>
      </c>
      <c r="N3401" s="81">
        <f t="shared" ref="N3401:N3432" si="683">EDATE(M3401,AB3401)</f>
        <v>47159</v>
      </c>
      <c r="O3401" s="81" t="str">
        <f t="shared" ref="O3401:O3432" ca="1" si="684">IF(N3401&lt;TODAY(),"Expired","Live")</f>
        <v>Live</v>
      </c>
      <c r="P3401" s="81" t="str" cm="1">
        <f t="array" aca="1" ref="P3401" ca="1">_xlfn.IFS((N3401-TODAY())&gt;=547,"06 Expires over 18 months",(N3401-TODAY())&gt;=365,"05 Expires in 18 months",(N3401-TODAY())&gt;=183,"04 Expires in 12 months",(N3401-TODAY())&gt;=92,"03 Expires in 6 months",(N3401-TODAY())&gt;=31,"02 Expires in 3 months",(N3401-TODAY())&gt;=0,"01 Expires in 30 days",(N3401-TODAY())&gt;=-31,"01 Expired last 30 days",(N3401-TODAY())&gt;=-92,"02 Expired last 3 months",(N3401-TODAY())&gt;=-183,"03 Expired last 6 months",(N3401-TODAY())&gt;=-365,"04 Expired last 12 months",(N3401-TODAY())&gt;=-547,"05 Expired last 18 months",TRUE,"06 Expired over 18 months")</f>
        <v>06 Expires over 18 months</v>
      </c>
      <c r="Q3401" s="65">
        <v>24999</v>
      </c>
      <c r="R3401" s="84">
        <f t="shared" si="680"/>
        <v>72913.75</v>
      </c>
      <c r="S3401" s="77" t="str" cm="1">
        <f t="array" ref="S3401">_xlfn.IFS(R3401&gt;5000000,"Gold",R3401&gt;=500000,"Silver",R3401&gt;30000,"Bronze",TRUE,"Transactional")</f>
        <v>Bronze</v>
      </c>
      <c r="T3401" s="26"/>
      <c r="U3401" s="101"/>
      <c r="V3401" s="101"/>
      <c r="W3401" s="77" t="str">
        <f t="shared" si="682"/>
        <v>No</v>
      </c>
      <c r="X3401" s="77" t="str">
        <f>IFERROR(_xlfn.XLOOKUP(J3401&amp;"||"&amp;K3401,'Mapping Ref.'!$J$2:$J$538,'Mapping Ref.'!$K$2:$K$538),"")</f>
        <v>Construction &amp; Estates</v>
      </c>
      <c r="Y3401" s="77" t="str" cm="1">
        <f t="array" ref="Y3401">_xlfn.IFS(R3401&gt;2000000,"For Publication",R3401&gt;100000,"PID",R3401&gt;30000,"RFQ",TRUE,"Transactional")</f>
        <v>RFQ</v>
      </c>
      <c r="Z3401" s="24" t="s">
        <v>2277</v>
      </c>
      <c r="AA3401" s="32">
        <v>36</v>
      </c>
      <c r="AB3401" s="24">
        <v>0</v>
      </c>
      <c r="AC3401" s="25">
        <v>46063</v>
      </c>
      <c r="AD3401" s="24" t="s">
        <v>58</v>
      </c>
      <c r="AE3401" s="24" t="s">
        <v>8375</v>
      </c>
      <c r="AF3401" s="24" t="s">
        <v>60</v>
      </c>
      <c r="AG3401" s="24" t="s">
        <v>59</v>
      </c>
      <c r="AH3401" s="24" t="s">
        <v>60</v>
      </c>
      <c r="AI3401" s="24">
        <v>6569668</v>
      </c>
      <c r="AJ3401" s="24" t="s">
        <v>59</v>
      </c>
      <c r="AK3401" s="24" t="s">
        <v>101</v>
      </c>
      <c r="AL3401" s="24" t="s">
        <v>123</v>
      </c>
      <c r="AM3401" s="24" t="s">
        <v>60</v>
      </c>
      <c r="AN3401" s="24" t="s">
        <v>59</v>
      </c>
      <c r="AO3401" s="24">
        <v>0</v>
      </c>
      <c r="AP3401" s="24"/>
      <c r="AQ3401" s="24" t="s">
        <v>13659</v>
      </c>
      <c r="AR3401" s="24" t="s">
        <v>13660</v>
      </c>
      <c r="AS3401" s="89">
        <f t="shared" ref="AS3401:AS3432" si="685">DATEDIF(L3401,N3401,"m")</f>
        <v>35</v>
      </c>
      <c r="AT3401" s="24" t="s">
        <v>4371</v>
      </c>
    </row>
    <row r="3402" spans="1:46" x14ac:dyDescent="0.5">
      <c r="A3402" s="24">
        <v>3591</v>
      </c>
      <c r="B3402" s="24"/>
      <c r="C3402" s="24"/>
      <c r="D3402" s="111" t="s">
        <v>13661</v>
      </c>
      <c r="E3402" s="27" t="s">
        <v>5924</v>
      </c>
      <c r="F3402" s="77" t="str">
        <f t="shared" si="681"/>
        <v>Oakdale Therapies Ltd</v>
      </c>
      <c r="G3402" s="111" t="s">
        <v>13662</v>
      </c>
      <c r="H3402" s="24" t="s">
        <v>13313</v>
      </c>
      <c r="I3402" s="24" t="s">
        <v>13313</v>
      </c>
      <c r="J3402" s="111" t="s">
        <v>190</v>
      </c>
      <c r="K3402" s="111" t="s">
        <v>2234</v>
      </c>
      <c r="L3402" s="114">
        <v>46065</v>
      </c>
      <c r="M3402" s="114">
        <v>46429</v>
      </c>
      <c r="N3402" s="81">
        <f t="shared" si="683"/>
        <v>46794</v>
      </c>
      <c r="O3402" s="81" t="str">
        <f t="shared" ca="1" si="684"/>
        <v>Live</v>
      </c>
      <c r="P3402" s="81" t="str" cm="1">
        <f t="array" aca="1" ref="P3402" ca="1">_xlfn.IFS((N3402-TODAY())&gt;=547,"06 Expires over 18 months",(N3402-TODAY())&gt;=365,"05 Expires in 18 months",(N3402-TODAY())&gt;=183,"04 Expires in 12 months",(N3402-TODAY())&gt;=92,"03 Expires in 6 months",(N3402-TODAY())&gt;=31,"02 Expires in 3 months",(N3402-TODAY())&gt;=0,"01 Expires in 30 days",(N3402-TODAY())&gt;=-31,"01 Expired last 30 days",(N3402-TODAY())&gt;=-92,"02 Expired last 3 months",(N3402-TODAY())&gt;=-183,"03 Expired last 6 months",(N3402-TODAY())&gt;=-365,"04 Expired last 12 months",(N3402-TODAY())&gt;=-547,"05 Expired last 18 months",TRUE,"06 Expired over 18 months")</f>
        <v>05 Expires in 18 months</v>
      </c>
      <c r="Q3402" s="65">
        <v>5000</v>
      </c>
      <c r="R3402" s="84">
        <f t="shared" si="680"/>
        <v>9583.3333333333339</v>
      </c>
      <c r="S3402" s="77" t="str" cm="1">
        <f t="array" ref="S3402">_xlfn.IFS(R3402&gt;5000000,"Gold",R3402&gt;=500000,"Silver",R3402&gt;30000,"Bronze",TRUE,"Transactional")</f>
        <v>Transactional</v>
      </c>
      <c r="T3402" s="26"/>
      <c r="U3402" s="101"/>
      <c r="V3402" s="101"/>
      <c r="W3402" s="77" t="str">
        <f t="shared" si="682"/>
        <v>Yes</v>
      </c>
      <c r="X3402" s="77" t="str">
        <f>IFERROR(_xlfn.XLOOKUP(J3402&amp;"||"&amp;K3402,'Mapping Ref.'!$J$2:$J$538,'Mapping Ref.'!$K$2:$K$538),"")</f>
        <v>Childrens &amp; Adults</v>
      </c>
      <c r="Y3402" s="77" t="str" cm="1">
        <f t="array" ref="Y3402">_xlfn.IFS(R3402&gt;2000000,"For Publication",R3402&gt;100000,"PID",R3402&gt;30000,"RFQ",TRUE,"Transactional")</f>
        <v>Transactional</v>
      </c>
      <c r="Z3402" s="24" t="s">
        <v>8586</v>
      </c>
      <c r="AA3402" s="32">
        <v>12</v>
      </c>
      <c r="AB3402" s="24">
        <v>12</v>
      </c>
      <c r="AC3402" s="25">
        <v>46065</v>
      </c>
      <c r="AD3402" s="24" t="s">
        <v>58</v>
      </c>
      <c r="AE3402" s="24" t="s">
        <v>8375</v>
      </c>
      <c r="AF3402" s="24" t="s">
        <v>59</v>
      </c>
      <c r="AG3402" s="24" t="s">
        <v>59</v>
      </c>
      <c r="AH3402" s="24" t="s">
        <v>60</v>
      </c>
      <c r="AI3402" s="24" t="s">
        <v>8471</v>
      </c>
      <c r="AJ3402" s="24" t="s">
        <v>60</v>
      </c>
      <c r="AK3402" s="24" t="s">
        <v>101</v>
      </c>
      <c r="AL3402" s="24" t="s">
        <v>70</v>
      </c>
      <c r="AM3402" s="24" t="s">
        <v>59</v>
      </c>
      <c r="AN3402" s="24" t="s">
        <v>59</v>
      </c>
      <c r="AO3402" s="24">
        <v>0</v>
      </c>
      <c r="AP3402" s="24"/>
      <c r="AQ3402" s="24" t="s">
        <v>13662</v>
      </c>
      <c r="AR3402" s="24" t="s">
        <v>13663</v>
      </c>
      <c r="AS3402" s="89">
        <f t="shared" si="685"/>
        <v>23</v>
      </c>
      <c r="AT3402" s="24"/>
    </row>
    <row r="3403" spans="1:46" x14ac:dyDescent="0.5">
      <c r="A3403" s="24">
        <v>3592</v>
      </c>
      <c r="B3403" s="24"/>
      <c r="C3403" s="24"/>
      <c r="D3403" s="111" t="s">
        <v>13664</v>
      </c>
      <c r="E3403" s="27" t="s">
        <v>13665</v>
      </c>
      <c r="F3403" s="77" t="str">
        <f t="shared" si="681"/>
        <v>Atec Construction Limited T/A Atec Construction</v>
      </c>
      <c r="G3403" s="111" t="s">
        <v>13666</v>
      </c>
      <c r="H3403" s="24" t="s">
        <v>768</v>
      </c>
      <c r="I3403" s="24" t="s">
        <v>1128</v>
      </c>
      <c r="J3403" s="111" t="s">
        <v>321</v>
      </c>
      <c r="K3403" s="111" t="s">
        <v>3201</v>
      </c>
      <c r="L3403" s="114">
        <v>46111</v>
      </c>
      <c r="M3403" s="114">
        <v>46122</v>
      </c>
      <c r="N3403" s="81">
        <f t="shared" si="683"/>
        <v>46122</v>
      </c>
      <c r="O3403" s="81" t="str">
        <f t="shared" ca="1" si="684"/>
        <v>Expired</v>
      </c>
      <c r="P3403" s="81" t="str" cm="1">
        <f t="array" aca="1" ref="P3403" ca="1">_xlfn.IFS((N3403-TODAY())&gt;=547,"06 Expires over 18 months",(N3403-TODAY())&gt;=365,"05 Expires in 18 months",(N3403-TODAY())&gt;=183,"04 Expires in 12 months",(N3403-TODAY())&gt;=92,"03 Expires in 6 months",(N3403-TODAY())&gt;=31,"02 Expires in 3 months",(N3403-TODAY())&gt;=0,"01 Expires in 30 days",(N3403-TODAY())&gt;=-31,"01 Expired last 30 days",(N3403-TODAY())&gt;=-92,"02 Expired last 3 months",(N3403-TODAY())&gt;=-183,"03 Expired last 6 months",(N3403-TODAY())&gt;=-365,"04 Expired last 12 months",(N3403-TODAY())&gt;=-547,"05 Expired last 18 months",TRUE,"06 Expired over 18 months")</f>
        <v>03 Expired last 6 months</v>
      </c>
      <c r="Q3403" s="65">
        <v>0</v>
      </c>
      <c r="R3403" s="84">
        <f t="shared" si="680"/>
        <v>0</v>
      </c>
      <c r="S3403" s="77" t="str" cm="1">
        <f t="array" ref="S3403">_xlfn.IFS(R3403&gt;5000000,"Gold",R3403&gt;=500000,"Silver",R3403&gt;30000,"Bronze",TRUE,"Transactional")</f>
        <v>Transactional</v>
      </c>
      <c r="T3403" s="26"/>
      <c r="U3403" s="101"/>
      <c r="V3403" s="101"/>
      <c r="W3403" s="77" t="str">
        <f t="shared" si="682"/>
        <v>No</v>
      </c>
      <c r="X3403" s="77" t="str">
        <f>IFERROR(_xlfn.XLOOKUP(J3403&amp;"||"&amp;K3403,'Mapping Ref.'!$J$2:$J$538,'Mapping Ref.'!$K$2:$K$538),"")</f>
        <v>Corporate</v>
      </c>
      <c r="Y3403" s="77" t="str" cm="1">
        <f t="array" ref="Y3403">_xlfn.IFS(R3403&gt;2000000,"For Publication",R3403&gt;100000,"PID",R3403&gt;30000,"RFQ",TRUE,"Transactional")</f>
        <v>Transactional</v>
      </c>
      <c r="Z3403" s="24" t="s">
        <v>2277</v>
      </c>
      <c r="AA3403" s="32">
        <v>0</v>
      </c>
      <c r="AB3403" s="24">
        <v>0</v>
      </c>
      <c r="AC3403" s="25">
        <v>46065</v>
      </c>
      <c r="AD3403" s="24" t="s">
        <v>58</v>
      </c>
      <c r="AE3403" s="24" t="s">
        <v>13667</v>
      </c>
      <c r="AF3403" s="24" t="s">
        <v>60</v>
      </c>
      <c r="AG3403" s="24" t="s">
        <v>60</v>
      </c>
      <c r="AH3403" s="24" t="s">
        <v>60</v>
      </c>
      <c r="AI3403" s="24">
        <v>5083671</v>
      </c>
      <c r="AJ3403" s="24" t="s">
        <v>60</v>
      </c>
      <c r="AK3403" s="24" t="s">
        <v>76</v>
      </c>
      <c r="AL3403" s="24" t="s">
        <v>123</v>
      </c>
      <c r="AM3403" s="24" t="s">
        <v>60</v>
      </c>
      <c r="AN3403" s="24" t="s">
        <v>59</v>
      </c>
      <c r="AO3403" s="24">
        <v>0</v>
      </c>
      <c r="AP3403" s="24" t="s">
        <v>8471</v>
      </c>
      <c r="AQ3403" s="24" t="s">
        <v>13668</v>
      </c>
      <c r="AR3403" s="24" t="s">
        <v>13669</v>
      </c>
      <c r="AS3403" s="89">
        <f t="shared" si="685"/>
        <v>0</v>
      </c>
      <c r="AT3403" s="24"/>
    </row>
    <row r="3404" spans="1:46" x14ac:dyDescent="0.5">
      <c r="A3404" s="24">
        <v>3593</v>
      </c>
      <c r="B3404" s="24"/>
      <c r="C3404" s="24"/>
      <c r="D3404" s="111" t="s">
        <v>13670</v>
      </c>
      <c r="E3404" s="27" t="s">
        <v>13671</v>
      </c>
      <c r="F3404" s="77" t="str">
        <f t="shared" si="681"/>
        <v>SOUTHERN COUNTIES ROOFING CONTRACTORS LTD</v>
      </c>
      <c r="G3404" s="111" t="s">
        <v>9387</v>
      </c>
      <c r="H3404" s="24" t="s">
        <v>784</v>
      </c>
      <c r="I3404" s="24" t="s">
        <v>1128</v>
      </c>
      <c r="J3404" s="111" t="s">
        <v>321</v>
      </c>
      <c r="K3404" s="111" t="s">
        <v>3201</v>
      </c>
      <c r="L3404" s="114">
        <v>46059</v>
      </c>
      <c r="M3404" s="114">
        <v>46083</v>
      </c>
      <c r="N3404" s="81">
        <f t="shared" si="683"/>
        <v>46083</v>
      </c>
      <c r="O3404" s="81" t="str">
        <f t="shared" ca="1" si="684"/>
        <v>Expired</v>
      </c>
      <c r="P3404" s="81" t="str" cm="1">
        <f t="array" aca="1" ref="P3404" ca="1">_xlfn.IFS((N3404-TODAY())&gt;=547,"06 Expires over 18 months",(N3404-TODAY())&gt;=365,"05 Expires in 18 months",(N3404-TODAY())&gt;=183,"04 Expires in 12 months",(N3404-TODAY())&gt;=92,"03 Expires in 6 months",(N3404-TODAY())&gt;=31,"02 Expires in 3 months",(N3404-TODAY())&gt;=0,"01 Expires in 30 days",(N3404-TODAY())&gt;=-31,"01 Expired last 30 days",(N3404-TODAY())&gt;=-92,"02 Expired last 3 months",(N3404-TODAY())&gt;=-183,"03 Expired last 6 months",(N3404-TODAY())&gt;=-365,"04 Expired last 12 months",(N3404-TODAY())&gt;=-547,"05 Expired last 18 months",TRUE,"06 Expired over 18 months")</f>
        <v>03 Expired last 6 months</v>
      </c>
      <c r="Q3404" s="65">
        <v>0</v>
      </c>
      <c r="R3404" s="84">
        <f t="shared" si="680"/>
        <v>0</v>
      </c>
      <c r="S3404" s="77" t="str" cm="1">
        <f t="array" ref="S3404">_xlfn.IFS(R3404&gt;5000000,"Gold",R3404&gt;=500000,"Silver",R3404&gt;30000,"Bronze",TRUE,"Transactional")</f>
        <v>Transactional</v>
      </c>
      <c r="T3404" s="26"/>
      <c r="U3404" s="101"/>
      <c r="V3404" s="101"/>
      <c r="W3404" s="77" t="str">
        <f t="shared" si="682"/>
        <v>No</v>
      </c>
      <c r="X3404" s="77" t="str">
        <f>IFERROR(_xlfn.XLOOKUP(J3404&amp;"||"&amp;K3404,'Mapping Ref.'!$J$2:$J$538,'Mapping Ref.'!$K$2:$K$538),"")</f>
        <v>Corporate</v>
      </c>
      <c r="Y3404" s="77" t="str" cm="1">
        <f t="array" ref="Y3404">_xlfn.IFS(R3404&gt;2000000,"For Publication",R3404&gt;100000,"PID",R3404&gt;30000,"RFQ",TRUE,"Transactional")</f>
        <v>Transactional</v>
      </c>
      <c r="Z3404" s="24" t="s">
        <v>2277</v>
      </c>
      <c r="AA3404" s="32">
        <v>0</v>
      </c>
      <c r="AB3404" s="24">
        <v>0</v>
      </c>
      <c r="AC3404" s="25">
        <v>46065</v>
      </c>
      <c r="AD3404" s="24" t="s">
        <v>58</v>
      </c>
      <c r="AE3404" s="24" t="s">
        <v>9432</v>
      </c>
      <c r="AF3404" s="24" t="s">
        <v>60</v>
      </c>
      <c r="AG3404" s="24" t="s">
        <v>60</v>
      </c>
      <c r="AH3404" s="24" t="s">
        <v>60</v>
      </c>
      <c r="AI3404" s="24">
        <v>2144613</v>
      </c>
      <c r="AJ3404" s="24" t="s">
        <v>59</v>
      </c>
      <c r="AK3404" s="24" t="s">
        <v>101</v>
      </c>
      <c r="AL3404" s="24" t="s">
        <v>70</v>
      </c>
      <c r="AM3404" s="24" t="s">
        <v>60</v>
      </c>
      <c r="AN3404" s="24" t="s">
        <v>59</v>
      </c>
      <c r="AO3404" s="24">
        <v>0</v>
      </c>
      <c r="AP3404" s="24" t="s">
        <v>8471</v>
      </c>
      <c r="AQ3404" s="24" t="s">
        <v>11950</v>
      </c>
      <c r="AR3404" s="24" t="s">
        <v>11951</v>
      </c>
      <c r="AS3404" s="89">
        <f t="shared" si="685"/>
        <v>0</v>
      </c>
      <c r="AT3404" s="24" t="s">
        <v>9389</v>
      </c>
    </row>
    <row r="3405" spans="1:46" x14ac:dyDescent="0.5">
      <c r="A3405" s="24">
        <v>3594</v>
      </c>
      <c r="B3405" s="24"/>
      <c r="C3405" s="24"/>
      <c r="D3405" s="111" t="s">
        <v>13672</v>
      </c>
      <c r="E3405" s="27" t="s">
        <v>13673</v>
      </c>
      <c r="F3405" s="77" t="str">
        <f t="shared" si="681"/>
        <v>HLS McConnell Limited</v>
      </c>
      <c r="G3405" s="111" t="s">
        <v>13674</v>
      </c>
      <c r="H3405" s="24" t="s">
        <v>11019</v>
      </c>
      <c r="I3405" s="24" t="s">
        <v>8489</v>
      </c>
      <c r="J3405" s="111" t="s">
        <v>107</v>
      </c>
      <c r="K3405" s="111" t="s">
        <v>13675</v>
      </c>
      <c r="L3405" s="114">
        <v>45980</v>
      </c>
      <c r="M3405" s="114">
        <v>46112</v>
      </c>
      <c r="N3405" s="81">
        <f t="shared" si="683"/>
        <v>46112</v>
      </c>
      <c r="O3405" s="81" t="str">
        <f t="shared" ca="1" si="684"/>
        <v>Expired</v>
      </c>
      <c r="P3405" s="81" t="str" cm="1">
        <f t="array" aca="1" ref="P3405" ca="1">_xlfn.IFS((N3405-TODAY())&gt;=547,"06 Expires over 18 months",(N3405-TODAY())&gt;=365,"05 Expires in 18 months",(N3405-TODAY())&gt;=183,"04 Expires in 12 months",(N3405-TODAY())&gt;=92,"03 Expires in 6 months",(N3405-TODAY())&gt;=31,"02 Expires in 3 months",(N3405-TODAY())&gt;=0,"01 Expires in 30 days",(N3405-TODAY())&gt;=-31,"01 Expired last 30 days",(N3405-TODAY())&gt;=-92,"02 Expired last 3 months",(N3405-TODAY())&gt;=-183,"03 Expired last 6 months",(N3405-TODAY())&gt;=-365,"04 Expired last 12 months",(N3405-TODAY())&gt;=-547,"05 Expired last 18 months",TRUE,"06 Expired over 18 months")</f>
        <v>03 Expired last 6 months</v>
      </c>
      <c r="Q3405" s="65">
        <v>236807.43</v>
      </c>
      <c r="R3405" s="84">
        <f t="shared" si="680"/>
        <v>236807.43</v>
      </c>
      <c r="S3405" s="77" t="str" cm="1">
        <f t="array" ref="S3405">_xlfn.IFS(R3405&gt;5000000,"Gold",R3405&gt;=500000,"Silver",R3405&gt;30000,"Bronze",TRUE,"Transactional")</f>
        <v>Bronze</v>
      </c>
      <c r="T3405" s="26"/>
      <c r="U3405" s="101"/>
      <c r="V3405" s="101"/>
      <c r="W3405" s="77" t="str">
        <f t="shared" si="682"/>
        <v>No</v>
      </c>
      <c r="X3405" s="77" t="str">
        <f>IFERROR(_xlfn.XLOOKUP(J3405&amp;"||"&amp;K3405,'Mapping Ref.'!$J$2:$J$538,'Mapping Ref.'!$K$2:$K$538),"")</f>
        <v>Construction &amp; Estates</v>
      </c>
      <c r="Y3405" s="77" t="str" cm="1">
        <f t="array" ref="Y3405">_xlfn.IFS(R3405&gt;2000000,"For Publication",R3405&gt;100000,"PID",R3405&gt;30000,"RFQ",TRUE,"Transactional")</f>
        <v>PID</v>
      </c>
      <c r="Z3405" s="24" t="s">
        <v>2277</v>
      </c>
      <c r="AA3405" s="32">
        <v>4</v>
      </c>
      <c r="AB3405" s="24">
        <v>0</v>
      </c>
      <c r="AC3405" s="25">
        <v>46065</v>
      </c>
      <c r="AD3405" s="24" t="s">
        <v>58</v>
      </c>
      <c r="AE3405" s="24" t="s">
        <v>13676</v>
      </c>
      <c r="AF3405" s="24" t="s">
        <v>60</v>
      </c>
      <c r="AG3405" s="24" t="s">
        <v>60</v>
      </c>
      <c r="AH3405" s="24" t="s">
        <v>60</v>
      </c>
      <c r="AI3405" s="24" t="s">
        <v>13677</v>
      </c>
      <c r="AJ3405" s="24" t="s">
        <v>60</v>
      </c>
      <c r="AK3405" s="24" t="s">
        <v>86</v>
      </c>
      <c r="AL3405" s="24" t="s">
        <v>123</v>
      </c>
      <c r="AM3405" s="24" t="s">
        <v>60</v>
      </c>
      <c r="AN3405" s="24" t="s">
        <v>59</v>
      </c>
      <c r="AO3405" s="24">
        <v>0</v>
      </c>
      <c r="AP3405" s="24"/>
      <c r="AQ3405" s="24" t="s">
        <v>13678</v>
      </c>
      <c r="AR3405" s="24" t="s">
        <v>13679</v>
      </c>
      <c r="AS3405" s="89">
        <f t="shared" si="685"/>
        <v>4</v>
      </c>
      <c r="AT3405" s="24"/>
    </row>
    <row r="3406" spans="1:46" x14ac:dyDescent="0.5">
      <c r="A3406" s="24">
        <v>3595</v>
      </c>
      <c r="B3406" s="24"/>
      <c r="C3406" s="24"/>
      <c r="D3406" s="111" t="s">
        <v>13680</v>
      </c>
      <c r="E3406" s="27" t="s">
        <v>5924</v>
      </c>
      <c r="F3406" s="77" t="str">
        <f t="shared" si="681"/>
        <v>Create Hope</v>
      </c>
      <c r="G3406" s="111" t="s">
        <v>13681</v>
      </c>
      <c r="H3406" s="24" t="s">
        <v>13313</v>
      </c>
      <c r="I3406" s="24" t="s">
        <v>13313</v>
      </c>
      <c r="J3406" s="111" t="s">
        <v>190</v>
      </c>
      <c r="K3406" s="111" t="s">
        <v>2234</v>
      </c>
      <c r="L3406" s="114">
        <v>46066</v>
      </c>
      <c r="M3406" s="114">
        <v>46430</v>
      </c>
      <c r="N3406" s="81">
        <f t="shared" si="683"/>
        <v>46795</v>
      </c>
      <c r="O3406" s="81" t="str">
        <f t="shared" ca="1" si="684"/>
        <v>Live</v>
      </c>
      <c r="P3406" s="81" t="str" cm="1">
        <f t="array" aca="1" ref="P3406" ca="1">_xlfn.IFS((N3406-TODAY())&gt;=547,"06 Expires over 18 months",(N3406-TODAY())&gt;=365,"05 Expires in 18 months",(N3406-TODAY())&gt;=183,"04 Expires in 12 months",(N3406-TODAY())&gt;=92,"03 Expires in 6 months",(N3406-TODAY())&gt;=31,"02 Expires in 3 months",(N3406-TODAY())&gt;=0,"01 Expires in 30 days",(N3406-TODAY())&gt;=-31,"01 Expired last 30 days",(N3406-TODAY())&gt;=-92,"02 Expired last 3 months",(N3406-TODAY())&gt;=-183,"03 Expired last 6 months",(N3406-TODAY())&gt;=-365,"04 Expired last 12 months",(N3406-TODAY())&gt;=-547,"05 Expired last 18 months",TRUE,"06 Expired over 18 months")</f>
        <v>05 Expires in 18 months</v>
      </c>
      <c r="Q3406" s="65">
        <v>5000</v>
      </c>
      <c r="R3406" s="84">
        <f t="shared" si="680"/>
        <v>9583.3333333333339</v>
      </c>
      <c r="S3406" s="77" t="str" cm="1">
        <f t="array" ref="S3406">_xlfn.IFS(R3406&gt;5000000,"Gold",R3406&gt;=500000,"Silver",R3406&gt;30000,"Bronze",TRUE,"Transactional")</f>
        <v>Transactional</v>
      </c>
      <c r="T3406" s="26"/>
      <c r="U3406" s="101"/>
      <c r="V3406" s="101"/>
      <c r="W3406" s="77" t="str">
        <f t="shared" si="682"/>
        <v>Yes</v>
      </c>
      <c r="X3406" s="77" t="str">
        <f>IFERROR(_xlfn.XLOOKUP(J3406&amp;"||"&amp;K3406,'Mapping Ref.'!$J$2:$J$538,'Mapping Ref.'!$K$2:$K$538),"")</f>
        <v>Childrens &amp; Adults</v>
      </c>
      <c r="Y3406" s="77" t="str" cm="1">
        <f t="array" ref="Y3406">_xlfn.IFS(R3406&gt;2000000,"For Publication",R3406&gt;100000,"PID",R3406&gt;30000,"RFQ",TRUE,"Transactional")</f>
        <v>Transactional</v>
      </c>
      <c r="Z3406" s="24" t="s">
        <v>8586</v>
      </c>
      <c r="AA3406" s="32">
        <v>12</v>
      </c>
      <c r="AB3406" s="24">
        <v>12</v>
      </c>
      <c r="AC3406" s="25">
        <v>46066</v>
      </c>
      <c r="AD3406" s="24" t="s">
        <v>58</v>
      </c>
      <c r="AE3406" s="24" t="s">
        <v>8375</v>
      </c>
      <c r="AF3406" s="24" t="s">
        <v>59</v>
      </c>
      <c r="AG3406" s="24" t="s">
        <v>59</v>
      </c>
      <c r="AH3406" s="24" t="s">
        <v>60</v>
      </c>
      <c r="AI3406" s="24" t="s">
        <v>13682</v>
      </c>
      <c r="AJ3406" s="24" t="s">
        <v>60</v>
      </c>
      <c r="AK3406" s="24" t="s">
        <v>101</v>
      </c>
      <c r="AL3406" s="24" t="s">
        <v>70</v>
      </c>
      <c r="AM3406" s="24" t="s">
        <v>59</v>
      </c>
      <c r="AN3406" s="24" t="s">
        <v>59</v>
      </c>
      <c r="AO3406" s="24">
        <v>0</v>
      </c>
      <c r="AP3406" s="24"/>
      <c r="AQ3406" s="24" t="s">
        <v>13681</v>
      </c>
      <c r="AR3406" s="24" t="s">
        <v>13683</v>
      </c>
      <c r="AS3406" s="89">
        <f t="shared" si="685"/>
        <v>23</v>
      </c>
      <c r="AT3406" s="24"/>
    </row>
    <row r="3407" spans="1:46" x14ac:dyDescent="0.5">
      <c r="A3407" s="24">
        <v>3596</v>
      </c>
      <c r="B3407" s="24"/>
      <c r="C3407" s="24"/>
      <c r="D3407" s="111" t="s">
        <v>8423</v>
      </c>
      <c r="E3407" s="27" t="s">
        <v>8424</v>
      </c>
      <c r="F3407" s="77" t="str">
        <f t="shared" si="681"/>
        <v>QUADIENT UK LIMITED</v>
      </c>
      <c r="G3407" s="111" t="s">
        <v>8425</v>
      </c>
      <c r="H3407" s="24" t="s">
        <v>880</v>
      </c>
      <c r="I3407" s="24" t="s">
        <v>880</v>
      </c>
      <c r="J3407" s="111" t="s">
        <v>52</v>
      </c>
      <c r="K3407" s="111" t="s">
        <v>8770</v>
      </c>
      <c r="L3407" s="114">
        <v>46110</v>
      </c>
      <c r="M3407" s="114">
        <v>48300</v>
      </c>
      <c r="N3407" s="81">
        <f t="shared" si="683"/>
        <v>48300</v>
      </c>
      <c r="O3407" s="81" t="str">
        <f t="shared" ca="1" si="684"/>
        <v>Live</v>
      </c>
      <c r="P3407" s="81" t="str" cm="1">
        <f t="array" aca="1" ref="P3407" ca="1">_xlfn.IFS((N3407-TODAY())&gt;=547,"06 Expires over 18 months",(N3407-TODAY())&gt;=365,"05 Expires in 18 months",(N3407-TODAY())&gt;=183,"04 Expires in 12 months",(N3407-TODAY())&gt;=92,"03 Expires in 6 months",(N3407-TODAY())&gt;=31,"02 Expires in 3 months",(N3407-TODAY())&gt;=0,"01 Expires in 30 days",(N3407-TODAY())&gt;=-31,"01 Expired last 30 days",(N3407-TODAY())&gt;=-92,"02 Expired last 3 months",(N3407-TODAY())&gt;=-183,"03 Expired last 6 months",(N3407-TODAY())&gt;=-365,"04 Expired last 12 months",(N3407-TODAY())&gt;=-547,"05 Expired last 18 months",TRUE,"06 Expired over 18 months")</f>
        <v>06 Expires over 18 months</v>
      </c>
      <c r="Q3407" s="65">
        <v>55352.800000000003</v>
      </c>
      <c r="R3407" s="84">
        <f t="shared" si="680"/>
        <v>327504.06666666671</v>
      </c>
      <c r="S3407" s="77" t="str" cm="1">
        <f t="array" ref="S3407">_xlfn.IFS(R3407&gt;5000000,"Gold",R3407&gt;=500000,"Silver",R3407&gt;30000,"Bronze",TRUE,"Transactional")</f>
        <v>Bronze</v>
      </c>
      <c r="T3407" s="26"/>
      <c r="U3407" s="101"/>
      <c r="V3407" s="101"/>
      <c r="W3407" s="77" t="str">
        <f t="shared" si="682"/>
        <v>No</v>
      </c>
      <c r="X3407" s="77" t="str">
        <f>IFERROR(_xlfn.XLOOKUP(J3407&amp;"||"&amp;K3407,'Mapping Ref.'!$J$2:$J$538,'Mapping Ref.'!$K$2:$K$538),"")</f>
        <v>Corporate</v>
      </c>
      <c r="Y3407" s="77" t="str" cm="1">
        <f t="array" ref="Y3407">_xlfn.IFS(R3407&gt;2000000,"For Publication",R3407&gt;100000,"PID",R3407&gt;30000,"RFQ",TRUE,"Transactional")</f>
        <v>PID</v>
      </c>
      <c r="Z3407" s="24" t="s">
        <v>2277</v>
      </c>
      <c r="AA3407" s="32">
        <v>72</v>
      </c>
      <c r="AB3407" s="24">
        <v>0</v>
      </c>
      <c r="AC3407" s="25">
        <v>46066</v>
      </c>
      <c r="AD3407" s="24" t="s">
        <v>326</v>
      </c>
      <c r="AE3407" s="24" t="s">
        <v>8415</v>
      </c>
      <c r="AF3407" s="24" t="s">
        <v>60</v>
      </c>
      <c r="AG3407" s="24" t="s">
        <v>60</v>
      </c>
      <c r="AH3407" s="24" t="s">
        <v>60</v>
      </c>
      <c r="AI3407" s="24">
        <v>2658324</v>
      </c>
      <c r="AJ3407" s="24" t="s">
        <v>60</v>
      </c>
      <c r="AK3407" s="24" t="s">
        <v>86</v>
      </c>
      <c r="AL3407" s="24" t="s">
        <v>12795</v>
      </c>
      <c r="AM3407" s="24" t="s">
        <v>60</v>
      </c>
      <c r="AN3407" s="24" t="s">
        <v>59</v>
      </c>
      <c r="AO3407" s="24">
        <v>0</v>
      </c>
      <c r="AP3407" s="24"/>
      <c r="AQ3407" s="24" t="s">
        <v>13684</v>
      </c>
      <c r="AR3407" s="24" t="s">
        <v>13685</v>
      </c>
      <c r="AS3407" s="89">
        <f t="shared" si="685"/>
        <v>71</v>
      </c>
      <c r="AT3407" s="24" t="s">
        <v>8427</v>
      </c>
    </row>
    <row r="3408" spans="1:46" x14ac:dyDescent="0.5">
      <c r="A3408" s="24">
        <v>3597</v>
      </c>
      <c r="B3408" s="24"/>
      <c r="C3408" s="24"/>
      <c r="D3408" s="111" t="s">
        <v>13686</v>
      </c>
      <c r="E3408" s="27" t="s">
        <v>5924</v>
      </c>
      <c r="F3408" s="77" t="str">
        <f t="shared" si="681"/>
        <v>The C.W Clinic Ltd</v>
      </c>
      <c r="G3408" s="111" t="s">
        <v>13687</v>
      </c>
      <c r="H3408" s="24" t="s">
        <v>13313</v>
      </c>
      <c r="I3408" s="24" t="s">
        <v>13313</v>
      </c>
      <c r="J3408" s="111" t="s">
        <v>190</v>
      </c>
      <c r="K3408" s="111" t="s">
        <v>2234</v>
      </c>
      <c r="L3408" s="114">
        <v>46077</v>
      </c>
      <c r="M3408" s="114">
        <v>46441</v>
      </c>
      <c r="N3408" s="81">
        <f t="shared" si="683"/>
        <v>46806</v>
      </c>
      <c r="O3408" s="81" t="str">
        <f t="shared" ca="1" si="684"/>
        <v>Live</v>
      </c>
      <c r="P3408" s="81" t="str" cm="1">
        <f t="array" aca="1" ref="P3408" ca="1">_xlfn.IFS((N3408-TODAY())&gt;=547,"06 Expires over 18 months",(N3408-TODAY())&gt;=365,"05 Expires in 18 months",(N3408-TODAY())&gt;=183,"04 Expires in 12 months",(N3408-TODAY())&gt;=92,"03 Expires in 6 months",(N3408-TODAY())&gt;=31,"02 Expires in 3 months",(N3408-TODAY())&gt;=0,"01 Expires in 30 days",(N3408-TODAY())&gt;=-31,"01 Expired last 30 days",(N3408-TODAY())&gt;=-92,"02 Expired last 3 months",(N3408-TODAY())&gt;=-183,"03 Expired last 6 months",(N3408-TODAY())&gt;=-365,"04 Expired last 12 months",(N3408-TODAY())&gt;=-547,"05 Expired last 18 months",TRUE,"06 Expired over 18 months")</f>
        <v>05 Expires in 18 months</v>
      </c>
      <c r="Q3408" s="65">
        <v>5000</v>
      </c>
      <c r="R3408" s="84">
        <f t="shared" ref="R3408:R3439" si="686">MAX(Q3408,Q3408*N(AS3408)/12)</f>
        <v>9583.3333333333339</v>
      </c>
      <c r="S3408" s="77" t="str" cm="1">
        <f t="array" ref="S3408">_xlfn.IFS(R3408&gt;5000000,"Gold",R3408&gt;=500000,"Silver",R3408&gt;30000,"Bronze",TRUE,"Transactional")</f>
        <v>Transactional</v>
      </c>
      <c r="T3408" s="26"/>
      <c r="U3408" s="101"/>
      <c r="V3408" s="101"/>
      <c r="W3408" s="77" t="str">
        <f t="shared" si="682"/>
        <v>Yes</v>
      </c>
      <c r="X3408" s="77" t="str">
        <f>IFERROR(_xlfn.XLOOKUP(J3408&amp;"||"&amp;K3408,'Mapping Ref.'!$J$2:$J$538,'Mapping Ref.'!$K$2:$K$538),"")</f>
        <v>Childrens &amp; Adults</v>
      </c>
      <c r="Y3408" s="77" t="str" cm="1">
        <f t="array" ref="Y3408">_xlfn.IFS(R3408&gt;2000000,"For Publication",R3408&gt;100000,"PID",R3408&gt;30000,"RFQ",TRUE,"Transactional")</f>
        <v>Transactional</v>
      </c>
      <c r="Z3408" s="24" t="s">
        <v>8586</v>
      </c>
      <c r="AA3408" s="32">
        <v>12</v>
      </c>
      <c r="AB3408" s="24">
        <v>12</v>
      </c>
      <c r="AC3408" s="25">
        <v>46069</v>
      </c>
      <c r="AD3408" s="24" t="s">
        <v>58</v>
      </c>
      <c r="AE3408" s="24" t="s">
        <v>8375</v>
      </c>
      <c r="AF3408" s="24" t="s">
        <v>59</v>
      </c>
      <c r="AG3408" s="24" t="s">
        <v>59</v>
      </c>
      <c r="AH3408" s="24" t="s">
        <v>60</v>
      </c>
      <c r="AI3408" s="24">
        <v>16303494</v>
      </c>
      <c r="AJ3408" s="24" t="s">
        <v>60</v>
      </c>
      <c r="AK3408" s="24" t="s">
        <v>101</v>
      </c>
      <c r="AL3408" s="24" t="s">
        <v>70</v>
      </c>
      <c r="AM3408" s="24" t="s">
        <v>59</v>
      </c>
      <c r="AN3408" s="24" t="s">
        <v>59</v>
      </c>
      <c r="AO3408" s="24">
        <v>0</v>
      </c>
      <c r="AP3408" s="24"/>
      <c r="AQ3408" s="24" t="s">
        <v>13687</v>
      </c>
      <c r="AR3408" s="24" t="s">
        <v>13688</v>
      </c>
      <c r="AS3408" s="89">
        <f t="shared" si="685"/>
        <v>23</v>
      </c>
      <c r="AT3408" s="24"/>
    </row>
    <row r="3409" spans="1:46" x14ac:dyDescent="0.5">
      <c r="A3409" s="24">
        <v>3598</v>
      </c>
      <c r="B3409" s="24"/>
      <c r="C3409" s="24"/>
      <c r="D3409" s="111" t="s">
        <v>4119</v>
      </c>
      <c r="E3409" s="27" t="s">
        <v>13689</v>
      </c>
      <c r="F3409" s="77" t="str">
        <f t="shared" si="681"/>
        <v>SUPER SMASHING LIMITED T/A BLINK</v>
      </c>
      <c r="G3409" s="111" t="s">
        <v>4119</v>
      </c>
      <c r="H3409" s="24" t="s">
        <v>3282</v>
      </c>
      <c r="I3409" s="24" t="s">
        <v>10463</v>
      </c>
      <c r="J3409" s="111" t="s">
        <v>107</v>
      </c>
      <c r="K3409" s="111" t="s">
        <v>3283</v>
      </c>
      <c r="L3409" s="114">
        <v>46069</v>
      </c>
      <c r="M3409" s="114">
        <v>47164</v>
      </c>
      <c r="N3409" s="81">
        <f t="shared" si="683"/>
        <v>47164</v>
      </c>
      <c r="O3409" s="81" t="str">
        <f t="shared" ca="1" si="684"/>
        <v>Live</v>
      </c>
      <c r="P3409" s="81" t="str" cm="1">
        <f t="array" aca="1" ref="P3409" ca="1">_xlfn.IFS((N3409-TODAY())&gt;=547,"06 Expires over 18 months",(N3409-TODAY())&gt;=365,"05 Expires in 18 months",(N3409-TODAY())&gt;=183,"04 Expires in 12 months",(N3409-TODAY())&gt;=92,"03 Expires in 6 months",(N3409-TODAY())&gt;=31,"02 Expires in 3 months",(N3409-TODAY())&gt;=0,"01 Expires in 30 days",(N3409-TODAY())&gt;=-31,"01 Expired last 30 days",(N3409-TODAY())&gt;=-92,"02 Expired last 3 months",(N3409-TODAY())&gt;=-183,"03 Expired last 6 months",(N3409-TODAY())&gt;=-365,"04 Expired last 12 months",(N3409-TODAY())&gt;=-547,"05 Expired last 18 months",TRUE,"06 Expired over 18 months")</f>
        <v>06 Expires over 18 months</v>
      </c>
      <c r="Q3409" s="65">
        <v>23000</v>
      </c>
      <c r="R3409" s="84">
        <f t="shared" si="686"/>
        <v>67083.333333333328</v>
      </c>
      <c r="S3409" s="77" t="str" cm="1">
        <f t="array" ref="S3409">_xlfn.IFS(R3409&gt;5000000,"Gold",R3409&gt;=500000,"Silver",R3409&gt;30000,"Bronze",TRUE,"Transactional")</f>
        <v>Bronze</v>
      </c>
      <c r="T3409" s="26"/>
      <c r="U3409" s="101"/>
      <c r="V3409" s="101"/>
      <c r="W3409" s="77" t="str">
        <f t="shared" si="682"/>
        <v>No</v>
      </c>
      <c r="X3409" s="77" t="str">
        <f>IFERROR(_xlfn.XLOOKUP(J3409&amp;"||"&amp;K3409,'Mapping Ref.'!$J$2:$J$538,'Mapping Ref.'!$K$2:$K$538),"")</f>
        <v>Construction &amp; Estates</v>
      </c>
      <c r="Y3409" s="77" t="str" cm="1">
        <f t="array" ref="Y3409">_xlfn.IFS(R3409&gt;2000000,"For Publication",R3409&gt;100000,"PID",R3409&gt;30000,"RFQ",TRUE,"Transactional")</f>
        <v>RFQ</v>
      </c>
      <c r="Z3409" s="24" t="s">
        <v>2277</v>
      </c>
      <c r="AA3409" s="32">
        <v>36</v>
      </c>
      <c r="AB3409" s="24">
        <v>0</v>
      </c>
      <c r="AC3409" s="25">
        <v>46069</v>
      </c>
      <c r="AD3409" s="24" t="s">
        <v>58</v>
      </c>
      <c r="AE3409" s="24" t="s">
        <v>8375</v>
      </c>
      <c r="AF3409" s="24" t="s">
        <v>60</v>
      </c>
      <c r="AG3409" s="24" t="s">
        <v>59</v>
      </c>
      <c r="AH3409" s="24" t="s">
        <v>60</v>
      </c>
      <c r="AI3409" s="24">
        <v>8817286</v>
      </c>
      <c r="AJ3409" s="24" t="s">
        <v>59</v>
      </c>
      <c r="AK3409" s="24" t="s">
        <v>101</v>
      </c>
      <c r="AL3409" s="24" t="s">
        <v>70</v>
      </c>
      <c r="AM3409" s="24" t="s">
        <v>60</v>
      </c>
      <c r="AN3409" s="24" t="s">
        <v>59</v>
      </c>
      <c r="AO3409" s="24">
        <v>0</v>
      </c>
      <c r="AP3409" s="24"/>
      <c r="AQ3409" s="24" t="s">
        <v>13690</v>
      </c>
      <c r="AR3409" s="24" t="s">
        <v>13691</v>
      </c>
      <c r="AS3409" s="89">
        <f t="shared" si="685"/>
        <v>35</v>
      </c>
      <c r="AT3409" s="24" t="s">
        <v>4119</v>
      </c>
    </row>
    <row r="3410" spans="1:46" x14ac:dyDescent="0.5">
      <c r="A3410" s="24">
        <v>3599</v>
      </c>
      <c r="B3410" s="24"/>
      <c r="C3410" s="24"/>
      <c r="D3410" s="111" t="s">
        <v>7254</v>
      </c>
      <c r="E3410" s="27" t="s">
        <v>13692</v>
      </c>
      <c r="F3410" s="77" t="str">
        <f t="shared" si="681"/>
        <v>R T MACHINERY LIMITED</v>
      </c>
      <c r="G3410" s="111" t="s">
        <v>7254</v>
      </c>
      <c r="H3410" s="24" t="s">
        <v>3282</v>
      </c>
      <c r="I3410" s="24" t="s">
        <v>10463</v>
      </c>
      <c r="J3410" s="111" t="s">
        <v>107</v>
      </c>
      <c r="K3410" s="111" t="s">
        <v>3283</v>
      </c>
      <c r="L3410" s="114">
        <v>46069</v>
      </c>
      <c r="M3410" s="114">
        <v>47164</v>
      </c>
      <c r="N3410" s="81">
        <f t="shared" si="683"/>
        <v>47164</v>
      </c>
      <c r="O3410" s="81" t="str">
        <f t="shared" ca="1" si="684"/>
        <v>Live</v>
      </c>
      <c r="P3410" s="81" t="str" cm="1">
        <f t="array" aca="1" ref="P3410" ca="1">_xlfn.IFS((N3410-TODAY())&gt;=547,"06 Expires over 18 months",(N3410-TODAY())&gt;=365,"05 Expires in 18 months",(N3410-TODAY())&gt;=183,"04 Expires in 12 months",(N3410-TODAY())&gt;=92,"03 Expires in 6 months",(N3410-TODAY())&gt;=31,"02 Expires in 3 months",(N3410-TODAY())&gt;=0,"01 Expires in 30 days",(N3410-TODAY())&gt;=-31,"01 Expired last 30 days",(N3410-TODAY())&gt;=-92,"02 Expired last 3 months",(N3410-TODAY())&gt;=-183,"03 Expired last 6 months",(N3410-TODAY())&gt;=-365,"04 Expired last 12 months",(N3410-TODAY())&gt;=-547,"05 Expired last 18 months",TRUE,"06 Expired over 18 months")</f>
        <v>06 Expires over 18 months</v>
      </c>
      <c r="Q3410" s="65">
        <v>24999</v>
      </c>
      <c r="R3410" s="84">
        <f t="shared" si="686"/>
        <v>72913.75</v>
      </c>
      <c r="S3410" s="77" t="str" cm="1">
        <f t="array" ref="S3410">_xlfn.IFS(R3410&gt;5000000,"Gold",R3410&gt;=500000,"Silver",R3410&gt;30000,"Bronze",TRUE,"Transactional")</f>
        <v>Bronze</v>
      </c>
      <c r="T3410" s="26"/>
      <c r="U3410" s="101"/>
      <c r="V3410" s="101"/>
      <c r="W3410" s="77" t="str">
        <f t="shared" si="682"/>
        <v>No</v>
      </c>
      <c r="X3410" s="77" t="str">
        <f>IFERROR(_xlfn.XLOOKUP(J3410&amp;"||"&amp;K3410,'Mapping Ref.'!$J$2:$J$538,'Mapping Ref.'!$K$2:$K$538),"")</f>
        <v>Construction &amp; Estates</v>
      </c>
      <c r="Y3410" s="77" t="str" cm="1">
        <f t="array" ref="Y3410">_xlfn.IFS(R3410&gt;2000000,"For Publication",R3410&gt;100000,"PID",R3410&gt;30000,"RFQ",TRUE,"Transactional")</f>
        <v>RFQ</v>
      </c>
      <c r="Z3410" s="24" t="s">
        <v>2277</v>
      </c>
      <c r="AA3410" s="32">
        <v>36</v>
      </c>
      <c r="AB3410" s="24">
        <v>0</v>
      </c>
      <c r="AC3410" s="25">
        <v>46069</v>
      </c>
      <c r="AD3410" s="24" t="s">
        <v>58</v>
      </c>
      <c r="AE3410" s="24" t="s">
        <v>8375</v>
      </c>
      <c r="AF3410" s="24" t="s">
        <v>60</v>
      </c>
      <c r="AG3410" s="24" t="s">
        <v>59</v>
      </c>
      <c r="AH3410" s="24" t="s">
        <v>59</v>
      </c>
      <c r="AI3410" s="24">
        <v>5003780</v>
      </c>
      <c r="AJ3410" s="24" t="s">
        <v>59</v>
      </c>
      <c r="AK3410" s="24" t="s">
        <v>101</v>
      </c>
      <c r="AL3410" s="24" t="s">
        <v>12795</v>
      </c>
      <c r="AM3410" s="24" t="s">
        <v>60</v>
      </c>
      <c r="AN3410" s="24" t="s">
        <v>59</v>
      </c>
      <c r="AO3410" s="24">
        <v>0</v>
      </c>
      <c r="AP3410" s="24"/>
      <c r="AQ3410" s="24" t="s">
        <v>13693</v>
      </c>
      <c r="AR3410" s="24" t="s">
        <v>13694</v>
      </c>
      <c r="AS3410" s="89">
        <f t="shared" si="685"/>
        <v>35</v>
      </c>
      <c r="AT3410" s="24"/>
    </row>
    <row r="3411" spans="1:46" x14ac:dyDescent="0.5">
      <c r="A3411" s="24">
        <v>3601</v>
      </c>
      <c r="B3411" s="24"/>
      <c r="C3411" s="24"/>
      <c r="D3411" s="111" t="s">
        <v>3484</v>
      </c>
      <c r="E3411" s="27" t="s">
        <v>3483</v>
      </c>
      <c r="F3411" s="77" t="str">
        <f t="shared" si="681"/>
        <v>AMETHYST HORTICULTURE LIMITED</v>
      </c>
      <c r="G3411" s="111" t="s">
        <v>3484</v>
      </c>
      <c r="H3411" s="24" t="s">
        <v>50</v>
      </c>
      <c r="I3411" s="24" t="s">
        <v>10463</v>
      </c>
      <c r="J3411" s="111" t="s">
        <v>107</v>
      </c>
      <c r="K3411" s="111" t="s">
        <v>3283</v>
      </c>
      <c r="L3411" s="114">
        <v>46070</v>
      </c>
      <c r="M3411" s="114">
        <v>47165</v>
      </c>
      <c r="N3411" s="81">
        <f t="shared" si="683"/>
        <v>47165</v>
      </c>
      <c r="O3411" s="81" t="str">
        <f t="shared" ca="1" si="684"/>
        <v>Live</v>
      </c>
      <c r="P3411" s="81" t="str" cm="1">
        <f t="array" aca="1" ref="P3411" ca="1">_xlfn.IFS((N3411-TODAY())&gt;=547,"06 Expires over 18 months",(N3411-TODAY())&gt;=365,"05 Expires in 18 months",(N3411-TODAY())&gt;=183,"04 Expires in 12 months",(N3411-TODAY())&gt;=92,"03 Expires in 6 months",(N3411-TODAY())&gt;=31,"02 Expires in 3 months",(N3411-TODAY())&gt;=0,"01 Expires in 30 days",(N3411-TODAY())&gt;=-31,"01 Expired last 30 days",(N3411-TODAY())&gt;=-92,"02 Expired last 3 months",(N3411-TODAY())&gt;=-183,"03 Expired last 6 months",(N3411-TODAY())&gt;=-365,"04 Expired last 12 months",(N3411-TODAY())&gt;=-547,"05 Expired last 18 months",TRUE,"06 Expired over 18 months")</f>
        <v>06 Expires over 18 months</v>
      </c>
      <c r="Q3411" s="65">
        <v>6999</v>
      </c>
      <c r="R3411" s="84">
        <f t="shared" si="686"/>
        <v>20413.75</v>
      </c>
      <c r="S3411" s="77" t="str" cm="1">
        <f t="array" ref="S3411">_xlfn.IFS(R3411&gt;5000000,"Gold",R3411&gt;=500000,"Silver",R3411&gt;30000,"Bronze",TRUE,"Transactional")</f>
        <v>Transactional</v>
      </c>
      <c r="T3411" s="26"/>
      <c r="U3411" s="101"/>
      <c r="V3411" s="101"/>
      <c r="W3411" s="77" t="str">
        <f t="shared" si="682"/>
        <v>No</v>
      </c>
      <c r="X3411" s="77" t="str">
        <f>IFERROR(_xlfn.XLOOKUP(J3411&amp;"||"&amp;K3411,'Mapping Ref.'!$J$2:$J$538,'Mapping Ref.'!$K$2:$K$538),"")</f>
        <v>Construction &amp; Estates</v>
      </c>
      <c r="Y3411" s="77" t="str" cm="1">
        <f t="array" ref="Y3411">_xlfn.IFS(R3411&gt;2000000,"For Publication",R3411&gt;100000,"PID",R3411&gt;30000,"RFQ",TRUE,"Transactional")</f>
        <v>Transactional</v>
      </c>
      <c r="Z3411" s="24" t="s">
        <v>2277</v>
      </c>
      <c r="AA3411" s="32">
        <v>36</v>
      </c>
      <c r="AB3411" s="24">
        <v>0</v>
      </c>
      <c r="AC3411" s="25">
        <v>46070</v>
      </c>
      <c r="AD3411" s="24" t="s">
        <v>58</v>
      </c>
      <c r="AE3411" s="24" t="s">
        <v>8375</v>
      </c>
      <c r="AF3411" s="24" t="s">
        <v>59</v>
      </c>
      <c r="AG3411" s="24" t="s">
        <v>60</v>
      </c>
      <c r="AH3411" s="24" t="s">
        <v>59</v>
      </c>
      <c r="AI3411" s="24">
        <v>4464660</v>
      </c>
      <c r="AJ3411" s="24" t="s">
        <v>59</v>
      </c>
      <c r="AK3411" s="24" t="s">
        <v>101</v>
      </c>
      <c r="AL3411" s="24" t="s">
        <v>8595</v>
      </c>
      <c r="AM3411" s="24" t="s">
        <v>60</v>
      </c>
      <c r="AN3411" s="24" t="s">
        <v>59</v>
      </c>
      <c r="AO3411" s="24">
        <v>0</v>
      </c>
      <c r="AP3411" s="24"/>
      <c r="AQ3411" s="24" t="s">
        <v>13695</v>
      </c>
      <c r="AR3411" s="24" t="s">
        <v>13696</v>
      </c>
      <c r="AS3411" s="89">
        <f t="shared" si="685"/>
        <v>35</v>
      </c>
      <c r="AT3411" s="24" t="s">
        <v>3484</v>
      </c>
    </row>
    <row r="3412" spans="1:46" x14ac:dyDescent="0.5">
      <c r="A3412" s="24">
        <v>3602</v>
      </c>
      <c r="B3412" s="24"/>
      <c r="C3412" s="24"/>
      <c r="D3412" s="111" t="s">
        <v>13697</v>
      </c>
      <c r="E3412" s="27" t="s">
        <v>13698</v>
      </c>
      <c r="F3412" s="77" t="str">
        <f t="shared" si="681"/>
        <v>FARID HILLEND ENGINEERING LIMITED</v>
      </c>
      <c r="G3412" s="111" t="s">
        <v>13697</v>
      </c>
      <c r="H3412" s="24" t="s">
        <v>3282</v>
      </c>
      <c r="I3412" s="24" t="s">
        <v>10463</v>
      </c>
      <c r="J3412" s="111" t="s">
        <v>107</v>
      </c>
      <c r="K3412" s="111" t="s">
        <v>3283</v>
      </c>
      <c r="L3412" s="114">
        <v>46070</v>
      </c>
      <c r="M3412" s="114">
        <v>47165</v>
      </c>
      <c r="N3412" s="81">
        <f t="shared" si="683"/>
        <v>47165</v>
      </c>
      <c r="O3412" s="81" t="str">
        <f t="shared" ca="1" si="684"/>
        <v>Live</v>
      </c>
      <c r="P3412" s="81" t="str" cm="1">
        <f t="array" aca="1" ref="P3412" ca="1">_xlfn.IFS((N3412-TODAY())&gt;=547,"06 Expires over 18 months",(N3412-TODAY())&gt;=365,"05 Expires in 18 months",(N3412-TODAY())&gt;=183,"04 Expires in 12 months",(N3412-TODAY())&gt;=92,"03 Expires in 6 months",(N3412-TODAY())&gt;=31,"02 Expires in 3 months",(N3412-TODAY())&gt;=0,"01 Expires in 30 days",(N3412-TODAY())&gt;=-31,"01 Expired last 30 days",(N3412-TODAY())&gt;=-92,"02 Expired last 3 months",(N3412-TODAY())&gt;=-183,"03 Expired last 6 months",(N3412-TODAY())&gt;=-365,"04 Expired last 12 months",(N3412-TODAY())&gt;=-547,"05 Expired last 18 months",TRUE,"06 Expired over 18 months")</f>
        <v>06 Expires over 18 months</v>
      </c>
      <c r="Q3412" s="65">
        <v>24999</v>
      </c>
      <c r="R3412" s="84">
        <f t="shared" si="686"/>
        <v>72913.75</v>
      </c>
      <c r="S3412" s="77" t="str" cm="1">
        <f t="array" ref="S3412">_xlfn.IFS(R3412&gt;5000000,"Gold",R3412&gt;=500000,"Silver",R3412&gt;30000,"Bronze",TRUE,"Transactional")</f>
        <v>Bronze</v>
      </c>
      <c r="T3412" s="26"/>
      <c r="U3412" s="101"/>
      <c r="V3412" s="101"/>
      <c r="W3412" s="77" t="str">
        <f t="shared" si="682"/>
        <v>No</v>
      </c>
      <c r="X3412" s="77" t="str">
        <f>IFERROR(_xlfn.XLOOKUP(J3412&amp;"||"&amp;K3412,'Mapping Ref.'!$J$2:$J$538,'Mapping Ref.'!$K$2:$K$538),"")</f>
        <v>Construction &amp; Estates</v>
      </c>
      <c r="Y3412" s="77" t="str" cm="1">
        <f t="array" ref="Y3412">_xlfn.IFS(R3412&gt;2000000,"For Publication",R3412&gt;100000,"PID",R3412&gt;30000,"RFQ",TRUE,"Transactional")</f>
        <v>RFQ</v>
      </c>
      <c r="Z3412" s="24" t="s">
        <v>2277</v>
      </c>
      <c r="AA3412" s="32">
        <v>36</v>
      </c>
      <c r="AB3412" s="24">
        <v>0</v>
      </c>
      <c r="AC3412" s="25">
        <v>46070</v>
      </c>
      <c r="AD3412" s="24" t="s">
        <v>58</v>
      </c>
      <c r="AE3412" s="24" t="s">
        <v>8375</v>
      </c>
      <c r="AF3412" s="24" t="s">
        <v>60</v>
      </c>
      <c r="AG3412" s="24" t="s">
        <v>59</v>
      </c>
      <c r="AH3412" s="24" t="s">
        <v>60</v>
      </c>
      <c r="AI3412" s="24" t="s">
        <v>13699</v>
      </c>
      <c r="AJ3412" s="24" t="s">
        <v>59</v>
      </c>
      <c r="AK3412" s="24" t="s">
        <v>101</v>
      </c>
      <c r="AL3412" s="24" t="s">
        <v>12668</v>
      </c>
      <c r="AM3412" s="24" t="s">
        <v>60</v>
      </c>
      <c r="AN3412" s="24" t="s">
        <v>59</v>
      </c>
      <c r="AO3412" s="24">
        <v>0</v>
      </c>
      <c r="AP3412" s="24"/>
      <c r="AQ3412" s="24" t="s">
        <v>13700</v>
      </c>
      <c r="AR3412" s="24" t="s">
        <v>13701</v>
      </c>
      <c r="AS3412" s="89">
        <f t="shared" si="685"/>
        <v>35</v>
      </c>
      <c r="AT3412" s="24"/>
    </row>
    <row r="3413" spans="1:46" x14ac:dyDescent="0.5">
      <c r="A3413" s="24">
        <v>3603</v>
      </c>
      <c r="B3413" s="24"/>
      <c r="C3413" s="24"/>
      <c r="D3413" s="111" t="s">
        <v>7172</v>
      </c>
      <c r="E3413" s="27" t="s">
        <v>7173</v>
      </c>
      <c r="F3413" s="77" t="str">
        <f t="shared" si="681"/>
        <v>BARBOUR EHS LIMITED</v>
      </c>
      <c r="G3413" s="111" t="s">
        <v>7172</v>
      </c>
      <c r="H3413" s="24" t="s">
        <v>3282</v>
      </c>
      <c r="I3413" s="24" t="s">
        <v>10463</v>
      </c>
      <c r="J3413" s="111" t="s">
        <v>107</v>
      </c>
      <c r="K3413" s="111" t="s">
        <v>3283</v>
      </c>
      <c r="L3413" s="114">
        <v>46070</v>
      </c>
      <c r="M3413" s="114">
        <v>47165</v>
      </c>
      <c r="N3413" s="81">
        <f t="shared" si="683"/>
        <v>47165</v>
      </c>
      <c r="O3413" s="81" t="str">
        <f t="shared" ca="1" si="684"/>
        <v>Live</v>
      </c>
      <c r="P3413" s="81" t="str" cm="1">
        <f t="array" aca="1" ref="P3413" ca="1">_xlfn.IFS((N3413-TODAY())&gt;=547,"06 Expires over 18 months",(N3413-TODAY())&gt;=365,"05 Expires in 18 months",(N3413-TODAY())&gt;=183,"04 Expires in 12 months",(N3413-TODAY())&gt;=92,"03 Expires in 6 months",(N3413-TODAY())&gt;=31,"02 Expires in 3 months",(N3413-TODAY())&gt;=0,"01 Expires in 30 days",(N3413-TODAY())&gt;=-31,"01 Expired last 30 days",(N3413-TODAY())&gt;=-92,"02 Expired last 3 months",(N3413-TODAY())&gt;=-183,"03 Expired last 6 months",(N3413-TODAY())&gt;=-365,"04 Expired last 12 months",(N3413-TODAY())&gt;=-547,"05 Expired last 18 months",TRUE,"06 Expired over 18 months")</f>
        <v>06 Expires over 18 months</v>
      </c>
      <c r="Q3413" s="65">
        <v>8333</v>
      </c>
      <c r="R3413" s="84">
        <f t="shared" si="686"/>
        <v>24304.583333333332</v>
      </c>
      <c r="S3413" s="77" t="str" cm="1">
        <f t="array" ref="S3413">_xlfn.IFS(R3413&gt;5000000,"Gold",R3413&gt;=500000,"Silver",R3413&gt;30000,"Bronze",TRUE,"Transactional")</f>
        <v>Transactional</v>
      </c>
      <c r="T3413" s="26"/>
      <c r="U3413" s="101"/>
      <c r="V3413" s="101"/>
      <c r="W3413" s="77" t="str">
        <f t="shared" si="682"/>
        <v>No</v>
      </c>
      <c r="X3413" s="77" t="str">
        <f>IFERROR(_xlfn.XLOOKUP(J3413&amp;"||"&amp;K3413,'Mapping Ref.'!$J$2:$J$538,'Mapping Ref.'!$K$2:$K$538),"")</f>
        <v>Construction &amp; Estates</v>
      </c>
      <c r="Y3413" s="77" t="str" cm="1">
        <f t="array" ref="Y3413">_xlfn.IFS(R3413&gt;2000000,"For Publication",R3413&gt;100000,"PID",R3413&gt;30000,"RFQ",TRUE,"Transactional")</f>
        <v>Transactional</v>
      </c>
      <c r="Z3413" s="24" t="s">
        <v>2277</v>
      </c>
      <c r="AA3413" s="32">
        <v>36</v>
      </c>
      <c r="AB3413" s="24">
        <v>0</v>
      </c>
      <c r="AC3413" s="25">
        <v>46070</v>
      </c>
      <c r="AD3413" s="24" t="s">
        <v>58</v>
      </c>
      <c r="AE3413" s="24" t="s">
        <v>8375</v>
      </c>
      <c r="AF3413" s="24" t="s">
        <v>60</v>
      </c>
      <c r="AG3413" s="24" t="s">
        <v>59</v>
      </c>
      <c r="AH3413" s="24" t="s">
        <v>59</v>
      </c>
      <c r="AI3413" s="24">
        <v>13425399</v>
      </c>
      <c r="AJ3413" s="24" t="s">
        <v>59</v>
      </c>
      <c r="AK3413" s="24" t="s">
        <v>101</v>
      </c>
      <c r="AL3413" s="24" t="s">
        <v>70</v>
      </c>
      <c r="AM3413" s="24" t="s">
        <v>60</v>
      </c>
      <c r="AN3413" s="24" t="s">
        <v>59</v>
      </c>
      <c r="AO3413" s="24">
        <v>0</v>
      </c>
      <c r="AP3413" s="24"/>
      <c r="AQ3413" s="24" t="s">
        <v>7175</v>
      </c>
      <c r="AR3413" s="24" t="s">
        <v>7176</v>
      </c>
      <c r="AS3413" s="89">
        <f t="shared" si="685"/>
        <v>35</v>
      </c>
      <c r="AT3413" s="24" t="s">
        <v>7172</v>
      </c>
    </row>
    <row r="3414" spans="1:46" x14ac:dyDescent="0.5">
      <c r="A3414" s="24">
        <v>3604</v>
      </c>
      <c r="B3414" s="24"/>
      <c r="C3414" s="24"/>
      <c r="D3414" s="111" t="s">
        <v>13702</v>
      </c>
      <c r="E3414" s="27" t="s">
        <v>13703</v>
      </c>
      <c r="F3414" s="77" t="str">
        <f t="shared" si="681"/>
        <v>Grant Air Ltd</v>
      </c>
      <c r="G3414" s="111" t="s">
        <v>13704</v>
      </c>
      <c r="H3414" s="24" t="s">
        <v>3729</v>
      </c>
      <c r="I3414" s="24" t="s">
        <v>1128</v>
      </c>
      <c r="J3414" s="111" t="s">
        <v>321</v>
      </c>
      <c r="K3414" s="111" t="s">
        <v>3201</v>
      </c>
      <c r="L3414" s="114">
        <v>46042</v>
      </c>
      <c r="M3414" s="114">
        <v>46132</v>
      </c>
      <c r="N3414" s="81">
        <f t="shared" si="683"/>
        <v>46132</v>
      </c>
      <c r="O3414" s="81" t="str">
        <f t="shared" ca="1" si="684"/>
        <v>Expired</v>
      </c>
      <c r="P3414" s="81" t="str" cm="1">
        <f t="array" aca="1" ref="P3414" ca="1">_xlfn.IFS((N3414-TODAY())&gt;=547,"06 Expires over 18 months",(N3414-TODAY())&gt;=365,"05 Expires in 18 months",(N3414-TODAY())&gt;=183,"04 Expires in 12 months",(N3414-TODAY())&gt;=92,"03 Expires in 6 months",(N3414-TODAY())&gt;=31,"02 Expires in 3 months",(N3414-TODAY())&gt;=0,"01 Expires in 30 days",(N3414-TODAY())&gt;=-31,"01 Expired last 30 days",(N3414-TODAY())&gt;=-92,"02 Expired last 3 months",(N3414-TODAY())&gt;=-183,"03 Expired last 6 months",(N3414-TODAY())&gt;=-365,"04 Expired last 12 months",(N3414-TODAY())&gt;=-547,"05 Expired last 18 months",TRUE,"06 Expired over 18 months")</f>
        <v>03 Expired last 6 months</v>
      </c>
      <c r="Q3414" s="65">
        <v>0</v>
      </c>
      <c r="R3414" s="84">
        <f t="shared" si="686"/>
        <v>0</v>
      </c>
      <c r="S3414" s="77" t="str" cm="1">
        <f t="array" ref="S3414">_xlfn.IFS(R3414&gt;5000000,"Gold",R3414&gt;=500000,"Silver",R3414&gt;30000,"Bronze",TRUE,"Transactional")</f>
        <v>Transactional</v>
      </c>
      <c r="T3414" s="26"/>
      <c r="U3414" s="101"/>
      <c r="V3414" s="101"/>
      <c r="W3414" s="77" t="str">
        <f t="shared" si="682"/>
        <v>No</v>
      </c>
      <c r="X3414" s="77" t="str">
        <f>IFERROR(_xlfn.XLOOKUP(J3414&amp;"||"&amp;K3414,'Mapping Ref.'!$J$2:$J$538,'Mapping Ref.'!$K$2:$K$538),"")</f>
        <v>Corporate</v>
      </c>
      <c r="Y3414" s="77" t="str" cm="1">
        <f t="array" ref="Y3414">_xlfn.IFS(R3414&gt;2000000,"For Publication",R3414&gt;100000,"PID",R3414&gt;30000,"RFQ",TRUE,"Transactional")</f>
        <v>Transactional</v>
      </c>
      <c r="Z3414" s="24" t="s">
        <v>2277</v>
      </c>
      <c r="AA3414" s="32">
        <v>0</v>
      </c>
      <c r="AB3414" s="24">
        <v>0</v>
      </c>
      <c r="AC3414" s="25">
        <v>46070</v>
      </c>
      <c r="AD3414" s="24" t="s">
        <v>58</v>
      </c>
      <c r="AE3414" s="24" t="s">
        <v>9432</v>
      </c>
      <c r="AF3414" s="24" t="s">
        <v>60</v>
      </c>
      <c r="AG3414" s="24" t="s">
        <v>60</v>
      </c>
      <c r="AH3414" s="24" t="s">
        <v>60</v>
      </c>
      <c r="AI3414" s="24">
        <v>14576453</v>
      </c>
      <c r="AJ3414" s="24" t="s">
        <v>59</v>
      </c>
      <c r="AK3414" s="24" t="s">
        <v>101</v>
      </c>
      <c r="AL3414" s="24" t="s">
        <v>70</v>
      </c>
      <c r="AM3414" s="24" t="s">
        <v>60</v>
      </c>
      <c r="AN3414" s="24" t="s">
        <v>59</v>
      </c>
      <c r="AO3414" s="24">
        <v>0</v>
      </c>
      <c r="AP3414" s="24" t="s">
        <v>8471</v>
      </c>
      <c r="AQ3414" s="24" t="s">
        <v>13705</v>
      </c>
      <c r="AR3414" s="24" t="s">
        <v>13706</v>
      </c>
      <c r="AS3414" s="89">
        <f t="shared" si="685"/>
        <v>3</v>
      </c>
      <c r="AT3414" s="24"/>
    </row>
    <row r="3415" spans="1:46" x14ac:dyDescent="0.5">
      <c r="A3415" s="24">
        <v>3605</v>
      </c>
      <c r="B3415" s="24"/>
      <c r="C3415" s="24"/>
      <c r="D3415" s="111" t="s">
        <v>13707</v>
      </c>
      <c r="E3415" s="27" t="s">
        <v>5924</v>
      </c>
      <c r="F3415" s="77" t="str">
        <f t="shared" si="681"/>
        <v>Catherine MacGregor</v>
      </c>
      <c r="G3415" s="111" t="s">
        <v>13708</v>
      </c>
      <c r="H3415" s="24" t="s">
        <v>13313</v>
      </c>
      <c r="I3415" s="24" t="s">
        <v>13313</v>
      </c>
      <c r="J3415" s="111" t="s">
        <v>190</v>
      </c>
      <c r="K3415" s="111" t="s">
        <v>2234</v>
      </c>
      <c r="L3415" s="114">
        <v>46070</v>
      </c>
      <c r="M3415" s="114">
        <v>46434</v>
      </c>
      <c r="N3415" s="81">
        <f t="shared" si="683"/>
        <v>46799</v>
      </c>
      <c r="O3415" s="81" t="str">
        <f t="shared" ca="1" si="684"/>
        <v>Live</v>
      </c>
      <c r="P3415" s="81" t="str" cm="1">
        <f t="array" aca="1" ref="P3415" ca="1">_xlfn.IFS((N3415-TODAY())&gt;=547,"06 Expires over 18 months",(N3415-TODAY())&gt;=365,"05 Expires in 18 months",(N3415-TODAY())&gt;=183,"04 Expires in 12 months",(N3415-TODAY())&gt;=92,"03 Expires in 6 months",(N3415-TODAY())&gt;=31,"02 Expires in 3 months",(N3415-TODAY())&gt;=0,"01 Expires in 30 days",(N3415-TODAY())&gt;=-31,"01 Expired last 30 days",(N3415-TODAY())&gt;=-92,"02 Expired last 3 months",(N3415-TODAY())&gt;=-183,"03 Expired last 6 months",(N3415-TODAY())&gt;=-365,"04 Expired last 12 months",(N3415-TODAY())&gt;=-547,"05 Expired last 18 months",TRUE,"06 Expired over 18 months")</f>
        <v>05 Expires in 18 months</v>
      </c>
      <c r="Q3415" s="65">
        <v>5000</v>
      </c>
      <c r="R3415" s="84">
        <f t="shared" si="686"/>
        <v>9583.3333333333339</v>
      </c>
      <c r="S3415" s="77" t="str" cm="1">
        <f t="array" ref="S3415">_xlfn.IFS(R3415&gt;5000000,"Gold",R3415&gt;=500000,"Silver",R3415&gt;30000,"Bronze",TRUE,"Transactional")</f>
        <v>Transactional</v>
      </c>
      <c r="T3415" s="26"/>
      <c r="U3415" s="101"/>
      <c r="V3415" s="101"/>
      <c r="W3415" s="77" t="str">
        <f t="shared" si="682"/>
        <v>Yes</v>
      </c>
      <c r="X3415" s="77" t="str">
        <f>IFERROR(_xlfn.XLOOKUP(J3415&amp;"||"&amp;K3415,'Mapping Ref.'!$J$2:$J$538,'Mapping Ref.'!$K$2:$K$538),"")</f>
        <v>Childrens &amp; Adults</v>
      </c>
      <c r="Y3415" s="77" t="str" cm="1">
        <f t="array" ref="Y3415">_xlfn.IFS(R3415&gt;2000000,"For Publication",R3415&gt;100000,"PID",R3415&gt;30000,"RFQ",TRUE,"Transactional")</f>
        <v>Transactional</v>
      </c>
      <c r="Z3415" s="24" t="s">
        <v>8586</v>
      </c>
      <c r="AA3415" s="32">
        <v>12</v>
      </c>
      <c r="AB3415" s="24">
        <v>12</v>
      </c>
      <c r="AC3415" s="25">
        <v>46070</v>
      </c>
      <c r="AD3415" s="24" t="s">
        <v>58</v>
      </c>
      <c r="AE3415" s="24" t="s">
        <v>8375</v>
      </c>
      <c r="AF3415" s="24" t="s">
        <v>59</v>
      </c>
      <c r="AG3415" s="24" t="s">
        <v>59</v>
      </c>
      <c r="AH3415" s="24" t="s">
        <v>60</v>
      </c>
      <c r="AI3415" s="24" t="s">
        <v>8471</v>
      </c>
      <c r="AJ3415" s="24" t="s">
        <v>60</v>
      </c>
      <c r="AK3415" s="24" t="s">
        <v>101</v>
      </c>
      <c r="AL3415" s="24" t="s">
        <v>70</v>
      </c>
      <c r="AM3415" s="24" t="s">
        <v>59</v>
      </c>
      <c r="AN3415" s="24" t="s">
        <v>59</v>
      </c>
      <c r="AO3415" s="24">
        <v>0</v>
      </c>
      <c r="AP3415" s="24"/>
      <c r="AQ3415" s="24" t="s">
        <v>13708</v>
      </c>
      <c r="AR3415" s="24" t="s">
        <v>13709</v>
      </c>
      <c r="AS3415" s="89">
        <f t="shared" si="685"/>
        <v>23</v>
      </c>
      <c r="AT3415" s="24"/>
    </row>
    <row r="3416" spans="1:46" x14ac:dyDescent="0.5">
      <c r="A3416" s="24">
        <v>3606</v>
      </c>
      <c r="B3416" s="24"/>
      <c r="C3416" s="24"/>
      <c r="D3416" s="111" t="s">
        <v>13710</v>
      </c>
      <c r="E3416" s="27" t="s">
        <v>13711</v>
      </c>
      <c r="F3416" s="77" t="str">
        <f t="shared" si="681"/>
        <v>Reineta Limited</v>
      </c>
      <c r="G3416" s="111" t="s">
        <v>13710</v>
      </c>
      <c r="H3416" s="24" t="s">
        <v>13420</v>
      </c>
      <c r="I3416" s="24" t="s">
        <v>13420</v>
      </c>
      <c r="J3416" s="111" t="s">
        <v>321</v>
      </c>
      <c r="K3416" s="111" t="s">
        <v>1681</v>
      </c>
      <c r="L3416" s="114">
        <v>46071</v>
      </c>
      <c r="M3416" s="114">
        <v>46387</v>
      </c>
      <c r="N3416" s="81">
        <f t="shared" si="683"/>
        <v>46752</v>
      </c>
      <c r="O3416" s="81" t="str">
        <f t="shared" ca="1" si="684"/>
        <v>Live</v>
      </c>
      <c r="P3416" s="81" t="str" cm="1">
        <f t="array" aca="1" ref="P3416" ca="1">_xlfn.IFS((N3416-TODAY())&gt;=547,"06 Expires over 18 months",(N3416-TODAY())&gt;=365,"05 Expires in 18 months",(N3416-TODAY())&gt;=183,"04 Expires in 12 months",(N3416-TODAY())&gt;=92,"03 Expires in 6 months",(N3416-TODAY())&gt;=31,"02 Expires in 3 months",(N3416-TODAY())&gt;=0,"01 Expires in 30 days",(N3416-TODAY())&gt;=-31,"01 Expired last 30 days",(N3416-TODAY())&gt;=-92,"02 Expired last 3 months",(N3416-TODAY())&gt;=-183,"03 Expired last 6 months",(N3416-TODAY())&gt;=-365,"04 Expired last 12 months",(N3416-TODAY())&gt;=-547,"05 Expired last 18 months",TRUE,"06 Expired over 18 months")</f>
        <v>05 Expires in 18 months</v>
      </c>
      <c r="Q3416" s="65">
        <v>600</v>
      </c>
      <c r="R3416" s="84">
        <f t="shared" si="686"/>
        <v>1100</v>
      </c>
      <c r="S3416" s="77" t="str" cm="1">
        <f t="array" ref="S3416">_xlfn.IFS(R3416&gt;5000000,"Gold",R3416&gt;=500000,"Silver",R3416&gt;30000,"Bronze",TRUE,"Transactional")</f>
        <v>Transactional</v>
      </c>
      <c r="T3416" s="26"/>
      <c r="U3416" s="101"/>
      <c r="V3416" s="101"/>
      <c r="W3416" s="77" t="str">
        <f t="shared" si="682"/>
        <v>Yes</v>
      </c>
      <c r="X3416" s="77" t="str">
        <f>IFERROR(_xlfn.XLOOKUP(J3416&amp;"||"&amp;K3416,'Mapping Ref.'!$J$2:$J$538,'Mapping Ref.'!$K$2:$K$538),"")</f>
        <v>Corporate</v>
      </c>
      <c r="Y3416" s="77" t="str" cm="1">
        <f t="array" ref="Y3416">_xlfn.IFS(R3416&gt;2000000,"For Publication",R3416&gt;100000,"PID",R3416&gt;30000,"RFQ",TRUE,"Transactional")</f>
        <v>Transactional</v>
      </c>
      <c r="Z3416" s="24" t="s">
        <v>8586</v>
      </c>
      <c r="AA3416" s="32">
        <v>10</v>
      </c>
      <c r="AB3416" s="24">
        <v>12</v>
      </c>
      <c r="AC3416" s="25">
        <v>46071</v>
      </c>
      <c r="AD3416" s="24" t="s">
        <v>58</v>
      </c>
      <c r="AE3416" s="24">
        <v>600</v>
      </c>
      <c r="AF3416" s="24" t="s">
        <v>59</v>
      </c>
      <c r="AG3416" s="24" t="s">
        <v>59</v>
      </c>
      <c r="AH3416" s="24" t="s">
        <v>59</v>
      </c>
      <c r="AI3416" s="24">
        <v>11385132</v>
      </c>
      <c r="AJ3416" s="24" t="s">
        <v>60</v>
      </c>
      <c r="AK3416" s="24" t="s">
        <v>76</v>
      </c>
      <c r="AL3416" s="24" t="s">
        <v>70</v>
      </c>
      <c r="AM3416" s="24" t="s">
        <v>59</v>
      </c>
      <c r="AN3416" s="24" t="s">
        <v>60</v>
      </c>
      <c r="AO3416" s="24">
        <v>0</v>
      </c>
      <c r="AP3416" s="24"/>
      <c r="AQ3416" s="24" t="s">
        <v>13420</v>
      </c>
      <c r="AR3416" s="24" t="s">
        <v>13423</v>
      </c>
      <c r="AS3416" s="89">
        <f t="shared" si="685"/>
        <v>22</v>
      </c>
      <c r="AT3416" s="24"/>
    </row>
    <row r="3417" spans="1:46" x14ac:dyDescent="0.5">
      <c r="A3417" s="24">
        <v>3607</v>
      </c>
      <c r="B3417" s="24"/>
      <c r="C3417" s="24"/>
      <c r="D3417" s="111" t="s">
        <v>13712</v>
      </c>
      <c r="E3417" s="27" t="s">
        <v>13713</v>
      </c>
      <c r="F3417" s="77" t="str">
        <f t="shared" si="681"/>
        <v>COLLEGE OF LAW SERVICES LTD</v>
      </c>
      <c r="G3417" s="111" t="s">
        <v>13712</v>
      </c>
      <c r="H3417" s="24" t="s">
        <v>11960</v>
      </c>
      <c r="I3417" s="24" t="s">
        <v>11960</v>
      </c>
      <c r="J3417" s="111" t="s">
        <v>52</v>
      </c>
      <c r="K3417" s="111" t="s">
        <v>822</v>
      </c>
      <c r="L3417" s="114">
        <v>46071</v>
      </c>
      <c r="M3417" s="114">
        <v>65960</v>
      </c>
      <c r="N3417" s="81">
        <f t="shared" si="683"/>
        <v>69004</v>
      </c>
      <c r="O3417" s="81" t="str">
        <f t="shared" ca="1" si="684"/>
        <v>Live</v>
      </c>
      <c r="P3417" s="81" t="str" cm="1">
        <f t="array" aca="1" ref="P3417" ca="1">_xlfn.IFS((N3417-TODAY())&gt;=547,"06 Expires over 18 months",(N3417-TODAY())&gt;=365,"05 Expires in 18 months",(N3417-TODAY())&gt;=183,"04 Expires in 12 months",(N3417-TODAY())&gt;=92,"03 Expires in 6 months",(N3417-TODAY())&gt;=31,"02 Expires in 3 months",(N3417-TODAY())&gt;=0,"01 Expires in 30 days",(N3417-TODAY())&gt;=-31,"01 Expired last 30 days",(N3417-TODAY())&gt;=-92,"02 Expired last 3 months",(N3417-TODAY())&gt;=-183,"03 Expired last 6 months",(N3417-TODAY())&gt;=-365,"04 Expired last 12 months",(N3417-TODAY())&gt;=-547,"05 Expired last 18 months",TRUE,"06 Expired over 18 months")</f>
        <v>06 Expires over 18 months</v>
      </c>
      <c r="Q3417" s="65">
        <v>5000</v>
      </c>
      <c r="R3417" s="84">
        <f t="shared" si="686"/>
        <v>313750</v>
      </c>
      <c r="S3417" s="77" t="str" cm="1">
        <f t="array" ref="S3417">_xlfn.IFS(R3417&gt;5000000,"Gold",R3417&gt;=500000,"Silver",R3417&gt;30000,"Bronze",TRUE,"Transactional")</f>
        <v>Bronze</v>
      </c>
      <c r="T3417" s="26"/>
      <c r="U3417" s="101"/>
      <c r="V3417" s="101"/>
      <c r="W3417" s="77" t="str">
        <f t="shared" si="682"/>
        <v>Yes</v>
      </c>
      <c r="X3417" s="77" t="str">
        <f>IFERROR(_xlfn.XLOOKUP(J3417&amp;"||"&amp;K3417,'Mapping Ref.'!$J$2:$J$538,'Mapping Ref.'!$K$2:$K$538),"")</f>
        <v>Corporate</v>
      </c>
      <c r="Y3417" s="77" t="str" cm="1">
        <f t="array" ref="Y3417">_xlfn.IFS(R3417&gt;2000000,"For Publication",R3417&gt;100000,"PID",R3417&gt;30000,"RFQ",TRUE,"Transactional")</f>
        <v>PID</v>
      </c>
      <c r="Z3417" s="24" t="s">
        <v>8586</v>
      </c>
      <c r="AA3417" s="32">
        <v>100</v>
      </c>
      <c r="AB3417" s="24">
        <v>100</v>
      </c>
      <c r="AC3417" s="25">
        <v>46071</v>
      </c>
      <c r="AD3417" s="24" t="s">
        <v>58</v>
      </c>
      <c r="AE3417" s="24" t="s">
        <v>8681</v>
      </c>
      <c r="AF3417" s="24" t="s">
        <v>59</v>
      </c>
      <c r="AG3417" s="24" t="s">
        <v>59</v>
      </c>
      <c r="AH3417" s="24" t="s">
        <v>60</v>
      </c>
      <c r="AI3417" s="24">
        <v>7933854</v>
      </c>
      <c r="AJ3417" s="24" t="s">
        <v>59</v>
      </c>
      <c r="AK3417" s="24" t="s">
        <v>101</v>
      </c>
      <c r="AL3417" s="24" t="s">
        <v>70</v>
      </c>
      <c r="AM3417" s="24" t="s">
        <v>59</v>
      </c>
      <c r="AN3417" s="24" t="s">
        <v>8471</v>
      </c>
      <c r="AO3417" s="24">
        <v>0</v>
      </c>
      <c r="AP3417" s="24"/>
      <c r="AQ3417" s="24" t="s">
        <v>13714</v>
      </c>
      <c r="AR3417" s="24" t="s">
        <v>13715</v>
      </c>
      <c r="AS3417" s="89">
        <f t="shared" si="685"/>
        <v>753</v>
      </c>
      <c r="AT3417" s="24"/>
    </row>
    <row r="3418" spans="1:46" x14ac:dyDescent="0.5">
      <c r="A3418" s="24">
        <v>3608</v>
      </c>
      <c r="B3418" s="24"/>
      <c r="C3418" s="24"/>
      <c r="D3418" s="111" t="s">
        <v>13716</v>
      </c>
      <c r="E3418" s="27" t="s">
        <v>13717</v>
      </c>
      <c r="F3418" s="77" t="str">
        <f t="shared" si="681"/>
        <v>Cambridge Flat Roofing Co Ltd</v>
      </c>
      <c r="G3418" s="111" t="s">
        <v>13718</v>
      </c>
      <c r="H3418" s="24" t="s">
        <v>784</v>
      </c>
      <c r="I3418" s="24" t="s">
        <v>1128</v>
      </c>
      <c r="J3418" s="111" t="s">
        <v>321</v>
      </c>
      <c r="K3418" s="111" t="s">
        <v>3201</v>
      </c>
      <c r="L3418" s="114">
        <v>46070</v>
      </c>
      <c r="M3418" s="114">
        <v>46128</v>
      </c>
      <c r="N3418" s="81">
        <f t="shared" si="683"/>
        <v>46128</v>
      </c>
      <c r="O3418" s="81" t="str">
        <f t="shared" ca="1" si="684"/>
        <v>Expired</v>
      </c>
      <c r="P3418" s="81" t="str" cm="1">
        <f t="array" aca="1" ref="P3418" ca="1">_xlfn.IFS((N3418-TODAY())&gt;=547,"06 Expires over 18 months",(N3418-TODAY())&gt;=365,"05 Expires in 18 months",(N3418-TODAY())&gt;=183,"04 Expires in 12 months",(N3418-TODAY())&gt;=92,"03 Expires in 6 months",(N3418-TODAY())&gt;=31,"02 Expires in 3 months",(N3418-TODAY())&gt;=0,"01 Expires in 30 days",(N3418-TODAY())&gt;=-31,"01 Expired last 30 days",(N3418-TODAY())&gt;=-92,"02 Expired last 3 months",(N3418-TODAY())&gt;=-183,"03 Expired last 6 months",(N3418-TODAY())&gt;=-365,"04 Expired last 12 months",(N3418-TODAY())&gt;=-547,"05 Expired last 18 months",TRUE,"06 Expired over 18 months")</f>
        <v>03 Expired last 6 months</v>
      </c>
      <c r="Q3418" s="65">
        <v>0</v>
      </c>
      <c r="R3418" s="84">
        <f t="shared" si="686"/>
        <v>0</v>
      </c>
      <c r="S3418" s="77" t="str" cm="1">
        <f t="array" ref="S3418">_xlfn.IFS(R3418&gt;5000000,"Gold",R3418&gt;=500000,"Silver",R3418&gt;30000,"Bronze",TRUE,"Transactional")</f>
        <v>Transactional</v>
      </c>
      <c r="T3418" s="26"/>
      <c r="U3418" s="101"/>
      <c r="V3418" s="101"/>
      <c r="W3418" s="77" t="str">
        <f t="shared" si="682"/>
        <v>No</v>
      </c>
      <c r="X3418" s="77" t="str">
        <f>IFERROR(_xlfn.XLOOKUP(J3418&amp;"||"&amp;K3418,'Mapping Ref.'!$J$2:$J$538,'Mapping Ref.'!$K$2:$K$538),"")</f>
        <v>Corporate</v>
      </c>
      <c r="Y3418" s="77" t="str" cm="1">
        <f t="array" ref="Y3418">_xlfn.IFS(R3418&gt;2000000,"For Publication",R3418&gt;100000,"PID",R3418&gt;30000,"RFQ",TRUE,"Transactional")</f>
        <v>Transactional</v>
      </c>
      <c r="Z3418" s="24" t="s">
        <v>2277</v>
      </c>
      <c r="AA3418" s="32">
        <v>0</v>
      </c>
      <c r="AB3418" s="24">
        <v>0</v>
      </c>
      <c r="AC3418" s="25">
        <v>46071</v>
      </c>
      <c r="AD3418" s="24" t="s">
        <v>58</v>
      </c>
      <c r="AE3418" s="24" t="s">
        <v>9432</v>
      </c>
      <c r="AF3418" s="24" t="s">
        <v>60</v>
      </c>
      <c r="AG3418" s="24" t="s">
        <v>60</v>
      </c>
      <c r="AH3418" s="24" t="s">
        <v>60</v>
      </c>
      <c r="AI3418" s="24">
        <v>6528721</v>
      </c>
      <c r="AJ3418" s="24" t="s">
        <v>59</v>
      </c>
      <c r="AK3418" s="24" t="s">
        <v>101</v>
      </c>
      <c r="AL3418" s="24" t="s">
        <v>70</v>
      </c>
      <c r="AM3418" s="24" t="s">
        <v>60</v>
      </c>
      <c r="AN3418" s="24" t="s">
        <v>59</v>
      </c>
      <c r="AO3418" s="24">
        <v>0</v>
      </c>
      <c r="AP3418" s="24" t="s">
        <v>8471</v>
      </c>
      <c r="AQ3418" s="24" t="s">
        <v>11862</v>
      </c>
      <c r="AR3418" s="24" t="s">
        <v>13719</v>
      </c>
      <c r="AS3418" s="89">
        <f t="shared" si="685"/>
        <v>1</v>
      </c>
      <c r="AT3418" s="24"/>
    </row>
    <row r="3419" spans="1:46" x14ac:dyDescent="0.5">
      <c r="A3419" s="24">
        <v>3609</v>
      </c>
      <c r="B3419" s="24"/>
      <c r="C3419" s="24"/>
      <c r="D3419" s="111" t="s">
        <v>13720</v>
      </c>
      <c r="E3419" s="27" t="s">
        <v>13721</v>
      </c>
      <c r="F3419" s="77" t="str">
        <f t="shared" si="681"/>
        <v>G&amp;V Contract</v>
      </c>
      <c r="G3419" s="111" t="s">
        <v>13722</v>
      </c>
      <c r="H3419" s="24" t="s">
        <v>784</v>
      </c>
      <c r="I3419" s="24" t="s">
        <v>1128</v>
      </c>
      <c r="J3419" s="111" t="s">
        <v>321</v>
      </c>
      <c r="K3419" s="111" t="s">
        <v>3201</v>
      </c>
      <c r="L3419" s="114">
        <v>46066</v>
      </c>
      <c r="M3419" s="114">
        <v>46126</v>
      </c>
      <c r="N3419" s="81">
        <f t="shared" si="683"/>
        <v>46126</v>
      </c>
      <c r="O3419" s="81" t="str">
        <f t="shared" ca="1" si="684"/>
        <v>Expired</v>
      </c>
      <c r="P3419" s="81" t="str" cm="1">
        <f t="array" aca="1" ref="P3419" ca="1">_xlfn.IFS((N3419-TODAY())&gt;=547,"06 Expires over 18 months",(N3419-TODAY())&gt;=365,"05 Expires in 18 months",(N3419-TODAY())&gt;=183,"04 Expires in 12 months",(N3419-TODAY())&gt;=92,"03 Expires in 6 months",(N3419-TODAY())&gt;=31,"02 Expires in 3 months",(N3419-TODAY())&gt;=0,"01 Expires in 30 days",(N3419-TODAY())&gt;=-31,"01 Expired last 30 days",(N3419-TODAY())&gt;=-92,"02 Expired last 3 months",(N3419-TODAY())&gt;=-183,"03 Expired last 6 months",(N3419-TODAY())&gt;=-365,"04 Expired last 12 months",(N3419-TODAY())&gt;=-547,"05 Expired last 18 months",TRUE,"06 Expired over 18 months")</f>
        <v>03 Expired last 6 months</v>
      </c>
      <c r="Q3419" s="65">
        <v>0</v>
      </c>
      <c r="R3419" s="84">
        <f t="shared" si="686"/>
        <v>0</v>
      </c>
      <c r="S3419" s="77" t="str" cm="1">
        <f t="array" ref="S3419">_xlfn.IFS(R3419&gt;5000000,"Gold",R3419&gt;=500000,"Silver",R3419&gt;30000,"Bronze",TRUE,"Transactional")</f>
        <v>Transactional</v>
      </c>
      <c r="T3419" s="26"/>
      <c r="U3419" s="101"/>
      <c r="V3419" s="101"/>
      <c r="W3419" s="77" t="str">
        <f t="shared" si="682"/>
        <v>No</v>
      </c>
      <c r="X3419" s="77" t="str">
        <f>IFERROR(_xlfn.XLOOKUP(J3419&amp;"||"&amp;K3419,'Mapping Ref.'!$J$2:$J$538,'Mapping Ref.'!$K$2:$K$538),"")</f>
        <v>Corporate</v>
      </c>
      <c r="Y3419" s="77" t="str" cm="1">
        <f t="array" ref="Y3419">_xlfn.IFS(R3419&gt;2000000,"For Publication",R3419&gt;100000,"PID",R3419&gt;30000,"RFQ",TRUE,"Transactional")</f>
        <v>Transactional</v>
      </c>
      <c r="Z3419" s="24" t="s">
        <v>2277</v>
      </c>
      <c r="AA3419" s="32">
        <v>0</v>
      </c>
      <c r="AB3419" s="24">
        <v>0</v>
      </c>
      <c r="AC3419" s="25">
        <v>46071</v>
      </c>
      <c r="AD3419" s="24" t="s">
        <v>58</v>
      </c>
      <c r="AE3419" s="24" t="s">
        <v>9732</v>
      </c>
      <c r="AF3419" s="24" t="s">
        <v>60</v>
      </c>
      <c r="AG3419" s="24" t="s">
        <v>60</v>
      </c>
      <c r="AH3419" s="24" t="s">
        <v>60</v>
      </c>
      <c r="AI3419" s="24">
        <v>5048098</v>
      </c>
      <c r="AJ3419" s="24" t="s">
        <v>59</v>
      </c>
      <c r="AK3419" s="24" t="s">
        <v>101</v>
      </c>
      <c r="AL3419" s="24" t="s">
        <v>70</v>
      </c>
      <c r="AM3419" s="24" t="s">
        <v>60</v>
      </c>
      <c r="AN3419" s="24" t="s">
        <v>59</v>
      </c>
      <c r="AO3419" s="24">
        <v>0</v>
      </c>
      <c r="AP3419" s="24" t="s">
        <v>8471</v>
      </c>
      <c r="AQ3419" s="24" t="s">
        <v>11726</v>
      </c>
      <c r="AR3419" s="24" t="s">
        <v>12975</v>
      </c>
      <c r="AS3419" s="89">
        <f t="shared" si="685"/>
        <v>2</v>
      </c>
      <c r="AT3419" s="24"/>
    </row>
    <row r="3420" spans="1:46" x14ac:dyDescent="0.5">
      <c r="A3420" s="24">
        <v>3610</v>
      </c>
      <c r="B3420" s="24"/>
      <c r="C3420" s="24"/>
      <c r="D3420" s="111" t="s">
        <v>13723</v>
      </c>
      <c r="E3420" s="27" t="s">
        <v>5924</v>
      </c>
      <c r="F3420" s="77" t="str">
        <f t="shared" si="681"/>
        <v>Stimmung Therapy Ltd</v>
      </c>
      <c r="G3420" s="111" t="s">
        <v>13724</v>
      </c>
      <c r="H3420" s="24" t="s">
        <v>13313</v>
      </c>
      <c r="I3420" s="24" t="s">
        <v>13313</v>
      </c>
      <c r="J3420" s="111" t="s">
        <v>190</v>
      </c>
      <c r="K3420" s="111" t="s">
        <v>2234</v>
      </c>
      <c r="L3420" s="114">
        <v>46072</v>
      </c>
      <c r="M3420" s="114">
        <v>46436</v>
      </c>
      <c r="N3420" s="81">
        <f t="shared" si="683"/>
        <v>46801</v>
      </c>
      <c r="O3420" s="81" t="str">
        <f t="shared" ca="1" si="684"/>
        <v>Live</v>
      </c>
      <c r="P3420" s="81" t="str" cm="1">
        <f t="array" aca="1" ref="P3420" ca="1">_xlfn.IFS((N3420-TODAY())&gt;=547,"06 Expires over 18 months",(N3420-TODAY())&gt;=365,"05 Expires in 18 months",(N3420-TODAY())&gt;=183,"04 Expires in 12 months",(N3420-TODAY())&gt;=92,"03 Expires in 6 months",(N3420-TODAY())&gt;=31,"02 Expires in 3 months",(N3420-TODAY())&gt;=0,"01 Expires in 30 days",(N3420-TODAY())&gt;=-31,"01 Expired last 30 days",(N3420-TODAY())&gt;=-92,"02 Expired last 3 months",(N3420-TODAY())&gt;=-183,"03 Expired last 6 months",(N3420-TODAY())&gt;=-365,"04 Expired last 12 months",(N3420-TODAY())&gt;=-547,"05 Expired last 18 months",TRUE,"06 Expired over 18 months")</f>
        <v>05 Expires in 18 months</v>
      </c>
      <c r="Q3420" s="65">
        <v>5000</v>
      </c>
      <c r="R3420" s="84">
        <f t="shared" si="686"/>
        <v>9583.3333333333339</v>
      </c>
      <c r="S3420" s="77" t="str" cm="1">
        <f t="array" ref="S3420">_xlfn.IFS(R3420&gt;5000000,"Gold",R3420&gt;=500000,"Silver",R3420&gt;30000,"Bronze",TRUE,"Transactional")</f>
        <v>Transactional</v>
      </c>
      <c r="T3420" s="26"/>
      <c r="U3420" s="101"/>
      <c r="V3420" s="101"/>
      <c r="W3420" s="77" t="str">
        <f t="shared" si="682"/>
        <v>Yes</v>
      </c>
      <c r="X3420" s="77" t="str">
        <f>IFERROR(_xlfn.XLOOKUP(J3420&amp;"||"&amp;K3420,'Mapping Ref.'!$J$2:$J$538,'Mapping Ref.'!$K$2:$K$538),"")</f>
        <v>Childrens &amp; Adults</v>
      </c>
      <c r="Y3420" s="77" t="str" cm="1">
        <f t="array" ref="Y3420">_xlfn.IFS(R3420&gt;2000000,"For Publication",R3420&gt;100000,"PID",R3420&gt;30000,"RFQ",TRUE,"Transactional")</f>
        <v>Transactional</v>
      </c>
      <c r="Z3420" s="24" t="s">
        <v>8586</v>
      </c>
      <c r="AA3420" s="32">
        <v>12</v>
      </c>
      <c r="AB3420" s="24">
        <v>12</v>
      </c>
      <c r="AC3420" s="25">
        <v>46072</v>
      </c>
      <c r="AD3420" s="24" t="s">
        <v>58</v>
      </c>
      <c r="AE3420" s="24" t="s">
        <v>8375</v>
      </c>
      <c r="AF3420" s="24" t="s">
        <v>59</v>
      </c>
      <c r="AG3420" s="24" t="s">
        <v>59</v>
      </c>
      <c r="AH3420" s="24" t="s">
        <v>60</v>
      </c>
      <c r="AI3420" s="24">
        <v>8968673</v>
      </c>
      <c r="AJ3420" s="24" t="s">
        <v>60</v>
      </c>
      <c r="AK3420" s="24" t="s">
        <v>101</v>
      </c>
      <c r="AL3420" s="24" t="s">
        <v>70</v>
      </c>
      <c r="AM3420" s="24" t="s">
        <v>59</v>
      </c>
      <c r="AN3420" s="24" t="s">
        <v>59</v>
      </c>
      <c r="AO3420" s="24">
        <v>0</v>
      </c>
      <c r="AP3420" s="24"/>
      <c r="AQ3420" s="24" t="s">
        <v>13724</v>
      </c>
      <c r="AR3420" s="24" t="s">
        <v>13725</v>
      </c>
      <c r="AS3420" s="89">
        <f t="shared" si="685"/>
        <v>23</v>
      </c>
      <c r="AT3420" s="24"/>
    </row>
    <row r="3421" spans="1:46" x14ac:dyDescent="0.5">
      <c r="A3421" s="24">
        <v>3611</v>
      </c>
      <c r="B3421" s="24"/>
      <c r="C3421" s="24"/>
      <c r="D3421" s="111" t="s">
        <v>5906</v>
      </c>
      <c r="E3421" s="27" t="s">
        <v>13726</v>
      </c>
      <c r="F3421" s="77" t="str">
        <f t="shared" si="681"/>
        <v>ENVIROAWARDS LIMITED</v>
      </c>
      <c r="G3421" s="111" t="s">
        <v>5906</v>
      </c>
      <c r="H3421" s="24" t="s">
        <v>3282</v>
      </c>
      <c r="I3421" s="24" t="s">
        <v>10463</v>
      </c>
      <c r="J3421" s="111" t="s">
        <v>107</v>
      </c>
      <c r="K3421" s="111" t="s">
        <v>3283</v>
      </c>
      <c r="L3421" s="114">
        <v>46072</v>
      </c>
      <c r="M3421" s="114">
        <v>47167</v>
      </c>
      <c r="N3421" s="81">
        <f t="shared" si="683"/>
        <v>47167</v>
      </c>
      <c r="O3421" s="81" t="str">
        <f t="shared" ca="1" si="684"/>
        <v>Live</v>
      </c>
      <c r="P3421" s="81" t="str" cm="1">
        <f t="array" aca="1" ref="P3421" ca="1">_xlfn.IFS((N3421-TODAY())&gt;=547,"06 Expires over 18 months",(N3421-TODAY())&gt;=365,"05 Expires in 18 months",(N3421-TODAY())&gt;=183,"04 Expires in 12 months",(N3421-TODAY())&gt;=92,"03 Expires in 6 months",(N3421-TODAY())&gt;=31,"02 Expires in 3 months",(N3421-TODAY())&gt;=0,"01 Expires in 30 days",(N3421-TODAY())&gt;=-31,"01 Expired last 30 days",(N3421-TODAY())&gt;=-92,"02 Expired last 3 months",(N3421-TODAY())&gt;=-183,"03 Expired last 6 months",(N3421-TODAY())&gt;=-365,"04 Expired last 12 months",(N3421-TODAY())&gt;=-547,"05 Expired last 18 months",TRUE,"06 Expired over 18 months")</f>
        <v>06 Expires over 18 months</v>
      </c>
      <c r="Q3421" s="65">
        <v>20000</v>
      </c>
      <c r="R3421" s="84">
        <f t="shared" si="686"/>
        <v>58333.333333333336</v>
      </c>
      <c r="S3421" s="77" t="str" cm="1">
        <f t="array" ref="S3421">_xlfn.IFS(R3421&gt;5000000,"Gold",R3421&gt;=500000,"Silver",R3421&gt;30000,"Bronze",TRUE,"Transactional")</f>
        <v>Bronze</v>
      </c>
      <c r="T3421" s="26"/>
      <c r="U3421" s="101"/>
      <c r="V3421" s="101"/>
      <c r="W3421" s="77" t="str">
        <f t="shared" si="682"/>
        <v>No</v>
      </c>
      <c r="X3421" s="77" t="str">
        <f>IFERROR(_xlfn.XLOOKUP(J3421&amp;"||"&amp;K3421,'Mapping Ref.'!$J$2:$J$538,'Mapping Ref.'!$K$2:$K$538),"")</f>
        <v>Construction &amp; Estates</v>
      </c>
      <c r="Y3421" s="77" t="str" cm="1">
        <f t="array" ref="Y3421">_xlfn.IFS(R3421&gt;2000000,"For Publication",R3421&gt;100000,"PID",R3421&gt;30000,"RFQ",TRUE,"Transactional")</f>
        <v>RFQ</v>
      </c>
      <c r="Z3421" s="24" t="s">
        <v>2277</v>
      </c>
      <c r="AA3421" s="32">
        <v>36</v>
      </c>
      <c r="AB3421" s="24">
        <v>0</v>
      </c>
      <c r="AC3421" s="25">
        <v>46072</v>
      </c>
      <c r="AD3421" s="24" t="s">
        <v>58</v>
      </c>
      <c r="AE3421" s="24" t="s">
        <v>8375</v>
      </c>
      <c r="AF3421" s="24" t="s">
        <v>59</v>
      </c>
      <c r="AG3421" s="24" t="s">
        <v>59</v>
      </c>
      <c r="AH3421" s="24" t="s">
        <v>60</v>
      </c>
      <c r="AI3421" s="24">
        <v>12613207</v>
      </c>
      <c r="AJ3421" s="24" t="s">
        <v>59</v>
      </c>
      <c r="AK3421" s="24" t="s">
        <v>101</v>
      </c>
      <c r="AL3421" s="24" t="s">
        <v>12795</v>
      </c>
      <c r="AM3421" s="24" t="s">
        <v>60</v>
      </c>
      <c r="AN3421" s="24" t="s">
        <v>60</v>
      </c>
      <c r="AO3421" s="24">
        <v>0</v>
      </c>
      <c r="AP3421" s="24"/>
      <c r="AQ3421" s="24" t="s">
        <v>11370</v>
      </c>
      <c r="AR3421" s="24" t="s">
        <v>9897</v>
      </c>
      <c r="AS3421" s="89">
        <f t="shared" si="685"/>
        <v>35</v>
      </c>
      <c r="AT3421" s="24" t="s">
        <v>5906</v>
      </c>
    </row>
    <row r="3422" spans="1:46" x14ac:dyDescent="0.5">
      <c r="A3422" s="24">
        <v>3612</v>
      </c>
      <c r="B3422" s="24"/>
      <c r="C3422" s="24"/>
      <c r="D3422" s="111" t="s">
        <v>13727</v>
      </c>
      <c r="E3422" s="27" t="s">
        <v>13728</v>
      </c>
      <c r="F3422" s="77" t="str">
        <f t="shared" si="681"/>
        <v>HYDRAQUIP HOSE &amp; HYDRAULICS LIMITED</v>
      </c>
      <c r="G3422" s="111" t="s">
        <v>13727</v>
      </c>
      <c r="H3422" s="24" t="s">
        <v>3282</v>
      </c>
      <c r="I3422" s="24" t="s">
        <v>10463</v>
      </c>
      <c r="J3422" s="111" t="s">
        <v>107</v>
      </c>
      <c r="K3422" s="111" t="s">
        <v>3283</v>
      </c>
      <c r="L3422" s="114">
        <v>46072</v>
      </c>
      <c r="M3422" s="114">
        <v>47167</v>
      </c>
      <c r="N3422" s="81">
        <f t="shared" si="683"/>
        <v>47167</v>
      </c>
      <c r="O3422" s="81" t="str">
        <f t="shared" ca="1" si="684"/>
        <v>Live</v>
      </c>
      <c r="P3422" s="81" t="str" cm="1">
        <f t="array" aca="1" ref="P3422" ca="1">_xlfn.IFS((N3422-TODAY())&gt;=547,"06 Expires over 18 months",(N3422-TODAY())&gt;=365,"05 Expires in 18 months",(N3422-TODAY())&gt;=183,"04 Expires in 12 months",(N3422-TODAY())&gt;=92,"03 Expires in 6 months",(N3422-TODAY())&gt;=31,"02 Expires in 3 months",(N3422-TODAY())&gt;=0,"01 Expires in 30 days",(N3422-TODAY())&gt;=-31,"01 Expired last 30 days",(N3422-TODAY())&gt;=-92,"02 Expired last 3 months",(N3422-TODAY())&gt;=-183,"03 Expired last 6 months",(N3422-TODAY())&gt;=-365,"04 Expired last 12 months",(N3422-TODAY())&gt;=-547,"05 Expired last 18 months",TRUE,"06 Expired over 18 months")</f>
        <v>06 Expires over 18 months</v>
      </c>
      <c r="Q3422" s="65">
        <v>8333</v>
      </c>
      <c r="R3422" s="84">
        <f t="shared" si="686"/>
        <v>24304.583333333332</v>
      </c>
      <c r="S3422" s="77" t="str" cm="1">
        <f t="array" ref="S3422">_xlfn.IFS(R3422&gt;5000000,"Gold",R3422&gt;=500000,"Silver",R3422&gt;30000,"Bronze",TRUE,"Transactional")</f>
        <v>Transactional</v>
      </c>
      <c r="T3422" s="26"/>
      <c r="U3422" s="101"/>
      <c r="V3422" s="101"/>
      <c r="W3422" s="77" t="str">
        <f t="shared" si="682"/>
        <v>No</v>
      </c>
      <c r="X3422" s="77" t="str">
        <f>IFERROR(_xlfn.XLOOKUP(J3422&amp;"||"&amp;K3422,'Mapping Ref.'!$J$2:$J$538,'Mapping Ref.'!$K$2:$K$538),"")</f>
        <v>Construction &amp; Estates</v>
      </c>
      <c r="Y3422" s="77" t="str" cm="1">
        <f t="array" ref="Y3422">_xlfn.IFS(R3422&gt;2000000,"For Publication",R3422&gt;100000,"PID",R3422&gt;30000,"RFQ",TRUE,"Transactional")</f>
        <v>Transactional</v>
      </c>
      <c r="Z3422" s="24" t="s">
        <v>2277</v>
      </c>
      <c r="AA3422" s="32">
        <v>36</v>
      </c>
      <c r="AB3422" s="24">
        <v>0</v>
      </c>
      <c r="AC3422" s="25">
        <v>46072</v>
      </c>
      <c r="AD3422" s="24" t="s">
        <v>58</v>
      </c>
      <c r="AE3422" s="24" t="s">
        <v>8375</v>
      </c>
      <c r="AF3422" s="24" t="s">
        <v>59</v>
      </c>
      <c r="AG3422" s="24" t="s">
        <v>59</v>
      </c>
      <c r="AH3422" s="24" t="s">
        <v>60</v>
      </c>
      <c r="AI3422" s="24">
        <v>4937556</v>
      </c>
      <c r="AJ3422" s="24" t="s">
        <v>59</v>
      </c>
      <c r="AK3422" s="24" t="s">
        <v>101</v>
      </c>
      <c r="AL3422" s="24" t="s">
        <v>13645</v>
      </c>
      <c r="AM3422" s="24" t="s">
        <v>60</v>
      </c>
      <c r="AN3422" s="24" t="s">
        <v>59</v>
      </c>
      <c r="AO3422" s="24">
        <v>0</v>
      </c>
      <c r="AP3422" s="24"/>
      <c r="AQ3422" s="24" t="s">
        <v>13729</v>
      </c>
      <c r="AR3422" s="24" t="s">
        <v>13730</v>
      </c>
      <c r="AS3422" s="89">
        <f t="shared" si="685"/>
        <v>35</v>
      </c>
      <c r="AT3422" s="24"/>
    </row>
    <row r="3423" spans="1:46" x14ac:dyDescent="0.5">
      <c r="A3423" s="24">
        <v>3613</v>
      </c>
      <c r="B3423" s="24"/>
      <c r="C3423" s="24"/>
      <c r="D3423" s="111" t="s">
        <v>6878</v>
      </c>
      <c r="E3423" s="27" t="s">
        <v>13731</v>
      </c>
      <c r="F3423" s="77" t="str">
        <f t="shared" si="681"/>
        <v>Focus Findings UK Limited</v>
      </c>
      <c r="G3423" s="111" t="s">
        <v>13732</v>
      </c>
      <c r="H3423" s="24" t="s">
        <v>5010</v>
      </c>
      <c r="I3423" s="24" t="s">
        <v>5010</v>
      </c>
      <c r="J3423" s="111" t="s">
        <v>190</v>
      </c>
      <c r="K3423" s="111" t="s">
        <v>6369</v>
      </c>
      <c r="L3423" s="114">
        <v>46072</v>
      </c>
      <c r="M3423" s="114">
        <v>46447</v>
      </c>
      <c r="N3423" s="81">
        <f t="shared" si="683"/>
        <v>47543</v>
      </c>
      <c r="O3423" s="81" t="str">
        <f t="shared" ca="1" si="684"/>
        <v>Live</v>
      </c>
      <c r="P3423" s="81" t="str" cm="1">
        <f t="array" aca="1" ref="P3423" ca="1">_xlfn.IFS((N3423-TODAY())&gt;=547,"06 Expires over 18 months",(N3423-TODAY())&gt;=365,"05 Expires in 18 months",(N3423-TODAY())&gt;=183,"04 Expires in 12 months",(N3423-TODAY())&gt;=92,"03 Expires in 6 months",(N3423-TODAY())&gt;=31,"02 Expires in 3 months",(N3423-TODAY())&gt;=0,"01 Expires in 30 days",(N3423-TODAY())&gt;=-31,"01 Expired last 30 days",(N3423-TODAY())&gt;=-92,"02 Expired last 3 months",(N3423-TODAY())&gt;=-183,"03 Expired last 6 months",(N3423-TODAY())&gt;=-365,"04 Expired last 12 months",(N3423-TODAY())&gt;=-547,"05 Expired last 18 months",TRUE,"06 Expired over 18 months")</f>
        <v>06 Expires over 18 months</v>
      </c>
      <c r="Q3423" s="65">
        <v>10000</v>
      </c>
      <c r="R3423" s="84">
        <f t="shared" si="686"/>
        <v>40000</v>
      </c>
      <c r="S3423" s="77" t="str" cm="1">
        <f t="array" ref="S3423">_xlfn.IFS(R3423&gt;5000000,"Gold",R3423&gt;=500000,"Silver",R3423&gt;30000,"Bronze",TRUE,"Transactional")</f>
        <v>Bronze</v>
      </c>
      <c r="T3423" s="26"/>
      <c r="U3423" s="101"/>
      <c r="V3423" s="101"/>
      <c r="W3423" s="77" t="str">
        <f t="shared" si="682"/>
        <v>Yes</v>
      </c>
      <c r="X3423" s="77" t="str">
        <f>IFERROR(_xlfn.XLOOKUP(J3423&amp;"||"&amp;K3423,'Mapping Ref.'!$J$2:$J$538,'Mapping Ref.'!$K$2:$K$538),"")</f>
        <v>Childrens &amp; Adults</v>
      </c>
      <c r="Y3423" s="77" t="str" cm="1">
        <f t="array" ref="Y3423">_xlfn.IFS(R3423&gt;2000000,"For Publication",R3423&gt;100000,"PID",R3423&gt;30000,"RFQ",TRUE,"Transactional")</f>
        <v>RFQ</v>
      </c>
      <c r="Z3423" s="24" t="s">
        <v>8586</v>
      </c>
      <c r="AA3423" s="32">
        <v>24</v>
      </c>
      <c r="AB3423" s="24">
        <v>36</v>
      </c>
      <c r="AC3423" s="25">
        <v>46072</v>
      </c>
      <c r="AD3423" s="24" t="s">
        <v>58</v>
      </c>
      <c r="AE3423" s="24" t="s">
        <v>8471</v>
      </c>
      <c r="AF3423" s="24" t="s">
        <v>60</v>
      </c>
      <c r="AG3423" s="24" t="s">
        <v>59</v>
      </c>
      <c r="AH3423" s="24" t="s">
        <v>60</v>
      </c>
      <c r="AI3423" s="24">
        <v>7097820</v>
      </c>
      <c r="AJ3423" s="24" t="s">
        <v>60</v>
      </c>
      <c r="AK3423" s="24" t="s">
        <v>71</v>
      </c>
      <c r="AL3423" s="24" t="s">
        <v>70</v>
      </c>
      <c r="AM3423" s="24" t="s">
        <v>59</v>
      </c>
      <c r="AN3423" s="24" t="s">
        <v>59</v>
      </c>
      <c r="AO3423" s="24">
        <v>0</v>
      </c>
      <c r="AP3423" s="24"/>
      <c r="AQ3423" s="24" t="s">
        <v>13733</v>
      </c>
      <c r="AR3423" s="24" t="s">
        <v>13734</v>
      </c>
      <c r="AS3423" s="89">
        <f t="shared" si="685"/>
        <v>48</v>
      </c>
      <c r="AT3423" s="24"/>
    </row>
    <row r="3424" spans="1:46" x14ac:dyDescent="0.5">
      <c r="A3424" s="24">
        <v>3614</v>
      </c>
      <c r="B3424" s="24"/>
      <c r="C3424" s="24"/>
      <c r="D3424" s="111" t="s">
        <v>7437</v>
      </c>
      <c r="E3424" s="27" t="s">
        <v>13735</v>
      </c>
      <c r="F3424" s="77" t="str">
        <f t="shared" si="681"/>
        <v>Grove House School T/A SEAX TRUST</v>
      </c>
      <c r="G3424" s="111" t="s">
        <v>13736</v>
      </c>
      <c r="H3424" s="24" t="s">
        <v>5010</v>
      </c>
      <c r="I3424" s="24" t="s">
        <v>5010</v>
      </c>
      <c r="J3424" s="111" t="s">
        <v>190</v>
      </c>
      <c r="K3424" s="111" t="s">
        <v>6369</v>
      </c>
      <c r="L3424" s="114">
        <v>46072</v>
      </c>
      <c r="M3424" s="114">
        <v>46446</v>
      </c>
      <c r="N3424" s="81">
        <f t="shared" si="683"/>
        <v>46993</v>
      </c>
      <c r="O3424" s="81" t="str">
        <f t="shared" ca="1" si="684"/>
        <v>Live</v>
      </c>
      <c r="P3424" s="81" t="str" cm="1">
        <f t="array" aca="1" ref="P3424" ca="1">_xlfn.IFS((N3424-TODAY())&gt;=547,"06 Expires over 18 months",(N3424-TODAY())&gt;=365,"05 Expires in 18 months",(N3424-TODAY())&gt;=183,"04 Expires in 12 months",(N3424-TODAY())&gt;=92,"03 Expires in 6 months",(N3424-TODAY())&gt;=31,"02 Expires in 3 months",(N3424-TODAY())&gt;=0,"01 Expires in 30 days",(N3424-TODAY())&gt;=-31,"01 Expired last 30 days",(N3424-TODAY())&gt;=-92,"02 Expired last 3 months",(N3424-TODAY())&gt;=-183,"03 Expired last 6 months",(N3424-TODAY())&gt;=-365,"04 Expired last 12 months",(N3424-TODAY())&gt;=-547,"05 Expired last 18 months",TRUE,"06 Expired over 18 months")</f>
        <v>06 Expires over 18 months</v>
      </c>
      <c r="Q3424" s="65">
        <v>10000</v>
      </c>
      <c r="R3424" s="84">
        <f t="shared" si="686"/>
        <v>25000</v>
      </c>
      <c r="S3424" s="77" t="str" cm="1">
        <f t="array" ref="S3424">_xlfn.IFS(R3424&gt;5000000,"Gold",R3424&gt;=500000,"Silver",R3424&gt;30000,"Bronze",TRUE,"Transactional")</f>
        <v>Transactional</v>
      </c>
      <c r="T3424" s="26"/>
      <c r="U3424" s="101"/>
      <c r="V3424" s="101"/>
      <c r="W3424" s="77" t="str">
        <f t="shared" si="682"/>
        <v>Yes</v>
      </c>
      <c r="X3424" s="77" t="str">
        <f>IFERROR(_xlfn.XLOOKUP(J3424&amp;"||"&amp;K3424,'Mapping Ref.'!$J$2:$J$538,'Mapping Ref.'!$K$2:$K$538),"")</f>
        <v>Childrens &amp; Adults</v>
      </c>
      <c r="Y3424" s="77" t="str" cm="1">
        <f t="array" ref="Y3424">_xlfn.IFS(R3424&gt;2000000,"For Publication",R3424&gt;100000,"PID",R3424&gt;30000,"RFQ",TRUE,"Transactional")</f>
        <v>Transactional</v>
      </c>
      <c r="Z3424" s="24" t="s">
        <v>8586</v>
      </c>
      <c r="AA3424" s="32">
        <v>12</v>
      </c>
      <c r="AB3424" s="24">
        <v>18</v>
      </c>
      <c r="AC3424" s="25">
        <v>46072</v>
      </c>
      <c r="AD3424" s="24" t="s">
        <v>58</v>
      </c>
      <c r="AE3424" s="24" t="s">
        <v>8471</v>
      </c>
      <c r="AF3424" s="24" t="s">
        <v>60</v>
      </c>
      <c r="AG3424" s="24" t="s">
        <v>59</v>
      </c>
      <c r="AH3424" s="24" t="s">
        <v>60</v>
      </c>
      <c r="AI3424" s="24">
        <v>7747149</v>
      </c>
      <c r="AJ3424" s="24" t="s">
        <v>59</v>
      </c>
      <c r="AK3424" s="24" t="s">
        <v>71</v>
      </c>
      <c r="AL3424" s="24" t="s">
        <v>70</v>
      </c>
      <c r="AM3424" s="24" t="s">
        <v>59</v>
      </c>
      <c r="AN3424" s="24" t="s">
        <v>59</v>
      </c>
      <c r="AO3424" s="24">
        <v>0</v>
      </c>
      <c r="AP3424" s="24"/>
      <c r="AQ3424" s="24" t="s">
        <v>13737</v>
      </c>
      <c r="AR3424" s="24" t="s">
        <v>13738</v>
      </c>
      <c r="AS3424" s="89">
        <f t="shared" si="685"/>
        <v>30</v>
      </c>
      <c r="AT3424" s="24"/>
    </row>
    <row r="3425" spans="1:46" x14ac:dyDescent="0.5">
      <c r="A3425" s="24">
        <v>3615</v>
      </c>
      <c r="B3425" s="24"/>
      <c r="C3425" s="24"/>
      <c r="D3425" s="111" t="s">
        <v>13739</v>
      </c>
      <c r="E3425" s="27" t="s">
        <v>5924</v>
      </c>
      <c r="F3425" s="77" t="str">
        <f t="shared" si="681"/>
        <v>Jill Dewan T/A THERAPY THROUGH PLAY</v>
      </c>
      <c r="G3425" s="111" t="s">
        <v>13740</v>
      </c>
      <c r="H3425" s="24" t="s">
        <v>13313</v>
      </c>
      <c r="I3425" s="24" t="s">
        <v>13313</v>
      </c>
      <c r="J3425" s="111" t="s">
        <v>190</v>
      </c>
      <c r="K3425" s="111" t="s">
        <v>2234</v>
      </c>
      <c r="L3425" s="114">
        <v>46073</v>
      </c>
      <c r="M3425" s="114">
        <v>46437</v>
      </c>
      <c r="N3425" s="81">
        <f t="shared" si="683"/>
        <v>46802</v>
      </c>
      <c r="O3425" s="81" t="str">
        <f t="shared" ca="1" si="684"/>
        <v>Live</v>
      </c>
      <c r="P3425" s="81" t="str" cm="1">
        <f t="array" aca="1" ref="P3425" ca="1">_xlfn.IFS((N3425-TODAY())&gt;=547,"06 Expires over 18 months",(N3425-TODAY())&gt;=365,"05 Expires in 18 months",(N3425-TODAY())&gt;=183,"04 Expires in 12 months",(N3425-TODAY())&gt;=92,"03 Expires in 6 months",(N3425-TODAY())&gt;=31,"02 Expires in 3 months",(N3425-TODAY())&gt;=0,"01 Expires in 30 days",(N3425-TODAY())&gt;=-31,"01 Expired last 30 days",(N3425-TODAY())&gt;=-92,"02 Expired last 3 months",(N3425-TODAY())&gt;=-183,"03 Expired last 6 months",(N3425-TODAY())&gt;=-365,"04 Expired last 12 months",(N3425-TODAY())&gt;=-547,"05 Expired last 18 months",TRUE,"06 Expired over 18 months")</f>
        <v>05 Expires in 18 months</v>
      </c>
      <c r="Q3425" s="65">
        <v>5000</v>
      </c>
      <c r="R3425" s="84">
        <f t="shared" si="686"/>
        <v>9583.3333333333339</v>
      </c>
      <c r="S3425" s="77" t="str" cm="1">
        <f t="array" ref="S3425">_xlfn.IFS(R3425&gt;5000000,"Gold",R3425&gt;=500000,"Silver",R3425&gt;30000,"Bronze",TRUE,"Transactional")</f>
        <v>Transactional</v>
      </c>
      <c r="T3425" s="26"/>
      <c r="U3425" s="101"/>
      <c r="V3425" s="101"/>
      <c r="W3425" s="77" t="str">
        <f t="shared" si="682"/>
        <v>Yes</v>
      </c>
      <c r="X3425" s="77" t="str">
        <f>IFERROR(_xlfn.XLOOKUP(J3425&amp;"||"&amp;K3425,'Mapping Ref.'!$J$2:$J$538,'Mapping Ref.'!$K$2:$K$538),"")</f>
        <v>Childrens &amp; Adults</v>
      </c>
      <c r="Y3425" s="77" t="str" cm="1">
        <f t="array" ref="Y3425">_xlfn.IFS(R3425&gt;2000000,"For Publication",R3425&gt;100000,"PID",R3425&gt;30000,"RFQ",TRUE,"Transactional")</f>
        <v>Transactional</v>
      </c>
      <c r="Z3425" s="24" t="s">
        <v>8586</v>
      </c>
      <c r="AA3425" s="32">
        <v>12</v>
      </c>
      <c r="AB3425" s="24">
        <v>12</v>
      </c>
      <c r="AC3425" s="25">
        <v>46073</v>
      </c>
      <c r="AD3425" s="24" t="s">
        <v>58</v>
      </c>
      <c r="AE3425" s="24" t="s">
        <v>8375</v>
      </c>
      <c r="AF3425" s="24" t="s">
        <v>59</v>
      </c>
      <c r="AG3425" s="24" t="s">
        <v>59</v>
      </c>
      <c r="AH3425" s="24" t="s">
        <v>60</v>
      </c>
      <c r="AI3425" s="24" t="s">
        <v>8471</v>
      </c>
      <c r="AJ3425" s="24" t="s">
        <v>60</v>
      </c>
      <c r="AK3425" s="24" t="s">
        <v>101</v>
      </c>
      <c r="AL3425" s="24" t="s">
        <v>70</v>
      </c>
      <c r="AM3425" s="24" t="s">
        <v>59</v>
      </c>
      <c r="AN3425" s="24" t="s">
        <v>59</v>
      </c>
      <c r="AO3425" s="24">
        <v>0</v>
      </c>
      <c r="AP3425" s="24"/>
      <c r="AQ3425" s="24" t="s">
        <v>13741</v>
      </c>
      <c r="AR3425" s="24" t="s">
        <v>13742</v>
      </c>
      <c r="AS3425" s="89">
        <f t="shared" si="685"/>
        <v>23</v>
      </c>
      <c r="AT3425" s="24"/>
    </row>
    <row r="3426" spans="1:46" x14ac:dyDescent="0.5">
      <c r="A3426" s="24">
        <v>3616</v>
      </c>
      <c r="B3426" s="24"/>
      <c r="C3426" s="24"/>
      <c r="D3426" s="111" t="s">
        <v>13743</v>
      </c>
      <c r="E3426" s="27" t="s">
        <v>13744</v>
      </c>
      <c r="F3426" s="77" t="str">
        <f t="shared" si="681"/>
        <v>EGO Technology Ltd</v>
      </c>
      <c r="G3426" s="111" t="s">
        <v>13745</v>
      </c>
      <c r="H3426" s="24" t="s">
        <v>13746</v>
      </c>
      <c r="I3426" s="24" t="s">
        <v>13746</v>
      </c>
      <c r="J3426" s="111" t="s">
        <v>97</v>
      </c>
      <c r="K3426" s="111" t="s">
        <v>13747</v>
      </c>
      <c r="L3426" s="114">
        <v>46076</v>
      </c>
      <c r="M3426" s="114">
        <v>46441</v>
      </c>
      <c r="N3426" s="81">
        <f t="shared" si="683"/>
        <v>46806</v>
      </c>
      <c r="O3426" s="81" t="str">
        <f t="shared" ca="1" si="684"/>
        <v>Live</v>
      </c>
      <c r="P3426" s="81" t="str" cm="1">
        <f t="array" aca="1" ref="P3426" ca="1">_xlfn.IFS((N3426-TODAY())&gt;=547,"06 Expires over 18 months",(N3426-TODAY())&gt;=365,"05 Expires in 18 months",(N3426-TODAY())&gt;=183,"04 Expires in 12 months",(N3426-TODAY())&gt;=92,"03 Expires in 6 months",(N3426-TODAY())&gt;=31,"02 Expires in 3 months",(N3426-TODAY())&gt;=0,"01 Expires in 30 days",(N3426-TODAY())&gt;=-31,"01 Expired last 30 days",(N3426-TODAY())&gt;=-92,"02 Expired last 3 months",(N3426-TODAY())&gt;=-183,"03 Expired last 6 months",(N3426-TODAY())&gt;=-365,"04 Expired last 12 months",(N3426-TODAY())&gt;=-547,"05 Expired last 18 months",TRUE,"06 Expired over 18 months")</f>
        <v>05 Expires in 18 months</v>
      </c>
      <c r="Q3426" s="65">
        <v>200</v>
      </c>
      <c r="R3426" s="84">
        <f t="shared" si="686"/>
        <v>400</v>
      </c>
      <c r="S3426" s="77" t="str" cm="1">
        <f t="array" ref="S3426">_xlfn.IFS(R3426&gt;5000000,"Gold",R3426&gt;=500000,"Silver",R3426&gt;30000,"Bronze",TRUE,"Transactional")</f>
        <v>Transactional</v>
      </c>
      <c r="T3426" s="26"/>
      <c r="U3426" s="101"/>
      <c r="V3426" s="101"/>
      <c r="W3426" s="77" t="str">
        <f t="shared" si="682"/>
        <v>Yes</v>
      </c>
      <c r="X3426" s="77" t="str">
        <f>IFERROR(_xlfn.XLOOKUP(J3426&amp;"||"&amp;K3426,'Mapping Ref.'!$J$2:$J$538,'Mapping Ref.'!$K$2:$K$538),"")</f>
        <v>ICT</v>
      </c>
      <c r="Y3426" s="77" t="str" cm="1">
        <f t="array" ref="Y3426">_xlfn.IFS(R3426&gt;2000000,"For Publication",R3426&gt;100000,"PID",R3426&gt;30000,"RFQ",TRUE,"Transactional")</f>
        <v>Transactional</v>
      </c>
      <c r="Z3426" s="24" t="s">
        <v>8586</v>
      </c>
      <c r="AA3426" s="32">
        <v>12</v>
      </c>
      <c r="AB3426" s="24">
        <v>12</v>
      </c>
      <c r="AC3426" s="25">
        <v>46076</v>
      </c>
      <c r="AD3426" s="24" t="s">
        <v>58</v>
      </c>
      <c r="AE3426" s="24" t="s">
        <v>8375</v>
      </c>
      <c r="AF3426" s="24" t="s">
        <v>59</v>
      </c>
      <c r="AG3426" s="24" t="s">
        <v>59</v>
      </c>
      <c r="AH3426" s="24" t="s">
        <v>60</v>
      </c>
      <c r="AI3426" s="24">
        <v>4932371</v>
      </c>
      <c r="AJ3426" s="24" t="s">
        <v>60</v>
      </c>
      <c r="AK3426" s="24" t="s">
        <v>86</v>
      </c>
      <c r="AL3426" s="24" t="s">
        <v>70</v>
      </c>
      <c r="AM3426" s="24" t="s">
        <v>60</v>
      </c>
      <c r="AN3426" s="24" t="s">
        <v>59</v>
      </c>
      <c r="AO3426" s="24">
        <v>0</v>
      </c>
      <c r="AP3426" s="24"/>
      <c r="AQ3426" s="24" t="s">
        <v>13748</v>
      </c>
      <c r="AR3426" s="24" t="s">
        <v>13749</v>
      </c>
      <c r="AS3426" s="89">
        <f t="shared" si="685"/>
        <v>24</v>
      </c>
      <c r="AT3426" s="24"/>
    </row>
    <row r="3427" spans="1:46" x14ac:dyDescent="0.5">
      <c r="A3427" s="24">
        <v>3617</v>
      </c>
      <c r="B3427" s="24"/>
      <c r="C3427" s="24"/>
      <c r="D3427" s="111" t="s">
        <v>13750</v>
      </c>
      <c r="E3427" s="27" t="s">
        <v>13751</v>
      </c>
      <c r="F3427" s="77" t="str">
        <f t="shared" si="681"/>
        <v>Matrix SCM</v>
      </c>
      <c r="G3427" s="111" t="s">
        <v>13752</v>
      </c>
      <c r="H3427" s="24" t="s">
        <v>1362</v>
      </c>
      <c r="I3427" s="24" t="s">
        <v>1362</v>
      </c>
      <c r="J3427" s="111" t="s">
        <v>321</v>
      </c>
      <c r="K3427" s="111" t="s">
        <v>1253</v>
      </c>
      <c r="L3427" s="114">
        <v>46077</v>
      </c>
      <c r="M3427" s="114">
        <v>46203</v>
      </c>
      <c r="N3427" s="81">
        <f t="shared" si="683"/>
        <v>46325</v>
      </c>
      <c r="O3427" s="81" t="str">
        <f t="shared" ca="1" si="684"/>
        <v>Live</v>
      </c>
      <c r="P3427" s="81" t="str" cm="1">
        <f t="array" aca="1" ref="P3427" ca="1">_xlfn.IFS((N3427-TODAY())&gt;=547,"06 Expires over 18 months",(N3427-TODAY())&gt;=365,"05 Expires in 18 months",(N3427-TODAY())&gt;=183,"04 Expires in 12 months",(N3427-TODAY())&gt;=92,"03 Expires in 6 months",(N3427-TODAY())&gt;=31,"02 Expires in 3 months",(N3427-TODAY())&gt;=0,"01 Expires in 30 days",(N3427-TODAY())&gt;=-31,"01 Expired last 30 days",(N3427-TODAY())&gt;=-92,"02 Expired last 3 months",(N3427-TODAY())&gt;=-183,"03 Expired last 6 months",(N3427-TODAY())&gt;=-365,"04 Expired last 12 months",(N3427-TODAY())&gt;=-547,"05 Expired last 18 months",TRUE,"06 Expired over 18 months")</f>
        <v>02 Expires in 3 months</v>
      </c>
      <c r="Q3427" s="65">
        <v>50415.13</v>
      </c>
      <c r="R3427" s="84">
        <f t="shared" si="686"/>
        <v>50415.13</v>
      </c>
      <c r="S3427" s="77" t="str" cm="1">
        <f t="array" ref="S3427">_xlfn.IFS(R3427&gt;5000000,"Gold",R3427&gt;=500000,"Silver",R3427&gt;30000,"Bronze",TRUE,"Transactional")</f>
        <v>Bronze</v>
      </c>
      <c r="T3427" s="26"/>
      <c r="U3427" s="101"/>
      <c r="V3427" s="101"/>
      <c r="W3427" s="77" t="str">
        <f t="shared" si="682"/>
        <v>Yes</v>
      </c>
      <c r="X3427" s="77" t="str">
        <f>IFERROR(_xlfn.XLOOKUP(J3427&amp;"||"&amp;K3427,'Mapping Ref.'!$J$2:$J$538,'Mapping Ref.'!$K$2:$K$538),"")</f>
        <v>Corporate</v>
      </c>
      <c r="Y3427" s="77" t="str" cm="1">
        <f t="array" ref="Y3427">_xlfn.IFS(R3427&gt;2000000,"For Publication",R3427&gt;100000,"PID",R3427&gt;30000,"RFQ",TRUE,"Transactional")</f>
        <v>RFQ</v>
      </c>
      <c r="Z3427" s="24" t="s">
        <v>2277</v>
      </c>
      <c r="AA3427" s="32">
        <v>4</v>
      </c>
      <c r="AB3427" s="24">
        <v>4</v>
      </c>
      <c r="AC3427" s="25">
        <v>46077</v>
      </c>
      <c r="AD3427" s="24" t="s">
        <v>326</v>
      </c>
      <c r="AE3427" s="24" t="s">
        <v>13753</v>
      </c>
      <c r="AF3427" s="24" t="s">
        <v>60</v>
      </c>
      <c r="AG3427" s="24" t="s">
        <v>60</v>
      </c>
      <c r="AH3427" s="24" t="s">
        <v>60</v>
      </c>
      <c r="AI3427" s="24">
        <v>2227962</v>
      </c>
      <c r="AJ3427" s="24" t="s">
        <v>60</v>
      </c>
      <c r="AK3427" s="24" t="s">
        <v>57</v>
      </c>
      <c r="AL3427" s="24" t="s">
        <v>123</v>
      </c>
      <c r="AM3427" s="24" t="s">
        <v>60</v>
      </c>
      <c r="AN3427" s="24" t="s">
        <v>59</v>
      </c>
      <c r="AO3427" s="24">
        <v>0</v>
      </c>
      <c r="AP3427" s="24"/>
      <c r="AQ3427" s="24" t="s">
        <v>13754</v>
      </c>
      <c r="AR3427" s="24" t="s">
        <v>13755</v>
      </c>
      <c r="AS3427" s="89">
        <f t="shared" si="685"/>
        <v>8</v>
      </c>
      <c r="AT3427" s="24"/>
    </row>
    <row r="3428" spans="1:46" x14ac:dyDescent="0.5">
      <c r="A3428" s="24">
        <v>3618</v>
      </c>
      <c r="B3428" s="24"/>
      <c r="C3428" s="24"/>
      <c r="D3428" s="111" t="s">
        <v>7871</v>
      </c>
      <c r="E3428" s="27" t="s">
        <v>13756</v>
      </c>
      <c r="F3428" s="77" t="str">
        <f t="shared" si="681"/>
        <v>NVR Innovations</v>
      </c>
      <c r="G3428" s="111" t="s">
        <v>13757</v>
      </c>
      <c r="H3428" s="24" t="s">
        <v>1297</v>
      </c>
      <c r="I3428" s="24" t="s">
        <v>1297</v>
      </c>
      <c r="J3428" s="111" t="s">
        <v>190</v>
      </c>
      <c r="K3428" s="111" t="s">
        <v>755</v>
      </c>
      <c r="L3428" s="114">
        <v>46079</v>
      </c>
      <c r="M3428" s="114">
        <v>46444</v>
      </c>
      <c r="N3428" s="81">
        <f t="shared" si="683"/>
        <v>46809</v>
      </c>
      <c r="O3428" s="81" t="str">
        <f t="shared" ca="1" si="684"/>
        <v>Live</v>
      </c>
      <c r="P3428" s="81" t="str" cm="1">
        <f t="array" aca="1" ref="P3428" ca="1">_xlfn.IFS((N3428-TODAY())&gt;=547,"06 Expires over 18 months",(N3428-TODAY())&gt;=365,"05 Expires in 18 months",(N3428-TODAY())&gt;=183,"04 Expires in 12 months",(N3428-TODAY())&gt;=92,"03 Expires in 6 months",(N3428-TODAY())&gt;=31,"02 Expires in 3 months",(N3428-TODAY())&gt;=0,"01 Expires in 30 days",(N3428-TODAY())&gt;=-31,"01 Expired last 30 days",(N3428-TODAY())&gt;=-92,"02 Expired last 3 months",(N3428-TODAY())&gt;=-183,"03 Expired last 6 months",(N3428-TODAY())&gt;=-365,"04 Expired last 12 months",(N3428-TODAY())&gt;=-547,"05 Expired last 18 months",TRUE,"06 Expired over 18 months")</f>
        <v>06 Expires over 18 months</v>
      </c>
      <c r="Q3428" s="65">
        <v>2590</v>
      </c>
      <c r="R3428" s="84">
        <f t="shared" si="686"/>
        <v>5180</v>
      </c>
      <c r="S3428" s="77" t="str" cm="1">
        <f t="array" ref="S3428">_xlfn.IFS(R3428&gt;5000000,"Gold",R3428&gt;=500000,"Silver",R3428&gt;30000,"Bronze",TRUE,"Transactional")</f>
        <v>Transactional</v>
      </c>
      <c r="T3428" s="26"/>
      <c r="U3428" s="101"/>
      <c r="V3428" s="101"/>
      <c r="W3428" s="77" t="str">
        <f t="shared" si="682"/>
        <v>Yes</v>
      </c>
      <c r="X3428" s="77" t="str">
        <f>IFERROR(_xlfn.XLOOKUP(J3428&amp;"||"&amp;K3428,'Mapping Ref.'!$J$2:$J$538,'Mapping Ref.'!$K$2:$K$538),"")</f>
        <v>Childrens &amp; Adults</v>
      </c>
      <c r="Y3428" s="77" t="str" cm="1">
        <f t="array" ref="Y3428">_xlfn.IFS(R3428&gt;2000000,"For Publication",R3428&gt;100000,"PID",R3428&gt;30000,"RFQ",TRUE,"Transactional")</f>
        <v>Transactional</v>
      </c>
      <c r="Z3428" s="24" t="s">
        <v>8586</v>
      </c>
      <c r="AA3428" s="32">
        <v>12</v>
      </c>
      <c r="AB3428" s="24">
        <v>12</v>
      </c>
      <c r="AC3428" s="25">
        <v>46079</v>
      </c>
      <c r="AD3428" s="24" t="s">
        <v>58</v>
      </c>
      <c r="AE3428" s="24" t="s">
        <v>8546</v>
      </c>
      <c r="AF3428" s="24" t="s">
        <v>60</v>
      </c>
      <c r="AG3428" s="24" t="s">
        <v>59</v>
      </c>
      <c r="AH3428" s="24" t="s">
        <v>60</v>
      </c>
      <c r="AI3428" s="24" t="s">
        <v>13758</v>
      </c>
      <c r="AJ3428" s="24" t="s">
        <v>60</v>
      </c>
      <c r="AK3428" s="24" t="s">
        <v>101</v>
      </c>
      <c r="AL3428" s="24" t="s">
        <v>70</v>
      </c>
      <c r="AM3428" s="24" t="s">
        <v>60</v>
      </c>
      <c r="AN3428" s="24" t="s">
        <v>59</v>
      </c>
      <c r="AO3428" s="24">
        <v>0</v>
      </c>
      <c r="AP3428" s="24"/>
      <c r="AQ3428" s="24" t="s">
        <v>13759</v>
      </c>
      <c r="AR3428" s="24" t="s">
        <v>13760</v>
      </c>
      <c r="AS3428" s="89">
        <f t="shared" si="685"/>
        <v>24</v>
      </c>
      <c r="AT3428" s="24"/>
    </row>
    <row r="3429" spans="1:46" x14ac:dyDescent="0.5">
      <c r="A3429" s="24">
        <v>3619</v>
      </c>
      <c r="B3429" s="24"/>
      <c r="C3429" s="24"/>
      <c r="D3429" s="111" t="s">
        <v>13761</v>
      </c>
      <c r="E3429" s="27" t="s">
        <v>13762</v>
      </c>
      <c r="F3429" s="77" t="str">
        <f t="shared" si="681"/>
        <v>National Development Team for Inclusion (NDTi)</v>
      </c>
      <c r="G3429" s="111" t="s">
        <v>13763</v>
      </c>
      <c r="H3429" s="24" t="s">
        <v>13764</v>
      </c>
      <c r="I3429" s="24" t="s">
        <v>7291</v>
      </c>
      <c r="J3429" s="111" t="s">
        <v>66</v>
      </c>
      <c r="K3429" s="111" t="s">
        <v>13765</v>
      </c>
      <c r="L3429" s="114">
        <v>45811</v>
      </c>
      <c r="M3429" s="114">
        <v>46176</v>
      </c>
      <c r="N3429" s="81">
        <f t="shared" si="683"/>
        <v>46176</v>
      </c>
      <c r="O3429" s="81" t="str">
        <f t="shared" ca="1" si="684"/>
        <v>Expired</v>
      </c>
      <c r="P3429" s="81" t="str" cm="1">
        <f t="array" aca="1" ref="P3429" ca="1">_xlfn.IFS((N3429-TODAY())&gt;=547,"06 Expires over 18 months",(N3429-TODAY())&gt;=365,"05 Expires in 18 months",(N3429-TODAY())&gt;=183,"04 Expires in 12 months",(N3429-TODAY())&gt;=92,"03 Expires in 6 months",(N3429-TODAY())&gt;=31,"02 Expires in 3 months",(N3429-TODAY())&gt;=0,"01 Expires in 30 days",(N3429-TODAY())&gt;=-31,"01 Expired last 30 days",(N3429-TODAY())&gt;=-92,"02 Expired last 3 months",(N3429-TODAY())&gt;=-183,"03 Expired last 6 months",(N3429-TODAY())&gt;=-365,"04 Expired last 12 months",(N3429-TODAY())&gt;=-547,"05 Expired last 18 months",TRUE,"06 Expired over 18 months")</f>
        <v>02 Expired last 3 months</v>
      </c>
      <c r="Q3429" s="65">
        <v>30000</v>
      </c>
      <c r="R3429" s="84">
        <f t="shared" si="686"/>
        <v>30000</v>
      </c>
      <c r="S3429" s="77" t="str" cm="1">
        <f t="array" ref="S3429">_xlfn.IFS(R3429&gt;5000000,"Gold",R3429&gt;=500000,"Silver",R3429&gt;30000,"Bronze",TRUE,"Transactional")</f>
        <v>Transactional</v>
      </c>
      <c r="T3429" s="26"/>
      <c r="U3429" s="101"/>
      <c r="V3429" s="101"/>
      <c r="W3429" s="77" t="str">
        <f t="shared" si="682"/>
        <v>No</v>
      </c>
      <c r="X3429" s="77" t="str">
        <f>IFERROR(_xlfn.XLOOKUP(J3429&amp;"||"&amp;K3429,'Mapping Ref.'!$J$2:$J$538,'Mapping Ref.'!$K$2:$K$538),"")</f>
        <v>Childrens &amp; Adults</v>
      </c>
      <c r="Y3429" s="77" t="str" cm="1">
        <f t="array" ref="Y3429">_xlfn.IFS(R3429&gt;2000000,"For Publication",R3429&gt;100000,"PID",R3429&gt;30000,"RFQ",TRUE,"Transactional")</f>
        <v>Transactional</v>
      </c>
      <c r="Z3429" s="24" t="s">
        <v>2277</v>
      </c>
      <c r="AA3429" s="32">
        <v>12</v>
      </c>
      <c r="AB3429" s="24">
        <v>0</v>
      </c>
      <c r="AC3429" s="25">
        <v>46080</v>
      </c>
      <c r="AD3429" s="24" t="s">
        <v>58</v>
      </c>
      <c r="AE3429" s="24" t="s">
        <v>11128</v>
      </c>
      <c r="AF3429" s="24" t="s">
        <v>60</v>
      </c>
      <c r="AG3429" s="24" t="s">
        <v>60</v>
      </c>
      <c r="AH3429" s="24" t="s">
        <v>60</v>
      </c>
      <c r="AI3429" s="24" t="s">
        <v>13766</v>
      </c>
      <c r="AJ3429" s="24" t="s">
        <v>60</v>
      </c>
      <c r="AK3429" s="24" t="s">
        <v>101</v>
      </c>
      <c r="AL3429" s="24" t="s">
        <v>70</v>
      </c>
      <c r="AM3429" s="24" t="s">
        <v>60</v>
      </c>
      <c r="AN3429" s="24" t="s">
        <v>59</v>
      </c>
      <c r="AO3429" s="24">
        <v>0</v>
      </c>
      <c r="AP3429" s="24"/>
      <c r="AQ3429" s="24" t="s">
        <v>13767</v>
      </c>
      <c r="AR3429" s="24" t="s">
        <v>13768</v>
      </c>
      <c r="AS3429" s="89">
        <f t="shared" si="685"/>
        <v>12</v>
      </c>
      <c r="AT3429" s="24"/>
    </row>
    <row r="3430" spans="1:46" x14ac:dyDescent="0.5">
      <c r="A3430" s="24">
        <v>3620</v>
      </c>
      <c r="B3430" s="24"/>
      <c r="C3430" s="24"/>
      <c r="D3430" s="111" t="s">
        <v>13769</v>
      </c>
      <c r="E3430" s="27" t="s">
        <v>13770</v>
      </c>
      <c r="F3430" s="77" t="str">
        <f t="shared" si="681"/>
        <v>JAS BHALLA ARCHITECTS LIMITED T/A JAS BHALLA WORKS</v>
      </c>
      <c r="G3430" s="111" t="s">
        <v>13771</v>
      </c>
      <c r="H3430" s="24" t="s">
        <v>5026</v>
      </c>
      <c r="I3430" s="24" t="s">
        <v>972</v>
      </c>
      <c r="J3430" s="111" t="s">
        <v>107</v>
      </c>
      <c r="K3430" s="111" t="s">
        <v>1030</v>
      </c>
      <c r="L3430" s="114">
        <v>46079</v>
      </c>
      <c r="M3430" s="114">
        <v>46213</v>
      </c>
      <c r="N3430" s="81">
        <f t="shared" si="683"/>
        <v>46213</v>
      </c>
      <c r="O3430" s="81" t="str">
        <f t="shared" ca="1" si="684"/>
        <v>Expired</v>
      </c>
      <c r="P3430" s="81" t="str" cm="1">
        <f t="array" aca="1" ref="P3430" ca="1">_xlfn.IFS((N3430-TODAY())&gt;=547,"06 Expires over 18 months",(N3430-TODAY())&gt;=365,"05 Expires in 18 months",(N3430-TODAY())&gt;=183,"04 Expires in 12 months",(N3430-TODAY())&gt;=92,"03 Expires in 6 months",(N3430-TODAY())&gt;=31,"02 Expires in 3 months",(N3430-TODAY())&gt;=0,"01 Expires in 30 days",(N3430-TODAY())&gt;=-31,"01 Expired last 30 days",(N3430-TODAY())&gt;=-92,"02 Expired last 3 months",(N3430-TODAY())&gt;=-183,"03 Expired last 6 months",(N3430-TODAY())&gt;=-365,"04 Expired last 12 months",(N3430-TODAY())&gt;=-547,"05 Expired last 18 months",TRUE,"06 Expired over 18 months")</f>
        <v>02 Expired last 3 months</v>
      </c>
      <c r="Q3430" s="65">
        <v>54597.5</v>
      </c>
      <c r="R3430" s="84">
        <f t="shared" si="686"/>
        <v>54597.5</v>
      </c>
      <c r="S3430" s="77" t="str" cm="1">
        <f t="array" ref="S3430">_xlfn.IFS(R3430&gt;5000000,"Gold",R3430&gt;=500000,"Silver",R3430&gt;30000,"Bronze",TRUE,"Transactional")</f>
        <v>Bronze</v>
      </c>
      <c r="T3430" s="26"/>
      <c r="U3430" s="101"/>
      <c r="V3430" s="101"/>
      <c r="W3430" s="77" t="str">
        <f t="shared" si="682"/>
        <v>No</v>
      </c>
      <c r="X3430" s="77" t="str">
        <f>IFERROR(_xlfn.XLOOKUP(J3430&amp;"||"&amp;K3430,'Mapping Ref.'!$J$2:$J$538,'Mapping Ref.'!$K$2:$K$538),"")</f>
        <v>Construction &amp; Estates</v>
      </c>
      <c r="Y3430" s="77" t="str" cm="1">
        <f t="array" ref="Y3430">_xlfn.IFS(R3430&gt;2000000,"For Publication",R3430&gt;100000,"PID",R3430&gt;30000,"RFQ",TRUE,"Transactional")</f>
        <v>RFQ</v>
      </c>
      <c r="Z3430" s="24" t="s">
        <v>2277</v>
      </c>
      <c r="AA3430" s="32">
        <v>5</v>
      </c>
      <c r="AB3430" s="24">
        <v>0</v>
      </c>
      <c r="AC3430" s="25">
        <v>46080</v>
      </c>
      <c r="AD3430" s="24" t="s">
        <v>58</v>
      </c>
      <c r="AE3430" s="24" t="s">
        <v>13772</v>
      </c>
      <c r="AF3430" s="24" t="s">
        <v>60</v>
      </c>
      <c r="AG3430" s="24" t="s">
        <v>60</v>
      </c>
      <c r="AH3430" s="24" t="s">
        <v>60</v>
      </c>
      <c r="AI3430" s="24">
        <v>11014517</v>
      </c>
      <c r="AJ3430" s="24" t="s">
        <v>60</v>
      </c>
      <c r="AK3430" s="24" t="s">
        <v>76</v>
      </c>
      <c r="AL3430" s="24" t="s">
        <v>70</v>
      </c>
      <c r="AM3430" s="24" t="s">
        <v>59</v>
      </c>
      <c r="AN3430" s="24" t="s">
        <v>59</v>
      </c>
      <c r="AO3430" s="24">
        <v>0</v>
      </c>
      <c r="AP3430" s="24"/>
      <c r="AQ3430" s="24" t="s">
        <v>13773</v>
      </c>
      <c r="AR3430" s="24" t="s">
        <v>13774</v>
      </c>
      <c r="AS3430" s="89">
        <f t="shared" si="685"/>
        <v>4</v>
      </c>
      <c r="AT3430" s="24"/>
    </row>
    <row r="3431" spans="1:46" x14ac:dyDescent="0.5">
      <c r="A3431" s="24">
        <v>3621</v>
      </c>
      <c r="B3431" s="24"/>
      <c r="C3431" s="24"/>
      <c r="D3431" s="111" t="s">
        <v>13775</v>
      </c>
      <c r="E3431" s="27" t="s">
        <v>13776</v>
      </c>
      <c r="F3431" s="77" t="str">
        <f t="shared" si="681"/>
        <v>MENTAL HEALTH FIRST AID ENGLAND COMMUNITY INTEREST COMPANY</v>
      </c>
      <c r="G3431" s="111" t="s">
        <v>4665</v>
      </c>
      <c r="H3431" s="24" t="s">
        <v>3282</v>
      </c>
      <c r="I3431" s="24" t="s">
        <v>10463</v>
      </c>
      <c r="J3431" s="111" t="s">
        <v>107</v>
      </c>
      <c r="K3431" s="111" t="s">
        <v>3283</v>
      </c>
      <c r="L3431" s="114">
        <v>46083</v>
      </c>
      <c r="M3431" s="114">
        <v>47178</v>
      </c>
      <c r="N3431" s="81">
        <f t="shared" si="683"/>
        <v>47178</v>
      </c>
      <c r="O3431" s="81" t="str">
        <f t="shared" ca="1" si="684"/>
        <v>Live</v>
      </c>
      <c r="P3431" s="81" t="str" cm="1">
        <f t="array" aca="1" ref="P3431" ca="1">_xlfn.IFS((N3431-TODAY())&gt;=547,"06 Expires over 18 months",(N3431-TODAY())&gt;=365,"05 Expires in 18 months",(N3431-TODAY())&gt;=183,"04 Expires in 12 months",(N3431-TODAY())&gt;=92,"03 Expires in 6 months",(N3431-TODAY())&gt;=31,"02 Expires in 3 months",(N3431-TODAY())&gt;=0,"01 Expires in 30 days",(N3431-TODAY())&gt;=-31,"01 Expired last 30 days",(N3431-TODAY())&gt;=-92,"02 Expired last 3 months",(N3431-TODAY())&gt;=-183,"03 Expired last 6 months",(N3431-TODAY())&gt;=-365,"04 Expired last 12 months",(N3431-TODAY())&gt;=-547,"05 Expired last 18 months",TRUE,"06 Expired over 18 months")</f>
        <v>06 Expires over 18 months</v>
      </c>
      <c r="Q3431" s="65">
        <v>8333</v>
      </c>
      <c r="R3431" s="84">
        <f t="shared" si="686"/>
        <v>24304.583333333332</v>
      </c>
      <c r="S3431" s="77" t="str" cm="1">
        <f t="array" ref="S3431">_xlfn.IFS(R3431&gt;5000000,"Gold",R3431&gt;=500000,"Silver",R3431&gt;30000,"Bronze",TRUE,"Transactional")</f>
        <v>Transactional</v>
      </c>
      <c r="T3431" s="26"/>
      <c r="U3431" s="101"/>
      <c r="V3431" s="101"/>
      <c r="W3431" s="77" t="str">
        <f t="shared" si="682"/>
        <v>No</v>
      </c>
      <c r="X3431" s="77" t="str">
        <f>IFERROR(_xlfn.XLOOKUP(J3431&amp;"||"&amp;K3431,'Mapping Ref.'!$J$2:$J$538,'Mapping Ref.'!$K$2:$K$538),"")</f>
        <v>Construction &amp; Estates</v>
      </c>
      <c r="Y3431" s="77" t="str" cm="1">
        <f t="array" ref="Y3431">_xlfn.IFS(R3431&gt;2000000,"For Publication",R3431&gt;100000,"PID",R3431&gt;30000,"RFQ",TRUE,"Transactional")</f>
        <v>Transactional</v>
      </c>
      <c r="Z3431" s="24" t="s">
        <v>2277</v>
      </c>
      <c r="AA3431" s="32">
        <v>36</v>
      </c>
      <c r="AB3431" s="24">
        <v>0</v>
      </c>
      <c r="AC3431" s="25">
        <v>46083</v>
      </c>
      <c r="AD3431" s="24" t="s">
        <v>58</v>
      </c>
      <c r="AE3431" s="24" t="s">
        <v>8375</v>
      </c>
      <c r="AF3431" s="24" t="s">
        <v>59</v>
      </c>
      <c r="AG3431" s="24" t="s">
        <v>59</v>
      </c>
      <c r="AH3431" s="24" t="s">
        <v>60</v>
      </c>
      <c r="AI3431" s="24">
        <v>7021392</v>
      </c>
      <c r="AJ3431" s="24" t="s">
        <v>60</v>
      </c>
      <c r="AK3431" s="24" t="s">
        <v>101</v>
      </c>
      <c r="AL3431" s="24" t="s">
        <v>70</v>
      </c>
      <c r="AM3431" s="24" t="s">
        <v>60</v>
      </c>
      <c r="AN3431" s="24" t="s">
        <v>59</v>
      </c>
      <c r="AO3431" s="24">
        <v>0</v>
      </c>
      <c r="AP3431" s="24"/>
      <c r="AQ3431" s="24" t="s">
        <v>13777</v>
      </c>
      <c r="AR3431" s="24" t="s">
        <v>13778</v>
      </c>
      <c r="AS3431" s="89">
        <f t="shared" si="685"/>
        <v>35</v>
      </c>
      <c r="AT3431" s="24" t="s">
        <v>4665</v>
      </c>
    </row>
    <row r="3432" spans="1:46" x14ac:dyDescent="0.5">
      <c r="A3432" s="24">
        <v>3622</v>
      </c>
      <c r="B3432" s="24"/>
      <c r="C3432" s="24"/>
      <c r="D3432" s="111" t="s">
        <v>13779</v>
      </c>
      <c r="E3432" s="27" t="s">
        <v>13780</v>
      </c>
      <c r="F3432" s="77" t="str">
        <f t="shared" si="681"/>
        <v>GO2SIM LIMITED</v>
      </c>
      <c r="G3432" s="111" t="s">
        <v>13779</v>
      </c>
      <c r="H3432" s="24" t="s">
        <v>3282</v>
      </c>
      <c r="I3432" s="24" t="s">
        <v>10463</v>
      </c>
      <c r="J3432" s="111" t="s">
        <v>107</v>
      </c>
      <c r="K3432" s="111" t="s">
        <v>3283</v>
      </c>
      <c r="L3432" s="114">
        <v>46083</v>
      </c>
      <c r="M3432" s="114">
        <v>47178</v>
      </c>
      <c r="N3432" s="81">
        <f t="shared" si="683"/>
        <v>47178</v>
      </c>
      <c r="O3432" s="81" t="str">
        <f t="shared" ca="1" si="684"/>
        <v>Live</v>
      </c>
      <c r="P3432" s="81" t="str" cm="1">
        <f t="array" aca="1" ref="P3432" ca="1">_xlfn.IFS((N3432-TODAY())&gt;=547,"06 Expires over 18 months",(N3432-TODAY())&gt;=365,"05 Expires in 18 months",(N3432-TODAY())&gt;=183,"04 Expires in 12 months",(N3432-TODAY())&gt;=92,"03 Expires in 6 months",(N3432-TODAY())&gt;=31,"02 Expires in 3 months",(N3432-TODAY())&gt;=0,"01 Expires in 30 days",(N3432-TODAY())&gt;=-31,"01 Expired last 30 days",(N3432-TODAY())&gt;=-92,"02 Expired last 3 months",(N3432-TODAY())&gt;=-183,"03 Expired last 6 months",(N3432-TODAY())&gt;=-365,"04 Expired last 12 months",(N3432-TODAY())&gt;=-547,"05 Expired last 18 months",TRUE,"06 Expired over 18 months")</f>
        <v>06 Expires over 18 months</v>
      </c>
      <c r="Q3432" s="65">
        <v>8333</v>
      </c>
      <c r="R3432" s="84">
        <f t="shared" si="686"/>
        <v>24304.583333333332</v>
      </c>
      <c r="S3432" s="77" t="str" cm="1">
        <f t="array" ref="S3432">_xlfn.IFS(R3432&gt;5000000,"Gold",R3432&gt;=500000,"Silver",R3432&gt;30000,"Bronze",TRUE,"Transactional")</f>
        <v>Transactional</v>
      </c>
      <c r="T3432" s="26"/>
      <c r="U3432" s="101"/>
      <c r="V3432" s="101"/>
      <c r="W3432" s="77" t="str">
        <f t="shared" si="682"/>
        <v>No</v>
      </c>
      <c r="X3432" s="77" t="str">
        <f>IFERROR(_xlfn.XLOOKUP(J3432&amp;"||"&amp;K3432,'Mapping Ref.'!$J$2:$J$538,'Mapping Ref.'!$K$2:$K$538),"")</f>
        <v>Construction &amp; Estates</v>
      </c>
      <c r="Y3432" s="77" t="str" cm="1">
        <f t="array" ref="Y3432">_xlfn.IFS(R3432&gt;2000000,"For Publication",R3432&gt;100000,"PID",R3432&gt;30000,"RFQ",TRUE,"Transactional")</f>
        <v>Transactional</v>
      </c>
      <c r="Z3432" s="24" t="s">
        <v>2277</v>
      </c>
      <c r="AA3432" s="32">
        <v>36</v>
      </c>
      <c r="AB3432" s="24">
        <v>0</v>
      </c>
      <c r="AC3432" s="25">
        <v>46083</v>
      </c>
      <c r="AD3432" s="24" t="s">
        <v>661</v>
      </c>
      <c r="AE3432" s="24" t="s">
        <v>8375</v>
      </c>
      <c r="AF3432" s="24" t="s">
        <v>60</v>
      </c>
      <c r="AG3432" s="24" t="s">
        <v>59</v>
      </c>
      <c r="AH3432" s="24" t="s">
        <v>60</v>
      </c>
      <c r="AI3432" s="24">
        <v>10182960</v>
      </c>
      <c r="AJ3432" s="24" t="s">
        <v>60</v>
      </c>
      <c r="AK3432" s="24" t="s">
        <v>101</v>
      </c>
      <c r="AL3432" s="24" t="s">
        <v>12795</v>
      </c>
      <c r="AM3432" s="24" t="s">
        <v>60</v>
      </c>
      <c r="AN3432" s="24" t="s">
        <v>59</v>
      </c>
      <c r="AO3432" s="24">
        <v>0</v>
      </c>
      <c r="AP3432" s="24"/>
      <c r="AQ3432" s="24" t="s">
        <v>13781</v>
      </c>
      <c r="AR3432" s="24" t="s">
        <v>13782</v>
      </c>
      <c r="AS3432" s="89">
        <f t="shared" si="685"/>
        <v>35</v>
      </c>
      <c r="AT3432" s="24"/>
    </row>
    <row r="3433" spans="1:46" x14ac:dyDescent="0.5">
      <c r="A3433" s="24">
        <v>3623</v>
      </c>
      <c r="B3433" s="24"/>
      <c r="C3433" s="24"/>
      <c r="D3433" s="111" t="s">
        <v>13783</v>
      </c>
      <c r="E3433" s="27" t="s">
        <v>13784</v>
      </c>
      <c r="F3433" s="77" t="str">
        <f t="shared" si="681"/>
        <v>SUPREME PERSONNEL LIMITED T/A SUPREME RECRUITMENT LIMITED</v>
      </c>
      <c r="G3433" s="111" t="s">
        <v>12408</v>
      </c>
      <c r="H3433" s="24" t="s">
        <v>3282</v>
      </c>
      <c r="I3433" s="24" t="s">
        <v>10463</v>
      </c>
      <c r="J3433" s="111" t="s">
        <v>107</v>
      </c>
      <c r="K3433" s="111" t="s">
        <v>3283</v>
      </c>
      <c r="L3433" s="114">
        <v>46085</v>
      </c>
      <c r="M3433" s="114">
        <v>47180</v>
      </c>
      <c r="N3433" s="81">
        <f t="shared" ref="N3433:N3464" si="687">EDATE(M3433,AB3433)</f>
        <v>47180</v>
      </c>
      <c r="O3433" s="81" t="str">
        <f t="shared" ref="O3433:O3464" ca="1" si="688">IF(N3433&lt;TODAY(),"Expired","Live")</f>
        <v>Live</v>
      </c>
      <c r="P3433" s="81" t="str" cm="1">
        <f t="array" aca="1" ref="P3433" ca="1">_xlfn.IFS((N3433-TODAY())&gt;=547,"06 Expires over 18 months",(N3433-TODAY())&gt;=365,"05 Expires in 18 months",(N3433-TODAY())&gt;=183,"04 Expires in 12 months",(N3433-TODAY())&gt;=92,"03 Expires in 6 months",(N3433-TODAY())&gt;=31,"02 Expires in 3 months",(N3433-TODAY())&gt;=0,"01 Expires in 30 days",(N3433-TODAY())&gt;=-31,"01 Expired last 30 days",(N3433-TODAY())&gt;=-92,"02 Expired last 3 months",(N3433-TODAY())&gt;=-183,"03 Expired last 6 months",(N3433-TODAY())&gt;=-365,"04 Expired last 12 months",(N3433-TODAY())&gt;=-547,"05 Expired last 18 months",TRUE,"06 Expired over 18 months")</f>
        <v>06 Expires over 18 months</v>
      </c>
      <c r="Q3433" s="65">
        <v>24999</v>
      </c>
      <c r="R3433" s="84">
        <f t="shared" si="686"/>
        <v>72913.75</v>
      </c>
      <c r="S3433" s="77" t="str" cm="1">
        <f t="array" ref="S3433">_xlfn.IFS(R3433&gt;5000000,"Gold",R3433&gt;=500000,"Silver",R3433&gt;30000,"Bronze",TRUE,"Transactional")</f>
        <v>Bronze</v>
      </c>
      <c r="T3433" s="26"/>
      <c r="U3433" s="101"/>
      <c r="V3433" s="101"/>
      <c r="W3433" s="77" t="str">
        <f t="shared" si="682"/>
        <v>No</v>
      </c>
      <c r="X3433" s="77" t="str">
        <f>IFERROR(_xlfn.XLOOKUP(J3433&amp;"||"&amp;K3433,'Mapping Ref.'!$J$2:$J$538,'Mapping Ref.'!$K$2:$K$538),"")</f>
        <v>Construction &amp; Estates</v>
      </c>
      <c r="Y3433" s="77" t="str" cm="1">
        <f t="array" ref="Y3433">_xlfn.IFS(R3433&gt;2000000,"For Publication",R3433&gt;100000,"PID",R3433&gt;30000,"RFQ",TRUE,"Transactional")</f>
        <v>RFQ</v>
      </c>
      <c r="Z3433" s="24" t="s">
        <v>2277</v>
      </c>
      <c r="AA3433" s="32">
        <v>36</v>
      </c>
      <c r="AB3433" s="24">
        <v>0</v>
      </c>
      <c r="AC3433" s="25">
        <v>46085</v>
      </c>
      <c r="AD3433" s="24" t="s">
        <v>58</v>
      </c>
      <c r="AE3433" s="24" t="s">
        <v>8375</v>
      </c>
      <c r="AF3433" s="24" t="s">
        <v>59</v>
      </c>
      <c r="AG3433" s="24" t="s">
        <v>59</v>
      </c>
      <c r="AH3433" s="24" t="s">
        <v>60</v>
      </c>
      <c r="AI3433" s="24">
        <v>3236982</v>
      </c>
      <c r="AJ3433" s="24" t="s">
        <v>59</v>
      </c>
      <c r="AK3433" s="24" t="s">
        <v>101</v>
      </c>
      <c r="AL3433" s="24" t="s">
        <v>70</v>
      </c>
      <c r="AM3433" s="24" t="s">
        <v>60</v>
      </c>
      <c r="AN3433" s="24" t="s">
        <v>59</v>
      </c>
      <c r="AO3433" s="24">
        <v>0</v>
      </c>
      <c r="AP3433" s="24"/>
      <c r="AQ3433" s="24" t="s">
        <v>12410</v>
      </c>
      <c r="AR3433" s="24" t="s">
        <v>12411</v>
      </c>
      <c r="AS3433" s="89">
        <f t="shared" ref="AS3433:AS3464" si="689">DATEDIF(L3433,N3433,"m")</f>
        <v>35</v>
      </c>
      <c r="AT3433" s="24"/>
    </row>
    <row r="3434" spans="1:46" x14ac:dyDescent="0.5">
      <c r="A3434" s="24">
        <v>3624</v>
      </c>
      <c r="B3434" s="24"/>
      <c r="C3434" s="24"/>
      <c r="D3434" s="111" t="s">
        <v>13785</v>
      </c>
      <c r="E3434" s="27" t="s">
        <v>13786</v>
      </c>
      <c r="F3434" s="77" t="str">
        <f t="shared" si="681"/>
        <v>BOXX BUILDING CONSULTANCY LIMITED</v>
      </c>
      <c r="G3434" s="111" t="s">
        <v>11033</v>
      </c>
      <c r="H3434" s="24" t="s">
        <v>3729</v>
      </c>
      <c r="I3434" s="24" t="s">
        <v>3993</v>
      </c>
      <c r="J3434" s="111" t="s">
        <v>321</v>
      </c>
      <c r="K3434" s="111" t="s">
        <v>360</v>
      </c>
      <c r="L3434" s="114">
        <v>46048</v>
      </c>
      <c r="M3434" s="114">
        <v>46413</v>
      </c>
      <c r="N3434" s="81">
        <f t="shared" si="687"/>
        <v>46413</v>
      </c>
      <c r="O3434" s="81" t="str">
        <f t="shared" ca="1" si="688"/>
        <v>Live</v>
      </c>
      <c r="P3434" s="81" t="str" cm="1">
        <f t="array" aca="1" ref="P3434" ca="1">_xlfn.IFS((N3434-TODAY())&gt;=547,"06 Expires over 18 months",(N3434-TODAY())&gt;=365,"05 Expires in 18 months",(N3434-TODAY())&gt;=183,"04 Expires in 12 months",(N3434-TODAY())&gt;=92,"03 Expires in 6 months",(N3434-TODAY())&gt;=31,"02 Expires in 3 months",(N3434-TODAY())&gt;=0,"01 Expires in 30 days",(N3434-TODAY())&gt;=-31,"01 Expired last 30 days",(N3434-TODAY())&gt;=-92,"02 Expired last 3 months",(N3434-TODAY())&gt;=-183,"03 Expired last 6 months",(N3434-TODAY())&gt;=-365,"04 Expired last 12 months",(N3434-TODAY())&gt;=-547,"05 Expired last 18 months",TRUE,"06 Expired over 18 months")</f>
        <v>03 Expires in 6 months</v>
      </c>
      <c r="Q3434" s="65">
        <v>28609.75</v>
      </c>
      <c r="R3434" s="84">
        <f t="shared" si="686"/>
        <v>28609.75</v>
      </c>
      <c r="S3434" s="77" t="str" cm="1">
        <f t="array" ref="S3434">_xlfn.IFS(R3434&gt;5000000,"Gold",R3434&gt;=500000,"Silver",R3434&gt;30000,"Bronze",TRUE,"Transactional")</f>
        <v>Transactional</v>
      </c>
      <c r="T3434" s="26"/>
      <c r="U3434" s="101"/>
      <c r="V3434" s="101"/>
      <c r="W3434" s="77" t="str">
        <f t="shared" si="682"/>
        <v>No</v>
      </c>
      <c r="X3434" s="77" t="str">
        <f>IFERROR(_xlfn.XLOOKUP(J3434&amp;"||"&amp;K3434,'Mapping Ref.'!$J$2:$J$538,'Mapping Ref.'!$K$2:$K$538),"")</f>
        <v>Corporate</v>
      </c>
      <c r="Y3434" s="77" t="str" cm="1">
        <f t="array" ref="Y3434">_xlfn.IFS(R3434&gt;2000000,"For Publication",R3434&gt;100000,"PID",R3434&gt;30000,"RFQ",TRUE,"Transactional")</f>
        <v>Transactional</v>
      </c>
      <c r="Z3434" s="24" t="s">
        <v>2277</v>
      </c>
      <c r="AA3434" s="32">
        <v>12</v>
      </c>
      <c r="AB3434" s="24">
        <v>0</v>
      </c>
      <c r="AC3434" s="25">
        <v>46085</v>
      </c>
      <c r="AD3434" s="24" t="s">
        <v>661</v>
      </c>
      <c r="AE3434" s="24" t="s">
        <v>8546</v>
      </c>
      <c r="AF3434" s="24" t="s">
        <v>60</v>
      </c>
      <c r="AG3434" s="24" t="s">
        <v>59</v>
      </c>
      <c r="AH3434" s="24" t="s">
        <v>60</v>
      </c>
      <c r="AI3434" s="24">
        <v>15935406</v>
      </c>
      <c r="AJ3434" s="24" t="s">
        <v>59</v>
      </c>
      <c r="AK3434" s="24" t="s">
        <v>101</v>
      </c>
      <c r="AL3434" s="24" t="s">
        <v>70</v>
      </c>
      <c r="AM3434" s="24" t="s">
        <v>60</v>
      </c>
      <c r="AN3434" s="24" t="s">
        <v>59</v>
      </c>
      <c r="AO3434" s="24">
        <v>0</v>
      </c>
      <c r="AP3434" s="24"/>
      <c r="AQ3434" s="24" t="s">
        <v>11036</v>
      </c>
      <c r="AR3434" s="24" t="s">
        <v>11037</v>
      </c>
      <c r="AS3434" s="89">
        <f t="shared" si="689"/>
        <v>12</v>
      </c>
      <c r="AT3434" s="24" t="s">
        <v>11038</v>
      </c>
    </row>
    <row r="3435" spans="1:46" x14ac:dyDescent="0.5">
      <c r="A3435" s="24">
        <v>3625</v>
      </c>
      <c r="B3435" s="24"/>
      <c r="C3435" s="24"/>
      <c r="D3435" s="111" t="s">
        <v>13670</v>
      </c>
      <c r="E3435" s="27" t="s">
        <v>13787</v>
      </c>
      <c r="F3435" s="77" t="str">
        <f t="shared" si="681"/>
        <v>SOUTHERN COUNTIES ROOFING CONTRACTORS LTD</v>
      </c>
      <c r="G3435" s="111" t="s">
        <v>9387</v>
      </c>
      <c r="H3435" s="24" t="s">
        <v>784</v>
      </c>
      <c r="I3435" s="24" t="s">
        <v>1128</v>
      </c>
      <c r="J3435" s="111" t="s">
        <v>321</v>
      </c>
      <c r="K3435" s="111" t="s">
        <v>3201</v>
      </c>
      <c r="L3435" s="114">
        <v>46083</v>
      </c>
      <c r="M3435" s="114">
        <v>46146</v>
      </c>
      <c r="N3435" s="81">
        <f t="shared" si="687"/>
        <v>46146</v>
      </c>
      <c r="O3435" s="81" t="str">
        <f t="shared" ca="1" si="688"/>
        <v>Expired</v>
      </c>
      <c r="P3435" s="81" t="str" cm="1">
        <f t="array" aca="1" ref="P3435" ca="1">_xlfn.IFS((N3435-TODAY())&gt;=547,"06 Expires over 18 months",(N3435-TODAY())&gt;=365,"05 Expires in 18 months",(N3435-TODAY())&gt;=183,"04 Expires in 12 months",(N3435-TODAY())&gt;=92,"03 Expires in 6 months",(N3435-TODAY())&gt;=31,"02 Expires in 3 months",(N3435-TODAY())&gt;=0,"01 Expires in 30 days",(N3435-TODAY())&gt;=-31,"01 Expired last 30 days",(N3435-TODAY())&gt;=-92,"02 Expired last 3 months",(N3435-TODAY())&gt;=-183,"03 Expired last 6 months",(N3435-TODAY())&gt;=-365,"04 Expired last 12 months",(N3435-TODAY())&gt;=-547,"05 Expired last 18 months",TRUE,"06 Expired over 18 months")</f>
        <v>03 Expired last 6 months</v>
      </c>
      <c r="Q3435" s="65">
        <v>0</v>
      </c>
      <c r="R3435" s="84">
        <f t="shared" si="686"/>
        <v>0</v>
      </c>
      <c r="S3435" s="77" t="str" cm="1">
        <f t="array" ref="S3435">_xlfn.IFS(R3435&gt;5000000,"Gold",R3435&gt;=500000,"Silver",R3435&gt;30000,"Bronze",TRUE,"Transactional")</f>
        <v>Transactional</v>
      </c>
      <c r="T3435" s="26"/>
      <c r="U3435" s="101"/>
      <c r="V3435" s="101"/>
      <c r="W3435" s="77" t="str">
        <f t="shared" si="682"/>
        <v>No</v>
      </c>
      <c r="X3435" s="77" t="str">
        <f>IFERROR(_xlfn.XLOOKUP(J3435&amp;"||"&amp;K3435,'Mapping Ref.'!$J$2:$J$538,'Mapping Ref.'!$K$2:$K$538),"")</f>
        <v>Corporate</v>
      </c>
      <c r="Y3435" s="77" t="str" cm="1">
        <f t="array" ref="Y3435">_xlfn.IFS(R3435&gt;2000000,"For Publication",R3435&gt;100000,"PID",R3435&gt;30000,"RFQ",TRUE,"Transactional")</f>
        <v>Transactional</v>
      </c>
      <c r="Z3435" s="24" t="s">
        <v>2277</v>
      </c>
      <c r="AA3435" s="32">
        <v>0</v>
      </c>
      <c r="AB3435" s="24">
        <v>0</v>
      </c>
      <c r="AC3435" s="25">
        <v>46085</v>
      </c>
      <c r="AD3435" s="24" t="s">
        <v>58</v>
      </c>
      <c r="AE3435" s="24" t="s">
        <v>9432</v>
      </c>
      <c r="AF3435" s="24" t="s">
        <v>60</v>
      </c>
      <c r="AG3435" s="24" t="s">
        <v>60</v>
      </c>
      <c r="AH3435" s="24" t="s">
        <v>60</v>
      </c>
      <c r="AI3435" s="24">
        <v>2144613</v>
      </c>
      <c r="AJ3435" s="24" t="s">
        <v>59</v>
      </c>
      <c r="AK3435" s="24" t="s">
        <v>101</v>
      </c>
      <c r="AL3435" s="24" t="s">
        <v>70</v>
      </c>
      <c r="AM3435" s="24" t="s">
        <v>60</v>
      </c>
      <c r="AN3435" s="24" t="s">
        <v>59</v>
      </c>
      <c r="AO3435" s="24">
        <v>0</v>
      </c>
      <c r="AP3435" s="24" t="s">
        <v>8471</v>
      </c>
      <c r="AQ3435" s="24" t="s">
        <v>12023</v>
      </c>
      <c r="AR3435" s="24" t="s">
        <v>11951</v>
      </c>
      <c r="AS3435" s="89">
        <f t="shared" si="689"/>
        <v>2</v>
      </c>
      <c r="AT3435" s="24" t="s">
        <v>9389</v>
      </c>
    </row>
    <row r="3436" spans="1:46" x14ac:dyDescent="0.5">
      <c r="A3436" s="24">
        <v>3626</v>
      </c>
      <c r="B3436" s="24"/>
      <c r="C3436" s="24"/>
      <c r="D3436" s="111" t="s">
        <v>13788</v>
      </c>
      <c r="E3436" s="27" t="s">
        <v>13789</v>
      </c>
      <c r="F3436" s="77" t="str">
        <f t="shared" si="681"/>
        <v>DIRECT CATERING EQUIPMENT LTD</v>
      </c>
      <c r="G3436" s="111" t="s">
        <v>1034</v>
      </c>
      <c r="H3436" s="24" t="s">
        <v>784</v>
      </c>
      <c r="I3436" s="24" t="s">
        <v>1128</v>
      </c>
      <c r="J3436" s="111" t="s">
        <v>321</v>
      </c>
      <c r="K3436" s="111" t="s">
        <v>3201</v>
      </c>
      <c r="L3436" s="114">
        <v>46080</v>
      </c>
      <c r="M3436" s="114">
        <v>46168</v>
      </c>
      <c r="N3436" s="81">
        <f t="shared" si="687"/>
        <v>46168</v>
      </c>
      <c r="O3436" s="81" t="str">
        <f t="shared" ca="1" si="688"/>
        <v>Expired</v>
      </c>
      <c r="P3436" s="81" t="str" cm="1">
        <f t="array" aca="1" ref="P3436" ca="1">_xlfn.IFS((N3436-TODAY())&gt;=547,"06 Expires over 18 months",(N3436-TODAY())&gt;=365,"05 Expires in 18 months",(N3436-TODAY())&gt;=183,"04 Expires in 12 months",(N3436-TODAY())&gt;=92,"03 Expires in 6 months",(N3436-TODAY())&gt;=31,"02 Expires in 3 months",(N3436-TODAY())&gt;=0,"01 Expires in 30 days",(N3436-TODAY())&gt;=-31,"01 Expired last 30 days",(N3436-TODAY())&gt;=-92,"02 Expired last 3 months",(N3436-TODAY())&gt;=-183,"03 Expired last 6 months",(N3436-TODAY())&gt;=-365,"04 Expired last 12 months",(N3436-TODAY())&gt;=-547,"05 Expired last 18 months",TRUE,"06 Expired over 18 months")</f>
        <v>02 Expired last 3 months</v>
      </c>
      <c r="Q3436" s="65">
        <v>0</v>
      </c>
      <c r="R3436" s="84">
        <f t="shared" si="686"/>
        <v>0</v>
      </c>
      <c r="S3436" s="77" t="str" cm="1">
        <f t="array" ref="S3436">_xlfn.IFS(R3436&gt;5000000,"Gold",R3436&gt;=500000,"Silver",R3436&gt;30000,"Bronze",TRUE,"Transactional")</f>
        <v>Transactional</v>
      </c>
      <c r="T3436" s="26"/>
      <c r="U3436" s="101"/>
      <c r="V3436" s="101"/>
      <c r="W3436" s="77" t="str">
        <f t="shared" si="682"/>
        <v>No</v>
      </c>
      <c r="X3436" s="77" t="str">
        <f>IFERROR(_xlfn.XLOOKUP(J3436&amp;"||"&amp;K3436,'Mapping Ref.'!$J$2:$J$538,'Mapping Ref.'!$K$2:$K$538),"")</f>
        <v>Corporate</v>
      </c>
      <c r="Y3436" s="77" t="str" cm="1">
        <f t="array" ref="Y3436">_xlfn.IFS(R3436&gt;2000000,"For Publication",R3436&gt;100000,"PID",R3436&gt;30000,"RFQ",TRUE,"Transactional")</f>
        <v>Transactional</v>
      </c>
      <c r="Z3436" s="24" t="s">
        <v>2277</v>
      </c>
      <c r="AA3436" s="32">
        <v>0</v>
      </c>
      <c r="AB3436" s="24">
        <v>0</v>
      </c>
      <c r="AC3436" s="25">
        <v>46085</v>
      </c>
      <c r="AD3436" s="24" t="s">
        <v>58</v>
      </c>
      <c r="AE3436" s="24" t="s">
        <v>9732</v>
      </c>
      <c r="AF3436" s="24" t="s">
        <v>60</v>
      </c>
      <c r="AG3436" s="24" t="s">
        <v>60</v>
      </c>
      <c r="AH3436" s="24" t="s">
        <v>60</v>
      </c>
      <c r="AI3436" s="24">
        <v>3071911</v>
      </c>
      <c r="AJ3436" s="24" t="s">
        <v>59</v>
      </c>
      <c r="AK3436" s="24" t="s">
        <v>101</v>
      </c>
      <c r="AL3436" s="24" t="s">
        <v>70</v>
      </c>
      <c r="AM3436" s="24" t="s">
        <v>60</v>
      </c>
      <c r="AN3436" s="24" t="s">
        <v>59</v>
      </c>
      <c r="AO3436" s="24">
        <v>0</v>
      </c>
      <c r="AP3436" s="24" t="s">
        <v>8471</v>
      </c>
      <c r="AQ3436" s="24" t="s">
        <v>11457</v>
      </c>
      <c r="AR3436" s="24" t="s">
        <v>12994</v>
      </c>
      <c r="AS3436" s="89">
        <f t="shared" si="689"/>
        <v>2</v>
      </c>
      <c r="AT3436" s="24" t="s">
        <v>1036</v>
      </c>
    </row>
    <row r="3437" spans="1:46" x14ac:dyDescent="0.5">
      <c r="A3437" s="24">
        <v>3627</v>
      </c>
      <c r="B3437" s="24"/>
      <c r="C3437" s="24"/>
      <c r="D3437" s="111" t="s">
        <v>13790</v>
      </c>
      <c r="E3437" s="27" t="s">
        <v>13791</v>
      </c>
      <c r="F3437" s="77" t="str">
        <f t="shared" si="681"/>
        <v>Ove Arup &amp; Partners Limited</v>
      </c>
      <c r="G3437" s="111" t="s">
        <v>13792</v>
      </c>
      <c r="H3437" s="24" t="s">
        <v>8238</v>
      </c>
      <c r="I3437" s="24" t="s">
        <v>8238</v>
      </c>
      <c r="J3437" s="111" t="s">
        <v>321</v>
      </c>
      <c r="K3437" s="111" t="s">
        <v>321</v>
      </c>
      <c r="L3437" s="114">
        <v>46085</v>
      </c>
      <c r="M3437" s="114">
        <v>46092</v>
      </c>
      <c r="N3437" s="81">
        <f t="shared" si="687"/>
        <v>46092</v>
      </c>
      <c r="O3437" s="81" t="str">
        <f t="shared" ca="1" si="688"/>
        <v>Expired</v>
      </c>
      <c r="P3437" s="81" t="str" cm="1">
        <f t="array" aca="1" ref="P3437" ca="1">_xlfn.IFS((N3437-TODAY())&gt;=547,"06 Expires over 18 months",(N3437-TODAY())&gt;=365,"05 Expires in 18 months",(N3437-TODAY())&gt;=183,"04 Expires in 12 months",(N3437-TODAY())&gt;=92,"03 Expires in 6 months",(N3437-TODAY())&gt;=31,"02 Expires in 3 months",(N3437-TODAY())&gt;=0,"01 Expires in 30 days",(N3437-TODAY())&gt;=-31,"01 Expired last 30 days",(N3437-TODAY())&gt;=-92,"02 Expired last 3 months",(N3437-TODAY())&gt;=-183,"03 Expired last 6 months",(N3437-TODAY())&gt;=-365,"04 Expired last 12 months",(N3437-TODAY())&gt;=-547,"05 Expired last 18 months",TRUE,"06 Expired over 18 months")</f>
        <v>03 Expired last 6 months</v>
      </c>
      <c r="Q3437" s="65">
        <v>261</v>
      </c>
      <c r="R3437" s="84">
        <f t="shared" si="686"/>
        <v>261</v>
      </c>
      <c r="S3437" s="77" t="str" cm="1">
        <f t="array" ref="S3437">_xlfn.IFS(R3437&gt;5000000,"Gold",R3437&gt;=500000,"Silver",R3437&gt;30000,"Bronze",TRUE,"Transactional")</f>
        <v>Transactional</v>
      </c>
      <c r="T3437" s="26"/>
      <c r="U3437" s="101"/>
      <c r="V3437" s="101"/>
      <c r="W3437" s="77" t="str">
        <f t="shared" si="682"/>
        <v>No</v>
      </c>
      <c r="X3437" s="77" t="str">
        <f>IFERROR(_xlfn.XLOOKUP(J3437&amp;"||"&amp;K3437,'Mapping Ref.'!$J$2:$J$538,'Mapping Ref.'!$K$2:$K$538),"")</f>
        <v>Corporate</v>
      </c>
      <c r="Y3437" s="77" t="str" cm="1">
        <f t="array" ref="Y3437">_xlfn.IFS(R3437&gt;2000000,"For Publication",R3437&gt;100000,"PID",R3437&gt;30000,"RFQ",TRUE,"Transactional")</f>
        <v>Transactional</v>
      </c>
      <c r="Z3437" s="24" t="s">
        <v>2277</v>
      </c>
      <c r="AA3437" s="32">
        <v>1</v>
      </c>
      <c r="AB3437" s="24">
        <v>0</v>
      </c>
      <c r="AC3437" s="25">
        <v>46085</v>
      </c>
      <c r="AD3437" s="24" t="s">
        <v>58</v>
      </c>
      <c r="AE3437" s="24" t="s">
        <v>8532</v>
      </c>
      <c r="AF3437" s="24" t="s">
        <v>60</v>
      </c>
      <c r="AG3437" s="24" t="s">
        <v>60</v>
      </c>
      <c r="AH3437" s="24" t="s">
        <v>60</v>
      </c>
      <c r="AI3437" s="24">
        <v>1312453</v>
      </c>
      <c r="AJ3437" s="24" t="s">
        <v>60</v>
      </c>
      <c r="AK3437" s="24" t="s">
        <v>86</v>
      </c>
      <c r="AL3437" s="24" t="s">
        <v>12795</v>
      </c>
      <c r="AM3437" s="24" t="s">
        <v>60</v>
      </c>
      <c r="AN3437" s="24" t="s">
        <v>8471</v>
      </c>
      <c r="AO3437" s="24">
        <v>0</v>
      </c>
      <c r="AP3437" s="24" t="s">
        <v>13231</v>
      </c>
      <c r="AQ3437" s="24" t="s">
        <v>13793</v>
      </c>
      <c r="AR3437" s="24" t="s">
        <v>13794</v>
      </c>
      <c r="AS3437" s="89">
        <f t="shared" si="689"/>
        <v>0</v>
      </c>
      <c r="AT3437" s="24"/>
    </row>
    <row r="3438" spans="1:46" x14ac:dyDescent="0.5">
      <c r="A3438" s="24">
        <v>3628</v>
      </c>
      <c r="B3438" s="24"/>
      <c r="C3438" s="24"/>
      <c r="D3438" s="111" t="s">
        <v>12762</v>
      </c>
      <c r="E3438" s="27" t="s">
        <v>13795</v>
      </c>
      <c r="F3438" s="77" t="str">
        <f t="shared" si="681"/>
        <v>Institute of Development Studies</v>
      </c>
      <c r="G3438" s="111" t="s">
        <v>12762</v>
      </c>
      <c r="H3438" s="24" t="s">
        <v>12697</v>
      </c>
      <c r="I3438" s="24" t="s">
        <v>12698</v>
      </c>
      <c r="J3438" s="111" t="s">
        <v>97</v>
      </c>
      <c r="K3438" s="111" t="s">
        <v>10205</v>
      </c>
      <c r="L3438" s="114">
        <v>45292</v>
      </c>
      <c r="M3438" s="114">
        <v>47118</v>
      </c>
      <c r="N3438" s="81">
        <f t="shared" si="687"/>
        <v>47483</v>
      </c>
      <c r="O3438" s="81" t="str">
        <f t="shared" ca="1" si="688"/>
        <v>Live</v>
      </c>
      <c r="P3438" s="81" t="str" cm="1">
        <f t="array" aca="1" ref="P3438" ca="1">_xlfn.IFS((N3438-TODAY())&gt;=547,"06 Expires over 18 months",(N3438-TODAY())&gt;=365,"05 Expires in 18 months",(N3438-TODAY())&gt;=183,"04 Expires in 12 months",(N3438-TODAY())&gt;=92,"03 Expires in 6 months",(N3438-TODAY())&gt;=31,"02 Expires in 3 months",(N3438-TODAY())&gt;=0,"01 Expires in 30 days",(N3438-TODAY())&gt;=-31,"01 Expired last 30 days",(N3438-TODAY())&gt;=-92,"02 Expired last 3 months",(N3438-TODAY())&gt;=-183,"03 Expired last 6 months",(N3438-TODAY())&gt;=-365,"04 Expired last 12 months",(N3438-TODAY())&gt;=-547,"05 Expired last 18 months",TRUE,"06 Expired over 18 months")</f>
        <v>06 Expires over 18 months</v>
      </c>
      <c r="Q3438" s="65">
        <v>25828</v>
      </c>
      <c r="R3438" s="84">
        <f t="shared" si="686"/>
        <v>152815.66666666666</v>
      </c>
      <c r="S3438" s="77" t="str" cm="1">
        <f t="array" ref="S3438">_xlfn.IFS(R3438&gt;5000000,"Gold",R3438&gt;=500000,"Silver",R3438&gt;30000,"Bronze",TRUE,"Transactional")</f>
        <v>Bronze</v>
      </c>
      <c r="T3438" s="26"/>
      <c r="U3438" s="101"/>
      <c r="V3438" s="101"/>
      <c r="W3438" s="77" t="str">
        <f t="shared" si="682"/>
        <v>Yes</v>
      </c>
      <c r="X3438" s="77" t="str">
        <f>IFERROR(_xlfn.XLOOKUP(J3438&amp;"||"&amp;K3438,'Mapping Ref.'!$J$2:$J$538,'Mapping Ref.'!$K$2:$K$538),"")</f>
        <v>Corporate</v>
      </c>
      <c r="Y3438" s="77" t="str" cm="1">
        <f t="array" ref="Y3438">_xlfn.IFS(R3438&gt;2000000,"For Publication",R3438&gt;100000,"PID",R3438&gt;30000,"RFQ",TRUE,"Transactional")</f>
        <v>PID</v>
      </c>
      <c r="Z3438" s="24" t="s">
        <v>2277</v>
      </c>
      <c r="AA3438" s="32">
        <v>12</v>
      </c>
      <c r="AB3438" s="24">
        <v>12</v>
      </c>
      <c r="AC3438" s="25">
        <v>46086</v>
      </c>
      <c r="AD3438" s="24" t="s">
        <v>661</v>
      </c>
      <c r="AE3438" s="24" t="s">
        <v>13796</v>
      </c>
      <c r="AF3438" s="24" t="s">
        <v>60</v>
      </c>
      <c r="AG3438" s="24" t="s">
        <v>60</v>
      </c>
      <c r="AH3438" s="24" t="s">
        <v>60</v>
      </c>
      <c r="AI3438" s="24">
        <v>306371</v>
      </c>
      <c r="AJ3438" s="24" t="s">
        <v>59</v>
      </c>
      <c r="AK3438" s="24" t="s">
        <v>86</v>
      </c>
      <c r="AL3438" s="24" t="s">
        <v>70</v>
      </c>
      <c r="AM3438" s="24" t="s">
        <v>59</v>
      </c>
      <c r="AN3438" s="24" t="s">
        <v>59</v>
      </c>
      <c r="AO3438" s="24">
        <v>0</v>
      </c>
      <c r="AP3438" s="24"/>
      <c r="AQ3438" s="24" t="s">
        <v>12765</v>
      </c>
      <c r="AR3438" s="24" t="s">
        <v>12765</v>
      </c>
      <c r="AS3438" s="89">
        <f t="shared" si="689"/>
        <v>71</v>
      </c>
      <c r="AT3438" s="24"/>
    </row>
    <row r="3439" spans="1:46" x14ac:dyDescent="0.5">
      <c r="A3439" s="24">
        <v>3629</v>
      </c>
      <c r="B3439" s="24"/>
      <c r="C3439" s="24"/>
      <c r="D3439" s="111" t="s">
        <v>13797</v>
      </c>
      <c r="E3439" s="27" t="s">
        <v>13798</v>
      </c>
      <c r="F3439" s="77" t="str">
        <f t="shared" si="681"/>
        <v>Fleet Luxury Print Solutions Ltd T/A Gemini Print Solutions</v>
      </c>
      <c r="G3439" s="111" t="s">
        <v>13797</v>
      </c>
      <c r="H3439" s="24" t="s">
        <v>10167</v>
      </c>
      <c r="I3439" s="24" t="s">
        <v>10167</v>
      </c>
      <c r="J3439" s="111" t="s">
        <v>97</v>
      </c>
      <c r="K3439" s="111" t="s">
        <v>2521</v>
      </c>
      <c r="L3439" s="114">
        <v>46086</v>
      </c>
      <c r="M3439" s="114">
        <v>47547</v>
      </c>
      <c r="N3439" s="81">
        <f t="shared" si="687"/>
        <v>47547</v>
      </c>
      <c r="O3439" s="81" t="str">
        <f t="shared" ca="1" si="688"/>
        <v>Live</v>
      </c>
      <c r="P3439" s="81" t="str" cm="1">
        <f t="array" aca="1" ref="P3439" ca="1">_xlfn.IFS((N3439-TODAY())&gt;=547,"06 Expires over 18 months",(N3439-TODAY())&gt;=365,"05 Expires in 18 months",(N3439-TODAY())&gt;=183,"04 Expires in 12 months",(N3439-TODAY())&gt;=92,"03 Expires in 6 months",(N3439-TODAY())&gt;=31,"02 Expires in 3 months",(N3439-TODAY())&gt;=0,"01 Expires in 30 days",(N3439-TODAY())&gt;=-31,"01 Expired last 30 days",(N3439-TODAY())&gt;=-92,"02 Expired last 3 months",(N3439-TODAY())&gt;=-183,"03 Expired last 6 months",(N3439-TODAY())&gt;=-365,"04 Expired last 12 months",(N3439-TODAY())&gt;=-547,"05 Expired last 18 months",TRUE,"06 Expired over 18 months")</f>
        <v>06 Expires over 18 months</v>
      </c>
      <c r="Q3439" s="65">
        <v>5000</v>
      </c>
      <c r="R3439" s="84">
        <f t="shared" si="686"/>
        <v>20000</v>
      </c>
      <c r="S3439" s="77" t="str" cm="1">
        <f t="array" ref="S3439">_xlfn.IFS(R3439&gt;5000000,"Gold",R3439&gt;=500000,"Silver",R3439&gt;30000,"Bronze",TRUE,"Transactional")</f>
        <v>Transactional</v>
      </c>
      <c r="T3439" s="26"/>
      <c r="U3439" s="101"/>
      <c r="V3439" s="101"/>
      <c r="W3439" s="77" t="str">
        <f t="shared" si="682"/>
        <v>No</v>
      </c>
      <c r="X3439" s="77" t="str">
        <f>IFERROR(_xlfn.XLOOKUP(J3439&amp;"||"&amp;K3439,'Mapping Ref.'!$J$2:$J$538,'Mapping Ref.'!$K$2:$K$538),"")</f>
        <v>Corporate</v>
      </c>
      <c r="Y3439" s="77" t="str" cm="1">
        <f t="array" ref="Y3439">_xlfn.IFS(R3439&gt;2000000,"For Publication",R3439&gt;100000,"PID",R3439&gt;30000,"RFQ",TRUE,"Transactional")</f>
        <v>Transactional</v>
      </c>
      <c r="Z3439" s="24" t="s">
        <v>2277</v>
      </c>
      <c r="AA3439" s="32">
        <v>48</v>
      </c>
      <c r="AB3439" s="24">
        <v>0</v>
      </c>
      <c r="AC3439" s="25">
        <v>46086</v>
      </c>
      <c r="AD3439" s="24" t="s">
        <v>58</v>
      </c>
      <c r="AE3439" s="24" t="s">
        <v>8375</v>
      </c>
      <c r="AF3439" s="24" t="s">
        <v>60</v>
      </c>
      <c r="AG3439" s="24" t="s">
        <v>60</v>
      </c>
      <c r="AH3439" s="24" t="s">
        <v>60</v>
      </c>
      <c r="AI3439" s="24">
        <v>12068655</v>
      </c>
      <c r="AJ3439" s="24" t="s">
        <v>60</v>
      </c>
      <c r="AK3439" s="24" t="s">
        <v>101</v>
      </c>
      <c r="AL3439" s="24" t="s">
        <v>12795</v>
      </c>
      <c r="AM3439" s="24" t="s">
        <v>59</v>
      </c>
      <c r="AN3439" s="24" t="s">
        <v>8471</v>
      </c>
      <c r="AO3439" s="24">
        <v>0</v>
      </c>
      <c r="AP3439" s="24" t="s">
        <v>12270</v>
      </c>
      <c r="AQ3439" s="24" t="s">
        <v>13799</v>
      </c>
      <c r="AR3439" s="24" t="s">
        <v>13800</v>
      </c>
      <c r="AS3439" s="89">
        <f t="shared" si="689"/>
        <v>48</v>
      </c>
      <c r="AT3439" s="24"/>
    </row>
    <row r="3440" spans="1:46" x14ac:dyDescent="0.5">
      <c r="A3440" s="24">
        <v>3630</v>
      </c>
      <c r="B3440" s="24"/>
      <c r="C3440" s="24"/>
      <c r="D3440" s="111" t="s">
        <v>1244</v>
      </c>
      <c r="E3440" s="27" t="s">
        <v>13801</v>
      </c>
      <c r="F3440" s="77" t="str">
        <f t="shared" si="681"/>
        <v>PUBLIC PRACTICE</v>
      </c>
      <c r="G3440" s="111" t="s">
        <v>13802</v>
      </c>
      <c r="H3440" s="24" t="s">
        <v>2380</v>
      </c>
      <c r="I3440" s="24" t="s">
        <v>2380</v>
      </c>
      <c r="J3440" s="111" t="s">
        <v>97</v>
      </c>
      <c r="K3440" s="111" t="s">
        <v>7487</v>
      </c>
      <c r="L3440" s="114">
        <v>46084</v>
      </c>
      <c r="M3440" s="114">
        <v>46448</v>
      </c>
      <c r="N3440" s="81">
        <f t="shared" si="687"/>
        <v>46814</v>
      </c>
      <c r="O3440" s="81" t="str">
        <f t="shared" ca="1" si="688"/>
        <v>Live</v>
      </c>
      <c r="P3440" s="81" t="str" cm="1">
        <f t="array" aca="1" ref="P3440" ca="1">_xlfn.IFS((N3440-TODAY())&gt;=547,"06 Expires over 18 months",(N3440-TODAY())&gt;=365,"05 Expires in 18 months",(N3440-TODAY())&gt;=183,"04 Expires in 12 months",(N3440-TODAY())&gt;=92,"03 Expires in 6 months",(N3440-TODAY())&gt;=31,"02 Expires in 3 months",(N3440-TODAY())&gt;=0,"01 Expires in 30 days",(N3440-TODAY())&gt;=-31,"01 Expired last 30 days",(N3440-TODAY())&gt;=-92,"02 Expired last 3 months",(N3440-TODAY())&gt;=-183,"03 Expired last 6 months",(N3440-TODAY())&gt;=-365,"04 Expired last 12 months",(N3440-TODAY())&gt;=-547,"05 Expired last 18 months",TRUE,"06 Expired over 18 months")</f>
        <v>06 Expires over 18 months</v>
      </c>
      <c r="Q3440" s="65">
        <v>28000</v>
      </c>
      <c r="R3440" s="84">
        <f t="shared" ref="R3440:R3471" si="690">MAX(Q3440,Q3440*N(AS3440)/12)</f>
        <v>53666.666666666664</v>
      </c>
      <c r="S3440" s="77" t="str" cm="1">
        <f t="array" ref="S3440">_xlfn.IFS(R3440&gt;5000000,"Gold",R3440&gt;=500000,"Silver",R3440&gt;30000,"Bronze",TRUE,"Transactional")</f>
        <v>Bronze</v>
      </c>
      <c r="T3440" s="26"/>
      <c r="U3440" s="101"/>
      <c r="V3440" s="101"/>
      <c r="W3440" s="77" t="str">
        <f t="shared" si="682"/>
        <v>Yes</v>
      </c>
      <c r="X3440" s="77" t="str">
        <f>IFERROR(_xlfn.XLOOKUP(J3440&amp;"||"&amp;K3440,'Mapping Ref.'!$J$2:$J$538,'Mapping Ref.'!$K$2:$K$538),"")</f>
        <v>Corporate</v>
      </c>
      <c r="Y3440" s="77" t="str" cm="1">
        <f t="array" ref="Y3440">_xlfn.IFS(R3440&gt;2000000,"For Publication",R3440&gt;100000,"PID",R3440&gt;30000,"RFQ",TRUE,"Transactional")</f>
        <v>RFQ</v>
      </c>
      <c r="Z3440" s="24" t="s">
        <v>2277</v>
      </c>
      <c r="AA3440" s="32">
        <v>12</v>
      </c>
      <c r="AB3440" s="24">
        <v>12</v>
      </c>
      <c r="AC3440" s="25">
        <v>46086</v>
      </c>
      <c r="AD3440" s="24" t="s">
        <v>58</v>
      </c>
      <c r="AE3440" s="24" t="s">
        <v>13803</v>
      </c>
      <c r="AF3440" s="24" t="s">
        <v>60</v>
      </c>
      <c r="AG3440" s="24" t="s">
        <v>59</v>
      </c>
      <c r="AH3440" s="24" t="s">
        <v>60</v>
      </c>
      <c r="AI3440" s="24">
        <v>8676977</v>
      </c>
      <c r="AJ3440" s="24" t="s">
        <v>59</v>
      </c>
      <c r="AK3440" s="24" t="s">
        <v>101</v>
      </c>
      <c r="AL3440" s="24" t="s">
        <v>70</v>
      </c>
      <c r="AM3440" s="24" t="s">
        <v>60</v>
      </c>
      <c r="AN3440" s="24" t="s">
        <v>8471</v>
      </c>
      <c r="AO3440" s="24">
        <v>0</v>
      </c>
      <c r="AP3440" s="24" t="s">
        <v>13804</v>
      </c>
      <c r="AQ3440" s="24" t="s">
        <v>2380</v>
      </c>
      <c r="AR3440" s="24" t="s">
        <v>13805</v>
      </c>
      <c r="AS3440" s="89">
        <f t="shared" si="689"/>
        <v>23</v>
      </c>
      <c r="AT3440" s="24" t="s">
        <v>5423</v>
      </c>
    </row>
    <row r="3441" spans="1:46" x14ac:dyDescent="0.5">
      <c r="A3441" s="24">
        <v>3631</v>
      </c>
      <c r="B3441" s="24"/>
      <c r="C3441" s="24"/>
      <c r="D3441" s="111" t="s">
        <v>13806</v>
      </c>
      <c r="E3441" s="27" t="s">
        <v>5924</v>
      </c>
      <c r="F3441" s="77" t="str">
        <f t="shared" si="681"/>
        <v>Samantha Boyle T/A Plays2talk</v>
      </c>
      <c r="G3441" s="111" t="s">
        <v>13807</v>
      </c>
      <c r="H3441" s="24" t="s">
        <v>13313</v>
      </c>
      <c r="I3441" s="24" t="s">
        <v>13313</v>
      </c>
      <c r="J3441" s="111" t="s">
        <v>190</v>
      </c>
      <c r="K3441" s="111" t="s">
        <v>2234</v>
      </c>
      <c r="L3441" s="114">
        <v>46090</v>
      </c>
      <c r="M3441" s="114">
        <v>46454</v>
      </c>
      <c r="N3441" s="81">
        <f t="shared" si="687"/>
        <v>46820</v>
      </c>
      <c r="O3441" s="81" t="str">
        <f t="shared" ca="1" si="688"/>
        <v>Live</v>
      </c>
      <c r="P3441" s="81" t="str" cm="1">
        <f t="array" aca="1" ref="P3441" ca="1">_xlfn.IFS((N3441-TODAY())&gt;=547,"06 Expires over 18 months",(N3441-TODAY())&gt;=365,"05 Expires in 18 months",(N3441-TODAY())&gt;=183,"04 Expires in 12 months",(N3441-TODAY())&gt;=92,"03 Expires in 6 months",(N3441-TODAY())&gt;=31,"02 Expires in 3 months",(N3441-TODAY())&gt;=0,"01 Expires in 30 days",(N3441-TODAY())&gt;=-31,"01 Expired last 30 days",(N3441-TODAY())&gt;=-92,"02 Expired last 3 months",(N3441-TODAY())&gt;=-183,"03 Expired last 6 months",(N3441-TODAY())&gt;=-365,"04 Expired last 12 months",(N3441-TODAY())&gt;=-547,"05 Expired last 18 months",TRUE,"06 Expired over 18 months")</f>
        <v>06 Expires over 18 months</v>
      </c>
      <c r="Q3441" s="65">
        <v>5000</v>
      </c>
      <c r="R3441" s="84">
        <f t="shared" si="690"/>
        <v>9583.3333333333339</v>
      </c>
      <c r="S3441" s="77" t="str" cm="1">
        <f t="array" ref="S3441">_xlfn.IFS(R3441&gt;5000000,"Gold",R3441&gt;=500000,"Silver",R3441&gt;30000,"Bronze",TRUE,"Transactional")</f>
        <v>Transactional</v>
      </c>
      <c r="T3441" s="26"/>
      <c r="U3441" s="101"/>
      <c r="V3441" s="101"/>
      <c r="W3441" s="77" t="str">
        <f t="shared" si="682"/>
        <v>Yes</v>
      </c>
      <c r="X3441" s="77" t="str">
        <f>IFERROR(_xlfn.XLOOKUP(J3441&amp;"||"&amp;K3441,'Mapping Ref.'!$J$2:$J$538,'Mapping Ref.'!$K$2:$K$538),"")</f>
        <v>Childrens &amp; Adults</v>
      </c>
      <c r="Y3441" s="77" t="str" cm="1">
        <f t="array" ref="Y3441">_xlfn.IFS(R3441&gt;2000000,"For Publication",R3441&gt;100000,"PID",R3441&gt;30000,"RFQ",TRUE,"Transactional")</f>
        <v>Transactional</v>
      </c>
      <c r="Z3441" s="24" t="s">
        <v>8586</v>
      </c>
      <c r="AA3441" s="32">
        <v>12</v>
      </c>
      <c r="AB3441" s="24">
        <v>12</v>
      </c>
      <c r="AC3441" s="25">
        <v>46090</v>
      </c>
      <c r="AD3441" s="24" t="s">
        <v>58</v>
      </c>
      <c r="AE3441" s="24" t="s">
        <v>8375</v>
      </c>
      <c r="AF3441" s="24" t="s">
        <v>59</v>
      </c>
      <c r="AG3441" s="24" t="s">
        <v>59</v>
      </c>
      <c r="AH3441" s="24" t="s">
        <v>60</v>
      </c>
      <c r="AI3441" s="24" t="s">
        <v>8471</v>
      </c>
      <c r="AJ3441" s="24" t="s">
        <v>60</v>
      </c>
      <c r="AK3441" s="24" t="s">
        <v>101</v>
      </c>
      <c r="AL3441" s="24" t="s">
        <v>70</v>
      </c>
      <c r="AM3441" s="24" t="s">
        <v>59</v>
      </c>
      <c r="AN3441" s="24" t="s">
        <v>59</v>
      </c>
      <c r="AO3441" s="24">
        <v>0</v>
      </c>
      <c r="AP3441" s="24"/>
      <c r="AQ3441" s="24" t="s">
        <v>13808</v>
      </c>
      <c r="AR3441" s="24" t="s">
        <v>13809</v>
      </c>
      <c r="AS3441" s="89">
        <f t="shared" si="689"/>
        <v>23</v>
      </c>
      <c r="AT3441" s="24"/>
    </row>
    <row r="3442" spans="1:46" x14ac:dyDescent="0.5">
      <c r="A3442" s="24">
        <v>3632</v>
      </c>
      <c r="B3442" s="24"/>
      <c r="C3442" s="24"/>
      <c r="D3442" s="111" t="s">
        <v>12813</v>
      </c>
      <c r="E3442" s="27" t="s">
        <v>13810</v>
      </c>
      <c r="F3442" s="77" t="str">
        <f t="shared" si="681"/>
        <v>Southall Community Alliance</v>
      </c>
      <c r="G3442" s="111" t="s">
        <v>12813</v>
      </c>
      <c r="H3442" s="24" t="s">
        <v>12697</v>
      </c>
      <c r="I3442" s="24" t="s">
        <v>12698</v>
      </c>
      <c r="J3442" s="111" t="s">
        <v>97</v>
      </c>
      <c r="K3442" s="111" t="s">
        <v>10205</v>
      </c>
      <c r="L3442" s="114">
        <v>46113</v>
      </c>
      <c r="M3442" s="114">
        <v>46203</v>
      </c>
      <c r="N3442" s="81">
        <f t="shared" si="687"/>
        <v>47299</v>
      </c>
      <c r="O3442" s="81" t="str">
        <f t="shared" ca="1" si="688"/>
        <v>Live</v>
      </c>
      <c r="P3442" s="81" t="str" cm="1">
        <f t="array" aca="1" ref="P3442" ca="1">_xlfn.IFS((N3442-TODAY())&gt;=547,"06 Expires over 18 months",(N3442-TODAY())&gt;=365,"05 Expires in 18 months",(N3442-TODAY())&gt;=183,"04 Expires in 12 months",(N3442-TODAY())&gt;=92,"03 Expires in 6 months",(N3442-TODAY())&gt;=31,"02 Expires in 3 months",(N3442-TODAY())&gt;=0,"01 Expires in 30 days",(N3442-TODAY())&gt;=-31,"01 Expired last 30 days",(N3442-TODAY())&gt;=-92,"02 Expired last 3 months",(N3442-TODAY())&gt;=-183,"03 Expired last 6 months",(N3442-TODAY())&gt;=-365,"04 Expired last 12 months",(N3442-TODAY())&gt;=-547,"05 Expired last 18 months",TRUE,"06 Expired over 18 months")</f>
        <v>06 Expires over 18 months</v>
      </c>
      <c r="Q3442" s="65">
        <v>9570</v>
      </c>
      <c r="R3442" s="84">
        <f t="shared" si="690"/>
        <v>30305</v>
      </c>
      <c r="S3442" s="77" t="str" cm="1">
        <f t="array" ref="S3442">_xlfn.IFS(R3442&gt;5000000,"Gold",R3442&gt;=500000,"Silver",R3442&gt;30000,"Bronze",TRUE,"Transactional")</f>
        <v>Bronze</v>
      </c>
      <c r="T3442" s="26"/>
      <c r="U3442" s="101"/>
      <c r="V3442" s="101"/>
      <c r="W3442" s="77" t="str">
        <f t="shared" si="682"/>
        <v>Yes</v>
      </c>
      <c r="X3442" s="77" t="str">
        <f>IFERROR(_xlfn.XLOOKUP(J3442&amp;"||"&amp;K3442,'Mapping Ref.'!$J$2:$J$538,'Mapping Ref.'!$K$2:$K$538),"")</f>
        <v>Corporate</v>
      </c>
      <c r="Y3442" s="77" t="str" cm="1">
        <f t="array" ref="Y3442">_xlfn.IFS(R3442&gt;2000000,"For Publication",R3442&gt;100000,"PID",R3442&gt;30000,"RFQ",TRUE,"Transactional")</f>
        <v>RFQ</v>
      </c>
      <c r="Z3442" s="24" t="s">
        <v>8586</v>
      </c>
      <c r="AA3442" s="32">
        <v>6</v>
      </c>
      <c r="AB3442" s="24">
        <v>36</v>
      </c>
      <c r="AC3442" s="25">
        <v>46092</v>
      </c>
      <c r="AD3442" s="24" t="s">
        <v>661</v>
      </c>
      <c r="AE3442" s="24" t="s">
        <v>13811</v>
      </c>
      <c r="AF3442" s="24" t="s">
        <v>59</v>
      </c>
      <c r="AG3442" s="24" t="s">
        <v>59</v>
      </c>
      <c r="AH3442" s="24" t="s">
        <v>59</v>
      </c>
      <c r="AI3442" s="24">
        <v>4577901</v>
      </c>
      <c r="AJ3442" s="24" t="s">
        <v>59</v>
      </c>
      <c r="AK3442" s="24" t="s">
        <v>86</v>
      </c>
      <c r="AL3442" s="24" t="s">
        <v>70</v>
      </c>
      <c r="AM3442" s="24" t="s">
        <v>59</v>
      </c>
      <c r="AN3442" s="24" t="s">
        <v>59</v>
      </c>
      <c r="AO3442" s="24">
        <v>0</v>
      </c>
      <c r="AP3442" s="24" t="s">
        <v>13812</v>
      </c>
      <c r="AQ3442" s="24" t="s">
        <v>12815</v>
      </c>
      <c r="AR3442" s="24" t="s">
        <v>12816</v>
      </c>
      <c r="AS3442" s="89">
        <f t="shared" si="689"/>
        <v>38</v>
      </c>
      <c r="AT3442" s="24"/>
    </row>
    <row r="3443" spans="1:46" x14ac:dyDescent="0.5">
      <c r="A3443" s="24">
        <v>3633</v>
      </c>
      <c r="B3443" s="24"/>
      <c r="C3443" s="24"/>
      <c r="D3443" s="111" t="s">
        <v>12813</v>
      </c>
      <c r="E3443" s="27" t="s">
        <v>13813</v>
      </c>
      <c r="F3443" s="77" t="str">
        <f t="shared" si="681"/>
        <v>Southall Community Alliance</v>
      </c>
      <c r="G3443" s="111" t="s">
        <v>12813</v>
      </c>
      <c r="H3443" s="24" t="s">
        <v>12697</v>
      </c>
      <c r="I3443" s="24" t="s">
        <v>12698</v>
      </c>
      <c r="J3443" s="111" t="s">
        <v>97</v>
      </c>
      <c r="K3443" s="111" t="s">
        <v>10205</v>
      </c>
      <c r="L3443" s="114">
        <v>46113</v>
      </c>
      <c r="M3443" s="114">
        <v>46203</v>
      </c>
      <c r="N3443" s="81">
        <f t="shared" si="687"/>
        <v>46934</v>
      </c>
      <c r="O3443" s="81" t="str">
        <f t="shared" ca="1" si="688"/>
        <v>Live</v>
      </c>
      <c r="P3443" s="81" t="str" cm="1">
        <f t="array" aca="1" ref="P3443" ca="1">_xlfn.IFS((N3443-TODAY())&gt;=547,"06 Expires over 18 months",(N3443-TODAY())&gt;=365,"05 Expires in 18 months",(N3443-TODAY())&gt;=183,"04 Expires in 12 months",(N3443-TODAY())&gt;=92,"03 Expires in 6 months",(N3443-TODAY())&gt;=31,"02 Expires in 3 months",(N3443-TODAY())&gt;=0,"01 Expires in 30 days",(N3443-TODAY())&gt;=-31,"01 Expired last 30 days",(N3443-TODAY())&gt;=-92,"02 Expired last 3 months",(N3443-TODAY())&gt;=-183,"03 Expired last 6 months",(N3443-TODAY())&gt;=-365,"04 Expired last 12 months",(N3443-TODAY())&gt;=-547,"05 Expired last 18 months",TRUE,"06 Expired over 18 months")</f>
        <v>06 Expires over 18 months</v>
      </c>
      <c r="Q3443" s="65">
        <v>10000</v>
      </c>
      <c r="R3443" s="84">
        <f t="shared" si="690"/>
        <v>21666.666666666668</v>
      </c>
      <c r="S3443" s="77" t="str" cm="1">
        <f t="array" ref="S3443">_xlfn.IFS(R3443&gt;5000000,"Gold",R3443&gt;=500000,"Silver",R3443&gt;30000,"Bronze",TRUE,"Transactional")</f>
        <v>Transactional</v>
      </c>
      <c r="T3443" s="26"/>
      <c r="U3443" s="101"/>
      <c r="V3443" s="101"/>
      <c r="W3443" s="77" t="str">
        <f t="shared" si="682"/>
        <v>Yes</v>
      </c>
      <c r="X3443" s="77" t="str">
        <f>IFERROR(_xlfn.XLOOKUP(J3443&amp;"||"&amp;K3443,'Mapping Ref.'!$J$2:$J$538,'Mapping Ref.'!$K$2:$K$538),"")</f>
        <v>Corporate</v>
      </c>
      <c r="Y3443" s="77" t="str" cm="1">
        <f t="array" ref="Y3443">_xlfn.IFS(R3443&gt;2000000,"For Publication",R3443&gt;100000,"PID",R3443&gt;30000,"RFQ",TRUE,"Transactional")</f>
        <v>Transactional</v>
      </c>
      <c r="Z3443" s="24" t="s">
        <v>8586</v>
      </c>
      <c r="AA3443" s="32">
        <v>6</v>
      </c>
      <c r="AB3443" s="24">
        <v>24</v>
      </c>
      <c r="AC3443" s="25">
        <v>46092</v>
      </c>
      <c r="AD3443" s="24" t="s">
        <v>661</v>
      </c>
      <c r="AE3443" s="24" t="s">
        <v>13814</v>
      </c>
      <c r="AF3443" s="24" t="s">
        <v>59</v>
      </c>
      <c r="AG3443" s="24" t="s">
        <v>59</v>
      </c>
      <c r="AH3443" s="24" t="s">
        <v>59</v>
      </c>
      <c r="AI3443" s="24">
        <v>4577901</v>
      </c>
      <c r="AJ3443" s="24" t="s">
        <v>59</v>
      </c>
      <c r="AK3443" s="24" t="s">
        <v>86</v>
      </c>
      <c r="AL3443" s="24" t="s">
        <v>70</v>
      </c>
      <c r="AM3443" s="24" t="s">
        <v>59</v>
      </c>
      <c r="AN3443" s="24" t="s">
        <v>59</v>
      </c>
      <c r="AO3443" s="24">
        <v>0</v>
      </c>
      <c r="AP3443" s="24" t="s">
        <v>8552</v>
      </c>
      <c r="AQ3443" s="24" t="s">
        <v>12815</v>
      </c>
      <c r="AR3443" s="24" t="s">
        <v>12816</v>
      </c>
      <c r="AS3443" s="89">
        <f t="shared" si="689"/>
        <v>26</v>
      </c>
      <c r="AT3443" s="24"/>
    </row>
    <row r="3444" spans="1:46" x14ac:dyDescent="0.5">
      <c r="A3444" s="24">
        <v>3634</v>
      </c>
      <c r="B3444" s="24"/>
      <c r="C3444" s="24"/>
      <c r="D3444" s="111" t="s">
        <v>13815</v>
      </c>
      <c r="E3444" s="27" t="s">
        <v>13816</v>
      </c>
      <c r="F3444" s="77" t="str">
        <f t="shared" si="681"/>
        <v>NHS NWL</v>
      </c>
      <c r="G3444" s="111" t="s">
        <v>13817</v>
      </c>
      <c r="H3444" s="24" t="s">
        <v>12697</v>
      </c>
      <c r="I3444" s="24" t="s">
        <v>12698</v>
      </c>
      <c r="J3444" s="111" t="s">
        <v>97</v>
      </c>
      <c r="K3444" s="111" t="s">
        <v>10205</v>
      </c>
      <c r="L3444" s="114">
        <v>46082</v>
      </c>
      <c r="M3444" s="114">
        <v>46203</v>
      </c>
      <c r="N3444" s="81">
        <f t="shared" si="687"/>
        <v>46386</v>
      </c>
      <c r="O3444" s="81" t="str">
        <f t="shared" ca="1" si="688"/>
        <v>Live</v>
      </c>
      <c r="P3444" s="81" t="str" cm="1">
        <f t="array" aca="1" ref="P3444" ca="1">_xlfn.IFS((N3444-TODAY())&gt;=547,"06 Expires over 18 months",(N3444-TODAY())&gt;=365,"05 Expires in 18 months",(N3444-TODAY())&gt;=183,"04 Expires in 12 months",(N3444-TODAY())&gt;=92,"03 Expires in 6 months",(N3444-TODAY())&gt;=31,"02 Expires in 3 months",(N3444-TODAY())&gt;=0,"01 Expires in 30 days",(N3444-TODAY())&gt;=-31,"01 Expired last 30 days",(N3444-TODAY())&gt;=-92,"02 Expired last 3 months",(N3444-TODAY())&gt;=-183,"03 Expired last 6 months",(N3444-TODAY())&gt;=-365,"04 Expired last 12 months",(N3444-TODAY())&gt;=-547,"05 Expired last 18 months",TRUE,"06 Expired over 18 months")</f>
        <v>03 Expires in 6 months</v>
      </c>
      <c r="Q3444" s="65">
        <v>45000</v>
      </c>
      <c r="R3444" s="84">
        <f t="shared" si="690"/>
        <v>45000</v>
      </c>
      <c r="S3444" s="77" t="str" cm="1">
        <f t="array" ref="S3444">_xlfn.IFS(R3444&gt;5000000,"Gold",R3444&gt;=500000,"Silver",R3444&gt;30000,"Bronze",TRUE,"Transactional")</f>
        <v>Bronze</v>
      </c>
      <c r="T3444" s="26"/>
      <c r="U3444" s="101"/>
      <c r="V3444" s="101"/>
      <c r="W3444" s="77" t="str">
        <f t="shared" si="682"/>
        <v>Yes</v>
      </c>
      <c r="X3444" s="77" t="str">
        <f>IFERROR(_xlfn.XLOOKUP(J3444&amp;"||"&amp;K3444,'Mapping Ref.'!$J$2:$J$538,'Mapping Ref.'!$K$2:$K$538),"")</f>
        <v>Corporate</v>
      </c>
      <c r="Y3444" s="77" t="str" cm="1">
        <f t="array" ref="Y3444">_xlfn.IFS(R3444&gt;2000000,"For Publication",R3444&gt;100000,"PID",R3444&gt;30000,"RFQ",TRUE,"Transactional")</f>
        <v>RFQ</v>
      </c>
      <c r="Z3444" s="24" t="s">
        <v>2277</v>
      </c>
      <c r="AA3444" s="32">
        <v>6</v>
      </c>
      <c r="AB3444" s="24">
        <v>6</v>
      </c>
      <c r="AC3444" s="25">
        <v>46092</v>
      </c>
      <c r="AD3444" s="24" t="s">
        <v>661</v>
      </c>
      <c r="AE3444" s="24" t="s">
        <v>11157</v>
      </c>
      <c r="AF3444" s="24" t="s">
        <v>60</v>
      </c>
      <c r="AG3444" s="24" t="s">
        <v>60</v>
      </c>
      <c r="AH3444" s="24" t="s">
        <v>60</v>
      </c>
      <c r="AI3444" s="24" t="s">
        <v>13818</v>
      </c>
      <c r="AJ3444" s="24" t="s">
        <v>59</v>
      </c>
      <c r="AK3444" s="24" t="s">
        <v>86</v>
      </c>
      <c r="AL3444" s="24" t="s">
        <v>70</v>
      </c>
      <c r="AM3444" s="24" t="s">
        <v>60</v>
      </c>
      <c r="AN3444" s="24" t="s">
        <v>59</v>
      </c>
      <c r="AO3444" s="24">
        <v>0</v>
      </c>
      <c r="AP3444" s="24"/>
      <c r="AQ3444" s="24" t="s">
        <v>13819</v>
      </c>
      <c r="AR3444" s="24" t="s">
        <v>13820</v>
      </c>
      <c r="AS3444" s="89">
        <f t="shared" si="689"/>
        <v>9</v>
      </c>
      <c r="AT3444" s="24"/>
    </row>
    <row r="3445" spans="1:46" x14ac:dyDescent="0.5">
      <c r="A3445" s="24">
        <v>3635</v>
      </c>
      <c r="B3445" s="24"/>
      <c r="C3445" s="24"/>
      <c r="D3445" s="111" t="s">
        <v>13821</v>
      </c>
      <c r="E3445" s="27" t="s">
        <v>13822</v>
      </c>
      <c r="F3445" s="77" t="str">
        <f t="shared" si="681"/>
        <v>Lyons Trading Limited T/A Affordable Power</v>
      </c>
      <c r="G3445" s="111" t="s">
        <v>13823</v>
      </c>
      <c r="H3445" s="24" t="s">
        <v>784</v>
      </c>
      <c r="I3445" s="24" t="s">
        <v>1128</v>
      </c>
      <c r="J3445" s="111" t="s">
        <v>321</v>
      </c>
      <c r="K3445" s="111" t="s">
        <v>3201</v>
      </c>
      <c r="L3445" s="114">
        <v>46094</v>
      </c>
      <c r="M3445" s="114">
        <v>46142</v>
      </c>
      <c r="N3445" s="81">
        <f t="shared" si="687"/>
        <v>46142</v>
      </c>
      <c r="O3445" s="81" t="str">
        <f t="shared" ca="1" si="688"/>
        <v>Expired</v>
      </c>
      <c r="P3445" s="81" t="str" cm="1">
        <f t="array" aca="1" ref="P3445" ca="1">_xlfn.IFS((N3445-TODAY())&gt;=547,"06 Expires over 18 months",(N3445-TODAY())&gt;=365,"05 Expires in 18 months",(N3445-TODAY())&gt;=183,"04 Expires in 12 months",(N3445-TODAY())&gt;=92,"03 Expires in 6 months",(N3445-TODAY())&gt;=31,"02 Expires in 3 months",(N3445-TODAY())&gt;=0,"01 Expires in 30 days",(N3445-TODAY())&gt;=-31,"01 Expired last 30 days",(N3445-TODAY())&gt;=-92,"02 Expired last 3 months",(N3445-TODAY())&gt;=-183,"03 Expired last 6 months",(N3445-TODAY())&gt;=-365,"04 Expired last 12 months",(N3445-TODAY())&gt;=-547,"05 Expired last 18 months",TRUE,"06 Expired over 18 months")</f>
        <v>03 Expired last 6 months</v>
      </c>
      <c r="Q3445" s="65">
        <v>0</v>
      </c>
      <c r="R3445" s="84">
        <f t="shared" si="690"/>
        <v>0</v>
      </c>
      <c r="S3445" s="77" t="str" cm="1">
        <f t="array" ref="S3445">_xlfn.IFS(R3445&gt;5000000,"Gold",R3445&gt;=500000,"Silver",R3445&gt;30000,"Bronze",TRUE,"Transactional")</f>
        <v>Transactional</v>
      </c>
      <c r="T3445" s="26"/>
      <c r="U3445" s="101"/>
      <c r="V3445" s="101"/>
      <c r="W3445" s="77" t="str">
        <f t="shared" si="682"/>
        <v>No</v>
      </c>
      <c r="X3445" s="77" t="str">
        <f>IFERROR(_xlfn.XLOOKUP(J3445&amp;"||"&amp;K3445,'Mapping Ref.'!$J$2:$J$538,'Mapping Ref.'!$K$2:$K$538),"")</f>
        <v>Corporate</v>
      </c>
      <c r="Y3445" s="77" t="str" cm="1">
        <f t="array" ref="Y3445">_xlfn.IFS(R3445&gt;2000000,"For Publication",R3445&gt;100000,"PID",R3445&gt;30000,"RFQ",TRUE,"Transactional")</f>
        <v>Transactional</v>
      </c>
      <c r="Z3445" s="24" t="s">
        <v>2277</v>
      </c>
      <c r="AA3445" s="32">
        <v>0</v>
      </c>
      <c r="AB3445" s="24">
        <v>0</v>
      </c>
      <c r="AC3445" s="25">
        <v>46092</v>
      </c>
      <c r="AD3445" s="24" t="s">
        <v>58</v>
      </c>
      <c r="AE3445" s="24" t="s">
        <v>9732</v>
      </c>
      <c r="AF3445" s="24" t="s">
        <v>60</v>
      </c>
      <c r="AG3445" s="24" t="s">
        <v>60</v>
      </c>
      <c r="AH3445" s="24" t="s">
        <v>60</v>
      </c>
      <c r="AI3445" s="24">
        <v>11044396</v>
      </c>
      <c r="AJ3445" s="24" t="s">
        <v>59</v>
      </c>
      <c r="AK3445" s="24" t="s">
        <v>101</v>
      </c>
      <c r="AL3445" s="24" t="s">
        <v>70</v>
      </c>
      <c r="AM3445" s="24" t="s">
        <v>60</v>
      </c>
      <c r="AN3445" s="24" t="s">
        <v>59</v>
      </c>
      <c r="AO3445" s="24">
        <v>0</v>
      </c>
      <c r="AP3445" s="24" t="s">
        <v>8471</v>
      </c>
      <c r="AQ3445" s="24" t="s">
        <v>13824</v>
      </c>
      <c r="AR3445" s="24" t="s">
        <v>13825</v>
      </c>
      <c r="AS3445" s="89">
        <f t="shared" si="689"/>
        <v>1</v>
      </c>
      <c r="AT3445" s="24"/>
    </row>
    <row r="3446" spans="1:46" x14ac:dyDescent="0.5">
      <c r="A3446" s="24">
        <v>3636</v>
      </c>
      <c r="B3446" s="24"/>
      <c r="C3446" s="24"/>
      <c r="D3446" s="111" t="s">
        <v>11605</v>
      </c>
      <c r="E3446" s="27" t="s">
        <v>13826</v>
      </c>
      <c r="F3446" s="77" t="str">
        <f t="shared" si="681"/>
        <v>G&amp;D HIGGINS MECHANICAL SERVICES LTD</v>
      </c>
      <c r="G3446" s="111" t="s">
        <v>855</v>
      </c>
      <c r="H3446" s="24" t="s">
        <v>784</v>
      </c>
      <c r="I3446" s="24" t="s">
        <v>1128</v>
      </c>
      <c r="J3446" s="111" t="s">
        <v>321</v>
      </c>
      <c r="K3446" s="111" t="s">
        <v>3201</v>
      </c>
      <c r="L3446" s="114">
        <v>46090</v>
      </c>
      <c r="M3446" s="114">
        <v>46150</v>
      </c>
      <c r="N3446" s="81">
        <f t="shared" si="687"/>
        <v>46150</v>
      </c>
      <c r="O3446" s="81" t="str">
        <f t="shared" ca="1" si="688"/>
        <v>Expired</v>
      </c>
      <c r="P3446" s="81" t="str" cm="1">
        <f t="array" aca="1" ref="P3446" ca="1">_xlfn.IFS((N3446-TODAY())&gt;=547,"06 Expires over 18 months",(N3446-TODAY())&gt;=365,"05 Expires in 18 months",(N3446-TODAY())&gt;=183,"04 Expires in 12 months",(N3446-TODAY())&gt;=92,"03 Expires in 6 months",(N3446-TODAY())&gt;=31,"02 Expires in 3 months",(N3446-TODAY())&gt;=0,"01 Expires in 30 days",(N3446-TODAY())&gt;=-31,"01 Expired last 30 days",(N3446-TODAY())&gt;=-92,"02 Expired last 3 months",(N3446-TODAY())&gt;=-183,"03 Expired last 6 months",(N3446-TODAY())&gt;=-365,"04 Expired last 12 months",(N3446-TODAY())&gt;=-547,"05 Expired last 18 months",TRUE,"06 Expired over 18 months")</f>
        <v>03 Expired last 6 months</v>
      </c>
      <c r="Q3446" s="65">
        <v>0</v>
      </c>
      <c r="R3446" s="84">
        <f t="shared" si="690"/>
        <v>0</v>
      </c>
      <c r="S3446" s="77" t="str" cm="1">
        <f t="array" ref="S3446">_xlfn.IFS(R3446&gt;5000000,"Gold",R3446&gt;=500000,"Silver",R3446&gt;30000,"Bronze",TRUE,"Transactional")</f>
        <v>Transactional</v>
      </c>
      <c r="T3446" s="26"/>
      <c r="U3446" s="101"/>
      <c r="V3446" s="101"/>
      <c r="W3446" s="77" t="str">
        <f t="shared" si="682"/>
        <v>No</v>
      </c>
      <c r="X3446" s="77" t="str">
        <f>IFERROR(_xlfn.XLOOKUP(J3446&amp;"||"&amp;K3446,'Mapping Ref.'!$J$2:$J$538,'Mapping Ref.'!$K$2:$K$538),"")</f>
        <v>Corporate</v>
      </c>
      <c r="Y3446" s="77" t="str" cm="1">
        <f t="array" ref="Y3446">_xlfn.IFS(R3446&gt;2000000,"For Publication",R3446&gt;100000,"PID",R3446&gt;30000,"RFQ",TRUE,"Transactional")</f>
        <v>Transactional</v>
      </c>
      <c r="Z3446" s="24" t="s">
        <v>2277</v>
      </c>
      <c r="AA3446" s="32">
        <v>0</v>
      </c>
      <c r="AB3446" s="24">
        <v>0</v>
      </c>
      <c r="AC3446" s="25">
        <v>46093</v>
      </c>
      <c r="AD3446" s="24" t="s">
        <v>58</v>
      </c>
      <c r="AE3446" s="24" t="s">
        <v>9732</v>
      </c>
      <c r="AF3446" s="24" t="s">
        <v>60</v>
      </c>
      <c r="AG3446" s="24" t="s">
        <v>60</v>
      </c>
      <c r="AH3446" s="24" t="s">
        <v>60</v>
      </c>
      <c r="AI3446" s="24">
        <v>2530834</v>
      </c>
      <c r="AJ3446" s="24" t="s">
        <v>59</v>
      </c>
      <c r="AK3446" s="24" t="s">
        <v>101</v>
      </c>
      <c r="AL3446" s="24" t="s">
        <v>70</v>
      </c>
      <c r="AM3446" s="24" t="s">
        <v>60</v>
      </c>
      <c r="AN3446" s="24" t="s">
        <v>59</v>
      </c>
      <c r="AO3446" s="24">
        <v>0</v>
      </c>
      <c r="AP3446" s="24" t="s">
        <v>8471</v>
      </c>
      <c r="AQ3446" s="24" t="s">
        <v>13827</v>
      </c>
      <c r="AR3446" s="24" t="s">
        <v>11308</v>
      </c>
      <c r="AS3446" s="89">
        <f t="shared" si="689"/>
        <v>1</v>
      </c>
      <c r="AT3446" s="24" t="s">
        <v>856</v>
      </c>
    </row>
    <row r="3447" spans="1:46" x14ac:dyDescent="0.5">
      <c r="A3447" s="24">
        <v>3637</v>
      </c>
      <c r="B3447" s="24"/>
      <c r="C3447" s="24"/>
      <c r="D3447" s="111" t="s">
        <v>13828</v>
      </c>
      <c r="E3447" s="27" t="s">
        <v>13191</v>
      </c>
      <c r="F3447" s="77" t="str">
        <f t="shared" si="681"/>
        <v>Verso Design Ltd</v>
      </c>
      <c r="G3447" s="111" t="s">
        <v>13828</v>
      </c>
      <c r="H3447" s="24" t="s">
        <v>11140</v>
      </c>
      <c r="I3447" s="24" t="s">
        <v>13192</v>
      </c>
      <c r="J3447" s="111" t="s">
        <v>107</v>
      </c>
      <c r="K3447" s="111" t="s">
        <v>8215</v>
      </c>
      <c r="L3447" s="114">
        <v>45957</v>
      </c>
      <c r="M3447" s="114">
        <v>46322</v>
      </c>
      <c r="N3447" s="81">
        <f t="shared" si="687"/>
        <v>46687</v>
      </c>
      <c r="O3447" s="81" t="str">
        <f t="shared" ca="1" si="688"/>
        <v>Live</v>
      </c>
      <c r="P3447" s="81" t="str" cm="1">
        <f t="array" aca="1" ref="P3447" ca="1">_xlfn.IFS((N3447-TODAY())&gt;=547,"06 Expires over 18 months",(N3447-TODAY())&gt;=365,"05 Expires in 18 months",(N3447-TODAY())&gt;=183,"04 Expires in 12 months",(N3447-TODAY())&gt;=92,"03 Expires in 6 months",(N3447-TODAY())&gt;=31,"02 Expires in 3 months",(N3447-TODAY())&gt;=0,"01 Expires in 30 days",(N3447-TODAY())&gt;=-31,"01 Expired last 30 days",(N3447-TODAY())&gt;=-92,"02 Expired last 3 months",(N3447-TODAY())&gt;=-183,"03 Expired last 6 months",(N3447-TODAY())&gt;=-365,"04 Expired last 12 months",(N3447-TODAY())&gt;=-547,"05 Expired last 18 months",TRUE,"06 Expired over 18 months")</f>
        <v>05 Expires in 18 months</v>
      </c>
      <c r="Q3447" s="65">
        <v>534</v>
      </c>
      <c r="R3447" s="84">
        <f t="shared" si="690"/>
        <v>1068</v>
      </c>
      <c r="S3447" s="77" t="str" cm="1">
        <f t="array" ref="S3447">_xlfn.IFS(R3447&gt;5000000,"Gold",R3447&gt;=500000,"Silver",R3447&gt;30000,"Bronze",TRUE,"Transactional")</f>
        <v>Transactional</v>
      </c>
      <c r="T3447" s="26"/>
      <c r="U3447" s="101"/>
      <c r="V3447" s="101"/>
      <c r="W3447" s="77" t="str">
        <f t="shared" si="682"/>
        <v>Yes</v>
      </c>
      <c r="X3447" s="77" t="str">
        <f>IFERROR(_xlfn.XLOOKUP(J3447&amp;"||"&amp;K3447,'Mapping Ref.'!$J$2:$J$538,'Mapping Ref.'!$K$2:$K$538),"")</f>
        <v>Construction &amp; Estates</v>
      </c>
      <c r="Y3447" s="77" t="str" cm="1">
        <f t="array" ref="Y3447">_xlfn.IFS(R3447&gt;2000000,"For Publication",R3447&gt;100000,"PID",R3447&gt;30000,"RFQ",TRUE,"Transactional")</f>
        <v>Transactional</v>
      </c>
      <c r="Z3447" s="24" t="s">
        <v>8586</v>
      </c>
      <c r="AA3447" s="32">
        <v>12</v>
      </c>
      <c r="AB3447" s="24">
        <v>12</v>
      </c>
      <c r="AC3447" s="25">
        <v>46093</v>
      </c>
      <c r="AD3447" s="24" t="s">
        <v>58</v>
      </c>
      <c r="AE3447" s="24" t="s">
        <v>2370</v>
      </c>
      <c r="AF3447" s="24" t="s">
        <v>60</v>
      </c>
      <c r="AG3447" s="24" t="s">
        <v>59</v>
      </c>
      <c r="AH3447" s="24" t="s">
        <v>60</v>
      </c>
      <c r="AI3447" s="24">
        <v>8940440</v>
      </c>
      <c r="AJ3447" s="24" t="s">
        <v>59</v>
      </c>
      <c r="AK3447" s="24" t="s">
        <v>101</v>
      </c>
      <c r="AL3447" s="24" t="s">
        <v>70</v>
      </c>
      <c r="AM3447" s="24" t="s">
        <v>60</v>
      </c>
      <c r="AN3447" s="24" t="s">
        <v>8471</v>
      </c>
      <c r="AO3447" s="24">
        <v>0</v>
      </c>
      <c r="AP3447" s="24" t="s">
        <v>2953</v>
      </c>
      <c r="AQ3447" s="24" t="s">
        <v>13193</v>
      </c>
      <c r="AR3447" s="24" t="s">
        <v>13194</v>
      </c>
      <c r="AS3447" s="89">
        <f t="shared" si="689"/>
        <v>24</v>
      </c>
      <c r="AT3447" s="24"/>
    </row>
    <row r="3448" spans="1:46" x14ac:dyDescent="0.5">
      <c r="A3448" s="24">
        <v>3638</v>
      </c>
      <c r="B3448" s="24"/>
      <c r="C3448" s="24"/>
      <c r="D3448" s="111" t="s">
        <v>13829</v>
      </c>
      <c r="E3448" s="27" t="s">
        <v>13830</v>
      </c>
      <c r="F3448" s="77" t="str">
        <f t="shared" si="681"/>
        <v>ALEX STURROCK</v>
      </c>
      <c r="G3448" s="111" t="s">
        <v>6404</v>
      </c>
      <c r="H3448" s="24" t="s">
        <v>8238</v>
      </c>
      <c r="I3448" s="24" t="s">
        <v>8238</v>
      </c>
      <c r="J3448" s="111" t="s">
        <v>321</v>
      </c>
      <c r="K3448" s="111" t="s">
        <v>13033</v>
      </c>
      <c r="L3448" s="114">
        <v>46093</v>
      </c>
      <c r="M3448" s="114">
        <v>46094</v>
      </c>
      <c r="N3448" s="81">
        <f t="shared" si="687"/>
        <v>46094</v>
      </c>
      <c r="O3448" s="81" t="str">
        <f t="shared" ca="1" si="688"/>
        <v>Expired</v>
      </c>
      <c r="P3448" s="81" t="str" cm="1">
        <f t="array" aca="1" ref="P3448" ca="1">_xlfn.IFS((N3448-TODAY())&gt;=547,"06 Expires over 18 months",(N3448-TODAY())&gt;=365,"05 Expires in 18 months",(N3448-TODAY())&gt;=183,"04 Expires in 12 months",(N3448-TODAY())&gt;=92,"03 Expires in 6 months",(N3448-TODAY())&gt;=31,"02 Expires in 3 months",(N3448-TODAY())&gt;=0,"01 Expires in 30 days",(N3448-TODAY())&gt;=-31,"01 Expired last 30 days",(N3448-TODAY())&gt;=-92,"02 Expired last 3 months",(N3448-TODAY())&gt;=-183,"03 Expired last 6 months",(N3448-TODAY())&gt;=-365,"04 Expired last 12 months",(N3448-TODAY())&gt;=-547,"05 Expired last 18 months",TRUE,"06 Expired over 18 months")</f>
        <v>03 Expired last 6 months</v>
      </c>
      <c r="Q3448" s="65">
        <v>250</v>
      </c>
      <c r="R3448" s="84">
        <f t="shared" si="690"/>
        <v>250</v>
      </c>
      <c r="S3448" s="77" t="str" cm="1">
        <f t="array" ref="S3448">_xlfn.IFS(R3448&gt;5000000,"Gold",R3448&gt;=500000,"Silver",R3448&gt;30000,"Bronze",TRUE,"Transactional")</f>
        <v>Transactional</v>
      </c>
      <c r="T3448" s="26"/>
      <c r="U3448" s="101"/>
      <c r="V3448" s="101"/>
      <c r="W3448" s="77" t="str">
        <f t="shared" si="682"/>
        <v>No</v>
      </c>
      <c r="X3448" s="77" t="str">
        <f>IFERROR(_xlfn.XLOOKUP(J3448&amp;"||"&amp;K3448,'Mapping Ref.'!$J$2:$J$538,'Mapping Ref.'!$K$2:$K$538),"")</f>
        <v>Corporate</v>
      </c>
      <c r="Y3448" s="77" t="str" cm="1">
        <f t="array" ref="Y3448">_xlfn.IFS(R3448&gt;2000000,"For Publication",R3448&gt;100000,"PID",R3448&gt;30000,"RFQ",TRUE,"Transactional")</f>
        <v>Transactional</v>
      </c>
      <c r="Z3448" s="24" t="s">
        <v>2277</v>
      </c>
      <c r="AA3448" s="32">
        <v>1</v>
      </c>
      <c r="AB3448" s="24">
        <v>0</v>
      </c>
      <c r="AC3448" s="25">
        <v>46093</v>
      </c>
      <c r="AD3448" s="24" t="s">
        <v>58</v>
      </c>
      <c r="AE3448" s="24" t="s">
        <v>8546</v>
      </c>
      <c r="AF3448" s="24" t="s">
        <v>60</v>
      </c>
      <c r="AG3448" s="24" t="s">
        <v>59</v>
      </c>
      <c r="AH3448" s="24" t="s">
        <v>60</v>
      </c>
      <c r="AI3448" s="24" t="s">
        <v>2953</v>
      </c>
      <c r="AJ3448" s="24" t="s">
        <v>60</v>
      </c>
      <c r="AK3448" s="24" t="s">
        <v>86</v>
      </c>
      <c r="AL3448" s="24" t="s">
        <v>70</v>
      </c>
      <c r="AM3448" s="24" t="s">
        <v>60</v>
      </c>
      <c r="AN3448" s="24" t="s">
        <v>8471</v>
      </c>
      <c r="AO3448" s="24">
        <v>0</v>
      </c>
      <c r="AP3448" s="24" t="s">
        <v>2953</v>
      </c>
      <c r="AQ3448" s="24" t="s">
        <v>6404</v>
      </c>
      <c r="AR3448" s="24" t="s">
        <v>13831</v>
      </c>
      <c r="AS3448" s="89">
        <f t="shared" si="689"/>
        <v>0</v>
      </c>
      <c r="AT3448" s="24" t="s">
        <v>6405</v>
      </c>
    </row>
    <row r="3449" spans="1:46" x14ac:dyDescent="0.5">
      <c r="A3449" s="24">
        <v>3639</v>
      </c>
      <c r="B3449" s="24"/>
      <c r="C3449" s="24"/>
      <c r="D3449" s="111" t="s">
        <v>13832</v>
      </c>
      <c r="E3449" s="27" t="s">
        <v>13833</v>
      </c>
      <c r="F3449" s="77" t="str">
        <f t="shared" si="681"/>
        <v>PATERSON ENTERPRISES LTD T/A MORRIS LUBRICANTS</v>
      </c>
      <c r="G3449" s="111" t="s">
        <v>13832</v>
      </c>
      <c r="H3449" s="24" t="s">
        <v>3282</v>
      </c>
      <c r="I3449" s="24" t="s">
        <v>10463</v>
      </c>
      <c r="J3449" s="111" t="s">
        <v>107</v>
      </c>
      <c r="K3449" s="111" t="s">
        <v>3283</v>
      </c>
      <c r="L3449" s="114">
        <v>46093</v>
      </c>
      <c r="M3449" s="114">
        <v>47188</v>
      </c>
      <c r="N3449" s="81">
        <f t="shared" si="687"/>
        <v>47188</v>
      </c>
      <c r="O3449" s="81" t="str">
        <f t="shared" ca="1" si="688"/>
        <v>Live</v>
      </c>
      <c r="P3449" s="81" t="str" cm="1">
        <f t="array" aca="1" ref="P3449" ca="1">_xlfn.IFS((N3449-TODAY())&gt;=547,"06 Expires over 18 months",(N3449-TODAY())&gt;=365,"05 Expires in 18 months",(N3449-TODAY())&gt;=183,"04 Expires in 12 months",(N3449-TODAY())&gt;=92,"03 Expires in 6 months",(N3449-TODAY())&gt;=31,"02 Expires in 3 months",(N3449-TODAY())&gt;=0,"01 Expires in 30 days",(N3449-TODAY())&gt;=-31,"01 Expired last 30 days",(N3449-TODAY())&gt;=-92,"02 Expired last 3 months",(N3449-TODAY())&gt;=-183,"03 Expired last 6 months",(N3449-TODAY())&gt;=-365,"04 Expired last 12 months",(N3449-TODAY())&gt;=-547,"05 Expired last 18 months",TRUE,"06 Expired over 18 months")</f>
        <v>06 Expires over 18 months</v>
      </c>
      <c r="Q3449" s="65">
        <v>24999</v>
      </c>
      <c r="R3449" s="84">
        <f t="shared" si="690"/>
        <v>72913.75</v>
      </c>
      <c r="S3449" s="77" t="str" cm="1">
        <f t="array" ref="S3449">_xlfn.IFS(R3449&gt;5000000,"Gold",R3449&gt;=500000,"Silver",R3449&gt;30000,"Bronze",TRUE,"Transactional")</f>
        <v>Bronze</v>
      </c>
      <c r="T3449" s="26"/>
      <c r="U3449" s="101"/>
      <c r="V3449" s="101"/>
      <c r="W3449" s="77" t="str">
        <f t="shared" si="682"/>
        <v>No</v>
      </c>
      <c r="X3449" s="77" t="str">
        <f>IFERROR(_xlfn.XLOOKUP(J3449&amp;"||"&amp;K3449,'Mapping Ref.'!$J$2:$J$538,'Mapping Ref.'!$K$2:$K$538),"")</f>
        <v>Construction &amp; Estates</v>
      </c>
      <c r="Y3449" s="77" t="str" cm="1">
        <f t="array" ref="Y3449">_xlfn.IFS(R3449&gt;2000000,"For Publication",R3449&gt;100000,"PID",R3449&gt;30000,"RFQ",TRUE,"Transactional")</f>
        <v>RFQ</v>
      </c>
      <c r="Z3449" s="24" t="s">
        <v>2277</v>
      </c>
      <c r="AA3449" s="32">
        <v>36</v>
      </c>
      <c r="AB3449" s="24">
        <v>0</v>
      </c>
      <c r="AC3449" s="25">
        <v>46093</v>
      </c>
      <c r="AD3449" s="24" t="s">
        <v>58</v>
      </c>
      <c r="AE3449" s="24" t="s">
        <v>8375</v>
      </c>
      <c r="AF3449" s="24" t="s">
        <v>60</v>
      </c>
      <c r="AG3449" s="24" t="s">
        <v>59</v>
      </c>
      <c r="AH3449" s="24" t="s">
        <v>60</v>
      </c>
      <c r="AI3449" s="24">
        <v>4930959</v>
      </c>
      <c r="AJ3449" s="24" t="s">
        <v>59</v>
      </c>
      <c r="AK3449" s="24" t="s">
        <v>101</v>
      </c>
      <c r="AL3449" s="24" t="s">
        <v>12795</v>
      </c>
      <c r="AM3449" s="24" t="s">
        <v>60</v>
      </c>
      <c r="AN3449" s="24" t="s">
        <v>59</v>
      </c>
      <c r="AO3449" s="24">
        <v>0</v>
      </c>
      <c r="AP3449" s="24"/>
      <c r="AQ3449" s="24" t="s">
        <v>13834</v>
      </c>
      <c r="AR3449" s="24" t="s">
        <v>13835</v>
      </c>
      <c r="AS3449" s="89">
        <f t="shared" si="689"/>
        <v>35</v>
      </c>
      <c r="AT3449" s="24"/>
    </row>
    <row r="3450" spans="1:46" x14ac:dyDescent="0.5">
      <c r="A3450" s="24">
        <v>3640</v>
      </c>
      <c r="B3450" s="24"/>
      <c r="C3450" s="24"/>
      <c r="D3450" s="111" t="s">
        <v>8169</v>
      </c>
      <c r="E3450" s="27" t="s">
        <v>13836</v>
      </c>
      <c r="F3450" s="77" t="str">
        <f t="shared" si="681"/>
        <v>TRAFFIC ENVIRONMENT SYSTEMS LIMITED</v>
      </c>
      <c r="G3450" s="111" t="s">
        <v>8169</v>
      </c>
      <c r="H3450" s="24" t="s">
        <v>3282</v>
      </c>
      <c r="I3450" s="24" t="s">
        <v>10463</v>
      </c>
      <c r="J3450" s="111" t="s">
        <v>107</v>
      </c>
      <c r="K3450" s="111" t="s">
        <v>3283</v>
      </c>
      <c r="L3450" s="114">
        <v>46093</v>
      </c>
      <c r="M3450" s="114">
        <v>47188</v>
      </c>
      <c r="N3450" s="81">
        <f t="shared" si="687"/>
        <v>47188</v>
      </c>
      <c r="O3450" s="81" t="str">
        <f t="shared" ca="1" si="688"/>
        <v>Live</v>
      </c>
      <c r="P3450" s="81" t="str" cm="1">
        <f t="array" aca="1" ref="P3450" ca="1">_xlfn.IFS((N3450-TODAY())&gt;=547,"06 Expires over 18 months",(N3450-TODAY())&gt;=365,"05 Expires in 18 months",(N3450-TODAY())&gt;=183,"04 Expires in 12 months",(N3450-TODAY())&gt;=92,"03 Expires in 6 months",(N3450-TODAY())&gt;=31,"02 Expires in 3 months",(N3450-TODAY())&gt;=0,"01 Expires in 30 days",(N3450-TODAY())&gt;=-31,"01 Expired last 30 days",(N3450-TODAY())&gt;=-92,"02 Expired last 3 months",(N3450-TODAY())&gt;=-183,"03 Expired last 6 months",(N3450-TODAY())&gt;=-365,"04 Expired last 12 months",(N3450-TODAY())&gt;=-547,"05 Expired last 18 months",TRUE,"06 Expired over 18 months")</f>
        <v>06 Expires over 18 months</v>
      </c>
      <c r="Q3450" s="65">
        <v>24999</v>
      </c>
      <c r="R3450" s="84">
        <f t="shared" si="690"/>
        <v>72913.75</v>
      </c>
      <c r="S3450" s="77" t="str" cm="1">
        <f t="array" ref="S3450">_xlfn.IFS(R3450&gt;5000000,"Gold",R3450&gt;=500000,"Silver",R3450&gt;30000,"Bronze",TRUE,"Transactional")</f>
        <v>Bronze</v>
      </c>
      <c r="T3450" s="26"/>
      <c r="U3450" s="101"/>
      <c r="V3450" s="101"/>
      <c r="W3450" s="77" t="str">
        <f t="shared" si="682"/>
        <v>No</v>
      </c>
      <c r="X3450" s="77" t="str">
        <f>IFERROR(_xlfn.XLOOKUP(J3450&amp;"||"&amp;K3450,'Mapping Ref.'!$J$2:$J$538,'Mapping Ref.'!$K$2:$K$538),"")</f>
        <v>Construction &amp; Estates</v>
      </c>
      <c r="Y3450" s="77" t="str" cm="1">
        <f t="array" ref="Y3450">_xlfn.IFS(R3450&gt;2000000,"For Publication",R3450&gt;100000,"PID",R3450&gt;30000,"RFQ",TRUE,"Transactional")</f>
        <v>RFQ</v>
      </c>
      <c r="Z3450" s="24" t="s">
        <v>2277</v>
      </c>
      <c r="AA3450" s="32">
        <v>36</v>
      </c>
      <c r="AB3450" s="24">
        <v>0</v>
      </c>
      <c r="AC3450" s="25">
        <v>46093</v>
      </c>
      <c r="AD3450" s="24" t="s">
        <v>661</v>
      </c>
      <c r="AE3450" s="24" t="s">
        <v>8375</v>
      </c>
      <c r="AF3450" s="24" t="s">
        <v>60</v>
      </c>
      <c r="AG3450" s="24" t="s">
        <v>59</v>
      </c>
      <c r="AH3450" s="24" t="s">
        <v>59</v>
      </c>
      <c r="AI3450" s="24">
        <v>5105127</v>
      </c>
      <c r="AJ3450" s="24" t="s">
        <v>59</v>
      </c>
      <c r="AK3450" s="24" t="s">
        <v>101</v>
      </c>
      <c r="AL3450" s="24" t="s">
        <v>12795</v>
      </c>
      <c r="AM3450" s="24" t="s">
        <v>60</v>
      </c>
      <c r="AN3450" s="24" t="s">
        <v>59</v>
      </c>
      <c r="AO3450" s="24">
        <v>0</v>
      </c>
      <c r="AP3450" s="24"/>
      <c r="AQ3450" s="24" t="s">
        <v>13837</v>
      </c>
      <c r="AR3450" s="24" t="s">
        <v>13838</v>
      </c>
      <c r="AS3450" s="89">
        <f t="shared" si="689"/>
        <v>35</v>
      </c>
      <c r="AT3450" s="24" t="s">
        <v>8169</v>
      </c>
    </row>
    <row r="3451" spans="1:46" x14ac:dyDescent="0.5">
      <c r="A3451" s="24">
        <v>3642</v>
      </c>
      <c r="B3451" s="24"/>
      <c r="C3451" s="24"/>
      <c r="D3451" s="111" t="s">
        <v>13839</v>
      </c>
      <c r="E3451" s="27" t="s">
        <v>13840</v>
      </c>
      <c r="F3451" s="77" t="str">
        <f t="shared" si="681"/>
        <v>LYNDHURST HEATING LTD</v>
      </c>
      <c r="G3451" s="111" t="s">
        <v>13841</v>
      </c>
      <c r="H3451" s="24" t="s">
        <v>13842</v>
      </c>
      <c r="I3451" s="24" t="s">
        <v>972</v>
      </c>
      <c r="J3451" s="111" t="s">
        <v>107</v>
      </c>
      <c r="K3451" s="111" t="s">
        <v>5377</v>
      </c>
      <c r="L3451" s="114">
        <v>46054</v>
      </c>
      <c r="M3451" s="114">
        <v>46477</v>
      </c>
      <c r="N3451" s="81">
        <f t="shared" si="687"/>
        <v>46477</v>
      </c>
      <c r="O3451" s="81" t="str">
        <f t="shared" ca="1" si="688"/>
        <v>Live</v>
      </c>
      <c r="P3451" s="81" t="str" cm="1">
        <f t="array" aca="1" ref="P3451" ca="1">_xlfn.IFS((N3451-TODAY())&gt;=547,"06 Expires over 18 months",(N3451-TODAY())&gt;=365,"05 Expires in 18 months",(N3451-TODAY())&gt;=183,"04 Expires in 12 months",(N3451-TODAY())&gt;=92,"03 Expires in 6 months",(N3451-TODAY())&gt;=31,"02 Expires in 3 months",(N3451-TODAY())&gt;=0,"01 Expires in 30 days",(N3451-TODAY())&gt;=-31,"01 Expired last 30 days",(N3451-TODAY())&gt;=-92,"02 Expired last 3 months",(N3451-TODAY())&gt;=-183,"03 Expired last 6 months",(N3451-TODAY())&gt;=-365,"04 Expired last 12 months",(N3451-TODAY())&gt;=-547,"05 Expired last 18 months",TRUE,"06 Expired over 18 months")</f>
        <v>04 Expires in 12 months</v>
      </c>
      <c r="Q3451" s="65">
        <v>1500</v>
      </c>
      <c r="R3451" s="84">
        <f t="shared" si="690"/>
        <v>1625</v>
      </c>
      <c r="S3451" s="77" t="str" cm="1">
        <f t="array" ref="S3451">_xlfn.IFS(R3451&gt;5000000,"Gold",R3451&gt;=500000,"Silver",R3451&gt;30000,"Bronze",TRUE,"Transactional")</f>
        <v>Transactional</v>
      </c>
      <c r="T3451" s="26"/>
      <c r="U3451" s="101"/>
      <c r="V3451" s="101"/>
      <c r="W3451" s="77" t="str">
        <f t="shared" si="682"/>
        <v>No</v>
      </c>
      <c r="X3451" s="77" t="str">
        <f>IFERROR(_xlfn.XLOOKUP(J3451&amp;"||"&amp;K3451,'Mapping Ref.'!$J$2:$J$538,'Mapping Ref.'!$K$2:$K$538),"")</f>
        <v>Construction &amp; Estates</v>
      </c>
      <c r="Y3451" s="77" t="str" cm="1">
        <f t="array" ref="Y3451">_xlfn.IFS(R3451&gt;2000000,"For Publication",R3451&gt;100000,"PID",R3451&gt;30000,"RFQ",TRUE,"Transactional")</f>
        <v>Transactional</v>
      </c>
      <c r="Z3451" s="24" t="s">
        <v>2277</v>
      </c>
      <c r="AA3451" s="32">
        <v>2</v>
      </c>
      <c r="AB3451" s="24">
        <v>0</v>
      </c>
      <c r="AC3451" s="25">
        <v>46093</v>
      </c>
      <c r="AD3451" s="24" t="s">
        <v>58</v>
      </c>
      <c r="AE3451" s="24" t="s">
        <v>8471</v>
      </c>
      <c r="AF3451" s="24" t="s">
        <v>59</v>
      </c>
      <c r="AG3451" s="24" t="s">
        <v>59</v>
      </c>
      <c r="AH3451" s="24" t="s">
        <v>60</v>
      </c>
      <c r="AI3451" s="24">
        <v>10204714</v>
      </c>
      <c r="AJ3451" s="24" t="s">
        <v>59</v>
      </c>
      <c r="AK3451" s="24" t="s">
        <v>86</v>
      </c>
      <c r="AL3451" s="24" t="s">
        <v>70</v>
      </c>
      <c r="AM3451" s="24" t="s">
        <v>59</v>
      </c>
      <c r="AN3451" s="24" t="s">
        <v>59</v>
      </c>
      <c r="AO3451" s="24">
        <v>0</v>
      </c>
      <c r="AP3451" s="24"/>
      <c r="AQ3451" s="24" t="s">
        <v>13843</v>
      </c>
      <c r="AR3451" s="24" t="s">
        <v>13844</v>
      </c>
      <c r="AS3451" s="89">
        <f t="shared" si="689"/>
        <v>13</v>
      </c>
      <c r="AT3451" s="24"/>
    </row>
    <row r="3452" spans="1:46" x14ac:dyDescent="0.5">
      <c r="A3452" s="24">
        <v>3643</v>
      </c>
      <c r="B3452" s="24"/>
      <c r="C3452" s="24"/>
      <c r="D3452" s="111" t="s">
        <v>13845</v>
      </c>
      <c r="E3452" s="27" t="s">
        <v>13846</v>
      </c>
      <c r="F3452" s="77" t="str">
        <f t="shared" si="681"/>
        <v>Reineta Limited</v>
      </c>
      <c r="G3452" s="111" t="s">
        <v>13710</v>
      </c>
      <c r="H3452" s="24" t="s">
        <v>8238</v>
      </c>
      <c r="I3452" s="24" t="s">
        <v>8238</v>
      </c>
      <c r="J3452" s="111" t="s">
        <v>321</v>
      </c>
      <c r="K3452" s="111" t="s">
        <v>13033</v>
      </c>
      <c r="L3452" s="114">
        <v>46093</v>
      </c>
      <c r="M3452" s="114">
        <v>46094</v>
      </c>
      <c r="N3452" s="81">
        <f t="shared" si="687"/>
        <v>46094</v>
      </c>
      <c r="O3452" s="81" t="str">
        <f t="shared" ca="1" si="688"/>
        <v>Expired</v>
      </c>
      <c r="P3452" s="81" t="str" cm="1">
        <f t="array" aca="1" ref="P3452" ca="1">_xlfn.IFS((N3452-TODAY())&gt;=547,"06 Expires over 18 months",(N3452-TODAY())&gt;=365,"05 Expires in 18 months",(N3452-TODAY())&gt;=183,"04 Expires in 12 months",(N3452-TODAY())&gt;=92,"03 Expires in 6 months",(N3452-TODAY())&gt;=31,"02 Expires in 3 months",(N3452-TODAY())&gt;=0,"01 Expires in 30 days",(N3452-TODAY())&gt;=-31,"01 Expired last 30 days",(N3452-TODAY())&gt;=-92,"02 Expired last 3 months",(N3452-TODAY())&gt;=-183,"03 Expired last 6 months",(N3452-TODAY())&gt;=-365,"04 Expired last 12 months",(N3452-TODAY())&gt;=-547,"05 Expired last 18 months",TRUE,"06 Expired over 18 months")</f>
        <v>03 Expired last 6 months</v>
      </c>
      <c r="Q3452" s="65">
        <v>450</v>
      </c>
      <c r="R3452" s="84">
        <f t="shared" si="690"/>
        <v>450</v>
      </c>
      <c r="S3452" s="77" t="str" cm="1">
        <f t="array" ref="S3452">_xlfn.IFS(R3452&gt;5000000,"Gold",R3452&gt;=500000,"Silver",R3452&gt;30000,"Bronze",TRUE,"Transactional")</f>
        <v>Transactional</v>
      </c>
      <c r="T3452" s="26"/>
      <c r="U3452" s="101"/>
      <c r="V3452" s="101"/>
      <c r="W3452" s="77" t="str">
        <f t="shared" si="682"/>
        <v>No</v>
      </c>
      <c r="X3452" s="77" t="str">
        <f>IFERROR(_xlfn.XLOOKUP(J3452&amp;"||"&amp;K3452,'Mapping Ref.'!$J$2:$J$538,'Mapping Ref.'!$K$2:$K$538),"")</f>
        <v>Corporate</v>
      </c>
      <c r="Y3452" s="77" t="str" cm="1">
        <f t="array" ref="Y3452">_xlfn.IFS(R3452&gt;2000000,"For Publication",R3452&gt;100000,"PID",R3452&gt;30000,"RFQ",TRUE,"Transactional")</f>
        <v>Transactional</v>
      </c>
      <c r="Z3452" s="24" t="s">
        <v>2277</v>
      </c>
      <c r="AA3452" s="32">
        <v>1</v>
      </c>
      <c r="AB3452" s="24">
        <v>0</v>
      </c>
      <c r="AC3452" s="25">
        <v>46093</v>
      </c>
      <c r="AD3452" s="24" t="s">
        <v>58</v>
      </c>
      <c r="AE3452" s="24" t="s">
        <v>8532</v>
      </c>
      <c r="AF3452" s="24" t="s">
        <v>59</v>
      </c>
      <c r="AG3452" s="24" t="s">
        <v>59</v>
      </c>
      <c r="AH3452" s="24" t="s">
        <v>60</v>
      </c>
      <c r="AI3452" s="24">
        <v>11385132</v>
      </c>
      <c r="AJ3452" s="24" t="s">
        <v>60</v>
      </c>
      <c r="AK3452" s="24" t="s">
        <v>86</v>
      </c>
      <c r="AL3452" s="24" t="s">
        <v>12795</v>
      </c>
      <c r="AM3452" s="24" t="s">
        <v>60</v>
      </c>
      <c r="AN3452" s="24" t="s">
        <v>8471</v>
      </c>
      <c r="AO3452" s="24">
        <v>0</v>
      </c>
      <c r="AP3452" s="24" t="s">
        <v>2953</v>
      </c>
      <c r="AQ3452" s="24" t="s">
        <v>13847</v>
      </c>
      <c r="AR3452" s="24" t="s">
        <v>13848</v>
      </c>
      <c r="AS3452" s="89">
        <f t="shared" si="689"/>
        <v>0</v>
      </c>
      <c r="AT3452" s="24"/>
    </row>
    <row r="3453" spans="1:46" x14ac:dyDescent="0.5">
      <c r="A3453" s="24">
        <v>3644</v>
      </c>
      <c r="B3453" s="24"/>
      <c r="C3453" s="24"/>
      <c r="D3453" s="111" t="s">
        <v>13849</v>
      </c>
      <c r="E3453" s="27" t="s">
        <v>13850</v>
      </c>
      <c r="F3453" s="77" t="str">
        <f t="shared" si="681"/>
        <v>Barker Langham Limited</v>
      </c>
      <c r="G3453" s="111" t="s">
        <v>13851</v>
      </c>
      <c r="H3453" s="24" t="s">
        <v>13852</v>
      </c>
      <c r="I3453" s="24" t="s">
        <v>13852</v>
      </c>
      <c r="J3453" s="111" t="s">
        <v>321</v>
      </c>
      <c r="K3453" s="111" t="s">
        <v>11664</v>
      </c>
      <c r="L3453" s="114">
        <v>46097</v>
      </c>
      <c r="M3453" s="114">
        <v>46281</v>
      </c>
      <c r="N3453" s="81">
        <f t="shared" si="687"/>
        <v>46372</v>
      </c>
      <c r="O3453" s="81" t="str">
        <f t="shared" ca="1" si="688"/>
        <v>Live</v>
      </c>
      <c r="P3453" s="81" t="str" cm="1">
        <f t="array" aca="1" ref="P3453" ca="1">_xlfn.IFS((N3453-TODAY())&gt;=547,"06 Expires over 18 months",(N3453-TODAY())&gt;=365,"05 Expires in 18 months",(N3453-TODAY())&gt;=183,"04 Expires in 12 months",(N3453-TODAY())&gt;=92,"03 Expires in 6 months",(N3453-TODAY())&gt;=31,"02 Expires in 3 months",(N3453-TODAY())&gt;=0,"01 Expires in 30 days",(N3453-TODAY())&gt;=-31,"01 Expired last 30 days",(N3453-TODAY())&gt;=-92,"02 Expired last 3 months",(N3453-TODAY())&gt;=-183,"03 Expired last 6 months",(N3453-TODAY())&gt;=-365,"04 Expired last 12 months",(N3453-TODAY())&gt;=-547,"05 Expired last 18 months",TRUE,"06 Expired over 18 months")</f>
        <v>03 Expires in 6 months</v>
      </c>
      <c r="Q3453" s="65">
        <v>83970</v>
      </c>
      <c r="R3453" s="84">
        <f t="shared" si="690"/>
        <v>83970</v>
      </c>
      <c r="S3453" s="77" t="str" cm="1">
        <f t="array" ref="S3453">_xlfn.IFS(R3453&gt;5000000,"Gold",R3453&gt;=500000,"Silver",R3453&gt;30000,"Bronze",TRUE,"Transactional")</f>
        <v>Bronze</v>
      </c>
      <c r="T3453" s="26"/>
      <c r="U3453" s="101"/>
      <c r="V3453" s="101"/>
      <c r="W3453" s="77" t="str">
        <f t="shared" si="682"/>
        <v>Yes</v>
      </c>
      <c r="X3453" s="77" t="str">
        <f>IFERROR(_xlfn.XLOOKUP(J3453&amp;"||"&amp;K3453,'Mapping Ref.'!$J$2:$J$538,'Mapping Ref.'!$K$2:$K$538),"")</f>
        <v>Corporate</v>
      </c>
      <c r="Y3453" s="77" t="str" cm="1">
        <f t="array" ref="Y3453">_xlfn.IFS(R3453&gt;2000000,"For Publication",R3453&gt;100000,"PID",R3453&gt;30000,"RFQ",TRUE,"Transactional")</f>
        <v>RFQ</v>
      </c>
      <c r="Z3453" s="24" t="s">
        <v>2277</v>
      </c>
      <c r="AA3453" s="32">
        <v>6</v>
      </c>
      <c r="AB3453" s="24">
        <v>3</v>
      </c>
      <c r="AC3453" s="25">
        <v>46094</v>
      </c>
      <c r="AD3453" s="24" t="s">
        <v>58</v>
      </c>
      <c r="AE3453" s="24" t="s">
        <v>13853</v>
      </c>
      <c r="AF3453" s="24" t="s">
        <v>60</v>
      </c>
      <c r="AG3453" s="24" t="s">
        <v>59</v>
      </c>
      <c r="AH3453" s="24" t="s">
        <v>60</v>
      </c>
      <c r="AI3453" s="24">
        <v>5531073</v>
      </c>
      <c r="AJ3453" s="24" t="s">
        <v>60</v>
      </c>
      <c r="AK3453" s="24" t="s">
        <v>101</v>
      </c>
      <c r="AL3453" s="24" t="s">
        <v>70</v>
      </c>
      <c r="AM3453" s="24" t="s">
        <v>59</v>
      </c>
      <c r="AN3453" s="24" t="s">
        <v>59</v>
      </c>
      <c r="AO3453" s="24">
        <v>0</v>
      </c>
      <c r="AP3453" s="24"/>
      <c r="AQ3453" s="24" t="s">
        <v>13854</v>
      </c>
      <c r="AR3453" s="24" t="s">
        <v>13855</v>
      </c>
      <c r="AS3453" s="89">
        <f t="shared" si="689"/>
        <v>9</v>
      </c>
      <c r="AT3453" s="24"/>
    </row>
    <row r="3454" spans="1:46" x14ac:dyDescent="0.5">
      <c r="A3454" s="24">
        <v>3645</v>
      </c>
      <c r="B3454" s="24"/>
      <c r="C3454" s="24"/>
      <c r="D3454" s="111" t="s">
        <v>13856</v>
      </c>
      <c r="E3454" s="27" t="s">
        <v>13857</v>
      </c>
      <c r="F3454" s="77" t="str">
        <f t="shared" si="681"/>
        <v>JADE SECURITY SERVICES LIMITED</v>
      </c>
      <c r="G3454" s="111" t="s">
        <v>9002</v>
      </c>
      <c r="H3454" s="24" t="s">
        <v>3282</v>
      </c>
      <c r="I3454" s="24" t="s">
        <v>10463</v>
      </c>
      <c r="J3454" s="111" t="s">
        <v>107</v>
      </c>
      <c r="K3454" s="111" t="s">
        <v>3283</v>
      </c>
      <c r="L3454" s="114">
        <v>46129</v>
      </c>
      <c r="M3454" s="114">
        <v>47224</v>
      </c>
      <c r="N3454" s="81">
        <f t="shared" si="687"/>
        <v>47224</v>
      </c>
      <c r="O3454" s="81" t="str">
        <f t="shared" ca="1" si="688"/>
        <v>Live</v>
      </c>
      <c r="P3454" s="81" t="str" cm="1">
        <f t="array" aca="1" ref="P3454" ca="1">_xlfn.IFS((N3454-TODAY())&gt;=547,"06 Expires over 18 months",(N3454-TODAY())&gt;=365,"05 Expires in 18 months",(N3454-TODAY())&gt;=183,"04 Expires in 12 months",(N3454-TODAY())&gt;=92,"03 Expires in 6 months",(N3454-TODAY())&gt;=31,"02 Expires in 3 months",(N3454-TODAY())&gt;=0,"01 Expires in 30 days",(N3454-TODAY())&gt;=-31,"01 Expired last 30 days",(N3454-TODAY())&gt;=-92,"02 Expired last 3 months",(N3454-TODAY())&gt;=-183,"03 Expired last 6 months",(N3454-TODAY())&gt;=-365,"04 Expired last 12 months",(N3454-TODAY())&gt;=-547,"05 Expired last 18 months",TRUE,"06 Expired over 18 months")</f>
        <v>06 Expires over 18 months</v>
      </c>
      <c r="Q3454" s="65">
        <v>8000</v>
      </c>
      <c r="R3454" s="84">
        <f t="shared" si="690"/>
        <v>23333.333333333332</v>
      </c>
      <c r="S3454" s="77" t="str" cm="1">
        <f t="array" ref="S3454">_xlfn.IFS(R3454&gt;5000000,"Gold",R3454&gt;=500000,"Silver",R3454&gt;30000,"Bronze",TRUE,"Transactional")</f>
        <v>Transactional</v>
      </c>
      <c r="T3454" s="26"/>
      <c r="U3454" s="101"/>
      <c r="V3454" s="101"/>
      <c r="W3454" s="77" t="str">
        <f t="shared" si="682"/>
        <v>No</v>
      </c>
      <c r="X3454" s="77" t="str">
        <f>IFERROR(_xlfn.XLOOKUP(J3454&amp;"||"&amp;K3454,'Mapping Ref.'!$J$2:$J$538,'Mapping Ref.'!$K$2:$K$538),"")</f>
        <v>Construction &amp; Estates</v>
      </c>
      <c r="Y3454" s="77" t="str" cm="1">
        <f t="array" ref="Y3454">_xlfn.IFS(R3454&gt;2000000,"For Publication",R3454&gt;100000,"PID",R3454&gt;30000,"RFQ",TRUE,"Transactional")</f>
        <v>Transactional</v>
      </c>
      <c r="Z3454" s="24" t="s">
        <v>2277</v>
      </c>
      <c r="AA3454" s="32">
        <v>36</v>
      </c>
      <c r="AB3454" s="24">
        <v>0</v>
      </c>
      <c r="AC3454" s="25">
        <v>46094</v>
      </c>
      <c r="AD3454" s="24" t="s">
        <v>58</v>
      </c>
      <c r="AE3454" s="24" t="s">
        <v>8375</v>
      </c>
      <c r="AF3454" s="24" t="s">
        <v>60</v>
      </c>
      <c r="AG3454" s="24" t="s">
        <v>59</v>
      </c>
      <c r="AH3454" s="24" t="s">
        <v>60</v>
      </c>
      <c r="AI3454" s="24">
        <v>3549438</v>
      </c>
      <c r="AJ3454" s="24" t="s">
        <v>59</v>
      </c>
      <c r="AK3454" s="24" t="s">
        <v>101</v>
      </c>
      <c r="AL3454" s="24" t="s">
        <v>70</v>
      </c>
      <c r="AM3454" s="24" t="s">
        <v>60</v>
      </c>
      <c r="AN3454" s="24" t="s">
        <v>59</v>
      </c>
      <c r="AO3454" s="24">
        <v>0</v>
      </c>
      <c r="AP3454" s="24"/>
      <c r="AQ3454" s="24" t="s">
        <v>13858</v>
      </c>
      <c r="AR3454" s="24" t="s">
        <v>13859</v>
      </c>
      <c r="AS3454" s="89">
        <f t="shared" si="689"/>
        <v>35</v>
      </c>
      <c r="AT3454" s="24"/>
    </row>
    <row r="3455" spans="1:46" x14ac:dyDescent="0.5">
      <c r="A3455" s="24">
        <v>3646</v>
      </c>
      <c r="B3455" s="24"/>
      <c r="C3455" s="24"/>
      <c r="D3455" s="111" t="s">
        <v>13860</v>
      </c>
      <c r="E3455" s="27" t="s">
        <v>13861</v>
      </c>
      <c r="F3455" s="77" t="str">
        <f t="shared" si="681"/>
        <v>Pest Stop Limited</v>
      </c>
      <c r="G3455" s="111" t="s">
        <v>13862</v>
      </c>
      <c r="H3455" s="24" t="s">
        <v>1879</v>
      </c>
      <c r="I3455" s="24" t="s">
        <v>1879</v>
      </c>
      <c r="J3455" s="111" t="s">
        <v>321</v>
      </c>
      <c r="K3455" s="111" t="s">
        <v>13863</v>
      </c>
      <c r="L3455" s="114">
        <v>46082</v>
      </c>
      <c r="M3455" s="114">
        <v>46813</v>
      </c>
      <c r="N3455" s="81">
        <f t="shared" si="687"/>
        <v>47543</v>
      </c>
      <c r="O3455" s="81" t="str">
        <f t="shared" ca="1" si="688"/>
        <v>Live</v>
      </c>
      <c r="P3455" s="81" t="str" cm="1">
        <f t="array" aca="1" ref="P3455" ca="1">_xlfn.IFS((N3455-TODAY())&gt;=547,"06 Expires over 18 months",(N3455-TODAY())&gt;=365,"05 Expires in 18 months",(N3455-TODAY())&gt;=183,"04 Expires in 12 months",(N3455-TODAY())&gt;=92,"03 Expires in 6 months",(N3455-TODAY())&gt;=31,"02 Expires in 3 months",(N3455-TODAY())&gt;=0,"01 Expires in 30 days",(N3455-TODAY())&gt;=-31,"01 Expired last 30 days",(N3455-TODAY())&gt;=-92,"02 Expired last 3 months",(N3455-TODAY())&gt;=-183,"03 Expired last 6 months",(N3455-TODAY())&gt;=-365,"04 Expired last 12 months",(N3455-TODAY())&gt;=-547,"05 Expired last 18 months",TRUE,"06 Expired over 18 months")</f>
        <v>06 Expires over 18 months</v>
      </c>
      <c r="Q3455" s="65">
        <v>7500</v>
      </c>
      <c r="R3455" s="84">
        <f t="shared" si="690"/>
        <v>30000</v>
      </c>
      <c r="S3455" s="77" t="str" cm="1">
        <f t="array" ref="S3455">_xlfn.IFS(R3455&gt;5000000,"Gold",R3455&gt;=500000,"Silver",R3455&gt;30000,"Bronze",TRUE,"Transactional")</f>
        <v>Transactional</v>
      </c>
      <c r="T3455" s="26"/>
      <c r="U3455" s="101"/>
      <c r="V3455" s="101"/>
      <c r="W3455" s="77" t="str">
        <f t="shared" si="682"/>
        <v>Yes</v>
      </c>
      <c r="X3455" s="77" t="str">
        <f>IFERROR(_xlfn.XLOOKUP(J3455&amp;"||"&amp;K3455,'Mapping Ref.'!$J$2:$J$538,'Mapping Ref.'!$K$2:$K$538),"")</f>
        <v>Corporate</v>
      </c>
      <c r="Y3455" s="77" t="str" cm="1">
        <f t="array" ref="Y3455">_xlfn.IFS(R3455&gt;2000000,"For Publication",R3455&gt;100000,"PID",R3455&gt;30000,"RFQ",TRUE,"Transactional")</f>
        <v>Transactional</v>
      </c>
      <c r="Z3455" s="24" t="s">
        <v>8586</v>
      </c>
      <c r="AA3455" s="32">
        <v>24</v>
      </c>
      <c r="AB3455" s="24">
        <v>24</v>
      </c>
      <c r="AC3455" s="25">
        <v>46097</v>
      </c>
      <c r="AD3455" s="24" t="s">
        <v>661</v>
      </c>
      <c r="AE3455" s="24" t="s">
        <v>8347</v>
      </c>
      <c r="AF3455" s="24" t="s">
        <v>60</v>
      </c>
      <c r="AG3455" s="24" t="s">
        <v>60</v>
      </c>
      <c r="AH3455" s="24" t="s">
        <v>60</v>
      </c>
      <c r="AI3455" s="24">
        <v>15348556</v>
      </c>
      <c r="AJ3455" s="24" t="s">
        <v>59</v>
      </c>
      <c r="AK3455" s="24" t="s">
        <v>101</v>
      </c>
      <c r="AL3455" s="24" t="s">
        <v>12795</v>
      </c>
      <c r="AM3455" s="24" t="s">
        <v>60</v>
      </c>
      <c r="AN3455" s="24" t="s">
        <v>59</v>
      </c>
      <c r="AO3455" s="24">
        <v>0</v>
      </c>
      <c r="AP3455" s="24"/>
      <c r="AQ3455" s="24" t="s">
        <v>13864</v>
      </c>
      <c r="AR3455" s="24" t="s">
        <v>13865</v>
      </c>
      <c r="AS3455" s="89">
        <f t="shared" si="689"/>
        <v>48</v>
      </c>
      <c r="AT3455" s="24"/>
    </row>
    <row r="3456" spans="1:46" x14ac:dyDescent="0.5">
      <c r="A3456" s="24">
        <v>3647</v>
      </c>
      <c r="B3456" s="24"/>
      <c r="C3456" s="24"/>
      <c r="D3456" s="111" t="s">
        <v>13401</v>
      </c>
      <c r="E3456" s="27" t="s">
        <v>13866</v>
      </c>
      <c r="F3456" s="77" t="str">
        <f t="shared" si="681"/>
        <v>CULTIVATE LONDON LTD</v>
      </c>
      <c r="G3456" s="111" t="s">
        <v>4507</v>
      </c>
      <c r="H3456" s="24" t="s">
        <v>784</v>
      </c>
      <c r="I3456" s="24" t="s">
        <v>1128</v>
      </c>
      <c r="J3456" s="111" t="s">
        <v>321</v>
      </c>
      <c r="K3456" s="111" t="s">
        <v>3201</v>
      </c>
      <c r="L3456" s="114">
        <v>46057</v>
      </c>
      <c r="M3456" s="114">
        <v>46146</v>
      </c>
      <c r="N3456" s="81">
        <f t="shared" si="687"/>
        <v>46146</v>
      </c>
      <c r="O3456" s="81" t="str">
        <f t="shared" ca="1" si="688"/>
        <v>Expired</v>
      </c>
      <c r="P3456" s="81" t="str" cm="1">
        <f t="array" aca="1" ref="P3456" ca="1">_xlfn.IFS((N3456-TODAY())&gt;=547,"06 Expires over 18 months",(N3456-TODAY())&gt;=365,"05 Expires in 18 months",(N3456-TODAY())&gt;=183,"04 Expires in 12 months",(N3456-TODAY())&gt;=92,"03 Expires in 6 months",(N3456-TODAY())&gt;=31,"02 Expires in 3 months",(N3456-TODAY())&gt;=0,"01 Expires in 30 days",(N3456-TODAY())&gt;=-31,"01 Expired last 30 days",(N3456-TODAY())&gt;=-92,"02 Expired last 3 months",(N3456-TODAY())&gt;=-183,"03 Expired last 6 months",(N3456-TODAY())&gt;=-365,"04 Expired last 12 months",(N3456-TODAY())&gt;=-547,"05 Expired last 18 months",TRUE,"06 Expired over 18 months")</f>
        <v>03 Expired last 6 months</v>
      </c>
      <c r="Q3456" s="65">
        <v>0</v>
      </c>
      <c r="R3456" s="84">
        <f t="shared" si="690"/>
        <v>0</v>
      </c>
      <c r="S3456" s="77" t="str" cm="1">
        <f t="array" ref="S3456">_xlfn.IFS(R3456&gt;5000000,"Gold",R3456&gt;=500000,"Silver",R3456&gt;30000,"Bronze",TRUE,"Transactional")</f>
        <v>Transactional</v>
      </c>
      <c r="T3456" s="26"/>
      <c r="U3456" s="101"/>
      <c r="V3456" s="101"/>
      <c r="W3456" s="77" t="str">
        <f t="shared" si="682"/>
        <v>No</v>
      </c>
      <c r="X3456" s="77" t="str">
        <f>IFERROR(_xlfn.XLOOKUP(J3456&amp;"||"&amp;K3456,'Mapping Ref.'!$J$2:$J$538,'Mapping Ref.'!$K$2:$K$538),"")</f>
        <v>Corporate</v>
      </c>
      <c r="Y3456" s="77" t="str" cm="1">
        <f t="array" ref="Y3456">_xlfn.IFS(R3456&gt;2000000,"For Publication",R3456&gt;100000,"PID",R3456&gt;30000,"RFQ",TRUE,"Transactional")</f>
        <v>Transactional</v>
      </c>
      <c r="Z3456" s="24" t="s">
        <v>2277</v>
      </c>
      <c r="AA3456" s="32">
        <v>0</v>
      </c>
      <c r="AB3456" s="24">
        <v>0</v>
      </c>
      <c r="AC3456" s="25">
        <v>46098</v>
      </c>
      <c r="AD3456" s="24" t="s">
        <v>661</v>
      </c>
      <c r="AE3456" s="24" t="s">
        <v>9732</v>
      </c>
      <c r="AF3456" s="24" t="s">
        <v>60</v>
      </c>
      <c r="AG3456" s="24" t="s">
        <v>60</v>
      </c>
      <c r="AH3456" s="24" t="s">
        <v>60</v>
      </c>
      <c r="AI3456" s="24">
        <v>7474198</v>
      </c>
      <c r="AJ3456" s="24" t="s">
        <v>59</v>
      </c>
      <c r="AK3456" s="24" t="s">
        <v>101</v>
      </c>
      <c r="AL3456" s="24" t="s">
        <v>70</v>
      </c>
      <c r="AM3456" s="24" t="s">
        <v>60</v>
      </c>
      <c r="AN3456" s="24" t="s">
        <v>59</v>
      </c>
      <c r="AO3456" s="24">
        <v>0</v>
      </c>
      <c r="AP3456" s="24" t="s">
        <v>8471</v>
      </c>
      <c r="AQ3456" s="24" t="s">
        <v>13867</v>
      </c>
      <c r="AR3456" s="24" t="s">
        <v>13868</v>
      </c>
      <c r="AS3456" s="89">
        <f t="shared" si="689"/>
        <v>3</v>
      </c>
      <c r="AT3456" s="24" t="s">
        <v>4506</v>
      </c>
    </row>
    <row r="3457" spans="1:46" x14ac:dyDescent="0.5">
      <c r="A3457" s="24">
        <v>3648</v>
      </c>
      <c r="B3457" s="24"/>
      <c r="C3457" s="24"/>
      <c r="D3457" s="111" t="s">
        <v>8174</v>
      </c>
      <c r="E3457" s="27" t="s">
        <v>13869</v>
      </c>
      <c r="F3457" s="77" t="str">
        <f t="shared" si="681"/>
        <v>INTEGRITY PRINT LIMITED</v>
      </c>
      <c r="G3457" s="111" t="s">
        <v>8174</v>
      </c>
      <c r="H3457" s="24" t="s">
        <v>3282</v>
      </c>
      <c r="I3457" s="24" t="s">
        <v>10463</v>
      </c>
      <c r="J3457" s="111" t="s">
        <v>107</v>
      </c>
      <c r="K3457" s="111" t="s">
        <v>3283</v>
      </c>
      <c r="L3457" s="114">
        <v>46101</v>
      </c>
      <c r="M3457" s="114">
        <v>47196</v>
      </c>
      <c r="N3457" s="81">
        <f t="shared" si="687"/>
        <v>47196</v>
      </c>
      <c r="O3457" s="81" t="str">
        <f t="shared" ca="1" si="688"/>
        <v>Live</v>
      </c>
      <c r="P3457" s="81" t="str" cm="1">
        <f t="array" aca="1" ref="P3457" ca="1">_xlfn.IFS((N3457-TODAY())&gt;=547,"06 Expires over 18 months",(N3457-TODAY())&gt;=365,"05 Expires in 18 months",(N3457-TODAY())&gt;=183,"04 Expires in 12 months",(N3457-TODAY())&gt;=92,"03 Expires in 6 months",(N3457-TODAY())&gt;=31,"02 Expires in 3 months",(N3457-TODAY())&gt;=0,"01 Expires in 30 days",(N3457-TODAY())&gt;=-31,"01 Expired last 30 days",(N3457-TODAY())&gt;=-92,"02 Expired last 3 months",(N3457-TODAY())&gt;=-183,"03 Expired last 6 months",(N3457-TODAY())&gt;=-365,"04 Expired last 12 months",(N3457-TODAY())&gt;=-547,"05 Expired last 18 months",TRUE,"06 Expired over 18 months")</f>
        <v>06 Expires over 18 months</v>
      </c>
      <c r="Q3457" s="65">
        <v>6666</v>
      </c>
      <c r="R3457" s="84">
        <f t="shared" si="690"/>
        <v>19442.5</v>
      </c>
      <c r="S3457" s="77" t="str" cm="1">
        <f t="array" ref="S3457">_xlfn.IFS(R3457&gt;5000000,"Gold",R3457&gt;=500000,"Silver",R3457&gt;30000,"Bronze",TRUE,"Transactional")</f>
        <v>Transactional</v>
      </c>
      <c r="T3457" s="26"/>
      <c r="U3457" s="101"/>
      <c r="V3457" s="101"/>
      <c r="W3457" s="77" t="str">
        <f t="shared" si="682"/>
        <v>No</v>
      </c>
      <c r="X3457" s="77" t="str">
        <f>IFERROR(_xlfn.XLOOKUP(J3457&amp;"||"&amp;K3457,'Mapping Ref.'!$J$2:$J$538,'Mapping Ref.'!$K$2:$K$538),"")</f>
        <v>Construction &amp; Estates</v>
      </c>
      <c r="Y3457" s="77" t="str" cm="1">
        <f t="array" ref="Y3457">_xlfn.IFS(R3457&gt;2000000,"For Publication",R3457&gt;100000,"PID",R3457&gt;30000,"RFQ",TRUE,"Transactional")</f>
        <v>Transactional</v>
      </c>
      <c r="Z3457" s="24" t="s">
        <v>2277</v>
      </c>
      <c r="AA3457" s="32">
        <v>36</v>
      </c>
      <c r="AB3457" s="24">
        <v>0</v>
      </c>
      <c r="AC3457" s="25">
        <v>46101</v>
      </c>
      <c r="AD3457" s="24" t="s">
        <v>58</v>
      </c>
      <c r="AE3457" s="24" t="s">
        <v>8375</v>
      </c>
      <c r="AF3457" s="24" t="s">
        <v>60</v>
      </c>
      <c r="AG3457" s="24" t="s">
        <v>59</v>
      </c>
      <c r="AH3457" s="24" t="s">
        <v>60</v>
      </c>
      <c r="AI3457" s="24">
        <v>6596913</v>
      </c>
      <c r="AJ3457" s="24" t="s">
        <v>60</v>
      </c>
      <c r="AK3457" s="24" t="s">
        <v>101</v>
      </c>
      <c r="AL3457" s="24" t="s">
        <v>12795</v>
      </c>
      <c r="AM3457" s="24" t="s">
        <v>60</v>
      </c>
      <c r="AN3457" s="24" t="s">
        <v>59</v>
      </c>
      <c r="AO3457" s="24">
        <v>0</v>
      </c>
      <c r="AP3457" s="24"/>
      <c r="AQ3457" s="24" t="s">
        <v>13870</v>
      </c>
      <c r="AR3457" s="24" t="s">
        <v>13871</v>
      </c>
      <c r="AS3457" s="89">
        <f t="shared" si="689"/>
        <v>35</v>
      </c>
      <c r="AT3457" s="24" t="s">
        <v>8174</v>
      </c>
    </row>
    <row r="3458" spans="1:46" x14ac:dyDescent="0.5">
      <c r="A3458" s="24">
        <v>3649</v>
      </c>
      <c r="B3458" s="24"/>
      <c r="C3458" s="24"/>
      <c r="D3458" s="111" t="s">
        <v>13872</v>
      </c>
      <c r="E3458" s="27" t="s">
        <v>13873</v>
      </c>
      <c r="F3458" s="77" t="str">
        <f t="shared" ref="F3458:F3521" si="691">IF(AT3458&lt;&gt;"",AT3458,G3458)</f>
        <v>ONLINE LUBRICANTS LIMITED</v>
      </c>
      <c r="G3458" s="111" t="s">
        <v>13872</v>
      </c>
      <c r="H3458" s="24" t="s">
        <v>3282</v>
      </c>
      <c r="I3458" s="24" t="s">
        <v>10463</v>
      </c>
      <c r="J3458" s="111" t="s">
        <v>107</v>
      </c>
      <c r="K3458" s="111" t="s">
        <v>3283</v>
      </c>
      <c r="L3458" s="114">
        <v>46101</v>
      </c>
      <c r="M3458" s="114">
        <v>47196</v>
      </c>
      <c r="N3458" s="81">
        <f t="shared" si="687"/>
        <v>47196</v>
      </c>
      <c r="O3458" s="81" t="str">
        <f t="shared" ca="1" si="688"/>
        <v>Live</v>
      </c>
      <c r="P3458" s="81" t="str" cm="1">
        <f t="array" aca="1" ref="P3458" ca="1">_xlfn.IFS((N3458-TODAY())&gt;=547,"06 Expires over 18 months",(N3458-TODAY())&gt;=365,"05 Expires in 18 months",(N3458-TODAY())&gt;=183,"04 Expires in 12 months",(N3458-TODAY())&gt;=92,"03 Expires in 6 months",(N3458-TODAY())&gt;=31,"02 Expires in 3 months",(N3458-TODAY())&gt;=0,"01 Expires in 30 days",(N3458-TODAY())&gt;=-31,"01 Expired last 30 days",(N3458-TODAY())&gt;=-92,"02 Expired last 3 months",(N3458-TODAY())&gt;=-183,"03 Expired last 6 months",(N3458-TODAY())&gt;=-365,"04 Expired last 12 months",(N3458-TODAY())&gt;=-547,"05 Expired last 18 months",TRUE,"06 Expired over 18 months")</f>
        <v>06 Expires over 18 months</v>
      </c>
      <c r="Q3458" s="65">
        <v>8333</v>
      </c>
      <c r="R3458" s="84">
        <f t="shared" si="690"/>
        <v>24304.583333333332</v>
      </c>
      <c r="S3458" s="77" t="str" cm="1">
        <f t="array" ref="S3458">_xlfn.IFS(R3458&gt;5000000,"Gold",R3458&gt;=500000,"Silver",R3458&gt;30000,"Bronze",TRUE,"Transactional")</f>
        <v>Transactional</v>
      </c>
      <c r="T3458" s="26"/>
      <c r="U3458" s="101"/>
      <c r="V3458" s="101"/>
      <c r="W3458" s="77" t="str">
        <f t="shared" ref="W3458:W3521" si="692">IF(AB3458&gt;0,"Yes","No")</f>
        <v>No</v>
      </c>
      <c r="X3458" s="77" t="str">
        <f>IFERROR(_xlfn.XLOOKUP(J3458&amp;"||"&amp;K3458,'Mapping Ref.'!$J$2:$J$538,'Mapping Ref.'!$K$2:$K$538),"")</f>
        <v>Construction &amp; Estates</v>
      </c>
      <c r="Y3458" s="77" t="str" cm="1">
        <f t="array" ref="Y3458">_xlfn.IFS(R3458&gt;2000000,"For Publication",R3458&gt;100000,"PID",R3458&gt;30000,"RFQ",TRUE,"Transactional")</f>
        <v>Transactional</v>
      </c>
      <c r="Z3458" s="24" t="s">
        <v>2277</v>
      </c>
      <c r="AA3458" s="32">
        <v>36</v>
      </c>
      <c r="AB3458" s="24">
        <v>0</v>
      </c>
      <c r="AC3458" s="25">
        <v>46101</v>
      </c>
      <c r="AD3458" s="24" t="s">
        <v>58</v>
      </c>
      <c r="AE3458" s="24" t="s">
        <v>8375</v>
      </c>
      <c r="AF3458" s="24" t="s">
        <v>60</v>
      </c>
      <c r="AG3458" s="24" t="s">
        <v>59</v>
      </c>
      <c r="AH3458" s="24" t="s">
        <v>60</v>
      </c>
      <c r="AI3458" s="24">
        <v>2936230</v>
      </c>
      <c r="AJ3458" s="24" t="s">
        <v>59</v>
      </c>
      <c r="AK3458" s="24" t="s">
        <v>101</v>
      </c>
      <c r="AL3458" s="24" t="s">
        <v>12795</v>
      </c>
      <c r="AM3458" s="24" t="s">
        <v>60</v>
      </c>
      <c r="AN3458" s="24" t="s">
        <v>59</v>
      </c>
      <c r="AO3458" s="24">
        <v>0</v>
      </c>
      <c r="AP3458" s="24"/>
      <c r="AQ3458" s="24" t="s">
        <v>13874</v>
      </c>
      <c r="AR3458" s="24" t="s">
        <v>13875</v>
      </c>
      <c r="AS3458" s="89">
        <f t="shared" si="689"/>
        <v>35</v>
      </c>
      <c r="AT3458" s="24"/>
    </row>
    <row r="3459" spans="1:46" x14ac:dyDescent="0.5">
      <c r="A3459" s="24">
        <v>3650</v>
      </c>
      <c r="B3459" s="24"/>
      <c r="C3459" s="24"/>
      <c r="D3459" s="111" t="s">
        <v>13876</v>
      </c>
      <c r="E3459" s="27" t="s">
        <v>13877</v>
      </c>
      <c r="F3459" s="77" t="str">
        <f t="shared" si="691"/>
        <v>Business Controls Consulting</v>
      </c>
      <c r="G3459" s="111" t="s">
        <v>13878</v>
      </c>
      <c r="H3459" s="24" t="s">
        <v>13879</v>
      </c>
      <c r="I3459" s="24" t="s">
        <v>13879</v>
      </c>
      <c r="J3459" s="111" t="s">
        <v>107</v>
      </c>
      <c r="K3459" s="111" t="s">
        <v>107</v>
      </c>
      <c r="L3459" s="114">
        <v>46104</v>
      </c>
      <c r="M3459" s="114">
        <v>46213</v>
      </c>
      <c r="N3459" s="81">
        <f t="shared" si="687"/>
        <v>46213</v>
      </c>
      <c r="O3459" s="81" t="str">
        <f t="shared" ca="1" si="688"/>
        <v>Expired</v>
      </c>
      <c r="P3459" s="81" t="str" cm="1">
        <f t="array" aca="1" ref="P3459" ca="1">_xlfn.IFS((N3459-TODAY())&gt;=547,"06 Expires over 18 months",(N3459-TODAY())&gt;=365,"05 Expires in 18 months",(N3459-TODAY())&gt;=183,"04 Expires in 12 months",(N3459-TODAY())&gt;=92,"03 Expires in 6 months",(N3459-TODAY())&gt;=31,"02 Expires in 3 months",(N3459-TODAY())&gt;=0,"01 Expires in 30 days",(N3459-TODAY())&gt;=-31,"01 Expired last 30 days",(N3459-TODAY())&gt;=-92,"02 Expired last 3 months",(N3459-TODAY())&gt;=-183,"03 Expired last 6 months",(N3459-TODAY())&gt;=-365,"04 Expired last 12 months",(N3459-TODAY())&gt;=-547,"05 Expired last 18 months",TRUE,"06 Expired over 18 months")</f>
        <v>02 Expired last 3 months</v>
      </c>
      <c r="Q3459" s="65">
        <v>27500</v>
      </c>
      <c r="R3459" s="84">
        <f t="shared" si="690"/>
        <v>27500</v>
      </c>
      <c r="S3459" s="77" t="str" cm="1">
        <f t="array" ref="S3459">_xlfn.IFS(R3459&gt;5000000,"Gold",R3459&gt;=500000,"Silver",R3459&gt;30000,"Bronze",TRUE,"Transactional")</f>
        <v>Transactional</v>
      </c>
      <c r="T3459" s="26"/>
      <c r="U3459" s="101"/>
      <c r="V3459" s="101"/>
      <c r="W3459" s="77" t="str">
        <f t="shared" si="692"/>
        <v>No</v>
      </c>
      <c r="X3459" s="77" t="str">
        <f>IFERROR(_xlfn.XLOOKUP(J3459&amp;"||"&amp;K3459,'Mapping Ref.'!$J$2:$J$538,'Mapping Ref.'!$K$2:$K$538),"")</f>
        <v>Construction &amp; Estates</v>
      </c>
      <c r="Y3459" s="77" t="str" cm="1">
        <f t="array" ref="Y3459">_xlfn.IFS(R3459&gt;2000000,"For Publication",R3459&gt;100000,"PID",R3459&gt;30000,"RFQ",TRUE,"Transactional")</f>
        <v>Transactional</v>
      </c>
      <c r="Z3459" s="24" t="s">
        <v>2277</v>
      </c>
      <c r="AA3459" s="32">
        <v>3</v>
      </c>
      <c r="AB3459" s="24">
        <v>0</v>
      </c>
      <c r="AC3459" s="25">
        <v>46104</v>
      </c>
      <c r="AD3459" s="24" t="s">
        <v>58</v>
      </c>
      <c r="AE3459" s="24" t="s">
        <v>13880</v>
      </c>
      <c r="AF3459" s="24" t="s">
        <v>59</v>
      </c>
      <c r="AG3459" s="24" t="s">
        <v>59</v>
      </c>
      <c r="AH3459" s="24" t="s">
        <v>60</v>
      </c>
      <c r="AI3459" s="24" t="s">
        <v>8681</v>
      </c>
      <c r="AJ3459" s="24" t="s">
        <v>60</v>
      </c>
      <c r="AK3459" s="24" t="s">
        <v>101</v>
      </c>
      <c r="AL3459" s="24" t="s">
        <v>70</v>
      </c>
      <c r="AM3459" s="24" t="s">
        <v>60</v>
      </c>
      <c r="AN3459" s="24" t="s">
        <v>8471</v>
      </c>
      <c r="AO3459" s="24">
        <v>0</v>
      </c>
      <c r="AP3459" s="24" t="s">
        <v>4098</v>
      </c>
      <c r="AQ3459" s="24" t="s">
        <v>13881</v>
      </c>
      <c r="AR3459" s="24" t="s">
        <v>13882</v>
      </c>
      <c r="AS3459" s="89">
        <f t="shared" si="689"/>
        <v>3</v>
      </c>
      <c r="AT3459" s="24"/>
    </row>
    <row r="3460" spans="1:46" x14ac:dyDescent="0.5">
      <c r="A3460" s="24">
        <v>3651</v>
      </c>
      <c r="B3460" s="24"/>
      <c r="C3460" s="24"/>
      <c r="D3460" s="111" t="s">
        <v>11204</v>
      </c>
      <c r="E3460" s="27" t="s">
        <v>13883</v>
      </c>
      <c r="F3460" s="77" t="str">
        <f t="shared" si="691"/>
        <v>GBP Architects UK LLP</v>
      </c>
      <c r="G3460" s="111" t="s">
        <v>13884</v>
      </c>
      <c r="H3460" s="24" t="s">
        <v>9731</v>
      </c>
      <c r="I3460" s="24" t="s">
        <v>9731</v>
      </c>
      <c r="J3460" s="111" t="s">
        <v>321</v>
      </c>
      <c r="K3460" s="111" t="s">
        <v>337</v>
      </c>
      <c r="L3460" s="114">
        <v>46106</v>
      </c>
      <c r="M3460" s="114">
        <v>46387</v>
      </c>
      <c r="N3460" s="81">
        <f t="shared" si="687"/>
        <v>46752</v>
      </c>
      <c r="O3460" s="81" t="str">
        <f t="shared" ca="1" si="688"/>
        <v>Live</v>
      </c>
      <c r="P3460" s="81" t="str" cm="1">
        <f t="array" aca="1" ref="P3460" ca="1">_xlfn.IFS((N3460-TODAY())&gt;=547,"06 Expires over 18 months",(N3460-TODAY())&gt;=365,"05 Expires in 18 months",(N3460-TODAY())&gt;=183,"04 Expires in 12 months",(N3460-TODAY())&gt;=92,"03 Expires in 6 months",(N3460-TODAY())&gt;=31,"02 Expires in 3 months",(N3460-TODAY())&gt;=0,"01 Expires in 30 days",(N3460-TODAY())&gt;=-31,"01 Expired last 30 days",(N3460-TODAY())&gt;=-92,"02 Expired last 3 months",(N3460-TODAY())&gt;=-183,"03 Expired last 6 months",(N3460-TODAY())&gt;=-365,"04 Expired last 12 months",(N3460-TODAY())&gt;=-547,"05 Expired last 18 months",TRUE,"06 Expired over 18 months")</f>
        <v>05 Expires in 18 months</v>
      </c>
      <c r="Q3460" s="65">
        <v>27450</v>
      </c>
      <c r="R3460" s="84">
        <f t="shared" si="690"/>
        <v>48037.5</v>
      </c>
      <c r="S3460" s="77" t="str" cm="1">
        <f t="array" ref="S3460">_xlfn.IFS(R3460&gt;5000000,"Gold",R3460&gt;=500000,"Silver",R3460&gt;30000,"Bronze",TRUE,"Transactional")</f>
        <v>Bronze</v>
      </c>
      <c r="T3460" s="26"/>
      <c r="U3460" s="101"/>
      <c r="V3460" s="101"/>
      <c r="W3460" s="77" t="str">
        <f t="shared" si="692"/>
        <v>Yes</v>
      </c>
      <c r="X3460" s="77" t="str">
        <f>IFERROR(_xlfn.XLOOKUP(J3460&amp;"||"&amp;K3460,'Mapping Ref.'!$J$2:$J$538,'Mapping Ref.'!$K$2:$K$538),"")</f>
        <v>Corporate</v>
      </c>
      <c r="Y3460" s="77" t="str" cm="1">
        <f t="array" ref="Y3460">_xlfn.IFS(R3460&gt;2000000,"For Publication",R3460&gt;100000,"PID",R3460&gt;30000,"RFQ",TRUE,"Transactional")</f>
        <v>RFQ</v>
      </c>
      <c r="Z3460" s="24" t="s">
        <v>8586</v>
      </c>
      <c r="AA3460" s="32">
        <v>12</v>
      </c>
      <c r="AB3460" s="24">
        <v>12</v>
      </c>
      <c r="AC3460" s="25">
        <v>46105</v>
      </c>
      <c r="AD3460" s="24" t="s">
        <v>661</v>
      </c>
      <c r="AE3460" s="24" t="s">
        <v>8347</v>
      </c>
      <c r="AF3460" s="24" t="s">
        <v>60</v>
      </c>
      <c r="AG3460" s="24" t="s">
        <v>59</v>
      </c>
      <c r="AH3460" s="24" t="s">
        <v>60</v>
      </c>
      <c r="AI3460" s="24" t="s">
        <v>13885</v>
      </c>
      <c r="AJ3460" s="24" t="s">
        <v>59</v>
      </c>
      <c r="AK3460" s="24" t="s">
        <v>101</v>
      </c>
      <c r="AL3460" s="24" t="s">
        <v>70</v>
      </c>
      <c r="AM3460" s="24" t="s">
        <v>60</v>
      </c>
      <c r="AN3460" s="24" t="s">
        <v>8471</v>
      </c>
      <c r="AO3460" s="24">
        <v>0</v>
      </c>
      <c r="AP3460" s="24" t="s">
        <v>13886</v>
      </c>
      <c r="AQ3460" s="24" t="s">
        <v>13887</v>
      </c>
      <c r="AR3460" s="24" t="s">
        <v>13888</v>
      </c>
      <c r="AS3460" s="89">
        <f t="shared" si="689"/>
        <v>21</v>
      </c>
      <c r="AT3460" s="24"/>
    </row>
    <row r="3461" spans="1:46" x14ac:dyDescent="0.5">
      <c r="A3461" s="24">
        <v>3652</v>
      </c>
      <c r="B3461" s="24"/>
      <c r="C3461" s="24"/>
      <c r="D3461" s="111" t="s">
        <v>13889</v>
      </c>
      <c r="E3461" s="27" t="s">
        <v>13889</v>
      </c>
      <c r="F3461" s="77" t="str">
        <f t="shared" si="691"/>
        <v>Ridge &amp; Partners LLP</v>
      </c>
      <c r="G3461" s="111" t="s">
        <v>13890</v>
      </c>
      <c r="H3461" s="24" t="s">
        <v>12171</v>
      </c>
      <c r="I3461" s="24" t="s">
        <v>8489</v>
      </c>
      <c r="J3461" s="111" t="s">
        <v>107</v>
      </c>
      <c r="K3461" s="111" t="s">
        <v>12172</v>
      </c>
      <c r="L3461" s="114">
        <v>46036</v>
      </c>
      <c r="M3461" s="114">
        <v>46112</v>
      </c>
      <c r="N3461" s="81">
        <f t="shared" si="687"/>
        <v>46112</v>
      </c>
      <c r="O3461" s="81" t="str">
        <f t="shared" ca="1" si="688"/>
        <v>Expired</v>
      </c>
      <c r="P3461" s="81" t="str" cm="1">
        <f t="array" aca="1" ref="P3461" ca="1">_xlfn.IFS((N3461-TODAY())&gt;=547,"06 Expires over 18 months",(N3461-TODAY())&gt;=365,"05 Expires in 18 months",(N3461-TODAY())&gt;=183,"04 Expires in 12 months",(N3461-TODAY())&gt;=92,"03 Expires in 6 months",(N3461-TODAY())&gt;=31,"02 Expires in 3 months",(N3461-TODAY())&gt;=0,"01 Expires in 30 days",(N3461-TODAY())&gt;=-31,"01 Expired last 30 days",(N3461-TODAY())&gt;=-92,"02 Expired last 3 months",(N3461-TODAY())&gt;=-183,"03 Expired last 6 months",(N3461-TODAY())&gt;=-365,"04 Expired last 12 months",(N3461-TODAY())&gt;=-547,"05 Expired last 18 months",TRUE,"06 Expired over 18 months")</f>
        <v>03 Expired last 6 months</v>
      </c>
      <c r="Q3461" s="65">
        <v>53045</v>
      </c>
      <c r="R3461" s="84">
        <f t="shared" si="690"/>
        <v>53045</v>
      </c>
      <c r="S3461" s="77" t="str" cm="1">
        <f t="array" ref="S3461">_xlfn.IFS(R3461&gt;5000000,"Gold",R3461&gt;=500000,"Silver",R3461&gt;30000,"Bronze",TRUE,"Transactional")</f>
        <v>Bronze</v>
      </c>
      <c r="T3461" s="26"/>
      <c r="U3461" s="101"/>
      <c r="V3461" s="101"/>
      <c r="W3461" s="77" t="str">
        <f t="shared" si="692"/>
        <v>No</v>
      </c>
      <c r="X3461" s="77" t="str">
        <f>IFERROR(_xlfn.XLOOKUP(J3461&amp;"||"&amp;K3461,'Mapping Ref.'!$J$2:$J$538,'Mapping Ref.'!$K$2:$K$538),"")</f>
        <v>Construction &amp; Estates</v>
      </c>
      <c r="Y3461" s="77" t="str" cm="1">
        <f t="array" ref="Y3461">_xlfn.IFS(R3461&gt;2000000,"For Publication",R3461&gt;100000,"PID",R3461&gt;30000,"RFQ",TRUE,"Transactional")</f>
        <v>RFQ</v>
      </c>
      <c r="Z3461" s="24" t="s">
        <v>2277</v>
      </c>
      <c r="AA3461" s="32">
        <v>3</v>
      </c>
      <c r="AB3461" s="24">
        <v>0</v>
      </c>
      <c r="AC3461" s="25">
        <v>46106</v>
      </c>
      <c r="AD3461" s="24" t="s">
        <v>58</v>
      </c>
      <c r="AE3461" s="24" t="s">
        <v>8375</v>
      </c>
      <c r="AF3461" s="24" t="s">
        <v>60</v>
      </c>
      <c r="AG3461" s="24" t="s">
        <v>60</v>
      </c>
      <c r="AH3461" s="24" t="s">
        <v>60</v>
      </c>
      <c r="AI3461" s="24" t="s">
        <v>5253</v>
      </c>
      <c r="AJ3461" s="24" t="s">
        <v>60</v>
      </c>
      <c r="AK3461" s="24" t="s">
        <v>86</v>
      </c>
      <c r="AL3461" s="24" t="s">
        <v>70</v>
      </c>
      <c r="AM3461" s="24" t="s">
        <v>60</v>
      </c>
      <c r="AN3461" s="24" t="s">
        <v>59</v>
      </c>
      <c r="AO3461" s="24">
        <v>0</v>
      </c>
      <c r="AP3461" s="24"/>
      <c r="AQ3461" s="24" t="s">
        <v>13891</v>
      </c>
      <c r="AR3461" s="24" t="s">
        <v>13892</v>
      </c>
      <c r="AS3461" s="89">
        <f t="shared" si="689"/>
        <v>2</v>
      </c>
      <c r="AT3461" s="24"/>
    </row>
    <row r="3462" spans="1:46" x14ac:dyDescent="0.5">
      <c r="A3462" s="24">
        <v>3653</v>
      </c>
      <c r="B3462" s="24"/>
      <c r="C3462" s="24"/>
      <c r="D3462" s="111" t="s">
        <v>13893</v>
      </c>
      <c r="E3462" s="27" t="s">
        <v>12858</v>
      </c>
      <c r="F3462" s="77" t="str">
        <f t="shared" si="691"/>
        <v>Cultivate London</v>
      </c>
      <c r="G3462" s="111" t="s">
        <v>13894</v>
      </c>
      <c r="H3462" s="24" t="s">
        <v>11028</v>
      </c>
      <c r="I3462" s="24" t="s">
        <v>11028</v>
      </c>
      <c r="J3462" s="111" t="s">
        <v>321</v>
      </c>
      <c r="K3462" s="111" t="s">
        <v>8802</v>
      </c>
      <c r="L3462" s="114">
        <v>45870</v>
      </c>
      <c r="M3462" s="114">
        <v>45901</v>
      </c>
      <c r="N3462" s="81">
        <f t="shared" si="687"/>
        <v>45901</v>
      </c>
      <c r="O3462" s="81" t="str">
        <f t="shared" ca="1" si="688"/>
        <v>Expired</v>
      </c>
      <c r="P3462" s="81" t="str" cm="1">
        <f t="array" aca="1" ref="P3462" ca="1">_xlfn.IFS((N3462-TODAY())&gt;=547,"06 Expires over 18 months",(N3462-TODAY())&gt;=365,"05 Expires in 18 months",(N3462-TODAY())&gt;=183,"04 Expires in 12 months",(N3462-TODAY())&gt;=92,"03 Expires in 6 months",(N3462-TODAY())&gt;=31,"02 Expires in 3 months",(N3462-TODAY())&gt;=0,"01 Expires in 30 days",(N3462-TODAY())&gt;=-31,"01 Expired last 30 days",(N3462-TODAY())&gt;=-92,"02 Expired last 3 months",(N3462-TODAY())&gt;=-183,"03 Expired last 6 months",(N3462-TODAY())&gt;=-365,"04 Expired last 12 months",(N3462-TODAY())&gt;=-547,"05 Expired last 18 months",TRUE,"06 Expired over 18 months")</f>
        <v>04 Expired last 12 months</v>
      </c>
      <c r="Q3462" s="65">
        <v>3925</v>
      </c>
      <c r="R3462" s="84">
        <f t="shared" si="690"/>
        <v>3925</v>
      </c>
      <c r="S3462" s="77" t="str" cm="1">
        <f t="array" ref="S3462">_xlfn.IFS(R3462&gt;5000000,"Gold",R3462&gt;=500000,"Silver",R3462&gt;30000,"Bronze",TRUE,"Transactional")</f>
        <v>Transactional</v>
      </c>
      <c r="T3462" s="26"/>
      <c r="U3462" s="101"/>
      <c r="V3462" s="101"/>
      <c r="W3462" s="77" t="str">
        <f t="shared" si="692"/>
        <v>No</v>
      </c>
      <c r="X3462" s="77" t="str">
        <f>IFERROR(_xlfn.XLOOKUP(J3462&amp;"||"&amp;K3462,'Mapping Ref.'!$J$2:$J$538,'Mapping Ref.'!$K$2:$K$538),"")</f>
        <v>Corporate</v>
      </c>
      <c r="Y3462" s="77" t="str" cm="1">
        <f t="array" ref="Y3462">_xlfn.IFS(R3462&gt;2000000,"For Publication",R3462&gt;100000,"PID",R3462&gt;30000,"RFQ",TRUE,"Transactional")</f>
        <v>Transactional</v>
      </c>
      <c r="Z3462" s="24" t="s">
        <v>2277</v>
      </c>
      <c r="AA3462" s="32">
        <v>1</v>
      </c>
      <c r="AB3462" s="24">
        <v>0</v>
      </c>
      <c r="AC3462" s="25">
        <v>46106</v>
      </c>
      <c r="AD3462" s="24" t="s">
        <v>58</v>
      </c>
      <c r="AE3462" s="24" t="s">
        <v>8347</v>
      </c>
      <c r="AF3462" s="24" t="s">
        <v>60</v>
      </c>
      <c r="AG3462" s="24" t="s">
        <v>59</v>
      </c>
      <c r="AH3462" s="24" t="s">
        <v>60</v>
      </c>
      <c r="AI3462" s="24">
        <v>1147015</v>
      </c>
      <c r="AJ3462" s="24" t="s">
        <v>59</v>
      </c>
      <c r="AK3462" s="24" t="s">
        <v>101</v>
      </c>
      <c r="AL3462" s="24" t="s">
        <v>123</v>
      </c>
      <c r="AM3462" s="24" t="s">
        <v>60</v>
      </c>
      <c r="AN3462" s="24" t="s">
        <v>8471</v>
      </c>
      <c r="AO3462" s="24">
        <v>0</v>
      </c>
      <c r="AP3462" s="24"/>
      <c r="AQ3462" s="24" t="s">
        <v>13895</v>
      </c>
      <c r="AR3462" s="24" t="s">
        <v>13896</v>
      </c>
      <c r="AS3462" s="89">
        <f t="shared" si="689"/>
        <v>1</v>
      </c>
      <c r="AT3462" s="24"/>
    </row>
    <row r="3463" spans="1:46" x14ac:dyDescent="0.5">
      <c r="A3463" s="24">
        <v>3654</v>
      </c>
      <c r="B3463" s="24"/>
      <c r="C3463" s="24"/>
      <c r="D3463" s="111" t="s">
        <v>13897</v>
      </c>
      <c r="E3463" s="27" t="s">
        <v>13898</v>
      </c>
      <c r="F3463" s="77" t="str">
        <f t="shared" si="691"/>
        <v>Splash Creative</v>
      </c>
      <c r="G3463" s="111" t="s">
        <v>12600</v>
      </c>
      <c r="H3463" s="24" t="s">
        <v>11028</v>
      </c>
      <c r="I3463" s="24" t="s">
        <v>11028</v>
      </c>
      <c r="J3463" s="111" t="s">
        <v>321</v>
      </c>
      <c r="K3463" s="111" t="s">
        <v>8802</v>
      </c>
      <c r="L3463" s="114">
        <v>46023</v>
      </c>
      <c r="M3463" s="114">
        <v>46204</v>
      </c>
      <c r="N3463" s="81">
        <f t="shared" si="687"/>
        <v>46204</v>
      </c>
      <c r="O3463" s="81" t="str">
        <f t="shared" ca="1" si="688"/>
        <v>Expired</v>
      </c>
      <c r="P3463" s="81" t="str" cm="1">
        <f t="array" aca="1" ref="P3463" ca="1">_xlfn.IFS((N3463-TODAY())&gt;=547,"06 Expires over 18 months",(N3463-TODAY())&gt;=365,"05 Expires in 18 months",(N3463-TODAY())&gt;=183,"04 Expires in 12 months",(N3463-TODAY())&gt;=92,"03 Expires in 6 months",(N3463-TODAY())&gt;=31,"02 Expires in 3 months",(N3463-TODAY())&gt;=0,"01 Expires in 30 days",(N3463-TODAY())&gt;=-31,"01 Expired last 30 days",(N3463-TODAY())&gt;=-92,"02 Expired last 3 months",(N3463-TODAY())&gt;=-183,"03 Expired last 6 months",(N3463-TODAY())&gt;=-365,"04 Expired last 12 months",(N3463-TODAY())&gt;=-547,"05 Expired last 18 months",TRUE,"06 Expired over 18 months")</f>
        <v>02 Expired last 3 months</v>
      </c>
      <c r="Q3463" s="65">
        <v>5900</v>
      </c>
      <c r="R3463" s="84">
        <f t="shared" si="690"/>
        <v>5900</v>
      </c>
      <c r="S3463" s="77" t="str" cm="1">
        <f t="array" ref="S3463">_xlfn.IFS(R3463&gt;5000000,"Gold",R3463&gt;=500000,"Silver",R3463&gt;30000,"Bronze",TRUE,"Transactional")</f>
        <v>Transactional</v>
      </c>
      <c r="T3463" s="26"/>
      <c r="U3463" s="101"/>
      <c r="V3463" s="101"/>
      <c r="W3463" s="77" t="str">
        <f t="shared" si="692"/>
        <v>No</v>
      </c>
      <c r="X3463" s="77" t="str">
        <f>IFERROR(_xlfn.XLOOKUP(J3463&amp;"||"&amp;K3463,'Mapping Ref.'!$J$2:$J$538,'Mapping Ref.'!$K$2:$K$538),"")</f>
        <v>Corporate</v>
      </c>
      <c r="Y3463" s="77" t="str" cm="1">
        <f t="array" ref="Y3463">_xlfn.IFS(R3463&gt;2000000,"For Publication",R3463&gt;100000,"PID",R3463&gt;30000,"RFQ",TRUE,"Transactional")</f>
        <v>Transactional</v>
      </c>
      <c r="Z3463" s="24" t="s">
        <v>2277</v>
      </c>
      <c r="AA3463" s="32">
        <v>6</v>
      </c>
      <c r="AB3463" s="24">
        <v>0</v>
      </c>
      <c r="AC3463" s="25">
        <v>46106</v>
      </c>
      <c r="AD3463" s="24" t="s">
        <v>58</v>
      </c>
      <c r="AE3463" s="24" t="s">
        <v>8471</v>
      </c>
      <c r="AF3463" s="24" t="s">
        <v>60</v>
      </c>
      <c r="AG3463" s="24" t="s">
        <v>59</v>
      </c>
      <c r="AH3463" s="24" t="s">
        <v>60</v>
      </c>
      <c r="AI3463" s="24">
        <v>9852737</v>
      </c>
      <c r="AJ3463" s="24" t="s">
        <v>59</v>
      </c>
      <c r="AK3463" s="24" t="s">
        <v>101</v>
      </c>
      <c r="AL3463" s="24" t="s">
        <v>70</v>
      </c>
      <c r="AM3463" s="24" t="s">
        <v>60</v>
      </c>
      <c r="AN3463" s="24" t="s">
        <v>60</v>
      </c>
      <c r="AO3463" s="24">
        <v>0</v>
      </c>
      <c r="AP3463" s="24"/>
      <c r="AQ3463" s="24" t="s">
        <v>12601</v>
      </c>
      <c r="AR3463" s="24" t="s">
        <v>12602</v>
      </c>
      <c r="AS3463" s="89">
        <f t="shared" si="689"/>
        <v>6</v>
      </c>
      <c r="AT3463" s="24"/>
    </row>
    <row r="3464" spans="1:46" x14ac:dyDescent="0.5">
      <c r="A3464" s="24">
        <v>3655</v>
      </c>
      <c r="B3464" s="24"/>
      <c r="C3464" s="24"/>
      <c r="D3464" s="111" t="s">
        <v>13899</v>
      </c>
      <c r="E3464" s="27" t="s">
        <v>13900</v>
      </c>
      <c r="F3464" s="77" t="str">
        <f t="shared" si="691"/>
        <v>WEST LONDON BUSINESS</v>
      </c>
      <c r="G3464" s="111" t="s">
        <v>11078</v>
      </c>
      <c r="H3464" s="24" t="s">
        <v>11028</v>
      </c>
      <c r="I3464" s="24" t="s">
        <v>11028</v>
      </c>
      <c r="J3464" s="111" t="s">
        <v>321</v>
      </c>
      <c r="K3464" s="111" t="s">
        <v>8802</v>
      </c>
      <c r="L3464" s="114">
        <v>46076</v>
      </c>
      <c r="M3464" s="114">
        <v>46104</v>
      </c>
      <c r="N3464" s="81">
        <f t="shared" si="687"/>
        <v>46104</v>
      </c>
      <c r="O3464" s="81" t="str">
        <f t="shared" ca="1" si="688"/>
        <v>Expired</v>
      </c>
      <c r="P3464" s="81" t="str" cm="1">
        <f t="array" aca="1" ref="P3464" ca="1">_xlfn.IFS((N3464-TODAY())&gt;=547,"06 Expires over 18 months",(N3464-TODAY())&gt;=365,"05 Expires in 18 months",(N3464-TODAY())&gt;=183,"04 Expires in 12 months",(N3464-TODAY())&gt;=92,"03 Expires in 6 months",(N3464-TODAY())&gt;=31,"02 Expires in 3 months",(N3464-TODAY())&gt;=0,"01 Expires in 30 days",(N3464-TODAY())&gt;=-31,"01 Expired last 30 days",(N3464-TODAY())&gt;=-92,"02 Expired last 3 months",(N3464-TODAY())&gt;=-183,"03 Expired last 6 months",(N3464-TODAY())&gt;=-365,"04 Expired last 12 months",(N3464-TODAY())&gt;=-547,"05 Expired last 18 months",TRUE,"06 Expired over 18 months")</f>
        <v>03 Expired last 6 months</v>
      </c>
      <c r="Q3464" s="65">
        <v>2000</v>
      </c>
      <c r="R3464" s="84">
        <f t="shared" si="690"/>
        <v>2000</v>
      </c>
      <c r="S3464" s="77" t="str" cm="1">
        <f t="array" ref="S3464">_xlfn.IFS(R3464&gt;5000000,"Gold",R3464&gt;=500000,"Silver",R3464&gt;30000,"Bronze",TRUE,"Transactional")</f>
        <v>Transactional</v>
      </c>
      <c r="T3464" s="26"/>
      <c r="U3464" s="101"/>
      <c r="V3464" s="101"/>
      <c r="W3464" s="77" t="str">
        <f t="shared" si="692"/>
        <v>No</v>
      </c>
      <c r="X3464" s="77" t="str">
        <f>IFERROR(_xlfn.XLOOKUP(J3464&amp;"||"&amp;K3464,'Mapping Ref.'!$J$2:$J$538,'Mapping Ref.'!$K$2:$K$538),"")</f>
        <v>Corporate</v>
      </c>
      <c r="Y3464" s="77" t="str" cm="1">
        <f t="array" ref="Y3464">_xlfn.IFS(R3464&gt;2000000,"For Publication",R3464&gt;100000,"PID",R3464&gt;30000,"RFQ",TRUE,"Transactional")</f>
        <v>Transactional</v>
      </c>
      <c r="Z3464" s="24" t="s">
        <v>2277</v>
      </c>
      <c r="AA3464" s="32">
        <v>1</v>
      </c>
      <c r="AB3464" s="24">
        <v>0</v>
      </c>
      <c r="AC3464" s="25">
        <v>46106</v>
      </c>
      <c r="AD3464" s="24" t="s">
        <v>58</v>
      </c>
      <c r="AE3464" s="24" t="s">
        <v>8471</v>
      </c>
      <c r="AF3464" s="24" t="s">
        <v>59</v>
      </c>
      <c r="AG3464" s="24" t="s">
        <v>59</v>
      </c>
      <c r="AH3464" s="24" t="s">
        <v>60</v>
      </c>
      <c r="AI3464" s="24">
        <v>2934029</v>
      </c>
      <c r="AJ3464" s="24" t="s">
        <v>59</v>
      </c>
      <c r="AK3464" s="24" t="s">
        <v>101</v>
      </c>
      <c r="AL3464" s="24" t="s">
        <v>70</v>
      </c>
      <c r="AM3464" s="24" t="s">
        <v>60</v>
      </c>
      <c r="AN3464" s="24" t="s">
        <v>60</v>
      </c>
      <c r="AO3464" s="24">
        <v>0</v>
      </c>
      <c r="AP3464" s="24"/>
      <c r="AQ3464" s="24" t="s">
        <v>13901</v>
      </c>
      <c r="AR3464" s="24" t="s">
        <v>13902</v>
      </c>
      <c r="AS3464" s="89">
        <f t="shared" si="689"/>
        <v>1</v>
      </c>
      <c r="AT3464" s="24" t="s">
        <v>11081</v>
      </c>
    </row>
    <row r="3465" spans="1:46" x14ac:dyDescent="0.5">
      <c r="A3465" s="24">
        <v>3656</v>
      </c>
      <c r="B3465" s="24"/>
      <c r="C3465" s="24"/>
      <c r="D3465" s="111" t="s">
        <v>13903</v>
      </c>
      <c r="E3465" s="27" t="s">
        <v>13904</v>
      </c>
      <c r="F3465" s="77" t="str">
        <f t="shared" si="691"/>
        <v>Control Room London Ltd</v>
      </c>
      <c r="G3465" s="111" t="s">
        <v>13905</v>
      </c>
      <c r="H3465" s="24" t="s">
        <v>11028</v>
      </c>
      <c r="I3465" s="24" t="s">
        <v>11028</v>
      </c>
      <c r="J3465" s="111" t="s">
        <v>321</v>
      </c>
      <c r="K3465" s="111" t="s">
        <v>8802</v>
      </c>
      <c r="L3465" s="114">
        <v>46062</v>
      </c>
      <c r="M3465" s="114">
        <v>46243</v>
      </c>
      <c r="N3465" s="81">
        <f t="shared" ref="N3465:N3479" si="693">EDATE(M3465,AB3465)</f>
        <v>46243</v>
      </c>
      <c r="O3465" s="81" t="str">
        <f t="shared" ref="O3465:O3479" ca="1" si="694">IF(N3465&lt;TODAY(),"Expired","Live")</f>
        <v>Expired</v>
      </c>
      <c r="P3465" s="81" t="str" cm="1">
        <f t="array" aca="1" ref="P3465" ca="1">_xlfn.IFS((N3465-TODAY())&gt;=547,"06 Expires over 18 months",(N3465-TODAY())&gt;=365,"05 Expires in 18 months",(N3465-TODAY())&gt;=183,"04 Expires in 12 months",(N3465-TODAY())&gt;=92,"03 Expires in 6 months",(N3465-TODAY())&gt;=31,"02 Expires in 3 months",(N3465-TODAY())&gt;=0,"01 Expires in 30 days",(N3465-TODAY())&gt;=-31,"01 Expired last 30 days",(N3465-TODAY())&gt;=-92,"02 Expired last 3 months",(N3465-TODAY())&gt;=-183,"03 Expired last 6 months",(N3465-TODAY())&gt;=-365,"04 Expired last 12 months",(N3465-TODAY())&gt;=-547,"05 Expired last 18 months",TRUE,"06 Expired over 18 months")</f>
        <v>01 Expired last 30 days</v>
      </c>
      <c r="Q3465" s="65">
        <v>8600</v>
      </c>
      <c r="R3465" s="84">
        <f t="shared" si="690"/>
        <v>8600</v>
      </c>
      <c r="S3465" s="77" t="str" cm="1">
        <f t="array" ref="S3465">_xlfn.IFS(R3465&gt;5000000,"Gold",R3465&gt;=500000,"Silver",R3465&gt;30000,"Bronze",TRUE,"Transactional")</f>
        <v>Transactional</v>
      </c>
      <c r="T3465" s="26"/>
      <c r="U3465" s="101"/>
      <c r="V3465" s="101"/>
      <c r="W3465" s="77" t="str">
        <f t="shared" si="692"/>
        <v>No</v>
      </c>
      <c r="X3465" s="77" t="str">
        <f>IFERROR(_xlfn.XLOOKUP(J3465&amp;"||"&amp;K3465,'Mapping Ref.'!$J$2:$J$538,'Mapping Ref.'!$K$2:$K$538),"")</f>
        <v>Corporate</v>
      </c>
      <c r="Y3465" s="77" t="str" cm="1">
        <f t="array" ref="Y3465">_xlfn.IFS(R3465&gt;2000000,"For Publication",R3465&gt;100000,"PID",R3465&gt;30000,"RFQ",TRUE,"Transactional")</f>
        <v>Transactional</v>
      </c>
      <c r="Z3465" s="24" t="s">
        <v>2277</v>
      </c>
      <c r="AA3465" s="32">
        <v>6</v>
      </c>
      <c r="AB3465" s="24">
        <v>0</v>
      </c>
      <c r="AC3465" s="25">
        <v>46106</v>
      </c>
      <c r="AD3465" s="24" t="s">
        <v>58</v>
      </c>
      <c r="AE3465" s="24" t="s">
        <v>8471</v>
      </c>
      <c r="AF3465" s="24" t="s">
        <v>59</v>
      </c>
      <c r="AG3465" s="24" t="s">
        <v>59</v>
      </c>
      <c r="AH3465" s="24" t="s">
        <v>60</v>
      </c>
      <c r="AI3465" s="24">
        <v>14237060</v>
      </c>
      <c r="AJ3465" s="24" t="s">
        <v>59</v>
      </c>
      <c r="AK3465" s="24" t="s">
        <v>101</v>
      </c>
      <c r="AL3465" s="24" t="s">
        <v>70</v>
      </c>
      <c r="AM3465" s="24" t="s">
        <v>60</v>
      </c>
      <c r="AN3465" s="24" t="s">
        <v>60</v>
      </c>
      <c r="AO3465" s="24">
        <v>0</v>
      </c>
      <c r="AP3465" s="24"/>
      <c r="AQ3465" s="24" t="s">
        <v>13906</v>
      </c>
      <c r="AR3465" s="24" t="s">
        <v>13907</v>
      </c>
      <c r="AS3465" s="89">
        <f t="shared" ref="AS3465:AS3479" si="695">DATEDIF(L3465,N3465,"m")</f>
        <v>6</v>
      </c>
      <c r="AT3465" s="24"/>
    </row>
    <row r="3466" spans="1:46" x14ac:dyDescent="0.5">
      <c r="A3466" s="24">
        <v>3657</v>
      </c>
      <c r="B3466" s="24"/>
      <c r="C3466" s="24"/>
      <c r="D3466" s="111" t="s">
        <v>13908</v>
      </c>
      <c r="E3466" s="27" t="s">
        <v>13909</v>
      </c>
      <c r="F3466" s="77" t="str">
        <f t="shared" si="691"/>
        <v>Vestre Ltd</v>
      </c>
      <c r="G3466" s="111" t="s">
        <v>13910</v>
      </c>
      <c r="H3466" s="24" t="s">
        <v>1362</v>
      </c>
      <c r="I3466" s="24" t="s">
        <v>1362</v>
      </c>
      <c r="J3466" s="111" t="s">
        <v>321</v>
      </c>
      <c r="K3466" s="111" t="s">
        <v>8080</v>
      </c>
      <c r="L3466" s="114">
        <v>46107</v>
      </c>
      <c r="M3466" s="114">
        <v>46295</v>
      </c>
      <c r="N3466" s="81">
        <f t="shared" si="693"/>
        <v>46476</v>
      </c>
      <c r="O3466" s="81" t="str">
        <f t="shared" ca="1" si="694"/>
        <v>Live</v>
      </c>
      <c r="P3466" s="81" t="str" cm="1">
        <f t="array" aca="1" ref="P3466" ca="1">_xlfn.IFS((N3466-TODAY())&gt;=547,"06 Expires over 18 months",(N3466-TODAY())&gt;=365,"05 Expires in 18 months",(N3466-TODAY())&gt;=183,"04 Expires in 12 months",(N3466-TODAY())&gt;=92,"03 Expires in 6 months",(N3466-TODAY())&gt;=31,"02 Expires in 3 months",(N3466-TODAY())&gt;=0,"01 Expires in 30 days",(N3466-TODAY())&gt;=-31,"01 Expired last 30 days",(N3466-TODAY())&gt;=-92,"02 Expired last 3 months",(N3466-TODAY())&gt;=-183,"03 Expired last 6 months",(N3466-TODAY())&gt;=-365,"04 Expired last 12 months",(N3466-TODAY())&gt;=-547,"05 Expired last 18 months",TRUE,"06 Expired over 18 months")</f>
        <v>04 Expires in 12 months</v>
      </c>
      <c r="Q3466" s="65">
        <v>28260</v>
      </c>
      <c r="R3466" s="84">
        <f t="shared" si="690"/>
        <v>28260</v>
      </c>
      <c r="S3466" s="77" t="str" cm="1">
        <f t="array" ref="S3466">_xlfn.IFS(R3466&gt;5000000,"Gold",R3466&gt;=500000,"Silver",R3466&gt;30000,"Bronze",TRUE,"Transactional")</f>
        <v>Transactional</v>
      </c>
      <c r="T3466" s="26"/>
      <c r="U3466" s="101"/>
      <c r="V3466" s="101"/>
      <c r="W3466" s="77" t="str">
        <f t="shared" si="692"/>
        <v>Yes</v>
      </c>
      <c r="X3466" s="77" t="str">
        <f>IFERROR(_xlfn.XLOOKUP(J3466&amp;"||"&amp;K3466,'Mapping Ref.'!$J$2:$J$538,'Mapping Ref.'!$K$2:$K$538),"")</f>
        <v>Corporate</v>
      </c>
      <c r="Y3466" s="77" t="str" cm="1">
        <f t="array" ref="Y3466">_xlfn.IFS(R3466&gt;2000000,"For Publication",R3466&gt;100000,"PID",R3466&gt;30000,"RFQ",TRUE,"Transactional")</f>
        <v>Transactional</v>
      </c>
      <c r="Z3466" s="24" t="s">
        <v>2277</v>
      </c>
      <c r="AA3466" s="32">
        <v>6</v>
      </c>
      <c r="AB3466" s="24">
        <v>6</v>
      </c>
      <c r="AC3466" s="25">
        <v>46107</v>
      </c>
      <c r="AD3466" s="24" t="s">
        <v>326</v>
      </c>
      <c r="AE3466" s="24" t="s">
        <v>8733</v>
      </c>
      <c r="AF3466" s="24" t="s">
        <v>60</v>
      </c>
      <c r="AG3466" s="24" t="s">
        <v>60</v>
      </c>
      <c r="AH3466" s="24" t="s">
        <v>60</v>
      </c>
      <c r="AI3466" s="24">
        <v>12481501</v>
      </c>
      <c r="AJ3466" s="24" t="s">
        <v>59</v>
      </c>
      <c r="AK3466" s="24" t="s">
        <v>101</v>
      </c>
      <c r="AL3466" s="24" t="s">
        <v>8595</v>
      </c>
      <c r="AM3466" s="24" t="s">
        <v>60</v>
      </c>
      <c r="AN3466" s="24" t="s">
        <v>59</v>
      </c>
      <c r="AO3466" s="24">
        <v>0</v>
      </c>
      <c r="AP3466" s="24"/>
      <c r="AQ3466" s="24" t="s">
        <v>8431</v>
      </c>
      <c r="AR3466" s="24" t="s">
        <v>8431</v>
      </c>
      <c r="AS3466" s="89">
        <f t="shared" si="695"/>
        <v>12</v>
      </c>
      <c r="AT3466" s="24"/>
    </row>
    <row r="3467" spans="1:46" x14ac:dyDescent="0.5">
      <c r="A3467" s="24">
        <v>3658</v>
      </c>
      <c r="B3467" s="24"/>
      <c r="C3467" s="24"/>
      <c r="D3467" s="111" t="s">
        <v>7925</v>
      </c>
      <c r="E3467" s="27" t="s">
        <v>13911</v>
      </c>
      <c r="F3467" s="77" t="str">
        <f t="shared" si="691"/>
        <v>TARANTO SYSTEMS LIMITED</v>
      </c>
      <c r="G3467" s="111" t="s">
        <v>7925</v>
      </c>
      <c r="H3467" s="24" t="s">
        <v>3282</v>
      </c>
      <c r="I3467" s="24" t="s">
        <v>10463</v>
      </c>
      <c r="J3467" s="111" t="s">
        <v>107</v>
      </c>
      <c r="K3467" s="111" t="s">
        <v>3283</v>
      </c>
      <c r="L3467" s="114">
        <v>46111</v>
      </c>
      <c r="M3467" s="114">
        <v>47571</v>
      </c>
      <c r="N3467" s="81">
        <f t="shared" si="693"/>
        <v>47571</v>
      </c>
      <c r="O3467" s="81" t="str">
        <f t="shared" ca="1" si="694"/>
        <v>Live</v>
      </c>
      <c r="P3467" s="81" t="str" cm="1">
        <f t="array" aca="1" ref="P3467" ca="1">_xlfn.IFS((N3467-TODAY())&gt;=547,"06 Expires over 18 months",(N3467-TODAY())&gt;=365,"05 Expires in 18 months",(N3467-TODAY())&gt;=183,"04 Expires in 12 months",(N3467-TODAY())&gt;=92,"03 Expires in 6 months",(N3467-TODAY())&gt;=31,"02 Expires in 3 months",(N3467-TODAY())&gt;=0,"01 Expires in 30 days",(N3467-TODAY())&gt;=-31,"01 Expired last 30 days",(N3467-TODAY())&gt;=-92,"02 Expired last 3 months",(N3467-TODAY())&gt;=-183,"03 Expired last 6 months",(N3467-TODAY())&gt;=-365,"04 Expired last 12 months",(N3467-TODAY())&gt;=-547,"05 Expired last 18 months",TRUE,"06 Expired over 18 months")</f>
        <v>06 Expires over 18 months</v>
      </c>
      <c r="Q3467" s="65">
        <v>6125</v>
      </c>
      <c r="R3467" s="84">
        <f t="shared" si="690"/>
        <v>23989.583333333332</v>
      </c>
      <c r="S3467" s="77" t="str" cm="1">
        <f t="array" ref="S3467">_xlfn.IFS(R3467&gt;5000000,"Gold",R3467&gt;=500000,"Silver",R3467&gt;30000,"Bronze",TRUE,"Transactional")</f>
        <v>Transactional</v>
      </c>
      <c r="T3467" s="26"/>
      <c r="U3467" s="101"/>
      <c r="V3467" s="101"/>
      <c r="W3467" s="77" t="str">
        <f t="shared" si="692"/>
        <v>No</v>
      </c>
      <c r="X3467" s="77" t="str">
        <f>IFERROR(_xlfn.XLOOKUP(J3467&amp;"||"&amp;K3467,'Mapping Ref.'!$J$2:$J$538,'Mapping Ref.'!$K$2:$K$538),"")</f>
        <v>Construction &amp; Estates</v>
      </c>
      <c r="Y3467" s="77" t="str" cm="1">
        <f t="array" ref="Y3467">_xlfn.IFS(R3467&gt;2000000,"For Publication",R3467&gt;100000,"PID",R3467&gt;30000,"RFQ",TRUE,"Transactional")</f>
        <v>Transactional</v>
      </c>
      <c r="Z3467" s="24" t="s">
        <v>2277</v>
      </c>
      <c r="AA3467" s="32">
        <v>48</v>
      </c>
      <c r="AB3467" s="24">
        <v>0</v>
      </c>
      <c r="AC3467" s="25">
        <v>46108</v>
      </c>
      <c r="AD3467" s="24" t="s">
        <v>58</v>
      </c>
      <c r="AE3467" s="24" t="s">
        <v>8375</v>
      </c>
      <c r="AF3467" s="24" t="s">
        <v>60</v>
      </c>
      <c r="AG3467" s="24" t="s">
        <v>59</v>
      </c>
      <c r="AH3467" s="24" t="s">
        <v>60</v>
      </c>
      <c r="AI3467" s="24">
        <v>12920661</v>
      </c>
      <c r="AJ3467" s="24" t="s">
        <v>59</v>
      </c>
      <c r="AK3467" s="24" t="s">
        <v>101</v>
      </c>
      <c r="AL3467" s="24" t="s">
        <v>12795</v>
      </c>
      <c r="AM3467" s="24" t="s">
        <v>60</v>
      </c>
      <c r="AN3467" s="24" t="s">
        <v>59</v>
      </c>
      <c r="AO3467" s="24">
        <v>0</v>
      </c>
      <c r="AP3467" s="24"/>
      <c r="AQ3467" s="24" t="s">
        <v>10892</v>
      </c>
      <c r="AR3467" s="24" t="s">
        <v>10893</v>
      </c>
      <c r="AS3467" s="89">
        <f t="shared" si="695"/>
        <v>47</v>
      </c>
      <c r="AT3467" s="24"/>
    </row>
    <row r="3468" spans="1:46" x14ac:dyDescent="0.5">
      <c r="A3468" s="24">
        <v>3659</v>
      </c>
      <c r="B3468" s="24"/>
      <c r="C3468" s="24"/>
      <c r="D3468" s="111" t="s">
        <v>13912</v>
      </c>
      <c r="E3468" s="27" t="s">
        <v>13913</v>
      </c>
      <c r="F3468" s="77" t="str">
        <f t="shared" si="691"/>
        <v>Contact Ealing</v>
      </c>
      <c r="G3468" s="111" t="s">
        <v>13201</v>
      </c>
      <c r="H3468" s="24" t="s">
        <v>466</v>
      </c>
      <c r="I3468" s="24" t="s">
        <v>466</v>
      </c>
      <c r="J3468" s="111" t="s">
        <v>190</v>
      </c>
      <c r="K3468" s="111" t="s">
        <v>13914</v>
      </c>
      <c r="L3468" s="114">
        <v>46113</v>
      </c>
      <c r="M3468" s="114">
        <v>47208</v>
      </c>
      <c r="N3468" s="81">
        <f t="shared" si="693"/>
        <v>47208</v>
      </c>
      <c r="O3468" s="81" t="str">
        <f t="shared" ca="1" si="694"/>
        <v>Live</v>
      </c>
      <c r="P3468" s="81" t="str" cm="1">
        <f t="array" aca="1" ref="P3468" ca="1">_xlfn.IFS((N3468-TODAY())&gt;=547,"06 Expires over 18 months",(N3468-TODAY())&gt;=365,"05 Expires in 18 months",(N3468-TODAY())&gt;=183,"04 Expires in 12 months",(N3468-TODAY())&gt;=92,"03 Expires in 6 months",(N3468-TODAY())&gt;=31,"02 Expires in 3 months",(N3468-TODAY())&gt;=0,"01 Expires in 30 days",(N3468-TODAY())&gt;=-31,"01 Expired last 30 days",(N3468-TODAY())&gt;=-92,"02 Expired last 3 months",(N3468-TODAY())&gt;=-183,"03 Expired last 6 months",(N3468-TODAY())&gt;=-365,"04 Expired last 12 months",(N3468-TODAY())&gt;=-547,"05 Expired last 18 months",TRUE,"06 Expired over 18 months")</f>
        <v>06 Expires over 18 months</v>
      </c>
      <c r="Q3468" s="65">
        <v>210000</v>
      </c>
      <c r="R3468" s="84">
        <f t="shared" si="690"/>
        <v>612500</v>
      </c>
      <c r="S3468" s="77" t="str" cm="1">
        <f t="array" ref="S3468">_xlfn.IFS(R3468&gt;5000000,"Gold",R3468&gt;=500000,"Silver",R3468&gt;30000,"Bronze",TRUE,"Transactional")</f>
        <v>Silver</v>
      </c>
      <c r="T3468" s="26"/>
      <c r="U3468" s="101"/>
      <c r="V3468" s="101"/>
      <c r="W3468" s="77" t="str">
        <f t="shared" si="692"/>
        <v>No</v>
      </c>
      <c r="X3468" s="77" t="str">
        <f>IFERROR(_xlfn.XLOOKUP(J3468&amp;"||"&amp;K3468,'Mapping Ref.'!$J$2:$J$538,'Mapping Ref.'!$K$2:$K$538),"")</f>
        <v>Childrens &amp; Adults</v>
      </c>
      <c r="Y3468" s="77" t="str" cm="1">
        <f t="array" ref="Y3468">_xlfn.IFS(R3468&gt;2000000,"For Publication",R3468&gt;100000,"PID",R3468&gt;30000,"RFQ",TRUE,"Transactional")</f>
        <v>PID</v>
      </c>
      <c r="Z3468" s="24" t="s">
        <v>2277</v>
      </c>
      <c r="AA3468" s="32">
        <v>36</v>
      </c>
      <c r="AB3468" s="24">
        <v>0</v>
      </c>
      <c r="AC3468" s="25">
        <v>46112</v>
      </c>
      <c r="AD3468" s="24" t="s">
        <v>58</v>
      </c>
      <c r="AE3468" s="24" t="s">
        <v>13915</v>
      </c>
      <c r="AF3468" s="24" t="s">
        <v>59</v>
      </c>
      <c r="AG3468" s="24" t="s">
        <v>60</v>
      </c>
      <c r="AH3468" s="24" t="s">
        <v>59</v>
      </c>
      <c r="AI3468" s="24" t="s">
        <v>13916</v>
      </c>
      <c r="AJ3468" s="24" t="s">
        <v>59</v>
      </c>
      <c r="AK3468" s="24" t="s">
        <v>86</v>
      </c>
      <c r="AL3468" s="24" t="s">
        <v>70</v>
      </c>
      <c r="AM3468" s="24" t="s">
        <v>59</v>
      </c>
      <c r="AN3468" s="24" t="s">
        <v>59</v>
      </c>
      <c r="AO3468" s="24">
        <v>0</v>
      </c>
      <c r="AP3468" s="24"/>
      <c r="AQ3468" s="24" t="s">
        <v>13917</v>
      </c>
      <c r="AR3468" s="24" t="s">
        <v>13918</v>
      </c>
      <c r="AS3468" s="89">
        <f t="shared" si="695"/>
        <v>35</v>
      </c>
      <c r="AT3468" s="24"/>
    </row>
    <row r="3469" spans="1:46" x14ac:dyDescent="0.5">
      <c r="A3469" s="24">
        <v>3660</v>
      </c>
      <c r="B3469" s="24"/>
      <c r="C3469" s="24"/>
      <c r="D3469" s="111" t="s">
        <v>13919</v>
      </c>
      <c r="E3469" s="27" t="s">
        <v>13920</v>
      </c>
      <c r="F3469" s="77" t="str">
        <f t="shared" si="691"/>
        <v>Hammersmith and Fulham Association for Mental Health (HFEH Mind)</v>
      </c>
      <c r="G3469" s="111" t="s">
        <v>13921</v>
      </c>
      <c r="H3469" s="24" t="s">
        <v>7290</v>
      </c>
      <c r="I3469" s="24" t="s">
        <v>13922</v>
      </c>
      <c r="J3469" s="111" t="s">
        <v>97</v>
      </c>
      <c r="K3469" s="111" t="s">
        <v>13923</v>
      </c>
      <c r="L3469" s="114">
        <v>46029</v>
      </c>
      <c r="M3469" s="114">
        <v>46173</v>
      </c>
      <c r="N3469" s="81">
        <f t="shared" si="693"/>
        <v>46173</v>
      </c>
      <c r="O3469" s="81" t="str">
        <f t="shared" ca="1" si="694"/>
        <v>Expired</v>
      </c>
      <c r="P3469" s="81" t="str" cm="1">
        <f t="array" aca="1" ref="P3469" ca="1">_xlfn.IFS((N3469-TODAY())&gt;=547,"06 Expires over 18 months",(N3469-TODAY())&gt;=365,"05 Expires in 18 months",(N3469-TODAY())&gt;=183,"04 Expires in 12 months",(N3469-TODAY())&gt;=92,"03 Expires in 6 months",(N3469-TODAY())&gt;=31,"02 Expires in 3 months",(N3469-TODAY())&gt;=0,"01 Expires in 30 days",(N3469-TODAY())&gt;=-31,"01 Expired last 30 days",(N3469-TODAY())&gt;=-92,"02 Expired last 3 months",(N3469-TODAY())&gt;=-183,"03 Expired last 6 months",(N3469-TODAY())&gt;=-365,"04 Expired last 12 months",(N3469-TODAY())&gt;=-547,"05 Expired last 18 months",TRUE,"06 Expired over 18 months")</f>
        <v>02 Expired last 3 months</v>
      </c>
      <c r="Q3469" s="65">
        <v>16494</v>
      </c>
      <c r="R3469" s="84">
        <f t="shared" si="690"/>
        <v>16494</v>
      </c>
      <c r="S3469" s="77" t="str" cm="1">
        <f t="array" ref="S3469">_xlfn.IFS(R3469&gt;5000000,"Gold",R3469&gt;=500000,"Silver",R3469&gt;30000,"Bronze",TRUE,"Transactional")</f>
        <v>Transactional</v>
      </c>
      <c r="T3469" s="26"/>
      <c r="U3469" s="101"/>
      <c r="V3469" s="101"/>
      <c r="W3469" s="77" t="str">
        <f t="shared" si="692"/>
        <v>No</v>
      </c>
      <c r="X3469" s="77" t="str">
        <f>IFERROR(_xlfn.XLOOKUP(J3469&amp;"||"&amp;K3469,'Mapping Ref.'!$J$2:$J$538,'Mapping Ref.'!$K$2:$K$538),"")</f>
        <v>Corporate</v>
      </c>
      <c r="Y3469" s="77" t="str" cm="1">
        <f t="array" ref="Y3469">_xlfn.IFS(R3469&gt;2000000,"For Publication",R3469&gt;100000,"PID",R3469&gt;30000,"RFQ",TRUE,"Transactional")</f>
        <v>Transactional</v>
      </c>
      <c r="Z3469" s="24" t="s">
        <v>2277</v>
      </c>
      <c r="AA3469" s="32">
        <v>5</v>
      </c>
      <c r="AB3469" s="24">
        <v>0</v>
      </c>
      <c r="AC3469" s="25">
        <v>46112</v>
      </c>
      <c r="AD3469" s="24" t="s">
        <v>58</v>
      </c>
      <c r="AE3469" s="24" t="s">
        <v>8347</v>
      </c>
      <c r="AF3469" s="24" t="s">
        <v>59</v>
      </c>
      <c r="AG3469" s="24" t="s">
        <v>60</v>
      </c>
      <c r="AH3469" s="24" t="s">
        <v>59</v>
      </c>
      <c r="AI3469" s="24">
        <v>801259</v>
      </c>
      <c r="AJ3469" s="24" t="s">
        <v>59</v>
      </c>
      <c r="AK3469" s="24" t="s">
        <v>101</v>
      </c>
      <c r="AL3469" s="24" t="s">
        <v>70</v>
      </c>
      <c r="AM3469" s="24" t="s">
        <v>60</v>
      </c>
      <c r="AN3469" s="24" t="s">
        <v>59</v>
      </c>
      <c r="AO3469" s="24">
        <v>0</v>
      </c>
      <c r="AP3469" s="24"/>
      <c r="AQ3469" s="24" t="s">
        <v>13924</v>
      </c>
      <c r="AR3469" s="24" t="s">
        <v>13925</v>
      </c>
      <c r="AS3469" s="89">
        <f t="shared" si="695"/>
        <v>4</v>
      </c>
      <c r="AT3469" s="24"/>
    </row>
    <row r="3470" spans="1:46" x14ac:dyDescent="0.5">
      <c r="A3470" s="24">
        <v>3661</v>
      </c>
      <c r="B3470" s="24"/>
      <c r="C3470" s="24"/>
      <c r="D3470" s="111" t="s">
        <v>13926</v>
      </c>
      <c r="E3470" s="27" t="s">
        <v>11124</v>
      </c>
      <c r="F3470" s="77" t="str">
        <f t="shared" si="691"/>
        <v>RAKSOURCING LTD</v>
      </c>
      <c r="G3470" s="111" t="s">
        <v>13927</v>
      </c>
      <c r="H3470" s="24" t="s">
        <v>3282</v>
      </c>
      <c r="I3470" s="24" t="s">
        <v>10463</v>
      </c>
      <c r="J3470" s="111" t="s">
        <v>107</v>
      </c>
      <c r="K3470" s="111" t="s">
        <v>3283</v>
      </c>
      <c r="L3470" s="114">
        <v>46119</v>
      </c>
      <c r="M3470" s="114">
        <v>46483</v>
      </c>
      <c r="N3470" s="81">
        <f t="shared" si="693"/>
        <v>46483</v>
      </c>
      <c r="O3470" s="81" t="str">
        <f t="shared" ca="1" si="694"/>
        <v>Live</v>
      </c>
      <c r="P3470" s="81" t="str" cm="1">
        <f t="array" aca="1" ref="P3470" ca="1">_xlfn.IFS((N3470-TODAY())&gt;=547,"06 Expires over 18 months",(N3470-TODAY())&gt;=365,"05 Expires in 18 months",(N3470-TODAY())&gt;=183,"04 Expires in 12 months",(N3470-TODAY())&gt;=92,"03 Expires in 6 months",(N3470-TODAY())&gt;=31,"02 Expires in 3 months",(N3470-TODAY())&gt;=0,"01 Expires in 30 days",(N3470-TODAY())&gt;=-31,"01 Expired last 30 days",(N3470-TODAY())&gt;=-92,"02 Expired last 3 months",(N3470-TODAY())&gt;=-183,"03 Expired last 6 months",(N3470-TODAY())&gt;=-365,"04 Expired last 12 months",(N3470-TODAY())&gt;=-547,"05 Expired last 18 months",TRUE,"06 Expired over 18 months")</f>
        <v>04 Expires in 12 months</v>
      </c>
      <c r="Q3470" s="65">
        <v>74999</v>
      </c>
      <c r="R3470" s="84">
        <f t="shared" si="690"/>
        <v>74999</v>
      </c>
      <c r="S3470" s="77" t="str" cm="1">
        <f t="array" ref="S3470">_xlfn.IFS(R3470&gt;5000000,"Gold",R3470&gt;=500000,"Silver",R3470&gt;30000,"Bronze",TRUE,"Transactional")</f>
        <v>Bronze</v>
      </c>
      <c r="T3470" s="26"/>
      <c r="U3470" s="101"/>
      <c r="V3470" s="101"/>
      <c r="W3470" s="77" t="str">
        <f t="shared" si="692"/>
        <v>No</v>
      </c>
      <c r="X3470" s="77" t="str">
        <f>IFERROR(_xlfn.XLOOKUP(J3470&amp;"||"&amp;K3470,'Mapping Ref.'!$J$2:$J$538,'Mapping Ref.'!$K$2:$K$538),"")</f>
        <v>Construction &amp; Estates</v>
      </c>
      <c r="Y3470" s="77" t="str" cm="1">
        <f t="array" ref="Y3470">_xlfn.IFS(R3470&gt;2000000,"For Publication",R3470&gt;100000,"PID",R3470&gt;30000,"RFQ",TRUE,"Transactional")</f>
        <v>RFQ</v>
      </c>
      <c r="Z3470" s="24" t="s">
        <v>2277</v>
      </c>
      <c r="AA3470" s="32">
        <v>12</v>
      </c>
      <c r="AB3470" s="24">
        <v>0</v>
      </c>
      <c r="AC3470" s="25">
        <v>46113</v>
      </c>
      <c r="AD3470" s="24" t="s">
        <v>58</v>
      </c>
      <c r="AE3470" s="24" t="s">
        <v>8471</v>
      </c>
      <c r="AF3470" s="24" t="s">
        <v>60</v>
      </c>
      <c r="AG3470" s="24" t="s">
        <v>59</v>
      </c>
      <c r="AH3470" s="24" t="s">
        <v>60</v>
      </c>
      <c r="AI3470" s="24">
        <v>16291219</v>
      </c>
      <c r="AJ3470" s="24" t="s">
        <v>59</v>
      </c>
      <c r="AK3470" s="24" t="s">
        <v>101</v>
      </c>
      <c r="AL3470" s="24" t="s">
        <v>12795</v>
      </c>
      <c r="AM3470" s="24" t="s">
        <v>60</v>
      </c>
      <c r="AN3470" s="24" t="s">
        <v>59</v>
      </c>
      <c r="AO3470" s="24">
        <v>0</v>
      </c>
      <c r="AP3470" s="24"/>
      <c r="AQ3470" s="24" t="s">
        <v>11126</v>
      </c>
      <c r="AR3470" s="24" t="s">
        <v>11127</v>
      </c>
      <c r="AS3470" s="89">
        <f t="shared" si="695"/>
        <v>11</v>
      </c>
      <c r="AT3470" s="24"/>
    </row>
    <row r="3471" spans="1:46" x14ac:dyDescent="0.5">
      <c r="A3471" s="24">
        <v>3662</v>
      </c>
      <c r="B3471" s="24"/>
      <c r="C3471" s="24"/>
      <c r="D3471" s="111" t="s">
        <v>13928</v>
      </c>
      <c r="E3471" s="111" t="s">
        <v>13929</v>
      </c>
      <c r="F3471" s="77" t="str">
        <f t="shared" si="691"/>
        <v>Pandox Leeds City Centre Limited T/A The Queens Hotel</v>
      </c>
      <c r="G3471" s="111" t="s">
        <v>13930</v>
      </c>
      <c r="H3471" s="111" t="s">
        <v>8238</v>
      </c>
      <c r="I3471" s="111" t="s">
        <v>8238</v>
      </c>
      <c r="J3471" s="111" t="s">
        <v>321</v>
      </c>
      <c r="K3471" s="111" t="s">
        <v>8802</v>
      </c>
      <c r="L3471" s="114">
        <v>46113</v>
      </c>
      <c r="M3471" s="114">
        <v>46162</v>
      </c>
      <c r="N3471" s="81">
        <f t="shared" si="693"/>
        <v>46162</v>
      </c>
      <c r="O3471" s="81" t="str">
        <f t="shared" ca="1" si="694"/>
        <v>Expired</v>
      </c>
      <c r="P3471" s="81" t="str" cm="1">
        <f t="array" aca="1" ref="P3471" ca="1">_xlfn.IFS((N3471-TODAY())&gt;=547,"06 Expires over 18 months",(N3471-TODAY())&gt;=365,"05 Expires in 18 months",(N3471-TODAY())&gt;=183,"04 Expires in 12 months",(N3471-TODAY())&gt;=92,"03 Expires in 6 months",(N3471-TODAY())&gt;=31,"02 Expires in 3 months",(N3471-TODAY())&gt;=0,"01 Expires in 30 days",(N3471-TODAY())&gt;=-31,"01 Expired last 30 days",(N3471-TODAY())&gt;=-92,"02 Expired last 3 months",(N3471-TODAY())&gt;=-183,"03 Expired last 6 months",(N3471-TODAY())&gt;=-365,"04 Expired last 12 months",(N3471-TODAY())&gt;=-547,"05 Expired last 18 months",TRUE,"06 Expired over 18 months")</f>
        <v>03 Expired last 6 months</v>
      </c>
      <c r="Q3471" s="104">
        <v>1458.33</v>
      </c>
      <c r="R3471" s="98">
        <f t="shared" si="690"/>
        <v>1458.33</v>
      </c>
      <c r="S3471" s="88" t="str" cm="1">
        <f t="array" ref="S3471">_xlfn.IFS(R3471&gt;5000000,"Gold",R3471&gt;=500000,"Silver",R3471&gt;30000,"Bronze",TRUE,"Transactional")</f>
        <v>Transactional</v>
      </c>
      <c r="T3471" s="26"/>
      <c r="U3471" s="101"/>
      <c r="V3471" s="101"/>
      <c r="W3471" s="77" t="str">
        <f t="shared" si="692"/>
        <v>No</v>
      </c>
      <c r="X3471" s="77" t="str">
        <f>IFERROR(_xlfn.XLOOKUP(J3471&amp;"||"&amp;K3471,'Mapping Ref.'!$J$2:$J$538,'Mapping Ref.'!$K$2:$K$538),"")</f>
        <v>Corporate</v>
      </c>
      <c r="Y3471" s="77" t="str" cm="1">
        <f t="array" ref="Y3471">_xlfn.IFS(R3471&gt;2000000,"For Publication",R3471&gt;100000,"PID",R3471&gt;30000,"RFQ",TRUE,"Transactional")</f>
        <v>Transactional</v>
      </c>
      <c r="Z3471" s="111" t="s">
        <v>2277</v>
      </c>
      <c r="AA3471" s="111">
        <v>2</v>
      </c>
      <c r="AB3471" s="111">
        <v>0</v>
      </c>
      <c r="AC3471" s="114">
        <v>46114</v>
      </c>
      <c r="AD3471" s="111" t="s">
        <v>58</v>
      </c>
      <c r="AE3471" s="111" t="s">
        <v>8532</v>
      </c>
      <c r="AF3471" s="111" t="s">
        <v>60</v>
      </c>
      <c r="AG3471" s="111" t="s">
        <v>60</v>
      </c>
      <c r="AH3471" s="111" t="s">
        <v>60</v>
      </c>
      <c r="AI3471" s="111">
        <v>10919860</v>
      </c>
      <c r="AJ3471" s="111" t="s">
        <v>60</v>
      </c>
      <c r="AK3471" s="111" t="s">
        <v>86</v>
      </c>
      <c r="AL3471" s="111" t="s">
        <v>70</v>
      </c>
      <c r="AM3471" s="111" t="s">
        <v>60</v>
      </c>
      <c r="AN3471" s="111" t="s">
        <v>8471</v>
      </c>
      <c r="AO3471" s="111">
        <v>0</v>
      </c>
      <c r="AP3471" s="111" t="s">
        <v>13231</v>
      </c>
      <c r="AQ3471" s="111" t="s">
        <v>13931</v>
      </c>
      <c r="AR3471" s="111" t="s">
        <v>13932</v>
      </c>
      <c r="AS3471" s="89">
        <f t="shared" si="695"/>
        <v>1</v>
      </c>
      <c r="AT3471" s="24"/>
    </row>
    <row r="3472" spans="1:46" x14ac:dyDescent="0.5">
      <c r="A3472" s="24">
        <v>3663</v>
      </c>
      <c r="B3472" s="24"/>
      <c r="C3472" s="24"/>
      <c r="D3472" s="111" t="s">
        <v>13933</v>
      </c>
      <c r="E3472" s="111" t="s">
        <v>13934</v>
      </c>
      <c r="F3472" s="77" t="str">
        <f t="shared" si="691"/>
        <v>Pindoria Associates Ltd</v>
      </c>
      <c r="G3472" s="111" t="s">
        <v>13935</v>
      </c>
      <c r="H3472" s="111" t="s">
        <v>784</v>
      </c>
      <c r="I3472" s="111" t="s">
        <v>1128</v>
      </c>
      <c r="J3472" s="111" t="s">
        <v>321</v>
      </c>
      <c r="K3472" s="111" t="s">
        <v>9549</v>
      </c>
      <c r="L3472" s="114">
        <v>46113</v>
      </c>
      <c r="M3472" s="114">
        <v>46174</v>
      </c>
      <c r="N3472" s="81">
        <f t="shared" si="693"/>
        <v>46174</v>
      </c>
      <c r="O3472" s="81" t="str">
        <f t="shared" ca="1" si="694"/>
        <v>Expired</v>
      </c>
      <c r="P3472" s="81" t="str" cm="1">
        <f t="array" aca="1" ref="P3472" ca="1">_xlfn.IFS((N3472-TODAY())&gt;=547,"06 Expires over 18 months",(N3472-TODAY())&gt;=365,"05 Expires in 18 months",(N3472-TODAY())&gt;=183,"04 Expires in 12 months",(N3472-TODAY())&gt;=92,"03 Expires in 6 months",(N3472-TODAY())&gt;=31,"02 Expires in 3 months",(N3472-TODAY())&gt;=0,"01 Expires in 30 days",(N3472-TODAY())&gt;=-31,"01 Expired last 30 days",(N3472-TODAY())&gt;=-92,"02 Expired last 3 months",(N3472-TODAY())&gt;=-183,"03 Expired last 6 months",(N3472-TODAY())&gt;=-365,"04 Expired last 12 months",(N3472-TODAY())&gt;=-547,"05 Expired last 18 months",TRUE,"06 Expired over 18 months")</f>
        <v>02 Expired last 3 months</v>
      </c>
      <c r="Q3472" s="104">
        <v>0</v>
      </c>
      <c r="R3472" s="98">
        <f t="shared" ref="R3472:R3503" si="696">MAX(Q3472,Q3472*N(AS3472)/12)</f>
        <v>0</v>
      </c>
      <c r="S3472" s="88" t="str" cm="1">
        <f t="array" ref="S3472">_xlfn.IFS(R3472&gt;5000000,"Gold",R3472&gt;=500000,"Silver",R3472&gt;30000,"Bronze",TRUE,"Transactional")</f>
        <v>Transactional</v>
      </c>
      <c r="T3472" s="26"/>
      <c r="U3472" s="101"/>
      <c r="V3472" s="101"/>
      <c r="W3472" s="77" t="str">
        <f t="shared" si="692"/>
        <v>No</v>
      </c>
      <c r="X3472" s="77" t="str">
        <f>IFERROR(_xlfn.XLOOKUP(J3472&amp;"||"&amp;K3472,'Mapping Ref.'!$J$2:$J$538,'Mapping Ref.'!$K$2:$K$538),"")</f>
        <v>Corporate</v>
      </c>
      <c r="Y3472" s="77" t="str" cm="1">
        <f t="array" ref="Y3472">_xlfn.IFS(R3472&gt;2000000,"For Publication",R3472&gt;100000,"PID",R3472&gt;30000,"RFQ",TRUE,"Transactional")</f>
        <v>Transactional</v>
      </c>
      <c r="Z3472" s="111" t="s">
        <v>2277</v>
      </c>
      <c r="AA3472" s="111">
        <v>0</v>
      </c>
      <c r="AB3472" s="111">
        <v>0</v>
      </c>
      <c r="AC3472" s="114">
        <v>46114</v>
      </c>
      <c r="AD3472" s="111" t="s">
        <v>661</v>
      </c>
      <c r="AE3472" s="111" t="s">
        <v>9432</v>
      </c>
      <c r="AF3472" s="111" t="s">
        <v>60</v>
      </c>
      <c r="AG3472" s="111" t="s">
        <v>60</v>
      </c>
      <c r="AH3472" s="111" t="s">
        <v>60</v>
      </c>
      <c r="AI3472" s="111">
        <v>9502286</v>
      </c>
      <c r="AJ3472" s="111" t="s">
        <v>59</v>
      </c>
      <c r="AK3472" s="111" t="s">
        <v>101</v>
      </c>
      <c r="AL3472" s="111" t="s">
        <v>70</v>
      </c>
      <c r="AM3472" s="111" t="s">
        <v>60</v>
      </c>
      <c r="AN3472" s="111" t="s">
        <v>59</v>
      </c>
      <c r="AO3472" s="111">
        <v>0</v>
      </c>
      <c r="AP3472" s="111" t="s">
        <v>8471</v>
      </c>
      <c r="AQ3472" s="111" t="s">
        <v>13936</v>
      </c>
      <c r="AR3472" s="111" t="s">
        <v>13937</v>
      </c>
      <c r="AS3472" s="89">
        <f t="shared" si="695"/>
        <v>2</v>
      </c>
      <c r="AT3472" s="24"/>
    </row>
    <row r="3473" spans="1:46" x14ac:dyDescent="0.5">
      <c r="A3473" s="24">
        <v>3664</v>
      </c>
      <c r="B3473" s="24"/>
      <c r="C3473" s="24"/>
      <c r="D3473" s="111" t="s">
        <v>11894</v>
      </c>
      <c r="E3473" s="111" t="s">
        <v>11894</v>
      </c>
      <c r="F3473" s="77" t="str">
        <f t="shared" si="691"/>
        <v>GY5 LIMITED</v>
      </c>
      <c r="G3473" s="111" t="s">
        <v>11878</v>
      </c>
      <c r="H3473" s="111" t="s">
        <v>784</v>
      </c>
      <c r="I3473" s="111" t="s">
        <v>1128</v>
      </c>
      <c r="J3473" s="111" t="s">
        <v>321</v>
      </c>
      <c r="K3473" s="111" t="s">
        <v>3201</v>
      </c>
      <c r="L3473" s="114">
        <v>46113</v>
      </c>
      <c r="M3473" s="114">
        <v>46296</v>
      </c>
      <c r="N3473" s="81">
        <f t="shared" si="693"/>
        <v>46296</v>
      </c>
      <c r="O3473" s="81" t="str">
        <f t="shared" ca="1" si="694"/>
        <v>Live</v>
      </c>
      <c r="P3473" s="81" t="str" cm="1">
        <f t="array" aca="1" ref="P3473" ca="1">_xlfn.IFS((N3473-TODAY())&gt;=547,"06 Expires over 18 months",(N3473-TODAY())&gt;=365,"05 Expires in 18 months",(N3473-TODAY())&gt;=183,"04 Expires in 12 months",(N3473-TODAY())&gt;=92,"03 Expires in 6 months",(N3473-TODAY())&gt;=31,"02 Expires in 3 months",(N3473-TODAY())&gt;=0,"01 Expires in 30 days",(N3473-TODAY())&gt;=-31,"01 Expired last 30 days",(N3473-TODAY())&gt;=-92,"02 Expired last 3 months",(N3473-TODAY())&gt;=-183,"03 Expired last 6 months",(N3473-TODAY())&gt;=-365,"04 Expired last 12 months",(N3473-TODAY())&gt;=-547,"05 Expired last 18 months",TRUE,"06 Expired over 18 months")</f>
        <v>02 Expires in 3 months</v>
      </c>
      <c r="Q3473" s="104">
        <v>0</v>
      </c>
      <c r="R3473" s="98">
        <f t="shared" si="696"/>
        <v>0</v>
      </c>
      <c r="S3473" s="88" t="str" cm="1">
        <f t="array" ref="S3473">_xlfn.IFS(R3473&gt;5000000,"Gold",R3473&gt;=500000,"Silver",R3473&gt;30000,"Bronze",TRUE,"Transactional")</f>
        <v>Transactional</v>
      </c>
      <c r="T3473" s="26"/>
      <c r="U3473" s="101"/>
      <c r="V3473" s="101"/>
      <c r="W3473" s="77" t="str">
        <f t="shared" si="692"/>
        <v>No</v>
      </c>
      <c r="X3473" s="77" t="str">
        <f>IFERROR(_xlfn.XLOOKUP(J3473&amp;"||"&amp;K3473,'Mapping Ref.'!$J$2:$J$538,'Mapping Ref.'!$K$2:$K$538),"")</f>
        <v>Corporate</v>
      </c>
      <c r="Y3473" s="77" t="str" cm="1">
        <f t="array" ref="Y3473">_xlfn.IFS(R3473&gt;2000000,"For Publication",R3473&gt;100000,"PID",R3473&gt;30000,"RFQ",TRUE,"Transactional")</f>
        <v>Transactional</v>
      </c>
      <c r="Z3473" s="111" t="s">
        <v>2277</v>
      </c>
      <c r="AA3473" s="111">
        <v>0</v>
      </c>
      <c r="AB3473" s="111">
        <v>0</v>
      </c>
      <c r="AC3473" s="114">
        <v>46114</v>
      </c>
      <c r="AD3473" s="111" t="s">
        <v>58</v>
      </c>
      <c r="AE3473" s="111" t="s">
        <v>9432</v>
      </c>
      <c r="AF3473" s="111" t="s">
        <v>60</v>
      </c>
      <c r="AG3473" s="111" t="s">
        <v>60</v>
      </c>
      <c r="AH3473" s="111" t="s">
        <v>60</v>
      </c>
      <c r="AI3473" s="111">
        <v>5316036</v>
      </c>
      <c r="AJ3473" s="111" t="s">
        <v>60</v>
      </c>
      <c r="AK3473" s="111" t="s">
        <v>76</v>
      </c>
      <c r="AL3473" s="111" t="s">
        <v>123</v>
      </c>
      <c r="AM3473" s="111" t="s">
        <v>60</v>
      </c>
      <c r="AN3473" s="111" t="s">
        <v>59</v>
      </c>
      <c r="AO3473" s="111">
        <v>0</v>
      </c>
      <c r="AP3473" s="111" t="s">
        <v>8471</v>
      </c>
      <c r="AQ3473" s="111" t="s">
        <v>13938</v>
      </c>
      <c r="AR3473" s="111" t="s">
        <v>13939</v>
      </c>
      <c r="AS3473" s="89">
        <f t="shared" si="695"/>
        <v>6</v>
      </c>
      <c r="AT3473" s="24" t="s">
        <v>11880</v>
      </c>
    </row>
    <row r="3474" spans="1:46" x14ac:dyDescent="0.5">
      <c r="A3474" s="24">
        <v>3665</v>
      </c>
      <c r="B3474" s="24"/>
      <c r="C3474" s="24"/>
      <c r="D3474" s="111" t="s">
        <v>13940</v>
      </c>
      <c r="E3474" s="111" t="s">
        <v>13941</v>
      </c>
      <c r="F3474" s="77" t="str">
        <f t="shared" si="691"/>
        <v>ASSET PLUS ENERGY PERFORMANCE LTD</v>
      </c>
      <c r="G3474" s="111" t="s">
        <v>4978</v>
      </c>
      <c r="H3474" s="111" t="s">
        <v>784</v>
      </c>
      <c r="I3474" s="111" t="s">
        <v>1128</v>
      </c>
      <c r="J3474" s="111" t="s">
        <v>321</v>
      </c>
      <c r="K3474" s="111" t="s">
        <v>3201</v>
      </c>
      <c r="L3474" s="114">
        <v>46108</v>
      </c>
      <c r="M3474" s="114">
        <v>46477</v>
      </c>
      <c r="N3474" s="81">
        <f t="shared" si="693"/>
        <v>46477</v>
      </c>
      <c r="O3474" s="81" t="str">
        <f t="shared" ca="1" si="694"/>
        <v>Live</v>
      </c>
      <c r="P3474" s="81" t="str" cm="1">
        <f t="array" aca="1" ref="P3474" ca="1">_xlfn.IFS((N3474-TODAY())&gt;=547,"06 Expires over 18 months",(N3474-TODAY())&gt;=365,"05 Expires in 18 months",(N3474-TODAY())&gt;=183,"04 Expires in 12 months",(N3474-TODAY())&gt;=92,"03 Expires in 6 months",(N3474-TODAY())&gt;=31,"02 Expires in 3 months",(N3474-TODAY())&gt;=0,"01 Expires in 30 days",(N3474-TODAY())&gt;=-31,"01 Expired last 30 days",(N3474-TODAY())&gt;=-92,"02 Expired last 3 months",(N3474-TODAY())&gt;=-183,"03 Expired last 6 months",(N3474-TODAY())&gt;=-365,"04 Expired last 12 months",(N3474-TODAY())&gt;=-547,"05 Expired last 18 months",TRUE,"06 Expired over 18 months")</f>
        <v>04 Expires in 12 months</v>
      </c>
      <c r="Q3474" s="104">
        <v>0</v>
      </c>
      <c r="R3474" s="98">
        <f t="shared" si="696"/>
        <v>0</v>
      </c>
      <c r="S3474" s="88" t="str" cm="1">
        <f t="array" ref="S3474">_xlfn.IFS(R3474&gt;5000000,"Gold",R3474&gt;=500000,"Silver",R3474&gt;30000,"Bronze",TRUE,"Transactional")</f>
        <v>Transactional</v>
      </c>
      <c r="T3474" s="26"/>
      <c r="U3474" s="101"/>
      <c r="V3474" s="101"/>
      <c r="W3474" s="77" t="str">
        <f t="shared" si="692"/>
        <v>No</v>
      </c>
      <c r="X3474" s="77" t="str">
        <f>IFERROR(_xlfn.XLOOKUP(J3474&amp;"||"&amp;K3474,'Mapping Ref.'!$J$2:$J$538,'Mapping Ref.'!$K$2:$K$538),"")</f>
        <v>Corporate</v>
      </c>
      <c r="Y3474" s="77" t="str" cm="1">
        <f t="array" ref="Y3474">_xlfn.IFS(R3474&gt;2000000,"For Publication",R3474&gt;100000,"PID",R3474&gt;30000,"RFQ",TRUE,"Transactional")</f>
        <v>Transactional</v>
      </c>
      <c r="Z3474" s="111" t="s">
        <v>2277</v>
      </c>
      <c r="AA3474" s="111">
        <v>0</v>
      </c>
      <c r="AB3474" s="111">
        <v>0</v>
      </c>
      <c r="AC3474" s="114">
        <v>46119</v>
      </c>
      <c r="AD3474" s="111" t="s">
        <v>661</v>
      </c>
      <c r="AE3474" s="111" t="s">
        <v>9732</v>
      </c>
      <c r="AF3474" s="111" t="s">
        <v>60</v>
      </c>
      <c r="AG3474" s="111" t="s">
        <v>60</v>
      </c>
      <c r="AH3474" s="111" t="s">
        <v>60</v>
      </c>
      <c r="AI3474" s="111">
        <v>7320317</v>
      </c>
      <c r="AJ3474" s="111" t="s">
        <v>60</v>
      </c>
      <c r="AK3474" s="111" t="s">
        <v>76</v>
      </c>
      <c r="AL3474" s="111" t="s">
        <v>123</v>
      </c>
      <c r="AM3474" s="111" t="s">
        <v>60</v>
      </c>
      <c r="AN3474" s="111" t="s">
        <v>59</v>
      </c>
      <c r="AO3474" s="111">
        <v>0</v>
      </c>
      <c r="AP3474" s="111" t="s">
        <v>8471</v>
      </c>
      <c r="AQ3474" s="111" t="s">
        <v>13942</v>
      </c>
      <c r="AR3474" s="111" t="s">
        <v>13943</v>
      </c>
      <c r="AS3474" s="89">
        <f t="shared" si="695"/>
        <v>12</v>
      </c>
      <c r="AT3474" s="24" t="s">
        <v>4979</v>
      </c>
    </row>
    <row r="3475" spans="1:46" x14ac:dyDescent="0.5">
      <c r="A3475" s="24">
        <v>3666</v>
      </c>
      <c r="B3475" s="24"/>
      <c r="C3475" s="24"/>
      <c r="D3475" s="111" t="s">
        <v>13944</v>
      </c>
      <c r="E3475" s="111" t="s">
        <v>13945</v>
      </c>
      <c r="F3475" s="77" t="str">
        <f t="shared" si="691"/>
        <v>VP AV Ltd</v>
      </c>
      <c r="G3475" s="111" t="s">
        <v>13946</v>
      </c>
      <c r="H3475" s="111" t="s">
        <v>13947</v>
      </c>
      <c r="I3475" s="111" t="s">
        <v>13947</v>
      </c>
      <c r="J3475" s="111" t="s">
        <v>52</v>
      </c>
      <c r="K3475" s="111" t="s">
        <v>13948</v>
      </c>
      <c r="L3475" s="114">
        <v>46080</v>
      </c>
      <c r="M3475" s="114">
        <v>47177</v>
      </c>
      <c r="N3475" s="81">
        <f t="shared" si="693"/>
        <v>47907</v>
      </c>
      <c r="O3475" s="81" t="str">
        <f t="shared" ca="1" si="694"/>
        <v>Live</v>
      </c>
      <c r="P3475" s="81" t="str" cm="1">
        <f t="array" aca="1" ref="P3475" ca="1">_xlfn.IFS((N3475-TODAY())&gt;=547,"06 Expires over 18 months",(N3475-TODAY())&gt;=365,"05 Expires in 18 months",(N3475-TODAY())&gt;=183,"04 Expires in 12 months",(N3475-TODAY())&gt;=92,"03 Expires in 6 months",(N3475-TODAY())&gt;=31,"02 Expires in 3 months",(N3475-TODAY())&gt;=0,"01 Expires in 30 days",(N3475-TODAY())&gt;=-31,"01 Expired last 30 days",(N3475-TODAY())&gt;=-92,"02 Expired last 3 months",(N3475-TODAY())&gt;=-183,"03 Expired last 6 months",(N3475-TODAY())&gt;=-365,"04 Expired last 12 months",(N3475-TODAY())&gt;=-547,"05 Expired last 18 months",TRUE,"06 Expired over 18 months")</f>
        <v>06 Expires over 18 months</v>
      </c>
      <c r="Q3475" s="104">
        <v>16350</v>
      </c>
      <c r="R3475" s="98">
        <f t="shared" si="696"/>
        <v>81750</v>
      </c>
      <c r="S3475" s="88" t="str" cm="1">
        <f t="array" ref="S3475">_xlfn.IFS(R3475&gt;5000000,"Gold",R3475&gt;=500000,"Silver",R3475&gt;30000,"Bronze",TRUE,"Transactional")</f>
        <v>Bronze</v>
      </c>
      <c r="T3475" s="26"/>
      <c r="U3475" s="101"/>
      <c r="V3475" s="101"/>
      <c r="W3475" s="77" t="str">
        <f t="shared" si="692"/>
        <v>Yes</v>
      </c>
      <c r="X3475" s="77" t="str">
        <f>IFERROR(_xlfn.XLOOKUP(J3475&amp;"||"&amp;K3475,'Mapping Ref.'!$J$2:$J$538,'Mapping Ref.'!$K$2:$K$538),"")</f>
        <v>Corporate</v>
      </c>
      <c r="Y3475" s="77" t="str" cm="1">
        <f t="array" ref="Y3475">_xlfn.IFS(R3475&gt;2000000,"For Publication",R3475&gt;100000,"PID",R3475&gt;30000,"RFQ",TRUE,"Transactional")</f>
        <v>RFQ</v>
      </c>
      <c r="Z3475" s="111" t="s">
        <v>8586</v>
      </c>
      <c r="AA3475" s="111">
        <v>36</v>
      </c>
      <c r="AB3475" s="111">
        <v>24</v>
      </c>
      <c r="AC3475" s="114">
        <v>46119</v>
      </c>
      <c r="AD3475" s="111" t="s">
        <v>58</v>
      </c>
      <c r="AE3475" s="111" t="s">
        <v>13949</v>
      </c>
      <c r="AF3475" s="111" t="s">
        <v>60</v>
      </c>
      <c r="AG3475" s="111" t="s">
        <v>59</v>
      </c>
      <c r="AH3475" s="111" t="s">
        <v>60</v>
      </c>
      <c r="AI3475" s="111">
        <v>2095600</v>
      </c>
      <c r="AJ3475" s="111" t="s">
        <v>60</v>
      </c>
      <c r="AK3475" s="111" t="s">
        <v>750</v>
      </c>
      <c r="AL3475" s="111" t="s">
        <v>8722</v>
      </c>
      <c r="AM3475" s="111" t="s">
        <v>59</v>
      </c>
      <c r="AN3475" s="111" t="s">
        <v>59</v>
      </c>
      <c r="AO3475" s="111">
        <v>0</v>
      </c>
      <c r="AP3475" s="111"/>
      <c r="AQ3475" s="111" t="s">
        <v>13950</v>
      </c>
      <c r="AR3475" s="111" t="s">
        <v>13951</v>
      </c>
      <c r="AS3475" s="89">
        <f t="shared" si="695"/>
        <v>60</v>
      </c>
      <c r="AT3475" s="24"/>
    </row>
    <row r="3476" spans="1:46" x14ac:dyDescent="0.5">
      <c r="A3476" s="24">
        <v>3667</v>
      </c>
      <c r="B3476" s="24"/>
      <c r="C3476" s="24"/>
      <c r="D3476" s="111" t="s">
        <v>13952</v>
      </c>
      <c r="E3476" s="111" t="s">
        <v>13953</v>
      </c>
      <c r="F3476" s="77" t="str">
        <f t="shared" si="691"/>
        <v>MORGAN SINDALL CONSTRUCTION &amp; INFRASTRUCTURE LTD</v>
      </c>
      <c r="G3476" s="111" t="s">
        <v>11549</v>
      </c>
      <c r="H3476" s="111" t="s">
        <v>784</v>
      </c>
      <c r="I3476" s="111" t="s">
        <v>1128</v>
      </c>
      <c r="J3476" s="111" t="s">
        <v>321</v>
      </c>
      <c r="K3476" s="111" t="s">
        <v>3201</v>
      </c>
      <c r="L3476" s="114">
        <v>46097</v>
      </c>
      <c r="M3476" s="114">
        <v>46720</v>
      </c>
      <c r="N3476" s="81">
        <f t="shared" si="693"/>
        <v>46720</v>
      </c>
      <c r="O3476" s="81" t="str">
        <f t="shared" ca="1" si="694"/>
        <v>Live</v>
      </c>
      <c r="P3476" s="81" t="str" cm="1">
        <f t="array" aca="1" ref="P3476" ca="1">_xlfn.IFS((N3476-TODAY())&gt;=547,"06 Expires over 18 months",(N3476-TODAY())&gt;=365,"05 Expires in 18 months",(N3476-TODAY())&gt;=183,"04 Expires in 12 months",(N3476-TODAY())&gt;=92,"03 Expires in 6 months",(N3476-TODAY())&gt;=31,"02 Expires in 3 months",(N3476-TODAY())&gt;=0,"01 Expires in 30 days",(N3476-TODAY())&gt;=-31,"01 Expired last 30 days",(N3476-TODAY())&gt;=-92,"02 Expired last 3 months",(N3476-TODAY())&gt;=-183,"03 Expired last 6 months",(N3476-TODAY())&gt;=-365,"04 Expired last 12 months",(N3476-TODAY())&gt;=-547,"05 Expired last 18 months",TRUE,"06 Expired over 18 months")</f>
        <v>05 Expires in 18 months</v>
      </c>
      <c r="Q3476" s="104">
        <v>0</v>
      </c>
      <c r="R3476" s="98">
        <f t="shared" si="696"/>
        <v>0</v>
      </c>
      <c r="S3476" s="88" t="str" cm="1">
        <f t="array" ref="S3476">_xlfn.IFS(R3476&gt;5000000,"Gold",R3476&gt;=500000,"Silver",R3476&gt;30000,"Bronze",TRUE,"Transactional")</f>
        <v>Transactional</v>
      </c>
      <c r="T3476" s="26"/>
      <c r="U3476" s="101"/>
      <c r="V3476" s="101"/>
      <c r="W3476" s="77" t="str">
        <f t="shared" si="692"/>
        <v>No</v>
      </c>
      <c r="X3476" s="77" t="str">
        <f>IFERROR(_xlfn.XLOOKUP(J3476&amp;"||"&amp;K3476,'Mapping Ref.'!$J$2:$J$538,'Mapping Ref.'!$K$2:$K$538),"")</f>
        <v>Corporate</v>
      </c>
      <c r="Y3476" s="77" t="str" cm="1">
        <f t="array" ref="Y3476">_xlfn.IFS(R3476&gt;2000000,"For Publication",R3476&gt;100000,"PID",R3476&gt;30000,"RFQ",TRUE,"Transactional")</f>
        <v>Transactional</v>
      </c>
      <c r="Z3476" s="111" t="s">
        <v>2277</v>
      </c>
      <c r="AA3476" s="111">
        <v>0</v>
      </c>
      <c r="AB3476" s="111">
        <v>0</v>
      </c>
      <c r="AC3476" s="114">
        <v>46119</v>
      </c>
      <c r="AD3476" s="111" t="s">
        <v>661</v>
      </c>
      <c r="AE3476" s="111" t="s">
        <v>12586</v>
      </c>
      <c r="AF3476" s="111" t="s">
        <v>60</v>
      </c>
      <c r="AG3476" s="111" t="s">
        <v>60</v>
      </c>
      <c r="AH3476" s="111" t="s">
        <v>60</v>
      </c>
      <c r="AI3476" s="111">
        <v>4273754</v>
      </c>
      <c r="AJ3476" s="111" t="s">
        <v>60</v>
      </c>
      <c r="AK3476" s="111" t="s">
        <v>76</v>
      </c>
      <c r="AL3476" s="111" t="s">
        <v>123</v>
      </c>
      <c r="AM3476" s="111" t="s">
        <v>60</v>
      </c>
      <c r="AN3476" s="111" t="s">
        <v>59</v>
      </c>
      <c r="AO3476" s="111">
        <v>0</v>
      </c>
      <c r="AP3476" s="111" t="s">
        <v>8471</v>
      </c>
      <c r="AQ3476" s="111" t="s">
        <v>11547</v>
      </c>
      <c r="AR3476" s="111" t="s">
        <v>13198</v>
      </c>
      <c r="AS3476" s="89">
        <f t="shared" si="695"/>
        <v>20</v>
      </c>
      <c r="AT3476" s="24" t="s">
        <v>11549</v>
      </c>
    </row>
    <row r="3477" spans="1:46" x14ac:dyDescent="0.5">
      <c r="A3477" s="24">
        <v>3668</v>
      </c>
      <c r="B3477" s="24"/>
      <c r="C3477" s="24"/>
      <c r="D3477" s="111" t="s">
        <v>13954</v>
      </c>
      <c r="E3477" s="111" t="s">
        <v>13955</v>
      </c>
      <c r="F3477" s="77" t="str">
        <f t="shared" si="691"/>
        <v>Southern Electric Power Distribution plc</v>
      </c>
      <c r="G3477" s="111" t="s">
        <v>13956</v>
      </c>
      <c r="H3477" s="111" t="s">
        <v>784</v>
      </c>
      <c r="I3477" s="111" t="s">
        <v>1128</v>
      </c>
      <c r="J3477" s="111" t="s">
        <v>321</v>
      </c>
      <c r="K3477" s="111" t="s">
        <v>3201</v>
      </c>
      <c r="L3477" s="114">
        <v>45959</v>
      </c>
      <c r="M3477" s="114">
        <v>46323</v>
      </c>
      <c r="N3477" s="81">
        <f t="shared" si="693"/>
        <v>46323</v>
      </c>
      <c r="O3477" s="81" t="str">
        <f t="shared" ca="1" si="694"/>
        <v>Live</v>
      </c>
      <c r="P3477" s="81" t="str" cm="1">
        <f t="array" aca="1" ref="P3477" ca="1">_xlfn.IFS((N3477-TODAY())&gt;=547,"06 Expires over 18 months",(N3477-TODAY())&gt;=365,"05 Expires in 18 months",(N3477-TODAY())&gt;=183,"04 Expires in 12 months",(N3477-TODAY())&gt;=92,"03 Expires in 6 months",(N3477-TODAY())&gt;=31,"02 Expires in 3 months",(N3477-TODAY())&gt;=0,"01 Expires in 30 days",(N3477-TODAY())&gt;=-31,"01 Expired last 30 days",(N3477-TODAY())&gt;=-92,"02 Expired last 3 months",(N3477-TODAY())&gt;=-183,"03 Expired last 6 months",(N3477-TODAY())&gt;=-365,"04 Expired last 12 months",(N3477-TODAY())&gt;=-547,"05 Expired last 18 months",TRUE,"06 Expired over 18 months")</f>
        <v>02 Expires in 3 months</v>
      </c>
      <c r="Q3477" s="104">
        <v>0</v>
      </c>
      <c r="R3477" s="98">
        <f t="shared" si="696"/>
        <v>0</v>
      </c>
      <c r="S3477" s="88" t="str" cm="1">
        <f t="array" ref="S3477">_xlfn.IFS(R3477&gt;5000000,"Gold",R3477&gt;=500000,"Silver",R3477&gt;30000,"Bronze",TRUE,"Transactional")</f>
        <v>Transactional</v>
      </c>
      <c r="T3477" s="26"/>
      <c r="U3477" s="101"/>
      <c r="V3477" s="101"/>
      <c r="W3477" s="77" t="str">
        <f t="shared" si="692"/>
        <v>No</v>
      </c>
      <c r="X3477" s="77" t="str">
        <f>IFERROR(_xlfn.XLOOKUP(J3477&amp;"||"&amp;K3477,'Mapping Ref.'!$J$2:$J$538,'Mapping Ref.'!$K$2:$K$538),"")</f>
        <v>Corporate</v>
      </c>
      <c r="Y3477" s="77" t="str" cm="1">
        <f t="array" ref="Y3477">_xlfn.IFS(R3477&gt;2000000,"For Publication",R3477&gt;100000,"PID",R3477&gt;30000,"RFQ",TRUE,"Transactional")</f>
        <v>Transactional</v>
      </c>
      <c r="Z3477" s="111" t="s">
        <v>2277</v>
      </c>
      <c r="AA3477" s="111">
        <v>0</v>
      </c>
      <c r="AB3477" s="111">
        <v>0</v>
      </c>
      <c r="AC3477" s="114">
        <v>46119</v>
      </c>
      <c r="AD3477" s="111" t="s">
        <v>661</v>
      </c>
      <c r="AE3477" s="111" t="s">
        <v>9432</v>
      </c>
      <c r="AF3477" s="111" t="s">
        <v>60</v>
      </c>
      <c r="AG3477" s="111" t="s">
        <v>60</v>
      </c>
      <c r="AH3477" s="111" t="s">
        <v>60</v>
      </c>
      <c r="AI3477" s="111">
        <v>4094290</v>
      </c>
      <c r="AJ3477" s="111" t="s">
        <v>59</v>
      </c>
      <c r="AK3477" s="111" t="s">
        <v>101</v>
      </c>
      <c r="AL3477" s="111" t="s">
        <v>70</v>
      </c>
      <c r="AM3477" s="111" t="s">
        <v>60</v>
      </c>
      <c r="AN3477" s="111" t="s">
        <v>59</v>
      </c>
      <c r="AO3477" s="111">
        <v>0</v>
      </c>
      <c r="AP3477" s="111" t="s">
        <v>8471</v>
      </c>
      <c r="AQ3477" s="111" t="s">
        <v>13051</v>
      </c>
      <c r="AR3477" s="111" t="s">
        <v>13052</v>
      </c>
      <c r="AS3477" s="89">
        <f t="shared" si="695"/>
        <v>11</v>
      </c>
      <c r="AT3477" s="24"/>
    </row>
    <row r="3478" spans="1:46" x14ac:dyDescent="0.5">
      <c r="A3478" s="24">
        <v>3669</v>
      </c>
      <c r="B3478" s="24"/>
      <c r="C3478" s="24"/>
      <c r="D3478" s="111" t="s">
        <v>13957</v>
      </c>
      <c r="E3478" s="111" t="s">
        <v>13958</v>
      </c>
      <c r="F3478" s="77" t="str">
        <f t="shared" si="691"/>
        <v>PA FINLAY &amp; CO LTD</v>
      </c>
      <c r="G3478" s="111" t="s">
        <v>9540</v>
      </c>
      <c r="H3478" s="111" t="s">
        <v>784</v>
      </c>
      <c r="I3478" s="111" t="s">
        <v>1128</v>
      </c>
      <c r="J3478" s="111" t="s">
        <v>321</v>
      </c>
      <c r="K3478" s="111" t="s">
        <v>3201</v>
      </c>
      <c r="L3478" s="114">
        <v>46125</v>
      </c>
      <c r="M3478" s="114">
        <v>46164</v>
      </c>
      <c r="N3478" s="81">
        <f t="shared" si="693"/>
        <v>46164</v>
      </c>
      <c r="O3478" s="81" t="str">
        <f t="shared" ca="1" si="694"/>
        <v>Expired</v>
      </c>
      <c r="P3478" s="81" t="str" cm="1">
        <f t="array" aca="1" ref="P3478" ca="1">_xlfn.IFS((N3478-TODAY())&gt;=547,"06 Expires over 18 months",(N3478-TODAY())&gt;=365,"05 Expires in 18 months",(N3478-TODAY())&gt;=183,"04 Expires in 12 months",(N3478-TODAY())&gt;=92,"03 Expires in 6 months",(N3478-TODAY())&gt;=31,"02 Expires in 3 months",(N3478-TODAY())&gt;=0,"01 Expires in 30 days",(N3478-TODAY())&gt;=-31,"01 Expired last 30 days",(N3478-TODAY())&gt;=-92,"02 Expired last 3 months",(N3478-TODAY())&gt;=-183,"03 Expired last 6 months",(N3478-TODAY())&gt;=-365,"04 Expired last 12 months",(N3478-TODAY())&gt;=-547,"05 Expired last 18 months",TRUE,"06 Expired over 18 months")</f>
        <v>03 Expired last 6 months</v>
      </c>
      <c r="Q3478" s="104">
        <v>0</v>
      </c>
      <c r="R3478" s="98">
        <f t="shared" si="696"/>
        <v>0</v>
      </c>
      <c r="S3478" s="88" t="str" cm="1">
        <f t="array" ref="S3478">_xlfn.IFS(R3478&gt;5000000,"Gold",R3478&gt;=500000,"Silver",R3478&gt;30000,"Bronze",TRUE,"Transactional")</f>
        <v>Transactional</v>
      </c>
      <c r="T3478" s="26"/>
      <c r="U3478" s="101"/>
      <c r="V3478" s="101"/>
      <c r="W3478" s="77" t="str">
        <f t="shared" si="692"/>
        <v>No</v>
      </c>
      <c r="X3478" s="77" t="str">
        <f>IFERROR(_xlfn.XLOOKUP(J3478&amp;"||"&amp;K3478,'Mapping Ref.'!$J$2:$J$538,'Mapping Ref.'!$K$2:$K$538),"")</f>
        <v>Corporate</v>
      </c>
      <c r="Y3478" s="77" t="str" cm="1">
        <f t="array" ref="Y3478">_xlfn.IFS(R3478&gt;2000000,"For Publication",R3478&gt;100000,"PID",R3478&gt;30000,"RFQ",TRUE,"Transactional")</f>
        <v>Transactional</v>
      </c>
      <c r="Z3478" s="111" t="s">
        <v>2277</v>
      </c>
      <c r="AA3478" s="111">
        <v>0</v>
      </c>
      <c r="AB3478" s="111">
        <v>0</v>
      </c>
      <c r="AC3478" s="114">
        <v>46119</v>
      </c>
      <c r="AD3478" s="111" t="s">
        <v>661</v>
      </c>
      <c r="AE3478" s="111" t="s">
        <v>13959</v>
      </c>
      <c r="AF3478" s="111" t="s">
        <v>60</v>
      </c>
      <c r="AG3478" s="111" t="s">
        <v>60</v>
      </c>
      <c r="AH3478" s="111" t="s">
        <v>60</v>
      </c>
      <c r="AI3478" s="111">
        <v>988222</v>
      </c>
      <c r="AJ3478" s="111" t="s">
        <v>60</v>
      </c>
      <c r="AK3478" s="111" t="s">
        <v>76</v>
      </c>
      <c r="AL3478" s="111" t="s">
        <v>123</v>
      </c>
      <c r="AM3478" s="111" t="s">
        <v>60</v>
      </c>
      <c r="AN3478" s="111" t="s">
        <v>59</v>
      </c>
      <c r="AO3478" s="111">
        <v>0</v>
      </c>
      <c r="AP3478" s="111" t="s">
        <v>8471</v>
      </c>
      <c r="AQ3478" s="111" t="s">
        <v>12088</v>
      </c>
      <c r="AR3478" s="111" t="s">
        <v>13960</v>
      </c>
      <c r="AS3478" s="89">
        <f t="shared" si="695"/>
        <v>1</v>
      </c>
      <c r="AT3478" s="24" t="s">
        <v>9540</v>
      </c>
    </row>
    <row r="3479" spans="1:46" x14ac:dyDescent="0.5">
      <c r="A3479" s="24">
        <v>3670</v>
      </c>
      <c r="B3479" s="24"/>
      <c r="C3479" s="24"/>
      <c r="D3479" s="111" t="s">
        <v>13961</v>
      </c>
      <c r="E3479" s="111" t="s">
        <v>13962</v>
      </c>
      <c r="F3479" s="77" t="str">
        <f t="shared" si="691"/>
        <v>SSC Secure Transport Ltd</v>
      </c>
      <c r="G3479" s="111" t="s">
        <v>13963</v>
      </c>
      <c r="H3479" s="111" t="s">
        <v>13964</v>
      </c>
      <c r="I3479" s="111" t="s">
        <v>13964</v>
      </c>
      <c r="J3479" s="111" t="s">
        <v>190</v>
      </c>
      <c r="K3479" s="111" t="s">
        <v>13384</v>
      </c>
      <c r="L3479" s="114">
        <v>46094</v>
      </c>
      <c r="M3479" s="114">
        <v>46824</v>
      </c>
      <c r="N3479" s="81">
        <f t="shared" si="693"/>
        <v>47554</v>
      </c>
      <c r="O3479" s="81" t="str">
        <f t="shared" ca="1" si="694"/>
        <v>Live</v>
      </c>
      <c r="P3479" s="81" t="str" cm="1">
        <f t="array" aca="1" ref="P3479" ca="1">_xlfn.IFS((N3479-TODAY())&gt;=547,"06 Expires over 18 months",(N3479-TODAY())&gt;=365,"05 Expires in 18 months",(N3479-TODAY())&gt;=183,"04 Expires in 12 months",(N3479-TODAY())&gt;=92,"03 Expires in 6 months",(N3479-TODAY())&gt;=31,"02 Expires in 3 months",(N3479-TODAY())&gt;=0,"01 Expires in 30 days",(N3479-TODAY())&gt;=-31,"01 Expired last 30 days",(N3479-TODAY())&gt;=-92,"02 Expired last 3 months",(N3479-TODAY())&gt;=-183,"03 Expired last 6 months",(N3479-TODAY())&gt;=-365,"04 Expired last 12 months",(N3479-TODAY())&gt;=-547,"05 Expired last 18 months",TRUE,"06 Expired over 18 months")</f>
        <v>06 Expires over 18 months</v>
      </c>
      <c r="Q3479" s="104">
        <v>4999</v>
      </c>
      <c r="R3479" s="98">
        <f t="shared" si="696"/>
        <v>19579.416666666668</v>
      </c>
      <c r="S3479" s="88" t="str" cm="1">
        <f t="array" ref="S3479">_xlfn.IFS(R3479&gt;5000000,"Gold",R3479&gt;=500000,"Silver",R3479&gt;30000,"Bronze",TRUE,"Transactional")</f>
        <v>Transactional</v>
      </c>
      <c r="T3479" s="26"/>
      <c r="U3479" s="101"/>
      <c r="V3479" s="101"/>
      <c r="W3479" s="77" t="str">
        <f t="shared" si="692"/>
        <v>Yes</v>
      </c>
      <c r="X3479" s="77" t="str">
        <f>IFERROR(_xlfn.XLOOKUP(J3479&amp;"||"&amp;K3479,'Mapping Ref.'!$J$2:$J$538,'Mapping Ref.'!$K$2:$K$538),"")</f>
        <v>Childrens &amp; Adults</v>
      </c>
      <c r="Y3479" s="77" t="str" cm="1">
        <f t="array" ref="Y3479">_xlfn.IFS(R3479&gt;2000000,"For Publication",R3479&gt;100000,"PID",R3479&gt;30000,"RFQ",TRUE,"Transactional")</f>
        <v>Transactional</v>
      </c>
      <c r="Z3479" s="111" t="s">
        <v>8586</v>
      </c>
      <c r="AA3479" s="111">
        <v>24</v>
      </c>
      <c r="AB3479" s="111">
        <v>24</v>
      </c>
      <c r="AC3479" s="114">
        <v>46121</v>
      </c>
      <c r="AD3479" s="111" t="s">
        <v>58</v>
      </c>
      <c r="AE3479" s="111">
        <v>0</v>
      </c>
      <c r="AF3479" s="111" t="s">
        <v>60</v>
      </c>
      <c r="AG3479" s="111" t="s">
        <v>60</v>
      </c>
      <c r="AH3479" s="111" t="s">
        <v>60</v>
      </c>
      <c r="AI3479" s="111">
        <v>8556755</v>
      </c>
      <c r="AJ3479" s="111" t="s">
        <v>60</v>
      </c>
      <c r="AK3479" s="111" t="s">
        <v>101</v>
      </c>
      <c r="AL3479" s="111" t="s">
        <v>70</v>
      </c>
      <c r="AM3479" s="111" t="s">
        <v>60</v>
      </c>
      <c r="AN3479" s="111" t="s">
        <v>59</v>
      </c>
      <c r="AO3479" s="111">
        <v>0</v>
      </c>
      <c r="AP3479" s="111"/>
      <c r="AQ3479" s="111" t="s">
        <v>13965</v>
      </c>
      <c r="AR3479" s="111" t="s">
        <v>13966</v>
      </c>
      <c r="AS3479" s="89">
        <f t="shared" si="695"/>
        <v>47</v>
      </c>
      <c r="AT3479" s="24"/>
    </row>
    <row r="3480" spans="1:46" x14ac:dyDescent="0.5">
      <c r="A3480" s="24">
        <v>3671</v>
      </c>
      <c r="B3480" s="24"/>
      <c r="C3480" s="24"/>
      <c r="D3480" s="111" t="s">
        <v>13967</v>
      </c>
      <c r="E3480" s="111" t="s">
        <v>12366</v>
      </c>
      <c r="F3480" s="77" t="str">
        <f t="shared" si="691"/>
        <v>Dr Marc Lyall C/O Forensic Psychiatry Chambers</v>
      </c>
      <c r="G3480" s="111" t="s">
        <v>13967</v>
      </c>
      <c r="H3480" s="111" t="s">
        <v>11960</v>
      </c>
      <c r="I3480" s="111" t="s">
        <v>11960</v>
      </c>
      <c r="J3480" s="111" t="s">
        <v>52</v>
      </c>
      <c r="K3480" s="111" t="s">
        <v>822</v>
      </c>
      <c r="L3480" s="114">
        <v>46122</v>
      </c>
      <c r="M3480" s="114"/>
      <c r="N3480" s="81"/>
      <c r="O3480" s="81" t="s">
        <v>712</v>
      </c>
      <c r="P3480" s="81"/>
      <c r="Q3480" s="104">
        <v>0</v>
      </c>
      <c r="R3480" s="98">
        <f t="shared" si="696"/>
        <v>0</v>
      </c>
      <c r="S3480" s="88" t="str" cm="1">
        <f t="array" ref="S3480">_xlfn.IFS(R3480&gt;5000000,"Gold",R3480&gt;=500000,"Silver",R3480&gt;30000,"Bronze",TRUE,"Transactional")</f>
        <v>Transactional</v>
      </c>
      <c r="T3480" s="26"/>
      <c r="U3480" s="101"/>
      <c r="V3480" s="101"/>
      <c r="W3480" s="77" t="str">
        <f t="shared" si="692"/>
        <v>Yes</v>
      </c>
      <c r="X3480" s="77" t="str">
        <f>IFERROR(_xlfn.XLOOKUP(J3480&amp;"||"&amp;K3480,'Mapping Ref.'!$J$2:$J$538,'Mapping Ref.'!$K$2:$K$538),"")</f>
        <v>Corporate</v>
      </c>
      <c r="Y3480" s="77" t="str" cm="1">
        <f t="array" ref="Y3480">_xlfn.IFS(R3480&gt;2000000,"For Publication",R3480&gt;100000,"PID",R3480&gt;30000,"RFQ",TRUE,"Transactional")</f>
        <v>Transactional</v>
      </c>
      <c r="Z3480" s="111" t="s">
        <v>8586</v>
      </c>
      <c r="AA3480" s="111">
        <v>80</v>
      </c>
      <c r="AB3480" s="111">
        <v>80</v>
      </c>
      <c r="AC3480" s="114">
        <v>46122</v>
      </c>
      <c r="AD3480" s="111" t="s">
        <v>58</v>
      </c>
      <c r="AE3480" s="111" t="s">
        <v>8681</v>
      </c>
      <c r="AF3480" s="111" t="s">
        <v>59</v>
      </c>
      <c r="AG3480" s="111" t="s">
        <v>59</v>
      </c>
      <c r="AH3480" s="111" t="s">
        <v>60</v>
      </c>
      <c r="AI3480" s="111" t="s">
        <v>8681</v>
      </c>
      <c r="AJ3480" s="111" t="s">
        <v>59</v>
      </c>
      <c r="AK3480" s="111" t="s">
        <v>101</v>
      </c>
      <c r="AL3480" s="111" t="s">
        <v>70</v>
      </c>
      <c r="AM3480" s="111" t="s">
        <v>59</v>
      </c>
      <c r="AN3480" s="111" t="s">
        <v>8471</v>
      </c>
      <c r="AO3480" s="111">
        <v>0</v>
      </c>
      <c r="AP3480" s="111"/>
      <c r="AQ3480" s="111" t="s">
        <v>13968</v>
      </c>
      <c r="AR3480" s="111" t="s">
        <v>13969</v>
      </c>
      <c r="AS3480" s="89">
        <v>0</v>
      </c>
      <c r="AT3480" s="24"/>
    </row>
    <row r="3481" spans="1:46" x14ac:dyDescent="0.5">
      <c r="A3481" s="24">
        <v>3672</v>
      </c>
      <c r="B3481" s="24"/>
      <c r="C3481" s="24"/>
      <c r="D3481" s="111" t="s">
        <v>13970</v>
      </c>
      <c r="E3481" s="111" t="s">
        <v>13971</v>
      </c>
      <c r="F3481" s="77" t="str">
        <f t="shared" si="691"/>
        <v>GROUNDWORK LONDON</v>
      </c>
      <c r="G3481" s="111" t="s">
        <v>13972</v>
      </c>
      <c r="H3481" s="111" t="s">
        <v>13973</v>
      </c>
      <c r="I3481" s="111" t="s">
        <v>13039</v>
      </c>
      <c r="J3481" s="111" t="s">
        <v>107</v>
      </c>
      <c r="K3481" s="111" t="s">
        <v>6953</v>
      </c>
      <c r="L3481" s="114">
        <v>46113</v>
      </c>
      <c r="M3481" s="114">
        <v>46843</v>
      </c>
      <c r="N3481" s="81">
        <f t="shared" ref="N3481:N3512" si="697">EDATE(M3481,AB3481)</f>
        <v>47208</v>
      </c>
      <c r="O3481" s="81" t="str">
        <f t="shared" ref="O3481:O3512" ca="1" si="698">IF(N3481&lt;TODAY(),"Expired","Live")</f>
        <v>Live</v>
      </c>
      <c r="P3481" s="81" t="str" cm="1">
        <f t="array" aca="1" ref="P3481" ca="1">_xlfn.IFS((N3481-TODAY())&gt;=547,"06 Expires over 18 months",(N3481-TODAY())&gt;=365,"05 Expires in 18 months",(N3481-TODAY())&gt;=183,"04 Expires in 12 months",(N3481-TODAY())&gt;=92,"03 Expires in 6 months",(N3481-TODAY())&gt;=31,"02 Expires in 3 months",(N3481-TODAY())&gt;=0,"01 Expires in 30 days",(N3481-TODAY())&gt;=-31,"01 Expired last 30 days",(N3481-TODAY())&gt;=-92,"02 Expired last 3 months",(N3481-TODAY())&gt;=-183,"03 Expired last 6 months",(N3481-TODAY())&gt;=-365,"04 Expired last 12 months",(N3481-TODAY())&gt;=-547,"05 Expired last 18 months",TRUE,"06 Expired over 18 months")</f>
        <v>06 Expires over 18 months</v>
      </c>
      <c r="Q3481" s="104">
        <v>103000</v>
      </c>
      <c r="R3481" s="98">
        <f t="shared" si="696"/>
        <v>300416.66666666669</v>
      </c>
      <c r="S3481" s="88" t="str" cm="1">
        <f t="array" ref="S3481">_xlfn.IFS(R3481&gt;5000000,"Gold",R3481&gt;=500000,"Silver",R3481&gt;30000,"Bronze",TRUE,"Transactional")</f>
        <v>Bronze</v>
      </c>
      <c r="T3481" s="26"/>
      <c r="U3481" s="101"/>
      <c r="V3481" s="101"/>
      <c r="W3481" s="77" t="str">
        <f t="shared" si="692"/>
        <v>Yes</v>
      </c>
      <c r="X3481" s="77" t="str">
        <f>IFERROR(_xlfn.XLOOKUP(J3481&amp;"||"&amp;K3481,'Mapping Ref.'!$J$2:$J$538,'Mapping Ref.'!$K$2:$K$538),"")</f>
        <v>Construction &amp; Estates</v>
      </c>
      <c r="Y3481" s="77" t="str" cm="1">
        <f t="array" ref="Y3481">_xlfn.IFS(R3481&gt;2000000,"For Publication",R3481&gt;100000,"PID",R3481&gt;30000,"RFQ",TRUE,"Transactional")</f>
        <v>PID</v>
      </c>
      <c r="Z3481" s="111" t="s">
        <v>2277</v>
      </c>
      <c r="AA3481" s="111">
        <v>24</v>
      </c>
      <c r="AB3481" s="111">
        <v>12</v>
      </c>
      <c r="AC3481" s="114">
        <v>46125</v>
      </c>
      <c r="AD3481" s="111" t="s">
        <v>326</v>
      </c>
      <c r="AE3481" s="111">
        <v>881</v>
      </c>
      <c r="AF3481" s="111" t="s">
        <v>60</v>
      </c>
      <c r="AG3481" s="111" t="s">
        <v>59</v>
      </c>
      <c r="AH3481" s="111" t="s">
        <v>60</v>
      </c>
      <c r="AI3481" s="111">
        <v>4212532</v>
      </c>
      <c r="AJ3481" s="111" t="s">
        <v>60</v>
      </c>
      <c r="AK3481" s="111" t="s">
        <v>750</v>
      </c>
      <c r="AL3481" s="111" t="s">
        <v>70</v>
      </c>
      <c r="AM3481" s="111" t="s">
        <v>60</v>
      </c>
      <c r="AN3481" s="111" t="s">
        <v>59</v>
      </c>
      <c r="AO3481" s="111">
        <v>0</v>
      </c>
      <c r="AP3481" s="111"/>
      <c r="AQ3481" s="111" t="s">
        <v>13974</v>
      </c>
      <c r="AR3481" s="111" t="s">
        <v>13975</v>
      </c>
      <c r="AS3481" s="89">
        <f t="shared" ref="AS3481:AS3512" si="699">DATEDIF(L3481,N3481,"m")</f>
        <v>35</v>
      </c>
      <c r="AT3481" s="24" t="s">
        <v>8168</v>
      </c>
    </row>
    <row r="3482" spans="1:46" x14ac:dyDescent="0.5">
      <c r="A3482" s="24">
        <v>3673</v>
      </c>
      <c r="B3482" s="24"/>
      <c r="C3482" s="24"/>
      <c r="D3482" s="111" t="s">
        <v>13976</v>
      </c>
      <c r="E3482" s="111" t="s">
        <v>13977</v>
      </c>
      <c r="F3482" s="77" t="str">
        <f t="shared" si="691"/>
        <v>Zapcarbon Ltd</v>
      </c>
      <c r="G3482" s="111" t="s">
        <v>13978</v>
      </c>
      <c r="H3482" s="111" t="s">
        <v>12477</v>
      </c>
      <c r="I3482" s="111" t="s">
        <v>8489</v>
      </c>
      <c r="J3482" s="111" t="s">
        <v>107</v>
      </c>
      <c r="K3482" s="111" t="s">
        <v>1675</v>
      </c>
      <c r="L3482" s="114">
        <v>46113</v>
      </c>
      <c r="M3482" s="114">
        <v>46843</v>
      </c>
      <c r="N3482" s="81">
        <f t="shared" si="697"/>
        <v>46843</v>
      </c>
      <c r="O3482" s="81" t="str">
        <f t="shared" ca="1" si="698"/>
        <v>Live</v>
      </c>
      <c r="P3482" s="81" t="str" cm="1">
        <f t="array" aca="1" ref="P3482" ca="1">_xlfn.IFS((N3482-TODAY())&gt;=547,"06 Expires over 18 months",(N3482-TODAY())&gt;=365,"05 Expires in 18 months",(N3482-TODAY())&gt;=183,"04 Expires in 12 months",(N3482-TODAY())&gt;=92,"03 Expires in 6 months",(N3482-TODAY())&gt;=31,"02 Expires in 3 months",(N3482-TODAY())&gt;=0,"01 Expires in 30 days",(N3482-TODAY())&gt;=-31,"01 Expired last 30 days",(N3482-TODAY())&gt;=-92,"02 Expired last 3 months",(N3482-TODAY())&gt;=-183,"03 Expired last 6 months",(N3482-TODAY())&gt;=-365,"04 Expired last 12 months",(N3482-TODAY())&gt;=-547,"05 Expired last 18 months",TRUE,"06 Expired over 18 months")</f>
        <v>06 Expires over 18 months</v>
      </c>
      <c r="Q3482" s="104">
        <v>237650</v>
      </c>
      <c r="R3482" s="98">
        <f t="shared" si="696"/>
        <v>455495.83333333331</v>
      </c>
      <c r="S3482" s="88" t="str" cm="1">
        <f t="array" ref="S3482">_xlfn.IFS(R3482&gt;5000000,"Gold",R3482&gt;=500000,"Silver",R3482&gt;30000,"Bronze",TRUE,"Transactional")</f>
        <v>Bronze</v>
      </c>
      <c r="T3482" s="26"/>
      <c r="U3482" s="101"/>
      <c r="V3482" s="101"/>
      <c r="W3482" s="77" t="str">
        <f t="shared" si="692"/>
        <v>No</v>
      </c>
      <c r="X3482" s="77" t="str">
        <f>IFERROR(_xlfn.XLOOKUP(J3482&amp;"||"&amp;K3482,'Mapping Ref.'!$J$2:$J$538,'Mapping Ref.'!$K$2:$K$538),"")</f>
        <v>Construction &amp; Estates</v>
      </c>
      <c r="Y3482" s="77" t="str" cm="1">
        <f t="array" ref="Y3482">_xlfn.IFS(R3482&gt;2000000,"For Publication",R3482&gt;100000,"PID",R3482&gt;30000,"RFQ",TRUE,"Transactional")</f>
        <v>PID</v>
      </c>
      <c r="Z3482" s="111" t="s">
        <v>2277</v>
      </c>
      <c r="AA3482" s="111">
        <v>24</v>
      </c>
      <c r="AB3482" s="111">
        <v>0</v>
      </c>
      <c r="AC3482" s="114">
        <v>46125</v>
      </c>
      <c r="AD3482" s="111" t="s">
        <v>58</v>
      </c>
      <c r="AE3482" s="111" t="s">
        <v>13979</v>
      </c>
      <c r="AF3482" s="111" t="s">
        <v>60</v>
      </c>
      <c r="AG3482" s="111" t="s">
        <v>60</v>
      </c>
      <c r="AH3482" s="111" t="s">
        <v>60</v>
      </c>
      <c r="AI3482" s="111">
        <v>8333305</v>
      </c>
      <c r="AJ3482" s="111" t="s">
        <v>60</v>
      </c>
      <c r="AK3482" s="111" t="s">
        <v>86</v>
      </c>
      <c r="AL3482" s="111" t="s">
        <v>123</v>
      </c>
      <c r="AM3482" s="111" t="s">
        <v>60</v>
      </c>
      <c r="AN3482" s="111" t="s">
        <v>59</v>
      </c>
      <c r="AO3482" s="111">
        <v>0</v>
      </c>
      <c r="AP3482" s="111"/>
      <c r="AQ3482" s="111" t="s">
        <v>13980</v>
      </c>
      <c r="AR3482" s="111" t="s">
        <v>13981</v>
      </c>
      <c r="AS3482" s="89">
        <f t="shared" si="699"/>
        <v>23</v>
      </c>
      <c r="AT3482" s="24"/>
    </row>
    <row r="3483" spans="1:46" x14ac:dyDescent="0.5">
      <c r="A3483" s="24">
        <v>3674</v>
      </c>
      <c r="B3483" s="24"/>
      <c r="C3483" s="24"/>
      <c r="D3483" s="111" t="s">
        <v>13982</v>
      </c>
      <c r="E3483" s="111" t="s">
        <v>13983</v>
      </c>
      <c r="F3483" s="77" t="str">
        <f t="shared" si="691"/>
        <v>SINCERE COMMUNITY CIC</v>
      </c>
      <c r="G3483" s="111" t="s">
        <v>13982</v>
      </c>
      <c r="H3483" s="111" t="s">
        <v>1156</v>
      </c>
      <c r="I3483" s="111" t="s">
        <v>1156</v>
      </c>
      <c r="J3483" s="111" t="s">
        <v>190</v>
      </c>
      <c r="K3483" s="111" t="s">
        <v>1157</v>
      </c>
      <c r="L3483" s="114">
        <v>46125</v>
      </c>
      <c r="M3483" s="114">
        <v>46489</v>
      </c>
      <c r="N3483" s="81">
        <f t="shared" si="697"/>
        <v>46855</v>
      </c>
      <c r="O3483" s="81" t="str">
        <f t="shared" ca="1" si="698"/>
        <v>Live</v>
      </c>
      <c r="P3483" s="81" t="str" cm="1">
        <f t="array" aca="1" ref="P3483" ca="1">_xlfn.IFS((N3483-TODAY())&gt;=547,"06 Expires over 18 months",(N3483-TODAY())&gt;=365,"05 Expires in 18 months",(N3483-TODAY())&gt;=183,"04 Expires in 12 months",(N3483-TODAY())&gt;=92,"03 Expires in 6 months",(N3483-TODAY())&gt;=31,"02 Expires in 3 months",(N3483-TODAY())&gt;=0,"01 Expires in 30 days",(N3483-TODAY())&gt;=-31,"01 Expired last 30 days",(N3483-TODAY())&gt;=-92,"02 Expired last 3 months",(N3483-TODAY())&gt;=-183,"03 Expired last 6 months",(N3483-TODAY())&gt;=-365,"04 Expired last 12 months",(N3483-TODAY())&gt;=-547,"05 Expired last 18 months",TRUE,"06 Expired over 18 months")</f>
        <v>06 Expires over 18 months</v>
      </c>
      <c r="Q3483" s="104">
        <v>12000</v>
      </c>
      <c r="R3483" s="98">
        <f t="shared" si="696"/>
        <v>23000</v>
      </c>
      <c r="S3483" s="88" t="str" cm="1">
        <f t="array" ref="S3483">_xlfn.IFS(R3483&gt;5000000,"Gold",R3483&gt;=500000,"Silver",R3483&gt;30000,"Bronze",TRUE,"Transactional")</f>
        <v>Transactional</v>
      </c>
      <c r="T3483" s="26"/>
      <c r="U3483" s="101"/>
      <c r="V3483" s="101"/>
      <c r="W3483" s="77" t="str">
        <f t="shared" si="692"/>
        <v>Yes</v>
      </c>
      <c r="X3483" s="77" t="str">
        <f>IFERROR(_xlfn.XLOOKUP(J3483&amp;"||"&amp;K3483,'Mapping Ref.'!$J$2:$J$538,'Mapping Ref.'!$K$2:$K$538),"")</f>
        <v>Childrens &amp; Adults</v>
      </c>
      <c r="Y3483" s="77" t="str" cm="1">
        <f t="array" ref="Y3483">_xlfn.IFS(R3483&gt;2000000,"For Publication",R3483&gt;100000,"PID",R3483&gt;30000,"RFQ",TRUE,"Transactional")</f>
        <v>Transactional</v>
      </c>
      <c r="Z3483" s="111" t="s">
        <v>8586</v>
      </c>
      <c r="AA3483" s="111">
        <v>12</v>
      </c>
      <c r="AB3483" s="111">
        <v>12</v>
      </c>
      <c r="AC3483" s="114">
        <v>46125</v>
      </c>
      <c r="AD3483" s="111" t="s">
        <v>58</v>
      </c>
      <c r="AE3483" s="111" t="s">
        <v>11581</v>
      </c>
      <c r="AF3483" s="111" t="s">
        <v>60</v>
      </c>
      <c r="AG3483" s="111" t="s">
        <v>59</v>
      </c>
      <c r="AH3483" s="111" t="s">
        <v>59</v>
      </c>
      <c r="AI3483" s="111">
        <v>16742489</v>
      </c>
      <c r="AJ3483" s="111" t="s">
        <v>59</v>
      </c>
      <c r="AK3483" s="111" t="s">
        <v>101</v>
      </c>
      <c r="AL3483" s="111" t="s">
        <v>70</v>
      </c>
      <c r="AM3483" s="111" t="s">
        <v>60</v>
      </c>
      <c r="AN3483" s="111" t="s">
        <v>8471</v>
      </c>
      <c r="AO3483" s="111">
        <v>0</v>
      </c>
      <c r="AP3483" s="111" t="s">
        <v>13984</v>
      </c>
      <c r="AQ3483" s="111" t="s">
        <v>13985</v>
      </c>
      <c r="AR3483" s="111" t="s">
        <v>13986</v>
      </c>
      <c r="AS3483" s="89">
        <f t="shared" si="699"/>
        <v>23</v>
      </c>
      <c r="AT3483" s="24"/>
    </row>
    <row r="3484" spans="1:46" x14ac:dyDescent="0.5">
      <c r="A3484" s="24">
        <v>3675</v>
      </c>
      <c r="B3484" s="24"/>
      <c r="C3484" s="24"/>
      <c r="D3484" s="111" t="s">
        <v>11924</v>
      </c>
      <c r="E3484" s="111" t="s">
        <v>13987</v>
      </c>
      <c r="F3484" s="77" t="str">
        <f t="shared" si="691"/>
        <v>VSRW Limited</v>
      </c>
      <c r="G3484" s="111" t="s">
        <v>13988</v>
      </c>
      <c r="H3484" s="111" t="s">
        <v>784</v>
      </c>
      <c r="I3484" s="111" t="s">
        <v>1128</v>
      </c>
      <c r="J3484" s="111" t="s">
        <v>321</v>
      </c>
      <c r="K3484" s="111" t="s">
        <v>3201</v>
      </c>
      <c r="L3484" s="114">
        <v>46129</v>
      </c>
      <c r="M3484" s="114">
        <v>46160</v>
      </c>
      <c r="N3484" s="81">
        <f t="shared" si="697"/>
        <v>46160</v>
      </c>
      <c r="O3484" s="81" t="str">
        <f t="shared" ca="1" si="698"/>
        <v>Expired</v>
      </c>
      <c r="P3484" s="81" t="str" cm="1">
        <f t="array" aca="1" ref="P3484" ca="1">_xlfn.IFS((N3484-TODAY())&gt;=547,"06 Expires over 18 months",(N3484-TODAY())&gt;=365,"05 Expires in 18 months",(N3484-TODAY())&gt;=183,"04 Expires in 12 months",(N3484-TODAY())&gt;=92,"03 Expires in 6 months",(N3484-TODAY())&gt;=31,"02 Expires in 3 months",(N3484-TODAY())&gt;=0,"01 Expires in 30 days",(N3484-TODAY())&gt;=-31,"01 Expired last 30 days",(N3484-TODAY())&gt;=-92,"02 Expired last 3 months",(N3484-TODAY())&gt;=-183,"03 Expired last 6 months",(N3484-TODAY())&gt;=-365,"04 Expired last 12 months",(N3484-TODAY())&gt;=-547,"05 Expired last 18 months",TRUE,"06 Expired over 18 months")</f>
        <v>03 Expired last 6 months</v>
      </c>
      <c r="Q3484" s="104">
        <v>0</v>
      </c>
      <c r="R3484" s="98">
        <f t="shared" si="696"/>
        <v>0</v>
      </c>
      <c r="S3484" s="88" t="str" cm="1">
        <f t="array" ref="S3484">_xlfn.IFS(R3484&gt;5000000,"Gold",R3484&gt;=500000,"Silver",R3484&gt;30000,"Bronze",TRUE,"Transactional")</f>
        <v>Transactional</v>
      </c>
      <c r="T3484" s="26"/>
      <c r="U3484" s="101"/>
      <c r="V3484" s="101"/>
      <c r="W3484" s="77" t="str">
        <f t="shared" si="692"/>
        <v>No</v>
      </c>
      <c r="X3484" s="77" t="str">
        <f>IFERROR(_xlfn.XLOOKUP(J3484&amp;"||"&amp;K3484,'Mapping Ref.'!$J$2:$J$538,'Mapping Ref.'!$K$2:$K$538),"")</f>
        <v>Corporate</v>
      </c>
      <c r="Y3484" s="77" t="str" cm="1">
        <f t="array" ref="Y3484">_xlfn.IFS(R3484&gt;2000000,"For Publication",R3484&gt;100000,"PID",R3484&gt;30000,"RFQ",TRUE,"Transactional")</f>
        <v>Transactional</v>
      </c>
      <c r="Z3484" s="111" t="s">
        <v>2277</v>
      </c>
      <c r="AA3484" s="111">
        <v>0</v>
      </c>
      <c r="AB3484" s="111">
        <v>0</v>
      </c>
      <c r="AC3484" s="114">
        <v>46126</v>
      </c>
      <c r="AD3484" s="111" t="s">
        <v>661</v>
      </c>
      <c r="AE3484" s="111" t="s">
        <v>9432</v>
      </c>
      <c r="AF3484" s="111" t="s">
        <v>60</v>
      </c>
      <c r="AG3484" s="111" t="s">
        <v>60</v>
      </c>
      <c r="AH3484" s="111" t="s">
        <v>60</v>
      </c>
      <c r="AI3484" s="111">
        <v>4561382</v>
      </c>
      <c r="AJ3484" s="111" t="s">
        <v>59</v>
      </c>
      <c r="AK3484" s="111" t="s">
        <v>101</v>
      </c>
      <c r="AL3484" s="111" t="s">
        <v>70</v>
      </c>
      <c r="AM3484" s="111" t="s">
        <v>60</v>
      </c>
      <c r="AN3484" s="111" t="s">
        <v>59</v>
      </c>
      <c r="AO3484" s="111">
        <v>0</v>
      </c>
      <c r="AP3484" s="111" t="s">
        <v>8471</v>
      </c>
      <c r="AQ3484" s="111" t="s">
        <v>12117</v>
      </c>
      <c r="AR3484" s="111" t="s">
        <v>13989</v>
      </c>
      <c r="AS3484" s="89">
        <f t="shared" si="699"/>
        <v>1</v>
      </c>
      <c r="AT3484" s="24" t="s">
        <v>12118</v>
      </c>
    </row>
    <row r="3485" spans="1:46" x14ac:dyDescent="0.5">
      <c r="A3485" s="24">
        <v>3676</v>
      </c>
      <c r="B3485" s="24"/>
      <c r="C3485" s="24"/>
      <c r="D3485" s="111" t="s">
        <v>12046</v>
      </c>
      <c r="E3485" s="111" t="s">
        <v>12047</v>
      </c>
      <c r="F3485" s="77" t="str">
        <f t="shared" si="691"/>
        <v>WATES PROPERTY SERVICES LTD</v>
      </c>
      <c r="G3485" s="111" t="s">
        <v>11690</v>
      </c>
      <c r="H3485" s="111" t="s">
        <v>12477</v>
      </c>
      <c r="I3485" s="111" t="s">
        <v>8489</v>
      </c>
      <c r="J3485" s="111" t="s">
        <v>107</v>
      </c>
      <c r="K3485" s="111" t="s">
        <v>1675</v>
      </c>
      <c r="L3485" s="114">
        <v>46178</v>
      </c>
      <c r="M3485" s="114">
        <v>46542</v>
      </c>
      <c r="N3485" s="81">
        <f t="shared" si="697"/>
        <v>46542</v>
      </c>
      <c r="O3485" s="81" t="str">
        <f t="shared" ca="1" si="698"/>
        <v>Live</v>
      </c>
      <c r="P3485" s="81" t="str" cm="1">
        <f t="array" aca="1" ref="P3485" ca="1">_xlfn.IFS((N3485-TODAY())&gt;=547,"06 Expires over 18 months",(N3485-TODAY())&gt;=365,"05 Expires in 18 months",(N3485-TODAY())&gt;=183,"04 Expires in 12 months",(N3485-TODAY())&gt;=92,"03 Expires in 6 months",(N3485-TODAY())&gt;=31,"02 Expires in 3 months",(N3485-TODAY())&gt;=0,"01 Expires in 30 days",(N3485-TODAY())&gt;=-31,"01 Expired last 30 days",(N3485-TODAY())&gt;=-92,"02 Expired last 3 months",(N3485-TODAY())&gt;=-183,"03 Expired last 6 months",(N3485-TODAY())&gt;=-365,"04 Expired last 12 months",(N3485-TODAY())&gt;=-547,"05 Expired last 18 months",TRUE,"06 Expired over 18 months")</f>
        <v>04 Expires in 12 months</v>
      </c>
      <c r="Q3485" s="104">
        <v>4500000</v>
      </c>
      <c r="R3485" s="98">
        <f t="shared" si="696"/>
        <v>4500000</v>
      </c>
      <c r="S3485" s="88" t="str" cm="1">
        <f t="array" ref="S3485">_xlfn.IFS(R3485&gt;5000000,"Gold",R3485&gt;=500000,"Silver",R3485&gt;30000,"Bronze",TRUE,"Transactional")</f>
        <v>Silver</v>
      </c>
      <c r="T3485" s="26"/>
      <c r="U3485" s="101"/>
      <c r="V3485" s="101"/>
      <c r="W3485" s="77" t="str">
        <f t="shared" si="692"/>
        <v>No</v>
      </c>
      <c r="X3485" s="77" t="str">
        <f>IFERROR(_xlfn.XLOOKUP(J3485&amp;"||"&amp;K3485,'Mapping Ref.'!$J$2:$J$538,'Mapping Ref.'!$K$2:$K$538),"")</f>
        <v>Construction &amp; Estates</v>
      </c>
      <c r="Y3485" s="77" t="str" cm="1">
        <f t="array" ref="Y3485">_xlfn.IFS(R3485&gt;2000000,"For Publication",R3485&gt;100000,"PID",R3485&gt;30000,"RFQ",TRUE,"Transactional")</f>
        <v>For Publication</v>
      </c>
      <c r="Z3485" s="111" t="s">
        <v>2277</v>
      </c>
      <c r="AA3485" s="111">
        <v>12</v>
      </c>
      <c r="AB3485" s="111">
        <v>0</v>
      </c>
      <c r="AC3485" s="114">
        <v>46127</v>
      </c>
      <c r="AD3485" s="111" t="s">
        <v>58</v>
      </c>
      <c r="AE3485" s="111" t="s">
        <v>8375</v>
      </c>
      <c r="AF3485" s="111" t="s">
        <v>60</v>
      </c>
      <c r="AG3485" s="111" t="s">
        <v>60</v>
      </c>
      <c r="AH3485" s="111" t="s">
        <v>60</v>
      </c>
      <c r="AI3485" s="111">
        <v>1141788</v>
      </c>
      <c r="AJ3485" s="111" t="s">
        <v>60</v>
      </c>
      <c r="AK3485" s="111" t="s">
        <v>86</v>
      </c>
      <c r="AL3485" s="111" t="s">
        <v>123</v>
      </c>
      <c r="AM3485" s="111" t="s">
        <v>60</v>
      </c>
      <c r="AN3485" s="111" t="s">
        <v>59</v>
      </c>
      <c r="AO3485" s="111">
        <v>0</v>
      </c>
      <c r="AP3485" s="111"/>
      <c r="AQ3485" s="111" t="s">
        <v>13990</v>
      </c>
      <c r="AR3485" s="111" t="s">
        <v>13991</v>
      </c>
      <c r="AS3485" s="89">
        <f t="shared" si="699"/>
        <v>11</v>
      </c>
      <c r="AT3485" s="24" t="s">
        <v>11695</v>
      </c>
    </row>
    <row r="3486" spans="1:46" x14ac:dyDescent="0.5">
      <c r="A3486" s="24">
        <v>3677</v>
      </c>
      <c r="B3486" s="24"/>
      <c r="C3486" s="24"/>
      <c r="D3486" s="111" t="s">
        <v>13992</v>
      </c>
      <c r="E3486" s="111" t="s">
        <v>13993</v>
      </c>
      <c r="F3486" s="77" t="str">
        <f t="shared" si="691"/>
        <v>JACKSON LIFT SERVICES LIMITED</v>
      </c>
      <c r="G3486" s="111" t="s">
        <v>8494</v>
      </c>
      <c r="H3486" s="111" t="s">
        <v>6254</v>
      </c>
      <c r="I3486" s="111" t="s">
        <v>8489</v>
      </c>
      <c r="J3486" s="111" t="s">
        <v>107</v>
      </c>
      <c r="K3486" s="111" t="s">
        <v>13994</v>
      </c>
      <c r="L3486" s="114">
        <v>46125</v>
      </c>
      <c r="M3486" s="114">
        <v>46205</v>
      </c>
      <c r="N3486" s="81">
        <f t="shared" si="697"/>
        <v>46205</v>
      </c>
      <c r="O3486" s="81" t="str">
        <f t="shared" ca="1" si="698"/>
        <v>Expired</v>
      </c>
      <c r="P3486" s="81" t="str" cm="1">
        <f t="array" aca="1" ref="P3486" ca="1">_xlfn.IFS((N3486-TODAY())&gt;=547,"06 Expires over 18 months",(N3486-TODAY())&gt;=365,"05 Expires in 18 months",(N3486-TODAY())&gt;=183,"04 Expires in 12 months",(N3486-TODAY())&gt;=92,"03 Expires in 6 months",(N3486-TODAY())&gt;=31,"02 Expires in 3 months",(N3486-TODAY())&gt;=0,"01 Expires in 30 days",(N3486-TODAY())&gt;=-31,"01 Expired last 30 days",(N3486-TODAY())&gt;=-92,"02 Expired last 3 months",(N3486-TODAY())&gt;=-183,"03 Expired last 6 months",(N3486-TODAY())&gt;=-365,"04 Expired last 12 months",(N3486-TODAY())&gt;=-547,"05 Expired last 18 months",TRUE,"06 Expired over 18 months")</f>
        <v>02 Expired last 3 months</v>
      </c>
      <c r="Q3486" s="104">
        <v>246181.1</v>
      </c>
      <c r="R3486" s="98">
        <f t="shared" si="696"/>
        <v>246181.1</v>
      </c>
      <c r="S3486" s="88" t="str" cm="1">
        <f t="array" ref="S3486">_xlfn.IFS(R3486&gt;5000000,"Gold",R3486&gt;=500000,"Silver",R3486&gt;30000,"Bronze",TRUE,"Transactional")</f>
        <v>Bronze</v>
      </c>
      <c r="T3486" s="26"/>
      <c r="U3486" s="101"/>
      <c r="V3486" s="101"/>
      <c r="W3486" s="77" t="str">
        <f t="shared" si="692"/>
        <v>No</v>
      </c>
      <c r="X3486" s="77" t="str">
        <f>IFERROR(_xlfn.XLOOKUP(J3486&amp;"||"&amp;K3486,'Mapping Ref.'!$J$2:$J$538,'Mapping Ref.'!$K$2:$K$538),"")</f>
        <v>Construction &amp; Estates</v>
      </c>
      <c r="Y3486" s="77" t="str" cm="1">
        <f t="array" ref="Y3486">_xlfn.IFS(R3486&gt;2000000,"For Publication",R3486&gt;100000,"PID",R3486&gt;30000,"RFQ",TRUE,"Transactional")</f>
        <v>PID</v>
      </c>
      <c r="Z3486" s="111" t="s">
        <v>2277</v>
      </c>
      <c r="AA3486" s="111">
        <v>3</v>
      </c>
      <c r="AB3486" s="111">
        <v>0</v>
      </c>
      <c r="AC3486" s="114">
        <v>46127</v>
      </c>
      <c r="AD3486" s="111" t="s">
        <v>58</v>
      </c>
      <c r="AE3486" s="111" t="s">
        <v>13995</v>
      </c>
      <c r="AF3486" s="111" t="s">
        <v>60</v>
      </c>
      <c r="AG3486" s="111" t="s">
        <v>60</v>
      </c>
      <c r="AH3486" s="111" t="s">
        <v>60</v>
      </c>
      <c r="AI3486" s="111">
        <v>2186996</v>
      </c>
      <c r="AJ3486" s="111" t="s">
        <v>60</v>
      </c>
      <c r="AK3486" s="111" t="s">
        <v>57</v>
      </c>
      <c r="AL3486" s="111" t="s">
        <v>123</v>
      </c>
      <c r="AM3486" s="111" t="s">
        <v>60</v>
      </c>
      <c r="AN3486" s="111" t="s">
        <v>59</v>
      </c>
      <c r="AO3486" s="111">
        <v>0</v>
      </c>
      <c r="AP3486" s="111"/>
      <c r="AQ3486" s="111" t="s">
        <v>11264</v>
      </c>
      <c r="AR3486" s="111" t="s">
        <v>11265</v>
      </c>
      <c r="AS3486" s="89">
        <f t="shared" si="699"/>
        <v>2</v>
      </c>
      <c r="AT3486" s="24" t="s">
        <v>8496</v>
      </c>
    </row>
    <row r="3487" spans="1:46" x14ac:dyDescent="0.5">
      <c r="A3487" s="24">
        <v>3678</v>
      </c>
      <c r="B3487" s="24"/>
      <c r="C3487" s="24"/>
      <c r="D3487" s="111" t="s">
        <v>13996</v>
      </c>
      <c r="E3487" s="111" t="s">
        <v>13997</v>
      </c>
      <c r="F3487" s="77" t="str">
        <f t="shared" si="691"/>
        <v>Hirani Engineers</v>
      </c>
      <c r="G3487" s="111" t="s">
        <v>13996</v>
      </c>
      <c r="H3487" s="111" t="s">
        <v>6258</v>
      </c>
      <c r="I3487" s="111" t="s">
        <v>6258</v>
      </c>
      <c r="J3487" s="111" t="s">
        <v>107</v>
      </c>
      <c r="K3487" s="111" t="s">
        <v>5491</v>
      </c>
      <c r="L3487" s="114">
        <v>46127</v>
      </c>
      <c r="M3487" s="114">
        <v>46310</v>
      </c>
      <c r="N3487" s="81">
        <f t="shared" si="697"/>
        <v>46310</v>
      </c>
      <c r="O3487" s="81" t="str">
        <f t="shared" ca="1" si="698"/>
        <v>Live</v>
      </c>
      <c r="P3487" s="81" t="str" cm="1">
        <f t="array" aca="1" ref="P3487" ca="1">_xlfn.IFS((N3487-TODAY())&gt;=547,"06 Expires over 18 months",(N3487-TODAY())&gt;=365,"05 Expires in 18 months",(N3487-TODAY())&gt;=183,"04 Expires in 12 months",(N3487-TODAY())&gt;=92,"03 Expires in 6 months",(N3487-TODAY())&gt;=31,"02 Expires in 3 months",(N3487-TODAY())&gt;=0,"01 Expires in 30 days",(N3487-TODAY())&gt;=-31,"01 Expired last 30 days",(N3487-TODAY())&gt;=-92,"02 Expired last 3 months",(N3487-TODAY())&gt;=-183,"03 Expired last 6 months",(N3487-TODAY())&gt;=-365,"04 Expired last 12 months",(N3487-TODAY())&gt;=-547,"05 Expired last 18 months",TRUE,"06 Expired over 18 months")</f>
        <v>02 Expires in 3 months</v>
      </c>
      <c r="Q3487" s="104">
        <v>395</v>
      </c>
      <c r="R3487" s="98">
        <f t="shared" si="696"/>
        <v>395</v>
      </c>
      <c r="S3487" s="88" t="str" cm="1">
        <f t="array" ref="S3487">_xlfn.IFS(R3487&gt;5000000,"Gold",R3487&gt;=500000,"Silver",R3487&gt;30000,"Bronze",TRUE,"Transactional")</f>
        <v>Transactional</v>
      </c>
      <c r="T3487" s="26"/>
      <c r="U3487" s="101"/>
      <c r="V3487" s="101"/>
      <c r="W3487" s="77" t="str">
        <f t="shared" si="692"/>
        <v>No</v>
      </c>
      <c r="X3487" s="77" t="str">
        <f>IFERROR(_xlfn.XLOOKUP(J3487&amp;"||"&amp;K3487,'Mapping Ref.'!$J$2:$J$538,'Mapping Ref.'!$K$2:$K$538),"")</f>
        <v>Construction &amp; Estates</v>
      </c>
      <c r="Y3487" s="77" t="str" cm="1">
        <f t="array" ref="Y3487">_xlfn.IFS(R3487&gt;2000000,"For Publication",R3487&gt;100000,"PID",R3487&gt;30000,"RFQ",TRUE,"Transactional")</f>
        <v>Transactional</v>
      </c>
      <c r="Z3487" s="111" t="s">
        <v>2277</v>
      </c>
      <c r="AA3487" s="111">
        <v>3</v>
      </c>
      <c r="AB3487" s="111">
        <v>0</v>
      </c>
      <c r="AC3487" s="114">
        <v>46127</v>
      </c>
      <c r="AD3487" s="111" t="s">
        <v>58</v>
      </c>
      <c r="AE3487" s="111" t="s">
        <v>5003</v>
      </c>
      <c r="AF3487" s="111" t="s">
        <v>60</v>
      </c>
      <c r="AG3487" s="111" t="s">
        <v>59</v>
      </c>
      <c r="AH3487" s="111" t="s">
        <v>60</v>
      </c>
      <c r="AI3487" s="111" t="s">
        <v>8471</v>
      </c>
      <c r="AJ3487" s="111" t="s">
        <v>60</v>
      </c>
      <c r="AK3487" s="111" t="s">
        <v>101</v>
      </c>
      <c r="AL3487" s="111" t="s">
        <v>70</v>
      </c>
      <c r="AM3487" s="111" t="s">
        <v>60</v>
      </c>
      <c r="AN3487" s="111" t="s">
        <v>8471</v>
      </c>
      <c r="AO3487" s="111">
        <v>0</v>
      </c>
      <c r="AP3487" s="111" t="s">
        <v>10706</v>
      </c>
      <c r="AQ3487" s="111" t="s">
        <v>13998</v>
      </c>
      <c r="AR3487" s="111" t="s">
        <v>13999</v>
      </c>
      <c r="AS3487" s="89">
        <f t="shared" si="699"/>
        <v>6</v>
      </c>
      <c r="AT3487" s="24"/>
    </row>
    <row r="3488" spans="1:46" x14ac:dyDescent="0.5">
      <c r="A3488" s="24">
        <v>3679</v>
      </c>
      <c r="B3488" s="24"/>
      <c r="C3488" s="24"/>
      <c r="D3488" s="111" t="s">
        <v>14000</v>
      </c>
      <c r="E3488" s="111" t="s">
        <v>14001</v>
      </c>
      <c r="F3488" s="77" t="str">
        <f t="shared" si="691"/>
        <v>The London Bridge Business Improvement District Company</v>
      </c>
      <c r="G3488" s="111" t="s">
        <v>14002</v>
      </c>
      <c r="H3488" s="111" t="s">
        <v>14003</v>
      </c>
      <c r="I3488" s="111" t="s">
        <v>14003</v>
      </c>
      <c r="J3488" s="111" t="s">
        <v>190</v>
      </c>
      <c r="K3488" s="111" t="s">
        <v>14004</v>
      </c>
      <c r="L3488" s="114">
        <v>46127</v>
      </c>
      <c r="M3488" s="114">
        <v>46491</v>
      </c>
      <c r="N3488" s="81">
        <f t="shared" si="697"/>
        <v>46857</v>
      </c>
      <c r="O3488" s="81" t="str">
        <f t="shared" ca="1" si="698"/>
        <v>Live</v>
      </c>
      <c r="P3488" s="81" t="str" cm="1">
        <f t="array" aca="1" ref="P3488" ca="1">_xlfn.IFS((N3488-TODAY())&gt;=547,"06 Expires over 18 months",(N3488-TODAY())&gt;=365,"05 Expires in 18 months",(N3488-TODAY())&gt;=183,"04 Expires in 12 months",(N3488-TODAY())&gt;=92,"03 Expires in 6 months",(N3488-TODAY())&gt;=31,"02 Expires in 3 months",(N3488-TODAY())&gt;=0,"01 Expires in 30 days",(N3488-TODAY())&gt;=-31,"01 Expired last 30 days",(N3488-TODAY())&gt;=-92,"02 Expired last 3 months",(N3488-TODAY())&gt;=-183,"03 Expired last 6 months",(N3488-TODAY())&gt;=-365,"04 Expired last 12 months",(N3488-TODAY())&gt;=-547,"05 Expired last 18 months",TRUE,"06 Expired over 18 months")</f>
        <v>06 Expires over 18 months</v>
      </c>
      <c r="Q3488" s="104">
        <v>5000</v>
      </c>
      <c r="R3488" s="98">
        <f t="shared" si="696"/>
        <v>9583.3333333333339</v>
      </c>
      <c r="S3488" s="88" t="str" cm="1">
        <f t="array" ref="S3488">_xlfn.IFS(R3488&gt;5000000,"Gold",R3488&gt;=500000,"Silver",R3488&gt;30000,"Bronze",TRUE,"Transactional")</f>
        <v>Transactional</v>
      </c>
      <c r="T3488" s="26"/>
      <c r="U3488" s="101"/>
      <c r="V3488" s="101"/>
      <c r="W3488" s="77" t="str">
        <f t="shared" si="692"/>
        <v>Yes</v>
      </c>
      <c r="X3488" s="77" t="str">
        <f>IFERROR(_xlfn.XLOOKUP(J3488&amp;"||"&amp;K3488,'Mapping Ref.'!$J$2:$J$538,'Mapping Ref.'!$K$2:$K$538),"")</f>
        <v>Childrens &amp; Adults</v>
      </c>
      <c r="Y3488" s="77" t="str" cm="1">
        <f t="array" ref="Y3488">_xlfn.IFS(R3488&gt;2000000,"For Publication",R3488&gt;100000,"PID",R3488&gt;30000,"RFQ",TRUE,"Transactional")</f>
        <v>Transactional</v>
      </c>
      <c r="Z3488" s="111" t="s">
        <v>8586</v>
      </c>
      <c r="AA3488" s="111">
        <v>12</v>
      </c>
      <c r="AB3488" s="111">
        <v>12</v>
      </c>
      <c r="AC3488" s="114">
        <v>46127</v>
      </c>
      <c r="AD3488" s="111" t="s">
        <v>58</v>
      </c>
      <c r="AE3488" s="111" t="s">
        <v>8528</v>
      </c>
      <c r="AF3488" s="111" t="s">
        <v>59</v>
      </c>
      <c r="AG3488" s="111" t="s">
        <v>59</v>
      </c>
      <c r="AH3488" s="111" t="s">
        <v>60</v>
      </c>
      <c r="AI3488" s="111">
        <v>5664987</v>
      </c>
      <c r="AJ3488" s="111" t="s">
        <v>60</v>
      </c>
      <c r="AK3488" s="111" t="s">
        <v>101</v>
      </c>
      <c r="AL3488" s="111" t="s">
        <v>70</v>
      </c>
      <c r="AM3488" s="111" t="s">
        <v>59</v>
      </c>
      <c r="AN3488" s="111" t="s">
        <v>59</v>
      </c>
      <c r="AO3488" s="111">
        <v>0</v>
      </c>
      <c r="AP3488" s="111"/>
      <c r="AQ3488" s="111" t="s">
        <v>14005</v>
      </c>
      <c r="AR3488" s="111" t="s">
        <v>14006</v>
      </c>
      <c r="AS3488" s="89">
        <f t="shared" si="699"/>
        <v>23</v>
      </c>
      <c r="AT3488" s="24"/>
    </row>
    <row r="3489" spans="1:46" x14ac:dyDescent="0.5">
      <c r="A3489" s="24">
        <v>3680</v>
      </c>
      <c r="B3489" s="24"/>
      <c r="C3489" s="24"/>
      <c r="D3489" s="111" t="s">
        <v>14007</v>
      </c>
      <c r="E3489" s="111" t="s">
        <v>14008</v>
      </c>
      <c r="F3489" s="77" t="str">
        <f t="shared" si="691"/>
        <v>CONNECTED MANAGEMENT SERVICES LTD</v>
      </c>
      <c r="G3489" s="111" t="s">
        <v>14007</v>
      </c>
      <c r="H3489" s="111" t="s">
        <v>3282</v>
      </c>
      <c r="I3489" s="111" t="s">
        <v>10463</v>
      </c>
      <c r="J3489" s="111" t="s">
        <v>107</v>
      </c>
      <c r="K3489" s="111" t="s">
        <v>3283</v>
      </c>
      <c r="L3489" s="114">
        <v>46128</v>
      </c>
      <c r="M3489" s="114">
        <v>47223</v>
      </c>
      <c r="N3489" s="81">
        <f t="shared" si="697"/>
        <v>47223</v>
      </c>
      <c r="O3489" s="81" t="str">
        <f t="shared" ca="1" si="698"/>
        <v>Live</v>
      </c>
      <c r="P3489" s="81" t="str" cm="1">
        <f t="array" aca="1" ref="P3489" ca="1">_xlfn.IFS((N3489-TODAY())&gt;=547,"06 Expires over 18 months",(N3489-TODAY())&gt;=365,"05 Expires in 18 months",(N3489-TODAY())&gt;=183,"04 Expires in 12 months",(N3489-TODAY())&gt;=92,"03 Expires in 6 months",(N3489-TODAY())&gt;=31,"02 Expires in 3 months",(N3489-TODAY())&gt;=0,"01 Expires in 30 days",(N3489-TODAY())&gt;=-31,"01 Expired last 30 days",(N3489-TODAY())&gt;=-92,"02 Expired last 3 months",(N3489-TODAY())&gt;=-183,"03 Expired last 6 months",(N3489-TODAY())&gt;=-365,"04 Expired last 12 months",(N3489-TODAY())&gt;=-547,"05 Expired last 18 months",TRUE,"06 Expired over 18 months")</f>
        <v>06 Expires over 18 months</v>
      </c>
      <c r="Q3489" s="104">
        <v>8333</v>
      </c>
      <c r="R3489" s="98">
        <f t="shared" si="696"/>
        <v>24304.583333333332</v>
      </c>
      <c r="S3489" s="88" t="str" cm="1">
        <f t="array" ref="S3489">_xlfn.IFS(R3489&gt;5000000,"Gold",R3489&gt;=500000,"Silver",R3489&gt;30000,"Bronze",TRUE,"Transactional")</f>
        <v>Transactional</v>
      </c>
      <c r="T3489" s="26"/>
      <c r="U3489" s="101"/>
      <c r="V3489" s="101"/>
      <c r="W3489" s="77" t="str">
        <f t="shared" si="692"/>
        <v>No</v>
      </c>
      <c r="X3489" s="77" t="str">
        <f>IFERROR(_xlfn.XLOOKUP(J3489&amp;"||"&amp;K3489,'Mapping Ref.'!$J$2:$J$538,'Mapping Ref.'!$K$2:$K$538),"")</f>
        <v>Construction &amp; Estates</v>
      </c>
      <c r="Y3489" s="77" t="str" cm="1">
        <f t="array" ref="Y3489">_xlfn.IFS(R3489&gt;2000000,"For Publication",R3489&gt;100000,"PID",R3489&gt;30000,"RFQ",TRUE,"Transactional")</f>
        <v>Transactional</v>
      </c>
      <c r="Z3489" s="111" t="s">
        <v>2277</v>
      </c>
      <c r="AA3489" s="111">
        <v>36</v>
      </c>
      <c r="AB3489" s="111">
        <v>0</v>
      </c>
      <c r="AC3489" s="114">
        <v>46128</v>
      </c>
      <c r="AD3489" s="111" t="s">
        <v>58</v>
      </c>
      <c r="AE3489" s="111" t="s">
        <v>8471</v>
      </c>
      <c r="AF3489" s="111" t="s">
        <v>60</v>
      </c>
      <c r="AG3489" s="111" t="s">
        <v>59</v>
      </c>
      <c r="AH3489" s="111" t="s">
        <v>60</v>
      </c>
      <c r="AI3489" s="111">
        <v>16586794</v>
      </c>
      <c r="AJ3489" s="111" t="s">
        <v>60</v>
      </c>
      <c r="AK3489" s="111" t="s">
        <v>101</v>
      </c>
      <c r="AL3489" s="111" t="s">
        <v>12795</v>
      </c>
      <c r="AM3489" s="111" t="s">
        <v>60</v>
      </c>
      <c r="AN3489" s="111" t="s">
        <v>59</v>
      </c>
      <c r="AO3489" s="111">
        <v>0</v>
      </c>
      <c r="AP3489" s="111"/>
      <c r="AQ3489" s="111" t="s">
        <v>14009</v>
      </c>
      <c r="AR3489" s="111" t="s">
        <v>14010</v>
      </c>
      <c r="AS3489" s="89">
        <f t="shared" si="699"/>
        <v>35</v>
      </c>
      <c r="AT3489" s="24"/>
    </row>
    <row r="3490" spans="1:46" x14ac:dyDescent="0.5">
      <c r="A3490" s="24">
        <v>3681</v>
      </c>
      <c r="B3490" s="24"/>
      <c r="C3490" s="24"/>
      <c r="D3490" s="111" t="s">
        <v>4671</v>
      </c>
      <c r="E3490" s="111" t="s">
        <v>9038</v>
      </c>
      <c r="F3490" s="77" t="str">
        <f t="shared" si="691"/>
        <v>CALOO LIMITED</v>
      </c>
      <c r="G3490" s="111" t="s">
        <v>4671</v>
      </c>
      <c r="H3490" s="111" t="s">
        <v>3282</v>
      </c>
      <c r="I3490" s="111" t="s">
        <v>10463</v>
      </c>
      <c r="J3490" s="111" t="s">
        <v>107</v>
      </c>
      <c r="K3490" s="111" t="s">
        <v>3283</v>
      </c>
      <c r="L3490" s="114">
        <v>46132</v>
      </c>
      <c r="M3490" s="114">
        <v>47227</v>
      </c>
      <c r="N3490" s="81">
        <f t="shared" si="697"/>
        <v>47227</v>
      </c>
      <c r="O3490" s="81" t="str">
        <f t="shared" ca="1" si="698"/>
        <v>Live</v>
      </c>
      <c r="P3490" s="81" t="str" cm="1">
        <f t="array" aca="1" ref="P3490" ca="1">_xlfn.IFS((N3490-TODAY())&gt;=547,"06 Expires over 18 months",(N3490-TODAY())&gt;=365,"05 Expires in 18 months",(N3490-TODAY())&gt;=183,"04 Expires in 12 months",(N3490-TODAY())&gt;=92,"03 Expires in 6 months",(N3490-TODAY())&gt;=31,"02 Expires in 3 months",(N3490-TODAY())&gt;=0,"01 Expires in 30 days",(N3490-TODAY())&gt;=-31,"01 Expired last 30 days",(N3490-TODAY())&gt;=-92,"02 Expired last 3 months",(N3490-TODAY())&gt;=-183,"03 Expired last 6 months",(N3490-TODAY())&gt;=-365,"04 Expired last 12 months",(N3490-TODAY())&gt;=-547,"05 Expired last 18 months",TRUE,"06 Expired over 18 months")</f>
        <v>06 Expires over 18 months</v>
      </c>
      <c r="Q3490" s="104">
        <v>8166</v>
      </c>
      <c r="R3490" s="98">
        <f t="shared" si="696"/>
        <v>23817.5</v>
      </c>
      <c r="S3490" s="88" t="str" cm="1">
        <f t="array" ref="S3490">_xlfn.IFS(R3490&gt;5000000,"Gold",R3490&gt;=500000,"Silver",R3490&gt;30000,"Bronze",TRUE,"Transactional")</f>
        <v>Transactional</v>
      </c>
      <c r="T3490" s="26"/>
      <c r="U3490" s="101"/>
      <c r="V3490" s="101"/>
      <c r="W3490" s="77" t="str">
        <f t="shared" si="692"/>
        <v>No</v>
      </c>
      <c r="X3490" s="77" t="str">
        <f>IFERROR(_xlfn.XLOOKUP(J3490&amp;"||"&amp;K3490,'Mapping Ref.'!$J$2:$J$538,'Mapping Ref.'!$K$2:$K$538),"")</f>
        <v>Construction &amp; Estates</v>
      </c>
      <c r="Y3490" s="77" t="str" cm="1">
        <f t="array" ref="Y3490">_xlfn.IFS(R3490&gt;2000000,"For Publication",R3490&gt;100000,"PID",R3490&gt;30000,"RFQ",TRUE,"Transactional")</f>
        <v>Transactional</v>
      </c>
      <c r="Z3490" s="111" t="s">
        <v>2277</v>
      </c>
      <c r="AA3490" s="111">
        <v>36</v>
      </c>
      <c r="AB3490" s="111">
        <v>0</v>
      </c>
      <c r="AC3490" s="114">
        <v>46128</v>
      </c>
      <c r="AD3490" s="111" t="s">
        <v>58</v>
      </c>
      <c r="AE3490" s="111" t="s">
        <v>8471</v>
      </c>
      <c r="AF3490" s="111" t="s">
        <v>60</v>
      </c>
      <c r="AG3490" s="111" t="s">
        <v>59</v>
      </c>
      <c r="AH3490" s="111" t="s">
        <v>60</v>
      </c>
      <c r="AI3490" s="111">
        <v>6162029</v>
      </c>
      <c r="AJ3490" s="111" t="s">
        <v>59</v>
      </c>
      <c r="AK3490" s="111" t="s">
        <v>101</v>
      </c>
      <c r="AL3490" s="111" t="s">
        <v>12795</v>
      </c>
      <c r="AM3490" s="111" t="s">
        <v>60</v>
      </c>
      <c r="AN3490" s="111" t="s">
        <v>59</v>
      </c>
      <c r="AO3490" s="111">
        <v>0</v>
      </c>
      <c r="AP3490" s="111"/>
      <c r="AQ3490" s="111" t="s">
        <v>14011</v>
      </c>
      <c r="AR3490" s="111" t="s">
        <v>14012</v>
      </c>
      <c r="AS3490" s="89">
        <f t="shared" si="699"/>
        <v>35</v>
      </c>
      <c r="AT3490" s="24" t="s">
        <v>4671</v>
      </c>
    </row>
    <row r="3491" spans="1:46" x14ac:dyDescent="0.5">
      <c r="A3491" s="24">
        <v>3682</v>
      </c>
      <c r="B3491" s="24"/>
      <c r="C3491" s="24"/>
      <c r="D3491" s="111" t="s">
        <v>9934</v>
      </c>
      <c r="E3491" s="111" t="s">
        <v>14013</v>
      </c>
      <c r="F3491" s="77" t="str">
        <f t="shared" si="691"/>
        <v>ACTON COMMERCIAL FACTORS LIMITED</v>
      </c>
      <c r="G3491" s="111" t="s">
        <v>9934</v>
      </c>
      <c r="H3491" s="111" t="s">
        <v>3282</v>
      </c>
      <c r="I3491" s="111" t="s">
        <v>10463</v>
      </c>
      <c r="J3491" s="111" t="s">
        <v>107</v>
      </c>
      <c r="K3491" s="111" t="s">
        <v>3283</v>
      </c>
      <c r="L3491" s="114">
        <v>46128</v>
      </c>
      <c r="M3491" s="114">
        <v>47223</v>
      </c>
      <c r="N3491" s="81">
        <f t="shared" si="697"/>
        <v>47223</v>
      </c>
      <c r="O3491" s="81" t="str">
        <f t="shared" ca="1" si="698"/>
        <v>Live</v>
      </c>
      <c r="P3491" s="81" t="str" cm="1">
        <f t="array" aca="1" ref="P3491" ca="1">_xlfn.IFS((N3491-TODAY())&gt;=547,"06 Expires over 18 months",(N3491-TODAY())&gt;=365,"05 Expires in 18 months",(N3491-TODAY())&gt;=183,"04 Expires in 12 months",(N3491-TODAY())&gt;=92,"03 Expires in 6 months",(N3491-TODAY())&gt;=31,"02 Expires in 3 months",(N3491-TODAY())&gt;=0,"01 Expires in 30 days",(N3491-TODAY())&gt;=-31,"01 Expired last 30 days",(N3491-TODAY())&gt;=-92,"02 Expired last 3 months",(N3491-TODAY())&gt;=-183,"03 Expired last 6 months",(N3491-TODAY())&gt;=-365,"04 Expired last 12 months",(N3491-TODAY())&gt;=-547,"05 Expired last 18 months",TRUE,"06 Expired over 18 months")</f>
        <v>06 Expires over 18 months</v>
      </c>
      <c r="Q3491" s="104">
        <v>24999</v>
      </c>
      <c r="R3491" s="98">
        <f t="shared" si="696"/>
        <v>72913.75</v>
      </c>
      <c r="S3491" s="88" t="str" cm="1">
        <f t="array" ref="S3491">_xlfn.IFS(R3491&gt;5000000,"Gold",R3491&gt;=500000,"Silver",R3491&gt;30000,"Bronze",TRUE,"Transactional")</f>
        <v>Bronze</v>
      </c>
      <c r="T3491" s="26"/>
      <c r="U3491" s="101"/>
      <c r="V3491" s="101"/>
      <c r="W3491" s="77" t="str">
        <f t="shared" si="692"/>
        <v>No</v>
      </c>
      <c r="X3491" s="77" t="str">
        <f>IFERROR(_xlfn.XLOOKUP(J3491&amp;"||"&amp;K3491,'Mapping Ref.'!$J$2:$J$538,'Mapping Ref.'!$K$2:$K$538),"")</f>
        <v>Construction &amp; Estates</v>
      </c>
      <c r="Y3491" s="77" t="str" cm="1">
        <f t="array" ref="Y3491">_xlfn.IFS(R3491&gt;2000000,"For Publication",R3491&gt;100000,"PID",R3491&gt;30000,"RFQ",TRUE,"Transactional")</f>
        <v>RFQ</v>
      </c>
      <c r="Z3491" s="111" t="s">
        <v>2277</v>
      </c>
      <c r="AA3491" s="111">
        <v>36</v>
      </c>
      <c r="AB3491" s="111">
        <v>0</v>
      </c>
      <c r="AC3491" s="114">
        <v>46128</v>
      </c>
      <c r="AD3491" s="111" t="s">
        <v>58</v>
      </c>
      <c r="AE3491" s="111" t="s">
        <v>8471</v>
      </c>
      <c r="AF3491" s="111" t="s">
        <v>59</v>
      </c>
      <c r="AG3491" s="111" t="s">
        <v>59</v>
      </c>
      <c r="AH3491" s="111" t="s">
        <v>60</v>
      </c>
      <c r="AI3491" s="111">
        <v>1754778</v>
      </c>
      <c r="AJ3491" s="111" t="s">
        <v>60</v>
      </c>
      <c r="AK3491" s="111" t="s">
        <v>101</v>
      </c>
      <c r="AL3491" s="111" t="s">
        <v>12795</v>
      </c>
      <c r="AM3491" s="111" t="s">
        <v>60</v>
      </c>
      <c r="AN3491" s="111" t="s">
        <v>59</v>
      </c>
      <c r="AO3491" s="111">
        <v>0</v>
      </c>
      <c r="AP3491" s="111"/>
      <c r="AQ3491" s="111" t="s">
        <v>13156</v>
      </c>
      <c r="AR3491" s="111" t="s">
        <v>9938</v>
      </c>
      <c r="AS3491" s="89">
        <f t="shared" si="699"/>
        <v>35</v>
      </c>
      <c r="AT3491" s="24"/>
    </row>
    <row r="3492" spans="1:46" x14ac:dyDescent="0.5">
      <c r="A3492" s="24">
        <v>3683</v>
      </c>
      <c r="B3492" s="24"/>
      <c r="C3492" s="24"/>
      <c r="D3492" s="111" t="s">
        <v>9162</v>
      </c>
      <c r="E3492" s="111" t="s">
        <v>9163</v>
      </c>
      <c r="F3492" s="77" t="str">
        <f t="shared" si="691"/>
        <v>ECOONLINE SYPOL LIMITED</v>
      </c>
      <c r="G3492" s="111" t="s">
        <v>9162</v>
      </c>
      <c r="H3492" s="111" t="s">
        <v>3282</v>
      </c>
      <c r="I3492" s="111" t="s">
        <v>10463</v>
      </c>
      <c r="J3492" s="111" t="s">
        <v>107</v>
      </c>
      <c r="K3492" s="111" t="s">
        <v>3283</v>
      </c>
      <c r="L3492" s="114">
        <v>46204</v>
      </c>
      <c r="M3492" s="114">
        <v>47299</v>
      </c>
      <c r="N3492" s="81">
        <f t="shared" si="697"/>
        <v>47299</v>
      </c>
      <c r="O3492" s="81" t="str">
        <f t="shared" ca="1" si="698"/>
        <v>Live</v>
      </c>
      <c r="P3492" s="81" t="str" cm="1">
        <f t="array" aca="1" ref="P3492" ca="1">_xlfn.IFS((N3492-TODAY())&gt;=547,"06 Expires over 18 months",(N3492-TODAY())&gt;=365,"05 Expires in 18 months",(N3492-TODAY())&gt;=183,"04 Expires in 12 months",(N3492-TODAY())&gt;=92,"03 Expires in 6 months",(N3492-TODAY())&gt;=31,"02 Expires in 3 months",(N3492-TODAY())&gt;=0,"01 Expires in 30 days",(N3492-TODAY())&gt;=-31,"01 Expired last 30 days",(N3492-TODAY())&gt;=-92,"02 Expired last 3 months",(N3492-TODAY())&gt;=-183,"03 Expired last 6 months",(N3492-TODAY())&gt;=-365,"04 Expired last 12 months",(N3492-TODAY())&gt;=-547,"05 Expired last 18 months",TRUE,"06 Expired over 18 months")</f>
        <v>06 Expires over 18 months</v>
      </c>
      <c r="Q3492" s="104">
        <v>24666</v>
      </c>
      <c r="R3492" s="98">
        <f t="shared" si="696"/>
        <v>71942.5</v>
      </c>
      <c r="S3492" s="88" t="str" cm="1">
        <f t="array" ref="S3492">_xlfn.IFS(R3492&gt;5000000,"Gold",R3492&gt;=500000,"Silver",R3492&gt;30000,"Bronze",TRUE,"Transactional")</f>
        <v>Bronze</v>
      </c>
      <c r="T3492" s="26"/>
      <c r="U3492" s="101"/>
      <c r="V3492" s="101"/>
      <c r="W3492" s="77" t="str">
        <f t="shared" si="692"/>
        <v>No</v>
      </c>
      <c r="X3492" s="77" t="str">
        <f>IFERROR(_xlfn.XLOOKUP(J3492&amp;"||"&amp;K3492,'Mapping Ref.'!$J$2:$J$538,'Mapping Ref.'!$K$2:$K$538),"")</f>
        <v>Construction &amp; Estates</v>
      </c>
      <c r="Y3492" s="77" t="str" cm="1">
        <f t="array" ref="Y3492">_xlfn.IFS(R3492&gt;2000000,"For Publication",R3492&gt;100000,"PID",R3492&gt;30000,"RFQ",TRUE,"Transactional")</f>
        <v>RFQ</v>
      </c>
      <c r="Z3492" s="111" t="s">
        <v>2277</v>
      </c>
      <c r="AA3492" s="111">
        <v>36</v>
      </c>
      <c r="AB3492" s="111">
        <v>0</v>
      </c>
      <c r="AC3492" s="114">
        <v>46128</v>
      </c>
      <c r="AD3492" s="111" t="s">
        <v>58</v>
      </c>
      <c r="AE3492" s="111" t="s">
        <v>8471</v>
      </c>
      <c r="AF3492" s="111" t="s">
        <v>59</v>
      </c>
      <c r="AG3492" s="111" t="s">
        <v>59</v>
      </c>
      <c r="AH3492" s="111" t="s">
        <v>60</v>
      </c>
      <c r="AI3492" s="111">
        <v>4160275</v>
      </c>
      <c r="AJ3492" s="111" t="s">
        <v>60</v>
      </c>
      <c r="AK3492" s="111" t="s">
        <v>101</v>
      </c>
      <c r="AL3492" s="111" t="s">
        <v>12795</v>
      </c>
      <c r="AM3492" s="111" t="s">
        <v>60</v>
      </c>
      <c r="AN3492" s="111" t="s">
        <v>59</v>
      </c>
      <c r="AO3492" s="111">
        <v>0</v>
      </c>
      <c r="AP3492" s="111"/>
      <c r="AQ3492" s="111" t="s">
        <v>14014</v>
      </c>
      <c r="AR3492" s="111" t="s">
        <v>14015</v>
      </c>
      <c r="AS3492" s="89">
        <f t="shared" si="699"/>
        <v>35</v>
      </c>
      <c r="AT3492" s="24" t="s">
        <v>7554</v>
      </c>
    </row>
    <row r="3493" spans="1:46" x14ac:dyDescent="0.5">
      <c r="A3493" s="24">
        <v>3684</v>
      </c>
      <c r="B3493" s="24"/>
      <c r="C3493" s="24"/>
      <c r="D3493" s="111" t="s">
        <v>4402</v>
      </c>
      <c r="E3493" s="111" t="s">
        <v>8258</v>
      </c>
      <c r="F3493" s="77" t="str">
        <f t="shared" si="691"/>
        <v>CHARTERED INSTITUTION OF WASTES MANAGEMENT</v>
      </c>
      <c r="G3493" s="111" t="s">
        <v>4402</v>
      </c>
      <c r="H3493" s="111" t="s">
        <v>3282</v>
      </c>
      <c r="I3493" s="111" t="s">
        <v>10463</v>
      </c>
      <c r="J3493" s="111" t="s">
        <v>107</v>
      </c>
      <c r="K3493" s="111" t="s">
        <v>3283</v>
      </c>
      <c r="L3493" s="114">
        <v>46128</v>
      </c>
      <c r="M3493" s="114">
        <v>47588</v>
      </c>
      <c r="N3493" s="81">
        <f t="shared" si="697"/>
        <v>47588</v>
      </c>
      <c r="O3493" s="81" t="str">
        <f t="shared" ca="1" si="698"/>
        <v>Live</v>
      </c>
      <c r="P3493" s="81" t="str" cm="1">
        <f t="array" aca="1" ref="P3493" ca="1">_xlfn.IFS((N3493-TODAY())&gt;=547,"06 Expires over 18 months",(N3493-TODAY())&gt;=365,"05 Expires in 18 months",(N3493-TODAY())&gt;=183,"04 Expires in 12 months",(N3493-TODAY())&gt;=92,"03 Expires in 6 months",(N3493-TODAY())&gt;=31,"02 Expires in 3 months",(N3493-TODAY())&gt;=0,"01 Expires in 30 days",(N3493-TODAY())&gt;=-31,"01 Expired last 30 days",(N3493-TODAY())&gt;=-92,"02 Expired last 3 months",(N3493-TODAY())&gt;=-183,"03 Expired last 6 months",(N3493-TODAY())&gt;=-365,"04 Expired last 12 months",(N3493-TODAY())&gt;=-547,"05 Expired last 18 months",TRUE,"06 Expired over 18 months")</f>
        <v>06 Expires over 18 months</v>
      </c>
      <c r="Q3493" s="104">
        <v>6125</v>
      </c>
      <c r="R3493" s="98">
        <f t="shared" si="696"/>
        <v>23989.583333333332</v>
      </c>
      <c r="S3493" s="88" t="str" cm="1">
        <f t="array" ref="S3493">_xlfn.IFS(R3493&gt;5000000,"Gold",R3493&gt;=500000,"Silver",R3493&gt;30000,"Bronze",TRUE,"Transactional")</f>
        <v>Transactional</v>
      </c>
      <c r="T3493" s="26"/>
      <c r="U3493" s="101"/>
      <c r="V3493" s="101"/>
      <c r="W3493" s="77" t="str">
        <f t="shared" si="692"/>
        <v>No</v>
      </c>
      <c r="X3493" s="77" t="str">
        <f>IFERROR(_xlfn.XLOOKUP(J3493&amp;"||"&amp;K3493,'Mapping Ref.'!$J$2:$J$538,'Mapping Ref.'!$K$2:$K$538),"")</f>
        <v>Construction &amp; Estates</v>
      </c>
      <c r="Y3493" s="77" t="str" cm="1">
        <f t="array" ref="Y3493">_xlfn.IFS(R3493&gt;2000000,"For Publication",R3493&gt;100000,"PID",R3493&gt;30000,"RFQ",TRUE,"Transactional")</f>
        <v>Transactional</v>
      </c>
      <c r="Z3493" s="111" t="s">
        <v>2277</v>
      </c>
      <c r="AA3493" s="111">
        <v>48</v>
      </c>
      <c r="AB3493" s="111">
        <v>0</v>
      </c>
      <c r="AC3493" s="114">
        <v>46128</v>
      </c>
      <c r="AD3493" s="111" t="s">
        <v>58</v>
      </c>
      <c r="AE3493" s="111" t="s">
        <v>8471</v>
      </c>
      <c r="AF3493" s="111" t="s">
        <v>60</v>
      </c>
      <c r="AG3493" s="111" t="s">
        <v>59</v>
      </c>
      <c r="AH3493" s="111" t="s">
        <v>60</v>
      </c>
      <c r="AI3493" s="111">
        <v>1090968</v>
      </c>
      <c r="AJ3493" s="111" t="s">
        <v>59</v>
      </c>
      <c r="AK3493" s="111" t="s">
        <v>101</v>
      </c>
      <c r="AL3493" s="111" t="s">
        <v>12795</v>
      </c>
      <c r="AM3493" s="111" t="s">
        <v>60</v>
      </c>
      <c r="AN3493" s="111" t="s">
        <v>59</v>
      </c>
      <c r="AO3493" s="111">
        <v>0</v>
      </c>
      <c r="AP3493" s="111"/>
      <c r="AQ3493" s="111" t="s">
        <v>14016</v>
      </c>
      <c r="AR3493" s="111" t="s">
        <v>14017</v>
      </c>
      <c r="AS3493" s="89">
        <f t="shared" si="699"/>
        <v>47</v>
      </c>
      <c r="AT3493" s="24" t="s">
        <v>4402</v>
      </c>
    </row>
    <row r="3494" spans="1:46" x14ac:dyDescent="0.5">
      <c r="A3494" s="24">
        <v>3685</v>
      </c>
      <c r="B3494" s="24"/>
      <c r="C3494" s="24"/>
      <c r="D3494" s="111" t="s">
        <v>14018</v>
      </c>
      <c r="E3494" s="111" t="s">
        <v>14019</v>
      </c>
      <c r="F3494" s="77" t="str">
        <f t="shared" si="691"/>
        <v>LSY Engineering Consultants Ltd</v>
      </c>
      <c r="G3494" s="111" t="s">
        <v>14020</v>
      </c>
      <c r="H3494" s="111" t="s">
        <v>1518</v>
      </c>
      <c r="I3494" s="111" t="s">
        <v>1518</v>
      </c>
      <c r="J3494" s="111" t="s">
        <v>107</v>
      </c>
      <c r="K3494" s="111" t="s">
        <v>1397</v>
      </c>
      <c r="L3494" s="114">
        <v>46134</v>
      </c>
      <c r="M3494" s="114">
        <v>46356</v>
      </c>
      <c r="N3494" s="81">
        <f t="shared" si="697"/>
        <v>46476</v>
      </c>
      <c r="O3494" s="81" t="str">
        <f t="shared" ca="1" si="698"/>
        <v>Live</v>
      </c>
      <c r="P3494" s="81" t="str" cm="1">
        <f t="array" aca="1" ref="P3494" ca="1">_xlfn.IFS((N3494-TODAY())&gt;=547,"06 Expires over 18 months",(N3494-TODAY())&gt;=365,"05 Expires in 18 months",(N3494-TODAY())&gt;=183,"04 Expires in 12 months",(N3494-TODAY())&gt;=92,"03 Expires in 6 months",(N3494-TODAY())&gt;=31,"02 Expires in 3 months",(N3494-TODAY())&gt;=0,"01 Expires in 30 days",(N3494-TODAY())&gt;=-31,"01 Expired last 30 days",(N3494-TODAY())&gt;=-92,"02 Expired last 3 months",(N3494-TODAY())&gt;=-183,"03 Expired last 6 months",(N3494-TODAY())&gt;=-365,"04 Expired last 12 months",(N3494-TODAY())&gt;=-547,"05 Expired last 18 months",TRUE,"06 Expired over 18 months")</f>
        <v>04 Expires in 12 months</v>
      </c>
      <c r="Q3494" s="104">
        <v>24060</v>
      </c>
      <c r="R3494" s="98">
        <f t="shared" si="696"/>
        <v>24060</v>
      </c>
      <c r="S3494" s="88" t="str" cm="1">
        <f t="array" ref="S3494">_xlfn.IFS(R3494&gt;5000000,"Gold",R3494&gt;=500000,"Silver",R3494&gt;30000,"Bronze",TRUE,"Transactional")</f>
        <v>Transactional</v>
      </c>
      <c r="T3494" s="26"/>
      <c r="U3494" s="101"/>
      <c r="V3494" s="101"/>
      <c r="W3494" s="77" t="str">
        <f t="shared" si="692"/>
        <v>Yes</v>
      </c>
      <c r="X3494" s="77" t="str">
        <f>IFERROR(_xlfn.XLOOKUP(J3494&amp;"||"&amp;K3494,'Mapping Ref.'!$J$2:$J$538,'Mapping Ref.'!$K$2:$K$538),"")</f>
        <v>Construction &amp; Estates</v>
      </c>
      <c r="Y3494" s="77" t="str" cm="1">
        <f t="array" ref="Y3494">_xlfn.IFS(R3494&gt;2000000,"For Publication",R3494&gt;100000,"PID",R3494&gt;30000,"RFQ",TRUE,"Transactional")</f>
        <v>Transactional</v>
      </c>
      <c r="Z3494" s="111" t="s">
        <v>2277</v>
      </c>
      <c r="AA3494" s="111">
        <v>7</v>
      </c>
      <c r="AB3494" s="111">
        <v>4</v>
      </c>
      <c r="AC3494" s="114">
        <v>46129</v>
      </c>
      <c r="AD3494" s="111" t="s">
        <v>58</v>
      </c>
      <c r="AE3494" s="111" t="s">
        <v>14021</v>
      </c>
      <c r="AF3494" s="111" t="s">
        <v>59</v>
      </c>
      <c r="AG3494" s="111" t="s">
        <v>59</v>
      </c>
      <c r="AH3494" s="111" t="s">
        <v>60</v>
      </c>
      <c r="AI3494" s="111">
        <v>10379974</v>
      </c>
      <c r="AJ3494" s="111" t="s">
        <v>59</v>
      </c>
      <c r="AK3494" s="111" t="s">
        <v>101</v>
      </c>
      <c r="AL3494" s="111" t="s">
        <v>70</v>
      </c>
      <c r="AM3494" s="111" t="s">
        <v>60</v>
      </c>
      <c r="AN3494" s="111" t="s">
        <v>59</v>
      </c>
      <c r="AO3494" s="111">
        <v>0</v>
      </c>
      <c r="AP3494" s="111"/>
      <c r="AQ3494" s="111" t="s">
        <v>14022</v>
      </c>
      <c r="AR3494" s="111" t="s">
        <v>14023</v>
      </c>
      <c r="AS3494" s="89">
        <f t="shared" si="699"/>
        <v>11</v>
      </c>
      <c r="AT3494" s="24"/>
    </row>
    <row r="3495" spans="1:46" x14ac:dyDescent="0.5">
      <c r="A3495" s="24">
        <v>3686</v>
      </c>
      <c r="B3495" s="24"/>
      <c r="C3495" s="24"/>
      <c r="D3495" s="111" t="s">
        <v>14024</v>
      </c>
      <c r="E3495" s="111" t="s">
        <v>14025</v>
      </c>
      <c r="F3495" s="77" t="str">
        <f t="shared" si="691"/>
        <v>DIRECT CATERING EQUIPMENT LTD</v>
      </c>
      <c r="G3495" s="111" t="s">
        <v>1034</v>
      </c>
      <c r="H3495" s="111" t="s">
        <v>784</v>
      </c>
      <c r="I3495" s="111" t="s">
        <v>1128</v>
      </c>
      <c r="J3495" s="111" t="s">
        <v>321</v>
      </c>
      <c r="K3495" s="111" t="s">
        <v>3201</v>
      </c>
      <c r="L3495" s="114">
        <v>46125</v>
      </c>
      <c r="M3495" s="114">
        <v>46157</v>
      </c>
      <c r="N3495" s="81">
        <f t="shared" si="697"/>
        <v>46157</v>
      </c>
      <c r="O3495" s="81" t="str">
        <f t="shared" ca="1" si="698"/>
        <v>Expired</v>
      </c>
      <c r="P3495" s="81" t="str" cm="1">
        <f t="array" aca="1" ref="P3495" ca="1">_xlfn.IFS((N3495-TODAY())&gt;=547,"06 Expires over 18 months",(N3495-TODAY())&gt;=365,"05 Expires in 18 months",(N3495-TODAY())&gt;=183,"04 Expires in 12 months",(N3495-TODAY())&gt;=92,"03 Expires in 6 months",(N3495-TODAY())&gt;=31,"02 Expires in 3 months",(N3495-TODAY())&gt;=0,"01 Expires in 30 days",(N3495-TODAY())&gt;=-31,"01 Expired last 30 days",(N3495-TODAY())&gt;=-92,"02 Expired last 3 months",(N3495-TODAY())&gt;=-183,"03 Expired last 6 months",(N3495-TODAY())&gt;=-365,"04 Expired last 12 months",(N3495-TODAY())&gt;=-547,"05 Expired last 18 months",TRUE,"06 Expired over 18 months")</f>
        <v>03 Expired last 6 months</v>
      </c>
      <c r="Q3495" s="104">
        <v>0</v>
      </c>
      <c r="R3495" s="98">
        <f t="shared" si="696"/>
        <v>0</v>
      </c>
      <c r="S3495" s="88" t="str" cm="1">
        <f t="array" ref="S3495">_xlfn.IFS(R3495&gt;5000000,"Gold",R3495&gt;=500000,"Silver",R3495&gt;30000,"Bronze",TRUE,"Transactional")</f>
        <v>Transactional</v>
      </c>
      <c r="T3495" s="26"/>
      <c r="U3495" s="101"/>
      <c r="V3495" s="101"/>
      <c r="W3495" s="77" t="str">
        <f t="shared" si="692"/>
        <v>No</v>
      </c>
      <c r="X3495" s="77" t="str">
        <f>IFERROR(_xlfn.XLOOKUP(J3495&amp;"||"&amp;K3495,'Mapping Ref.'!$J$2:$J$538,'Mapping Ref.'!$K$2:$K$538),"")</f>
        <v>Corporate</v>
      </c>
      <c r="Y3495" s="77" t="str" cm="1">
        <f t="array" ref="Y3495">_xlfn.IFS(R3495&gt;2000000,"For Publication",R3495&gt;100000,"PID",R3495&gt;30000,"RFQ",TRUE,"Transactional")</f>
        <v>Transactional</v>
      </c>
      <c r="Z3495" s="111" t="s">
        <v>2277</v>
      </c>
      <c r="AA3495" s="111">
        <v>0</v>
      </c>
      <c r="AB3495" s="111">
        <v>0</v>
      </c>
      <c r="AC3495" s="114">
        <v>46129</v>
      </c>
      <c r="AD3495" s="111" t="s">
        <v>58</v>
      </c>
      <c r="AE3495" s="111" t="s">
        <v>9432</v>
      </c>
      <c r="AF3495" s="111" t="s">
        <v>60</v>
      </c>
      <c r="AG3495" s="111" t="s">
        <v>60</v>
      </c>
      <c r="AH3495" s="111" t="s">
        <v>60</v>
      </c>
      <c r="AI3495" s="111">
        <v>3071911</v>
      </c>
      <c r="AJ3495" s="111" t="s">
        <v>59</v>
      </c>
      <c r="AK3495" s="111" t="s">
        <v>101</v>
      </c>
      <c r="AL3495" s="111" t="s">
        <v>70</v>
      </c>
      <c r="AM3495" s="111" t="s">
        <v>60</v>
      </c>
      <c r="AN3495" s="111" t="s">
        <v>59</v>
      </c>
      <c r="AO3495" s="111">
        <v>0</v>
      </c>
      <c r="AP3495" s="111" t="s">
        <v>8471</v>
      </c>
      <c r="AQ3495" s="111" t="s">
        <v>11457</v>
      </c>
      <c r="AR3495" s="111" t="s">
        <v>13234</v>
      </c>
      <c r="AS3495" s="89">
        <f t="shared" si="699"/>
        <v>1</v>
      </c>
      <c r="AT3495" s="24" t="s">
        <v>1036</v>
      </c>
    </row>
    <row r="3496" spans="1:46" x14ac:dyDescent="0.5">
      <c r="A3496" s="24">
        <v>3687</v>
      </c>
      <c r="B3496" s="24"/>
      <c r="C3496" s="24"/>
      <c r="D3496" s="111" t="s">
        <v>14026</v>
      </c>
      <c r="E3496" s="111" t="s">
        <v>11585</v>
      </c>
      <c r="F3496" s="77" t="str">
        <f t="shared" si="691"/>
        <v>YORKE PEST CONTROL LTD</v>
      </c>
      <c r="G3496" s="111" t="s">
        <v>11587</v>
      </c>
      <c r="H3496" s="111" t="s">
        <v>784</v>
      </c>
      <c r="I3496" s="111" t="s">
        <v>1128</v>
      </c>
      <c r="J3496" s="111" t="s">
        <v>321</v>
      </c>
      <c r="K3496" s="111" t="s">
        <v>3201</v>
      </c>
      <c r="L3496" s="114">
        <v>46059</v>
      </c>
      <c r="M3496" s="114">
        <v>46423</v>
      </c>
      <c r="N3496" s="81">
        <f t="shared" si="697"/>
        <v>46423</v>
      </c>
      <c r="O3496" s="81" t="str">
        <f t="shared" ca="1" si="698"/>
        <v>Live</v>
      </c>
      <c r="P3496" s="81" t="str" cm="1">
        <f t="array" aca="1" ref="P3496" ca="1">_xlfn.IFS((N3496-TODAY())&gt;=547,"06 Expires over 18 months",(N3496-TODAY())&gt;=365,"05 Expires in 18 months",(N3496-TODAY())&gt;=183,"04 Expires in 12 months",(N3496-TODAY())&gt;=92,"03 Expires in 6 months",(N3496-TODAY())&gt;=31,"02 Expires in 3 months",(N3496-TODAY())&gt;=0,"01 Expires in 30 days",(N3496-TODAY())&gt;=-31,"01 Expired last 30 days",(N3496-TODAY())&gt;=-92,"02 Expired last 3 months",(N3496-TODAY())&gt;=-183,"03 Expired last 6 months",(N3496-TODAY())&gt;=-365,"04 Expired last 12 months",(N3496-TODAY())&gt;=-547,"05 Expired last 18 months",TRUE,"06 Expired over 18 months")</f>
        <v>03 Expires in 6 months</v>
      </c>
      <c r="Q3496" s="104">
        <v>0</v>
      </c>
      <c r="R3496" s="98">
        <f t="shared" si="696"/>
        <v>0</v>
      </c>
      <c r="S3496" s="88" t="str" cm="1">
        <f t="array" ref="S3496">_xlfn.IFS(R3496&gt;5000000,"Gold",R3496&gt;=500000,"Silver",R3496&gt;30000,"Bronze",TRUE,"Transactional")</f>
        <v>Transactional</v>
      </c>
      <c r="T3496" s="26"/>
      <c r="U3496" s="101"/>
      <c r="V3496" s="101"/>
      <c r="W3496" s="77" t="str">
        <f t="shared" si="692"/>
        <v>No</v>
      </c>
      <c r="X3496" s="77" t="str">
        <f>IFERROR(_xlfn.XLOOKUP(J3496&amp;"||"&amp;K3496,'Mapping Ref.'!$J$2:$J$538,'Mapping Ref.'!$K$2:$K$538),"")</f>
        <v>Corporate</v>
      </c>
      <c r="Y3496" s="77" t="str" cm="1">
        <f t="array" ref="Y3496">_xlfn.IFS(R3496&gt;2000000,"For Publication",R3496&gt;100000,"PID",R3496&gt;30000,"RFQ",TRUE,"Transactional")</f>
        <v>Transactional</v>
      </c>
      <c r="Z3496" s="111" t="s">
        <v>2277</v>
      </c>
      <c r="AA3496" s="111">
        <v>0</v>
      </c>
      <c r="AB3496" s="111">
        <v>0</v>
      </c>
      <c r="AC3496" s="114">
        <v>46129</v>
      </c>
      <c r="AD3496" s="111" t="s">
        <v>58</v>
      </c>
      <c r="AE3496" s="111" t="s">
        <v>9432</v>
      </c>
      <c r="AF3496" s="111" t="s">
        <v>60</v>
      </c>
      <c r="AG3496" s="111" t="s">
        <v>60</v>
      </c>
      <c r="AH3496" s="111" t="s">
        <v>60</v>
      </c>
      <c r="AI3496" s="111">
        <v>3632081</v>
      </c>
      <c r="AJ3496" s="111" t="s">
        <v>59</v>
      </c>
      <c r="AK3496" s="111" t="s">
        <v>101</v>
      </c>
      <c r="AL3496" s="111" t="s">
        <v>70</v>
      </c>
      <c r="AM3496" s="111" t="s">
        <v>60</v>
      </c>
      <c r="AN3496" s="111" t="s">
        <v>59</v>
      </c>
      <c r="AO3496" s="111">
        <v>0</v>
      </c>
      <c r="AP3496" s="111" t="s">
        <v>8471</v>
      </c>
      <c r="AQ3496" s="111" t="s">
        <v>14027</v>
      </c>
      <c r="AR3496" s="111" t="s">
        <v>14028</v>
      </c>
      <c r="AS3496" s="89">
        <f t="shared" si="699"/>
        <v>11</v>
      </c>
      <c r="AT3496" s="24" t="s">
        <v>11590</v>
      </c>
    </row>
    <row r="3497" spans="1:46" x14ac:dyDescent="0.5">
      <c r="A3497" s="24">
        <v>3688</v>
      </c>
      <c r="B3497" s="24"/>
      <c r="C3497" s="24"/>
      <c r="D3497" s="111" t="s">
        <v>14029</v>
      </c>
      <c r="E3497" s="111" t="s">
        <v>14030</v>
      </c>
      <c r="F3497" s="77" t="str">
        <f t="shared" si="691"/>
        <v>Hayow LTD</v>
      </c>
      <c r="G3497" s="111" t="s">
        <v>14031</v>
      </c>
      <c r="H3497" s="111" t="s">
        <v>13612</v>
      </c>
      <c r="I3497" s="111" t="s">
        <v>10218</v>
      </c>
      <c r="J3497" s="111" t="s">
        <v>190</v>
      </c>
      <c r="K3497" s="111" t="s">
        <v>2690</v>
      </c>
      <c r="L3497" s="114">
        <v>45505</v>
      </c>
      <c r="M3497" s="114">
        <v>47330</v>
      </c>
      <c r="N3497" s="81">
        <f t="shared" si="697"/>
        <v>48060</v>
      </c>
      <c r="O3497" s="81" t="str">
        <f t="shared" ca="1" si="698"/>
        <v>Live</v>
      </c>
      <c r="P3497" s="81" t="str" cm="1">
        <f t="array" aca="1" ref="P3497" ca="1">_xlfn.IFS((N3497-TODAY())&gt;=547,"06 Expires over 18 months",(N3497-TODAY())&gt;=365,"05 Expires in 18 months",(N3497-TODAY())&gt;=183,"04 Expires in 12 months",(N3497-TODAY())&gt;=92,"03 Expires in 6 months",(N3497-TODAY())&gt;=31,"02 Expires in 3 months",(N3497-TODAY())&gt;=0,"01 Expires in 30 days",(N3497-TODAY())&gt;=-31,"01 Expired last 30 days",(N3497-TODAY())&gt;=-92,"02 Expired last 3 months",(N3497-TODAY())&gt;=-183,"03 Expired last 6 months",(N3497-TODAY())&gt;=-365,"04 Expired last 12 months",(N3497-TODAY())&gt;=-547,"05 Expired last 18 months",TRUE,"06 Expired over 18 months")</f>
        <v>06 Expires over 18 months</v>
      </c>
      <c r="Q3497" s="104">
        <v>75000</v>
      </c>
      <c r="R3497" s="98">
        <f t="shared" si="696"/>
        <v>518750</v>
      </c>
      <c r="S3497" s="88" t="str" cm="1">
        <f t="array" ref="S3497">_xlfn.IFS(R3497&gt;5000000,"Gold",R3497&gt;=500000,"Silver",R3497&gt;30000,"Bronze",TRUE,"Transactional")</f>
        <v>Silver</v>
      </c>
      <c r="T3497" s="26"/>
      <c r="U3497" s="101"/>
      <c r="V3497" s="101"/>
      <c r="W3497" s="77" t="str">
        <f t="shared" si="692"/>
        <v>Yes</v>
      </c>
      <c r="X3497" s="77" t="str">
        <f>IFERROR(_xlfn.XLOOKUP(J3497&amp;"||"&amp;K3497,'Mapping Ref.'!$J$2:$J$538,'Mapping Ref.'!$K$2:$K$538),"")</f>
        <v>Childrens &amp; Adults</v>
      </c>
      <c r="Y3497" s="77" t="str" cm="1">
        <f t="array" ref="Y3497">_xlfn.IFS(R3497&gt;2000000,"For Publication",R3497&gt;100000,"PID",R3497&gt;30000,"RFQ",TRUE,"Transactional")</f>
        <v>PID</v>
      </c>
      <c r="Z3497" s="111" t="s">
        <v>8586</v>
      </c>
      <c r="AA3497" s="111">
        <v>60</v>
      </c>
      <c r="AB3497" s="111">
        <v>24</v>
      </c>
      <c r="AC3497" s="114">
        <v>46132</v>
      </c>
      <c r="AD3497" s="111" t="s">
        <v>326</v>
      </c>
      <c r="AE3497" s="111" t="s">
        <v>10044</v>
      </c>
      <c r="AF3497" s="111" t="s">
        <v>60</v>
      </c>
      <c r="AG3497" s="111" t="s">
        <v>59</v>
      </c>
      <c r="AH3497" s="111" t="s">
        <v>60</v>
      </c>
      <c r="AI3497" s="111">
        <v>13381214</v>
      </c>
      <c r="AJ3497" s="111" t="s">
        <v>60</v>
      </c>
      <c r="AK3497" s="111" t="s">
        <v>750</v>
      </c>
      <c r="AL3497" s="111" t="s">
        <v>70</v>
      </c>
      <c r="AM3497" s="111" t="s">
        <v>59</v>
      </c>
      <c r="AN3497" s="111" t="s">
        <v>59</v>
      </c>
      <c r="AO3497" s="111">
        <v>0</v>
      </c>
      <c r="AP3497" s="111"/>
      <c r="AQ3497" s="111" t="s">
        <v>10375</v>
      </c>
      <c r="AR3497" s="111" t="s">
        <v>14032</v>
      </c>
      <c r="AS3497" s="89">
        <f t="shared" si="699"/>
        <v>83</v>
      </c>
      <c r="AT3497" s="24"/>
    </row>
    <row r="3498" spans="1:46" x14ac:dyDescent="0.5">
      <c r="A3498" s="24">
        <v>3689</v>
      </c>
      <c r="B3498" s="24"/>
      <c r="C3498" s="24"/>
      <c r="D3498" s="111" t="s">
        <v>9329</v>
      </c>
      <c r="E3498" s="111" t="s">
        <v>14033</v>
      </c>
      <c r="F3498" s="77" t="str">
        <f t="shared" si="691"/>
        <v>RESOURCING SOLUTIONS</v>
      </c>
      <c r="G3498" s="111" t="s">
        <v>9329</v>
      </c>
      <c r="H3498" s="111" t="s">
        <v>3282</v>
      </c>
      <c r="I3498" s="111" t="s">
        <v>10463</v>
      </c>
      <c r="J3498" s="111" t="s">
        <v>107</v>
      </c>
      <c r="K3498" s="111" t="s">
        <v>3283</v>
      </c>
      <c r="L3498" s="114">
        <v>46132</v>
      </c>
      <c r="M3498" s="114">
        <v>47227</v>
      </c>
      <c r="N3498" s="81">
        <f t="shared" si="697"/>
        <v>47227</v>
      </c>
      <c r="O3498" s="81" t="str">
        <f t="shared" ca="1" si="698"/>
        <v>Live</v>
      </c>
      <c r="P3498" s="81" t="str" cm="1">
        <f t="array" aca="1" ref="P3498" ca="1">_xlfn.IFS((N3498-TODAY())&gt;=547,"06 Expires over 18 months",(N3498-TODAY())&gt;=365,"05 Expires in 18 months",(N3498-TODAY())&gt;=183,"04 Expires in 12 months",(N3498-TODAY())&gt;=92,"03 Expires in 6 months",(N3498-TODAY())&gt;=31,"02 Expires in 3 months",(N3498-TODAY())&gt;=0,"01 Expires in 30 days",(N3498-TODAY())&gt;=-31,"01 Expired last 30 days",(N3498-TODAY())&gt;=-92,"02 Expired last 3 months",(N3498-TODAY())&gt;=-183,"03 Expired last 6 months",(N3498-TODAY())&gt;=-365,"04 Expired last 12 months",(N3498-TODAY())&gt;=-547,"05 Expired last 18 months",TRUE,"06 Expired over 18 months")</f>
        <v>06 Expires over 18 months</v>
      </c>
      <c r="Q3498" s="104">
        <v>24999</v>
      </c>
      <c r="R3498" s="98">
        <f t="shared" si="696"/>
        <v>72913.75</v>
      </c>
      <c r="S3498" s="88" t="str" cm="1">
        <f t="array" ref="S3498">_xlfn.IFS(R3498&gt;5000000,"Gold",R3498&gt;=500000,"Silver",R3498&gt;30000,"Bronze",TRUE,"Transactional")</f>
        <v>Bronze</v>
      </c>
      <c r="T3498" s="26"/>
      <c r="U3498" s="101"/>
      <c r="V3498" s="101"/>
      <c r="W3498" s="77" t="str">
        <f t="shared" si="692"/>
        <v>No</v>
      </c>
      <c r="X3498" s="77" t="str">
        <f>IFERROR(_xlfn.XLOOKUP(J3498&amp;"||"&amp;K3498,'Mapping Ref.'!$J$2:$J$538,'Mapping Ref.'!$K$2:$K$538),"")</f>
        <v>Construction &amp; Estates</v>
      </c>
      <c r="Y3498" s="77" t="str" cm="1">
        <f t="array" ref="Y3498">_xlfn.IFS(R3498&gt;2000000,"For Publication",R3498&gt;100000,"PID",R3498&gt;30000,"RFQ",TRUE,"Transactional")</f>
        <v>RFQ</v>
      </c>
      <c r="Z3498" s="111" t="s">
        <v>2277</v>
      </c>
      <c r="AA3498" s="111">
        <v>36</v>
      </c>
      <c r="AB3498" s="111">
        <v>0</v>
      </c>
      <c r="AC3498" s="114">
        <v>46132</v>
      </c>
      <c r="AD3498" s="111" t="s">
        <v>661</v>
      </c>
      <c r="AE3498" s="111" t="s">
        <v>8471</v>
      </c>
      <c r="AF3498" s="111" t="s">
        <v>60</v>
      </c>
      <c r="AG3498" s="111" t="s">
        <v>59</v>
      </c>
      <c r="AH3498" s="111" t="s">
        <v>60</v>
      </c>
      <c r="AI3498" s="111">
        <v>4930757</v>
      </c>
      <c r="AJ3498" s="111" t="s">
        <v>59</v>
      </c>
      <c r="AK3498" s="111" t="s">
        <v>101</v>
      </c>
      <c r="AL3498" s="111" t="s">
        <v>70</v>
      </c>
      <c r="AM3498" s="111" t="s">
        <v>60</v>
      </c>
      <c r="AN3498" s="111" t="s">
        <v>59</v>
      </c>
      <c r="AO3498" s="111">
        <v>0</v>
      </c>
      <c r="AP3498" s="111"/>
      <c r="AQ3498" s="111" t="s">
        <v>14034</v>
      </c>
      <c r="AR3498" s="111" t="s">
        <v>10180</v>
      </c>
      <c r="AS3498" s="89">
        <f t="shared" si="699"/>
        <v>35</v>
      </c>
      <c r="AT3498" s="24" t="s">
        <v>9334</v>
      </c>
    </row>
    <row r="3499" spans="1:46" x14ac:dyDescent="0.5">
      <c r="A3499" s="24">
        <v>3690</v>
      </c>
      <c r="B3499" s="24"/>
      <c r="C3499" s="24"/>
      <c r="D3499" s="111" t="s">
        <v>14035</v>
      </c>
      <c r="E3499" s="111" t="s">
        <v>14036</v>
      </c>
      <c r="F3499" s="77" t="str">
        <f t="shared" si="691"/>
        <v>JUMPSEC LIMITED</v>
      </c>
      <c r="G3499" s="111" t="s">
        <v>1010</v>
      </c>
      <c r="H3499" s="111" t="s">
        <v>12528</v>
      </c>
      <c r="I3499" s="111" t="s">
        <v>4852</v>
      </c>
      <c r="J3499" s="111" t="s">
        <v>52</v>
      </c>
      <c r="K3499" s="111" t="s">
        <v>14037</v>
      </c>
      <c r="L3499" s="114">
        <v>46113</v>
      </c>
      <c r="M3499" s="114">
        <v>47938</v>
      </c>
      <c r="N3499" s="81">
        <f t="shared" si="697"/>
        <v>48669</v>
      </c>
      <c r="O3499" s="81" t="str">
        <f t="shared" ca="1" si="698"/>
        <v>Live</v>
      </c>
      <c r="P3499" s="81" t="str" cm="1">
        <f t="array" aca="1" ref="P3499" ca="1">_xlfn.IFS((N3499-TODAY())&gt;=547,"06 Expires over 18 months",(N3499-TODAY())&gt;=365,"05 Expires in 18 months",(N3499-TODAY())&gt;=183,"04 Expires in 12 months",(N3499-TODAY())&gt;=92,"03 Expires in 6 months",(N3499-TODAY())&gt;=31,"02 Expires in 3 months",(N3499-TODAY())&gt;=0,"01 Expires in 30 days",(N3499-TODAY())&gt;=-31,"01 Expired last 30 days",(N3499-TODAY())&gt;=-92,"02 Expired last 3 months",(N3499-TODAY())&gt;=-183,"03 Expired last 6 months",(N3499-TODAY())&gt;=-365,"04 Expired last 12 months",(N3499-TODAY())&gt;=-547,"05 Expired last 18 months",TRUE,"06 Expired over 18 months")</f>
        <v>06 Expires over 18 months</v>
      </c>
      <c r="Q3499" s="104">
        <v>360000</v>
      </c>
      <c r="R3499" s="98">
        <f t="shared" si="696"/>
        <v>2490000</v>
      </c>
      <c r="S3499" s="88" t="str" cm="1">
        <f t="array" ref="S3499">_xlfn.IFS(R3499&gt;5000000,"Gold",R3499&gt;=500000,"Silver",R3499&gt;30000,"Bronze",TRUE,"Transactional")</f>
        <v>Silver</v>
      </c>
      <c r="T3499" s="26"/>
      <c r="U3499" s="101"/>
      <c r="V3499" s="101"/>
      <c r="W3499" s="77" t="str">
        <f t="shared" si="692"/>
        <v>Yes</v>
      </c>
      <c r="X3499" s="77" t="str">
        <f>IFERROR(_xlfn.XLOOKUP(J3499&amp;"||"&amp;K3499,'Mapping Ref.'!$J$2:$J$538,'Mapping Ref.'!$K$2:$K$538),"")</f>
        <v>ICT</v>
      </c>
      <c r="Y3499" s="77" t="str" cm="1">
        <f t="array" ref="Y3499">_xlfn.IFS(R3499&gt;2000000,"For Publication",R3499&gt;100000,"PID",R3499&gt;30000,"RFQ",TRUE,"Transactional")</f>
        <v>For Publication</v>
      </c>
      <c r="Z3499" s="111" t="s">
        <v>8586</v>
      </c>
      <c r="AA3499" s="111">
        <v>36</v>
      </c>
      <c r="AB3499" s="111">
        <v>24</v>
      </c>
      <c r="AC3499" s="114">
        <v>46133</v>
      </c>
      <c r="AD3499" s="111" t="s">
        <v>661</v>
      </c>
      <c r="AE3499" s="111" t="s">
        <v>14038</v>
      </c>
      <c r="AF3499" s="111" t="s">
        <v>59</v>
      </c>
      <c r="AG3499" s="111" t="s">
        <v>59</v>
      </c>
      <c r="AH3499" s="111" t="s">
        <v>60</v>
      </c>
      <c r="AI3499" s="111">
        <v>8327063</v>
      </c>
      <c r="AJ3499" s="111" t="s">
        <v>60</v>
      </c>
      <c r="AK3499" s="111" t="s">
        <v>750</v>
      </c>
      <c r="AL3499" s="111" t="s">
        <v>70</v>
      </c>
      <c r="AM3499" s="111" t="s">
        <v>60</v>
      </c>
      <c r="AN3499" s="111" t="s">
        <v>59</v>
      </c>
      <c r="AO3499" s="111">
        <v>0</v>
      </c>
      <c r="AP3499" s="111"/>
      <c r="AQ3499" s="111" t="s">
        <v>14039</v>
      </c>
      <c r="AR3499" s="111" t="s">
        <v>14040</v>
      </c>
      <c r="AS3499" s="89">
        <f t="shared" si="699"/>
        <v>83</v>
      </c>
      <c r="AT3499" s="24" t="s">
        <v>1012</v>
      </c>
    </row>
    <row r="3500" spans="1:46" x14ac:dyDescent="0.5">
      <c r="A3500" s="24">
        <v>3691</v>
      </c>
      <c r="B3500" s="24"/>
      <c r="C3500" s="24"/>
      <c r="D3500" s="111" t="s">
        <v>14041</v>
      </c>
      <c r="E3500" s="111" t="s">
        <v>14042</v>
      </c>
      <c r="F3500" s="77" t="str">
        <f t="shared" si="691"/>
        <v>iVO Group Limited</v>
      </c>
      <c r="G3500" s="111" t="s">
        <v>14043</v>
      </c>
      <c r="H3500" s="111" t="s">
        <v>1691</v>
      </c>
      <c r="I3500" s="111" t="s">
        <v>1691</v>
      </c>
      <c r="J3500" s="111" t="s">
        <v>107</v>
      </c>
      <c r="K3500" s="111" t="s">
        <v>14044</v>
      </c>
      <c r="L3500" s="114">
        <v>46133</v>
      </c>
      <c r="M3500" s="114">
        <v>46498</v>
      </c>
      <c r="N3500" s="81">
        <f t="shared" si="697"/>
        <v>46864</v>
      </c>
      <c r="O3500" s="81" t="str">
        <f t="shared" ca="1" si="698"/>
        <v>Live</v>
      </c>
      <c r="P3500" s="81" t="str" cm="1">
        <f t="array" aca="1" ref="P3500" ca="1">_xlfn.IFS((N3500-TODAY())&gt;=547,"06 Expires over 18 months",(N3500-TODAY())&gt;=365,"05 Expires in 18 months",(N3500-TODAY())&gt;=183,"04 Expires in 12 months",(N3500-TODAY())&gt;=92,"03 Expires in 6 months",(N3500-TODAY())&gt;=31,"02 Expires in 3 months",(N3500-TODAY())&gt;=0,"01 Expires in 30 days",(N3500-TODAY())&gt;=-31,"01 Expired last 30 days",(N3500-TODAY())&gt;=-92,"02 Expired last 3 months",(N3500-TODAY())&gt;=-183,"03 Expired last 6 months",(N3500-TODAY())&gt;=-365,"04 Expired last 12 months",(N3500-TODAY())&gt;=-547,"05 Expired last 18 months",TRUE,"06 Expired over 18 months")</f>
        <v>06 Expires over 18 months</v>
      </c>
      <c r="Q3500" s="104">
        <v>5000</v>
      </c>
      <c r="R3500" s="98">
        <f t="shared" si="696"/>
        <v>10000</v>
      </c>
      <c r="S3500" s="88" t="str" cm="1">
        <f t="array" ref="S3500">_xlfn.IFS(R3500&gt;5000000,"Gold",R3500&gt;=500000,"Silver",R3500&gt;30000,"Bronze",TRUE,"Transactional")</f>
        <v>Transactional</v>
      </c>
      <c r="T3500" s="26"/>
      <c r="U3500" s="101"/>
      <c r="V3500" s="101"/>
      <c r="W3500" s="77" t="str">
        <f t="shared" si="692"/>
        <v>Yes</v>
      </c>
      <c r="X3500" s="77" t="str">
        <f>IFERROR(_xlfn.XLOOKUP(J3500&amp;"||"&amp;K3500,'Mapping Ref.'!$J$2:$J$538,'Mapping Ref.'!$K$2:$K$538),"")</f>
        <v>Construction &amp; Estates</v>
      </c>
      <c r="Y3500" s="77" t="str" cm="1">
        <f t="array" ref="Y3500">_xlfn.IFS(R3500&gt;2000000,"For Publication",R3500&gt;100000,"PID",R3500&gt;30000,"RFQ",TRUE,"Transactional")</f>
        <v>Transactional</v>
      </c>
      <c r="Z3500" s="111" t="s">
        <v>2277</v>
      </c>
      <c r="AA3500" s="111">
        <v>12</v>
      </c>
      <c r="AB3500" s="111">
        <v>12</v>
      </c>
      <c r="AC3500" s="114">
        <v>46133</v>
      </c>
      <c r="AD3500" s="111" t="s">
        <v>661</v>
      </c>
      <c r="AE3500" s="111" t="s">
        <v>14045</v>
      </c>
      <c r="AF3500" s="111" t="s">
        <v>60</v>
      </c>
      <c r="AG3500" s="111" t="s">
        <v>59</v>
      </c>
      <c r="AH3500" s="111" t="s">
        <v>60</v>
      </c>
      <c r="AI3500" s="111">
        <v>9678540</v>
      </c>
      <c r="AJ3500" s="111" t="s">
        <v>59</v>
      </c>
      <c r="AK3500" s="111" t="s">
        <v>101</v>
      </c>
      <c r="AL3500" s="111" t="s">
        <v>8595</v>
      </c>
      <c r="AM3500" s="111" t="s">
        <v>60</v>
      </c>
      <c r="AN3500" s="111" t="s">
        <v>8471</v>
      </c>
      <c r="AO3500" s="111">
        <v>0</v>
      </c>
      <c r="AP3500" s="111"/>
      <c r="AQ3500" s="111" t="s">
        <v>14046</v>
      </c>
      <c r="AR3500" s="111" t="s">
        <v>14047</v>
      </c>
      <c r="AS3500" s="89">
        <f t="shared" si="699"/>
        <v>24</v>
      </c>
      <c r="AT3500" s="24"/>
    </row>
    <row r="3501" spans="1:46" x14ac:dyDescent="0.5">
      <c r="A3501" s="24">
        <v>3692</v>
      </c>
      <c r="B3501" s="24"/>
      <c r="C3501" s="24"/>
      <c r="D3501" s="111" t="s">
        <v>14048</v>
      </c>
      <c r="E3501" s="111" t="s">
        <v>5924</v>
      </c>
      <c r="F3501" s="77" t="str">
        <f t="shared" si="691"/>
        <v>Emily Hammersley T/A EMILY VENTRE PSYCHOLOGY</v>
      </c>
      <c r="G3501" s="111" t="s">
        <v>14049</v>
      </c>
      <c r="H3501" s="111" t="s">
        <v>13313</v>
      </c>
      <c r="I3501" s="111" t="s">
        <v>13313</v>
      </c>
      <c r="J3501" s="111" t="s">
        <v>190</v>
      </c>
      <c r="K3501" s="111" t="s">
        <v>2234</v>
      </c>
      <c r="L3501" s="114">
        <v>46134</v>
      </c>
      <c r="M3501" s="114">
        <v>46498</v>
      </c>
      <c r="N3501" s="81">
        <f t="shared" si="697"/>
        <v>46864</v>
      </c>
      <c r="O3501" s="81" t="str">
        <f t="shared" ca="1" si="698"/>
        <v>Live</v>
      </c>
      <c r="P3501" s="81" t="str" cm="1">
        <f t="array" aca="1" ref="P3501" ca="1">_xlfn.IFS((N3501-TODAY())&gt;=547,"06 Expires over 18 months",(N3501-TODAY())&gt;=365,"05 Expires in 18 months",(N3501-TODAY())&gt;=183,"04 Expires in 12 months",(N3501-TODAY())&gt;=92,"03 Expires in 6 months",(N3501-TODAY())&gt;=31,"02 Expires in 3 months",(N3501-TODAY())&gt;=0,"01 Expires in 30 days",(N3501-TODAY())&gt;=-31,"01 Expired last 30 days",(N3501-TODAY())&gt;=-92,"02 Expired last 3 months",(N3501-TODAY())&gt;=-183,"03 Expired last 6 months",(N3501-TODAY())&gt;=-365,"04 Expired last 12 months",(N3501-TODAY())&gt;=-547,"05 Expired last 18 months",TRUE,"06 Expired over 18 months")</f>
        <v>06 Expires over 18 months</v>
      </c>
      <c r="Q3501" s="104">
        <v>5000</v>
      </c>
      <c r="R3501" s="98">
        <f t="shared" si="696"/>
        <v>9583.3333333333339</v>
      </c>
      <c r="S3501" s="88" t="str" cm="1">
        <f t="array" ref="S3501">_xlfn.IFS(R3501&gt;5000000,"Gold",R3501&gt;=500000,"Silver",R3501&gt;30000,"Bronze",TRUE,"Transactional")</f>
        <v>Transactional</v>
      </c>
      <c r="T3501" s="26"/>
      <c r="U3501" s="101"/>
      <c r="V3501" s="101"/>
      <c r="W3501" s="77" t="str">
        <f t="shared" si="692"/>
        <v>Yes</v>
      </c>
      <c r="X3501" s="77" t="str">
        <f>IFERROR(_xlfn.XLOOKUP(J3501&amp;"||"&amp;K3501,'Mapping Ref.'!$J$2:$J$538,'Mapping Ref.'!$K$2:$K$538),"")</f>
        <v>Childrens &amp; Adults</v>
      </c>
      <c r="Y3501" s="77" t="str" cm="1">
        <f t="array" ref="Y3501">_xlfn.IFS(R3501&gt;2000000,"For Publication",R3501&gt;100000,"PID",R3501&gt;30000,"RFQ",TRUE,"Transactional")</f>
        <v>Transactional</v>
      </c>
      <c r="Z3501" s="111" t="s">
        <v>8586</v>
      </c>
      <c r="AA3501" s="111">
        <v>12</v>
      </c>
      <c r="AB3501" s="111">
        <v>12</v>
      </c>
      <c r="AC3501" s="114">
        <v>46134</v>
      </c>
      <c r="AD3501" s="111" t="s">
        <v>58</v>
      </c>
      <c r="AE3501" s="111" t="s">
        <v>8347</v>
      </c>
      <c r="AF3501" s="111" t="s">
        <v>59</v>
      </c>
      <c r="AG3501" s="111" t="s">
        <v>59</v>
      </c>
      <c r="AH3501" s="111" t="s">
        <v>60</v>
      </c>
      <c r="AI3501" s="111" t="s">
        <v>8471</v>
      </c>
      <c r="AJ3501" s="111" t="s">
        <v>60</v>
      </c>
      <c r="AK3501" s="111" t="s">
        <v>101</v>
      </c>
      <c r="AL3501" s="111" t="s">
        <v>70</v>
      </c>
      <c r="AM3501" s="111" t="s">
        <v>59</v>
      </c>
      <c r="AN3501" s="111" t="s">
        <v>59</v>
      </c>
      <c r="AO3501" s="111">
        <v>0</v>
      </c>
      <c r="AP3501" s="111"/>
      <c r="AQ3501" s="111" t="s">
        <v>14049</v>
      </c>
      <c r="AR3501" s="111" t="s">
        <v>14050</v>
      </c>
      <c r="AS3501" s="89">
        <f t="shared" si="699"/>
        <v>23</v>
      </c>
      <c r="AT3501" s="24"/>
    </row>
    <row r="3502" spans="1:46" x14ac:dyDescent="0.5">
      <c r="A3502" s="24">
        <v>3693</v>
      </c>
      <c r="B3502" s="24"/>
      <c r="C3502" s="24"/>
      <c r="D3502" s="111" t="s">
        <v>9216</v>
      </c>
      <c r="E3502" s="111" t="s">
        <v>14051</v>
      </c>
      <c r="F3502" s="77" t="str">
        <f t="shared" si="691"/>
        <v>NORFOLK TRUCK &amp; VAN LIMITED</v>
      </c>
      <c r="G3502" s="111" t="s">
        <v>9216</v>
      </c>
      <c r="H3502" s="111" t="s">
        <v>3282</v>
      </c>
      <c r="I3502" s="111" t="s">
        <v>10463</v>
      </c>
      <c r="J3502" s="111" t="s">
        <v>107</v>
      </c>
      <c r="K3502" s="111" t="s">
        <v>3283</v>
      </c>
      <c r="L3502" s="114">
        <v>46134</v>
      </c>
      <c r="M3502" s="114">
        <v>47229</v>
      </c>
      <c r="N3502" s="81">
        <f t="shared" si="697"/>
        <v>47229</v>
      </c>
      <c r="O3502" s="81" t="str">
        <f t="shared" ca="1" si="698"/>
        <v>Live</v>
      </c>
      <c r="P3502" s="81" t="str" cm="1">
        <f t="array" aca="1" ref="P3502" ca="1">_xlfn.IFS((N3502-TODAY())&gt;=547,"06 Expires over 18 months",(N3502-TODAY())&gt;=365,"05 Expires in 18 months",(N3502-TODAY())&gt;=183,"04 Expires in 12 months",(N3502-TODAY())&gt;=92,"03 Expires in 6 months",(N3502-TODAY())&gt;=31,"02 Expires in 3 months",(N3502-TODAY())&gt;=0,"01 Expires in 30 days",(N3502-TODAY())&gt;=-31,"01 Expired last 30 days",(N3502-TODAY())&gt;=-92,"02 Expired last 3 months",(N3502-TODAY())&gt;=-183,"03 Expired last 6 months",(N3502-TODAY())&gt;=-365,"04 Expired last 12 months",(N3502-TODAY())&gt;=-547,"05 Expired last 18 months",TRUE,"06 Expired over 18 months")</f>
        <v>06 Expires over 18 months</v>
      </c>
      <c r="Q3502" s="104">
        <v>24999</v>
      </c>
      <c r="R3502" s="98">
        <f t="shared" si="696"/>
        <v>72913.75</v>
      </c>
      <c r="S3502" s="88" t="str" cm="1">
        <f t="array" ref="S3502">_xlfn.IFS(R3502&gt;5000000,"Gold",R3502&gt;=500000,"Silver",R3502&gt;30000,"Bronze",TRUE,"Transactional")</f>
        <v>Bronze</v>
      </c>
      <c r="T3502" s="26"/>
      <c r="U3502" s="101"/>
      <c r="V3502" s="101"/>
      <c r="W3502" s="77" t="str">
        <f t="shared" si="692"/>
        <v>No</v>
      </c>
      <c r="X3502" s="77" t="str">
        <f>IFERROR(_xlfn.XLOOKUP(J3502&amp;"||"&amp;K3502,'Mapping Ref.'!$J$2:$J$538,'Mapping Ref.'!$K$2:$K$538),"")</f>
        <v>Construction &amp; Estates</v>
      </c>
      <c r="Y3502" s="77" t="str" cm="1">
        <f t="array" ref="Y3502">_xlfn.IFS(R3502&gt;2000000,"For Publication",R3502&gt;100000,"PID",R3502&gt;30000,"RFQ",TRUE,"Transactional")</f>
        <v>RFQ</v>
      </c>
      <c r="Z3502" s="111" t="s">
        <v>2277</v>
      </c>
      <c r="AA3502" s="111">
        <v>36</v>
      </c>
      <c r="AB3502" s="111">
        <v>0</v>
      </c>
      <c r="AC3502" s="114">
        <v>46134</v>
      </c>
      <c r="AD3502" s="111" t="s">
        <v>661</v>
      </c>
      <c r="AE3502" s="111" t="s">
        <v>8471</v>
      </c>
      <c r="AF3502" s="111" t="s">
        <v>59</v>
      </c>
      <c r="AG3502" s="111" t="s">
        <v>59</v>
      </c>
      <c r="AH3502" s="111" t="s">
        <v>60</v>
      </c>
      <c r="AI3502" s="111">
        <v>1845415</v>
      </c>
      <c r="AJ3502" s="111" t="s">
        <v>60</v>
      </c>
      <c r="AK3502" s="111" t="s">
        <v>101</v>
      </c>
      <c r="AL3502" s="111" t="s">
        <v>12668</v>
      </c>
      <c r="AM3502" s="111" t="s">
        <v>60</v>
      </c>
      <c r="AN3502" s="111" t="s">
        <v>59</v>
      </c>
      <c r="AO3502" s="111">
        <v>0</v>
      </c>
      <c r="AP3502" s="111"/>
      <c r="AQ3502" s="111" t="s">
        <v>14052</v>
      </c>
      <c r="AR3502" s="111" t="s">
        <v>14053</v>
      </c>
      <c r="AS3502" s="89">
        <f t="shared" si="699"/>
        <v>35</v>
      </c>
      <c r="AT3502" s="24"/>
    </row>
    <row r="3503" spans="1:46" x14ac:dyDescent="0.5">
      <c r="A3503" s="24">
        <v>3694</v>
      </c>
      <c r="B3503" s="24"/>
      <c r="C3503" s="24"/>
      <c r="D3503" s="111" t="s">
        <v>14054</v>
      </c>
      <c r="E3503" s="111" t="s">
        <v>14055</v>
      </c>
      <c r="F3503" s="77" t="str">
        <f t="shared" si="691"/>
        <v>ADEPT CONSULTING ENGINEERS LTD</v>
      </c>
      <c r="G3503" s="111" t="s">
        <v>8910</v>
      </c>
      <c r="H3503" s="111" t="s">
        <v>784</v>
      </c>
      <c r="I3503" s="111" t="s">
        <v>1128</v>
      </c>
      <c r="J3503" s="111" t="s">
        <v>321</v>
      </c>
      <c r="K3503" s="111" t="s">
        <v>3201</v>
      </c>
      <c r="L3503" s="114">
        <v>46132</v>
      </c>
      <c r="M3503" s="114">
        <v>46163</v>
      </c>
      <c r="N3503" s="81">
        <f t="shared" si="697"/>
        <v>46163</v>
      </c>
      <c r="O3503" s="81" t="str">
        <f t="shared" ca="1" si="698"/>
        <v>Expired</v>
      </c>
      <c r="P3503" s="81" t="str" cm="1">
        <f t="array" aca="1" ref="P3503" ca="1">_xlfn.IFS((N3503-TODAY())&gt;=547,"06 Expires over 18 months",(N3503-TODAY())&gt;=365,"05 Expires in 18 months",(N3503-TODAY())&gt;=183,"04 Expires in 12 months",(N3503-TODAY())&gt;=92,"03 Expires in 6 months",(N3503-TODAY())&gt;=31,"02 Expires in 3 months",(N3503-TODAY())&gt;=0,"01 Expires in 30 days",(N3503-TODAY())&gt;=-31,"01 Expired last 30 days",(N3503-TODAY())&gt;=-92,"02 Expired last 3 months",(N3503-TODAY())&gt;=-183,"03 Expired last 6 months",(N3503-TODAY())&gt;=-365,"04 Expired last 12 months",(N3503-TODAY())&gt;=-547,"05 Expired last 18 months",TRUE,"06 Expired over 18 months")</f>
        <v>03 Expired last 6 months</v>
      </c>
      <c r="Q3503" s="104">
        <v>0</v>
      </c>
      <c r="R3503" s="98">
        <f t="shared" si="696"/>
        <v>0</v>
      </c>
      <c r="S3503" s="88" t="str" cm="1">
        <f t="array" ref="S3503">_xlfn.IFS(R3503&gt;5000000,"Gold",R3503&gt;=500000,"Silver",R3503&gt;30000,"Bronze",TRUE,"Transactional")</f>
        <v>Transactional</v>
      </c>
      <c r="T3503" s="26"/>
      <c r="U3503" s="101"/>
      <c r="V3503" s="101"/>
      <c r="W3503" s="77" t="str">
        <f t="shared" si="692"/>
        <v>No</v>
      </c>
      <c r="X3503" s="77" t="str">
        <f>IFERROR(_xlfn.XLOOKUP(J3503&amp;"||"&amp;K3503,'Mapping Ref.'!$J$2:$J$538,'Mapping Ref.'!$K$2:$K$538),"")</f>
        <v>Corporate</v>
      </c>
      <c r="Y3503" s="77" t="str" cm="1">
        <f t="array" ref="Y3503">_xlfn.IFS(R3503&gt;2000000,"For Publication",R3503&gt;100000,"PID",R3503&gt;30000,"RFQ",TRUE,"Transactional")</f>
        <v>Transactional</v>
      </c>
      <c r="Z3503" s="111" t="s">
        <v>2277</v>
      </c>
      <c r="AA3503" s="111">
        <v>0</v>
      </c>
      <c r="AB3503" s="111">
        <v>0</v>
      </c>
      <c r="AC3503" s="114">
        <v>46134</v>
      </c>
      <c r="AD3503" s="111" t="s">
        <v>58</v>
      </c>
      <c r="AE3503" s="111" t="s">
        <v>9432</v>
      </c>
      <c r="AF3503" s="111" t="s">
        <v>60</v>
      </c>
      <c r="AG3503" s="111" t="s">
        <v>60</v>
      </c>
      <c r="AH3503" s="111" t="s">
        <v>60</v>
      </c>
      <c r="AI3503" s="111">
        <v>6029802</v>
      </c>
      <c r="AJ3503" s="111" t="s">
        <v>59</v>
      </c>
      <c r="AK3503" s="111" t="s">
        <v>101</v>
      </c>
      <c r="AL3503" s="111" t="s">
        <v>70</v>
      </c>
      <c r="AM3503" s="111" t="s">
        <v>60</v>
      </c>
      <c r="AN3503" s="111" t="s">
        <v>59</v>
      </c>
      <c r="AO3503" s="111">
        <v>0</v>
      </c>
      <c r="AP3503" s="111" t="s">
        <v>8471</v>
      </c>
      <c r="AQ3503" s="111" t="s">
        <v>14056</v>
      </c>
      <c r="AR3503" s="111" t="s">
        <v>14057</v>
      </c>
      <c r="AS3503" s="89">
        <f t="shared" si="699"/>
        <v>1</v>
      </c>
      <c r="AT3503" s="24" t="s">
        <v>8913</v>
      </c>
    </row>
    <row r="3504" spans="1:46" x14ac:dyDescent="0.5">
      <c r="A3504" s="24">
        <v>3695</v>
      </c>
      <c r="B3504" s="24"/>
      <c r="C3504" s="24"/>
      <c r="D3504" s="111" t="s">
        <v>14058</v>
      </c>
      <c r="E3504" s="111" t="s">
        <v>14059</v>
      </c>
      <c r="F3504" s="77" t="str">
        <f t="shared" si="691"/>
        <v>CLM FIREPROOFING LTD</v>
      </c>
      <c r="G3504" s="111" t="s">
        <v>14060</v>
      </c>
      <c r="H3504" s="111" t="s">
        <v>784</v>
      </c>
      <c r="I3504" s="111" t="s">
        <v>1128</v>
      </c>
      <c r="J3504" s="111" t="s">
        <v>321</v>
      </c>
      <c r="K3504" s="111" t="s">
        <v>3201</v>
      </c>
      <c r="L3504" s="114">
        <v>46132</v>
      </c>
      <c r="M3504" s="114">
        <v>46163</v>
      </c>
      <c r="N3504" s="81">
        <f t="shared" si="697"/>
        <v>46163</v>
      </c>
      <c r="O3504" s="81" t="str">
        <f t="shared" ca="1" si="698"/>
        <v>Expired</v>
      </c>
      <c r="P3504" s="81" t="str" cm="1">
        <f t="array" aca="1" ref="P3504" ca="1">_xlfn.IFS((N3504-TODAY())&gt;=547,"06 Expires over 18 months",(N3504-TODAY())&gt;=365,"05 Expires in 18 months",(N3504-TODAY())&gt;=183,"04 Expires in 12 months",(N3504-TODAY())&gt;=92,"03 Expires in 6 months",(N3504-TODAY())&gt;=31,"02 Expires in 3 months",(N3504-TODAY())&gt;=0,"01 Expires in 30 days",(N3504-TODAY())&gt;=-31,"01 Expired last 30 days",(N3504-TODAY())&gt;=-92,"02 Expired last 3 months",(N3504-TODAY())&gt;=-183,"03 Expired last 6 months",(N3504-TODAY())&gt;=-365,"04 Expired last 12 months",(N3504-TODAY())&gt;=-547,"05 Expired last 18 months",TRUE,"06 Expired over 18 months")</f>
        <v>03 Expired last 6 months</v>
      </c>
      <c r="Q3504" s="104">
        <v>0</v>
      </c>
      <c r="R3504" s="98">
        <f t="shared" ref="R3504:R3535" si="700">MAX(Q3504,Q3504*N(AS3504)/12)</f>
        <v>0</v>
      </c>
      <c r="S3504" s="88" t="str" cm="1">
        <f t="array" ref="S3504">_xlfn.IFS(R3504&gt;5000000,"Gold",R3504&gt;=500000,"Silver",R3504&gt;30000,"Bronze",TRUE,"Transactional")</f>
        <v>Transactional</v>
      </c>
      <c r="T3504" s="26"/>
      <c r="U3504" s="101"/>
      <c r="V3504" s="101"/>
      <c r="W3504" s="77" t="str">
        <f t="shared" si="692"/>
        <v>No</v>
      </c>
      <c r="X3504" s="77" t="str">
        <f>IFERROR(_xlfn.XLOOKUP(J3504&amp;"||"&amp;K3504,'Mapping Ref.'!$J$2:$J$538,'Mapping Ref.'!$K$2:$K$538),"")</f>
        <v>Corporate</v>
      </c>
      <c r="Y3504" s="77" t="str" cm="1">
        <f t="array" ref="Y3504">_xlfn.IFS(R3504&gt;2000000,"For Publication",R3504&gt;100000,"PID",R3504&gt;30000,"RFQ",TRUE,"Transactional")</f>
        <v>Transactional</v>
      </c>
      <c r="Z3504" s="111" t="s">
        <v>2277</v>
      </c>
      <c r="AA3504" s="111">
        <v>0</v>
      </c>
      <c r="AB3504" s="111">
        <v>0</v>
      </c>
      <c r="AC3504" s="114">
        <v>46134</v>
      </c>
      <c r="AD3504" s="111" t="s">
        <v>326</v>
      </c>
      <c r="AE3504" s="111" t="s">
        <v>9432</v>
      </c>
      <c r="AF3504" s="111" t="s">
        <v>60</v>
      </c>
      <c r="AG3504" s="111" t="s">
        <v>60</v>
      </c>
      <c r="AH3504" s="111" t="s">
        <v>60</v>
      </c>
      <c r="AI3504" s="111">
        <v>4418891</v>
      </c>
      <c r="AJ3504" s="111" t="s">
        <v>59</v>
      </c>
      <c r="AK3504" s="111" t="s">
        <v>101</v>
      </c>
      <c r="AL3504" s="111" t="s">
        <v>70</v>
      </c>
      <c r="AM3504" s="111" t="s">
        <v>60</v>
      </c>
      <c r="AN3504" s="111" t="s">
        <v>59</v>
      </c>
      <c r="AO3504" s="111">
        <v>0</v>
      </c>
      <c r="AP3504" s="111" t="s">
        <v>8471</v>
      </c>
      <c r="AQ3504" s="111" t="s">
        <v>14061</v>
      </c>
      <c r="AR3504" s="111" t="s">
        <v>14062</v>
      </c>
      <c r="AS3504" s="89">
        <f t="shared" si="699"/>
        <v>1</v>
      </c>
      <c r="AT3504" s="24" t="s">
        <v>3864</v>
      </c>
    </row>
    <row r="3505" spans="1:46" x14ac:dyDescent="0.5">
      <c r="A3505" s="24">
        <v>3696</v>
      </c>
      <c r="B3505" s="24"/>
      <c r="C3505" s="24"/>
      <c r="D3505" s="111" t="s">
        <v>9198</v>
      </c>
      <c r="E3505" s="111" t="s">
        <v>14063</v>
      </c>
      <c r="F3505" s="77" t="str">
        <f t="shared" si="691"/>
        <v>BUCHER MUNICIPAL LIMITED</v>
      </c>
      <c r="G3505" s="111" t="s">
        <v>9198</v>
      </c>
      <c r="H3505" s="111" t="s">
        <v>3282</v>
      </c>
      <c r="I3505" s="111" t="s">
        <v>10463</v>
      </c>
      <c r="J3505" s="111" t="s">
        <v>107</v>
      </c>
      <c r="K3505" s="111" t="s">
        <v>3283</v>
      </c>
      <c r="L3505" s="114">
        <v>46135</v>
      </c>
      <c r="M3505" s="114">
        <v>47230</v>
      </c>
      <c r="N3505" s="81">
        <f t="shared" si="697"/>
        <v>47230</v>
      </c>
      <c r="O3505" s="81" t="str">
        <f t="shared" ca="1" si="698"/>
        <v>Live</v>
      </c>
      <c r="P3505" s="81" t="str" cm="1">
        <f t="array" aca="1" ref="P3505" ca="1">_xlfn.IFS((N3505-TODAY())&gt;=547,"06 Expires over 18 months",(N3505-TODAY())&gt;=365,"05 Expires in 18 months",(N3505-TODAY())&gt;=183,"04 Expires in 12 months",(N3505-TODAY())&gt;=92,"03 Expires in 6 months",(N3505-TODAY())&gt;=31,"02 Expires in 3 months",(N3505-TODAY())&gt;=0,"01 Expires in 30 days",(N3505-TODAY())&gt;=-31,"01 Expired last 30 days",(N3505-TODAY())&gt;=-92,"02 Expired last 3 months",(N3505-TODAY())&gt;=-183,"03 Expired last 6 months",(N3505-TODAY())&gt;=-365,"04 Expired last 12 months",(N3505-TODAY())&gt;=-547,"05 Expired last 18 months",TRUE,"06 Expired over 18 months")</f>
        <v>06 Expires over 18 months</v>
      </c>
      <c r="Q3505" s="104">
        <v>24999</v>
      </c>
      <c r="R3505" s="98">
        <f t="shared" si="700"/>
        <v>72913.75</v>
      </c>
      <c r="S3505" s="88" t="str" cm="1">
        <f t="array" ref="S3505">_xlfn.IFS(R3505&gt;5000000,"Gold",R3505&gt;=500000,"Silver",R3505&gt;30000,"Bronze",TRUE,"Transactional")</f>
        <v>Bronze</v>
      </c>
      <c r="T3505" s="26"/>
      <c r="U3505" s="101"/>
      <c r="V3505" s="101"/>
      <c r="W3505" s="77" t="str">
        <f t="shared" si="692"/>
        <v>No</v>
      </c>
      <c r="X3505" s="77" t="str">
        <f>IFERROR(_xlfn.XLOOKUP(J3505&amp;"||"&amp;K3505,'Mapping Ref.'!$J$2:$J$538,'Mapping Ref.'!$K$2:$K$538),"")</f>
        <v>Construction &amp; Estates</v>
      </c>
      <c r="Y3505" s="77" t="str" cm="1">
        <f t="array" ref="Y3505">_xlfn.IFS(R3505&gt;2000000,"For Publication",R3505&gt;100000,"PID",R3505&gt;30000,"RFQ",TRUE,"Transactional")</f>
        <v>RFQ</v>
      </c>
      <c r="Z3505" s="111" t="s">
        <v>2277</v>
      </c>
      <c r="AA3505" s="111">
        <v>36</v>
      </c>
      <c r="AB3505" s="111">
        <v>0</v>
      </c>
      <c r="AC3505" s="114">
        <v>46135</v>
      </c>
      <c r="AD3505" s="111" t="s">
        <v>661</v>
      </c>
      <c r="AE3505" s="111" t="s">
        <v>8471</v>
      </c>
      <c r="AF3505" s="111" t="s">
        <v>60</v>
      </c>
      <c r="AG3505" s="111" t="s">
        <v>60</v>
      </c>
      <c r="AH3505" s="111" t="s">
        <v>60</v>
      </c>
      <c r="AI3505" s="111">
        <v>199841</v>
      </c>
      <c r="AJ3505" s="111" t="s">
        <v>60</v>
      </c>
      <c r="AK3505" s="111" t="s">
        <v>101</v>
      </c>
      <c r="AL3505" s="111" t="s">
        <v>12795</v>
      </c>
      <c r="AM3505" s="111" t="s">
        <v>60</v>
      </c>
      <c r="AN3505" s="111" t="s">
        <v>59</v>
      </c>
      <c r="AO3505" s="111">
        <v>0</v>
      </c>
      <c r="AP3505" s="111"/>
      <c r="AQ3505" s="111" t="s">
        <v>14064</v>
      </c>
      <c r="AR3505" s="111" t="s">
        <v>14065</v>
      </c>
      <c r="AS3505" s="89">
        <f t="shared" si="699"/>
        <v>35</v>
      </c>
      <c r="AT3505" s="24" t="s">
        <v>9198</v>
      </c>
    </row>
    <row r="3506" spans="1:46" x14ac:dyDescent="0.5">
      <c r="A3506" s="24">
        <v>3697</v>
      </c>
      <c r="B3506" s="24"/>
      <c r="C3506" s="24"/>
      <c r="D3506" s="111" t="s">
        <v>4323</v>
      </c>
      <c r="E3506" s="111" t="s">
        <v>8262</v>
      </c>
      <c r="F3506" s="77" t="str">
        <f t="shared" si="691"/>
        <v>WICKSTEED LEISURE LTD</v>
      </c>
      <c r="G3506" s="111" t="s">
        <v>4323</v>
      </c>
      <c r="H3506" s="111" t="s">
        <v>3282</v>
      </c>
      <c r="I3506" s="111" t="s">
        <v>10463</v>
      </c>
      <c r="J3506" s="111" t="s">
        <v>107</v>
      </c>
      <c r="K3506" s="111" t="s">
        <v>3283</v>
      </c>
      <c r="L3506" s="114">
        <v>46135</v>
      </c>
      <c r="M3506" s="114">
        <v>47230</v>
      </c>
      <c r="N3506" s="81">
        <f t="shared" si="697"/>
        <v>47230</v>
      </c>
      <c r="O3506" s="81" t="str">
        <f t="shared" ca="1" si="698"/>
        <v>Live</v>
      </c>
      <c r="P3506" s="81" t="str" cm="1">
        <f t="array" aca="1" ref="P3506" ca="1">_xlfn.IFS((N3506-TODAY())&gt;=547,"06 Expires over 18 months",(N3506-TODAY())&gt;=365,"05 Expires in 18 months",(N3506-TODAY())&gt;=183,"04 Expires in 12 months",(N3506-TODAY())&gt;=92,"03 Expires in 6 months",(N3506-TODAY())&gt;=31,"02 Expires in 3 months",(N3506-TODAY())&gt;=0,"01 Expires in 30 days",(N3506-TODAY())&gt;=-31,"01 Expired last 30 days",(N3506-TODAY())&gt;=-92,"02 Expired last 3 months",(N3506-TODAY())&gt;=-183,"03 Expired last 6 months",(N3506-TODAY())&gt;=-365,"04 Expired last 12 months",(N3506-TODAY())&gt;=-547,"05 Expired last 18 months",TRUE,"06 Expired over 18 months")</f>
        <v>06 Expires over 18 months</v>
      </c>
      <c r="Q3506" s="104">
        <v>24833</v>
      </c>
      <c r="R3506" s="98">
        <f t="shared" si="700"/>
        <v>72429.583333333328</v>
      </c>
      <c r="S3506" s="88" t="str" cm="1">
        <f t="array" ref="S3506">_xlfn.IFS(R3506&gt;5000000,"Gold",R3506&gt;=500000,"Silver",R3506&gt;30000,"Bronze",TRUE,"Transactional")</f>
        <v>Bronze</v>
      </c>
      <c r="T3506" s="26"/>
      <c r="U3506" s="101"/>
      <c r="V3506" s="101"/>
      <c r="W3506" s="77" t="str">
        <f t="shared" si="692"/>
        <v>No</v>
      </c>
      <c r="X3506" s="77" t="str">
        <f>IFERROR(_xlfn.XLOOKUP(J3506&amp;"||"&amp;K3506,'Mapping Ref.'!$J$2:$J$538,'Mapping Ref.'!$K$2:$K$538),"")</f>
        <v>Construction &amp; Estates</v>
      </c>
      <c r="Y3506" s="77" t="str" cm="1">
        <f t="array" ref="Y3506">_xlfn.IFS(R3506&gt;2000000,"For Publication",R3506&gt;100000,"PID",R3506&gt;30000,"RFQ",TRUE,"Transactional")</f>
        <v>RFQ</v>
      </c>
      <c r="Z3506" s="111" t="s">
        <v>2277</v>
      </c>
      <c r="AA3506" s="111">
        <v>36</v>
      </c>
      <c r="AB3506" s="111">
        <v>0</v>
      </c>
      <c r="AC3506" s="114">
        <v>46135</v>
      </c>
      <c r="AD3506" s="111" t="s">
        <v>58</v>
      </c>
      <c r="AE3506" s="111" t="s">
        <v>8471</v>
      </c>
      <c r="AF3506" s="111" t="s">
        <v>60</v>
      </c>
      <c r="AG3506" s="111" t="s">
        <v>59</v>
      </c>
      <c r="AH3506" s="111" t="s">
        <v>60</v>
      </c>
      <c r="AI3506" s="111">
        <v>603152</v>
      </c>
      <c r="AJ3506" s="111" t="s">
        <v>59</v>
      </c>
      <c r="AK3506" s="111" t="s">
        <v>101</v>
      </c>
      <c r="AL3506" s="111" t="s">
        <v>12795</v>
      </c>
      <c r="AM3506" s="111" t="s">
        <v>60</v>
      </c>
      <c r="AN3506" s="111" t="s">
        <v>59</v>
      </c>
      <c r="AO3506" s="111">
        <v>0</v>
      </c>
      <c r="AP3506" s="111"/>
      <c r="AQ3506" s="111" t="s">
        <v>14066</v>
      </c>
      <c r="AR3506" s="111" t="s">
        <v>14067</v>
      </c>
      <c r="AS3506" s="89">
        <f t="shared" si="699"/>
        <v>35</v>
      </c>
      <c r="AT3506" s="24" t="s">
        <v>4323</v>
      </c>
    </row>
    <row r="3507" spans="1:46" x14ac:dyDescent="0.5">
      <c r="A3507" s="24">
        <v>3698</v>
      </c>
      <c r="B3507" s="24"/>
      <c r="C3507" s="24"/>
      <c r="D3507" s="111" t="s">
        <v>14068</v>
      </c>
      <c r="E3507" s="111" t="s">
        <v>14069</v>
      </c>
      <c r="F3507" s="77" t="str">
        <f t="shared" si="691"/>
        <v>Homeless Link</v>
      </c>
      <c r="G3507" s="111" t="s">
        <v>14070</v>
      </c>
      <c r="H3507" s="111" t="s">
        <v>14071</v>
      </c>
      <c r="I3507" s="111" t="s">
        <v>14071</v>
      </c>
      <c r="J3507" s="111" t="s">
        <v>107</v>
      </c>
      <c r="K3507" s="111" t="s">
        <v>1638</v>
      </c>
      <c r="L3507" s="114">
        <v>46113</v>
      </c>
      <c r="M3507" s="114">
        <v>46203</v>
      </c>
      <c r="N3507" s="81">
        <f t="shared" si="697"/>
        <v>46264</v>
      </c>
      <c r="O3507" s="81" t="str">
        <f t="shared" ca="1" si="698"/>
        <v>Live</v>
      </c>
      <c r="P3507" s="81" t="str" cm="1">
        <f t="array" aca="1" ref="P3507" ca="1">_xlfn.IFS((N3507-TODAY())&gt;=547,"06 Expires over 18 months",(N3507-TODAY())&gt;=365,"05 Expires in 18 months",(N3507-TODAY())&gt;=183,"04 Expires in 12 months",(N3507-TODAY())&gt;=92,"03 Expires in 6 months",(N3507-TODAY())&gt;=31,"02 Expires in 3 months",(N3507-TODAY())&gt;=0,"01 Expires in 30 days",(N3507-TODAY())&gt;=-31,"01 Expired last 30 days",(N3507-TODAY())&gt;=-92,"02 Expired last 3 months",(N3507-TODAY())&gt;=-183,"03 Expired last 6 months",(N3507-TODAY())&gt;=-365,"04 Expired last 12 months",(N3507-TODAY())&gt;=-547,"05 Expired last 18 months",TRUE,"06 Expired over 18 months")</f>
        <v>01 Expires in 30 days</v>
      </c>
      <c r="Q3507" s="104">
        <v>11000</v>
      </c>
      <c r="R3507" s="98">
        <f t="shared" si="700"/>
        <v>11000</v>
      </c>
      <c r="S3507" s="88" t="str" cm="1">
        <f t="array" ref="S3507">_xlfn.IFS(R3507&gt;5000000,"Gold",R3507&gt;=500000,"Silver",R3507&gt;30000,"Bronze",TRUE,"Transactional")</f>
        <v>Transactional</v>
      </c>
      <c r="T3507" s="26"/>
      <c r="U3507" s="101"/>
      <c r="V3507" s="101"/>
      <c r="W3507" s="77" t="str">
        <f t="shared" si="692"/>
        <v>Yes</v>
      </c>
      <c r="X3507" s="77" t="str">
        <f>IFERROR(_xlfn.XLOOKUP(J3507&amp;"||"&amp;K3507,'Mapping Ref.'!$J$2:$J$538,'Mapping Ref.'!$K$2:$K$538),"")</f>
        <v>Construction &amp; Estates</v>
      </c>
      <c r="Y3507" s="77" t="str" cm="1">
        <f t="array" ref="Y3507">_xlfn.IFS(R3507&gt;2000000,"For Publication",R3507&gt;100000,"PID",R3507&gt;30000,"RFQ",TRUE,"Transactional")</f>
        <v>Transactional</v>
      </c>
      <c r="Z3507" s="111" t="s">
        <v>2277</v>
      </c>
      <c r="AA3507" s="111">
        <v>2</v>
      </c>
      <c r="AB3507" s="111">
        <v>2</v>
      </c>
      <c r="AC3507" s="114">
        <v>46135</v>
      </c>
      <c r="AD3507" s="111" t="s">
        <v>58</v>
      </c>
      <c r="AE3507" s="111" t="s">
        <v>8347</v>
      </c>
      <c r="AF3507" s="111" t="s">
        <v>60</v>
      </c>
      <c r="AG3507" s="111" t="s">
        <v>59</v>
      </c>
      <c r="AH3507" s="111" t="s">
        <v>59</v>
      </c>
      <c r="AI3507" s="111">
        <v>4313826</v>
      </c>
      <c r="AJ3507" s="111" t="s">
        <v>59</v>
      </c>
      <c r="AK3507" s="111" t="s">
        <v>86</v>
      </c>
      <c r="AL3507" s="111" t="s">
        <v>70</v>
      </c>
      <c r="AM3507" s="111" t="s">
        <v>60</v>
      </c>
      <c r="AN3507" s="111" t="s">
        <v>8471</v>
      </c>
      <c r="AO3507" s="111">
        <v>0</v>
      </c>
      <c r="AP3507" s="111"/>
      <c r="AQ3507" s="111" t="s">
        <v>14072</v>
      </c>
      <c r="AR3507" s="111" t="s">
        <v>14073</v>
      </c>
      <c r="AS3507" s="89">
        <f t="shared" si="699"/>
        <v>4</v>
      </c>
      <c r="AT3507" s="24"/>
    </row>
    <row r="3508" spans="1:46" x14ac:dyDescent="0.5">
      <c r="A3508" s="24">
        <v>3699</v>
      </c>
      <c r="B3508" s="24"/>
      <c r="C3508" s="24"/>
      <c r="D3508" s="111" t="s">
        <v>14074</v>
      </c>
      <c r="E3508" s="111" t="s">
        <v>14074</v>
      </c>
      <c r="F3508" s="77" t="str">
        <f t="shared" si="691"/>
        <v>Procure Today Limited</v>
      </c>
      <c r="G3508" s="111" t="s">
        <v>14075</v>
      </c>
      <c r="H3508" s="111" t="s">
        <v>50</v>
      </c>
      <c r="I3508" s="111" t="s">
        <v>754</v>
      </c>
      <c r="J3508" s="111" t="s">
        <v>52</v>
      </c>
      <c r="K3508" s="111" t="s">
        <v>53</v>
      </c>
      <c r="L3508" s="114">
        <v>45694</v>
      </c>
      <c r="M3508" s="114">
        <v>46387</v>
      </c>
      <c r="N3508" s="81">
        <f t="shared" si="697"/>
        <v>46387</v>
      </c>
      <c r="O3508" s="81" t="str">
        <f t="shared" ca="1" si="698"/>
        <v>Live</v>
      </c>
      <c r="P3508" s="81" t="str" cm="1">
        <f t="array" aca="1" ref="P3508" ca="1">_xlfn.IFS((N3508-TODAY())&gt;=547,"06 Expires over 18 months",(N3508-TODAY())&gt;=365,"05 Expires in 18 months",(N3508-TODAY())&gt;=183,"04 Expires in 12 months",(N3508-TODAY())&gt;=92,"03 Expires in 6 months",(N3508-TODAY())&gt;=31,"02 Expires in 3 months",(N3508-TODAY())&gt;=0,"01 Expires in 30 days",(N3508-TODAY())&gt;=-31,"01 Expired last 30 days",(N3508-TODAY())&gt;=-92,"02 Expired last 3 months",(N3508-TODAY())&gt;=-183,"03 Expired last 6 months",(N3508-TODAY())&gt;=-365,"04 Expired last 12 months",(N3508-TODAY())&gt;=-547,"05 Expired last 18 months",TRUE,"06 Expired over 18 months")</f>
        <v>03 Expires in 6 months</v>
      </c>
      <c r="Q3508" s="104">
        <v>20000</v>
      </c>
      <c r="R3508" s="98">
        <f t="shared" si="700"/>
        <v>36666.666666666664</v>
      </c>
      <c r="S3508" s="88" t="str" cm="1">
        <f t="array" ref="S3508">_xlfn.IFS(R3508&gt;5000000,"Gold",R3508&gt;=500000,"Silver",R3508&gt;30000,"Bronze",TRUE,"Transactional")</f>
        <v>Bronze</v>
      </c>
      <c r="T3508" s="26"/>
      <c r="U3508" s="101"/>
      <c r="V3508" s="101"/>
      <c r="W3508" s="77" t="str">
        <f t="shared" si="692"/>
        <v>No</v>
      </c>
      <c r="X3508" s="77" t="str">
        <f>IFERROR(_xlfn.XLOOKUP(J3508&amp;"||"&amp;K3508,'Mapping Ref.'!$J$2:$J$538,'Mapping Ref.'!$K$2:$K$538),"")</f>
        <v>Corporate</v>
      </c>
      <c r="Y3508" s="77" t="str" cm="1">
        <f t="array" ref="Y3508">_xlfn.IFS(R3508&gt;2000000,"For Publication",R3508&gt;100000,"PID",R3508&gt;30000,"RFQ",TRUE,"Transactional")</f>
        <v>RFQ</v>
      </c>
      <c r="Z3508" s="111" t="s">
        <v>2277</v>
      </c>
      <c r="AA3508" s="111">
        <v>23</v>
      </c>
      <c r="AB3508" s="111">
        <v>0</v>
      </c>
      <c r="AC3508" s="114">
        <v>46135</v>
      </c>
      <c r="AD3508" s="111" t="s">
        <v>58</v>
      </c>
      <c r="AE3508" s="111" t="s">
        <v>8347</v>
      </c>
      <c r="AF3508" s="111" t="s">
        <v>60</v>
      </c>
      <c r="AG3508" s="111" t="s">
        <v>59</v>
      </c>
      <c r="AH3508" s="111" t="s">
        <v>60</v>
      </c>
      <c r="AI3508" s="111">
        <v>16223076</v>
      </c>
      <c r="AJ3508" s="111" t="s">
        <v>60</v>
      </c>
      <c r="AK3508" s="111" t="s">
        <v>101</v>
      </c>
      <c r="AL3508" s="111" t="s">
        <v>70</v>
      </c>
      <c r="AM3508" s="111" t="s">
        <v>60</v>
      </c>
      <c r="AN3508" s="111" t="s">
        <v>8471</v>
      </c>
      <c r="AO3508" s="111">
        <v>0</v>
      </c>
      <c r="AP3508" s="111"/>
      <c r="AQ3508" s="111" t="s">
        <v>14076</v>
      </c>
      <c r="AR3508" s="111" t="s">
        <v>14077</v>
      </c>
      <c r="AS3508" s="89">
        <f t="shared" si="699"/>
        <v>22</v>
      </c>
      <c r="AT3508" s="24"/>
    </row>
    <row r="3509" spans="1:46" x14ac:dyDescent="0.5">
      <c r="A3509" s="24">
        <v>3700</v>
      </c>
      <c r="B3509" s="24"/>
      <c r="C3509" s="24"/>
      <c r="D3509" s="111" t="s">
        <v>14078</v>
      </c>
      <c r="E3509" s="111" t="s">
        <v>14079</v>
      </c>
      <c r="F3509" s="77" t="str">
        <f t="shared" si="691"/>
        <v>G&amp;V Contracts Limited</v>
      </c>
      <c r="G3509" s="111" t="s">
        <v>14080</v>
      </c>
      <c r="H3509" s="111" t="s">
        <v>784</v>
      </c>
      <c r="I3509" s="111" t="s">
        <v>1128</v>
      </c>
      <c r="J3509" s="111" t="s">
        <v>321</v>
      </c>
      <c r="K3509" s="111" t="s">
        <v>3201</v>
      </c>
      <c r="L3509" s="114">
        <v>46133</v>
      </c>
      <c r="M3509" s="114">
        <v>46259</v>
      </c>
      <c r="N3509" s="81">
        <f t="shared" si="697"/>
        <v>46259</v>
      </c>
      <c r="O3509" s="81" t="str">
        <f t="shared" ca="1" si="698"/>
        <v>Expired</v>
      </c>
      <c r="P3509" s="81" t="str" cm="1">
        <f t="array" aca="1" ref="P3509" ca="1">_xlfn.IFS((N3509-TODAY())&gt;=547,"06 Expires over 18 months",(N3509-TODAY())&gt;=365,"05 Expires in 18 months",(N3509-TODAY())&gt;=183,"04 Expires in 12 months",(N3509-TODAY())&gt;=92,"03 Expires in 6 months",(N3509-TODAY())&gt;=31,"02 Expires in 3 months",(N3509-TODAY())&gt;=0,"01 Expires in 30 days",(N3509-TODAY())&gt;=-31,"01 Expired last 30 days",(N3509-TODAY())&gt;=-92,"02 Expired last 3 months",(N3509-TODAY())&gt;=-183,"03 Expired last 6 months",(N3509-TODAY())&gt;=-365,"04 Expired last 12 months",(N3509-TODAY())&gt;=-547,"05 Expired last 18 months",TRUE,"06 Expired over 18 months")</f>
        <v>01 Expired last 30 days</v>
      </c>
      <c r="Q3509" s="104">
        <v>0</v>
      </c>
      <c r="R3509" s="98">
        <f t="shared" si="700"/>
        <v>0</v>
      </c>
      <c r="S3509" s="88" t="str" cm="1">
        <f t="array" ref="S3509">_xlfn.IFS(R3509&gt;5000000,"Gold",R3509&gt;=500000,"Silver",R3509&gt;30000,"Bronze",TRUE,"Transactional")</f>
        <v>Transactional</v>
      </c>
      <c r="T3509" s="26"/>
      <c r="U3509" s="101"/>
      <c r="V3509" s="101"/>
      <c r="W3509" s="77" t="str">
        <f t="shared" si="692"/>
        <v>No</v>
      </c>
      <c r="X3509" s="77" t="str">
        <f>IFERROR(_xlfn.XLOOKUP(J3509&amp;"||"&amp;K3509,'Mapping Ref.'!$J$2:$J$538,'Mapping Ref.'!$K$2:$K$538),"")</f>
        <v>Corporate</v>
      </c>
      <c r="Y3509" s="77" t="str" cm="1">
        <f t="array" ref="Y3509">_xlfn.IFS(R3509&gt;2000000,"For Publication",R3509&gt;100000,"PID",R3509&gt;30000,"RFQ",TRUE,"Transactional")</f>
        <v>Transactional</v>
      </c>
      <c r="Z3509" s="111" t="s">
        <v>2277</v>
      </c>
      <c r="AA3509" s="111">
        <v>0</v>
      </c>
      <c r="AB3509" s="111">
        <v>0</v>
      </c>
      <c r="AC3509" s="114">
        <v>46135</v>
      </c>
      <c r="AD3509" s="111" t="s">
        <v>661</v>
      </c>
      <c r="AE3509" s="111" t="s">
        <v>14081</v>
      </c>
      <c r="AF3509" s="111" t="s">
        <v>60</v>
      </c>
      <c r="AG3509" s="111" t="s">
        <v>60</v>
      </c>
      <c r="AH3509" s="111" t="s">
        <v>60</v>
      </c>
      <c r="AI3509" s="111">
        <v>5048098</v>
      </c>
      <c r="AJ3509" s="111" t="s">
        <v>60</v>
      </c>
      <c r="AK3509" s="111" t="s">
        <v>76</v>
      </c>
      <c r="AL3509" s="111" t="s">
        <v>123</v>
      </c>
      <c r="AM3509" s="111" t="s">
        <v>60</v>
      </c>
      <c r="AN3509" s="111" t="s">
        <v>59</v>
      </c>
      <c r="AO3509" s="111">
        <v>0</v>
      </c>
      <c r="AP3509" s="111" t="s">
        <v>8471</v>
      </c>
      <c r="AQ3509" s="111" t="s">
        <v>11726</v>
      </c>
      <c r="AR3509" s="111" t="s">
        <v>12975</v>
      </c>
      <c r="AS3509" s="89">
        <f t="shared" si="699"/>
        <v>4</v>
      </c>
      <c r="AT3509" s="24"/>
    </row>
    <row r="3510" spans="1:46" x14ac:dyDescent="0.5">
      <c r="A3510" s="24">
        <v>3701</v>
      </c>
      <c r="B3510" s="24"/>
      <c r="C3510" s="24"/>
      <c r="D3510" s="111" t="s">
        <v>14082</v>
      </c>
      <c r="E3510" s="111" t="s">
        <v>5924</v>
      </c>
      <c r="F3510" s="77" t="str">
        <f t="shared" si="691"/>
        <v>Debbie Walker</v>
      </c>
      <c r="G3510" s="111" t="s">
        <v>14083</v>
      </c>
      <c r="H3510" s="111" t="s">
        <v>13313</v>
      </c>
      <c r="I3510" s="111" t="s">
        <v>13313</v>
      </c>
      <c r="J3510" s="111" t="s">
        <v>190</v>
      </c>
      <c r="K3510" s="111" t="s">
        <v>2234</v>
      </c>
      <c r="L3510" s="114">
        <v>46136</v>
      </c>
      <c r="M3510" s="114">
        <v>46500</v>
      </c>
      <c r="N3510" s="81">
        <f t="shared" si="697"/>
        <v>46866</v>
      </c>
      <c r="O3510" s="81" t="str">
        <f t="shared" ca="1" si="698"/>
        <v>Live</v>
      </c>
      <c r="P3510" s="81" t="str" cm="1">
        <f t="array" aca="1" ref="P3510" ca="1">_xlfn.IFS((N3510-TODAY())&gt;=547,"06 Expires over 18 months",(N3510-TODAY())&gt;=365,"05 Expires in 18 months",(N3510-TODAY())&gt;=183,"04 Expires in 12 months",(N3510-TODAY())&gt;=92,"03 Expires in 6 months",(N3510-TODAY())&gt;=31,"02 Expires in 3 months",(N3510-TODAY())&gt;=0,"01 Expires in 30 days",(N3510-TODAY())&gt;=-31,"01 Expired last 30 days",(N3510-TODAY())&gt;=-92,"02 Expired last 3 months",(N3510-TODAY())&gt;=-183,"03 Expired last 6 months",(N3510-TODAY())&gt;=-365,"04 Expired last 12 months",(N3510-TODAY())&gt;=-547,"05 Expired last 18 months",TRUE,"06 Expired over 18 months")</f>
        <v>06 Expires over 18 months</v>
      </c>
      <c r="Q3510" s="104">
        <v>5000</v>
      </c>
      <c r="R3510" s="98">
        <f t="shared" si="700"/>
        <v>9583.3333333333339</v>
      </c>
      <c r="S3510" s="88" t="str" cm="1">
        <f t="array" ref="S3510">_xlfn.IFS(R3510&gt;5000000,"Gold",R3510&gt;=500000,"Silver",R3510&gt;30000,"Bronze",TRUE,"Transactional")</f>
        <v>Transactional</v>
      </c>
      <c r="T3510" s="26"/>
      <c r="U3510" s="101"/>
      <c r="V3510" s="101"/>
      <c r="W3510" s="77" t="str">
        <f t="shared" si="692"/>
        <v>Yes</v>
      </c>
      <c r="X3510" s="77" t="str">
        <f>IFERROR(_xlfn.XLOOKUP(J3510&amp;"||"&amp;K3510,'Mapping Ref.'!$J$2:$J$538,'Mapping Ref.'!$K$2:$K$538),"")</f>
        <v>Childrens &amp; Adults</v>
      </c>
      <c r="Y3510" s="77" t="str" cm="1">
        <f t="array" ref="Y3510">_xlfn.IFS(R3510&gt;2000000,"For Publication",R3510&gt;100000,"PID",R3510&gt;30000,"RFQ",TRUE,"Transactional")</f>
        <v>Transactional</v>
      </c>
      <c r="Z3510" s="111" t="s">
        <v>8586</v>
      </c>
      <c r="AA3510" s="111">
        <v>12</v>
      </c>
      <c r="AB3510" s="111">
        <v>12</v>
      </c>
      <c r="AC3510" s="114">
        <v>46136</v>
      </c>
      <c r="AD3510" s="111" t="s">
        <v>58</v>
      </c>
      <c r="AE3510" s="111" t="s">
        <v>8389</v>
      </c>
      <c r="AF3510" s="111" t="s">
        <v>59</v>
      </c>
      <c r="AG3510" s="111" t="s">
        <v>59</v>
      </c>
      <c r="AH3510" s="111" t="s">
        <v>60</v>
      </c>
      <c r="AI3510" s="111" t="s">
        <v>8471</v>
      </c>
      <c r="AJ3510" s="111" t="s">
        <v>60</v>
      </c>
      <c r="AK3510" s="111" t="s">
        <v>101</v>
      </c>
      <c r="AL3510" s="111" t="s">
        <v>70</v>
      </c>
      <c r="AM3510" s="111" t="s">
        <v>59</v>
      </c>
      <c r="AN3510" s="111" t="s">
        <v>59</v>
      </c>
      <c r="AO3510" s="111">
        <v>0</v>
      </c>
      <c r="AP3510" s="111"/>
      <c r="AQ3510" s="111" t="s">
        <v>14083</v>
      </c>
      <c r="AR3510" s="111" t="s">
        <v>14084</v>
      </c>
      <c r="AS3510" s="89">
        <f t="shared" si="699"/>
        <v>23</v>
      </c>
      <c r="AT3510" s="24"/>
    </row>
    <row r="3511" spans="1:46" x14ac:dyDescent="0.5">
      <c r="A3511" s="24">
        <v>3702</v>
      </c>
      <c r="B3511" s="24"/>
      <c r="C3511" s="24"/>
      <c r="D3511" s="111" t="s">
        <v>14085</v>
      </c>
      <c r="E3511" s="111" t="s">
        <v>14086</v>
      </c>
      <c r="F3511" s="77" t="str">
        <f t="shared" si="691"/>
        <v>The Advocacy People</v>
      </c>
      <c r="G3511" s="111" t="s">
        <v>14085</v>
      </c>
      <c r="H3511" s="111" t="s">
        <v>14087</v>
      </c>
      <c r="I3511" s="111" t="s">
        <v>1426</v>
      </c>
      <c r="J3511" s="111" t="s">
        <v>66</v>
      </c>
      <c r="K3511" s="111" t="s">
        <v>14088</v>
      </c>
      <c r="L3511" s="114">
        <v>45678</v>
      </c>
      <c r="M3511" s="114">
        <v>46387</v>
      </c>
      <c r="N3511" s="81">
        <f t="shared" si="697"/>
        <v>46752</v>
      </c>
      <c r="O3511" s="81" t="str">
        <f t="shared" ca="1" si="698"/>
        <v>Live</v>
      </c>
      <c r="P3511" s="81" t="str" cm="1">
        <f t="array" aca="1" ref="P3511" ca="1">_xlfn.IFS((N3511-TODAY())&gt;=547,"06 Expires over 18 months",(N3511-TODAY())&gt;=365,"05 Expires in 18 months",(N3511-TODAY())&gt;=183,"04 Expires in 12 months",(N3511-TODAY())&gt;=92,"03 Expires in 6 months",(N3511-TODAY())&gt;=31,"02 Expires in 3 months",(N3511-TODAY())&gt;=0,"01 Expires in 30 days",(N3511-TODAY())&gt;=-31,"01 Expired last 30 days",(N3511-TODAY())&gt;=-92,"02 Expired last 3 months",(N3511-TODAY())&gt;=-183,"03 Expired last 6 months",(N3511-TODAY())&gt;=-365,"04 Expired last 12 months",(N3511-TODAY())&gt;=-547,"05 Expired last 18 months",TRUE,"06 Expired over 18 months")</f>
        <v>05 Expires in 18 months</v>
      </c>
      <c r="Q3511" s="104">
        <v>1200</v>
      </c>
      <c r="R3511" s="98">
        <f t="shared" si="700"/>
        <v>3500</v>
      </c>
      <c r="S3511" s="88" t="str" cm="1">
        <f t="array" ref="S3511">_xlfn.IFS(R3511&gt;5000000,"Gold",R3511&gt;=500000,"Silver",R3511&gt;30000,"Bronze",TRUE,"Transactional")</f>
        <v>Transactional</v>
      </c>
      <c r="T3511" s="26"/>
      <c r="U3511" s="101"/>
      <c r="V3511" s="101"/>
      <c r="W3511" s="77" t="str">
        <f t="shared" si="692"/>
        <v>Yes</v>
      </c>
      <c r="X3511" s="77" t="str">
        <f>IFERROR(_xlfn.XLOOKUP(J3511&amp;"||"&amp;K3511,'Mapping Ref.'!$J$2:$J$538,'Mapping Ref.'!$K$2:$K$538),"")</f>
        <v>Childrens &amp; Adults</v>
      </c>
      <c r="Y3511" s="77" t="str" cm="1">
        <f t="array" ref="Y3511">_xlfn.IFS(R3511&gt;2000000,"For Publication",R3511&gt;100000,"PID",R3511&gt;30000,"RFQ",TRUE,"Transactional")</f>
        <v>Transactional</v>
      </c>
      <c r="Z3511" s="111" t="s">
        <v>8586</v>
      </c>
      <c r="AA3511" s="111">
        <v>12</v>
      </c>
      <c r="AB3511" s="111">
        <v>12</v>
      </c>
      <c r="AC3511" s="114">
        <v>46136</v>
      </c>
      <c r="AD3511" s="111" t="s">
        <v>661</v>
      </c>
      <c r="AE3511" s="111" t="s">
        <v>14089</v>
      </c>
      <c r="AF3511" s="111" t="s">
        <v>60</v>
      </c>
      <c r="AG3511" s="111" t="s">
        <v>59</v>
      </c>
      <c r="AH3511" s="111" t="s">
        <v>59</v>
      </c>
      <c r="AI3511" s="111" t="s">
        <v>14090</v>
      </c>
      <c r="AJ3511" s="111" t="s">
        <v>59</v>
      </c>
      <c r="AK3511" s="111" t="s">
        <v>101</v>
      </c>
      <c r="AL3511" s="111" t="s">
        <v>70</v>
      </c>
      <c r="AM3511" s="111" t="s">
        <v>59</v>
      </c>
      <c r="AN3511" s="111" t="s">
        <v>8471</v>
      </c>
      <c r="AO3511" s="111">
        <v>0</v>
      </c>
      <c r="AP3511" s="111" t="s">
        <v>14091</v>
      </c>
      <c r="AQ3511" s="111" t="s">
        <v>14092</v>
      </c>
      <c r="AR3511" s="111" t="s">
        <v>14093</v>
      </c>
      <c r="AS3511" s="89">
        <f t="shared" si="699"/>
        <v>35</v>
      </c>
      <c r="AT3511" s="24"/>
    </row>
    <row r="3512" spans="1:46" x14ac:dyDescent="0.5">
      <c r="A3512" s="24">
        <v>3703</v>
      </c>
      <c r="B3512" s="24"/>
      <c r="C3512" s="24"/>
      <c r="D3512" s="111" t="s">
        <v>14094</v>
      </c>
      <c r="E3512" s="111" t="s">
        <v>14095</v>
      </c>
      <c r="F3512" s="77" t="str">
        <f t="shared" si="691"/>
        <v>Microland Limited</v>
      </c>
      <c r="G3512" s="111" t="s">
        <v>14096</v>
      </c>
      <c r="H3512" s="111" t="s">
        <v>12528</v>
      </c>
      <c r="I3512" s="111" t="s">
        <v>4852</v>
      </c>
      <c r="J3512" s="111" t="s">
        <v>52</v>
      </c>
      <c r="K3512" s="111" t="s">
        <v>14037</v>
      </c>
      <c r="L3512" s="114">
        <v>46174</v>
      </c>
      <c r="M3512" s="114">
        <v>46538</v>
      </c>
      <c r="N3512" s="81">
        <f t="shared" si="697"/>
        <v>46538</v>
      </c>
      <c r="O3512" s="81" t="str">
        <f t="shared" ca="1" si="698"/>
        <v>Live</v>
      </c>
      <c r="P3512" s="81" t="str" cm="1">
        <f t="array" aca="1" ref="P3512" ca="1">_xlfn.IFS((N3512-TODAY())&gt;=547,"06 Expires over 18 months",(N3512-TODAY())&gt;=365,"05 Expires in 18 months",(N3512-TODAY())&gt;=183,"04 Expires in 12 months",(N3512-TODAY())&gt;=92,"03 Expires in 6 months",(N3512-TODAY())&gt;=31,"02 Expires in 3 months",(N3512-TODAY())&gt;=0,"01 Expires in 30 days",(N3512-TODAY())&gt;=-31,"01 Expired last 30 days",(N3512-TODAY())&gt;=-92,"02 Expired last 3 months",(N3512-TODAY())&gt;=-183,"03 Expired last 6 months",(N3512-TODAY())&gt;=-365,"04 Expired last 12 months",(N3512-TODAY())&gt;=-547,"05 Expired last 18 months",TRUE,"06 Expired over 18 months")</f>
        <v>04 Expires in 12 months</v>
      </c>
      <c r="Q3512" s="104">
        <v>2000000</v>
      </c>
      <c r="R3512" s="98">
        <f t="shared" si="700"/>
        <v>2000000</v>
      </c>
      <c r="S3512" s="88" t="str" cm="1">
        <f t="array" ref="S3512">_xlfn.IFS(R3512&gt;5000000,"Gold",R3512&gt;=500000,"Silver",R3512&gt;30000,"Bronze",TRUE,"Transactional")</f>
        <v>Silver</v>
      </c>
      <c r="T3512" s="26"/>
      <c r="U3512" s="101"/>
      <c r="V3512" s="101"/>
      <c r="W3512" s="77" t="str">
        <f t="shared" si="692"/>
        <v>No</v>
      </c>
      <c r="X3512" s="77" t="str">
        <f>IFERROR(_xlfn.XLOOKUP(J3512&amp;"||"&amp;K3512,'Mapping Ref.'!$J$2:$J$538,'Mapping Ref.'!$K$2:$K$538),"")</f>
        <v>ICT</v>
      </c>
      <c r="Y3512" s="77" t="str" cm="1">
        <f t="array" ref="Y3512">_xlfn.IFS(R3512&gt;2000000,"For Publication",R3512&gt;100000,"PID",R3512&gt;30000,"RFQ",TRUE,"Transactional")</f>
        <v>PID</v>
      </c>
      <c r="Z3512" s="111" t="s">
        <v>8586</v>
      </c>
      <c r="AA3512" s="111">
        <v>12</v>
      </c>
      <c r="AB3512" s="111">
        <v>0</v>
      </c>
      <c r="AC3512" s="114">
        <v>46139</v>
      </c>
      <c r="AD3512" s="111" t="s">
        <v>661</v>
      </c>
      <c r="AE3512" s="111" t="s">
        <v>7369</v>
      </c>
      <c r="AF3512" s="111" t="s">
        <v>60</v>
      </c>
      <c r="AG3512" s="111" t="s">
        <v>60</v>
      </c>
      <c r="AH3512" s="111" t="s">
        <v>60</v>
      </c>
      <c r="AI3512" s="111" t="s">
        <v>14097</v>
      </c>
      <c r="AJ3512" s="111" t="s">
        <v>60</v>
      </c>
      <c r="AK3512" s="111" t="s">
        <v>86</v>
      </c>
      <c r="AL3512" s="111" t="s">
        <v>70</v>
      </c>
      <c r="AM3512" s="111" t="s">
        <v>60</v>
      </c>
      <c r="AN3512" s="111" t="s">
        <v>59</v>
      </c>
      <c r="AO3512" s="111">
        <v>0</v>
      </c>
      <c r="AP3512" s="111"/>
      <c r="AQ3512" s="111" t="s">
        <v>14098</v>
      </c>
      <c r="AR3512" s="111" t="s">
        <v>14099</v>
      </c>
      <c r="AS3512" s="89">
        <f t="shared" si="699"/>
        <v>11</v>
      </c>
      <c r="AT3512" s="24"/>
    </row>
    <row r="3513" spans="1:46" x14ac:dyDescent="0.5">
      <c r="A3513" s="24">
        <v>3704</v>
      </c>
      <c r="B3513" s="24"/>
      <c r="C3513" s="24"/>
      <c r="D3513" s="111" t="s">
        <v>14100</v>
      </c>
      <c r="E3513" s="111" t="s">
        <v>14101</v>
      </c>
      <c r="F3513" s="77" t="str">
        <f t="shared" si="691"/>
        <v>W.G Wigginton Ltd</v>
      </c>
      <c r="G3513" s="111" t="s">
        <v>14102</v>
      </c>
      <c r="H3513" s="111" t="s">
        <v>12171</v>
      </c>
      <c r="I3513" s="111" t="s">
        <v>8489</v>
      </c>
      <c r="J3513" s="111" t="s">
        <v>107</v>
      </c>
      <c r="K3513" s="111" t="s">
        <v>6046</v>
      </c>
      <c r="L3513" s="114">
        <v>46139</v>
      </c>
      <c r="M3513" s="114">
        <v>46507</v>
      </c>
      <c r="N3513" s="81">
        <f t="shared" ref="N3513:N3544" si="701">EDATE(M3513,AB3513)</f>
        <v>46507</v>
      </c>
      <c r="O3513" s="81" t="str">
        <f t="shared" ref="O3513:O3544" ca="1" si="702">IF(N3513&lt;TODAY(),"Expired","Live")</f>
        <v>Live</v>
      </c>
      <c r="P3513" s="81" t="str" cm="1">
        <f t="array" aca="1" ref="P3513" ca="1">_xlfn.IFS((N3513-TODAY())&gt;=547,"06 Expires over 18 months",(N3513-TODAY())&gt;=365,"05 Expires in 18 months",(N3513-TODAY())&gt;=183,"04 Expires in 12 months",(N3513-TODAY())&gt;=92,"03 Expires in 6 months",(N3513-TODAY())&gt;=31,"02 Expires in 3 months",(N3513-TODAY())&gt;=0,"01 Expires in 30 days",(N3513-TODAY())&gt;=-31,"01 Expired last 30 days",(N3513-TODAY())&gt;=-92,"02 Expired last 3 months",(N3513-TODAY())&gt;=-183,"03 Expired last 6 months",(N3513-TODAY())&gt;=-365,"04 Expired last 12 months",(N3513-TODAY())&gt;=-547,"05 Expired last 18 months",TRUE,"06 Expired over 18 months")</f>
        <v>04 Expires in 12 months</v>
      </c>
      <c r="Q3513" s="104">
        <v>499000</v>
      </c>
      <c r="R3513" s="98">
        <f t="shared" si="700"/>
        <v>499000</v>
      </c>
      <c r="S3513" s="88" t="str" cm="1">
        <f t="array" ref="S3513">_xlfn.IFS(R3513&gt;5000000,"Gold",R3513&gt;=500000,"Silver",R3513&gt;30000,"Bronze",TRUE,"Transactional")</f>
        <v>Bronze</v>
      </c>
      <c r="T3513" s="26"/>
      <c r="U3513" s="101"/>
      <c r="V3513" s="101"/>
      <c r="W3513" s="77" t="str">
        <f t="shared" si="692"/>
        <v>No</v>
      </c>
      <c r="X3513" s="77" t="str">
        <f>IFERROR(_xlfn.XLOOKUP(J3513&amp;"||"&amp;K3513,'Mapping Ref.'!$J$2:$J$538,'Mapping Ref.'!$K$2:$K$538),"")</f>
        <v>Construction &amp; Estates</v>
      </c>
      <c r="Y3513" s="77" t="str" cm="1">
        <f t="array" ref="Y3513">_xlfn.IFS(R3513&gt;2000000,"For Publication",R3513&gt;100000,"PID",R3513&gt;30000,"RFQ",TRUE,"Transactional")</f>
        <v>PID</v>
      </c>
      <c r="Z3513" s="111" t="s">
        <v>2277</v>
      </c>
      <c r="AA3513" s="111">
        <v>12</v>
      </c>
      <c r="AB3513" s="111">
        <v>0</v>
      </c>
      <c r="AC3513" s="114">
        <v>46141</v>
      </c>
      <c r="AD3513" s="111" t="s">
        <v>58</v>
      </c>
      <c r="AE3513" s="111" t="s">
        <v>14103</v>
      </c>
      <c r="AF3513" s="111" t="s">
        <v>60</v>
      </c>
      <c r="AG3513" s="111" t="s">
        <v>60</v>
      </c>
      <c r="AH3513" s="111" t="s">
        <v>60</v>
      </c>
      <c r="AI3513" s="111">
        <v>533562</v>
      </c>
      <c r="AJ3513" s="111" t="s">
        <v>60</v>
      </c>
      <c r="AK3513" s="111" t="s">
        <v>86</v>
      </c>
      <c r="AL3513" s="111" t="s">
        <v>123</v>
      </c>
      <c r="AM3513" s="111" t="s">
        <v>60</v>
      </c>
      <c r="AN3513" s="111" t="s">
        <v>59</v>
      </c>
      <c r="AO3513" s="111">
        <v>0</v>
      </c>
      <c r="AP3513" s="111"/>
      <c r="AQ3513" s="111" t="s">
        <v>13242</v>
      </c>
      <c r="AR3513" s="111" t="s">
        <v>13243</v>
      </c>
      <c r="AS3513" s="89">
        <f t="shared" ref="AS3513:AS3544" si="703">DATEDIF(L3513,N3513,"m")</f>
        <v>12</v>
      </c>
      <c r="AT3513" s="24"/>
    </row>
    <row r="3514" spans="1:46" x14ac:dyDescent="0.5">
      <c r="A3514" s="24">
        <v>3705</v>
      </c>
      <c r="B3514" s="24"/>
      <c r="C3514" s="24"/>
      <c r="D3514" s="111" t="s">
        <v>14104</v>
      </c>
      <c r="E3514" s="111" t="s">
        <v>5924</v>
      </c>
      <c r="F3514" s="77" t="str">
        <f t="shared" si="691"/>
        <v>Dr Juspreet Dhanoa</v>
      </c>
      <c r="G3514" s="111" t="s">
        <v>14105</v>
      </c>
      <c r="H3514" s="111" t="s">
        <v>13313</v>
      </c>
      <c r="I3514" s="111" t="s">
        <v>13313</v>
      </c>
      <c r="J3514" s="111" t="s">
        <v>190</v>
      </c>
      <c r="K3514" s="111" t="s">
        <v>2234</v>
      </c>
      <c r="L3514" s="114">
        <v>46143</v>
      </c>
      <c r="M3514" s="114">
        <v>46507</v>
      </c>
      <c r="N3514" s="81">
        <f t="shared" si="701"/>
        <v>46873</v>
      </c>
      <c r="O3514" s="81" t="str">
        <f t="shared" ca="1" si="702"/>
        <v>Live</v>
      </c>
      <c r="P3514" s="81" t="str" cm="1">
        <f t="array" aca="1" ref="P3514" ca="1">_xlfn.IFS((N3514-TODAY())&gt;=547,"06 Expires over 18 months",(N3514-TODAY())&gt;=365,"05 Expires in 18 months",(N3514-TODAY())&gt;=183,"04 Expires in 12 months",(N3514-TODAY())&gt;=92,"03 Expires in 6 months",(N3514-TODAY())&gt;=31,"02 Expires in 3 months",(N3514-TODAY())&gt;=0,"01 Expires in 30 days",(N3514-TODAY())&gt;=-31,"01 Expired last 30 days",(N3514-TODAY())&gt;=-92,"02 Expired last 3 months",(N3514-TODAY())&gt;=-183,"03 Expired last 6 months",(N3514-TODAY())&gt;=-365,"04 Expired last 12 months",(N3514-TODAY())&gt;=-547,"05 Expired last 18 months",TRUE,"06 Expired over 18 months")</f>
        <v>06 Expires over 18 months</v>
      </c>
      <c r="Q3514" s="104">
        <v>5000</v>
      </c>
      <c r="R3514" s="98">
        <f t="shared" si="700"/>
        <v>9583.3333333333339</v>
      </c>
      <c r="S3514" s="88" t="str" cm="1">
        <f t="array" ref="S3514">_xlfn.IFS(R3514&gt;5000000,"Gold",R3514&gt;=500000,"Silver",R3514&gt;30000,"Bronze",TRUE,"Transactional")</f>
        <v>Transactional</v>
      </c>
      <c r="T3514" s="26"/>
      <c r="U3514" s="101"/>
      <c r="V3514" s="101"/>
      <c r="W3514" s="77" t="str">
        <f t="shared" si="692"/>
        <v>Yes</v>
      </c>
      <c r="X3514" s="77" t="str">
        <f>IFERROR(_xlfn.XLOOKUP(J3514&amp;"||"&amp;K3514,'Mapping Ref.'!$J$2:$J$538,'Mapping Ref.'!$K$2:$K$538),"")</f>
        <v>Childrens &amp; Adults</v>
      </c>
      <c r="Y3514" s="77" t="str" cm="1">
        <f t="array" ref="Y3514">_xlfn.IFS(R3514&gt;2000000,"For Publication",R3514&gt;100000,"PID",R3514&gt;30000,"RFQ",TRUE,"Transactional")</f>
        <v>Transactional</v>
      </c>
      <c r="Z3514" s="111" t="s">
        <v>8586</v>
      </c>
      <c r="AA3514" s="111">
        <v>12</v>
      </c>
      <c r="AB3514" s="111">
        <v>12</v>
      </c>
      <c r="AC3514" s="114">
        <v>46143</v>
      </c>
      <c r="AD3514" s="111" t="s">
        <v>58</v>
      </c>
      <c r="AE3514" s="111" t="s">
        <v>8375</v>
      </c>
      <c r="AF3514" s="111" t="s">
        <v>59</v>
      </c>
      <c r="AG3514" s="111" t="s">
        <v>59</v>
      </c>
      <c r="AH3514" s="111" t="s">
        <v>60</v>
      </c>
      <c r="AI3514" s="111" t="s">
        <v>8681</v>
      </c>
      <c r="AJ3514" s="111" t="s">
        <v>60</v>
      </c>
      <c r="AK3514" s="111" t="s">
        <v>101</v>
      </c>
      <c r="AL3514" s="111" t="s">
        <v>70</v>
      </c>
      <c r="AM3514" s="111" t="s">
        <v>59</v>
      </c>
      <c r="AN3514" s="111" t="s">
        <v>59</v>
      </c>
      <c r="AO3514" s="111">
        <v>0</v>
      </c>
      <c r="AP3514" s="111"/>
      <c r="AQ3514" s="111" t="s">
        <v>14105</v>
      </c>
      <c r="AR3514" s="111" t="s">
        <v>14106</v>
      </c>
      <c r="AS3514" s="89">
        <f t="shared" si="703"/>
        <v>23</v>
      </c>
      <c r="AT3514" s="24"/>
    </row>
    <row r="3515" spans="1:46" x14ac:dyDescent="0.5">
      <c r="A3515" s="24">
        <v>3706</v>
      </c>
      <c r="B3515" s="24"/>
      <c r="C3515" s="24"/>
      <c r="D3515" s="111" t="s">
        <v>14107</v>
      </c>
      <c r="E3515" s="111" t="s">
        <v>13997</v>
      </c>
      <c r="F3515" s="77" t="str">
        <f t="shared" si="691"/>
        <v>ABC House &amp; Extension Calculations Ltd</v>
      </c>
      <c r="G3515" s="111" t="s">
        <v>14107</v>
      </c>
      <c r="H3515" s="111" t="s">
        <v>6258</v>
      </c>
      <c r="I3515" s="111" t="s">
        <v>6258</v>
      </c>
      <c r="J3515" s="111" t="s">
        <v>107</v>
      </c>
      <c r="K3515" s="111" t="s">
        <v>5491</v>
      </c>
      <c r="L3515" s="114">
        <v>46143</v>
      </c>
      <c r="M3515" s="114">
        <v>46296</v>
      </c>
      <c r="N3515" s="81">
        <f t="shared" si="701"/>
        <v>46296</v>
      </c>
      <c r="O3515" s="81" t="str">
        <f t="shared" ca="1" si="702"/>
        <v>Live</v>
      </c>
      <c r="P3515" s="81" t="str" cm="1">
        <f t="array" aca="1" ref="P3515" ca="1">_xlfn.IFS((N3515-TODAY())&gt;=547,"06 Expires over 18 months",(N3515-TODAY())&gt;=365,"05 Expires in 18 months",(N3515-TODAY())&gt;=183,"04 Expires in 12 months",(N3515-TODAY())&gt;=92,"03 Expires in 6 months",(N3515-TODAY())&gt;=31,"02 Expires in 3 months",(N3515-TODAY())&gt;=0,"01 Expires in 30 days",(N3515-TODAY())&gt;=-31,"01 Expired last 30 days",(N3515-TODAY())&gt;=-92,"02 Expired last 3 months",(N3515-TODAY())&gt;=-183,"03 Expired last 6 months",(N3515-TODAY())&gt;=-365,"04 Expired last 12 months",(N3515-TODAY())&gt;=-547,"05 Expired last 18 months",TRUE,"06 Expired over 18 months")</f>
        <v>02 Expires in 3 months</v>
      </c>
      <c r="Q3515" s="104">
        <v>450</v>
      </c>
      <c r="R3515" s="98">
        <f t="shared" si="700"/>
        <v>450</v>
      </c>
      <c r="S3515" s="88" t="str" cm="1">
        <f t="array" ref="S3515">_xlfn.IFS(R3515&gt;5000000,"Gold",R3515&gt;=500000,"Silver",R3515&gt;30000,"Bronze",TRUE,"Transactional")</f>
        <v>Transactional</v>
      </c>
      <c r="T3515" s="26"/>
      <c r="U3515" s="101"/>
      <c r="V3515" s="101"/>
      <c r="W3515" s="77" t="str">
        <f t="shared" si="692"/>
        <v>No</v>
      </c>
      <c r="X3515" s="77" t="str">
        <f>IFERROR(_xlfn.XLOOKUP(J3515&amp;"||"&amp;K3515,'Mapping Ref.'!$J$2:$J$538,'Mapping Ref.'!$K$2:$K$538),"")</f>
        <v>Construction &amp; Estates</v>
      </c>
      <c r="Y3515" s="77" t="str" cm="1">
        <f t="array" ref="Y3515">_xlfn.IFS(R3515&gt;2000000,"For Publication",R3515&gt;100000,"PID",R3515&gt;30000,"RFQ",TRUE,"Transactional")</f>
        <v>Transactional</v>
      </c>
      <c r="Z3515" s="111" t="s">
        <v>2277</v>
      </c>
      <c r="AA3515" s="111">
        <v>3</v>
      </c>
      <c r="AB3515" s="111">
        <v>0</v>
      </c>
      <c r="AC3515" s="114">
        <v>46143</v>
      </c>
      <c r="AD3515" s="111" t="s">
        <v>58</v>
      </c>
      <c r="AE3515" s="111" t="s">
        <v>5003</v>
      </c>
      <c r="AF3515" s="111" t="s">
        <v>60</v>
      </c>
      <c r="AG3515" s="111" t="s">
        <v>59</v>
      </c>
      <c r="AH3515" s="111" t="s">
        <v>60</v>
      </c>
      <c r="AI3515" s="111">
        <v>364848850</v>
      </c>
      <c r="AJ3515" s="111" t="s">
        <v>60</v>
      </c>
      <c r="AK3515" s="111" t="s">
        <v>101</v>
      </c>
      <c r="AL3515" s="111" t="s">
        <v>70</v>
      </c>
      <c r="AM3515" s="111" t="s">
        <v>60</v>
      </c>
      <c r="AN3515" s="111" t="s">
        <v>8471</v>
      </c>
      <c r="AO3515" s="111">
        <v>0</v>
      </c>
      <c r="AP3515" s="111" t="s">
        <v>10706</v>
      </c>
      <c r="AQ3515" s="111" t="s">
        <v>14108</v>
      </c>
      <c r="AR3515" s="111" t="s">
        <v>14109</v>
      </c>
      <c r="AS3515" s="89">
        <f t="shared" si="703"/>
        <v>5</v>
      </c>
      <c r="AT3515" s="24"/>
    </row>
    <row r="3516" spans="1:46" x14ac:dyDescent="0.5">
      <c r="A3516" s="24">
        <v>3707</v>
      </c>
      <c r="B3516" s="24"/>
      <c r="C3516" s="24"/>
      <c r="D3516" s="111" t="s">
        <v>14110</v>
      </c>
      <c r="E3516" s="111" t="s">
        <v>14111</v>
      </c>
      <c r="F3516" s="77" t="str">
        <f t="shared" si="691"/>
        <v>E.J. RAWLINS &amp; CO. LTD/ P'SHIP WITH HOKODO SERVICES LTD</v>
      </c>
      <c r="G3516" s="111" t="s">
        <v>14110</v>
      </c>
      <c r="H3516" s="111" t="s">
        <v>3282</v>
      </c>
      <c r="I3516" s="111" t="s">
        <v>10463</v>
      </c>
      <c r="J3516" s="111" t="s">
        <v>107</v>
      </c>
      <c r="K3516" s="111" t="s">
        <v>3283</v>
      </c>
      <c r="L3516" s="114">
        <v>46147</v>
      </c>
      <c r="M3516" s="114">
        <v>46511</v>
      </c>
      <c r="N3516" s="81">
        <f t="shared" si="701"/>
        <v>46511</v>
      </c>
      <c r="O3516" s="81" t="str">
        <f t="shared" ca="1" si="702"/>
        <v>Live</v>
      </c>
      <c r="P3516" s="81" t="str" cm="1">
        <f t="array" aca="1" ref="P3516" ca="1">_xlfn.IFS((N3516-TODAY())&gt;=547,"06 Expires over 18 months",(N3516-TODAY())&gt;=365,"05 Expires in 18 months",(N3516-TODAY())&gt;=183,"04 Expires in 12 months",(N3516-TODAY())&gt;=92,"03 Expires in 6 months",(N3516-TODAY())&gt;=31,"02 Expires in 3 months",(N3516-TODAY())&gt;=0,"01 Expires in 30 days",(N3516-TODAY())&gt;=-31,"01 Expired last 30 days",(N3516-TODAY())&gt;=-92,"02 Expired last 3 months",(N3516-TODAY())&gt;=-183,"03 Expired last 6 months",(N3516-TODAY())&gt;=-365,"04 Expired last 12 months",(N3516-TODAY())&gt;=-547,"05 Expired last 18 months",TRUE,"06 Expired over 18 months")</f>
        <v>04 Expires in 12 months</v>
      </c>
      <c r="Q3516" s="104">
        <v>12499</v>
      </c>
      <c r="R3516" s="98">
        <f t="shared" si="700"/>
        <v>12499</v>
      </c>
      <c r="S3516" s="88" t="str" cm="1">
        <f t="array" ref="S3516">_xlfn.IFS(R3516&gt;5000000,"Gold",R3516&gt;=500000,"Silver",R3516&gt;30000,"Bronze",TRUE,"Transactional")</f>
        <v>Transactional</v>
      </c>
      <c r="T3516" s="26"/>
      <c r="U3516" s="101"/>
      <c r="V3516" s="101"/>
      <c r="W3516" s="77" t="str">
        <f t="shared" si="692"/>
        <v>No</v>
      </c>
      <c r="X3516" s="77" t="str">
        <f>IFERROR(_xlfn.XLOOKUP(J3516&amp;"||"&amp;K3516,'Mapping Ref.'!$J$2:$J$538,'Mapping Ref.'!$K$2:$K$538),"")</f>
        <v>Construction &amp; Estates</v>
      </c>
      <c r="Y3516" s="77" t="str" cm="1">
        <f t="array" ref="Y3516">_xlfn.IFS(R3516&gt;2000000,"For Publication",R3516&gt;100000,"PID",R3516&gt;30000,"RFQ",TRUE,"Transactional")</f>
        <v>Transactional</v>
      </c>
      <c r="Z3516" s="111" t="s">
        <v>2277</v>
      </c>
      <c r="AA3516" s="111">
        <v>24</v>
      </c>
      <c r="AB3516" s="111">
        <v>0</v>
      </c>
      <c r="AC3516" s="114">
        <v>46147</v>
      </c>
      <c r="AD3516" s="111" t="s">
        <v>58</v>
      </c>
      <c r="AE3516" s="111" t="s">
        <v>8471</v>
      </c>
      <c r="AF3516" s="111" t="s">
        <v>60</v>
      </c>
      <c r="AG3516" s="111" t="s">
        <v>59</v>
      </c>
      <c r="AH3516" s="111" t="s">
        <v>60</v>
      </c>
      <c r="AI3516" s="111">
        <v>197035</v>
      </c>
      <c r="AJ3516" s="111" t="s">
        <v>59</v>
      </c>
      <c r="AK3516" s="111" t="s">
        <v>101</v>
      </c>
      <c r="AL3516" s="111" t="s">
        <v>70</v>
      </c>
      <c r="AM3516" s="111" t="s">
        <v>60</v>
      </c>
      <c r="AN3516" s="111" t="s">
        <v>59</v>
      </c>
      <c r="AO3516" s="111">
        <v>0</v>
      </c>
      <c r="AP3516" s="111"/>
      <c r="AQ3516" s="111" t="s">
        <v>8631</v>
      </c>
      <c r="AR3516" s="111" t="s">
        <v>14112</v>
      </c>
      <c r="AS3516" s="89">
        <f t="shared" si="703"/>
        <v>11</v>
      </c>
      <c r="AT3516" s="24"/>
    </row>
    <row r="3517" spans="1:46" x14ac:dyDescent="0.5">
      <c r="A3517" s="24">
        <v>3708</v>
      </c>
      <c r="B3517" s="24"/>
      <c r="C3517" s="24"/>
      <c r="D3517" s="111" t="s">
        <v>3304</v>
      </c>
      <c r="E3517" s="111" t="s">
        <v>14113</v>
      </c>
      <c r="F3517" s="77" t="str">
        <f t="shared" si="691"/>
        <v>SPECTRUM SIGNWRITING LIMITED T/A SPECTRUM SIGNS</v>
      </c>
      <c r="G3517" s="111" t="s">
        <v>3304</v>
      </c>
      <c r="H3517" s="111" t="s">
        <v>3282</v>
      </c>
      <c r="I3517" s="111" t="s">
        <v>10463</v>
      </c>
      <c r="J3517" s="111" t="s">
        <v>107</v>
      </c>
      <c r="K3517" s="111" t="s">
        <v>3283</v>
      </c>
      <c r="L3517" s="114">
        <v>46147</v>
      </c>
      <c r="M3517" s="114">
        <v>47242</v>
      </c>
      <c r="N3517" s="81">
        <f t="shared" si="701"/>
        <v>47242</v>
      </c>
      <c r="O3517" s="81" t="str">
        <f t="shared" ca="1" si="702"/>
        <v>Live</v>
      </c>
      <c r="P3517" s="81" t="str" cm="1">
        <f t="array" aca="1" ref="P3517" ca="1">_xlfn.IFS((N3517-TODAY())&gt;=547,"06 Expires over 18 months",(N3517-TODAY())&gt;=365,"05 Expires in 18 months",(N3517-TODAY())&gt;=183,"04 Expires in 12 months",(N3517-TODAY())&gt;=92,"03 Expires in 6 months",(N3517-TODAY())&gt;=31,"02 Expires in 3 months",(N3517-TODAY())&gt;=0,"01 Expires in 30 days",(N3517-TODAY())&gt;=-31,"01 Expired last 30 days",(N3517-TODAY())&gt;=-92,"02 Expired last 3 months",(N3517-TODAY())&gt;=-183,"03 Expired last 6 months",(N3517-TODAY())&gt;=-365,"04 Expired last 12 months",(N3517-TODAY())&gt;=-547,"05 Expired last 18 months",TRUE,"06 Expired over 18 months")</f>
        <v>06 Expires over 18 months</v>
      </c>
      <c r="Q3517" s="104">
        <v>6666</v>
      </c>
      <c r="R3517" s="98">
        <f t="shared" si="700"/>
        <v>19442.5</v>
      </c>
      <c r="S3517" s="88" t="str" cm="1">
        <f t="array" ref="S3517">_xlfn.IFS(R3517&gt;5000000,"Gold",R3517&gt;=500000,"Silver",R3517&gt;30000,"Bronze",TRUE,"Transactional")</f>
        <v>Transactional</v>
      </c>
      <c r="T3517" s="26"/>
      <c r="U3517" s="101"/>
      <c r="V3517" s="101"/>
      <c r="W3517" s="77" t="str">
        <f t="shared" si="692"/>
        <v>No</v>
      </c>
      <c r="X3517" s="77" t="str">
        <f>IFERROR(_xlfn.XLOOKUP(J3517&amp;"||"&amp;K3517,'Mapping Ref.'!$J$2:$J$538,'Mapping Ref.'!$K$2:$K$538),"")</f>
        <v>Construction &amp; Estates</v>
      </c>
      <c r="Y3517" s="77" t="str" cm="1">
        <f t="array" ref="Y3517">_xlfn.IFS(R3517&gt;2000000,"For Publication",R3517&gt;100000,"PID",R3517&gt;30000,"RFQ",TRUE,"Transactional")</f>
        <v>Transactional</v>
      </c>
      <c r="Z3517" s="111" t="s">
        <v>2277</v>
      </c>
      <c r="AA3517" s="111">
        <v>36</v>
      </c>
      <c r="AB3517" s="111">
        <v>0</v>
      </c>
      <c r="AC3517" s="114">
        <v>46147</v>
      </c>
      <c r="AD3517" s="111" t="s">
        <v>661</v>
      </c>
      <c r="AE3517" s="111" t="s">
        <v>8471</v>
      </c>
      <c r="AF3517" s="111" t="s">
        <v>59</v>
      </c>
      <c r="AG3517" s="111" t="s">
        <v>59</v>
      </c>
      <c r="AH3517" s="111" t="s">
        <v>60</v>
      </c>
      <c r="AI3517" s="111">
        <v>8613357</v>
      </c>
      <c r="AJ3517" s="111" t="s">
        <v>59</v>
      </c>
      <c r="AK3517" s="111" t="s">
        <v>101</v>
      </c>
      <c r="AL3517" s="111" t="s">
        <v>12668</v>
      </c>
      <c r="AM3517" s="111" t="s">
        <v>60</v>
      </c>
      <c r="AN3517" s="111" t="s">
        <v>59</v>
      </c>
      <c r="AO3517" s="111">
        <v>0</v>
      </c>
      <c r="AP3517" s="111"/>
      <c r="AQ3517" s="111" t="s">
        <v>14114</v>
      </c>
      <c r="AR3517" s="111" t="s">
        <v>14115</v>
      </c>
      <c r="AS3517" s="89">
        <f t="shared" si="703"/>
        <v>35</v>
      </c>
      <c r="AT3517" s="24" t="s">
        <v>3304</v>
      </c>
    </row>
    <row r="3518" spans="1:46" x14ac:dyDescent="0.5">
      <c r="A3518" s="24">
        <v>3709</v>
      </c>
      <c r="B3518" s="24"/>
      <c r="C3518" s="24"/>
      <c r="D3518" s="111" t="s">
        <v>6779</v>
      </c>
      <c r="E3518" s="111" t="s">
        <v>10259</v>
      </c>
      <c r="F3518" s="77" t="str">
        <f t="shared" si="691"/>
        <v>VMS (FLEET MANAGEMENT) LIMITED</v>
      </c>
      <c r="G3518" s="111" t="s">
        <v>6779</v>
      </c>
      <c r="H3518" s="111" t="s">
        <v>3282</v>
      </c>
      <c r="I3518" s="111" t="s">
        <v>10463</v>
      </c>
      <c r="J3518" s="111" t="s">
        <v>107</v>
      </c>
      <c r="K3518" s="111" t="s">
        <v>3283</v>
      </c>
      <c r="L3518" s="114">
        <v>46147</v>
      </c>
      <c r="M3518" s="114">
        <v>47242</v>
      </c>
      <c r="N3518" s="81">
        <f t="shared" si="701"/>
        <v>47242</v>
      </c>
      <c r="O3518" s="81" t="str">
        <f t="shared" ca="1" si="702"/>
        <v>Live</v>
      </c>
      <c r="P3518" s="81" t="str" cm="1">
        <f t="array" aca="1" ref="P3518" ca="1">_xlfn.IFS((N3518-TODAY())&gt;=547,"06 Expires over 18 months",(N3518-TODAY())&gt;=365,"05 Expires in 18 months",(N3518-TODAY())&gt;=183,"04 Expires in 12 months",(N3518-TODAY())&gt;=92,"03 Expires in 6 months",(N3518-TODAY())&gt;=31,"02 Expires in 3 months",(N3518-TODAY())&gt;=0,"01 Expires in 30 days",(N3518-TODAY())&gt;=-31,"01 Expired last 30 days",(N3518-TODAY())&gt;=-92,"02 Expired last 3 months",(N3518-TODAY())&gt;=-183,"03 Expired last 6 months",(N3518-TODAY())&gt;=-365,"04 Expired last 12 months",(N3518-TODAY())&gt;=-547,"05 Expired last 18 months",TRUE,"06 Expired over 18 months")</f>
        <v>06 Expires over 18 months</v>
      </c>
      <c r="Q3518" s="104">
        <v>24999</v>
      </c>
      <c r="R3518" s="98">
        <f t="shared" si="700"/>
        <v>72913.75</v>
      </c>
      <c r="S3518" s="88" t="str" cm="1">
        <f t="array" ref="S3518">_xlfn.IFS(R3518&gt;5000000,"Gold",R3518&gt;=500000,"Silver",R3518&gt;30000,"Bronze",TRUE,"Transactional")</f>
        <v>Bronze</v>
      </c>
      <c r="T3518" s="26"/>
      <c r="U3518" s="101"/>
      <c r="V3518" s="101"/>
      <c r="W3518" s="77" t="str">
        <f t="shared" si="692"/>
        <v>No</v>
      </c>
      <c r="X3518" s="77" t="str">
        <f>IFERROR(_xlfn.XLOOKUP(J3518&amp;"||"&amp;K3518,'Mapping Ref.'!$J$2:$J$538,'Mapping Ref.'!$K$2:$K$538),"")</f>
        <v>Construction &amp; Estates</v>
      </c>
      <c r="Y3518" s="77" t="str" cm="1">
        <f t="array" ref="Y3518">_xlfn.IFS(R3518&gt;2000000,"For Publication",R3518&gt;100000,"PID",R3518&gt;30000,"RFQ",TRUE,"Transactional")</f>
        <v>RFQ</v>
      </c>
      <c r="Z3518" s="111" t="s">
        <v>2277</v>
      </c>
      <c r="AA3518" s="111">
        <v>36</v>
      </c>
      <c r="AB3518" s="111">
        <v>0</v>
      </c>
      <c r="AC3518" s="114">
        <v>46147</v>
      </c>
      <c r="AD3518" s="111" t="s">
        <v>661</v>
      </c>
      <c r="AE3518" s="111" t="s">
        <v>8471</v>
      </c>
      <c r="AF3518" s="111" t="s">
        <v>60</v>
      </c>
      <c r="AG3518" s="111" t="s">
        <v>59</v>
      </c>
      <c r="AH3518" s="111" t="s">
        <v>60</v>
      </c>
      <c r="AI3518" s="111">
        <v>4443331</v>
      </c>
      <c r="AJ3518" s="111" t="s">
        <v>60</v>
      </c>
      <c r="AK3518" s="111" t="s">
        <v>101</v>
      </c>
      <c r="AL3518" s="111" t="s">
        <v>12795</v>
      </c>
      <c r="AM3518" s="111" t="s">
        <v>60</v>
      </c>
      <c r="AN3518" s="111" t="s">
        <v>59</v>
      </c>
      <c r="AO3518" s="111">
        <v>0</v>
      </c>
      <c r="AP3518" s="111"/>
      <c r="AQ3518" s="111" t="s">
        <v>14116</v>
      </c>
      <c r="AR3518" s="111" t="s">
        <v>10262</v>
      </c>
      <c r="AS3518" s="89">
        <f t="shared" si="703"/>
        <v>35</v>
      </c>
      <c r="AT3518" s="24" t="s">
        <v>6779</v>
      </c>
    </row>
    <row r="3519" spans="1:46" x14ac:dyDescent="0.5">
      <c r="A3519" s="24">
        <v>3710</v>
      </c>
      <c r="B3519" s="24"/>
      <c r="C3519" s="24"/>
      <c r="D3519" s="111" t="s">
        <v>14117</v>
      </c>
      <c r="E3519" s="111" t="s">
        <v>14118</v>
      </c>
      <c r="F3519" s="77" t="str">
        <f t="shared" si="691"/>
        <v>Isledon Arts CIC (The LIFT)</v>
      </c>
      <c r="G3519" s="111" t="s">
        <v>14119</v>
      </c>
      <c r="H3519" s="111" t="s">
        <v>14003</v>
      </c>
      <c r="I3519" s="111" t="s">
        <v>14003</v>
      </c>
      <c r="J3519" s="111" t="s">
        <v>190</v>
      </c>
      <c r="K3519" s="111" t="s">
        <v>14004</v>
      </c>
      <c r="L3519" s="114">
        <v>46148</v>
      </c>
      <c r="M3519" s="114">
        <v>46512</v>
      </c>
      <c r="N3519" s="81">
        <f t="shared" si="701"/>
        <v>46878</v>
      </c>
      <c r="O3519" s="81" t="str">
        <f t="shared" ca="1" si="702"/>
        <v>Live</v>
      </c>
      <c r="P3519" s="81" t="str" cm="1">
        <f t="array" aca="1" ref="P3519" ca="1">_xlfn.IFS((N3519-TODAY())&gt;=547,"06 Expires over 18 months",(N3519-TODAY())&gt;=365,"05 Expires in 18 months",(N3519-TODAY())&gt;=183,"04 Expires in 12 months",(N3519-TODAY())&gt;=92,"03 Expires in 6 months",(N3519-TODAY())&gt;=31,"02 Expires in 3 months",(N3519-TODAY())&gt;=0,"01 Expires in 30 days",(N3519-TODAY())&gt;=-31,"01 Expired last 30 days",(N3519-TODAY())&gt;=-92,"02 Expired last 3 months",(N3519-TODAY())&gt;=-183,"03 Expired last 6 months",(N3519-TODAY())&gt;=-365,"04 Expired last 12 months",(N3519-TODAY())&gt;=-547,"05 Expired last 18 months",TRUE,"06 Expired over 18 months")</f>
        <v>06 Expires over 18 months</v>
      </c>
      <c r="Q3519" s="104">
        <v>5000</v>
      </c>
      <c r="R3519" s="98">
        <f t="shared" si="700"/>
        <v>9583.3333333333339</v>
      </c>
      <c r="S3519" s="88" t="str" cm="1">
        <f t="array" ref="S3519">_xlfn.IFS(R3519&gt;5000000,"Gold",R3519&gt;=500000,"Silver",R3519&gt;30000,"Bronze",TRUE,"Transactional")</f>
        <v>Transactional</v>
      </c>
      <c r="T3519" s="26"/>
      <c r="U3519" s="101"/>
      <c r="V3519" s="101"/>
      <c r="W3519" s="77" t="str">
        <f t="shared" si="692"/>
        <v>Yes</v>
      </c>
      <c r="X3519" s="77" t="str">
        <f>IFERROR(_xlfn.XLOOKUP(J3519&amp;"||"&amp;K3519,'Mapping Ref.'!$J$2:$J$538,'Mapping Ref.'!$K$2:$K$538),"")</f>
        <v>Childrens &amp; Adults</v>
      </c>
      <c r="Y3519" s="77" t="str" cm="1">
        <f t="array" ref="Y3519">_xlfn.IFS(R3519&gt;2000000,"For Publication",R3519&gt;100000,"PID",R3519&gt;30000,"RFQ",TRUE,"Transactional")</f>
        <v>Transactional</v>
      </c>
      <c r="Z3519" s="111" t="s">
        <v>8586</v>
      </c>
      <c r="AA3519" s="111">
        <v>12</v>
      </c>
      <c r="AB3519" s="111">
        <v>12</v>
      </c>
      <c r="AC3519" s="114">
        <v>46148</v>
      </c>
      <c r="AD3519" s="111" t="s">
        <v>326</v>
      </c>
      <c r="AE3519" s="111" t="s">
        <v>8528</v>
      </c>
      <c r="AF3519" s="111" t="s">
        <v>59</v>
      </c>
      <c r="AG3519" s="111" t="s">
        <v>59</v>
      </c>
      <c r="AH3519" s="111" t="s">
        <v>60</v>
      </c>
      <c r="AI3519" s="111">
        <v>7599208</v>
      </c>
      <c r="AJ3519" s="111" t="s">
        <v>60</v>
      </c>
      <c r="AK3519" s="111" t="s">
        <v>101</v>
      </c>
      <c r="AL3519" s="111" t="s">
        <v>70</v>
      </c>
      <c r="AM3519" s="111" t="s">
        <v>59</v>
      </c>
      <c r="AN3519" s="111" t="s">
        <v>59</v>
      </c>
      <c r="AO3519" s="111">
        <v>0</v>
      </c>
      <c r="AP3519" s="111"/>
      <c r="AQ3519" s="111" t="s">
        <v>14120</v>
      </c>
      <c r="AR3519" s="111" t="s">
        <v>14121</v>
      </c>
      <c r="AS3519" s="89">
        <f t="shared" si="703"/>
        <v>23</v>
      </c>
      <c r="AT3519" s="24"/>
    </row>
    <row r="3520" spans="1:46" x14ac:dyDescent="0.5">
      <c r="A3520" s="24">
        <v>3711</v>
      </c>
      <c r="B3520" s="24"/>
      <c r="C3520" s="24"/>
      <c r="D3520" s="111" t="s">
        <v>11515</v>
      </c>
      <c r="E3520" s="111" t="s">
        <v>14122</v>
      </c>
      <c r="F3520" s="77" t="str">
        <f t="shared" si="691"/>
        <v>TETRA TECH ENVIRONMNET PLANNING TRANSPORT LTD</v>
      </c>
      <c r="G3520" s="111" t="s">
        <v>11515</v>
      </c>
      <c r="H3520" s="111" t="s">
        <v>3282</v>
      </c>
      <c r="I3520" s="111" t="s">
        <v>10463</v>
      </c>
      <c r="J3520" s="111" t="s">
        <v>107</v>
      </c>
      <c r="K3520" s="111" t="s">
        <v>3283</v>
      </c>
      <c r="L3520" s="114">
        <v>46149</v>
      </c>
      <c r="M3520" s="114">
        <v>46879</v>
      </c>
      <c r="N3520" s="81">
        <f t="shared" si="701"/>
        <v>46879</v>
      </c>
      <c r="O3520" s="81" t="str">
        <f t="shared" ca="1" si="702"/>
        <v>Live</v>
      </c>
      <c r="P3520" s="81" t="str" cm="1">
        <f t="array" aca="1" ref="P3520" ca="1">_xlfn.IFS((N3520-TODAY())&gt;=547,"06 Expires over 18 months",(N3520-TODAY())&gt;=365,"05 Expires in 18 months",(N3520-TODAY())&gt;=183,"04 Expires in 12 months",(N3520-TODAY())&gt;=92,"03 Expires in 6 months",(N3520-TODAY())&gt;=31,"02 Expires in 3 months",(N3520-TODAY())&gt;=0,"01 Expires in 30 days",(N3520-TODAY())&gt;=-31,"01 Expired last 30 days",(N3520-TODAY())&gt;=-92,"02 Expired last 3 months",(N3520-TODAY())&gt;=-183,"03 Expired last 6 months",(N3520-TODAY())&gt;=-365,"04 Expired last 12 months",(N3520-TODAY())&gt;=-547,"05 Expired last 18 months",TRUE,"06 Expired over 18 months")</f>
        <v>06 Expires over 18 months</v>
      </c>
      <c r="Q3520" s="104">
        <v>25000</v>
      </c>
      <c r="R3520" s="98">
        <f t="shared" si="700"/>
        <v>47916.666666666664</v>
      </c>
      <c r="S3520" s="88" t="str" cm="1">
        <f t="array" ref="S3520">_xlfn.IFS(R3520&gt;5000000,"Gold",R3520&gt;=500000,"Silver",R3520&gt;30000,"Bronze",TRUE,"Transactional")</f>
        <v>Bronze</v>
      </c>
      <c r="T3520" s="26"/>
      <c r="U3520" s="101"/>
      <c r="V3520" s="101"/>
      <c r="W3520" s="77" t="str">
        <f t="shared" si="692"/>
        <v>No</v>
      </c>
      <c r="X3520" s="77" t="str">
        <f>IFERROR(_xlfn.XLOOKUP(J3520&amp;"||"&amp;K3520,'Mapping Ref.'!$J$2:$J$538,'Mapping Ref.'!$K$2:$K$538),"")</f>
        <v>Construction &amp; Estates</v>
      </c>
      <c r="Y3520" s="77" t="str" cm="1">
        <f t="array" ref="Y3520">_xlfn.IFS(R3520&gt;2000000,"For Publication",R3520&gt;100000,"PID",R3520&gt;30000,"RFQ",TRUE,"Transactional")</f>
        <v>RFQ</v>
      </c>
      <c r="Z3520" s="111" t="s">
        <v>2277</v>
      </c>
      <c r="AA3520" s="111">
        <v>24</v>
      </c>
      <c r="AB3520" s="111">
        <v>0</v>
      </c>
      <c r="AC3520" s="114">
        <v>46149</v>
      </c>
      <c r="AD3520" s="111" t="s">
        <v>58</v>
      </c>
      <c r="AE3520" s="111" t="s">
        <v>8471</v>
      </c>
      <c r="AF3520" s="111" t="s">
        <v>60</v>
      </c>
      <c r="AG3520" s="111" t="s">
        <v>59</v>
      </c>
      <c r="AH3520" s="111" t="s">
        <v>60</v>
      </c>
      <c r="AI3520" s="111">
        <v>1959704</v>
      </c>
      <c r="AJ3520" s="111" t="s">
        <v>59</v>
      </c>
      <c r="AK3520" s="111" t="s">
        <v>101</v>
      </c>
      <c r="AL3520" s="111" t="s">
        <v>70</v>
      </c>
      <c r="AM3520" s="111" t="s">
        <v>60</v>
      </c>
      <c r="AN3520" s="111" t="s">
        <v>59</v>
      </c>
      <c r="AO3520" s="111">
        <v>0</v>
      </c>
      <c r="AP3520" s="111"/>
      <c r="AQ3520" s="111" t="s">
        <v>14123</v>
      </c>
      <c r="AR3520" s="111" t="s">
        <v>11518</v>
      </c>
      <c r="AS3520" s="89">
        <f t="shared" si="703"/>
        <v>23</v>
      </c>
      <c r="AT3520" s="24" t="s">
        <v>11519</v>
      </c>
    </row>
    <row r="3521" spans="1:46" x14ac:dyDescent="0.5">
      <c r="A3521" s="24">
        <v>3712</v>
      </c>
      <c r="B3521" s="24"/>
      <c r="C3521" s="24"/>
      <c r="D3521" s="111" t="s">
        <v>7706</v>
      </c>
      <c r="E3521" s="111" t="s">
        <v>14124</v>
      </c>
      <c r="F3521" s="77" t="str">
        <f t="shared" si="691"/>
        <v>PARKING ASSOCIATES LIMITED</v>
      </c>
      <c r="G3521" s="111" t="s">
        <v>7706</v>
      </c>
      <c r="H3521" s="111" t="s">
        <v>3282</v>
      </c>
      <c r="I3521" s="111" t="s">
        <v>10463</v>
      </c>
      <c r="J3521" s="111" t="s">
        <v>107</v>
      </c>
      <c r="K3521" s="111" t="s">
        <v>3283</v>
      </c>
      <c r="L3521" s="114">
        <v>46149</v>
      </c>
      <c r="M3521" s="114">
        <v>46879</v>
      </c>
      <c r="N3521" s="81">
        <f t="shared" si="701"/>
        <v>46879</v>
      </c>
      <c r="O3521" s="81" t="str">
        <f t="shared" ca="1" si="702"/>
        <v>Live</v>
      </c>
      <c r="P3521" s="81" t="str" cm="1">
        <f t="array" aca="1" ref="P3521" ca="1">_xlfn.IFS((N3521-TODAY())&gt;=547,"06 Expires over 18 months",(N3521-TODAY())&gt;=365,"05 Expires in 18 months",(N3521-TODAY())&gt;=183,"04 Expires in 12 months",(N3521-TODAY())&gt;=92,"03 Expires in 6 months",(N3521-TODAY())&gt;=31,"02 Expires in 3 months",(N3521-TODAY())&gt;=0,"01 Expires in 30 days",(N3521-TODAY())&gt;=-31,"01 Expired last 30 days",(N3521-TODAY())&gt;=-92,"02 Expired last 3 months",(N3521-TODAY())&gt;=-183,"03 Expired last 6 months",(N3521-TODAY())&gt;=-365,"04 Expired last 12 months",(N3521-TODAY())&gt;=-547,"05 Expired last 18 months",TRUE,"06 Expired over 18 months")</f>
        <v>06 Expires over 18 months</v>
      </c>
      <c r="Q3521" s="104">
        <v>12499</v>
      </c>
      <c r="R3521" s="98">
        <f t="shared" si="700"/>
        <v>23956.416666666668</v>
      </c>
      <c r="S3521" s="88" t="str" cm="1">
        <f t="array" ref="S3521">_xlfn.IFS(R3521&gt;5000000,"Gold",R3521&gt;=500000,"Silver",R3521&gt;30000,"Bronze",TRUE,"Transactional")</f>
        <v>Transactional</v>
      </c>
      <c r="T3521" s="26"/>
      <c r="U3521" s="101"/>
      <c r="V3521" s="101"/>
      <c r="W3521" s="77" t="str">
        <f t="shared" si="692"/>
        <v>No</v>
      </c>
      <c r="X3521" s="77" t="str">
        <f>IFERROR(_xlfn.XLOOKUP(J3521&amp;"||"&amp;K3521,'Mapping Ref.'!$J$2:$J$538,'Mapping Ref.'!$K$2:$K$538),"")</f>
        <v>Construction &amp; Estates</v>
      </c>
      <c r="Y3521" s="77" t="str" cm="1">
        <f t="array" ref="Y3521">_xlfn.IFS(R3521&gt;2000000,"For Publication",R3521&gt;100000,"PID",R3521&gt;30000,"RFQ",TRUE,"Transactional")</f>
        <v>Transactional</v>
      </c>
      <c r="Z3521" s="111" t="s">
        <v>2277</v>
      </c>
      <c r="AA3521" s="111">
        <v>24</v>
      </c>
      <c r="AB3521" s="111">
        <v>0</v>
      </c>
      <c r="AC3521" s="114">
        <v>46149</v>
      </c>
      <c r="AD3521" s="111" t="s">
        <v>661</v>
      </c>
      <c r="AE3521" s="111" t="s">
        <v>8471</v>
      </c>
      <c r="AF3521" s="111" t="s">
        <v>60</v>
      </c>
      <c r="AG3521" s="111" t="s">
        <v>59</v>
      </c>
      <c r="AH3521" s="111" t="s">
        <v>60</v>
      </c>
      <c r="AI3521" s="111">
        <v>4472867</v>
      </c>
      <c r="AJ3521" s="111" t="s">
        <v>59</v>
      </c>
      <c r="AK3521" s="111" t="s">
        <v>101</v>
      </c>
      <c r="AL3521" s="111" t="s">
        <v>70</v>
      </c>
      <c r="AM3521" s="111" t="s">
        <v>60</v>
      </c>
      <c r="AN3521" s="111" t="s">
        <v>59</v>
      </c>
      <c r="AO3521" s="111">
        <v>0</v>
      </c>
      <c r="AP3521" s="111"/>
      <c r="AQ3521" s="111" t="s">
        <v>12540</v>
      </c>
      <c r="AR3521" s="111" t="s">
        <v>12541</v>
      </c>
      <c r="AS3521" s="89">
        <f t="shared" si="703"/>
        <v>23</v>
      </c>
      <c r="AT3521" s="24" t="s">
        <v>7706</v>
      </c>
    </row>
    <row r="3522" spans="1:46" x14ac:dyDescent="0.5">
      <c r="A3522" s="24">
        <v>3713</v>
      </c>
      <c r="B3522" s="24"/>
      <c r="C3522" s="24"/>
      <c r="D3522" s="111" t="s">
        <v>14125</v>
      </c>
      <c r="E3522" s="111" t="s">
        <v>14126</v>
      </c>
      <c r="F3522" s="77" t="str">
        <f t="shared" ref="F3522:F3585" si="704">IF(AT3522&lt;&gt;"",AT3522,G3522)</f>
        <v>AXIS EUROPE PLC</v>
      </c>
      <c r="G3522" s="111" t="s">
        <v>9287</v>
      </c>
      <c r="H3522" s="111" t="s">
        <v>12477</v>
      </c>
      <c r="I3522" s="111" t="s">
        <v>8489</v>
      </c>
      <c r="J3522" s="111" t="s">
        <v>107</v>
      </c>
      <c r="K3522" s="111" t="s">
        <v>1675</v>
      </c>
      <c r="L3522" s="114">
        <v>46088</v>
      </c>
      <c r="M3522" s="114">
        <v>46452</v>
      </c>
      <c r="N3522" s="81">
        <f t="shared" si="701"/>
        <v>46452</v>
      </c>
      <c r="O3522" s="81" t="str">
        <f t="shared" ca="1" si="702"/>
        <v>Live</v>
      </c>
      <c r="P3522" s="81" t="str" cm="1">
        <f t="array" aca="1" ref="P3522" ca="1">_xlfn.IFS((N3522-TODAY())&gt;=547,"06 Expires over 18 months",(N3522-TODAY())&gt;=365,"05 Expires in 18 months",(N3522-TODAY())&gt;=183,"04 Expires in 12 months",(N3522-TODAY())&gt;=92,"03 Expires in 6 months",(N3522-TODAY())&gt;=31,"02 Expires in 3 months",(N3522-TODAY())&gt;=0,"01 Expires in 30 days",(N3522-TODAY())&gt;=-31,"01 Expired last 30 days",(N3522-TODAY())&gt;=-92,"02 Expired last 3 months",(N3522-TODAY())&gt;=-183,"03 Expired last 6 months",(N3522-TODAY())&gt;=-365,"04 Expired last 12 months",(N3522-TODAY())&gt;=-547,"05 Expired last 18 months",TRUE,"06 Expired over 18 months")</f>
        <v>04 Expires in 12 months</v>
      </c>
      <c r="Q3522" s="104">
        <v>3500000</v>
      </c>
      <c r="R3522" s="98">
        <f t="shared" si="700"/>
        <v>3500000</v>
      </c>
      <c r="S3522" s="88" t="str" cm="1">
        <f t="array" ref="S3522">_xlfn.IFS(R3522&gt;5000000,"Gold",R3522&gt;=500000,"Silver",R3522&gt;30000,"Bronze",TRUE,"Transactional")</f>
        <v>Silver</v>
      </c>
      <c r="T3522" s="26"/>
      <c r="U3522" s="101"/>
      <c r="V3522" s="101"/>
      <c r="W3522" s="77" t="str">
        <f t="shared" ref="W3522:W3558" si="705">IF(AB3522&gt;0,"Yes","No")</f>
        <v>No</v>
      </c>
      <c r="X3522" s="77" t="str">
        <f>IFERROR(_xlfn.XLOOKUP(J3522&amp;"||"&amp;K3522,'Mapping Ref.'!$J$2:$J$538,'Mapping Ref.'!$K$2:$K$538),"")</f>
        <v>Construction &amp; Estates</v>
      </c>
      <c r="Y3522" s="77" t="str" cm="1">
        <f t="array" ref="Y3522">_xlfn.IFS(R3522&gt;2000000,"For Publication",R3522&gt;100000,"PID",R3522&gt;30000,"RFQ",TRUE,"Transactional")</f>
        <v>For Publication</v>
      </c>
      <c r="Z3522" s="111" t="s">
        <v>2277</v>
      </c>
      <c r="AA3522" s="111">
        <v>12</v>
      </c>
      <c r="AB3522" s="111">
        <v>0</v>
      </c>
      <c r="AC3522" s="114">
        <v>46149</v>
      </c>
      <c r="AD3522" s="111" t="s">
        <v>58</v>
      </c>
      <c r="AE3522" s="111" t="s">
        <v>8375</v>
      </c>
      <c r="AF3522" s="111" t="s">
        <v>60</v>
      </c>
      <c r="AG3522" s="111" t="s">
        <v>60</v>
      </c>
      <c r="AH3522" s="111" t="s">
        <v>60</v>
      </c>
      <c r="AI3522" s="111">
        <v>1991637</v>
      </c>
      <c r="AJ3522" s="111" t="s">
        <v>60</v>
      </c>
      <c r="AK3522" s="111" t="s">
        <v>86</v>
      </c>
      <c r="AL3522" s="111" t="s">
        <v>123</v>
      </c>
      <c r="AM3522" s="111" t="s">
        <v>60</v>
      </c>
      <c r="AN3522" s="111" t="s">
        <v>59</v>
      </c>
      <c r="AO3522" s="111">
        <v>0</v>
      </c>
      <c r="AP3522" s="111"/>
      <c r="AQ3522" s="111" t="s">
        <v>14127</v>
      </c>
      <c r="AR3522" s="111" t="s">
        <v>14128</v>
      </c>
      <c r="AS3522" s="89">
        <f t="shared" si="703"/>
        <v>11</v>
      </c>
      <c r="AT3522" s="24" t="s">
        <v>556</v>
      </c>
    </row>
    <row r="3523" spans="1:46" x14ac:dyDescent="0.5">
      <c r="A3523" s="24">
        <v>3714</v>
      </c>
      <c r="B3523" s="24"/>
      <c r="C3523" s="24"/>
      <c r="D3523" s="111" t="s">
        <v>14129</v>
      </c>
      <c r="E3523" s="111" t="s">
        <v>14130</v>
      </c>
      <c r="F3523" s="77" t="str">
        <f t="shared" si="704"/>
        <v>CALM MEDIATION</v>
      </c>
      <c r="G3523" s="111" t="s">
        <v>14129</v>
      </c>
      <c r="H3523" s="111" t="s">
        <v>12694</v>
      </c>
      <c r="I3523" s="111" t="s">
        <v>972</v>
      </c>
      <c r="J3523" s="111" t="s">
        <v>107</v>
      </c>
      <c r="K3523" s="111" t="s">
        <v>1665</v>
      </c>
      <c r="L3523" s="114">
        <v>46143</v>
      </c>
      <c r="M3523" s="114">
        <v>46507</v>
      </c>
      <c r="N3523" s="81">
        <f t="shared" si="701"/>
        <v>46873</v>
      </c>
      <c r="O3523" s="81" t="str">
        <f t="shared" ca="1" si="702"/>
        <v>Live</v>
      </c>
      <c r="P3523" s="81" t="str" cm="1">
        <f t="array" aca="1" ref="P3523" ca="1">_xlfn.IFS((N3523-TODAY())&gt;=547,"06 Expires over 18 months",(N3523-TODAY())&gt;=365,"05 Expires in 18 months",(N3523-TODAY())&gt;=183,"04 Expires in 12 months",(N3523-TODAY())&gt;=92,"03 Expires in 6 months",(N3523-TODAY())&gt;=31,"02 Expires in 3 months",(N3523-TODAY())&gt;=0,"01 Expires in 30 days",(N3523-TODAY())&gt;=-31,"01 Expired last 30 days",(N3523-TODAY())&gt;=-92,"02 Expired last 3 months",(N3523-TODAY())&gt;=-183,"03 Expired last 6 months",(N3523-TODAY())&gt;=-365,"04 Expired last 12 months",(N3523-TODAY())&gt;=-547,"05 Expired last 18 months",TRUE,"06 Expired over 18 months")</f>
        <v>06 Expires over 18 months</v>
      </c>
      <c r="Q3523" s="104">
        <v>3900</v>
      </c>
      <c r="R3523" s="98">
        <f t="shared" si="700"/>
        <v>7475</v>
      </c>
      <c r="S3523" s="88" t="str" cm="1">
        <f t="array" ref="S3523">_xlfn.IFS(R3523&gt;5000000,"Gold",R3523&gt;=500000,"Silver",R3523&gt;30000,"Bronze",TRUE,"Transactional")</f>
        <v>Transactional</v>
      </c>
      <c r="T3523" s="26"/>
      <c r="U3523" s="101"/>
      <c r="V3523" s="101"/>
      <c r="W3523" s="77" t="str">
        <f t="shared" si="705"/>
        <v>Yes</v>
      </c>
      <c r="X3523" s="77" t="str">
        <f>IFERROR(_xlfn.XLOOKUP(J3523&amp;"||"&amp;K3523,'Mapping Ref.'!$J$2:$J$538,'Mapping Ref.'!$K$2:$K$538),"")</f>
        <v>Construction &amp; Estates</v>
      </c>
      <c r="Y3523" s="77" t="str" cm="1">
        <f t="array" ref="Y3523">_xlfn.IFS(R3523&gt;2000000,"For Publication",R3523&gt;100000,"PID",R3523&gt;30000,"RFQ",TRUE,"Transactional")</f>
        <v>Transactional</v>
      </c>
      <c r="Z3523" s="111" t="s">
        <v>8586</v>
      </c>
      <c r="AA3523" s="111">
        <v>12</v>
      </c>
      <c r="AB3523" s="111">
        <v>12</v>
      </c>
      <c r="AC3523" s="114">
        <v>46149</v>
      </c>
      <c r="AD3523" s="111" t="s">
        <v>661</v>
      </c>
      <c r="AE3523" s="111" t="s">
        <v>8471</v>
      </c>
      <c r="AF3523" s="111" t="s">
        <v>60</v>
      </c>
      <c r="AG3523" s="111" t="s">
        <v>59</v>
      </c>
      <c r="AH3523" s="111" t="s">
        <v>59</v>
      </c>
      <c r="AI3523" s="111">
        <v>1161807</v>
      </c>
      <c r="AJ3523" s="111" t="s">
        <v>60</v>
      </c>
      <c r="AK3523" s="111" t="s">
        <v>76</v>
      </c>
      <c r="AL3523" s="111" t="s">
        <v>70</v>
      </c>
      <c r="AM3523" s="111" t="s">
        <v>59</v>
      </c>
      <c r="AN3523" s="111" t="s">
        <v>59</v>
      </c>
      <c r="AO3523" s="111">
        <v>0</v>
      </c>
      <c r="AP3523" s="111"/>
      <c r="AQ3523" s="111" t="s">
        <v>10282</v>
      </c>
      <c r="AR3523" s="111" t="s">
        <v>10283</v>
      </c>
      <c r="AS3523" s="89">
        <f t="shared" si="703"/>
        <v>23</v>
      </c>
      <c r="AT3523" s="24"/>
    </row>
    <row r="3524" spans="1:46" x14ac:dyDescent="0.5">
      <c r="A3524" s="24" t="s">
        <v>14131</v>
      </c>
      <c r="B3524" s="24" t="s">
        <v>506</v>
      </c>
      <c r="C3524" s="24"/>
      <c r="D3524" s="24" t="s">
        <v>5388</v>
      </c>
      <c r="E3524" s="24" t="s">
        <v>5389</v>
      </c>
      <c r="F3524" s="77" t="str">
        <f t="shared" si="704"/>
        <v>TRAIL GROUP LIMITED</v>
      </c>
      <c r="G3524" s="24" t="s">
        <v>5390</v>
      </c>
      <c r="H3524" s="24" t="s">
        <v>2801</v>
      </c>
      <c r="I3524" s="24" t="s">
        <v>5387</v>
      </c>
      <c r="J3524" s="24" t="s">
        <v>107</v>
      </c>
      <c r="K3524" s="27" t="s">
        <v>1397</v>
      </c>
      <c r="L3524" s="25">
        <v>44531</v>
      </c>
      <c r="M3524" s="25">
        <v>45627</v>
      </c>
      <c r="N3524" s="81">
        <f t="shared" si="701"/>
        <v>46357</v>
      </c>
      <c r="O3524" s="77" t="str">
        <f t="shared" ca="1" si="702"/>
        <v>Live</v>
      </c>
      <c r="P3524" s="77" t="str" cm="1">
        <f t="array" aca="1" ref="P3524" ca="1">_xlfn.IFS((N3524-TODAY())&gt;=547,"06 Expires over 18 months",(N3524-TODAY())&gt;=365,"05 Expires in 18 months",(N3524-TODAY())&gt;=183,"04 Expires in 12 months",(N3524-TODAY())&gt;=92,"03 Expires in 6 months",(N3524-TODAY())&gt;=31,"02 Expires in 3 months",(N3524-TODAY())&gt;=0,"01 Expires in 30 days",(N3524-TODAY())&gt;=-31,"01 Expired last 30 days",(N3524-TODAY())&gt;=-92,"02 Expired last 3 months",(N3524-TODAY())&gt;=-183,"03 Expired last 6 months",(N3524-TODAY())&gt;=-365,"04 Expired last 12 months",(N3524-TODAY())&gt;=-547,"05 Expired last 18 months",TRUE,"06 Expired over 18 months")</f>
        <v>03 Expires in 6 months</v>
      </c>
      <c r="Q3524" s="65">
        <v>2000000</v>
      </c>
      <c r="R3524" s="84">
        <f t="shared" si="700"/>
        <v>10000000</v>
      </c>
      <c r="S3524" s="77" t="str" cm="1">
        <f t="array" ref="S3524">_xlfn.IFS(R3524&gt;5000000,"Gold",R3524&gt;=500000,"Silver",R3524&gt;30000,"Bronze",TRUE,"Transactional")</f>
        <v>Gold</v>
      </c>
      <c r="T3524" s="24" t="s">
        <v>122</v>
      </c>
      <c r="U3524" s="101" t="s">
        <v>123</v>
      </c>
      <c r="V3524" s="101" t="s">
        <v>338</v>
      </c>
      <c r="W3524" s="77" t="str">
        <f t="shared" si="705"/>
        <v>Yes</v>
      </c>
      <c r="X3524" s="77" t="str">
        <f>IFERROR(_xlfn.XLOOKUP(J3524&amp;"||"&amp;K3524,'Mapping Ref.'!$J$2:$J$538,'Mapping Ref.'!$K$2:$K$538),"")</f>
        <v>Construction &amp; Estates</v>
      </c>
      <c r="Y3524" s="77" t="str" cm="1">
        <f t="array" ref="Y3524">_xlfn.IFS(R3524&gt;2000000,"For Publication",R3524&gt;100000,"PID",R3524&gt;30000,"RFQ",TRUE,"Transactional")</f>
        <v>For Publication</v>
      </c>
      <c r="Z3524" s="24" t="s">
        <v>101</v>
      </c>
      <c r="AA3524" s="32">
        <v>36</v>
      </c>
      <c r="AB3524" s="24">
        <v>24</v>
      </c>
      <c r="AC3524" s="25">
        <v>44533</v>
      </c>
      <c r="AD3524" s="24" t="s">
        <v>58</v>
      </c>
      <c r="AE3524" s="24"/>
      <c r="AF3524" s="24"/>
      <c r="AG3524" s="24"/>
      <c r="AH3524" s="24" t="s">
        <v>60</v>
      </c>
      <c r="AI3524" s="24"/>
      <c r="AJ3524" s="24" t="s">
        <v>60</v>
      </c>
      <c r="AK3524" s="24"/>
      <c r="AL3524" s="24" t="s">
        <v>1333</v>
      </c>
      <c r="AM3524" s="24"/>
      <c r="AN3524" s="24"/>
      <c r="AO3524" s="24">
        <v>0</v>
      </c>
      <c r="AP3524" s="24" t="s">
        <v>60</v>
      </c>
      <c r="AQ3524" s="24"/>
      <c r="AR3524" s="24"/>
      <c r="AS3524" s="89">
        <f t="shared" si="703"/>
        <v>60</v>
      </c>
      <c r="AT3524" s="24" t="s">
        <v>14132</v>
      </c>
    </row>
    <row r="3525" spans="1:46" x14ac:dyDescent="0.5">
      <c r="A3525" s="24" t="s">
        <v>14133</v>
      </c>
      <c r="B3525" s="24" t="s">
        <v>506</v>
      </c>
      <c r="C3525" s="24"/>
      <c r="D3525" s="24" t="s">
        <v>13346</v>
      </c>
      <c r="E3525" s="24" t="s">
        <v>5924</v>
      </c>
      <c r="F3525" s="77" t="str">
        <f t="shared" si="704"/>
        <v>Ramona Proti</v>
      </c>
      <c r="G3525" s="24" t="s">
        <v>13347</v>
      </c>
      <c r="H3525" s="24" t="s">
        <v>13313</v>
      </c>
      <c r="I3525" s="24" t="s">
        <v>13313</v>
      </c>
      <c r="J3525" s="24" t="s">
        <v>190</v>
      </c>
      <c r="K3525" s="27" t="s">
        <v>2234</v>
      </c>
      <c r="L3525" s="25">
        <v>45999</v>
      </c>
      <c r="M3525" s="25">
        <v>46363</v>
      </c>
      <c r="N3525" s="81">
        <f t="shared" si="701"/>
        <v>46728</v>
      </c>
      <c r="O3525" s="77" t="str">
        <f t="shared" ca="1" si="702"/>
        <v>Live</v>
      </c>
      <c r="P3525" s="77" t="str" cm="1">
        <f t="array" aca="1" ref="P3525" ca="1">_xlfn.IFS((N3525-TODAY())&gt;=547,"06 Expires over 18 months",(N3525-TODAY())&gt;=365,"05 Expires in 18 months",(N3525-TODAY())&gt;=183,"04 Expires in 12 months",(N3525-TODAY())&gt;=92,"03 Expires in 6 months",(N3525-TODAY())&gt;=31,"02 Expires in 3 months",(N3525-TODAY())&gt;=0,"01 Expires in 30 days",(N3525-TODAY())&gt;=-31,"01 Expired last 30 days",(N3525-TODAY())&gt;=-92,"02 Expired last 3 months",(N3525-TODAY())&gt;=-183,"03 Expired last 6 months",(N3525-TODAY())&gt;=-365,"04 Expired last 12 months",(N3525-TODAY())&gt;=-547,"05 Expired last 18 months",TRUE,"06 Expired over 18 months")</f>
        <v>05 Expires in 18 months</v>
      </c>
      <c r="Q3525" s="68">
        <v>5000</v>
      </c>
      <c r="R3525" s="98">
        <f t="shared" si="700"/>
        <v>9583.3333333333339</v>
      </c>
      <c r="S3525" s="77" t="str" cm="1">
        <f t="array" ref="S3525">_xlfn.IFS(R3525&gt;5000000,"Gold",R3525&gt;=500000,"Silver",R3525&gt;30000,"Bronze",TRUE,"Transactional")</f>
        <v>Transactional</v>
      </c>
      <c r="T3525" s="24"/>
      <c r="U3525" s="27"/>
      <c r="V3525" s="27"/>
      <c r="W3525" s="77" t="str">
        <f t="shared" si="705"/>
        <v>Yes</v>
      </c>
      <c r="X3525" s="77" t="str">
        <f>IFERROR(_xlfn.XLOOKUP(J3525&amp;"||"&amp;K3525,'Mapping Ref.'!$J$2:$J$538,'Mapping Ref.'!$K$2:$K$538),"")</f>
        <v>Childrens &amp; Adults</v>
      </c>
      <c r="Y3525" s="77" t="str" cm="1">
        <f t="array" ref="Y3525">_xlfn.IFS(R3525&gt;2000000,"For Publication",R3525&gt;100000,"PID",R3525&gt;30000,"RFQ",TRUE,"Transactional")</f>
        <v>Transactional</v>
      </c>
      <c r="Z3525" s="24" t="s">
        <v>8586</v>
      </c>
      <c r="AA3525" s="32">
        <v>12</v>
      </c>
      <c r="AB3525" s="24">
        <v>12</v>
      </c>
      <c r="AC3525" s="25">
        <v>45999</v>
      </c>
      <c r="AD3525" s="24" t="s">
        <v>58</v>
      </c>
      <c r="AE3525" s="24" t="s">
        <v>8375</v>
      </c>
      <c r="AF3525" s="24" t="s">
        <v>59</v>
      </c>
      <c r="AG3525" s="24" t="s">
        <v>59</v>
      </c>
      <c r="AH3525" s="24" t="s">
        <v>60</v>
      </c>
      <c r="AI3525" s="24" t="s">
        <v>8471</v>
      </c>
      <c r="AJ3525" s="24" t="s">
        <v>60</v>
      </c>
      <c r="AK3525" s="24" t="s">
        <v>101</v>
      </c>
      <c r="AL3525" s="24" t="s">
        <v>70</v>
      </c>
      <c r="AM3525" s="24" t="s">
        <v>59</v>
      </c>
      <c r="AN3525" s="24" t="s">
        <v>59</v>
      </c>
      <c r="AO3525" s="24">
        <v>0</v>
      </c>
      <c r="AP3525" s="24"/>
      <c r="AQ3525" s="24" t="s">
        <v>13347</v>
      </c>
      <c r="AR3525" s="24" t="s">
        <v>13348</v>
      </c>
      <c r="AS3525" s="89">
        <f t="shared" si="703"/>
        <v>23</v>
      </c>
      <c r="AT3525" s="24"/>
    </row>
    <row r="3526" spans="1:46" x14ac:dyDescent="0.5">
      <c r="A3526" s="24" t="s">
        <v>14134</v>
      </c>
      <c r="B3526" s="24" t="s">
        <v>506</v>
      </c>
      <c r="C3526" s="24" t="s">
        <v>77</v>
      </c>
      <c r="D3526" s="56" t="s">
        <v>14135</v>
      </c>
      <c r="E3526" s="24" t="s">
        <v>14136</v>
      </c>
      <c r="F3526" s="77" t="str">
        <f t="shared" si="704"/>
        <v>HARTWIG CARE LIMITED</v>
      </c>
      <c r="G3526" s="50" t="s">
        <v>14137</v>
      </c>
      <c r="H3526" s="50" t="s">
        <v>749</v>
      </c>
      <c r="I3526" s="24"/>
      <c r="J3526" s="24" t="s">
        <v>66</v>
      </c>
      <c r="K3526" s="24" t="s">
        <v>83</v>
      </c>
      <c r="L3526" s="25">
        <v>44545</v>
      </c>
      <c r="M3526" s="25">
        <v>46082</v>
      </c>
      <c r="N3526" s="81">
        <f t="shared" si="701"/>
        <v>46447</v>
      </c>
      <c r="O3526" s="77" t="str">
        <f t="shared" ca="1" si="702"/>
        <v>Live</v>
      </c>
      <c r="P3526" s="77" t="str" cm="1">
        <f t="array" aca="1" ref="P3526" ca="1">_xlfn.IFS((N3526-TODAY())&gt;=547,"06 Expires over 18 months",(N3526-TODAY())&gt;=365,"05 Expires in 18 months",(N3526-TODAY())&gt;=183,"04 Expires in 12 months",(N3526-TODAY())&gt;=92,"03 Expires in 6 months",(N3526-TODAY())&gt;=31,"02 Expires in 3 months",(N3526-TODAY())&gt;=0,"01 Expires in 30 days",(N3526-TODAY())&gt;=-31,"01 Expired last 30 days",(N3526-TODAY())&gt;=-92,"02 Expired last 3 months",(N3526-TODAY())&gt;=-183,"03 Expired last 6 months",(N3526-TODAY())&gt;=-365,"04 Expired last 12 months",(N3526-TODAY())&gt;=-547,"05 Expired last 18 months",TRUE,"06 Expired over 18 months")</f>
        <v>04 Expires in 12 months</v>
      </c>
      <c r="Q3526" s="65">
        <v>557000</v>
      </c>
      <c r="R3526" s="98">
        <f t="shared" si="700"/>
        <v>2877833.3333333335</v>
      </c>
      <c r="S3526" s="77" t="str" cm="1">
        <f t="array" ref="S3526">_xlfn.IFS(R3526&gt;5000000,"Gold",R3526&gt;=500000,"Silver",R3526&gt;30000,"Bronze",TRUE,"Transactional")</f>
        <v>Silver</v>
      </c>
      <c r="T3526" s="24" t="s">
        <v>54</v>
      </c>
      <c r="U3526" s="27" t="s">
        <v>84</v>
      </c>
      <c r="V3526" s="27" t="s">
        <v>85</v>
      </c>
      <c r="W3526" s="77" t="str">
        <f t="shared" si="705"/>
        <v>Yes</v>
      </c>
      <c r="X3526" s="77" t="str">
        <f>IFERROR(_xlfn.XLOOKUP(J3526&amp;"||"&amp;K3526,'Mapping Ref.'!$J$2:$J$538,'Mapping Ref.'!$K$2:$K$538),"")</f>
        <v>Childrens &amp; Adults</v>
      </c>
      <c r="Y3526" s="77" t="str" cm="1">
        <f t="array" ref="Y3526">_xlfn.IFS(R3526&gt;2000000,"For Publication",R3526&gt;100000,"PID",R3526&gt;30000,"RFQ",TRUE,"Transactional")</f>
        <v>For Publication</v>
      </c>
      <c r="Z3526" s="50" t="s">
        <v>8586</v>
      </c>
      <c r="AA3526" s="49">
        <v>61</v>
      </c>
      <c r="AB3526" s="49">
        <v>12</v>
      </c>
      <c r="AC3526" s="25">
        <v>45748</v>
      </c>
      <c r="AD3526" s="24" t="s">
        <v>58</v>
      </c>
      <c r="AE3526" s="24" t="s">
        <v>14138</v>
      </c>
      <c r="AF3526" s="49" t="s">
        <v>59</v>
      </c>
      <c r="AG3526" s="49" t="s">
        <v>60</v>
      </c>
      <c r="AH3526" s="49" t="s">
        <v>60</v>
      </c>
      <c r="AI3526" s="49" t="s">
        <v>1721</v>
      </c>
      <c r="AJ3526" s="49" t="s">
        <v>59</v>
      </c>
      <c r="AK3526" s="50" t="s">
        <v>86</v>
      </c>
      <c r="AL3526" s="24" t="s">
        <v>70</v>
      </c>
      <c r="AM3526" s="49" t="s">
        <v>60</v>
      </c>
      <c r="AN3526" s="49" t="s">
        <v>59</v>
      </c>
      <c r="AO3526" s="49" t="s">
        <v>14139</v>
      </c>
      <c r="AP3526" s="49">
        <v>0</v>
      </c>
      <c r="AQ3526" s="50" t="s">
        <v>749</v>
      </c>
      <c r="AR3526" s="101" t="s">
        <v>14140</v>
      </c>
      <c r="AS3526" s="89">
        <f t="shared" si="703"/>
        <v>62</v>
      </c>
      <c r="AT3526" s="24" t="s">
        <v>14141</v>
      </c>
    </row>
    <row r="3527" spans="1:46" x14ac:dyDescent="0.5">
      <c r="A3527" s="24" t="s">
        <v>14142</v>
      </c>
      <c r="B3527" s="24" t="s">
        <v>506</v>
      </c>
      <c r="C3527" s="24" t="s">
        <v>77</v>
      </c>
      <c r="D3527" s="56" t="s">
        <v>14143</v>
      </c>
      <c r="E3527" s="24" t="s">
        <v>14136</v>
      </c>
      <c r="F3527" s="77" t="str">
        <f t="shared" si="704"/>
        <v>HARTWIG CARE LIMITED</v>
      </c>
      <c r="G3527" s="50" t="s">
        <v>14137</v>
      </c>
      <c r="H3527" s="50" t="s">
        <v>749</v>
      </c>
      <c r="I3527" s="24"/>
      <c r="J3527" s="24" t="s">
        <v>66</v>
      </c>
      <c r="K3527" s="24" t="s">
        <v>83</v>
      </c>
      <c r="L3527" s="25">
        <v>44209</v>
      </c>
      <c r="M3527" s="25">
        <v>46082</v>
      </c>
      <c r="N3527" s="81">
        <f t="shared" si="701"/>
        <v>46447</v>
      </c>
      <c r="O3527" s="77" t="str">
        <f t="shared" ca="1" si="702"/>
        <v>Live</v>
      </c>
      <c r="P3527" s="77" t="str" cm="1">
        <f t="array" aca="1" ref="P3527" ca="1">_xlfn.IFS((N3527-TODAY())&gt;=547,"06 Expires over 18 months",(N3527-TODAY())&gt;=365,"05 Expires in 18 months",(N3527-TODAY())&gt;=183,"04 Expires in 12 months",(N3527-TODAY())&gt;=92,"03 Expires in 6 months",(N3527-TODAY())&gt;=31,"02 Expires in 3 months",(N3527-TODAY())&gt;=0,"01 Expires in 30 days",(N3527-TODAY())&gt;=-31,"01 Expired last 30 days",(N3527-TODAY())&gt;=-92,"02 Expired last 3 months",(N3527-TODAY())&gt;=-183,"03 Expired last 6 months",(N3527-TODAY())&gt;=-365,"04 Expired last 12 months",(N3527-TODAY())&gt;=-547,"05 Expired last 18 months",TRUE,"06 Expired over 18 months")</f>
        <v>04 Expires in 12 months</v>
      </c>
      <c r="Q3527" s="65">
        <v>775000</v>
      </c>
      <c r="R3527" s="98">
        <f t="shared" si="700"/>
        <v>4714583.333333333</v>
      </c>
      <c r="S3527" s="77" t="str" cm="1">
        <f t="array" ref="S3527">_xlfn.IFS(R3527&gt;5000000,"Gold",R3527&gt;=500000,"Silver",R3527&gt;30000,"Bronze",TRUE,"Transactional")</f>
        <v>Silver</v>
      </c>
      <c r="T3527" s="24" t="s">
        <v>54</v>
      </c>
      <c r="U3527" s="27" t="s">
        <v>84</v>
      </c>
      <c r="V3527" s="27" t="s">
        <v>85</v>
      </c>
      <c r="W3527" s="77" t="str">
        <f t="shared" si="705"/>
        <v>Yes</v>
      </c>
      <c r="X3527" s="77" t="str">
        <f>IFERROR(_xlfn.XLOOKUP(J3527&amp;"||"&amp;K3527,'Mapping Ref.'!$J$2:$J$538,'Mapping Ref.'!$K$2:$K$538),"")</f>
        <v>Childrens &amp; Adults</v>
      </c>
      <c r="Y3527" s="77" t="str" cm="1">
        <f t="array" ref="Y3527">_xlfn.IFS(R3527&gt;2000000,"For Publication",R3527&gt;100000,"PID",R3527&gt;30000,"RFQ",TRUE,"Transactional")</f>
        <v>For Publication</v>
      </c>
      <c r="Z3527" s="50" t="s">
        <v>8586</v>
      </c>
      <c r="AA3527" s="49">
        <v>62</v>
      </c>
      <c r="AB3527" s="49">
        <v>12</v>
      </c>
      <c r="AC3527" s="25">
        <v>45748</v>
      </c>
      <c r="AD3527" s="24" t="s">
        <v>58</v>
      </c>
      <c r="AE3527" s="24" t="s">
        <v>14144</v>
      </c>
      <c r="AF3527" s="49" t="s">
        <v>59</v>
      </c>
      <c r="AG3527" s="49" t="s">
        <v>60</v>
      </c>
      <c r="AH3527" s="49" t="s">
        <v>60</v>
      </c>
      <c r="AI3527" s="49" t="s">
        <v>1721</v>
      </c>
      <c r="AJ3527" s="49" t="s">
        <v>59</v>
      </c>
      <c r="AK3527" s="50" t="s">
        <v>86</v>
      </c>
      <c r="AL3527" s="24" t="s">
        <v>70</v>
      </c>
      <c r="AM3527" s="49" t="s">
        <v>60</v>
      </c>
      <c r="AN3527" s="49" t="s">
        <v>59</v>
      </c>
      <c r="AO3527" s="49" t="s">
        <v>14139</v>
      </c>
      <c r="AP3527" s="49">
        <v>0</v>
      </c>
      <c r="AQ3527" s="50" t="s">
        <v>749</v>
      </c>
      <c r="AR3527" s="101" t="s">
        <v>14140</v>
      </c>
      <c r="AS3527" s="89">
        <f t="shared" si="703"/>
        <v>73</v>
      </c>
      <c r="AT3527" s="24" t="s">
        <v>14141</v>
      </c>
    </row>
    <row r="3528" spans="1:46" x14ac:dyDescent="0.5">
      <c r="A3528" s="24" t="s">
        <v>14145</v>
      </c>
      <c r="B3528" s="24" t="s">
        <v>506</v>
      </c>
      <c r="C3528" s="24"/>
      <c r="D3528" s="56" t="s">
        <v>14146</v>
      </c>
      <c r="E3528" s="24" t="s">
        <v>14147</v>
      </c>
      <c r="F3528" s="77" t="str">
        <f t="shared" si="704"/>
        <v>SIG - Equinox</v>
      </c>
      <c r="G3528" s="50" t="s">
        <v>14148</v>
      </c>
      <c r="H3528" s="50" t="s">
        <v>749</v>
      </c>
      <c r="I3528" s="24"/>
      <c r="J3528" s="24" t="s">
        <v>66</v>
      </c>
      <c r="K3528" s="24" t="s">
        <v>83</v>
      </c>
      <c r="L3528" s="25">
        <v>45748</v>
      </c>
      <c r="M3528" s="25">
        <v>46477</v>
      </c>
      <c r="N3528" s="81">
        <f t="shared" si="701"/>
        <v>46843</v>
      </c>
      <c r="O3528" s="77" t="str">
        <f t="shared" ca="1" si="702"/>
        <v>Live</v>
      </c>
      <c r="P3528" s="77" t="str" cm="1">
        <f t="array" aca="1" ref="P3528" ca="1">_xlfn.IFS((N3528-TODAY())&gt;=547,"06 Expires over 18 months",(N3528-TODAY())&gt;=365,"05 Expires in 18 months",(N3528-TODAY())&gt;=183,"04 Expires in 12 months",(N3528-TODAY())&gt;=92,"03 Expires in 6 months",(N3528-TODAY())&gt;=31,"02 Expires in 3 months",(N3528-TODAY())&gt;=0,"01 Expires in 30 days",(N3528-TODAY())&gt;=-31,"01 Expired last 30 days",(N3528-TODAY())&gt;=-92,"02 Expired last 3 months",(N3528-TODAY())&gt;=-183,"03 Expired last 6 months",(N3528-TODAY())&gt;=-365,"04 Expired last 12 months",(N3528-TODAY())&gt;=-547,"05 Expired last 18 months",TRUE,"06 Expired over 18 months")</f>
        <v>06 Expires over 18 months</v>
      </c>
      <c r="Q3528" s="65">
        <v>249556</v>
      </c>
      <c r="R3528" s="98">
        <f t="shared" si="700"/>
        <v>727871.66666666663</v>
      </c>
      <c r="S3528" s="77" t="str" cm="1">
        <f t="array" ref="S3528">_xlfn.IFS(R3528&gt;5000000,"Gold",R3528&gt;=500000,"Silver",R3528&gt;30000,"Bronze",TRUE,"Transactional")</f>
        <v>Silver</v>
      </c>
      <c r="T3528" s="24" t="s">
        <v>54</v>
      </c>
      <c r="U3528" s="27" t="s">
        <v>84</v>
      </c>
      <c r="V3528" s="27"/>
      <c r="W3528" s="77" t="str">
        <f t="shared" si="705"/>
        <v>Yes</v>
      </c>
      <c r="X3528" s="77" t="str">
        <f>IFERROR(_xlfn.XLOOKUP(J3528&amp;"||"&amp;K3528,'Mapping Ref.'!$J$2:$J$538,'Mapping Ref.'!$K$2:$K$538),"")</f>
        <v>Childrens &amp; Adults</v>
      </c>
      <c r="Y3528" s="77" t="str" cm="1">
        <f t="array" ref="Y3528">_xlfn.IFS(R3528&gt;2000000,"For Publication",R3528&gt;100000,"PID",R3528&gt;30000,"RFQ",TRUE,"Transactional")</f>
        <v>PID</v>
      </c>
      <c r="Z3528" s="50" t="s">
        <v>8586</v>
      </c>
      <c r="AA3528" s="49">
        <v>36</v>
      </c>
      <c r="AB3528" s="49">
        <v>12</v>
      </c>
      <c r="AC3528" s="25">
        <v>45748</v>
      </c>
      <c r="AD3528" s="24" t="s">
        <v>58</v>
      </c>
      <c r="AE3528" s="24">
        <v>124889</v>
      </c>
      <c r="AF3528" s="49" t="s">
        <v>59</v>
      </c>
      <c r="AG3528" s="49" t="s">
        <v>59</v>
      </c>
      <c r="AH3528" s="49" t="s">
        <v>59</v>
      </c>
      <c r="AI3528" s="49">
        <v>1158402</v>
      </c>
      <c r="AJ3528" s="49" t="s">
        <v>59</v>
      </c>
      <c r="AK3528" s="50" t="s">
        <v>86</v>
      </c>
      <c r="AL3528" s="24" t="s">
        <v>70</v>
      </c>
      <c r="AM3528" s="49" t="s">
        <v>60</v>
      </c>
      <c r="AN3528" s="49" t="s">
        <v>59</v>
      </c>
      <c r="AO3528" s="49" t="s">
        <v>14139</v>
      </c>
      <c r="AP3528" s="49">
        <v>0</v>
      </c>
      <c r="AQ3528" s="50" t="s">
        <v>749</v>
      </c>
      <c r="AR3528" s="101" t="s">
        <v>14140</v>
      </c>
      <c r="AS3528" s="89">
        <f t="shared" si="703"/>
        <v>35</v>
      </c>
      <c r="AT3528" s="24"/>
    </row>
    <row r="3529" spans="1:46" x14ac:dyDescent="0.5">
      <c r="A3529" s="24" t="s">
        <v>14149</v>
      </c>
      <c r="B3529" s="24" t="s">
        <v>506</v>
      </c>
      <c r="C3529" s="24"/>
      <c r="D3529" s="50" t="s">
        <v>14150</v>
      </c>
      <c r="E3529" s="24" t="s">
        <v>14151</v>
      </c>
      <c r="F3529" s="77" t="str">
        <f t="shared" si="704"/>
        <v>Various Providers (see Tab 1)</v>
      </c>
      <c r="G3529" s="50" t="s">
        <v>14152</v>
      </c>
      <c r="H3529" s="50" t="s">
        <v>749</v>
      </c>
      <c r="I3529" s="24"/>
      <c r="J3529" s="24" t="s">
        <v>66</v>
      </c>
      <c r="K3529" s="24" t="s">
        <v>83</v>
      </c>
      <c r="L3529" s="25">
        <v>45748</v>
      </c>
      <c r="M3529" s="25">
        <v>47208</v>
      </c>
      <c r="N3529" s="81">
        <f t="shared" si="701"/>
        <v>47208</v>
      </c>
      <c r="O3529" s="77" t="str">
        <f t="shared" ca="1" si="702"/>
        <v>Live</v>
      </c>
      <c r="P3529" s="77" t="str" cm="1">
        <f t="array" aca="1" ref="P3529" ca="1">_xlfn.IFS((N3529-TODAY())&gt;=547,"06 Expires over 18 months",(N3529-TODAY())&gt;=365,"05 Expires in 18 months",(N3529-TODAY())&gt;=183,"04 Expires in 12 months",(N3529-TODAY())&gt;=92,"03 Expires in 6 months",(N3529-TODAY())&gt;=31,"02 Expires in 3 months",(N3529-TODAY())&gt;=0,"01 Expires in 30 days",(N3529-TODAY())&gt;=-31,"01 Expired last 30 days",(N3529-TODAY())&gt;=-92,"02 Expired last 3 months",(N3529-TODAY())&gt;=-183,"03 Expired last 6 months",(N3529-TODAY())&gt;=-365,"04 Expired last 12 months",(N3529-TODAY())&gt;=-547,"05 Expired last 18 months",TRUE,"06 Expired over 18 months")</f>
        <v>06 Expires over 18 months</v>
      </c>
      <c r="Q3529" s="65">
        <v>34000000</v>
      </c>
      <c r="R3529" s="84">
        <f t="shared" si="700"/>
        <v>133166666.66666667</v>
      </c>
      <c r="S3529" s="77" t="str" cm="1">
        <f t="array" ref="S3529">_xlfn.IFS(R3529&gt;5000000,"Gold",R3529&gt;=500000,"Silver",R3529&gt;30000,"Bronze",TRUE,"Transactional")</f>
        <v>Gold</v>
      </c>
      <c r="T3529" s="24" t="s">
        <v>54</v>
      </c>
      <c r="U3529" s="27" t="s">
        <v>84</v>
      </c>
      <c r="V3529" s="27" t="s">
        <v>85</v>
      </c>
      <c r="W3529" s="77" t="str">
        <f t="shared" si="705"/>
        <v>No</v>
      </c>
      <c r="X3529" s="77" t="str">
        <f>IFERROR(_xlfn.XLOOKUP(J3529&amp;"||"&amp;K3529,'Mapping Ref.'!$J$2:$J$538,'Mapping Ref.'!$K$2:$K$538),"")</f>
        <v>Childrens &amp; Adults</v>
      </c>
      <c r="Y3529" s="77" t="str" cm="1">
        <f t="array" ref="Y3529">_xlfn.IFS(R3529&gt;2000000,"For Publication",R3529&gt;100000,"PID",R3529&gt;30000,"RFQ",TRUE,"Transactional")</f>
        <v>For Publication</v>
      </c>
      <c r="Z3529" s="50" t="s">
        <v>8586</v>
      </c>
      <c r="AA3529" s="49">
        <v>48</v>
      </c>
      <c r="AB3529" s="49">
        <v>0</v>
      </c>
      <c r="AC3529" s="25">
        <v>45748</v>
      </c>
      <c r="AD3529" s="24" t="s">
        <v>58</v>
      </c>
      <c r="AE3529" s="24" t="s">
        <v>14153</v>
      </c>
      <c r="AF3529" s="49" t="s">
        <v>60</v>
      </c>
      <c r="AG3529" s="49"/>
      <c r="AH3529" s="49" t="s">
        <v>60</v>
      </c>
      <c r="AI3529" s="101"/>
      <c r="AJ3529" s="49" t="s">
        <v>60</v>
      </c>
      <c r="AK3529" s="50" t="s">
        <v>750</v>
      </c>
      <c r="AL3529" s="24" t="s">
        <v>70</v>
      </c>
      <c r="AM3529" s="49" t="s">
        <v>60</v>
      </c>
      <c r="AN3529" s="49" t="s">
        <v>59</v>
      </c>
      <c r="AO3529" s="49" t="s">
        <v>14139</v>
      </c>
      <c r="AP3529" s="49">
        <v>0</v>
      </c>
      <c r="AQ3529" s="50" t="s">
        <v>749</v>
      </c>
      <c r="AR3529" s="101" t="s">
        <v>14140</v>
      </c>
      <c r="AS3529" s="89">
        <f t="shared" si="703"/>
        <v>47</v>
      </c>
      <c r="AT3529" s="24"/>
    </row>
    <row r="3530" spans="1:46" x14ac:dyDescent="0.5">
      <c r="A3530" s="24" t="s">
        <v>14154</v>
      </c>
      <c r="B3530" s="24" t="s">
        <v>506</v>
      </c>
      <c r="C3530" s="24" t="s">
        <v>77</v>
      </c>
      <c r="D3530" s="56" t="s">
        <v>14155</v>
      </c>
      <c r="E3530" s="24" t="s">
        <v>14156</v>
      </c>
      <c r="F3530" s="77" t="str">
        <f t="shared" si="704"/>
        <v>ST MUNGOS HOUSING ASSOCIATION</v>
      </c>
      <c r="G3530" s="24" t="s">
        <v>270</v>
      </c>
      <c r="H3530" s="24" t="s">
        <v>14157</v>
      </c>
      <c r="I3530" s="24" t="s">
        <v>14157</v>
      </c>
      <c r="J3530" s="24" t="s">
        <v>66</v>
      </c>
      <c r="K3530" s="24" t="s">
        <v>83</v>
      </c>
      <c r="L3530" s="25">
        <v>45748</v>
      </c>
      <c r="M3530" s="25">
        <v>46467</v>
      </c>
      <c r="N3530" s="81">
        <f t="shared" si="701"/>
        <v>46833</v>
      </c>
      <c r="O3530" s="77" t="str">
        <f t="shared" ca="1" si="702"/>
        <v>Live</v>
      </c>
      <c r="P3530" s="77" t="str" cm="1">
        <f t="array" aca="1" ref="P3530" ca="1">_xlfn.IFS((N3530-TODAY())&gt;=547,"06 Expires over 18 months",(N3530-TODAY())&gt;=365,"05 Expires in 18 months",(N3530-TODAY())&gt;=183,"04 Expires in 12 months",(N3530-TODAY())&gt;=92,"03 Expires in 6 months",(N3530-TODAY())&gt;=31,"02 Expires in 3 months",(N3530-TODAY())&gt;=0,"01 Expires in 30 days",(N3530-TODAY())&gt;=-31,"01 Expired last 30 days",(N3530-TODAY())&gt;=-92,"02 Expired last 3 months",(N3530-TODAY())&gt;=-183,"03 Expired last 6 months",(N3530-TODAY())&gt;=-365,"04 Expired last 12 months",(N3530-TODAY())&gt;=-547,"05 Expired last 18 months",TRUE,"06 Expired over 18 months")</f>
        <v>06 Expires over 18 months</v>
      </c>
      <c r="Q3530" s="65">
        <v>101854</v>
      </c>
      <c r="R3530" s="98">
        <f t="shared" si="700"/>
        <v>297074.16666666669</v>
      </c>
      <c r="S3530" s="77" t="str" cm="1">
        <f t="array" ref="S3530">_xlfn.IFS(R3530&gt;5000000,"Gold",R3530&gt;=500000,"Silver",R3530&gt;30000,"Bronze",TRUE,"Transactional")</f>
        <v>Bronze</v>
      </c>
      <c r="T3530" s="24" t="s">
        <v>54</v>
      </c>
      <c r="U3530" s="27" t="s">
        <v>84</v>
      </c>
      <c r="V3530" s="101" t="s">
        <v>214</v>
      </c>
      <c r="W3530" s="77" t="str">
        <f t="shared" si="705"/>
        <v>Yes</v>
      </c>
      <c r="X3530" s="77" t="str">
        <f>IFERROR(_xlfn.XLOOKUP(J3530&amp;"||"&amp;K3530,'Mapping Ref.'!$J$2:$J$538,'Mapping Ref.'!$K$2:$K$538),"")</f>
        <v>Childrens &amp; Adults</v>
      </c>
      <c r="Y3530" s="77" t="str" cm="1">
        <f t="array" ref="Y3530">_xlfn.IFS(R3530&gt;2000000,"For Publication",R3530&gt;100000,"PID",R3530&gt;30000,"RFQ",TRUE,"Transactional")</f>
        <v>PID</v>
      </c>
      <c r="Z3530" s="50" t="s">
        <v>8586</v>
      </c>
      <c r="AA3530" s="24">
        <v>36</v>
      </c>
      <c r="AB3530" s="24">
        <v>12</v>
      </c>
      <c r="AC3530" s="25">
        <v>45748</v>
      </c>
      <c r="AD3530" s="24" t="s">
        <v>58</v>
      </c>
      <c r="AE3530" s="24" t="s">
        <v>14158</v>
      </c>
      <c r="AF3530" s="49" t="s">
        <v>59</v>
      </c>
      <c r="AG3530" s="24" t="s">
        <v>60</v>
      </c>
      <c r="AH3530" s="24" t="s">
        <v>59</v>
      </c>
      <c r="AI3530" s="24">
        <v>1149085</v>
      </c>
      <c r="AJ3530" s="24" t="s">
        <v>59</v>
      </c>
      <c r="AK3530" s="50" t="s">
        <v>86</v>
      </c>
      <c r="AL3530" s="24" t="s">
        <v>70</v>
      </c>
      <c r="AM3530" s="24" t="s">
        <v>60</v>
      </c>
      <c r="AN3530" s="24" t="s">
        <v>59</v>
      </c>
      <c r="AO3530" s="49" t="s">
        <v>14139</v>
      </c>
      <c r="AP3530" s="49"/>
      <c r="AQ3530" s="50" t="s">
        <v>14157</v>
      </c>
      <c r="AR3530" s="101" t="s">
        <v>14159</v>
      </c>
      <c r="AS3530" s="89">
        <f t="shared" si="703"/>
        <v>35</v>
      </c>
      <c r="AT3530" s="24" t="s">
        <v>272</v>
      </c>
    </row>
    <row r="3531" spans="1:46" x14ac:dyDescent="0.5">
      <c r="A3531" s="24" t="s">
        <v>14160</v>
      </c>
      <c r="B3531" s="24" t="s">
        <v>506</v>
      </c>
      <c r="C3531" s="24" t="s">
        <v>77</v>
      </c>
      <c r="D3531" s="50" t="s">
        <v>14161</v>
      </c>
      <c r="E3531" s="24" t="s">
        <v>14162</v>
      </c>
      <c r="F3531" s="77" t="str">
        <f t="shared" si="704"/>
        <v>YOUR VOICE IN HEALTH AND SOCIAL CARE</v>
      </c>
      <c r="G3531" s="50" t="s">
        <v>14163</v>
      </c>
      <c r="H3531" s="50" t="s">
        <v>81</v>
      </c>
      <c r="I3531" s="24"/>
      <c r="J3531" s="24" t="s">
        <v>66</v>
      </c>
      <c r="K3531" s="24" t="s">
        <v>83</v>
      </c>
      <c r="L3531" s="25">
        <v>44671</v>
      </c>
      <c r="M3531" s="25">
        <v>46477</v>
      </c>
      <c r="N3531" s="81">
        <f t="shared" si="701"/>
        <v>47208</v>
      </c>
      <c r="O3531" s="77" t="str">
        <f t="shared" ca="1" si="702"/>
        <v>Live</v>
      </c>
      <c r="P3531" s="77" t="str" cm="1">
        <f t="array" aca="1" ref="P3531" ca="1">_xlfn.IFS((N3531-TODAY())&gt;=547,"06 Expires over 18 months",(N3531-TODAY())&gt;=365,"05 Expires in 18 months",(N3531-TODAY())&gt;=183,"04 Expires in 12 months",(N3531-TODAY())&gt;=92,"03 Expires in 6 months",(N3531-TODAY())&gt;=31,"02 Expires in 3 months",(N3531-TODAY())&gt;=0,"01 Expires in 30 days",(N3531-TODAY())&gt;=-31,"01 Expired last 30 days",(N3531-TODAY())&gt;=-92,"02 Expired last 3 months",(N3531-TODAY())&gt;=-183,"03 Expired last 6 months",(N3531-TODAY())&gt;=-365,"04 Expired last 12 months",(N3531-TODAY())&gt;=-547,"05 Expired last 18 months",TRUE,"06 Expired over 18 months")</f>
        <v>06 Expires over 18 months</v>
      </c>
      <c r="Q3531" s="65">
        <v>120000</v>
      </c>
      <c r="R3531" s="98">
        <f t="shared" si="700"/>
        <v>830000</v>
      </c>
      <c r="S3531" s="77" t="str" cm="1">
        <f t="array" ref="S3531">_xlfn.IFS(R3531&gt;5000000,"Gold",R3531&gt;=500000,"Silver",R3531&gt;30000,"Bronze",TRUE,"Transactional")</f>
        <v>Silver</v>
      </c>
      <c r="T3531" s="24" t="s">
        <v>54</v>
      </c>
      <c r="U3531" s="27" t="s">
        <v>69</v>
      </c>
      <c r="V3531" s="27" t="s">
        <v>70</v>
      </c>
      <c r="W3531" s="77" t="str">
        <f t="shared" si="705"/>
        <v>Yes</v>
      </c>
      <c r="X3531" s="77" t="str">
        <f>IFERROR(_xlfn.XLOOKUP(J3531&amp;"||"&amp;K3531,'Mapping Ref.'!$J$2:$J$538,'Mapping Ref.'!$K$2:$K$538),"")</f>
        <v>Childrens &amp; Adults</v>
      </c>
      <c r="Y3531" s="77" t="str" cm="1">
        <f t="array" ref="Y3531">_xlfn.IFS(R3531&gt;2000000,"For Publication",R3531&gt;100000,"PID",R3531&gt;30000,"RFQ",TRUE,"Transactional")</f>
        <v>PID</v>
      </c>
      <c r="Z3531" s="50" t="s">
        <v>8586</v>
      </c>
      <c r="AA3531" s="49">
        <v>60</v>
      </c>
      <c r="AB3531" s="49">
        <v>24</v>
      </c>
      <c r="AC3531" s="25">
        <v>45748</v>
      </c>
      <c r="AD3531" s="24" t="s">
        <v>58</v>
      </c>
      <c r="AE3531" s="24" t="s">
        <v>14164</v>
      </c>
      <c r="AF3531" s="49" t="s">
        <v>59</v>
      </c>
      <c r="AG3531" s="49" t="s">
        <v>59</v>
      </c>
      <c r="AH3531" s="49" t="s">
        <v>59</v>
      </c>
      <c r="AI3531" s="49">
        <v>1154672</v>
      </c>
      <c r="AJ3531" s="49" t="s">
        <v>60</v>
      </c>
      <c r="AK3531" s="50" t="s">
        <v>71</v>
      </c>
      <c r="AL3531" s="24" t="s">
        <v>70</v>
      </c>
      <c r="AM3531" s="49" t="s">
        <v>59</v>
      </c>
      <c r="AN3531" s="49" t="s">
        <v>59</v>
      </c>
      <c r="AO3531" s="49" t="s">
        <v>14139</v>
      </c>
      <c r="AP3531" s="49">
        <v>0</v>
      </c>
      <c r="AQ3531" s="50" t="s">
        <v>81</v>
      </c>
      <c r="AR3531" s="101" t="s">
        <v>14165</v>
      </c>
      <c r="AS3531" s="89">
        <f t="shared" si="703"/>
        <v>83</v>
      </c>
      <c r="AT3531" s="24" t="s">
        <v>265</v>
      </c>
    </row>
    <row r="3532" spans="1:46" x14ac:dyDescent="0.5">
      <c r="A3532" s="24" t="s">
        <v>14166</v>
      </c>
      <c r="B3532" s="24" t="s">
        <v>506</v>
      </c>
      <c r="C3532" s="24" t="s">
        <v>77</v>
      </c>
      <c r="D3532" s="24" t="s">
        <v>14167</v>
      </c>
      <c r="E3532" s="24" t="s">
        <v>14168</v>
      </c>
      <c r="F3532" s="77" t="str">
        <f t="shared" si="704"/>
        <v>YOUR VOICE IN HEALTH AND SOCIAL CARE</v>
      </c>
      <c r="G3532" s="50" t="s">
        <v>14163</v>
      </c>
      <c r="H3532" s="50" t="s">
        <v>81</v>
      </c>
      <c r="I3532" s="24"/>
      <c r="J3532" s="24" t="s">
        <v>66</v>
      </c>
      <c r="K3532" s="24" t="s">
        <v>83</v>
      </c>
      <c r="L3532" s="25">
        <v>44661</v>
      </c>
      <c r="M3532" s="25">
        <v>46477</v>
      </c>
      <c r="N3532" s="81">
        <f t="shared" si="701"/>
        <v>47208</v>
      </c>
      <c r="O3532" s="77" t="str">
        <f t="shared" ca="1" si="702"/>
        <v>Live</v>
      </c>
      <c r="P3532" s="77" t="str" cm="1">
        <f t="array" aca="1" ref="P3532" ca="1">_xlfn.IFS((N3532-TODAY())&gt;=547,"06 Expires over 18 months",(N3532-TODAY())&gt;=365,"05 Expires in 18 months",(N3532-TODAY())&gt;=183,"04 Expires in 12 months",(N3532-TODAY())&gt;=92,"03 Expires in 6 months",(N3532-TODAY())&gt;=31,"02 Expires in 3 months",(N3532-TODAY())&gt;=0,"01 Expires in 30 days",(N3532-TODAY())&gt;=-31,"01 Expired last 30 days",(N3532-TODAY())&gt;=-92,"02 Expired last 3 months",(N3532-TODAY())&gt;=-183,"03 Expired last 6 months",(N3532-TODAY())&gt;=-365,"04 Expired last 12 months",(N3532-TODAY())&gt;=-547,"05 Expired last 18 months",TRUE,"06 Expired over 18 months")</f>
        <v>06 Expires over 18 months</v>
      </c>
      <c r="Q3532" s="65">
        <v>100000</v>
      </c>
      <c r="R3532" s="98">
        <f t="shared" si="700"/>
        <v>691666.66666666663</v>
      </c>
      <c r="S3532" s="77" t="str" cm="1">
        <f t="array" ref="S3532">_xlfn.IFS(R3532&gt;5000000,"Gold",R3532&gt;=500000,"Silver",R3532&gt;30000,"Bronze",TRUE,"Transactional")</f>
        <v>Silver</v>
      </c>
      <c r="T3532" s="24" t="s">
        <v>54</v>
      </c>
      <c r="U3532" s="27" t="s">
        <v>84</v>
      </c>
      <c r="V3532" s="27" t="s">
        <v>85</v>
      </c>
      <c r="W3532" s="77" t="str">
        <f t="shared" si="705"/>
        <v>Yes</v>
      </c>
      <c r="X3532" s="77" t="str">
        <f>IFERROR(_xlfn.XLOOKUP(J3532&amp;"||"&amp;K3532,'Mapping Ref.'!$J$2:$J$538,'Mapping Ref.'!$K$2:$K$538),"")</f>
        <v>Childrens &amp; Adults</v>
      </c>
      <c r="Y3532" s="77" t="str" cm="1">
        <f t="array" ref="Y3532">_xlfn.IFS(R3532&gt;2000000,"For Publication",R3532&gt;100000,"PID",R3532&gt;30000,"RFQ",TRUE,"Transactional")</f>
        <v>PID</v>
      </c>
      <c r="Z3532" s="50" t="s">
        <v>8586</v>
      </c>
      <c r="AA3532" s="49">
        <v>60</v>
      </c>
      <c r="AB3532" s="49">
        <v>24</v>
      </c>
      <c r="AC3532" s="25">
        <v>45748</v>
      </c>
      <c r="AD3532" s="24" t="s">
        <v>58</v>
      </c>
      <c r="AE3532" s="24" t="s">
        <v>14169</v>
      </c>
      <c r="AF3532" s="49" t="s">
        <v>59</v>
      </c>
      <c r="AG3532" s="49" t="s">
        <v>59</v>
      </c>
      <c r="AH3532" s="49" t="s">
        <v>59</v>
      </c>
      <c r="AI3532" s="49">
        <v>1154672</v>
      </c>
      <c r="AJ3532" s="49" t="s">
        <v>60</v>
      </c>
      <c r="AK3532" s="50" t="s">
        <v>71</v>
      </c>
      <c r="AL3532" s="24" t="s">
        <v>70</v>
      </c>
      <c r="AM3532" s="49" t="s">
        <v>59</v>
      </c>
      <c r="AN3532" s="49" t="s">
        <v>59</v>
      </c>
      <c r="AO3532" s="49" t="s">
        <v>14139</v>
      </c>
      <c r="AP3532" s="49">
        <v>0</v>
      </c>
      <c r="AQ3532" s="50" t="s">
        <v>81</v>
      </c>
      <c r="AR3532" s="101" t="s">
        <v>14165</v>
      </c>
      <c r="AS3532" s="89">
        <f t="shared" si="703"/>
        <v>83</v>
      </c>
      <c r="AT3532" s="24" t="s">
        <v>265</v>
      </c>
    </row>
    <row r="3533" spans="1:46" x14ac:dyDescent="0.5">
      <c r="A3533" s="24" t="s">
        <v>14170</v>
      </c>
      <c r="B3533" s="24" t="s">
        <v>506</v>
      </c>
      <c r="C3533" s="24" t="s">
        <v>77</v>
      </c>
      <c r="D3533" s="56" t="s">
        <v>14171</v>
      </c>
      <c r="E3533" s="24" t="s">
        <v>14172</v>
      </c>
      <c r="F3533" s="77" t="str">
        <f t="shared" si="704"/>
        <v>EALING CARE ALLIANCE LTD</v>
      </c>
      <c r="G3533" s="50" t="s">
        <v>343</v>
      </c>
      <c r="H3533" s="50" t="s">
        <v>6396</v>
      </c>
      <c r="I3533" s="24"/>
      <c r="J3533" s="24" t="s">
        <v>66</v>
      </c>
      <c r="K3533" s="24" t="s">
        <v>83</v>
      </c>
      <c r="L3533" s="25">
        <v>38442</v>
      </c>
      <c r="M3533" s="25">
        <v>49938</v>
      </c>
      <c r="N3533" s="81">
        <f t="shared" si="701"/>
        <v>50119</v>
      </c>
      <c r="O3533" s="77" t="str">
        <f t="shared" ca="1" si="702"/>
        <v>Live</v>
      </c>
      <c r="P3533" s="77" t="str" cm="1">
        <f t="array" aca="1" ref="P3533" ca="1">_xlfn.IFS((N3533-TODAY())&gt;=547,"06 Expires over 18 months",(N3533-TODAY())&gt;=365,"05 Expires in 18 months",(N3533-TODAY())&gt;=183,"04 Expires in 12 months",(N3533-TODAY())&gt;=92,"03 Expires in 6 months",(N3533-TODAY())&gt;=31,"02 Expires in 3 months",(N3533-TODAY())&gt;=0,"01 Expires in 30 days",(N3533-TODAY())&gt;=-31,"01 Expired last 30 days",(N3533-TODAY())&gt;=-92,"02 Expired last 3 months",(N3533-TODAY())&gt;=-183,"03 Expired last 6 months",(N3533-TODAY())&gt;=-365,"04 Expired last 12 months",(N3533-TODAY())&gt;=-547,"05 Expired last 18 months",TRUE,"06 Expired over 18 months")</f>
        <v>06 Expires over 18 months</v>
      </c>
      <c r="Q3533" s="65">
        <v>21500000</v>
      </c>
      <c r="R3533" s="84">
        <f t="shared" si="700"/>
        <v>686208333.33333337</v>
      </c>
      <c r="S3533" s="77" t="str" cm="1">
        <f t="array" ref="S3533">_xlfn.IFS(R3533&gt;5000000,"Gold",R3533&gt;=500000,"Silver",R3533&gt;30000,"Bronze",TRUE,"Transactional")</f>
        <v>Gold</v>
      </c>
      <c r="T3533" s="24" t="s">
        <v>54</v>
      </c>
      <c r="U3533" s="27" t="s">
        <v>2860</v>
      </c>
      <c r="V3533" s="27"/>
      <c r="W3533" s="77" t="str">
        <f t="shared" si="705"/>
        <v>Yes</v>
      </c>
      <c r="X3533" s="77" t="str">
        <f>IFERROR(_xlfn.XLOOKUP(J3533&amp;"||"&amp;K3533,'Mapping Ref.'!$J$2:$J$538,'Mapping Ref.'!$K$2:$K$538),"")</f>
        <v>Childrens &amp; Adults</v>
      </c>
      <c r="Y3533" s="77" t="str" cm="1">
        <f t="array" ref="Y3533">_xlfn.IFS(R3533&gt;2000000,"For Publication",R3533&gt;100000,"PID",R3533&gt;30000,"RFQ",TRUE,"Transactional")</f>
        <v>For Publication</v>
      </c>
      <c r="Z3533" s="50" t="s">
        <v>2277</v>
      </c>
      <c r="AA3533" s="49">
        <v>378</v>
      </c>
      <c r="AB3533" s="49">
        <v>6</v>
      </c>
      <c r="AC3533" s="25">
        <v>45748</v>
      </c>
      <c r="AD3533" s="24" t="s">
        <v>58</v>
      </c>
      <c r="AE3533" s="24" t="s">
        <v>14173</v>
      </c>
      <c r="AF3533" s="49" t="s">
        <v>60</v>
      </c>
      <c r="AG3533" s="49" t="s">
        <v>60</v>
      </c>
      <c r="AH3533" s="49" t="s">
        <v>60</v>
      </c>
      <c r="AI3533" s="49"/>
      <c r="AJ3533" s="49" t="s">
        <v>60</v>
      </c>
      <c r="AK3533" s="50" t="s">
        <v>14174</v>
      </c>
      <c r="AL3533" s="24" t="s">
        <v>70</v>
      </c>
      <c r="AM3533" s="49" t="s">
        <v>60</v>
      </c>
      <c r="AN3533" s="49" t="s">
        <v>59</v>
      </c>
      <c r="AO3533" s="49" t="s">
        <v>14139</v>
      </c>
      <c r="AP3533" s="49">
        <v>0</v>
      </c>
      <c r="AQ3533" s="50" t="s">
        <v>6396</v>
      </c>
      <c r="AR3533" s="101" t="s">
        <v>14175</v>
      </c>
      <c r="AS3533" s="89">
        <f t="shared" si="703"/>
        <v>383</v>
      </c>
      <c r="AT3533" s="24" t="s">
        <v>346</v>
      </c>
    </row>
    <row r="3534" spans="1:46" x14ac:dyDescent="0.5">
      <c r="A3534" s="24" t="s">
        <v>14176</v>
      </c>
      <c r="B3534" s="24" t="s">
        <v>506</v>
      </c>
      <c r="C3534" s="24" t="s">
        <v>77</v>
      </c>
      <c r="D3534" s="56" t="s">
        <v>758</v>
      </c>
      <c r="E3534" s="24" t="s">
        <v>14177</v>
      </c>
      <c r="F3534" s="77" t="str">
        <f t="shared" si="704"/>
        <v>SUPPORT FOR LIVING LTD</v>
      </c>
      <c r="G3534" s="50" t="s">
        <v>14178</v>
      </c>
      <c r="H3534" s="50" t="s">
        <v>749</v>
      </c>
      <c r="I3534" s="24"/>
      <c r="J3534" s="24" t="s">
        <v>66</v>
      </c>
      <c r="K3534" s="24" t="s">
        <v>83</v>
      </c>
      <c r="L3534" s="25">
        <v>43313</v>
      </c>
      <c r="M3534" s="25">
        <v>46965</v>
      </c>
      <c r="N3534" s="81">
        <f t="shared" si="701"/>
        <v>48791</v>
      </c>
      <c r="O3534" s="77" t="str">
        <f t="shared" ca="1" si="702"/>
        <v>Live</v>
      </c>
      <c r="P3534" s="77" t="str" cm="1">
        <f t="array" aca="1" ref="P3534" ca="1">_xlfn.IFS((N3534-TODAY())&gt;=547,"06 Expires over 18 months",(N3534-TODAY())&gt;=365,"05 Expires in 18 months",(N3534-TODAY())&gt;=183,"04 Expires in 12 months",(N3534-TODAY())&gt;=92,"03 Expires in 6 months",(N3534-TODAY())&gt;=31,"02 Expires in 3 months",(N3534-TODAY())&gt;=0,"01 Expires in 30 days",(N3534-TODAY())&gt;=-31,"01 Expired last 30 days",(N3534-TODAY())&gt;=-92,"02 Expired last 3 months",(N3534-TODAY())&gt;=-183,"03 Expired last 6 months",(N3534-TODAY())&gt;=-365,"04 Expired last 12 months",(N3534-TODAY())&gt;=-547,"05 Expired last 18 months",TRUE,"06 Expired over 18 months")</f>
        <v>06 Expires over 18 months</v>
      </c>
      <c r="Q3534" s="65">
        <v>906097</v>
      </c>
      <c r="R3534" s="98">
        <f t="shared" si="700"/>
        <v>13515946.916666666</v>
      </c>
      <c r="S3534" s="77" t="str" cm="1">
        <f t="array" ref="S3534">_xlfn.IFS(R3534&gt;5000000,"Gold",R3534&gt;=500000,"Silver",R3534&gt;30000,"Bronze",TRUE,"Transactional")</f>
        <v>Gold</v>
      </c>
      <c r="T3534" s="24" t="s">
        <v>54</v>
      </c>
      <c r="U3534" s="27" t="s">
        <v>84</v>
      </c>
      <c r="V3534" s="27" t="s">
        <v>157</v>
      </c>
      <c r="W3534" s="77" t="str">
        <f t="shared" si="705"/>
        <v>Yes</v>
      </c>
      <c r="X3534" s="77" t="str">
        <f>IFERROR(_xlfn.XLOOKUP(J3534&amp;"||"&amp;K3534,'Mapping Ref.'!$J$2:$J$538,'Mapping Ref.'!$K$2:$K$538),"")</f>
        <v>Childrens &amp; Adults</v>
      </c>
      <c r="Y3534" s="77" t="str" cm="1">
        <f t="array" ref="Y3534">_xlfn.IFS(R3534&gt;2000000,"For Publication",R3534&gt;100000,"PID",R3534&gt;30000,"RFQ",TRUE,"Transactional")</f>
        <v>For Publication</v>
      </c>
      <c r="Z3534" s="50" t="s">
        <v>8586</v>
      </c>
      <c r="AA3534" s="49">
        <v>120</v>
      </c>
      <c r="AB3534" s="49">
        <v>60</v>
      </c>
      <c r="AC3534" s="25">
        <v>45748</v>
      </c>
      <c r="AD3534" s="24" t="s">
        <v>58</v>
      </c>
      <c r="AE3534" s="24" t="s">
        <v>14179</v>
      </c>
      <c r="AF3534" s="49" t="s">
        <v>59</v>
      </c>
      <c r="AG3534" s="49" t="s">
        <v>60</v>
      </c>
      <c r="AH3534" s="49" t="s">
        <v>59</v>
      </c>
      <c r="AI3534" s="49">
        <v>1010187</v>
      </c>
      <c r="AJ3534" s="49" t="s">
        <v>59</v>
      </c>
      <c r="AK3534" s="50" t="s">
        <v>86</v>
      </c>
      <c r="AL3534" s="24" t="s">
        <v>70</v>
      </c>
      <c r="AM3534" s="49" t="s">
        <v>60</v>
      </c>
      <c r="AN3534" s="49" t="s">
        <v>59</v>
      </c>
      <c r="AO3534" s="49" t="s">
        <v>14139</v>
      </c>
      <c r="AP3534" s="49">
        <v>0</v>
      </c>
      <c r="AQ3534" s="50" t="s">
        <v>749</v>
      </c>
      <c r="AR3534" s="101" t="s">
        <v>14140</v>
      </c>
      <c r="AS3534" s="89">
        <f t="shared" si="703"/>
        <v>179</v>
      </c>
      <c r="AT3534" s="24" t="s">
        <v>278</v>
      </c>
    </row>
    <row r="3535" spans="1:46" x14ac:dyDescent="0.5">
      <c r="A3535" s="24" t="s">
        <v>14180</v>
      </c>
      <c r="B3535" s="24" t="s">
        <v>506</v>
      </c>
      <c r="C3535" s="24" t="s">
        <v>77</v>
      </c>
      <c r="D3535" s="56" t="s">
        <v>14181</v>
      </c>
      <c r="E3535" s="24" t="s">
        <v>14182</v>
      </c>
      <c r="F3535" s="77" t="str">
        <f t="shared" si="704"/>
        <v>VOICEABILITY ADVOCACY</v>
      </c>
      <c r="G3535" s="50" t="s">
        <v>821</v>
      </c>
      <c r="H3535" s="50" t="s">
        <v>81</v>
      </c>
      <c r="I3535" s="24"/>
      <c r="J3535" s="24" t="s">
        <v>66</v>
      </c>
      <c r="K3535" s="24" t="s">
        <v>83</v>
      </c>
      <c r="L3535" s="25">
        <v>44287</v>
      </c>
      <c r="M3535" s="25">
        <v>46112</v>
      </c>
      <c r="N3535" s="81">
        <f t="shared" si="701"/>
        <v>46843</v>
      </c>
      <c r="O3535" s="77" t="str">
        <f t="shared" ca="1" si="702"/>
        <v>Live</v>
      </c>
      <c r="P3535" s="77" t="str" cm="1">
        <f t="array" aca="1" ref="P3535" ca="1">_xlfn.IFS((N3535-TODAY())&gt;=547,"06 Expires over 18 months",(N3535-TODAY())&gt;=365,"05 Expires in 18 months",(N3535-TODAY())&gt;=183,"04 Expires in 12 months",(N3535-TODAY())&gt;=92,"03 Expires in 6 months",(N3535-TODAY())&gt;=31,"02 Expires in 3 months",(N3535-TODAY())&gt;=0,"01 Expires in 30 days",(N3535-TODAY())&gt;=-31,"01 Expired last 30 days",(N3535-TODAY())&gt;=-92,"02 Expired last 3 months",(N3535-TODAY())&gt;=-183,"03 Expired last 6 months",(N3535-TODAY())&gt;=-365,"04 Expired last 12 months",(N3535-TODAY())&gt;=-547,"05 Expired last 18 months",TRUE,"06 Expired over 18 months")</f>
        <v>06 Expires over 18 months</v>
      </c>
      <c r="Q3535" s="65">
        <v>60000</v>
      </c>
      <c r="R3535" s="98">
        <f t="shared" si="700"/>
        <v>415000</v>
      </c>
      <c r="S3535" s="77" t="str" cm="1">
        <f t="array" ref="S3535">_xlfn.IFS(R3535&gt;5000000,"Gold",R3535&gt;=500000,"Silver",R3535&gt;30000,"Bronze",TRUE,"Transactional")</f>
        <v>Bronze</v>
      </c>
      <c r="T3535" s="24" t="s">
        <v>54</v>
      </c>
      <c r="U3535" s="27" t="s">
        <v>84</v>
      </c>
      <c r="V3535" s="27"/>
      <c r="W3535" s="77" t="str">
        <f t="shared" si="705"/>
        <v>Yes</v>
      </c>
      <c r="X3535" s="77" t="str">
        <f>IFERROR(_xlfn.XLOOKUP(J3535&amp;"||"&amp;K3535,'Mapping Ref.'!$J$2:$J$538,'Mapping Ref.'!$K$2:$K$538),"")</f>
        <v>Childrens &amp; Adults</v>
      </c>
      <c r="Y3535" s="77" t="str" cm="1">
        <f t="array" ref="Y3535">_xlfn.IFS(R3535&gt;2000000,"For Publication",R3535&gt;100000,"PID",R3535&gt;30000,"RFQ",TRUE,"Transactional")</f>
        <v>PID</v>
      </c>
      <c r="Z3535" s="50" t="s">
        <v>8586</v>
      </c>
      <c r="AA3535" s="49">
        <v>60</v>
      </c>
      <c r="AB3535" s="49">
        <v>24</v>
      </c>
      <c r="AC3535" s="25">
        <v>45748</v>
      </c>
      <c r="AD3535" s="24" t="s">
        <v>58</v>
      </c>
      <c r="AE3535" s="24" t="s">
        <v>14183</v>
      </c>
      <c r="AF3535" s="49" t="s">
        <v>60</v>
      </c>
      <c r="AG3535" s="49" t="s">
        <v>59</v>
      </c>
      <c r="AH3535" s="49" t="s">
        <v>59</v>
      </c>
      <c r="AI3535" s="49">
        <v>1076630</v>
      </c>
      <c r="AJ3535" s="49" t="s">
        <v>60</v>
      </c>
      <c r="AK3535" s="50" t="s">
        <v>71</v>
      </c>
      <c r="AL3535" s="24" t="s">
        <v>70</v>
      </c>
      <c r="AM3535" s="49" t="s">
        <v>59</v>
      </c>
      <c r="AN3535" s="49" t="s">
        <v>59</v>
      </c>
      <c r="AO3535" s="49" t="s">
        <v>14139</v>
      </c>
      <c r="AP3535" s="49">
        <v>0</v>
      </c>
      <c r="AQ3535" s="50" t="s">
        <v>81</v>
      </c>
      <c r="AR3535" s="101" t="s">
        <v>14165</v>
      </c>
      <c r="AS3535" s="89">
        <f t="shared" si="703"/>
        <v>83</v>
      </c>
      <c r="AT3535" s="24" t="s">
        <v>823</v>
      </c>
    </row>
    <row r="3536" spans="1:46" x14ac:dyDescent="0.5">
      <c r="A3536" s="24" t="s">
        <v>14184</v>
      </c>
      <c r="B3536" s="24" t="s">
        <v>506</v>
      </c>
      <c r="C3536" s="24"/>
      <c r="D3536" s="56" t="s">
        <v>14185</v>
      </c>
      <c r="E3536" s="50" t="s">
        <v>14186</v>
      </c>
      <c r="F3536" s="77" t="str">
        <f t="shared" si="704"/>
        <v>Various Providers (see Tab 2)</v>
      </c>
      <c r="G3536" s="50" t="s">
        <v>14187</v>
      </c>
      <c r="H3536" s="24" t="s">
        <v>745</v>
      </c>
      <c r="I3536" s="24"/>
      <c r="J3536" s="24" t="s">
        <v>66</v>
      </c>
      <c r="K3536" s="24" t="s">
        <v>83</v>
      </c>
      <c r="L3536" s="25">
        <v>45839</v>
      </c>
      <c r="M3536" s="25">
        <v>46934</v>
      </c>
      <c r="N3536" s="81">
        <f t="shared" si="701"/>
        <v>47664</v>
      </c>
      <c r="O3536" s="77" t="str">
        <f t="shared" ca="1" si="702"/>
        <v>Live</v>
      </c>
      <c r="P3536" s="77" t="str" cm="1">
        <f t="array" aca="1" ref="P3536" ca="1">_xlfn.IFS((N3536-TODAY())&gt;=547,"06 Expires over 18 months",(N3536-TODAY())&gt;=365,"05 Expires in 18 months",(N3536-TODAY())&gt;=183,"04 Expires in 12 months",(N3536-TODAY())&gt;=92,"03 Expires in 6 months",(N3536-TODAY())&gt;=31,"02 Expires in 3 months",(N3536-TODAY())&gt;=0,"01 Expires in 30 days",(N3536-TODAY())&gt;=-31,"01 Expired last 30 days",(N3536-TODAY())&gt;=-92,"02 Expired last 3 months",(N3536-TODAY())&gt;=-183,"03 Expired last 6 months",(N3536-TODAY())&gt;=-365,"04 Expired last 12 months",(N3536-TODAY())&gt;=-547,"05 Expired last 18 months",TRUE,"06 Expired over 18 months")</f>
        <v>06 Expires over 18 months</v>
      </c>
      <c r="Q3536" s="65">
        <v>263420</v>
      </c>
      <c r="R3536" s="98">
        <f t="shared" ref="R3536:R3558" si="706">MAX(Q3536,Q3536*N(AS3536)/12)</f>
        <v>1295148.3333333333</v>
      </c>
      <c r="S3536" s="77" t="str" cm="1">
        <f t="array" ref="S3536">_xlfn.IFS(R3536&gt;5000000,"Gold",R3536&gt;=500000,"Silver",R3536&gt;30000,"Bronze",TRUE,"Transactional")</f>
        <v>Silver</v>
      </c>
      <c r="T3536" s="24" t="s">
        <v>54</v>
      </c>
      <c r="U3536" s="27" t="s">
        <v>84</v>
      </c>
      <c r="V3536" s="27"/>
      <c r="W3536" s="77" t="str">
        <f t="shared" si="705"/>
        <v>Yes</v>
      </c>
      <c r="X3536" s="77" t="str">
        <f>IFERROR(_xlfn.XLOOKUP(J3536&amp;"||"&amp;K3536,'Mapping Ref.'!$J$2:$J$538,'Mapping Ref.'!$K$2:$K$538),"")</f>
        <v>Childrens &amp; Adults</v>
      </c>
      <c r="Y3536" s="77" t="str" cm="1">
        <f t="array" ref="Y3536">_xlfn.IFS(R3536&gt;2000000,"For Publication",R3536&gt;100000,"PID",R3536&gt;30000,"RFQ",TRUE,"Transactional")</f>
        <v>PID</v>
      </c>
      <c r="Z3536" s="50" t="s">
        <v>8586</v>
      </c>
      <c r="AA3536" s="49">
        <v>36</v>
      </c>
      <c r="AB3536" s="49">
        <v>24</v>
      </c>
      <c r="AC3536" s="25">
        <v>45748</v>
      </c>
      <c r="AD3536" s="24" t="s">
        <v>58</v>
      </c>
      <c r="AE3536" s="24" t="s">
        <v>14188</v>
      </c>
      <c r="AF3536" s="49" t="s">
        <v>60</v>
      </c>
      <c r="AG3536" s="49" t="s">
        <v>59</v>
      </c>
      <c r="AH3536" s="49" t="s">
        <v>59</v>
      </c>
      <c r="AI3536" s="101"/>
      <c r="AJ3536" s="49" t="s">
        <v>60</v>
      </c>
      <c r="AK3536" s="50" t="s">
        <v>750</v>
      </c>
      <c r="AL3536" s="24" t="s">
        <v>70</v>
      </c>
      <c r="AM3536" s="49" t="s">
        <v>60</v>
      </c>
      <c r="AN3536" s="49" t="s">
        <v>59</v>
      </c>
      <c r="AO3536" s="49" t="s">
        <v>14139</v>
      </c>
      <c r="AP3536" s="49">
        <v>0</v>
      </c>
      <c r="AQ3536" s="50" t="s">
        <v>14189</v>
      </c>
      <c r="AR3536" s="101" t="s">
        <v>14190</v>
      </c>
      <c r="AS3536" s="89">
        <f t="shared" si="703"/>
        <v>59</v>
      </c>
      <c r="AT3536" s="24"/>
    </row>
    <row r="3537" spans="1:46" x14ac:dyDescent="0.5">
      <c r="A3537" s="24" t="s">
        <v>14191</v>
      </c>
      <c r="B3537" s="24" t="s">
        <v>506</v>
      </c>
      <c r="C3537" s="24" t="s">
        <v>77</v>
      </c>
      <c r="D3537" s="56" t="s">
        <v>8708</v>
      </c>
      <c r="E3537" s="50" t="s">
        <v>14192</v>
      </c>
      <c r="F3537" s="77" t="str">
        <f t="shared" si="704"/>
        <v>IESE INNOVATION LTD</v>
      </c>
      <c r="G3537" s="50" t="s">
        <v>14193</v>
      </c>
      <c r="H3537" s="50" t="s">
        <v>749</v>
      </c>
      <c r="I3537" s="24"/>
      <c r="J3537" s="24" t="s">
        <v>66</v>
      </c>
      <c r="K3537" s="27" t="s">
        <v>1567</v>
      </c>
      <c r="L3537" s="25">
        <v>45323</v>
      </c>
      <c r="M3537" s="25">
        <v>46418</v>
      </c>
      <c r="N3537" s="81">
        <f t="shared" si="701"/>
        <v>46418</v>
      </c>
      <c r="O3537" s="77" t="str">
        <f t="shared" ca="1" si="702"/>
        <v>Live</v>
      </c>
      <c r="P3537" s="77" t="str" cm="1">
        <f t="array" aca="1" ref="P3537" ca="1">_xlfn.IFS((N3537-TODAY())&gt;=547,"06 Expires over 18 months",(N3537-TODAY())&gt;=365,"05 Expires in 18 months",(N3537-TODAY())&gt;=183,"04 Expires in 12 months",(N3537-TODAY())&gt;=92,"03 Expires in 6 months",(N3537-TODAY())&gt;=31,"02 Expires in 3 months",(N3537-TODAY())&gt;=0,"01 Expires in 30 days",(N3537-TODAY())&gt;=-31,"01 Expired last 30 days",(N3537-TODAY())&gt;=-92,"02 Expired last 3 months",(N3537-TODAY())&gt;=-183,"03 Expired last 6 months",(N3537-TODAY())&gt;=-365,"04 Expired last 12 months",(N3537-TODAY())&gt;=-547,"05 Expired last 18 months",TRUE,"06 Expired over 18 months")</f>
        <v>03 Expires in 6 months</v>
      </c>
      <c r="Q3537" s="65">
        <v>16000</v>
      </c>
      <c r="R3537" s="98">
        <f t="shared" si="706"/>
        <v>46666.666666666664</v>
      </c>
      <c r="S3537" s="77" t="str" cm="1">
        <f t="array" ref="S3537">_xlfn.IFS(R3537&gt;5000000,"Gold",R3537&gt;=500000,"Silver",R3537&gt;30000,"Bronze",TRUE,"Transactional")</f>
        <v>Bronze</v>
      </c>
      <c r="T3537" s="24" t="s">
        <v>54</v>
      </c>
      <c r="U3537" s="27" t="s">
        <v>84</v>
      </c>
      <c r="V3537" s="27"/>
      <c r="W3537" s="77" t="str">
        <f t="shared" si="705"/>
        <v>No</v>
      </c>
      <c r="X3537" s="77" t="str">
        <f>IFERROR(_xlfn.XLOOKUP(J3537&amp;"||"&amp;K3537,'Mapping Ref.'!$J$2:$J$538,'Mapping Ref.'!$K$2:$K$538),"")</f>
        <v>Childrens &amp; Adults</v>
      </c>
      <c r="Y3537" s="77" t="str" cm="1">
        <f t="array" ref="Y3537">_xlfn.IFS(R3537&gt;2000000,"For Publication",R3537&gt;100000,"PID",R3537&gt;30000,"RFQ",TRUE,"Transactional")</f>
        <v>RFQ</v>
      </c>
      <c r="Z3537" s="50" t="s">
        <v>8586</v>
      </c>
      <c r="AA3537" s="49">
        <v>36</v>
      </c>
      <c r="AB3537" s="49">
        <v>0</v>
      </c>
      <c r="AC3537" s="25">
        <v>45748</v>
      </c>
      <c r="AD3537" s="24" t="s">
        <v>58</v>
      </c>
      <c r="AE3537" s="24" t="s">
        <v>14194</v>
      </c>
      <c r="AF3537" s="49" t="s">
        <v>60</v>
      </c>
      <c r="AG3537" s="49" t="s">
        <v>59</v>
      </c>
      <c r="AH3537" s="49" t="s">
        <v>60</v>
      </c>
      <c r="AI3537" s="101"/>
      <c r="AJ3537" s="49" t="s">
        <v>59</v>
      </c>
      <c r="AK3537" s="50" t="s">
        <v>101</v>
      </c>
      <c r="AL3537" s="24" t="s">
        <v>70</v>
      </c>
      <c r="AM3537" s="49" t="s">
        <v>60</v>
      </c>
      <c r="AN3537" s="49" t="s">
        <v>59</v>
      </c>
      <c r="AO3537" s="49" t="s">
        <v>14139</v>
      </c>
      <c r="AP3537" s="49">
        <v>0</v>
      </c>
      <c r="AQ3537" s="50" t="s">
        <v>749</v>
      </c>
      <c r="AR3537" s="101" t="s">
        <v>14140</v>
      </c>
      <c r="AS3537" s="89">
        <f t="shared" si="703"/>
        <v>35</v>
      </c>
      <c r="AT3537" s="24" t="s">
        <v>8712</v>
      </c>
    </row>
    <row r="3538" spans="1:46" x14ac:dyDescent="0.5">
      <c r="A3538" s="24" t="s">
        <v>14195</v>
      </c>
      <c r="B3538" s="24" t="s">
        <v>506</v>
      </c>
      <c r="C3538" s="24"/>
      <c r="D3538" s="56" t="s">
        <v>14196</v>
      </c>
      <c r="E3538" s="50" t="s">
        <v>14197</v>
      </c>
      <c r="F3538" s="77" t="str">
        <f t="shared" si="704"/>
        <v>LONDON BOROUGH OF HARROW</v>
      </c>
      <c r="G3538" s="50" t="s">
        <v>14198</v>
      </c>
      <c r="H3538" s="24" t="s">
        <v>745</v>
      </c>
      <c r="I3538" s="24"/>
      <c r="J3538" s="24" t="s">
        <v>66</v>
      </c>
      <c r="K3538" s="24" t="s">
        <v>83</v>
      </c>
      <c r="L3538" s="25">
        <v>45383</v>
      </c>
      <c r="M3538" s="25">
        <v>46112</v>
      </c>
      <c r="N3538" s="81">
        <f t="shared" si="701"/>
        <v>46112</v>
      </c>
      <c r="O3538" s="77" t="str">
        <f t="shared" ca="1" si="702"/>
        <v>Expired</v>
      </c>
      <c r="P3538" s="77" t="str" cm="1">
        <f t="array" aca="1" ref="P3538" ca="1">_xlfn.IFS((N3538-TODAY())&gt;=547,"06 Expires over 18 months",(N3538-TODAY())&gt;=365,"05 Expires in 18 months",(N3538-TODAY())&gt;=183,"04 Expires in 12 months",(N3538-TODAY())&gt;=92,"03 Expires in 6 months",(N3538-TODAY())&gt;=31,"02 Expires in 3 months",(N3538-TODAY())&gt;=0,"01 Expires in 30 days",(N3538-TODAY())&gt;=-31,"01 Expired last 30 days",(N3538-TODAY())&gt;=-92,"02 Expired last 3 months",(N3538-TODAY())&gt;=-183,"03 Expired last 6 months",(N3538-TODAY())&gt;=-365,"04 Expired last 12 months",(N3538-TODAY())&gt;=-547,"05 Expired last 18 months",TRUE,"06 Expired over 18 months")</f>
        <v>03 Expired last 6 months</v>
      </c>
      <c r="Q3538" s="65">
        <v>611000</v>
      </c>
      <c r="R3538" s="98">
        <f t="shared" si="706"/>
        <v>1171083.3333333333</v>
      </c>
      <c r="S3538" s="77" t="str" cm="1">
        <f t="array" ref="S3538">_xlfn.IFS(R3538&gt;5000000,"Gold",R3538&gt;=500000,"Silver",R3538&gt;30000,"Bronze",TRUE,"Transactional")</f>
        <v>Silver</v>
      </c>
      <c r="T3538" s="24" t="s">
        <v>122</v>
      </c>
      <c r="U3538" s="27" t="s">
        <v>84</v>
      </c>
      <c r="V3538" s="27"/>
      <c r="W3538" s="77" t="str">
        <f t="shared" si="705"/>
        <v>No</v>
      </c>
      <c r="X3538" s="77" t="str">
        <f>IFERROR(_xlfn.XLOOKUP(J3538&amp;"||"&amp;K3538,'Mapping Ref.'!$J$2:$J$538,'Mapping Ref.'!$K$2:$K$538),"")</f>
        <v>Childrens &amp; Adults</v>
      </c>
      <c r="Y3538" s="77" t="str" cm="1">
        <f t="array" ref="Y3538">_xlfn.IFS(R3538&gt;2000000,"For Publication",R3538&gt;100000,"PID",R3538&gt;30000,"RFQ",TRUE,"Transactional")</f>
        <v>PID</v>
      </c>
      <c r="Z3538" s="50" t="s">
        <v>8586</v>
      </c>
      <c r="AA3538" s="49">
        <v>26</v>
      </c>
      <c r="AB3538" s="49">
        <v>0</v>
      </c>
      <c r="AC3538" s="25">
        <v>45748</v>
      </c>
      <c r="AD3538" s="24" t="s">
        <v>58</v>
      </c>
      <c r="AE3538" s="52" t="s">
        <v>14199</v>
      </c>
      <c r="AF3538" s="49" t="s">
        <v>60</v>
      </c>
      <c r="AG3538" s="49" t="s">
        <v>60</v>
      </c>
      <c r="AH3538" s="49" t="s">
        <v>60</v>
      </c>
      <c r="AI3538" s="101"/>
      <c r="AJ3538" s="49" t="s">
        <v>59</v>
      </c>
      <c r="AK3538" s="50" t="s">
        <v>86</v>
      </c>
      <c r="AL3538" s="24" t="s">
        <v>70</v>
      </c>
      <c r="AM3538" s="49" t="s">
        <v>60</v>
      </c>
      <c r="AN3538" s="49" t="s">
        <v>59</v>
      </c>
      <c r="AO3538" s="49" t="s">
        <v>14139</v>
      </c>
      <c r="AP3538" s="49">
        <v>0</v>
      </c>
      <c r="AQ3538" s="50" t="s">
        <v>14189</v>
      </c>
      <c r="AR3538" s="101" t="s">
        <v>14190</v>
      </c>
      <c r="AS3538" s="89">
        <f t="shared" si="703"/>
        <v>23</v>
      </c>
      <c r="AT3538" s="24" t="s">
        <v>14200</v>
      </c>
    </row>
    <row r="3539" spans="1:46" x14ac:dyDescent="0.5">
      <c r="A3539" s="24" t="s">
        <v>14201</v>
      </c>
      <c r="B3539" s="24"/>
      <c r="C3539" s="24"/>
      <c r="D3539" s="56" t="s">
        <v>14202</v>
      </c>
      <c r="E3539" s="50" t="s">
        <v>14203</v>
      </c>
      <c r="F3539" s="77" t="str">
        <f t="shared" si="704"/>
        <v>BEAM UP LTD</v>
      </c>
      <c r="G3539" s="50" t="s">
        <v>14204</v>
      </c>
      <c r="H3539" s="50" t="s">
        <v>14157</v>
      </c>
      <c r="I3539" s="24"/>
      <c r="J3539" s="24" t="s">
        <v>66</v>
      </c>
      <c r="K3539" s="27" t="s">
        <v>1567</v>
      </c>
      <c r="L3539" s="25">
        <v>45597</v>
      </c>
      <c r="M3539" s="25">
        <v>45961</v>
      </c>
      <c r="N3539" s="81">
        <f t="shared" si="701"/>
        <v>45961</v>
      </c>
      <c r="O3539" s="77" t="str">
        <f t="shared" ca="1" si="702"/>
        <v>Expired</v>
      </c>
      <c r="P3539" s="77" t="str" cm="1">
        <f t="array" aca="1" ref="P3539" ca="1">_xlfn.IFS((N3539-TODAY())&gt;=547,"06 Expires over 18 months",(N3539-TODAY())&gt;=365,"05 Expires in 18 months",(N3539-TODAY())&gt;=183,"04 Expires in 12 months",(N3539-TODAY())&gt;=92,"03 Expires in 6 months",(N3539-TODAY())&gt;=31,"02 Expires in 3 months",(N3539-TODAY())&gt;=0,"01 Expires in 30 days",(N3539-TODAY())&gt;=-31,"01 Expired last 30 days",(N3539-TODAY())&gt;=-92,"02 Expired last 3 months",(N3539-TODAY())&gt;=-183,"03 Expired last 6 months",(N3539-TODAY())&gt;=-365,"04 Expired last 12 months",(N3539-TODAY())&gt;=-547,"05 Expired last 18 months",TRUE,"06 Expired over 18 months")</f>
        <v>04 Expired last 12 months</v>
      </c>
      <c r="Q3539" s="65">
        <v>74999</v>
      </c>
      <c r="R3539" s="98">
        <f t="shared" si="706"/>
        <v>74999</v>
      </c>
      <c r="S3539" s="77" t="str" cm="1">
        <f t="array" ref="S3539">_xlfn.IFS(R3539&gt;5000000,"Gold",R3539&gt;=500000,"Silver",R3539&gt;30000,"Bronze",TRUE,"Transactional")</f>
        <v>Bronze</v>
      </c>
      <c r="T3539" s="24" t="s">
        <v>54</v>
      </c>
      <c r="U3539" s="27" t="s">
        <v>84</v>
      </c>
      <c r="V3539" s="27"/>
      <c r="W3539" s="77" t="str">
        <f t="shared" si="705"/>
        <v>No</v>
      </c>
      <c r="X3539" s="77" t="str">
        <f>IFERROR(_xlfn.XLOOKUP(J3539&amp;"||"&amp;K3539,'Mapping Ref.'!$J$2:$J$538,'Mapping Ref.'!$K$2:$K$538),"")</f>
        <v>Childrens &amp; Adults</v>
      </c>
      <c r="Y3539" s="77" t="str" cm="1">
        <f t="array" ref="Y3539">_xlfn.IFS(R3539&gt;2000000,"For Publication",R3539&gt;100000,"PID",R3539&gt;30000,"RFQ",TRUE,"Transactional")</f>
        <v>RFQ</v>
      </c>
      <c r="Z3539" s="50" t="s">
        <v>2277</v>
      </c>
      <c r="AA3539" s="49">
        <v>12</v>
      </c>
      <c r="AB3539" s="49">
        <v>0</v>
      </c>
      <c r="AC3539" s="25">
        <v>45748</v>
      </c>
      <c r="AD3539" s="24" t="s">
        <v>58</v>
      </c>
      <c r="AE3539" s="24" t="s">
        <v>8426</v>
      </c>
      <c r="AF3539" s="49" t="s">
        <v>60</v>
      </c>
      <c r="AG3539" s="49" t="s">
        <v>60</v>
      </c>
      <c r="AH3539" s="49" t="s">
        <v>60</v>
      </c>
      <c r="AI3539" s="101"/>
      <c r="AJ3539" s="49" t="s">
        <v>59</v>
      </c>
      <c r="AK3539" s="50" t="s">
        <v>101</v>
      </c>
      <c r="AL3539" s="24" t="s">
        <v>70</v>
      </c>
      <c r="AM3539" s="49" t="s">
        <v>59</v>
      </c>
      <c r="AN3539" s="49" t="s">
        <v>59</v>
      </c>
      <c r="AO3539" s="49" t="s">
        <v>14139</v>
      </c>
      <c r="AP3539" s="49">
        <v>0</v>
      </c>
      <c r="AQ3539" s="50" t="s">
        <v>14205</v>
      </c>
      <c r="AR3539" s="101" t="s">
        <v>14159</v>
      </c>
      <c r="AS3539" s="89">
        <f t="shared" si="703"/>
        <v>11</v>
      </c>
      <c r="AT3539" s="24" t="s">
        <v>14206</v>
      </c>
    </row>
    <row r="3540" spans="1:46" x14ac:dyDescent="0.5">
      <c r="A3540" s="24" t="s">
        <v>14207</v>
      </c>
      <c r="B3540" s="24" t="s">
        <v>506</v>
      </c>
      <c r="C3540" s="24" t="s">
        <v>77</v>
      </c>
      <c r="D3540" s="56" t="s">
        <v>14208</v>
      </c>
      <c r="E3540" s="50" t="s">
        <v>14209</v>
      </c>
      <c r="F3540" s="77" t="str">
        <f t="shared" si="704"/>
        <v>ACTION FIRST ASSESSMENTS LTD</v>
      </c>
      <c r="G3540" s="50" t="s">
        <v>14210</v>
      </c>
      <c r="H3540" s="50" t="s">
        <v>14087</v>
      </c>
      <c r="I3540" s="24"/>
      <c r="J3540" s="24" t="s">
        <v>66</v>
      </c>
      <c r="K3540" s="24" t="s">
        <v>83</v>
      </c>
      <c r="L3540" s="25">
        <v>45748</v>
      </c>
      <c r="M3540" s="25">
        <v>46112</v>
      </c>
      <c r="N3540" s="81">
        <f t="shared" si="701"/>
        <v>46112</v>
      </c>
      <c r="O3540" s="77" t="str">
        <f t="shared" ca="1" si="702"/>
        <v>Expired</v>
      </c>
      <c r="P3540" s="77" t="str" cm="1">
        <f t="array" aca="1" ref="P3540" ca="1">_xlfn.IFS((N3540-TODAY())&gt;=547,"06 Expires over 18 months",(N3540-TODAY())&gt;=365,"05 Expires in 18 months",(N3540-TODAY())&gt;=183,"04 Expires in 12 months",(N3540-TODAY())&gt;=92,"03 Expires in 6 months",(N3540-TODAY())&gt;=31,"02 Expires in 3 months",(N3540-TODAY())&gt;=0,"01 Expires in 30 days",(N3540-TODAY())&gt;=-31,"01 Expired last 30 days",(N3540-TODAY())&gt;=-92,"02 Expired last 3 months",(N3540-TODAY())&gt;=-183,"03 Expired last 6 months",(N3540-TODAY())&gt;=-365,"04 Expired last 12 months",(N3540-TODAY())&gt;=-547,"05 Expired last 18 months",TRUE,"06 Expired over 18 months")</f>
        <v>03 Expired last 6 months</v>
      </c>
      <c r="Q3540" s="65">
        <v>158400</v>
      </c>
      <c r="R3540" s="98">
        <f t="shared" si="706"/>
        <v>158400</v>
      </c>
      <c r="S3540" s="77" t="str" cm="1">
        <f t="array" ref="S3540">_xlfn.IFS(R3540&gt;5000000,"Gold",R3540&gt;=500000,"Silver",R3540&gt;30000,"Bronze",TRUE,"Transactional")</f>
        <v>Bronze</v>
      </c>
      <c r="T3540" s="24" t="s">
        <v>54</v>
      </c>
      <c r="U3540" s="27" t="s">
        <v>84</v>
      </c>
      <c r="V3540" s="27"/>
      <c r="W3540" s="77" t="str">
        <f t="shared" si="705"/>
        <v>No</v>
      </c>
      <c r="X3540" s="77" t="str">
        <f>IFERROR(_xlfn.XLOOKUP(J3540&amp;"||"&amp;K3540,'Mapping Ref.'!$J$2:$J$538,'Mapping Ref.'!$K$2:$K$538),"")</f>
        <v>Childrens &amp; Adults</v>
      </c>
      <c r="Y3540" s="77" t="str" cm="1">
        <f t="array" ref="Y3540">_xlfn.IFS(R3540&gt;2000000,"For Publication",R3540&gt;100000,"PID",R3540&gt;30000,"RFQ",TRUE,"Transactional")</f>
        <v>PID</v>
      </c>
      <c r="Z3540" s="49" t="s">
        <v>2277</v>
      </c>
      <c r="AA3540" s="49">
        <v>12</v>
      </c>
      <c r="AB3540" s="49">
        <v>0</v>
      </c>
      <c r="AC3540" s="25">
        <v>45748</v>
      </c>
      <c r="AD3540" s="24" t="s">
        <v>58</v>
      </c>
      <c r="AE3540" s="24" t="s">
        <v>8426</v>
      </c>
      <c r="AF3540" s="49" t="s">
        <v>60</v>
      </c>
      <c r="AG3540" s="49" t="s">
        <v>60</v>
      </c>
      <c r="AH3540" s="49" t="s">
        <v>60</v>
      </c>
      <c r="AI3540" s="101"/>
      <c r="AJ3540" s="49" t="s">
        <v>59</v>
      </c>
      <c r="AK3540" s="50" t="s">
        <v>86</v>
      </c>
      <c r="AL3540" s="24" t="s">
        <v>70</v>
      </c>
      <c r="AM3540" s="49" t="s">
        <v>60</v>
      </c>
      <c r="AN3540" s="49" t="s">
        <v>59</v>
      </c>
      <c r="AO3540" s="49" t="s">
        <v>14139</v>
      </c>
      <c r="AP3540" s="49">
        <v>0</v>
      </c>
      <c r="AQ3540" s="50" t="s">
        <v>14087</v>
      </c>
      <c r="AR3540" s="101" t="s">
        <v>14211</v>
      </c>
      <c r="AS3540" s="89">
        <f t="shared" si="703"/>
        <v>11</v>
      </c>
      <c r="AT3540" s="24" t="s">
        <v>3076</v>
      </c>
    </row>
    <row r="3541" spans="1:46" x14ac:dyDescent="0.5">
      <c r="A3541" s="24" t="s">
        <v>14212</v>
      </c>
      <c r="B3541" s="24" t="s">
        <v>506</v>
      </c>
      <c r="C3541" s="24" t="s">
        <v>77</v>
      </c>
      <c r="D3541" s="56" t="s">
        <v>14208</v>
      </c>
      <c r="E3541" s="50" t="s">
        <v>14209</v>
      </c>
      <c r="F3541" s="77" t="str">
        <f t="shared" si="704"/>
        <v>HOJONA LTD</v>
      </c>
      <c r="G3541" s="50" t="s">
        <v>14213</v>
      </c>
      <c r="H3541" s="50" t="s">
        <v>14087</v>
      </c>
      <c r="I3541" s="24"/>
      <c r="J3541" s="24" t="s">
        <v>66</v>
      </c>
      <c r="K3541" s="24" t="s">
        <v>83</v>
      </c>
      <c r="L3541" s="25">
        <v>45748</v>
      </c>
      <c r="M3541" s="25">
        <v>46112</v>
      </c>
      <c r="N3541" s="81">
        <f t="shared" si="701"/>
        <v>46112</v>
      </c>
      <c r="O3541" s="77" t="str">
        <f t="shared" ca="1" si="702"/>
        <v>Expired</v>
      </c>
      <c r="P3541" s="77" t="str" cm="1">
        <f t="array" aca="1" ref="P3541" ca="1">_xlfn.IFS((N3541-TODAY())&gt;=547,"06 Expires over 18 months",(N3541-TODAY())&gt;=365,"05 Expires in 18 months",(N3541-TODAY())&gt;=183,"04 Expires in 12 months",(N3541-TODAY())&gt;=92,"03 Expires in 6 months",(N3541-TODAY())&gt;=31,"02 Expires in 3 months",(N3541-TODAY())&gt;=0,"01 Expires in 30 days",(N3541-TODAY())&gt;=-31,"01 Expired last 30 days",(N3541-TODAY())&gt;=-92,"02 Expired last 3 months",(N3541-TODAY())&gt;=-183,"03 Expired last 6 months",(N3541-TODAY())&gt;=-365,"04 Expired last 12 months",(N3541-TODAY())&gt;=-547,"05 Expired last 18 months",TRUE,"06 Expired over 18 months")</f>
        <v>03 Expired last 6 months</v>
      </c>
      <c r="Q3541" s="65">
        <v>158400</v>
      </c>
      <c r="R3541" s="98">
        <f t="shared" si="706"/>
        <v>158400</v>
      </c>
      <c r="S3541" s="77" t="str" cm="1">
        <f t="array" ref="S3541">_xlfn.IFS(R3541&gt;5000000,"Gold",R3541&gt;=500000,"Silver",R3541&gt;30000,"Bronze",TRUE,"Transactional")</f>
        <v>Bronze</v>
      </c>
      <c r="T3541" s="24" t="s">
        <v>54</v>
      </c>
      <c r="U3541" s="27" t="s">
        <v>84</v>
      </c>
      <c r="V3541" s="27"/>
      <c r="W3541" s="77" t="str">
        <f t="shared" si="705"/>
        <v>No</v>
      </c>
      <c r="X3541" s="77" t="str">
        <f>IFERROR(_xlfn.XLOOKUP(J3541&amp;"||"&amp;K3541,'Mapping Ref.'!$J$2:$J$538,'Mapping Ref.'!$K$2:$K$538),"")</f>
        <v>Childrens &amp; Adults</v>
      </c>
      <c r="Y3541" s="77" t="str" cm="1">
        <f t="array" ref="Y3541">_xlfn.IFS(R3541&gt;2000000,"For Publication",R3541&gt;100000,"PID",R3541&gt;30000,"RFQ",TRUE,"Transactional")</f>
        <v>PID</v>
      </c>
      <c r="Z3541" s="49" t="s">
        <v>2277</v>
      </c>
      <c r="AA3541" s="49">
        <v>12</v>
      </c>
      <c r="AB3541" s="49">
        <v>0</v>
      </c>
      <c r="AC3541" s="25">
        <v>45748</v>
      </c>
      <c r="AD3541" s="24" t="s">
        <v>58</v>
      </c>
      <c r="AE3541" s="24" t="s">
        <v>8426</v>
      </c>
      <c r="AF3541" s="49" t="s">
        <v>60</v>
      </c>
      <c r="AG3541" s="49" t="s">
        <v>60</v>
      </c>
      <c r="AH3541" s="49" t="s">
        <v>60</v>
      </c>
      <c r="AI3541" s="101"/>
      <c r="AJ3541" s="49" t="s">
        <v>59</v>
      </c>
      <c r="AK3541" s="50" t="s">
        <v>86</v>
      </c>
      <c r="AL3541" s="24" t="s">
        <v>70</v>
      </c>
      <c r="AM3541" s="49" t="s">
        <v>60</v>
      </c>
      <c r="AN3541" s="49" t="s">
        <v>59</v>
      </c>
      <c r="AO3541" s="49" t="s">
        <v>14139</v>
      </c>
      <c r="AP3541" s="49">
        <v>0</v>
      </c>
      <c r="AQ3541" s="50" t="s">
        <v>14087</v>
      </c>
      <c r="AR3541" s="101" t="s">
        <v>14211</v>
      </c>
      <c r="AS3541" s="89">
        <f t="shared" si="703"/>
        <v>11</v>
      </c>
      <c r="AT3541" s="24" t="s">
        <v>14214</v>
      </c>
    </row>
    <row r="3542" spans="1:46" x14ac:dyDescent="0.5">
      <c r="A3542" s="24" t="s">
        <v>14215</v>
      </c>
      <c r="B3542" s="24" t="s">
        <v>506</v>
      </c>
      <c r="C3542" s="24" t="s">
        <v>77</v>
      </c>
      <c r="D3542" s="56" t="s">
        <v>14208</v>
      </c>
      <c r="E3542" s="50" t="s">
        <v>14209</v>
      </c>
      <c r="F3542" s="77" t="str">
        <f t="shared" si="704"/>
        <v>ACTION FIRST ASSESSMENTS LTD</v>
      </c>
      <c r="G3542" s="50" t="s">
        <v>14210</v>
      </c>
      <c r="H3542" s="50" t="s">
        <v>14087</v>
      </c>
      <c r="I3542" s="24"/>
      <c r="J3542" s="24" t="s">
        <v>66</v>
      </c>
      <c r="K3542" s="24" t="s">
        <v>83</v>
      </c>
      <c r="L3542" s="25">
        <v>45748</v>
      </c>
      <c r="M3542" s="25">
        <v>46112</v>
      </c>
      <c r="N3542" s="81">
        <f t="shared" si="701"/>
        <v>46112</v>
      </c>
      <c r="O3542" s="77" t="str">
        <f t="shared" ca="1" si="702"/>
        <v>Expired</v>
      </c>
      <c r="P3542" s="77" t="str" cm="1">
        <f t="array" aca="1" ref="P3542" ca="1">_xlfn.IFS((N3542-TODAY())&gt;=547,"06 Expires over 18 months",(N3542-TODAY())&gt;=365,"05 Expires in 18 months",(N3542-TODAY())&gt;=183,"04 Expires in 12 months",(N3542-TODAY())&gt;=92,"03 Expires in 6 months",(N3542-TODAY())&gt;=31,"02 Expires in 3 months",(N3542-TODAY())&gt;=0,"01 Expires in 30 days",(N3542-TODAY())&gt;=-31,"01 Expired last 30 days",(N3542-TODAY())&gt;=-92,"02 Expired last 3 months",(N3542-TODAY())&gt;=-183,"03 Expired last 6 months",(N3542-TODAY())&gt;=-365,"04 Expired last 12 months",(N3542-TODAY())&gt;=-547,"05 Expired last 18 months",TRUE,"06 Expired over 18 months")</f>
        <v>03 Expired last 6 months</v>
      </c>
      <c r="Q3542" s="65">
        <v>132000</v>
      </c>
      <c r="R3542" s="98">
        <f t="shared" si="706"/>
        <v>132000</v>
      </c>
      <c r="S3542" s="77" t="str" cm="1">
        <f t="array" ref="S3542">_xlfn.IFS(R3542&gt;5000000,"Gold",R3542&gt;=500000,"Silver",R3542&gt;30000,"Bronze",TRUE,"Transactional")</f>
        <v>Bronze</v>
      </c>
      <c r="T3542" s="24" t="s">
        <v>54</v>
      </c>
      <c r="U3542" s="27" t="s">
        <v>84</v>
      </c>
      <c r="V3542" s="27"/>
      <c r="W3542" s="77" t="str">
        <f t="shared" si="705"/>
        <v>No</v>
      </c>
      <c r="X3542" s="77" t="str">
        <f>IFERROR(_xlfn.XLOOKUP(J3542&amp;"||"&amp;K3542,'Mapping Ref.'!$J$2:$J$538,'Mapping Ref.'!$K$2:$K$538),"")</f>
        <v>Childrens &amp; Adults</v>
      </c>
      <c r="Y3542" s="77" t="str" cm="1">
        <f t="array" ref="Y3542">_xlfn.IFS(R3542&gt;2000000,"For Publication",R3542&gt;100000,"PID",R3542&gt;30000,"RFQ",TRUE,"Transactional")</f>
        <v>PID</v>
      </c>
      <c r="Z3542" s="49" t="s">
        <v>2277</v>
      </c>
      <c r="AA3542" s="49">
        <v>12</v>
      </c>
      <c r="AB3542" s="49">
        <v>0</v>
      </c>
      <c r="AC3542" s="25">
        <v>45748</v>
      </c>
      <c r="AD3542" s="24" t="s">
        <v>58</v>
      </c>
      <c r="AE3542" s="24" t="s">
        <v>8426</v>
      </c>
      <c r="AF3542" s="49" t="s">
        <v>60</v>
      </c>
      <c r="AG3542" s="49" t="s">
        <v>60</v>
      </c>
      <c r="AH3542" s="49" t="s">
        <v>60</v>
      </c>
      <c r="AI3542" s="101"/>
      <c r="AJ3542" s="49" t="s">
        <v>59</v>
      </c>
      <c r="AK3542" s="50" t="s">
        <v>86</v>
      </c>
      <c r="AL3542" s="24" t="s">
        <v>70</v>
      </c>
      <c r="AM3542" s="49" t="s">
        <v>60</v>
      </c>
      <c r="AN3542" s="49" t="s">
        <v>59</v>
      </c>
      <c r="AO3542" s="49" t="s">
        <v>14139</v>
      </c>
      <c r="AP3542" s="49">
        <v>0</v>
      </c>
      <c r="AQ3542" s="50" t="s">
        <v>14087</v>
      </c>
      <c r="AR3542" s="101" t="s">
        <v>14211</v>
      </c>
      <c r="AS3542" s="89">
        <f t="shared" si="703"/>
        <v>11</v>
      </c>
      <c r="AT3542" s="24" t="s">
        <v>3076</v>
      </c>
    </row>
    <row r="3543" spans="1:46" x14ac:dyDescent="0.5">
      <c r="A3543" s="24" t="s">
        <v>14216</v>
      </c>
      <c r="B3543" s="24" t="s">
        <v>506</v>
      </c>
      <c r="C3543" s="24" t="s">
        <v>77</v>
      </c>
      <c r="D3543" s="56" t="s">
        <v>14208</v>
      </c>
      <c r="E3543" s="50" t="s">
        <v>14209</v>
      </c>
      <c r="F3543" s="77" t="str">
        <f t="shared" si="704"/>
        <v>HOJONA LTD</v>
      </c>
      <c r="G3543" s="50" t="s">
        <v>14213</v>
      </c>
      <c r="H3543" s="50" t="s">
        <v>14087</v>
      </c>
      <c r="I3543" s="24"/>
      <c r="J3543" s="24" t="s">
        <v>66</v>
      </c>
      <c r="K3543" s="24" t="s">
        <v>83</v>
      </c>
      <c r="L3543" s="25">
        <v>45748</v>
      </c>
      <c r="M3543" s="25">
        <v>46112</v>
      </c>
      <c r="N3543" s="81">
        <f t="shared" si="701"/>
        <v>46112</v>
      </c>
      <c r="O3543" s="77" t="str">
        <f t="shared" ca="1" si="702"/>
        <v>Expired</v>
      </c>
      <c r="P3543" s="77" t="str" cm="1">
        <f t="array" aca="1" ref="P3543" ca="1">_xlfn.IFS((N3543-TODAY())&gt;=547,"06 Expires over 18 months",(N3543-TODAY())&gt;=365,"05 Expires in 18 months",(N3543-TODAY())&gt;=183,"04 Expires in 12 months",(N3543-TODAY())&gt;=92,"03 Expires in 6 months",(N3543-TODAY())&gt;=31,"02 Expires in 3 months",(N3543-TODAY())&gt;=0,"01 Expires in 30 days",(N3543-TODAY())&gt;=-31,"01 Expired last 30 days",(N3543-TODAY())&gt;=-92,"02 Expired last 3 months",(N3543-TODAY())&gt;=-183,"03 Expired last 6 months",(N3543-TODAY())&gt;=-365,"04 Expired last 12 months",(N3543-TODAY())&gt;=-547,"05 Expired last 18 months",TRUE,"06 Expired over 18 months")</f>
        <v>03 Expired last 6 months</v>
      </c>
      <c r="Q3543" s="65">
        <v>132000</v>
      </c>
      <c r="R3543" s="98">
        <f t="shared" si="706"/>
        <v>132000</v>
      </c>
      <c r="S3543" s="77" t="str" cm="1">
        <f t="array" ref="S3543">_xlfn.IFS(R3543&gt;5000000,"Gold",R3543&gt;=500000,"Silver",R3543&gt;30000,"Bronze",TRUE,"Transactional")</f>
        <v>Bronze</v>
      </c>
      <c r="T3543" s="24" t="s">
        <v>54</v>
      </c>
      <c r="U3543" s="27" t="s">
        <v>84</v>
      </c>
      <c r="V3543" s="27"/>
      <c r="W3543" s="77" t="str">
        <f t="shared" si="705"/>
        <v>No</v>
      </c>
      <c r="X3543" s="77" t="str">
        <f>IFERROR(_xlfn.XLOOKUP(J3543&amp;"||"&amp;K3543,'Mapping Ref.'!$J$2:$J$538,'Mapping Ref.'!$K$2:$K$538),"")</f>
        <v>Childrens &amp; Adults</v>
      </c>
      <c r="Y3543" s="77" t="str" cm="1">
        <f t="array" ref="Y3543">_xlfn.IFS(R3543&gt;2000000,"For Publication",R3543&gt;100000,"PID",R3543&gt;30000,"RFQ",TRUE,"Transactional")</f>
        <v>PID</v>
      </c>
      <c r="Z3543" s="49" t="s">
        <v>2277</v>
      </c>
      <c r="AA3543" s="49">
        <v>12</v>
      </c>
      <c r="AB3543" s="49">
        <v>0</v>
      </c>
      <c r="AC3543" s="25">
        <v>45748</v>
      </c>
      <c r="AD3543" s="24" t="s">
        <v>58</v>
      </c>
      <c r="AE3543" s="24" t="s">
        <v>8426</v>
      </c>
      <c r="AF3543" s="49" t="s">
        <v>60</v>
      </c>
      <c r="AG3543" s="49" t="s">
        <v>60</v>
      </c>
      <c r="AH3543" s="49" t="s">
        <v>60</v>
      </c>
      <c r="AI3543" s="101"/>
      <c r="AJ3543" s="49" t="s">
        <v>59</v>
      </c>
      <c r="AK3543" s="50" t="s">
        <v>86</v>
      </c>
      <c r="AL3543" s="24" t="s">
        <v>70</v>
      </c>
      <c r="AM3543" s="49" t="s">
        <v>60</v>
      </c>
      <c r="AN3543" s="49" t="s">
        <v>59</v>
      </c>
      <c r="AO3543" s="49" t="s">
        <v>14139</v>
      </c>
      <c r="AP3543" s="49">
        <v>0</v>
      </c>
      <c r="AQ3543" s="50" t="s">
        <v>14087</v>
      </c>
      <c r="AR3543" s="101" t="s">
        <v>14211</v>
      </c>
      <c r="AS3543" s="89">
        <f t="shared" si="703"/>
        <v>11</v>
      </c>
      <c r="AT3543" s="24" t="s">
        <v>14214</v>
      </c>
    </row>
    <row r="3544" spans="1:46" x14ac:dyDescent="0.5">
      <c r="A3544" s="24" t="s">
        <v>14217</v>
      </c>
      <c r="B3544" s="24" t="s">
        <v>506</v>
      </c>
      <c r="C3544" s="24" t="s">
        <v>77</v>
      </c>
      <c r="D3544" s="56" t="s">
        <v>14208</v>
      </c>
      <c r="E3544" s="50" t="s">
        <v>14218</v>
      </c>
      <c r="F3544" s="77" t="str">
        <f t="shared" si="704"/>
        <v>LIBRA PARTNERSHIP LTD</v>
      </c>
      <c r="G3544" s="50" t="s">
        <v>14219</v>
      </c>
      <c r="H3544" s="50" t="s">
        <v>14087</v>
      </c>
      <c r="I3544" s="24"/>
      <c r="J3544" s="24" t="s">
        <v>66</v>
      </c>
      <c r="K3544" s="27" t="s">
        <v>1567</v>
      </c>
      <c r="L3544" s="25">
        <v>45748</v>
      </c>
      <c r="M3544" s="25">
        <v>46112</v>
      </c>
      <c r="N3544" s="81">
        <f t="shared" si="701"/>
        <v>46112</v>
      </c>
      <c r="O3544" s="77" t="str">
        <f t="shared" ca="1" si="702"/>
        <v>Expired</v>
      </c>
      <c r="P3544" s="77" t="str" cm="1">
        <f t="array" aca="1" ref="P3544" ca="1">_xlfn.IFS((N3544-TODAY())&gt;=547,"06 Expires over 18 months",(N3544-TODAY())&gt;=365,"05 Expires in 18 months",(N3544-TODAY())&gt;=183,"04 Expires in 12 months",(N3544-TODAY())&gt;=92,"03 Expires in 6 months",(N3544-TODAY())&gt;=31,"02 Expires in 3 months",(N3544-TODAY())&gt;=0,"01 Expires in 30 days",(N3544-TODAY())&gt;=-31,"01 Expired last 30 days",(N3544-TODAY())&gt;=-92,"02 Expired last 3 months",(N3544-TODAY())&gt;=-183,"03 Expired last 6 months",(N3544-TODAY())&gt;=-365,"04 Expired last 12 months",(N3544-TODAY())&gt;=-547,"05 Expired last 18 months",TRUE,"06 Expired over 18 months")</f>
        <v>03 Expired last 6 months</v>
      </c>
      <c r="Q3544" s="65">
        <v>27900</v>
      </c>
      <c r="R3544" s="98">
        <f t="shared" si="706"/>
        <v>27900</v>
      </c>
      <c r="S3544" s="77" t="str" cm="1">
        <f t="array" ref="S3544">_xlfn.IFS(R3544&gt;5000000,"Gold",R3544&gt;=500000,"Silver",R3544&gt;30000,"Bronze",TRUE,"Transactional")</f>
        <v>Transactional</v>
      </c>
      <c r="T3544" s="24" t="s">
        <v>54</v>
      </c>
      <c r="U3544" s="27" t="s">
        <v>84</v>
      </c>
      <c r="V3544" s="27"/>
      <c r="W3544" s="77" t="str">
        <f t="shared" si="705"/>
        <v>No</v>
      </c>
      <c r="X3544" s="77" t="str">
        <f>IFERROR(_xlfn.XLOOKUP(J3544&amp;"||"&amp;K3544,'Mapping Ref.'!$J$2:$J$538,'Mapping Ref.'!$K$2:$K$538),"")</f>
        <v>Childrens &amp; Adults</v>
      </c>
      <c r="Y3544" s="77" t="str" cm="1">
        <f t="array" ref="Y3544">_xlfn.IFS(R3544&gt;2000000,"For Publication",R3544&gt;100000,"PID",R3544&gt;30000,"RFQ",TRUE,"Transactional")</f>
        <v>Transactional</v>
      </c>
      <c r="Z3544" s="49" t="s">
        <v>2277</v>
      </c>
      <c r="AA3544" s="49">
        <v>12</v>
      </c>
      <c r="AB3544" s="49">
        <v>0</v>
      </c>
      <c r="AC3544" s="25">
        <v>45748</v>
      </c>
      <c r="AD3544" s="24" t="s">
        <v>58</v>
      </c>
      <c r="AE3544" s="24" t="s">
        <v>8426</v>
      </c>
      <c r="AF3544" s="49" t="s">
        <v>60</v>
      </c>
      <c r="AG3544" s="49" t="s">
        <v>60</v>
      </c>
      <c r="AH3544" s="49" t="s">
        <v>60</v>
      </c>
      <c r="AI3544" s="101"/>
      <c r="AJ3544" s="49" t="s">
        <v>59</v>
      </c>
      <c r="AK3544" s="50" t="s">
        <v>86</v>
      </c>
      <c r="AL3544" s="24" t="s">
        <v>70</v>
      </c>
      <c r="AM3544" s="49" t="s">
        <v>60</v>
      </c>
      <c r="AN3544" s="49" t="s">
        <v>59</v>
      </c>
      <c r="AO3544" s="49" t="s">
        <v>14139</v>
      </c>
      <c r="AP3544" s="49">
        <v>0</v>
      </c>
      <c r="AQ3544" s="50" t="s">
        <v>14087</v>
      </c>
      <c r="AR3544" s="101" t="s">
        <v>14211</v>
      </c>
      <c r="AS3544" s="89">
        <f t="shared" si="703"/>
        <v>11</v>
      </c>
      <c r="AT3544" s="24" t="s">
        <v>3399</v>
      </c>
    </row>
    <row r="3545" spans="1:46" x14ac:dyDescent="0.5">
      <c r="A3545" s="24" t="s">
        <v>14220</v>
      </c>
      <c r="B3545" s="24" t="s">
        <v>506</v>
      </c>
      <c r="C3545" s="24" t="s">
        <v>77</v>
      </c>
      <c r="D3545" s="56" t="s">
        <v>14208</v>
      </c>
      <c r="E3545" s="50" t="s">
        <v>14218</v>
      </c>
      <c r="F3545" s="77" t="str">
        <f t="shared" si="704"/>
        <v>LIVING OPTIONS DEVON</v>
      </c>
      <c r="G3545" s="50" t="s">
        <v>14221</v>
      </c>
      <c r="H3545" s="50" t="s">
        <v>14087</v>
      </c>
      <c r="I3545" s="24"/>
      <c r="J3545" s="24" t="s">
        <v>66</v>
      </c>
      <c r="K3545" s="27" t="s">
        <v>1567</v>
      </c>
      <c r="L3545" s="25">
        <v>45748</v>
      </c>
      <c r="M3545" s="25">
        <v>46112</v>
      </c>
      <c r="N3545" s="81">
        <f t="shared" ref="N3545:N3558" si="707">EDATE(M3545,AB3545)</f>
        <v>46112</v>
      </c>
      <c r="O3545" s="77" t="str">
        <f t="shared" ref="O3545:O3576" ca="1" si="708">IF(N3545&lt;TODAY(),"Expired","Live")</f>
        <v>Expired</v>
      </c>
      <c r="P3545" s="77" t="str" cm="1">
        <f t="array" aca="1" ref="P3545" ca="1">_xlfn.IFS((N3545-TODAY())&gt;=547,"06 Expires over 18 months",(N3545-TODAY())&gt;=365,"05 Expires in 18 months",(N3545-TODAY())&gt;=183,"04 Expires in 12 months",(N3545-TODAY())&gt;=92,"03 Expires in 6 months",(N3545-TODAY())&gt;=31,"02 Expires in 3 months",(N3545-TODAY())&gt;=0,"01 Expires in 30 days",(N3545-TODAY())&gt;=-31,"01 Expired last 30 days",(N3545-TODAY())&gt;=-92,"02 Expired last 3 months",(N3545-TODAY())&gt;=-183,"03 Expired last 6 months",(N3545-TODAY())&gt;=-365,"04 Expired last 12 months",(N3545-TODAY())&gt;=-547,"05 Expired last 18 months",TRUE,"06 Expired over 18 months")</f>
        <v>03 Expired last 6 months</v>
      </c>
      <c r="Q3545" s="65">
        <v>3600</v>
      </c>
      <c r="R3545" s="98">
        <f t="shared" si="706"/>
        <v>3600</v>
      </c>
      <c r="S3545" s="77" t="str" cm="1">
        <f t="array" ref="S3545">_xlfn.IFS(R3545&gt;5000000,"Gold",R3545&gt;=500000,"Silver",R3545&gt;30000,"Bronze",TRUE,"Transactional")</f>
        <v>Transactional</v>
      </c>
      <c r="T3545" s="24" t="s">
        <v>54</v>
      </c>
      <c r="U3545" s="27" t="s">
        <v>84</v>
      </c>
      <c r="V3545" s="27"/>
      <c r="W3545" s="77" t="str">
        <f t="shared" si="705"/>
        <v>No</v>
      </c>
      <c r="X3545" s="77" t="str">
        <f>IFERROR(_xlfn.XLOOKUP(J3545&amp;"||"&amp;K3545,'Mapping Ref.'!$J$2:$J$538,'Mapping Ref.'!$K$2:$K$538),"")</f>
        <v>Childrens &amp; Adults</v>
      </c>
      <c r="Y3545" s="77" t="str" cm="1">
        <f t="array" ref="Y3545">_xlfn.IFS(R3545&gt;2000000,"For Publication",R3545&gt;100000,"PID",R3545&gt;30000,"RFQ",TRUE,"Transactional")</f>
        <v>Transactional</v>
      </c>
      <c r="Z3545" s="49" t="s">
        <v>2277</v>
      </c>
      <c r="AA3545" s="49">
        <v>12</v>
      </c>
      <c r="AB3545" s="49">
        <v>0</v>
      </c>
      <c r="AC3545" s="25">
        <v>45748</v>
      </c>
      <c r="AD3545" s="24" t="s">
        <v>58</v>
      </c>
      <c r="AE3545" s="24" t="s">
        <v>8426</v>
      </c>
      <c r="AF3545" s="49" t="s">
        <v>60</v>
      </c>
      <c r="AG3545" s="49" t="s">
        <v>60</v>
      </c>
      <c r="AH3545" s="49" t="s">
        <v>60</v>
      </c>
      <c r="AI3545" s="101"/>
      <c r="AJ3545" s="49" t="s">
        <v>59</v>
      </c>
      <c r="AK3545" s="50" t="s">
        <v>86</v>
      </c>
      <c r="AL3545" s="24" t="s">
        <v>70</v>
      </c>
      <c r="AM3545" s="49" t="s">
        <v>60</v>
      </c>
      <c r="AN3545" s="49" t="s">
        <v>59</v>
      </c>
      <c r="AO3545" s="49" t="s">
        <v>14139</v>
      </c>
      <c r="AP3545" s="49">
        <v>0</v>
      </c>
      <c r="AQ3545" s="50" t="s">
        <v>14087</v>
      </c>
      <c r="AR3545" s="101" t="s">
        <v>14211</v>
      </c>
      <c r="AS3545" s="89">
        <f t="shared" ref="AS3545:AS3576" si="709">DATEDIF(L3545,N3545,"m")</f>
        <v>11</v>
      </c>
      <c r="AT3545" s="24" t="s">
        <v>7990</v>
      </c>
    </row>
    <row r="3546" spans="1:46" x14ac:dyDescent="0.5">
      <c r="A3546" s="24" t="s">
        <v>14222</v>
      </c>
      <c r="B3546" s="24" t="s">
        <v>506</v>
      </c>
      <c r="C3546" s="24"/>
      <c r="D3546" s="56" t="s">
        <v>14208</v>
      </c>
      <c r="E3546" s="50" t="s">
        <v>14218</v>
      </c>
      <c r="F3546" s="77" t="str">
        <f t="shared" si="704"/>
        <v>The Advocacy People</v>
      </c>
      <c r="G3546" s="50" t="s">
        <v>14085</v>
      </c>
      <c r="H3546" s="50" t="s">
        <v>14087</v>
      </c>
      <c r="I3546" s="24"/>
      <c r="J3546" s="24" t="s">
        <v>66</v>
      </c>
      <c r="K3546" s="27" t="s">
        <v>1567</v>
      </c>
      <c r="L3546" s="25">
        <v>45748</v>
      </c>
      <c r="M3546" s="25">
        <v>46112</v>
      </c>
      <c r="N3546" s="81">
        <f t="shared" si="707"/>
        <v>46112</v>
      </c>
      <c r="O3546" s="77" t="str">
        <f t="shared" ca="1" si="708"/>
        <v>Expired</v>
      </c>
      <c r="P3546" s="77" t="str" cm="1">
        <f t="array" aca="1" ref="P3546" ca="1">_xlfn.IFS((N3546-TODAY())&gt;=547,"06 Expires over 18 months",(N3546-TODAY())&gt;=365,"05 Expires in 18 months",(N3546-TODAY())&gt;=183,"04 Expires in 12 months",(N3546-TODAY())&gt;=92,"03 Expires in 6 months",(N3546-TODAY())&gt;=31,"02 Expires in 3 months",(N3546-TODAY())&gt;=0,"01 Expires in 30 days",(N3546-TODAY())&gt;=-31,"01 Expired last 30 days",(N3546-TODAY())&gt;=-92,"02 Expired last 3 months",(N3546-TODAY())&gt;=-183,"03 Expired last 6 months",(N3546-TODAY())&gt;=-365,"04 Expired last 12 months",(N3546-TODAY())&gt;=-547,"05 Expired last 18 months",TRUE,"06 Expired over 18 months")</f>
        <v>03 Expired last 6 months</v>
      </c>
      <c r="Q3546" s="65">
        <v>1200</v>
      </c>
      <c r="R3546" s="98">
        <f t="shared" si="706"/>
        <v>1200</v>
      </c>
      <c r="S3546" s="77" t="str" cm="1">
        <f t="array" ref="S3546">_xlfn.IFS(R3546&gt;5000000,"Gold",R3546&gt;=500000,"Silver",R3546&gt;30000,"Bronze",TRUE,"Transactional")</f>
        <v>Transactional</v>
      </c>
      <c r="T3546" s="24" t="s">
        <v>54</v>
      </c>
      <c r="U3546" s="27" t="s">
        <v>84</v>
      </c>
      <c r="V3546" s="27"/>
      <c r="W3546" s="77" t="str">
        <f t="shared" si="705"/>
        <v>No</v>
      </c>
      <c r="X3546" s="77" t="str">
        <f>IFERROR(_xlfn.XLOOKUP(J3546&amp;"||"&amp;K3546,'Mapping Ref.'!$J$2:$J$538,'Mapping Ref.'!$K$2:$K$538),"")</f>
        <v>Childrens &amp; Adults</v>
      </c>
      <c r="Y3546" s="77" t="str" cm="1">
        <f t="array" ref="Y3546">_xlfn.IFS(R3546&gt;2000000,"For Publication",R3546&gt;100000,"PID",R3546&gt;30000,"RFQ",TRUE,"Transactional")</f>
        <v>Transactional</v>
      </c>
      <c r="Z3546" s="49" t="s">
        <v>2277</v>
      </c>
      <c r="AA3546" s="49">
        <v>12</v>
      </c>
      <c r="AB3546" s="49">
        <v>0</v>
      </c>
      <c r="AC3546" s="25">
        <v>45748</v>
      </c>
      <c r="AD3546" s="24" t="s">
        <v>58</v>
      </c>
      <c r="AE3546" s="24" t="s">
        <v>8426</v>
      </c>
      <c r="AF3546" s="49" t="s">
        <v>60</v>
      </c>
      <c r="AG3546" s="49" t="s">
        <v>60</v>
      </c>
      <c r="AH3546" s="49" t="s">
        <v>60</v>
      </c>
      <c r="AI3546" s="101"/>
      <c r="AJ3546" s="49" t="s">
        <v>59</v>
      </c>
      <c r="AK3546" s="50" t="s">
        <v>86</v>
      </c>
      <c r="AL3546" s="24" t="s">
        <v>70</v>
      </c>
      <c r="AM3546" s="49" t="s">
        <v>60</v>
      </c>
      <c r="AN3546" s="49" t="s">
        <v>59</v>
      </c>
      <c r="AO3546" s="49" t="s">
        <v>14139</v>
      </c>
      <c r="AP3546" s="49">
        <v>0</v>
      </c>
      <c r="AQ3546" s="50" t="s">
        <v>14087</v>
      </c>
      <c r="AR3546" s="101" t="s">
        <v>14211</v>
      </c>
      <c r="AS3546" s="89">
        <f t="shared" si="709"/>
        <v>11</v>
      </c>
      <c r="AT3546" s="24"/>
    </row>
    <row r="3547" spans="1:46" x14ac:dyDescent="0.5">
      <c r="A3547" s="24" t="s">
        <v>14223</v>
      </c>
      <c r="B3547" s="24" t="s">
        <v>506</v>
      </c>
      <c r="C3547" s="24"/>
      <c r="D3547" s="24" t="s">
        <v>3669</v>
      </c>
      <c r="E3547" s="24" t="s">
        <v>14224</v>
      </c>
      <c r="F3547" s="77" t="str">
        <f t="shared" si="704"/>
        <v>Medequip Assistive Technology</v>
      </c>
      <c r="G3547" s="24" t="s">
        <v>14225</v>
      </c>
      <c r="H3547" s="24" t="s">
        <v>14157</v>
      </c>
      <c r="I3547" s="24" t="s">
        <v>14157</v>
      </c>
      <c r="J3547" s="24" t="s">
        <v>66</v>
      </c>
      <c r="K3547" s="27" t="s">
        <v>14226</v>
      </c>
      <c r="L3547" s="25">
        <v>45870</v>
      </c>
      <c r="M3547" s="25">
        <v>46599</v>
      </c>
      <c r="N3547" s="81">
        <f t="shared" si="707"/>
        <v>46965</v>
      </c>
      <c r="O3547" s="77" t="str">
        <f t="shared" ca="1" si="708"/>
        <v>Live</v>
      </c>
      <c r="P3547" s="77" t="str" cm="1">
        <f t="array" aca="1" ref="P3547" ca="1">_xlfn.IFS((N3547-TODAY())&gt;=547,"06 Expires over 18 months",(N3547-TODAY())&gt;=365,"05 Expires in 18 months",(N3547-TODAY())&gt;=183,"04 Expires in 12 months",(N3547-TODAY())&gt;=92,"03 Expires in 6 months",(N3547-TODAY())&gt;=31,"02 Expires in 3 months",(N3547-TODAY())&gt;=0,"01 Expires in 30 days",(N3547-TODAY())&gt;=-31,"01 Expired last 30 days",(N3547-TODAY())&gt;=-92,"02 Expired last 3 months",(N3547-TODAY())&gt;=-183,"03 Expired last 6 months",(N3547-TODAY())&gt;=-365,"04 Expired last 12 months",(N3547-TODAY())&gt;=-547,"05 Expired last 18 months",TRUE,"06 Expired over 18 months")</f>
        <v>06 Expires over 18 months</v>
      </c>
      <c r="Q3547" s="65">
        <v>10500000</v>
      </c>
      <c r="R3547" s="98">
        <f t="shared" si="706"/>
        <v>30625000</v>
      </c>
      <c r="S3547" s="77" t="str" cm="1">
        <f t="array" ref="S3547">_xlfn.IFS(R3547&gt;5000000,"Gold",R3547&gt;=500000,"Silver",R3547&gt;30000,"Bronze",TRUE,"Transactional")</f>
        <v>Gold</v>
      </c>
      <c r="T3547" s="24" t="s">
        <v>54</v>
      </c>
      <c r="U3547" s="27" t="s">
        <v>84</v>
      </c>
      <c r="V3547" s="27" t="s">
        <v>14227</v>
      </c>
      <c r="W3547" s="77" t="str">
        <f t="shared" si="705"/>
        <v>Yes</v>
      </c>
      <c r="X3547" s="77" t="str">
        <f>IFERROR(_xlfn.XLOOKUP(J3547&amp;"||"&amp;K3547,'Mapping Ref.'!$J$2:$J$538,'Mapping Ref.'!$K$2:$K$538),"")</f>
        <v>Childrens &amp; Adults</v>
      </c>
      <c r="Y3547" s="77" t="str" cm="1">
        <f t="array" ref="Y3547">_xlfn.IFS(R3547&gt;2000000,"For Publication",R3547&gt;100000,"PID",R3547&gt;30000,"RFQ",TRUE,"Transactional")</f>
        <v>For Publication</v>
      </c>
      <c r="Z3547" s="24" t="s">
        <v>8586</v>
      </c>
      <c r="AA3547" s="32">
        <v>24</v>
      </c>
      <c r="AB3547" s="24">
        <v>12</v>
      </c>
      <c r="AC3547" s="25">
        <v>45922</v>
      </c>
      <c r="AD3547" s="24" t="s">
        <v>58</v>
      </c>
      <c r="AE3547" s="24" t="s">
        <v>14228</v>
      </c>
      <c r="AF3547" s="24" t="s">
        <v>60</v>
      </c>
      <c r="AG3547" s="24" t="s">
        <v>60</v>
      </c>
      <c r="AH3547" s="24" t="s">
        <v>60</v>
      </c>
      <c r="AI3547" s="24"/>
      <c r="AJ3547" s="24" t="s">
        <v>59</v>
      </c>
      <c r="AK3547" s="24" t="s">
        <v>86</v>
      </c>
      <c r="AL3547" s="24" t="s">
        <v>1333</v>
      </c>
      <c r="AM3547" s="24" t="s">
        <v>60</v>
      </c>
      <c r="AN3547" s="24" t="s">
        <v>59</v>
      </c>
      <c r="AO3547" s="24">
        <v>0</v>
      </c>
      <c r="AP3547" s="24" t="s">
        <v>8552</v>
      </c>
      <c r="AQ3547" s="24"/>
      <c r="AR3547" s="24"/>
      <c r="AS3547" s="89">
        <f t="shared" si="709"/>
        <v>35</v>
      </c>
      <c r="AT3547" s="24" t="s">
        <v>14229</v>
      </c>
    </row>
    <row r="3548" spans="1:46" x14ac:dyDescent="0.5">
      <c r="A3548" s="24" t="s">
        <v>14230</v>
      </c>
      <c r="B3548" s="24" t="s">
        <v>506</v>
      </c>
      <c r="C3548" s="24" t="s">
        <v>77</v>
      </c>
      <c r="D3548" s="24" t="s">
        <v>801</v>
      </c>
      <c r="E3548" s="24" t="s">
        <v>14231</v>
      </c>
      <c r="F3548" s="77" t="str">
        <f t="shared" si="704"/>
        <v>LONDON BOROUGH OF LAMBETH</v>
      </c>
      <c r="G3548" s="24" t="s">
        <v>803</v>
      </c>
      <c r="H3548" s="24" t="s">
        <v>618</v>
      </c>
      <c r="I3548" s="24" t="s">
        <v>618</v>
      </c>
      <c r="J3548" s="24" t="s">
        <v>66</v>
      </c>
      <c r="K3548" s="27" t="s">
        <v>67</v>
      </c>
      <c r="L3548" s="25">
        <v>45748</v>
      </c>
      <c r="M3548" s="25">
        <v>46477</v>
      </c>
      <c r="N3548" s="81">
        <f t="shared" si="707"/>
        <v>47208</v>
      </c>
      <c r="O3548" s="77" t="str">
        <f t="shared" ca="1" si="708"/>
        <v>Live</v>
      </c>
      <c r="P3548" s="77" t="str" cm="1">
        <f t="array" aca="1" ref="P3548" ca="1">_xlfn.IFS((N3548-TODAY())&gt;=547,"06 Expires over 18 months",(N3548-TODAY())&gt;=365,"05 Expires in 18 months",(N3548-TODAY())&gt;=183,"04 Expires in 12 months",(N3548-TODAY())&gt;=92,"03 Expires in 6 months",(N3548-TODAY())&gt;=31,"02 Expires in 3 months",(N3548-TODAY())&gt;=0,"01 Expires in 30 days",(N3548-TODAY())&gt;=-31,"01 Expired last 30 days",(N3548-TODAY())&gt;=-92,"02 Expired last 3 months",(N3548-TODAY())&gt;=-183,"03 Expired last 6 months",(N3548-TODAY())&gt;=-365,"04 Expired last 12 months",(N3548-TODAY())&gt;=-547,"05 Expired last 18 months",TRUE,"06 Expired over 18 months")</f>
        <v>06 Expires over 18 months</v>
      </c>
      <c r="Q3548" s="65">
        <v>25707.15</v>
      </c>
      <c r="R3548" s="84">
        <f t="shared" si="706"/>
        <v>100686.33750000001</v>
      </c>
      <c r="S3548" s="77" t="str" cm="1">
        <f t="array" ref="S3548">_xlfn.IFS(R3548&gt;5000000,"Gold",R3548&gt;=500000,"Silver",R3548&gt;30000,"Bronze",TRUE,"Transactional")</f>
        <v>Bronze</v>
      </c>
      <c r="T3548" s="24" t="s">
        <v>122</v>
      </c>
      <c r="U3548" s="27" t="s">
        <v>162</v>
      </c>
      <c r="V3548" s="27" t="s">
        <v>70</v>
      </c>
      <c r="W3548" s="77" t="str">
        <f t="shared" si="705"/>
        <v>Yes</v>
      </c>
      <c r="X3548" s="77" t="str">
        <f>IFERROR(_xlfn.XLOOKUP(J3548&amp;"||"&amp;K3548,'Mapping Ref.'!$J$2:$J$538,'Mapping Ref.'!$K$2:$K$538),"")</f>
        <v>Childrens &amp; Adults</v>
      </c>
      <c r="Y3548" s="77" t="str" cm="1">
        <f t="array" ref="Y3548">_xlfn.IFS(R3548&gt;2000000,"For Publication",R3548&gt;100000,"PID",R3548&gt;30000,"RFQ",TRUE,"Transactional")</f>
        <v>PID</v>
      </c>
      <c r="Z3548" s="24" t="s">
        <v>8586</v>
      </c>
      <c r="AA3548" s="32">
        <v>12</v>
      </c>
      <c r="AB3548" s="24">
        <v>24</v>
      </c>
      <c r="AC3548" s="25">
        <v>43392</v>
      </c>
      <c r="AD3548" s="24" t="s">
        <v>58</v>
      </c>
      <c r="AE3548" s="24">
        <v>0</v>
      </c>
      <c r="AF3548" s="24" t="s">
        <v>59</v>
      </c>
      <c r="AG3548" s="24"/>
      <c r="AH3548" s="24" t="s">
        <v>60</v>
      </c>
      <c r="AI3548" s="24"/>
      <c r="AJ3548" s="24" t="s">
        <v>59</v>
      </c>
      <c r="AK3548" s="24"/>
      <c r="AL3548" s="24" t="s">
        <v>14199</v>
      </c>
      <c r="AM3548" s="24" t="s">
        <v>59</v>
      </c>
      <c r="AN3548" s="24"/>
      <c r="AO3548" s="24"/>
      <c r="AP3548" s="24" t="s">
        <v>59</v>
      </c>
      <c r="AQ3548" s="24"/>
      <c r="AR3548" s="24"/>
      <c r="AS3548" s="89">
        <f t="shared" si="709"/>
        <v>47</v>
      </c>
      <c r="AT3548" s="24" t="s">
        <v>804</v>
      </c>
    </row>
    <row r="3549" spans="1:46" x14ac:dyDescent="0.5">
      <c r="A3549" s="24" t="s">
        <v>14232</v>
      </c>
      <c r="B3549" s="24" t="s">
        <v>506</v>
      </c>
      <c r="C3549" s="24"/>
      <c r="D3549" s="24" t="s">
        <v>14233</v>
      </c>
      <c r="E3549" s="24" t="s">
        <v>14234</v>
      </c>
      <c r="F3549" s="77" t="str">
        <f t="shared" si="704"/>
        <v>Imperial College London</v>
      </c>
      <c r="G3549" s="24" t="s">
        <v>14235</v>
      </c>
      <c r="H3549" s="24" t="s">
        <v>10156</v>
      </c>
      <c r="I3549" s="24" t="s">
        <v>10156</v>
      </c>
      <c r="J3549" s="24" t="s">
        <v>66</v>
      </c>
      <c r="K3549" s="27" t="s">
        <v>67</v>
      </c>
      <c r="L3549" s="25">
        <v>45898</v>
      </c>
      <c r="M3549" s="25">
        <v>46326</v>
      </c>
      <c r="N3549" s="81">
        <f t="shared" si="707"/>
        <v>46326</v>
      </c>
      <c r="O3549" s="77" t="str">
        <f t="shared" ca="1" si="708"/>
        <v>Live</v>
      </c>
      <c r="P3549" s="77" t="str" cm="1">
        <f t="array" aca="1" ref="P3549" ca="1">_xlfn.IFS((N3549-TODAY())&gt;=547,"06 Expires over 18 months",(N3549-TODAY())&gt;=365,"05 Expires in 18 months",(N3549-TODAY())&gt;=183,"04 Expires in 12 months",(N3549-TODAY())&gt;=92,"03 Expires in 6 months",(N3549-TODAY())&gt;=31,"02 Expires in 3 months",(N3549-TODAY())&gt;=0,"01 Expires in 30 days",(N3549-TODAY())&gt;=-31,"01 Expired last 30 days",(N3549-TODAY())&gt;=-92,"02 Expired last 3 months",(N3549-TODAY())&gt;=-183,"03 Expired last 6 months",(N3549-TODAY())&gt;=-365,"04 Expired last 12 months",(N3549-TODAY())&gt;=-547,"05 Expired last 18 months",TRUE,"06 Expired over 18 months")</f>
        <v>02 Expires in 3 months</v>
      </c>
      <c r="Q3549" s="65">
        <v>25000</v>
      </c>
      <c r="R3549" s="84">
        <f t="shared" si="706"/>
        <v>29166.666666666668</v>
      </c>
      <c r="S3549" s="77" t="str" cm="1">
        <f t="array" ref="S3549">_xlfn.IFS(R3549&gt;5000000,"Gold",R3549&gt;=500000,"Silver",R3549&gt;30000,"Bronze",TRUE,"Transactional")</f>
        <v>Transactional</v>
      </c>
      <c r="T3549" s="24" t="s">
        <v>54</v>
      </c>
      <c r="U3549" s="27" t="s">
        <v>84</v>
      </c>
      <c r="V3549" s="27" t="s">
        <v>14236</v>
      </c>
      <c r="W3549" s="77" t="str">
        <f t="shared" si="705"/>
        <v>No</v>
      </c>
      <c r="X3549" s="77" t="str">
        <f>IFERROR(_xlfn.XLOOKUP(J3549&amp;"||"&amp;K3549,'Mapping Ref.'!$J$2:$J$538,'Mapping Ref.'!$K$2:$K$538),"")</f>
        <v>Childrens &amp; Adults</v>
      </c>
      <c r="Y3549" s="77" t="str" cm="1">
        <f t="array" ref="Y3549">_xlfn.IFS(R3549&gt;2000000,"For Publication",R3549&gt;100000,"PID",R3549&gt;30000,"RFQ",TRUE,"Transactional")</f>
        <v>Transactional</v>
      </c>
      <c r="Z3549" s="24" t="s">
        <v>14237</v>
      </c>
      <c r="AA3549" s="32">
        <v>14</v>
      </c>
      <c r="AB3549" s="24">
        <v>0</v>
      </c>
      <c r="AC3549" s="25">
        <v>45924</v>
      </c>
      <c r="AD3549" s="24" t="s">
        <v>58</v>
      </c>
      <c r="AE3549" s="24" t="s">
        <v>14238</v>
      </c>
      <c r="AF3549" s="24" t="s">
        <v>60</v>
      </c>
      <c r="AG3549" s="24" t="s">
        <v>60</v>
      </c>
      <c r="AH3549" s="24" t="s">
        <v>60</v>
      </c>
      <c r="AI3549" s="24"/>
      <c r="AJ3549" s="24"/>
      <c r="AK3549" s="24" t="s">
        <v>12354</v>
      </c>
      <c r="AL3549" s="24" t="s">
        <v>14239</v>
      </c>
      <c r="AM3549" s="24" t="s">
        <v>60</v>
      </c>
      <c r="AN3549" s="24" t="s">
        <v>59</v>
      </c>
      <c r="AO3549" s="24">
        <v>0</v>
      </c>
      <c r="AP3549" s="24" t="s">
        <v>8552</v>
      </c>
      <c r="AQ3549" s="24"/>
      <c r="AR3549" s="24"/>
      <c r="AS3549" s="89">
        <f t="shared" si="709"/>
        <v>14</v>
      </c>
      <c r="AT3549" s="24" t="s">
        <v>14235</v>
      </c>
    </row>
    <row r="3550" spans="1:46" x14ac:dyDescent="0.5">
      <c r="A3550" s="24" t="s">
        <v>14240</v>
      </c>
      <c r="B3550" s="24" t="s">
        <v>506</v>
      </c>
      <c r="C3550" s="24"/>
      <c r="D3550" s="24" t="s">
        <v>14241</v>
      </c>
      <c r="E3550" s="24" t="s">
        <v>14242</v>
      </c>
      <c r="F3550" s="77" t="str">
        <f t="shared" si="704"/>
        <v>Foodbank (Ealing)</v>
      </c>
      <c r="G3550" s="24" t="s">
        <v>14243</v>
      </c>
      <c r="H3550" s="24" t="s">
        <v>3739</v>
      </c>
      <c r="I3550" s="24" t="s">
        <v>3739</v>
      </c>
      <c r="J3550" s="24" t="s">
        <v>52</v>
      </c>
      <c r="K3550" s="27" t="s">
        <v>827</v>
      </c>
      <c r="L3550" s="25">
        <v>45665</v>
      </c>
      <c r="M3550" s="25">
        <v>46112</v>
      </c>
      <c r="N3550" s="81">
        <f t="shared" si="707"/>
        <v>46112</v>
      </c>
      <c r="O3550" s="77" t="str">
        <f t="shared" ca="1" si="708"/>
        <v>Expired</v>
      </c>
      <c r="P3550" s="77" t="str" cm="1">
        <f t="array" aca="1" ref="P3550" ca="1">_xlfn.IFS((N3550-TODAY())&gt;=547,"06 Expires over 18 months",(N3550-TODAY())&gt;=365,"05 Expires in 18 months",(N3550-TODAY())&gt;=183,"04 Expires in 12 months",(N3550-TODAY())&gt;=92,"03 Expires in 6 months",(N3550-TODAY())&gt;=31,"02 Expires in 3 months",(N3550-TODAY())&gt;=0,"01 Expires in 30 days",(N3550-TODAY())&gt;=-31,"01 Expired last 30 days",(N3550-TODAY())&gt;=-92,"02 Expired last 3 months",(N3550-TODAY())&gt;=-183,"03 Expired last 6 months",(N3550-TODAY())&gt;=-365,"04 Expired last 12 months",(N3550-TODAY())&gt;=-547,"05 Expired last 18 months",TRUE,"06 Expired over 18 months")</f>
        <v>03 Expired last 6 months</v>
      </c>
      <c r="Q3550" s="65">
        <v>35100</v>
      </c>
      <c r="R3550" s="84">
        <f t="shared" si="706"/>
        <v>40950</v>
      </c>
      <c r="S3550" s="77" t="str" cm="1">
        <f t="array" ref="S3550">_xlfn.IFS(R3550&gt;5000000,"Gold",R3550&gt;=500000,"Silver",R3550&gt;30000,"Bronze",TRUE,"Transactional")</f>
        <v>Bronze</v>
      </c>
      <c r="T3550" s="24" t="s">
        <v>68</v>
      </c>
      <c r="U3550" s="27" t="s">
        <v>84</v>
      </c>
      <c r="V3550" s="27" t="s">
        <v>68</v>
      </c>
      <c r="W3550" s="77" t="str">
        <f t="shared" si="705"/>
        <v>No</v>
      </c>
      <c r="X3550" s="77" t="str">
        <f>IFERROR(_xlfn.XLOOKUP(J3550&amp;"||"&amp;K3550,'Mapping Ref.'!$J$2:$J$538,'Mapping Ref.'!$K$2:$K$538),"")</f>
        <v>Corporate</v>
      </c>
      <c r="Y3550" s="77" t="str" cm="1">
        <f t="array" ref="Y3550">_xlfn.IFS(R3550&gt;2000000,"For Publication",R3550&gt;100000,"PID",R3550&gt;30000,"RFQ",TRUE,"Transactional")</f>
        <v>RFQ</v>
      </c>
      <c r="Z3550" s="24" t="s">
        <v>14244</v>
      </c>
      <c r="AA3550" s="32">
        <v>12</v>
      </c>
      <c r="AB3550" s="24">
        <v>0</v>
      </c>
      <c r="AC3550" s="25">
        <v>45938</v>
      </c>
      <c r="AD3550" s="24" t="s">
        <v>58</v>
      </c>
      <c r="AE3550" s="24" t="s">
        <v>14245</v>
      </c>
      <c r="AF3550" s="24" t="s">
        <v>59</v>
      </c>
      <c r="AG3550" s="24" t="s">
        <v>59</v>
      </c>
      <c r="AH3550" s="24" t="s">
        <v>59</v>
      </c>
      <c r="AI3550" s="24"/>
      <c r="AJ3550" s="24"/>
      <c r="AK3550" s="24" t="s">
        <v>12354</v>
      </c>
      <c r="AL3550" s="24" t="s">
        <v>14246</v>
      </c>
      <c r="AM3550" s="24" t="s">
        <v>60</v>
      </c>
      <c r="AN3550" s="24" t="s">
        <v>59</v>
      </c>
      <c r="AO3550" s="24">
        <v>0</v>
      </c>
      <c r="AP3550" s="24" t="s">
        <v>8552</v>
      </c>
      <c r="AQ3550" s="24"/>
      <c r="AR3550" s="24"/>
      <c r="AS3550" s="89">
        <f t="shared" si="709"/>
        <v>14</v>
      </c>
      <c r="AT3550" s="24" t="s">
        <v>14247</v>
      </c>
    </row>
    <row r="3551" spans="1:46" x14ac:dyDescent="0.5">
      <c r="A3551" s="24" t="s">
        <v>14248</v>
      </c>
      <c r="B3551" s="24"/>
      <c r="C3551" s="24"/>
      <c r="D3551" s="24" t="s">
        <v>14249</v>
      </c>
      <c r="E3551" s="24" t="s">
        <v>4892</v>
      </c>
      <c r="F3551" s="77" t="str">
        <f t="shared" si="704"/>
        <v>Access UK</v>
      </c>
      <c r="G3551" s="25" t="s">
        <v>14250</v>
      </c>
      <c r="H3551" s="24" t="s">
        <v>1312</v>
      </c>
      <c r="I3551" s="24" t="s">
        <v>14251</v>
      </c>
      <c r="J3551" s="24" t="s">
        <v>1312</v>
      </c>
      <c r="K3551" s="24" t="s">
        <v>1109</v>
      </c>
      <c r="L3551" s="25">
        <v>44567</v>
      </c>
      <c r="M3551" s="25">
        <v>45077</v>
      </c>
      <c r="N3551" s="81">
        <f t="shared" si="707"/>
        <v>46356</v>
      </c>
      <c r="O3551" s="77" t="str">
        <f t="shared" ca="1" si="708"/>
        <v>Live</v>
      </c>
      <c r="P3551" s="77" t="str" cm="1">
        <f t="array" aca="1" ref="P3551" ca="1">_xlfn.IFS((N3551-TODAY())&gt;=547,"06 Expires over 18 months",(N3551-TODAY())&gt;=365,"05 Expires in 18 months",(N3551-TODAY())&gt;=183,"04 Expires in 12 months",(N3551-TODAY())&gt;=92,"03 Expires in 6 months",(N3551-TODAY())&gt;=31,"02 Expires in 3 months",(N3551-TODAY())&gt;=0,"01 Expires in 30 days",(N3551-TODAY())&gt;=-31,"01 Expired last 30 days",(N3551-TODAY())&gt;=-92,"02 Expired last 3 months",(N3551-TODAY())&gt;=-183,"03 Expired last 6 months",(N3551-TODAY())&gt;=-365,"04 Expired last 12 months",(N3551-TODAY())&gt;=-547,"05 Expired last 18 months",TRUE,"06 Expired over 18 months")</f>
        <v>03 Expires in 6 months</v>
      </c>
      <c r="Q3551" s="65">
        <v>370000</v>
      </c>
      <c r="R3551" s="84">
        <f t="shared" si="706"/>
        <v>1788333.3333333333</v>
      </c>
      <c r="S3551" s="77" t="str" cm="1">
        <f t="array" ref="S3551">_xlfn.IFS(R3551&gt;5000000,"Gold",R3551&gt;=500000,"Silver",R3551&gt;30000,"Bronze",TRUE,"Transactional")</f>
        <v>Silver</v>
      </c>
      <c r="T3551" s="24"/>
      <c r="U3551" s="27"/>
      <c r="V3551" s="27"/>
      <c r="W3551" s="77" t="str">
        <f t="shared" si="705"/>
        <v>Yes</v>
      </c>
      <c r="X3551" s="77" t="str">
        <f>IFERROR(_xlfn.XLOOKUP(J3551&amp;"||"&amp;K3551,'Mapping Ref.'!$J$2:$J$538,'Mapping Ref.'!$K$2:$K$538),"")</f>
        <v>Corporate</v>
      </c>
      <c r="Y3551" s="77" t="str" cm="1">
        <f t="array" ref="Y3551">_xlfn.IFS(R3551&gt;2000000,"For Publication",R3551&gt;100000,"PID",R3551&gt;30000,"RFQ",TRUE,"Transactional")</f>
        <v>PID</v>
      </c>
      <c r="Z3551" s="24"/>
      <c r="AA3551" s="32">
        <v>24</v>
      </c>
      <c r="AB3551" s="24">
        <v>42</v>
      </c>
      <c r="AC3551" s="25">
        <v>45938</v>
      </c>
      <c r="AD3551" s="24" t="s">
        <v>58</v>
      </c>
      <c r="AE3551" s="24"/>
      <c r="AF3551" s="24"/>
      <c r="AG3551" s="24"/>
      <c r="AH3551" s="24"/>
      <c r="AI3551" s="24"/>
      <c r="AJ3551" s="24"/>
      <c r="AK3551" s="24"/>
      <c r="AL3551" s="24"/>
      <c r="AM3551" s="24"/>
      <c r="AN3551" s="24"/>
      <c r="AO3551" s="24"/>
      <c r="AP3551" s="24"/>
      <c r="AQ3551" s="24"/>
      <c r="AR3551" s="24"/>
      <c r="AS3551" s="89">
        <f t="shared" si="709"/>
        <v>58</v>
      </c>
      <c r="AT3551" s="24"/>
    </row>
    <row r="3552" spans="1:46" x14ac:dyDescent="0.5">
      <c r="A3552" s="24" t="s">
        <v>14252</v>
      </c>
      <c r="B3552" s="24" t="s">
        <v>506</v>
      </c>
      <c r="C3552" s="24" t="s">
        <v>77</v>
      </c>
      <c r="D3552" s="28" t="s">
        <v>14253</v>
      </c>
      <c r="E3552" s="28" t="s">
        <v>14254</v>
      </c>
      <c r="F3552" s="77" t="str">
        <f t="shared" si="704"/>
        <v>FOUNDATION FOR WOMENS HEALTH RESEARCH &amp; DEVELOPMENT (FORWARD)</v>
      </c>
      <c r="G3552" s="28" t="s">
        <v>14255</v>
      </c>
      <c r="H3552" s="28" t="s">
        <v>904</v>
      </c>
      <c r="I3552" s="24" t="s">
        <v>14251</v>
      </c>
      <c r="J3552" s="24" t="s">
        <v>66</v>
      </c>
      <c r="K3552" s="27" t="s">
        <v>67</v>
      </c>
      <c r="L3552" s="25">
        <v>44166</v>
      </c>
      <c r="M3552" s="25">
        <v>46173</v>
      </c>
      <c r="N3552" s="81">
        <f t="shared" si="707"/>
        <v>46173</v>
      </c>
      <c r="O3552" s="77" t="str">
        <f t="shared" ca="1" si="708"/>
        <v>Expired</v>
      </c>
      <c r="P3552" s="77" t="str" cm="1">
        <f t="array" aca="1" ref="P3552" ca="1">_xlfn.IFS((N3552-TODAY())&gt;=547,"06 Expires over 18 months",(N3552-TODAY())&gt;=365,"05 Expires in 18 months",(N3552-TODAY())&gt;=183,"04 Expires in 12 months",(N3552-TODAY())&gt;=92,"03 Expires in 6 months",(N3552-TODAY())&gt;=31,"02 Expires in 3 months",(N3552-TODAY())&gt;=0,"01 Expires in 30 days",(N3552-TODAY())&gt;=-31,"01 Expired last 30 days",(N3552-TODAY())&gt;=-92,"02 Expired last 3 months",(N3552-TODAY())&gt;=-183,"03 Expired last 6 months",(N3552-TODAY())&gt;=-365,"04 Expired last 12 months",(N3552-TODAY())&gt;=-547,"05 Expired last 18 months",TRUE,"06 Expired over 18 months")</f>
        <v>02 Expired last 3 months</v>
      </c>
      <c r="Q3552" s="71">
        <v>39000</v>
      </c>
      <c r="R3552" s="84">
        <f t="shared" si="706"/>
        <v>211250</v>
      </c>
      <c r="S3552" s="77" t="str" cm="1">
        <f t="array" ref="S3552">_xlfn.IFS(R3552&gt;5000000,"Gold",R3552&gt;=500000,"Silver",R3552&gt;30000,"Bronze",TRUE,"Transactional")</f>
        <v>Bronze</v>
      </c>
      <c r="T3552" s="24" t="s">
        <v>54</v>
      </c>
      <c r="U3552" s="27" t="s">
        <v>162</v>
      </c>
      <c r="V3552" s="27" t="s">
        <v>163</v>
      </c>
      <c r="W3552" s="77" t="str">
        <f t="shared" si="705"/>
        <v>No</v>
      </c>
      <c r="X3552" s="77" t="str">
        <f>IFERROR(_xlfn.XLOOKUP(J3552&amp;"||"&amp;K3552,'Mapping Ref.'!$J$2:$J$538,'Mapping Ref.'!$K$2:$K$538),"")</f>
        <v>Childrens &amp; Adults</v>
      </c>
      <c r="Y3552" s="77" t="str" cm="1">
        <f t="array" ref="Y3552">_xlfn.IFS(R3552&gt;2000000,"For Publication",R3552&gt;100000,"PID",R3552&gt;30000,"RFQ",TRUE,"Transactional")</f>
        <v>PID</v>
      </c>
      <c r="Z3552" s="28" t="s">
        <v>8586</v>
      </c>
      <c r="AA3552" s="51">
        <v>60</v>
      </c>
      <c r="AB3552" s="28">
        <v>0</v>
      </c>
      <c r="AC3552" s="25">
        <v>45938</v>
      </c>
      <c r="AD3552" s="24" t="s">
        <v>58</v>
      </c>
      <c r="AE3552" s="28" t="s">
        <v>1721</v>
      </c>
      <c r="AF3552" s="28" t="s">
        <v>60</v>
      </c>
      <c r="AG3552" s="28" t="s">
        <v>59</v>
      </c>
      <c r="AH3552" s="28" t="s">
        <v>59</v>
      </c>
      <c r="AI3552" s="28">
        <v>292403</v>
      </c>
      <c r="AJ3552" s="28" t="s">
        <v>60</v>
      </c>
      <c r="AK3552" s="28"/>
      <c r="AL3552" s="28" t="s">
        <v>68</v>
      </c>
      <c r="AM3552" s="28" t="s">
        <v>59</v>
      </c>
      <c r="AN3552" s="28"/>
      <c r="AO3552" s="28"/>
      <c r="AP3552" s="28" t="s">
        <v>2370</v>
      </c>
      <c r="AQ3552" s="28" t="s">
        <v>14256</v>
      </c>
      <c r="AR3552" s="40" t="s">
        <v>14257</v>
      </c>
      <c r="AS3552" s="89">
        <f t="shared" si="709"/>
        <v>65</v>
      </c>
      <c r="AT3552" s="24" t="s">
        <v>14258</v>
      </c>
    </row>
    <row r="3553" spans="1:46" x14ac:dyDescent="0.5">
      <c r="A3553" s="24" t="s">
        <v>14259</v>
      </c>
      <c r="B3553" s="24" t="s">
        <v>506</v>
      </c>
      <c r="C3553" s="24"/>
      <c r="D3553" s="24" t="s">
        <v>14260</v>
      </c>
      <c r="E3553" s="24" t="s">
        <v>8856</v>
      </c>
      <c r="F3553" s="77" t="str">
        <f t="shared" si="704"/>
        <v>Hammersmith, Fulham, Ealing &amp; Hounslow Mind</v>
      </c>
      <c r="G3553" s="25" t="s">
        <v>14261</v>
      </c>
      <c r="H3553" s="24" t="s">
        <v>745</v>
      </c>
      <c r="I3553" s="24" t="s">
        <v>14251</v>
      </c>
      <c r="J3553" s="24" t="s">
        <v>66</v>
      </c>
      <c r="K3553" s="24" t="s">
        <v>83</v>
      </c>
      <c r="L3553" s="25">
        <v>45664</v>
      </c>
      <c r="M3553" s="25">
        <v>46905</v>
      </c>
      <c r="N3553" s="81">
        <f t="shared" si="707"/>
        <v>47635</v>
      </c>
      <c r="O3553" s="77" t="str">
        <f t="shared" ca="1" si="708"/>
        <v>Live</v>
      </c>
      <c r="P3553" s="77" t="str" cm="1">
        <f t="array" aca="1" ref="P3553" ca="1">_xlfn.IFS((N3553-TODAY())&gt;=547,"06 Expires over 18 months",(N3553-TODAY())&gt;=365,"05 Expires in 18 months",(N3553-TODAY())&gt;=183,"04 Expires in 12 months",(N3553-TODAY())&gt;=92,"03 Expires in 6 months",(N3553-TODAY())&gt;=31,"02 Expires in 3 months",(N3553-TODAY())&gt;=0,"01 Expires in 30 days",(N3553-TODAY())&gt;=-31,"01 Expired last 30 days",(N3553-TODAY())&gt;=-92,"02 Expired last 3 months",(N3553-TODAY())&gt;=-183,"03 Expired last 6 months",(N3553-TODAY())&gt;=-365,"04 Expired last 12 months",(N3553-TODAY())&gt;=-547,"05 Expired last 18 months",TRUE,"06 Expired over 18 months")</f>
        <v>06 Expires over 18 months</v>
      </c>
      <c r="Q3553" s="65">
        <v>74620</v>
      </c>
      <c r="R3553" s="84">
        <f t="shared" si="706"/>
        <v>397973.33333333331</v>
      </c>
      <c r="S3553" s="77" t="str" cm="1">
        <f t="array" ref="S3553">_xlfn.IFS(R3553&gt;5000000,"Gold",R3553&gt;=500000,"Silver",R3553&gt;30000,"Bronze",TRUE,"Transactional")</f>
        <v>Bronze</v>
      </c>
      <c r="T3553" s="24"/>
      <c r="U3553" s="27"/>
      <c r="V3553" s="27"/>
      <c r="W3553" s="77" t="str">
        <f t="shared" si="705"/>
        <v>Yes</v>
      </c>
      <c r="X3553" s="77" t="str">
        <f>IFERROR(_xlfn.XLOOKUP(J3553&amp;"||"&amp;K3553,'Mapping Ref.'!$J$2:$J$538,'Mapping Ref.'!$K$2:$K$538),"")</f>
        <v>Childrens &amp; Adults</v>
      </c>
      <c r="Y3553" s="77" t="str" cm="1">
        <f t="array" ref="Y3553">_xlfn.IFS(R3553&gt;2000000,"For Publication",R3553&gt;100000,"PID",R3553&gt;30000,"RFQ",TRUE,"Transactional")</f>
        <v>PID</v>
      </c>
      <c r="Z3553" s="24" t="s">
        <v>14262</v>
      </c>
      <c r="AA3553" s="32">
        <v>48</v>
      </c>
      <c r="AB3553" s="24">
        <v>24</v>
      </c>
      <c r="AC3553" s="25">
        <v>45938</v>
      </c>
      <c r="AD3553" s="24" t="s">
        <v>58</v>
      </c>
      <c r="AE3553" s="24"/>
      <c r="AF3553" s="24" t="s">
        <v>60</v>
      </c>
      <c r="AG3553" s="24" t="s">
        <v>59</v>
      </c>
      <c r="AH3553" s="24" t="s">
        <v>59</v>
      </c>
      <c r="AI3553" s="24"/>
      <c r="AJ3553" s="24"/>
      <c r="AK3553" s="24"/>
      <c r="AL3553" s="24"/>
      <c r="AM3553" s="24"/>
      <c r="AN3553" s="24"/>
      <c r="AO3553" s="24"/>
      <c r="AP3553" s="24"/>
      <c r="AQ3553" s="24"/>
      <c r="AR3553" s="24"/>
      <c r="AS3553" s="89">
        <f t="shared" si="709"/>
        <v>64</v>
      </c>
      <c r="AT3553" s="24"/>
    </row>
    <row r="3554" spans="1:46" x14ac:dyDescent="0.5">
      <c r="A3554" s="24" t="s">
        <v>14263</v>
      </c>
      <c r="B3554" s="24"/>
      <c r="C3554" s="24"/>
      <c r="D3554" s="28" t="s">
        <v>8387</v>
      </c>
      <c r="E3554" s="28" t="s">
        <v>8387</v>
      </c>
      <c r="F3554" s="77" t="str">
        <f t="shared" si="704"/>
        <v>LONDON NORTH WEST HEALTHCARE NHS TRUST</v>
      </c>
      <c r="G3554" s="28" t="s">
        <v>14264</v>
      </c>
      <c r="H3554" s="28" t="s">
        <v>618</v>
      </c>
      <c r="I3554" s="24" t="s">
        <v>14251</v>
      </c>
      <c r="J3554" s="24" t="s">
        <v>66</v>
      </c>
      <c r="K3554" s="27" t="s">
        <v>67</v>
      </c>
      <c r="L3554" s="25">
        <v>42948</v>
      </c>
      <c r="M3554" s="25">
        <v>44774</v>
      </c>
      <c r="N3554" s="81">
        <f t="shared" si="707"/>
        <v>46235</v>
      </c>
      <c r="O3554" s="77" t="str">
        <f t="shared" ca="1" si="708"/>
        <v>Expired</v>
      </c>
      <c r="P3554" s="77" t="str" cm="1">
        <f t="array" aca="1" ref="P3554" ca="1">_xlfn.IFS((N3554-TODAY())&gt;=547,"06 Expires over 18 months",(N3554-TODAY())&gt;=365,"05 Expires in 18 months",(N3554-TODAY())&gt;=183,"04 Expires in 12 months",(N3554-TODAY())&gt;=92,"03 Expires in 6 months",(N3554-TODAY())&gt;=31,"02 Expires in 3 months",(N3554-TODAY())&gt;=0,"01 Expires in 30 days",(N3554-TODAY())&gt;=-31,"01 Expired last 30 days",(N3554-TODAY())&gt;=-92,"02 Expired last 3 months",(N3554-TODAY())&gt;=-183,"03 Expired last 6 months",(N3554-TODAY())&gt;=-365,"04 Expired last 12 months",(N3554-TODAY())&gt;=-547,"05 Expired last 18 months",TRUE,"06 Expired over 18 months")</f>
        <v>01 Expired last 30 days</v>
      </c>
      <c r="Q3554" s="71">
        <v>2037125</v>
      </c>
      <c r="R3554" s="84">
        <f t="shared" si="706"/>
        <v>18334125</v>
      </c>
      <c r="S3554" s="77" t="str" cm="1">
        <f t="array" ref="S3554">_xlfn.IFS(R3554&gt;5000000,"Gold",R3554&gt;=500000,"Silver",R3554&gt;30000,"Bronze",TRUE,"Transactional")</f>
        <v>Gold</v>
      </c>
      <c r="T3554" s="24"/>
      <c r="U3554" s="27"/>
      <c r="V3554" s="27"/>
      <c r="W3554" s="77" t="str">
        <f t="shared" si="705"/>
        <v>Yes</v>
      </c>
      <c r="X3554" s="77" t="str">
        <f>IFERROR(_xlfn.XLOOKUP(J3554&amp;"||"&amp;K3554,'Mapping Ref.'!$J$2:$J$538,'Mapping Ref.'!$K$2:$K$538),"")</f>
        <v>Childrens &amp; Adults</v>
      </c>
      <c r="Y3554" s="77" t="str" cm="1">
        <f t="array" ref="Y3554">_xlfn.IFS(R3554&gt;2000000,"For Publication",R3554&gt;100000,"PID",R3554&gt;30000,"RFQ",TRUE,"Transactional")</f>
        <v>For Publication</v>
      </c>
      <c r="Z3554" s="24"/>
      <c r="AA3554" s="32">
        <v>60</v>
      </c>
      <c r="AB3554" s="24">
        <v>48</v>
      </c>
      <c r="AC3554" s="25">
        <v>45938</v>
      </c>
      <c r="AD3554" s="24" t="s">
        <v>58</v>
      </c>
      <c r="AE3554" s="24"/>
      <c r="AF3554" s="24"/>
      <c r="AG3554" s="24"/>
      <c r="AH3554" s="24"/>
      <c r="AI3554" s="24"/>
      <c r="AJ3554" s="24"/>
      <c r="AK3554" s="24"/>
      <c r="AL3554" s="24"/>
      <c r="AM3554" s="24"/>
      <c r="AN3554" s="24"/>
      <c r="AO3554" s="24"/>
      <c r="AP3554" s="24"/>
      <c r="AQ3554" s="24"/>
      <c r="AR3554" s="24"/>
      <c r="AS3554" s="89">
        <f t="shared" si="709"/>
        <v>108</v>
      </c>
      <c r="AT3554" s="24" t="s">
        <v>483</v>
      </c>
    </row>
    <row r="3555" spans="1:46" x14ac:dyDescent="0.5">
      <c r="A3555" s="24" t="s">
        <v>14265</v>
      </c>
      <c r="B3555" s="24" t="s">
        <v>506</v>
      </c>
      <c r="C3555" s="24"/>
      <c r="D3555" s="101" t="s">
        <v>14266</v>
      </c>
      <c r="E3555" s="101" t="s">
        <v>14266</v>
      </c>
      <c r="F3555" s="77" t="str">
        <f t="shared" si="704"/>
        <v>The Shaw Trust</v>
      </c>
      <c r="G3555" s="24" t="s">
        <v>14267</v>
      </c>
      <c r="H3555" s="24" t="s">
        <v>1311</v>
      </c>
      <c r="I3555" s="24" t="s">
        <v>14251</v>
      </c>
      <c r="J3555" s="24" t="s">
        <v>1312</v>
      </c>
      <c r="K3555" s="24" t="s">
        <v>1109</v>
      </c>
      <c r="L3555" s="25">
        <v>45748</v>
      </c>
      <c r="M3555" s="25">
        <v>46843</v>
      </c>
      <c r="N3555" s="81">
        <f t="shared" si="707"/>
        <v>49399</v>
      </c>
      <c r="O3555" s="77" t="str">
        <f t="shared" ca="1" si="708"/>
        <v>Live</v>
      </c>
      <c r="P3555" s="77" t="str" cm="1">
        <f t="array" aca="1" ref="P3555" ca="1">_xlfn.IFS((N3555-TODAY())&gt;=547,"06 Expires over 18 months",(N3555-TODAY())&gt;=365,"05 Expires in 18 months",(N3555-TODAY())&gt;=183,"04 Expires in 12 months",(N3555-TODAY())&gt;=92,"03 Expires in 6 months",(N3555-TODAY())&gt;=31,"02 Expires in 3 months",(N3555-TODAY())&gt;=0,"01 Expires in 30 days",(N3555-TODAY())&gt;=-31,"01 Expired last 30 days",(N3555-TODAY())&gt;=-92,"02 Expired last 3 months",(N3555-TODAY())&gt;=-183,"03 Expired last 6 months",(N3555-TODAY())&gt;=-365,"04 Expired last 12 months",(N3555-TODAY())&gt;=-547,"05 Expired last 18 months",TRUE,"06 Expired over 18 months")</f>
        <v>06 Expires over 18 months</v>
      </c>
      <c r="Q3555" s="65">
        <v>6480000</v>
      </c>
      <c r="R3555" s="84">
        <f t="shared" si="706"/>
        <v>64260000</v>
      </c>
      <c r="S3555" s="77" t="str" cm="1">
        <f t="array" ref="S3555">_xlfn.IFS(R3555&gt;5000000,"Gold",R3555&gt;=500000,"Silver",R3555&gt;30000,"Bronze",TRUE,"Transactional")</f>
        <v>Gold</v>
      </c>
      <c r="T3555" s="24"/>
      <c r="U3555" s="27"/>
      <c r="V3555" s="27"/>
      <c r="W3555" s="77" t="str">
        <f t="shared" si="705"/>
        <v>Yes</v>
      </c>
      <c r="X3555" s="77" t="str">
        <f>IFERROR(_xlfn.XLOOKUP(J3555&amp;"||"&amp;K3555,'Mapping Ref.'!$J$2:$J$538,'Mapping Ref.'!$K$2:$K$538),"")</f>
        <v>Corporate</v>
      </c>
      <c r="Y3555" s="77" t="str" cm="1">
        <f t="array" ref="Y3555">_xlfn.IFS(R3555&gt;2000000,"For Publication",R3555&gt;100000,"PID",R3555&gt;30000,"RFQ",TRUE,"Transactional")</f>
        <v>For Publication</v>
      </c>
      <c r="Z3555" s="24" t="s">
        <v>14268</v>
      </c>
      <c r="AA3555" s="32">
        <v>36</v>
      </c>
      <c r="AB3555" s="24">
        <v>84</v>
      </c>
      <c r="AC3555" s="25">
        <v>45910</v>
      </c>
      <c r="AD3555" s="24" t="s">
        <v>58</v>
      </c>
      <c r="AE3555" s="24"/>
      <c r="AF3555" s="24"/>
      <c r="AG3555" s="24"/>
      <c r="AH3555" s="24"/>
      <c r="AI3555" s="24"/>
      <c r="AJ3555" s="24"/>
      <c r="AK3555" s="24"/>
      <c r="AL3555" s="24" t="s">
        <v>1333</v>
      </c>
      <c r="AM3555" s="24"/>
      <c r="AN3555" s="24"/>
      <c r="AO3555" s="24"/>
      <c r="AP3555" s="24"/>
      <c r="AQ3555" s="24"/>
      <c r="AR3555" s="24"/>
      <c r="AS3555" s="89">
        <f t="shared" si="709"/>
        <v>119</v>
      </c>
      <c r="AT3555" s="24"/>
    </row>
    <row r="3556" spans="1:46" x14ac:dyDescent="0.5">
      <c r="A3556" s="24" t="s">
        <v>14269</v>
      </c>
      <c r="B3556" s="24" t="s">
        <v>340</v>
      </c>
      <c r="C3556" s="24" t="s">
        <v>77</v>
      </c>
      <c r="D3556" s="28" t="s">
        <v>14253</v>
      </c>
      <c r="E3556" s="28" t="s">
        <v>14254</v>
      </c>
      <c r="F3556" s="77" t="str">
        <f t="shared" si="704"/>
        <v>FOUNDATION FOR WOMENS HEALTH RESEARCH &amp; DEVELOPMENT (FORWARD)</v>
      </c>
      <c r="G3556" s="28" t="s">
        <v>14255</v>
      </c>
      <c r="H3556" s="28" t="s">
        <v>904</v>
      </c>
      <c r="I3556" s="24" t="s">
        <v>6241</v>
      </c>
      <c r="J3556" s="24" t="s">
        <v>66</v>
      </c>
      <c r="K3556" s="27" t="s">
        <v>14270</v>
      </c>
      <c r="L3556" s="25">
        <v>45663</v>
      </c>
      <c r="M3556" s="25">
        <v>46173</v>
      </c>
      <c r="N3556" s="81">
        <f t="shared" si="707"/>
        <v>46173</v>
      </c>
      <c r="O3556" s="77" t="str">
        <f t="shared" ca="1" si="708"/>
        <v>Expired</v>
      </c>
      <c r="P3556" s="77" t="str" cm="1">
        <f t="array" aca="1" ref="P3556" ca="1">_xlfn.IFS((N3556-TODAY())&gt;=547,"06 Expires over 18 months",(N3556-TODAY())&gt;=365,"05 Expires in 18 months",(N3556-TODAY())&gt;=183,"04 Expires in 12 months",(N3556-TODAY())&gt;=92,"03 Expires in 6 months",(N3556-TODAY())&gt;=31,"02 Expires in 3 months",(N3556-TODAY())&gt;=0,"01 Expires in 30 days",(N3556-TODAY())&gt;=-31,"01 Expired last 30 days",(N3556-TODAY())&gt;=-92,"02 Expired last 3 months",(N3556-TODAY())&gt;=-183,"03 Expired last 6 months",(N3556-TODAY())&gt;=-365,"04 Expired last 12 months",(N3556-TODAY())&gt;=-547,"05 Expired last 18 months",TRUE,"06 Expired over 18 months")</f>
        <v>02 Expired last 3 months</v>
      </c>
      <c r="Q3556" s="71">
        <v>39000</v>
      </c>
      <c r="R3556" s="84">
        <f t="shared" si="706"/>
        <v>52000</v>
      </c>
      <c r="S3556" s="77" t="str" cm="1">
        <f t="array" ref="S3556">_xlfn.IFS(R3556&gt;5000000,"Gold",R3556&gt;=500000,"Silver",R3556&gt;30000,"Bronze",TRUE,"Transactional")</f>
        <v>Bronze</v>
      </c>
      <c r="T3556" s="24" t="s">
        <v>54</v>
      </c>
      <c r="U3556" s="27" t="s">
        <v>162</v>
      </c>
      <c r="V3556" s="27" t="s">
        <v>163</v>
      </c>
      <c r="W3556" s="77" t="str">
        <f t="shared" si="705"/>
        <v>No</v>
      </c>
      <c r="X3556" s="77" t="str">
        <f>IFERROR(_xlfn.XLOOKUP(J3556&amp;"||"&amp;K3556,'Mapping Ref.'!$J$2:$J$538,'Mapping Ref.'!$K$2:$K$538),"")</f>
        <v>Childrens &amp; Adults</v>
      </c>
      <c r="Y3556" s="77" t="str" cm="1">
        <f t="array" ref="Y3556">_xlfn.IFS(R3556&gt;2000000,"For Publication",R3556&gt;100000,"PID",R3556&gt;30000,"RFQ",TRUE,"Transactional")</f>
        <v>RFQ</v>
      </c>
      <c r="Z3556" s="28" t="s">
        <v>8586</v>
      </c>
      <c r="AA3556" s="51">
        <v>12</v>
      </c>
      <c r="AB3556" s="28">
        <v>0</v>
      </c>
      <c r="AC3556" s="25">
        <v>45778</v>
      </c>
      <c r="AD3556" s="24" t="s">
        <v>58</v>
      </c>
      <c r="AE3556" s="28" t="s">
        <v>1721</v>
      </c>
      <c r="AF3556" s="28" t="s">
        <v>60</v>
      </c>
      <c r="AG3556" s="28" t="s">
        <v>59</v>
      </c>
      <c r="AH3556" s="28" t="s">
        <v>59</v>
      </c>
      <c r="AI3556" s="28">
        <v>292403</v>
      </c>
      <c r="AJ3556" s="28" t="s">
        <v>60</v>
      </c>
      <c r="AK3556" s="28"/>
      <c r="AL3556" s="28" t="s">
        <v>68</v>
      </c>
      <c r="AM3556" s="28" t="s">
        <v>59</v>
      </c>
      <c r="AN3556" s="28"/>
      <c r="AO3556" s="28"/>
      <c r="AP3556" s="28" t="s">
        <v>14271</v>
      </c>
      <c r="AQ3556" s="28" t="s">
        <v>14256</v>
      </c>
      <c r="AR3556" s="40" t="s">
        <v>14257</v>
      </c>
      <c r="AS3556" s="89">
        <f t="shared" si="709"/>
        <v>16</v>
      </c>
      <c r="AT3556" s="24" t="s">
        <v>14258</v>
      </c>
    </row>
    <row r="3557" spans="1:46" x14ac:dyDescent="0.5">
      <c r="A3557" s="24" t="s">
        <v>14272</v>
      </c>
      <c r="B3557" s="24"/>
      <c r="C3557" s="24" t="s">
        <v>77</v>
      </c>
      <c r="D3557" s="24" t="s">
        <v>14273</v>
      </c>
      <c r="E3557" s="24" t="s">
        <v>14274</v>
      </c>
      <c r="F3557" s="77" t="str">
        <f t="shared" si="704"/>
        <v>M P BUILDING LTD</v>
      </c>
      <c r="G3557" s="24" t="s">
        <v>767</v>
      </c>
      <c r="H3557" s="24" t="s">
        <v>768</v>
      </c>
      <c r="I3557" s="24"/>
      <c r="J3557" s="24" t="s">
        <v>190</v>
      </c>
      <c r="K3557" s="24" t="s">
        <v>9208</v>
      </c>
      <c r="L3557" s="25">
        <v>45134</v>
      </c>
      <c r="M3557" s="25">
        <v>45591</v>
      </c>
      <c r="N3557" s="81">
        <f t="shared" si="707"/>
        <v>45591</v>
      </c>
      <c r="O3557" s="77" t="str">
        <f t="shared" ca="1" si="708"/>
        <v>Expired</v>
      </c>
      <c r="P3557" s="77" t="str" cm="1">
        <f t="array" aca="1" ref="P3557" ca="1">_xlfn.IFS((N3557-TODAY())&gt;=547,"06 Expires over 18 months",(N3557-TODAY())&gt;=365,"05 Expires in 18 months",(N3557-TODAY())&gt;=183,"04 Expires in 12 months",(N3557-TODAY())&gt;=92,"03 Expires in 6 months",(N3557-TODAY())&gt;=31,"02 Expires in 3 months",(N3557-TODAY())&gt;=0,"01 Expires in 30 days",(N3557-TODAY())&gt;=-31,"01 Expired last 30 days",(N3557-TODAY())&gt;=-92,"02 Expired last 3 months",(N3557-TODAY())&gt;=-183,"03 Expired last 6 months",(N3557-TODAY())&gt;=-365,"04 Expired last 12 months",(N3557-TODAY())&gt;=-547,"05 Expired last 18 months",TRUE,"06 Expired over 18 months")</f>
        <v>06 Expired over 18 months</v>
      </c>
      <c r="Q3557" s="65">
        <v>900000</v>
      </c>
      <c r="R3557" s="84">
        <f t="shared" si="706"/>
        <v>1050000</v>
      </c>
      <c r="S3557" s="77" t="str" cm="1">
        <f t="array" ref="S3557">_xlfn.IFS(R3557&gt;5000000,"Gold",R3557&gt;=500000,"Silver",R3557&gt;30000,"Bronze",TRUE,"Transactional")</f>
        <v>Silver</v>
      </c>
      <c r="T3557" s="24" t="s">
        <v>122</v>
      </c>
      <c r="U3557" s="101" t="s">
        <v>366</v>
      </c>
      <c r="V3557" s="101" t="s">
        <v>770</v>
      </c>
      <c r="W3557" s="77" t="str">
        <f t="shared" si="705"/>
        <v>No</v>
      </c>
      <c r="X3557" s="77" t="str">
        <f>IFERROR(_xlfn.XLOOKUP(J3557&amp;"||"&amp;K3557,'Mapping Ref.'!$J$2:$J$538,'Mapping Ref.'!$K$2:$K$538),"")</f>
        <v>Construction &amp; Estates</v>
      </c>
      <c r="Y3557" s="77" t="str" cm="1">
        <f t="array" ref="Y3557">_xlfn.IFS(R3557&gt;2000000,"For Publication",R3557&gt;100000,"PID",R3557&gt;30000,"RFQ",TRUE,"Transactional")</f>
        <v>PID</v>
      </c>
      <c r="Z3557" s="24"/>
      <c r="AA3557" s="32">
        <v>15.233333333333301</v>
      </c>
      <c r="AB3557" s="24">
        <v>0</v>
      </c>
      <c r="AC3557" s="25">
        <v>45455</v>
      </c>
      <c r="AD3557" s="24" t="s">
        <v>102</v>
      </c>
      <c r="AE3557" s="24"/>
      <c r="AF3557" s="24"/>
      <c r="AG3557" s="24"/>
      <c r="AH3557" s="24"/>
      <c r="AI3557" s="24"/>
      <c r="AJ3557" s="24"/>
      <c r="AK3557" s="24"/>
      <c r="AL3557" s="24"/>
      <c r="AM3557" s="24"/>
      <c r="AN3557" s="24"/>
      <c r="AO3557" s="24"/>
      <c r="AP3557" s="24"/>
      <c r="AQ3557" s="24"/>
      <c r="AR3557" s="24"/>
      <c r="AS3557" s="89">
        <f t="shared" si="709"/>
        <v>14</v>
      </c>
      <c r="AT3557" s="24" t="s">
        <v>771</v>
      </c>
    </row>
    <row r="3558" spans="1:46" x14ac:dyDescent="0.5">
      <c r="A3558" s="24" t="s">
        <v>14275</v>
      </c>
      <c r="B3558" s="24"/>
      <c r="C3558" s="24" t="s">
        <v>77</v>
      </c>
      <c r="D3558" s="24" t="s">
        <v>14276</v>
      </c>
      <c r="E3558" s="24" t="s">
        <v>14277</v>
      </c>
      <c r="F3558" s="77" t="str">
        <f t="shared" si="704"/>
        <v>SOUTHERN COUNTIES ROOFING CONTRACTORS LTD</v>
      </c>
      <c r="G3558" s="24" t="s">
        <v>9387</v>
      </c>
      <c r="H3558" s="24" t="s">
        <v>768</v>
      </c>
      <c r="I3558" s="24"/>
      <c r="J3558" s="24" t="s">
        <v>190</v>
      </c>
      <c r="K3558" s="24" t="s">
        <v>9208</v>
      </c>
      <c r="L3558" s="25">
        <v>44729</v>
      </c>
      <c r="M3558" s="25">
        <v>45563</v>
      </c>
      <c r="N3558" s="81">
        <f t="shared" si="707"/>
        <v>45563</v>
      </c>
      <c r="O3558" s="77" t="str">
        <f t="shared" ca="1" si="708"/>
        <v>Expired</v>
      </c>
      <c r="P3558" s="77" t="str" cm="1">
        <f t="array" aca="1" ref="P3558" ca="1">_xlfn.IFS((N3558-TODAY())&gt;=547,"06 Expires over 18 months",(N3558-TODAY())&gt;=365,"05 Expires in 18 months",(N3558-TODAY())&gt;=183,"04 Expires in 12 months",(N3558-TODAY())&gt;=92,"03 Expires in 6 months",(N3558-TODAY())&gt;=31,"02 Expires in 3 months",(N3558-TODAY())&gt;=0,"01 Expires in 30 days",(N3558-TODAY())&gt;=-31,"01 Expired last 30 days",(N3558-TODAY())&gt;=-92,"02 Expired last 3 months",(N3558-TODAY())&gt;=-183,"03 Expired last 6 months",(N3558-TODAY())&gt;=-365,"04 Expired last 12 months",(N3558-TODAY())&gt;=-547,"05 Expired last 18 months",TRUE,"06 Expired over 18 months")</f>
        <v>06 Expired over 18 months</v>
      </c>
      <c r="Q3558" s="65">
        <v>240707</v>
      </c>
      <c r="R3558" s="84">
        <f t="shared" si="706"/>
        <v>541590.75</v>
      </c>
      <c r="S3558" s="77" t="str" cm="1">
        <f t="array" ref="S3558">_xlfn.IFS(R3558&gt;5000000,"Gold",R3558&gt;=500000,"Silver",R3558&gt;30000,"Bronze",TRUE,"Transactional")</f>
        <v>Silver</v>
      </c>
      <c r="T3558" s="24" t="s">
        <v>122</v>
      </c>
      <c r="U3558" s="101" t="s">
        <v>123</v>
      </c>
      <c r="V3558" s="101" t="s">
        <v>124</v>
      </c>
      <c r="W3558" s="77" t="str">
        <f t="shared" si="705"/>
        <v>No</v>
      </c>
      <c r="X3558" s="77" t="str">
        <f>IFERROR(_xlfn.XLOOKUP(J3558&amp;"||"&amp;K3558,'Mapping Ref.'!$J$2:$J$538,'Mapping Ref.'!$K$2:$K$538),"")</f>
        <v>Construction &amp; Estates</v>
      </c>
      <c r="Y3558" s="77" t="str" cm="1">
        <f t="array" ref="Y3558">_xlfn.IFS(R3558&gt;2000000,"For Publication",R3558&gt;100000,"PID",R3558&gt;30000,"RFQ",TRUE,"Transactional")</f>
        <v>PID</v>
      </c>
      <c r="Z3558" s="24"/>
      <c r="AA3558" s="32">
        <v>27.8</v>
      </c>
      <c r="AB3558" s="24">
        <v>0</v>
      </c>
      <c r="AC3558" s="25">
        <v>45455</v>
      </c>
      <c r="AD3558" s="24" t="s">
        <v>102</v>
      </c>
      <c r="AE3558" s="24"/>
      <c r="AF3558" s="24"/>
      <c r="AG3558" s="24"/>
      <c r="AH3558" s="24"/>
      <c r="AI3558" s="24"/>
      <c r="AJ3558" s="24"/>
      <c r="AK3558" s="24"/>
      <c r="AL3558" s="24"/>
      <c r="AM3558" s="24"/>
      <c r="AN3558" s="24"/>
      <c r="AO3558" s="24"/>
      <c r="AP3558" s="24"/>
      <c r="AQ3558" s="24"/>
      <c r="AR3558" s="24"/>
      <c r="AS3558" s="89">
        <f t="shared" si="709"/>
        <v>27</v>
      </c>
      <c r="AT3558" s="24" t="s">
        <v>9389</v>
      </c>
    </row>
    <row r="3559" spans="1:46" x14ac:dyDescent="0.5">
      <c r="A3559" s="24" t="s">
        <v>14278</v>
      </c>
      <c r="B3559" s="24" t="s">
        <v>506</v>
      </c>
      <c r="C3559" s="24" t="s">
        <v>77</v>
      </c>
      <c r="D3559" s="27" t="s">
        <v>14279</v>
      </c>
      <c r="E3559" s="27" t="s">
        <v>14280</v>
      </c>
      <c r="F3559" s="77" t="str">
        <f t="shared" si="704"/>
        <v>JUMPSEC LIMITED</v>
      </c>
      <c r="G3559" s="27" t="s">
        <v>1010</v>
      </c>
      <c r="H3559" s="24"/>
      <c r="I3559" s="24"/>
      <c r="J3559" s="24" t="s">
        <v>52</v>
      </c>
      <c r="K3559" s="27" t="s">
        <v>1281</v>
      </c>
      <c r="L3559" s="25">
        <v>44986</v>
      </c>
      <c r="M3559" s="25">
        <v>46081</v>
      </c>
      <c r="N3559" s="81">
        <v>46081</v>
      </c>
      <c r="O3559" s="77" t="str">
        <f t="shared" ca="1" si="708"/>
        <v>Expired</v>
      </c>
      <c r="P3559" s="77" t="str" cm="1">
        <f t="array" aca="1" ref="P3559" ca="1">_xlfn.IFS((N3559-TODAY())&gt;=547,"06 Expires over 18 months",(N3559-TODAY())&gt;=365,"05 Expires in 18 months",(N3559-TODAY())&gt;=183,"04 Expires in 12 months",(N3559-TODAY())&gt;=92,"03 Expires in 6 months",(N3559-TODAY())&gt;=31,"02 Expires in 3 months",(N3559-TODAY())&gt;=0,"01 Expires in 30 days",(N3559-TODAY())&gt;=-31,"01 Expired last 30 days",(N3559-TODAY())&gt;=-92,"02 Expired last 3 months",(N3559-TODAY())&gt;=-183,"03 Expired last 6 months",(N3559-TODAY())&gt;=-365,"04 Expired last 12 months",(N3559-TODAY())&gt;=-547,"05 Expired last 18 months",TRUE,"06 Expired over 18 months")</f>
        <v>03 Expired last 6 months</v>
      </c>
      <c r="Q3559" s="104"/>
      <c r="R3559" s="84">
        <v>0</v>
      </c>
      <c r="S3559" s="77" t="str" cm="1">
        <f t="array" ref="S3559">_xlfn.IFS(R3559&gt;5000000,"Gold",R3559&gt;=500000,"Silver",R3559&gt;30000,"Bronze",TRUE,"Transactional")</f>
        <v>Transactional</v>
      </c>
      <c r="T3559" s="24" t="s">
        <v>54</v>
      </c>
      <c r="U3559" s="101" t="s">
        <v>116</v>
      </c>
      <c r="V3559" s="101" t="s">
        <v>70</v>
      </c>
      <c r="W3559" s="77" t="str">
        <f t="shared" ref="W3559:W3568" si="710">IF(N(AB3559)&gt;0,"Yes","No")</f>
        <v>No</v>
      </c>
      <c r="X3559" s="77" t="str">
        <f>IFERROR(_xlfn.XLOOKUP(J3559&amp;"||"&amp;K3559,'Mapping Ref.'!$J$2:$J$538,'Mapping Ref.'!$K$2:$K$538),"")</f>
        <v>ICT</v>
      </c>
      <c r="Y3559" s="77" t="str" cm="1">
        <f t="array" ref="Y3559">_xlfn.IFS(R3559&gt;2000000,"For Publication",R3559&gt;100000,"PID",R3559&gt;30000,"RFQ",TRUE,"Transactional")</f>
        <v>Transactional</v>
      </c>
      <c r="Z3559" s="24"/>
      <c r="AA3559" s="32"/>
      <c r="AB3559" s="24"/>
      <c r="AC3559" s="25">
        <v>45715</v>
      </c>
      <c r="AD3559" s="24" t="s">
        <v>58</v>
      </c>
      <c r="AE3559" s="24"/>
      <c r="AF3559" s="24"/>
      <c r="AG3559" s="24"/>
      <c r="AH3559" s="24"/>
      <c r="AI3559" s="24"/>
      <c r="AJ3559" s="24"/>
      <c r="AK3559" s="24"/>
      <c r="AL3559" s="24"/>
      <c r="AM3559" s="24"/>
      <c r="AN3559" s="24"/>
      <c r="AO3559" s="24"/>
      <c r="AP3559" s="24"/>
      <c r="AQ3559" s="24"/>
      <c r="AR3559" s="27" t="s">
        <v>14281</v>
      </c>
      <c r="AS3559" s="89">
        <f t="shared" si="709"/>
        <v>35</v>
      </c>
      <c r="AT3559" s="27" t="s">
        <v>1012</v>
      </c>
    </row>
    <row r="3560" spans="1:46" x14ac:dyDescent="0.5">
      <c r="A3560" s="24" t="s">
        <v>14282</v>
      </c>
      <c r="B3560" s="24"/>
      <c r="C3560" s="24"/>
      <c r="D3560" s="27" t="s">
        <v>14283</v>
      </c>
      <c r="E3560" s="27" t="s">
        <v>14284</v>
      </c>
      <c r="F3560" s="77" t="str">
        <f t="shared" si="704"/>
        <v>LANDMARK INFORMATION GROUP LTD</v>
      </c>
      <c r="G3560" s="27" t="s">
        <v>14285</v>
      </c>
      <c r="H3560" s="24"/>
      <c r="I3560" s="24"/>
      <c r="J3560" s="31" t="s">
        <v>321</v>
      </c>
      <c r="K3560" s="27" t="s">
        <v>14286</v>
      </c>
      <c r="L3560" s="25">
        <v>45379</v>
      </c>
      <c r="M3560" s="25">
        <v>45743</v>
      </c>
      <c r="N3560" s="81">
        <v>45743</v>
      </c>
      <c r="O3560" s="77" t="str">
        <f t="shared" ca="1" si="708"/>
        <v>Expired</v>
      </c>
      <c r="P3560" s="77" t="str" cm="1">
        <f t="array" aca="1" ref="P3560" ca="1">_xlfn.IFS((N3560-TODAY())&gt;=547,"06 Expires over 18 months",(N3560-TODAY())&gt;=365,"05 Expires in 18 months",(N3560-TODAY())&gt;=183,"04 Expires in 12 months",(N3560-TODAY())&gt;=92,"03 Expires in 6 months",(N3560-TODAY())&gt;=31,"02 Expires in 3 months",(N3560-TODAY())&gt;=0,"01 Expires in 30 days",(N3560-TODAY())&gt;=-31,"01 Expired last 30 days",(N3560-TODAY())&gt;=-92,"02 Expired last 3 months",(N3560-TODAY())&gt;=-183,"03 Expired last 6 months",(N3560-TODAY())&gt;=-365,"04 Expired last 12 months",(N3560-TODAY())&gt;=-547,"05 Expired last 18 months",TRUE,"06 Expired over 18 months")</f>
        <v>05 Expired last 18 months</v>
      </c>
      <c r="Q3560" s="104"/>
      <c r="R3560" s="84">
        <v>0</v>
      </c>
      <c r="S3560" s="77" t="str" cm="1">
        <f t="array" ref="S3560">_xlfn.IFS(R3560&gt;5000000,"Gold",R3560&gt;=500000,"Silver",R3560&gt;30000,"Bronze",TRUE,"Transactional")</f>
        <v>Transactional</v>
      </c>
      <c r="T3560" s="24" t="s">
        <v>54</v>
      </c>
      <c r="U3560" s="101" t="s">
        <v>237</v>
      </c>
      <c r="V3560" s="101" t="s">
        <v>940</v>
      </c>
      <c r="W3560" s="77" t="str">
        <f t="shared" si="710"/>
        <v>No</v>
      </c>
      <c r="X3560" s="77" t="str">
        <f>IFERROR(_xlfn.XLOOKUP(J3560&amp;"||"&amp;K3560,'Mapping Ref.'!$J$2:$J$538,'Mapping Ref.'!$K$2:$K$538),"")</f>
        <v>Corporate</v>
      </c>
      <c r="Y3560" s="77" t="str" cm="1">
        <f t="array" ref="Y3560">_xlfn.IFS(R3560&gt;2000000,"For Publication",R3560&gt;100000,"PID",R3560&gt;30000,"RFQ",TRUE,"Transactional")</f>
        <v>Transactional</v>
      </c>
      <c r="Z3560" s="24"/>
      <c r="AA3560" s="32"/>
      <c r="AB3560" s="24"/>
      <c r="AC3560" s="25">
        <v>45715</v>
      </c>
      <c r="AD3560" s="24" t="s">
        <v>58</v>
      </c>
      <c r="AE3560" s="24"/>
      <c r="AF3560" s="24"/>
      <c r="AG3560" s="24"/>
      <c r="AH3560" s="24"/>
      <c r="AI3560" s="24"/>
      <c r="AJ3560" s="24"/>
      <c r="AK3560" s="24"/>
      <c r="AL3560" s="24"/>
      <c r="AM3560" s="24"/>
      <c r="AN3560" s="24"/>
      <c r="AO3560" s="24"/>
      <c r="AP3560" s="24"/>
      <c r="AQ3560" s="24"/>
      <c r="AR3560" s="24"/>
      <c r="AS3560" s="89">
        <f t="shared" si="709"/>
        <v>11</v>
      </c>
      <c r="AT3560" s="27" t="s">
        <v>14287</v>
      </c>
    </row>
    <row r="3561" spans="1:46" x14ac:dyDescent="0.5">
      <c r="A3561" s="24" t="s">
        <v>14288</v>
      </c>
      <c r="B3561" s="24"/>
      <c r="C3561" s="24" t="s">
        <v>77</v>
      </c>
      <c r="D3561" s="27" t="s">
        <v>14289</v>
      </c>
      <c r="E3561" s="27" t="s">
        <v>14290</v>
      </c>
      <c r="F3561" s="77" t="str">
        <f t="shared" si="704"/>
        <v>LOOKING LOCAL LTD</v>
      </c>
      <c r="G3561" s="27" t="s">
        <v>6845</v>
      </c>
      <c r="H3561" s="24"/>
      <c r="I3561" s="24"/>
      <c r="J3561" s="24" t="s">
        <v>52</v>
      </c>
      <c r="K3561" s="27" t="s">
        <v>11269</v>
      </c>
      <c r="L3561" s="25">
        <v>45658</v>
      </c>
      <c r="M3561" s="25">
        <v>46022</v>
      </c>
      <c r="N3561" s="81">
        <v>46022</v>
      </c>
      <c r="O3561" s="77" t="str">
        <f t="shared" ca="1" si="708"/>
        <v>Expired</v>
      </c>
      <c r="P3561" s="77" t="str" cm="1">
        <f t="array" aca="1" ref="P3561" ca="1">_xlfn.IFS((N3561-TODAY())&gt;=547,"06 Expires over 18 months",(N3561-TODAY())&gt;=365,"05 Expires in 18 months",(N3561-TODAY())&gt;=183,"04 Expires in 12 months",(N3561-TODAY())&gt;=92,"03 Expires in 6 months",(N3561-TODAY())&gt;=31,"02 Expires in 3 months",(N3561-TODAY())&gt;=0,"01 Expires in 30 days",(N3561-TODAY())&gt;=-31,"01 Expired last 30 days",(N3561-TODAY())&gt;=-92,"02 Expired last 3 months",(N3561-TODAY())&gt;=-183,"03 Expired last 6 months",(N3561-TODAY())&gt;=-365,"04 Expired last 12 months",(N3561-TODAY())&gt;=-547,"05 Expired last 18 months",TRUE,"06 Expired over 18 months")</f>
        <v>04 Expired last 12 months</v>
      </c>
      <c r="Q3561" s="104"/>
      <c r="R3561" s="84">
        <v>0</v>
      </c>
      <c r="S3561" s="77" t="str" cm="1">
        <f t="array" ref="S3561">_xlfn.IFS(R3561&gt;5000000,"Gold",R3561&gt;=500000,"Silver",R3561&gt;30000,"Bronze",TRUE,"Transactional")</f>
        <v>Transactional</v>
      </c>
      <c r="T3561" s="24" t="s">
        <v>54</v>
      </c>
      <c r="U3561" s="101" t="s">
        <v>455</v>
      </c>
      <c r="V3561" s="101" t="s">
        <v>1457</v>
      </c>
      <c r="W3561" s="77" t="str">
        <f t="shared" si="710"/>
        <v>No</v>
      </c>
      <c r="X3561" s="77" t="str">
        <f>IFERROR(_xlfn.XLOOKUP(J3561&amp;"||"&amp;K3561,'Mapping Ref.'!$J$2:$J$538,'Mapping Ref.'!$K$2:$K$538),"")</f>
        <v>Corporate</v>
      </c>
      <c r="Y3561" s="77" t="str" cm="1">
        <f t="array" ref="Y3561">_xlfn.IFS(R3561&gt;2000000,"For Publication",R3561&gt;100000,"PID",R3561&gt;30000,"RFQ",TRUE,"Transactional")</f>
        <v>Transactional</v>
      </c>
      <c r="Z3561" s="24"/>
      <c r="AA3561" s="32"/>
      <c r="AB3561" s="24"/>
      <c r="AC3561" s="25">
        <v>45715</v>
      </c>
      <c r="AD3561" s="24" t="s">
        <v>58</v>
      </c>
      <c r="AE3561" s="24"/>
      <c r="AF3561" s="24"/>
      <c r="AG3561" s="24"/>
      <c r="AH3561" s="24"/>
      <c r="AI3561" s="24"/>
      <c r="AJ3561" s="24"/>
      <c r="AK3561" s="24"/>
      <c r="AL3561" s="24"/>
      <c r="AM3561" s="24"/>
      <c r="AN3561" s="24"/>
      <c r="AO3561" s="24"/>
      <c r="AP3561" s="24"/>
      <c r="AQ3561" s="24"/>
      <c r="AR3561" s="27" t="s">
        <v>14291</v>
      </c>
      <c r="AS3561" s="89">
        <f t="shared" si="709"/>
        <v>11</v>
      </c>
      <c r="AT3561" s="27" t="s">
        <v>6847</v>
      </c>
    </row>
    <row r="3562" spans="1:46" x14ac:dyDescent="0.5">
      <c r="A3562" s="24" t="s">
        <v>14292</v>
      </c>
      <c r="B3562" s="24"/>
      <c r="C3562" s="24"/>
      <c r="D3562" s="27" t="s">
        <v>14293</v>
      </c>
      <c r="E3562" s="41" t="s">
        <v>14294</v>
      </c>
      <c r="F3562" s="77" t="str">
        <f t="shared" si="704"/>
        <v>KOGITAS (MCPC) LIMITED</v>
      </c>
      <c r="G3562" s="27" t="s">
        <v>14295</v>
      </c>
      <c r="H3562" s="24"/>
      <c r="I3562" s="24"/>
      <c r="J3562" s="31" t="s">
        <v>321</v>
      </c>
      <c r="K3562" s="27" t="s">
        <v>14296</v>
      </c>
      <c r="L3562" s="25">
        <v>45505</v>
      </c>
      <c r="M3562" s="25">
        <v>45869</v>
      </c>
      <c r="N3562" s="81">
        <v>45869</v>
      </c>
      <c r="O3562" s="77" t="str">
        <f t="shared" ca="1" si="708"/>
        <v>Expired</v>
      </c>
      <c r="P3562" s="77" t="str" cm="1">
        <f t="array" aca="1" ref="P3562" ca="1">_xlfn.IFS((N3562-TODAY())&gt;=547,"06 Expires over 18 months",(N3562-TODAY())&gt;=365,"05 Expires in 18 months",(N3562-TODAY())&gt;=183,"04 Expires in 12 months",(N3562-TODAY())&gt;=92,"03 Expires in 6 months",(N3562-TODAY())&gt;=31,"02 Expires in 3 months",(N3562-TODAY())&gt;=0,"01 Expires in 30 days",(N3562-TODAY())&gt;=-31,"01 Expired last 30 days",(N3562-TODAY())&gt;=-92,"02 Expired last 3 months",(N3562-TODAY())&gt;=-183,"03 Expired last 6 months",(N3562-TODAY())&gt;=-365,"04 Expired last 12 months",(N3562-TODAY())&gt;=-547,"05 Expired last 18 months",TRUE,"06 Expired over 18 months")</f>
        <v>05 Expired last 18 months</v>
      </c>
      <c r="Q3562" s="104"/>
      <c r="R3562" s="84">
        <v>0</v>
      </c>
      <c r="S3562" s="77" t="str" cm="1">
        <f t="array" ref="S3562">_xlfn.IFS(R3562&gt;5000000,"Gold",R3562&gt;=500000,"Silver",R3562&gt;30000,"Bronze",TRUE,"Transactional")</f>
        <v>Transactional</v>
      </c>
      <c r="T3562" s="24" t="s">
        <v>54</v>
      </c>
      <c r="U3562" s="101" t="s">
        <v>116</v>
      </c>
      <c r="V3562" s="101" t="s">
        <v>569</v>
      </c>
      <c r="W3562" s="77" t="str">
        <f t="shared" si="710"/>
        <v>No</v>
      </c>
      <c r="X3562" s="77" t="str">
        <f>IFERROR(_xlfn.XLOOKUP(J3562&amp;"||"&amp;K3562,'Mapping Ref.'!$J$2:$J$538,'Mapping Ref.'!$K$2:$K$538),"")</f>
        <v>Corporate</v>
      </c>
      <c r="Y3562" s="77" t="str" cm="1">
        <f t="array" ref="Y3562">_xlfn.IFS(R3562&gt;2000000,"For Publication",R3562&gt;100000,"PID",R3562&gt;30000,"RFQ",TRUE,"Transactional")</f>
        <v>Transactional</v>
      </c>
      <c r="Z3562" s="24"/>
      <c r="AA3562" s="32"/>
      <c r="AB3562" s="24"/>
      <c r="AC3562" s="25">
        <v>45715</v>
      </c>
      <c r="AD3562" s="24" t="s">
        <v>58</v>
      </c>
      <c r="AE3562" s="24"/>
      <c r="AF3562" s="24"/>
      <c r="AG3562" s="24"/>
      <c r="AH3562" s="24"/>
      <c r="AI3562" s="24"/>
      <c r="AJ3562" s="24"/>
      <c r="AK3562" s="24"/>
      <c r="AL3562" s="24"/>
      <c r="AM3562" s="24"/>
      <c r="AN3562" s="24"/>
      <c r="AO3562" s="24"/>
      <c r="AP3562" s="24"/>
      <c r="AQ3562" s="24"/>
      <c r="AR3562" s="27" t="s">
        <v>14297</v>
      </c>
      <c r="AS3562" s="89">
        <f t="shared" si="709"/>
        <v>11</v>
      </c>
      <c r="AT3562" s="27" t="s">
        <v>14298</v>
      </c>
    </row>
    <row r="3563" spans="1:46" x14ac:dyDescent="0.5">
      <c r="A3563" s="24" t="s">
        <v>14299</v>
      </c>
      <c r="B3563" s="24"/>
      <c r="C3563" s="24" t="s">
        <v>77</v>
      </c>
      <c r="D3563" s="27" t="s">
        <v>14300</v>
      </c>
      <c r="E3563" s="27" t="s">
        <v>14301</v>
      </c>
      <c r="F3563" s="77" t="str">
        <f t="shared" si="704"/>
        <v>MHR INTERNATIONAL UK LTD</v>
      </c>
      <c r="G3563" s="27" t="s">
        <v>5228</v>
      </c>
      <c r="H3563" s="24"/>
      <c r="I3563" s="24"/>
      <c r="J3563" s="24" t="s">
        <v>97</v>
      </c>
      <c r="K3563" s="27" t="s">
        <v>14302</v>
      </c>
      <c r="L3563" s="42">
        <v>44561</v>
      </c>
      <c r="M3563" s="42">
        <v>45290</v>
      </c>
      <c r="N3563" s="81">
        <v>45290</v>
      </c>
      <c r="O3563" s="77" t="str">
        <f t="shared" ca="1" si="708"/>
        <v>Expired</v>
      </c>
      <c r="P3563" s="77" t="str" cm="1">
        <f t="array" aca="1" ref="P3563" ca="1">_xlfn.IFS((N3563-TODAY())&gt;=547,"06 Expires over 18 months",(N3563-TODAY())&gt;=365,"05 Expires in 18 months",(N3563-TODAY())&gt;=183,"04 Expires in 12 months",(N3563-TODAY())&gt;=92,"03 Expires in 6 months",(N3563-TODAY())&gt;=31,"02 Expires in 3 months",(N3563-TODAY())&gt;=0,"01 Expires in 30 days",(N3563-TODAY())&gt;=-31,"01 Expired last 30 days",(N3563-TODAY())&gt;=-92,"02 Expired last 3 months",(N3563-TODAY())&gt;=-183,"03 Expired last 6 months",(N3563-TODAY())&gt;=-365,"04 Expired last 12 months",(N3563-TODAY())&gt;=-547,"05 Expired last 18 months",TRUE,"06 Expired over 18 months")</f>
        <v>06 Expired over 18 months</v>
      </c>
      <c r="Q3563" s="104"/>
      <c r="R3563" s="84">
        <v>0</v>
      </c>
      <c r="S3563" s="77" t="str" cm="1">
        <f t="array" ref="S3563">_xlfn.IFS(R3563&gt;5000000,"Gold",R3563&gt;=500000,"Silver",R3563&gt;30000,"Bronze",TRUE,"Transactional")</f>
        <v>Transactional</v>
      </c>
      <c r="T3563" s="24" t="s">
        <v>54</v>
      </c>
      <c r="U3563" s="101" t="s">
        <v>116</v>
      </c>
      <c r="V3563" s="101" t="s">
        <v>569</v>
      </c>
      <c r="W3563" s="77" t="str">
        <f t="shared" si="710"/>
        <v>No</v>
      </c>
      <c r="X3563" s="77" t="str">
        <f>IFERROR(_xlfn.XLOOKUP(J3563&amp;"||"&amp;K3563,'Mapping Ref.'!$J$2:$J$538,'Mapping Ref.'!$K$2:$K$538),"")</f>
        <v>Corporate</v>
      </c>
      <c r="Y3563" s="77" t="str" cm="1">
        <f t="array" ref="Y3563">_xlfn.IFS(R3563&gt;2000000,"For Publication",R3563&gt;100000,"PID",R3563&gt;30000,"RFQ",TRUE,"Transactional")</f>
        <v>Transactional</v>
      </c>
      <c r="Z3563" s="24"/>
      <c r="AA3563" s="32"/>
      <c r="AB3563" s="24"/>
      <c r="AC3563" s="25">
        <v>45715</v>
      </c>
      <c r="AD3563" s="24" t="s">
        <v>58</v>
      </c>
      <c r="AE3563" s="24"/>
      <c r="AF3563" s="24"/>
      <c r="AG3563" s="24"/>
      <c r="AH3563" s="24"/>
      <c r="AI3563" s="24"/>
      <c r="AJ3563" s="24"/>
      <c r="AK3563" s="24"/>
      <c r="AL3563" s="24"/>
      <c r="AM3563" s="24"/>
      <c r="AN3563" s="24"/>
      <c r="AO3563" s="24"/>
      <c r="AP3563" s="24"/>
      <c r="AQ3563" s="24"/>
      <c r="AR3563" s="27" t="s">
        <v>14303</v>
      </c>
      <c r="AS3563" s="89">
        <f t="shared" si="709"/>
        <v>23</v>
      </c>
      <c r="AT3563" s="24" t="s">
        <v>5228</v>
      </c>
    </row>
    <row r="3564" spans="1:46" x14ac:dyDescent="0.5">
      <c r="A3564" s="24" t="s">
        <v>14304</v>
      </c>
      <c r="B3564" s="24"/>
      <c r="C3564" s="24"/>
      <c r="D3564" s="27" t="s">
        <v>14305</v>
      </c>
      <c r="E3564" s="41" t="s">
        <v>14306</v>
      </c>
      <c r="F3564" s="77" t="str">
        <f t="shared" si="704"/>
        <v>MICROLAND LIMITED (OFF SHORE)</v>
      </c>
      <c r="G3564" s="27" t="s">
        <v>7371</v>
      </c>
      <c r="H3564" s="24"/>
      <c r="I3564" s="24"/>
      <c r="J3564" s="24" t="s">
        <v>52</v>
      </c>
      <c r="K3564" s="27" t="s">
        <v>1281</v>
      </c>
      <c r="L3564" s="25">
        <v>44348</v>
      </c>
      <c r="M3564" s="25">
        <v>45443</v>
      </c>
      <c r="N3564" s="81">
        <v>45443</v>
      </c>
      <c r="O3564" s="77" t="str">
        <f t="shared" ca="1" si="708"/>
        <v>Expired</v>
      </c>
      <c r="P3564" s="77" t="str" cm="1">
        <f t="array" aca="1" ref="P3564" ca="1">_xlfn.IFS((N3564-TODAY())&gt;=547,"06 Expires over 18 months",(N3564-TODAY())&gt;=365,"05 Expires in 18 months",(N3564-TODAY())&gt;=183,"04 Expires in 12 months",(N3564-TODAY())&gt;=92,"03 Expires in 6 months",(N3564-TODAY())&gt;=31,"02 Expires in 3 months",(N3564-TODAY())&gt;=0,"01 Expires in 30 days",(N3564-TODAY())&gt;=-31,"01 Expired last 30 days",(N3564-TODAY())&gt;=-92,"02 Expired last 3 months",(N3564-TODAY())&gt;=-183,"03 Expired last 6 months",(N3564-TODAY())&gt;=-365,"04 Expired last 12 months",(N3564-TODAY())&gt;=-547,"05 Expired last 18 months",TRUE,"06 Expired over 18 months")</f>
        <v>06 Expired over 18 months</v>
      </c>
      <c r="Q3564" s="104"/>
      <c r="R3564" s="84">
        <v>0</v>
      </c>
      <c r="S3564" s="77" t="str" cm="1">
        <f t="array" ref="S3564">_xlfn.IFS(R3564&gt;5000000,"Gold",R3564&gt;=500000,"Silver",R3564&gt;30000,"Bronze",TRUE,"Transactional")</f>
        <v>Transactional</v>
      </c>
      <c r="T3564" s="24" t="s">
        <v>54</v>
      </c>
      <c r="U3564" s="101" t="s">
        <v>116</v>
      </c>
      <c r="V3564" s="101" t="s">
        <v>70</v>
      </c>
      <c r="W3564" s="77" t="str">
        <f t="shared" si="710"/>
        <v>No</v>
      </c>
      <c r="X3564" s="77" t="str">
        <f>IFERROR(_xlfn.XLOOKUP(J3564&amp;"||"&amp;K3564,'Mapping Ref.'!$J$2:$J$538,'Mapping Ref.'!$K$2:$K$538),"")</f>
        <v>ICT</v>
      </c>
      <c r="Y3564" s="77" t="str" cm="1">
        <f t="array" ref="Y3564">_xlfn.IFS(R3564&gt;2000000,"For Publication",R3564&gt;100000,"PID",R3564&gt;30000,"RFQ",TRUE,"Transactional")</f>
        <v>Transactional</v>
      </c>
      <c r="Z3564" s="24"/>
      <c r="AA3564" s="32"/>
      <c r="AB3564" s="24"/>
      <c r="AC3564" s="25">
        <v>45715</v>
      </c>
      <c r="AD3564" s="24" t="s">
        <v>58</v>
      </c>
      <c r="AE3564" s="24"/>
      <c r="AF3564" s="24"/>
      <c r="AG3564" s="24"/>
      <c r="AH3564" s="24"/>
      <c r="AI3564" s="24"/>
      <c r="AJ3564" s="24"/>
      <c r="AK3564" s="24"/>
      <c r="AL3564" s="24"/>
      <c r="AM3564" s="24"/>
      <c r="AN3564" s="24"/>
      <c r="AO3564" s="24"/>
      <c r="AP3564" s="24"/>
      <c r="AQ3564" s="24"/>
      <c r="AR3564" s="27" t="s">
        <v>14307</v>
      </c>
      <c r="AS3564" s="89">
        <f t="shared" si="709"/>
        <v>35</v>
      </c>
      <c r="AT3564" s="24" t="s">
        <v>14308</v>
      </c>
    </row>
    <row r="3565" spans="1:46" x14ac:dyDescent="0.5">
      <c r="A3565" s="24" t="s">
        <v>14309</v>
      </c>
      <c r="B3565" s="24"/>
      <c r="C3565" s="24" t="s">
        <v>77</v>
      </c>
      <c r="D3565" s="27" t="s">
        <v>14310</v>
      </c>
      <c r="E3565" s="41" t="s">
        <v>14311</v>
      </c>
      <c r="F3565" s="77" t="str">
        <f t="shared" si="704"/>
        <v>MICROLAND LTD</v>
      </c>
      <c r="G3565" s="27" t="s">
        <v>7371</v>
      </c>
      <c r="H3565" s="24"/>
      <c r="I3565" s="24"/>
      <c r="J3565" s="24" t="s">
        <v>52</v>
      </c>
      <c r="K3565" s="27" t="s">
        <v>1281</v>
      </c>
      <c r="L3565" s="25">
        <v>44713</v>
      </c>
      <c r="M3565" s="25">
        <v>45443</v>
      </c>
      <c r="N3565" s="81">
        <v>45443</v>
      </c>
      <c r="O3565" s="77" t="str">
        <f t="shared" ca="1" si="708"/>
        <v>Expired</v>
      </c>
      <c r="P3565" s="77" t="str" cm="1">
        <f t="array" aca="1" ref="P3565" ca="1">_xlfn.IFS((N3565-TODAY())&gt;=547,"06 Expires over 18 months",(N3565-TODAY())&gt;=365,"05 Expires in 18 months",(N3565-TODAY())&gt;=183,"04 Expires in 12 months",(N3565-TODAY())&gt;=92,"03 Expires in 6 months",(N3565-TODAY())&gt;=31,"02 Expires in 3 months",(N3565-TODAY())&gt;=0,"01 Expires in 30 days",(N3565-TODAY())&gt;=-31,"01 Expired last 30 days",(N3565-TODAY())&gt;=-92,"02 Expired last 3 months",(N3565-TODAY())&gt;=-183,"03 Expired last 6 months",(N3565-TODAY())&gt;=-365,"04 Expired last 12 months",(N3565-TODAY())&gt;=-547,"05 Expired last 18 months",TRUE,"06 Expired over 18 months")</f>
        <v>06 Expired over 18 months</v>
      </c>
      <c r="Q3565" s="104"/>
      <c r="R3565" s="84">
        <v>0</v>
      </c>
      <c r="S3565" s="77" t="str" cm="1">
        <f t="array" ref="S3565">_xlfn.IFS(R3565&gt;5000000,"Gold",R3565&gt;=500000,"Silver",R3565&gt;30000,"Bronze",TRUE,"Transactional")</f>
        <v>Transactional</v>
      </c>
      <c r="T3565" s="24" t="s">
        <v>54</v>
      </c>
      <c r="U3565" s="101" t="s">
        <v>116</v>
      </c>
      <c r="V3565" s="101" t="s">
        <v>70</v>
      </c>
      <c r="W3565" s="77" t="str">
        <f t="shared" si="710"/>
        <v>No</v>
      </c>
      <c r="X3565" s="77" t="str">
        <f>IFERROR(_xlfn.XLOOKUP(J3565&amp;"||"&amp;K3565,'Mapping Ref.'!$J$2:$J$538,'Mapping Ref.'!$K$2:$K$538),"")</f>
        <v>ICT</v>
      </c>
      <c r="Y3565" s="77" t="str" cm="1">
        <f t="array" ref="Y3565">_xlfn.IFS(R3565&gt;2000000,"For Publication",R3565&gt;100000,"PID",R3565&gt;30000,"RFQ",TRUE,"Transactional")</f>
        <v>Transactional</v>
      </c>
      <c r="Z3565" s="24"/>
      <c r="AA3565" s="32"/>
      <c r="AB3565" s="24"/>
      <c r="AC3565" s="25">
        <v>45715</v>
      </c>
      <c r="AD3565" s="24" t="s">
        <v>58</v>
      </c>
      <c r="AE3565" s="24"/>
      <c r="AF3565" s="24"/>
      <c r="AG3565" s="24"/>
      <c r="AH3565" s="24"/>
      <c r="AI3565" s="24"/>
      <c r="AJ3565" s="24"/>
      <c r="AK3565" s="24"/>
      <c r="AL3565" s="24"/>
      <c r="AM3565" s="24"/>
      <c r="AN3565" s="24"/>
      <c r="AO3565" s="24"/>
      <c r="AP3565" s="24"/>
      <c r="AQ3565" s="24"/>
      <c r="AR3565" s="27" t="s">
        <v>14307</v>
      </c>
      <c r="AS3565" s="89">
        <f t="shared" si="709"/>
        <v>23</v>
      </c>
      <c r="AT3565" s="27" t="s">
        <v>7372</v>
      </c>
    </row>
    <row r="3566" spans="1:46" x14ac:dyDescent="0.5">
      <c r="A3566" s="24" t="s">
        <v>14312</v>
      </c>
      <c r="B3566" s="24" t="s">
        <v>506</v>
      </c>
      <c r="C3566" s="24" t="s">
        <v>77</v>
      </c>
      <c r="D3566" s="27" t="s">
        <v>14313</v>
      </c>
      <c r="E3566" s="27" t="s">
        <v>14314</v>
      </c>
      <c r="F3566" s="77" t="str">
        <f t="shared" si="704"/>
        <v>MICROLAND LTD</v>
      </c>
      <c r="G3566" s="27" t="s">
        <v>7371</v>
      </c>
      <c r="H3566" s="24"/>
      <c r="I3566" s="24"/>
      <c r="J3566" s="24" t="s">
        <v>52</v>
      </c>
      <c r="K3566" s="27" t="s">
        <v>1281</v>
      </c>
      <c r="L3566" s="25">
        <v>45098</v>
      </c>
      <c r="M3566" s="25">
        <v>46193</v>
      </c>
      <c r="N3566" s="81">
        <v>46193</v>
      </c>
      <c r="O3566" s="77" t="str">
        <f t="shared" ca="1" si="708"/>
        <v>Expired</v>
      </c>
      <c r="P3566" s="77" t="str" cm="1">
        <f t="array" aca="1" ref="P3566" ca="1">_xlfn.IFS((N3566-TODAY())&gt;=547,"06 Expires over 18 months",(N3566-TODAY())&gt;=365,"05 Expires in 18 months",(N3566-TODAY())&gt;=183,"04 Expires in 12 months",(N3566-TODAY())&gt;=92,"03 Expires in 6 months",(N3566-TODAY())&gt;=31,"02 Expires in 3 months",(N3566-TODAY())&gt;=0,"01 Expires in 30 days",(N3566-TODAY())&gt;=-31,"01 Expired last 30 days",(N3566-TODAY())&gt;=-92,"02 Expired last 3 months",(N3566-TODAY())&gt;=-183,"03 Expired last 6 months",(N3566-TODAY())&gt;=-365,"04 Expired last 12 months",(N3566-TODAY())&gt;=-547,"05 Expired last 18 months",TRUE,"06 Expired over 18 months")</f>
        <v>02 Expired last 3 months</v>
      </c>
      <c r="Q3566" s="104"/>
      <c r="R3566" s="84">
        <v>0</v>
      </c>
      <c r="S3566" s="77" t="str" cm="1">
        <f t="array" ref="S3566">_xlfn.IFS(R3566&gt;5000000,"Gold",R3566&gt;=500000,"Silver",R3566&gt;30000,"Bronze",TRUE,"Transactional")</f>
        <v>Transactional</v>
      </c>
      <c r="T3566" s="24" t="s">
        <v>54</v>
      </c>
      <c r="U3566" s="101" t="s">
        <v>116</v>
      </c>
      <c r="V3566" s="101" t="s">
        <v>569</v>
      </c>
      <c r="W3566" s="77" t="str">
        <f t="shared" si="710"/>
        <v>No</v>
      </c>
      <c r="X3566" s="77" t="str">
        <f>IFERROR(_xlfn.XLOOKUP(J3566&amp;"||"&amp;K3566,'Mapping Ref.'!$J$2:$J$538,'Mapping Ref.'!$K$2:$K$538),"")</f>
        <v>ICT</v>
      </c>
      <c r="Y3566" s="77" t="str" cm="1">
        <f t="array" ref="Y3566">_xlfn.IFS(R3566&gt;2000000,"For Publication",R3566&gt;100000,"PID",R3566&gt;30000,"RFQ",TRUE,"Transactional")</f>
        <v>Transactional</v>
      </c>
      <c r="Z3566" s="24"/>
      <c r="AA3566" s="32"/>
      <c r="AB3566" s="24"/>
      <c r="AC3566" s="25">
        <v>45715</v>
      </c>
      <c r="AD3566" s="24" t="s">
        <v>58</v>
      </c>
      <c r="AE3566" s="24"/>
      <c r="AF3566" s="24"/>
      <c r="AG3566" s="24"/>
      <c r="AH3566" s="24"/>
      <c r="AI3566" s="24"/>
      <c r="AJ3566" s="24"/>
      <c r="AK3566" s="24"/>
      <c r="AL3566" s="24"/>
      <c r="AM3566" s="24"/>
      <c r="AN3566" s="24"/>
      <c r="AO3566" s="24"/>
      <c r="AP3566" s="24"/>
      <c r="AQ3566" s="24"/>
      <c r="AR3566" s="27" t="s">
        <v>14307</v>
      </c>
      <c r="AS3566" s="89">
        <f t="shared" si="709"/>
        <v>35</v>
      </c>
      <c r="AT3566" s="27" t="s">
        <v>7372</v>
      </c>
    </row>
    <row r="3567" spans="1:46" x14ac:dyDescent="0.5">
      <c r="A3567" s="24" t="s">
        <v>14315</v>
      </c>
      <c r="B3567" s="24" t="s">
        <v>506</v>
      </c>
      <c r="C3567" s="24" t="s">
        <v>77</v>
      </c>
      <c r="D3567" s="27" t="s">
        <v>14316</v>
      </c>
      <c r="E3567" s="41" t="s">
        <v>14317</v>
      </c>
      <c r="F3567" s="77" t="str">
        <f t="shared" si="704"/>
        <v>MICROSOFT LTD</v>
      </c>
      <c r="G3567" s="27" t="s">
        <v>1514</v>
      </c>
      <c r="H3567" s="24"/>
      <c r="I3567" s="24"/>
      <c r="J3567" s="24" t="s">
        <v>52</v>
      </c>
      <c r="K3567" s="27" t="s">
        <v>1281</v>
      </c>
      <c r="L3567" s="25">
        <v>45344</v>
      </c>
      <c r="M3567" s="25">
        <v>46439</v>
      </c>
      <c r="N3567" s="81">
        <v>46439</v>
      </c>
      <c r="O3567" s="77" t="str">
        <f t="shared" ca="1" si="708"/>
        <v>Live</v>
      </c>
      <c r="P3567" s="77" t="str" cm="1">
        <f t="array" aca="1" ref="P3567" ca="1">_xlfn.IFS((N3567-TODAY())&gt;=547,"06 Expires over 18 months",(N3567-TODAY())&gt;=365,"05 Expires in 18 months",(N3567-TODAY())&gt;=183,"04 Expires in 12 months",(N3567-TODAY())&gt;=92,"03 Expires in 6 months",(N3567-TODAY())&gt;=31,"02 Expires in 3 months",(N3567-TODAY())&gt;=0,"01 Expires in 30 days",(N3567-TODAY())&gt;=-31,"01 Expired last 30 days",(N3567-TODAY())&gt;=-92,"02 Expired last 3 months",(N3567-TODAY())&gt;=-183,"03 Expired last 6 months",(N3567-TODAY())&gt;=-365,"04 Expired last 12 months",(N3567-TODAY())&gt;=-547,"05 Expired last 18 months",TRUE,"06 Expired over 18 months")</f>
        <v>03 Expires in 6 months</v>
      </c>
      <c r="Q3567" s="104"/>
      <c r="R3567" s="84">
        <v>0</v>
      </c>
      <c r="S3567" s="77" t="str" cm="1">
        <f t="array" ref="S3567">_xlfn.IFS(R3567&gt;5000000,"Gold",R3567&gt;=500000,"Silver",R3567&gt;30000,"Bronze",TRUE,"Transactional")</f>
        <v>Transactional</v>
      </c>
      <c r="T3567" s="24" t="s">
        <v>54</v>
      </c>
      <c r="U3567" s="101" t="s">
        <v>116</v>
      </c>
      <c r="V3567" s="101" t="s">
        <v>70</v>
      </c>
      <c r="W3567" s="77" t="str">
        <f t="shared" si="710"/>
        <v>No</v>
      </c>
      <c r="X3567" s="77" t="str">
        <f>IFERROR(_xlfn.XLOOKUP(J3567&amp;"||"&amp;K3567,'Mapping Ref.'!$J$2:$J$538,'Mapping Ref.'!$K$2:$K$538),"")</f>
        <v>ICT</v>
      </c>
      <c r="Y3567" s="77" t="str" cm="1">
        <f t="array" ref="Y3567">_xlfn.IFS(R3567&gt;2000000,"For Publication",R3567&gt;100000,"PID",R3567&gt;30000,"RFQ",TRUE,"Transactional")</f>
        <v>Transactional</v>
      </c>
      <c r="Z3567" s="24"/>
      <c r="AA3567" s="32"/>
      <c r="AB3567" s="24"/>
      <c r="AC3567" s="25">
        <v>45715</v>
      </c>
      <c r="AD3567" s="24" t="s">
        <v>58</v>
      </c>
      <c r="AE3567" s="24"/>
      <c r="AF3567" s="24"/>
      <c r="AG3567" s="24"/>
      <c r="AH3567" s="24"/>
      <c r="AI3567" s="24"/>
      <c r="AJ3567" s="24"/>
      <c r="AK3567" s="24"/>
      <c r="AL3567" s="24"/>
      <c r="AM3567" s="24"/>
      <c r="AN3567" s="24"/>
      <c r="AO3567" s="24"/>
      <c r="AP3567" s="24"/>
      <c r="AQ3567" s="24"/>
      <c r="AR3567" s="27" t="s">
        <v>14318</v>
      </c>
      <c r="AS3567" s="89">
        <f t="shared" si="709"/>
        <v>35</v>
      </c>
      <c r="AT3567" s="27" t="s">
        <v>1515</v>
      </c>
    </row>
    <row r="3568" spans="1:46" x14ac:dyDescent="0.5">
      <c r="A3568" s="24" t="s">
        <v>14319</v>
      </c>
      <c r="B3568" s="24" t="s">
        <v>506</v>
      </c>
      <c r="C3568" s="24" t="s">
        <v>77</v>
      </c>
      <c r="D3568" s="27" t="s">
        <v>14320</v>
      </c>
      <c r="E3568" s="41" t="s">
        <v>14320</v>
      </c>
      <c r="F3568" s="77" t="str">
        <f t="shared" si="704"/>
        <v>DOTTED EYES LTD</v>
      </c>
      <c r="G3568" s="27" t="s">
        <v>14321</v>
      </c>
      <c r="H3568" s="24"/>
      <c r="I3568" s="24"/>
      <c r="J3568" s="24" t="s">
        <v>52</v>
      </c>
      <c r="K3568" s="27" t="s">
        <v>1281</v>
      </c>
      <c r="L3568" s="25">
        <v>45748</v>
      </c>
      <c r="M3568" s="25">
        <v>46112</v>
      </c>
      <c r="N3568" s="81">
        <v>46112</v>
      </c>
      <c r="O3568" s="77" t="str">
        <f t="shared" ca="1" si="708"/>
        <v>Expired</v>
      </c>
      <c r="P3568" s="77" t="str" cm="1">
        <f t="array" aca="1" ref="P3568" ca="1">_xlfn.IFS((N3568-TODAY())&gt;=547,"06 Expires over 18 months",(N3568-TODAY())&gt;=365,"05 Expires in 18 months",(N3568-TODAY())&gt;=183,"04 Expires in 12 months",(N3568-TODAY())&gt;=92,"03 Expires in 6 months",(N3568-TODAY())&gt;=31,"02 Expires in 3 months",(N3568-TODAY())&gt;=0,"01 Expires in 30 days",(N3568-TODAY())&gt;=-31,"01 Expired last 30 days",(N3568-TODAY())&gt;=-92,"02 Expired last 3 months",(N3568-TODAY())&gt;=-183,"03 Expired last 6 months",(N3568-TODAY())&gt;=-365,"04 Expired last 12 months",(N3568-TODAY())&gt;=-547,"05 Expired last 18 months",TRUE,"06 Expired over 18 months")</f>
        <v>03 Expired last 6 months</v>
      </c>
      <c r="Q3568" s="104"/>
      <c r="R3568" s="84">
        <v>0</v>
      </c>
      <c r="S3568" s="77" t="str" cm="1">
        <f t="array" ref="S3568">_xlfn.IFS(R3568&gt;5000000,"Gold",R3568&gt;=500000,"Silver",R3568&gt;30000,"Bronze",TRUE,"Transactional")</f>
        <v>Transactional</v>
      </c>
      <c r="T3568" s="24" t="s">
        <v>54</v>
      </c>
      <c r="U3568" s="101" t="s">
        <v>366</v>
      </c>
      <c r="V3568" s="101" t="s">
        <v>367</v>
      </c>
      <c r="W3568" s="77" t="str">
        <f t="shared" si="710"/>
        <v>No</v>
      </c>
      <c r="X3568" s="77" t="str">
        <f>IFERROR(_xlfn.XLOOKUP(J3568&amp;"||"&amp;K3568,'Mapping Ref.'!$J$2:$J$538,'Mapping Ref.'!$K$2:$K$538),"")</f>
        <v>ICT</v>
      </c>
      <c r="Y3568" s="77" t="str" cm="1">
        <f t="array" ref="Y3568">_xlfn.IFS(R3568&gt;2000000,"For Publication",R3568&gt;100000,"PID",R3568&gt;30000,"RFQ",TRUE,"Transactional")</f>
        <v>Transactional</v>
      </c>
      <c r="Z3568" s="24"/>
      <c r="AA3568" s="32"/>
      <c r="AB3568" s="24"/>
      <c r="AC3568" s="25">
        <v>45715</v>
      </c>
      <c r="AD3568" s="24" t="s">
        <v>58</v>
      </c>
      <c r="AE3568" s="24"/>
      <c r="AF3568" s="24"/>
      <c r="AG3568" s="24"/>
      <c r="AH3568" s="24"/>
      <c r="AI3568" s="24"/>
      <c r="AJ3568" s="24"/>
      <c r="AK3568" s="24"/>
      <c r="AL3568" s="24"/>
      <c r="AM3568" s="24"/>
      <c r="AN3568" s="24"/>
      <c r="AO3568" s="24"/>
      <c r="AP3568" s="24"/>
      <c r="AQ3568" s="24"/>
      <c r="AR3568" s="27" t="s">
        <v>14322</v>
      </c>
      <c r="AS3568" s="89">
        <f t="shared" si="709"/>
        <v>11</v>
      </c>
      <c r="AT3568" s="27" t="s">
        <v>14323</v>
      </c>
    </row>
    <row r="3569" spans="1:46" x14ac:dyDescent="0.5">
      <c r="A3569" s="24" t="s">
        <v>14324</v>
      </c>
      <c r="B3569" s="24"/>
      <c r="C3569" s="57" t="s">
        <v>77</v>
      </c>
      <c r="D3569" s="57" t="s">
        <v>14325</v>
      </c>
      <c r="E3569" s="57" t="s">
        <v>14326</v>
      </c>
      <c r="F3569" s="79" t="str">
        <f t="shared" si="704"/>
        <v>MIB ELECTRICAL ENGINEERS LTD</v>
      </c>
      <c r="G3569" s="57" t="s">
        <v>6359</v>
      </c>
      <c r="H3569" s="57" t="s">
        <v>768</v>
      </c>
      <c r="I3569" s="57"/>
      <c r="J3569" s="24" t="s">
        <v>190</v>
      </c>
      <c r="K3569" s="57" t="s">
        <v>9208</v>
      </c>
      <c r="L3569" s="58">
        <v>45117</v>
      </c>
      <c r="M3569" s="58">
        <v>45535</v>
      </c>
      <c r="N3569" s="83">
        <f>EDATE(M3569,AB3569)</f>
        <v>45535</v>
      </c>
      <c r="O3569" s="79" t="str">
        <f t="shared" ca="1" si="708"/>
        <v>Expired</v>
      </c>
      <c r="P3569" s="79" t="str" cm="1">
        <f t="array" aca="1" ref="P3569" ca="1">_xlfn.IFS((N3569-TODAY())&gt;=547,"06 Expires over 18 months",(N3569-TODAY())&gt;=365,"05 Expires in 18 months",(N3569-TODAY())&gt;=183,"04 Expires in 12 months",(N3569-TODAY())&gt;=92,"03 Expires in 6 months",(N3569-TODAY())&gt;=31,"02 Expires in 3 months",(N3569-TODAY())&gt;=0,"01 Expires in 30 days",(N3569-TODAY())&gt;=-31,"01 Expired last 30 days",(N3569-TODAY())&gt;=-92,"02 Expired last 3 months",(N3569-TODAY())&gt;=-183,"03 Expired last 6 months",(N3569-TODAY())&gt;=-365,"04 Expired last 12 months",(N3569-TODAY())&gt;=-547,"05 Expired last 18 months",TRUE,"06 Expired over 18 months")</f>
        <v>06 Expired over 18 months</v>
      </c>
      <c r="Q3569" s="72">
        <v>239548</v>
      </c>
      <c r="R3569" s="86">
        <f>MAX(Q3569,Q3569*N(AS3569)/12)</f>
        <v>259510.33333333334</v>
      </c>
      <c r="S3569" s="77" t="str" cm="1">
        <f t="array" ref="S3569">_xlfn.IFS(R3569&gt;5000000,"Gold",R3569&gt;=500000,"Silver",R3569&gt;30000,"Bronze",TRUE,"Transactional")</f>
        <v>Bronze</v>
      </c>
      <c r="T3569" s="57" t="s">
        <v>122</v>
      </c>
      <c r="U3569" s="115" t="s">
        <v>123</v>
      </c>
      <c r="V3569" s="115" t="s">
        <v>124</v>
      </c>
      <c r="W3569" s="79" t="str">
        <f>IF(AB3569&gt;0,"Yes","No")</f>
        <v>No</v>
      </c>
      <c r="X3569" s="79" t="str">
        <f>IFERROR(_xlfn.XLOOKUP(J3569&amp;"||"&amp;K3569,'Mapping Ref.'!$J$2:$J$538,'Mapping Ref.'!$K$2:$K$538),"")</f>
        <v>Construction &amp; Estates</v>
      </c>
      <c r="Y3569" s="79" t="str" cm="1">
        <f t="array" ref="Y3569">_xlfn.IFS(R3569&gt;2000000,"For Publication",R3569&gt;100000,"PID",R3569&gt;30000,"RFQ",TRUE,"Transactional")</f>
        <v>PID</v>
      </c>
      <c r="Z3569" s="57"/>
      <c r="AA3569" s="59">
        <v>13.9333333333333</v>
      </c>
      <c r="AB3569" s="57">
        <v>0</v>
      </c>
      <c r="AC3569" s="58">
        <v>45455</v>
      </c>
      <c r="AD3569" s="57" t="s">
        <v>102</v>
      </c>
      <c r="AE3569" s="57"/>
      <c r="AF3569" s="57"/>
      <c r="AG3569" s="57"/>
      <c r="AH3569" s="57"/>
      <c r="AI3569" s="57"/>
      <c r="AJ3569" s="57"/>
      <c r="AK3569" s="57"/>
      <c r="AL3569" s="57"/>
      <c r="AM3569" s="57"/>
      <c r="AN3569" s="57"/>
      <c r="AO3569" s="57"/>
      <c r="AP3569" s="57"/>
      <c r="AQ3569" s="57"/>
      <c r="AR3569" s="57"/>
      <c r="AS3569" s="91">
        <f t="shared" si="709"/>
        <v>13</v>
      </c>
      <c r="AT3569" s="57" t="s">
        <v>6360</v>
      </c>
    </row>
    <row r="3570" spans="1:46" s="16" customFormat="1" x14ac:dyDescent="0.5">
      <c r="A3570" s="24" t="s">
        <v>14327</v>
      </c>
      <c r="B3570" s="24"/>
      <c r="C3570" s="24" t="s">
        <v>77</v>
      </c>
      <c r="D3570" s="27" t="s">
        <v>14328</v>
      </c>
      <c r="E3570" s="41" t="s">
        <v>14329</v>
      </c>
      <c r="F3570" s="77" t="str">
        <f t="shared" si="704"/>
        <v>DOTTED EYES LTD</v>
      </c>
      <c r="G3570" s="27" t="s">
        <v>14321</v>
      </c>
      <c r="H3570" s="24"/>
      <c r="I3570" s="24"/>
      <c r="J3570" s="24" t="s">
        <v>52</v>
      </c>
      <c r="K3570" s="27" t="s">
        <v>1281</v>
      </c>
      <c r="L3570" s="25">
        <v>45645</v>
      </c>
      <c r="M3570" s="25">
        <v>46009</v>
      </c>
      <c r="N3570" s="81">
        <v>46009</v>
      </c>
      <c r="O3570" s="77" t="str">
        <f t="shared" ca="1" si="708"/>
        <v>Expired</v>
      </c>
      <c r="P3570" s="77" t="str" cm="1">
        <f t="array" aca="1" ref="P3570" ca="1">_xlfn.IFS((N3570-TODAY())&gt;=547,"06 Expires over 18 months",(N3570-TODAY())&gt;=365,"05 Expires in 18 months",(N3570-TODAY())&gt;=183,"04 Expires in 12 months",(N3570-TODAY())&gt;=92,"03 Expires in 6 months",(N3570-TODAY())&gt;=31,"02 Expires in 3 months",(N3570-TODAY())&gt;=0,"01 Expires in 30 days",(N3570-TODAY())&gt;=-31,"01 Expired last 30 days",(N3570-TODAY())&gt;=-92,"02 Expired last 3 months",(N3570-TODAY())&gt;=-183,"03 Expired last 6 months",(N3570-TODAY())&gt;=-365,"04 Expired last 12 months",(N3570-TODAY())&gt;=-547,"05 Expired last 18 months",TRUE,"06 Expired over 18 months")</f>
        <v>04 Expired last 12 months</v>
      </c>
      <c r="Q3570" s="104"/>
      <c r="R3570" s="84">
        <v>0</v>
      </c>
      <c r="S3570" s="77" t="str" cm="1">
        <f t="array" ref="S3570">_xlfn.IFS(R3570&gt;5000000,"Gold",R3570&gt;=500000,"Silver",R3570&gt;30000,"Bronze",TRUE,"Transactional")</f>
        <v>Transactional</v>
      </c>
      <c r="T3570" s="24" t="s">
        <v>54</v>
      </c>
      <c r="U3570" s="101" t="s">
        <v>366</v>
      </c>
      <c r="V3570" s="101" t="s">
        <v>367</v>
      </c>
      <c r="W3570" s="77" t="str">
        <f t="shared" ref="W3570:W3579" si="711">IF(N(AB3570)&gt;0,"Yes","No")</f>
        <v>No</v>
      </c>
      <c r="X3570" s="77" t="str">
        <f>IFERROR(_xlfn.XLOOKUP(J3570&amp;"||"&amp;K3570,'Mapping Ref.'!$J$2:$J$538,'Mapping Ref.'!$K$2:$K$538),"")</f>
        <v>ICT</v>
      </c>
      <c r="Y3570" s="77" t="str" cm="1">
        <f t="array" ref="Y3570">_xlfn.IFS(R3570&gt;2000000,"For Publication",R3570&gt;100000,"PID",R3570&gt;30000,"RFQ",TRUE,"Transactional")</f>
        <v>Transactional</v>
      </c>
      <c r="Z3570" s="24"/>
      <c r="AA3570" s="32"/>
      <c r="AB3570" s="24"/>
      <c r="AC3570" s="25">
        <v>45715</v>
      </c>
      <c r="AD3570" s="24" t="s">
        <v>58</v>
      </c>
      <c r="AE3570" s="24"/>
      <c r="AF3570" s="24"/>
      <c r="AG3570" s="24"/>
      <c r="AH3570" s="24"/>
      <c r="AI3570" s="24"/>
      <c r="AJ3570" s="24"/>
      <c r="AK3570" s="24"/>
      <c r="AL3570" s="24"/>
      <c r="AM3570" s="24"/>
      <c r="AN3570" s="24"/>
      <c r="AO3570" s="24"/>
      <c r="AP3570" s="24"/>
      <c r="AQ3570" s="24"/>
      <c r="AR3570" s="27" t="s">
        <v>14322</v>
      </c>
      <c r="AS3570" s="91">
        <f t="shared" si="709"/>
        <v>11</v>
      </c>
      <c r="AT3570" s="27" t="s">
        <v>14323</v>
      </c>
    </row>
    <row r="3571" spans="1:46" x14ac:dyDescent="0.5">
      <c r="A3571" s="24" t="s">
        <v>14330</v>
      </c>
      <c r="B3571" s="24"/>
      <c r="C3571" s="24"/>
      <c r="D3571" s="27" t="s">
        <v>14331</v>
      </c>
      <c r="E3571" s="41" t="s">
        <v>14332</v>
      </c>
      <c r="F3571" s="77" t="str">
        <f t="shared" si="704"/>
        <v>NBS ENTERPRISES LIMITED</v>
      </c>
      <c r="G3571" s="27" t="s">
        <v>14333</v>
      </c>
      <c r="H3571" s="24"/>
      <c r="I3571" s="24"/>
      <c r="J3571" s="31" t="s">
        <v>321</v>
      </c>
      <c r="K3571" s="27" t="s">
        <v>785</v>
      </c>
      <c r="L3571" s="25">
        <v>44713</v>
      </c>
      <c r="M3571" s="25">
        <v>45808</v>
      </c>
      <c r="N3571" s="81">
        <v>45808</v>
      </c>
      <c r="O3571" s="77" t="str">
        <f t="shared" ca="1" si="708"/>
        <v>Expired</v>
      </c>
      <c r="P3571" s="77" t="str" cm="1">
        <f t="array" aca="1" ref="P3571" ca="1">_xlfn.IFS((N3571-TODAY())&gt;=547,"06 Expires over 18 months",(N3571-TODAY())&gt;=365,"05 Expires in 18 months",(N3571-TODAY())&gt;=183,"04 Expires in 12 months",(N3571-TODAY())&gt;=92,"03 Expires in 6 months",(N3571-TODAY())&gt;=31,"02 Expires in 3 months",(N3571-TODAY())&gt;=0,"01 Expires in 30 days",(N3571-TODAY())&gt;=-31,"01 Expired last 30 days",(N3571-TODAY())&gt;=-92,"02 Expired last 3 months",(N3571-TODAY())&gt;=-183,"03 Expired last 6 months",(N3571-TODAY())&gt;=-365,"04 Expired last 12 months",(N3571-TODAY())&gt;=-547,"05 Expired last 18 months",TRUE,"06 Expired over 18 months")</f>
        <v>05 Expired last 18 months</v>
      </c>
      <c r="Q3571" s="104"/>
      <c r="R3571" s="84">
        <v>0</v>
      </c>
      <c r="S3571" s="77" t="str" cm="1">
        <f t="array" ref="S3571">_xlfn.IFS(R3571&gt;5000000,"Gold",R3571&gt;=500000,"Silver",R3571&gt;30000,"Bronze",TRUE,"Transactional")</f>
        <v>Transactional</v>
      </c>
      <c r="T3571" s="24" t="s">
        <v>54</v>
      </c>
      <c r="U3571" s="101" t="s">
        <v>116</v>
      </c>
      <c r="V3571" s="101" t="s">
        <v>70</v>
      </c>
      <c r="W3571" s="77" t="str">
        <f t="shared" si="711"/>
        <v>No</v>
      </c>
      <c r="X3571" s="77" t="str">
        <f>IFERROR(_xlfn.XLOOKUP(J3571&amp;"||"&amp;K3571,'Mapping Ref.'!$J$2:$J$538,'Mapping Ref.'!$K$2:$K$538),"")</f>
        <v>Corporate</v>
      </c>
      <c r="Y3571" s="77" t="str" cm="1">
        <f t="array" ref="Y3571">_xlfn.IFS(R3571&gt;2000000,"For Publication",R3571&gt;100000,"PID",R3571&gt;30000,"RFQ",TRUE,"Transactional")</f>
        <v>Transactional</v>
      </c>
      <c r="Z3571" s="24"/>
      <c r="AA3571" s="32"/>
      <c r="AB3571" s="24"/>
      <c r="AC3571" s="25">
        <v>45715</v>
      </c>
      <c r="AD3571" s="24" t="s">
        <v>58</v>
      </c>
      <c r="AE3571" s="24"/>
      <c r="AF3571" s="24"/>
      <c r="AG3571" s="24"/>
      <c r="AH3571" s="24"/>
      <c r="AI3571" s="24"/>
      <c r="AJ3571" s="24"/>
      <c r="AK3571" s="24"/>
      <c r="AL3571" s="24"/>
      <c r="AM3571" s="24"/>
      <c r="AN3571" s="24"/>
      <c r="AO3571" s="24"/>
      <c r="AP3571" s="24"/>
      <c r="AQ3571" s="24"/>
      <c r="AR3571" s="27" t="s">
        <v>14334</v>
      </c>
      <c r="AS3571" s="91">
        <f t="shared" si="709"/>
        <v>35</v>
      </c>
      <c r="AT3571" s="27" t="s">
        <v>14335</v>
      </c>
    </row>
    <row r="3572" spans="1:46" x14ac:dyDescent="0.5">
      <c r="A3572" s="24" t="s">
        <v>14336</v>
      </c>
      <c r="B3572" s="24" t="s">
        <v>506</v>
      </c>
      <c r="C3572" s="24" t="s">
        <v>77</v>
      </c>
      <c r="D3572" s="27" t="s">
        <v>14337</v>
      </c>
      <c r="E3572" s="41" t="s">
        <v>14338</v>
      </c>
      <c r="F3572" s="77" t="str">
        <f t="shared" si="704"/>
        <v>NEC SOFTWARE SOLUTIONS UK LIMITED</v>
      </c>
      <c r="G3572" s="27" t="s">
        <v>14339</v>
      </c>
      <c r="H3572" s="24"/>
      <c r="I3572" s="24"/>
      <c r="J3572" s="24" t="s">
        <v>52</v>
      </c>
      <c r="K3572" s="27" t="s">
        <v>1281</v>
      </c>
      <c r="L3572" s="25">
        <v>44652</v>
      </c>
      <c r="M3572" s="25">
        <v>46477</v>
      </c>
      <c r="N3572" s="81">
        <v>46477</v>
      </c>
      <c r="O3572" s="77" t="str">
        <f t="shared" ca="1" si="708"/>
        <v>Live</v>
      </c>
      <c r="P3572" s="77" t="str" cm="1">
        <f t="array" aca="1" ref="P3572" ca="1">_xlfn.IFS((N3572-TODAY())&gt;=547,"06 Expires over 18 months",(N3572-TODAY())&gt;=365,"05 Expires in 18 months",(N3572-TODAY())&gt;=183,"04 Expires in 12 months",(N3572-TODAY())&gt;=92,"03 Expires in 6 months",(N3572-TODAY())&gt;=31,"02 Expires in 3 months",(N3572-TODAY())&gt;=0,"01 Expires in 30 days",(N3572-TODAY())&gt;=-31,"01 Expired last 30 days",(N3572-TODAY())&gt;=-92,"02 Expired last 3 months",(N3572-TODAY())&gt;=-183,"03 Expired last 6 months",(N3572-TODAY())&gt;=-365,"04 Expired last 12 months",(N3572-TODAY())&gt;=-547,"05 Expired last 18 months",TRUE,"06 Expired over 18 months")</f>
        <v>04 Expires in 12 months</v>
      </c>
      <c r="Q3572" s="104"/>
      <c r="R3572" s="84">
        <v>0</v>
      </c>
      <c r="S3572" s="77" t="str" cm="1">
        <f t="array" ref="S3572">_xlfn.IFS(R3572&gt;5000000,"Gold",R3572&gt;=500000,"Silver",R3572&gt;30000,"Bronze",TRUE,"Transactional")</f>
        <v>Transactional</v>
      </c>
      <c r="T3572" s="24" t="s">
        <v>54</v>
      </c>
      <c r="U3572" s="101" t="s">
        <v>116</v>
      </c>
      <c r="V3572" s="101" t="s">
        <v>70</v>
      </c>
      <c r="W3572" s="77" t="str">
        <f t="shared" si="711"/>
        <v>No</v>
      </c>
      <c r="X3572" s="77" t="str">
        <f>IFERROR(_xlfn.XLOOKUP(J3572&amp;"||"&amp;K3572,'Mapping Ref.'!$J$2:$J$538,'Mapping Ref.'!$K$2:$K$538),"")</f>
        <v>ICT</v>
      </c>
      <c r="Y3572" s="77" t="str" cm="1">
        <f t="array" ref="Y3572">_xlfn.IFS(R3572&gt;2000000,"For Publication",R3572&gt;100000,"PID",R3572&gt;30000,"RFQ",TRUE,"Transactional")</f>
        <v>Transactional</v>
      </c>
      <c r="Z3572" s="24"/>
      <c r="AA3572" s="32"/>
      <c r="AB3572" s="24"/>
      <c r="AC3572" s="25">
        <v>45715</v>
      </c>
      <c r="AD3572" s="24" t="s">
        <v>58</v>
      </c>
      <c r="AE3572" s="24"/>
      <c r="AF3572" s="24"/>
      <c r="AG3572" s="24"/>
      <c r="AH3572" s="24"/>
      <c r="AI3572" s="24"/>
      <c r="AJ3572" s="24"/>
      <c r="AK3572" s="24"/>
      <c r="AL3572" s="24"/>
      <c r="AM3572" s="24"/>
      <c r="AN3572" s="24"/>
      <c r="AO3572" s="24"/>
      <c r="AP3572" s="24"/>
      <c r="AQ3572" s="24"/>
      <c r="AR3572" s="27" t="s">
        <v>14340</v>
      </c>
      <c r="AS3572" s="89">
        <f t="shared" si="709"/>
        <v>59</v>
      </c>
      <c r="AT3572" s="27" t="s">
        <v>7376</v>
      </c>
    </row>
    <row r="3573" spans="1:46" x14ac:dyDescent="0.5">
      <c r="A3573" s="24" t="s">
        <v>14341</v>
      </c>
      <c r="B3573" s="24"/>
      <c r="C3573" s="24" t="s">
        <v>77</v>
      </c>
      <c r="D3573" s="27" t="s">
        <v>14342</v>
      </c>
      <c r="E3573" s="41" t="s">
        <v>14343</v>
      </c>
      <c r="F3573" s="77" t="str">
        <f t="shared" si="704"/>
        <v>NEC SOFTWARE SOLUTIONS UK LIMITED</v>
      </c>
      <c r="G3573" s="27" t="s">
        <v>14339</v>
      </c>
      <c r="H3573" s="24"/>
      <c r="I3573" s="24"/>
      <c r="J3573" s="24" t="s">
        <v>52</v>
      </c>
      <c r="K3573" s="27" t="s">
        <v>172</v>
      </c>
      <c r="L3573" s="25">
        <v>45380</v>
      </c>
      <c r="M3573" s="25">
        <v>45744</v>
      </c>
      <c r="N3573" s="81">
        <v>45744</v>
      </c>
      <c r="O3573" s="77" t="str">
        <f t="shared" ca="1" si="708"/>
        <v>Expired</v>
      </c>
      <c r="P3573" s="77" t="str" cm="1">
        <f t="array" aca="1" ref="P3573" ca="1">_xlfn.IFS((N3573-TODAY())&gt;=547,"06 Expires over 18 months",(N3573-TODAY())&gt;=365,"05 Expires in 18 months",(N3573-TODAY())&gt;=183,"04 Expires in 12 months",(N3573-TODAY())&gt;=92,"03 Expires in 6 months",(N3573-TODAY())&gt;=31,"02 Expires in 3 months",(N3573-TODAY())&gt;=0,"01 Expires in 30 days",(N3573-TODAY())&gt;=-31,"01 Expired last 30 days",(N3573-TODAY())&gt;=-92,"02 Expired last 3 months",(N3573-TODAY())&gt;=-183,"03 Expired last 6 months",(N3573-TODAY())&gt;=-365,"04 Expired last 12 months",(N3573-TODAY())&gt;=-547,"05 Expired last 18 months",TRUE,"06 Expired over 18 months")</f>
        <v>05 Expired last 18 months</v>
      </c>
      <c r="Q3573" s="104"/>
      <c r="R3573" s="84">
        <v>0</v>
      </c>
      <c r="S3573" s="77" t="str" cm="1">
        <f t="array" ref="S3573">_xlfn.IFS(R3573&gt;5000000,"Gold",R3573&gt;=500000,"Silver",R3573&gt;30000,"Bronze",TRUE,"Transactional")</f>
        <v>Transactional</v>
      </c>
      <c r="T3573" s="24" t="s">
        <v>54</v>
      </c>
      <c r="U3573" s="101" t="s">
        <v>208</v>
      </c>
      <c r="V3573" s="101" t="s">
        <v>209</v>
      </c>
      <c r="W3573" s="77" t="str">
        <f t="shared" si="711"/>
        <v>No</v>
      </c>
      <c r="X3573" s="77" t="str">
        <f>IFERROR(_xlfn.XLOOKUP(J3573&amp;"||"&amp;K3573,'Mapping Ref.'!$J$2:$J$538,'Mapping Ref.'!$K$2:$K$538),"")</f>
        <v>Corporate</v>
      </c>
      <c r="Y3573" s="77" t="str" cm="1">
        <f t="array" ref="Y3573">_xlfn.IFS(R3573&gt;2000000,"For Publication",R3573&gt;100000,"PID",R3573&gt;30000,"RFQ",TRUE,"Transactional")</f>
        <v>Transactional</v>
      </c>
      <c r="Z3573" s="24"/>
      <c r="AA3573" s="32"/>
      <c r="AB3573" s="24"/>
      <c r="AC3573" s="25">
        <v>45715</v>
      </c>
      <c r="AD3573" s="24" t="s">
        <v>58</v>
      </c>
      <c r="AE3573" s="24"/>
      <c r="AF3573" s="24"/>
      <c r="AG3573" s="24"/>
      <c r="AH3573" s="24"/>
      <c r="AI3573" s="24"/>
      <c r="AJ3573" s="24"/>
      <c r="AK3573" s="24"/>
      <c r="AL3573" s="24"/>
      <c r="AM3573" s="24"/>
      <c r="AN3573" s="24"/>
      <c r="AO3573" s="24"/>
      <c r="AP3573" s="24"/>
      <c r="AQ3573" s="24"/>
      <c r="AR3573" s="27" t="s">
        <v>14340</v>
      </c>
      <c r="AS3573" s="89">
        <f t="shared" si="709"/>
        <v>11</v>
      </c>
      <c r="AT3573" s="27" t="s">
        <v>7376</v>
      </c>
    </row>
    <row r="3574" spans="1:46" x14ac:dyDescent="0.5">
      <c r="A3574" s="24" t="s">
        <v>14344</v>
      </c>
      <c r="B3574" s="24" t="s">
        <v>506</v>
      </c>
      <c r="C3574" s="24" t="s">
        <v>77</v>
      </c>
      <c r="D3574" s="27" t="s">
        <v>14345</v>
      </c>
      <c r="E3574" s="27" t="s">
        <v>14346</v>
      </c>
      <c r="F3574" s="77" t="str">
        <f t="shared" si="704"/>
        <v>NEC SOFTWARE SOLUTIONS UK LIMITED</v>
      </c>
      <c r="G3574" s="27" t="s">
        <v>14339</v>
      </c>
      <c r="H3574" s="24"/>
      <c r="I3574" s="24"/>
      <c r="J3574" s="24" t="s">
        <v>52</v>
      </c>
      <c r="K3574" s="27" t="s">
        <v>1281</v>
      </c>
      <c r="L3574" s="25">
        <v>44769</v>
      </c>
      <c r="M3574" s="25">
        <v>46477</v>
      </c>
      <c r="N3574" s="81">
        <v>46477</v>
      </c>
      <c r="O3574" s="77" t="str">
        <f t="shared" ca="1" si="708"/>
        <v>Live</v>
      </c>
      <c r="P3574" s="77" t="str" cm="1">
        <f t="array" aca="1" ref="P3574" ca="1">_xlfn.IFS((N3574-TODAY())&gt;=547,"06 Expires over 18 months",(N3574-TODAY())&gt;=365,"05 Expires in 18 months",(N3574-TODAY())&gt;=183,"04 Expires in 12 months",(N3574-TODAY())&gt;=92,"03 Expires in 6 months",(N3574-TODAY())&gt;=31,"02 Expires in 3 months",(N3574-TODAY())&gt;=0,"01 Expires in 30 days",(N3574-TODAY())&gt;=-31,"01 Expired last 30 days",(N3574-TODAY())&gt;=-92,"02 Expired last 3 months",(N3574-TODAY())&gt;=-183,"03 Expired last 6 months",(N3574-TODAY())&gt;=-365,"04 Expired last 12 months",(N3574-TODAY())&gt;=-547,"05 Expired last 18 months",TRUE,"06 Expired over 18 months")</f>
        <v>04 Expires in 12 months</v>
      </c>
      <c r="Q3574" s="104"/>
      <c r="R3574" s="84">
        <v>0</v>
      </c>
      <c r="S3574" s="77" t="str" cm="1">
        <f t="array" ref="S3574">_xlfn.IFS(R3574&gt;5000000,"Gold",R3574&gt;=500000,"Silver",R3574&gt;30000,"Bronze",TRUE,"Transactional")</f>
        <v>Transactional</v>
      </c>
      <c r="T3574" s="24" t="s">
        <v>54</v>
      </c>
      <c r="U3574" s="101" t="s">
        <v>109</v>
      </c>
      <c r="V3574" s="101" t="s">
        <v>148</v>
      </c>
      <c r="W3574" s="77" t="str">
        <f t="shared" si="711"/>
        <v>No</v>
      </c>
      <c r="X3574" s="77" t="str">
        <f>IFERROR(_xlfn.XLOOKUP(J3574&amp;"||"&amp;K3574,'Mapping Ref.'!$J$2:$J$538,'Mapping Ref.'!$K$2:$K$538),"")</f>
        <v>ICT</v>
      </c>
      <c r="Y3574" s="77" t="str" cm="1">
        <f t="array" ref="Y3574">_xlfn.IFS(R3574&gt;2000000,"For Publication",R3574&gt;100000,"PID",R3574&gt;30000,"RFQ",TRUE,"Transactional")</f>
        <v>Transactional</v>
      </c>
      <c r="Z3574" s="24"/>
      <c r="AA3574" s="32"/>
      <c r="AB3574" s="24"/>
      <c r="AC3574" s="25">
        <v>45715</v>
      </c>
      <c r="AD3574" s="24" t="s">
        <v>58</v>
      </c>
      <c r="AE3574" s="24"/>
      <c r="AF3574" s="24"/>
      <c r="AG3574" s="24"/>
      <c r="AH3574" s="24"/>
      <c r="AI3574" s="24"/>
      <c r="AJ3574" s="24"/>
      <c r="AK3574" s="24"/>
      <c r="AL3574" s="24"/>
      <c r="AM3574" s="24"/>
      <c r="AN3574" s="24"/>
      <c r="AO3574" s="24"/>
      <c r="AP3574" s="24"/>
      <c r="AQ3574" s="24"/>
      <c r="AR3574" s="27" t="s">
        <v>14340</v>
      </c>
      <c r="AS3574" s="89">
        <f t="shared" si="709"/>
        <v>56</v>
      </c>
      <c r="AT3574" s="27" t="s">
        <v>7376</v>
      </c>
    </row>
    <row r="3575" spans="1:46" x14ac:dyDescent="0.5">
      <c r="A3575" s="24" t="s">
        <v>14347</v>
      </c>
      <c r="B3575" s="24" t="s">
        <v>506</v>
      </c>
      <c r="C3575" s="24" t="s">
        <v>77</v>
      </c>
      <c r="D3575" s="27" t="s">
        <v>14348</v>
      </c>
      <c r="E3575" s="27" t="s">
        <v>14338</v>
      </c>
      <c r="F3575" s="77" t="str">
        <f t="shared" si="704"/>
        <v>NEC SOFTWARE SOLUTIONS UK LIMITED</v>
      </c>
      <c r="G3575" s="27" t="s">
        <v>14339</v>
      </c>
      <c r="H3575" s="24"/>
      <c r="I3575" s="24"/>
      <c r="J3575" s="24" t="s">
        <v>52</v>
      </c>
      <c r="K3575" s="27" t="s">
        <v>1281</v>
      </c>
      <c r="L3575" s="25">
        <v>44835</v>
      </c>
      <c r="M3575" s="25">
        <v>46477</v>
      </c>
      <c r="N3575" s="81">
        <v>46477</v>
      </c>
      <c r="O3575" s="77" t="str">
        <f t="shared" ca="1" si="708"/>
        <v>Live</v>
      </c>
      <c r="P3575" s="77" t="str" cm="1">
        <f t="array" aca="1" ref="P3575" ca="1">_xlfn.IFS((N3575-TODAY())&gt;=547,"06 Expires over 18 months",(N3575-TODAY())&gt;=365,"05 Expires in 18 months",(N3575-TODAY())&gt;=183,"04 Expires in 12 months",(N3575-TODAY())&gt;=92,"03 Expires in 6 months",(N3575-TODAY())&gt;=31,"02 Expires in 3 months",(N3575-TODAY())&gt;=0,"01 Expires in 30 days",(N3575-TODAY())&gt;=-31,"01 Expired last 30 days",(N3575-TODAY())&gt;=-92,"02 Expired last 3 months",(N3575-TODAY())&gt;=-183,"03 Expired last 6 months",(N3575-TODAY())&gt;=-365,"04 Expired last 12 months",(N3575-TODAY())&gt;=-547,"05 Expired last 18 months",TRUE,"06 Expired over 18 months")</f>
        <v>04 Expires in 12 months</v>
      </c>
      <c r="Q3575" s="104"/>
      <c r="R3575" s="84">
        <v>0</v>
      </c>
      <c r="S3575" s="77" t="str" cm="1">
        <f t="array" ref="S3575">_xlfn.IFS(R3575&gt;5000000,"Gold",R3575&gt;=500000,"Silver",R3575&gt;30000,"Bronze",TRUE,"Transactional")</f>
        <v>Transactional</v>
      </c>
      <c r="T3575" s="24" t="s">
        <v>54</v>
      </c>
      <c r="U3575" s="101" t="s">
        <v>109</v>
      </c>
      <c r="V3575" s="101" t="s">
        <v>148</v>
      </c>
      <c r="W3575" s="77" t="str">
        <f t="shared" si="711"/>
        <v>No</v>
      </c>
      <c r="X3575" s="77" t="str">
        <f>IFERROR(_xlfn.XLOOKUP(J3575&amp;"||"&amp;K3575,'Mapping Ref.'!$J$2:$J$538,'Mapping Ref.'!$K$2:$K$538),"")</f>
        <v>ICT</v>
      </c>
      <c r="Y3575" s="77" t="str" cm="1">
        <f t="array" ref="Y3575">_xlfn.IFS(R3575&gt;2000000,"For Publication",R3575&gt;100000,"PID",R3575&gt;30000,"RFQ",TRUE,"Transactional")</f>
        <v>Transactional</v>
      </c>
      <c r="Z3575" s="24"/>
      <c r="AA3575" s="32"/>
      <c r="AB3575" s="24"/>
      <c r="AC3575" s="25">
        <v>45715</v>
      </c>
      <c r="AD3575" s="24" t="s">
        <v>58</v>
      </c>
      <c r="AE3575" s="24"/>
      <c r="AF3575" s="24"/>
      <c r="AG3575" s="24"/>
      <c r="AH3575" s="24"/>
      <c r="AI3575" s="24"/>
      <c r="AJ3575" s="24"/>
      <c r="AK3575" s="24"/>
      <c r="AL3575" s="24"/>
      <c r="AM3575" s="24"/>
      <c r="AN3575" s="24"/>
      <c r="AO3575" s="24"/>
      <c r="AP3575" s="24"/>
      <c r="AQ3575" s="24"/>
      <c r="AR3575" s="27" t="s">
        <v>14340</v>
      </c>
      <c r="AS3575" s="89">
        <f t="shared" si="709"/>
        <v>53</v>
      </c>
      <c r="AT3575" s="27" t="s">
        <v>7376</v>
      </c>
    </row>
    <row r="3576" spans="1:46" x14ac:dyDescent="0.5">
      <c r="A3576" s="24" t="s">
        <v>14349</v>
      </c>
      <c r="B3576" s="24" t="s">
        <v>506</v>
      </c>
      <c r="C3576" s="24" t="s">
        <v>77</v>
      </c>
      <c r="D3576" s="27" t="s">
        <v>14350</v>
      </c>
      <c r="E3576" s="41" t="s">
        <v>14351</v>
      </c>
      <c r="F3576" s="77" t="str">
        <f t="shared" si="704"/>
        <v>NEC SOFTWARE SOLUTIONS UK LIMITED</v>
      </c>
      <c r="G3576" s="27" t="s">
        <v>14339</v>
      </c>
      <c r="H3576" s="24"/>
      <c r="I3576" s="24"/>
      <c r="J3576" s="24" t="s">
        <v>52</v>
      </c>
      <c r="K3576" s="27" t="s">
        <v>1281</v>
      </c>
      <c r="L3576" s="25">
        <v>45566</v>
      </c>
      <c r="M3576" s="25">
        <v>46477</v>
      </c>
      <c r="N3576" s="81">
        <v>46477</v>
      </c>
      <c r="O3576" s="77" t="str">
        <f t="shared" ca="1" si="708"/>
        <v>Live</v>
      </c>
      <c r="P3576" s="77" t="str" cm="1">
        <f t="array" aca="1" ref="P3576" ca="1">_xlfn.IFS((N3576-TODAY())&gt;=547,"06 Expires over 18 months",(N3576-TODAY())&gt;=365,"05 Expires in 18 months",(N3576-TODAY())&gt;=183,"04 Expires in 12 months",(N3576-TODAY())&gt;=92,"03 Expires in 6 months",(N3576-TODAY())&gt;=31,"02 Expires in 3 months",(N3576-TODAY())&gt;=0,"01 Expires in 30 days",(N3576-TODAY())&gt;=-31,"01 Expired last 30 days",(N3576-TODAY())&gt;=-92,"02 Expired last 3 months",(N3576-TODAY())&gt;=-183,"03 Expired last 6 months",(N3576-TODAY())&gt;=-365,"04 Expired last 12 months",(N3576-TODAY())&gt;=-547,"05 Expired last 18 months",TRUE,"06 Expired over 18 months")</f>
        <v>04 Expires in 12 months</v>
      </c>
      <c r="Q3576" s="104"/>
      <c r="R3576" s="84">
        <v>0</v>
      </c>
      <c r="S3576" s="77" t="str" cm="1">
        <f t="array" ref="S3576">_xlfn.IFS(R3576&gt;5000000,"Gold",R3576&gt;=500000,"Silver",R3576&gt;30000,"Bronze",TRUE,"Transactional")</f>
        <v>Transactional</v>
      </c>
      <c r="T3576" s="24" t="s">
        <v>54</v>
      </c>
      <c r="U3576" s="101" t="s">
        <v>116</v>
      </c>
      <c r="V3576" s="101" t="s">
        <v>70</v>
      </c>
      <c r="W3576" s="77" t="str">
        <f t="shared" si="711"/>
        <v>No</v>
      </c>
      <c r="X3576" s="77" t="str">
        <f>IFERROR(_xlfn.XLOOKUP(J3576&amp;"||"&amp;K3576,'Mapping Ref.'!$J$2:$J$538,'Mapping Ref.'!$K$2:$K$538),"")</f>
        <v>ICT</v>
      </c>
      <c r="Y3576" s="77" t="str" cm="1">
        <f t="array" ref="Y3576">_xlfn.IFS(R3576&gt;2000000,"For Publication",R3576&gt;100000,"PID",R3576&gt;30000,"RFQ",TRUE,"Transactional")</f>
        <v>Transactional</v>
      </c>
      <c r="Z3576" s="24"/>
      <c r="AA3576" s="32"/>
      <c r="AB3576" s="24"/>
      <c r="AC3576" s="25">
        <v>45715</v>
      </c>
      <c r="AD3576" s="24" t="s">
        <v>58</v>
      </c>
      <c r="AE3576" s="24"/>
      <c r="AF3576" s="24"/>
      <c r="AG3576" s="24"/>
      <c r="AH3576" s="24"/>
      <c r="AI3576" s="24"/>
      <c r="AJ3576" s="24"/>
      <c r="AK3576" s="24"/>
      <c r="AL3576" s="24"/>
      <c r="AM3576" s="24"/>
      <c r="AN3576" s="24"/>
      <c r="AO3576" s="24"/>
      <c r="AP3576" s="24"/>
      <c r="AQ3576" s="24"/>
      <c r="AR3576" s="27" t="s">
        <v>14340</v>
      </c>
      <c r="AS3576" s="89">
        <f t="shared" si="709"/>
        <v>29</v>
      </c>
      <c r="AT3576" s="27" t="s">
        <v>7376</v>
      </c>
    </row>
    <row r="3577" spans="1:46" x14ac:dyDescent="0.5">
      <c r="A3577" s="24" t="s">
        <v>14352</v>
      </c>
      <c r="B3577" s="24" t="s">
        <v>506</v>
      </c>
      <c r="C3577" s="24" t="s">
        <v>77</v>
      </c>
      <c r="D3577" s="27" t="s">
        <v>14353</v>
      </c>
      <c r="E3577" s="27" t="s">
        <v>14354</v>
      </c>
      <c r="F3577" s="77" t="str">
        <f t="shared" si="704"/>
        <v>NOMINET UK</v>
      </c>
      <c r="G3577" s="27" t="s">
        <v>4562</v>
      </c>
      <c r="H3577" s="24"/>
      <c r="I3577" s="24"/>
      <c r="J3577" s="24" t="s">
        <v>52</v>
      </c>
      <c r="K3577" s="27" t="s">
        <v>1281</v>
      </c>
      <c r="L3577" s="25">
        <v>45689</v>
      </c>
      <c r="M3577" s="25">
        <v>46418</v>
      </c>
      <c r="N3577" s="81">
        <v>46418</v>
      </c>
      <c r="O3577" s="77" t="str">
        <f t="shared" ref="O3577:O3597" ca="1" si="712">IF(N3577&lt;TODAY(),"Expired","Live")</f>
        <v>Live</v>
      </c>
      <c r="P3577" s="77" t="str" cm="1">
        <f t="array" aca="1" ref="P3577" ca="1">_xlfn.IFS((N3577-TODAY())&gt;=547,"06 Expires over 18 months",(N3577-TODAY())&gt;=365,"05 Expires in 18 months",(N3577-TODAY())&gt;=183,"04 Expires in 12 months",(N3577-TODAY())&gt;=92,"03 Expires in 6 months",(N3577-TODAY())&gt;=31,"02 Expires in 3 months",(N3577-TODAY())&gt;=0,"01 Expires in 30 days",(N3577-TODAY())&gt;=-31,"01 Expired last 30 days",(N3577-TODAY())&gt;=-92,"02 Expired last 3 months",(N3577-TODAY())&gt;=-183,"03 Expired last 6 months",(N3577-TODAY())&gt;=-365,"04 Expired last 12 months",(N3577-TODAY())&gt;=-547,"05 Expired last 18 months",TRUE,"06 Expired over 18 months")</f>
        <v>03 Expires in 6 months</v>
      </c>
      <c r="Q3577" s="104"/>
      <c r="R3577" s="84">
        <v>0</v>
      </c>
      <c r="S3577" s="77" t="str" cm="1">
        <f t="array" ref="S3577">_xlfn.IFS(R3577&gt;5000000,"Gold",R3577&gt;=500000,"Silver",R3577&gt;30000,"Bronze",TRUE,"Transactional")</f>
        <v>Transactional</v>
      </c>
      <c r="T3577" s="24" t="s">
        <v>54</v>
      </c>
      <c r="U3577" s="101" t="s">
        <v>116</v>
      </c>
      <c r="V3577" s="101" t="s">
        <v>70</v>
      </c>
      <c r="W3577" s="77" t="str">
        <f t="shared" si="711"/>
        <v>No</v>
      </c>
      <c r="X3577" s="77" t="str">
        <f>IFERROR(_xlfn.XLOOKUP(J3577&amp;"||"&amp;K3577,'Mapping Ref.'!$J$2:$J$538,'Mapping Ref.'!$K$2:$K$538),"")</f>
        <v>ICT</v>
      </c>
      <c r="Y3577" s="77" t="str" cm="1">
        <f t="array" ref="Y3577">_xlfn.IFS(R3577&gt;2000000,"For Publication",R3577&gt;100000,"PID",R3577&gt;30000,"RFQ",TRUE,"Transactional")</f>
        <v>Transactional</v>
      </c>
      <c r="Z3577" s="24"/>
      <c r="AA3577" s="32"/>
      <c r="AB3577" s="24"/>
      <c r="AC3577" s="25">
        <v>45715</v>
      </c>
      <c r="AD3577" s="24" t="s">
        <v>58</v>
      </c>
      <c r="AE3577" s="24"/>
      <c r="AF3577" s="24"/>
      <c r="AG3577" s="24"/>
      <c r="AH3577" s="24"/>
      <c r="AI3577" s="24"/>
      <c r="AJ3577" s="24"/>
      <c r="AK3577" s="24"/>
      <c r="AL3577" s="24"/>
      <c r="AM3577" s="24"/>
      <c r="AN3577" s="24"/>
      <c r="AO3577" s="24"/>
      <c r="AP3577" s="24"/>
      <c r="AQ3577" s="24"/>
      <c r="AR3577" s="27" t="s">
        <v>14355</v>
      </c>
      <c r="AS3577" s="89">
        <f t="shared" ref="AS3577:AS3597" si="713">DATEDIF(L3577,N3577,"m")</f>
        <v>23</v>
      </c>
      <c r="AT3577" s="27" t="s">
        <v>4565</v>
      </c>
    </row>
    <row r="3578" spans="1:46" x14ac:dyDescent="0.5">
      <c r="A3578" s="24" t="s">
        <v>14356</v>
      </c>
      <c r="B3578" s="24"/>
      <c r="C3578" s="24"/>
      <c r="D3578" s="27" t="s">
        <v>14357</v>
      </c>
      <c r="E3578" s="27" t="s">
        <v>14358</v>
      </c>
      <c r="F3578" s="77" t="str">
        <f t="shared" si="704"/>
        <v>INSIGHT DIRECT (UK) LTD</v>
      </c>
      <c r="G3578" s="27" t="s">
        <v>14359</v>
      </c>
      <c r="H3578" s="24"/>
      <c r="I3578" s="24"/>
      <c r="J3578" s="31" t="s">
        <v>321</v>
      </c>
      <c r="K3578" s="27" t="s">
        <v>14296</v>
      </c>
      <c r="L3578" s="25">
        <v>45352</v>
      </c>
      <c r="M3578" s="25">
        <v>45747</v>
      </c>
      <c r="N3578" s="81">
        <v>45747</v>
      </c>
      <c r="O3578" s="77" t="str">
        <f t="shared" ca="1" si="712"/>
        <v>Expired</v>
      </c>
      <c r="P3578" s="77" t="str" cm="1">
        <f t="array" aca="1" ref="P3578" ca="1">_xlfn.IFS((N3578-TODAY())&gt;=547,"06 Expires over 18 months",(N3578-TODAY())&gt;=365,"05 Expires in 18 months",(N3578-TODAY())&gt;=183,"04 Expires in 12 months",(N3578-TODAY())&gt;=92,"03 Expires in 6 months",(N3578-TODAY())&gt;=31,"02 Expires in 3 months",(N3578-TODAY())&gt;=0,"01 Expires in 30 days",(N3578-TODAY())&gt;=-31,"01 Expired last 30 days",(N3578-TODAY())&gt;=-92,"02 Expired last 3 months",(N3578-TODAY())&gt;=-183,"03 Expired last 6 months",(N3578-TODAY())&gt;=-365,"04 Expired last 12 months",(N3578-TODAY())&gt;=-547,"05 Expired last 18 months",TRUE,"06 Expired over 18 months")</f>
        <v>05 Expired last 18 months</v>
      </c>
      <c r="Q3578" s="104"/>
      <c r="R3578" s="84">
        <v>0</v>
      </c>
      <c r="S3578" s="77" t="str" cm="1">
        <f t="array" ref="S3578">_xlfn.IFS(R3578&gt;5000000,"Gold",R3578&gt;=500000,"Silver",R3578&gt;30000,"Bronze",TRUE,"Transactional")</f>
        <v>Transactional</v>
      </c>
      <c r="T3578" s="24" t="s">
        <v>54</v>
      </c>
      <c r="U3578" s="101" t="s">
        <v>84</v>
      </c>
      <c r="V3578" s="101" t="s">
        <v>214</v>
      </c>
      <c r="W3578" s="77" t="str">
        <f t="shared" si="711"/>
        <v>No</v>
      </c>
      <c r="X3578" s="77" t="str">
        <f>IFERROR(_xlfn.XLOOKUP(J3578&amp;"||"&amp;K3578,'Mapping Ref.'!$J$2:$J$538,'Mapping Ref.'!$K$2:$K$538),"")</f>
        <v>Corporate</v>
      </c>
      <c r="Y3578" s="77" t="str" cm="1">
        <f t="array" ref="Y3578">_xlfn.IFS(R3578&gt;2000000,"For Publication",R3578&gt;100000,"PID",R3578&gt;30000,"RFQ",TRUE,"Transactional")</f>
        <v>Transactional</v>
      </c>
      <c r="Z3578" s="24"/>
      <c r="AA3578" s="32"/>
      <c r="AB3578" s="24"/>
      <c r="AC3578" s="25">
        <v>45715</v>
      </c>
      <c r="AD3578" s="24" t="s">
        <v>58</v>
      </c>
      <c r="AE3578" s="24"/>
      <c r="AF3578" s="24"/>
      <c r="AG3578" s="24"/>
      <c r="AH3578" s="24"/>
      <c r="AI3578" s="24"/>
      <c r="AJ3578" s="24"/>
      <c r="AK3578" s="24"/>
      <c r="AL3578" s="24"/>
      <c r="AM3578" s="24"/>
      <c r="AN3578" s="24"/>
      <c r="AO3578" s="24"/>
      <c r="AP3578" s="24"/>
      <c r="AQ3578" s="24"/>
      <c r="AR3578" s="27" t="s">
        <v>14360</v>
      </c>
      <c r="AS3578" s="89">
        <f t="shared" si="713"/>
        <v>12</v>
      </c>
      <c r="AT3578" s="27" t="s">
        <v>14361</v>
      </c>
    </row>
    <row r="3579" spans="1:46" x14ac:dyDescent="0.5">
      <c r="A3579" s="24" t="s">
        <v>14362</v>
      </c>
      <c r="B3579" s="24" t="s">
        <v>506</v>
      </c>
      <c r="C3579" s="24" t="s">
        <v>77</v>
      </c>
      <c r="D3579" s="27" t="s">
        <v>14363</v>
      </c>
      <c r="E3579" s="27" t="s">
        <v>14364</v>
      </c>
      <c r="F3579" s="77" t="str">
        <f t="shared" si="704"/>
        <v>PHOENIX SOFTWARE LTD</v>
      </c>
      <c r="G3579" s="27" t="s">
        <v>7379</v>
      </c>
      <c r="H3579" s="24"/>
      <c r="I3579" s="24"/>
      <c r="J3579" s="24" t="s">
        <v>52</v>
      </c>
      <c r="K3579" s="27" t="s">
        <v>1281</v>
      </c>
      <c r="L3579" s="25">
        <v>45566</v>
      </c>
      <c r="M3579" s="25">
        <v>46660</v>
      </c>
      <c r="N3579" s="81">
        <v>46660</v>
      </c>
      <c r="O3579" s="77" t="str">
        <f t="shared" ca="1" si="712"/>
        <v>Live</v>
      </c>
      <c r="P3579" s="77" t="str" cm="1">
        <f t="array" aca="1" ref="P3579" ca="1">_xlfn.IFS((N3579-TODAY())&gt;=547,"06 Expires over 18 months",(N3579-TODAY())&gt;=365,"05 Expires in 18 months",(N3579-TODAY())&gt;=183,"04 Expires in 12 months",(N3579-TODAY())&gt;=92,"03 Expires in 6 months",(N3579-TODAY())&gt;=31,"02 Expires in 3 months",(N3579-TODAY())&gt;=0,"01 Expires in 30 days",(N3579-TODAY())&gt;=-31,"01 Expired last 30 days",(N3579-TODAY())&gt;=-92,"02 Expired last 3 months",(N3579-TODAY())&gt;=-183,"03 Expired last 6 months",(N3579-TODAY())&gt;=-365,"04 Expired last 12 months",(N3579-TODAY())&gt;=-547,"05 Expired last 18 months",TRUE,"06 Expired over 18 months")</f>
        <v>05 Expires in 18 months</v>
      </c>
      <c r="Q3579" s="104"/>
      <c r="R3579" s="84">
        <v>0</v>
      </c>
      <c r="S3579" s="77" t="str" cm="1">
        <f t="array" ref="S3579">_xlfn.IFS(R3579&gt;5000000,"Gold",R3579&gt;=500000,"Silver",R3579&gt;30000,"Bronze",TRUE,"Transactional")</f>
        <v>Transactional</v>
      </c>
      <c r="T3579" s="24" t="s">
        <v>122</v>
      </c>
      <c r="U3579" s="101" t="s">
        <v>208</v>
      </c>
      <c r="V3579" s="101" t="s">
        <v>209</v>
      </c>
      <c r="W3579" s="77" t="str">
        <f t="shared" si="711"/>
        <v>No</v>
      </c>
      <c r="X3579" s="77" t="str">
        <f>IFERROR(_xlfn.XLOOKUP(J3579&amp;"||"&amp;K3579,'Mapping Ref.'!$J$2:$J$538,'Mapping Ref.'!$K$2:$K$538),"")</f>
        <v>ICT</v>
      </c>
      <c r="Y3579" s="77" t="str" cm="1">
        <f t="array" ref="Y3579">_xlfn.IFS(R3579&gt;2000000,"For Publication",R3579&gt;100000,"PID",R3579&gt;30000,"RFQ",TRUE,"Transactional")</f>
        <v>Transactional</v>
      </c>
      <c r="Z3579" s="24"/>
      <c r="AA3579" s="32"/>
      <c r="AB3579" s="24"/>
      <c r="AC3579" s="25">
        <v>45715</v>
      </c>
      <c r="AD3579" s="24" t="s">
        <v>58</v>
      </c>
      <c r="AE3579" s="24"/>
      <c r="AF3579" s="24"/>
      <c r="AG3579" s="24"/>
      <c r="AH3579" s="24"/>
      <c r="AI3579" s="24"/>
      <c r="AJ3579" s="24"/>
      <c r="AK3579" s="24"/>
      <c r="AL3579" s="24"/>
      <c r="AM3579" s="24"/>
      <c r="AN3579" s="24"/>
      <c r="AO3579" s="24"/>
      <c r="AP3579" s="24"/>
      <c r="AQ3579" s="24"/>
      <c r="AR3579" s="27" t="s">
        <v>14365</v>
      </c>
      <c r="AS3579" s="89">
        <f t="shared" si="713"/>
        <v>35</v>
      </c>
      <c r="AT3579" s="27" t="s">
        <v>7380</v>
      </c>
    </row>
    <row r="3580" spans="1:46" x14ac:dyDescent="0.5">
      <c r="A3580" s="24" t="s">
        <v>14366</v>
      </c>
      <c r="B3580" s="24"/>
      <c r="C3580" s="24" t="s">
        <v>77</v>
      </c>
      <c r="D3580" s="24" t="s">
        <v>14367</v>
      </c>
      <c r="E3580" s="24" t="s">
        <v>14368</v>
      </c>
      <c r="F3580" s="77" t="str">
        <f t="shared" si="704"/>
        <v>MIB ELECTRICAL ENGINEERS LTD</v>
      </c>
      <c r="G3580" s="24" t="s">
        <v>6359</v>
      </c>
      <c r="H3580" s="24" t="s">
        <v>768</v>
      </c>
      <c r="I3580" s="24"/>
      <c r="J3580" s="24" t="s">
        <v>190</v>
      </c>
      <c r="K3580" s="24" t="s">
        <v>9208</v>
      </c>
      <c r="L3580" s="25">
        <v>45117</v>
      </c>
      <c r="M3580" s="25">
        <v>45535</v>
      </c>
      <c r="N3580" s="81">
        <f>EDATE(M3580,AB3580)</f>
        <v>45535</v>
      </c>
      <c r="O3580" s="77" t="str">
        <f t="shared" ca="1" si="712"/>
        <v>Expired</v>
      </c>
      <c r="P3580" s="77" t="str" cm="1">
        <f t="array" aca="1" ref="P3580" ca="1">_xlfn.IFS((N3580-TODAY())&gt;=547,"06 Expires over 18 months",(N3580-TODAY())&gt;=365,"05 Expires in 18 months",(N3580-TODAY())&gt;=183,"04 Expires in 12 months",(N3580-TODAY())&gt;=92,"03 Expires in 6 months",(N3580-TODAY())&gt;=31,"02 Expires in 3 months",(N3580-TODAY())&gt;=0,"01 Expires in 30 days",(N3580-TODAY())&gt;=-31,"01 Expired last 30 days",(N3580-TODAY())&gt;=-92,"02 Expired last 3 months",(N3580-TODAY())&gt;=-183,"03 Expired last 6 months",(N3580-TODAY())&gt;=-365,"04 Expired last 12 months",(N3580-TODAY())&gt;=-547,"05 Expired last 18 months",TRUE,"06 Expired over 18 months")</f>
        <v>06 Expired over 18 months</v>
      </c>
      <c r="Q3580" s="65">
        <v>233548</v>
      </c>
      <c r="R3580" s="84">
        <f>MAX(Q3580,Q3580*N(AS3580)/12)</f>
        <v>253010.33333333334</v>
      </c>
      <c r="S3580" s="77" t="str" cm="1">
        <f t="array" ref="S3580">_xlfn.IFS(R3580&gt;5000000,"Gold",R3580&gt;=500000,"Silver",R3580&gt;30000,"Bronze",TRUE,"Transactional")</f>
        <v>Bronze</v>
      </c>
      <c r="T3580" s="24" t="s">
        <v>122</v>
      </c>
      <c r="U3580" s="101" t="s">
        <v>123</v>
      </c>
      <c r="V3580" s="101" t="s">
        <v>124</v>
      </c>
      <c r="W3580" s="77" t="str">
        <f>IF(AB3580&gt;0,"Yes","No")</f>
        <v>No</v>
      </c>
      <c r="X3580" s="77" t="str">
        <f>IFERROR(_xlfn.XLOOKUP(J3580&amp;"||"&amp;K3580,'Mapping Ref.'!$J$2:$J$538,'Mapping Ref.'!$K$2:$K$538),"")</f>
        <v>Construction &amp; Estates</v>
      </c>
      <c r="Y3580" s="77" t="str" cm="1">
        <f t="array" ref="Y3580">_xlfn.IFS(R3580&gt;2000000,"For Publication",R3580&gt;100000,"PID",R3580&gt;30000,"RFQ",TRUE,"Transactional")</f>
        <v>PID</v>
      </c>
      <c r="Z3580" s="24"/>
      <c r="AA3580" s="32">
        <v>13.9333333333333</v>
      </c>
      <c r="AB3580" s="24">
        <v>0</v>
      </c>
      <c r="AC3580" s="25">
        <v>45455</v>
      </c>
      <c r="AD3580" s="24" t="s">
        <v>102</v>
      </c>
      <c r="AE3580" s="24"/>
      <c r="AF3580" s="24"/>
      <c r="AG3580" s="24"/>
      <c r="AH3580" s="24"/>
      <c r="AI3580" s="24"/>
      <c r="AJ3580" s="24"/>
      <c r="AK3580" s="24"/>
      <c r="AL3580" s="24"/>
      <c r="AM3580" s="24"/>
      <c r="AN3580" s="24"/>
      <c r="AO3580" s="24"/>
      <c r="AP3580" s="24"/>
      <c r="AQ3580" s="24"/>
      <c r="AR3580" s="24"/>
      <c r="AS3580" s="89">
        <f t="shared" si="713"/>
        <v>13</v>
      </c>
      <c r="AT3580" s="24" t="s">
        <v>6360</v>
      </c>
    </row>
    <row r="3581" spans="1:46" x14ac:dyDescent="0.5">
      <c r="A3581" s="24" t="s">
        <v>14369</v>
      </c>
      <c r="B3581" s="24"/>
      <c r="C3581" s="24" t="s">
        <v>77</v>
      </c>
      <c r="D3581" s="27" t="s">
        <v>14370</v>
      </c>
      <c r="E3581" s="27" t="s">
        <v>14371</v>
      </c>
      <c r="F3581" s="77" t="str">
        <f t="shared" si="704"/>
        <v>PHOENIX SOFTWARE LTD</v>
      </c>
      <c r="G3581" s="27" t="s">
        <v>7379</v>
      </c>
      <c r="H3581" s="24"/>
      <c r="I3581" s="24"/>
      <c r="J3581" s="24" t="s">
        <v>52</v>
      </c>
      <c r="K3581" s="27" t="s">
        <v>1281</v>
      </c>
      <c r="L3581" s="25">
        <v>44835</v>
      </c>
      <c r="M3581" s="25">
        <v>45930</v>
      </c>
      <c r="N3581" s="81">
        <v>45930</v>
      </c>
      <c r="O3581" s="77" t="str">
        <f t="shared" ca="1" si="712"/>
        <v>Expired</v>
      </c>
      <c r="P3581" s="77" t="str" cm="1">
        <f t="array" aca="1" ref="P3581" ca="1">_xlfn.IFS((N3581-TODAY())&gt;=547,"06 Expires over 18 months",(N3581-TODAY())&gt;=365,"05 Expires in 18 months",(N3581-TODAY())&gt;=183,"04 Expires in 12 months",(N3581-TODAY())&gt;=92,"03 Expires in 6 months",(N3581-TODAY())&gt;=31,"02 Expires in 3 months",(N3581-TODAY())&gt;=0,"01 Expires in 30 days",(N3581-TODAY())&gt;=-31,"01 Expired last 30 days",(N3581-TODAY())&gt;=-92,"02 Expired last 3 months",(N3581-TODAY())&gt;=-183,"03 Expired last 6 months",(N3581-TODAY())&gt;=-365,"04 Expired last 12 months",(N3581-TODAY())&gt;=-547,"05 Expired last 18 months",TRUE,"06 Expired over 18 months")</f>
        <v>04 Expired last 12 months</v>
      </c>
      <c r="Q3581" s="104"/>
      <c r="R3581" s="84">
        <v>0</v>
      </c>
      <c r="S3581" s="77" t="str" cm="1">
        <f t="array" ref="S3581">_xlfn.IFS(R3581&gt;5000000,"Gold",R3581&gt;=500000,"Silver",R3581&gt;30000,"Bronze",TRUE,"Transactional")</f>
        <v>Transactional</v>
      </c>
      <c r="T3581" s="24" t="s">
        <v>122</v>
      </c>
      <c r="U3581" s="101" t="s">
        <v>116</v>
      </c>
      <c r="V3581" s="101" t="s">
        <v>569</v>
      </c>
      <c r="W3581" s="77" t="str">
        <f t="shared" ref="W3581:W3590" si="714">IF(N(AB3581)&gt;0,"Yes","No")</f>
        <v>No</v>
      </c>
      <c r="X3581" s="77" t="str">
        <f>IFERROR(_xlfn.XLOOKUP(J3581&amp;"||"&amp;K3581,'Mapping Ref.'!$J$2:$J$538,'Mapping Ref.'!$K$2:$K$538),"")</f>
        <v>ICT</v>
      </c>
      <c r="Y3581" s="77" t="str" cm="1">
        <f t="array" ref="Y3581">_xlfn.IFS(R3581&gt;2000000,"For Publication",R3581&gt;100000,"PID",R3581&gt;30000,"RFQ",TRUE,"Transactional")</f>
        <v>Transactional</v>
      </c>
      <c r="Z3581" s="24"/>
      <c r="AA3581" s="32"/>
      <c r="AB3581" s="24"/>
      <c r="AC3581" s="25">
        <v>45715</v>
      </c>
      <c r="AD3581" s="24" t="s">
        <v>58</v>
      </c>
      <c r="AE3581" s="24"/>
      <c r="AF3581" s="24"/>
      <c r="AG3581" s="24"/>
      <c r="AH3581" s="24"/>
      <c r="AI3581" s="24"/>
      <c r="AJ3581" s="24"/>
      <c r="AK3581" s="24"/>
      <c r="AL3581" s="24"/>
      <c r="AM3581" s="24"/>
      <c r="AN3581" s="24"/>
      <c r="AO3581" s="24"/>
      <c r="AP3581" s="24"/>
      <c r="AQ3581" s="24"/>
      <c r="AR3581" s="27" t="s">
        <v>14365</v>
      </c>
      <c r="AS3581" s="89">
        <f t="shared" si="713"/>
        <v>35</v>
      </c>
      <c r="AT3581" s="27" t="s">
        <v>7380</v>
      </c>
    </row>
    <row r="3582" spans="1:46" x14ac:dyDescent="0.5">
      <c r="A3582" s="24" t="s">
        <v>14372</v>
      </c>
      <c r="B3582" s="24" t="s">
        <v>506</v>
      </c>
      <c r="C3582" s="24" t="s">
        <v>77</v>
      </c>
      <c r="D3582" s="27" t="s">
        <v>14373</v>
      </c>
      <c r="E3582" s="27" t="s">
        <v>14374</v>
      </c>
      <c r="F3582" s="77" t="str">
        <f t="shared" si="704"/>
        <v>PHOENIX SOFTWARE LTD</v>
      </c>
      <c r="G3582" s="27" t="s">
        <v>7379</v>
      </c>
      <c r="H3582" s="24"/>
      <c r="I3582" s="24"/>
      <c r="J3582" s="24" t="s">
        <v>52</v>
      </c>
      <c r="K3582" s="27" t="s">
        <v>1281</v>
      </c>
      <c r="L3582" s="25">
        <v>45566</v>
      </c>
      <c r="M3582" s="25">
        <v>46660</v>
      </c>
      <c r="N3582" s="81">
        <v>46660</v>
      </c>
      <c r="O3582" s="77" t="str">
        <f t="shared" ca="1" si="712"/>
        <v>Live</v>
      </c>
      <c r="P3582" s="77" t="str" cm="1">
        <f t="array" aca="1" ref="P3582" ca="1">_xlfn.IFS((N3582-TODAY())&gt;=547,"06 Expires over 18 months",(N3582-TODAY())&gt;=365,"05 Expires in 18 months",(N3582-TODAY())&gt;=183,"04 Expires in 12 months",(N3582-TODAY())&gt;=92,"03 Expires in 6 months",(N3582-TODAY())&gt;=31,"02 Expires in 3 months",(N3582-TODAY())&gt;=0,"01 Expires in 30 days",(N3582-TODAY())&gt;=-31,"01 Expired last 30 days",(N3582-TODAY())&gt;=-92,"02 Expired last 3 months",(N3582-TODAY())&gt;=-183,"03 Expired last 6 months",(N3582-TODAY())&gt;=-365,"04 Expired last 12 months",(N3582-TODAY())&gt;=-547,"05 Expired last 18 months",TRUE,"06 Expired over 18 months")</f>
        <v>05 Expires in 18 months</v>
      </c>
      <c r="Q3582" s="104"/>
      <c r="R3582" s="84">
        <v>0</v>
      </c>
      <c r="S3582" s="77" t="str" cm="1">
        <f t="array" ref="S3582">_xlfn.IFS(R3582&gt;5000000,"Gold",R3582&gt;=500000,"Silver",R3582&gt;30000,"Bronze",TRUE,"Transactional")</f>
        <v>Transactional</v>
      </c>
      <c r="T3582" s="24" t="s">
        <v>122</v>
      </c>
      <c r="U3582" s="101" t="s">
        <v>99</v>
      </c>
      <c r="V3582" s="101" t="s">
        <v>993</v>
      </c>
      <c r="W3582" s="77" t="str">
        <f t="shared" si="714"/>
        <v>No</v>
      </c>
      <c r="X3582" s="77" t="str">
        <f>IFERROR(_xlfn.XLOOKUP(J3582&amp;"||"&amp;K3582,'Mapping Ref.'!$J$2:$J$538,'Mapping Ref.'!$K$2:$K$538),"")</f>
        <v>ICT</v>
      </c>
      <c r="Y3582" s="77" t="str" cm="1">
        <f t="array" ref="Y3582">_xlfn.IFS(R3582&gt;2000000,"For Publication",R3582&gt;100000,"PID",R3582&gt;30000,"RFQ",TRUE,"Transactional")</f>
        <v>Transactional</v>
      </c>
      <c r="Z3582" s="24"/>
      <c r="AA3582" s="32"/>
      <c r="AB3582" s="24"/>
      <c r="AC3582" s="25">
        <v>45715</v>
      </c>
      <c r="AD3582" s="24" t="s">
        <v>58</v>
      </c>
      <c r="AE3582" s="24"/>
      <c r="AF3582" s="24"/>
      <c r="AG3582" s="24"/>
      <c r="AH3582" s="24"/>
      <c r="AI3582" s="24"/>
      <c r="AJ3582" s="24"/>
      <c r="AK3582" s="24"/>
      <c r="AL3582" s="24"/>
      <c r="AM3582" s="24"/>
      <c r="AN3582" s="24"/>
      <c r="AO3582" s="24"/>
      <c r="AP3582" s="24"/>
      <c r="AQ3582" s="24"/>
      <c r="AR3582" s="27" t="s">
        <v>14365</v>
      </c>
      <c r="AS3582" s="89">
        <f t="shared" si="713"/>
        <v>35</v>
      </c>
      <c r="AT3582" s="27" t="s">
        <v>7380</v>
      </c>
    </row>
    <row r="3583" spans="1:46" x14ac:dyDescent="0.5">
      <c r="A3583" s="24" t="s">
        <v>14375</v>
      </c>
      <c r="B3583" s="24"/>
      <c r="C3583" s="24" t="s">
        <v>77</v>
      </c>
      <c r="D3583" s="27" t="s">
        <v>14376</v>
      </c>
      <c r="E3583" s="27" t="s">
        <v>14377</v>
      </c>
      <c r="F3583" s="77" t="str">
        <f t="shared" si="704"/>
        <v>PHOENIX SOFTWARE LTD</v>
      </c>
      <c r="G3583" s="27" t="s">
        <v>7379</v>
      </c>
      <c r="H3583" s="24"/>
      <c r="I3583" s="24"/>
      <c r="J3583" s="24" t="s">
        <v>52</v>
      </c>
      <c r="K3583" s="27" t="s">
        <v>1281</v>
      </c>
      <c r="L3583" s="25">
        <v>45563</v>
      </c>
      <c r="M3583" s="25">
        <v>45927</v>
      </c>
      <c r="N3583" s="81">
        <v>45927</v>
      </c>
      <c r="O3583" s="77" t="str">
        <f t="shared" ca="1" si="712"/>
        <v>Expired</v>
      </c>
      <c r="P3583" s="77" t="str" cm="1">
        <f t="array" aca="1" ref="P3583" ca="1">_xlfn.IFS((N3583-TODAY())&gt;=547,"06 Expires over 18 months",(N3583-TODAY())&gt;=365,"05 Expires in 18 months",(N3583-TODAY())&gt;=183,"04 Expires in 12 months",(N3583-TODAY())&gt;=92,"03 Expires in 6 months",(N3583-TODAY())&gt;=31,"02 Expires in 3 months",(N3583-TODAY())&gt;=0,"01 Expires in 30 days",(N3583-TODAY())&gt;=-31,"01 Expired last 30 days",(N3583-TODAY())&gt;=-92,"02 Expired last 3 months",(N3583-TODAY())&gt;=-183,"03 Expired last 6 months",(N3583-TODAY())&gt;=-365,"04 Expired last 12 months",(N3583-TODAY())&gt;=-547,"05 Expired last 18 months",TRUE,"06 Expired over 18 months")</f>
        <v>04 Expired last 12 months</v>
      </c>
      <c r="Q3583" s="104"/>
      <c r="R3583" s="84">
        <v>0</v>
      </c>
      <c r="S3583" s="77" t="str" cm="1">
        <f t="array" ref="S3583">_xlfn.IFS(R3583&gt;5000000,"Gold",R3583&gt;=500000,"Silver",R3583&gt;30000,"Bronze",TRUE,"Transactional")</f>
        <v>Transactional</v>
      </c>
      <c r="T3583" s="24" t="s">
        <v>122</v>
      </c>
      <c r="U3583" s="101" t="s">
        <v>99</v>
      </c>
      <c r="V3583" s="101" t="s">
        <v>1184</v>
      </c>
      <c r="W3583" s="77" t="str">
        <f t="shared" si="714"/>
        <v>No</v>
      </c>
      <c r="X3583" s="77" t="str">
        <f>IFERROR(_xlfn.XLOOKUP(J3583&amp;"||"&amp;K3583,'Mapping Ref.'!$J$2:$J$538,'Mapping Ref.'!$K$2:$K$538),"")</f>
        <v>ICT</v>
      </c>
      <c r="Y3583" s="77" t="str" cm="1">
        <f t="array" ref="Y3583">_xlfn.IFS(R3583&gt;2000000,"For Publication",R3583&gt;100000,"PID",R3583&gt;30000,"RFQ",TRUE,"Transactional")</f>
        <v>Transactional</v>
      </c>
      <c r="Z3583" s="24"/>
      <c r="AA3583" s="32"/>
      <c r="AB3583" s="24"/>
      <c r="AC3583" s="25">
        <v>45715</v>
      </c>
      <c r="AD3583" s="24" t="s">
        <v>58</v>
      </c>
      <c r="AE3583" s="24"/>
      <c r="AF3583" s="24"/>
      <c r="AG3583" s="24"/>
      <c r="AH3583" s="24"/>
      <c r="AI3583" s="24"/>
      <c r="AJ3583" s="24"/>
      <c r="AK3583" s="24"/>
      <c r="AL3583" s="24"/>
      <c r="AM3583" s="24"/>
      <c r="AN3583" s="24"/>
      <c r="AO3583" s="24"/>
      <c r="AP3583" s="24"/>
      <c r="AQ3583" s="24"/>
      <c r="AR3583" s="27" t="s">
        <v>14365</v>
      </c>
      <c r="AS3583" s="89">
        <f t="shared" si="713"/>
        <v>11</v>
      </c>
      <c r="AT3583" s="27" t="s">
        <v>7380</v>
      </c>
    </row>
    <row r="3584" spans="1:46" x14ac:dyDescent="0.5">
      <c r="A3584" s="24" t="s">
        <v>14378</v>
      </c>
      <c r="B3584" s="24"/>
      <c r="C3584" s="24" t="s">
        <v>77</v>
      </c>
      <c r="D3584" s="27" t="s">
        <v>14379</v>
      </c>
      <c r="E3584" s="27" t="s">
        <v>14380</v>
      </c>
      <c r="F3584" s="77" t="str">
        <f t="shared" si="704"/>
        <v>PHOENIX SOFTWARE LTD</v>
      </c>
      <c r="G3584" s="27" t="s">
        <v>7379</v>
      </c>
      <c r="H3584" s="24"/>
      <c r="I3584" s="24"/>
      <c r="J3584" s="31" t="s">
        <v>321</v>
      </c>
      <c r="K3584" s="27" t="s">
        <v>14296</v>
      </c>
      <c r="L3584" s="25">
        <v>45546</v>
      </c>
      <c r="M3584" s="25">
        <v>45910</v>
      </c>
      <c r="N3584" s="81">
        <v>45910</v>
      </c>
      <c r="O3584" s="77" t="str">
        <f t="shared" ca="1" si="712"/>
        <v>Expired</v>
      </c>
      <c r="P3584" s="77" t="str" cm="1">
        <f t="array" aca="1" ref="P3584" ca="1">_xlfn.IFS((N3584-TODAY())&gt;=547,"06 Expires over 18 months",(N3584-TODAY())&gt;=365,"05 Expires in 18 months",(N3584-TODAY())&gt;=183,"04 Expires in 12 months",(N3584-TODAY())&gt;=92,"03 Expires in 6 months",(N3584-TODAY())&gt;=31,"02 Expires in 3 months",(N3584-TODAY())&gt;=0,"01 Expires in 30 days",(N3584-TODAY())&gt;=-31,"01 Expired last 30 days",(N3584-TODAY())&gt;=-92,"02 Expired last 3 months",(N3584-TODAY())&gt;=-183,"03 Expired last 6 months",(N3584-TODAY())&gt;=-365,"04 Expired last 12 months",(N3584-TODAY())&gt;=-547,"05 Expired last 18 months",TRUE,"06 Expired over 18 months")</f>
        <v>04 Expired last 12 months</v>
      </c>
      <c r="Q3584" s="104"/>
      <c r="R3584" s="84">
        <v>0</v>
      </c>
      <c r="S3584" s="77" t="str" cm="1">
        <f t="array" ref="S3584">_xlfn.IFS(R3584&gt;5000000,"Gold",R3584&gt;=500000,"Silver",R3584&gt;30000,"Bronze",TRUE,"Transactional")</f>
        <v>Transactional</v>
      </c>
      <c r="T3584" s="24" t="s">
        <v>122</v>
      </c>
      <c r="U3584" s="101" t="s">
        <v>99</v>
      </c>
      <c r="V3584" s="101" t="s">
        <v>993</v>
      </c>
      <c r="W3584" s="77" t="str">
        <f t="shared" si="714"/>
        <v>No</v>
      </c>
      <c r="X3584" s="77" t="str">
        <f>IFERROR(_xlfn.XLOOKUP(J3584&amp;"||"&amp;K3584,'Mapping Ref.'!$J$2:$J$538,'Mapping Ref.'!$K$2:$K$538),"")</f>
        <v>Corporate</v>
      </c>
      <c r="Y3584" s="77" t="str" cm="1">
        <f t="array" ref="Y3584">_xlfn.IFS(R3584&gt;2000000,"For Publication",R3584&gt;100000,"PID",R3584&gt;30000,"RFQ",TRUE,"Transactional")</f>
        <v>Transactional</v>
      </c>
      <c r="Z3584" s="24"/>
      <c r="AA3584" s="32"/>
      <c r="AB3584" s="24"/>
      <c r="AC3584" s="25">
        <v>45715</v>
      </c>
      <c r="AD3584" s="24" t="s">
        <v>58</v>
      </c>
      <c r="AE3584" s="24"/>
      <c r="AF3584" s="24"/>
      <c r="AG3584" s="24"/>
      <c r="AH3584" s="24"/>
      <c r="AI3584" s="24"/>
      <c r="AJ3584" s="24"/>
      <c r="AK3584" s="24"/>
      <c r="AL3584" s="24"/>
      <c r="AM3584" s="24"/>
      <c r="AN3584" s="24"/>
      <c r="AO3584" s="24"/>
      <c r="AP3584" s="24"/>
      <c r="AQ3584" s="24"/>
      <c r="AR3584" s="24"/>
      <c r="AS3584" s="89">
        <f t="shared" si="713"/>
        <v>11</v>
      </c>
      <c r="AT3584" s="27" t="s">
        <v>7380</v>
      </c>
    </row>
    <row r="3585" spans="1:46" x14ac:dyDescent="0.5">
      <c r="A3585" s="24" t="s">
        <v>14381</v>
      </c>
      <c r="B3585" s="24" t="s">
        <v>506</v>
      </c>
      <c r="C3585" s="24"/>
      <c r="D3585" s="27" t="s">
        <v>14382</v>
      </c>
      <c r="E3585" s="41" t="s">
        <v>14383</v>
      </c>
      <c r="F3585" s="77" t="str">
        <f t="shared" si="704"/>
        <v>BRECKLAND PRINT LTD</v>
      </c>
      <c r="G3585" s="27" t="s">
        <v>14384</v>
      </c>
      <c r="H3585" s="24"/>
      <c r="I3585" s="24"/>
      <c r="J3585" s="27" t="s">
        <v>107</v>
      </c>
      <c r="K3585" s="27" t="s">
        <v>14385</v>
      </c>
      <c r="L3585" s="25">
        <v>45748</v>
      </c>
      <c r="M3585" s="25">
        <v>46112</v>
      </c>
      <c r="N3585" s="81">
        <v>46112</v>
      </c>
      <c r="O3585" s="77" t="str">
        <f t="shared" ca="1" si="712"/>
        <v>Expired</v>
      </c>
      <c r="P3585" s="77" t="str" cm="1">
        <f t="array" aca="1" ref="P3585" ca="1">_xlfn.IFS((N3585-TODAY())&gt;=547,"06 Expires over 18 months",(N3585-TODAY())&gt;=365,"05 Expires in 18 months",(N3585-TODAY())&gt;=183,"04 Expires in 12 months",(N3585-TODAY())&gt;=92,"03 Expires in 6 months",(N3585-TODAY())&gt;=31,"02 Expires in 3 months",(N3585-TODAY())&gt;=0,"01 Expires in 30 days",(N3585-TODAY())&gt;=-31,"01 Expired last 30 days",(N3585-TODAY())&gt;=-92,"02 Expired last 3 months",(N3585-TODAY())&gt;=-183,"03 Expired last 6 months",(N3585-TODAY())&gt;=-365,"04 Expired last 12 months",(N3585-TODAY())&gt;=-547,"05 Expired last 18 months",TRUE,"06 Expired over 18 months")</f>
        <v>03 Expired last 6 months</v>
      </c>
      <c r="Q3585" s="104"/>
      <c r="R3585" s="84">
        <v>0</v>
      </c>
      <c r="S3585" s="77" t="str" cm="1">
        <f t="array" ref="S3585">_xlfn.IFS(R3585&gt;5000000,"Gold",R3585&gt;=500000,"Silver",R3585&gt;30000,"Bronze",TRUE,"Transactional")</f>
        <v>Transactional</v>
      </c>
      <c r="T3585" s="24" t="s">
        <v>54</v>
      </c>
      <c r="U3585" s="101" t="s">
        <v>116</v>
      </c>
      <c r="V3585" s="101" t="s">
        <v>569</v>
      </c>
      <c r="W3585" s="77" t="str">
        <f t="shared" si="714"/>
        <v>No</v>
      </c>
      <c r="X3585" s="77" t="str">
        <f>IFERROR(_xlfn.XLOOKUP(J3585&amp;"||"&amp;K3585,'Mapping Ref.'!$J$2:$J$538,'Mapping Ref.'!$K$2:$K$538),"")</f>
        <v>Construction &amp; Estates</v>
      </c>
      <c r="Y3585" s="77" t="str" cm="1">
        <f t="array" ref="Y3585">_xlfn.IFS(R3585&gt;2000000,"For Publication",R3585&gt;100000,"PID",R3585&gt;30000,"RFQ",TRUE,"Transactional")</f>
        <v>Transactional</v>
      </c>
      <c r="Z3585" s="24"/>
      <c r="AA3585" s="32"/>
      <c r="AB3585" s="24"/>
      <c r="AC3585" s="25">
        <v>45715</v>
      </c>
      <c r="AD3585" s="24" t="s">
        <v>58</v>
      </c>
      <c r="AE3585" s="24"/>
      <c r="AF3585" s="24"/>
      <c r="AG3585" s="24"/>
      <c r="AH3585" s="24"/>
      <c r="AI3585" s="24"/>
      <c r="AJ3585" s="24"/>
      <c r="AK3585" s="24"/>
      <c r="AL3585" s="24"/>
      <c r="AM3585" s="24"/>
      <c r="AN3585" s="24"/>
      <c r="AO3585" s="24"/>
      <c r="AP3585" s="24"/>
      <c r="AQ3585" s="24"/>
      <c r="AR3585" s="27" t="s">
        <v>14386</v>
      </c>
      <c r="AS3585" s="89">
        <f t="shared" si="713"/>
        <v>11</v>
      </c>
      <c r="AT3585" s="27" t="s">
        <v>14387</v>
      </c>
    </row>
    <row r="3586" spans="1:46" x14ac:dyDescent="0.5">
      <c r="A3586" s="24" t="s">
        <v>14388</v>
      </c>
      <c r="B3586" s="24"/>
      <c r="C3586" s="24"/>
      <c r="D3586" s="27" t="s">
        <v>14389</v>
      </c>
      <c r="E3586" s="41" t="s">
        <v>14390</v>
      </c>
      <c r="F3586" s="77" t="str">
        <f t="shared" ref="F3586:F3649" si="715">IF(AT3586&lt;&gt;"",AT3586,G3586)</f>
        <v>PRIAVA Services (UK) Ltd</v>
      </c>
      <c r="G3586" s="27" t="s">
        <v>14391</v>
      </c>
      <c r="H3586" s="24"/>
      <c r="I3586" s="24"/>
      <c r="J3586" s="24" t="s">
        <v>52</v>
      </c>
      <c r="K3586" s="27" t="s">
        <v>1281</v>
      </c>
      <c r="L3586" s="25">
        <v>45377</v>
      </c>
      <c r="M3586" s="25">
        <v>45741</v>
      </c>
      <c r="N3586" s="81">
        <v>45741</v>
      </c>
      <c r="O3586" s="77" t="str">
        <f t="shared" ca="1" si="712"/>
        <v>Expired</v>
      </c>
      <c r="P3586" s="77" t="str" cm="1">
        <f t="array" aca="1" ref="P3586" ca="1">_xlfn.IFS((N3586-TODAY())&gt;=547,"06 Expires over 18 months",(N3586-TODAY())&gt;=365,"05 Expires in 18 months",(N3586-TODAY())&gt;=183,"04 Expires in 12 months",(N3586-TODAY())&gt;=92,"03 Expires in 6 months",(N3586-TODAY())&gt;=31,"02 Expires in 3 months",(N3586-TODAY())&gt;=0,"01 Expires in 30 days",(N3586-TODAY())&gt;=-31,"01 Expired last 30 days",(N3586-TODAY())&gt;=-92,"02 Expired last 3 months",(N3586-TODAY())&gt;=-183,"03 Expired last 6 months",(N3586-TODAY())&gt;=-365,"04 Expired last 12 months",(N3586-TODAY())&gt;=-547,"05 Expired last 18 months",TRUE,"06 Expired over 18 months")</f>
        <v>05 Expired last 18 months</v>
      </c>
      <c r="Q3586" s="104"/>
      <c r="R3586" s="84">
        <v>0</v>
      </c>
      <c r="S3586" s="77" t="str" cm="1">
        <f t="array" ref="S3586">_xlfn.IFS(R3586&gt;5000000,"Gold",R3586&gt;=500000,"Silver",R3586&gt;30000,"Bronze",TRUE,"Transactional")</f>
        <v>Transactional</v>
      </c>
      <c r="T3586" s="24" t="s">
        <v>54</v>
      </c>
      <c r="U3586" s="101" t="s">
        <v>116</v>
      </c>
      <c r="V3586" s="101" t="s">
        <v>569</v>
      </c>
      <c r="W3586" s="77" t="str">
        <f t="shared" si="714"/>
        <v>No</v>
      </c>
      <c r="X3586" s="77" t="str">
        <f>IFERROR(_xlfn.XLOOKUP(J3586&amp;"||"&amp;K3586,'Mapping Ref.'!$J$2:$J$538,'Mapping Ref.'!$K$2:$K$538),"")</f>
        <v>ICT</v>
      </c>
      <c r="Y3586" s="77" t="str" cm="1">
        <f t="array" ref="Y3586">_xlfn.IFS(R3586&gt;2000000,"For Publication",R3586&gt;100000,"PID",R3586&gt;30000,"RFQ",TRUE,"Transactional")</f>
        <v>Transactional</v>
      </c>
      <c r="Z3586" s="24"/>
      <c r="AA3586" s="32"/>
      <c r="AB3586" s="24"/>
      <c r="AC3586" s="25">
        <v>45715</v>
      </c>
      <c r="AD3586" s="24" t="s">
        <v>58</v>
      </c>
      <c r="AE3586" s="24"/>
      <c r="AF3586" s="24"/>
      <c r="AG3586" s="24"/>
      <c r="AH3586" s="24"/>
      <c r="AI3586" s="24"/>
      <c r="AJ3586" s="24"/>
      <c r="AK3586" s="24"/>
      <c r="AL3586" s="24"/>
      <c r="AM3586" s="24"/>
      <c r="AN3586" s="24"/>
      <c r="AO3586" s="24"/>
      <c r="AP3586" s="24"/>
      <c r="AQ3586" s="24"/>
      <c r="AR3586" s="45" t="s">
        <v>14392</v>
      </c>
      <c r="AS3586" s="89">
        <f t="shared" si="713"/>
        <v>11</v>
      </c>
      <c r="AT3586" s="27" t="s">
        <v>14393</v>
      </c>
    </row>
    <row r="3587" spans="1:46" x14ac:dyDescent="0.5">
      <c r="A3587" s="24" t="s">
        <v>14394</v>
      </c>
      <c r="B3587" s="24"/>
      <c r="C3587" s="24" t="s">
        <v>77</v>
      </c>
      <c r="D3587" s="27" t="s">
        <v>14395</v>
      </c>
      <c r="E3587" s="27" t="s">
        <v>14396</v>
      </c>
      <c r="F3587" s="77" t="str">
        <f t="shared" si="715"/>
        <v>PROSPERON NETWORKS LTD</v>
      </c>
      <c r="G3587" s="27" t="s">
        <v>14397</v>
      </c>
      <c r="H3587" s="24"/>
      <c r="I3587" s="24"/>
      <c r="J3587" s="24" t="s">
        <v>52</v>
      </c>
      <c r="K3587" s="27" t="s">
        <v>1281</v>
      </c>
      <c r="L3587" s="25">
        <v>45587</v>
      </c>
      <c r="M3587" s="25">
        <v>45952</v>
      </c>
      <c r="N3587" s="81">
        <v>45952</v>
      </c>
      <c r="O3587" s="77" t="str">
        <f t="shared" ca="1" si="712"/>
        <v>Expired</v>
      </c>
      <c r="P3587" s="77" t="str" cm="1">
        <f t="array" aca="1" ref="P3587" ca="1">_xlfn.IFS((N3587-TODAY())&gt;=547,"06 Expires over 18 months",(N3587-TODAY())&gt;=365,"05 Expires in 18 months",(N3587-TODAY())&gt;=183,"04 Expires in 12 months",(N3587-TODAY())&gt;=92,"03 Expires in 6 months",(N3587-TODAY())&gt;=31,"02 Expires in 3 months",(N3587-TODAY())&gt;=0,"01 Expires in 30 days",(N3587-TODAY())&gt;=-31,"01 Expired last 30 days",(N3587-TODAY())&gt;=-92,"02 Expired last 3 months",(N3587-TODAY())&gt;=-183,"03 Expired last 6 months",(N3587-TODAY())&gt;=-365,"04 Expired last 12 months",(N3587-TODAY())&gt;=-547,"05 Expired last 18 months",TRUE,"06 Expired over 18 months")</f>
        <v>04 Expired last 12 months</v>
      </c>
      <c r="Q3587" s="104"/>
      <c r="R3587" s="84">
        <v>0</v>
      </c>
      <c r="S3587" s="77" t="str" cm="1">
        <f t="array" ref="S3587">_xlfn.IFS(R3587&gt;5000000,"Gold",R3587&gt;=500000,"Silver",R3587&gt;30000,"Bronze",TRUE,"Transactional")</f>
        <v>Transactional</v>
      </c>
      <c r="T3587" s="24" t="s">
        <v>54</v>
      </c>
      <c r="U3587" s="101" t="s">
        <v>237</v>
      </c>
      <c r="V3587" s="101" t="s">
        <v>566</v>
      </c>
      <c r="W3587" s="77" t="str">
        <f t="shared" si="714"/>
        <v>No</v>
      </c>
      <c r="X3587" s="77" t="str">
        <f>IFERROR(_xlfn.XLOOKUP(J3587&amp;"||"&amp;K3587,'Mapping Ref.'!$J$2:$J$538,'Mapping Ref.'!$K$2:$K$538),"")</f>
        <v>ICT</v>
      </c>
      <c r="Y3587" s="77" t="str" cm="1">
        <f t="array" ref="Y3587">_xlfn.IFS(R3587&gt;2000000,"For Publication",R3587&gt;100000,"PID",R3587&gt;30000,"RFQ",TRUE,"Transactional")</f>
        <v>Transactional</v>
      </c>
      <c r="Z3587" s="24"/>
      <c r="AA3587" s="32"/>
      <c r="AB3587" s="24"/>
      <c r="AC3587" s="25">
        <v>45715</v>
      </c>
      <c r="AD3587" s="24" t="s">
        <v>58</v>
      </c>
      <c r="AE3587" s="24"/>
      <c r="AF3587" s="24"/>
      <c r="AG3587" s="24"/>
      <c r="AH3587" s="24"/>
      <c r="AI3587" s="24"/>
      <c r="AJ3587" s="24"/>
      <c r="AK3587" s="24"/>
      <c r="AL3587" s="24"/>
      <c r="AM3587" s="24"/>
      <c r="AN3587" s="24"/>
      <c r="AO3587" s="24"/>
      <c r="AP3587" s="24"/>
      <c r="AQ3587" s="24"/>
      <c r="AR3587" s="27" t="s">
        <v>14398</v>
      </c>
      <c r="AS3587" s="89">
        <f t="shared" si="713"/>
        <v>12</v>
      </c>
      <c r="AT3587" s="27" t="s">
        <v>6430</v>
      </c>
    </row>
    <row r="3588" spans="1:46" x14ac:dyDescent="0.5">
      <c r="A3588" s="24" t="s">
        <v>14399</v>
      </c>
      <c r="B3588" s="24"/>
      <c r="C3588" s="24" t="s">
        <v>77</v>
      </c>
      <c r="D3588" s="27" t="s">
        <v>14400</v>
      </c>
      <c r="E3588" s="27"/>
      <c r="F3588" s="77" t="str">
        <f t="shared" si="715"/>
        <v>PROSPERON NETWORKS LTD</v>
      </c>
      <c r="G3588" s="27" t="s">
        <v>14397</v>
      </c>
      <c r="H3588" s="24"/>
      <c r="I3588" s="24"/>
      <c r="J3588" s="24" t="s">
        <v>52</v>
      </c>
      <c r="K3588" s="27" t="s">
        <v>1281</v>
      </c>
      <c r="L3588" s="25">
        <v>44742</v>
      </c>
      <c r="M3588" s="25">
        <v>45960</v>
      </c>
      <c r="N3588" s="81">
        <v>45960</v>
      </c>
      <c r="O3588" s="77" t="str">
        <f t="shared" ca="1" si="712"/>
        <v>Expired</v>
      </c>
      <c r="P3588" s="77" t="str" cm="1">
        <f t="array" aca="1" ref="P3588" ca="1">_xlfn.IFS((N3588-TODAY())&gt;=547,"06 Expires over 18 months",(N3588-TODAY())&gt;=365,"05 Expires in 18 months",(N3588-TODAY())&gt;=183,"04 Expires in 12 months",(N3588-TODAY())&gt;=92,"03 Expires in 6 months",(N3588-TODAY())&gt;=31,"02 Expires in 3 months",(N3588-TODAY())&gt;=0,"01 Expires in 30 days",(N3588-TODAY())&gt;=-31,"01 Expired last 30 days",(N3588-TODAY())&gt;=-92,"02 Expired last 3 months",(N3588-TODAY())&gt;=-183,"03 Expired last 6 months",(N3588-TODAY())&gt;=-365,"04 Expired last 12 months",(N3588-TODAY())&gt;=-547,"05 Expired last 18 months",TRUE,"06 Expired over 18 months")</f>
        <v>04 Expired last 12 months</v>
      </c>
      <c r="Q3588" s="104"/>
      <c r="R3588" s="84">
        <v>0</v>
      </c>
      <c r="S3588" s="77" t="str" cm="1">
        <f t="array" ref="S3588">_xlfn.IFS(R3588&gt;5000000,"Gold",R3588&gt;=500000,"Silver",R3588&gt;30000,"Bronze",TRUE,"Transactional")</f>
        <v>Transactional</v>
      </c>
      <c r="T3588" s="24" t="s">
        <v>54</v>
      </c>
      <c r="U3588" s="101" t="s">
        <v>99</v>
      </c>
      <c r="V3588" s="101" t="s">
        <v>472</v>
      </c>
      <c r="W3588" s="77" t="str">
        <f t="shared" si="714"/>
        <v>No</v>
      </c>
      <c r="X3588" s="77" t="str">
        <f>IFERROR(_xlfn.XLOOKUP(J3588&amp;"||"&amp;K3588,'Mapping Ref.'!$J$2:$J$538,'Mapping Ref.'!$K$2:$K$538),"")</f>
        <v>ICT</v>
      </c>
      <c r="Y3588" s="77" t="str" cm="1">
        <f t="array" ref="Y3588">_xlfn.IFS(R3588&gt;2000000,"For Publication",R3588&gt;100000,"PID",R3588&gt;30000,"RFQ",TRUE,"Transactional")</f>
        <v>Transactional</v>
      </c>
      <c r="Z3588" s="24"/>
      <c r="AA3588" s="32"/>
      <c r="AB3588" s="24"/>
      <c r="AC3588" s="25">
        <v>45715</v>
      </c>
      <c r="AD3588" s="24" t="s">
        <v>58</v>
      </c>
      <c r="AE3588" s="24"/>
      <c r="AF3588" s="24"/>
      <c r="AG3588" s="24"/>
      <c r="AH3588" s="24"/>
      <c r="AI3588" s="24"/>
      <c r="AJ3588" s="24"/>
      <c r="AK3588" s="24"/>
      <c r="AL3588" s="24"/>
      <c r="AM3588" s="24"/>
      <c r="AN3588" s="24"/>
      <c r="AO3588" s="24"/>
      <c r="AP3588" s="24"/>
      <c r="AQ3588" s="24"/>
      <c r="AR3588" s="27" t="s">
        <v>14398</v>
      </c>
      <c r="AS3588" s="89">
        <f t="shared" si="713"/>
        <v>40</v>
      </c>
      <c r="AT3588" s="27" t="s">
        <v>6430</v>
      </c>
    </row>
    <row r="3589" spans="1:46" x14ac:dyDescent="0.5">
      <c r="A3589" s="24" t="s">
        <v>14401</v>
      </c>
      <c r="B3589" s="24"/>
      <c r="C3589" s="24" t="s">
        <v>77</v>
      </c>
      <c r="D3589" s="27" t="s">
        <v>14402</v>
      </c>
      <c r="E3589" s="27" t="s">
        <v>14403</v>
      </c>
      <c r="F3589" s="77" t="str">
        <f t="shared" si="715"/>
        <v>STATMAP LTD</v>
      </c>
      <c r="G3589" s="27" t="s">
        <v>14404</v>
      </c>
      <c r="H3589" s="24"/>
      <c r="I3589" s="24"/>
      <c r="J3589" s="31" t="s">
        <v>321</v>
      </c>
      <c r="K3589" s="27" t="s">
        <v>14405</v>
      </c>
      <c r="L3589" s="25">
        <v>45348</v>
      </c>
      <c r="M3589" s="25">
        <v>45713</v>
      </c>
      <c r="N3589" s="81">
        <v>45713</v>
      </c>
      <c r="O3589" s="77" t="str">
        <f t="shared" ca="1" si="712"/>
        <v>Expired</v>
      </c>
      <c r="P3589" s="77" t="str" cm="1">
        <f t="array" aca="1" ref="P3589" ca="1">_xlfn.IFS((N3589-TODAY())&gt;=547,"06 Expires over 18 months",(N3589-TODAY())&gt;=365,"05 Expires in 18 months",(N3589-TODAY())&gt;=183,"04 Expires in 12 months",(N3589-TODAY())&gt;=92,"03 Expires in 6 months",(N3589-TODAY())&gt;=31,"02 Expires in 3 months",(N3589-TODAY())&gt;=0,"01 Expires in 30 days",(N3589-TODAY())&gt;=-31,"01 Expired last 30 days",(N3589-TODAY())&gt;=-92,"02 Expired last 3 months",(N3589-TODAY())&gt;=-183,"03 Expired last 6 months",(N3589-TODAY())&gt;=-365,"04 Expired last 12 months",(N3589-TODAY())&gt;=-547,"05 Expired last 18 months",TRUE,"06 Expired over 18 months")</f>
        <v>05 Expired last 18 months</v>
      </c>
      <c r="Q3589" s="104"/>
      <c r="R3589" s="84">
        <v>0</v>
      </c>
      <c r="S3589" s="77" t="str" cm="1">
        <f t="array" ref="S3589">_xlfn.IFS(R3589&gt;5000000,"Gold",R3589&gt;=500000,"Silver",R3589&gt;30000,"Bronze",TRUE,"Transactional")</f>
        <v>Transactional</v>
      </c>
      <c r="T3589" s="24" t="s">
        <v>54</v>
      </c>
      <c r="U3589" s="101" t="s">
        <v>84</v>
      </c>
      <c r="V3589" s="101" t="s">
        <v>204</v>
      </c>
      <c r="W3589" s="77" t="str">
        <f t="shared" si="714"/>
        <v>No</v>
      </c>
      <c r="X3589" s="77" t="str">
        <f>IFERROR(_xlfn.XLOOKUP(J3589&amp;"||"&amp;K3589,'Mapping Ref.'!$J$2:$J$538,'Mapping Ref.'!$K$2:$K$538),"")</f>
        <v>Corporate</v>
      </c>
      <c r="Y3589" s="77" t="str" cm="1">
        <f t="array" ref="Y3589">_xlfn.IFS(R3589&gt;2000000,"For Publication",R3589&gt;100000,"PID",R3589&gt;30000,"RFQ",TRUE,"Transactional")</f>
        <v>Transactional</v>
      </c>
      <c r="Z3589" s="24"/>
      <c r="AA3589" s="32"/>
      <c r="AB3589" s="24"/>
      <c r="AC3589" s="25">
        <v>45715</v>
      </c>
      <c r="AD3589" s="24" t="s">
        <v>58</v>
      </c>
      <c r="AE3589" s="24"/>
      <c r="AF3589" s="24"/>
      <c r="AG3589" s="24"/>
      <c r="AH3589" s="24"/>
      <c r="AI3589" s="24"/>
      <c r="AJ3589" s="24"/>
      <c r="AK3589" s="24"/>
      <c r="AL3589" s="24"/>
      <c r="AM3589" s="24"/>
      <c r="AN3589" s="24"/>
      <c r="AO3589" s="24"/>
      <c r="AP3589" s="24"/>
      <c r="AQ3589" s="24"/>
      <c r="AR3589" s="27" t="s">
        <v>14406</v>
      </c>
      <c r="AS3589" s="89">
        <f t="shared" si="713"/>
        <v>11</v>
      </c>
      <c r="AT3589" s="27" t="s">
        <v>14407</v>
      </c>
    </row>
    <row r="3590" spans="1:46" x14ac:dyDescent="0.5">
      <c r="A3590" s="24" t="s">
        <v>14408</v>
      </c>
      <c r="B3590" s="24"/>
      <c r="C3590" s="24" t="s">
        <v>77</v>
      </c>
      <c r="D3590" s="27" t="s">
        <v>14409</v>
      </c>
      <c r="E3590" s="27" t="s">
        <v>14410</v>
      </c>
      <c r="F3590" s="77" t="str">
        <f t="shared" si="715"/>
        <v>STATMAP LTD</v>
      </c>
      <c r="G3590" s="27" t="s">
        <v>14404</v>
      </c>
      <c r="H3590" s="24"/>
      <c r="I3590" s="24"/>
      <c r="J3590" s="31" t="s">
        <v>321</v>
      </c>
      <c r="K3590" s="27" t="s">
        <v>14405</v>
      </c>
      <c r="L3590" s="25">
        <v>45368</v>
      </c>
      <c r="M3590" s="25">
        <v>45732</v>
      </c>
      <c r="N3590" s="81">
        <v>45732</v>
      </c>
      <c r="O3590" s="77" t="str">
        <f t="shared" ca="1" si="712"/>
        <v>Expired</v>
      </c>
      <c r="P3590" s="77" t="str" cm="1">
        <f t="array" aca="1" ref="P3590" ca="1">_xlfn.IFS((N3590-TODAY())&gt;=547,"06 Expires over 18 months",(N3590-TODAY())&gt;=365,"05 Expires in 18 months",(N3590-TODAY())&gt;=183,"04 Expires in 12 months",(N3590-TODAY())&gt;=92,"03 Expires in 6 months",(N3590-TODAY())&gt;=31,"02 Expires in 3 months",(N3590-TODAY())&gt;=0,"01 Expires in 30 days",(N3590-TODAY())&gt;=-31,"01 Expired last 30 days",(N3590-TODAY())&gt;=-92,"02 Expired last 3 months",(N3590-TODAY())&gt;=-183,"03 Expired last 6 months",(N3590-TODAY())&gt;=-365,"04 Expired last 12 months",(N3590-TODAY())&gt;=-547,"05 Expired last 18 months",TRUE,"06 Expired over 18 months")</f>
        <v>05 Expired last 18 months</v>
      </c>
      <c r="Q3590" s="104"/>
      <c r="R3590" s="84">
        <v>0</v>
      </c>
      <c r="S3590" s="77" t="str" cm="1">
        <f t="array" ref="S3590">_xlfn.IFS(R3590&gt;5000000,"Gold",R3590&gt;=500000,"Silver",R3590&gt;30000,"Bronze",TRUE,"Transactional")</f>
        <v>Transactional</v>
      </c>
      <c r="T3590" s="24" t="s">
        <v>54</v>
      </c>
      <c r="U3590" s="101" t="s">
        <v>116</v>
      </c>
      <c r="V3590" s="101" t="s">
        <v>569</v>
      </c>
      <c r="W3590" s="77" t="str">
        <f t="shared" si="714"/>
        <v>No</v>
      </c>
      <c r="X3590" s="77" t="str">
        <f>IFERROR(_xlfn.XLOOKUP(J3590&amp;"||"&amp;K3590,'Mapping Ref.'!$J$2:$J$538,'Mapping Ref.'!$K$2:$K$538),"")</f>
        <v>Corporate</v>
      </c>
      <c r="Y3590" s="77" t="str" cm="1">
        <f t="array" ref="Y3590">_xlfn.IFS(R3590&gt;2000000,"For Publication",R3590&gt;100000,"PID",R3590&gt;30000,"RFQ",TRUE,"Transactional")</f>
        <v>Transactional</v>
      </c>
      <c r="Z3590" s="24"/>
      <c r="AA3590" s="32"/>
      <c r="AB3590" s="24"/>
      <c r="AC3590" s="25">
        <v>45715</v>
      </c>
      <c r="AD3590" s="24" t="s">
        <v>58</v>
      </c>
      <c r="AE3590" s="24"/>
      <c r="AF3590" s="24"/>
      <c r="AG3590" s="24"/>
      <c r="AH3590" s="24"/>
      <c r="AI3590" s="24"/>
      <c r="AJ3590" s="24"/>
      <c r="AK3590" s="24"/>
      <c r="AL3590" s="24"/>
      <c r="AM3590" s="24"/>
      <c r="AN3590" s="24"/>
      <c r="AO3590" s="24"/>
      <c r="AP3590" s="24"/>
      <c r="AQ3590" s="24"/>
      <c r="AR3590" s="27" t="s">
        <v>14406</v>
      </c>
      <c r="AS3590" s="89">
        <f t="shared" si="713"/>
        <v>11</v>
      </c>
      <c r="AT3590" s="27" t="s">
        <v>14407</v>
      </c>
    </row>
    <row r="3591" spans="1:46" x14ac:dyDescent="0.5">
      <c r="A3591" s="24" t="s">
        <v>14411</v>
      </c>
      <c r="B3591" s="24"/>
      <c r="C3591" s="24" t="s">
        <v>77</v>
      </c>
      <c r="D3591" s="24" t="s">
        <v>14412</v>
      </c>
      <c r="E3591" s="24" t="s">
        <v>14413</v>
      </c>
      <c r="F3591" s="77" t="str">
        <f t="shared" si="715"/>
        <v>SOUTHERN COUNTIES ROOFING CONTRACTORS LTD</v>
      </c>
      <c r="G3591" s="24" t="s">
        <v>9387</v>
      </c>
      <c r="H3591" s="24" t="s">
        <v>768</v>
      </c>
      <c r="I3591" s="24"/>
      <c r="J3591" s="24" t="s">
        <v>190</v>
      </c>
      <c r="K3591" s="24" t="s">
        <v>9208</v>
      </c>
      <c r="L3591" s="25">
        <v>45117</v>
      </c>
      <c r="M3591" s="25">
        <v>45535</v>
      </c>
      <c r="N3591" s="81">
        <f>EDATE(M3591,AB3591)</f>
        <v>45535</v>
      </c>
      <c r="O3591" s="77" t="str">
        <f t="shared" ca="1" si="712"/>
        <v>Expired</v>
      </c>
      <c r="P3591" s="77" t="str" cm="1">
        <f t="array" aca="1" ref="P3591" ca="1">_xlfn.IFS((N3591-TODAY())&gt;=547,"06 Expires over 18 months",(N3591-TODAY())&gt;=365,"05 Expires in 18 months",(N3591-TODAY())&gt;=183,"04 Expires in 12 months",(N3591-TODAY())&gt;=92,"03 Expires in 6 months",(N3591-TODAY())&gt;=31,"02 Expires in 3 months",(N3591-TODAY())&gt;=0,"01 Expires in 30 days",(N3591-TODAY())&gt;=-31,"01 Expired last 30 days",(N3591-TODAY())&gt;=-92,"02 Expired last 3 months",(N3591-TODAY())&gt;=-183,"03 Expired last 6 months",(N3591-TODAY())&gt;=-365,"04 Expired last 12 months",(N3591-TODAY())&gt;=-547,"05 Expired last 18 months",TRUE,"06 Expired over 18 months")</f>
        <v>06 Expired over 18 months</v>
      </c>
      <c r="Q3591" s="65">
        <v>204100</v>
      </c>
      <c r="R3591" s="84">
        <f>MAX(Q3591,Q3591*N(AS3591)/12)</f>
        <v>221108.33333333334</v>
      </c>
      <c r="S3591" s="77" t="str" cm="1">
        <f t="array" ref="S3591">_xlfn.IFS(R3591&gt;5000000,"Gold",R3591&gt;=500000,"Silver",R3591&gt;30000,"Bronze",TRUE,"Transactional")</f>
        <v>Bronze</v>
      </c>
      <c r="T3591" s="24" t="s">
        <v>122</v>
      </c>
      <c r="U3591" s="101" t="s">
        <v>123</v>
      </c>
      <c r="V3591" s="101" t="s">
        <v>124</v>
      </c>
      <c r="W3591" s="77" t="str">
        <f>IF(AB3591&gt;0,"Yes","No")</f>
        <v>No</v>
      </c>
      <c r="X3591" s="77" t="str">
        <f>IFERROR(_xlfn.XLOOKUP(J3591&amp;"||"&amp;K3591,'Mapping Ref.'!$J$2:$J$538,'Mapping Ref.'!$K$2:$K$538),"")</f>
        <v>Construction &amp; Estates</v>
      </c>
      <c r="Y3591" s="77" t="str" cm="1">
        <f t="array" ref="Y3591">_xlfn.IFS(R3591&gt;2000000,"For Publication",R3591&gt;100000,"PID",R3591&gt;30000,"RFQ",TRUE,"Transactional")</f>
        <v>PID</v>
      </c>
      <c r="Z3591" s="24"/>
      <c r="AA3591" s="32">
        <v>13.9333333333333</v>
      </c>
      <c r="AB3591" s="24">
        <v>0</v>
      </c>
      <c r="AC3591" s="25">
        <v>45455</v>
      </c>
      <c r="AD3591" s="24" t="s">
        <v>102</v>
      </c>
      <c r="AE3591" s="24"/>
      <c r="AF3591" s="24"/>
      <c r="AG3591" s="24"/>
      <c r="AH3591" s="24"/>
      <c r="AI3591" s="24"/>
      <c r="AJ3591" s="24"/>
      <c r="AK3591" s="24"/>
      <c r="AL3591" s="24"/>
      <c r="AM3591" s="24"/>
      <c r="AN3591" s="24"/>
      <c r="AO3591" s="24"/>
      <c r="AP3591" s="24"/>
      <c r="AQ3591" s="24"/>
      <c r="AR3591" s="24"/>
      <c r="AS3591" s="89">
        <f t="shared" si="713"/>
        <v>13</v>
      </c>
      <c r="AT3591" s="24" t="s">
        <v>9389</v>
      </c>
    </row>
    <row r="3592" spans="1:46" x14ac:dyDescent="0.5">
      <c r="A3592" s="24" t="s">
        <v>14414</v>
      </c>
      <c r="B3592" s="24"/>
      <c r="C3592" s="24" t="s">
        <v>77</v>
      </c>
      <c r="D3592" s="27" t="s">
        <v>14415</v>
      </c>
      <c r="E3592" s="27" t="s">
        <v>14416</v>
      </c>
      <c r="F3592" s="77" t="str">
        <f t="shared" si="715"/>
        <v>STATMAP LTD</v>
      </c>
      <c r="G3592" s="27" t="s">
        <v>14404</v>
      </c>
      <c r="H3592" s="24"/>
      <c r="I3592" s="24"/>
      <c r="J3592" s="31" t="s">
        <v>321</v>
      </c>
      <c r="K3592" s="27" t="s">
        <v>14405</v>
      </c>
      <c r="L3592" s="25">
        <v>45511</v>
      </c>
      <c r="M3592" s="25">
        <v>45875</v>
      </c>
      <c r="N3592" s="81">
        <v>45875</v>
      </c>
      <c r="O3592" s="77" t="str">
        <f t="shared" ca="1" si="712"/>
        <v>Expired</v>
      </c>
      <c r="P3592" s="77" t="str" cm="1">
        <f t="array" aca="1" ref="P3592" ca="1">_xlfn.IFS((N3592-TODAY())&gt;=547,"06 Expires over 18 months",(N3592-TODAY())&gt;=365,"05 Expires in 18 months",(N3592-TODAY())&gt;=183,"04 Expires in 12 months",(N3592-TODAY())&gt;=92,"03 Expires in 6 months",(N3592-TODAY())&gt;=31,"02 Expires in 3 months",(N3592-TODAY())&gt;=0,"01 Expires in 30 days",(N3592-TODAY())&gt;=-31,"01 Expired last 30 days",(N3592-TODAY())&gt;=-92,"02 Expired last 3 months",(N3592-TODAY())&gt;=-183,"03 Expired last 6 months",(N3592-TODAY())&gt;=-365,"04 Expired last 12 months",(N3592-TODAY())&gt;=-547,"05 Expired last 18 months",TRUE,"06 Expired over 18 months")</f>
        <v>05 Expired last 18 months</v>
      </c>
      <c r="Q3592" s="104"/>
      <c r="R3592" s="84">
        <v>0</v>
      </c>
      <c r="S3592" s="77" t="str" cm="1">
        <f t="array" ref="S3592">_xlfn.IFS(R3592&gt;5000000,"Gold",R3592&gt;=500000,"Silver",R3592&gt;30000,"Bronze",TRUE,"Transactional")</f>
        <v>Transactional</v>
      </c>
      <c r="T3592" s="24" t="s">
        <v>54</v>
      </c>
      <c r="U3592" s="101" t="s">
        <v>84</v>
      </c>
      <c r="V3592" s="101" t="s">
        <v>204</v>
      </c>
      <c r="W3592" s="77" t="str">
        <f t="shared" ref="W3592:W3601" si="716">IF(N(AB3592)&gt;0,"Yes","No")</f>
        <v>No</v>
      </c>
      <c r="X3592" s="77" t="str">
        <f>IFERROR(_xlfn.XLOOKUP(J3592&amp;"||"&amp;K3592,'Mapping Ref.'!$J$2:$J$538,'Mapping Ref.'!$K$2:$K$538),"")</f>
        <v>Corporate</v>
      </c>
      <c r="Y3592" s="77" t="str" cm="1">
        <f t="array" ref="Y3592">_xlfn.IFS(R3592&gt;2000000,"For Publication",R3592&gt;100000,"PID",R3592&gt;30000,"RFQ",TRUE,"Transactional")</f>
        <v>Transactional</v>
      </c>
      <c r="Z3592" s="24"/>
      <c r="AA3592" s="32"/>
      <c r="AB3592" s="24"/>
      <c r="AC3592" s="25">
        <v>45715</v>
      </c>
      <c r="AD3592" s="24" t="s">
        <v>58</v>
      </c>
      <c r="AE3592" s="24"/>
      <c r="AF3592" s="24"/>
      <c r="AG3592" s="24"/>
      <c r="AH3592" s="24"/>
      <c r="AI3592" s="24"/>
      <c r="AJ3592" s="24"/>
      <c r="AK3592" s="24"/>
      <c r="AL3592" s="24"/>
      <c r="AM3592" s="24"/>
      <c r="AN3592" s="24"/>
      <c r="AO3592" s="24"/>
      <c r="AP3592" s="24"/>
      <c r="AQ3592" s="24"/>
      <c r="AR3592" s="24"/>
      <c r="AS3592" s="89">
        <f t="shared" si="713"/>
        <v>11</v>
      </c>
      <c r="AT3592" s="27" t="s">
        <v>14407</v>
      </c>
    </row>
    <row r="3593" spans="1:46" x14ac:dyDescent="0.5">
      <c r="A3593" s="24" t="s">
        <v>14417</v>
      </c>
      <c r="B3593" s="24"/>
      <c r="C3593" s="24"/>
      <c r="D3593" s="27" t="s">
        <v>14418</v>
      </c>
      <c r="E3593" s="27" t="s">
        <v>14419</v>
      </c>
      <c r="F3593" s="77" t="str">
        <f t="shared" si="715"/>
        <v>STOPFORD INFORMATION SYSTEMS LIMITED</v>
      </c>
      <c r="G3593" s="27" t="s">
        <v>14420</v>
      </c>
      <c r="H3593" s="24"/>
      <c r="I3593" s="24"/>
      <c r="J3593" s="24" t="s">
        <v>52</v>
      </c>
      <c r="K3593" s="27" t="s">
        <v>1281</v>
      </c>
      <c r="L3593" s="25">
        <v>45078</v>
      </c>
      <c r="M3593" s="25">
        <v>45443</v>
      </c>
      <c r="N3593" s="81">
        <v>45443</v>
      </c>
      <c r="O3593" s="77" t="str">
        <f t="shared" ca="1" si="712"/>
        <v>Expired</v>
      </c>
      <c r="P3593" s="77" t="str" cm="1">
        <f t="array" aca="1" ref="P3593" ca="1">_xlfn.IFS((N3593-TODAY())&gt;=547,"06 Expires over 18 months",(N3593-TODAY())&gt;=365,"05 Expires in 18 months",(N3593-TODAY())&gt;=183,"04 Expires in 12 months",(N3593-TODAY())&gt;=92,"03 Expires in 6 months",(N3593-TODAY())&gt;=31,"02 Expires in 3 months",(N3593-TODAY())&gt;=0,"01 Expires in 30 days",(N3593-TODAY())&gt;=-31,"01 Expired last 30 days",(N3593-TODAY())&gt;=-92,"02 Expired last 3 months",(N3593-TODAY())&gt;=-183,"03 Expired last 6 months",(N3593-TODAY())&gt;=-365,"04 Expired last 12 months",(N3593-TODAY())&gt;=-547,"05 Expired last 18 months",TRUE,"06 Expired over 18 months")</f>
        <v>06 Expired over 18 months</v>
      </c>
      <c r="Q3593" s="104"/>
      <c r="R3593" s="84">
        <v>0</v>
      </c>
      <c r="S3593" s="77" t="str" cm="1">
        <f t="array" ref="S3593">_xlfn.IFS(R3593&gt;5000000,"Gold",R3593&gt;=500000,"Silver",R3593&gt;30000,"Bronze",TRUE,"Transactional")</f>
        <v>Transactional</v>
      </c>
      <c r="T3593" s="24" t="s">
        <v>54</v>
      </c>
      <c r="U3593" s="101" t="s">
        <v>116</v>
      </c>
      <c r="V3593" s="101" t="s">
        <v>569</v>
      </c>
      <c r="W3593" s="77" t="str">
        <f t="shared" si="716"/>
        <v>No</v>
      </c>
      <c r="X3593" s="77" t="str">
        <f>IFERROR(_xlfn.XLOOKUP(J3593&amp;"||"&amp;K3593,'Mapping Ref.'!$J$2:$J$538,'Mapping Ref.'!$K$2:$K$538),"")</f>
        <v>ICT</v>
      </c>
      <c r="Y3593" s="77" t="str" cm="1">
        <f t="array" ref="Y3593">_xlfn.IFS(R3593&gt;2000000,"For Publication",R3593&gt;100000,"PID",R3593&gt;30000,"RFQ",TRUE,"Transactional")</f>
        <v>Transactional</v>
      </c>
      <c r="Z3593" s="24"/>
      <c r="AA3593" s="32"/>
      <c r="AB3593" s="24"/>
      <c r="AC3593" s="25">
        <v>45715</v>
      </c>
      <c r="AD3593" s="24" t="s">
        <v>58</v>
      </c>
      <c r="AE3593" s="24"/>
      <c r="AF3593" s="24"/>
      <c r="AG3593" s="24"/>
      <c r="AH3593" s="24"/>
      <c r="AI3593" s="24"/>
      <c r="AJ3593" s="24"/>
      <c r="AK3593" s="24"/>
      <c r="AL3593" s="24"/>
      <c r="AM3593" s="24"/>
      <c r="AN3593" s="24"/>
      <c r="AO3593" s="24"/>
      <c r="AP3593" s="24"/>
      <c r="AQ3593" s="24"/>
      <c r="AR3593" s="27" t="s">
        <v>14421</v>
      </c>
      <c r="AS3593" s="89">
        <f t="shared" si="713"/>
        <v>11</v>
      </c>
      <c r="AT3593" s="27" t="s">
        <v>14422</v>
      </c>
    </row>
    <row r="3594" spans="1:46" x14ac:dyDescent="0.5">
      <c r="A3594" s="24" t="s">
        <v>14423</v>
      </c>
      <c r="B3594" s="24" t="s">
        <v>506</v>
      </c>
      <c r="C3594" s="24" t="s">
        <v>77</v>
      </c>
      <c r="D3594" s="27" t="s">
        <v>14424</v>
      </c>
      <c r="E3594" s="27" t="s">
        <v>8474</v>
      </c>
      <c r="F3594" s="77" t="str">
        <f t="shared" si="715"/>
        <v>TROJAN CONSULTANTS LTD</v>
      </c>
      <c r="G3594" s="27" t="s">
        <v>8475</v>
      </c>
      <c r="H3594" s="24"/>
      <c r="I3594" s="24"/>
      <c r="J3594" s="24" t="s">
        <v>66</v>
      </c>
      <c r="K3594" s="27" t="s">
        <v>14425</v>
      </c>
      <c r="L3594" s="25">
        <v>45705</v>
      </c>
      <c r="M3594" s="25">
        <v>46069</v>
      </c>
      <c r="N3594" s="81">
        <v>46069</v>
      </c>
      <c r="O3594" s="77" t="str">
        <f t="shared" ca="1" si="712"/>
        <v>Expired</v>
      </c>
      <c r="P3594" s="77" t="str" cm="1">
        <f t="array" aca="1" ref="P3594" ca="1">_xlfn.IFS((N3594-TODAY())&gt;=547,"06 Expires over 18 months",(N3594-TODAY())&gt;=365,"05 Expires in 18 months",(N3594-TODAY())&gt;=183,"04 Expires in 12 months",(N3594-TODAY())&gt;=92,"03 Expires in 6 months",(N3594-TODAY())&gt;=31,"02 Expires in 3 months",(N3594-TODAY())&gt;=0,"01 Expires in 30 days",(N3594-TODAY())&gt;=-31,"01 Expired last 30 days",(N3594-TODAY())&gt;=-92,"02 Expired last 3 months",(N3594-TODAY())&gt;=-183,"03 Expired last 6 months",(N3594-TODAY())&gt;=-365,"04 Expired last 12 months",(N3594-TODAY())&gt;=-547,"05 Expired last 18 months",TRUE,"06 Expired over 18 months")</f>
        <v>04 Expired last 12 months</v>
      </c>
      <c r="Q3594" s="104"/>
      <c r="R3594" s="84">
        <v>0</v>
      </c>
      <c r="S3594" s="77" t="str" cm="1">
        <f t="array" ref="S3594">_xlfn.IFS(R3594&gt;5000000,"Gold",R3594&gt;=500000,"Silver",R3594&gt;30000,"Bronze",TRUE,"Transactional")</f>
        <v>Transactional</v>
      </c>
      <c r="T3594" s="24" t="s">
        <v>54</v>
      </c>
      <c r="U3594" s="101" t="s">
        <v>109</v>
      </c>
      <c r="V3594" s="101" t="s">
        <v>148</v>
      </c>
      <c r="W3594" s="77" t="str">
        <f t="shared" si="716"/>
        <v>No</v>
      </c>
      <c r="X3594" s="77" t="str">
        <f>IFERROR(_xlfn.XLOOKUP(J3594&amp;"||"&amp;K3594,'Mapping Ref.'!$J$2:$J$538,'Mapping Ref.'!$K$2:$K$538),"")</f>
        <v>Childrens &amp; Adults</v>
      </c>
      <c r="Y3594" s="77" t="str" cm="1">
        <f t="array" ref="Y3594">_xlfn.IFS(R3594&gt;2000000,"For Publication",R3594&gt;100000,"PID",R3594&gt;30000,"RFQ",TRUE,"Transactional")</f>
        <v>Transactional</v>
      </c>
      <c r="Z3594" s="24"/>
      <c r="AA3594" s="32"/>
      <c r="AB3594" s="24"/>
      <c r="AC3594" s="25">
        <v>45715</v>
      </c>
      <c r="AD3594" s="24" t="s">
        <v>58</v>
      </c>
      <c r="AE3594" s="24"/>
      <c r="AF3594" s="24"/>
      <c r="AG3594" s="24"/>
      <c r="AH3594" s="24"/>
      <c r="AI3594" s="24"/>
      <c r="AJ3594" s="24"/>
      <c r="AK3594" s="24"/>
      <c r="AL3594" s="24"/>
      <c r="AM3594" s="24"/>
      <c r="AN3594" s="24"/>
      <c r="AO3594" s="24"/>
      <c r="AP3594" s="24"/>
      <c r="AQ3594" s="24"/>
      <c r="AR3594" s="27" t="s">
        <v>14426</v>
      </c>
      <c r="AS3594" s="89">
        <f t="shared" si="713"/>
        <v>11</v>
      </c>
      <c r="AT3594" s="27" t="s">
        <v>8476</v>
      </c>
    </row>
    <row r="3595" spans="1:46" x14ac:dyDescent="0.5">
      <c r="A3595" s="24" t="s">
        <v>14427</v>
      </c>
      <c r="B3595" s="24"/>
      <c r="C3595" s="24" t="s">
        <v>77</v>
      </c>
      <c r="D3595" s="27" t="s">
        <v>7392</v>
      </c>
      <c r="E3595" s="27" t="s">
        <v>14428</v>
      </c>
      <c r="F3595" s="77" t="str">
        <f t="shared" si="715"/>
        <v>UNIT4 BUSINESS SOFTWARE LIMITED</v>
      </c>
      <c r="G3595" s="27" t="s">
        <v>14429</v>
      </c>
      <c r="H3595" s="24"/>
      <c r="I3595" s="24"/>
      <c r="J3595" s="24" t="s">
        <v>52</v>
      </c>
      <c r="K3595" s="27" t="s">
        <v>827</v>
      </c>
      <c r="L3595" s="25">
        <v>44866</v>
      </c>
      <c r="M3595" s="25">
        <v>45596</v>
      </c>
      <c r="N3595" s="81">
        <v>45596</v>
      </c>
      <c r="O3595" s="77" t="str">
        <f t="shared" ca="1" si="712"/>
        <v>Expired</v>
      </c>
      <c r="P3595" s="77" t="str" cm="1">
        <f t="array" aca="1" ref="P3595" ca="1">_xlfn.IFS((N3595-TODAY())&gt;=547,"06 Expires over 18 months",(N3595-TODAY())&gt;=365,"05 Expires in 18 months",(N3595-TODAY())&gt;=183,"04 Expires in 12 months",(N3595-TODAY())&gt;=92,"03 Expires in 6 months",(N3595-TODAY())&gt;=31,"02 Expires in 3 months",(N3595-TODAY())&gt;=0,"01 Expires in 30 days",(N3595-TODAY())&gt;=-31,"01 Expired last 30 days",(N3595-TODAY())&gt;=-92,"02 Expired last 3 months",(N3595-TODAY())&gt;=-183,"03 Expired last 6 months",(N3595-TODAY())&gt;=-365,"04 Expired last 12 months",(N3595-TODAY())&gt;=-547,"05 Expired last 18 months",TRUE,"06 Expired over 18 months")</f>
        <v>06 Expired over 18 months</v>
      </c>
      <c r="Q3595" s="104"/>
      <c r="R3595" s="84">
        <v>0</v>
      </c>
      <c r="S3595" s="77" t="str" cm="1">
        <f t="array" ref="S3595">_xlfn.IFS(R3595&gt;5000000,"Gold",R3595&gt;=500000,"Silver",R3595&gt;30000,"Bronze",TRUE,"Transactional")</f>
        <v>Transactional</v>
      </c>
      <c r="T3595" s="24" t="s">
        <v>54</v>
      </c>
      <c r="U3595" s="101" t="s">
        <v>455</v>
      </c>
      <c r="V3595" s="101" t="s">
        <v>1457</v>
      </c>
      <c r="W3595" s="77" t="str">
        <f t="shared" si="716"/>
        <v>No</v>
      </c>
      <c r="X3595" s="77" t="str">
        <f>IFERROR(_xlfn.XLOOKUP(J3595&amp;"||"&amp;K3595,'Mapping Ref.'!$J$2:$J$538,'Mapping Ref.'!$K$2:$K$538),"")</f>
        <v>Corporate</v>
      </c>
      <c r="Y3595" s="77" t="str" cm="1">
        <f t="array" ref="Y3595">_xlfn.IFS(R3595&gt;2000000,"For Publication",R3595&gt;100000,"PID",R3595&gt;30000,"RFQ",TRUE,"Transactional")</f>
        <v>Transactional</v>
      </c>
      <c r="Z3595" s="24"/>
      <c r="AA3595" s="32"/>
      <c r="AB3595" s="24"/>
      <c r="AC3595" s="25">
        <v>45715</v>
      </c>
      <c r="AD3595" s="24" t="s">
        <v>58</v>
      </c>
      <c r="AE3595" s="24"/>
      <c r="AF3595" s="24"/>
      <c r="AG3595" s="24"/>
      <c r="AH3595" s="24"/>
      <c r="AI3595" s="24"/>
      <c r="AJ3595" s="24"/>
      <c r="AK3595" s="24"/>
      <c r="AL3595" s="24"/>
      <c r="AM3595" s="24"/>
      <c r="AN3595" s="24"/>
      <c r="AO3595" s="24"/>
      <c r="AP3595" s="24"/>
      <c r="AQ3595" s="24"/>
      <c r="AR3595" s="27" t="s">
        <v>14430</v>
      </c>
      <c r="AS3595" s="89">
        <f t="shared" si="713"/>
        <v>23</v>
      </c>
      <c r="AT3595" s="27" t="s">
        <v>7395</v>
      </c>
    </row>
    <row r="3596" spans="1:46" x14ac:dyDescent="0.5">
      <c r="A3596" s="24" t="s">
        <v>14431</v>
      </c>
      <c r="B3596" s="24" t="s">
        <v>506</v>
      </c>
      <c r="C3596" s="24" t="s">
        <v>77</v>
      </c>
      <c r="D3596" s="27" t="s">
        <v>14432</v>
      </c>
      <c r="E3596" s="27" t="s">
        <v>14433</v>
      </c>
      <c r="F3596" s="77" t="str">
        <f t="shared" si="715"/>
        <v>UNIT4 BUSINESS SOFTWARE LIMITED</v>
      </c>
      <c r="G3596" s="27" t="s">
        <v>14429</v>
      </c>
      <c r="H3596" s="24"/>
      <c r="I3596" s="24"/>
      <c r="J3596" s="24" t="s">
        <v>52</v>
      </c>
      <c r="K3596" s="27" t="s">
        <v>827</v>
      </c>
      <c r="L3596" s="25">
        <v>45748</v>
      </c>
      <c r="M3596" s="25">
        <v>46112</v>
      </c>
      <c r="N3596" s="81">
        <v>46112</v>
      </c>
      <c r="O3596" s="77" t="str">
        <f t="shared" ca="1" si="712"/>
        <v>Expired</v>
      </c>
      <c r="P3596" s="77" t="str" cm="1">
        <f t="array" aca="1" ref="P3596" ca="1">_xlfn.IFS((N3596-TODAY())&gt;=547,"06 Expires over 18 months",(N3596-TODAY())&gt;=365,"05 Expires in 18 months",(N3596-TODAY())&gt;=183,"04 Expires in 12 months",(N3596-TODAY())&gt;=92,"03 Expires in 6 months",(N3596-TODAY())&gt;=31,"02 Expires in 3 months",(N3596-TODAY())&gt;=0,"01 Expires in 30 days",(N3596-TODAY())&gt;=-31,"01 Expired last 30 days",(N3596-TODAY())&gt;=-92,"02 Expired last 3 months",(N3596-TODAY())&gt;=-183,"03 Expired last 6 months",(N3596-TODAY())&gt;=-365,"04 Expired last 12 months",(N3596-TODAY())&gt;=-547,"05 Expired last 18 months",TRUE,"06 Expired over 18 months")</f>
        <v>03 Expired last 6 months</v>
      </c>
      <c r="Q3596" s="104"/>
      <c r="R3596" s="84">
        <v>0</v>
      </c>
      <c r="S3596" s="77" t="str" cm="1">
        <f t="array" ref="S3596">_xlfn.IFS(R3596&gt;5000000,"Gold",R3596&gt;=500000,"Silver",R3596&gt;30000,"Bronze",TRUE,"Transactional")</f>
        <v>Transactional</v>
      </c>
      <c r="T3596" s="24" t="s">
        <v>54</v>
      </c>
      <c r="U3596" s="101" t="s">
        <v>109</v>
      </c>
      <c r="V3596" s="101" t="s">
        <v>1011</v>
      </c>
      <c r="W3596" s="77" t="str">
        <f t="shared" si="716"/>
        <v>No</v>
      </c>
      <c r="X3596" s="77" t="str">
        <f>IFERROR(_xlfn.XLOOKUP(J3596&amp;"||"&amp;K3596,'Mapping Ref.'!$J$2:$J$538,'Mapping Ref.'!$K$2:$K$538),"")</f>
        <v>Corporate</v>
      </c>
      <c r="Y3596" s="77" t="str" cm="1">
        <f t="array" ref="Y3596">_xlfn.IFS(R3596&gt;2000000,"For Publication",R3596&gt;100000,"PID",R3596&gt;30000,"RFQ",TRUE,"Transactional")</f>
        <v>Transactional</v>
      </c>
      <c r="Z3596" s="24"/>
      <c r="AA3596" s="32"/>
      <c r="AB3596" s="24"/>
      <c r="AC3596" s="25">
        <v>45715</v>
      </c>
      <c r="AD3596" s="24" t="s">
        <v>58</v>
      </c>
      <c r="AE3596" s="24"/>
      <c r="AF3596" s="24"/>
      <c r="AG3596" s="24"/>
      <c r="AH3596" s="24"/>
      <c r="AI3596" s="24"/>
      <c r="AJ3596" s="24"/>
      <c r="AK3596" s="24"/>
      <c r="AL3596" s="24"/>
      <c r="AM3596" s="24"/>
      <c r="AN3596" s="24"/>
      <c r="AO3596" s="24"/>
      <c r="AP3596" s="24"/>
      <c r="AQ3596" s="24"/>
      <c r="AR3596" s="27" t="s">
        <v>14434</v>
      </c>
      <c r="AS3596" s="89">
        <f t="shared" si="713"/>
        <v>11</v>
      </c>
      <c r="AT3596" s="27" t="s">
        <v>7395</v>
      </c>
    </row>
    <row r="3597" spans="1:46" x14ac:dyDescent="0.5">
      <c r="A3597" s="24" t="s">
        <v>14435</v>
      </c>
      <c r="B3597" s="24" t="s">
        <v>506</v>
      </c>
      <c r="C3597" s="24"/>
      <c r="D3597" s="27" t="s">
        <v>14436</v>
      </c>
      <c r="E3597" s="27" t="s">
        <v>14437</v>
      </c>
      <c r="F3597" s="77">
        <f t="shared" si="715"/>
        <v>0</v>
      </c>
      <c r="G3597" s="27"/>
      <c r="H3597" s="24"/>
      <c r="I3597" s="24"/>
      <c r="J3597" s="24" t="s">
        <v>52</v>
      </c>
      <c r="K3597" s="27" t="s">
        <v>1281</v>
      </c>
      <c r="L3597" s="25">
        <v>45611</v>
      </c>
      <c r="M3597" s="25">
        <v>46340</v>
      </c>
      <c r="N3597" s="81">
        <v>46340</v>
      </c>
      <c r="O3597" s="77" t="str">
        <f t="shared" ca="1" si="712"/>
        <v>Live</v>
      </c>
      <c r="P3597" s="77" t="str" cm="1">
        <f t="array" aca="1" ref="P3597" ca="1">_xlfn.IFS((N3597-TODAY())&gt;=547,"06 Expires over 18 months",(N3597-TODAY())&gt;=365,"05 Expires in 18 months",(N3597-TODAY())&gt;=183,"04 Expires in 12 months",(N3597-TODAY())&gt;=92,"03 Expires in 6 months",(N3597-TODAY())&gt;=31,"02 Expires in 3 months",(N3597-TODAY())&gt;=0,"01 Expires in 30 days",(N3597-TODAY())&gt;=-31,"01 Expired last 30 days",(N3597-TODAY())&gt;=-92,"02 Expired last 3 months",(N3597-TODAY())&gt;=-183,"03 Expired last 6 months",(N3597-TODAY())&gt;=-365,"04 Expired last 12 months",(N3597-TODAY())&gt;=-547,"05 Expired last 18 months",TRUE,"06 Expired over 18 months")</f>
        <v>02 Expires in 3 months</v>
      </c>
      <c r="Q3597" s="104"/>
      <c r="R3597" s="84">
        <v>0</v>
      </c>
      <c r="S3597" s="77" t="str" cm="1">
        <f t="array" ref="S3597">_xlfn.IFS(R3597&gt;5000000,"Gold",R3597&gt;=500000,"Silver",R3597&gt;30000,"Bronze",TRUE,"Transactional")</f>
        <v>Transactional</v>
      </c>
      <c r="T3597" s="24" t="s">
        <v>54</v>
      </c>
      <c r="U3597" s="101" t="s">
        <v>455</v>
      </c>
      <c r="V3597" s="101" t="s">
        <v>1457</v>
      </c>
      <c r="W3597" s="77" t="str">
        <f t="shared" si="716"/>
        <v>No</v>
      </c>
      <c r="X3597" s="77" t="str">
        <f>IFERROR(_xlfn.XLOOKUP(J3597&amp;"||"&amp;K3597,'Mapping Ref.'!$J$2:$J$538,'Mapping Ref.'!$K$2:$K$538),"")</f>
        <v>ICT</v>
      </c>
      <c r="Y3597" s="77" t="str" cm="1">
        <f t="array" ref="Y3597">_xlfn.IFS(R3597&gt;2000000,"For Publication",R3597&gt;100000,"PID",R3597&gt;30000,"RFQ",TRUE,"Transactional")</f>
        <v>Transactional</v>
      </c>
      <c r="Z3597" s="24"/>
      <c r="AA3597" s="32"/>
      <c r="AB3597" s="24"/>
      <c r="AC3597" s="25">
        <v>45715</v>
      </c>
      <c r="AD3597" s="24" t="s">
        <v>58</v>
      </c>
      <c r="AE3597" s="24"/>
      <c r="AF3597" s="24"/>
      <c r="AG3597" s="24"/>
      <c r="AH3597" s="24"/>
      <c r="AI3597" s="24"/>
      <c r="AJ3597" s="24"/>
      <c r="AK3597" s="24"/>
      <c r="AL3597" s="24"/>
      <c r="AM3597" s="24"/>
      <c r="AN3597" s="24"/>
      <c r="AO3597" s="24"/>
      <c r="AP3597" s="24"/>
      <c r="AQ3597" s="24"/>
      <c r="AR3597" s="27" t="s">
        <v>14438</v>
      </c>
      <c r="AS3597" s="89">
        <f t="shared" si="713"/>
        <v>23</v>
      </c>
      <c r="AT3597" s="24"/>
    </row>
    <row r="3598" spans="1:46" x14ac:dyDescent="0.5">
      <c r="A3598" s="24" t="s">
        <v>14439</v>
      </c>
      <c r="B3598" s="24"/>
      <c r="C3598" s="24" t="s">
        <v>77</v>
      </c>
      <c r="D3598" s="27" t="s">
        <v>14440</v>
      </c>
      <c r="E3598" s="27"/>
      <c r="F3598" s="77" t="str">
        <f t="shared" si="715"/>
        <v>BRITISH TELECOM PLC T/A BT GLOBAL SERVICES</v>
      </c>
      <c r="G3598" s="27" t="s">
        <v>3449</v>
      </c>
      <c r="H3598" s="24"/>
      <c r="I3598" s="24"/>
      <c r="J3598" s="24" t="s">
        <v>52</v>
      </c>
      <c r="K3598" s="27" t="s">
        <v>1281</v>
      </c>
      <c r="L3598" s="25"/>
      <c r="M3598" s="25"/>
      <c r="N3598" s="81"/>
      <c r="O3598" s="77" t="s">
        <v>712</v>
      </c>
      <c r="P3598" s="77"/>
      <c r="Q3598" s="104"/>
      <c r="R3598" s="84">
        <v>0</v>
      </c>
      <c r="S3598" s="77" t="str" cm="1">
        <f t="array" ref="S3598">_xlfn.IFS(R3598&gt;5000000,"Gold",R3598&gt;=500000,"Silver",R3598&gt;30000,"Bronze",TRUE,"Transactional")</f>
        <v>Transactional</v>
      </c>
      <c r="T3598" s="24" t="s">
        <v>122</v>
      </c>
      <c r="U3598" s="101" t="s">
        <v>366</v>
      </c>
      <c r="V3598" s="101" t="s">
        <v>853</v>
      </c>
      <c r="W3598" s="77" t="str">
        <f t="shared" si="716"/>
        <v>No</v>
      </c>
      <c r="X3598" s="77" t="str">
        <f>IFERROR(_xlfn.XLOOKUP(J3598&amp;"||"&amp;K3598,'Mapping Ref.'!$J$2:$J$538,'Mapping Ref.'!$K$2:$K$538),"")</f>
        <v>ICT</v>
      </c>
      <c r="Y3598" s="77" t="str" cm="1">
        <f t="array" ref="Y3598">_xlfn.IFS(R3598&gt;2000000,"For Publication",R3598&gt;100000,"PID",R3598&gt;30000,"RFQ",TRUE,"Transactional")</f>
        <v>Transactional</v>
      </c>
      <c r="Z3598" s="24"/>
      <c r="AA3598" s="32"/>
      <c r="AB3598" s="24"/>
      <c r="AC3598" s="25">
        <v>45715</v>
      </c>
      <c r="AD3598" s="24" t="s">
        <v>58</v>
      </c>
      <c r="AE3598" s="24"/>
      <c r="AF3598" s="24"/>
      <c r="AG3598" s="24"/>
      <c r="AH3598" s="24"/>
      <c r="AI3598" s="24"/>
      <c r="AJ3598" s="24"/>
      <c r="AK3598" s="24"/>
      <c r="AL3598" s="24"/>
      <c r="AM3598" s="24"/>
      <c r="AN3598" s="24"/>
      <c r="AO3598" s="24"/>
      <c r="AP3598" s="24"/>
      <c r="AQ3598" s="24"/>
      <c r="AR3598" s="27" t="s">
        <v>14441</v>
      </c>
      <c r="AS3598" s="89">
        <v>0</v>
      </c>
      <c r="AT3598" s="27" t="s">
        <v>3450</v>
      </c>
    </row>
    <row r="3599" spans="1:46" x14ac:dyDescent="0.5">
      <c r="A3599" s="24" t="s">
        <v>14442</v>
      </c>
      <c r="B3599" s="24"/>
      <c r="C3599" s="24" t="s">
        <v>77</v>
      </c>
      <c r="D3599" s="27" t="s">
        <v>14443</v>
      </c>
      <c r="E3599" s="27" t="s">
        <v>14444</v>
      </c>
      <c r="F3599" s="77" t="str">
        <f t="shared" si="715"/>
        <v>CADSPEC LIMITED</v>
      </c>
      <c r="G3599" s="27" t="s">
        <v>14445</v>
      </c>
      <c r="H3599" s="24"/>
      <c r="I3599" s="24"/>
      <c r="J3599" s="31" t="s">
        <v>321</v>
      </c>
      <c r="K3599" s="27" t="s">
        <v>785</v>
      </c>
      <c r="L3599" s="25">
        <v>45564</v>
      </c>
      <c r="M3599" s="25">
        <v>45929</v>
      </c>
      <c r="N3599" s="81">
        <v>45929</v>
      </c>
      <c r="O3599" s="77" t="str">
        <f t="shared" ref="O3599:O3607" ca="1" si="717">IF(N3599&lt;TODAY(),"Expired","Live")</f>
        <v>Expired</v>
      </c>
      <c r="P3599" s="77" t="str" cm="1">
        <f t="array" aca="1" ref="P3599" ca="1">_xlfn.IFS((N3599-TODAY())&gt;=547,"06 Expires over 18 months",(N3599-TODAY())&gt;=365,"05 Expires in 18 months",(N3599-TODAY())&gt;=183,"04 Expires in 12 months",(N3599-TODAY())&gt;=92,"03 Expires in 6 months",(N3599-TODAY())&gt;=31,"02 Expires in 3 months",(N3599-TODAY())&gt;=0,"01 Expires in 30 days",(N3599-TODAY())&gt;=-31,"01 Expired last 30 days",(N3599-TODAY())&gt;=-92,"02 Expired last 3 months",(N3599-TODAY())&gt;=-183,"03 Expired last 6 months",(N3599-TODAY())&gt;=-365,"04 Expired last 12 months",(N3599-TODAY())&gt;=-547,"05 Expired last 18 months",TRUE,"06 Expired over 18 months")</f>
        <v>04 Expired last 12 months</v>
      </c>
      <c r="Q3599" s="104"/>
      <c r="R3599" s="84">
        <v>0</v>
      </c>
      <c r="S3599" s="77" t="str" cm="1">
        <f t="array" ref="S3599">_xlfn.IFS(R3599&gt;5000000,"Gold",R3599&gt;=500000,"Silver",R3599&gt;30000,"Bronze",TRUE,"Transactional")</f>
        <v>Transactional</v>
      </c>
      <c r="T3599" s="24" t="s">
        <v>54</v>
      </c>
      <c r="U3599" s="101" t="s">
        <v>69</v>
      </c>
      <c r="V3599" s="101" t="s">
        <v>1208</v>
      </c>
      <c r="W3599" s="77" t="str">
        <f t="shared" si="716"/>
        <v>No</v>
      </c>
      <c r="X3599" s="77" t="str">
        <f>IFERROR(_xlfn.XLOOKUP(J3599&amp;"||"&amp;K3599,'Mapping Ref.'!$J$2:$J$538,'Mapping Ref.'!$K$2:$K$538),"")</f>
        <v>Corporate</v>
      </c>
      <c r="Y3599" s="77" t="str" cm="1">
        <f t="array" ref="Y3599">_xlfn.IFS(R3599&gt;2000000,"For Publication",R3599&gt;100000,"PID",R3599&gt;30000,"RFQ",TRUE,"Transactional")</f>
        <v>Transactional</v>
      </c>
      <c r="Z3599" s="24"/>
      <c r="AA3599" s="32"/>
      <c r="AB3599" s="24"/>
      <c r="AC3599" s="25">
        <v>45715</v>
      </c>
      <c r="AD3599" s="24" t="s">
        <v>58</v>
      </c>
      <c r="AE3599" s="24"/>
      <c r="AF3599" s="24"/>
      <c r="AG3599" s="24"/>
      <c r="AH3599" s="24"/>
      <c r="AI3599" s="24"/>
      <c r="AJ3599" s="24"/>
      <c r="AK3599" s="24"/>
      <c r="AL3599" s="24"/>
      <c r="AM3599" s="24"/>
      <c r="AN3599" s="24"/>
      <c r="AO3599" s="24"/>
      <c r="AP3599" s="24"/>
      <c r="AQ3599" s="24"/>
      <c r="AR3599" s="27" t="s">
        <v>14446</v>
      </c>
      <c r="AS3599" s="89">
        <f t="shared" ref="AS3599:AS3607" si="718">DATEDIF(L3599,N3599,"m")</f>
        <v>12</v>
      </c>
      <c r="AT3599" s="27" t="s">
        <v>14447</v>
      </c>
    </row>
    <row r="3600" spans="1:46" x14ac:dyDescent="0.5">
      <c r="A3600" s="24" t="s">
        <v>14448</v>
      </c>
      <c r="B3600" s="24" t="s">
        <v>506</v>
      </c>
      <c r="C3600" s="24"/>
      <c r="D3600" s="27" t="s">
        <v>14449</v>
      </c>
      <c r="E3600" s="41" t="s">
        <v>14450</v>
      </c>
      <c r="F3600" s="77" t="str">
        <f t="shared" si="715"/>
        <v>Dispace Technology Ltd</v>
      </c>
      <c r="G3600" s="27" t="s">
        <v>10638</v>
      </c>
      <c r="H3600" s="24"/>
      <c r="I3600" s="24"/>
      <c r="J3600" s="24" t="s">
        <v>52</v>
      </c>
      <c r="K3600" s="27" t="s">
        <v>1281</v>
      </c>
      <c r="L3600" s="25">
        <v>45740</v>
      </c>
      <c r="M3600" s="25">
        <v>46835</v>
      </c>
      <c r="N3600" s="81">
        <v>46835</v>
      </c>
      <c r="O3600" s="77" t="str">
        <f t="shared" ca="1" si="717"/>
        <v>Live</v>
      </c>
      <c r="P3600" s="77" t="str" cm="1">
        <f t="array" aca="1" ref="P3600" ca="1">_xlfn.IFS((N3600-TODAY())&gt;=547,"06 Expires over 18 months",(N3600-TODAY())&gt;=365,"05 Expires in 18 months",(N3600-TODAY())&gt;=183,"04 Expires in 12 months",(N3600-TODAY())&gt;=92,"03 Expires in 6 months",(N3600-TODAY())&gt;=31,"02 Expires in 3 months",(N3600-TODAY())&gt;=0,"01 Expires in 30 days",(N3600-TODAY())&gt;=-31,"01 Expired last 30 days",(N3600-TODAY())&gt;=-92,"02 Expired last 3 months",(N3600-TODAY())&gt;=-183,"03 Expired last 6 months",(N3600-TODAY())&gt;=-365,"04 Expired last 12 months",(N3600-TODAY())&gt;=-547,"05 Expired last 18 months",TRUE,"06 Expired over 18 months")</f>
        <v>06 Expires over 18 months</v>
      </c>
      <c r="Q3600" s="104"/>
      <c r="R3600" s="84">
        <v>0</v>
      </c>
      <c r="S3600" s="77" t="str" cm="1">
        <f t="array" ref="S3600">_xlfn.IFS(R3600&gt;5000000,"Gold",R3600&gt;=500000,"Silver",R3600&gt;30000,"Bronze",TRUE,"Transactional")</f>
        <v>Transactional</v>
      </c>
      <c r="T3600" s="24" t="s">
        <v>54</v>
      </c>
      <c r="U3600" s="101" t="s">
        <v>116</v>
      </c>
      <c r="V3600" s="101" t="s">
        <v>569</v>
      </c>
      <c r="W3600" s="77" t="str">
        <f t="shared" si="716"/>
        <v>No</v>
      </c>
      <c r="X3600" s="77" t="str">
        <f>IFERROR(_xlfn.XLOOKUP(J3600&amp;"||"&amp;K3600,'Mapping Ref.'!$J$2:$J$538,'Mapping Ref.'!$K$2:$K$538),"")</f>
        <v>ICT</v>
      </c>
      <c r="Y3600" s="77" t="str" cm="1">
        <f t="array" ref="Y3600">_xlfn.IFS(R3600&gt;2000000,"For Publication",R3600&gt;100000,"PID",R3600&gt;30000,"RFQ",TRUE,"Transactional")</f>
        <v>Transactional</v>
      </c>
      <c r="Z3600" s="24"/>
      <c r="AA3600" s="32"/>
      <c r="AB3600" s="24"/>
      <c r="AC3600" s="25">
        <v>45715</v>
      </c>
      <c r="AD3600" s="24" t="s">
        <v>58</v>
      </c>
      <c r="AE3600" s="24"/>
      <c r="AF3600" s="24"/>
      <c r="AG3600" s="24"/>
      <c r="AH3600" s="24"/>
      <c r="AI3600" s="24"/>
      <c r="AJ3600" s="24"/>
      <c r="AK3600" s="24"/>
      <c r="AL3600" s="24"/>
      <c r="AM3600" s="24"/>
      <c r="AN3600" s="24"/>
      <c r="AO3600" s="24"/>
      <c r="AP3600" s="24"/>
      <c r="AQ3600" s="24"/>
      <c r="AR3600" s="45" t="s">
        <v>14451</v>
      </c>
      <c r="AS3600" s="89">
        <f t="shared" si="718"/>
        <v>35</v>
      </c>
      <c r="AT3600" s="27" t="s">
        <v>10638</v>
      </c>
    </row>
    <row r="3601" spans="1:46" x14ac:dyDescent="0.5">
      <c r="A3601" s="24" t="s">
        <v>14452</v>
      </c>
      <c r="B3601" s="24" t="s">
        <v>506</v>
      </c>
      <c r="C3601" s="24" t="s">
        <v>77</v>
      </c>
      <c r="D3601" s="27" t="s">
        <v>14453</v>
      </c>
      <c r="E3601" s="27" t="s">
        <v>14454</v>
      </c>
      <c r="F3601" s="77" t="str">
        <f t="shared" si="715"/>
        <v>HeyCentric Limited</v>
      </c>
      <c r="G3601" s="27" t="s">
        <v>14455</v>
      </c>
      <c r="H3601" s="24"/>
      <c r="I3601" s="24"/>
      <c r="J3601" s="24" t="s">
        <v>52</v>
      </c>
      <c r="K3601" s="27" t="s">
        <v>827</v>
      </c>
      <c r="L3601" s="25">
        <v>45689</v>
      </c>
      <c r="M3601" s="25">
        <v>46783</v>
      </c>
      <c r="N3601" s="81">
        <v>46783</v>
      </c>
      <c r="O3601" s="77" t="str">
        <f t="shared" ca="1" si="717"/>
        <v>Live</v>
      </c>
      <c r="P3601" s="77" t="str" cm="1">
        <f t="array" aca="1" ref="P3601" ca="1">_xlfn.IFS((N3601-TODAY())&gt;=547,"06 Expires over 18 months",(N3601-TODAY())&gt;=365,"05 Expires in 18 months",(N3601-TODAY())&gt;=183,"04 Expires in 12 months",(N3601-TODAY())&gt;=92,"03 Expires in 6 months",(N3601-TODAY())&gt;=31,"02 Expires in 3 months",(N3601-TODAY())&gt;=0,"01 Expires in 30 days",(N3601-TODAY())&gt;=-31,"01 Expired last 30 days",(N3601-TODAY())&gt;=-92,"02 Expired last 3 months",(N3601-TODAY())&gt;=-183,"03 Expired last 6 months",(N3601-TODAY())&gt;=-365,"04 Expired last 12 months",(N3601-TODAY())&gt;=-547,"05 Expired last 18 months",TRUE,"06 Expired over 18 months")</f>
        <v>05 Expires in 18 months</v>
      </c>
      <c r="Q3601" s="104"/>
      <c r="R3601" s="84">
        <v>0</v>
      </c>
      <c r="S3601" s="77" t="str" cm="1">
        <f t="array" ref="S3601">_xlfn.IFS(R3601&gt;5000000,"Gold",R3601&gt;=500000,"Silver",R3601&gt;30000,"Bronze",TRUE,"Transactional")</f>
        <v>Transactional</v>
      </c>
      <c r="T3601" s="24" t="s">
        <v>54</v>
      </c>
      <c r="U3601" s="101" t="s">
        <v>109</v>
      </c>
      <c r="V3601" s="101" t="s">
        <v>148</v>
      </c>
      <c r="W3601" s="77" t="str">
        <f t="shared" si="716"/>
        <v>No</v>
      </c>
      <c r="X3601" s="77" t="str">
        <f>IFERROR(_xlfn.XLOOKUP(J3601&amp;"||"&amp;K3601,'Mapping Ref.'!$J$2:$J$538,'Mapping Ref.'!$K$2:$K$538),"")</f>
        <v>Corporate</v>
      </c>
      <c r="Y3601" s="77" t="str" cm="1">
        <f t="array" ref="Y3601">_xlfn.IFS(R3601&gt;2000000,"For Publication",R3601&gt;100000,"PID",R3601&gt;30000,"RFQ",TRUE,"Transactional")</f>
        <v>Transactional</v>
      </c>
      <c r="Z3601" s="24"/>
      <c r="AA3601" s="32"/>
      <c r="AB3601" s="24"/>
      <c r="AC3601" s="25">
        <v>45715</v>
      </c>
      <c r="AD3601" s="24" t="s">
        <v>58</v>
      </c>
      <c r="AE3601" s="24"/>
      <c r="AF3601" s="24"/>
      <c r="AG3601" s="24"/>
      <c r="AH3601" s="24"/>
      <c r="AI3601" s="24"/>
      <c r="AJ3601" s="24"/>
      <c r="AK3601" s="24"/>
      <c r="AL3601" s="24"/>
      <c r="AM3601" s="24"/>
      <c r="AN3601" s="24"/>
      <c r="AO3601" s="24"/>
      <c r="AP3601" s="24"/>
      <c r="AQ3601" s="24"/>
      <c r="AR3601" s="27" t="s">
        <v>14456</v>
      </c>
      <c r="AS3601" s="89">
        <f t="shared" si="718"/>
        <v>35</v>
      </c>
      <c r="AT3601" s="27" t="s">
        <v>14457</v>
      </c>
    </row>
    <row r="3602" spans="1:46" x14ac:dyDescent="0.5">
      <c r="A3602" s="24" t="s">
        <v>14458</v>
      </c>
      <c r="B3602" s="24"/>
      <c r="C3602" s="24" t="s">
        <v>77</v>
      </c>
      <c r="D3602" s="24" t="s">
        <v>14459</v>
      </c>
      <c r="E3602" s="24" t="s">
        <v>14460</v>
      </c>
      <c r="F3602" s="77" t="str">
        <f t="shared" si="715"/>
        <v>AUSTIN TURNER AND COMPANY</v>
      </c>
      <c r="G3602" s="24" t="s">
        <v>9518</v>
      </c>
      <c r="H3602" s="24" t="s">
        <v>768</v>
      </c>
      <c r="I3602" s="24"/>
      <c r="J3602" s="24" t="s">
        <v>190</v>
      </c>
      <c r="K3602" s="24" t="s">
        <v>9208</v>
      </c>
      <c r="L3602" s="25">
        <v>45100</v>
      </c>
      <c r="M3602" s="25">
        <v>45535</v>
      </c>
      <c r="N3602" s="81">
        <f>EDATE(M3602,AB3602)</f>
        <v>45535</v>
      </c>
      <c r="O3602" s="77" t="str">
        <f t="shared" ca="1" si="717"/>
        <v>Expired</v>
      </c>
      <c r="P3602" s="77" t="str" cm="1">
        <f t="array" aca="1" ref="P3602" ca="1">_xlfn.IFS((N3602-TODAY())&gt;=547,"06 Expires over 18 months",(N3602-TODAY())&gt;=365,"05 Expires in 18 months",(N3602-TODAY())&gt;=183,"04 Expires in 12 months",(N3602-TODAY())&gt;=92,"03 Expires in 6 months",(N3602-TODAY())&gt;=31,"02 Expires in 3 months",(N3602-TODAY())&gt;=0,"01 Expires in 30 days",(N3602-TODAY())&gt;=-31,"01 Expired last 30 days",(N3602-TODAY())&gt;=-92,"02 Expired last 3 months",(N3602-TODAY())&gt;=-183,"03 Expired last 6 months",(N3602-TODAY())&gt;=-365,"04 Expired last 12 months",(N3602-TODAY())&gt;=-547,"05 Expired last 18 months",TRUE,"06 Expired over 18 months")</f>
        <v>06 Expired over 18 months</v>
      </c>
      <c r="Q3602" s="65">
        <v>178900</v>
      </c>
      <c r="R3602" s="84">
        <f>MAX(Q3602,Q3602*N(AS3602)/12)</f>
        <v>208716.66666666666</v>
      </c>
      <c r="S3602" s="77" t="str" cm="1">
        <f t="array" ref="S3602">_xlfn.IFS(R3602&gt;5000000,"Gold",R3602&gt;=500000,"Silver",R3602&gt;30000,"Bronze",TRUE,"Transactional")</f>
        <v>Bronze</v>
      </c>
      <c r="T3602" s="24" t="s">
        <v>122</v>
      </c>
      <c r="U3602" s="101" t="s">
        <v>123</v>
      </c>
      <c r="V3602" s="101" t="s">
        <v>124</v>
      </c>
      <c r="W3602" s="77" t="str">
        <f>IF(AB3602&gt;0,"Yes","No")</f>
        <v>No</v>
      </c>
      <c r="X3602" s="77" t="str">
        <f>IFERROR(_xlfn.XLOOKUP(J3602&amp;"||"&amp;K3602,'Mapping Ref.'!$J$2:$J$538,'Mapping Ref.'!$K$2:$K$538),"")</f>
        <v>Construction &amp; Estates</v>
      </c>
      <c r="Y3602" s="77" t="str" cm="1">
        <f t="array" ref="Y3602">_xlfn.IFS(R3602&gt;2000000,"For Publication",R3602&gt;100000,"PID",R3602&gt;30000,"RFQ",TRUE,"Transactional")</f>
        <v>PID</v>
      </c>
      <c r="Z3602" s="24"/>
      <c r="AA3602" s="32">
        <v>14.5</v>
      </c>
      <c r="AB3602" s="24">
        <v>0</v>
      </c>
      <c r="AC3602" s="25">
        <v>45455</v>
      </c>
      <c r="AD3602" s="24" t="s">
        <v>102</v>
      </c>
      <c r="AE3602" s="24"/>
      <c r="AF3602" s="24"/>
      <c r="AG3602" s="24"/>
      <c r="AH3602" s="24"/>
      <c r="AI3602" s="24"/>
      <c r="AJ3602" s="24"/>
      <c r="AK3602" s="24"/>
      <c r="AL3602" s="24"/>
      <c r="AM3602" s="24"/>
      <c r="AN3602" s="24"/>
      <c r="AO3602" s="24"/>
      <c r="AP3602" s="24"/>
      <c r="AQ3602" s="24"/>
      <c r="AR3602" s="24"/>
      <c r="AS3602" s="89">
        <f t="shared" si="718"/>
        <v>14</v>
      </c>
      <c r="AT3602" s="24" t="s">
        <v>9520</v>
      </c>
    </row>
    <row r="3603" spans="1:46" x14ac:dyDescent="0.5">
      <c r="A3603" s="24" t="s">
        <v>14461</v>
      </c>
      <c r="B3603" s="24" t="s">
        <v>506</v>
      </c>
      <c r="C3603" s="24" t="s">
        <v>77</v>
      </c>
      <c r="D3603" s="27" t="s">
        <v>14462</v>
      </c>
      <c r="E3603" s="27" t="s">
        <v>14463</v>
      </c>
      <c r="F3603" s="77" t="str">
        <f t="shared" si="715"/>
        <v>UNIT4 BUSINESS SOFTWARE LIMITED</v>
      </c>
      <c r="G3603" s="27" t="s">
        <v>14429</v>
      </c>
      <c r="H3603" s="24"/>
      <c r="I3603" s="24"/>
      <c r="J3603" s="24" t="s">
        <v>52</v>
      </c>
      <c r="K3603" s="27" t="s">
        <v>827</v>
      </c>
      <c r="L3603" s="25">
        <v>45744</v>
      </c>
      <c r="M3603" s="25">
        <v>47204</v>
      </c>
      <c r="N3603" s="81">
        <v>47204</v>
      </c>
      <c r="O3603" s="77" t="str">
        <f t="shared" ca="1" si="717"/>
        <v>Live</v>
      </c>
      <c r="P3603" s="77" t="str" cm="1">
        <f t="array" aca="1" ref="P3603" ca="1">_xlfn.IFS((N3603-TODAY())&gt;=547,"06 Expires over 18 months",(N3603-TODAY())&gt;=365,"05 Expires in 18 months",(N3603-TODAY())&gt;=183,"04 Expires in 12 months",(N3603-TODAY())&gt;=92,"03 Expires in 6 months",(N3603-TODAY())&gt;=31,"02 Expires in 3 months",(N3603-TODAY())&gt;=0,"01 Expires in 30 days",(N3603-TODAY())&gt;=-31,"01 Expired last 30 days",(N3603-TODAY())&gt;=-92,"02 Expired last 3 months",(N3603-TODAY())&gt;=-183,"03 Expired last 6 months",(N3603-TODAY())&gt;=-365,"04 Expired last 12 months",(N3603-TODAY())&gt;=-547,"05 Expired last 18 months",TRUE,"06 Expired over 18 months")</f>
        <v>06 Expires over 18 months</v>
      </c>
      <c r="Q3603" s="104"/>
      <c r="R3603" s="84">
        <v>0</v>
      </c>
      <c r="S3603" s="77" t="str" cm="1">
        <f t="array" ref="S3603">_xlfn.IFS(R3603&gt;5000000,"Gold",R3603&gt;=500000,"Silver",R3603&gt;30000,"Bronze",TRUE,"Transactional")</f>
        <v>Transactional</v>
      </c>
      <c r="T3603" s="24" t="s">
        <v>54</v>
      </c>
      <c r="U3603" s="101" t="s">
        <v>116</v>
      </c>
      <c r="V3603" s="101" t="s">
        <v>569</v>
      </c>
      <c r="W3603" s="77" t="str">
        <f>IF(N(AB3603)&gt;0,"Yes","No")</f>
        <v>No</v>
      </c>
      <c r="X3603" s="77" t="str">
        <f>IFERROR(_xlfn.XLOOKUP(J3603&amp;"||"&amp;K3603,'Mapping Ref.'!$J$2:$J$538,'Mapping Ref.'!$K$2:$K$538),"")</f>
        <v>Corporate</v>
      </c>
      <c r="Y3603" s="77" t="str" cm="1">
        <f t="array" ref="Y3603">_xlfn.IFS(R3603&gt;2000000,"For Publication",R3603&gt;100000,"PID",R3603&gt;30000,"RFQ",TRUE,"Transactional")</f>
        <v>Transactional</v>
      </c>
      <c r="Z3603" s="24"/>
      <c r="AA3603" s="32"/>
      <c r="AB3603" s="24"/>
      <c r="AC3603" s="25">
        <v>45715</v>
      </c>
      <c r="AD3603" s="24" t="s">
        <v>58</v>
      </c>
      <c r="AE3603" s="24"/>
      <c r="AF3603" s="24"/>
      <c r="AG3603" s="24"/>
      <c r="AH3603" s="24"/>
      <c r="AI3603" s="24"/>
      <c r="AJ3603" s="24"/>
      <c r="AK3603" s="24"/>
      <c r="AL3603" s="24"/>
      <c r="AM3603" s="24"/>
      <c r="AN3603" s="24"/>
      <c r="AO3603" s="24"/>
      <c r="AP3603" s="24"/>
      <c r="AQ3603" s="24"/>
      <c r="AR3603" s="27" t="s">
        <v>14434</v>
      </c>
      <c r="AS3603" s="89">
        <f t="shared" si="718"/>
        <v>47</v>
      </c>
      <c r="AT3603" s="27" t="s">
        <v>7395</v>
      </c>
    </row>
    <row r="3604" spans="1:46" x14ac:dyDescent="0.5">
      <c r="A3604" s="24" t="s">
        <v>14464</v>
      </c>
      <c r="B3604" s="24" t="s">
        <v>506</v>
      </c>
      <c r="C3604" s="24" t="s">
        <v>77</v>
      </c>
      <c r="D3604" s="28" t="s">
        <v>14465</v>
      </c>
      <c r="E3604" s="28" t="s">
        <v>14466</v>
      </c>
      <c r="F3604" s="77" t="str">
        <f t="shared" si="715"/>
        <v>LIVING WELL INTERNATIONAL CIC</v>
      </c>
      <c r="G3604" s="43" t="s">
        <v>14467</v>
      </c>
      <c r="H3604" s="28" t="s">
        <v>618</v>
      </c>
      <c r="I3604" s="24" t="s">
        <v>6241</v>
      </c>
      <c r="J3604" s="24" t="s">
        <v>66</v>
      </c>
      <c r="K3604" s="27" t="s">
        <v>67</v>
      </c>
      <c r="L3604" s="25">
        <v>45383</v>
      </c>
      <c r="M3604" s="25">
        <v>46477</v>
      </c>
      <c r="N3604" s="81">
        <f>EDATE(M3604,AB3604)</f>
        <v>47208</v>
      </c>
      <c r="O3604" s="77" t="str">
        <f t="shared" ca="1" si="717"/>
        <v>Live</v>
      </c>
      <c r="P3604" s="77" t="str" cm="1">
        <f t="array" aca="1" ref="P3604" ca="1">_xlfn.IFS((N3604-TODAY())&gt;=547,"06 Expires over 18 months",(N3604-TODAY())&gt;=365,"05 Expires in 18 months",(N3604-TODAY())&gt;=183,"04 Expires in 12 months",(N3604-TODAY())&gt;=92,"03 Expires in 6 months",(N3604-TODAY())&gt;=31,"02 Expires in 3 months",(N3604-TODAY())&gt;=0,"01 Expires in 30 days",(N3604-TODAY())&gt;=-31,"01 Expired last 30 days",(N3604-TODAY())&gt;=-92,"02 Expired last 3 months",(N3604-TODAY())&gt;=-183,"03 Expired last 6 months",(N3604-TODAY())&gt;=-365,"04 Expired last 12 months",(N3604-TODAY())&gt;=-547,"05 Expired last 18 months",TRUE,"06 Expired over 18 months")</f>
        <v>06 Expires over 18 months</v>
      </c>
      <c r="Q3604" s="71">
        <v>72864.649999999994</v>
      </c>
      <c r="R3604" s="84">
        <f t="shared" ref="R3604:R3614" si="719">MAX(Q3604,Q3604*N(AS3604)/12)</f>
        <v>358251.1958333333</v>
      </c>
      <c r="S3604" s="77" t="str" cm="1">
        <f t="array" ref="S3604">_xlfn.IFS(R3604&gt;5000000,"Gold",R3604&gt;=500000,"Silver",R3604&gt;30000,"Bronze",TRUE,"Transactional")</f>
        <v>Bronze</v>
      </c>
      <c r="T3604" s="24" t="s">
        <v>54</v>
      </c>
      <c r="U3604" s="101" t="s">
        <v>69</v>
      </c>
      <c r="V3604" s="101"/>
      <c r="W3604" s="77" t="str">
        <f>IF(AB3604&gt;0,"Yes","No")</f>
        <v>Yes</v>
      </c>
      <c r="X3604" s="77" t="str">
        <f>IFERROR(_xlfn.XLOOKUP(J3604&amp;"||"&amp;K3604,'Mapping Ref.'!$J$2:$J$538,'Mapping Ref.'!$K$2:$K$538),"")</f>
        <v>Childrens &amp; Adults</v>
      </c>
      <c r="Y3604" s="77" t="str" cm="1">
        <f t="array" ref="Y3604">_xlfn.IFS(R3604&gt;2000000,"For Publication",R3604&gt;100000,"PID",R3604&gt;30000,"RFQ",TRUE,"Transactional")</f>
        <v>PID</v>
      </c>
      <c r="Z3604" s="28" t="s">
        <v>8586</v>
      </c>
      <c r="AA3604" s="51">
        <v>36</v>
      </c>
      <c r="AB3604" s="28">
        <v>24</v>
      </c>
      <c r="AC3604" s="25">
        <v>45778</v>
      </c>
      <c r="AD3604" s="24" t="s">
        <v>58</v>
      </c>
      <c r="AE3604" s="28">
        <v>3278920</v>
      </c>
      <c r="AF3604" s="28" t="s">
        <v>59</v>
      </c>
      <c r="AG3604" s="28" t="s">
        <v>59</v>
      </c>
      <c r="AH3604" s="28" t="s">
        <v>59</v>
      </c>
      <c r="AI3604" s="28" t="s">
        <v>8552</v>
      </c>
      <c r="AJ3604" s="28" t="s">
        <v>60</v>
      </c>
      <c r="AK3604" s="28" t="s">
        <v>71</v>
      </c>
      <c r="AL3604" s="24" t="s">
        <v>70</v>
      </c>
      <c r="AM3604" s="28" t="s">
        <v>59</v>
      </c>
      <c r="AN3604" s="28" t="s">
        <v>59</v>
      </c>
      <c r="AO3604" s="24"/>
      <c r="AP3604" s="28" t="s">
        <v>60</v>
      </c>
      <c r="AQ3604" s="28" t="s">
        <v>14468</v>
      </c>
      <c r="AR3604" s="40" t="s">
        <v>14469</v>
      </c>
      <c r="AS3604" s="89">
        <f t="shared" si="718"/>
        <v>59</v>
      </c>
      <c r="AT3604" s="24" t="s">
        <v>8393</v>
      </c>
    </row>
    <row r="3605" spans="1:46" x14ac:dyDescent="0.5">
      <c r="A3605" s="24" t="s">
        <v>14470</v>
      </c>
      <c r="B3605" s="24" t="s">
        <v>506</v>
      </c>
      <c r="C3605" s="24" t="s">
        <v>77</v>
      </c>
      <c r="D3605" s="28" t="s">
        <v>14471</v>
      </c>
      <c r="E3605" s="28" t="s">
        <v>14472</v>
      </c>
      <c r="F3605" s="77" t="str">
        <f t="shared" si="715"/>
        <v>CITY OF LONDON</v>
      </c>
      <c r="G3605" s="28" t="s">
        <v>14473</v>
      </c>
      <c r="H3605" s="28" t="s">
        <v>618</v>
      </c>
      <c r="I3605" s="24" t="s">
        <v>6241</v>
      </c>
      <c r="J3605" s="24" t="s">
        <v>66</v>
      </c>
      <c r="K3605" s="27" t="s">
        <v>67</v>
      </c>
      <c r="L3605" s="25">
        <v>42962</v>
      </c>
      <c r="M3605" s="25">
        <v>46249</v>
      </c>
      <c r="N3605" s="81">
        <f>EDATE(M3605,AB3605)</f>
        <v>47710</v>
      </c>
      <c r="O3605" s="77" t="str">
        <f t="shared" ca="1" si="717"/>
        <v>Live</v>
      </c>
      <c r="P3605" s="77" t="str" cm="1">
        <f t="array" aca="1" ref="P3605" ca="1">_xlfn.IFS((N3605-TODAY())&gt;=547,"06 Expires over 18 months",(N3605-TODAY())&gt;=365,"05 Expires in 18 months",(N3605-TODAY())&gt;=183,"04 Expires in 12 months",(N3605-TODAY())&gt;=92,"03 Expires in 6 months",(N3605-TODAY())&gt;=31,"02 Expires in 3 months",(N3605-TODAY())&gt;=0,"01 Expires in 30 days",(N3605-TODAY())&gt;=-31,"01 Expired last 30 days",(N3605-TODAY())&gt;=-92,"02 Expired last 3 months",(N3605-TODAY())&gt;=-183,"03 Expired last 6 months",(N3605-TODAY())&gt;=-365,"04 Expired last 12 months",(N3605-TODAY())&gt;=-547,"05 Expired last 18 months",TRUE,"06 Expired over 18 months")</f>
        <v>06 Expires over 18 months</v>
      </c>
      <c r="Q3605" s="71">
        <v>578991.9</v>
      </c>
      <c r="R3605" s="84">
        <f t="shared" si="719"/>
        <v>7526894.7000000002</v>
      </c>
      <c r="S3605" s="77" t="str" cm="1">
        <f t="array" ref="S3605">_xlfn.IFS(R3605&gt;5000000,"Gold",R3605&gt;=500000,"Silver",R3605&gt;30000,"Bronze",TRUE,"Transactional")</f>
        <v>Gold</v>
      </c>
      <c r="T3605" s="24" t="s">
        <v>54</v>
      </c>
      <c r="U3605" s="101" t="s">
        <v>69</v>
      </c>
      <c r="V3605" s="101" t="s">
        <v>70</v>
      </c>
      <c r="W3605" s="77" t="str">
        <f>IF(AB3605&gt;0,"Yes","No")</f>
        <v>Yes</v>
      </c>
      <c r="X3605" s="77" t="str">
        <f>IFERROR(_xlfn.XLOOKUP(J3605&amp;"||"&amp;K3605,'Mapping Ref.'!$J$2:$J$538,'Mapping Ref.'!$K$2:$K$538),"")</f>
        <v>Childrens &amp; Adults</v>
      </c>
      <c r="Y3605" s="77" t="str" cm="1">
        <f t="array" ref="Y3605">_xlfn.IFS(R3605&gt;2000000,"For Publication",R3605&gt;100000,"PID",R3605&gt;30000,"RFQ",TRUE,"Transactional")</f>
        <v>For Publication</v>
      </c>
      <c r="Z3605" s="28" t="s">
        <v>8586</v>
      </c>
      <c r="AA3605" s="51">
        <v>60</v>
      </c>
      <c r="AB3605" s="28">
        <v>48</v>
      </c>
      <c r="AC3605" s="25">
        <v>45778</v>
      </c>
      <c r="AD3605" s="24" t="s">
        <v>58</v>
      </c>
      <c r="AE3605" s="28" t="s">
        <v>14474</v>
      </c>
      <c r="AF3605" s="28" t="s">
        <v>60</v>
      </c>
      <c r="AG3605" s="28" t="s">
        <v>60</v>
      </c>
      <c r="AH3605" s="28" t="s">
        <v>60</v>
      </c>
      <c r="AI3605" s="28" t="s">
        <v>8552</v>
      </c>
      <c r="AJ3605" s="28" t="s">
        <v>60</v>
      </c>
      <c r="AK3605" s="28" t="s">
        <v>149</v>
      </c>
      <c r="AL3605" s="24" t="s">
        <v>70</v>
      </c>
      <c r="AM3605" s="28" t="s">
        <v>59</v>
      </c>
      <c r="AN3605" s="28" t="s">
        <v>59</v>
      </c>
      <c r="AO3605" s="24"/>
      <c r="AP3605" s="28" t="s">
        <v>60</v>
      </c>
      <c r="AQ3605" s="28" t="s">
        <v>14475</v>
      </c>
      <c r="AR3605" s="40" t="s">
        <v>14476</v>
      </c>
      <c r="AS3605" s="89">
        <f t="shared" si="718"/>
        <v>156</v>
      </c>
      <c r="AT3605" s="24" t="s">
        <v>708</v>
      </c>
    </row>
    <row r="3606" spans="1:46" x14ac:dyDescent="0.5">
      <c r="A3606" s="24" t="s">
        <v>14477</v>
      </c>
      <c r="B3606" s="24" t="s">
        <v>506</v>
      </c>
      <c r="C3606" s="24"/>
      <c r="D3606" s="28" t="s">
        <v>801</v>
      </c>
      <c r="E3606" s="28" t="s">
        <v>14478</v>
      </c>
      <c r="F3606" s="77" t="str">
        <f t="shared" si="715"/>
        <v>LONDON BOROUGH OF LAMBETH - GENERAL ACCOUNT</v>
      </c>
      <c r="G3606" s="28" t="s">
        <v>14479</v>
      </c>
      <c r="H3606" s="28" t="s">
        <v>618</v>
      </c>
      <c r="I3606" s="24" t="s">
        <v>6241</v>
      </c>
      <c r="J3606" s="24" t="s">
        <v>66</v>
      </c>
      <c r="K3606" s="27" t="s">
        <v>67</v>
      </c>
      <c r="L3606" s="25">
        <v>45748</v>
      </c>
      <c r="M3606" s="25">
        <v>46477</v>
      </c>
      <c r="N3606" s="81">
        <v>46477</v>
      </c>
      <c r="O3606" s="77" t="str">
        <f t="shared" ca="1" si="717"/>
        <v>Live</v>
      </c>
      <c r="P3606" s="77" t="str" cm="1">
        <f t="array" aca="1" ref="P3606" ca="1">_xlfn.IFS((N3606-TODAY())&gt;=547,"06 Expires over 18 months",(N3606-TODAY())&gt;=365,"05 Expires in 18 months",(N3606-TODAY())&gt;=183,"04 Expires in 12 months",(N3606-TODAY())&gt;=92,"03 Expires in 6 months",(N3606-TODAY())&gt;=31,"02 Expires in 3 months",(N3606-TODAY())&gt;=0,"01 Expires in 30 days",(N3606-TODAY())&gt;=-31,"01 Expired last 30 days",(N3606-TODAY())&gt;=-92,"02 Expired last 3 months",(N3606-TODAY())&gt;=-183,"03 Expired last 6 months",(N3606-TODAY())&gt;=-365,"04 Expired last 12 months",(N3606-TODAY())&gt;=-547,"05 Expired last 18 months",TRUE,"06 Expired over 18 months")</f>
        <v>04 Expires in 12 months</v>
      </c>
      <c r="Q3606" s="71">
        <v>27376.720000000001</v>
      </c>
      <c r="R3606" s="84">
        <f t="shared" si="719"/>
        <v>52472.046666666669</v>
      </c>
      <c r="S3606" s="77" t="str" cm="1">
        <f t="array" ref="S3606">_xlfn.IFS(R3606&gt;5000000,"Gold",R3606&gt;=500000,"Silver",R3606&gt;30000,"Bronze",TRUE,"Transactional")</f>
        <v>Bronze</v>
      </c>
      <c r="T3606" s="24" t="s">
        <v>122</v>
      </c>
      <c r="U3606" s="101" t="s">
        <v>69</v>
      </c>
      <c r="V3606" s="101"/>
      <c r="W3606" s="77" t="str">
        <f>IF(N(AB3606)&gt;0,"Yes","No")</f>
        <v>No</v>
      </c>
      <c r="X3606" s="77" t="str">
        <f>IFERROR(_xlfn.XLOOKUP(J3606&amp;"||"&amp;K3606,'Mapping Ref.'!$J$2:$J$538,'Mapping Ref.'!$K$2:$K$538),"")</f>
        <v>Childrens &amp; Adults</v>
      </c>
      <c r="Y3606" s="77" t="str" cm="1">
        <f t="array" ref="Y3606">_xlfn.IFS(R3606&gt;2000000,"For Publication",R3606&gt;100000,"PID",R3606&gt;30000,"RFQ",TRUE,"Transactional")</f>
        <v>RFQ</v>
      </c>
      <c r="Z3606" s="28" t="s">
        <v>8586</v>
      </c>
      <c r="AA3606" s="51">
        <v>24</v>
      </c>
      <c r="AB3606" s="28"/>
      <c r="AC3606" s="25">
        <v>45778</v>
      </c>
      <c r="AD3606" s="24" t="s">
        <v>58</v>
      </c>
      <c r="AE3606" s="28" t="s">
        <v>14480</v>
      </c>
      <c r="AF3606" s="28" t="s">
        <v>60</v>
      </c>
      <c r="AG3606" s="28" t="s">
        <v>60</v>
      </c>
      <c r="AH3606" s="28" t="s">
        <v>59</v>
      </c>
      <c r="AI3606" s="28" t="s">
        <v>8552</v>
      </c>
      <c r="AJ3606" s="28" t="s">
        <v>60</v>
      </c>
      <c r="AK3606" s="28" t="s">
        <v>71</v>
      </c>
      <c r="AL3606" s="24" t="s">
        <v>70</v>
      </c>
      <c r="AM3606" s="28" t="s">
        <v>59</v>
      </c>
      <c r="AN3606" s="28" t="s">
        <v>59</v>
      </c>
      <c r="AO3606" s="28"/>
      <c r="AP3606" s="28" t="s">
        <v>60</v>
      </c>
      <c r="AQ3606" s="28" t="s">
        <v>14481</v>
      </c>
      <c r="AR3606" s="28" t="s">
        <v>14482</v>
      </c>
      <c r="AS3606" s="89">
        <f t="shared" si="718"/>
        <v>23</v>
      </c>
      <c r="AT3606" s="24" t="s">
        <v>14483</v>
      </c>
    </row>
    <row r="3607" spans="1:46" x14ac:dyDescent="0.5">
      <c r="A3607" s="24" t="s">
        <v>14484</v>
      </c>
      <c r="B3607" s="24" t="s">
        <v>506</v>
      </c>
      <c r="C3607" s="24" t="s">
        <v>77</v>
      </c>
      <c r="D3607" s="28" t="s">
        <v>14485</v>
      </c>
      <c r="E3607" s="28" t="s">
        <v>14486</v>
      </c>
      <c r="F3607" s="77" t="str">
        <f t="shared" si="715"/>
        <v>LONDON NORTH WEST HEALTHCARE NHS TRUST</v>
      </c>
      <c r="G3607" s="28" t="s">
        <v>14264</v>
      </c>
      <c r="H3607" s="28" t="s">
        <v>618</v>
      </c>
      <c r="I3607" s="24" t="s">
        <v>6241</v>
      </c>
      <c r="J3607" s="24" t="s">
        <v>66</v>
      </c>
      <c r="K3607" s="27" t="s">
        <v>67</v>
      </c>
      <c r="L3607" s="25">
        <v>42948</v>
      </c>
      <c r="M3607" s="25">
        <v>46234</v>
      </c>
      <c r="N3607" s="81">
        <f>EDATE(M3607,AB3607)</f>
        <v>47695</v>
      </c>
      <c r="O3607" s="77" t="str">
        <f t="shared" ca="1" si="717"/>
        <v>Live</v>
      </c>
      <c r="P3607" s="77" t="str" cm="1">
        <f t="array" aca="1" ref="P3607" ca="1">_xlfn.IFS((N3607-TODAY())&gt;=547,"06 Expires over 18 months",(N3607-TODAY())&gt;=365,"05 Expires in 18 months",(N3607-TODAY())&gt;=183,"04 Expires in 12 months",(N3607-TODAY())&gt;=92,"03 Expires in 6 months",(N3607-TODAY())&gt;=31,"02 Expires in 3 months",(N3607-TODAY())&gt;=0,"01 Expires in 30 days",(N3607-TODAY())&gt;=-31,"01 Expired last 30 days",(N3607-TODAY())&gt;=-92,"02 Expired last 3 months",(N3607-TODAY())&gt;=-183,"03 Expired last 6 months",(N3607-TODAY())&gt;=-365,"04 Expired last 12 months",(N3607-TODAY())&gt;=-547,"05 Expired last 18 months",TRUE,"06 Expired over 18 months")</f>
        <v>06 Expires over 18 months</v>
      </c>
      <c r="Q3607" s="71">
        <v>2087130.34</v>
      </c>
      <c r="R3607" s="84">
        <f t="shared" si="719"/>
        <v>26958766.891666666</v>
      </c>
      <c r="S3607" s="77" t="str" cm="1">
        <f t="array" ref="S3607">_xlfn.IFS(R3607&gt;5000000,"Gold",R3607&gt;=500000,"Silver",R3607&gt;30000,"Bronze",TRUE,"Transactional")</f>
        <v>Gold</v>
      </c>
      <c r="T3607" s="24" t="s">
        <v>54</v>
      </c>
      <c r="U3607" s="101" t="s">
        <v>69</v>
      </c>
      <c r="V3607" s="101" t="s">
        <v>70</v>
      </c>
      <c r="W3607" s="77" t="str">
        <f>IF(AB3607&gt;0,"Yes","No")</f>
        <v>Yes</v>
      </c>
      <c r="X3607" s="77" t="str">
        <f>IFERROR(_xlfn.XLOOKUP(J3607&amp;"||"&amp;K3607,'Mapping Ref.'!$J$2:$J$538,'Mapping Ref.'!$K$2:$K$538),"")</f>
        <v>Childrens &amp; Adults</v>
      </c>
      <c r="Y3607" s="77" t="str" cm="1">
        <f t="array" ref="Y3607">_xlfn.IFS(R3607&gt;2000000,"For Publication",R3607&gt;100000,"PID",R3607&gt;30000,"RFQ",TRUE,"Transactional")</f>
        <v>For Publication</v>
      </c>
      <c r="Z3607" s="28" t="s">
        <v>8586</v>
      </c>
      <c r="AA3607" s="51">
        <v>60</v>
      </c>
      <c r="AB3607" s="28">
        <v>48</v>
      </c>
      <c r="AC3607" s="25">
        <v>45778</v>
      </c>
      <c r="AD3607" s="24" t="s">
        <v>58</v>
      </c>
      <c r="AE3607" s="28" t="s">
        <v>1721</v>
      </c>
      <c r="AF3607" s="28" t="s">
        <v>59</v>
      </c>
      <c r="AG3607" s="28" t="s">
        <v>60</v>
      </c>
      <c r="AH3607" s="28" t="s">
        <v>60</v>
      </c>
      <c r="AI3607" s="28" t="s">
        <v>8552</v>
      </c>
      <c r="AJ3607" s="28" t="s">
        <v>60</v>
      </c>
      <c r="AK3607" s="28" t="s">
        <v>14174</v>
      </c>
      <c r="AL3607" s="24" t="s">
        <v>70</v>
      </c>
      <c r="AM3607" s="28" t="s">
        <v>59</v>
      </c>
      <c r="AN3607" s="28" t="s">
        <v>59</v>
      </c>
      <c r="AO3607" s="28"/>
      <c r="AP3607" s="28" t="s">
        <v>60</v>
      </c>
      <c r="AQ3607" s="28" t="s">
        <v>14487</v>
      </c>
      <c r="AR3607" s="40" t="s">
        <v>14488</v>
      </c>
      <c r="AS3607" s="89">
        <f t="shared" si="718"/>
        <v>155</v>
      </c>
      <c r="AT3607" s="24" t="s">
        <v>483</v>
      </c>
    </row>
    <row r="3608" spans="1:46" x14ac:dyDescent="0.5">
      <c r="A3608" s="24" t="s">
        <v>14489</v>
      </c>
      <c r="B3608" s="24"/>
      <c r="C3608" s="24"/>
      <c r="D3608" s="28" t="s">
        <v>14490</v>
      </c>
      <c r="E3608" s="28" t="s">
        <v>14491</v>
      </c>
      <c r="F3608" s="77" t="str">
        <f t="shared" si="715"/>
        <v>NHS NWL ICB</v>
      </c>
      <c r="G3608" s="28" t="s">
        <v>14492</v>
      </c>
      <c r="H3608" s="28" t="s">
        <v>618</v>
      </c>
      <c r="I3608" s="24" t="s">
        <v>6241</v>
      </c>
      <c r="J3608" s="24" t="s">
        <v>66</v>
      </c>
      <c r="K3608" s="27" t="s">
        <v>67</v>
      </c>
      <c r="L3608" s="44"/>
      <c r="M3608" s="44"/>
      <c r="N3608" s="81"/>
      <c r="O3608" s="77" t="s">
        <v>712</v>
      </c>
      <c r="P3608" s="77"/>
      <c r="Q3608" s="71">
        <v>1351560</v>
      </c>
      <c r="R3608" s="84">
        <f t="shared" si="719"/>
        <v>1351560</v>
      </c>
      <c r="S3608" s="77" t="str" cm="1">
        <f t="array" ref="S3608">_xlfn.IFS(R3608&gt;5000000,"Gold",R3608&gt;=500000,"Silver",R3608&gt;30000,"Bronze",TRUE,"Transactional")</f>
        <v>Silver</v>
      </c>
      <c r="T3608" s="24" t="s">
        <v>54</v>
      </c>
      <c r="U3608" s="101" t="s">
        <v>69</v>
      </c>
      <c r="V3608" s="101" t="s">
        <v>67</v>
      </c>
      <c r="W3608" s="77" t="str">
        <f>IF(N(AB3608)&gt;0,"Yes","No")</f>
        <v>No</v>
      </c>
      <c r="X3608" s="77" t="str">
        <f>IFERROR(_xlfn.XLOOKUP(J3608&amp;"||"&amp;K3608,'Mapping Ref.'!$J$2:$J$538,'Mapping Ref.'!$K$2:$K$538),"")</f>
        <v>Childrens &amp; Adults</v>
      </c>
      <c r="Y3608" s="77" t="str" cm="1">
        <f t="array" ref="Y3608">_xlfn.IFS(R3608&gt;2000000,"For Publication",R3608&gt;100000,"PID",R3608&gt;30000,"RFQ",TRUE,"Transactional")</f>
        <v>PID</v>
      </c>
      <c r="Z3608" s="28" t="s">
        <v>8586</v>
      </c>
      <c r="AA3608" s="51" t="s">
        <v>14493</v>
      </c>
      <c r="AB3608" s="28" t="s">
        <v>14494</v>
      </c>
      <c r="AC3608" s="25">
        <v>45778</v>
      </c>
      <c r="AD3608" s="24" t="s">
        <v>58</v>
      </c>
      <c r="AE3608" s="28" t="s">
        <v>14495</v>
      </c>
      <c r="AF3608" s="28" t="s">
        <v>60</v>
      </c>
      <c r="AG3608" s="28" t="s">
        <v>60</v>
      </c>
      <c r="AH3608" s="28" t="s">
        <v>60</v>
      </c>
      <c r="AI3608" s="28" t="s">
        <v>8552</v>
      </c>
      <c r="AJ3608" s="28" t="s">
        <v>60</v>
      </c>
      <c r="AK3608" s="28"/>
      <c r="AL3608" s="28" t="s">
        <v>14199</v>
      </c>
      <c r="AM3608" s="28"/>
      <c r="AN3608" s="28" t="s">
        <v>59</v>
      </c>
      <c r="AO3608" s="28"/>
      <c r="AP3608" s="28" t="s">
        <v>60</v>
      </c>
      <c r="AQ3608" s="28" t="s">
        <v>14496</v>
      </c>
      <c r="AR3608" s="40" t="s">
        <v>14476</v>
      </c>
      <c r="AS3608" s="89">
        <v>0</v>
      </c>
      <c r="AT3608" s="24" t="s">
        <v>14497</v>
      </c>
    </row>
    <row r="3609" spans="1:46" x14ac:dyDescent="0.5">
      <c r="A3609" s="24" t="s">
        <v>14498</v>
      </c>
      <c r="B3609" s="24" t="s">
        <v>506</v>
      </c>
      <c r="C3609" s="24"/>
      <c r="D3609" s="28" t="s">
        <v>14499</v>
      </c>
      <c r="E3609" s="28" t="s">
        <v>14500</v>
      </c>
      <c r="F3609" s="77" t="str">
        <f t="shared" si="715"/>
        <v>GP Practices in Ealing</v>
      </c>
      <c r="G3609" s="28" t="s">
        <v>14501</v>
      </c>
      <c r="H3609" s="28" t="s">
        <v>732</v>
      </c>
      <c r="I3609" s="24" t="s">
        <v>6241</v>
      </c>
      <c r="J3609" s="24" t="s">
        <v>66</v>
      </c>
      <c r="K3609" s="27" t="s">
        <v>14502</v>
      </c>
      <c r="L3609" s="25">
        <v>45017</v>
      </c>
      <c r="M3609" s="25">
        <v>46843</v>
      </c>
      <c r="N3609" s="81">
        <f>EDATE(M3609,AB3609)</f>
        <v>48669</v>
      </c>
      <c r="O3609" s="77" t="str">
        <f t="shared" ref="O3609:O3640" ca="1" si="720">IF(N3609&lt;TODAY(),"Expired","Live")</f>
        <v>Live</v>
      </c>
      <c r="P3609" s="77" t="str" cm="1">
        <f t="array" aca="1" ref="P3609" ca="1">_xlfn.IFS((N3609-TODAY())&gt;=547,"06 Expires over 18 months",(N3609-TODAY())&gt;=365,"05 Expires in 18 months",(N3609-TODAY())&gt;=183,"04 Expires in 12 months",(N3609-TODAY())&gt;=92,"03 Expires in 6 months",(N3609-TODAY())&gt;=31,"02 Expires in 3 months",(N3609-TODAY())&gt;=0,"01 Expires in 30 days",(N3609-TODAY())&gt;=-31,"01 Expired last 30 days",(N3609-TODAY())&gt;=-92,"02 Expired last 3 months",(N3609-TODAY())&gt;=-183,"03 Expired last 6 months",(N3609-TODAY())&gt;=-365,"04 Expired last 12 months",(N3609-TODAY())&gt;=-547,"05 Expired last 18 months",TRUE,"06 Expired over 18 months")</f>
        <v>06 Expires over 18 months</v>
      </c>
      <c r="Q3609" s="71">
        <v>355000</v>
      </c>
      <c r="R3609" s="84">
        <f t="shared" si="719"/>
        <v>3520416.6666666665</v>
      </c>
      <c r="S3609" s="77" t="str" cm="1">
        <f t="array" ref="S3609">_xlfn.IFS(R3609&gt;5000000,"Gold",R3609&gt;=500000,"Silver",R3609&gt;30000,"Bronze",TRUE,"Transactional")</f>
        <v>Silver</v>
      </c>
      <c r="T3609" s="24" t="s">
        <v>54</v>
      </c>
      <c r="U3609" s="101" t="s">
        <v>69</v>
      </c>
      <c r="V3609" s="101" t="s">
        <v>67</v>
      </c>
      <c r="W3609" s="77" t="str">
        <f>IF(AB3609&gt;0,"Yes","No")</f>
        <v>Yes</v>
      </c>
      <c r="X3609" s="77" t="str">
        <f>IFERROR(_xlfn.XLOOKUP(J3609&amp;"||"&amp;K3609,'Mapping Ref.'!$J$2:$J$538,'Mapping Ref.'!$K$2:$K$538),"")</f>
        <v>Childrens &amp; Adults</v>
      </c>
      <c r="Y3609" s="77" t="str" cm="1">
        <f t="array" ref="Y3609">_xlfn.IFS(R3609&gt;2000000,"For Publication",R3609&gt;100000,"PID",R3609&gt;30000,"RFQ",TRUE,"Transactional")</f>
        <v>For Publication</v>
      </c>
      <c r="Z3609" s="28" t="s">
        <v>8586</v>
      </c>
      <c r="AA3609" s="51">
        <v>60</v>
      </c>
      <c r="AB3609" s="28">
        <v>60</v>
      </c>
      <c r="AC3609" s="25">
        <v>45778</v>
      </c>
      <c r="AD3609" s="24" t="s">
        <v>58</v>
      </c>
      <c r="AE3609" s="28" t="s">
        <v>1721</v>
      </c>
      <c r="AF3609" s="28" t="s">
        <v>8471</v>
      </c>
      <c r="AG3609" s="28" t="s">
        <v>8471</v>
      </c>
      <c r="AH3609" s="28" t="s">
        <v>8471</v>
      </c>
      <c r="AI3609" s="28" t="s">
        <v>8552</v>
      </c>
      <c r="AJ3609" s="28" t="s">
        <v>8552</v>
      </c>
      <c r="AK3609" s="28" t="s">
        <v>86</v>
      </c>
      <c r="AL3609" s="24" t="s">
        <v>70</v>
      </c>
      <c r="AM3609" s="28" t="s">
        <v>60</v>
      </c>
      <c r="AN3609" s="28" t="s">
        <v>59</v>
      </c>
      <c r="AO3609" s="28"/>
      <c r="AP3609" s="28" t="s">
        <v>8552</v>
      </c>
      <c r="AQ3609" s="28" t="s">
        <v>8552</v>
      </c>
      <c r="AR3609" s="28" t="s">
        <v>8552</v>
      </c>
      <c r="AS3609" s="89">
        <f t="shared" ref="AS3609:AS3640" si="721">DATEDIF(L3609,N3609,"m")</f>
        <v>119</v>
      </c>
      <c r="AT3609" s="24"/>
    </row>
    <row r="3610" spans="1:46" x14ac:dyDescent="0.5">
      <c r="A3610" s="24" t="s">
        <v>14503</v>
      </c>
      <c r="B3610" s="24" t="s">
        <v>506</v>
      </c>
      <c r="C3610" s="24" t="s">
        <v>77</v>
      </c>
      <c r="D3610" s="28" t="s">
        <v>13463</v>
      </c>
      <c r="E3610" s="28" t="s">
        <v>13464</v>
      </c>
      <c r="F3610" s="77" t="str">
        <f t="shared" si="715"/>
        <v>WEST LONDON NHS TRUST</v>
      </c>
      <c r="G3610" s="28" t="s">
        <v>731</v>
      </c>
      <c r="H3610" s="28" t="s">
        <v>732</v>
      </c>
      <c r="I3610" s="24" t="s">
        <v>6241</v>
      </c>
      <c r="J3610" s="24" t="s">
        <v>66</v>
      </c>
      <c r="K3610" s="27" t="s">
        <v>13463</v>
      </c>
      <c r="L3610" s="25">
        <v>45748</v>
      </c>
      <c r="M3610" s="25">
        <v>46477</v>
      </c>
      <c r="N3610" s="81">
        <f>EDATE(M3610,AB3610)</f>
        <v>47208</v>
      </c>
      <c r="O3610" s="77" t="str">
        <f t="shared" ca="1" si="720"/>
        <v>Live</v>
      </c>
      <c r="P3610" s="77" t="str" cm="1">
        <f t="array" aca="1" ref="P3610" ca="1">_xlfn.IFS((N3610-TODAY())&gt;=547,"06 Expires over 18 months",(N3610-TODAY())&gt;=365,"05 Expires in 18 months",(N3610-TODAY())&gt;=183,"04 Expires in 12 months",(N3610-TODAY())&gt;=92,"03 Expires in 6 months",(N3610-TODAY())&gt;=31,"02 Expires in 3 months",(N3610-TODAY())&gt;=0,"01 Expires in 30 days",(N3610-TODAY())&gt;=-31,"01 Expired last 30 days",(N3610-TODAY())&gt;=-92,"02 Expired last 3 months",(N3610-TODAY())&gt;=-183,"03 Expired last 6 months",(N3610-TODAY())&gt;=-365,"04 Expired last 12 months",(N3610-TODAY())&gt;=-547,"05 Expired last 18 months",TRUE,"06 Expired over 18 months")</f>
        <v>06 Expires over 18 months</v>
      </c>
      <c r="Q3610" s="71">
        <v>493000</v>
      </c>
      <c r="R3610" s="84">
        <f t="shared" si="719"/>
        <v>1930916.6666666667</v>
      </c>
      <c r="S3610" s="77" t="str" cm="1">
        <f t="array" ref="S3610">_xlfn.IFS(R3610&gt;5000000,"Gold",R3610&gt;=500000,"Silver",R3610&gt;30000,"Bronze",TRUE,"Transactional")</f>
        <v>Silver</v>
      </c>
      <c r="T3610" s="24" t="s">
        <v>122</v>
      </c>
      <c r="U3610" s="101" t="s">
        <v>69</v>
      </c>
      <c r="V3610" s="101" t="s">
        <v>67</v>
      </c>
      <c r="W3610" s="77" t="str">
        <f>IF(AB3610&gt;0,"Yes","No")</f>
        <v>Yes</v>
      </c>
      <c r="X3610" s="77" t="str">
        <f>IFERROR(_xlfn.XLOOKUP(J3610&amp;"||"&amp;K3610,'Mapping Ref.'!$J$2:$J$538,'Mapping Ref.'!$K$2:$K$538),"")</f>
        <v>Childrens &amp; Adults</v>
      </c>
      <c r="Y3610" s="77" t="str" cm="1">
        <f t="array" ref="Y3610">_xlfn.IFS(R3610&gt;2000000,"For Publication",R3610&gt;100000,"PID",R3610&gt;30000,"RFQ",TRUE,"Transactional")</f>
        <v>PID</v>
      </c>
      <c r="Z3610" s="28" t="s">
        <v>8586</v>
      </c>
      <c r="AA3610" s="51">
        <v>24</v>
      </c>
      <c r="AB3610" s="28">
        <v>24</v>
      </c>
      <c r="AC3610" s="25">
        <v>45778</v>
      </c>
      <c r="AD3610" s="24" t="s">
        <v>58</v>
      </c>
      <c r="AE3610" s="28" t="s">
        <v>1721</v>
      </c>
      <c r="AF3610" s="28" t="s">
        <v>59</v>
      </c>
      <c r="AG3610" s="28" t="s">
        <v>8471</v>
      </c>
      <c r="AH3610" s="28" t="s">
        <v>60</v>
      </c>
      <c r="AI3610" s="28" t="s">
        <v>8552</v>
      </c>
      <c r="AJ3610" s="28" t="s">
        <v>60</v>
      </c>
      <c r="AK3610" s="28" t="s">
        <v>71</v>
      </c>
      <c r="AL3610" s="24" t="s">
        <v>70</v>
      </c>
      <c r="AM3610" s="28" t="s">
        <v>60</v>
      </c>
      <c r="AN3610" s="28" t="s">
        <v>59</v>
      </c>
      <c r="AO3610" s="28"/>
      <c r="AP3610" s="28" t="s">
        <v>14494</v>
      </c>
      <c r="AQ3610" s="28" t="s">
        <v>13467</v>
      </c>
      <c r="AR3610" s="40" t="s">
        <v>13468</v>
      </c>
      <c r="AS3610" s="89">
        <f t="shared" si="721"/>
        <v>47</v>
      </c>
      <c r="AT3610" s="24" t="s">
        <v>905</v>
      </c>
    </row>
    <row r="3611" spans="1:46" x14ac:dyDescent="0.5">
      <c r="A3611" s="24" t="s">
        <v>14504</v>
      </c>
      <c r="B3611" s="24"/>
      <c r="C3611" s="24" t="s">
        <v>77</v>
      </c>
      <c r="D3611" s="28" t="s">
        <v>14505</v>
      </c>
      <c r="E3611" s="28" t="s">
        <v>14506</v>
      </c>
      <c r="F3611" s="77" t="str">
        <f t="shared" si="715"/>
        <v>CENTRAL LON COMMUNITY HEALTHCARE NHS TRUST</v>
      </c>
      <c r="G3611" s="28" t="s">
        <v>14507</v>
      </c>
      <c r="H3611" s="28" t="s">
        <v>14508</v>
      </c>
      <c r="I3611" s="24" t="s">
        <v>6241</v>
      </c>
      <c r="J3611" s="24" t="s">
        <v>66</v>
      </c>
      <c r="K3611" s="27" t="s">
        <v>14509</v>
      </c>
      <c r="L3611" s="25">
        <v>43374</v>
      </c>
      <c r="M3611" s="25">
        <v>45930</v>
      </c>
      <c r="N3611" s="81">
        <v>45930</v>
      </c>
      <c r="O3611" s="77" t="str">
        <f t="shared" ca="1" si="720"/>
        <v>Expired</v>
      </c>
      <c r="P3611" s="77" t="str" cm="1">
        <f t="array" aca="1" ref="P3611" ca="1">_xlfn.IFS((N3611-TODAY())&gt;=547,"06 Expires over 18 months",(N3611-TODAY())&gt;=365,"05 Expires in 18 months",(N3611-TODAY())&gt;=183,"04 Expires in 12 months",(N3611-TODAY())&gt;=92,"03 Expires in 6 months",(N3611-TODAY())&gt;=31,"02 Expires in 3 months",(N3611-TODAY())&gt;=0,"01 Expires in 30 days",(N3611-TODAY())&gt;=-31,"01 Expired last 30 days",(N3611-TODAY())&gt;=-92,"02 Expired last 3 months",(N3611-TODAY())&gt;=-183,"03 Expired last 6 months",(N3611-TODAY())&gt;=-365,"04 Expired last 12 months",(N3611-TODAY())&gt;=-547,"05 Expired last 18 months",TRUE,"06 Expired over 18 months")</f>
        <v>04 Expired last 12 months</v>
      </c>
      <c r="Q3611" s="71">
        <v>5580000</v>
      </c>
      <c r="R3611" s="84">
        <f t="shared" si="719"/>
        <v>38595000</v>
      </c>
      <c r="S3611" s="77" t="str" cm="1">
        <f t="array" ref="S3611">_xlfn.IFS(R3611&gt;5000000,"Gold",R3611&gt;=500000,"Silver",R3611&gt;30000,"Bronze",TRUE,"Transactional")</f>
        <v>Gold</v>
      </c>
      <c r="T3611" s="24" t="s">
        <v>54</v>
      </c>
      <c r="U3611" s="101" t="s">
        <v>69</v>
      </c>
      <c r="V3611" s="101" t="s">
        <v>67</v>
      </c>
      <c r="W3611" s="77" t="str">
        <f>IF(N(AB3611)&gt;0,"Yes","No")</f>
        <v>No</v>
      </c>
      <c r="X3611" s="77" t="str">
        <f>IFERROR(_xlfn.XLOOKUP(J3611&amp;"||"&amp;K3611,'Mapping Ref.'!$J$2:$J$538,'Mapping Ref.'!$K$2:$K$538),"")</f>
        <v>Childrens &amp; Adults</v>
      </c>
      <c r="Y3611" s="77" t="str" cm="1">
        <f t="array" ref="Y3611">_xlfn.IFS(R3611&gt;2000000,"For Publication",R3611&gt;100000,"PID",R3611&gt;30000,"RFQ",TRUE,"Transactional")</f>
        <v>For Publication</v>
      </c>
      <c r="Z3611" s="24"/>
      <c r="AA3611" s="51">
        <v>84</v>
      </c>
      <c r="AB3611" s="28"/>
      <c r="AC3611" s="25">
        <v>45778</v>
      </c>
      <c r="AD3611" s="24" t="s">
        <v>58</v>
      </c>
      <c r="AE3611" s="28">
        <v>672822</v>
      </c>
      <c r="AF3611" s="28" t="s">
        <v>60</v>
      </c>
      <c r="AG3611" s="28" t="s">
        <v>60</v>
      </c>
      <c r="AH3611" s="28" t="s">
        <v>60</v>
      </c>
      <c r="AI3611" s="28" t="s">
        <v>8552</v>
      </c>
      <c r="AJ3611" s="28" t="s">
        <v>1721</v>
      </c>
      <c r="AK3611" s="28" t="s">
        <v>14174</v>
      </c>
      <c r="AL3611" s="24" t="s">
        <v>70</v>
      </c>
      <c r="AM3611" s="28" t="s">
        <v>59</v>
      </c>
      <c r="AN3611" s="28" t="s">
        <v>59</v>
      </c>
      <c r="AO3611" s="24"/>
      <c r="AP3611" s="28" t="s">
        <v>60</v>
      </c>
      <c r="AQ3611" s="40" t="s">
        <v>14510</v>
      </c>
      <c r="AR3611" s="40" t="s">
        <v>14511</v>
      </c>
      <c r="AS3611" s="89">
        <f t="shared" si="721"/>
        <v>83</v>
      </c>
      <c r="AT3611" s="24" t="s">
        <v>925</v>
      </c>
    </row>
    <row r="3612" spans="1:46" x14ac:dyDescent="0.5">
      <c r="A3612" s="24" t="s">
        <v>14512</v>
      </c>
      <c r="B3612" s="24"/>
      <c r="C3612" s="24" t="s">
        <v>77</v>
      </c>
      <c r="D3612" s="24" t="s">
        <v>14513</v>
      </c>
      <c r="E3612" s="24" t="s">
        <v>14514</v>
      </c>
      <c r="F3612" s="77" t="str">
        <f t="shared" si="715"/>
        <v>AUSTIN TURNER AND COMPANY</v>
      </c>
      <c r="G3612" s="24" t="s">
        <v>9518</v>
      </c>
      <c r="H3612" s="24" t="s">
        <v>768</v>
      </c>
      <c r="I3612" s="24"/>
      <c r="J3612" s="24" t="s">
        <v>190</v>
      </c>
      <c r="K3612" s="24" t="s">
        <v>9208</v>
      </c>
      <c r="L3612" s="25">
        <v>44729</v>
      </c>
      <c r="M3612" s="25">
        <v>45534</v>
      </c>
      <c r="N3612" s="81">
        <f>EDATE(M3612,AB3612)</f>
        <v>45534</v>
      </c>
      <c r="O3612" s="77" t="str">
        <f t="shared" ca="1" si="720"/>
        <v>Expired</v>
      </c>
      <c r="P3612" s="77" t="str" cm="1">
        <f t="array" aca="1" ref="P3612" ca="1">_xlfn.IFS((N3612-TODAY())&gt;=547,"06 Expires over 18 months",(N3612-TODAY())&gt;=365,"05 Expires in 18 months",(N3612-TODAY())&gt;=183,"04 Expires in 12 months",(N3612-TODAY())&gt;=92,"03 Expires in 6 months",(N3612-TODAY())&gt;=31,"02 Expires in 3 months",(N3612-TODAY())&gt;=0,"01 Expires in 30 days",(N3612-TODAY())&gt;=-31,"01 Expired last 30 days",(N3612-TODAY())&gt;=-92,"02 Expired last 3 months",(N3612-TODAY())&gt;=-183,"03 Expired last 6 months",(N3612-TODAY())&gt;=-365,"04 Expired last 12 months",(N3612-TODAY())&gt;=-547,"05 Expired last 18 months",TRUE,"06 Expired over 18 months")</f>
        <v>06 Expired over 18 months</v>
      </c>
      <c r="Q3612" s="65">
        <v>170592</v>
      </c>
      <c r="R3612" s="84">
        <f t="shared" si="719"/>
        <v>369616</v>
      </c>
      <c r="S3612" s="77" t="str" cm="1">
        <f t="array" ref="S3612">_xlfn.IFS(R3612&gt;5000000,"Gold",R3612&gt;=500000,"Silver",R3612&gt;30000,"Bronze",TRUE,"Transactional")</f>
        <v>Bronze</v>
      </c>
      <c r="T3612" s="24" t="s">
        <v>122</v>
      </c>
      <c r="U3612" s="101" t="s">
        <v>123</v>
      </c>
      <c r="V3612" s="101" t="s">
        <v>124</v>
      </c>
      <c r="W3612" s="77" t="str">
        <f>IF(AB3612&gt;0,"Yes","No")</f>
        <v>No</v>
      </c>
      <c r="X3612" s="77" t="str">
        <f>IFERROR(_xlfn.XLOOKUP(J3612&amp;"||"&amp;K3612,'Mapping Ref.'!$J$2:$J$538,'Mapping Ref.'!$K$2:$K$538),"")</f>
        <v>Construction &amp; Estates</v>
      </c>
      <c r="Y3612" s="77" t="str" cm="1">
        <f t="array" ref="Y3612">_xlfn.IFS(R3612&gt;2000000,"For Publication",R3612&gt;100000,"PID",R3612&gt;30000,"RFQ",TRUE,"Transactional")</f>
        <v>PID</v>
      </c>
      <c r="Z3612" s="24"/>
      <c r="AA3612" s="32">
        <v>26.8333333333333</v>
      </c>
      <c r="AB3612" s="24">
        <v>0</v>
      </c>
      <c r="AC3612" s="25">
        <v>45455</v>
      </c>
      <c r="AD3612" s="24" t="s">
        <v>102</v>
      </c>
      <c r="AE3612" s="24"/>
      <c r="AF3612" s="24"/>
      <c r="AG3612" s="24"/>
      <c r="AH3612" s="24"/>
      <c r="AI3612" s="24"/>
      <c r="AJ3612" s="24"/>
      <c r="AK3612" s="24"/>
      <c r="AL3612" s="24"/>
      <c r="AM3612" s="24"/>
      <c r="AN3612" s="24"/>
      <c r="AO3612" s="24"/>
      <c r="AP3612" s="24"/>
      <c r="AQ3612" s="24"/>
      <c r="AR3612" s="24"/>
      <c r="AS3612" s="89">
        <f t="shared" si="721"/>
        <v>26</v>
      </c>
      <c r="AT3612" s="24" t="s">
        <v>9520</v>
      </c>
    </row>
    <row r="3613" spans="1:46" x14ac:dyDescent="0.5">
      <c r="A3613" s="24" t="s">
        <v>14515</v>
      </c>
      <c r="B3613" s="24"/>
      <c r="C3613" s="24" t="s">
        <v>77</v>
      </c>
      <c r="D3613" s="28" t="s">
        <v>14516</v>
      </c>
      <c r="E3613" s="28" t="s">
        <v>14517</v>
      </c>
      <c r="F3613" s="77" t="str">
        <f t="shared" si="715"/>
        <v>CENTRAL LON COMMUNITY HEALTHCARE NHS TRUST</v>
      </c>
      <c r="G3613" s="28" t="s">
        <v>14507</v>
      </c>
      <c r="H3613" s="28" t="s">
        <v>639</v>
      </c>
      <c r="I3613" s="24" t="s">
        <v>6241</v>
      </c>
      <c r="J3613" s="24" t="s">
        <v>66</v>
      </c>
      <c r="K3613" s="27" t="s">
        <v>14509</v>
      </c>
      <c r="L3613" s="25">
        <v>43739</v>
      </c>
      <c r="M3613" s="25">
        <v>45930</v>
      </c>
      <c r="N3613" s="81">
        <v>45930</v>
      </c>
      <c r="O3613" s="77" t="str">
        <f t="shared" ca="1" si="720"/>
        <v>Expired</v>
      </c>
      <c r="P3613" s="77" t="str" cm="1">
        <f t="array" aca="1" ref="P3613" ca="1">_xlfn.IFS((N3613-TODAY())&gt;=547,"06 Expires over 18 months",(N3613-TODAY())&gt;=365,"05 Expires in 18 months",(N3613-TODAY())&gt;=183,"04 Expires in 12 months",(N3613-TODAY())&gt;=92,"03 Expires in 6 months",(N3613-TODAY())&gt;=31,"02 Expires in 3 months",(N3613-TODAY())&gt;=0,"01 Expires in 30 days",(N3613-TODAY())&gt;=-31,"01 Expired last 30 days",(N3613-TODAY())&gt;=-92,"02 Expired last 3 months",(N3613-TODAY())&gt;=-183,"03 Expired last 6 months",(N3613-TODAY())&gt;=-365,"04 Expired last 12 months",(N3613-TODAY())&gt;=-547,"05 Expired last 18 months",TRUE,"06 Expired over 18 months")</f>
        <v>04 Expired last 12 months</v>
      </c>
      <c r="Q3613" s="71">
        <v>153000</v>
      </c>
      <c r="R3613" s="84">
        <f t="shared" si="719"/>
        <v>905250</v>
      </c>
      <c r="S3613" s="77" t="str" cm="1">
        <f t="array" ref="S3613">_xlfn.IFS(R3613&gt;5000000,"Gold",R3613&gt;=500000,"Silver",R3613&gt;30000,"Bronze",TRUE,"Transactional")</f>
        <v>Silver</v>
      </c>
      <c r="T3613" s="24" t="s">
        <v>54</v>
      </c>
      <c r="U3613" s="101" t="s">
        <v>69</v>
      </c>
      <c r="V3613" s="101" t="s">
        <v>67</v>
      </c>
      <c r="W3613" s="77" t="str">
        <f t="shared" ref="W3613:W3618" si="722">IF(N(AB3613)&gt;0,"Yes","No")</f>
        <v>No</v>
      </c>
      <c r="X3613" s="77" t="str">
        <f>IFERROR(_xlfn.XLOOKUP(J3613&amp;"||"&amp;K3613,'Mapping Ref.'!$J$2:$J$538,'Mapping Ref.'!$K$2:$K$538),"")</f>
        <v>Childrens &amp; Adults</v>
      </c>
      <c r="Y3613" s="77" t="str" cm="1">
        <f t="array" ref="Y3613">_xlfn.IFS(R3613&gt;2000000,"For Publication",R3613&gt;100000,"PID",R3613&gt;30000,"RFQ",TRUE,"Transactional")</f>
        <v>PID</v>
      </c>
      <c r="Z3613" s="24"/>
      <c r="AA3613" s="51">
        <v>72</v>
      </c>
      <c r="AB3613" s="28"/>
      <c r="AC3613" s="25">
        <v>45778</v>
      </c>
      <c r="AD3613" s="24" t="s">
        <v>58</v>
      </c>
      <c r="AE3613" s="28" t="s">
        <v>1721</v>
      </c>
      <c r="AF3613" s="28" t="s">
        <v>60</v>
      </c>
      <c r="AG3613" s="28" t="s">
        <v>60</v>
      </c>
      <c r="AH3613" s="28" t="s">
        <v>60</v>
      </c>
      <c r="AI3613" s="28" t="s">
        <v>8552</v>
      </c>
      <c r="AJ3613" s="28" t="s">
        <v>1721</v>
      </c>
      <c r="AK3613" s="28" t="s">
        <v>86</v>
      </c>
      <c r="AL3613" s="24" t="s">
        <v>70</v>
      </c>
      <c r="AM3613" s="28" t="s">
        <v>60</v>
      </c>
      <c r="AN3613" s="28" t="s">
        <v>59</v>
      </c>
      <c r="AO3613" s="28"/>
      <c r="AP3613" s="28" t="s">
        <v>60</v>
      </c>
      <c r="AQ3613" s="40" t="s">
        <v>14518</v>
      </c>
      <c r="AR3613" s="28" t="s">
        <v>14519</v>
      </c>
      <c r="AS3613" s="89">
        <f t="shared" si="721"/>
        <v>71</v>
      </c>
      <c r="AT3613" s="24" t="s">
        <v>925</v>
      </c>
    </row>
    <row r="3614" spans="1:46" x14ac:dyDescent="0.5">
      <c r="A3614" s="24" t="s">
        <v>14520</v>
      </c>
      <c r="B3614" s="24" t="s">
        <v>506</v>
      </c>
      <c r="C3614" s="24" t="s">
        <v>77</v>
      </c>
      <c r="D3614" s="28" t="s">
        <v>14521</v>
      </c>
      <c r="E3614" s="28" t="s">
        <v>14522</v>
      </c>
      <c r="F3614" s="77" t="str">
        <f t="shared" si="715"/>
        <v>CHANGE GROW LIVE SERVICES LTD T/A CHANGE, GROW, LIVE (RISE)</v>
      </c>
      <c r="G3614" s="24" t="s">
        <v>64</v>
      </c>
      <c r="H3614" s="28" t="s">
        <v>65</v>
      </c>
      <c r="I3614" s="24" t="s">
        <v>6241</v>
      </c>
      <c r="J3614" s="24" t="s">
        <v>66</v>
      </c>
      <c r="K3614" s="27" t="s">
        <v>14523</v>
      </c>
      <c r="L3614" s="25">
        <v>44652</v>
      </c>
      <c r="M3614" s="25">
        <v>46843</v>
      </c>
      <c r="N3614" s="81">
        <v>46843</v>
      </c>
      <c r="O3614" s="77" t="str">
        <f t="shared" ca="1" si="720"/>
        <v>Live</v>
      </c>
      <c r="P3614" s="77" t="str" cm="1">
        <f t="array" aca="1" ref="P3614" ca="1">_xlfn.IFS((N3614-TODAY())&gt;=547,"06 Expires over 18 months",(N3614-TODAY())&gt;=365,"05 Expires in 18 months",(N3614-TODAY())&gt;=183,"04 Expires in 12 months",(N3614-TODAY())&gt;=92,"03 Expires in 6 months",(N3614-TODAY())&gt;=31,"02 Expires in 3 months",(N3614-TODAY())&gt;=0,"01 Expires in 30 days",(N3614-TODAY())&gt;=-31,"01 Expired last 30 days",(N3614-TODAY())&gt;=-92,"02 Expired last 3 months",(N3614-TODAY())&gt;=-183,"03 Expired last 6 months",(N3614-TODAY())&gt;=-365,"04 Expired last 12 months",(N3614-TODAY())&gt;=-547,"05 Expired last 18 months",TRUE,"06 Expired over 18 months")</f>
        <v>06 Expires over 18 months</v>
      </c>
      <c r="Q3614" s="71">
        <v>38000</v>
      </c>
      <c r="R3614" s="84">
        <f t="shared" si="719"/>
        <v>224833.33333333334</v>
      </c>
      <c r="S3614" s="77" t="str" cm="1">
        <f t="array" ref="S3614">_xlfn.IFS(R3614&gt;5000000,"Gold",R3614&gt;=500000,"Silver",R3614&gt;30000,"Bronze",TRUE,"Transactional")</f>
        <v>Bronze</v>
      </c>
      <c r="T3614" s="24" t="s">
        <v>54</v>
      </c>
      <c r="U3614" s="101" t="s">
        <v>69</v>
      </c>
      <c r="V3614" s="101" t="s">
        <v>1208</v>
      </c>
      <c r="W3614" s="77" t="str">
        <f t="shared" si="722"/>
        <v>No</v>
      </c>
      <c r="X3614" s="77" t="str">
        <f>IFERROR(_xlfn.XLOOKUP(J3614&amp;"||"&amp;K3614,'Mapping Ref.'!$J$2:$J$538,'Mapping Ref.'!$K$2:$K$538),"")</f>
        <v>Childrens &amp; Adults</v>
      </c>
      <c r="Y3614" s="77" t="str" cm="1">
        <f t="array" ref="Y3614">_xlfn.IFS(R3614&gt;2000000,"For Publication",R3614&gt;100000,"PID",R3614&gt;30000,"RFQ",TRUE,"Transactional")</f>
        <v>PID</v>
      </c>
      <c r="Z3614" s="28"/>
      <c r="AA3614" s="51" t="s">
        <v>14524</v>
      </c>
      <c r="AB3614" s="24"/>
      <c r="AC3614" s="25">
        <v>45778</v>
      </c>
      <c r="AD3614" s="24" t="s">
        <v>58</v>
      </c>
      <c r="AE3614" s="28" t="s">
        <v>14525</v>
      </c>
      <c r="AF3614" s="28" t="s">
        <v>60</v>
      </c>
      <c r="AG3614" s="28" t="s">
        <v>60</v>
      </c>
      <c r="AH3614" s="28" t="s">
        <v>59</v>
      </c>
      <c r="AI3614" s="28">
        <v>1079327</v>
      </c>
      <c r="AJ3614" s="24"/>
      <c r="AK3614" s="24"/>
      <c r="AL3614" s="28" t="s">
        <v>68</v>
      </c>
      <c r="AM3614" s="28" t="s">
        <v>60</v>
      </c>
      <c r="AN3614" s="28" t="s">
        <v>59</v>
      </c>
      <c r="AO3614" s="28"/>
      <c r="AP3614" s="28" t="s">
        <v>2370</v>
      </c>
      <c r="AQ3614" s="28" t="s">
        <v>14526</v>
      </c>
      <c r="AR3614" s="40" t="s">
        <v>14527</v>
      </c>
      <c r="AS3614" s="89">
        <f t="shared" si="721"/>
        <v>71</v>
      </c>
      <c r="AT3614" s="24" t="s">
        <v>3468</v>
      </c>
    </row>
    <row r="3615" spans="1:46" x14ac:dyDescent="0.5">
      <c r="A3615" s="24" t="s">
        <v>14528</v>
      </c>
      <c r="B3615" s="24" t="s">
        <v>506</v>
      </c>
      <c r="C3615" s="24" t="s">
        <v>77</v>
      </c>
      <c r="D3615" s="28" t="s">
        <v>14529</v>
      </c>
      <c r="E3615" s="24"/>
      <c r="F3615" s="77" t="str">
        <f t="shared" si="715"/>
        <v>CHANGE GROW LIVE SERVICES LTD T/A CHANGE, GROW, LIVE (RISE)</v>
      </c>
      <c r="G3615" s="24" t="s">
        <v>64</v>
      </c>
      <c r="H3615" s="28" t="s">
        <v>65</v>
      </c>
      <c r="I3615" s="24" t="s">
        <v>6241</v>
      </c>
      <c r="J3615" s="24" t="s">
        <v>66</v>
      </c>
      <c r="K3615" s="27" t="s">
        <v>14523</v>
      </c>
      <c r="L3615" s="25">
        <v>45748</v>
      </c>
      <c r="M3615" s="25">
        <v>46112</v>
      </c>
      <c r="N3615" s="81">
        <v>46112</v>
      </c>
      <c r="O3615" s="77" t="str">
        <f t="shared" ca="1" si="720"/>
        <v>Expired</v>
      </c>
      <c r="P3615" s="77" t="str" cm="1">
        <f t="array" aca="1" ref="P3615" ca="1">_xlfn.IFS((N3615-TODAY())&gt;=547,"06 Expires over 18 months",(N3615-TODAY())&gt;=365,"05 Expires in 18 months",(N3615-TODAY())&gt;=183,"04 Expires in 12 months",(N3615-TODAY())&gt;=92,"03 Expires in 6 months",(N3615-TODAY())&gt;=31,"02 Expires in 3 months",(N3615-TODAY())&gt;=0,"01 Expires in 30 days",(N3615-TODAY())&gt;=-31,"01 Expired last 30 days",(N3615-TODAY())&gt;=-92,"02 Expired last 3 months",(N3615-TODAY())&gt;=-183,"03 Expired last 6 months",(N3615-TODAY())&gt;=-365,"04 Expired last 12 months",(N3615-TODAY())&gt;=-547,"05 Expired last 18 months",TRUE,"06 Expired over 18 months")</f>
        <v>03 Expired last 6 months</v>
      </c>
      <c r="Q3615" s="116" t="s">
        <v>14530</v>
      </c>
      <c r="R3615" s="100" t="s">
        <v>14530</v>
      </c>
      <c r="S3615" s="77" t="s">
        <v>14531</v>
      </c>
      <c r="T3615" s="24" t="s">
        <v>54</v>
      </c>
      <c r="U3615" s="101" t="s">
        <v>69</v>
      </c>
      <c r="V3615" s="101"/>
      <c r="W3615" s="77" t="str">
        <f t="shared" si="722"/>
        <v>No</v>
      </c>
      <c r="X3615" s="77" t="str">
        <f>IFERROR(_xlfn.XLOOKUP(J3615&amp;"||"&amp;K3615,'Mapping Ref.'!$J$2:$J$538,'Mapping Ref.'!$K$2:$K$538),"")</f>
        <v>Childrens &amp; Adults</v>
      </c>
      <c r="Y3615" s="77" t="s">
        <v>14532</v>
      </c>
      <c r="Z3615" s="24"/>
      <c r="AA3615" s="51">
        <v>12</v>
      </c>
      <c r="AB3615" s="24"/>
      <c r="AC3615" s="25">
        <v>45778</v>
      </c>
      <c r="AD3615" s="24" t="s">
        <v>58</v>
      </c>
      <c r="AE3615" s="28" t="s">
        <v>1721</v>
      </c>
      <c r="AF3615" s="28" t="s">
        <v>60</v>
      </c>
      <c r="AG3615" s="28" t="s">
        <v>60</v>
      </c>
      <c r="AH3615" s="28" t="s">
        <v>59</v>
      </c>
      <c r="AI3615" s="28">
        <v>1079327</v>
      </c>
      <c r="AJ3615" s="24"/>
      <c r="AK3615" s="24"/>
      <c r="AL3615" s="24"/>
      <c r="AM3615" s="28" t="s">
        <v>60</v>
      </c>
      <c r="AN3615" s="28" t="s">
        <v>59</v>
      </c>
      <c r="AO3615" s="24"/>
      <c r="AP3615" s="28" t="s">
        <v>2370</v>
      </c>
      <c r="AQ3615" s="28" t="s">
        <v>14533</v>
      </c>
      <c r="AR3615" s="40" t="s">
        <v>14527</v>
      </c>
      <c r="AS3615" s="89">
        <f t="shared" si="721"/>
        <v>11</v>
      </c>
      <c r="AT3615" s="24" t="s">
        <v>3468</v>
      </c>
    </row>
    <row r="3616" spans="1:46" x14ac:dyDescent="0.5">
      <c r="A3616" s="24" t="s">
        <v>14534</v>
      </c>
      <c r="B3616" s="24" t="s">
        <v>506</v>
      </c>
      <c r="C3616" s="24" t="s">
        <v>77</v>
      </c>
      <c r="D3616" s="28" t="s">
        <v>14535</v>
      </c>
      <c r="E3616" s="28" t="s">
        <v>14536</v>
      </c>
      <c r="F3616" s="77" t="str">
        <f t="shared" si="715"/>
        <v>EQUINOX CARE</v>
      </c>
      <c r="G3616" s="24" t="s">
        <v>195</v>
      </c>
      <c r="H3616" s="28" t="s">
        <v>14537</v>
      </c>
      <c r="I3616" s="24" t="s">
        <v>6241</v>
      </c>
      <c r="J3616" s="24" t="s">
        <v>66</v>
      </c>
      <c r="K3616" s="27" t="s">
        <v>14523</v>
      </c>
      <c r="L3616" s="25">
        <v>45748</v>
      </c>
      <c r="M3616" s="25">
        <v>46477</v>
      </c>
      <c r="N3616" s="81">
        <v>46477</v>
      </c>
      <c r="O3616" s="77" t="str">
        <f t="shared" ca="1" si="720"/>
        <v>Live</v>
      </c>
      <c r="P3616" s="77" t="str" cm="1">
        <f t="array" aca="1" ref="P3616" ca="1">_xlfn.IFS((N3616-TODAY())&gt;=547,"06 Expires over 18 months",(N3616-TODAY())&gt;=365,"05 Expires in 18 months",(N3616-TODAY())&gt;=183,"04 Expires in 12 months",(N3616-TODAY())&gt;=92,"03 Expires in 6 months",(N3616-TODAY())&gt;=31,"02 Expires in 3 months",(N3616-TODAY())&gt;=0,"01 Expires in 30 days",(N3616-TODAY())&gt;=-31,"01 Expired last 30 days",(N3616-TODAY())&gt;=-92,"02 Expired last 3 months",(N3616-TODAY())&gt;=-183,"03 Expired last 6 months",(N3616-TODAY())&gt;=-365,"04 Expired last 12 months",(N3616-TODAY())&gt;=-547,"05 Expired last 18 months",TRUE,"06 Expired over 18 months")</f>
        <v>04 Expires in 12 months</v>
      </c>
      <c r="Q3616" s="71">
        <v>256077</v>
      </c>
      <c r="R3616" s="84">
        <f t="shared" ref="R3616:R3640" si="723">MAX(Q3616,Q3616*N(AS3616)/12)</f>
        <v>490814.25</v>
      </c>
      <c r="S3616" s="77" t="str" cm="1">
        <f t="array" ref="S3616">_xlfn.IFS(R3616&gt;5000000,"Gold",R3616&gt;=500000,"Silver",R3616&gt;30000,"Bronze",TRUE,"Transactional")</f>
        <v>Bronze</v>
      </c>
      <c r="T3616" s="24" t="s">
        <v>54</v>
      </c>
      <c r="U3616" s="101" t="s">
        <v>69</v>
      </c>
      <c r="V3616" s="101" t="s">
        <v>1442</v>
      </c>
      <c r="W3616" s="77" t="str">
        <f t="shared" si="722"/>
        <v>No</v>
      </c>
      <c r="X3616" s="77" t="str">
        <f>IFERROR(_xlfn.XLOOKUP(J3616&amp;"||"&amp;K3616,'Mapping Ref.'!$J$2:$J$538,'Mapping Ref.'!$K$2:$K$538),"")</f>
        <v>Childrens &amp; Adults</v>
      </c>
      <c r="Y3616" s="77" t="str" cm="1">
        <f t="array" ref="Y3616">_xlfn.IFS(R3616&gt;2000000,"For Publication",R3616&gt;100000,"PID",R3616&gt;30000,"RFQ",TRUE,"Transactional")</f>
        <v>PID</v>
      </c>
      <c r="Z3616" s="28" t="s">
        <v>8586</v>
      </c>
      <c r="AA3616" s="51">
        <v>24</v>
      </c>
      <c r="AB3616" s="28"/>
      <c r="AC3616" s="25">
        <v>45778</v>
      </c>
      <c r="AD3616" s="24" t="s">
        <v>58</v>
      </c>
      <c r="AE3616" s="28" t="s">
        <v>1721</v>
      </c>
      <c r="AF3616" s="28" t="s">
        <v>60</v>
      </c>
      <c r="AG3616" s="28" t="s">
        <v>60</v>
      </c>
      <c r="AH3616" s="28" t="s">
        <v>59</v>
      </c>
      <c r="AI3616" s="28">
        <v>296694</v>
      </c>
      <c r="AJ3616" s="28"/>
      <c r="AK3616" s="28" t="s">
        <v>86</v>
      </c>
      <c r="AL3616" s="24" t="s">
        <v>70</v>
      </c>
      <c r="AM3616" s="28" t="s">
        <v>59</v>
      </c>
      <c r="AN3616" s="28" t="s">
        <v>59</v>
      </c>
      <c r="AO3616" s="28"/>
      <c r="AP3616" s="28" t="s">
        <v>2370</v>
      </c>
      <c r="AQ3616" s="28" t="s">
        <v>14538</v>
      </c>
      <c r="AR3616" s="40" t="s">
        <v>14539</v>
      </c>
      <c r="AS3616" s="89">
        <f t="shared" si="721"/>
        <v>23</v>
      </c>
      <c r="AT3616" s="24" t="s">
        <v>196</v>
      </c>
    </row>
    <row r="3617" spans="1:46" x14ac:dyDescent="0.5">
      <c r="A3617" s="24" t="s">
        <v>14540</v>
      </c>
      <c r="B3617" s="24" t="s">
        <v>506</v>
      </c>
      <c r="C3617" s="24" t="s">
        <v>77</v>
      </c>
      <c r="D3617" s="28" t="s">
        <v>14541</v>
      </c>
      <c r="E3617" s="28" t="s">
        <v>14542</v>
      </c>
      <c r="F3617" s="77" t="str">
        <f t="shared" si="715"/>
        <v>CHANGE GROW LIVE SERVICES LTD T/A CHANGE, GROW, LIVE (RISE)</v>
      </c>
      <c r="G3617" s="24" t="s">
        <v>64</v>
      </c>
      <c r="H3617" s="28" t="s">
        <v>65</v>
      </c>
      <c r="I3617" s="24" t="s">
        <v>6241</v>
      </c>
      <c r="J3617" s="24" t="s">
        <v>66</v>
      </c>
      <c r="K3617" s="27" t="s">
        <v>14523</v>
      </c>
      <c r="L3617" s="25">
        <v>45748</v>
      </c>
      <c r="M3617" s="25">
        <v>46477</v>
      </c>
      <c r="N3617" s="81">
        <v>46477</v>
      </c>
      <c r="O3617" s="77" t="str">
        <f t="shared" ca="1" si="720"/>
        <v>Live</v>
      </c>
      <c r="P3617" s="77" t="str" cm="1">
        <f t="array" aca="1" ref="P3617" ca="1">_xlfn.IFS((N3617-TODAY())&gt;=547,"06 Expires over 18 months",(N3617-TODAY())&gt;=365,"05 Expires in 18 months",(N3617-TODAY())&gt;=183,"04 Expires in 12 months",(N3617-TODAY())&gt;=92,"03 Expires in 6 months",(N3617-TODAY())&gt;=31,"02 Expires in 3 months",(N3617-TODAY())&gt;=0,"01 Expires in 30 days",(N3617-TODAY())&gt;=-31,"01 Expired last 30 days",(N3617-TODAY())&gt;=-92,"02 Expired last 3 months",(N3617-TODAY())&gt;=-183,"03 Expired last 6 months",(N3617-TODAY())&gt;=-365,"04 Expired last 12 months",(N3617-TODAY())&gt;=-547,"05 Expired last 18 months",TRUE,"06 Expired over 18 months")</f>
        <v>04 Expires in 12 months</v>
      </c>
      <c r="Q3617" s="71">
        <v>3918211</v>
      </c>
      <c r="R3617" s="84">
        <f t="shared" si="723"/>
        <v>7509904.416666667</v>
      </c>
      <c r="S3617" s="77" t="str" cm="1">
        <f t="array" ref="S3617">_xlfn.IFS(R3617&gt;5000000,"Gold",R3617&gt;=500000,"Silver",R3617&gt;30000,"Bronze",TRUE,"Transactional")</f>
        <v>Gold</v>
      </c>
      <c r="T3617" s="24" t="s">
        <v>54</v>
      </c>
      <c r="U3617" s="101" t="s">
        <v>69</v>
      </c>
      <c r="V3617" s="101" t="s">
        <v>70</v>
      </c>
      <c r="W3617" s="77" t="str">
        <f t="shared" si="722"/>
        <v>No</v>
      </c>
      <c r="X3617" s="77" t="str">
        <f>IFERROR(_xlfn.XLOOKUP(J3617&amp;"||"&amp;K3617,'Mapping Ref.'!$J$2:$J$538,'Mapping Ref.'!$K$2:$K$538),"")</f>
        <v>Childrens &amp; Adults</v>
      </c>
      <c r="Y3617" s="77" t="str" cm="1">
        <f t="array" ref="Y3617">_xlfn.IFS(R3617&gt;2000000,"For Publication",R3617&gt;100000,"PID",R3617&gt;30000,"RFQ",TRUE,"Transactional")</f>
        <v>For Publication</v>
      </c>
      <c r="Z3617" s="28" t="s">
        <v>8586</v>
      </c>
      <c r="AA3617" s="51">
        <v>24</v>
      </c>
      <c r="AB3617" s="28"/>
      <c r="AC3617" s="25">
        <v>45778</v>
      </c>
      <c r="AD3617" s="24" t="s">
        <v>58</v>
      </c>
      <c r="AE3617" s="28" t="s">
        <v>1721</v>
      </c>
      <c r="AF3617" s="28" t="s">
        <v>60</v>
      </c>
      <c r="AG3617" s="28" t="s">
        <v>60</v>
      </c>
      <c r="AH3617" s="28" t="s">
        <v>59</v>
      </c>
      <c r="AI3617" s="28">
        <v>1079327</v>
      </c>
      <c r="AJ3617" s="28"/>
      <c r="AK3617" s="28"/>
      <c r="AL3617" s="24" t="s">
        <v>70</v>
      </c>
      <c r="AM3617" s="28" t="s">
        <v>60</v>
      </c>
      <c r="AN3617" s="28" t="s">
        <v>59</v>
      </c>
      <c r="AO3617" s="28"/>
      <c r="AP3617" s="28" t="s">
        <v>2370</v>
      </c>
      <c r="AQ3617" s="28" t="s">
        <v>14533</v>
      </c>
      <c r="AR3617" s="40" t="s">
        <v>14527</v>
      </c>
      <c r="AS3617" s="89">
        <f t="shared" si="721"/>
        <v>23</v>
      </c>
      <c r="AT3617" s="24" t="s">
        <v>3468</v>
      </c>
    </row>
    <row r="3618" spans="1:46" x14ac:dyDescent="0.5">
      <c r="A3618" s="24" t="s">
        <v>14543</v>
      </c>
      <c r="B3618" s="24" t="s">
        <v>506</v>
      </c>
      <c r="C3618" s="24" t="s">
        <v>77</v>
      </c>
      <c r="D3618" s="28" t="s">
        <v>14544</v>
      </c>
      <c r="E3618" s="28" t="s">
        <v>14545</v>
      </c>
      <c r="F3618" s="77" t="str">
        <f t="shared" si="715"/>
        <v>CHANGE GROW LIVE SERVICES LTD T/A CHANGE, GROW, LIVE (RISE)</v>
      </c>
      <c r="G3618" s="24" t="s">
        <v>64</v>
      </c>
      <c r="H3618" s="28" t="s">
        <v>14537</v>
      </c>
      <c r="I3618" s="24" t="s">
        <v>6241</v>
      </c>
      <c r="J3618" s="24" t="s">
        <v>66</v>
      </c>
      <c r="K3618" s="27" t="s">
        <v>14523</v>
      </c>
      <c r="L3618" s="25">
        <v>44287</v>
      </c>
      <c r="M3618" s="25">
        <v>46112</v>
      </c>
      <c r="N3618" s="81">
        <v>46112</v>
      </c>
      <c r="O3618" s="77" t="str">
        <f t="shared" ca="1" si="720"/>
        <v>Expired</v>
      </c>
      <c r="P3618" s="77" t="str" cm="1">
        <f t="array" aca="1" ref="P3618" ca="1">_xlfn.IFS((N3618-TODAY())&gt;=547,"06 Expires over 18 months",(N3618-TODAY())&gt;=365,"05 Expires in 18 months",(N3618-TODAY())&gt;=183,"04 Expires in 12 months",(N3618-TODAY())&gt;=92,"03 Expires in 6 months",(N3618-TODAY())&gt;=31,"02 Expires in 3 months",(N3618-TODAY())&gt;=0,"01 Expires in 30 days",(N3618-TODAY())&gt;=-31,"01 Expired last 30 days",(N3618-TODAY())&gt;=-92,"02 Expired last 3 months",(N3618-TODAY())&gt;=-183,"03 Expired last 6 months",(N3618-TODAY())&gt;=-365,"04 Expired last 12 months",(N3618-TODAY())&gt;=-547,"05 Expired last 18 months",TRUE,"06 Expired over 18 months")</f>
        <v>03 Expired last 6 months</v>
      </c>
      <c r="Q3618" s="71">
        <v>885000</v>
      </c>
      <c r="R3618" s="84">
        <f t="shared" si="723"/>
        <v>4351250</v>
      </c>
      <c r="S3618" s="77" t="str" cm="1">
        <f t="array" ref="S3618">_xlfn.IFS(R3618&gt;5000000,"Gold",R3618&gt;=500000,"Silver",R3618&gt;30000,"Bronze",TRUE,"Transactional")</f>
        <v>Silver</v>
      </c>
      <c r="T3618" s="24" t="s">
        <v>54</v>
      </c>
      <c r="U3618" s="101" t="s">
        <v>69</v>
      </c>
      <c r="V3618" s="101" t="s">
        <v>67</v>
      </c>
      <c r="W3618" s="77" t="str">
        <f t="shared" si="722"/>
        <v>No</v>
      </c>
      <c r="X3618" s="77" t="str">
        <f>IFERROR(_xlfn.XLOOKUP(J3618&amp;"||"&amp;K3618,'Mapping Ref.'!$J$2:$J$538,'Mapping Ref.'!$K$2:$K$538),"")</f>
        <v>Childrens &amp; Adults</v>
      </c>
      <c r="Y3618" s="77" t="str" cm="1">
        <f t="array" ref="Y3618">_xlfn.IFS(R3618&gt;2000000,"For Publication",R3618&gt;100000,"PID",R3618&gt;30000,"RFQ",TRUE,"Transactional")</f>
        <v>For Publication</v>
      </c>
      <c r="Z3618" s="28" t="s">
        <v>8586</v>
      </c>
      <c r="AA3618" s="51">
        <v>60</v>
      </c>
      <c r="AB3618" s="28"/>
      <c r="AC3618" s="25">
        <v>45778</v>
      </c>
      <c r="AD3618" s="24" t="s">
        <v>58</v>
      </c>
      <c r="AE3618" s="28" t="s">
        <v>1721</v>
      </c>
      <c r="AF3618" s="28" t="s">
        <v>60</v>
      </c>
      <c r="AG3618" s="28" t="s">
        <v>60</v>
      </c>
      <c r="AH3618" s="28" t="s">
        <v>59</v>
      </c>
      <c r="AI3618" s="28">
        <v>1079327</v>
      </c>
      <c r="AJ3618" s="28"/>
      <c r="AK3618" s="28" t="s">
        <v>86</v>
      </c>
      <c r="AL3618" s="24" t="s">
        <v>70</v>
      </c>
      <c r="AM3618" s="28" t="s">
        <v>60</v>
      </c>
      <c r="AN3618" s="28" t="s">
        <v>59</v>
      </c>
      <c r="AO3618" s="28"/>
      <c r="AP3618" s="28" t="s">
        <v>2370</v>
      </c>
      <c r="AQ3618" s="28" t="s">
        <v>14533</v>
      </c>
      <c r="AR3618" s="40" t="s">
        <v>14527</v>
      </c>
      <c r="AS3618" s="89">
        <f t="shared" si="721"/>
        <v>59</v>
      </c>
      <c r="AT3618" s="24" t="s">
        <v>3468</v>
      </c>
    </row>
    <row r="3619" spans="1:46" x14ac:dyDescent="0.5">
      <c r="A3619" s="24" t="s">
        <v>14546</v>
      </c>
      <c r="B3619" s="24" t="s">
        <v>506</v>
      </c>
      <c r="C3619" s="24" t="s">
        <v>77</v>
      </c>
      <c r="D3619" s="28" t="s">
        <v>14547</v>
      </c>
      <c r="E3619" s="28" t="s">
        <v>14548</v>
      </c>
      <c r="F3619" s="77" t="str">
        <f t="shared" si="715"/>
        <v>WEST LONDON NHS TRUST</v>
      </c>
      <c r="G3619" s="28" t="s">
        <v>731</v>
      </c>
      <c r="H3619" s="28" t="s">
        <v>12650</v>
      </c>
      <c r="I3619" s="24" t="s">
        <v>6241</v>
      </c>
      <c r="J3619" s="24" t="s">
        <v>66</v>
      </c>
      <c r="K3619" s="27" t="s">
        <v>14549</v>
      </c>
      <c r="L3619" s="25">
        <v>45200</v>
      </c>
      <c r="M3619" s="25">
        <v>46295</v>
      </c>
      <c r="N3619" s="81">
        <f t="shared" ref="N3619:N3650" si="724">EDATE(M3619,AB3619)</f>
        <v>47026</v>
      </c>
      <c r="O3619" s="77" t="str">
        <f t="shared" ca="1" si="720"/>
        <v>Live</v>
      </c>
      <c r="P3619" s="77" t="str" cm="1">
        <f t="array" aca="1" ref="P3619" ca="1">_xlfn.IFS((N3619-TODAY())&gt;=547,"06 Expires over 18 months",(N3619-TODAY())&gt;=365,"05 Expires in 18 months",(N3619-TODAY())&gt;=183,"04 Expires in 12 months",(N3619-TODAY())&gt;=92,"03 Expires in 6 months",(N3619-TODAY())&gt;=31,"02 Expires in 3 months",(N3619-TODAY())&gt;=0,"01 Expires in 30 days",(N3619-TODAY())&gt;=-31,"01 Expired last 30 days",(N3619-TODAY())&gt;=-92,"02 Expired last 3 months",(N3619-TODAY())&gt;=-183,"03 Expired last 6 months",(N3619-TODAY())&gt;=-365,"04 Expired last 12 months",(N3619-TODAY())&gt;=-547,"05 Expired last 18 months",TRUE,"06 Expired over 18 months")</f>
        <v>06 Expires over 18 months</v>
      </c>
      <c r="Q3619" s="71">
        <v>48000</v>
      </c>
      <c r="R3619" s="84">
        <f t="shared" si="723"/>
        <v>236000</v>
      </c>
      <c r="S3619" s="77" t="str" cm="1">
        <f t="array" ref="S3619">_xlfn.IFS(R3619&gt;5000000,"Gold",R3619&gt;=500000,"Silver",R3619&gt;30000,"Bronze",TRUE,"Transactional")</f>
        <v>Bronze</v>
      </c>
      <c r="T3619" s="24" t="s">
        <v>122</v>
      </c>
      <c r="U3619" s="101" t="s">
        <v>69</v>
      </c>
      <c r="V3619" s="101"/>
      <c r="W3619" s="77" t="str">
        <f t="shared" ref="W3619:W3650" si="725">IF(AB3619&gt;0,"Yes","No")</f>
        <v>Yes</v>
      </c>
      <c r="X3619" s="77" t="str">
        <f>IFERROR(_xlfn.XLOOKUP(J3619&amp;"||"&amp;K3619,'Mapping Ref.'!$J$2:$J$538,'Mapping Ref.'!$K$2:$K$538),"")</f>
        <v>Childrens &amp; Adults</v>
      </c>
      <c r="Y3619" s="77" t="str" cm="1">
        <f t="array" ref="Y3619">_xlfn.IFS(R3619&gt;2000000,"For Publication",R3619&gt;100000,"PID",R3619&gt;30000,"RFQ",TRUE,"Transactional")</f>
        <v>PID</v>
      </c>
      <c r="Z3619" s="28" t="s">
        <v>2277</v>
      </c>
      <c r="AA3619" s="51">
        <v>36</v>
      </c>
      <c r="AB3619" s="28">
        <v>24</v>
      </c>
      <c r="AC3619" s="25">
        <v>45778</v>
      </c>
      <c r="AD3619" s="24" t="s">
        <v>58</v>
      </c>
      <c r="AE3619" s="28">
        <v>2562957</v>
      </c>
      <c r="AF3619" s="28" t="s">
        <v>59</v>
      </c>
      <c r="AG3619" s="28" t="s">
        <v>60</v>
      </c>
      <c r="AH3619" s="28" t="s">
        <v>60</v>
      </c>
      <c r="AI3619" s="28"/>
      <c r="AJ3619" s="28" t="s">
        <v>60</v>
      </c>
      <c r="AK3619" s="28" t="s">
        <v>71</v>
      </c>
      <c r="AL3619" s="24" t="s">
        <v>70</v>
      </c>
      <c r="AM3619" s="28" t="s">
        <v>59</v>
      </c>
      <c r="AN3619" s="28" t="s">
        <v>59</v>
      </c>
      <c r="AO3619" s="28"/>
      <c r="AP3619" s="28" t="s">
        <v>2370</v>
      </c>
      <c r="AQ3619" s="28" t="s">
        <v>13467</v>
      </c>
      <c r="AR3619" s="28" t="s">
        <v>13468</v>
      </c>
      <c r="AS3619" s="89">
        <f t="shared" si="721"/>
        <v>59</v>
      </c>
      <c r="AT3619" s="24" t="s">
        <v>905</v>
      </c>
    </row>
    <row r="3620" spans="1:46" x14ac:dyDescent="0.5">
      <c r="A3620" s="24" t="s">
        <v>14550</v>
      </c>
      <c r="B3620" s="24" t="s">
        <v>506</v>
      </c>
      <c r="C3620" s="24" t="s">
        <v>77</v>
      </c>
      <c r="D3620" s="28" t="s">
        <v>14551</v>
      </c>
      <c r="E3620" s="28" t="s">
        <v>14552</v>
      </c>
      <c r="F3620" s="77" t="str">
        <f t="shared" si="715"/>
        <v>WEST LONDON NHS TRUST</v>
      </c>
      <c r="G3620" s="28" t="s">
        <v>731</v>
      </c>
      <c r="H3620" s="28" t="s">
        <v>12650</v>
      </c>
      <c r="I3620" s="24" t="s">
        <v>6241</v>
      </c>
      <c r="J3620" s="24" t="s">
        <v>66</v>
      </c>
      <c r="K3620" s="27" t="s">
        <v>14553</v>
      </c>
      <c r="L3620" s="25">
        <v>45497</v>
      </c>
      <c r="M3620" s="25">
        <v>45869</v>
      </c>
      <c r="N3620" s="81">
        <f t="shared" si="724"/>
        <v>46234</v>
      </c>
      <c r="O3620" s="77" t="str">
        <f t="shared" ca="1" si="720"/>
        <v>Expired</v>
      </c>
      <c r="P3620" s="77" t="str" cm="1">
        <f t="array" aca="1" ref="P3620" ca="1">_xlfn.IFS((N3620-TODAY())&gt;=547,"06 Expires over 18 months",(N3620-TODAY())&gt;=365,"05 Expires in 18 months",(N3620-TODAY())&gt;=183,"04 Expires in 12 months",(N3620-TODAY())&gt;=92,"03 Expires in 6 months",(N3620-TODAY())&gt;=31,"02 Expires in 3 months",(N3620-TODAY())&gt;=0,"01 Expires in 30 days",(N3620-TODAY())&gt;=-31,"01 Expired last 30 days",(N3620-TODAY())&gt;=-92,"02 Expired last 3 months",(N3620-TODAY())&gt;=-183,"03 Expired last 6 months",(N3620-TODAY())&gt;=-365,"04 Expired last 12 months",(N3620-TODAY())&gt;=-547,"05 Expired last 18 months",TRUE,"06 Expired over 18 months")</f>
        <v>01 Expired last 30 days</v>
      </c>
      <c r="Q3620" s="71">
        <v>20000</v>
      </c>
      <c r="R3620" s="84">
        <f t="shared" si="723"/>
        <v>40000</v>
      </c>
      <c r="S3620" s="77" t="str" cm="1">
        <f t="array" ref="S3620">_xlfn.IFS(R3620&gt;5000000,"Gold",R3620&gt;=500000,"Silver",R3620&gt;30000,"Bronze",TRUE,"Transactional")</f>
        <v>Bronze</v>
      </c>
      <c r="T3620" s="24" t="s">
        <v>122</v>
      </c>
      <c r="U3620" s="101" t="s">
        <v>69</v>
      </c>
      <c r="V3620" s="101"/>
      <c r="W3620" s="77" t="str">
        <f t="shared" si="725"/>
        <v>Yes</v>
      </c>
      <c r="X3620" s="77" t="str">
        <f>IFERROR(_xlfn.XLOOKUP(J3620&amp;"||"&amp;K3620,'Mapping Ref.'!$J$2:$J$538,'Mapping Ref.'!$K$2:$K$538),"")</f>
        <v>Childrens &amp; Adults</v>
      </c>
      <c r="Y3620" s="77" t="str" cm="1">
        <f t="array" ref="Y3620">_xlfn.IFS(R3620&gt;2000000,"For Publication",R3620&gt;100000,"PID",R3620&gt;30000,"RFQ",TRUE,"Transactional")</f>
        <v>RFQ</v>
      </c>
      <c r="Z3620" s="28" t="s">
        <v>2277</v>
      </c>
      <c r="AA3620" s="51">
        <v>12</v>
      </c>
      <c r="AB3620" s="28">
        <v>12</v>
      </c>
      <c r="AC3620" s="25">
        <v>45778</v>
      </c>
      <c r="AD3620" s="24" t="s">
        <v>58</v>
      </c>
      <c r="AE3620" s="28" t="s">
        <v>1721</v>
      </c>
      <c r="AF3620" s="28" t="s">
        <v>59</v>
      </c>
      <c r="AG3620" s="28" t="s">
        <v>60</v>
      </c>
      <c r="AH3620" s="28" t="s">
        <v>60</v>
      </c>
      <c r="AI3620" s="28"/>
      <c r="AJ3620" s="28"/>
      <c r="AK3620" s="28"/>
      <c r="AL3620" s="24" t="s">
        <v>70</v>
      </c>
      <c r="AM3620" s="28" t="s">
        <v>59</v>
      </c>
      <c r="AN3620" s="28" t="s">
        <v>59</v>
      </c>
      <c r="AO3620" s="28"/>
      <c r="AP3620" s="28" t="s">
        <v>14554</v>
      </c>
      <c r="AQ3620" s="28" t="s">
        <v>13467</v>
      </c>
      <c r="AR3620" s="28" t="s">
        <v>13468</v>
      </c>
      <c r="AS3620" s="89">
        <f t="shared" si="721"/>
        <v>24</v>
      </c>
      <c r="AT3620" s="24" t="s">
        <v>905</v>
      </c>
    </row>
    <row r="3621" spans="1:46" x14ac:dyDescent="0.5">
      <c r="A3621" s="24" t="s">
        <v>14555</v>
      </c>
      <c r="B3621" s="24" t="s">
        <v>340</v>
      </c>
      <c r="C3621" s="24" t="s">
        <v>77</v>
      </c>
      <c r="D3621" s="28" t="s">
        <v>14253</v>
      </c>
      <c r="E3621" s="28" t="s">
        <v>14254</v>
      </c>
      <c r="F3621" s="77" t="str">
        <f t="shared" si="715"/>
        <v>FOUNDATION FOR WOMENS HEALTH RESEARCH &amp; DEVELOPMENT (FORWARD)</v>
      </c>
      <c r="G3621" s="28" t="s">
        <v>14255</v>
      </c>
      <c r="H3621" s="28" t="s">
        <v>904</v>
      </c>
      <c r="I3621" s="24" t="s">
        <v>6241</v>
      </c>
      <c r="J3621" s="24" t="s">
        <v>66</v>
      </c>
      <c r="K3621" s="27" t="s">
        <v>14270</v>
      </c>
      <c r="L3621" s="25">
        <v>44166</v>
      </c>
      <c r="M3621" s="25">
        <v>45808</v>
      </c>
      <c r="N3621" s="81">
        <f t="shared" si="724"/>
        <v>46173</v>
      </c>
      <c r="O3621" s="77" t="str">
        <f t="shared" ca="1" si="720"/>
        <v>Expired</v>
      </c>
      <c r="P3621" s="77" t="str" cm="1">
        <f t="array" aca="1" ref="P3621" ca="1">_xlfn.IFS((N3621-TODAY())&gt;=547,"06 Expires over 18 months",(N3621-TODAY())&gt;=365,"05 Expires in 18 months",(N3621-TODAY())&gt;=183,"04 Expires in 12 months",(N3621-TODAY())&gt;=92,"03 Expires in 6 months",(N3621-TODAY())&gt;=31,"02 Expires in 3 months",(N3621-TODAY())&gt;=0,"01 Expires in 30 days",(N3621-TODAY())&gt;=-31,"01 Expired last 30 days",(N3621-TODAY())&gt;=-92,"02 Expired last 3 months",(N3621-TODAY())&gt;=-183,"03 Expired last 6 months",(N3621-TODAY())&gt;=-365,"04 Expired last 12 months",(N3621-TODAY())&gt;=-547,"05 Expired last 18 months",TRUE,"06 Expired over 18 months")</f>
        <v>02 Expired last 3 months</v>
      </c>
      <c r="Q3621" s="71">
        <v>39000</v>
      </c>
      <c r="R3621" s="84">
        <f t="shared" si="723"/>
        <v>211250</v>
      </c>
      <c r="S3621" s="77" t="str" cm="1">
        <f t="array" ref="S3621">_xlfn.IFS(R3621&gt;5000000,"Gold",R3621&gt;=500000,"Silver",R3621&gt;30000,"Bronze",TRUE,"Transactional")</f>
        <v>Bronze</v>
      </c>
      <c r="T3621" s="24" t="s">
        <v>54</v>
      </c>
      <c r="U3621" s="101" t="s">
        <v>162</v>
      </c>
      <c r="V3621" s="101" t="s">
        <v>163</v>
      </c>
      <c r="W3621" s="77" t="str">
        <f t="shared" si="725"/>
        <v>Yes</v>
      </c>
      <c r="X3621" s="77" t="str">
        <f>IFERROR(_xlfn.XLOOKUP(J3621&amp;"||"&amp;K3621,'Mapping Ref.'!$J$2:$J$538,'Mapping Ref.'!$K$2:$K$538),"")</f>
        <v>Childrens &amp; Adults</v>
      </c>
      <c r="Y3621" s="77" t="str" cm="1">
        <f t="array" ref="Y3621">_xlfn.IFS(R3621&gt;2000000,"For Publication",R3621&gt;100000,"PID",R3621&gt;30000,"RFQ",TRUE,"Transactional")</f>
        <v>PID</v>
      </c>
      <c r="Z3621" s="28" t="s">
        <v>8586</v>
      </c>
      <c r="AA3621" s="51">
        <v>41</v>
      </c>
      <c r="AB3621" s="28">
        <v>12</v>
      </c>
      <c r="AC3621" s="25">
        <v>45778</v>
      </c>
      <c r="AD3621" s="24" t="s">
        <v>58</v>
      </c>
      <c r="AE3621" s="28" t="s">
        <v>1721</v>
      </c>
      <c r="AF3621" s="28" t="s">
        <v>60</v>
      </c>
      <c r="AG3621" s="28" t="s">
        <v>59</v>
      </c>
      <c r="AH3621" s="28" t="s">
        <v>59</v>
      </c>
      <c r="AI3621" s="28">
        <v>292403</v>
      </c>
      <c r="AJ3621" s="28" t="s">
        <v>60</v>
      </c>
      <c r="AK3621" s="28"/>
      <c r="AL3621" s="28" t="s">
        <v>68</v>
      </c>
      <c r="AM3621" s="28" t="s">
        <v>59</v>
      </c>
      <c r="AN3621" s="28"/>
      <c r="AO3621" s="28"/>
      <c r="AP3621" s="28" t="s">
        <v>2370</v>
      </c>
      <c r="AQ3621" s="28" t="s">
        <v>14256</v>
      </c>
      <c r="AR3621" s="40" t="s">
        <v>14257</v>
      </c>
      <c r="AS3621" s="89">
        <f t="shared" si="721"/>
        <v>65</v>
      </c>
      <c r="AT3621" s="24" t="s">
        <v>14258</v>
      </c>
    </row>
    <row r="3622" spans="1:46" x14ac:dyDescent="0.5">
      <c r="A3622" s="24" t="s">
        <v>14556</v>
      </c>
      <c r="B3622" s="24" t="s">
        <v>506</v>
      </c>
      <c r="C3622" s="24"/>
      <c r="D3622" s="24" t="s">
        <v>14557</v>
      </c>
      <c r="E3622" s="24" t="s">
        <v>14558</v>
      </c>
      <c r="F3622" s="77" t="str">
        <f t="shared" si="715"/>
        <v>DPS Pan London Residential Family Assessment Framework</v>
      </c>
      <c r="G3622" s="24" t="s">
        <v>14559</v>
      </c>
      <c r="H3622" s="24" t="s">
        <v>14560</v>
      </c>
      <c r="I3622" s="24" t="s">
        <v>14251</v>
      </c>
      <c r="J3622" s="24" t="s">
        <v>190</v>
      </c>
      <c r="K3622" s="27" t="s">
        <v>1109</v>
      </c>
      <c r="L3622" s="25">
        <v>45217</v>
      </c>
      <c r="M3622" s="25">
        <v>46312</v>
      </c>
      <c r="N3622" s="81">
        <f t="shared" si="724"/>
        <v>46677</v>
      </c>
      <c r="O3622" s="77" t="str">
        <f t="shared" ca="1" si="720"/>
        <v>Live</v>
      </c>
      <c r="P3622" s="77" t="str" cm="1">
        <f t="array" aca="1" ref="P3622" ca="1">_xlfn.IFS((N3622-TODAY())&gt;=547,"06 Expires over 18 months",(N3622-TODAY())&gt;=365,"05 Expires in 18 months",(N3622-TODAY())&gt;=183,"04 Expires in 12 months",(N3622-TODAY())&gt;=92,"03 Expires in 6 months",(N3622-TODAY())&gt;=31,"02 Expires in 3 months",(N3622-TODAY())&gt;=0,"01 Expires in 30 days",(N3622-TODAY())&gt;=-31,"01 Expired last 30 days",(N3622-TODAY())&gt;=-92,"02 Expired last 3 months",(N3622-TODAY())&gt;=-183,"03 Expired last 6 months",(N3622-TODAY())&gt;=-365,"04 Expired last 12 months",(N3622-TODAY())&gt;=-547,"05 Expired last 18 months",TRUE,"06 Expired over 18 months")</f>
        <v>05 Expires in 18 months</v>
      </c>
      <c r="Q3622" s="65">
        <v>8000000</v>
      </c>
      <c r="R3622" s="84">
        <f t="shared" si="723"/>
        <v>31333333.333333332</v>
      </c>
      <c r="S3622" s="77" t="str" cm="1">
        <f t="array" ref="S3622">_xlfn.IFS(R3622&gt;5000000,"Gold",R3622&gt;=500000,"Silver",R3622&gt;30000,"Bronze",TRUE,"Transactional")</f>
        <v>Gold</v>
      </c>
      <c r="T3622" s="24"/>
      <c r="U3622" s="27"/>
      <c r="V3622" s="27"/>
      <c r="W3622" s="77" t="str">
        <f t="shared" si="725"/>
        <v>Yes</v>
      </c>
      <c r="X3622" s="77" t="str">
        <f>IFERROR(_xlfn.XLOOKUP(J3622&amp;"||"&amp;K3622,'Mapping Ref.'!$J$2:$J$538,'Mapping Ref.'!$K$2:$K$538),"")</f>
        <v>Childrens &amp; Adults</v>
      </c>
      <c r="Y3622" s="77" t="str" cm="1">
        <f t="array" ref="Y3622">_xlfn.IFS(R3622&gt;2000000,"For Publication",R3622&gt;100000,"PID",R3622&gt;30000,"RFQ",TRUE,"Transactional")</f>
        <v>For Publication</v>
      </c>
      <c r="Z3622" s="24" t="s">
        <v>8586</v>
      </c>
      <c r="AA3622" s="32">
        <v>36</v>
      </c>
      <c r="AB3622" s="24">
        <v>12</v>
      </c>
      <c r="AC3622" s="25">
        <v>45950</v>
      </c>
      <c r="AD3622" s="24" t="s">
        <v>58</v>
      </c>
      <c r="AE3622" s="24" t="s">
        <v>14561</v>
      </c>
      <c r="AF3622" s="24" t="s">
        <v>60</v>
      </c>
      <c r="AG3622" s="24" t="s">
        <v>59</v>
      </c>
      <c r="AH3622" s="24" t="s">
        <v>59</v>
      </c>
      <c r="AI3622" s="24" t="s">
        <v>14562</v>
      </c>
      <c r="AJ3622" s="24" t="s">
        <v>14562</v>
      </c>
      <c r="AK3622" s="24" t="s">
        <v>71</v>
      </c>
      <c r="AL3622" s="24" t="s">
        <v>70</v>
      </c>
      <c r="AM3622" s="24" t="s">
        <v>59</v>
      </c>
      <c r="AN3622" s="24" t="s">
        <v>59</v>
      </c>
      <c r="AO3622" s="24">
        <v>0</v>
      </c>
      <c r="AP3622" s="24"/>
      <c r="AQ3622" s="24"/>
      <c r="AR3622" s="24"/>
      <c r="AS3622" s="89">
        <f t="shared" si="721"/>
        <v>47</v>
      </c>
      <c r="AT3622" s="24"/>
    </row>
    <row r="3623" spans="1:46" x14ac:dyDescent="0.5">
      <c r="A3623" s="24" t="s">
        <v>14563</v>
      </c>
      <c r="B3623" s="24"/>
      <c r="C3623" s="24" t="s">
        <v>77</v>
      </c>
      <c r="D3623" s="24" t="s">
        <v>14564</v>
      </c>
      <c r="E3623" s="24" t="s">
        <v>14565</v>
      </c>
      <c r="F3623" s="77" t="str">
        <f t="shared" si="715"/>
        <v>SOUTHERN COUNTIES ROOFING CONTRACTORS LTD</v>
      </c>
      <c r="G3623" s="24" t="s">
        <v>9387</v>
      </c>
      <c r="H3623" s="24" t="s">
        <v>768</v>
      </c>
      <c r="I3623" s="24"/>
      <c r="J3623" s="24" t="s">
        <v>190</v>
      </c>
      <c r="K3623" s="24" t="s">
        <v>9208</v>
      </c>
      <c r="L3623" s="25">
        <v>45117</v>
      </c>
      <c r="M3623" s="25">
        <v>45535</v>
      </c>
      <c r="N3623" s="81">
        <f t="shared" si="724"/>
        <v>45535</v>
      </c>
      <c r="O3623" s="77" t="str">
        <f t="shared" ca="1" si="720"/>
        <v>Expired</v>
      </c>
      <c r="P3623" s="77" t="str" cm="1">
        <f t="array" aca="1" ref="P3623" ca="1">_xlfn.IFS((N3623-TODAY())&gt;=547,"06 Expires over 18 months",(N3623-TODAY())&gt;=365,"05 Expires in 18 months",(N3623-TODAY())&gt;=183,"04 Expires in 12 months",(N3623-TODAY())&gt;=92,"03 Expires in 6 months",(N3623-TODAY())&gt;=31,"02 Expires in 3 months",(N3623-TODAY())&gt;=0,"01 Expires in 30 days",(N3623-TODAY())&gt;=-31,"01 Expired last 30 days",(N3623-TODAY())&gt;=-92,"02 Expired last 3 months",(N3623-TODAY())&gt;=-183,"03 Expired last 6 months",(N3623-TODAY())&gt;=-365,"04 Expired last 12 months",(N3623-TODAY())&gt;=-547,"05 Expired last 18 months",TRUE,"06 Expired over 18 months")</f>
        <v>06 Expired over 18 months</v>
      </c>
      <c r="Q3623" s="65">
        <v>153803</v>
      </c>
      <c r="R3623" s="84">
        <f t="shared" si="723"/>
        <v>166619.91666666666</v>
      </c>
      <c r="S3623" s="77" t="str" cm="1">
        <f t="array" ref="S3623">_xlfn.IFS(R3623&gt;5000000,"Gold",R3623&gt;=500000,"Silver",R3623&gt;30000,"Bronze",TRUE,"Transactional")</f>
        <v>Bronze</v>
      </c>
      <c r="T3623" s="24" t="s">
        <v>122</v>
      </c>
      <c r="U3623" s="101" t="s">
        <v>123</v>
      </c>
      <c r="V3623" s="101" t="s">
        <v>124</v>
      </c>
      <c r="W3623" s="77" t="str">
        <f t="shared" si="725"/>
        <v>No</v>
      </c>
      <c r="X3623" s="77" t="str">
        <f>IFERROR(_xlfn.XLOOKUP(J3623&amp;"||"&amp;K3623,'Mapping Ref.'!$J$2:$J$538,'Mapping Ref.'!$K$2:$K$538),"")</f>
        <v>Construction &amp; Estates</v>
      </c>
      <c r="Y3623" s="77" t="str" cm="1">
        <f t="array" ref="Y3623">_xlfn.IFS(R3623&gt;2000000,"For Publication",R3623&gt;100000,"PID",R3623&gt;30000,"RFQ",TRUE,"Transactional")</f>
        <v>PID</v>
      </c>
      <c r="Z3623" s="24"/>
      <c r="AA3623" s="32">
        <v>13.9333333333333</v>
      </c>
      <c r="AB3623" s="24">
        <v>0</v>
      </c>
      <c r="AC3623" s="25">
        <v>45455</v>
      </c>
      <c r="AD3623" s="24" t="s">
        <v>102</v>
      </c>
      <c r="AE3623" s="24"/>
      <c r="AF3623" s="24"/>
      <c r="AG3623" s="24"/>
      <c r="AH3623" s="24"/>
      <c r="AI3623" s="24"/>
      <c r="AJ3623" s="24"/>
      <c r="AK3623" s="24"/>
      <c r="AL3623" s="24"/>
      <c r="AM3623" s="24"/>
      <c r="AN3623" s="24"/>
      <c r="AO3623" s="24"/>
      <c r="AP3623" s="24"/>
      <c r="AQ3623" s="24"/>
      <c r="AR3623" s="24"/>
      <c r="AS3623" s="89">
        <f t="shared" si="721"/>
        <v>13</v>
      </c>
      <c r="AT3623" s="24" t="s">
        <v>9389</v>
      </c>
    </row>
    <row r="3624" spans="1:46" x14ac:dyDescent="0.5">
      <c r="A3624" s="24" t="s">
        <v>14566</v>
      </c>
      <c r="B3624" s="24" t="s">
        <v>506</v>
      </c>
      <c r="C3624" s="24"/>
      <c r="D3624" s="27" t="s">
        <v>14567</v>
      </c>
      <c r="E3624" s="33" t="s">
        <v>14471</v>
      </c>
      <c r="F3624" s="77" t="str">
        <f t="shared" si="715"/>
        <v>CITY OF LONDON</v>
      </c>
      <c r="G3624" s="27" t="s">
        <v>14473</v>
      </c>
      <c r="H3624" s="24" t="s">
        <v>618</v>
      </c>
      <c r="I3624" s="24" t="s">
        <v>13465</v>
      </c>
      <c r="J3624" s="31" t="s">
        <v>67</v>
      </c>
      <c r="K3624" s="27" t="s">
        <v>14568</v>
      </c>
      <c r="L3624" s="25">
        <v>42962</v>
      </c>
      <c r="M3624" s="25">
        <v>44788</v>
      </c>
      <c r="N3624" s="81">
        <f t="shared" si="724"/>
        <v>46249</v>
      </c>
      <c r="O3624" s="81" t="str">
        <f t="shared" ca="1" si="720"/>
        <v>Expired</v>
      </c>
      <c r="P3624" s="81" t="str" cm="1">
        <f t="array" aca="1" ref="P3624" ca="1">_xlfn.IFS((N3624-TODAY())&gt;=547,"06 Expires over 18 months",(N3624-TODAY())&gt;=365,"05 Expires in 18 months",(N3624-TODAY())&gt;=183,"04 Expires in 12 months",(N3624-TODAY())&gt;=92,"03 Expires in 6 months",(N3624-TODAY())&gt;=31,"02 Expires in 3 months",(N3624-TODAY())&gt;=0,"01 Expires in 30 days",(N3624-TODAY())&gt;=-31,"01 Expired last 30 days",(N3624-TODAY())&gt;=-92,"02 Expired last 3 months",(N3624-TODAY())&gt;=-183,"03 Expired last 6 months",(N3624-TODAY())&gt;=-365,"04 Expired last 12 months",(N3624-TODAY())&gt;=-547,"05 Expired last 18 months",TRUE,"06 Expired over 18 months")</f>
        <v>01 Expired last 30 days</v>
      </c>
      <c r="Q3624" s="65">
        <v>578991</v>
      </c>
      <c r="R3624" s="84">
        <f t="shared" si="723"/>
        <v>5210919</v>
      </c>
      <c r="S3624" s="77" t="str" cm="1">
        <f t="array" ref="S3624">_xlfn.IFS(R3624&gt;5000000,"Gold",R3624&gt;=500000,"Silver",R3624&gt;30000,"Bronze",TRUE,"Transactional")</f>
        <v>Gold</v>
      </c>
      <c r="T3624" s="26" t="s">
        <v>54</v>
      </c>
      <c r="U3624" s="101" t="s">
        <v>67</v>
      </c>
      <c r="V3624" s="101" t="s">
        <v>14569</v>
      </c>
      <c r="W3624" s="77" t="str">
        <f t="shared" si="725"/>
        <v>Yes</v>
      </c>
      <c r="X3624" s="77" t="str">
        <f>IFERROR(_xlfn.XLOOKUP(J3624&amp;"||"&amp;K3624,'Mapping Ref.'!$J$2:$J$538,'Mapping Ref.'!$K$2:$K$538),"")</f>
        <v/>
      </c>
      <c r="Y3624" s="77" t="str" cm="1">
        <f t="array" ref="Y3624">_xlfn.IFS(R3624&gt;2000000,"For Publication",R3624&gt;100000,"PID",R3624&gt;30000,"RFQ",TRUE,"Transactional")</f>
        <v>For Publication</v>
      </c>
      <c r="Z3624" s="24" t="s">
        <v>14570</v>
      </c>
      <c r="AA3624" s="32">
        <v>60</v>
      </c>
      <c r="AB3624" s="24">
        <v>48</v>
      </c>
      <c r="AC3624" s="25">
        <v>46329</v>
      </c>
      <c r="AD3624" s="24" t="s">
        <v>58</v>
      </c>
      <c r="AE3624" s="24"/>
      <c r="AF3624" s="24"/>
      <c r="AG3624" s="24"/>
      <c r="AH3624" s="24" t="s">
        <v>60</v>
      </c>
      <c r="AI3624" s="24"/>
      <c r="AJ3624" s="24" t="s">
        <v>60</v>
      </c>
      <c r="AK3624" s="24"/>
      <c r="AL3624" s="24"/>
      <c r="AM3624" s="24"/>
      <c r="AN3624" s="24"/>
      <c r="AO3624" s="24"/>
      <c r="AP3624" s="24"/>
      <c r="AQ3624" s="24"/>
      <c r="AR3624" s="24"/>
      <c r="AS3624" s="89">
        <f t="shared" si="721"/>
        <v>108</v>
      </c>
      <c r="AT3624" s="24" t="s">
        <v>708</v>
      </c>
    </row>
    <row r="3625" spans="1:46" x14ac:dyDescent="0.5">
      <c r="A3625" s="24" t="s">
        <v>14571</v>
      </c>
      <c r="B3625" s="24" t="s">
        <v>506</v>
      </c>
      <c r="C3625" s="24"/>
      <c r="D3625" s="27" t="s">
        <v>922</v>
      </c>
      <c r="E3625" s="27" t="s">
        <v>923</v>
      </c>
      <c r="F3625" s="77" t="str">
        <f t="shared" si="715"/>
        <v>CENTRAL LON COMMUNITY HEALTHCARE NHS TRUST</v>
      </c>
      <c r="G3625" s="27" t="s">
        <v>925</v>
      </c>
      <c r="H3625" s="24" t="s">
        <v>466</v>
      </c>
      <c r="I3625" s="24" t="s">
        <v>466</v>
      </c>
      <c r="J3625" s="31" t="s">
        <v>190</v>
      </c>
      <c r="K3625" s="27" t="s">
        <v>755</v>
      </c>
      <c r="L3625" s="25">
        <v>45931</v>
      </c>
      <c r="M3625" s="25">
        <v>46387</v>
      </c>
      <c r="N3625" s="81">
        <f t="shared" si="724"/>
        <v>46387</v>
      </c>
      <c r="O3625" s="81" t="str">
        <f t="shared" ca="1" si="720"/>
        <v>Live</v>
      </c>
      <c r="P3625" s="81" t="str" cm="1">
        <f t="array" aca="1" ref="P3625" ca="1">_xlfn.IFS((N3625-TODAY())&gt;=547,"06 Expires over 18 months",(N3625-TODAY())&gt;=365,"05 Expires in 18 months",(N3625-TODAY())&gt;=183,"04 Expires in 12 months",(N3625-TODAY())&gt;=92,"03 Expires in 6 months",(N3625-TODAY())&gt;=31,"02 Expires in 3 months",(N3625-TODAY())&gt;=0,"01 Expires in 30 days",(N3625-TODAY())&gt;=-31,"01 Expired last 30 days",(N3625-TODAY())&gt;=-92,"02 Expired last 3 months",(N3625-TODAY())&gt;=-183,"03 Expired last 6 months",(N3625-TODAY())&gt;=-365,"04 Expired last 12 months",(N3625-TODAY())&gt;=-547,"05 Expired last 18 months",TRUE,"06 Expired over 18 months")</f>
        <v>03 Expires in 6 months</v>
      </c>
      <c r="Q3625" s="65">
        <v>7590000</v>
      </c>
      <c r="R3625" s="84">
        <f t="shared" si="723"/>
        <v>8855000</v>
      </c>
      <c r="S3625" s="77" t="str" cm="1">
        <f t="array" ref="S3625">_xlfn.IFS(R3625&gt;5000000,"Gold",R3625&gt;=500000,"Silver",R3625&gt;30000,"Bronze",TRUE,"Transactional")</f>
        <v>Gold</v>
      </c>
      <c r="T3625" s="26" t="s">
        <v>54</v>
      </c>
      <c r="U3625" s="101" t="s">
        <v>69</v>
      </c>
      <c r="V3625" s="101" t="s">
        <v>67</v>
      </c>
      <c r="W3625" s="77" t="str">
        <f t="shared" si="725"/>
        <v>No</v>
      </c>
      <c r="X3625" s="77" t="str">
        <f>IFERROR(_xlfn.XLOOKUP(J3625&amp;"||"&amp;K3625,'Mapping Ref.'!$J$2:$J$538,'Mapping Ref.'!$K$2:$K$538),"")</f>
        <v>Childrens &amp; Adults</v>
      </c>
      <c r="Y3625" s="77" t="str" cm="1">
        <f t="array" ref="Y3625">_xlfn.IFS(R3625&gt;2000000,"For Publication",R3625&gt;100000,"PID",R3625&gt;30000,"RFQ",TRUE,"Transactional")</f>
        <v>For Publication</v>
      </c>
      <c r="Z3625" s="24" t="s">
        <v>86</v>
      </c>
      <c r="AA3625" s="32">
        <v>15</v>
      </c>
      <c r="AB3625" s="24">
        <v>0</v>
      </c>
      <c r="AC3625" s="25">
        <v>43405</v>
      </c>
      <c r="AD3625" s="24" t="s">
        <v>58</v>
      </c>
      <c r="AE3625" s="24">
        <v>1298</v>
      </c>
      <c r="AF3625" s="24"/>
      <c r="AG3625" s="24"/>
      <c r="AH3625" s="24" t="s">
        <v>59</v>
      </c>
      <c r="AI3625" s="24"/>
      <c r="AJ3625" s="24" t="s">
        <v>60</v>
      </c>
      <c r="AK3625" s="24"/>
      <c r="AL3625" s="24"/>
      <c r="AM3625" s="24"/>
      <c r="AN3625" s="24"/>
      <c r="AO3625" s="24">
        <v>0</v>
      </c>
      <c r="AP3625" s="24" t="s">
        <v>59</v>
      </c>
      <c r="AQ3625" s="24"/>
      <c r="AR3625" s="24"/>
      <c r="AS3625" s="89">
        <f t="shared" si="721"/>
        <v>14</v>
      </c>
      <c r="AT3625" s="24" t="s">
        <v>925</v>
      </c>
    </row>
    <row r="3626" spans="1:46" x14ac:dyDescent="0.5">
      <c r="A3626" s="24" t="s">
        <v>14572</v>
      </c>
      <c r="B3626" s="24" t="s">
        <v>506</v>
      </c>
      <c r="C3626" s="24" t="s">
        <v>11653</v>
      </c>
      <c r="D3626" s="27" t="s">
        <v>14573</v>
      </c>
      <c r="E3626" s="27" t="s">
        <v>269</v>
      </c>
      <c r="F3626" s="77" t="str">
        <f t="shared" si="715"/>
        <v>ST MUNGOS HOUSING ASSOCIATION</v>
      </c>
      <c r="G3626" s="27" t="s">
        <v>270</v>
      </c>
      <c r="H3626" s="24" t="s">
        <v>271</v>
      </c>
      <c r="I3626" s="24" t="s">
        <v>271</v>
      </c>
      <c r="J3626" s="31" t="s">
        <v>107</v>
      </c>
      <c r="K3626" s="27" t="s">
        <v>1638</v>
      </c>
      <c r="L3626" s="25">
        <v>45931</v>
      </c>
      <c r="M3626" s="25">
        <v>46660</v>
      </c>
      <c r="N3626" s="81">
        <f t="shared" si="724"/>
        <v>46660</v>
      </c>
      <c r="O3626" s="81" t="str">
        <f t="shared" ca="1" si="720"/>
        <v>Live</v>
      </c>
      <c r="P3626" s="81" t="str" cm="1">
        <f t="array" aca="1" ref="P3626" ca="1">_xlfn.IFS((N3626-TODAY())&gt;=547,"06 Expires over 18 months",(N3626-TODAY())&gt;=365,"05 Expires in 18 months",(N3626-TODAY())&gt;=183,"04 Expires in 12 months",(N3626-TODAY())&gt;=92,"03 Expires in 6 months",(N3626-TODAY())&gt;=31,"02 Expires in 3 months",(N3626-TODAY())&gt;=0,"01 Expires in 30 days",(N3626-TODAY())&gt;=-31,"01 Expired last 30 days",(N3626-TODAY())&gt;=-92,"02 Expired last 3 months",(N3626-TODAY())&gt;=-183,"03 Expired last 6 months",(N3626-TODAY())&gt;=-365,"04 Expired last 12 months",(N3626-TODAY())&gt;=-547,"05 Expired last 18 months",TRUE,"06 Expired over 18 months")</f>
        <v>05 Expires in 18 months</v>
      </c>
      <c r="Q3626" s="65">
        <v>450000</v>
      </c>
      <c r="R3626" s="84">
        <f t="shared" si="723"/>
        <v>862500</v>
      </c>
      <c r="S3626" s="88" t="str" cm="1">
        <f t="array" ref="S3626">_xlfn.IFS(R3626&gt;5000000,"Gold",R3626&gt;=500000,"Silver",R3626&gt;30000,"Bronze",TRUE,"Transactional")</f>
        <v>Silver</v>
      </c>
      <c r="T3626" s="26" t="s">
        <v>54</v>
      </c>
      <c r="U3626" s="101" t="s">
        <v>84</v>
      </c>
      <c r="V3626" s="101" t="s">
        <v>204</v>
      </c>
      <c r="W3626" s="77" t="str">
        <f t="shared" si="725"/>
        <v>No</v>
      </c>
      <c r="X3626" s="77" t="str">
        <f>IFERROR(_xlfn.XLOOKUP(J3626&amp;"||"&amp;K3626,'Mapping Ref.'!$J$2:$J$538,'Mapping Ref.'!$K$2:$K$538),"")</f>
        <v>Construction &amp; Estates</v>
      </c>
      <c r="Y3626" s="77" t="str" cm="1">
        <f t="array" ref="Y3626">_xlfn.IFS(R3626&gt;2000000,"For Publication",R3626&gt;100000,"PID",R3626&gt;30000,"RFQ",TRUE,"Transactional")</f>
        <v>PID</v>
      </c>
      <c r="Z3626" s="24" t="s">
        <v>86</v>
      </c>
      <c r="AA3626" s="32">
        <v>18</v>
      </c>
      <c r="AB3626" s="24">
        <v>0</v>
      </c>
      <c r="AC3626" s="25">
        <v>46136</v>
      </c>
      <c r="AD3626" s="24" t="s">
        <v>58</v>
      </c>
      <c r="AE3626" s="24"/>
      <c r="AF3626" s="24"/>
      <c r="AG3626" s="24"/>
      <c r="AH3626" s="24" t="s">
        <v>59</v>
      </c>
      <c r="AI3626" s="24"/>
      <c r="AJ3626" s="24" t="s">
        <v>59</v>
      </c>
      <c r="AK3626" s="24" t="s">
        <v>86</v>
      </c>
      <c r="AL3626" s="24" t="s">
        <v>70</v>
      </c>
      <c r="AM3626" s="24" t="s">
        <v>60</v>
      </c>
      <c r="AN3626" s="24" t="s">
        <v>59</v>
      </c>
      <c r="AO3626" s="24"/>
      <c r="AP3626" s="24"/>
      <c r="AQ3626" s="24"/>
      <c r="AR3626" s="24"/>
      <c r="AS3626" s="89">
        <f t="shared" si="721"/>
        <v>23</v>
      </c>
      <c r="AT3626" s="24" t="s">
        <v>272</v>
      </c>
    </row>
    <row r="3627" spans="1:46" x14ac:dyDescent="0.5">
      <c r="A3627" s="24" t="s">
        <v>14574</v>
      </c>
      <c r="B3627" s="24" t="s">
        <v>506</v>
      </c>
      <c r="C3627" s="24" t="s">
        <v>11653</v>
      </c>
      <c r="D3627" s="27" t="s">
        <v>7684</v>
      </c>
      <c r="E3627" s="27" t="s">
        <v>7685</v>
      </c>
      <c r="F3627" s="77" t="str">
        <f t="shared" si="715"/>
        <v>ST MUNGOS HOUSING ASSOCIATION</v>
      </c>
      <c r="G3627" s="27" t="s">
        <v>270</v>
      </c>
      <c r="H3627" s="24" t="s">
        <v>271</v>
      </c>
      <c r="I3627" s="24" t="s">
        <v>271</v>
      </c>
      <c r="J3627" s="31" t="s">
        <v>107</v>
      </c>
      <c r="K3627" s="27" t="s">
        <v>1638</v>
      </c>
      <c r="L3627" s="25">
        <v>45931</v>
      </c>
      <c r="M3627" s="25">
        <v>46660</v>
      </c>
      <c r="N3627" s="81">
        <f t="shared" si="724"/>
        <v>46660</v>
      </c>
      <c r="O3627" s="81" t="str">
        <f t="shared" ca="1" si="720"/>
        <v>Live</v>
      </c>
      <c r="P3627" s="81" t="str" cm="1">
        <f t="array" aca="1" ref="P3627" ca="1">_xlfn.IFS((N3627-TODAY())&gt;=547,"06 Expires over 18 months",(N3627-TODAY())&gt;=365,"05 Expires in 18 months",(N3627-TODAY())&gt;=183,"04 Expires in 12 months",(N3627-TODAY())&gt;=92,"03 Expires in 6 months",(N3627-TODAY())&gt;=31,"02 Expires in 3 months",(N3627-TODAY())&gt;=0,"01 Expires in 30 days",(N3627-TODAY())&gt;=-31,"01 Expired last 30 days",(N3627-TODAY())&gt;=-92,"02 Expired last 3 months",(N3627-TODAY())&gt;=-183,"03 Expired last 6 months",(N3627-TODAY())&gt;=-365,"04 Expired last 12 months",(N3627-TODAY())&gt;=-547,"05 Expired last 18 months",TRUE,"06 Expired over 18 months")</f>
        <v>05 Expires in 18 months</v>
      </c>
      <c r="Q3627" s="65">
        <v>150000</v>
      </c>
      <c r="R3627" s="84">
        <f t="shared" si="723"/>
        <v>287500</v>
      </c>
      <c r="S3627" s="88" t="str" cm="1">
        <f t="array" ref="S3627">_xlfn.IFS(R3627&gt;5000000,"Gold",R3627&gt;=500000,"Silver",R3627&gt;30000,"Bronze",TRUE,"Transactional")</f>
        <v>Bronze</v>
      </c>
      <c r="T3627" s="26" t="s">
        <v>54</v>
      </c>
      <c r="U3627" s="101" t="s">
        <v>84</v>
      </c>
      <c r="V3627" s="101" t="s">
        <v>204</v>
      </c>
      <c r="W3627" s="77" t="str">
        <f t="shared" si="725"/>
        <v>No</v>
      </c>
      <c r="X3627" s="77" t="str">
        <f>IFERROR(_xlfn.XLOOKUP(J3627&amp;"||"&amp;K3627,'Mapping Ref.'!$J$2:$J$538,'Mapping Ref.'!$K$2:$K$538),"")</f>
        <v>Construction &amp; Estates</v>
      </c>
      <c r="Y3627" s="77" t="str" cm="1">
        <f t="array" ref="Y3627">_xlfn.IFS(R3627&gt;2000000,"For Publication",R3627&gt;100000,"PID",R3627&gt;30000,"RFQ",TRUE,"Transactional")</f>
        <v>PID</v>
      </c>
      <c r="Z3627" s="24" t="s">
        <v>86</v>
      </c>
      <c r="AA3627" s="32">
        <v>18</v>
      </c>
      <c r="AB3627" s="24">
        <v>0</v>
      </c>
      <c r="AC3627" s="25">
        <v>46136</v>
      </c>
      <c r="AD3627" s="24" t="s">
        <v>58</v>
      </c>
      <c r="AE3627" s="24"/>
      <c r="AF3627" s="24"/>
      <c r="AG3627" s="24"/>
      <c r="AH3627" s="24" t="s">
        <v>59</v>
      </c>
      <c r="AI3627" s="24"/>
      <c r="AJ3627" s="24" t="s">
        <v>59</v>
      </c>
      <c r="AK3627" s="50" t="s">
        <v>86</v>
      </c>
      <c r="AL3627" s="24" t="s">
        <v>70</v>
      </c>
      <c r="AM3627" s="24" t="s">
        <v>60</v>
      </c>
      <c r="AN3627" s="24" t="s">
        <v>59</v>
      </c>
      <c r="AO3627" s="24" t="s">
        <v>14139</v>
      </c>
      <c r="AP3627" s="24"/>
      <c r="AQ3627" s="24"/>
      <c r="AR3627" s="24"/>
      <c r="AS3627" s="89">
        <f t="shared" si="721"/>
        <v>23</v>
      </c>
      <c r="AT3627" s="24" t="s">
        <v>272</v>
      </c>
    </row>
    <row r="3628" spans="1:46" x14ac:dyDescent="0.5">
      <c r="A3628" s="24" t="s">
        <v>14575</v>
      </c>
      <c r="B3628" s="24" t="s">
        <v>506</v>
      </c>
      <c r="C3628" s="24" t="s">
        <v>11653</v>
      </c>
      <c r="D3628" s="27" t="s">
        <v>3569</v>
      </c>
      <c r="E3628" s="27" t="s">
        <v>3570</v>
      </c>
      <c r="F3628" s="77" t="str">
        <f t="shared" si="715"/>
        <v>THAMES REACH- The Employment Academy</v>
      </c>
      <c r="G3628" s="27" t="s">
        <v>3571</v>
      </c>
      <c r="H3628" s="24" t="s">
        <v>271</v>
      </c>
      <c r="I3628" s="24" t="s">
        <v>271</v>
      </c>
      <c r="J3628" s="31" t="s">
        <v>107</v>
      </c>
      <c r="K3628" s="27" t="s">
        <v>1638</v>
      </c>
      <c r="L3628" s="25">
        <v>46113</v>
      </c>
      <c r="M3628" s="25">
        <v>46660</v>
      </c>
      <c r="N3628" s="81">
        <f t="shared" si="724"/>
        <v>46660</v>
      </c>
      <c r="O3628" s="81" t="str">
        <f t="shared" ca="1" si="720"/>
        <v>Live</v>
      </c>
      <c r="P3628" s="81" t="str" cm="1">
        <f t="array" aca="1" ref="P3628" ca="1">_xlfn.IFS((N3628-TODAY())&gt;=547,"06 Expires over 18 months",(N3628-TODAY())&gt;=365,"05 Expires in 18 months",(N3628-TODAY())&gt;=183,"04 Expires in 12 months",(N3628-TODAY())&gt;=92,"03 Expires in 6 months",(N3628-TODAY())&gt;=31,"02 Expires in 3 months",(N3628-TODAY())&gt;=0,"01 Expires in 30 days",(N3628-TODAY())&gt;=-31,"01 Expired last 30 days",(N3628-TODAY())&gt;=-92,"02 Expired last 3 months",(N3628-TODAY())&gt;=-183,"03 Expired last 6 months",(N3628-TODAY())&gt;=-365,"04 Expired last 12 months",(N3628-TODAY())&gt;=-547,"05 Expired last 18 months",TRUE,"06 Expired over 18 months")</f>
        <v>05 Expires in 18 months</v>
      </c>
      <c r="Q3628" s="65">
        <v>400000</v>
      </c>
      <c r="R3628" s="84">
        <f t="shared" si="723"/>
        <v>566666.66666666663</v>
      </c>
      <c r="S3628" s="88" t="str" cm="1">
        <f t="array" ref="S3628">_xlfn.IFS(R3628&gt;5000000,"Gold",R3628&gt;=500000,"Silver",R3628&gt;30000,"Bronze",TRUE,"Transactional")</f>
        <v>Silver</v>
      </c>
      <c r="T3628" s="26" t="s">
        <v>54</v>
      </c>
      <c r="U3628" s="101" t="s">
        <v>84</v>
      </c>
      <c r="V3628" s="101" t="s">
        <v>204</v>
      </c>
      <c r="W3628" s="77" t="str">
        <f t="shared" si="725"/>
        <v>No</v>
      </c>
      <c r="X3628" s="77" t="str">
        <f>IFERROR(_xlfn.XLOOKUP(J3628&amp;"||"&amp;K3628,'Mapping Ref.'!$J$2:$J$538,'Mapping Ref.'!$K$2:$K$538),"")</f>
        <v>Construction &amp; Estates</v>
      </c>
      <c r="Y3628" s="77" t="str" cm="1">
        <f t="array" ref="Y3628">_xlfn.IFS(R3628&gt;2000000,"For Publication",R3628&gt;100000,"PID",R3628&gt;30000,"RFQ",TRUE,"Transactional")</f>
        <v>PID</v>
      </c>
      <c r="Z3628" s="24" t="s">
        <v>86</v>
      </c>
      <c r="AA3628" s="32">
        <v>18</v>
      </c>
      <c r="AB3628" s="24">
        <v>0</v>
      </c>
      <c r="AC3628" s="25">
        <v>46136</v>
      </c>
      <c r="AD3628" s="24" t="s">
        <v>58</v>
      </c>
      <c r="AE3628" s="24"/>
      <c r="AF3628" s="24"/>
      <c r="AG3628" s="24"/>
      <c r="AH3628" s="24" t="s">
        <v>60</v>
      </c>
      <c r="AI3628" s="24"/>
      <c r="AJ3628" s="24" t="s">
        <v>59</v>
      </c>
      <c r="AK3628" s="50" t="s">
        <v>86</v>
      </c>
      <c r="AL3628" s="24" t="s">
        <v>70</v>
      </c>
      <c r="AM3628" s="24" t="s">
        <v>60</v>
      </c>
      <c r="AN3628" s="24" t="s">
        <v>59</v>
      </c>
      <c r="AO3628" s="24"/>
      <c r="AP3628" s="24" t="s">
        <v>60</v>
      </c>
      <c r="AQ3628" s="24"/>
      <c r="AR3628" s="24"/>
      <c r="AS3628" s="89">
        <f t="shared" si="721"/>
        <v>17</v>
      </c>
      <c r="AT3628" s="24" t="s">
        <v>3572</v>
      </c>
    </row>
    <row r="3629" spans="1:46" x14ac:dyDescent="0.5">
      <c r="A3629" s="24" t="s">
        <v>14576</v>
      </c>
      <c r="B3629" s="24" t="s">
        <v>506</v>
      </c>
      <c r="C3629" s="24" t="s">
        <v>11653</v>
      </c>
      <c r="D3629" s="27" t="s">
        <v>14577</v>
      </c>
      <c r="E3629" s="27" t="s">
        <v>14578</v>
      </c>
      <c r="F3629" s="77" t="str">
        <f t="shared" si="715"/>
        <v>A2DOMINION</v>
      </c>
      <c r="G3629" s="27" t="s">
        <v>14577</v>
      </c>
      <c r="H3629" s="24" t="s">
        <v>271</v>
      </c>
      <c r="I3629" s="24" t="s">
        <v>271</v>
      </c>
      <c r="J3629" s="31" t="s">
        <v>107</v>
      </c>
      <c r="K3629" s="27" t="s">
        <v>1638</v>
      </c>
      <c r="L3629" s="25">
        <v>43922</v>
      </c>
      <c r="M3629" s="25">
        <v>46477</v>
      </c>
      <c r="N3629" s="81">
        <f t="shared" si="724"/>
        <v>46477</v>
      </c>
      <c r="O3629" s="81" t="str">
        <f t="shared" ca="1" si="720"/>
        <v>Live</v>
      </c>
      <c r="P3629" s="81" t="str" cm="1">
        <f t="array" aca="1" ref="P3629" ca="1">_xlfn.IFS((N3629-TODAY())&gt;=547,"06 Expires over 18 months",(N3629-TODAY())&gt;=365,"05 Expires in 18 months",(N3629-TODAY())&gt;=183,"04 Expires in 12 months",(N3629-TODAY())&gt;=92,"03 Expires in 6 months",(N3629-TODAY())&gt;=31,"02 Expires in 3 months",(N3629-TODAY())&gt;=0,"01 Expires in 30 days",(N3629-TODAY())&gt;=-31,"01 Expired last 30 days",(N3629-TODAY())&gt;=-92,"02 Expired last 3 months",(N3629-TODAY())&gt;=-183,"03 Expired last 6 months",(N3629-TODAY())&gt;=-365,"04 Expired last 12 months",(N3629-TODAY())&gt;=-547,"05 Expired last 18 months",TRUE,"06 Expired over 18 months")</f>
        <v>04 Expires in 12 months</v>
      </c>
      <c r="Q3629" s="65">
        <v>112874.61</v>
      </c>
      <c r="R3629" s="84">
        <f t="shared" si="723"/>
        <v>780716.05250000011</v>
      </c>
      <c r="S3629" s="88" t="str" cm="1">
        <f t="array" ref="S3629">_xlfn.IFS(R3629&gt;5000000,"Gold",R3629&gt;=500000,"Silver",R3629&gt;30000,"Bronze",TRUE,"Transactional")</f>
        <v>Silver</v>
      </c>
      <c r="T3629" s="26" t="s">
        <v>54</v>
      </c>
      <c r="U3629" s="101" t="s">
        <v>84</v>
      </c>
      <c r="V3629" s="101" t="s">
        <v>204</v>
      </c>
      <c r="W3629" s="77" t="str">
        <f t="shared" si="725"/>
        <v>No</v>
      </c>
      <c r="X3629" s="77" t="str">
        <f>IFERROR(_xlfn.XLOOKUP(J3629&amp;"||"&amp;K3629,'Mapping Ref.'!$J$2:$J$538,'Mapping Ref.'!$K$2:$K$538),"")</f>
        <v>Construction &amp; Estates</v>
      </c>
      <c r="Y3629" s="77" t="str" cm="1">
        <f t="array" ref="Y3629">_xlfn.IFS(R3629&gt;2000000,"For Publication",R3629&gt;100000,"PID",R3629&gt;30000,"RFQ",TRUE,"Transactional")</f>
        <v>PID</v>
      </c>
      <c r="Z3629" s="24" t="s">
        <v>8586</v>
      </c>
      <c r="AA3629" s="32">
        <v>60</v>
      </c>
      <c r="AB3629" s="24">
        <v>0</v>
      </c>
      <c r="AC3629" s="25">
        <v>46141</v>
      </c>
      <c r="AD3629" s="24" t="s">
        <v>58</v>
      </c>
      <c r="AE3629" s="24"/>
      <c r="AF3629" s="24"/>
      <c r="AG3629" s="24"/>
      <c r="AH3629" s="24" t="s">
        <v>60</v>
      </c>
      <c r="AI3629" s="24"/>
      <c r="AJ3629" s="24" t="s">
        <v>59</v>
      </c>
      <c r="AK3629" s="50" t="s">
        <v>86</v>
      </c>
      <c r="AL3629" s="24" t="s">
        <v>70</v>
      </c>
      <c r="AM3629" s="24" t="s">
        <v>60</v>
      </c>
      <c r="AN3629" s="24" t="s">
        <v>59</v>
      </c>
      <c r="AO3629" s="24"/>
      <c r="AP3629" s="24" t="s">
        <v>60</v>
      </c>
      <c r="AQ3629" s="24"/>
      <c r="AR3629" s="24"/>
      <c r="AS3629" s="89">
        <f t="shared" si="721"/>
        <v>83</v>
      </c>
      <c r="AT3629" s="24" t="s">
        <v>14579</v>
      </c>
    </row>
    <row r="3630" spans="1:46" x14ac:dyDescent="0.5">
      <c r="A3630" s="24" t="s">
        <v>14580</v>
      </c>
      <c r="B3630" s="24"/>
      <c r="C3630" s="24" t="s">
        <v>77</v>
      </c>
      <c r="D3630" s="24" t="s">
        <v>14581</v>
      </c>
      <c r="E3630" s="24" t="s">
        <v>14582</v>
      </c>
      <c r="F3630" s="77" t="str">
        <f t="shared" si="715"/>
        <v>B-A-R ELECTRICAL &amp; MECHANICAL SERVICES LTD</v>
      </c>
      <c r="G3630" s="24" t="s">
        <v>14583</v>
      </c>
      <c r="H3630" s="24" t="s">
        <v>768</v>
      </c>
      <c r="I3630" s="24"/>
      <c r="J3630" s="24" t="s">
        <v>190</v>
      </c>
      <c r="K3630" s="24" t="s">
        <v>9208</v>
      </c>
      <c r="L3630" s="25">
        <v>45100</v>
      </c>
      <c r="M3630" s="25">
        <v>45535</v>
      </c>
      <c r="N3630" s="81">
        <f t="shared" si="724"/>
        <v>45535</v>
      </c>
      <c r="O3630" s="77" t="str">
        <f t="shared" ca="1" si="720"/>
        <v>Expired</v>
      </c>
      <c r="P3630" s="77" t="str" cm="1">
        <f t="array" aca="1" ref="P3630" ca="1">_xlfn.IFS((N3630-TODAY())&gt;=547,"06 Expires over 18 months",(N3630-TODAY())&gt;=365,"05 Expires in 18 months",(N3630-TODAY())&gt;=183,"04 Expires in 12 months",(N3630-TODAY())&gt;=92,"03 Expires in 6 months",(N3630-TODAY())&gt;=31,"02 Expires in 3 months",(N3630-TODAY())&gt;=0,"01 Expires in 30 days",(N3630-TODAY())&gt;=-31,"01 Expired last 30 days",(N3630-TODAY())&gt;=-92,"02 Expired last 3 months",(N3630-TODAY())&gt;=-183,"03 Expired last 6 months",(N3630-TODAY())&gt;=-365,"04 Expired last 12 months",(N3630-TODAY())&gt;=-547,"05 Expired last 18 months",TRUE,"06 Expired over 18 months")</f>
        <v>06 Expired over 18 months</v>
      </c>
      <c r="Q3630" s="65">
        <v>124432</v>
      </c>
      <c r="R3630" s="84">
        <f t="shared" si="723"/>
        <v>145170.66666666666</v>
      </c>
      <c r="S3630" s="77" t="str" cm="1">
        <f t="array" ref="S3630">_xlfn.IFS(R3630&gt;5000000,"Gold",R3630&gt;=500000,"Silver",R3630&gt;30000,"Bronze",TRUE,"Transactional")</f>
        <v>Bronze</v>
      </c>
      <c r="T3630" s="24" t="s">
        <v>122</v>
      </c>
      <c r="U3630" s="101" t="s">
        <v>123</v>
      </c>
      <c r="V3630" s="101" t="s">
        <v>124</v>
      </c>
      <c r="W3630" s="77" t="str">
        <f t="shared" si="725"/>
        <v>No</v>
      </c>
      <c r="X3630" s="77" t="str">
        <f>IFERROR(_xlfn.XLOOKUP(J3630&amp;"||"&amp;K3630,'Mapping Ref.'!$J$2:$J$538,'Mapping Ref.'!$K$2:$K$538),"")</f>
        <v>Construction &amp; Estates</v>
      </c>
      <c r="Y3630" s="77" t="str" cm="1">
        <f t="array" ref="Y3630">_xlfn.IFS(R3630&gt;2000000,"For Publication",R3630&gt;100000,"PID",R3630&gt;30000,"RFQ",TRUE,"Transactional")</f>
        <v>PID</v>
      </c>
      <c r="Z3630" s="24"/>
      <c r="AA3630" s="32">
        <v>14.5</v>
      </c>
      <c r="AB3630" s="24">
        <v>0</v>
      </c>
      <c r="AC3630" s="25">
        <v>45455</v>
      </c>
      <c r="AD3630" s="24" t="s">
        <v>102</v>
      </c>
      <c r="AE3630" s="24"/>
      <c r="AF3630" s="24"/>
      <c r="AG3630" s="24"/>
      <c r="AH3630" s="24"/>
      <c r="AI3630" s="24"/>
      <c r="AJ3630" s="24"/>
      <c r="AK3630" s="24"/>
      <c r="AL3630" s="24"/>
      <c r="AM3630" s="24"/>
      <c r="AN3630" s="24"/>
      <c r="AO3630" s="24"/>
      <c r="AP3630" s="24"/>
      <c r="AQ3630" s="24"/>
      <c r="AR3630" s="24"/>
      <c r="AS3630" s="89">
        <f t="shared" si="721"/>
        <v>14</v>
      </c>
      <c r="AT3630" s="24" t="s">
        <v>2537</v>
      </c>
    </row>
    <row r="3631" spans="1:46" x14ac:dyDescent="0.5">
      <c r="A3631" s="24" t="s">
        <v>14584</v>
      </c>
      <c r="B3631" s="24"/>
      <c r="C3631" s="24" t="s">
        <v>77</v>
      </c>
      <c r="D3631" s="24" t="s">
        <v>14585</v>
      </c>
      <c r="E3631" s="24" t="s">
        <v>14586</v>
      </c>
      <c r="F3631" s="77" t="str">
        <f t="shared" si="715"/>
        <v>SOUTHERN COUNTIES ROOFING CONTRACTORS LTD</v>
      </c>
      <c r="G3631" s="24" t="s">
        <v>9387</v>
      </c>
      <c r="H3631" s="24" t="s">
        <v>768</v>
      </c>
      <c r="I3631" s="24"/>
      <c r="J3631" s="24" t="s">
        <v>190</v>
      </c>
      <c r="K3631" s="24" t="s">
        <v>9208</v>
      </c>
      <c r="L3631" s="25">
        <v>45117</v>
      </c>
      <c r="M3631" s="25">
        <v>45535</v>
      </c>
      <c r="N3631" s="81">
        <f t="shared" si="724"/>
        <v>45535</v>
      </c>
      <c r="O3631" s="77" t="str">
        <f t="shared" ca="1" si="720"/>
        <v>Expired</v>
      </c>
      <c r="P3631" s="77" t="str" cm="1">
        <f t="array" aca="1" ref="P3631" ca="1">_xlfn.IFS((N3631-TODAY())&gt;=547,"06 Expires over 18 months",(N3631-TODAY())&gt;=365,"05 Expires in 18 months",(N3631-TODAY())&gt;=183,"04 Expires in 12 months",(N3631-TODAY())&gt;=92,"03 Expires in 6 months",(N3631-TODAY())&gt;=31,"02 Expires in 3 months",(N3631-TODAY())&gt;=0,"01 Expires in 30 days",(N3631-TODAY())&gt;=-31,"01 Expired last 30 days",(N3631-TODAY())&gt;=-92,"02 Expired last 3 months",(N3631-TODAY())&gt;=-183,"03 Expired last 6 months",(N3631-TODAY())&gt;=-365,"04 Expired last 12 months",(N3631-TODAY())&gt;=-547,"05 Expired last 18 months",TRUE,"06 Expired over 18 months")</f>
        <v>06 Expired over 18 months</v>
      </c>
      <c r="Q3631" s="65">
        <v>124305</v>
      </c>
      <c r="R3631" s="84">
        <f t="shared" si="723"/>
        <v>134663.75</v>
      </c>
      <c r="S3631" s="77" t="str" cm="1">
        <f t="array" ref="S3631">_xlfn.IFS(R3631&gt;5000000,"Gold",R3631&gt;=500000,"Silver",R3631&gt;30000,"Bronze",TRUE,"Transactional")</f>
        <v>Bronze</v>
      </c>
      <c r="T3631" s="24" t="s">
        <v>122</v>
      </c>
      <c r="U3631" s="101" t="s">
        <v>123</v>
      </c>
      <c r="V3631" s="101" t="s">
        <v>124</v>
      </c>
      <c r="W3631" s="77" t="str">
        <f t="shared" si="725"/>
        <v>No</v>
      </c>
      <c r="X3631" s="77" t="str">
        <f>IFERROR(_xlfn.XLOOKUP(J3631&amp;"||"&amp;K3631,'Mapping Ref.'!$J$2:$J$538,'Mapping Ref.'!$K$2:$K$538),"")</f>
        <v>Construction &amp; Estates</v>
      </c>
      <c r="Y3631" s="77" t="str" cm="1">
        <f t="array" ref="Y3631">_xlfn.IFS(R3631&gt;2000000,"For Publication",R3631&gt;100000,"PID",R3631&gt;30000,"RFQ",TRUE,"Transactional")</f>
        <v>PID</v>
      </c>
      <c r="Z3631" s="24"/>
      <c r="AA3631" s="32">
        <v>13.9333333333333</v>
      </c>
      <c r="AB3631" s="24">
        <v>0</v>
      </c>
      <c r="AC3631" s="25">
        <v>45455</v>
      </c>
      <c r="AD3631" s="24" t="s">
        <v>102</v>
      </c>
      <c r="AE3631" s="24"/>
      <c r="AF3631" s="24"/>
      <c r="AG3631" s="24"/>
      <c r="AH3631" s="24"/>
      <c r="AI3631" s="24"/>
      <c r="AJ3631" s="24"/>
      <c r="AK3631" s="24"/>
      <c r="AL3631" s="24"/>
      <c r="AM3631" s="24"/>
      <c r="AN3631" s="24"/>
      <c r="AO3631" s="24"/>
      <c r="AP3631" s="24"/>
      <c r="AQ3631" s="24"/>
      <c r="AR3631" s="24"/>
      <c r="AS3631" s="89">
        <f t="shared" si="721"/>
        <v>13</v>
      </c>
      <c r="AT3631" s="24" t="s">
        <v>9389</v>
      </c>
    </row>
    <row r="3632" spans="1:46" x14ac:dyDescent="0.5">
      <c r="A3632" s="24" t="s">
        <v>14587</v>
      </c>
      <c r="B3632" s="24"/>
      <c r="C3632" s="24" t="s">
        <v>77</v>
      </c>
      <c r="D3632" s="24" t="s">
        <v>14588</v>
      </c>
      <c r="E3632" s="24" t="s">
        <v>14589</v>
      </c>
      <c r="F3632" s="77" t="str">
        <f t="shared" si="715"/>
        <v>AUSTIN TURNER AND COMPANY</v>
      </c>
      <c r="G3632" s="24" t="s">
        <v>9518</v>
      </c>
      <c r="H3632" s="24" t="s">
        <v>768</v>
      </c>
      <c r="I3632" s="24"/>
      <c r="J3632" s="24" t="s">
        <v>190</v>
      </c>
      <c r="K3632" s="24" t="s">
        <v>9208</v>
      </c>
      <c r="L3632" s="25">
        <v>45121</v>
      </c>
      <c r="M3632" s="25">
        <v>45535</v>
      </c>
      <c r="N3632" s="81">
        <f t="shared" si="724"/>
        <v>45535</v>
      </c>
      <c r="O3632" s="77" t="str">
        <f t="shared" ca="1" si="720"/>
        <v>Expired</v>
      </c>
      <c r="P3632" s="77" t="str" cm="1">
        <f t="array" aca="1" ref="P3632" ca="1">_xlfn.IFS((N3632-TODAY())&gt;=547,"06 Expires over 18 months",(N3632-TODAY())&gt;=365,"05 Expires in 18 months",(N3632-TODAY())&gt;=183,"04 Expires in 12 months",(N3632-TODAY())&gt;=92,"03 Expires in 6 months",(N3632-TODAY())&gt;=31,"02 Expires in 3 months",(N3632-TODAY())&gt;=0,"01 Expires in 30 days",(N3632-TODAY())&gt;=-31,"01 Expired last 30 days",(N3632-TODAY())&gt;=-92,"02 Expired last 3 months",(N3632-TODAY())&gt;=-183,"03 Expired last 6 months",(N3632-TODAY())&gt;=-365,"04 Expired last 12 months",(N3632-TODAY())&gt;=-547,"05 Expired last 18 months",TRUE,"06 Expired over 18 months")</f>
        <v>06 Expired over 18 months</v>
      </c>
      <c r="Q3632" s="65">
        <v>122140</v>
      </c>
      <c r="R3632" s="84">
        <f t="shared" si="723"/>
        <v>132318.33333333334</v>
      </c>
      <c r="S3632" s="77" t="str" cm="1">
        <f t="array" ref="S3632">_xlfn.IFS(R3632&gt;5000000,"Gold",R3632&gt;=500000,"Silver",R3632&gt;30000,"Bronze",TRUE,"Transactional")</f>
        <v>Bronze</v>
      </c>
      <c r="T3632" s="24" t="s">
        <v>122</v>
      </c>
      <c r="U3632" s="101" t="s">
        <v>123</v>
      </c>
      <c r="V3632" s="101" t="s">
        <v>124</v>
      </c>
      <c r="W3632" s="77" t="str">
        <f t="shared" si="725"/>
        <v>No</v>
      </c>
      <c r="X3632" s="77" t="str">
        <f>IFERROR(_xlfn.XLOOKUP(J3632&amp;"||"&amp;K3632,'Mapping Ref.'!$J$2:$J$538,'Mapping Ref.'!$K$2:$K$538),"")</f>
        <v>Construction &amp; Estates</v>
      </c>
      <c r="Y3632" s="77" t="str" cm="1">
        <f t="array" ref="Y3632">_xlfn.IFS(R3632&gt;2000000,"For Publication",R3632&gt;100000,"PID",R3632&gt;30000,"RFQ",TRUE,"Transactional")</f>
        <v>PID</v>
      </c>
      <c r="Z3632" s="24"/>
      <c r="AA3632" s="32">
        <v>13.8</v>
      </c>
      <c r="AB3632" s="24">
        <v>0</v>
      </c>
      <c r="AC3632" s="25">
        <v>45455</v>
      </c>
      <c r="AD3632" s="24" t="s">
        <v>102</v>
      </c>
      <c r="AE3632" s="24"/>
      <c r="AF3632" s="24"/>
      <c r="AG3632" s="24"/>
      <c r="AH3632" s="24"/>
      <c r="AI3632" s="24"/>
      <c r="AJ3632" s="24"/>
      <c r="AK3632" s="24"/>
      <c r="AL3632" s="24"/>
      <c r="AM3632" s="24"/>
      <c r="AN3632" s="24"/>
      <c r="AO3632" s="24"/>
      <c r="AP3632" s="24"/>
      <c r="AQ3632" s="24"/>
      <c r="AR3632" s="24"/>
      <c r="AS3632" s="89">
        <f t="shared" si="721"/>
        <v>13</v>
      </c>
      <c r="AT3632" s="24" t="s">
        <v>9520</v>
      </c>
    </row>
    <row r="3633" spans="1:46" x14ac:dyDescent="0.5">
      <c r="A3633" s="24" t="s">
        <v>14590</v>
      </c>
      <c r="B3633" s="24"/>
      <c r="C3633" s="24" t="s">
        <v>77</v>
      </c>
      <c r="D3633" s="24" t="s">
        <v>469</v>
      </c>
      <c r="E3633" s="24" t="s">
        <v>14591</v>
      </c>
      <c r="F3633" s="77" t="str">
        <f t="shared" si="715"/>
        <v>SPORTS AND LEISURE MANAGEMENT LTD</v>
      </c>
      <c r="G3633" s="24" t="s">
        <v>471</v>
      </c>
      <c r="H3633" s="24" t="s">
        <v>461</v>
      </c>
      <c r="I3633" s="24"/>
      <c r="J3633" s="31" t="s">
        <v>321</v>
      </c>
      <c r="K3633" s="24" t="s">
        <v>360</v>
      </c>
      <c r="L3633" s="25">
        <v>42095</v>
      </c>
      <c r="M3633" s="25">
        <v>45169</v>
      </c>
      <c r="N3633" s="81">
        <f t="shared" si="724"/>
        <v>45900</v>
      </c>
      <c r="O3633" s="77" t="str">
        <f t="shared" ca="1" si="720"/>
        <v>Expired</v>
      </c>
      <c r="P3633" s="77" t="str" cm="1">
        <f t="array" aca="1" ref="P3633" ca="1">_xlfn.IFS((N3633-TODAY())&gt;=547,"06 Expires over 18 months",(N3633-TODAY())&gt;=365,"05 Expires in 18 months",(N3633-TODAY())&gt;=183,"04 Expires in 12 months",(N3633-TODAY())&gt;=92,"03 Expires in 6 months",(N3633-TODAY())&gt;=31,"02 Expires in 3 months",(N3633-TODAY())&gt;=0,"01 Expires in 30 days",(N3633-TODAY())&gt;=-31,"01 Expired last 30 days",(N3633-TODAY())&gt;=-92,"02 Expired last 3 months",(N3633-TODAY())&gt;=-183,"03 Expired last 6 months",(N3633-TODAY())&gt;=-365,"04 Expired last 12 months",(N3633-TODAY())&gt;=-547,"05 Expired last 18 months",TRUE,"06 Expired over 18 months")</f>
        <v>04 Expired last 12 months</v>
      </c>
      <c r="Q3633" s="65">
        <v>674577</v>
      </c>
      <c r="R3633" s="84">
        <f t="shared" si="723"/>
        <v>6970629</v>
      </c>
      <c r="S3633" s="77" t="str" cm="1">
        <f t="array" ref="S3633">_xlfn.IFS(R3633&gt;5000000,"Gold",R3633&gt;=500000,"Silver",R3633&gt;30000,"Bronze",TRUE,"Transactional")</f>
        <v>Gold</v>
      </c>
      <c r="T3633" s="24" t="s">
        <v>122</v>
      </c>
      <c r="U3633" s="101" t="s">
        <v>99</v>
      </c>
      <c r="V3633" s="101" t="s">
        <v>472</v>
      </c>
      <c r="W3633" s="77" t="str">
        <f t="shared" si="725"/>
        <v>Yes</v>
      </c>
      <c r="X3633" s="77" t="str">
        <f>IFERROR(_xlfn.XLOOKUP(J3633&amp;"||"&amp;K3633,'Mapping Ref.'!$J$2:$J$538,'Mapping Ref.'!$K$2:$K$538),"")</f>
        <v>Corporate</v>
      </c>
      <c r="Y3633" s="77" t="str" cm="1">
        <f t="array" ref="Y3633">_xlfn.IFS(R3633&gt;2000000,"For Publication",R3633&gt;100000,"PID",R3633&gt;30000,"RFQ",TRUE,"Transactional")</f>
        <v>For Publication</v>
      </c>
      <c r="Z3633" s="24"/>
      <c r="AA3633" s="32">
        <v>101</v>
      </c>
      <c r="AB3633" s="24">
        <v>24</v>
      </c>
      <c r="AC3633" s="25">
        <v>45455</v>
      </c>
      <c r="AD3633" s="24" t="s">
        <v>102</v>
      </c>
      <c r="AE3633" s="24"/>
      <c r="AF3633" s="24"/>
      <c r="AG3633" s="24"/>
      <c r="AH3633" s="24"/>
      <c r="AI3633" s="24"/>
      <c r="AJ3633" s="24"/>
      <c r="AK3633" s="24"/>
      <c r="AL3633" s="24"/>
      <c r="AM3633" s="24"/>
      <c r="AN3633" s="24"/>
      <c r="AO3633" s="24"/>
      <c r="AP3633" s="24"/>
      <c r="AQ3633" s="24"/>
      <c r="AR3633" s="24"/>
      <c r="AS3633" s="89">
        <f t="shared" si="721"/>
        <v>124</v>
      </c>
      <c r="AT3633" s="24" t="s">
        <v>475</v>
      </c>
    </row>
    <row r="3634" spans="1:46" x14ac:dyDescent="0.5">
      <c r="A3634" s="24" t="s">
        <v>14592</v>
      </c>
      <c r="B3634" s="24"/>
      <c r="C3634" s="24" t="s">
        <v>77</v>
      </c>
      <c r="D3634" s="24" t="s">
        <v>14593</v>
      </c>
      <c r="E3634" s="24" t="s">
        <v>14594</v>
      </c>
      <c r="F3634" s="77" t="str">
        <f t="shared" si="715"/>
        <v>CUTTLE CONSTRUCTION LTD</v>
      </c>
      <c r="G3634" s="24" t="s">
        <v>868</v>
      </c>
      <c r="H3634" s="24" t="s">
        <v>768</v>
      </c>
      <c r="I3634" s="24"/>
      <c r="J3634" s="24" t="s">
        <v>190</v>
      </c>
      <c r="K3634" s="24" t="s">
        <v>9208</v>
      </c>
      <c r="L3634" s="25">
        <v>45121</v>
      </c>
      <c r="M3634" s="25">
        <v>45535</v>
      </c>
      <c r="N3634" s="81">
        <f t="shared" si="724"/>
        <v>45535</v>
      </c>
      <c r="O3634" s="77" t="str">
        <f t="shared" ca="1" si="720"/>
        <v>Expired</v>
      </c>
      <c r="P3634" s="77" t="str" cm="1">
        <f t="array" aca="1" ref="P3634" ca="1">_xlfn.IFS((N3634-TODAY())&gt;=547,"06 Expires over 18 months",(N3634-TODAY())&gt;=365,"05 Expires in 18 months",(N3634-TODAY())&gt;=183,"04 Expires in 12 months",(N3634-TODAY())&gt;=92,"03 Expires in 6 months",(N3634-TODAY())&gt;=31,"02 Expires in 3 months",(N3634-TODAY())&gt;=0,"01 Expires in 30 days",(N3634-TODAY())&gt;=-31,"01 Expired last 30 days",(N3634-TODAY())&gt;=-92,"02 Expired last 3 months",(N3634-TODAY())&gt;=-183,"03 Expired last 6 months",(N3634-TODAY())&gt;=-365,"04 Expired last 12 months",(N3634-TODAY())&gt;=-547,"05 Expired last 18 months",TRUE,"06 Expired over 18 months")</f>
        <v>06 Expired over 18 months</v>
      </c>
      <c r="Q3634" s="65">
        <v>107108</v>
      </c>
      <c r="R3634" s="84">
        <f t="shared" si="723"/>
        <v>116033.66666666667</v>
      </c>
      <c r="S3634" s="77" t="str" cm="1">
        <f t="array" ref="S3634">_xlfn.IFS(R3634&gt;5000000,"Gold",R3634&gt;=500000,"Silver",R3634&gt;30000,"Bronze",TRUE,"Transactional")</f>
        <v>Bronze</v>
      </c>
      <c r="T3634" s="24" t="s">
        <v>122</v>
      </c>
      <c r="U3634" s="101" t="s">
        <v>123</v>
      </c>
      <c r="V3634" s="101" t="s">
        <v>124</v>
      </c>
      <c r="W3634" s="77" t="str">
        <f t="shared" si="725"/>
        <v>No</v>
      </c>
      <c r="X3634" s="77" t="str">
        <f>IFERROR(_xlfn.XLOOKUP(J3634&amp;"||"&amp;K3634,'Mapping Ref.'!$J$2:$J$538,'Mapping Ref.'!$K$2:$K$538),"")</f>
        <v>Construction &amp; Estates</v>
      </c>
      <c r="Y3634" s="77" t="str" cm="1">
        <f t="array" ref="Y3634">_xlfn.IFS(R3634&gt;2000000,"For Publication",R3634&gt;100000,"PID",R3634&gt;30000,"RFQ",TRUE,"Transactional")</f>
        <v>PID</v>
      </c>
      <c r="Z3634" s="24"/>
      <c r="AA3634" s="32">
        <v>13.8</v>
      </c>
      <c r="AB3634" s="24">
        <v>0</v>
      </c>
      <c r="AC3634" s="25">
        <v>45455</v>
      </c>
      <c r="AD3634" s="24" t="s">
        <v>102</v>
      </c>
      <c r="AE3634" s="24"/>
      <c r="AF3634" s="24"/>
      <c r="AG3634" s="24"/>
      <c r="AH3634" s="24"/>
      <c r="AI3634" s="24"/>
      <c r="AJ3634" s="24"/>
      <c r="AK3634" s="24"/>
      <c r="AL3634" s="24"/>
      <c r="AM3634" s="24"/>
      <c r="AN3634" s="24"/>
      <c r="AO3634" s="24"/>
      <c r="AP3634" s="24"/>
      <c r="AQ3634" s="24"/>
      <c r="AR3634" s="24"/>
      <c r="AS3634" s="89">
        <f t="shared" si="721"/>
        <v>13</v>
      </c>
      <c r="AT3634" s="24" t="s">
        <v>869</v>
      </c>
    </row>
    <row r="3635" spans="1:46" x14ac:dyDescent="0.5">
      <c r="A3635" s="24" t="s">
        <v>14595</v>
      </c>
      <c r="B3635" s="24"/>
      <c r="C3635" s="24" t="s">
        <v>77</v>
      </c>
      <c r="D3635" s="24" t="s">
        <v>14596</v>
      </c>
      <c r="E3635" s="24" t="s">
        <v>14597</v>
      </c>
      <c r="F3635" s="77" t="str">
        <f t="shared" si="715"/>
        <v>SDG Electrical &amp; Mechanical Limited</v>
      </c>
      <c r="G3635" s="24" t="s">
        <v>843</v>
      </c>
      <c r="H3635" s="24" t="s">
        <v>768</v>
      </c>
      <c r="I3635" s="24"/>
      <c r="J3635" s="24" t="s">
        <v>190</v>
      </c>
      <c r="K3635" s="24" t="s">
        <v>9208</v>
      </c>
      <c r="L3635" s="25">
        <v>45117</v>
      </c>
      <c r="M3635" s="25">
        <v>45535</v>
      </c>
      <c r="N3635" s="81">
        <f t="shared" si="724"/>
        <v>45535</v>
      </c>
      <c r="O3635" s="77" t="str">
        <f t="shared" ca="1" si="720"/>
        <v>Expired</v>
      </c>
      <c r="P3635" s="77" t="str" cm="1">
        <f t="array" aca="1" ref="P3635" ca="1">_xlfn.IFS((N3635-TODAY())&gt;=547,"06 Expires over 18 months",(N3635-TODAY())&gt;=365,"05 Expires in 18 months",(N3635-TODAY())&gt;=183,"04 Expires in 12 months",(N3635-TODAY())&gt;=92,"03 Expires in 6 months",(N3635-TODAY())&gt;=31,"02 Expires in 3 months",(N3635-TODAY())&gt;=0,"01 Expires in 30 days",(N3635-TODAY())&gt;=-31,"01 Expired last 30 days",(N3635-TODAY())&gt;=-92,"02 Expired last 3 months",(N3635-TODAY())&gt;=-183,"03 Expired last 6 months",(N3635-TODAY())&gt;=-365,"04 Expired last 12 months",(N3635-TODAY())&gt;=-547,"05 Expired last 18 months",TRUE,"06 Expired over 18 months")</f>
        <v>06 Expired over 18 months</v>
      </c>
      <c r="Q3635" s="65">
        <v>89575</v>
      </c>
      <c r="R3635" s="84">
        <f t="shared" si="723"/>
        <v>97039.583333333328</v>
      </c>
      <c r="S3635" s="77" t="str" cm="1">
        <f t="array" ref="S3635">_xlfn.IFS(R3635&gt;5000000,"Gold",R3635&gt;=500000,"Silver",R3635&gt;30000,"Bronze",TRUE,"Transactional")</f>
        <v>Bronze</v>
      </c>
      <c r="T3635" s="24" t="s">
        <v>122</v>
      </c>
      <c r="U3635" s="101" t="s">
        <v>123</v>
      </c>
      <c r="V3635" s="101" t="s">
        <v>124</v>
      </c>
      <c r="W3635" s="77" t="str">
        <f t="shared" si="725"/>
        <v>No</v>
      </c>
      <c r="X3635" s="77" t="str">
        <f>IFERROR(_xlfn.XLOOKUP(J3635&amp;"||"&amp;K3635,'Mapping Ref.'!$J$2:$J$538,'Mapping Ref.'!$K$2:$K$538),"")</f>
        <v>Construction &amp; Estates</v>
      </c>
      <c r="Y3635" s="77" t="str" cm="1">
        <f t="array" ref="Y3635">_xlfn.IFS(R3635&gt;2000000,"For Publication",R3635&gt;100000,"PID",R3635&gt;30000,"RFQ",TRUE,"Transactional")</f>
        <v>RFQ</v>
      </c>
      <c r="Z3635" s="24"/>
      <c r="AA3635" s="32">
        <v>13.9333333333333</v>
      </c>
      <c r="AB3635" s="24">
        <v>0</v>
      </c>
      <c r="AC3635" s="25">
        <v>45455</v>
      </c>
      <c r="AD3635" s="24" t="s">
        <v>102</v>
      </c>
      <c r="AE3635" s="24"/>
      <c r="AF3635" s="24"/>
      <c r="AG3635" s="24"/>
      <c r="AH3635" s="24"/>
      <c r="AI3635" s="24"/>
      <c r="AJ3635" s="24"/>
      <c r="AK3635" s="24"/>
      <c r="AL3635" s="24"/>
      <c r="AM3635" s="24"/>
      <c r="AN3635" s="24"/>
      <c r="AO3635" s="24"/>
      <c r="AP3635" s="24"/>
      <c r="AQ3635" s="24"/>
      <c r="AR3635" s="24"/>
      <c r="AS3635" s="89">
        <f t="shared" si="721"/>
        <v>13</v>
      </c>
      <c r="AT3635" s="24" t="s">
        <v>844</v>
      </c>
    </row>
    <row r="3636" spans="1:46" x14ac:dyDescent="0.5">
      <c r="A3636" s="24" t="s">
        <v>14598</v>
      </c>
      <c r="B3636" s="24"/>
      <c r="C3636" s="24" t="s">
        <v>77</v>
      </c>
      <c r="D3636" s="24" t="s">
        <v>14599</v>
      </c>
      <c r="E3636" s="24" t="s">
        <v>14600</v>
      </c>
      <c r="F3636" s="77" t="str">
        <f t="shared" si="715"/>
        <v>SOUTHERN COUNTIES ROOFING CONTRACTORS LTD</v>
      </c>
      <c r="G3636" s="24" t="s">
        <v>9387</v>
      </c>
      <c r="H3636" s="24" t="s">
        <v>768</v>
      </c>
      <c r="I3636" s="24"/>
      <c r="J3636" s="24" t="s">
        <v>190</v>
      </c>
      <c r="K3636" s="24" t="s">
        <v>9208</v>
      </c>
      <c r="L3636" s="25">
        <v>45117</v>
      </c>
      <c r="M3636" s="25">
        <v>45535</v>
      </c>
      <c r="N3636" s="81">
        <f t="shared" si="724"/>
        <v>45535</v>
      </c>
      <c r="O3636" s="77" t="str">
        <f t="shared" ca="1" si="720"/>
        <v>Expired</v>
      </c>
      <c r="P3636" s="77" t="str" cm="1">
        <f t="array" aca="1" ref="P3636" ca="1">_xlfn.IFS((N3636-TODAY())&gt;=547,"06 Expires over 18 months",(N3636-TODAY())&gt;=365,"05 Expires in 18 months",(N3636-TODAY())&gt;=183,"04 Expires in 12 months",(N3636-TODAY())&gt;=92,"03 Expires in 6 months",(N3636-TODAY())&gt;=31,"02 Expires in 3 months",(N3636-TODAY())&gt;=0,"01 Expires in 30 days",(N3636-TODAY())&gt;=-31,"01 Expired last 30 days",(N3636-TODAY())&gt;=-92,"02 Expired last 3 months",(N3636-TODAY())&gt;=-183,"03 Expired last 6 months",(N3636-TODAY())&gt;=-365,"04 Expired last 12 months",(N3636-TODAY())&gt;=-547,"05 Expired last 18 months",TRUE,"06 Expired over 18 months")</f>
        <v>06 Expired over 18 months</v>
      </c>
      <c r="Q3636" s="65">
        <v>76448</v>
      </c>
      <c r="R3636" s="84">
        <f t="shared" si="723"/>
        <v>82818.666666666672</v>
      </c>
      <c r="S3636" s="77" t="str" cm="1">
        <f t="array" ref="S3636">_xlfn.IFS(R3636&gt;5000000,"Gold",R3636&gt;=500000,"Silver",R3636&gt;30000,"Bronze",TRUE,"Transactional")</f>
        <v>Bronze</v>
      </c>
      <c r="T3636" s="24" t="s">
        <v>122</v>
      </c>
      <c r="U3636" s="101" t="s">
        <v>123</v>
      </c>
      <c r="V3636" s="101" t="s">
        <v>124</v>
      </c>
      <c r="W3636" s="77" t="str">
        <f t="shared" si="725"/>
        <v>No</v>
      </c>
      <c r="X3636" s="77" t="str">
        <f>IFERROR(_xlfn.XLOOKUP(J3636&amp;"||"&amp;K3636,'Mapping Ref.'!$J$2:$J$538,'Mapping Ref.'!$K$2:$K$538),"")</f>
        <v>Construction &amp; Estates</v>
      </c>
      <c r="Y3636" s="77" t="str" cm="1">
        <f t="array" ref="Y3636">_xlfn.IFS(R3636&gt;2000000,"For Publication",R3636&gt;100000,"PID",R3636&gt;30000,"RFQ",TRUE,"Transactional")</f>
        <v>RFQ</v>
      </c>
      <c r="Z3636" s="24"/>
      <c r="AA3636" s="32">
        <v>13.9333333333333</v>
      </c>
      <c r="AB3636" s="24">
        <v>0</v>
      </c>
      <c r="AC3636" s="25">
        <v>45455</v>
      </c>
      <c r="AD3636" s="24" t="s">
        <v>102</v>
      </c>
      <c r="AE3636" s="24"/>
      <c r="AF3636" s="24"/>
      <c r="AG3636" s="24"/>
      <c r="AH3636" s="24"/>
      <c r="AI3636" s="24"/>
      <c r="AJ3636" s="24"/>
      <c r="AK3636" s="24"/>
      <c r="AL3636" s="24"/>
      <c r="AM3636" s="24"/>
      <c r="AN3636" s="24"/>
      <c r="AO3636" s="24"/>
      <c r="AP3636" s="24"/>
      <c r="AQ3636" s="24"/>
      <c r="AR3636" s="24"/>
      <c r="AS3636" s="89">
        <f t="shared" si="721"/>
        <v>13</v>
      </c>
      <c r="AT3636" s="24" t="s">
        <v>9389</v>
      </c>
    </row>
    <row r="3637" spans="1:46" x14ac:dyDescent="0.5">
      <c r="A3637" s="24" t="s">
        <v>14601</v>
      </c>
      <c r="B3637" s="24"/>
      <c r="C3637" s="24" t="s">
        <v>77</v>
      </c>
      <c r="D3637" s="24" t="s">
        <v>14602</v>
      </c>
      <c r="E3637" s="24" t="s">
        <v>14603</v>
      </c>
      <c r="F3637" s="77" t="str">
        <f t="shared" si="715"/>
        <v>B-A-R ELECTRICAL &amp; MECHANICAL SERVICES LTD</v>
      </c>
      <c r="G3637" s="24" t="s">
        <v>14583</v>
      </c>
      <c r="H3637" s="24" t="s">
        <v>768</v>
      </c>
      <c r="I3637" s="24"/>
      <c r="J3637" s="24" t="s">
        <v>190</v>
      </c>
      <c r="K3637" s="24" t="s">
        <v>9208</v>
      </c>
      <c r="L3637" s="25">
        <v>45058</v>
      </c>
      <c r="M3637" s="25">
        <v>45486</v>
      </c>
      <c r="N3637" s="81">
        <f t="shared" si="724"/>
        <v>45486</v>
      </c>
      <c r="O3637" s="77" t="str">
        <f t="shared" ca="1" si="720"/>
        <v>Expired</v>
      </c>
      <c r="P3637" s="77" t="str" cm="1">
        <f t="array" aca="1" ref="P3637" ca="1">_xlfn.IFS((N3637-TODAY())&gt;=547,"06 Expires over 18 months",(N3637-TODAY())&gt;=365,"05 Expires in 18 months",(N3637-TODAY())&gt;=183,"04 Expires in 12 months",(N3637-TODAY())&gt;=92,"03 Expires in 6 months",(N3637-TODAY())&gt;=31,"02 Expires in 3 months",(N3637-TODAY())&gt;=0,"01 Expires in 30 days",(N3637-TODAY())&gt;=-31,"01 Expired last 30 days",(N3637-TODAY())&gt;=-92,"02 Expired last 3 months",(N3637-TODAY())&gt;=-183,"03 Expired last 6 months",(N3637-TODAY())&gt;=-365,"04 Expired last 12 months",(N3637-TODAY())&gt;=-547,"05 Expired last 18 months",TRUE,"06 Expired over 18 months")</f>
        <v>06 Expired over 18 months</v>
      </c>
      <c r="Q3637" s="65">
        <v>73660</v>
      </c>
      <c r="R3637" s="84">
        <f t="shared" si="723"/>
        <v>85936.666666666672</v>
      </c>
      <c r="S3637" s="77" t="str" cm="1">
        <f t="array" ref="S3637">_xlfn.IFS(R3637&gt;5000000,"Gold",R3637&gt;=500000,"Silver",R3637&gt;30000,"Bronze",TRUE,"Transactional")</f>
        <v>Bronze</v>
      </c>
      <c r="T3637" s="24" t="s">
        <v>122</v>
      </c>
      <c r="U3637" s="101" t="s">
        <v>123</v>
      </c>
      <c r="V3637" s="101" t="s">
        <v>124</v>
      </c>
      <c r="W3637" s="77" t="str">
        <f t="shared" si="725"/>
        <v>No</v>
      </c>
      <c r="X3637" s="77" t="str">
        <f>IFERROR(_xlfn.XLOOKUP(J3637&amp;"||"&amp;K3637,'Mapping Ref.'!$J$2:$J$538,'Mapping Ref.'!$K$2:$K$538),"")</f>
        <v>Construction &amp; Estates</v>
      </c>
      <c r="Y3637" s="77" t="str" cm="1">
        <f t="array" ref="Y3637">_xlfn.IFS(R3637&gt;2000000,"For Publication",R3637&gt;100000,"PID",R3637&gt;30000,"RFQ",TRUE,"Transactional")</f>
        <v>RFQ</v>
      </c>
      <c r="Z3637" s="24"/>
      <c r="AA3637" s="32">
        <v>14.266666666666699</v>
      </c>
      <c r="AB3637" s="24">
        <v>0</v>
      </c>
      <c r="AC3637" s="25">
        <v>45455</v>
      </c>
      <c r="AD3637" s="24" t="s">
        <v>102</v>
      </c>
      <c r="AE3637" s="24"/>
      <c r="AF3637" s="24"/>
      <c r="AG3637" s="24"/>
      <c r="AH3637" s="24"/>
      <c r="AI3637" s="24"/>
      <c r="AJ3637" s="24"/>
      <c r="AK3637" s="24"/>
      <c r="AL3637" s="24"/>
      <c r="AM3637" s="24"/>
      <c r="AN3637" s="24"/>
      <c r="AO3637" s="24"/>
      <c r="AP3637" s="24"/>
      <c r="AQ3637" s="24"/>
      <c r="AR3637" s="24"/>
      <c r="AS3637" s="89">
        <f t="shared" si="721"/>
        <v>14</v>
      </c>
      <c r="AT3637" s="24" t="s">
        <v>2537</v>
      </c>
    </row>
    <row r="3638" spans="1:46" x14ac:dyDescent="0.5">
      <c r="A3638" s="24" t="s">
        <v>14604</v>
      </c>
      <c r="B3638" s="24"/>
      <c r="C3638" s="24" t="s">
        <v>77</v>
      </c>
      <c r="D3638" s="24" t="s">
        <v>14605</v>
      </c>
      <c r="E3638" s="24" t="s">
        <v>14606</v>
      </c>
      <c r="F3638" s="77" t="str">
        <f t="shared" si="715"/>
        <v>FOCUS DGI LTD</v>
      </c>
      <c r="G3638" s="24" t="s">
        <v>7606</v>
      </c>
      <c r="H3638" s="24" t="s">
        <v>768</v>
      </c>
      <c r="I3638" s="24"/>
      <c r="J3638" s="24" t="s">
        <v>190</v>
      </c>
      <c r="K3638" s="24" t="s">
        <v>9208</v>
      </c>
      <c r="L3638" s="25">
        <v>45082</v>
      </c>
      <c r="M3638" s="25">
        <v>45535</v>
      </c>
      <c r="N3638" s="81">
        <f t="shared" si="724"/>
        <v>45535</v>
      </c>
      <c r="O3638" s="77" t="str">
        <f t="shared" ca="1" si="720"/>
        <v>Expired</v>
      </c>
      <c r="P3638" s="77" t="str" cm="1">
        <f t="array" aca="1" ref="P3638" ca="1">_xlfn.IFS((N3638-TODAY())&gt;=547,"06 Expires over 18 months",(N3638-TODAY())&gt;=365,"05 Expires in 18 months",(N3638-TODAY())&gt;=183,"04 Expires in 12 months",(N3638-TODAY())&gt;=92,"03 Expires in 6 months",(N3638-TODAY())&gt;=31,"02 Expires in 3 months",(N3638-TODAY())&gt;=0,"01 Expires in 30 days",(N3638-TODAY())&gt;=-31,"01 Expired last 30 days",(N3638-TODAY())&gt;=-92,"02 Expired last 3 months",(N3638-TODAY())&gt;=-183,"03 Expired last 6 months",(N3638-TODAY())&gt;=-365,"04 Expired last 12 months",(N3638-TODAY())&gt;=-547,"05 Expired last 18 months",TRUE,"06 Expired over 18 months")</f>
        <v>06 Expired over 18 months</v>
      </c>
      <c r="Q3638" s="65">
        <v>50930</v>
      </c>
      <c r="R3638" s="84">
        <f t="shared" si="723"/>
        <v>59418.333333333336</v>
      </c>
      <c r="S3638" s="77" t="str" cm="1">
        <f t="array" ref="S3638">_xlfn.IFS(R3638&gt;5000000,"Gold",R3638&gt;=500000,"Silver",R3638&gt;30000,"Bronze",TRUE,"Transactional")</f>
        <v>Bronze</v>
      </c>
      <c r="T3638" s="24" t="s">
        <v>122</v>
      </c>
      <c r="U3638" s="101" t="s">
        <v>123</v>
      </c>
      <c r="V3638" s="101" t="s">
        <v>338</v>
      </c>
      <c r="W3638" s="77" t="str">
        <f t="shared" si="725"/>
        <v>No</v>
      </c>
      <c r="X3638" s="77" t="str">
        <f>IFERROR(_xlfn.XLOOKUP(J3638&amp;"||"&amp;K3638,'Mapping Ref.'!$J$2:$J$538,'Mapping Ref.'!$K$2:$K$538),"")</f>
        <v>Construction &amp; Estates</v>
      </c>
      <c r="Y3638" s="77" t="str" cm="1">
        <f t="array" ref="Y3638">_xlfn.IFS(R3638&gt;2000000,"For Publication",R3638&gt;100000,"PID",R3638&gt;30000,"RFQ",TRUE,"Transactional")</f>
        <v>RFQ</v>
      </c>
      <c r="Z3638" s="24"/>
      <c r="AA3638" s="32">
        <v>15.1</v>
      </c>
      <c r="AB3638" s="24">
        <v>0</v>
      </c>
      <c r="AC3638" s="25">
        <v>45455</v>
      </c>
      <c r="AD3638" s="24" t="s">
        <v>102</v>
      </c>
      <c r="AE3638" s="24"/>
      <c r="AF3638" s="24"/>
      <c r="AG3638" s="24"/>
      <c r="AH3638" s="24"/>
      <c r="AI3638" s="24"/>
      <c r="AJ3638" s="24"/>
      <c r="AK3638" s="24"/>
      <c r="AL3638" s="24"/>
      <c r="AM3638" s="24"/>
      <c r="AN3638" s="24"/>
      <c r="AO3638" s="24"/>
      <c r="AP3638" s="24"/>
      <c r="AQ3638" s="24"/>
      <c r="AR3638" s="24"/>
      <c r="AS3638" s="89">
        <f t="shared" si="721"/>
        <v>14</v>
      </c>
      <c r="AT3638" s="24" t="s">
        <v>7607</v>
      </c>
    </row>
    <row r="3639" spans="1:46" x14ac:dyDescent="0.5">
      <c r="A3639" s="24" t="s">
        <v>14607</v>
      </c>
      <c r="B3639" s="24"/>
      <c r="C3639" s="24" t="s">
        <v>77</v>
      </c>
      <c r="D3639" s="24" t="s">
        <v>14608</v>
      </c>
      <c r="E3639" s="24" t="s">
        <v>14609</v>
      </c>
      <c r="F3639" s="77" t="str">
        <f t="shared" si="715"/>
        <v>CUTTLE CONSTRUCTION LTD</v>
      </c>
      <c r="G3639" s="24" t="s">
        <v>868</v>
      </c>
      <c r="H3639" s="24" t="s">
        <v>768</v>
      </c>
      <c r="I3639" s="24"/>
      <c r="J3639" s="24" t="s">
        <v>190</v>
      </c>
      <c r="K3639" s="24" t="s">
        <v>9208</v>
      </c>
      <c r="L3639" s="25">
        <v>45100</v>
      </c>
      <c r="M3639" s="25">
        <v>45535</v>
      </c>
      <c r="N3639" s="81">
        <f t="shared" si="724"/>
        <v>45535</v>
      </c>
      <c r="O3639" s="77" t="str">
        <f t="shared" ca="1" si="720"/>
        <v>Expired</v>
      </c>
      <c r="P3639" s="77" t="str" cm="1">
        <f t="array" aca="1" ref="P3639" ca="1">_xlfn.IFS((N3639-TODAY())&gt;=547,"06 Expires over 18 months",(N3639-TODAY())&gt;=365,"05 Expires in 18 months",(N3639-TODAY())&gt;=183,"04 Expires in 12 months",(N3639-TODAY())&gt;=92,"03 Expires in 6 months",(N3639-TODAY())&gt;=31,"02 Expires in 3 months",(N3639-TODAY())&gt;=0,"01 Expires in 30 days",(N3639-TODAY())&gt;=-31,"01 Expired last 30 days",(N3639-TODAY())&gt;=-92,"02 Expired last 3 months",(N3639-TODAY())&gt;=-183,"03 Expired last 6 months",(N3639-TODAY())&gt;=-365,"04 Expired last 12 months",(N3639-TODAY())&gt;=-547,"05 Expired last 18 months",TRUE,"06 Expired over 18 months")</f>
        <v>06 Expired over 18 months</v>
      </c>
      <c r="Q3639" s="65">
        <v>41595</v>
      </c>
      <c r="R3639" s="84">
        <f t="shared" si="723"/>
        <v>48527.5</v>
      </c>
      <c r="S3639" s="77" t="str" cm="1">
        <f t="array" ref="S3639">_xlfn.IFS(R3639&gt;5000000,"Gold",R3639&gt;=500000,"Silver",R3639&gt;30000,"Bronze",TRUE,"Transactional")</f>
        <v>Bronze</v>
      </c>
      <c r="T3639" s="24" t="s">
        <v>122</v>
      </c>
      <c r="U3639" s="101" t="s">
        <v>123</v>
      </c>
      <c r="V3639" s="101" t="s">
        <v>124</v>
      </c>
      <c r="W3639" s="77" t="str">
        <f t="shared" si="725"/>
        <v>No</v>
      </c>
      <c r="X3639" s="77" t="str">
        <f>IFERROR(_xlfn.XLOOKUP(J3639&amp;"||"&amp;K3639,'Mapping Ref.'!$J$2:$J$538,'Mapping Ref.'!$K$2:$K$538),"")</f>
        <v>Construction &amp; Estates</v>
      </c>
      <c r="Y3639" s="77" t="str" cm="1">
        <f t="array" ref="Y3639">_xlfn.IFS(R3639&gt;2000000,"For Publication",R3639&gt;100000,"PID",R3639&gt;30000,"RFQ",TRUE,"Transactional")</f>
        <v>RFQ</v>
      </c>
      <c r="Z3639" s="24"/>
      <c r="AA3639" s="32">
        <v>14.5</v>
      </c>
      <c r="AB3639" s="24">
        <v>0</v>
      </c>
      <c r="AC3639" s="25">
        <v>45455</v>
      </c>
      <c r="AD3639" s="24" t="s">
        <v>102</v>
      </c>
      <c r="AE3639" s="24"/>
      <c r="AF3639" s="24"/>
      <c r="AG3639" s="24"/>
      <c r="AH3639" s="24"/>
      <c r="AI3639" s="24"/>
      <c r="AJ3639" s="24"/>
      <c r="AK3639" s="24"/>
      <c r="AL3639" s="24"/>
      <c r="AM3639" s="24"/>
      <c r="AN3639" s="24"/>
      <c r="AO3639" s="24"/>
      <c r="AP3639" s="24"/>
      <c r="AQ3639" s="24"/>
      <c r="AR3639" s="24"/>
      <c r="AS3639" s="89">
        <f t="shared" si="721"/>
        <v>14</v>
      </c>
      <c r="AT3639" s="24" t="s">
        <v>869</v>
      </c>
    </row>
    <row r="3640" spans="1:46" x14ac:dyDescent="0.5">
      <c r="A3640" s="24" t="s">
        <v>14610</v>
      </c>
      <c r="B3640" s="24"/>
      <c r="C3640" s="24" t="s">
        <v>77</v>
      </c>
      <c r="D3640" s="24" t="s">
        <v>14611</v>
      </c>
      <c r="E3640" s="24" t="s">
        <v>14612</v>
      </c>
      <c r="F3640" s="77" t="str">
        <f t="shared" si="715"/>
        <v>CUTTLE CONSTRUCTION LTD</v>
      </c>
      <c r="G3640" s="24" t="s">
        <v>868</v>
      </c>
      <c r="H3640" s="24" t="s">
        <v>768</v>
      </c>
      <c r="I3640" s="24"/>
      <c r="J3640" s="24" t="s">
        <v>190</v>
      </c>
      <c r="K3640" s="24" t="s">
        <v>9208</v>
      </c>
      <c r="L3640" s="25">
        <v>45117</v>
      </c>
      <c r="M3640" s="25">
        <v>45535</v>
      </c>
      <c r="N3640" s="81">
        <f t="shared" si="724"/>
        <v>45535</v>
      </c>
      <c r="O3640" s="77" t="str">
        <f t="shared" ca="1" si="720"/>
        <v>Expired</v>
      </c>
      <c r="P3640" s="77" t="str" cm="1">
        <f t="array" aca="1" ref="P3640" ca="1">_xlfn.IFS((N3640-TODAY())&gt;=547,"06 Expires over 18 months",(N3640-TODAY())&gt;=365,"05 Expires in 18 months",(N3640-TODAY())&gt;=183,"04 Expires in 12 months",(N3640-TODAY())&gt;=92,"03 Expires in 6 months",(N3640-TODAY())&gt;=31,"02 Expires in 3 months",(N3640-TODAY())&gt;=0,"01 Expires in 30 days",(N3640-TODAY())&gt;=-31,"01 Expired last 30 days",(N3640-TODAY())&gt;=-92,"02 Expired last 3 months",(N3640-TODAY())&gt;=-183,"03 Expired last 6 months",(N3640-TODAY())&gt;=-365,"04 Expired last 12 months",(N3640-TODAY())&gt;=-547,"05 Expired last 18 months",TRUE,"06 Expired over 18 months")</f>
        <v>06 Expired over 18 months</v>
      </c>
      <c r="Q3640" s="65">
        <v>29056</v>
      </c>
      <c r="R3640" s="84">
        <f t="shared" si="723"/>
        <v>31477.333333333332</v>
      </c>
      <c r="S3640" s="77" t="str" cm="1">
        <f t="array" ref="S3640">_xlfn.IFS(R3640&gt;5000000,"Gold",R3640&gt;=500000,"Silver",R3640&gt;30000,"Bronze",TRUE,"Transactional")</f>
        <v>Bronze</v>
      </c>
      <c r="T3640" s="24" t="s">
        <v>122</v>
      </c>
      <c r="U3640" s="101" t="s">
        <v>123</v>
      </c>
      <c r="V3640" s="101" t="s">
        <v>124</v>
      </c>
      <c r="W3640" s="77" t="str">
        <f t="shared" si="725"/>
        <v>No</v>
      </c>
      <c r="X3640" s="77" t="str">
        <f>IFERROR(_xlfn.XLOOKUP(J3640&amp;"||"&amp;K3640,'Mapping Ref.'!$J$2:$J$538,'Mapping Ref.'!$K$2:$K$538),"")</f>
        <v>Construction &amp; Estates</v>
      </c>
      <c r="Y3640" s="77" t="str" cm="1">
        <f t="array" ref="Y3640">_xlfn.IFS(R3640&gt;2000000,"For Publication",R3640&gt;100000,"PID",R3640&gt;30000,"RFQ",TRUE,"Transactional")</f>
        <v>RFQ</v>
      </c>
      <c r="Z3640" s="24"/>
      <c r="AA3640" s="32">
        <v>13.9333333333333</v>
      </c>
      <c r="AB3640" s="24">
        <v>0</v>
      </c>
      <c r="AC3640" s="25">
        <v>45455</v>
      </c>
      <c r="AD3640" s="24" t="s">
        <v>102</v>
      </c>
      <c r="AE3640" s="24"/>
      <c r="AF3640" s="24"/>
      <c r="AG3640" s="24"/>
      <c r="AH3640" s="24"/>
      <c r="AI3640" s="24"/>
      <c r="AJ3640" s="24"/>
      <c r="AK3640" s="24"/>
      <c r="AL3640" s="24"/>
      <c r="AM3640" s="24"/>
      <c r="AN3640" s="24"/>
      <c r="AO3640" s="24"/>
      <c r="AP3640" s="24"/>
      <c r="AQ3640" s="24"/>
      <c r="AR3640" s="24"/>
      <c r="AS3640" s="89">
        <f t="shared" si="721"/>
        <v>13</v>
      </c>
      <c r="AT3640" s="24" t="s">
        <v>869</v>
      </c>
    </row>
    <row r="3641" spans="1:46" x14ac:dyDescent="0.5">
      <c r="A3641" s="24" t="s">
        <v>14613</v>
      </c>
      <c r="B3641" s="24"/>
      <c r="C3641" s="24" t="s">
        <v>77</v>
      </c>
      <c r="D3641" s="24" t="s">
        <v>14614</v>
      </c>
      <c r="E3641" s="24" t="s">
        <v>14615</v>
      </c>
      <c r="F3641" s="77" t="str">
        <f t="shared" si="715"/>
        <v>ASSET PLUS ENERGY PERFORMANCE LTD</v>
      </c>
      <c r="G3641" s="24" t="s">
        <v>4978</v>
      </c>
      <c r="H3641" s="24" t="s">
        <v>768</v>
      </c>
      <c r="I3641" s="24"/>
      <c r="J3641" s="24" t="s">
        <v>190</v>
      </c>
      <c r="K3641" s="24" t="s">
        <v>9208</v>
      </c>
      <c r="L3641" s="25">
        <v>44503</v>
      </c>
      <c r="M3641" s="25">
        <v>45595</v>
      </c>
      <c r="N3641" s="81">
        <f t="shared" si="724"/>
        <v>45595</v>
      </c>
      <c r="O3641" s="77" t="str">
        <f t="shared" ref="O3641:O3672" ca="1" si="726">IF(N3641&lt;TODAY(),"Expired","Live")</f>
        <v>Expired</v>
      </c>
      <c r="P3641" s="77" t="str" cm="1">
        <f t="array" aca="1" ref="P3641" ca="1">_xlfn.IFS((N3641-TODAY())&gt;=547,"06 Expires over 18 months",(N3641-TODAY())&gt;=365,"05 Expires in 18 months",(N3641-TODAY())&gt;=183,"04 Expires in 12 months",(N3641-TODAY())&gt;=92,"03 Expires in 6 months",(N3641-TODAY())&gt;=31,"02 Expires in 3 months",(N3641-TODAY())&gt;=0,"01 Expires in 30 days",(N3641-TODAY())&gt;=-31,"01 Expired last 30 days",(N3641-TODAY())&gt;=-92,"02 Expired last 3 months",(N3641-TODAY())&gt;=-183,"03 Expired last 6 months",(N3641-TODAY())&gt;=-365,"04 Expired last 12 months",(N3641-TODAY())&gt;=-547,"05 Expired last 18 months",TRUE,"06 Expired over 18 months")</f>
        <v>06 Expired over 18 months</v>
      </c>
      <c r="Q3641" s="104"/>
      <c r="R3641" s="84">
        <v>0</v>
      </c>
      <c r="S3641" s="77" t="str" cm="1">
        <f t="array" ref="S3641">_xlfn.IFS(R3641&gt;5000000,"Gold",R3641&gt;=500000,"Silver",R3641&gt;30000,"Bronze",TRUE,"Transactional")</f>
        <v>Transactional</v>
      </c>
      <c r="T3641" s="24" t="s">
        <v>122</v>
      </c>
      <c r="U3641" s="101" t="s">
        <v>123</v>
      </c>
      <c r="V3641" s="101" t="s">
        <v>338</v>
      </c>
      <c r="W3641" s="77" t="str">
        <f t="shared" si="725"/>
        <v>No</v>
      </c>
      <c r="X3641" s="77" t="str">
        <f>IFERROR(_xlfn.XLOOKUP(J3641&amp;"||"&amp;K3641,'Mapping Ref.'!$J$2:$J$538,'Mapping Ref.'!$K$2:$K$538),"")</f>
        <v>Construction &amp; Estates</v>
      </c>
      <c r="Y3641" s="77" t="str" cm="1">
        <f t="array" ref="Y3641">_xlfn.IFS(R3641&gt;2000000,"For Publication",R3641&gt;100000,"PID",R3641&gt;30000,"RFQ",TRUE,"Transactional")</f>
        <v>Transactional</v>
      </c>
      <c r="Z3641" s="24"/>
      <c r="AA3641" s="32">
        <v>36.4</v>
      </c>
      <c r="AB3641" s="24">
        <v>0</v>
      </c>
      <c r="AC3641" s="25">
        <v>45455</v>
      </c>
      <c r="AD3641" s="24" t="s">
        <v>102</v>
      </c>
      <c r="AE3641" s="24"/>
      <c r="AF3641" s="24"/>
      <c r="AG3641" s="24"/>
      <c r="AH3641" s="24"/>
      <c r="AI3641" s="24"/>
      <c r="AJ3641" s="24"/>
      <c r="AK3641" s="24"/>
      <c r="AL3641" s="24"/>
      <c r="AM3641" s="24"/>
      <c r="AN3641" s="24"/>
      <c r="AO3641" s="24"/>
      <c r="AP3641" s="24"/>
      <c r="AQ3641" s="24"/>
      <c r="AR3641" s="24"/>
      <c r="AS3641" s="89">
        <f t="shared" ref="AS3641:AS3672" si="727">DATEDIF(L3641,N3641,"m")</f>
        <v>35</v>
      </c>
      <c r="AT3641" s="24" t="s">
        <v>4979</v>
      </c>
    </row>
    <row r="3642" spans="1:46" x14ac:dyDescent="0.5">
      <c r="A3642" s="24" t="s">
        <v>14616</v>
      </c>
      <c r="B3642" s="24"/>
      <c r="C3642" s="24" t="s">
        <v>77</v>
      </c>
      <c r="D3642" s="24" t="s">
        <v>14617</v>
      </c>
      <c r="E3642" s="24" t="s">
        <v>14618</v>
      </c>
      <c r="F3642" s="77" t="str">
        <f t="shared" si="715"/>
        <v>ASSET PLUS ENERGY PERFORMANCE LTD</v>
      </c>
      <c r="G3642" s="24" t="s">
        <v>4978</v>
      </c>
      <c r="H3642" s="24" t="s">
        <v>768</v>
      </c>
      <c r="I3642" s="24"/>
      <c r="J3642" s="24" t="s">
        <v>190</v>
      </c>
      <c r="K3642" s="24" t="s">
        <v>9208</v>
      </c>
      <c r="L3642" s="25">
        <v>44503</v>
      </c>
      <c r="M3642" s="25">
        <v>45595</v>
      </c>
      <c r="N3642" s="81">
        <f t="shared" si="724"/>
        <v>45595</v>
      </c>
      <c r="O3642" s="77" t="str">
        <f t="shared" ca="1" si="726"/>
        <v>Expired</v>
      </c>
      <c r="P3642" s="77" t="str" cm="1">
        <f t="array" aca="1" ref="P3642" ca="1">_xlfn.IFS((N3642-TODAY())&gt;=547,"06 Expires over 18 months",(N3642-TODAY())&gt;=365,"05 Expires in 18 months",(N3642-TODAY())&gt;=183,"04 Expires in 12 months",(N3642-TODAY())&gt;=92,"03 Expires in 6 months",(N3642-TODAY())&gt;=31,"02 Expires in 3 months",(N3642-TODAY())&gt;=0,"01 Expires in 30 days",(N3642-TODAY())&gt;=-31,"01 Expired last 30 days",(N3642-TODAY())&gt;=-92,"02 Expired last 3 months",(N3642-TODAY())&gt;=-183,"03 Expired last 6 months",(N3642-TODAY())&gt;=-365,"04 Expired last 12 months",(N3642-TODAY())&gt;=-547,"05 Expired last 18 months",TRUE,"06 Expired over 18 months")</f>
        <v>06 Expired over 18 months</v>
      </c>
      <c r="Q3642" s="104"/>
      <c r="R3642" s="84">
        <v>0</v>
      </c>
      <c r="S3642" s="77" t="str" cm="1">
        <f t="array" ref="S3642">_xlfn.IFS(R3642&gt;5000000,"Gold",R3642&gt;=500000,"Silver",R3642&gt;30000,"Bronze",TRUE,"Transactional")</f>
        <v>Transactional</v>
      </c>
      <c r="T3642" s="24" t="s">
        <v>122</v>
      </c>
      <c r="U3642" s="101" t="s">
        <v>445</v>
      </c>
      <c r="V3642" s="101" t="s">
        <v>446</v>
      </c>
      <c r="W3642" s="77" t="str">
        <f t="shared" si="725"/>
        <v>No</v>
      </c>
      <c r="X3642" s="77" t="str">
        <f>IFERROR(_xlfn.XLOOKUP(J3642&amp;"||"&amp;K3642,'Mapping Ref.'!$J$2:$J$538,'Mapping Ref.'!$K$2:$K$538),"")</f>
        <v>Construction &amp; Estates</v>
      </c>
      <c r="Y3642" s="77" t="str" cm="1">
        <f t="array" ref="Y3642">_xlfn.IFS(R3642&gt;2000000,"For Publication",R3642&gt;100000,"PID",R3642&gt;30000,"RFQ",TRUE,"Transactional")</f>
        <v>Transactional</v>
      </c>
      <c r="Z3642" s="24"/>
      <c r="AA3642" s="32">
        <v>36.4</v>
      </c>
      <c r="AB3642" s="24">
        <v>0</v>
      </c>
      <c r="AC3642" s="25">
        <v>45455</v>
      </c>
      <c r="AD3642" s="24" t="s">
        <v>102</v>
      </c>
      <c r="AE3642" s="24"/>
      <c r="AF3642" s="24"/>
      <c r="AG3642" s="24"/>
      <c r="AH3642" s="24"/>
      <c r="AI3642" s="24"/>
      <c r="AJ3642" s="24"/>
      <c r="AK3642" s="24"/>
      <c r="AL3642" s="24"/>
      <c r="AM3642" s="24"/>
      <c r="AN3642" s="24"/>
      <c r="AO3642" s="24"/>
      <c r="AP3642" s="24"/>
      <c r="AQ3642" s="24"/>
      <c r="AR3642" s="24"/>
      <c r="AS3642" s="89">
        <f t="shared" si="727"/>
        <v>35</v>
      </c>
      <c r="AT3642" s="24" t="s">
        <v>4979</v>
      </c>
    </row>
    <row r="3643" spans="1:46" x14ac:dyDescent="0.5">
      <c r="A3643" s="24" t="s">
        <v>14619</v>
      </c>
      <c r="B3643" s="24"/>
      <c r="C3643" s="24" t="s">
        <v>77</v>
      </c>
      <c r="D3643" s="24" t="s">
        <v>14620</v>
      </c>
      <c r="E3643" s="24" t="s">
        <v>14615</v>
      </c>
      <c r="F3643" s="77" t="str">
        <f t="shared" si="715"/>
        <v>ASSET PLUS ENERGY PERFORMANCE LTD</v>
      </c>
      <c r="G3643" s="24" t="s">
        <v>4978</v>
      </c>
      <c r="H3643" s="24" t="s">
        <v>768</v>
      </c>
      <c r="I3643" s="24"/>
      <c r="J3643" s="24" t="s">
        <v>190</v>
      </c>
      <c r="K3643" s="24" t="s">
        <v>9208</v>
      </c>
      <c r="L3643" s="25">
        <v>44503</v>
      </c>
      <c r="M3643" s="25">
        <v>45595</v>
      </c>
      <c r="N3643" s="81">
        <f t="shared" si="724"/>
        <v>45595</v>
      </c>
      <c r="O3643" s="77" t="str">
        <f t="shared" ca="1" si="726"/>
        <v>Expired</v>
      </c>
      <c r="P3643" s="77" t="str" cm="1">
        <f t="array" aca="1" ref="P3643" ca="1">_xlfn.IFS((N3643-TODAY())&gt;=547,"06 Expires over 18 months",(N3643-TODAY())&gt;=365,"05 Expires in 18 months",(N3643-TODAY())&gt;=183,"04 Expires in 12 months",(N3643-TODAY())&gt;=92,"03 Expires in 6 months",(N3643-TODAY())&gt;=31,"02 Expires in 3 months",(N3643-TODAY())&gt;=0,"01 Expires in 30 days",(N3643-TODAY())&gt;=-31,"01 Expired last 30 days",(N3643-TODAY())&gt;=-92,"02 Expired last 3 months",(N3643-TODAY())&gt;=-183,"03 Expired last 6 months",(N3643-TODAY())&gt;=-365,"04 Expired last 12 months",(N3643-TODAY())&gt;=-547,"05 Expired last 18 months",TRUE,"06 Expired over 18 months")</f>
        <v>06 Expired over 18 months</v>
      </c>
      <c r="Q3643" s="104"/>
      <c r="R3643" s="84">
        <v>0</v>
      </c>
      <c r="S3643" s="77" t="str" cm="1">
        <f t="array" ref="S3643">_xlfn.IFS(R3643&gt;5000000,"Gold",R3643&gt;=500000,"Silver",R3643&gt;30000,"Bronze",TRUE,"Transactional")</f>
        <v>Transactional</v>
      </c>
      <c r="T3643" s="24" t="s">
        <v>122</v>
      </c>
      <c r="U3643" s="101" t="s">
        <v>123</v>
      </c>
      <c r="V3643" s="101" t="s">
        <v>338</v>
      </c>
      <c r="W3643" s="77" t="str">
        <f t="shared" si="725"/>
        <v>No</v>
      </c>
      <c r="X3643" s="77" t="str">
        <f>IFERROR(_xlfn.XLOOKUP(J3643&amp;"||"&amp;K3643,'Mapping Ref.'!$J$2:$J$538,'Mapping Ref.'!$K$2:$K$538),"")</f>
        <v>Construction &amp; Estates</v>
      </c>
      <c r="Y3643" s="77" t="str" cm="1">
        <f t="array" ref="Y3643">_xlfn.IFS(R3643&gt;2000000,"For Publication",R3643&gt;100000,"PID",R3643&gt;30000,"RFQ",TRUE,"Transactional")</f>
        <v>Transactional</v>
      </c>
      <c r="Z3643" s="24"/>
      <c r="AA3643" s="32">
        <v>36.4</v>
      </c>
      <c r="AB3643" s="24">
        <v>0</v>
      </c>
      <c r="AC3643" s="25">
        <v>45455</v>
      </c>
      <c r="AD3643" s="24" t="s">
        <v>102</v>
      </c>
      <c r="AE3643" s="24"/>
      <c r="AF3643" s="24"/>
      <c r="AG3643" s="24"/>
      <c r="AH3643" s="24"/>
      <c r="AI3643" s="24"/>
      <c r="AJ3643" s="24"/>
      <c r="AK3643" s="24"/>
      <c r="AL3643" s="24"/>
      <c r="AM3643" s="24"/>
      <c r="AN3643" s="24"/>
      <c r="AO3643" s="24"/>
      <c r="AP3643" s="24"/>
      <c r="AQ3643" s="24"/>
      <c r="AR3643" s="24"/>
      <c r="AS3643" s="89">
        <f t="shared" si="727"/>
        <v>35</v>
      </c>
      <c r="AT3643" s="24" t="s">
        <v>4979</v>
      </c>
    </row>
    <row r="3644" spans="1:46" x14ac:dyDescent="0.5">
      <c r="A3644" s="24" t="s">
        <v>14621</v>
      </c>
      <c r="B3644" s="24"/>
      <c r="C3644" s="24" t="s">
        <v>77</v>
      </c>
      <c r="D3644" s="24" t="s">
        <v>14622</v>
      </c>
      <c r="E3644" s="24" t="s">
        <v>14623</v>
      </c>
      <c r="F3644" s="77" t="str">
        <f t="shared" si="715"/>
        <v>GS JAMES Mechanical Services Ltd</v>
      </c>
      <c r="G3644" s="24" t="s">
        <v>863</v>
      </c>
      <c r="H3644" s="24" t="s">
        <v>768</v>
      </c>
      <c r="I3644" s="24"/>
      <c r="J3644" s="24" t="s">
        <v>190</v>
      </c>
      <c r="K3644" s="24" t="s">
        <v>9208</v>
      </c>
      <c r="L3644" s="25">
        <v>45105</v>
      </c>
      <c r="M3644" s="25">
        <v>45535</v>
      </c>
      <c r="N3644" s="81">
        <f t="shared" si="724"/>
        <v>45535</v>
      </c>
      <c r="O3644" s="77" t="str">
        <f t="shared" ca="1" si="726"/>
        <v>Expired</v>
      </c>
      <c r="P3644" s="77" t="str" cm="1">
        <f t="array" aca="1" ref="P3644" ca="1">_xlfn.IFS((N3644-TODAY())&gt;=547,"06 Expires over 18 months",(N3644-TODAY())&gt;=365,"05 Expires in 18 months",(N3644-TODAY())&gt;=183,"04 Expires in 12 months",(N3644-TODAY())&gt;=92,"03 Expires in 6 months",(N3644-TODAY())&gt;=31,"02 Expires in 3 months",(N3644-TODAY())&gt;=0,"01 Expires in 30 days",(N3644-TODAY())&gt;=-31,"01 Expired last 30 days",(N3644-TODAY())&gt;=-92,"02 Expired last 3 months",(N3644-TODAY())&gt;=-183,"03 Expired last 6 months",(N3644-TODAY())&gt;=-365,"04 Expired last 12 months",(N3644-TODAY())&gt;=-547,"05 Expired last 18 months",TRUE,"06 Expired over 18 months")</f>
        <v>06 Expired over 18 months</v>
      </c>
      <c r="Q3644" s="65">
        <v>367090</v>
      </c>
      <c r="R3644" s="84">
        <f>MAX(Q3644,Q3644*N(AS3644)/12)</f>
        <v>428271.66666666669</v>
      </c>
      <c r="S3644" s="77" t="str" cm="1">
        <f t="array" ref="S3644">_xlfn.IFS(R3644&gt;5000000,"Gold",R3644&gt;=500000,"Silver",R3644&gt;30000,"Bronze",TRUE,"Transactional")</f>
        <v>Bronze</v>
      </c>
      <c r="T3644" s="24" t="s">
        <v>122</v>
      </c>
      <c r="U3644" s="101" t="s">
        <v>123</v>
      </c>
      <c r="V3644" s="101" t="s">
        <v>124</v>
      </c>
      <c r="W3644" s="77" t="str">
        <f t="shared" si="725"/>
        <v>No</v>
      </c>
      <c r="X3644" s="77" t="str">
        <f>IFERROR(_xlfn.XLOOKUP(J3644&amp;"||"&amp;K3644,'Mapping Ref.'!$J$2:$J$538,'Mapping Ref.'!$K$2:$K$538),"")</f>
        <v>Construction &amp; Estates</v>
      </c>
      <c r="Y3644" s="77" t="str" cm="1">
        <f t="array" ref="Y3644">_xlfn.IFS(R3644&gt;2000000,"For Publication",R3644&gt;100000,"PID",R3644&gt;30000,"RFQ",TRUE,"Transactional")</f>
        <v>PID</v>
      </c>
      <c r="Z3644" s="24"/>
      <c r="AA3644" s="32">
        <v>14.3333333333333</v>
      </c>
      <c r="AB3644" s="24">
        <v>0</v>
      </c>
      <c r="AC3644" s="25">
        <v>45455</v>
      </c>
      <c r="AD3644" s="24" t="s">
        <v>102</v>
      </c>
      <c r="AE3644" s="24"/>
      <c r="AF3644" s="24"/>
      <c r="AG3644" s="24"/>
      <c r="AH3644" s="24"/>
      <c r="AI3644" s="24"/>
      <c r="AJ3644" s="24"/>
      <c r="AK3644" s="24"/>
      <c r="AL3644" s="24"/>
      <c r="AM3644" s="24"/>
      <c r="AN3644" s="24"/>
      <c r="AO3644" s="24"/>
      <c r="AP3644" s="24"/>
      <c r="AQ3644" s="24"/>
      <c r="AR3644" s="24"/>
      <c r="AS3644" s="89">
        <f t="shared" si="727"/>
        <v>14</v>
      </c>
      <c r="AT3644" s="24" t="s">
        <v>864</v>
      </c>
    </row>
    <row r="3645" spans="1:46" x14ac:dyDescent="0.5">
      <c r="A3645" s="24" t="s">
        <v>14624</v>
      </c>
      <c r="B3645" s="24"/>
      <c r="C3645" s="24" t="s">
        <v>77</v>
      </c>
      <c r="D3645" s="24" t="s">
        <v>14625</v>
      </c>
      <c r="E3645" s="24" t="s">
        <v>14626</v>
      </c>
      <c r="F3645" s="77" t="str">
        <f t="shared" si="715"/>
        <v>ASSET PLUS ENERGY PERFORMANCE LTD</v>
      </c>
      <c r="G3645" s="24" t="s">
        <v>4978</v>
      </c>
      <c r="H3645" s="24" t="s">
        <v>768</v>
      </c>
      <c r="I3645" s="24"/>
      <c r="J3645" s="24" t="s">
        <v>190</v>
      </c>
      <c r="K3645" s="24" t="s">
        <v>9208</v>
      </c>
      <c r="L3645" s="25">
        <v>44503</v>
      </c>
      <c r="M3645" s="25">
        <v>45595</v>
      </c>
      <c r="N3645" s="81">
        <f t="shared" si="724"/>
        <v>45595</v>
      </c>
      <c r="O3645" s="77" t="str">
        <f t="shared" ca="1" si="726"/>
        <v>Expired</v>
      </c>
      <c r="P3645" s="77" t="str" cm="1">
        <f t="array" aca="1" ref="P3645" ca="1">_xlfn.IFS((N3645-TODAY())&gt;=547,"06 Expires over 18 months",(N3645-TODAY())&gt;=365,"05 Expires in 18 months",(N3645-TODAY())&gt;=183,"04 Expires in 12 months",(N3645-TODAY())&gt;=92,"03 Expires in 6 months",(N3645-TODAY())&gt;=31,"02 Expires in 3 months",(N3645-TODAY())&gt;=0,"01 Expires in 30 days",(N3645-TODAY())&gt;=-31,"01 Expired last 30 days",(N3645-TODAY())&gt;=-92,"02 Expired last 3 months",(N3645-TODAY())&gt;=-183,"03 Expired last 6 months",(N3645-TODAY())&gt;=-365,"04 Expired last 12 months",(N3645-TODAY())&gt;=-547,"05 Expired last 18 months",TRUE,"06 Expired over 18 months")</f>
        <v>06 Expired over 18 months</v>
      </c>
      <c r="Q3645" s="104"/>
      <c r="R3645" s="84">
        <v>0</v>
      </c>
      <c r="S3645" s="77" t="str" cm="1">
        <f t="array" ref="S3645">_xlfn.IFS(R3645&gt;5000000,"Gold",R3645&gt;=500000,"Silver",R3645&gt;30000,"Bronze",TRUE,"Transactional")</f>
        <v>Transactional</v>
      </c>
      <c r="T3645" s="24" t="s">
        <v>122</v>
      </c>
      <c r="U3645" s="101" t="s">
        <v>366</v>
      </c>
      <c r="V3645" s="101" t="s">
        <v>853</v>
      </c>
      <c r="W3645" s="77" t="str">
        <f t="shared" si="725"/>
        <v>No</v>
      </c>
      <c r="X3645" s="77" t="str">
        <f>IFERROR(_xlfn.XLOOKUP(J3645&amp;"||"&amp;K3645,'Mapping Ref.'!$J$2:$J$538,'Mapping Ref.'!$K$2:$K$538),"")</f>
        <v>Construction &amp; Estates</v>
      </c>
      <c r="Y3645" s="77" t="str" cm="1">
        <f t="array" ref="Y3645">_xlfn.IFS(R3645&gt;2000000,"For Publication",R3645&gt;100000,"PID",R3645&gt;30000,"RFQ",TRUE,"Transactional")</f>
        <v>Transactional</v>
      </c>
      <c r="Z3645" s="24"/>
      <c r="AA3645" s="32">
        <v>36.4</v>
      </c>
      <c r="AB3645" s="24">
        <v>0</v>
      </c>
      <c r="AC3645" s="25">
        <v>45455</v>
      </c>
      <c r="AD3645" s="24" t="s">
        <v>102</v>
      </c>
      <c r="AE3645" s="24"/>
      <c r="AF3645" s="24"/>
      <c r="AG3645" s="24"/>
      <c r="AH3645" s="24"/>
      <c r="AI3645" s="24"/>
      <c r="AJ3645" s="24"/>
      <c r="AK3645" s="24"/>
      <c r="AL3645" s="24"/>
      <c r="AM3645" s="24"/>
      <c r="AN3645" s="24"/>
      <c r="AO3645" s="24"/>
      <c r="AP3645" s="24"/>
      <c r="AQ3645" s="24"/>
      <c r="AR3645" s="24"/>
      <c r="AS3645" s="89">
        <f t="shared" si="727"/>
        <v>35</v>
      </c>
      <c r="AT3645" s="24" t="s">
        <v>4979</v>
      </c>
    </row>
    <row r="3646" spans="1:46" x14ac:dyDescent="0.5">
      <c r="A3646" s="24" t="s">
        <v>14627</v>
      </c>
      <c r="B3646" s="24"/>
      <c r="C3646" s="24" t="s">
        <v>77</v>
      </c>
      <c r="D3646" s="24" t="s">
        <v>14628</v>
      </c>
      <c r="E3646" s="24" t="s">
        <v>14629</v>
      </c>
      <c r="F3646" s="77" t="str">
        <f t="shared" si="715"/>
        <v>ASSET PLUS ENERGY PERFORMANCE LTD</v>
      </c>
      <c r="G3646" s="24" t="s">
        <v>4978</v>
      </c>
      <c r="H3646" s="24" t="s">
        <v>768</v>
      </c>
      <c r="I3646" s="24"/>
      <c r="J3646" s="24" t="s">
        <v>190</v>
      </c>
      <c r="K3646" s="24" t="s">
        <v>9208</v>
      </c>
      <c r="L3646" s="25">
        <v>44503</v>
      </c>
      <c r="M3646" s="25">
        <v>45595</v>
      </c>
      <c r="N3646" s="81">
        <f t="shared" si="724"/>
        <v>45595</v>
      </c>
      <c r="O3646" s="77" t="str">
        <f t="shared" ca="1" si="726"/>
        <v>Expired</v>
      </c>
      <c r="P3646" s="77" t="str" cm="1">
        <f t="array" aca="1" ref="P3646" ca="1">_xlfn.IFS((N3646-TODAY())&gt;=547,"06 Expires over 18 months",(N3646-TODAY())&gt;=365,"05 Expires in 18 months",(N3646-TODAY())&gt;=183,"04 Expires in 12 months",(N3646-TODAY())&gt;=92,"03 Expires in 6 months",(N3646-TODAY())&gt;=31,"02 Expires in 3 months",(N3646-TODAY())&gt;=0,"01 Expires in 30 days",(N3646-TODAY())&gt;=-31,"01 Expired last 30 days",(N3646-TODAY())&gt;=-92,"02 Expired last 3 months",(N3646-TODAY())&gt;=-183,"03 Expired last 6 months",(N3646-TODAY())&gt;=-365,"04 Expired last 12 months",(N3646-TODAY())&gt;=-547,"05 Expired last 18 months",TRUE,"06 Expired over 18 months")</f>
        <v>06 Expired over 18 months</v>
      </c>
      <c r="Q3646" s="104"/>
      <c r="R3646" s="84">
        <v>0</v>
      </c>
      <c r="S3646" s="77" t="str" cm="1">
        <f t="array" ref="S3646">_xlfn.IFS(R3646&gt;5000000,"Gold",R3646&gt;=500000,"Silver",R3646&gt;30000,"Bronze",TRUE,"Transactional")</f>
        <v>Transactional</v>
      </c>
      <c r="T3646" s="24" t="s">
        <v>122</v>
      </c>
      <c r="U3646" s="101" t="s">
        <v>123</v>
      </c>
      <c r="V3646" s="101" t="s">
        <v>338</v>
      </c>
      <c r="W3646" s="77" t="str">
        <f t="shared" si="725"/>
        <v>No</v>
      </c>
      <c r="X3646" s="77" t="str">
        <f>IFERROR(_xlfn.XLOOKUP(J3646&amp;"||"&amp;K3646,'Mapping Ref.'!$J$2:$J$538,'Mapping Ref.'!$K$2:$K$538),"")</f>
        <v>Construction &amp; Estates</v>
      </c>
      <c r="Y3646" s="77" t="str" cm="1">
        <f t="array" ref="Y3646">_xlfn.IFS(R3646&gt;2000000,"For Publication",R3646&gt;100000,"PID",R3646&gt;30000,"RFQ",TRUE,"Transactional")</f>
        <v>Transactional</v>
      </c>
      <c r="Z3646" s="24"/>
      <c r="AA3646" s="32">
        <v>36.4</v>
      </c>
      <c r="AB3646" s="24">
        <v>0</v>
      </c>
      <c r="AC3646" s="25">
        <v>45455</v>
      </c>
      <c r="AD3646" s="24" t="s">
        <v>102</v>
      </c>
      <c r="AE3646" s="24"/>
      <c r="AF3646" s="24"/>
      <c r="AG3646" s="24"/>
      <c r="AH3646" s="24"/>
      <c r="AI3646" s="24"/>
      <c r="AJ3646" s="24"/>
      <c r="AK3646" s="24"/>
      <c r="AL3646" s="24"/>
      <c r="AM3646" s="24"/>
      <c r="AN3646" s="24"/>
      <c r="AO3646" s="24"/>
      <c r="AP3646" s="24"/>
      <c r="AQ3646" s="24"/>
      <c r="AR3646" s="24"/>
      <c r="AS3646" s="89">
        <f t="shared" si="727"/>
        <v>35</v>
      </c>
      <c r="AT3646" s="24" t="s">
        <v>4979</v>
      </c>
    </row>
    <row r="3647" spans="1:46" x14ac:dyDescent="0.5">
      <c r="A3647" s="24" t="s">
        <v>14630</v>
      </c>
      <c r="B3647" s="24"/>
      <c r="C3647" s="24" t="s">
        <v>77</v>
      </c>
      <c r="D3647" s="24" t="s">
        <v>14631</v>
      </c>
      <c r="E3647" s="24" t="s">
        <v>14632</v>
      </c>
      <c r="F3647" s="77" t="str">
        <f t="shared" si="715"/>
        <v>ASSET PLUS ENERGY PERFORMANCE LTD</v>
      </c>
      <c r="G3647" s="24" t="s">
        <v>4978</v>
      </c>
      <c r="H3647" s="24" t="s">
        <v>768</v>
      </c>
      <c r="I3647" s="24"/>
      <c r="J3647" s="24" t="s">
        <v>190</v>
      </c>
      <c r="K3647" s="24" t="s">
        <v>9208</v>
      </c>
      <c r="L3647" s="25">
        <v>44503</v>
      </c>
      <c r="M3647" s="25">
        <v>45595</v>
      </c>
      <c r="N3647" s="81">
        <f t="shared" si="724"/>
        <v>45595</v>
      </c>
      <c r="O3647" s="77" t="str">
        <f t="shared" ca="1" si="726"/>
        <v>Expired</v>
      </c>
      <c r="P3647" s="77" t="str" cm="1">
        <f t="array" aca="1" ref="P3647" ca="1">_xlfn.IFS((N3647-TODAY())&gt;=547,"06 Expires over 18 months",(N3647-TODAY())&gt;=365,"05 Expires in 18 months",(N3647-TODAY())&gt;=183,"04 Expires in 12 months",(N3647-TODAY())&gt;=92,"03 Expires in 6 months",(N3647-TODAY())&gt;=31,"02 Expires in 3 months",(N3647-TODAY())&gt;=0,"01 Expires in 30 days",(N3647-TODAY())&gt;=-31,"01 Expired last 30 days",(N3647-TODAY())&gt;=-92,"02 Expired last 3 months",(N3647-TODAY())&gt;=-183,"03 Expired last 6 months",(N3647-TODAY())&gt;=-365,"04 Expired last 12 months",(N3647-TODAY())&gt;=-547,"05 Expired last 18 months",TRUE,"06 Expired over 18 months")</f>
        <v>06 Expired over 18 months</v>
      </c>
      <c r="Q3647" s="104"/>
      <c r="R3647" s="84">
        <v>0</v>
      </c>
      <c r="S3647" s="77" t="str" cm="1">
        <f t="array" ref="S3647">_xlfn.IFS(R3647&gt;5000000,"Gold",R3647&gt;=500000,"Silver",R3647&gt;30000,"Bronze",TRUE,"Transactional")</f>
        <v>Transactional</v>
      </c>
      <c r="T3647" s="24" t="s">
        <v>122</v>
      </c>
      <c r="U3647" s="101" t="s">
        <v>366</v>
      </c>
      <c r="V3647" s="101" t="s">
        <v>853</v>
      </c>
      <c r="W3647" s="77" t="str">
        <f t="shared" si="725"/>
        <v>No</v>
      </c>
      <c r="X3647" s="77" t="str">
        <f>IFERROR(_xlfn.XLOOKUP(J3647&amp;"||"&amp;K3647,'Mapping Ref.'!$J$2:$J$538,'Mapping Ref.'!$K$2:$K$538),"")</f>
        <v>Construction &amp; Estates</v>
      </c>
      <c r="Y3647" s="77" t="str" cm="1">
        <f t="array" ref="Y3647">_xlfn.IFS(R3647&gt;2000000,"For Publication",R3647&gt;100000,"PID",R3647&gt;30000,"RFQ",TRUE,"Transactional")</f>
        <v>Transactional</v>
      </c>
      <c r="Z3647" s="24"/>
      <c r="AA3647" s="32">
        <v>36.4</v>
      </c>
      <c r="AB3647" s="24">
        <v>0</v>
      </c>
      <c r="AC3647" s="25">
        <v>45455</v>
      </c>
      <c r="AD3647" s="24" t="s">
        <v>102</v>
      </c>
      <c r="AE3647" s="24"/>
      <c r="AF3647" s="24"/>
      <c r="AG3647" s="24"/>
      <c r="AH3647" s="24"/>
      <c r="AI3647" s="24"/>
      <c r="AJ3647" s="24"/>
      <c r="AK3647" s="24"/>
      <c r="AL3647" s="24"/>
      <c r="AM3647" s="24"/>
      <c r="AN3647" s="24"/>
      <c r="AO3647" s="24"/>
      <c r="AP3647" s="24"/>
      <c r="AQ3647" s="24"/>
      <c r="AR3647" s="24"/>
      <c r="AS3647" s="89">
        <f t="shared" si="727"/>
        <v>35</v>
      </c>
      <c r="AT3647" s="24" t="s">
        <v>4979</v>
      </c>
    </row>
    <row r="3648" spans="1:46" x14ac:dyDescent="0.5">
      <c r="A3648" s="24" t="s">
        <v>14633</v>
      </c>
      <c r="B3648" s="24" t="s">
        <v>506</v>
      </c>
      <c r="C3648" s="24" t="s">
        <v>77</v>
      </c>
      <c r="D3648" s="24" t="s">
        <v>14634</v>
      </c>
      <c r="E3648" s="24" t="s">
        <v>14635</v>
      </c>
      <c r="F3648" s="77" t="str">
        <f t="shared" si="715"/>
        <v>GEOFFREY OSBORNE LIMITED</v>
      </c>
      <c r="G3648" s="24" t="s">
        <v>948</v>
      </c>
      <c r="H3648" s="24" t="s">
        <v>768</v>
      </c>
      <c r="I3648" s="24"/>
      <c r="J3648" s="24" t="s">
        <v>190</v>
      </c>
      <c r="K3648" s="24" t="s">
        <v>9208</v>
      </c>
      <c r="L3648" s="25">
        <v>45245</v>
      </c>
      <c r="M3648" s="25">
        <v>46310</v>
      </c>
      <c r="N3648" s="81">
        <f t="shared" si="724"/>
        <v>46310</v>
      </c>
      <c r="O3648" s="77" t="str">
        <f t="shared" ca="1" si="726"/>
        <v>Live</v>
      </c>
      <c r="P3648" s="77" t="str" cm="1">
        <f t="array" aca="1" ref="P3648" ca="1">_xlfn.IFS((N3648-TODAY())&gt;=547,"06 Expires over 18 months",(N3648-TODAY())&gt;=365,"05 Expires in 18 months",(N3648-TODAY())&gt;=183,"04 Expires in 12 months",(N3648-TODAY())&gt;=92,"03 Expires in 6 months",(N3648-TODAY())&gt;=31,"02 Expires in 3 months",(N3648-TODAY())&gt;=0,"01 Expires in 30 days",(N3648-TODAY())&gt;=-31,"01 Expired last 30 days",(N3648-TODAY())&gt;=-92,"02 Expired last 3 months",(N3648-TODAY())&gt;=-183,"03 Expired last 6 months",(N3648-TODAY())&gt;=-365,"04 Expired last 12 months",(N3648-TODAY())&gt;=-547,"05 Expired last 18 months",TRUE,"06 Expired over 18 months")</f>
        <v>02 Expires in 3 months</v>
      </c>
      <c r="Q3648" s="104"/>
      <c r="R3648" s="84">
        <v>0</v>
      </c>
      <c r="S3648" s="77" t="str" cm="1">
        <f t="array" ref="S3648">_xlfn.IFS(R3648&gt;5000000,"Gold",R3648&gt;=500000,"Silver",R3648&gt;30000,"Bronze",TRUE,"Transactional")</f>
        <v>Transactional</v>
      </c>
      <c r="T3648" s="24" t="s">
        <v>54</v>
      </c>
      <c r="U3648" s="101" t="s">
        <v>445</v>
      </c>
      <c r="V3648" s="101" t="s">
        <v>874</v>
      </c>
      <c r="W3648" s="77" t="str">
        <f t="shared" si="725"/>
        <v>No</v>
      </c>
      <c r="X3648" s="77" t="str">
        <f>IFERROR(_xlfn.XLOOKUP(J3648&amp;"||"&amp;K3648,'Mapping Ref.'!$J$2:$J$538,'Mapping Ref.'!$K$2:$K$538),"")</f>
        <v>Construction &amp; Estates</v>
      </c>
      <c r="Y3648" s="77" t="str" cm="1">
        <f t="array" ref="Y3648">_xlfn.IFS(R3648&gt;2000000,"For Publication",R3648&gt;100000,"PID",R3648&gt;30000,"RFQ",TRUE,"Transactional")</f>
        <v>Transactional</v>
      </c>
      <c r="Z3648" s="24"/>
      <c r="AA3648" s="32">
        <v>35.5</v>
      </c>
      <c r="AB3648" s="24">
        <v>0</v>
      </c>
      <c r="AC3648" s="25">
        <v>45455</v>
      </c>
      <c r="AD3648" s="24" t="s">
        <v>102</v>
      </c>
      <c r="AE3648" s="24"/>
      <c r="AF3648" s="24"/>
      <c r="AG3648" s="24"/>
      <c r="AH3648" s="24"/>
      <c r="AI3648" s="24"/>
      <c r="AJ3648" s="24"/>
      <c r="AK3648" s="24"/>
      <c r="AL3648" s="24"/>
      <c r="AM3648" s="24"/>
      <c r="AN3648" s="24"/>
      <c r="AO3648" s="24"/>
      <c r="AP3648" s="24"/>
      <c r="AQ3648" s="24"/>
      <c r="AR3648" s="24"/>
      <c r="AS3648" s="89">
        <f t="shared" si="727"/>
        <v>35</v>
      </c>
      <c r="AT3648" s="24" t="s">
        <v>949</v>
      </c>
    </row>
    <row r="3649" spans="1:46" x14ac:dyDescent="0.5">
      <c r="A3649" s="24" t="s">
        <v>14636</v>
      </c>
      <c r="B3649" s="24"/>
      <c r="C3649" s="24" t="s">
        <v>77</v>
      </c>
      <c r="D3649" s="24" t="s">
        <v>14637</v>
      </c>
      <c r="E3649" s="24" t="s">
        <v>14638</v>
      </c>
      <c r="F3649" s="77" t="str">
        <f t="shared" si="715"/>
        <v>M P BUILDING LTD</v>
      </c>
      <c r="G3649" s="24" t="s">
        <v>767</v>
      </c>
      <c r="H3649" s="24" t="s">
        <v>768</v>
      </c>
      <c r="I3649" s="24"/>
      <c r="J3649" s="24" t="s">
        <v>190</v>
      </c>
      <c r="K3649" s="24" t="s">
        <v>9208</v>
      </c>
      <c r="L3649" s="25">
        <v>45108</v>
      </c>
      <c r="M3649" s="25">
        <v>45598</v>
      </c>
      <c r="N3649" s="81">
        <f t="shared" si="724"/>
        <v>45598</v>
      </c>
      <c r="O3649" s="77" t="str">
        <f t="shared" ca="1" si="726"/>
        <v>Expired</v>
      </c>
      <c r="P3649" s="77" t="str" cm="1">
        <f t="array" aca="1" ref="P3649" ca="1">_xlfn.IFS((N3649-TODAY())&gt;=547,"06 Expires over 18 months",(N3649-TODAY())&gt;=365,"05 Expires in 18 months",(N3649-TODAY())&gt;=183,"04 Expires in 12 months",(N3649-TODAY())&gt;=92,"03 Expires in 6 months",(N3649-TODAY())&gt;=31,"02 Expires in 3 months",(N3649-TODAY())&gt;=0,"01 Expires in 30 days",(N3649-TODAY())&gt;=-31,"01 Expired last 30 days",(N3649-TODAY())&gt;=-92,"02 Expired last 3 months",(N3649-TODAY())&gt;=-183,"03 Expired last 6 months",(N3649-TODAY())&gt;=-365,"04 Expired last 12 months",(N3649-TODAY())&gt;=-547,"05 Expired last 18 months",TRUE,"06 Expired over 18 months")</f>
        <v>06 Expired over 18 months</v>
      </c>
      <c r="Q3649" s="104"/>
      <c r="R3649" s="84">
        <v>0</v>
      </c>
      <c r="S3649" s="77" t="str" cm="1">
        <f t="array" ref="S3649">_xlfn.IFS(R3649&gt;5000000,"Gold",R3649&gt;=500000,"Silver",R3649&gt;30000,"Bronze",TRUE,"Transactional")</f>
        <v>Transactional</v>
      </c>
      <c r="T3649" s="24" t="s">
        <v>122</v>
      </c>
      <c r="U3649" s="101" t="s">
        <v>123</v>
      </c>
      <c r="V3649" s="101" t="s">
        <v>338</v>
      </c>
      <c r="W3649" s="77" t="str">
        <f t="shared" si="725"/>
        <v>No</v>
      </c>
      <c r="X3649" s="77" t="str">
        <f>IFERROR(_xlfn.XLOOKUP(J3649&amp;"||"&amp;K3649,'Mapping Ref.'!$J$2:$J$538,'Mapping Ref.'!$K$2:$K$538),"")</f>
        <v>Construction &amp; Estates</v>
      </c>
      <c r="Y3649" s="77" t="str" cm="1">
        <f t="array" ref="Y3649">_xlfn.IFS(R3649&gt;2000000,"For Publication",R3649&gt;100000,"PID",R3649&gt;30000,"RFQ",TRUE,"Transactional")</f>
        <v>Transactional</v>
      </c>
      <c r="Z3649" s="24"/>
      <c r="AA3649" s="32">
        <v>16.3333333333333</v>
      </c>
      <c r="AB3649" s="24">
        <v>0</v>
      </c>
      <c r="AC3649" s="25">
        <v>45455</v>
      </c>
      <c r="AD3649" s="24" t="s">
        <v>102</v>
      </c>
      <c r="AE3649" s="24"/>
      <c r="AF3649" s="24"/>
      <c r="AG3649" s="24"/>
      <c r="AH3649" s="24"/>
      <c r="AI3649" s="24"/>
      <c r="AJ3649" s="24"/>
      <c r="AK3649" s="24"/>
      <c r="AL3649" s="24"/>
      <c r="AM3649" s="24"/>
      <c r="AN3649" s="24"/>
      <c r="AO3649" s="24"/>
      <c r="AP3649" s="24"/>
      <c r="AQ3649" s="24"/>
      <c r="AR3649" s="24"/>
      <c r="AS3649" s="89">
        <f t="shared" si="727"/>
        <v>16</v>
      </c>
      <c r="AT3649" s="24" t="s">
        <v>771</v>
      </c>
    </row>
    <row r="3650" spans="1:46" x14ac:dyDescent="0.5">
      <c r="A3650" s="24" t="s">
        <v>14639</v>
      </c>
      <c r="B3650" s="24"/>
      <c r="C3650" s="24" t="s">
        <v>77</v>
      </c>
      <c r="D3650" s="24" t="s">
        <v>14637</v>
      </c>
      <c r="E3650" s="24" t="s">
        <v>14640</v>
      </c>
      <c r="F3650" s="77" t="str">
        <f t="shared" ref="F3650:F3713" si="728">IF(AT3650&lt;&gt;"",AT3650,G3650)</f>
        <v>OAKLAND BUILDING SERVICES LTD</v>
      </c>
      <c r="G3650" s="24" t="s">
        <v>9207</v>
      </c>
      <c r="H3650" s="24" t="s">
        <v>768</v>
      </c>
      <c r="I3650" s="24"/>
      <c r="J3650" s="24" t="s">
        <v>190</v>
      </c>
      <c r="K3650" s="24" t="s">
        <v>9208</v>
      </c>
      <c r="L3650" s="25">
        <v>45035</v>
      </c>
      <c r="M3650" s="25">
        <v>45625</v>
      </c>
      <c r="N3650" s="81">
        <f t="shared" si="724"/>
        <v>45625</v>
      </c>
      <c r="O3650" s="77" t="str">
        <f t="shared" ca="1" si="726"/>
        <v>Expired</v>
      </c>
      <c r="P3650" s="77" t="str" cm="1">
        <f t="array" aca="1" ref="P3650" ca="1">_xlfn.IFS((N3650-TODAY())&gt;=547,"06 Expires over 18 months",(N3650-TODAY())&gt;=365,"05 Expires in 18 months",(N3650-TODAY())&gt;=183,"04 Expires in 12 months",(N3650-TODAY())&gt;=92,"03 Expires in 6 months",(N3650-TODAY())&gt;=31,"02 Expires in 3 months",(N3650-TODAY())&gt;=0,"01 Expires in 30 days",(N3650-TODAY())&gt;=-31,"01 Expired last 30 days",(N3650-TODAY())&gt;=-92,"02 Expired last 3 months",(N3650-TODAY())&gt;=-183,"03 Expired last 6 months",(N3650-TODAY())&gt;=-365,"04 Expired last 12 months",(N3650-TODAY())&gt;=-547,"05 Expired last 18 months",TRUE,"06 Expired over 18 months")</f>
        <v>06 Expired over 18 months</v>
      </c>
      <c r="Q3650" s="104"/>
      <c r="R3650" s="84">
        <v>0</v>
      </c>
      <c r="S3650" s="77" t="str" cm="1">
        <f t="array" ref="S3650">_xlfn.IFS(R3650&gt;5000000,"Gold",R3650&gt;=500000,"Silver",R3650&gt;30000,"Bronze",TRUE,"Transactional")</f>
        <v>Transactional</v>
      </c>
      <c r="T3650" s="24" t="s">
        <v>122</v>
      </c>
      <c r="U3650" s="101" t="s">
        <v>123</v>
      </c>
      <c r="V3650" s="101" t="s">
        <v>338</v>
      </c>
      <c r="W3650" s="77" t="str">
        <f t="shared" si="725"/>
        <v>No</v>
      </c>
      <c r="X3650" s="77" t="str">
        <f>IFERROR(_xlfn.XLOOKUP(J3650&amp;"||"&amp;K3650,'Mapping Ref.'!$J$2:$J$538,'Mapping Ref.'!$K$2:$K$538),"")</f>
        <v>Construction &amp; Estates</v>
      </c>
      <c r="Y3650" s="77" t="str" cm="1">
        <f t="array" ref="Y3650">_xlfn.IFS(R3650&gt;2000000,"For Publication",R3650&gt;100000,"PID",R3650&gt;30000,"RFQ",TRUE,"Transactional")</f>
        <v>Transactional</v>
      </c>
      <c r="Z3650" s="24"/>
      <c r="AA3650" s="32">
        <v>19.6666666666667</v>
      </c>
      <c r="AB3650" s="24">
        <v>0</v>
      </c>
      <c r="AC3650" s="25">
        <v>45455</v>
      </c>
      <c r="AD3650" s="24" t="s">
        <v>102</v>
      </c>
      <c r="AE3650" s="24"/>
      <c r="AF3650" s="24"/>
      <c r="AG3650" s="24"/>
      <c r="AH3650" s="24"/>
      <c r="AI3650" s="24"/>
      <c r="AJ3650" s="24"/>
      <c r="AK3650" s="24"/>
      <c r="AL3650" s="24"/>
      <c r="AM3650" s="24"/>
      <c r="AN3650" s="24"/>
      <c r="AO3650" s="24"/>
      <c r="AP3650" s="24"/>
      <c r="AQ3650" s="24"/>
      <c r="AR3650" s="24"/>
      <c r="AS3650" s="89">
        <f t="shared" si="727"/>
        <v>19</v>
      </c>
      <c r="AT3650" s="24" t="s">
        <v>9210</v>
      </c>
    </row>
    <row r="3651" spans="1:46" x14ac:dyDescent="0.5">
      <c r="A3651" s="24" t="s">
        <v>14641</v>
      </c>
      <c r="B3651" s="24"/>
      <c r="C3651" s="24" t="s">
        <v>77</v>
      </c>
      <c r="D3651" s="24" t="s">
        <v>14642</v>
      </c>
      <c r="E3651" s="24" t="s">
        <v>14643</v>
      </c>
      <c r="F3651" s="77" t="str">
        <f t="shared" si="728"/>
        <v>PA FINLAY &amp; CO LTD</v>
      </c>
      <c r="G3651" s="24" t="s">
        <v>9538</v>
      </c>
      <c r="H3651" s="24" t="s">
        <v>768</v>
      </c>
      <c r="I3651" s="24"/>
      <c r="J3651" s="24" t="s">
        <v>190</v>
      </c>
      <c r="K3651" s="24" t="s">
        <v>9208</v>
      </c>
      <c r="L3651" s="25">
        <v>45278</v>
      </c>
      <c r="M3651" s="25">
        <v>45899</v>
      </c>
      <c r="N3651" s="81">
        <f t="shared" ref="N3651:N3677" si="729">EDATE(M3651,AB3651)</f>
        <v>45899</v>
      </c>
      <c r="O3651" s="77" t="str">
        <f t="shared" ca="1" si="726"/>
        <v>Expired</v>
      </c>
      <c r="P3651" s="77" t="str" cm="1">
        <f t="array" aca="1" ref="P3651" ca="1">_xlfn.IFS((N3651-TODAY())&gt;=547,"06 Expires over 18 months",(N3651-TODAY())&gt;=365,"05 Expires in 18 months",(N3651-TODAY())&gt;=183,"04 Expires in 12 months",(N3651-TODAY())&gt;=92,"03 Expires in 6 months",(N3651-TODAY())&gt;=31,"02 Expires in 3 months",(N3651-TODAY())&gt;=0,"01 Expires in 30 days",(N3651-TODAY())&gt;=-31,"01 Expired last 30 days",(N3651-TODAY())&gt;=-92,"02 Expired last 3 months",(N3651-TODAY())&gt;=-183,"03 Expired last 6 months",(N3651-TODAY())&gt;=-365,"04 Expired last 12 months",(N3651-TODAY())&gt;=-547,"05 Expired last 18 months",TRUE,"06 Expired over 18 months")</f>
        <v>04 Expired last 12 months</v>
      </c>
      <c r="Q3651" s="104"/>
      <c r="R3651" s="84">
        <v>0</v>
      </c>
      <c r="S3651" s="77" t="str" cm="1">
        <f t="array" ref="S3651">_xlfn.IFS(R3651&gt;5000000,"Gold",R3651&gt;=500000,"Silver",R3651&gt;30000,"Bronze",TRUE,"Transactional")</f>
        <v>Transactional</v>
      </c>
      <c r="T3651" s="24" t="s">
        <v>122</v>
      </c>
      <c r="U3651" s="101" t="s">
        <v>123</v>
      </c>
      <c r="V3651" s="101" t="s">
        <v>338</v>
      </c>
      <c r="W3651" s="77" t="str">
        <f t="shared" ref="W3651:W3677" si="730">IF(AB3651&gt;0,"Yes","No")</f>
        <v>No</v>
      </c>
      <c r="X3651" s="77" t="str">
        <f>IFERROR(_xlfn.XLOOKUP(J3651&amp;"||"&amp;K3651,'Mapping Ref.'!$J$2:$J$538,'Mapping Ref.'!$K$2:$K$538),"")</f>
        <v>Construction &amp; Estates</v>
      </c>
      <c r="Y3651" s="77" t="str" cm="1">
        <f t="array" ref="Y3651">_xlfn.IFS(R3651&gt;2000000,"For Publication",R3651&gt;100000,"PID",R3651&gt;30000,"RFQ",TRUE,"Transactional")</f>
        <v>Transactional</v>
      </c>
      <c r="Z3651" s="24"/>
      <c r="AA3651" s="32">
        <v>20.7</v>
      </c>
      <c r="AB3651" s="24">
        <v>0</v>
      </c>
      <c r="AC3651" s="25">
        <v>45455</v>
      </c>
      <c r="AD3651" s="24" t="s">
        <v>102</v>
      </c>
      <c r="AE3651" s="24"/>
      <c r="AF3651" s="24"/>
      <c r="AG3651" s="24"/>
      <c r="AH3651" s="24"/>
      <c r="AI3651" s="24"/>
      <c r="AJ3651" s="24"/>
      <c r="AK3651" s="24"/>
      <c r="AL3651" s="24"/>
      <c r="AM3651" s="24"/>
      <c r="AN3651" s="24"/>
      <c r="AO3651" s="24"/>
      <c r="AP3651" s="24"/>
      <c r="AQ3651" s="24"/>
      <c r="AR3651" s="24"/>
      <c r="AS3651" s="89">
        <f t="shared" si="727"/>
        <v>20</v>
      </c>
      <c r="AT3651" s="24" t="s">
        <v>9540</v>
      </c>
    </row>
    <row r="3652" spans="1:46" x14ac:dyDescent="0.5">
      <c r="A3652" s="24" t="s">
        <v>14644</v>
      </c>
      <c r="B3652" s="24"/>
      <c r="C3652" s="24" t="s">
        <v>77</v>
      </c>
      <c r="D3652" s="24" t="s">
        <v>14642</v>
      </c>
      <c r="E3652" s="24" t="s">
        <v>14645</v>
      </c>
      <c r="F3652" s="77" t="str">
        <f t="shared" si="728"/>
        <v>PA FINLAY &amp; CO LTD</v>
      </c>
      <c r="G3652" s="24" t="s">
        <v>9538</v>
      </c>
      <c r="H3652" s="24" t="s">
        <v>768</v>
      </c>
      <c r="I3652" s="24"/>
      <c r="J3652" s="24" t="s">
        <v>190</v>
      </c>
      <c r="K3652" s="24" t="s">
        <v>9208</v>
      </c>
      <c r="L3652" s="25">
        <v>45037</v>
      </c>
      <c r="M3652" s="25">
        <v>45895</v>
      </c>
      <c r="N3652" s="81">
        <f t="shared" si="729"/>
        <v>45895</v>
      </c>
      <c r="O3652" s="77" t="str">
        <f t="shared" ca="1" si="726"/>
        <v>Expired</v>
      </c>
      <c r="P3652" s="77" t="str" cm="1">
        <f t="array" aca="1" ref="P3652" ca="1">_xlfn.IFS((N3652-TODAY())&gt;=547,"06 Expires over 18 months",(N3652-TODAY())&gt;=365,"05 Expires in 18 months",(N3652-TODAY())&gt;=183,"04 Expires in 12 months",(N3652-TODAY())&gt;=92,"03 Expires in 6 months",(N3652-TODAY())&gt;=31,"02 Expires in 3 months",(N3652-TODAY())&gt;=0,"01 Expires in 30 days",(N3652-TODAY())&gt;=-31,"01 Expired last 30 days",(N3652-TODAY())&gt;=-92,"02 Expired last 3 months",(N3652-TODAY())&gt;=-183,"03 Expired last 6 months",(N3652-TODAY())&gt;=-365,"04 Expired last 12 months",(N3652-TODAY())&gt;=-547,"05 Expired last 18 months",TRUE,"06 Expired over 18 months")</f>
        <v>04 Expired last 12 months</v>
      </c>
      <c r="Q3652" s="104"/>
      <c r="R3652" s="84">
        <v>0</v>
      </c>
      <c r="S3652" s="77" t="str" cm="1">
        <f t="array" ref="S3652">_xlfn.IFS(R3652&gt;5000000,"Gold",R3652&gt;=500000,"Silver",R3652&gt;30000,"Bronze",TRUE,"Transactional")</f>
        <v>Transactional</v>
      </c>
      <c r="T3652" s="24" t="s">
        <v>122</v>
      </c>
      <c r="U3652" s="101" t="s">
        <v>123</v>
      </c>
      <c r="V3652" s="101" t="s">
        <v>338</v>
      </c>
      <c r="W3652" s="77" t="str">
        <f t="shared" si="730"/>
        <v>No</v>
      </c>
      <c r="X3652" s="77" t="str">
        <f>IFERROR(_xlfn.XLOOKUP(J3652&amp;"||"&amp;K3652,'Mapping Ref.'!$J$2:$J$538,'Mapping Ref.'!$K$2:$K$538),"")</f>
        <v>Construction &amp; Estates</v>
      </c>
      <c r="Y3652" s="77" t="str" cm="1">
        <f t="array" ref="Y3652">_xlfn.IFS(R3652&gt;2000000,"For Publication",R3652&gt;100000,"PID",R3652&gt;30000,"RFQ",TRUE,"Transactional")</f>
        <v>Transactional</v>
      </c>
      <c r="Z3652" s="24"/>
      <c r="AA3652" s="32">
        <v>28.6</v>
      </c>
      <c r="AB3652" s="24">
        <v>0</v>
      </c>
      <c r="AC3652" s="25">
        <v>45455</v>
      </c>
      <c r="AD3652" s="24" t="s">
        <v>102</v>
      </c>
      <c r="AE3652" s="24"/>
      <c r="AF3652" s="24"/>
      <c r="AG3652" s="24"/>
      <c r="AH3652" s="24"/>
      <c r="AI3652" s="24"/>
      <c r="AJ3652" s="24"/>
      <c r="AK3652" s="24"/>
      <c r="AL3652" s="24"/>
      <c r="AM3652" s="24"/>
      <c r="AN3652" s="24"/>
      <c r="AO3652" s="24"/>
      <c r="AP3652" s="24"/>
      <c r="AQ3652" s="24"/>
      <c r="AR3652" s="24"/>
      <c r="AS3652" s="89">
        <f t="shared" si="727"/>
        <v>28</v>
      </c>
      <c r="AT3652" s="24" t="s">
        <v>9540</v>
      </c>
    </row>
    <row r="3653" spans="1:46" x14ac:dyDescent="0.5">
      <c r="A3653" s="24" t="s">
        <v>14646</v>
      </c>
      <c r="B3653" s="24"/>
      <c r="C3653" s="24"/>
      <c r="D3653" s="24" t="s">
        <v>14647</v>
      </c>
      <c r="E3653" s="24" t="s">
        <v>14648</v>
      </c>
      <c r="F3653" s="77" t="str">
        <f t="shared" si="728"/>
        <v>HAZELMERE CONSULTING</v>
      </c>
      <c r="G3653" s="24" t="s">
        <v>14649</v>
      </c>
      <c r="H3653" s="24" t="s">
        <v>768</v>
      </c>
      <c r="I3653" s="24"/>
      <c r="J3653" s="24" t="s">
        <v>190</v>
      </c>
      <c r="K3653" s="24" t="s">
        <v>9208</v>
      </c>
      <c r="L3653" s="25">
        <v>45117</v>
      </c>
      <c r="M3653" s="25">
        <v>45899</v>
      </c>
      <c r="N3653" s="81">
        <f t="shared" si="729"/>
        <v>45899</v>
      </c>
      <c r="O3653" s="77" t="str">
        <f t="shared" ca="1" si="726"/>
        <v>Expired</v>
      </c>
      <c r="P3653" s="77" t="str" cm="1">
        <f t="array" aca="1" ref="P3653" ca="1">_xlfn.IFS((N3653-TODAY())&gt;=547,"06 Expires over 18 months",(N3653-TODAY())&gt;=365,"05 Expires in 18 months",(N3653-TODAY())&gt;=183,"04 Expires in 12 months",(N3653-TODAY())&gt;=92,"03 Expires in 6 months",(N3653-TODAY())&gt;=31,"02 Expires in 3 months",(N3653-TODAY())&gt;=0,"01 Expires in 30 days",(N3653-TODAY())&gt;=-31,"01 Expired last 30 days",(N3653-TODAY())&gt;=-92,"02 Expired last 3 months",(N3653-TODAY())&gt;=-183,"03 Expired last 6 months",(N3653-TODAY())&gt;=-365,"04 Expired last 12 months",(N3653-TODAY())&gt;=-547,"05 Expired last 18 months",TRUE,"06 Expired over 18 months")</f>
        <v>04 Expired last 12 months</v>
      </c>
      <c r="Q3653" s="104"/>
      <c r="R3653" s="84">
        <v>0</v>
      </c>
      <c r="S3653" s="77" t="str" cm="1">
        <f t="array" ref="S3653">_xlfn.IFS(R3653&gt;5000000,"Gold",R3653&gt;=500000,"Silver",R3653&gt;30000,"Bronze",TRUE,"Transactional")</f>
        <v>Transactional</v>
      </c>
      <c r="T3653" s="24" t="s">
        <v>54</v>
      </c>
      <c r="U3653" s="101" t="s">
        <v>123</v>
      </c>
      <c r="V3653" s="101" t="s">
        <v>338</v>
      </c>
      <c r="W3653" s="77" t="str">
        <f t="shared" si="730"/>
        <v>No</v>
      </c>
      <c r="X3653" s="77" t="str">
        <f>IFERROR(_xlfn.XLOOKUP(J3653&amp;"||"&amp;K3653,'Mapping Ref.'!$J$2:$J$538,'Mapping Ref.'!$K$2:$K$538),"")</f>
        <v>Construction &amp; Estates</v>
      </c>
      <c r="Y3653" s="77" t="str" cm="1">
        <f t="array" ref="Y3653">_xlfn.IFS(R3653&gt;2000000,"For Publication",R3653&gt;100000,"PID",R3653&gt;30000,"RFQ",TRUE,"Transactional")</f>
        <v>Transactional</v>
      </c>
      <c r="Z3653" s="24"/>
      <c r="AA3653" s="32">
        <v>26.066666666666698</v>
      </c>
      <c r="AB3653" s="24">
        <v>0</v>
      </c>
      <c r="AC3653" s="25">
        <v>45455</v>
      </c>
      <c r="AD3653" s="24" t="s">
        <v>102</v>
      </c>
      <c r="AE3653" s="24"/>
      <c r="AF3653" s="24"/>
      <c r="AG3653" s="24"/>
      <c r="AH3653" s="24"/>
      <c r="AI3653" s="24"/>
      <c r="AJ3653" s="24"/>
      <c r="AK3653" s="24"/>
      <c r="AL3653" s="24"/>
      <c r="AM3653" s="24"/>
      <c r="AN3653" s="24"/>
      <c r="AO3653" s="24"/>
      <c r="AP3653" s="24"/>
      <c r="AQ3653" s="24"/>
      <c r="AR3653" s="24"/>
      <c r="AS3653" s="89">
        <f t="shared" si="727"/>
        <v>25</v>
      </c>
      <c r="AT3653" s="24" t="s">
        <v>14650</v>
      </c>
    </row>
    <row r="3654" spans="1:46" x14ac:dyDescent="0.5">
      <c r="A3654" s="24" t="s">
        <v>14651</v>
      </c>
      <c r="B3654" s="24"/>
      <c r="C3654" s="24" t="s">
        <v>77</v>
      </c>
      <c r="D3654" s="24" t="s">
        <v>14637</v>
      </c>
      <c r="E3654" s="24" t="s">
        <v>14652</v>
      </c>
      <c r="F3654" s="77" t="str">
        <f t="shared" si="728"/>
        <v>G &amp; V CONTRACTS LIMITED</v>
      </c>
      <c r="G3654" s="24" t="s">
        <v>9339</v>
      </c>
      <c r="H3654" s="24" t="s">
        <v>768</v>
      </c>
      <c r="I3654" s="24"/>
      <c r="J3654" s="24" t="s">
        <v>190</v>
      </c>
      <c r="K3654" s="24" t="s">
        <v>9208</v>
      </c>
      <c r="L3654" s="25">
        <v>45100</v>
      </c>
      <c r="M3654" s="25">
        <v>45535</v>
      </c>
      <c r="N3654" s="81">
        <f t="shared" si="729"/>
        <v>45535</v>
      </c>
      <c r="O3654" s="77" t="str">
        <f t="shared" ca="1" si="726"/>
        <v>Expired</v>
      </c>
      <c r="P3654" s="77" t="str" cm="1">
        <f t="array" aca="1" ref="P3654" ca="1">_xlfn.IFS((N3654-TODAY())&gt;=547,"06 Expires over 18 months",(N3654-TODAY())&gt;=365,"05 Expires in 18 months",(N3654-TODAY())&gt;=183,"04 Expires in 12 months",(N3654-TODAY())&gt;=92,"03 Expires in 6 months",(N3654-TODAY())&gt;=31,"02 Expires in 3 months",(N3654-TODAY())&gt;=0,"01 Expires in 30 days",(N3654-TODAY())&gt;=-31,"01 Expired last 30 days",(N3654-TODAY())&gt;=-92,"02 Expired last 3 months",(N3654-TODAY())&gt;=-183,"03 Expired last 6 months",(N3654-TODAY())&gt;=-365,"04 Expired last 12 months",(N3654-TODAY())&gt;=-547,"05 Expired last 18 months",TRUE,"06 Expired over 18 months")</f>
        <v>06 Expired over 18 months</v>
      </c>
      <c r="Q3654" s="65">
        <v>401000</v>
      </c>
      <c r="R3654" s="84">
        <f t="shared" ref="R3654:R3661" si="731">MAX(Q3654,Q3654*N(AS3654)/12)</f>
        <v>467833.33333333331</v>
      </c>
      <c r="S3654" s="77" t="str" cm="1">
        <f t="array" ref="S3654">_xlfn.IFS(R3654&gt;5000000,"Gold",R3654&gt;=500000,"Silver",R3654&gt;30000,"Bronze",TRUE,"Transactional")</f>
        <v>Bronze</v>
      </c>
      <c r="T3654" s="24" t="s">
        <v>122</v>
      </c>
      <c r="U3654" s="101" t="s">
        <v>123</v>
      </c>
      <c r="V3654" s="101" t="s">
        <v>124</v>
      </c>
      <c r="W3654" s="77" t="str">
        <f t="shared" si="730"/>
        <v>No</v>
      </c>
      <c r="X3654" s="77" t="str">
        <f>IFERROR(_xlfn.XLOOKUP(J3654&amp;"||"&amp;K3654,'Mapping Ref.'!$J$2:$J$538,'Mapping Ref.'!$K$2:$K$538),"")</f>
        <v>Construction &amp; Estates</v>
      </c>
      <c r="Y3654" s="77" t="str" cm="1">
        <f t="array" ref="Y3654">_xlfn.IFS(R3654&gt;2000000,"For Publication",R3654&gt;100000,"PID",R3654&gt;30000,"RFQ",TRUE,"Transactional")</f>
        <v>PID</v>
      </c>
      <c r="Z3654" s="24"/>
      <c r="AA3654" s="32">
        <v>14.5</v>
      </c>
      <c r="AB3654" s="24">
        <v>0</v>
      </c>
      <c r="AC3654" s="25">
        <v>45455</v>
      </c>
      <c r="AD3654" s="24" t="s">
        <v>102</v>
      </c>
      <c r="AE3654" s="24"/>
      <c r="AF3654" s="24"/>
      <c r="AG3654" s="24"/>
      <c r="AH3654" s="24"/>
      <c r="AI3654" s="24"/>
      <c r="AJ3654" s="24"/>
      <c r="AK3654" s="24"/>
      <c r="AL3654" s="24"/>
      <c r="AM3654" s="24"/>
      <c r="AN3654" s="24"/>
      <c r="AO3654" s="24"/>
      <c r="AP3654" s="24"/>
      <c r="AQ3654" s="24"/>
      <c r="AR3654" s="24"/>
      <c r="AS3654" s="89">
        <f t="shared" si="727"/>
        <v>14</v>
      </c>
      <c r="AT3654" s="24" t="s">
        <v>9341</v>
      </c>
    </row>
    <row r="3655" spans="1:46" x14ac:dyDescent="0.5">
      <c r="A3655" s="24" t="s">
        <v>14653</v>
      </c>
      <c r="B3655" s="24"/>
      <c r="C3655" s="24" t="s">
        <v>77</v>
      </c>
      <c r="D3655" s="24" t="s">
        <v>14654</v>
      </c>
      <c r="E3655" s="24" t="s">
        <v>14655</v>
      </c>
      <c r="F3655" s="77" t="str">
        <f t="shared" si="728"/>
        <v>CUTTLE CONSTRUCTION LTD</v>
      </c>
      <c r="G3655" s="24" t="s">
        <v>868</v>
      </c>
      <c r="H3655" s="24" t="s">
        <v>768</v>
      </c>
      <c r="I3655" s="24"/>
      <c r="J3655" s="24" t="s">
        <v>190</v>
      </c>
      <c r="K3655" s="24" t="s">
        <v>9208</v>
      </c>
      <c r="L3655" s="25">
        <v>45100</v>
      </c>
      <c r="M3655" s="25">
        <v>45535</v>
      </c>
      <c r="N3655" s="81">
        <f t="shared" si="729"/>
        <v>45535</v>
      </c>
      <c r="O3655" s="77" t="str">
        <f t="shared" ca="1" si="726"/>
        <v>Expired</v>
      </c>
      <c r="P3655" s="77" t="str" cm="1">
        <f t="array" aca="1" ref="P3655" ca="1">_xlfn.IFS((N3655-TODAY())&gt;=547,"06 Expires over 18 months",(N3655-TODAY())&gt;=365,"05 Expires in 18 months",(N3655-TODAY())&gt;=183,"04 Expires in 12 months",(N3655-TODAY())&gt;=92,"03 Expires in 6 months",(N3655-TODAY())&gt;=31,"02 Expires in 3 months",(N3655-TODAY())&gt;=0,"01 Expires in 30 days",(N3655-TODAY())&gt;=-31,"01 Expired last 30 days",(N3655-TODAY())&gt;=-92,"02 Expired last 3 months",(N3655-TODAY())&gt;=-183,"03 Expired last 6 months",(N3655-TODAY())&gt;=-365,"04 Expired last 12 months",(N3655-TODAY())&gt;=-547,"05 Expired last 18 months",TRUE,"06 Expired over 18 months")</f>
        <v>06 Expired over 18 months</v>
      </c>
      <c r="Q3655" s="65">
        <v>326864</v>
      </c>
      <c r="R3655" s="84">
        <f t="shared" si="731"/>
        <v>381341.33333333331</v>
      </c>
      <c r="S3655" s="77" t="str" cm="1">
        <f t="array" ref="S3655">_xlfn.IFS(R3655&gt;5000000,"Gold",R3655&gt;=500000,"Silver",R3655&gt;30000,"Bronze",TRUE,"Transactional")</f>
        <v>Bronze</v>
      </c>
      <c r="T3655" s="24" t="s">
        <v>122</v>
      </c>
      <c r="U3655" s="101" t="s">
        <v>123</v>
      </c>
      <c r="V3655" s="101" t="s">
        <v>124</v>
      </c>
      <c r="W3655" s="77" t="str">
        <f t="shared" si="730"/>
        <v>No</v>
      </c>
      <c r="X3655" s="77" t="str">
        <f>IFERROR(_xlfn.XLOOKUP(J3655&amp;"||"&amp;K3655,'Mapping Ref.'!$J$2:$J$538,'Mapping Ref.'!$K$2:$K$538),"")</f>
        <v>Construction &amp; Estates</v>
      </c>
      <c r="Y3655" s="77" t="str" cm="1">
        <f t="array" ref="Y3655">_xlfn.IFS(R3655&gt;2000000,"For Publication",R3655&gt;100000,"PID",R3655&gt;30000,"RFQ",TRUE,"Transactional")</f>
        <v>PID</v>
      </c>
      <c r="Z3655" s="24"/>
      <c r="AA3655" s="32">
        <v>14.5</v>
      </c>
      <c r="AB3655" s="24">
        <v>0</v>
      </c>
      <c r="AC3655" s="25">
        <v>45455</v>
      </c>
      <c r="AD3655" s="24" t="s">
        <v>102</v>
      </c>
      <c r="AE3655" s="24"/>
      <c r="AF3655" s="24"/>
      <c r="AG3655" s="24"/>
      <c r="AH3655" s="24"/>
      <c r="AI3655" s="24"/>
      <c r="AJ3655" s="24"/>
      <c r="AK3655" s="24"/>
      <c r="AL3655" s="24"/>
      <c r="AM3655" s="24"/>
      <c r="AN3655" s="24"/>
      <c r="AO3655" s="24"/>
      <c r="AP3655" s="24"/>
      <c r="AQ3655" s="24"/>
      <c r="AR3655" s="24"/>
      <c r="AS3655" s="89">
        <f t="shared" si="727"/>
        <v>14</v>
      </c>
      <c r="AT3655" s="24" t="s">
        <v>869</v>
      </c>
    </row>
    <row r="3656" spans="1:46" x14ac:dyDescent="0.5">
      <c r="A3656" s="24" t="s">
        <v>14656</v>
      </c>
      <c r="B3656" s="24"/>
      <c r="C3656" s="24" t="s">
        <v>77</v>
      </c>
      <c r="D3656" s="24" t="s">
        <v>14657</v>
      </c>
      <c r="E3656" s="24" t="s">
        <v>14658</v>
      </c>
      <c r="F3656" s="77" t="str">
        <f t="shared" si="728"/>
        <v>G&amp;D HIGGINS MECHANICAL SERVICES LTD</v>
      </c>
      <c r="G3656" s="24" t="s">
        <v>855</v>
      </c>
      <c r="H3656" s="24" t="s">
        <v>768</v>
      </c>
      <c r="I3656" s="24"/>
      <c r="J3656" s="24" t="s">
        <v>190</v>
      </c>
      <c r="K3656" s="24" t="s">
        <v>9208</v>
      </c>
      <c r="L3656" s="25">
        <v>44729</v>
      </c>
      <c r="M3656" s="25">
        <v>45534</v>
      </c>
      <c r="N3656" s="81">
        <f t="shared" si="729"/>
        <v>45534</v>
      </c>
      <c r="O3656" s="77" t="str">
        <f t="shared" ca="1" si="726"/>
        <v>Expired</v>
      </c>
      <c r="P3656" s="77" t="str" cm="1">
        <f t="array" aca="1" ref="P3656" ca="1">_xlfn.IFS((N3656-TODAY())&gt;=547,"06 Expires over 18 months",(N3656-TODAY())&gt;=365,"05 Expires in 18 months",(N3656-TODAY())&gt;=183,"04 Expires in 12 months",(N3656-TODAY())&gt;=92,"03 Expires in 6 months",(N3656-TODAY())&gt;=31,"02 Expires in 3 months",(N3656-TODAY())&gt;=0,"01 Expires in 30 days",(N3656-TODAY())&gt;=-31,"01 Expired last 30 days",(N3656-TODAY())&gt;=-92,"02 Expired last 3 months",(N3656-TODAY())&gt;=-183,"03 Expired last 6 months",(N3656-TODAY())&gt;=-365,"04 Expired last 12 months",(N3656-TODAY())&gt;=-547,"05 Expired last 18 months",TRUE,"06 Expired over 18 months")</f>
        <v>06 Expired over 18 months</v>
      </c>
      <c r="Q3656" s="65">
        <v>262851</v>
      </c>
      <c r="R3656" s="84">
        <f t="shared" si="731"/>
        <v>569510.5</v>
      </c>
      <c r="S3656" s="77" t="str" cm="1">
        <f t="array" ref="S3656">_xlfn.IFS(R3656&gt;5000000,"Gold",R3656&gt;=500000,"Silver",R3656&gt;30000,"Bronze",TRUE,"Transactional")</f>
        <v>Silver</v>
      </c>
      <c r="T3656" s="24" t="s">
        <v>122</v>
      </c>
      <c r="U3656" s="101" t="s">
        <v>123</v>
      </c>
      <c r="V3656" s="101" t="s">
        <v>124</v>
      </c>
      <c r="W3656" s="77" t="str">
        <f t="shared" si="730"/>
        <v>No</v>
      </c>
      <c r="X3656" s="77" t="str">
        <f>IFERROR(_xlfn.XLOOKUP(J3656&amp;"||"&amp;K3656,'Mapping Ref.'!$J$2:$J$538,'Mapping Ref.'!$K$2:$K$538),"")</f>
        <v>Construction &amp; Estates</v>
      </c>
      <c r="Y3656" s="77" t="str" cm="1">
        <f t="array" ref="Y3656">_xlfn.IFS(R3656&gt;2000000,"For Publication",R3656&gt;100000,"PID",R3656&gt;30000,"RFQ",TRUE,"Transactional")</f>
        <v>PID</v>
      </c>
      <c r="Z3656" s="24"/>
      <c r="AA3656" s="32">
        <v>26.8333333333333</v>
      </c>
      <c r="AB3656" s="24">
        <v>0</v>
      </c>
      <c r="AC3656" s="25">
        <v>45455</v>
      </c>
      <c r="AD3656" s="24" t="s">
        <v>102</v>
      </c>
      <c r="AE3656" s="24"/>
      <c r="AF3656" s="24"/>
      <c r="AG3656" s="24"/>
      <c r="AH3656" s="24"/>
      <c r="AI3656" s="24"/>
      <c r="AJ3656" s="24"/>
      <c r="AK3656" s="24"/>
      <c r="AL3656" s="24"/>
      <c r="AM3656" s="24"/>
      <c r="AN3656" s="24"/>
      <c r="AO3656" s="24"/>
      <c r="AP3656" s="24"/>
      <c r="AQ3656" s="24"/>
      <c r="AR3656" s="24"/>
      <c r="AS3656" s="89">
        <f t="shared" si="727"/>
        <v>26</v>
      </c>
      <c r="AT3656" s="24" t="s">
        <v>856</v>
      </c>
    </row>
    <row r="3657" spans="1:46" x14ac:dyDescent="0.5">
      <c r="A3657" s="24" t="s">
        <v>14659</v>
      </c>
      <c r="B3657" s="24"/>
      <c r="C3657" s="24" t="s">
        <v>77</v>
      </c>
      <c r="D3657" s="24" t="s">
        <v>14660</v>
      </c>
      <c r="E3657" s="24" t="s">
        <v>14661</v>
      </c>
      <c r="F3657" s="77" t="str">
        <f t="shared" si="728"/>
        <v>G&amp;D HIGGINS MECHANICAL SERVICES LTD</v>
      </c>
      <c r="G3657" s="24" t="s">
        <v>855</v>
      </c>
      <c r="H3657" s="24" t="s">
        <v>768</v>
      </c>
      <c r="I3657" s="24"/>
      <c r="J3657" s="24" t="s">
        <v>190</v>
      </c>
      <c r="K3657" s="24" t="s">
        <v>9208</v>
      </c>
      <c r="L3657" s="25">
        <v>45114</v>
      </c>
      <c r="M3657" s="25">
        <v>45535</v>
      </c>
      <c r="N3657" s="81">
        <f t="shared" si="729"/>
        <v>45535</v>
      </c>
      <c r="O3657" s="77" t="str">
        <f t="shared" ca="1" si="726"/>
        <v>Expired</v>
      </c>
      <c r="P3657" s="77" t="str" cm="1">
        <f t="array" aca="1" ref="P3657" ca="1">_xlfn.IFS((N3657-TODAY())&gt;=547,"06 Expires over 18 months",(N3657-TODAY())&gt;=365,"05 Expires in 18 months",(N3657-TODAY())&gt;=183,"04 Expires in 12 months",(N3657-TODAY())&gt;=92,"03 Expires in 6 months",(N3657-TODAY())&gt;=31,"02 Expires in 3 months",(N3657-TODAY())&gt;=0,"01 Expires in 30 days",(N3657-TODAY())&gt;=-31,"01 Expired last 30 days",(N3657-TODAY())&gt;=-92,"02 Expired last 3 months",(N3657-TODAY())&gt;=-183,"03 Expired last 6 months",(N3657-TODAY())&gt;=-365,"04 Expired last 12 months",(N3657-TODAY())&gt;=-547,"05 Expired last 18 months",TRUE,"06 Expired over 18 months")</f>
        <v>06 Expired over 18 months</v>
      </c>
      <c r="Q3657" s="65">
        <v>134062</v>
      </c>
      <c r="R3657" s="84">
        <f t="shared" si="731"/>
        <v>145233.83333333334</v>
      </c>
      <c r="S3657" s="77" t="str" cm="1">
        <f t="array" ref="S3657">_xlfn.IFS(R3657&gt;5000000,"Gold",R3657&gt;=500000,"Silver",R3657&gt;30000,"Bronze",TRUE,"Transactional")</f>
        <v>Bronze</v>
      </c>
      <c r="T3657" s="24" t="s">
        <v>122</v>
      </c>
      <c r="U3657" s="101" t="s">
        <v>123</v>
      </c>
      <c r="V3657" s="101" t="s">
        <v>124</v>
      </c>
      <c r="W3657" s="77" t="str">
        <f t="shared" si="730"/>
        <v>No</v>
      </c>
      <c r="X3657" s="77" t="str">
        <f>IFERROR(_xlfn.XLOOKUP(J3657&amp;"||"&amp;K3657,'Mapping Ref.'!$J$2:$J$538,'Mapping Ref.'!$K$2:$K$538),"")</f>
        <v>Construction &amp; Estates</v>
      </c>
      <c r="Y3657" s="77" t="str" cm="1">
        <f t="array" ref="Y3657">_xlfn.IFS(R3657&gt;2000000,"For Publication",R3657&gt;100000,"PID",R3657&gt;30000,"RFQ",TRUE,"Transactional")</f>
        <v>PID</v>
      </c>
      <c r="Z3657" s="24"/>
      <c r="AA3657" s="32">
        <v>14.033333333333299</v>
      </c>
      <c r="AB3657" s="24">
        <v>0</v>
      </c>
      <c r="AC3657" s="25">
        <v>45455</v>
      </c>
      <c r="AD3657" s="24" t="s">
        <v>102</v>
      </c>
      <c r="AE3657" s="24"/>
      <c r="AF3657" s="24"/>
      <c r="AG3657" s="24"/>
      <c r="AH3657" s="24"/>
      <c r="AI3657" s="24"/>
      <c r="AJ3657" s="24"/>
      <c r="AK3657" s="24"/>
      <c r="AL3657" s="24"/>
      <c r="AM3657" s="24"/>
      <c r="AN3657" s="24"/>
      <c r="AO3657" s="24"/>
      <c r="AP3657" s="24"/>
      <c r="AQ3657" s="24"/>
      <c r="AR3657" s="24"/>
      <c r="AS3657" s="89">
        <f t="shared" si="727"/>
        <v>13</v>
      </c>
      <c r="AT3657" s="24" t="s">
        <v>856</v>
      </c>
    </row>
    <row r="3658" spans="1:46" x14ac:dyDescent="0.5">
      <c r="A3658" s="24" t="s">
        <v>14662</v>
      </c>
      <c r="B3658" s="24"/>
      <c r="C3658" s="24" t="s">
        <v>77</v>
      </c>
      <c r="D3658" s="24" t="s">
        <v>14663</v>
      </c>
      <c r="E3658" s="24" t="s">
        <v>14664</v>
      </c>
      <c r="F3658" s="77" t="str">
        <f t="shared" si="728"/>
        <v>G&amp;D HIGGINS MECHANICAL SERVICES LTD</v>
      </c>
      <c r="G3658" s="24" t="s">
        <v>855</v>
      </c>
      <c r="H3658" s="24" t="s">
        <v>768</v>
      </c>
      <c r="I3658" s="24"/>
      <c r="J3658" s="24" t="s">
        <v>190</v>
      </c>
      <c r="K3658" s="24" t="s">
        <v>9208</v>
      </c>
      <c r="L3658" s="25">
        <v>45107</v>
      </c>
      <c r="M3658" s="25">
        <v>45535</v>
      </c>
      <c r="N3658" s="81">
        <f t="shared" si="729"/>
        <v>45535</v>
      </c>
      <c r="O3658" s="77" t="str">
        <f t="shared" ca="1" si="726"/>
        <v>Expired</v>
      </c>
      <c r="P3658" s="77" t="str" cm="1">
        <f t="array" aca="1" ref="P3658" ca="1">_xlfn.IFS((N3658-TODAY())&gt;=547,"06 Expires over 18 months",(N3658-TODAY())&gt;=365,"05 Expires in 18 months",(N3658-TODAY())&gt;=183,"04 Expires in 12 months",(N3658-TODAY())&gt;=92,"03 Expires in 6 months",(N3658-TODAY())&gt;=31,"02 Expires in 3 months",(N3658-TODAY())&gt;=0,"01 Expires in 30 days",(N3658-TODAY())&gt;=-31,"01 Expired last 30 days",(N3658-TODAY())&gt;=-92,"02 Expired last 3 months",(N3658-TODAY())&gt;=-183,"03 Expired last 6 months",(N3658-TODAY())&gt;=-365,"04 Expired last 12 months",(N3658-TODAY())&gt;=-547,"05 Expired last 18 months",TRUE,"06 Expired over 18 months")</f>
        <v>06 Expired over 18 months</v>
      </c>
      <c r="Q3658" s="65">
        <v>125068</v>
      </c>
      <c r="R3658" s="84">
        <f t="shared" si="731"/>
        <v>145912.66666666666</v>
      </c>
      <c r="S3658" s="77" t="str" cm="1">
        <f t="array" ref="S3658">_xlfn.IFS(R3658&gt;5000000,"Gold",R3658&gt;=500000,"Silver",R3658&gt;30000,"Bronze",TRUE,"Transactional")</f>
        <v>Bronze</v>
      </c>
      <c r="T3658" s="24" t="s">
        <v>122</v>
      </c>
      <c r="U3658" s="101" t="s">
        <v>123</v>
      </c>
      <c r="V3658" s="101" t="s">
        <v>124</v>
      </c>
      <c r="W3658" s="77" t="str">
        <f t="shared" si="730"/>
        <v>No</v>
      </c>
      <c r="X3658" s="77" t="str">
        <f>IFERROR(_xlfn.XLOOKUP(J3658&amp;"||"&amp;K3658,'Mapping Ref.'!$J$2:$J$538,'Mapping Ref.'!$K$2:$K$538),"")</f>
        <v>Construction &amp; Estates</v>
      </c>
      <c r="Y3658" s="77" t="str" cm="1">
        <f t="array" ref="Y3658">_xlfn.IFS(R3658&gt;2000000,"For Publication",R3658&gt;100000,"PID",R3658&gt;30000,"RFQ",TRUE,"Transactional")</f>
        <v>PID</v>
      </c>
      <c r="Z3658" s="24"/>
      <c r="AA3658" s="32">
        <v>14.266666666666699</v>
      </c>
      <c r="AB3658" s="24">
        <v>0</v>
      </c>
      <c r="AC3658" s="25">
        <v>45455</v>
      </c>
      <c r="AD3658" s="24" t="s">
        <v>102</v>
      </c>
      <c r="AE3658" s="24"/>
      <c r="AF3658" s="24"/>
      <c r="AG3658" s="24"/>
      <c r="AH3658" s="24"/>
      <c r="AI3658" s="24"/>
      <c r="AJ3658" s="24"/>
      <c r="AK3658" s="24"/>
      <c r="AL3658" s="24"/>
      <c r="AM3658" s="24"/>
      <c r="AN3658" s="24"/>
      <c r="AO3658" s="24"/>
      <c r="AP3658" s="24"/>
      <c r="AQ3658" s="24"/>
      <c r="AR3658" s="24"/>
      <c r="AS3658" s="89">
        <f t="shared" si="727"/>
        <v>14</v>
      </c>
      <c r="AT3658" s="24" t="s">
        <v>856</v>
      </c>
    </row>
    <row r="3659" spans="1:46" x14ac:dyDescent="0.5">
      <c r="A3659" s="24" t="s">
        <v>14665</v>
      </c>
      <c r="B3659" s="24"/>
      <c r="C3659" s="24" t="s">
        <v>77</v>
      </c>
      <c r="D3659" s="24" t="s">
        <v>14666</v>
      </c>
      <c r="E3659" s="24" t="s">
        <v>14667</v>
      </c>
      <c r="F3659" s="77" t="str">
        <f t="shared" si="728"/>
        <v>G &amp; V CONTRACTS LIMITED</v>
      </c>
      <c r="G3659" s="24" t="s">
        <v>9339</v>
      </c>
      <c r="H3659" s="24" t="s">
        <v>768</v>
      </c>
      <c r="I3659" s="24"/>
      <c r="J3659" s="24" t="s">
        <v>190</v>
      </c>
      <c r="K3659" s="24" t="s">
        <v>9208</v>
      </c>
      <c r="L3659" s="25">
        <v>45100</v>
      </c>
      <c r="M3659" s="25">
        <v>45535</v>
      </c>
      <c r="N3659" s="81">
        <f t="shared" si="729"/>
        <v>45535</v>
      </c>
      <c r="O3659" s="77" t="str">
        <f t="shared" ca="1" si="726"/>
        <v>Expired</v>
      </c>
      <c r="P3659" s="77" t="str" cm="1">
        <f t="array" aca="1" ref="P3659" ca="1">_xlfn.IFS((N3659-TODAY())&gt;=547,"06 Expires over 18 months",(N3659-TODAY())&gt;=365,"05 Expires in 18 months",(N3659-TODAY())&gt;=183,"04 Expires in 12 months",(N3659-TODAY())&gt;=92,"03 Expires in 6 months",(N3659-TODAY())&gt;=31,"02 Expires in 3 months",(N3659-TODAY())&gt;=0,"01 Expires in 30 days",(N3659-TODAY())&gt;=-31,"01 Expired last 30 days",(N3659-TODAY())&gt;=-92,"02 Expired last 3 months",(N3659-TODAY())&gt;=-183,"03 Expired last 6 months",(N3659-TODAY())&gt;=-365,"04 Expired last 12 months",(N3659-TODAY())&gt;=-547,"05 Expired last 18 months",TRUE,"06 Expired over 18 months")</f>
        <v>06 Expired over 18 months</v>
      </c>
      <c r="Q3659" s="65">
        <v>78489</v>
      </c>
      <c r="R3659" s="84">
        <f t="shared" si="731"/>
        <v>91570.5</v>
      </c>
      <c r="S3659" s="77" t="str" cm="1">
        <f t="array" ref="S3659">_xlfn.IFS(R3659&gt;5000000,"Gold",R3659&gt;=500000,"Silver",R3659&gt;30000,"Bronze",TRUE,"Transactional")</f>
        <v>Bronze</v>
      </c>
      <c r="T3659" s="24" t="s">
        <v>122</v>
      </c>
      <c r="U3659" s="101" t="s">
        <v>123</v>
      </c>
      <c r="V3659" s="101" t="s">
        <v>124</v>
      </c>
      <c r="W3659" s="77" t="str">
        <f t="shared" si="730"/>
        <v>No</v>
      </c>
      <c r="X3659" s="77" t="str">
        <f>IFERROR(_xlfn.XLOOKUP(J3659&amp;"||"&amp;K3659,'Mapping Ref.'!$J$2:$J$538,'Mapping Ref.'!$K$2:$K$538),"")</f>
        <v>Construction &amp; Estates</v>
      </c>
      <c r="Y3659" s="77" t="str" cm="1">
        <f t="array" ref="Y3659">_xlfn.IFS(R3659&gt;2000000,"For Publication",R3659&gt;100000,"PID",R3659&gt;30000,"RFQ",TRUE,"Transactional")</f>
        <v>RFQ</v>
      </c>
      <c r="Z3659" s="24"/>
      <c r="AA3659" s="32">
        <v>14.5</v>
      </c>
      <c r="AB3659" s="24">
        <v>0</v>
      </c>
      <c r="AC3659" s="25">
        <v>45455</v>
      </c>
      <c r="AD3659" s="24" t="s">
        <v>102</v>
      </c>
      <c r="AE3659" s="24"/>
      <c r="AF3659" s="24"/>
      <c r="AG3659" s="24"/>
      <c r="AH3659" s="24"/>
      <c r="AI3659" s="24"/>
      <c r="AJ3659" s="24"/>
      <c r="AK3659" s="24"/>
      <c r="AL3659" s="24"/>
      <c r="AM3659" s="24"/>
      <c r="AN3659" s="24"/>
      <c r="AO3659" s="24"/>
      <c r="AP3659" s="24"/>
      <c r="AQ3659" s="24"/>
      <c r="AR3659" s="24"/>
      <c r="AS3659" s="89">
        <f t="shared" si="727"/>
        <v>14</v>
      </c>
      <c r="AT3659" s="24" t="s">
        <v>9341</v>
      </c>
    </row>
    <row r="3660" spans="1:46" x14ac:dyDescent="0.5">
      <c r="A3660" s="24" t="s">
        <v>14668</v>
      </c>
      <c r="B3660" s="24"/>
      <c r="C3660" s="24" t="s">
        <v>77</v>
      </c>
      <c r="D3660" s="24" t="s">
        <v>14669</v>
      </c>
      <c r="E3660" s="24" t="s">
        <v>14670</v>
      </c>
      <c r="F3660" s="77" t="str">
        <f t="shared" si="728"/>
        <v>G &amp; V CONTRACTS LIMITED</v>
      </c>
      <c r="G3660" s="24" t="s">
        <v>9339</v>
      </c>
      <c r="H3660" s="24" t="s">
        <v>768</v>
      </c>
      <c r="I3660" s="24"/>
      <c r="J3660" s="24" t="s">
        <v>190</v>
      </c>
      <c r="K3660" s="24" t="s">
        <v>9208</v>
      </c>
      <c r="L3660" s="25">
        <v>45103</v>
      </c>
      <c r="M3660" s="25">
        <v>45535</v>
      </c>
      <c r="N3660" s="81">
        <f t="shared" si="729"/>
        <v>45535</v>
      </c>
      <c r="O3660" s="77" t="str">
        <f t="shared" ca="1" si="726"/>
        <v>Expired</v>
      </c>
      <c r="P3660" s="77" t="str" cm="1">
        <f t="array" aca="1" ref="P3660" ca="1">_xlfn.IFS((N3660-TODAY())&gt;=547,"06 Expires over 18 months",(N3660-TODAY())&gt;=365,"05 Expires in 18 months",(N3660-TODAY())&gt;=183,"04 Expires in 12 months",(N3660-TODAY())&gt;=92,"03 Expires in 6 months",(N3660-TODAY())&gt;=31,"02 Expires in 3 months",(N3660-TODAY())&gt;=0,"01 Expires in 30 days",(N3660-TODAY())&gt;=-31,"01 Expired last 30 days",(N3660-TODAY())&gt;=-92,"02 Expired last 3 months",(N3660-TODAY())&gt;=-183,"03 Expired last 6 months",(N3660-TODAY())&gt;=-365,"04 Expired last 12 months",(N3660-TODAY())&gt;=-547,"05 Expired last 18 months",TRUE,"06 Expired over 18 months")</f>
        <v>06 Expired over 18 months</v>
      </c>
      <c r="Q3660" s="65">
        <v>73942</v>
      </c>
      <c r="R3660" s="84">
        <f t="shared" si="731"/>
        <v>86265.666666666672</v>
      </c>
      <c r="S3660" s="77" t="str" cm="1">
        <f t="array" ref="S3660">_xlfn.IFS(R3660&gt;5000000,"Gold",R3660&gt;=500000,"Silver",R3660&gt;30000,"Bronze",TRUE,"Transactional")</f>
        <v>Bronze</v>
      </c>
      <c r="T3660" s="24" t="s">
        <v>122</v>
      </c>
      <c r="U3660" s="101" t="s">
        <v>123</v>
      </c>
      <c r="V3660" s="101" t="s">
        <v>124</v>
      </c>
      <c r="W3660" s="77" t="str">
        <f t="shared" si="730"/>
        <v>No</v>
      </c>
      <c r="X3660" s="77" t="str">
        <f>IFERROR(_xlfn.XLOOKUP(J3660&amp;"||"&amp;K3660,'Mapping Ref.'!$J$2:$J$538,'Mapping Ref.'!$K$2:$K$538),"")</f>
        <v>Construction &amp; Estates</v>
      </c>
      <c r="Y3660" s="77" t="str" cm="1">
        <f t="array" ref="Y3660">_xlfn.IFS(R3660&gt;2000000,"For Publication",R3660&gt;100000,"PID",R3660&gt;30000,"RFQ",TRUE,"Transactional")</f>
        <v>RFQ</v>
      </c>
      <c r="Z3660" s="24"/>
      <c r="AA3660" s="32">
        <v>14.4</v>
      </c>
      <c r="AB3660" s="24">
        <v>0</v>
      </c>
      <c r="AC3660" s="25">
        <v>45455</v>
      </c>
      <c r="AD3660" s="24" t="s">
        <v>102</v>
      </c>
      <c r="AE3660" s="24"/>
      <c r="AF3660" s="24"/>
      <c r="AG3660" s="24"/>
      <c r="AH3660" s="24"/>
      <c r="AI3660" s="24"/>
      <c r="AJ3660" s="24"/>
      <c r="AK3660" s="24"/>
      <c r="AL3660" s="24"/>
      <c r="AM3660" s="24"/>
      <c r="AN3660" s="24"/>
      <c r="AO3660" s="24"/>
      <c r="AP3660" s="24"/>
      <c r="AQ3660" s="24"/>
      <c r="AR3660" s="24"/>
      <c r="AS3660" s="89">
        <f t="shared" si="727"/>
        <v>14</v>
      </c>
      <c r="AT3660" s="24" t="s">
        <v>9341</v>
      </c>
    </row>
    <row r="3661" spans="1:46" x14ac:dyDescent="0.5">
      <c r="A3661" s="24" t="s">
        <v>14671</v>
      </c>
      <c r="B3661" s="24"/>
      <c r="C3661" s="24" t="s">
        <v>77</v>
      </c>
      <c r="D3661" s="24" t="s">
        <v>14672</v>
      </c>
      <c r="E3661" s="24" t="s">
        <v>14673</v>
      </c>
      <c r="F3661" s="77" t="str">
        <f t="shared" si="728"/>
        <v>G&amp;D HIGGINS MECHANICAL SERVICES LTD</v>
      </c>
      <c r="G3661" s="24" t="s">
        <v>855</v>
      </c>
      <c r="H3661" s="24" t="s">
        <v>768</v>
      </c>
      <c r="I3661" s="24"/>
      <c r="J3661" s="24" t="s">
        <v>190</v>
      </c>
      <c r="K3661" s="24" t="s">
        <v>9208</v>
      </c>
      <c r="L3661" s="25">
        <v>45086</v>
      </c>
      <c r="M3661" s="25">
        <v>45535</v>
      </c>
      <c r="N3661" s="81">
        <f t="shared" si="729"/>
        <v>45535</v>
      </c>
      <c r="O3661" s="77" t="str">
        <f t="shared" ca="1" si="726"/>
        <v>Expired</v>
      </c>
      <c r="P3661" s="77" t="str" cm="1">
        <f t="array" aca="1" ref="P3661" ca="1">_xlfn.IFS((N3661-TODAY())&gt;=547,"06 Expires over 18 months",(N3661-TODAY())&gt;=365,"05 Expires in 18 months",(N3661-TODAY())&gt;=183,"04 Expires in 12 months",(N3661-TODAY())&gt;=92,"03 Expires in 6 months",(N3661-TODAY())&gt;=31,"02 Expires in 3 months",(N3661-TODAY())&gt;=0,"01 Expires in 30 days",(N3661-TODAY())&gt;=-31,"01 Expired last 30 days",(N3661-TODAY())&gt;=-92,"02 Expired last 3 months",(N3661-TODAY())&gt;=-183,"03 Expired last 6 months",(N3661-TODAY())&gt;=-365,"04 Expired last 12 months",(N3661-TODAY())&gt;=-547,"05 Expired last 18 months",TRUE,"06 Expired over 18 months")</f>
        <v>06 Expired over 18 months</v>
      </c>
      <c r="Q3661" s="65">
        <v>52360</v>
      </c>
      <c r="R3661" s="84">
        <f t="shared" si="731"/>
        <v>61086.666666666664</v>
      </c>
      <c r="S3661" s="77" t="str" cm="1">
        <f t="array" ref="S3661">_xlfn.IFS(R3661&gt;5000000,"Gold",R3661&gt;=500000,"Silver",R3661&gt;30000,"Bronze",TRUE,"Transactional")</f>
        <v>Bronze</v>
      </c>
      <c r="T3661" s="24" t="s">
        <v>122</v>
      </c>
      <c r="U3661" s="101" t="s">
        <v>123</v>
      </c>
      <c r="V3661" s="101" t="s">
        <v>124</v>
      </c>
      <c r="W3661" s="77" t="str">
        <f t="shared" si="730"/>
        <v>No</v>
      </c>
      <c r="X3661" s="77" t="str">
        <f>IFERROR(_xlfn.XLOOKUP(J3661&amp;"||"&amp;K3661,'Mapping Ref.'!$J$2:$J$538,'Mapping Ref.'!$K$2:$K$538),"")</f>
        <v>Construction &amp; Estates</v>
      </c>
      <c r="Y3661" s="77" t="str" cm="1">
        <f t="array" ref="Y3661">_xlfn.IFS(R3661&gt;2000000,"For Publication",R3661&gt;100000,"PID",R3661&gt;30000,"RFQ",TRUE,"Transactional")</f>
        <v>RFQ</v>
      </c>
      <c r="Z3661" s="24"/>
      <c r="AA3661" s="32">
        <v>14.966666666666701</v>
      </c>
      <c r="AB3661" s="24">
        <v>0</v>
      </c>
      <c r="AC3661" s="25">
        <v>45455</v>
      </c>
      <c r="AD3661" s="24" t="s">
        <v>102</v>
      </c>
      <c r="AE3661" s="24"/>
      <c r="AF3661" s="24"/>
      <c r="AG3661" s="24"/>
      <c r="AH3661" s="24"/>
      <c r="AI3661" s="24"/>
      <c r="AJ3661" s="24"/>
      <c r="AK3661" s="24"/>
      <c r="AL3661" s="24"/>
      <c r="AM3661" s="24"/>
      <c r="AN3661" s="24"/>
      <c r="AO3661" s="24"/>
      <c r="AP3661" s="24"/>
      <c r="AQ3661" s="24"/>
      <c r="AR3661" s="24"/>
      <c r="AS3661" s="89">
        <f t="shared" si="727"/>
        <v>14</v>
      </c>
      <c r="AT3661" s="24" t="s">
        <v>856</v>
      </c>
    </row>
    <row r="3662" spans="1:46" x14ac:dyDescent="0.5">
      <c r="A3662" s="24" t="s">
        <v>14674</v>
      </c>
      <c r="B3662" s="24" t="s">
        <v>506</v>
      </c>
      <c r="C3662" s="24" t="s">
        <v>77</v>
      </c>
      <c r="D3662" s="24" t="s">
        <v>14675</v>
      </c>
      <c r="E3662" s="24" t="s">
        <v>14676</v>
      </c>
      <c r="F3662" s="77" t="str">
        <f t="shared" si="728"/>
        <v>LEARNING POOL LTD</v>
      </c>
      <c r="G3662" s="24" t="s">
        <v>900</v>
      </c>
      <c r="H3662" s="24" t="s">
        <v>897</v>
      </c>
      <c r="I3662" s="24"/>
      <c r="J3662" s="24" t="s">
        <v>97</v>
      </c>
      <c r="K3662" s="27" t="s">
        <v>236</v>
      </c>
      <c r="L3662" s="25">
        <v>45383</v>
      </c>
      <c r="M3662" s="25">
        <v>46112</v>
      </c>
      <c r="N3662" s="81">
        <f t="shared" si="729"/>
        <v>46843</v>
      </c>
      <c r="O3662" s="77" t="str">
        <f t="shared" ca="1" si="726"/>
        <v>Live</v>
      </c>
      <c r="P3662" s="77" t="str" cm="1">
        <f t="array" aca="1" ref="P3662" ca="1">_xlfn.IFS((N3662-TODAY())&gt;=547,"06 Expires over 18 months",(N3662-TODAY())&gt;=365,"05 Expires in 18 months",(N3662-TODAY())&gt;=183,"04 Expires in 12 months",(N3662-TODAY())&gt;=92,"03 Expires in 6 months",(N3662-TODAY())&gt;=31,"02 Expires in 3 months",(N3662-TODAY())&gt;=0,"01 Expires in 30 days",(N3662-TODAY())&gt;=-31,"01 Expired last 30 days",(N3662-TODAY())&gt;=-92,"02 Expired last 3 months",(N3662-TODAY())&gt;=-183,"03 Expired last 6 months",(N3662-TODAY())&gt;=-365,"04 Expired last 12 months",(N3662-TODAY())&gt;=-547,"05 Expired last 18 months",TRUE,"06 Expired over 18 months")</f>
        <v>06 Expires over 18 months</v>
      </c>
      <c r="Q3662" s="104"/>
      <c r="R3662" s="84">
        <v>0</v>
      </c>
      <c r="S3662" s="77" t="str" cm="1">
        <f t="array" ref="S3662">_xlfn.IFS(R3662&gt;5000000,"Gold",R3662&gt;=500000,"Silver",R3662&gt;30000,"Bronze",TRUE,"Transactional")</f>
        <v>Transactional</v>
      </c>
      <c r="T3662" s="24" t="s">
        <v>54</v>
      </c>
      <c r="U3662" s="101" t="s">
        <v>237</v>
      </c>
      <c r="V3662" s="101" t="s">
        <v>566</v>
      </c>
      <c r="W3662" s="77" t="str">
        <f t="shared" si="730"/>
        <v>Yes</v>
      </c>
      <c r="X3662" s="77" t="str">
        <f>IFERROR(_xlfn.XLOOKUP(J3662&amp;"||"&amp;K3662,'Mapping Ref.'!$J$2:$J$538,'Mapping Ref.'!$K$2:$K$538),"")</f>
        <v>Corporate</v>
      </c>
      <c r="Y3662" s="77" t="str" cm="1">
        <f t="array" ref="Y3662">_xlfn.IFS(R3662&gt;2000000,"For Publication",R3662&gt;100000,"PID",R3662&gt;30000,"RFQ",TRUE,"Transactional")</f>
        <v>Transactional</v>
      </c>
      <c r="Z3662" s="24"/>
      <c r="AA3662" s="32">
        <v>24</v>
      </c>
      <c r="AB3662" s="24">
        <v>24</v>
      </c>
      <c r="AC3662" s="25">
        <v>45455</v>
      </c>
      <c r="AD3662" s="24" t="s">
        <v>102</v>
      </c>
      <c r="AE3662" s="24"/>
      <c r="AF3662" s="24"/>
      <c r="AG3662" s="24"/>
      <c r="AH3662" s="24"/>
      <c r="AI3662" s="24"/>
      <c r="AJ3662" s="24"/>
      <c r="AK3662" s="24"/>
      <c r="AL3662" s="24"/>
      <c r="AM3662" s="24"/>
      <c r="AN3662" s="24"/>
      <c r="AO3662" s="24"/>
      <c r="AP3662" s="24"/>
      <c r="AQ3662" s="24"/>
      <c r="AR3662" s="24"/>
      <c r="AS3662" s="89">
        <f t="shared" si="727"/>
        <v>47</v>
      </c>
      <c r="AT3662" s="24" t="s">
        <v>900</v>
      </c>
    </row>
    <row r="3663" spans="1:46" x14ac:dyDescent="0.5">
      <c r="A3663" s="24" t="s">
        <v>14677</v>
      </c>
      <c r="B3663" s="57"/>
      <c r="C3663" s="38" t="s">
        <v>77</v>
      </c>
      <c r="D3663" s="38" t="s">
        <v>14678</v>
      </c>
      <c r="E3663" s="38" t="s">
        <v>14679</v>
      </c>
      <c r="F3663" s="79" t="str">
        <f t="shared" si="728"/>
        <v>A.S.R CONSTRUCTION UK LIMITED</v>
      </c>
      <c r="G3663" s="38" t="s">
        <v>831</v>
      </c>
      <c r="H3663" s="38" t="s">
        <v>768</v>
      </c>
      <c r="I3663" s="38"/>
      <c r="J3663" s="24" t="s">
        <v>190</v>
      </c>
      <c r="K3663" s="38" t="s">
        <v>9208</v>
      </c>
      <c r="L3663" s="37">
        <v>45117</v>
      </c>
      <c r="M3663" s="37">
        <v>45535</v>
      </c>
      <c r="N3663" s="82">
        <f t="shared" si="729"/>
        <v>45535</v>
      </c>
      <c r="O3663" s="80" t="str">
        <f t="shared" ca="1" si="726"/>
        <v>Expired</v>
      </c>
      <c r="P3663" s="80" t="str" cm="1">
        <f t="array" aca="1" ref="P3663" ca="1">_xlfn.IFS((N3663-TODAY())&gt;=547,"06 Expires over 18 months",(N3663-TODAY())&gt;=365,"05 Expires in 18 months",(N3663-TODAY())&gt;=183,"04 Expires in 12 months",(N3663-TODAY())&gt;=92,"03 Expires in 6 months",(N3663-TODAY())&gt;=31,"02 Expires in 3 months",(N3663-TODAY())&gt;=0,"01 Expires in 30 days",(N3663-TODAY())&gt;=-31,"01 Expired last 30 days",(N3663-TODAY())&gt;=-92,"02 Expired last 3 months",(N3663-TODAY())&gt;=-183,"03 Expired last 6 months",(N3663-TODAY())&gt;=-365,"04 Expired last 12 months",(N3663-TODAY())&gt;=-547,"05 Expired last 18 months",TRUE,"06 Expired over 18 months")</f>
        <v>06 Expired over 18 months</v>
      </c>
      <c r="Q3663" s="73">
        <v>205838</v>
      </c>
      <c r="R3663" s="87">
        <f t="shared" ref="R3663:R3677" si="732">MAX(Q3663,Q3663*N(AS3663)/12)</f>
        <v>222991.16666666666</v>
      </c>
      <c r="S3663" s="80" t="str" cm="1">
        <f t="array" ref="S3663">_xlfn.IFS(R3663&gt;5000000,"Gold",R3663&gt;=500000,"Silver",R3663&gt;30000,"Bronze",TRUE,"Transactional")</f>
        <v>Bronze</v>
      </c>
      <c r="T3663" s="38" t="s">
        <v>122</v>
      </c>
      <c r="U3663" s="117" t="s">
        <v>123</v>
      </c>
      <c r="V3663" s="117" t="s">
        <v>124</v>
      </c>
      <c r="W3663" s="80" t="str">
        <f t="shared" si="730"/>
        <v>No</v>
      </c>
      <c r="X3663" s="80" t="str">
        <f>IFERROR(_xlfn.XLOOKUP(J3663&amp;"||"&amp;K3663,'Mapping Ref.'!$J$2:$J$538,'Mapping Ref.'!$K$2:$K$538),"")</f>
        <v>Construction &amp; Estates</v>
      </c>
      <c r="Y3663" s="80" t="str" cm="1">
        <f t="array" ref="Y3663">_xlfn.IFS(R3663&gt;2000000,"For Publication",R3663&gt;100000,"PID",R3663&gt;30000,"RFQ",TRUE,"Transactional")</f>
        <v>PID</v>
      </c>
      <c r="Z3663" s="38"/>
      <c r="AA3663" s="54">
        <v>13.9333333333333</v>
      </c>
      <c r="AB3663" s="38">
        <v>0</v>
      </c>
      <c r="AC3663" s="37">
        <v>45455</v>
      </c>
      <c r="AD3663" s="38" t="s">
        <v>102</v>
      </c>
      <c r="AE3663" s="38"/>
      <c r="AF3663" s="38" t="s">
        <v>59</v>
      </c>
      <c r="AG3663" s="38"/>
      <c r="AH3663" s="38"/>
      <c r="AI3663" s="38"/>
      <c r="AJ3663" s="38"/>
      <c r="AK3663" s="38"/>
      <c r="AL3663" s="38"/>
      <c r="AM3663" s="38"/>
      <c r="AN3663" s="38"/>
      <c r="AO3663" s="38"/>
      <c r="AP3663" s="38"/>
      <c r="AQ3663" s="38"/>
      <c r="AR3663" s="38"/>
      <c r="AS3663" s="90">
        <f t="shared" si="727"/>
        <v>13</v>
      </c>
      <c r="AT3663" s="75" t="s">
        <v>832</v>
      </c>
    </row>
    <row r="3664" spans="1:46" x14ac:dyDescent="0.5">
      <c r="A3664" s="24" t="s">
        <v>14680</v>
      </c>
      <c r="B3664" s="57"/>
      <c r="C3664" s="38" t="s">
        <v>77</v>
      </c>
      <c r="D3664" s="38" t="s">
        <v>14681</v>
      </c>
      <c r="E3664" s="38" t="s">
        <v>14682</v>
      </c>
      <c r="F3664" s="77" t="str">
        <f t="shared" si="728"/>
        <v>A.S.R CONSTRUCTION UK LIMITED</v>
      </c>
      <c r="G3664" s="57" t="s">
        <v>831</v>
      </c>
      <c r="H3664" s="57" t="s">
        <v>768</v>
      </c>
      <c r="I3664" s="57"/>
      <c r="J3664" s="24" t="s">
        <v>190</v>
      </c>
      <c r="K3664" s="57" t="s">
        <v>9208</v>
      </c>
      <c r="L3664" s="58">
        <v>45093</v>
      </c>
      <c r="M3664" s="58">
        <v>45535</v>
      </c>
      <c r="N3664" s="83">
        <f t="shared" si="729"/>
        <v>45535</v>
      </c>
      <c r="O3664" s="79" t="str">
        <f t="shared" ca="1" si="726"/>
        <v>Expired</v>
      </c>
      <c r="P3664" s="79" t="str" cm="1">
        <f t="array" aca="1" ref="P3664" ca="1">_xlfn.IFS((N3664-TODAY())&gt;=547,"06 Expires over 18 months",(N3664-TODAY())&gt;=365,"05 Expires in 18 months",(N3664-TODAY())&gt;=183,"04 Expires in 12 months",(N3664-TODAY())&gt;=92,"03 Expires in 6 months",(N3664-TODAY())&gt;=31,"02 Expires in 3 months",(N3664-TODAY())&gt;=0,"01 Expires in 30 days",(N3664-TODAY())&gt;=-31,"01 Expired last 30 days",(N3664-TODAY())&gt;=-92,"02 Expired last 3 months",(N3664-TODAY())&gt;=-183,"03 Expired last 6 months",(N3664-TODAY())&gt;=-365,"04 Expired last 12 months",(N3664-TODAY())&gt;=-547,"05 Expired last 18 months",TRUE,"06 Expired over 18 months")</f>
        <v>06 Expired over 18 months</v>
      </c>
      <c r="Q3664" s="72">
        <v>155000</v>
      </c>
      <c r="R3664" s="86">
        <f t="shared" si="732"/>
        <v>180833.33333333334</v>
      </c>
      <c r="S3664" s="79" t="str" cm="1">
        <f t="array" ref="S3664">_xlfn.IFS(R3664&gt;5000000,"Gold",R3664&gt;=500000,"Silver",R3664&gt;30000,"Bronze",TRUE,"Transactional")</f>
        <v>Bronze</v>
      </c>
      <c r="T3664" s="57" t="s">
        <v>122</v>
      </c>
      <c r="U3664" s="115" t="s">
        <v>123</v>
      </c>
      <c r="V3664" s="117" t="s">
        <v>124</v>
      </c>
      <c r="W3664" s="80" t="str">
        <f t="shared" si="730"/>
        <v>No</v>
      </c>
      <c r="X3664" s="80" t="str">
        <f>IFERROR(_xlfn.XLOOKUP(J3664&amp;"||"&amp;K3664,'Mapping Ref.'!$J$2:$J$538,'Mapping Ref.'!$K$2:$K$538),"")</f>
        <v>Construction &amp; Estates</v>
      </c>
      <c r="Y3664" s="80" t="str" cm="1">
        <f t="array" ref="Y3664">_xlfn.IFS(R3664&gt;2000000,"For Publication",R3664&gt;100000,"PID",R3664&gt;30000,"RFQ",TRUE,"Transactional")</f>
        <v>PID</v>
      </c>
      <c r="Z3664" s="38"/>
      <c r="AA3664" s="54">
        <v>14.733333333333301</v>
      </c>
      <c r="AB3664" s="38">
        <v>0</v>
      </c>
      <c r="AC3664" s="37">
        <v>45455</v>
      </c>
      <c r="AD3664" s="38" t="s">
        <v>102</v>
      </c>
      <c r="AE3664" s="38"/>
      <c r="AF3664" s="38" t="s">
        <v>59</v>
      </c>
      <c r="AG3664" s="38"/>
      <c r="AH3664" s="57"/>
      <c r="AI3664" s="57"/>
      <c r="AJ3664" s="57"/>
      <c r="AK3664" s="57"/>
      <c r="AL3664" s="57"/>
      <c r="AM3664" s="38"/>
      <c r="AN3664" s="38"/>
      <c r="AO3664" s="57"/>
      <c r="AP3664" s="57"/>
      <c r="AQ3664" s="38"/>
      <c r="AR3664" s="38"/>
      <c r="AS3664" s="90">
        <f t="shared" si="727"/>
        <v>14</v>
      </c>
      <c r="AT3664" s="76" t="s">
        <v>832</v>
      </c>
    </row>
    <row r="3665" spans="1:46" x14ac:dyDescent="0.5">
      <c r="A3665" s="24" t="s">
        <v>14683</v>
      </c>
      <c r="B3665" s="57"/>
      <c r="C3665" s="38" t="s">
        <v>77</v>
      </c>
      <c r="D3665" s="24" t="s">
        <v>14684</v>
      </c>
      <c r="E3665" s="24" t="s">
        <v>14685</v>
      </c>
      <c r="F3665" s="77" t="str">
        <f t="shared" si="728"/>
        <v>A.S.R CONSTRUCTION UK LIMITED</v>
      </c>
      <c r="G3665" s="24" t="s">
        <v>831</v>
      </c>
      <c r="H3665" s="57" t="s">
        <v>768</v>
      </c>
      <c r="I3665" s="57"/>
      <c r="J3665" s="24" t="s">
        <v>190</v>
      </c>
      <c r="K3665" s="24" t="s">
        <v>9208</v>
      </c>
      <c r="L3665" s="58">
        <v>45100</v>
      </c>
      <c r="M3665" s="58">
        <v>45535</v>
      </c>
      <c r="N3665" s="83">
        <f t="shared" si="729"/>
        <v>45535</v>
      </c>
      <c r="O3665" s="79" t="str">
        <f t="shared" ca="1" si="726"/>
        <v>Expired</v>
      </c>
      <c r="P3665" s="79" t="str" cm="1">
        <f t="array" aca="1" ref="P3665" ca="1">_xlfn.IFS((N3665-TODAY())&gt;=547,"06 Expires over 18 months",(N3665-TODAY())&gt;=365,"05 Expires in 18 months",(N3665-TODAY())&gt;=183,"04 Expires in 12 months",(N3665-TODAY())&gt;=92,"03 Expires in 6 months",(N3665-TODAY())&gt;=31,"02 Expires in 3 months",(N3665-TODAY())&gt;=0,"01 Expires in 30 days",(N3665-TODAY())&gt;=-31,"01 Expired last 30 days",(N3665-TODAY())&gt;=-92,"02 Expired last 3 months",(N3665-TODAY())&gt;=-183,"03 Expired last 6 months",(N3665-TODAY())&gt;=-365,"04 Expired last 12 months",(N3665-TODAY())&gt;=-547,"05 Expired last 18 months",TRUE,"06 Expired over 18 months")</f>
        <v>06 Expired over 18 months</v>
      </c>
      <c r="Q3665" s="72">
        <v>142264</v>
      </c>
      <c r="R3665" s="86">
        <f t="shared" si="732"/>
        <v>165974.66666666666</v>
      </c>
      <c r="S3665" s="79" t="str" cm="1">
        <f t="array" ref="S3665">_xlfn.IFS(R3665&gt;5000000,"Gold",R3665&gt;=500000,"Silver",R3665&gt;30000,"Bronze",TRUE,"Transactional")</f>
        <v>Bronze</v>
      </c>
      <c r="T3665" s="57" t="s">
        <v>122</v>
      </c>
      <c r="U3665" s="115" t="s">
        <v>123</v>
      </c>
      <c r="V3665" s="117" t="s">
        <v>124</v>
      </c>
      <c r="W3665" s="80" t="str">
        <f t="shared" si="730"/>
        <v>No</v>
      </c>
      <c r="X3665" s="80" t="str">
        <f>IFERROR(_xlfn.XLOOKUP(J3665&amp;"||"&amp;K3665,'Mapping Ref.'!$J$2:$J$538,'Mapping Ref.'!$K$2:$K$538),"")</f>
        <v>Construction &amp; Estates</v>
      </c>
      <c r="Y3665" s="80" t="str" cm="1">
        <f t="array" ref="Y3665">_xlfn.IFS(R3665&gt;2000000,"For Publication",R3665&gt;100000,"PID",R3665&gt;30000,"RFQ",TRUE,"Transactional")</f>
        <v>PID</v>
      </c>
      <c r="Z3665" s="38"/>
      <c r="AA3665" s="54">
        <v>14.5</v>
      </c>
      <c r="AB3665" s="38">
        <v>0</v>
      </c>
      <c r="AC3665" s="37">
        <v>45455</v>
      </c>
      <c r="AD3665" s="38" t="s">
        <v>102</v>
      </c>
      <c r="AE3665" s="38"/>
      <c r="AF3665" s="38" t="s">
        <v>59</v>
      </c>
      <c r="AG3665" s="38"/>
      <c r="AH3665" s="57"/>
      <c r="AI3665" s="57"/>
      <c r="AJ3665" s="57"/>
      <c r="AK3665" s="57"/>
      <c r="AL3665" s="57"/>
      <c r="AM3665" s="38"/>
      <c r="AN3665" s="38"/>
      <c r="AO3665" s="57"/>
      <c r="AP3665" s="57"/>
      <c r="AQ3665" s="38"/>
      <c r="AR3665" s="38"/>
      <c r="AS3665" s="90">
        <f t="shared" si="727"/>
        <v>14</v>
      </c>
      <c r="AT3665" s="76" t="s">
        <v>832</v>
      </c>
    </row>
    <row r="3666" spans="1:46" x14ac:dyDescent="0.5">
      <c r="A3666" s="24" t="s">
        <v>14686</v>
      </c>
      <c r="B3666" s="64"/>
      <c r="C3666" s="38" t="s">
        <v>77</v>
      </c>
      <c r="D3666" s="24" t="s">
        <v>14687</v>
      </c>
      <c r="E3666" s="24" t="s">
        <v>14688</v>
      </c>
      <c r="F3666" s="77" t="str">
        <f t="shared" si="728"/>
        <v>CUTTLE CONSTRUCTION LTD</v>
      </c>
      <c r="G3666" s="24" t="s">
        <v>868</v>
      </c>
      <c r="H3666" s="57" t="s">
        <v>768</v>
      </c>
      <c r="I3666" s="57"/>
      <c r="J3666" s="24" t="s">
        <v>190</v>
      </c>
      <c r="K3666" s="24" t="s">
        <v>9208</v>
      </c>
      <c r="L3666" s="58">
        <v>44944</v>
      </c>
      <c r="M3666" s="58">
        <v>45550</v>
      </c>
      <c r="N3666" s="83">
        <f t="shared" si="729"/>
        <v>45550</v>
      </c>
      <c r="O3666" s="79" t="str">
        <f t="shared" ca="1" si="726"/>
        <v>Expired</v>
      </c>
      <c r="P3666" s="79" t="str" cm="1">
        <f t="array" aca="1" ref="P3666" ca="1">_xlfn.IFS((N3666-TODAY())&gt;=547,"06 Expires over 18 months",(N3666-TODAY())&gt;=365,"05 Expires in 18 months",(N3666-TODAY())&gt;=183,"04 Expires in 12 months",(N3666-TODAY())&gt;=92,"03 Expires in 6 months",(N3666-TODAY())&gt;=31,"02 Expires in 3 months",(N3666-TODAY())&gt;=0,"01 Expires in 30 days",(N3666-TODAY())&gt;=-31,"01 Expired last 30 days",(N3666-TODAY())&gt;=-92,"02 Expired last 3 months",(N3666-TODAY())&gt;=-183,"03 Expired last 6 months",(N3666-TODAY())&gt;=-365,"04 Expired last 12 months",(N3666-TODAY())&gt;=-547,"05 Expired last 18 months",TRUE,"06 Expired over 18 months")</f>
        <v>06 Expired over 18 months</v>
      </c>
      <c r="Q3666" s="72">
        <v>303651.13</v>
      </c>
      <c r="R3666" s="86">
        <f t="shared" si="732"/>
        <v>480780.95583333331</v>
      </c>
      <c r="S3666" s="79" t="str" cm="1">
        <f t="array" ref="S3666">_xlfn.IFS(R3666&gt;5000000,"Gold",R3666&gt;=500000,"Silver",R3666&gt;30000,"Bronze",TRUE,"Transactional")</f>
        <v>Bronze</v>
      </c>
      <c r="T3666" s="57" t="s">
        <v>122</v>
      </c>
      <c r="U3666" s="115" t="s">
        <v>366</v>
      </c>
      <c r="V3666" s="117" t="s">
        <v>789</v>
      </c>
      <c r="W3666" s="80" t="str">
        <f t="shared" si="730"/>
        <v>No</v>
      </c>
      <c r="X3666" s="80" t="str">
        <f>IFERROR(_xlfn.XLOOKUP(J3666&amp;"||"&amp;K3666,'Mapping Ref.'!$J$2:$J$538,'Mapping Ref.'!$K$2:$K$538),"")</f>
        <v>Construction &amp; Estates</v>
      </c>
      <c r="Y3666" s="80" t="str" cm="1">
        <f t="array" ref="Y3666">_xlfn.IFS(R3666&gt;2000000,"For Publication",R3666&gt;100000,"PID",R3666&gt;30000,"RFQ",TRUE,"Transactional")</f>
        <v>PID</v>
      </c>
      <c r="Z3666" s="38"/>
      <c r="AA3666" s="54">
        <v>20.2</v>
      </c>
      <c r="AB3666" s="38">
        <v>0</v>
      </c>
      <c r="AC3666" s="37">
        <v>45455</v>
      </c>
      <c r="AD3666" s="38" t="s">
        <v>102</v>
      </c>
      <c r="AE3666" s="38"/>
      <c r="AF3666" s="38"/>
      <c r="AG3666" s="38"/>
      <c r="AH3666" s="57"/>
      <c r="AI3666" s="57"/>
      <c r="AJ3666" s="57"/>
      <c r="AK3666" s="57"/>
      <c r="AL3666" s="57"/>
      <c r="AM3666" s="38"/>
      <c r="AN3666" s="38"/>
      <c r="AO3666" s="57"/>
      <c r="AP3666" s="57"/>
      <c r="AQ3666" s="38"/>
      <c r="AR3666" s="38"/>
      <c r="AS3666" s="90">
        <f t="shared" si="727"/>
        <v>19</v>
      </c>
      <c r="AT3666" s="24" t="s">
        <v>869</v>
      </c>
    </row>
    <row r="3667" spans="1:46" x14ac:dyDescent="0.5">
      <c r="A3667" s="24" t="s">
        <v>14689</v>
      </c>
      <c r="B3667" s="24"/>
      <c r="C3667" s="24" t="s">
        <v>77</v>
      </c>
      <c r="D3667" s="24" t="s">
        <v>14690</v>
      </c>
      <c r="E3667" s="24" t="s">
        <v>14691</v>
      </c>
      <c r="F3667" s="77" t="str">
        <f t="shared" si="728"/>
        <v>A.S.R CONSTRUCTION UK LIMITED</v>
      </c>
      <c r="G3667" s="24" t="s">
        <v>831</v>
      </c>
      <c r="H3667" s="24" t="s">
        <v>768</v>
      </c>
      <c r="I3667" s="24"/>
      <c r="J3667" s="24" t="s">
        <v>190</v>
      </c>
      <c r="K3667" s="24" t="s">
        <v>9208</v>
      </c>
      <c r="L3667" s="25">
        <v>44729</v>
      </c>
      <c r="M3667" s="25">
        <v>45563</v>
      </c>
      <c r="N3667" s="81">
        <f t="shared" si="729"/>
        <v>45563</v>
      </c>
      <c r="O3667" s="77" t="str">
        <f t="shared" ca="1" si="726"/>
        <v>Expired</v>
      </c>
      <c r="P3667" s="77" t="str" cm="1">
        <f t="array" aca="1" ref="P3667" ca="1">_xlfn.IFS((N3667-TODAY())&gt;=547,"06 Expires over 18 months",(N3667-TODAY())&gt;=365,"05 Expires in 18 months",(N3667-TODAY())&gt;=183,"04 Expires in 12 months",(N3667-TODAY())&gt;=92,"03 Expires in 6 months",(N3667-TODAY())&gt;=31,"02 Expires in 3 months",(N3667-TODAY())&gt;=0,"01 Expires in 30 days",(N3667-TODAY())&gt;=-31,"01 Expired last 30 days",(N3667-TODAY())&gt;=-92,"02 Expired last 3 months",(N3667-TODAY())&gt;=-183,"03 Expired last 6 months",(N3667-TODAY())&gt;=-365,"04 Expired last 12 months",(N3667-TODAY())&gt;=-547,"05 Expired last 18 months",TRUE,"06 Expired over 18 months")</f>
        <v>06 Expired over 18 months</v>
      </c>
      <c r="Q3667" s="65">
        <v>100731</v>
      </c>
      <c r="R3667" s="84">
        <f t="shared" si="732"/>
        <v>226644.75</v>
      </c>
      <c r="S3667" s="77" t="str" cm="1">
        <f t="array" ref="S3667">_xlfn.IFS(R3667&gt;5000000,"Gold",R3667&gt;=500000,"Silver",R3667&gt;30000,"Bronze",TRUE,"Transactional")</f>
        <v>Bronze</v>
      </c>
      <c r="T3667" s="24" t="s">
        <v>122</v>
      </c>
      <c r="U3667" s="101" t="s">
        <v>123</v>
      </c>
      <c r="V3667" s="101" t="s">
        <v>124</v>
      </c>
      <c r="W3667" s="77" t="str">
        <f t="shared" si="730"/>
        <v>No</v>
      </c>
      <c r="X3667" s="77" t="str">
        <f>IFERROR(_xlfn.XLOOKUP(J3667&amp;"||"&amp;K3667,'Mapping Ref.'!$J$2:$J$538,'Mapping Ref.'!$K$2:$K$538),"")</f>
        <v>Construction &amp; Estates</v>
      </c>
      <c r="Y3667" s="77" t="str" cm="1">
        <f t="array" ref="Y3667">_xlfn.IFS(R3667&gt;2000000,"For Publication",R3667&gt;100000,"PID",R3667&gt;30000,"RFQ",TRUE,"Transactional")</f>
        <v>PID</v>
      </c>
      <c r="Z3667" s="24"/>
      <c r="AA3667" s="32">
        <v>27.8</v>
      </c>
      <c r="AB3667" s="24">
        <v>0</v>
      </c>
      <c r="AC3667" s="25">
        <v>45455</v>
      </c>
      <c r="AD3667" s="24" t="s">
        <v>102</v>
      </c>
      <c r="AE3667" s="24"/>
      <c r="AF3667" s="24" t="s">
        <v>59</v>
      </c>
      <c r="AG3667" s="24"/>
      <c r="AH3667" s="24"/>
      <c r="AI3667" s="24"/>
      <c r="AJ3667" s="24"/>
      <c r="AK3667" s="24"/>
      <c r="AL3667" s="24"/>
      <c r="AM3667" s="24"/>
      <c r="AN3667" s="24"/>
      <c r="AO3667" s="24"/>
      <c r="AP3667" s="24"/>
      <c r="AQ3667" s="24"/>
      <c r="AR3667" s="24"/>
      <c r="AS3667" s="89">
        <f t="shared" si="727"/>
        <v>27</v>
      </c>
      <c r="AT3667" s="24" t="s">
        <v>832</v>
      </c>
    </row>
    <row r="3668" spans="1:46" x14ac:dyDescent="0.5">
      <c r="A3668" s="24" t="s">
        <v>14692</v>
      </c>
      <c r="B3668" s="24"/>
      <c r="C3668" s="24" t="s">
        <v>77</v>
      </c>
      <c r="D3668" s="24" t="s">
        <v>14693</v>
      </c>
      <c r="E3668" s="24" t="s">
        <v>14694</v>
      </c>
      <c r="F3668" s="77" t="str">
        <f t="shared" si="728"/>
        <v>A.S.R CONSTRUCTION UK LIMITED</v>
      </c>
      <c r="G3668" s="24" t="s">
        <v>831</v>
      </c>
      <c r="H3668" s="24" t="s">
        <v>768</v>
      </c>
      <c r="I3668" s="24"/>
      <c r="J3668" s="24" t="s">
        <v>190</v>
      </c>
      <c r="K3668" s="24" t="s">
        <v>9208</v>
      </c>
      <c r="L3668" s="25">
        <v>44729</v>
      </c>
      <c r="M3668" s="25">
        <v>45563</v>
      </c>
      <c r="N3668" s="81">
        <f t="shared" si="729"/>
        <v>45563</v>
      </c>
      <c r="O3668" s="77" t="str">
        <f t="shared" ca="1" si="726"/>
        <v>Expired</v>
      </c>
      <c r="P3668" s="77" t="str" cm="1">
        <f t="array" aca="1" ref="P3668" ca="1">_xlfn.IFS((N3668-TODAY())&gt;=547,"06 Expires over 18 months",(N3668-TODAY())&gt;=365,"05 Expires in 18 months",(N3668-TODAY())&gt;=183,"04 Expires in 12 months",(N3668-TODAY())&gt;=92,"03 Expires in 6 months",(N3668-TODAY())&gt;=31,"02 Expires in 3 months",(N3668-TODAY())&gt;=0,"01 Expires in 30 days",(N3668-TODAY())&gt;=-31,"01 Expired last 30 days",(N3668-TODAY())&gt;=-92,"02 Expired last 3 months",(N3668-TODAY())&gt;=-183,"03 Expired last 6 months",(N3668-TODAY())&gt;=-365,"04 Expired last 12 months",(N3668-TODAY())&gt;=-547,"05 Expired last 18 months",TRUE,"06 Expired over 18 months")</f>
        <v>06 Expired over 18 months</v>
      </c>
      <c r="Q3668" s="65">
        <v>88313</v>
      </c>
      <c r="R3668" s="84">
        <f t="shared" si="732"/>
        <v>198704.25</v>
      </c>
      <c r="S3668" s="77" t="str" cm="1">
        <f t="array" ref="S3668">_xlfn.IFS(R3668&gt;5000000,"Gold",R3668&gt;=500000,"Silver",R3668&gt;30000,"Bronze",TRUE,"Transactional")</f>
        <v>Bronze</v>
      </c>
      <c r="T3668" s="24" t="s">
        <v>122</v>
      </c>
      <c r="U3668" s="101" t="s">
        <v>123</v>
      </c>
      <c r="V3668" s="101" t="s">
        <v>124</v>
      </c>
      <c r="W3668" s="77" t="str">
        <f t="shared" si="730"/>
        <v>No</v>
      </c>
      <c r="X3668" s="77" t="str">
        <f>IFERROR(_xlfn.XLOOKUP(J3668&amp;"||"&amp;K3668,'Mapping Ref.'!$J$2:$J$538,'Mapping Ref.'!$K$2:$K$538),"")</f>
        <v>Construction &amp; Estates</v>
      </c>
      <c r="Y3668" s="77" t="str" cm="1">
        <f t="array" ref="Y3668">_xlfn.IFS(R3668&gt;2000000,"For Publication",R3668&gt;100000,"PID",R3668&gt;30000,"RFQ",TRUE,"Transactional")</f>
        <v>PID</v>
      </c>
      <c r="Z3668" s="24"/>
      <c r="AA3668" s="32">
        <v>27.8</v>
      </c>
      <c r="AB3668" s="24">
        <v>0</v>
      </c>
      <c r="AC3668" s="25">
        <v>45455</v>
      </c>
      <c r="AD3668" s="24" t="s">
        <v>102</v>
      </c>
      <c r="AE3668" s="24"/>
      <c r="AF3668" s="24" t="s">
        <v>59</v>
      </c>
      <c r="AG3668" s="24"/>
      <c r="AH3668" s="24"/>
      <c r="AI3668" s="24"/>
      <c r="AJ3668" s="24"/>
      <c r="AK3668" s="24"/>
      <c r="AL3668" s="24"/>
      <c r="AM3668" s="24"/>
      <c r="AN3668" s="24"/>
      <c r="AO3668" s="24"/>
      <c r="AP3668" s="24"/>
      <c r="AQ3668" s="24"/>
      <c r="AR3668" s="24"/>
      <c r="AS3668" s="89">
        <f t="shared" si="727"/>
        <v>27</v>
      </c>
      <c r="AT3668" s="24" t="s">
        <v>832</v>
      </c>
    </row>
    <row r="3669" spans="1:46" x14ac:dyDescent="0.5">
      <c r="A3669" s="24" t="s">
        <v>14695</v>
      </c>
      <c r="B3669" s="24"/>
      <c r="C3669" s="24" t="s">
        <v>77</v>
      </c>
      <c r="D3669" s="24" t="s">
        <v>14696</v>
      </c>
      <c r="E3669" s="24" t="s">
        <v>14697</v>
      </c>
      <c r="F3669" s="77" t="str">
        <f t="shared" si="728"/>
        <v>A.S.R CONSTRUCTION UK LIMITED</v>
      </c>
      <c r="G3669" s="24" t="s">
        <v>831</v>
      </c>
      <c r="H3669" s="24" t="s">
        <v>768</v>
      </c>
      <c r="I3669" s="24"/>
      <c r="J3669" s="24" t="s">
        <v>190</v>
      </c>
      <c r="K3669" s="24" t="s">
        <v>9208</v>
      </c>
      <c r="L3669" s="25">
        <v>45093</v>
      </c>
      <c r="M3669" s="25">
        <v>45535</v>
      </c>
      <c r="N3669" s="81">
        <f t="shared" si="729"/>
        <v>45535</v>
      </c>
      <c r="O3669" s="77" t="str">
        <f t="shared" ca="1" si="726"/>
        <v>Expired</v>
      </c>
      <c r="P3669" s="77" t="str" cm="1">
        <f t="array" aca="1" ref="P3669" ca="1">_xlfn.IFS((N3669-TODAY())&gt;=547,"06 Expires over 18 months",(N3669-TODAY())&gt;=365,"05 Expires in 18 months",(N3669-TODAY())&gt;=183,"04 Expires in 12 months",(N3669-TODAY())&gt;=92,"03 Expires in 6 months",(N3669-TODAY())&gt;=31,"02 Expires in 3 months",(N3669-TODAY())&gt;=0,"01 Expires in 30 days",(N3669-TODAY())&gt;=-31,"01 Expired last 30 days",(N3669-TODAY())&gt;=-92,"02 Expired last 3 months",(N3669-TODAY())&gt;=-183,"03 Expired last 6 months",(N3669-TODAY())&gt;=-365,"04 Expired last 12 months",(N3669-TODAY())&gt;=-547,"05 Expired last 18 months",TRUE,"06 Expired over 18 months")</f>
        <v>06 Expired over 18 months</v>
      </c>
      <c r="Q3669" s="65">
        <v>49519</v>
      </c>
      <c r="R3669" s="84">
        <f t="shared" si="732"/>
        <v>57772.166666666664</v>
      </c>
      <c r="S3669" s="77" t="str" cm="1">
        <f t="array" ref="S3669">_xlfn.IFS(R3669&gt;5000000,"Gold",R3669&gt;=500000,"Silver",R3669&gt;30000,"Bronze",TRUE,"Transactional")</f>
        <v>Bronze</v>
      </c>
      <c r="T3669" s="24" t="s">
        <v>122</v>
      </c>
      <c r="U3669" s="101" t="s">
        <v>123</v>
      </c>
      <c r="V3669" s="101" t="s">
        <v>124</v>
      </c>
      <c r="W3669" s="77" t="str">
        <f t="shared" si="730"/>
        <v>No</v>
      </c>
      <c r="X3669" s="77" t="str">
        <f>IFERROR(_xlfn.XLOOKUP(J3669&amp;"||"&amp;K3669,'Mapping Ref.'!$J$2:$J$538,'Mapping Ref.'!$K$2:$K$538),"")</f>
        <v>Construction &amp; Estates</v>
      </c>
      <c r="Y3669" s="77" t="str" cm="1">
        <f t="array" ref="Y3669">_xlfn.IFS(R3669&gt;2000000,"For Publication",R3669&gt;100000,"PID",R3669&gt;30000,"RFQ",TRUE,"Transactional")</f>
        <v>RFQ</v>
      </c>
      <c r="Z3669" s="24"/>
      <c r="AA3669" s="32">
        <v>14.733333333333301</v>
      </c>
      <c r="AB3669" s="24">
        <v>0</v>
      </c>
      <c r="AC3669" s="25">
        <v>45455</v>
      </c>
      <c r="AD3669" s="24" t="s">
        <v>102</v>
      </c>
      <c r="AE3669" s="24"/>
      <c r="AF3669" s="24" t="s">
        <v>59</v>
      </c>
      <c r="AG3669" s="24"/>
      <c r="AH3669" s="24"/>
      <c r="AI3669" s="24"/>
      <c r="AJ3669" s="24"/>
      <c r="AK3669" s="24"/>
      <c r="AL3669" s="24"/>
      <c r="AM3669" s="24"/>
      <c r="AN3669" s="24"/>
      <c r="AO3669" s="24"/>
      <c r="AP3669" s="24"/>
      <c r="AQ3669" s="24"/>
      <c r="AR3669" s="24"/>
      <c r="AS3669" s="89">
        <f t="shared" si="727"/>
        <v>14</v>
      </c>
      <c r="AT3669" s="24" t="s">
        <v>832</v>
      </c>
    </row>
    <row r="3670" spans="1:46" x14ac:dyDescent="0.5">
      <c r="A3670" s="24" t="s">
        <v>14698</v>
      </c>
      <c r="B3670" s="24"/>
      <c r="C3670" s="24" t="s">
        <v>77</v>
      </c>
      <c r="D3670" s="24" t="s">
        <v>14699</v>
      </c>
      <c r="E3670" s="24" t="s">
        <v>14700</v>
      </c>
      <c r="F3670" s="77" t="str">
        <f t="shared" si="728"/>
        <v>A.S.R CONSTRUCTION UK LIMITED</v>
      </c>
      <c r="G3670" s="24" t="s">
        <v>831</v>
      </c>
      <c r="H3670" s="24" t="s">
        <v>768</v>
      </c>
      <c r="I3670" s="24"/>
      <c r="J3670" s="24" t="s">
        <v>190</v>
      </c>
      <c r="K3670" s="24" t="s">
        <v>9208</v>
      </c>
      <c r="L3670" s="25">
        <v>44729</v>
      </c>
      <c r="M3670" s="25">
        <v>45563</v>
      </c>
      <c r="N3670" s="81">
        <f t="shared" si="729"/>
        <v>45563</v>
      </c>
      <c r="O3670" s="77" t="str">
        <f t="shared" ca="1" si="726"/>
        <v>Expired</v>
      </c>
      <c r="P3670" s="77" t="str" cm="1">
        <f t="array" aca="1" ref="P3670" ca="1">_xlfn.IFS((N3670-TODAY())&gt;=547,"06 Expires over 18 months",(N3670-TODAY())&gt;=365,"05 Expires in 18 months",(N3670-TODAY())&gt;=183,"04 Expires in 12 months",(N3670-TODAY())&gt;=92,"03 Expires in 6 months",(N3670-TODAY())&gt;=31,"02 Expires in 3 months",(N3670-TODAY())&gt;=0,"01 Expires in 30 days",(N3670-TODAY())&gt;=-31,"01 Expired last 30 days",(N3670-TODAY())&gt;=-92,"02 Expired last 3 months",(N3670-TODAY())&gt;=-183,"03 Expired last 6 months",(N3670-TODAY())&gt;=-365,"04 Expired last 12 months",(N3670-TODAY())&gt;=-547,"05 Expired last 18 months",TRUE,"06 Expired over 18 months")</f>
        <v>06 Expired over 18 months</v>
      </c>
      <c r="Q3670" s="65">
        <v>48941</v>
      </c>
      <c r="R3670" s="84">
        <f t="shared" si="732"/>
        <v>110117.25</v>
      </c>
      <c r="S3670" s="77" t="str" cm="1">
        <f t="array" ref="S3670">_xlfn.IFS(R3670&gt;5000000,"Gold",R3670&gt;=500000,"Silver",R3670&gt;30000,"Bronze",TRUE,"Transactional")</f>
        <v>Bronze</v>
      </c>
      <c r="T3670" s="24" t="s">
        <v>122</v>
      </c>
      <c r="U3670" s="101" t="s">
        <v>123</v>
      </c>
      <c r="V3670" s="101" t="s">
        <v>124</v>
      </c>
      <c r="W3670" s="77" t="str">
        <f t="shared" si="730"/>
        <v>No</v>
      </c>
      <c r="X3670" s="77" t="str">
        <f>IFERROR(_xlfn.XLOOKUP(J3670&amp;"||"&amp;K3670,'Mapping Ref.'!$J$2:$J$538,'Mapping Ref.'!$K$2:$K$538),"")</f>
        <v>Construction &amp; Estates</v>
      </c>
      <c r="Y3670" s="77" t="str" cm="1">
        <f t="array" ref="Y3670">_xlfn.IFS(R3670&gt;2000000,"For Publication",R3670&gt;100000,"PID",R3670&gt;30000,"RFQ",TRUE,"Transactional")</f>
        <v>PID</v>
      </c>
      <c r="Z3670" s="24"/>
      <c r="AA3670" s="32">
        <v>27.8</v>
      </c>
      <c r="AB3670" s="24">
        <v>0</v>
      </c>
      <c r="AC3670" s="25">
        <v>45455</v>
      </c>
      <c r="AD3670" s="24" t="s">
        <v>102</v>
      </c>
      <c r="AE3670" s="24"/>
      <c r="AF3670" s="24" t="s">
        <v>59</v>
      </c>
      <c r="AG3670" s="24"/>
      <c r="AH3670" s="24"/>
      <c r="AI3670" s="24"/>
      <c r="AJ3670" s="24"/>
      <c r="AK3670" s="24"/>
      <c r="AL3670" s="24"/>
      <c r="AM3670" s="24"/>
      <c r="AN3670" s="24"/>
      <c r="AO3670" s="24"/>
      <c r="AP3670" s="24"/>
      <c r="AQ3670" s="24"/>
      <c r="AR3670" s="24"/>
      <c r="AS3670" s="89">
        <f t="shared" si="727"/>
        <v>27</v>
      </c>
      <c r="AT3670" s="24" t="s">
        <v>832</v>
      </c>
    </row>
    <row r="3671" spans="1:46" x14ac:dyDescent="0.5">
      <c r="A3671" s="24" t="s">
        <v>14701</v>
      </c>
      <c r="B3671" s="24"/>
      <c r="C3671" s="24" t="s">
        <v>77</v>
      </c>
      <c r="D3671" s="24" t="s">
        <v>14702</v>
      </c>
      <c r="E3671" s="24" t="s">
        <v>14703</v>
      </c>
      <c r="F3671" s="77" t="str">
        <f t="shared" si="728"/>
        <v>A.S.R CONSTRUCTION UK LIMITED</v>
      </c>
      <c r="G3671" s="24" t="s">
        <v>831</v>
      </c>
      <c r="H3671" s="24" t="s">
        <v>768</v>
      </c>
      <c r="I3671" s="24"/>
      <c r="J3671" s="24" t="s">
        <v>190</v>
      </c>
      <c r="K3671" s="24" t="s">
        <v>9208</v>
      </c>
      <c r="L3671" s="25">
        <v>45093</v>
      </c>
      <c r="M3671" s="25">
        <v>45535</v>
      </c>
      <c r="N3671" s="81">
        <f t="shared" si="729"/>
        <v>45535</v>
      </c>
      <c r="O3671" s="77" t="str">
        <f t="shared" ca="1" si="726"/>
        <v>Expired</v>
      </c>
      <c r="P3671" s="77" t="str" cm="1">
        <f t="array" aca="1" ref="P3671" ca="1">_xlfn.IFS((N3671-TODAY())&gt;=547,"06 Expires over 18 months",(N3671-TODAY())&gt;=365,"05 Expires in 18 months",(N3671-TODAY())&gt;=183,"04 Expires in 12 months",(N3671-TODAY())&gt;=92,"03 Expires in 6 months",(N3671-TODAY())&gt;=31,"02 Expires in 3 months",(N3671-TODAY())&gt;=0,"01 Expires in 30 days",(N3671-TODAY())&gt;=-31,"01 Expired last 30 days",(N3671-TODAY())&gt;=-92,"02 Expired last 3 months",(N3671-TODAY())&gt;=-183,"03 Expired last 6 months",(N3671-TODAY())&gt;=-365,"04 Expired last 12 months",(N3671-TODAY())&gt;=-547,"05 Expired last 18 months",TRUE,"06 Expired over 18 months")</f>
        <v>06 Expired over 18 months</v>
      </c>
      <c r="Q3671" s="65">
        <v>46785.24</v>
      </c>
      <c r="R3671" s="84">
        <f t="shared" si="732"/>
        <v>54582.78</v>
      </c>
      <c r="S3671" s="77" t="str" cm="1">
        <f t="array" ref="S3671">_xlfn.IFS(R3671&gt;5000000,"Gold",R3671&gt;=500000,"Silver",R3671&gt;30000,"Bronze",TRUE,"Transactional")</f>
        <v>Bronze</v>
      </c>
      <c r="T3671" s="24" t="s">
        <v>122</v>
      </c>
      <c r="U3671" s="101" t="s">
        <v>123</v>
      </c>
      <c r="V3671" s="101" t="s">
        <v>124</v>
      </c>
      <c r="W3671" s="77" t="str">
        <f t="shared" si="730"/>
        <v>No</v>
      </c>
      <c r="X3671" s="77" t="str">
        <f>IFERROR(_xlfn.XLOOKUP(J3671&amp;"||"&amp;K3671,'Mapping Ref.'!$J$2:$J$538,'Mapping Ref.'!$K$2:$K$538),"")</f>
        <v>Construction &amp; Estates</v>
      </c>
      <c r="Y3671" s="77" t="str" cm="1">
        <f t="array" ref="Y3671">_xlfn.IFS(R3671&gt;2000000,"For Publication",R3671&gt;100000,"PID",R3671&gt;30000,"RFQ",TRUE,"Transactional")</f>
        <v>RFQ</v>
      </c>
      <c r="Z3671" s="24"/>
      <c r="AA3671" s="32">
        <v>14.733333333333301</v>
      </c>
      <c r="AB3671" s="24">
        <v>0</v>
      </c>
      <c r="AC3671" s="25">
        <v>45455</v>
      </c>
      <c r="AD3671" s="24" t="s">
        <v>102</v>
      </c>
      <c r="AE3671" s="24"/>
      <c r="AF3671" s="24" t="s">
        <v>59</v>
      </c>
      <c r="AG3671" s="24"/>
      <c r="AH3671" s="24"/>
      <c r="AI3671" s="24"/>
      <c r="AJ3671" s="24"/>
      <c r="AK3671" s="24"/>
      <c r="AL3671" s="24"/>
      <c r="AM3671" s="24"/>
      <c r="AN3671" s="24"/>
      <c r="AO3671" s="24"/>
      <c r="AP3671" s="24"/>
      <c r="AQ3671" s="24"/>
      <c r="AR3671" s="24"/>
      <c r="AS3671" s="89">
        <f t="shared" si="727"/>
        <v>14</v>
      </c>
      <c r="AT3671" s="24" t="s">
        <v>832</v>
      </c>
    </row>
    <row r="3672" spans="1:46" x14ac:dyDescent="0.5">
      <c r="A3672" s="24" t="s">
        <v>14704</v>
      </c>
      <c r="B3672" s="24"/>
      <c r="C3672" s="24" t="s">
        <v>77</v>
      </c>
      <c r="D3672" s="24" t="s">
        <v>14705</v>
      </c>
      <c r="E3672" s="24" t="s">
        <v>14706</v>
      </c>
      <c r="F3672" s="77" t="str">
        <f t="shared" si="728"/>
        <v>A.S.R CONSTRUCTION UK LIMITED</v>
      </c>
      <c r="G3672" s="24" t="s">
        <v>831</v>
      </c>
      <c r="H3672" s="24" t="s">
        <v>768</v>
      </c>
      <c r="I3672" s="24"/>
      <c r="J3672" s="24" t="s">
        <v>190</v>
      </c>
      <c r="K3672" s="24" t="s">
        <v>9208</v>
      </c>
      <c r="L3672" s="25">
        <v>45100</v>
      </c>
      <c r="M3672" s="25">
        <v>45595</v>
      </c>
      <c r="N3672" s="81">
        <f t="shared" si="729"/>
        <v>45595</v>
      </c>
      <c r="O3672" s="77" t="str">
        <f t="shared" ca="1" si="726"/>
        <v>Expired</v>
      </c>
      <c r="P3672" s="77" t="str" cm="1">
        <f t="array" aca="1" ref="P3672" ca="1">_xlfn.IFS((N3672-TODAY())&gt;=547,"06 Expires over 18 months",(N3672-TODAY())&gt;=365,"05 Expires in 18 months",(N3672-TODAY())&gt;=183,"04 Expires in 12 months",(N3672-TODAY())&gt;=92,"03 Expires in 6 months",(N3672-TODAY())&gt;=31,"02 Expires in 3 months",(N3672-TODAY())&gt;=0,"01 Expires in 30 days",(N3672-TODAY())&gt;=-31,"01 Expired last 30 days",(N3672-TODAY())&gt;=-92,"02 Expired last 3 months",(N3672-TODAY())&gt;=-183,"03 Expired last 6 months",(N3672-TODAY())&gt;=-365,"04 Expired last 12 months",(N3672-TODAY())&gt;=-547,"05 Expired last 18 months",TRUE,"06 Expired over 18 months")</f>
        <v>06 Expired over 18 months</v>
      </c>
      <c r="Q3672" s="65">
        <v>41000</v>
      </c>
      <c r="R3672" s="84">
        <f t="shared" si="732"/>
        <v>54666.666666666664</v>
      </c>
      <c r="S3672" s="77" t="str" cm="1">
        <f t="array" ref="S3672">_xlfn.IFS(R3672&gt;5000000,"Gold",R3672&gt;=500000,"Silver",R3672&gt;30000,"Bronze",TRUE,"Transactional")</f>
        <v>Bronze</v>
      </c>
      <c r="T3672" s="24" t="s">
        <v>122</v>
      </c>
      <c r="U3672" s="101" t="s">
        <v>69</v>
      </c>
      <c r="V3672" s="101" t="s">
        <v>581</v>
      </c>
      <c r="W3672" s="77" t="str">
        <f t="shared" si="730"/>
        <v>No</v>
      </c>
      <c r="X3672" s="77" t="str">
        <f>IFERROR(_xlfn.XLOOKUP(J3672&amp;"||"&amp;K3672,'Mapping Ref.'!$J$2:$J$538,'Mapping Ref.'!$K$2:$K$538),"")</f>
        <v>Construction &amp; Estates</v>
      </c>
      <c r="Y3672" s="77" t="str" cm="1">
        <f t="array" ref="Y3672">_xlfn.IFS(R3672&gt;2000000,"For Publication",R3672&gt;100000,"PID",R3672&gt;30000,"RFQ",TRUE,"Transactional")</f>
        <v>RFQ</v>
      </c>
      <c r="Z3672" s="24"/>
      <c r="AA3672" s="32">
        <v>16.5</v>
      </c>
      <c r="AB3672" s="24">
        <v>0</v>
      </c>
      <c r="AC3672" s="25">
        <v>45455</v>
      </c>
      <c r="AD3672" s="24" t="s">
        <v>102</v>
      </c>
      <c r="AE3672" s="24"/>
      <c r="AF3672" s="24" t="s">
        <v>59</v>
      </c>
      <c r="AG3672" s="24"/>
      <c r="AH3672" s="24"/>
      <c r="AI3672" s="24"/>
      <c r="AJ3672" s="24"/>
      <c r="AK3672" s="24"/>
      <c r="AL3672" s="24"/>
      <c r="AM3672" s="24"/>
      <c r="AN3672" s="24"/>
      <c r="AO3672" s="24"/>
      <c r="AP3672" s="24"/>
      <c r="AQ3672" s="24"/>
      <c r="AR3672" s="24"/>
      <c r="AS3672" s="89">
        <f t="shared" si="727"/>
        <v>16</v>
      </c>
      <c r="AT3672" s="24" t="s">
        <v>832</v>
      </c>
    </row>
    <row r="3673" spans="1:46" x14ac:dyDescent="0.5">
      <c r="A3673" s="24" t="s">
        <v>14707</v>
      </c>
      <c r="B3673" s="24"/>
      <c r="C3673" s="24" t="s">
        <v>77</v>
      </c>
      <c r="D3673" s="24" t="s">
        <v>14708</v>
      </c>
      <c r="E3673" s="24" t="s">
        <v>14709</v>
      </c>
      <c r="F3673" s="77" t="str">
        <f t="shared" si="728"/>
        <v>A.S.R CONSTRUCTION UK LIMITED</v>
      </c>
      <c r="G3673" s="24" t="s">
        <v>831</v>
      </c>
      <c r="H3673" s="24" t="s">
        <v>768</v>
      </c>
      <c r="I3673" s="24"/>
      <c r="J3673" s="24" t="s">
        <v>190</v>
      </c>
      <c r="K3673" s="24" t="s">
        <v>9208</v>
      </c>
      <c r="L3673" s="25">
        <v>45093</v>
      </c>
      <c r="M3673" s="25">
        <v>45535</v>
      </c>
      <c r="N3673" s="81">
        <f t="shared" si="729"/>
        <v>45535</v>
      </c>
      <c r="O3673" s="77" t="str">
        <f t="shared" ref="O3673:O3686" ca="1" si="733">IF(N3673&lt;TODAY(),"Expired","Live")</f>
        <v>Expired</v>
      </c>
      <c r="P3673" s="77" t="str" cm="1">
        <f t="array" aca="1" ref="P3673" ca="1">_xlfn.IFS((N3673-TODAY())&gt;=547,"06 Expires over 18 months",(N3673-TODAY())&gt;=365,"05 Expires in 18 months",(N3673-TODAY())&gt;=183,"04 Expires in 12 months",(N3673-TODAY())&gt;=92,"03 Expires in 6 months",(N3673-TODAY())&gt;=31,"02 Expires in 3 months",(N3673-TODAY())&gt;=0,"01 Expires in 30 days",(N3673-TODAY())&gt;=-31,"01 Expired last 30 days",(N3673-TODAY())&gt;=-92,"02 Expired last 3 months",(N3673-TODAY())&gt;=-183,"03 Expired last 6 months",(N3673-TODAY())&gt;=-365,"04 Expired last 12 months",(N3673-TODAY())&gt;=-547,"05 Expired last 18 months",TRUE,"06 Expired over 18 months")</f>
        <v>06 Expired over 18 months</v>
      </c>
      <c r="Q3673" s="65">
        <v>37690</v>
      </c>
      <c r="R3673" s="84">
        <f t="shared" si="732"/>
        <v>43971.666666666664</v>
      </c>
      <c r="S3673" s="77" t="str" cm="1">
        <f t="array" ref="S3673">_xlfn.IFS(R3673&gt;5000000,"Gold",R3673&gt;=500000,"Silver",R3673&gt;30000,"Bronze",TRUE,"Transactional")</f>
        <v>Bronze</v>
      </c>
      <c r="T3673" s="24" t="s">
        <v>122</v>
      </c>
      <c r="U3673" s="101" t="s">
        <v>123</v>
      </c>
      <c r="V3673" s="101" t="s">
        <v>124</v>
      </c>
      <c r="W3673" s="77" t="str">
        <f t="shared" si="730"/>
        <v>No</v>
      </c>
      <c r="X3673" s="77" t="str">
        <f>IFERROR(_xlfn.XLOOKUP(J3673&amp;"||"&amp;K3673,'Mapping Ref.'!$J$2:$J$538,'Mapping Ref.'!$K$2:$K$538),"")</f>
        <v>Construction &amp; Estates</v>
      </c>
      <c r="Y3673" s="77" t="str" cm="1">
        <f t="array" ref="Y3673">_xlfn.IFS(R3673&gt;2000000,"For Publication",R3673&gt;100000,"PID",R3673&gt;30000,"RFQ",TRUE,"Transactional")</f>
        <v>RFQ</v>
      </c>
      <c r="Z3673" s="24"/>
      <c r="AA3673" s="32">
        <v>14.733333333333301</v>
      </c>
      <c r="AB3673" s="24">
        <v>0</v>
      </c>
      <c r="AC3673" s="25">
        <v>45455</v>
      </c>
      <c r="AD3673" s="24" t="s">
        <v>102</v>
      </c>
      <c r="AE3673" s="24"/>
      <c r="AF3673" s="24" t="s">
        <v>59</v>
      </c>
      <c r="AG3673" s="24"/>
      <c r="AH3673" s="24"/>
      <c r="AI3673" s="24"/>
      <c r="AJ3673" s="24"/>
      <c r="AK3673" s="24"/>
      <c r="AL3673" s="24"/>
      <c r="AM3673" s="24"/>
      <c r="AN3673" s="24"/>
      <c r="AO3673" s="24"/>
      <c r="AP3673" s="24"/>
      <c r="AQ3673" s="24"/>
      <c r="AR3673" s="24"/>
      <c r="AS3673" s="89">
        <f t="shared" ref="AS3673:AS3685" si="734">DATEDIF(L3673,N3673,"m")</f>
        <v>14</v>
      </c>
      <c r="AT3673" s="24" t="s">
        <v>832</v>
      </c>
    </row>
    <row r="3674" spans="1:46" x14ac:dyDescent="0.5">
      <c r="A3674" s="24" t="s">
        <v>14710</v>
      </c>
      <c r="B3674" s="24"/>
      <c r="C3674" s="24" t="s">
        <v>77</v>
      </c>
      <c r="D3674" s="24" t="s">
        <v>14711</v>
      </c>
      <c r="E3674" s="24" t="s">
        <v>14712</v>
      </c>
      <c r="F3674" s="77" t="str">
        <f t="shared" si="728"/>
        <v>A.S.R CONSTRUCTION UK LIMITED</v>
      </c>
      <c r="G3674" s="24" t="s">
        <v>831</v>
      </c>
      <c r="H3674" s="24" t="s">
        <v>768</v>
      </c>
      <c r="I3674" s="24"/>
      <c r="J3674" s="24" t="s">
        <v>190</v>
      </c>
      <c r="K3674" s="24" t="s">
        <v>9208</v>
      </c>
      <c r="L3674" s="25">
        <v>44729</v>
      </c>
      <c r="M3674" s="25">
        <v>45563</v>
      </c>
      <c r="N3674" s="81">
        <f t="shared" si="729"/>
        <v>45563</v>
      </c>
      <c r="O3674" s="77" t="str">
        <f t="shared" ca="1" si="733"/>
        <v>Expired</v>
      </c>
      <c r="P3674" s="77" t="str" cm="1">
        <f t="array" aca="1" ref="P3674" ca="1">_xlfn.IFS((N3674-TODAY())&gt;=547,"06 Expires over 18 months",(N3674-TODAY())&gt;=365,"05 Expires in 18 months",(N3674-TODAY())&gt;=183,"04 Expires in 12 months",(N3674-TODAY())&gt;=92,"03 Expires in 6 months",(N3674-TODAY())&gt;=31,"02 Expires in 3 months",(N3674-TODAY())&gt;=0,"01 Expires in 30 days",(N3674-TODAY())&gt;=-31,"01 Expired last 30 days",(N3674-TODAY())&gt;=-92,"02 Expired last 3 months",(N3674-TODAY())&gt;=-183,"03 Expired last 6 months",(N3674-TODAY())&gt;=-365,"04 Expired last 12 months",(N3674-TODAY())&gt;=-547,"05 Expired last 18 months",TRUE,"06 Expired over 18 months")</f>
        <v>06 Expired over 18 months</v>
      </c>
      <c r="Q3674" s="65">
        <v>21877</v>
      </c>
      <c r="R3674" s="84">
        <f t="shared" si="732"/>
        <v>49223.25</v>
      </c>
      <c r="S3674" s="77" t="str" cm="1">
        <f t="array" ref="S3674">_xlfn.IFS(R3674&gt;5000000,"Gold",R3674&gt;=500000,"Silver",R3674&gt;30000,"Bronze",TRUE,"Transactional")</f>
        <v>Bronze</v>
      </c>
      <c r="T3674" s="24" t="s">
        <v>122</v>
      </c>
      <c r="U3674" s="101" t="s">
        <v>123</v>
      </c>
      <c r="V3674" s="101" t="s">
        <v>124</v>
      </c>
      <c r="W3674" s="77" t="str">
        <f t="shared" si="730"/>
        <v>No</v>
      </c>
      <c r="X3674" s="77" t="str">
        <f>IFERROR(_xlfn.XLOOKUP(J3674&amp;"||"&amp;K3674,'Mapping Ref.'!$J$2:$J$538,'Mapping Ref.'!$K$2:$K$538),"")</f>
        <v>Construction &amp; Estates</v>
      </c>
      <c r="Y3674" s="77" t="str" cm="1">
        <f t="array" ref="Y3674">_xlfn.IFS(R3674&gt;2000000,"For Publication",R3674&gt;100000,"PID",R3674&gt;30000,"RFQ",TRUE,"Transactional")</f>
        <v>RFQ</v>
      </c>
      <c r="Z3674" s="24"/>
      <c r="AA3674" s="32">
        <v>27.8</v>
      </c>
      <c r="AB3674" s="24">
        <v>0</v>
      </c>
      <c r="AC3674" s="25">
        <v>45455</v>
      </c>
      <c r="AD3674" s="24" t="s">
        <v>102</v>
      </c>
      <c r="AE3674" s="24"/>
      <c r="AF3674" s="24" t="s">
        <v>59</v>
      </c>
      <c r="AG3674" s="24"/>
      <c r="AH3674" s="24"/>
      <c r="AI3674" s="24"/>
      <c r="AJ3674" s="24"/>
      <c r="AK3674" s="24"/>
      <c r="AL3674" s="24"/>
      <c r="AM3674" s="24"/>
      <c r="AN3674" s="24"/>
      <c r="AO3674" s="24"/>
      <c r="AP3674" s="24"/>
      <c r="AQ3674" s="24"/>
      <c r="AR3674" s="24"/>
      <c r="AS3674" s="89">
        <f t="shared" si="734"/>
        <v>27</v>
      </c>
      <c r="AT3674" s="24" t="s">
        <v>832</v>
      </c>
    </row>
    <row r="3675" spans="1:46" x14ac:dyDescent="0.5">
      <c r="A3675" s="24" t="s">
        <v>14713</v>
      </c>
      <c r="B3675" s="24" t="s">
        <v>506</v>
      </c>
      <c r="C3675" s="24" t="s">
        <v>77</v>
      </c>
      <c r="D3675" s="24" t="s">
        <v>14714</v>
      </c>
      <c r="E3675" s="24" t="s">
        <v>14715</v>
      </c>
      <c r="F3675" s="77" t="str">
        <f t="shared" si="728"/>
        <v>BUCHANAN COMPUTING LIMITED</v>
      </c>
      <c r="G3675" s="24" t="s">
        <v>14716</v>
      </c>
      <c r="H3675" s="24" t="s">
        <v>14717</v>
      </c>
      <c r="I3675" s="24"/>
      <c r="J3675" s="24" t="s">
        <v>107</v>
      </c>
      <c r="K3675" s="24" t="s">
        <v>14385</v>
      </c>
      <c r="L3675" s="25">
        <v>44565</v>
      </c>
      <c r="M3675" s="25">
        <v>46112</v>
      </c>
      <c r="N3675" s="81">
        <f t="shared" si="729"/>
        <v>46112</v>
      </c>
      <c r="O3675" s="77" t="str">
        <f t="shared" ca="1" si="733"/>
        <v>Expired</v>
      </c>
      <c r="P3675" s="77" t="str" cm="1">
        <f t="array" aca="1" ref="P3675" ca="1">_xlfn.IFS((N3675-TODAY())&gt;=547,"06 Expires over 18 months",(N3675-TODAY())&gt;=365,"05 Expires in 18 months",(N3675-TODAY())&gt;=183,"04 Expires in 12 months",(N3675-TODAY())&gt;=92,"03 Expires in 6 months",(N3675-TODAY())&gt;=31,"02 Expires in 3 months",(N3675-TODAY())&gt;=0,"01 Expires in 30 days",(N3675-TODAY())&gt;=-31,"01 Expired last 30 days",(N3675-TODAY())&gt;=-92,"02 Expired last 3 months",(N3675-TODAY())&gt;=-183,"03 Expired last 6 months",(N3675-TODAY())&gt;=-365,"04 Expired last 12 months",(N3675-TODAY())&gt;=-547,"05 Expired last 18 months",TRUE,"06 Expired over 18 months")</f>
        <v>03 Expired last 6 months</v>
      </c>
      <c r="Q3675" s="65">
        <v>14849.67</v>
      </c>
      <c r="R3675" s="84">
        <f t="shared" si="732"/>
        <v>61873.625</v>
      </c>
      <c r="S3675" s="77" t="str" cm="1">
        <f t="array" ref="S3675">_xlfn.IFS(R3675&gt;5000000,"Gold",R3675&gt;=500000,"Silver",R3675&gt;30000,"Bronze",TRUE,"Transactional")</f>
        <v>Bronze</v>
      </c>
      <c r="T3675" s="24" t="s">
        <v>54</v>
      </c>
      <c r="U3675" s="101" t="s">
        <v>69</v>
      </c>
      <c r="V3675" s="101" t="s">
        <v>1208</v>
      </c>
      <c r="W3675" s="77" t="str">
        <f t="shared" si="730"/>
        <v>No</v>
      </c>
      <c r="X3675" s="77" t="str">
        <f>IFERROR(_xlfn.XLOOKUP(J3675&amp;"||"&amp;K3675,'Mapping Ref.'!$J$2:$J$538,'Mapping Ref.'!$K$2:$K$538),"")</f>
        <v>Construction &amp; Estates</v>
      </c>
      <c r="Y3675" s="77" t="str" cm="1">
        <f t="array" ref="Y3675">_xlfn.IFS(R3675&gt;2000000,"For Publication",R3675&gt;100000,"PID",R3675&gt;30000,"RFQ",TRUE,"Transactional")</f>
        <v>RFQ</v>
      </c>
      <c r="Z3675" s="24"/>
      <c r="AA3675" s="32"/>
      <c r="AB3675" s="24">
        <v>0</v>
      </c>
      <c r="AC3675" s="25">
        <v>45691</v>
      </c>
      <c r="AD3675" s="24" t="s">
        <v>58</v>
      </c>
      <c r="AE3675" s="24"/>
      <c r="AF3675" s="24"/>
      <c r="AG3675" s="24"/>
      <c r="AH3675" s="24"/>
      <c r="AI3675" s="24"/>
      <c r="AJ3675" s="24"/>
      <c r="AK3675" s="24"/>
      <c r="AL3675" s="24"/>
      <c r="AM3675" s="24"/>
      <c r="AN3675" s="24"/>
      <c r="AO3675" s="24"/>
      <c r="AP3675" s="24"/>
      <c r="AQ3675" s="24"/>
      <c r="AR3675" s="24"/>
      <c r="AS3675" s="89">
        <f t="shared" si="734"/>
        <v>50</v>
      </c>
      <c r="AT3675" s="24" t="s">
        <v>14718</v>
      </c>
    </row>
    <row r="3676" spans="1:46" x14ac:dyDescent="0.5">
      <c r="A3676" s="24" t="s">
        <v>14719</v>
      </c>
      <c r="B3676" s="24"/>
      <c r="C3676" s="24"/>
      <c r="D3676" s="24" t="s">
        <v>14331</v>
      </c>
      <c r="E3676" s="24" t="s">
        <v>14332</v>
      </c>
      <c r="F3676" s="77" t="str">
        <f t="shared" si="728"/>
        <v>Nbs (Aka Riba)</v>
      </c>
      <c r="G3676" s="24" t="s">
        <v>14720</v>
      </c>
      <c r="H3676" s="24" t="s">
        <v>14721</v>
      </c>
      <c r="I3676" s="24"/>
      <c r="J3676" s="31" t="s">
        <v>321</v>
      </c>
      <c r="K3676" s="24" t="s">
        <v>785</v>
      </c>
      <c r="L3676" s="25">
        <v>44567</v>
      </c>
      <c r="M3676" s="25">
        <v>45808</v>
      </c>
      <c r="N3676" s="81">
        <f t="shared" si="729"/>
        <v>45808</v>
      </c>
      <c r="O3676" s="77" t="str">
        <f t="shared" ca="1" si="733"/>
        <v>Expired</v>
      </c>
      <c r="P3676" s="77" t="str" cm="1">
        <f t="array" aca="1" ref="P3676" ca="1">_xlfn.IFS((N3676-TODAY())&gt;=547,"06 Expires over 18 months",(N3676-TODAY())&gt;=365,"05 Expires in 18 months",(N3676-TODAY())&gt;=183,"04 Expires in 12 months",(N3676-TODAY())&gt;=92,"03 Expires in 6 months",(N3676-TODAY())&gt;=31,"02 Expires in 3 months",(N3676-TODAY())&gt;=0,"01 Expires in 30 days",(N3676-TODAY())&gt;=-31,"01 Expired last 30 days",(N3676-TODAY())&gt;=-92,"02 Expired last 3 months",(N3676-TODAY())&gt;=-183,"03 Expired last 6 months",(N3676-TODAY())&gt;=-365,"04 Expired last 12 months",(N3676-TODAY())&gt;=-547,"05 Expired last 18 months",TRUE,"06 Expired over 18 months")</f>
        <v>05 Expired last 18 months</v>
      </c>
      <c r="Q3676" s="65">
        <v>22930.01</v>
      </c>
      <c r="R3676" s="84">
        <f t="shared" si="732"/>
        <v>76433.366666666654</v>
      </c>
      <c r="S3676" s="77" t="str" cm="1">
        <f t="array" ref="S3676">_xlfn.IFS(R3676&gt;5000000,"Gold",R3676&gt;=500000,"Silver",R3676&gt;30000,"Bronze",TRUE,"Transactional")</f>
        <v>Bronze</v>
      </c>
      <c r="T3676" s="24" t="s">
        <v>54</v>
      </c>
      <c r="U3676" s="101" t="s">
        <v>116</v>
      </c>
      <c r="V3676" s="101" t="s">
        <v>70</v>
      </c>
      <c r="W3676" s="77" t="str">
        <f t="shared" si="730"/>
        <v>No</v>
      </c>
      <c r="X3676" s="77" t="str">
        <f>IFERROR(_xlfn.XLOOKUP(J3676&amp;"||"&amp;K3676,'Mapping Ref.'!$J$2:$J$538,'Mapping Ref.'!$K$2:$K$538),"")</f>
        <v>Corporate</v>
      </c>
      <c r="Y3676" s="77" t="str" cm="1">
        <f t="array" ref="Y3676">_xlfn.IFS(R3676&gt;2000000,"For Publication",R3676&gt;100000,"PID",R3676&gt;30000,"RFQ",TRUE,"Transactional")</f>
        <v>RFQ</v>
      </c>
      <c r="Z3676" s="24"/>
      <c r="AA3676" s="32"/>
      <c r="AB3676" s="24">
        <v>0</v>
      </c>
      <c r="AC3676" s="25">
        <v>45691</v>
      </c>
      <c r="AD3676" s="24" t="s">
        <v>58</v>
      </c>
      <c r="AE3676" s="24"/>
      <c r="AF3676" s="24"/>
      <c r="AG3676" s="24"/>
      <c r="AH3676" s="24"/>
      <c r="AI3676" s="24"/>
      <c r="AJ3676" s="24"/>
      <c r="AK3676" s="24"/>
      <c r="AL3676" s="24"/>
      <c r="AM3676" s="24"/>
      <c r="AN3676" s="24"/>
      <c r="AO3676" s="24"/>
      <c r="AP3676" s="24"/>
      <c r="AQ3676" s="24"/>
      <c r="AR3676" s="24"/>
      <c r="AS3676" s="89">
        <f t="shared" si="734"/>
        <v>40</v>
      </c>
      <c r="AT3676" s="24"/>
    </row>
    <row r="3677" spans="1:46" x14ac:dyDescent="0.5">
      <c r="A3677" s="24" t="s">
        <v>14722</v>
      </c>
      <c r="B3677" s="24"/>
      <c r="C3677" s="24" t="s">
        <v>77</v>
      </c>
      <c r="D3677" s="24" t="s">
        <v>14723</v>
      </c>
      <c r="E3677" s="24" t="s">
        <v>14724</v>
      </c>
      <c r="F3677" s="77" t="str">
        <f t="shared" si="728"/>
        <v>T&amp;D BARRS PLUMBING &amp; HEATING Ltd</v>
      </c>
      <c r="G3677" s="24" t="s">
        <v>9392</v>
      </c>
      <c r="H3677" s="24" t="s">
        <v>768</v>
      </c>
      <c r="I3677" s="24"/>
      <c r="J3677" s="24" t="s">
        <v>190</v>
      </c>
      <c r="K3677" s="24" t="s">
        <v>9208</v>
      </c>
      <c r="L3677" s="25">
        <v>44729</v>
      </c>
      <c r="M3677" s="25">
        <v>45563</v>
      </c>
      <c r="N3677" s="81">
        <f t="shared" si="729"/>
        <v>45563</v>
      </c>
      <c r="O3677" s="77" t="str">
        <f t="shared" ca="1" si="733"/>
        <v>Expired</v>
      </c>
      <c r="P3677" s="77" t="str" cm="1">
        <f t="array" aca="1" ref="P3677" ca="1">_xlfn.IFS((N3677-TODAY())&gt;=547,"06 Expires over 18 months",(N3677-TODAY())&gt;=365,"05 Expires in 18 months",(N3677-TODAY())&gt;=183,"04 Expires in 12 months",(N3677-TODAY())&gt;=92,"03 Expires in 6 months",(N3677-TODAY())&gt;=31,"02 Expires in 3 months",(N3677-TODAY())&gt;=0,"01 Expires in 30 days",(N3677-TODAY())&gt;=-31,"01 Expired last 30 days",(N3677-TODAY())&gt;=-92,"02 Expired last 3 months",(N3677-TODAY())&gt;=-183,"03 Expired last 6 months",(N3677-TODAY())&gt;=-365,"04 Expired last 12 months",(N3677-TODAY())&gt;=-547,"05 Expired last 18 months",TRUE,"06 Expired over 18 months")</f>
        <v>06 Expired over 18 months</v>
      </c>
      <c r="Q3677" s="65">
        <v>278240</v>
      </c>
      <c r="R3677" s="84">
        <f t="shared" si="732"/>
        <v>626040</v>
      </c>
      <c r="S3677" s="77" t="str" cm="1">
        <f t="array" ref="S3677">_xlfn.IFS(R3677&gt;5000000,"Gold",R3677&gt;=500000,"Silver",R3677&gt;30000,"Bronze",TRUE,"Transactional")</f>
        <v>Silver</v>
      </c>
      <c r="T3677" s="24" t="s">
        <v>122</v>
      </c>
      <c r="U3677" s="101" t="s">
        <v>123</v>
      </c>
      <c r="V3677" s="101" t="s">
        <v>124</v>
      </c>
      <c r="W3677" s="77" t="str">
        <f t="shared" si="730"/>
        <v>No</v>
      </c>
      <c r="X3677" s="77" t="str">
        <f>IFERROR(_xlfn.XLOOKUP(J3677&amp;"||"&amp;K3677,'Mapping Ref.'!$J$2:$J$538,'Mapping Ref.'!$K$2:$K$538),"")</f>
        <v>Construction &amp; Estates</v>
      </c>
      <c r="Y3677" s="77" t="str" cm="1">
        <f t="array" ref="Y3677">_xlfn.IFS(R3677&gt;2000000,"For Publication",R3677&gt;100000,"PID",R3677&gt;30000,"RFQ",TRUE,"Transactional")</f>
        <v>PID</v>
      </c>
      <c r="Z3677" s="24"/>
      <c r="AA3677" s="32">
        <v>27.8</v>
      </c>
      <c r="AB3677" s="24">
        <v>0</v>
      </c>
      <c r="AC3677" s="25">
        <v>45455</v>
      </c>
      <c r="AD3677" s="24" t="s">
        <v>102</v>
      </c>
      <c r="AE3677" s="24"/>
      <c r="AF3677" s="24"/>
      <c r="AG3677" s="24"/>
      <c r="AH3677" s="24"/>
      <c r="AI3677" s="24"/>
      <c r="AJ3677" s="24"/>
      <c r="AK3677" s="24"/>
      <c r="AL3677" s="24"/>
      <c r="AM3677" s="24"/>
      <c r="AN3677" s="24"/>
      <c r="AO3677" s="24"/>
      <c r="AP3677" s="24"/>
      <c r="AQ3677" s="24"/>
      <c r="AR3677" s="24"/>
      <c r="AS3677" s="89">
        <f t="shared" si="734"/>
        <v>27</v>
      </c>
      <c r="AT3677" s="24" t="s">
        <v>9394</v>
      </c>
    </row>
    <row r="3678" spans="1:46" x14ac:dyDescent="0.5">
      <c r="A3678" s="24" t="s">
        <v>14725</v>
      </c>
      <c r="B3678" s="24" t="s">
        <v>506</v>
      </c>
      <c r="C3678" s="24" t="s">
        <v>77</v>
      </c>
      <c r="D3678" s="27" t="s">
        <v>14726</v>
      </c>
      <c r="E3678" s="27" t="s">
        <v>14727</v>
      </c>
      <c r="F3678" s="77" t="str">
        <f t="shared" si="728"/>
        <v>ACCESS UK LIMITED</v>
      </c>
      <c r="G3678" s="27" t="s">
        <v>7361</v>
      </c>
      <c r="H3678" s="24"/>
      <c r="I3678" s="24"/>
      <c r="J3678" s="24" t="s">
        <v>66</v>
      </c>
      <c r="K3678" s="27" t="s">
        <v>14728</v>
      </c>
      <c r="L3678" s="25">
        <v>44909</v>
      </c>
      <c r="M3678" s="25">
        <v>46734</v>
      </c>
      <c r="N3678" s="81">
        <v>46734</v>
      </c>
      <c r="O3678" s="77" t="str">
        <f t="shared" ca="1" si="733"/>
        <v>Live</v>
      </c>
      <c r="P3678" s="77" t="str" cm="1">
        <f t="array" aca="1" ref="P3678" ca="1">_xlfn.IFS((N3678-TODAY())&gt;=547,"06 Expires over 18 months",(N3678-TODAY())&gt;=365,"05 Expires in 18 months",(N3678-TODAY())&gt;=183,"04 Expires in 12 months",(N3678-TODAY())&gt;=92,"03 Expires in 6 months",(N3678-TODAY())&gt;=31,"02 Expires in 3 months",(N3678-TODAY())&gt;=0,"01 Expires in 30 days",(N3678-TODAY())&gt;=-31,"01 Expired last 30 days",(N3678-TODAY())&gt;=-92,"02 Expired last 3 months",(N3678-TODAY())&gt;=-183,"03 Expired last 6 months",(N3678-TODAY())&gt;=-365,"04 Expired last 12 months",(N3678-TODAY())&gt;=-547,"05 Expired last 18 months",TRUE,"06 Expired over 18 months")</f>
        <v>05 Expires in 18 months</v>
      </c>
      <c r="Q3678" s="104"/>
      <c r="R3678" s="84">
        <v>0</v>
      </c>
      <c r="S3678" s="77" t="str" cm="1">
        <f t="array" ref="S3678">_xlfn.IFS(R3678&gt;5000000,"Gold",R3678&gt;=500000,"Silver",R3678&gt;30000,"Bronze",TRUE,"Transactional")</f>
        <v>Transactional</v>
      </c>
      <c r="T3678" s="24" t="s">
        <v>54</v>
      </c>
      <c r="U3678" s="101" t="s">
        <v>162</v>
      </c>
      <c r="V3678" s="101" t="s">
        <v>1601</v>
      </c>
      <c r="W3678" s="77" t="str">
        <f t="shared" ref="W3678:W3687" si="735">IF(N(AB3678)&gt;0,"Yes","No")</f>
        <v>No</v>
      </c>
      <c r="X3678" s="77" t="str">
        <f>IFERROR(_xlfn.XLOOKUP(J3678&amp;"||"&amp;K3678,'Mapping Ref.'!$J$2:$J$538,'Mapping Ref.'!$K$2:$K$538),"")</f>
        <v>Childrens &amp; Adults</v>
      </c>
      <c r="Y3678" s="77" t="str" cm="1">
        <f t="array" ref="Y3678">_xlfn.IFS(R3678&gt;2000000,"For Publication",R3678&gt;100000,"PID",R3678&gt;30000,"RFQ",TRUE,"Transactional")</f>
        <v>Transactional</v>
      </c>
      <c r="Z3678" s="24"/>
      <c r="AA3678" s="32"/>
      <c r="AB3678" s="24"/>
      <c r="AC3678" s="25">
        <v>45715</v>
      </c>
      <c r="AD3678" s="24" t="s">
        <v>58</v>
      </c>
      <c r="AE3678" s="24"/>
      <c r="AF3678" s="24"/>
      <c r="AG3678" s="24"/>
      <c r="AH3678" s="24"/>
      <c r="AI3678" s="24"/>
      <c r="AJ3678" s="24"/>
      <c r="AK3678" s="24"/>
      <c r="AL3678" s="24"/>
      <c r="AM3678" s="24"/>
      <c r="AN3678" s="24"/>
      <c r="AO3678" s="24"/>
      <c r="AP3678" s="24"/>
      <c r="AQ3678" s="24"/>
      <c r="AR3678" s="27" t="s">
        <v>14729</v>
      </c>
      <c r="AS3678" s="89">
        <f t="shared" si="734"/>
        <v>59</v>
      </c>
      <c r="AT3678" s="27" t="s">
        <v>7362</v>
      </c>
    </row>
    <row r="3679" spans="1:46" x14ac:dyDescent="0.5">
      <c r="A3679" s="24" t="s">
        <v>14730</v>
      </c>
      <c r="B3679" s="24" t="s">
        <v>506</v>
      </c>
      <c r="C3679" s="24"/>
      <c r="D3679" s="27" t="s">
        <v>14731</v>
      </c>
      <c r="E3679" s="27" t="s">
        <v>14732</v>
      </c>
      <c r="F3679" s="77" t="str">
        <f t="shared" si="728"/>
        <v>ACCESS SYSTEMS (UK) LTD T/A ACCESSPAY</v>
      </c>
      <c r="G3679" s="27" t="s">
        <v>14733</v>
      </c>
      <c r="H3679" s="24"/>
      <c r="I3679" s="24"/>
      <c r="J3679" s="24" t="s">
        <v>52</v>
      </c>
      <c r="K3679" s="27" t="s">
        <v>873</v>
      </c>
      <c r="L3679" s="25">
        <v>45721</v>
      </c>
      <c r="M3679" s="25">
        <v>46085</v>
      </c>
      <c r="N3679" s="81">
        <v>46085</v>
      </c>
      <c r="O3679" s="77" t="str">
        <f t="shared" ca="1" si="733"/>
        <v>Expired</v>
      </c>
      <c r="P3679" s="77" t="str" cm="1">
        <f t="array" aca="1" ref="P3679" ca="1">_xlfn.IFS((N3679-TODAY())&gt;=547,"06 Expires over 18 months",(N3679-TODAY())&gt;=365,"05 Expires in 18 months",(N3679-TODAY())&gt;=183,"04 Expires in 12 months",(N3679-TODAY())&gt;=92,"03 Expires in 6 months",(N3679-TODAY())&gt;=31,"02 Expires in 3 months",(N3679-TODAY())&gt;=0,"01 Expires in 30 days",(N3679-TODAY())&gt;=-31,"01 Expired last 30 days",(N3679-TODAY())&gt;=-92,"02 Expired last 3 months",(N3679-TODAY())&gt;=-183,"03 Expired last 6 months",(N3679-TODAY())&gt;=-365,"04 Expired last 12 months",(N3679-TODAY())&gt;=-547,"05 Expired last 18 months",TRUE,"06 Expired over 18 months")</f>
        <v>03 Expired last 6 months</v>
      </c>
      <c r="Q3679" s="104"/>
      <c r="R3679" s="84">
        <v>0</v>
      </c>
      <c r="S3679" s="77" t="str" cm="1">
        <f t="array" ref="S3679">_xlfn.IFS(R3679&gt;5000000,"Gold",R3679&gt;=500000,"Silver",R3679&gt;30000,"Bronze",TRUE,"Transactional")</f>
        <v>Transactional</v>
      </c>
      <c r="T3679" s="24" t="s">
        <v>54</v>
      </c>
      <c r="U3679" s="101" t="s">
        <v>455</v>
      </c>
      <c r="V3679" s="101" t="s">
        <v>1457</v>
      </c>
      <c r="W3679" s="77" t="str">
        <f t="shared" si="735"/>
        <v>No</v>
      </c>
      <c r="X3679" s="77" t="str">
        <f>IFERROR(_xlfn.XLOOKUP(J3679&amp;"||"&amp;K3679,'Mapping Ref.'!$J$2:$J$538,'Mapping Ref.'!$K$2:$K$538),"")</f>
        <v>Corporate</v>
      </c>
      <c r="Y3679" s="77" t="str" cm="1">
        <f t="array" ref="Y3679">_xlfn.IFS(R3679&gt;2000000,"For Publication",R3679&gt;100000,"PID",R3679&gt;30000,"RFQ",TRUE,"Transactional")</f>
        <v>Transactional</v>
      </c>
      <c r="Z3679" s="24"/>
      <c r="AA3679" s="32"/>
      <c r="AB3679" s="24"/>
      <c r="AC3679" s="25">
        <v>45715</v>
      </c>
      <c r="AD3679" s="24" t="s">
        <v>58</v>
      </c>
      <c r="AE3679" s="24"/>
      <c r="AF3679" s="24"/>
      <c r="AG3679" s="24"/>
      <c r="AH3679" s="24"/>
      <c r="AI3679" s="24"/>
      <c r="AJ3679" s="24"/>
      <c r="AK3679" s="24"/>
      <c r="AL3679" s="24"/>
      <c r="AM3679" s="24"/>
      <c r="AN3679" s="24"/>
      <c r="AO3679" s="24"/>
      <c r="AP3679" s="24"/>
      <c r="AQ3679" s="24"/>
      <c r="AR3679" s="27" t="s">
        <v>14734</v>
      </c>
      <c r="AS3679" s="89">
        <f t="shared" si="734"/>
        <v>11</v>
      </c>
      <c r="AT3679" s="27" t="s">
        <v>14735</v>
      </c>
    </row>
    <row r="3680" spans="1:46" x14ac:dyDescent="0.5">
      <c r="A3680" s="24" t="s">
        <v>14736</v>
      </c>
      <c r="B3680" s="24" t="s">
        <v>506</v>
      </c>
      <c r="C3680" s="24"/>
      <c r="D3680" s="27" t="s">
        <v>14737</v>
      </c>
      <c r="E3680" s="27" t="s">
        <v>14738</v>
      </c>
      <c r="F3680" s="77" t="str">
        <f t="shared" si="728"/>
        <v>ACUMA SOLUTIONS LTD</v>
      </c>
      <c r="G3680" s="27" t="s">
        <v>14739</v>
      </c>
      <c r="H3680" s="24"/>
      <c r="I3680" s="24"/>
      <c r="J3680" s="24" t="s">
        <v>52</v>
      </c>
      <c r="K3680" s="27" t="s">
        <v>1281</v>
      </c>
      <c r="L3680" s="25">
        <v>45658</v>
      </c>
      <c r="M3680" s="25">
        <v>46387</v>
      </c>
      <c r="N3680" s="81">
        <v>46387</v>
      </c>
      <c r="O3680" s="77" t="str">
        <f t="shared" ca="1" si="733"/>
        <v>Live</v>
      </c>
      <c r="P3680" s="77" t="str" cm="1">
        <f t="array" aca="1" ref="P3680" ca="1">_xlfn.IFS((N3680-TODAY())&gt;=547,"06 Expires over 18 months",(N3680-TODAY())&gt;=365,"05 Expires in 18 months",(N3680-TODAY())&gt;=183,"04 Expires in 12 months",(N3680-TODAY())&gt;=92,"03 Expires in 6 months",(N3680-TODAY())&gt;=31,"02 Expires in 3 months",(N3680-TODAY())&gt;=0,"01 Expires in 30 days",(N3680-TODAY())&gt;=-31,"01 Expired last 30 days",(N3680-TODAY())&gt;=-92,"02 Expired last 3 months",(N3680-TODAY())&gt;=-183,"03 Expired last 6 months",(N3680-TODAY())&gt;=-365,"04 Expired last 12 months",(N3680-TODAY())&gt;=-547,"05 Expired last 18 months",TRUE,"06 Expired over 18 months")</f>
        <v>03 Expires in 6 months</v>
      </c>
      <c r="Q3680" s="104"/>
      <c r="R3680" s="84">
        <v>0</v>
      </c>
      <c r="S3680" s="77" t="str" cm="1">
        <f t="array" ref="S3680">_xlfn.IFS(R3680&gt;5000000,"Gold",R3680&gt;=500000,"Silver",R3680&gt;30000,"Bronze",TRUE,"Transactional")</f>
        <v>Transactional</v>
      </c>
      <c r="T3680" s="24" t="s">
        <v>54</v>
      </c>
      <c r="U3680" s="101" t="s">
        <v>455</v>
      </c>
      <c r="V3680" s="101" t="s">
        <v>456</v>
      </c>
      <c r="W3680" s="77" t="str">
        <f t="shared" si="735"/>
        <v>No</v>
      </c>
      <c r="X3680" s="77" t="str">
        <f>IFERROR(_xlfn.XLOOKUP(J3680&amp;"||"&amp;K3680,'Mapping Ref.'!$J$2:$J$538,'Mapping Ref.'!$K$2:$K$538),"")</f>
        <v>ICT</v>
      </c>
      <c r="Y3680" s="77" t="str" cm="1">
        <f t="array" ref="Y3680">_xlfn.IFS(R3680&gt;2000000,"For Publication",R3680&gt;100000,"PID",R3680&gt;30000,"RFQ",TRUE,"Transactional")</f>
        <v>Transactional</v>
      </c>
      <c r="Z3680" s="24"/>
      <c r="AA3680" s="32"/>
      <c r="AB3680" s="24"/>
      <c r="AC3680" s="25">
        <v>45715</v>
      </c>
      <c r="AD3680" s="24" t="s">
        <v>58</v>
      </c>
      <c r="AE3680" s="24"/>
      <c r="AF3680" s="24"/>
      <c r="AG3680" s="24"/>
      <c r="AH3680" s="24"/>
      <c r="AI3680" s="24"/>
      <c r="AJ3680" s="24"/>
      <c r="AK3680" s="24"/>
      <c r="AL3680" s="24"/>
      <c r="AM3680" s="24"/>
      <c r="AN3680" s="24"/>
      <c r="AO3680" s="24"/>
      <c r="AP3680" s="24"/>
      <c r="AQ3680" s="24"/>
      <c r="AR3680" s="27" t="s">
        <v>14740</v>
      </c>
      <c r="AS3680" s="89">
        <f t="shared" si="734"/>
        <v>23</v>
      </c>
      <c r="AT3680" s="27" t="s">
        <v>14741</v>
      </c>
    </row>
    <row r="3681" spans="1:46" x14ac:dyDescent="0.5">
      <c r="A3681" s="24" t="s">
        <v>14742</v>
      </c>
      <c r="B3681" s="24"/>
      <c r="C3681" s="24"/>
      <c r="D3681" s="27" t="s">
        <v>14743</v>
      </c>
      <c r="E3681" s="27" t="s">
        <v>14744</v>
      </c>
      <c r="F3681" s="77">
        <f t="shared" si="728"/>
        <v>0</v>
      </c>
      <c r="G3681" s="27"/>
      <c r="H3681" s="24"/>
      <c r="I3681" s="24"/>
      <c r="J3681" s="24" t="s">
        <v>66</v>
      </c>
      <c r="K3681" s="27" t="s">
        <v>172</v>
      </c>
      <c r="L3681" s="25">
        <v>45474</v>
      </c>
      <c r="M3681" s="25">
        <v>45838</v>
      </c>
      <c r="N3681" s="81">
        <v>45838</v>
      </c>
      <c r="O3681" s="77" t="str">
        <f t="shared" ca="1" si="733"/>
        <v>Expired</v>
      </c>
      <c r="P3681" s="77" t="str" cm="1">
        <f t="array" aca="1" ref="P3681" ca="1">_xlfn.IFS((N3681-TODAY())&gt;=547,"06 Expires over 18 months",(N3681-TODAY())&gt;=365,"05 Expires in 18 months",(N3681-TODAY())&gt;=183,"04 Expires in 12 months",(N3681-TODAY())&gt;=92,"03 Expires in 6 months",(N3681-TODAY())&gt;=31,"02 Expires in 3 months",(N3681-TODAY())&gt;=0,"01 Expires in 30 days",(N3681-TODAY())&gt;=-31,"01 Expired last 30 days",(N3681-TODAY())&gt;=-92,"02 Expired last 3 months",(N3681-TODAY())&gt;=-183,"03 Expired last 6 months",(N3681-TODAY())&gt;=-365,"04 Expired last 12 months",(N3681-TODAY())&gt;=-547,"05 Expired last 18 months",TRUE,"06 Expired over 18 months")</f>
        <v>05 Expired last 18 months</v>
      </c>
      <c r="Q3681" s="104"/>
      <c r="R3681" s="84">
        <v>0</v>
      </c>
      <c r="S3681" s="77" t="str" cm="1">
        <f t="array" ref="S3681">_xlfn.IFS(R3681&gt;5000000,"Gold",R3681&gt;=500000,"Silver",R3681&gt;30000,"Bronze",TRUE,"Transactional")</f>
        <v>Transactional</v>
      </c>
      <c r="T3681" s="24" t="s">
        <v>54</v>
      </c>
      <c r="U3681" s="101" t="s">
        <v>84</v>
      </c>
      <c r="V3681" s="101" t="s">
        <v>204</v>
      </c>
      <c r="W3681" s="77" t="str">
        <f t="shared" si="735"/>
        <v>No</v>
      </c>
      <c r="X3681" s="77" t="str">
        <f>IFERROR(_xlfn.XLOOKUP(J3681&amp;"||"&amp;K3681,'Mapping Ref.'!$J$2:$J$538,'Mapping Ref.'!$K$2:$K$538),"")</f>
        <v>Childrens &amp; Adults</v>
      </c>
      <c r="Y3681" s="77" t="str" cm="1">
        <f t="array" ref="Y3681">_xlfn.IFS(R3681&gt;2000000,"For Publication",R3681&gt;100000,"PID",R3681&gt;30000,"RFQ",TRUE,"Transactional")</f>
        <v>Transactional</v>
      </c>
      <c r="Z3681" s="24"/>
      <c r="AA3681" s="32"/>
      <c r="AB3681" s="24"/>
      <c r="AC3681" s="25">
        <v>45715</v>
      </c>
      <c r="AD3681" s="24" t="s">
        <v>58</v>
      </c>
      <c r="AE3681" s="24"/>
      <c r="AF3681" s="24"/>
      <c r="AG3681" s="24"/>
      <c r="AH3681" s="24"/>
      <c r="AI3681" s="24"/>
      <c r="AJ3681" s="24"/>
      <c r="AK3681" s="24"/>
      <c r="AL3681" s="24"/>
      <c r="AM3681" s="24"/>
      <c r="AN3681" s="24"/>
      <c r="AO3681" s="24"/>
      <c r="AP3681" s="24"/>
      <c r="AQ3681" s="24"/>
      <c r="AR3681" s="45" t="s">
        <v>14745</v>
      </c>
      <c r="AS3681" s="89">
        <f t="shared" si="734"/>
        <v>11</v>
      </c>
      <c r="AT3681" s="24"/>
    </row>
    <row r="3682" spans="1:46" x14ac:dyDescent="0.5">
      <c r="A3682" s="24" t="s">
        <v>14746</v>
      </c>
      <c r="B3682" s="24"/>
      <c r="C3682" s="24" t="s">
        <v>77</v>
      </c>
      <c r="D3682" s="27" t="s">
        <v>14747</v>
      </c>
      <c r="E3682" s="27" t="s">
        <v>14748</v>
      </c>
      <c r="F3682" s="77" t="str">
        <f t="shared" si="728"/>
        <v>BRITISH TELECOM PLC T/A BT GLOBAL SERVICES</v>
      </c>
      <c r="G3682" s="27" t="s">
        <v>3449</v>
      </c>
      <c r="H3682" s="24"/>
      <c r="I3682" s="24"/>
      <c r="J3682" s="24" t="s">
        <v>52</v>
      </c>
      <c r="K3682" s="27" t="s">
        <v>1281</v>
      </c>
      <c r="L3682" s="25">
        <v>43949</v>
      </c>
      <c r="M3682" s="25">
        <v>45775</v>
      </c>
      <c r="N3682" s="81">
        <v>45775</v>
      </c>
      <c r="O3682" s="77" t="str">
        <f t="shared" ca="1" si="733"/>
        <v>Expired</v>
      </c>
      <c r="P3682" s="77" t="str" cm="1">
        <f t="array" aca="1" ref="P3682" ca="1">_xlfn.IFS((N3682-TODAY())&gt;=547,"06 Expires over 18 months",(N3682-TODAY())&gt;=365,"05 Expires in 18 months",(N3682-TODAY())&gt;=183,"04 Expires in 12 months",(N3682-TODAY())&gt;=92,"03 Expires in 6 months",(N3682-TODAY())&gt;=31,"02 Expires in 3 months",(N3682-TODAY())&gt;=0,"01 Expires in 30 days",(N3682-TODAY())&gt;=-31,"01 Expired last 30 days",(N3682-TODAY())&gt;=-92,"02 Expired last 3 months",(N3682-TODAY())&gt;=-183,"03 Expired last 6 months",(N3682-TODAY())&gt;=-365,"04 Expired last 12 months",(N3682-TODAY())&gt;=-547,"05 Expired last 18 months",TRUE,"06 Expired over 18 months")</f>
        <v>05 Expired last 18 months</v>
      </c>
      <c r="Q3682" s="104"/>
      <c r="R3682" s="84">
        <v>0</v>
      </c>
      <c r="S3682" s="77" t="str" cm="1">
        <f t="array" ref="S3682">_xlfn.IFS(R3682&gt;5000000,"Gold",R3682&gt;=500000,"Silver",R3682&gt;30000,"Bronze",TRUE,"Transactional")</f>
        <v>Transactional</v>
      </c>
      <c r="T3682" s="24" t="s">
        <v>122</v>
      </c>
      <c r="U3682" s="101" t="s">
        <v>99</v>
      </c>
      <c r="V3682" s="101" t="s">
        <v>993</v>
      </c>
      <c r="W3682" s="77" t="str">
        <f t="shared" si="735"/>
        <v>No</v>
      </c>
      <c r="X3682" s="77" t="str">
        <f>IFERROR(_xlfn.XLOOKUP(J3682&amp;"||"&amp;K3682,'Mapping Ref.'!$J$2:$J$538,'Mapping Ref.'!$K$2:$K$538),"")</f>
        <v>ICT</v>
      </c>
      <c r="Y3682" s="77" t="str" cm="1">
        <f t="array" ref="Y3682">_xlfn.IFS(R3682&gt;2000000,"For Publication",R3682&gt;100000,"PID",R3682&gt;30000,"RFQ",TRUE,"Transactional")</f>
        <v>Transactional</v>
      </c>
      <c r="Z3682" s="24"/>
      <c r="AA3682" s="32"/>
      <c r="AB3682" s="24"/>
      <c r="AC3682" s="25">
        <v>45715</v>
      </c>
      <c r="AD3682" s="24" t="s">
        <v>58</v>
      </c>
      <c r="AE3682" s="24"/>
      <c r="AF3682" s="24"/>
      <c r="AG3682" s="24"/>
      <c r="AH3682" s="24"/>
      <c r="AI3682" s="24"/>
      <c r="AJ3682" s="24"/>
      <c r="AK3682" s="24"/>
      <c r="AL3682" s="24"/>
      <c r="AM3682" s="24"/>
      <c r="AN3682" s="24"/>
      <c r="AO3682" s="24"/>
      <c r="AP3682" s="24"/>
      <c r="AQ3682" s="24"/>
      <c r="AR3682" s="27" t="s">
        <v>14441</v>
      </c>
      <c r="AS3682" s="89">
        <f t="shared" si="734"/>
        <v>60</v>
      </c>
      <c r="AT3682" s="27" t="s">
        <v>3450</v>
      </c>
    </row>
    <row r="3683" spans="1:46" x14ac:dyDescent="0.5">
      <c r="A3683" s="24" t="s">
        <v>14749</v>
      </c>
      <c r="B3683" s="24" t="s">
        <v>506</v>
      </c>
      <c r="C3683" s="24" t="s">
        <v>77</v>
      </c>
      <c r="D3683" s="27" t="s">
        <v>14750</v>
      </c>
      <c r="E3683" s="27" t="s">
        <v>14751</v>
      </c>
      <c r="F3683" s="77" t="str">
        <f t="shared" si="728"/>
        <v>BRITISH TELECOM PLC T/A BT GLOBAL SERVICES</v>
      </c>
      <c r="G3683" s="27" t="s">
        <v>3449</v>
      </c>
      <c r="H3683" s="24"/>
      <c r="I3683" s="24"/>
      <c r="J3683" s="24" t="s">
        <v>52</v>
      </c>
      <c r="K3683" s="27" t="s">
        <v>1281</v>
      </c>
      <c r="L3683" s="25">
        <v>45012</v>
      </c>
      <c r="M3683" s="25">
        <v>46108</v>
      </c>
      <c r="N3683" s="81">
        <v>46108</v>
      </c>
      <c r="O3683" s="77" t="str">
        <f t="shared" ca="1" si="733"/>
        <v>Expired</v>
      </c>
      <c r="P3683" s="77" t="str" cm="1">
        <f t="array" aca="1" ref="P3683" ca="1">_xlfn.IFS((N3683-TODAY())&gt;=547,"06 Expires over 18 months",(N3683-TODAY())&gt;=365,"05 Expires in 18 months",(N3683-TODAY())&gt;=183,"04 Expires in 12 months",(N3683-TODAY())&gt;=92,"03 Expires in 6 months",(N3683-TODAY())&gt;=31,"02 Expires in 3 months",(N3683-TODAY())&gt;=0,"01 Expires in 30 days",(N3683-TODAY())&gt;=-31,"01 Expired last 30 days",(N3683-TODAY())&gt;=-92,"02 Expired last 3 months",(N3683-TODAY())&gt;=-183,"03 Expired last 6 months",(N3683-TODAY())&gt;=-365,"04 Expired last 12 months",(N3683-TODAY())&gt;=-547,"05 Expired last 18 months",TRUE,"06 Expired over 18 months")</f>
        <v>03 Expired last 6 months</v>
      </c>
      <c r="Q3683" s="104"/>
      <c r="R3683" s="84">
        <v>0</v>
      </c>
      <c r="S3683" s="77" t="str" cm="1">
        <f t="array" ref="S3683">_xlfn.IFS(R3683&gt;5000000,"Gold",R3683&gt;=500000,"Silver",R3683&gt;30000,"Bronze",TRUE,"Transactional")</f>
        <v>Transactional</v>
      </c>
      <c r="T3683" s="24" t="s">
        <v>122</v>
      </c>
      <c r="U3683" s="101" t="s">
        <v>116</v>
      </c>
      <c r="V3683" s="101" t="s">
        <v>70</v>
      </c>
      <c r="W3683" s="77" t="str">
        <f t="shared" si="735"/>
        <v>No</v>
      </c>
      <c r="X3683" s="77" t="str">
        <f>IFERROR(_xlfn.XLOOKUP(J3683&amp;"||"&amp;K3683,'Mapping Ref.'!$J$2:$J$538,'Mapping Ref.'!$K$2:$K$538),"")</f>
        <v>ICT</v>
      </c>
      <c r="Y3683" s="77" t="str" cm="1">
        <f t="array" ref="Y3683">_xlfn.IFS(R3683&gt;2000000,"For Publication",R3683&gt;100000,"PID",R3683&gt;30000,"RFQ",TRUE,"Transactional")</f>
        <v>Transactional</v>
      </c>
      <c r="Z3683" s="24"/>
      <c r="AA3683" s="32"/>
      <c r="AB3683" s="24"/>
      <c r="AC3683" s="25">
        <v>45715</v>
      </c>
      <c r="AD3683" s="24" t="s">
        <v>58</v>
      </c>
      <c r="AE3683" s="24"/>
      <c r="AF3683" s="24"/>
      <c r="AG3683" s="24"/>
      <c r="AH3683" s="24"/>
      <c r="AI3683" s="24"/>
      <c r="AJ3683" s="24"/>
      <c r="AK3683" s="24"/>
      <c r="AL3683" s="24"/>
      <c r="AM3683" s="24"/>
      <c r="AN3683" s="24"/>
      <c r="AO3683" s="24"/>
      <c r="AP3683" s="24"/>
      <c r="AQ3683" s="24"/>
      <c r="AR3683" s="27" t="s">
        <v>14441</v>
      </c>
      <c r="AS3683" s="89">
        <f t="shared" si="734"/>
        <v>36</v>
      </c>
      <c r="AT3683" s="27" t="s">
        <v>3450</v>
      </c>
    </row>
    <row r="3684" spans="1:46" x14ac:dyDescent="0.5">
      <c r="A3684" s="24" t="s">
        <v>14752</v>
      </c>
      <c r="B3684" s="24" t="s">
        <v>506</v>
      </c>
      <c r="C3684" s="24" t="s">
        <v>77</v>
      </c>
      <c r="D3684" s="27" t="s">
        <v>14753</v>
      </c>
      <c r="E3684" s="41" t="s">
        <v>14754</v>
      </c>
      <c r="F3684" s="77" t="str">
        <f t="shared" si="728"/>
        <v>BRITISH TELECOM PLC T/A BT GLOBAL SERVICES</v>
      </c>
      <c r="G3684" s="27" t="s">
        <v>3449</v>
      </c>
      <c r="H3684" s="24"/>
      <c r="I3684" s="24"/>
      <c r="J3684" s="24" t="s">
        <v>52</v>
      </c>
      <c r="K3684" s="27" t="s">
        <v>172</v>
      </c>
      <c r="L3684" s="25">
        <v>44420</v>
      </c>
      <c r="M3684" s="25">
        <v>46108</v>
      </c>
      <c r="N3684" s="81">
        <v>46108</v>
      </c>
      <c r="O3684" s="77" t="str">
        <f t="shared" ca="1" si="733"/>
        <v>Expired</v>
      </c>
      <c r="P3684" s="77" t="str" cm="1">
        <f t="array" aca="1" ref="P3684" ca="1">_xlfn.IFS((N3684-TODAY())&gt;=547,"06 Expires over 18 months",(N3684-TODAY())&gt;=365,"05 Expires in 18 months",(N3684-TODAY())&gt;=183,"04 Expires in 12 months",(N3684-TODAY())&gt;=92,"03 Expires in 6 months",(N3684-TODAY())&gt;=31,"02 Expires in 3 months",(N3684-TODAY())&gt;=0,"01 Expires in 30 days",(N3684-TODAY())&gt;=-31,"01 Expired last 30 days",(N3684-TODAY())&gt;=-92,"02 Expired last 3 months",(N3684-TODAY())&gt;=-183,"03 Expired last 6 months",(N3684-TODAY())&gt;=-365,"04 Expired last 12 months",(N3684-TODAY())&gt;=-547,"05 Expired last 18 months",TRUE,"06 Expired over 18 months")</f>
        <v>03 Expired last 6 months</v>
      </c>
      <c r="Q3684" s="104"/>
      <c r="R3684" s="84">
        <v>0</v>
      </c>
      <c r="S3684" s="77" t="str" cm="1">
        <f t="array" ref="S3684">_xlfn.IFS(R3684&gt;5000000,"Gold",R3684&gt;=500000,"Silver",R3684&gt;30000,"Bronze",TRUE,"Transactional")</f>
        <v>Transactional</v>
      </c>
      <c r="T3684" s="24" t="s">
        <v>122</v>
      </c>
      <c r="U3684" s="101" t="s">
        <v>109</v>
      </c>
      <c r="V3684" s="101" t="s">
        <v>148</v>
      </c>
      <c r="W3684" s="77" t="str">
        <f t="shared" si="735"/>
        <v>No</v>
      </c>
      <c r="X3684" s="77" t="str">
        <f>IFERROR(_xlfn.XLOOKUP(J3684&amp;"||"&amp;K3684,'Mapping Ref.'!$J$2:$J$538,'Mapping Ref.'!$K$2:$K$538),"")</f>
        <v>Corporate</v>
      </c>
      <c r="Y3684" s="77" t="str" cm="1">
        <f t="array" ref="Y3684">_xlfn.IFS(R3684&gt;2000000,"For Publication",R3684&gt;100000,"PID",R3684&gt;30000,"RFQ",TRUE,"Transactional")</f>
        <v>Transactional</v>
      </c>
      <c r="Z3684" s="24"/>
      <c r="AA3684" s="32"/>
      <c r="AB3684" s="24"/>
      <c r="AC3684" s="25">
        <v>45715</v>
      </c>
      <c r="AD3684" s="24" t="s">
        <v>58</v>
      </c>
      <c r="AE3684" s="24"/>
      <c r="AF3684" s="24"/>
      <c r="AG3684" s="24"/>
      <c r="AH3684" s="24"/>
      <c r="AI3684" s="24"/>
      <c r="AJ3684" s="24"/>
      <c r="AK3684" s="24"/>
      <c r="AL3684" s="24"/>
      <c r="AM3684" s="24"/>
      <c r="AN3684" s="24"/>
      <c r="AO3684" s="24"/>
      <c r="AP3684" s="24"/>
      <c r="AQ3684" s="24"/>
      <c r="AR3684" s="27" t="s">
        <v>14441</v>
      </c>
      <c r="AS3684" s="89">
        <f t="shared" si="734"/>
        <v>55</v>
      </c>
      <c r="AT3684" s="27" t="s">
        <v>3450</v>
      </c>
    </row>
    <row r="3685" spans="1:46" x14ac:dyDescent="0.5">
      <c r="A3685" s="24" t="s">
        <v>14755</v>
      </c>
      <c r="B3685" s="24" t="s">
        <v>506</v>
      </c>
      <c r="C3685" s="24" t="s">
        <v>77</v>
      </c>
      <c r="D3685" s="27" t="s">
        <v>14756</v>
      </c>
      <c r="E3685" s="27" t="s">
        <v>14757</v>
      </c>
      <c r="F3685" s="77" t="str">
        <f t="shared" si="728"/>
        <v>BRITISH TELECOM PLC T/A BT GLOBAL SERVICES</v>
      </c>
      <c r="G3685" s="27" t="s">
        <v>3449</v>
      </c>
      <c r="H3685" s="24"/>
      <c r="I3685" s="24"/>
      <c r="J3685" s="24" t="s">
        <v>52</v>
      </c>
      <c r="K3685" s="27" t="s">
        <v>1281</v>
      </c>
      <c r="L3685" s="25">
        <v>44317</v>
      </c>
      <c r="M3685" s="25">
        <v>46108</v>
      </c>
      <c r="N3685" s="81">
        <v>46108</v>
      </c>
      <c r="O3685" s="77" t="str">
        <f t="shared" ca="1" si="733"/>
        <v>Expired</v>
      </c>
      <c r="P3685" s="77" t="str" cm="1">
        <f t="array" aca="1" ref="P3685" ca="1">_xlfn.IFS((N3685-TODAY())&gt;=547,"06 Expires over 18 months",(N3685-TODAY())&gt;=365,"05 Expires in 18 months",(N3685-TODAY())&gt;=183,"04 Expires in 12 months",(N3685-TODAY())&gt;=92,"03 Expires in 6 months",(N3685-TODAY())&gt;=31,"02 Expires in 3 months",(N3685-TODAY())&gt;=0,"01 Expires in 30 days",(N3685-TODAY())&gt;=-31,"01 Expired last 30 days",(N3685-TODAY())&gt;=-92,"02 Expired last 3 months",(N3685-TODAY())&gt;=-183,"03 Expired last 6 months",(N3685-TODAY())&gt;=-365,"04 Expired last 12 months",(N3685-TODAY())&gt;=-547,"05 Expired last 18 months",TRUE,"06 Expired over 18 months")</f>
        <v>03 Expired last 6 months</v>
      </c>
      <c r="Q3685" s="104"/>
      <c r="R3685" s="84">
        <v>0</v>
      </c>
      <c r="S3685" s="77" t="str" cm="1">
        <f t="array" ref="S3685">_xlfn.IFS(R3685&gt;5000000,"Gold",R3685&gt;=500000,"Silver",R3685&gt;30000,"Bronze",TRUE,"Transactional")</f>
        <v>Transactional</v>
      </c>
      <c r="T3685" s="24" t="s">
        <v>122</v>
      </c>
      <c r="U3685" s="101" t="s">
        <v>69</v>
      </c>
      <c r="V3685" s="101" t="s">
        <v>177</v>
      </c>
      <c r="W3685" s="77" t="str">
        <f t="shared" si="735"/>
        <v>No</v>
      </c>
      <c r="X3685" s="77" t="str">
        <f>IFERROR(_xlfn.XLOOKUP(J3685&amp;"||"&amp;K3685,'Mapping Ref.'!$J$2:$J$538,'Mapping Ref.'!$K$2:$K$538),"")</f>
        <v>ICT</v>
      </c>
      <c r="Y3685" s="77" t="str" cm="1">
        <f t="array" ref="Y3685">_xlfn.IFS(R3685&gt;2000000,"For Publication",R3685&gt;100000,"PID",R3685&gt;30000,"RFQ",TRUE,"Transactional")</f>
        <v>Transactional</v>
      </c>
      <c r="Z3685" s="24"/>
      <c r="AA3685" s="32"/>
      <c r="AB3685" s="24"/>
      <c r="AC3685" s="25">
        <v>45715</v>
      </c>
      <c r="AD3685" s="24" t="s">
        <v>58</v>
      </c>
      <c r="AE3685" s="24"/>
      <c r="AF3685" s="24"/>
      <c r="AG3685" s="24"/>
      <c r="AH3685" s="24"/>
      <c r="AI3685" s="24"/>
      <c r="AJ3685" s="24"/>
      <c r="AK3685" s="24"/>
      <c r="AL3685" s="24"/>
      <c r="AM3685" s="24"/>
      <c r="AN3685" s="24"/>
      <c r="AO3685" s="24"/>
      <c r="AP3685" s="24"/>
      <c r="AQ3685" s="24"/>
      <c r="AR3685" s="27" t="s">
        <v>14441</v>
      </c>
      <c r="AS3685" s="89">
        <f t="shared" si="734"/>
        <v>58</v>
      </c>
      <c r="AT3685" s="27" t="s">
        <v>3450</v>
      </c>
    </row>
    <row r="3686" spans="1:46" x14ac:dyDescent="0.5">
      <c r="A3686" s="24" t="s">
        <v>14758</v>
      </c>
      <c r="B3686" s="24" t="s">
        <v>506</v>
      </c>
      <c r="C3686" s="24" t="s">
        <v>77</v>
      </c>
      <c r="D3686" s="27" t="s">
        <v>14759</v>
      </c>
      <c r="E3686" s="27" t="s">
        <v>14760</v>
      </c>
      <c r="F3686" s="77" t="str">
        <f t="shared" si="728"/>
        <v>BRITISH TELECOM PLC T/A BT GLOBAL SERVICES</v>
      </c>
      <c r="G3686" s="27" t="s">
        <v>3449</v>
      </c>
      <c r="H3686" s="24"/>
      <c r="I3686" s="24"/>
      <c r="J3686" s="24" t="s">
        <v>52</v>
      </c>
      <c r="K3686" s="27" t="s">
        <v>1281</v>
      </c>
      <c r="L3686" s="25"/>
      <c r="M3686" s="25">
        <v>46108</v>
      </c>
      <c r="N3686" s="81">
        <v>46108</v>
      </c>
      <c r="O3686" s="77" t="str">
        <f t="shared" ca="1" si="733"/>
        <v>Expired</v>
      </c>
      <c r="P3686" s="77" t="str" cm="1">
        <f t="array" aca="1" ref="P3686" ca="1">_xlfn.IFS((N3686-TODAY())&gt;=547,"06 Expires over 18 months",(N3686-TODAY())&gt;=365,"05 Expires in 18 months",(N3686-TODAY())&gt;=183,"04 Expires in 12 months",(N3686-TODAY())&gt;=92,"03 Expires in 6 months",(N3686-TODAY())&gt;=31,"02 Expires in 3 months",(N3686-TODAY())&gt;=0,"01 Expires in 30 days",(N3686-TODAY())&gt;=-31,"01 Expired last 30 days",(N3686-TODAY())&gt;=-92,"02 Expired last 3 months",(N3686-TODAY())&gt;=-183,"03 Expired last 6 months",(N3686-TODAY())&gt;=-365,"04 Expired last 12 months",(N3686-TODAY())&gt;=-547,"05 Expired last 18 months",TRUE,"06 Expired over 18 months")</f>
        <v>03 Expired last 6 months</v>
      </c>
      <c r="Q3686" s="104"/>
      <c r="R3686" s="84">
        <v>0</v>
      </c>
      <c r="S3686" s="77" t="str" cm="1">
        <f t="array" ref="S3686">_xlfn.IFS(R3686&gt;5000000,"Gold",R3686&gt;=500000,"Silver",R3686&gt;30000,"Bronze",TRUE,"Transactional")</f>
        <v>Transactional</v>
      </c>
      <c r="T3686" s="24" t="s">
        <v>122</v>
      </c>
      <c r="U3686" s="101" t="s">
        <v>116</v>
      </c>
      <c r="V3686" s="101" t="s">
        <v>70</v>
      </c>
      <c r="W3686" s="77" t="str">
        <f t="shared" si="735"/>
        <v>No</v>
      </c>
      <c r="X3686" s="77" t="str">
        <f>IFERROR(_xlfn.XLOOKUP(J3686&amp;"||"&amp;K3686,'Mapping Ref.'!$J$2:$J$538,'Mapping Ref.'!$K$2:$K$538),"")</f>
        <v>ICT</v>
      </c>
      <c r="Y3686" s="77" t="str" cm="1">
        <f t="array" ref="Y3686">_xlfn.IFS(R3686&gt;2000000,"For Publication",R3686&gt;100000,"PID",R3686&gt;30000,"RFQ",TRUE,"Transactional")</f>
        <v>Transactional</v>
      </c>
      <c r="Z3686" s="24"/>
      <c r="AA3686" s="32"/>
      <c r="AB3686" s="24"/>
      <c r="AC3686" s="25">
        <v>45715</v>
      </c>
      <c r="AD3686" s="24" t="s">
        <v>58</v>
      </c>
      <c r="AE3686" s="24"/>
      <c r="AF3686" s="24"/>
      <c r="AG3686" s="24"/>
      <c r="AH3686" s="24"/>
      <c r="AI3686" s="24"/>
      <c r="AJ3686" s="24"/>
      <c r="AK3686" s="24"/>
      <c r="AL3686" s="24"/>
      <c r="AM3686" s="24"/>
      <c r="AN3686" s="24"/>
      <c r="AO3686" s="24"/>
      <c r="AP3686" s="24"/>
      <c r="AQ3686" s="24"/>
      <c r="AR3686" s="27" t="s">
        <v>14441</v>
      </c>
      <c r="AS3686" s="89">
        <v>1514</v>
      </c>
      <c r="AT3686" s="27" t="s">
        <v>3450</v>
      </c>
    </row>
    <row r="3687" spans="1:46" x14ac:dyDescent="0.5">
      <c r="A3687" s="24" t="s">
        <v>14761</v>
      </c>
      <c r="B3687" s="24"/>
      <c r="C3687" s="24" t="s">
        <v>77</v>
      </c>
      <c r="D3687" s="27" t="s">
        <v>14762</v>
      </c>
      <c r="E3687" s="27" t="s">
        <v>14763</v>
      </c>
      <c r="F3687" s="77" t="str">
        <f t="shared" si="728"/>
        <v>BRITISH TELECOM PLC T/A BT GLOBAL SERVICES</v>
      </c>
      <c r="G3687" s="27" t="s">
        <v>3449</v>
      </c>
      <c r="H3687" s="24"/>
      <c r="I3687" s="24"/>
      <c r="J3687" s="24" t="s">
        <v>52</v>
      </c>
      <c r="K3687" s="27" t="s">
        <v>1281</v>
      </c>
      <c r="L3687" s="25">
        <v>44426</v>
      </c>
      <c r="M3687" s="25"/>
      <c r="N3687" s="81"/>
      <c r="O3687" s="77" t="s">
        <v>712</v>
      </c>
      <c r="P3687" s="77"/>
      <c r="Q3687" s="104"/>
      <c r="R3687" s="84">
        <v>0</v>
      </c>
      <c r="S3687" s="77" t="str" cm="1">
        <f t="array" ref="S3687">_xlfn.IFS(R3687&gt;5000000,"Gold",R3687&gt;=500000,"Silver",R3687&gt;30000,"Bronze",TRUE,"Transactional")</f>
        <v>Transactional</v>
      </c>
      <c r="T3687" s="24" t="s">
        <v>122</v>
      </c>
      <c r="U3687" s="101" t="s">
        <v>116</v>
      </c>
      <c r="V3687" s="101" t="s">
        <v>70</v>
      </c>
      <c r="W3687" s="77" t="str">
        <f t="shared" si="735"/>
        <v>No</v>
      </c>
      <c r="X3687" s="77" t="str">
        <f>IFERROR(_xlfn.XLOOKUP(J3687&amp;"||"&amp;K3687,'Mapping Ref.'!$J$2:$J$538,'Mapping Ref.'!$K$2:$K$538),"")</f>
        <v>ICT</v>
      </c>
      <c r="Y3687" s="77" t="str" cm="1">
        <f t="array" ref="Y3687">_xlfn.IFS(R3687&gt;2000000,"For Publication",R3687&gt;100000,"PID",R3687&gt;30000,"RFQ",TRUE,"Transactional")</f>
        <v>Transactional</v>
      </c>
      <c r="Z3687" s="24"/>
      <c r="AA3687" s="32"/>
      <c r="AB3687" s="24"/>
      <c r="AC3687" s="25">
        <v>45715</v>
      </c>
      <c r="AD3687" s="24" t="s">
        <v>58</v>
      </c>
      <c r="AE3687" s="24"/>
      <c r="AF3687" s="24"/>
      <c r="AG3687" s="24"/>
      <c r="AH3687" s="24"/>
      <c r="AI3687" s="24"/>
      <c r="AJ3687" s="24"/>
      <c r="AK3687" s="24"/>
      <c r="AL3687" s="24"/>
      <c r="AM3687" s="24"/>
      <c r="AN3687" s="24"/>
      <c r="AO3687" s="24"/>
      <c r="AP3687" s="24"/>
      <c r="AQ3687" s="24"/>
      <c r="AR3687" s="27" t="s">
        <v>14441</v>
      </c>
      <c r="AS3687" s="89">
        <v>0</v>
      </c>
      <c r="AT3687" s="27" t="s">
        <v>3450</v>
      </c>
    </row>
    <row r="3688" spans="1:46" x14ac:dyDescent="0.5">
      <c r="A3688" s="24" t="s">
        <v>14764</v>
      </c>
      <c r="B3688" s="24"/>
      <c r="C3688" s="24" t="s">
        <v>77</v>
      </c>
      <c r="D3688" s="24" t="s">
        <v>14765</v>
      </c>
      <c r="E3688" s="24" t="s">
        <v>14766</v>
      </c>
      <c r="F3688" s="77" t="str">
        <f t="shared" si="728"/>
        <v>SOUTHERN COUNTIES ROOFING CONTRACTORS LTD</v>
      </c>
      <c r="G3688" s="24" t="s">
        <v>9387</v>
      </c>
      <c r="H3688" s="24" t="s">
        <v>768</v>
      </c>
      <c r="I3688" s="24"/>
      <c r="J3688" s="24" t="s">
        <v>190</v>
      </c>
      <c r="K3688" s="24" t="s">
        <v>9208</v>
      </c>
      <c r="L3688" s="25">
        <v>45114</v>
      </c>
      <c r="M3688" s="25">
        <v>45591</v>
      </c>
      <c r="N3688" s="81">
        <f>EDATE(M3688,AB3688)</f>
        <v>45591</v>
      </c>
      <c r="O3688" s="77" t="str">
        <f ca="1">IF(N3688&lt;TODAY(),"Expired","Live")</f>
        <v>Expired</v>
      </c>
      <c r="P3688" s="77" t="str" cm="1">
        <f t="array" aca="1" ref="P3688" ca="1">_xlfn.IFS((N3688-TODAY())&gt;=547,"06 Expires over 18 months",(N3688-TODAY())&gt;=365,"05 Expires in 18 months",(N3688-TODAY())&gt;=183,"04 Expires in 12 months",(N3688-TODAY())&gt;=92,"03 Expires in 6 months",(N3688-TODAY())&gt;=31,"02 Expires in 3 months",(N3688-TODAY())&gt;=0,"01 Expires in 30 days",(N3688-TODAY())&gt;=-31,"01 Expired last 30 days",(N3688-TODAY())&gt;=-92,"02 Expired last 3 months",(N3688-TODAY())&gt;=-183,"03 Expired last 6 months",(N3688-TODAY())&gt;=-365,"04 Expired last 12 months",(N3688-TODAY())&gt;=-547,"05 Expired last 18 months",TRUE,"06 Expired over 18 months")</f>
        <v>06 Expired over 18 months</v>
      </c>
      <c r="Q3688" s="65">
        <v>273810</v>
      </c>
      <c r="R3688" s="84">
        <f>MAX(Q3688,Q3688*N(AS3688)/12)</f>
        <v>342262.5</v>
      </c>
      <c r="S3688" s="77" t="str" cm="1">
        <f t="array" ref="S3688">_xlfn.IFS(R3688&gt;5000000,"Gold",R3688&gt;=500000,"Silver",R3688&gt;30000,"Bronze",TRUE,"Transactional")</f>
        <v>Bronze</v>
      </c>
      <c r="T3688" s="24" t="s">
        <v>122</v>
      </c>
      <c r="U3688" s="101" t="s">
        <v>123</v>
      </c>
      <c r="V3688" s="101" t="s">
        <v>124</v>
      </c>
      <c r="W3688" s="77" t="str">
        <f>IF(AB3688&gt;0,"Yes","No")</f>
        <v>No</v>
      </c>
      <c r="X3688" s="77" t="str">
        <f>IFERROR(_xlfn.XLOOKUP(J3688&amp;"||"&amp;K3688,'Mapping Ref.'!$J$2:$J$538,'Mapping Ref.'!$K$2:$K$538),"")</f>
        <v>Construction &amp; Estates</v>
      </c>
      <c r="Y3688" s="77" t="str" cm="1">
        <f t="array" ref="Y3688">_xlfn.IFS(R3688&gt;2000000,"For Publication",R3688&gt;100000,"PID",R3688&gt;30000,"RFQ",TRUE,"Transactional")</f>
        <v>PID</v>
      </c>
      <c r="Z3688" s="24"/>
      <c r="AA3688" s="32">
        <v>15.9</v>
      </c>
      <c r="AB3688" s="24">
        <v>0</v>
      </c>
      <c r="AC3688" s="25">
        <v>45455</v>
      </c>
      <c r="AD3688" s="24" t="s">
        <v>102</v>
      </c>
      <c r="AE3688" s="24"/>
      <c r="AF3688" s="24"/>
      <c r="AG3688" s="24"/>
      <c r="AH3688" s="24"/>
      <c r="AI3688" s="24"/>
      <c r="AJ3688" s="24"/>
      <c r="AK3688" s="24"/>
      <c r="AL3688" s="24"/>
      <c r="AM3688" s="24"/>
      <c r="AN3688" s="24"/>
      <c r="AO3688" s="24"/>
      <c r="AP3688" s="24"/>
      <c r="AQ3688" s="24"/>
      <c r="AR3688" s="24"/>
      <c r="AS3688" s="89">
        <f>DATEDIF(L3688,N3688,"m")</f>
        <v>15</v>
      </c>
      <c r="AT3688" s="24" t="s">
        <v>9389</v>
      </c>
    </row>
    <row r="3689" spans="1:46" x14ac:dyDescent="0.5">
      <c r="A3689" s="24" t="s">
        <v>14767</v>
      </c>
      <c r="B3689" s="24"/>
      <c r="C3689" s="24" t="s">
        <v>77</v>
      </c>
      <c r="D3689" s="27" t="s">
        <v>14768</v>
      </c>
      <c r="E3689" s="27" t="s">
        <v>14769</v>
      </c>
      <c r="F3689" s="77" t="str">
        <f t="shared" si="728"/>
        <v>BRITISH TELECOM PLC T/A BT GLOBAL SERVICES</v>
      </c>
      <c r="G3689" s="27" t="s">
        <v>3449</v>
      </c>
      <c r="H3689" s="24"/>
      <c r="I3689" s="24"/>
      <c r="J3689" s="24" t="s">
        <v>52</v>
      </c>
      <c r="K3689" s="27" t="s">
        <v>1281</v>
      </c>
      <c r="L3689" s="25">
        <v>44393</v>
      </c>
      <c r="M3689" s="25">
        <v>45748</v>
      </c>
      <c r="N3689" s="81">
        <v>45748</v>
      </c>
      <c r="O3689" s="77" t="str">
        <f ca="1">IF(N3689&lt;TODAY(),"Expired","Live")</f>
        <v>Expired</v>
      </c>
      <c r="P3689" s="77" t="str" cm="1">
        <f t="array" aca="1" ref="P3689" ca="1">_xlfn.IFS((N3689-TODAY())&gt;=547,"06 Expires over 18 months",(N3689-TODAY())&gt;=365,"05 Expires in 18 months",(N3689-TODAY())&gt;=183,"04 Expires in 12 months",(N3689-TODAY())&gt;=92,"03 Expires in 6 months",(N3689-TODAY())&gt;=31,"02 Expires in 3 months",(N3689-TODAY())&gt;=0,"01 Expires in 30 days",(N3689-TODAY())&gt;=-31,"01 Expired last 30 days",(N3689-TODAY())&gt;=-92,"02 Expired last 3 months",(N3689-TODAY())&gt;=-183,"03 Expired last 6 months",(N3689-TODAY())&gt;=-365,"04 Expired last 12 months",(N3689-TODAY())&gt;=-547,"05 Expired last 18 months",TRUE,"06 Expired over 18 months")</f>
        <v>05 Expired last 18 months</v>
      </c>
      <c r="Q3689" s="104"/>
      <c r="R3689" s="84">
        <v>0</v>
      </c>
      <c r="S3689" s="77" t="str" cm="1">
        <f t="array" ref="S3689">_xlfn.IFS(R3689&gt;5000000,"Gold",R3689&gt;=500000,"Silver",R3689&gt;30000,"Bronze",TRUE,"Transactional")</f>
        <v>Transactional</v>
      </c>
      <c r="T3689" s="24" t="s">
        <v>122</v>
      </c>
      <c r="U3689" s="101" t="s">
        <v>366</v>
      </c>
      <c r="V3689" s="101" t="s">
        <v>853</v>
      </c>
      <c r="W3689" s="77" t="str">
        <f t="shared" ref="W3689:W3698" si="736">IF(N(AB3689)&gt;0,"Yes","No")</f>
        <v>No</v>
      </c>
      <c r="X3689" s="77" t="str">
        <f>IFERROR(_xlfn.XLOOKUP(J3689&amp;"||"&amp;K3689,'Mapping Ref.'!$J$2:$J$538,'Mapping Ref.'!$K$2:$K$538),"")</f>
        <v>ICT</v>
      </c>
      <c r="Y3689" s="77" t="str" cm="1">
        <f t="array" ref="Y3689">_xlfn.IFS(R3689&gt;2000000,"For Publication",R3689&gt;100000,"PID",R3689&gt;30000,"RFQ",TRUE,"Transactional")</f>
        <v>Transactional</v>
      </c>
      <c r="Z3689" s="24"/>
      <c r="AA3689" s="32"/>
      <c r="AB3689" s="24"/>
      <c r="AC3689" s="25">
        <v>45715</v>
      </c>
      <c r="AD3689" s="24" t="s">
        <v>58</v>
      </c>
      <c r="AE3689" s="24"/>
      <c r="AF3689" s="24"/>
      <c r="AG3689" s="24"/>
      <c r="AH3689" s="24"/>
      <c r="AI3689" s="24"/>
      <c r="AJ3689" s="24"/>
      <c r="AK3689" s="24"/>
      <c r="AL3689" s="24"/>
      <c r="AM3689" s="24"/>
      <c r="AN3689" s="24"/>
      <c r="AO3689" s="24"/>
      <c r="AP3689" s="24"/>
      <c r="AQ3689" s="24"/>
      <c r="AR3689" s="27" t="s">
        <v>14441</v>
      </c>
      <c r="AS3689" s="89">
        <f>DATEDIF(L3689,N3689,"m")</f>
        <v>44</v>
      </c>
      <c r="AT3689" s="27" t="s">
        <v>3450</v>
      </c>
    </row>
    <row r="3690" spans="1:46" x14ac:dyDescent="0.5">
      <c r="A3690" s="24" t="s">
        <v>14770</v>
      </c>
      <c r="B3690" s="24"/>
      <c r="C3690" s="24" t="s">
        <v>77</v>
      </c>
      <c r="D3690" s="27" t="s">
        <v>14771</v>
      </c>
      <c r="E3690" s="27" t="s">
        <v>14772</v>
      </c>
      <c r="F3690" s="77" t="str">
        <f t="shared" si="728"/>
        <v>BRITISH TELECOM PLC T/A BT GLOBAL SERVICES</v>
      </c>
      <c r="G3690" s="27" t="s">
        <v>3449</v>
      </c>
      <c r="H3690" s="24"/>
      <c r="I3690" s="24"/>
      <c r="J3690" s="24" t="s">
        <v>52</v>
      </c>
      <c r="K3690" s="27" t="s">
        <v>1281</v>
      </c>
      <c r="L3690" s="25"/>
      <c r="M3690" s="25"/>
      <c r="N3690" s="81"/>
      <c r="O3690" s="77" t="s">
        <v>712</v>
      </c>
      <c r="P3690" s="77"/>
      <c r="Q3690" s="104"/>
      <c r="R3690" s="84">
        <v>0</v>
      </c>
      <c r="S3690" s="77" t="str" cm="1">
        <f t="array" ref="S3690">_xlfn.IFS(R3690&gt;5000000,"Gold",R3690&gt;=500000,"Silver",R3690&gt;30000,"Bronze",TRUE,"Transactional")</f>
        <v>Transactional</v>
      </c>
      <c r="T3690" s="24" t="s">
        <v>122</v>
      </c>
      <c r="U3690" s="101" t="s">
        <v>116</v>
      </c>
      <c r="V3690" s="101" t="s">
        <v>2268</v>
      </c>
      <c r="W3690" s="77" t="str">
        <f t="shared" si="736"/>
        <v>No</v>
      </c>
      <c r="X3690" s="77" t="str">
        <f>IFERROR(_xlfn.XLOOKUP(J3690&amp;"||"&amp;K3690,'Mapping Ref.'!$J$2:$J$538,'Mapping Ref.'!$K$2:$K$538),"")</f>
        <v>ICT</v>
      </c>
      <c r="Y3690" s="77" t="str" cm="1">
        <f t="array" ref="Y3690">_xlfn.IFS(R3690&gt;2000000,"For Publication",R3690&gt;100000,"PID",R3690&gt;30000,"RFQ",TRUE,"Transactional")</f>
        <v>Transactional</v>
      </c>
      <c r="Z3690" s="24"/>
      <c r="AA3690" s="32"/>
      <c r="AB3690" s="24"/>
      <c r="AC3690" s="25">
        <v>45715</v>
      </c>
      <c r="AD3690" s="24" t="s">
        <v>58</v>
      </c>
      <c r="AE3690" s="24"/>
      <c r="AF3690" s="24"/>
      <c r="AG3690" s="24"/>
      <c r="AH3690" s="24"/>
      <c r="AI3690" s="24"/>
      <c r="AJ3690" s="24"/>
      <c r="AK3690" s="24"/>
      <c r="AL3690" s="24"/>
      <c r="AM3690" s="24"/>
      <c r="AN3690" s="24"/>
      <c r="AO3690" s="24"/>
      <c r="AP3690" s="24"/>
      <c r="AQ3690" s="24"/>
      <c r="AR3690" s="27" t="s">
        <v>14441</v>
      </c>
      <c r="AS3690" s="89">
        <v>0</v>
      </c>
      <c r="AT3690" s="27" t="s">
        <v>3450</v>
      </c>
    </row>
    <row r="3691" spans="1:46" x14ac:dyDescent="0.5">
      <c r="A3691" s="24" t="s">
        <v>14773</v>
      </c>
      <c r="B3691" s="24" t="s">
        <v>506</v>
      </c>
      <c r="C3691" s="24" t="s">
        <v>77</v>
      </c>
      <c r="D3691" s="27" t="s">
        <v>14774</v>
      </c>
      <c r="E3691" s="27" t="s">
        <v>14775</v>
      </c>
      <c r="F3691" s="77" t="str">
        <f t="shared" si="728"/>
        <v>BRITISH TELECOM PLC T/A BT GLOBAL SERVICES</v>
      </c>
      <c r="G3691" s="27" t="s">
        <v>3449</v>
      </c>
      <c r="H3691" s="24"/>
      <c r="I3691" s="24"/>
      <c r="J3691" s="24" t="s">
        <v>52</v>
      </c>
      <c r="K3691" s="27" t="s">
        <v>1281</v>
      </c>
      <c r="L3691" s="25">
        <v>45275</v>
      </c>
      <c r="M3691" s="25">
        <v>46370</v>
      </c>
      <c r="N3691" s="81">
        <v>46370</v>
      </c>
      <c r="O3691" s="77" t="str">
        <f ca="1">IF(N3691&lt;TODAY(),"Expired","Live")</f>
        <v>Live</v>
      </c>
      <c r="P3691" s="77" t="str" cm="1">
        <f t="array" aca="1" ref="P3691" ca="1">_xlfn.IFS((N3691-TODAY())&gt;=547,"06 Expires over 18 months",(N3691-TODAY())&gt;=365,"05 Expires in 18 months",(N3691-TODAY())&gt;=183,"04 Expires in 12 months",(N3691-TODAY())&gt;=92,"03 Expires in 6 months",(N3691-TODAY())&gt;=31,"02 Expires in 3 months",(N3691-TODAY())&gt;=0,"01 Expires in 30 days",(N3691-TODAY())&gt;=-31,"01 Expired last 30 days",(N3691-TODAY())&gt;=-92,"02 Expired last 3 months",(N3691-TODAY())&gt;=-183,"03 Expired last 6 months",(N3691-TODAY())&gt;=-365,"04 Expired last 12 months",(N3691-TODAY())&gt;=-547,"05 Expired last 18 months",TRUE,"06 Expired over 18 months")</f>
        <v>03 Expires in 6 months</v>
      </c>
      <c r="Q3691" s="104"/>
      <c r="R3691" s="84">
        <v>0</v>
      </c>
      <c r="S3691" s="77" t="str" cm="1">
        <f t="array" ref="S3691">_xlfn.IFS(R3691&gt;5000000,"Gold",R3691&gt;=500000,"Silver",R3691&gt;30000,"Bronze",TRUE,"Transactional")</f>
        <v>Transactional</v>
      </c>
      <c r="T3691" s="24" t="s">
        <v>122</v>
      </c>
      <c r="U3691" s="101" t="s">
        <v>208</v>
      </c>
      <c r="V3691" s="101" t="s">
        <v>209</v>
      </c>
      <c r="W3691" s="77" t="str">
        <f t="shared" si="736"/>
        <v>No</v>
      </c>
      <c r="X3691" s="77" t="str">
        <f>IFERROR(_xlfn.XLOOKUP(J3691&amp;"||"&amp;K3691,'Mapping Ref.'!$J$2:$J$538,'Mapping Ref.'!$K$2:$K$538),"")</f>
        <v>ICT</v>
      </c>
      <c r="Y3691" s="77" t="str" cm="1">
        <f t="array" ref="Y3691">_xlfn.IFS(R3691&gt;2000000,"For Publication",R3691&gt;100000,"PID",R3691&gt;30000,"RFQ",TRUE,"Transactional")</f>
        <v>Transactional</v>
      </c>
      <c r="Z3691" s="24"/>
      <c r="AA3691" s="32"/>
      <c r="AB3691" s="24"/>
      <c r="AC3691" s="25">
        <v>45715</v>
      </c>
      <c r="AD3691" s="24" t="s">
        <v>58</v>
      </c>
      <c r="AE3691" s="24"/>
      <c r="AF3691" s="24"/>
      <c r="AG3691" s="24"/>
      <c r="AH3691" s="24"/>
      <c r="AI3691" s="24"/>
      <c r="AJ3691" s="24"/>
      <c r="AK3691" s="24"/>
      <c r="AL3691" s="24"/>
      <c r="AM3691" s="24"/>
      <c r="AN3691" s="24"/>
      <c r="AO3691" s="24"/>
      <c r="AP3691" s="24"/>
      <c r="AQ3691" s="24"/>
      <c r="AR3691" s="27" t="s">
        <v>14441</v>
      </c>
      <c r="AS3691" s="89">
        <f>DATEDIF(L3691,N3691,"m")</f>
        <v>35</v>
      </c>
      <c r="AT3691" s="27" t="s">
        <v>3450</v>
      </c>
    </row>
    <row r="3692" spans="1:46" x14ac:dyDescent="0.5">
      <c r="A3692" s="24" t="s">
        <v>14776</v>
      </c>
      <c r="B3692" s="24"/>
      <c r="C3692" s="24" t="s">
        <v>77</v>
      </c>
      <c r="D3692" s="27" t="s">
        <v>14777</v>
      </c>
      <c r="E3692" s="27"/>
      <c r="F3692" s="77" t="str">
        <f t="shared" si="728"/>
        <v>BRITISH TELECOM PLC T/A BT GLOBAL SERVICES</v>
      </c>
      <c r="G3692" s="27" t="s">
        <v>3449</v>
      </c>
      <c r="H3692" s="24"/>
      <c r="I3692" s="24"/>
      <c r="J3692" s="24" t="s">
        <v>52</v>
      </c>
      <c r="K3692" s="27" t="s">
        <v>1281</v>
      </c>
      <c r="L3692" s="25"/>
      <c r="M3692" s="25"/>
      <c r="N3692" s="81"/>
      <c r="O3692" s="77" t="s">
        <v>712</v>
      </c>
      <c r="P3692" s="77"/>
      <c r="Q3692" s="104"/>
      <c r="R3692" s="84">
        <v>0</v>
      </c>
      <c r="S3692" s="77" t="str" cm="1">
        <f t="array" ref="S3692">_xlfn.IFS(R3692&gt;5000000,"Gold",R3692&gt;=500000,"Silver",R3692&gt;30000,"Bronze",TRUE,"Transactional")</f>
        <v>Transactional</v>
      </c>
      <c r="T3692" s="24" t="s">
        <v>122</v>
      </c>
      <c r="U3692" s="101" t="s">
        <v>208</v>
      </c>
      <c r="V3692" s="101" t="s">
        <v>209</v>
      </c>
      <c r="W3692" s="77" t="str">
        <f t="shared" si="736"/>
        <v>No</v>
      </c>
      <c r="X3692" s="77" t="str">
        <f>IFERROR(_xlfn.XLOOKUP(J3692&amp;"||"&amp;K3692,'Mapping Ref.'!$J$2:$J$538,'Mapping Ref.'!$K$2:$K$538),"")</f>
        <v>ICT</v>
      </c>
      <c r="Y3692" s="77" t="str" cm="1">
        <f t="array" ref="Y3692">_xlfn.IFS(R3692&gt;2000000,"For Publication",R3692&gt;100000,"PID",R3692&gt;30000,"RFQ",TRUE,"Transactional")</f>
        <v>Transactional</v>
      </c>
      <c r="Z3692" s="24"/>
      <c r="AA3692" s="32"/>
      <c r="AB3692" s="24"/>
      <c r="AC3692" s="25">
        <v>45715</v>
      </c>
      <c r="AD3692" s="24" t="s">
        <v>58</v>
      </c>
      <c r="AE3692" s="24"/>
      <c r="AF3692" s="24"/>
      <c r="AG3692" s="24"/>
      <c r="AH3692" s="24"/>
      <c r="AI3692" s="24"/>
      <c r="AJ3692" s="24"/>
      <c r="AK3692" s="24"/>
      <c r="AL3692" s="24"/>
      <c r="AM3692" s="24"/>
      <c r="AN3692" s="24"/>
      <c r="AO3692" s="24"/>
      <c r="AP3692" s="24"/>
      <c r="AQ3692" s="24"/>
      <c r="AR3692" s="27" t="s">
        <v>14441</v>
      </c>
      <c r="AS3692" s="89">
        <v>0</v>
      </c>
      <c r="AT3692" s="27" t="s">
        <v>3450</v>
      </c>
    </row>
    <row r="3693" spans="1:46" x14ac:dyDescent="0.5">
      <c r="A3693" s="24" t="s">
        <v>14778</v>
      </c>
      <c r="B3693" s="24"/>
      <c r="C3693" s="24" t="s">
        <v>77</v>
      </c>
      <c r="D3693" s="27" t="s">
        <v>14779</v>
      </c>
      <c r="E3693" s="27"/>
      <c r="F3693" s="77" t="str">
        <f t="shared" si="728"/>
        <v>BRITISH TELECOM PLC T/A BT GLOBAL SERVICES</v>
      </c>
      <c r="G3693" s="27" t="s">
        <v>3449</v>
      </c>
      <c r="H3693" s="24"/>
      <c r="I3693" s="24"/>
      <c r="J3693" s="24" t="s">
        <v>52</v>
      </c>
      <c r="K3693" s="27" t="s">
        <v>1281</v>
      </c>
      <c r="L3693" s="25"/>
      <c r="M3693" s="25"/>
      <c r="N3693" s="81"/>
      <c r="O3693" s="77" t="s">
        <v>712</v>
      </c>
      <c r="P3693" s="77"/>
      <c r="Q3693" s="104"/>
      <c r="R3693" s="84">
        <v>0</v>
      </c>
      <c r="S3693" s="77" t="str" cm="1">
        <f t="array" ref="S3693">_xlfn.IFS(R3693&gt;5000000,"Gold",R3693&gt;=500000,"Silver",R3693&gt;30000,"Bronze",TRUE,"Transactional")</f>
        <v>Transactional</v>
      </c>
      <c r="T3693" s="24" t="s">
        <v>122</v>
      </c>
      <c r="U3693" s="101" t="s">
        <v>445</v>
      </c>
      <c r="V3693" s="101" t="s">
        <v>874</v>
      </c>
      <c r="W3693" s="77" t="str">
        <f t="shared" si="736"/>
        <v>No</v>
      </c>
      <c r="X3693" s="77" t="str">
        <f>IFERROR(_xlfn.XLOOKUP(J3693&amp;"||"&amp;K3693,'Mapping Ref.'!$J$2:$J$538,'Mapping Ref.'!$K$2:$K$538),"")</f>
        <v>ICT</v>
      </c>
      <c r="Y3693" s="77" t="str" cm="1">
        <f t="array" ref="Y3693">_xlfn.IFS(R3693&gt;2000000,"For Publication",R3693&gt;100000,"PID",R3693&gt;30000,"RFQ",TRUE,"Transactional")</f>
        <v>Transactional</v>
      </c>
      <c r="Z3693" s="24"/>
      <c r="AA3693" s="32"/>
      <c r="AB3693" s="24"/>
      <c r="AC3693" s="25">
        <v>45715</v>
      </c>
      <c r="AD3693" s="24" t="s">
        <v>58</v>
      </c>
      <c r="AE3693" s="24"/>
      <c r="AF3693" s="24"/>
      <c r="AG3693" s="24"/>
      <c r="AH3693" s="24"/>
      <c r="AI3693" s="24"/>
      <c r="AJ3693" s="24"/>
      <c r="AK3693" s="24"/>
      <c r="AL3693" s="24"/>
      <c r="AM3693" s="24"/>
      <c r="AN3693" s="24"/>
      <c r="AO3693" s="24"/>
      <c r="AP3693" s="24"/>
      <c r="AQ3693" s="24"/>
      <c r="AR3693" s="27" t="s">
        <v>14441</v>
      </c>
      <c r="AS3693" s="89">
        <v>0</v>
      </c>
      <c r="AT3693" s="27" t="s">
        <v>3450</v>
      </c>
    </row>
    <row r="3694" spans="1:46" x14ac:dyDescent="0.5">
      <c r="A3694" s="24" t="s">
        <v>14780</v>
      </c>
      <c r="B3694" s="24"/>
      <c r="C3694" s="24" t="s">
        <v>77</v>
      </c>
      <c r="D3694" s="27" t="s">
        <v>14781</v>
      </c>
      <c r="E3694" s="27"/>
      <c r="F3694" s="77" t="str">
        <f t="shared" si="728"/>
        <v>BRITISH TELECOM PLC T/A BT GLOBAL SERVICES</v>
      </c>
      <c r="G3694" s="27" t="s">
        <v>3449</v>
      </c>
      <c r="H3694" s="24"/>
      <c r="I3694" s="24"/>
      <c r="J3694" s="24" t="s">
        <v>52</v>
      </c>
      <c r="K3694" s="27" t="s">
        <v>1281</v>
      </c>
      <c r="L3694" s="25"/>
      <c r="M3694" s="25"/>
      <c r="N3694" s="81"/>
      <c r="O3694" s="77" t="s">
        <v>712</v>
      </c>
      <c r="P3694" s="77"/>
      <c r="Q3694" s="104"/>
      <c r="R3694" s="84">
        <v>0</v>
      </c>
      <c r="S3694" s="77" t="str" cm="1">
        <f t="array" ref="S3694">_xlfn.IFS(R3694&gt;5000000,"Gold",R3694&gt;=500000,"Silver",R3694&gt;30000,"Bronze",TRUE,"Transactional")</f>
        <v>Transactional</v>
      </c>
      <c r="T3694" s="24" t="s">
        <v>122</v>
      </c>
      <c r="U3694" s="101" t="s">
        <v>116</v>
      </c>
      <c r="V3694" s="101" t="s">
        <v>409</v>
      </c>
      <c r="W3694" s="77" t="str">
        <f t="shared" si="736"/>
        <v>No</v>
      </c>
      <c r="X3694" s="77" t="str">
        <f>IFERROR(_xlfn.XLOOKUP(J3694&amp;"||"&amp;K3694,'Mapping Ref.'!$J$2:$J$538,'Mapping Ref.'!$K$2:$K$538),"")</f>
        <v>ICT</v>
      </c>
      <c r="Y3694" s="77" t="str" cm="1">
        <f t="array" ref="Y3694">_xlfn.IFS(R3694&gt;2000000,"For Publication",R3694&gt;100000,"PID",R3694&gt;30000,"RFQ",TRUE,"Transactional")</f>
        <v>Transactional</v>
      </c>
      <c r="Z3694" s="24"/>
      <c r="AA3694" s="32"/>
      <c r="AB3694" s="24"/>
      <c r="AC3694" s="25">
        <v>45715</v>
      </c>
      <c r="AD3694" s="24" t="s">
        <v>58</v>
      </c>
      <c r="AE3694" s="24"/>
      <c r="AF3694" s="24"/>
      <c r="AG3694" s="24"/>
      <c r="AH3694" s="24"/>
      <c r="AI3694" s="24"/>
      <c r="AJ3694" s="24"/>
      <c r="AK3694" s="24"/>
      <c r="AL3694" s="24"/>
      <c r="AM3694" s="24"/>
      <c r="AN3694" s="24"/>
      <c r="AO3694" s="24"/>
      <c r="AP3694" s="24"/>
      <c r="AQ3694" s="24"/>
      <c r="AR3694" s="27" t="s">
        <v>14441</v>
      </c>
      <c r="AS3694" s="89">
        <v>0</v>
      </c>
      <c r="AT3694" s="27" t="s">
        <v>3450</v>
      </c>
    </row>
    <row r="3695" spans="1:46" x14ac:dyDescent="0.5">
      <c r="A3695" s="24" t="s">
        <v>14782</v>
      </c>
      <c r="B3695" s="24" t="s">
        <v>506</v>
      </c>
      <c r="C3695" s="24" t="s">
        <v>77</v>
      </c>
      <c r="D3695" s="27" t="s">
        <v>14714</v>
      </c>
      <c r="E3695" s="27" t="s">
        <v>14783</v>
      </c>
      <c r="F3695" s="77" t="str">
        <f t="shared" si="728"/>
        <v>BUCHANAN COMPUTING LIMITED</v>
      </c>
      <c r="G3695" s="27" t="s">
        <v>14784</v>
      </c>
      <c r="H3695" s="24"/>
      <c r="I3695" s="24"/>
      <c r="J3695" s="27" t="s">
        <v>107</v>
      </c>
      <c r="K3695" s="27" t="s">
        <v>14385</v>
      </c>
      <c r="L3695" s="25">
        <v>44652</v>
      </c>
      <c r="M3695" s="25">
        <v>46112</v>
      </c>
      <c r="N3695" s="81">
        <v>46112</v>
      </c>
      <c r="O3695" s="77" t="str">
        <f t="shared" ref="O3695:O3707" ca="1" si="737">IF(N3695&lt;TODAY(),"Expired","Live")</f>
        <v>Expired</v>
      </c>
      <c r="P3695" s="77" t="str" cm="1">
        <f t="array" aca="1" ref="P3695" ca="1">_xlfn.IFS((N3695-TODAY())&gt;=547,"06 Expires over 18 months",(N3695-TODAY())&gt;=365,"05 Expires in 18 months",(N3695-TODAY())&gt;=183,"04 Expires in 12 months",(N3695-TODAY())&gt;=92,"03 Expires in 6 months",(N3695-TODAY())&gt;=31,"02 Expires in 3 months",(N3695-TODAY())&gt;=0,"01 Expires in 30 days",(N3695-TODAY())&gt;=-31,"01 Expired last 30 days",(N3695-TODAY())&gt;=-92,"02 Expired last 3 months",(N3695-TODAY())&gt;=-183,"03 Expired last 6 months",(N3695-TODAY())&gt;=-365,"04 Expired last 12 months",(N3695-TODAY())&gt;=-547,"05 Expired last 18 months",TRUE,"06 Expired over 18 months")</f>
        <v>03 Expired last 6 months</v>
      </c>
      <c r="Q3695" s="104"/>
      <c r="R3695" s="84">
        <v>0</v>
      </c>
      <c r="S3695" s="77" t="str" cm="1">
        <f t="array" ref="S3695">_xlfn.IFS(R3695&gt;5000000,"Gold",R3695&gt;=500000,"Silver",R3695&gt;30000,"Bronze",TRUE,"Transactional")</f>
        <v>Transactional</v>
      </c>
      <c r="T3695" s="24" t="s">
        <v>54</v>
      </c>
      <c r="U3695" s="101" t="s">
        <v>116</v>
      </c>
      <c r="V3695" s="101" t="s">
        <v>569</v>
      </c>
      <c r="W3695" s="77" t="str">
        <f t="shared" si="736"/>
        <v>No</v>
      </c>
      <c r="X3695" s="77" t="str">
        <f>IFERROR(_xlfn.XLOOKUP(J3695&amp;"||"&amp;K3695,'Mapping Ref.'!$J$2:$J$538,'Mapping Ref.'!$K$2:$K$538),"")</f>
        <v>Construction &amp; Estates</v>
      </c>
      <c r="Y3695" s="77" t="str" cm="1">
        <f t="array" ref="Y3695">_xlfn.IFS(R3695&gt;2000000,"For Publication",R3695&gt;100000,"PID",R3695&gt;30000,"RFQ",TRUE,"Transactional")</f>
        <v>Transactional</v>
      </c>
      <c r="Z3695" s="24"/>
      <c r="AA3695" s="32"/>
      <c r="AB3695" s="24"/>
      <c r="AC3695" s="25">
        <v>45715</v>
      </c>
      <c r="AD3695" s="24" t="s">
        <v>58</v>
      </c>
      <c r="AE3695" s="24"/>
      <c r="AF3695" s="24"/>
      <c r="AG3695" s="24"/>
      <c r="AH3695" s="24"/>
      <c r="AI3695" s="24"/>
      <c r="AJ3695" s="24"/>
      <c r="AK3695" s="24"/>
      <c r="AL3695" s="24"/>
      <c r="AM3695" s="24"/>
      <c r="AN3695" s="24"/>
      <c r="AO3695" s="24"/>
      <c r="AP3695" s="24"/>
      <c r="AQ3695" s="24"/>
      <c r="AR3695" s="27" t="s">
        <v>14785</v>
      </c>
      <c r="AS3695" s="89">
        <f t="shared" ref="AS3695:AS3707" si="738">DATEDIF(L3695,N3695,"m")</f>
        <v>47</v>
      </c>
      <c r="AT3695" s="27" t="s">
        <v>14718</v>
      </c>
    </row>
    <row r="3696" spans="1:46" x14ac:dyDescent="0.5">
      <c r="A3696" s="24" t="s">
        <v>14786</v>
      </c>
      <c r="B3696" s="24" t="s">
        <v>506</v>
      </c>
      <c r="C3696" s="24" t="s">
        <v>77</v>
      </c>
      <c r="D3696" s="27" t="s">
        <v>14787</v>
      </c>
      <c r="E3696" s="27" t="s">
        <v>14788</v>
      </c>
      <c r="F3696" s="77" t="str">
        <f t="shared" si="728"/>
        <v>BYTES SOFTWARE SERVICES LTD</v>
      </c>
      <c r="G3696" s="27" t="s">
        <v>2930</v>
      </c>
      <c r="H3696" s="24"/>
      <c r="I3696" s="24"/>
      <c r="J3696" s="24" t="s">
        <v>52</v>
      </c>
      <c r="K3696" s="27" t="s">
        <v>1281</v>
      </c>
      <c r="L3696" s="25">
        <v>45017</v>
      </c>
      <c r="M3696" s="25">
        <v>46112</v>
      </c>
      <c r="N3696" s="81">
        <v>46112</v>
      </c>
      <c r="O3696" s="77" t="str">
        <f t="shared" ca="1" si="737"/>
        <v>Expired</v>
      </c>
      <c r="P3696" s="77" t="str" cm="1">
        <f t="array" aca="1" ref="P3696" ca="1">_xlfn.IFS((N3696-TODAY())&gt;=547,"06 Expires over 18 months",(N3696-TODAY())&gt;=365,"05 Expires in 18 months",(N3696-TODAY())&gt;=183,"04 Expires in 12 months",(N3696-TODAY())&gt;=92,"03 Expires in 6 months",(N3696-TODAY())&gt;=31,"02 Expires in 3 months",(N3696-TODAY())&gt;=0,"01 Expires in 30 days",(N3696-TODAY())&gt;=-31,"01 Expired last 30 days",(N3696-TODAY())&gt;=-92,"02 Expired last 3 months",(N3696-TODAY())&gt;=-183,"03 Expired last 6 months",(N3696-TODAY())&gt;=-365,"04 Expired last 12 months",(N3696-TODAY())&gt;=-547,"05 Expired last 18 months",TRUE,"06 Expired over 18 months")</f>
        <v>03 Expired last 6 months</v>
      </c>
      <c r="Q3696" s="104"/>
      <c r="R3696" s="84">
        <v>0</v>
      </c>
      <c r="S3696" s="77" t="str" cm="1">
        <f t="array" ref="S3696">_xlfn.IFS(R3696&gt;5000000,"Gold",R3696&gt;=500000,"Silver",R3696&gt;30000,"Bronze",TRUE,"Transactional")</f>
        <v>Transactional</v>
      </c>
      <c r="T3696" s="24" t="s">
        <v>54</v>
      </c>
      <c r="U3696" s="101" t="s">
        <v>455</v>
      </c>
      <c r="V3696" s="101" t="s">
        <v>456</v>
      </c>
      <c r="W3696" s="77" t="str">
        <f t="shared" si="736"/>
        <v>No</v>
      </c>
      <c r="X3696" s="77" t="str">
        <f>IFERROR(_xlfn.XLOOKUP(J3696&amp;"||"&amp;K3696,'Mapping Ref.'!$J$2:$J$538,'Mapping Ref.'!$K$2:$K$538),"")</f>
        <v>ICT</v>
      </c>
      <c r="Y3696" s="77" t="str" cm="1">
        <f t="array" ref="Y3696">_xlfn.IFS(R3696&gt;2000000,"For Publication",R3696&gt;100000,"PID",R3696&gt;30000,"RFQ",TRUE,"Transactional")</f>
        <v>Transactional</v>
      </c>
      <c r="Z3696" s="24"/>
      <c r="AA3696" s="32"/>
      <c r="AB3696" s="24"/>
      <c r="AC3696" s="25">
        <v>45715</v>
      </c>
      <c r="AD3696" s="24" t="s">
        <v>58</v>
      </c>
      <c r="AE3696" s="24"/>
      <c r="AF3696" s="24"/>
      <c r="AG3696" s="24"/>
      <c r="AH3696" s="24"/>
      <c r="AI3696" s="24"/>
      <c r="AJ3696" s="24"/>
      <c r="AK3696" s="24"/>
      <c r="AL3696" s="24"/>
      <c r="AM3696" s="24"/>
      <c r="AN3696" s="24"/>
      <c r="AO3696" s="24"/>
      <c r="AP3696" s="24"/>
      <c r="AQ3696" s="24"/>
      <c r="AR3696" s="45" t="s">
        <v>14789</v>
      </c>
      <c r="AS3696" s="89">
        <f t="shared" si="738"/>
        <v>35</v>
      </c>
      <c r="AT3696" s="27" t="s">
        <v>2933</v>
      </c>
    </row>
    <row r="3697" spans="1:46" x14ac:dyDescent="0.5">
      <c r="A3697" s="24" t="s">
        <v>14790</v>
      </c>
      <c r="B3697" s="24" t="s">
        <v>506</v>
      </c>
      <c r="C3697" s="24" t="s">
        <v>77</v>
      </c>
      <c r="D3697" s="27" t="s">
        <v>14791</v>
      </c>
      <c r="E3697" s="27" t="s">
        <v>14792</v>
      </c>
      <c r="F3697" s="77" t="str">
        <f t="shared" si="728"/>
        <v>BYTES SOFTWARE SERVICES LTD</v>
      </c>
      <c r="G3697" s="27" t="s">
        <v>2930</v>
      </c>
      <c r="H3697" s="24"/>
      <c r="I3697" s="24"/>
      <c r="J3697" s="24" t="s">
        <v>52</v>
      </c>
      <c r="K3697" s="27" t="s">
        <v>1281</v>
      </c>
      <c r="L3697" s="25">
        <v>45474</v>
      </c>
      <c r="M3697" s="25">
        <v>46568</v>
      </c>
      <c r="N3697" s="81">
        <v>46568</v>
      </c>
      <c r="O3697" s="77" t="str">
        <f t="shared" ca="1" si="737"/>
        <v>Live</v>
      </c>
      <c r="P3697" s="77" t="str" cm="1">
        <f t="array" aca="1" ref="P3697" ca="1">_xlfn.IFS((N3697-TODAY())&gt;=547,"06 Expires over 18 months",(N3697-TODAY())&gt;=365,"05 Expires in 18 months",(N3697-TODAY())&gt;=183,"04 Expires in 12 months",(N3697-TODAY())&gt;=92,"03 Expires in 6 months",(N3697-TODAY())&gt;=31,"02 Expires in 3 months",(N3697-TODAY())&gt;=0,"01 Expires in 30 days",(N3697-TODAY())&gt;=-31,"01 Expired last 30 days",(N3697-TODAY())&gt;=-92,"02 Expired last 3 months",(N3697-TODAY())&gt;=-183,"03 Expired last 6 months",(N3697-TODAY())&gt;=-365,"04 Expired last 12 months",(N3697-TODAY())&gt;=-547,"05 Expired last 18 months",TRUE,"06 Expired over 18 months")</f>
        <v>04 Expires in 12 months</v>
      </c>
      <c r="Q3697" s="104"/>
      <c r="R3697" s="84">
        <v>0</v>
      </c>
      <c r="S3697" s="77" t="str" cm="1">
        <f t="array" ref="S3697">_xlfn.IFS(R3697&gt;5000000,"Gold",R3697&gt;=500000,"Silver",R3697&gt;30000,"Bronze",TRUE,"Transactional")</f>
        <v>Transactional</v>
      </c>
      <c r="T3697" s="24" t="s">
        <v>54</v>
      </c>
      <c r="U3697" s="101" t="s">
        <v>366</v>
      </c>
      <c r="V3697" s="101" t="s">
        <v>853</v>
      </c>
      <c r="W3697" s="77" t="str">
        <f t="shared" si="736"/>
        <v>No</v>
      </c>
      <c r="X3697" s="77" t="str">
        <f>IFERROR(_xlfn.XLOOKUP(J3697&amp;"||"&amp;K3697,'Mapping Ref.'!$J$2:$J$538,'Mapping Ref.'!$K$2:$K$538),"")</f>
        <v>ICT</v>
      </c>
      <c r="Y3697" s="77" t="str" cm="1">
        <f t="array" ref="Y3697">_xlfn.IFS(R3697&gt;2000000,"For Publication",R3697&gt;100000,"PID",R3697&gt;30000,"RFQ",TRUE,"Transactional")</f>
        <v>Transactional</v>
      </c>
      <c r="Z3697" s="24"/>
      <c r="AA3697" s="32"/>
      <c r="AB3697" s="24"/>
      <c r="AC3697" s="25">
        <v>45715</v>
      </c>
      <c r="AD3697" s="24" t="s">
        <v>58</v>
      </c>
      <c r="AE3697" s="24"/>
      <c r="AF3697" s="24"/>
      <c r="AG3697" s="24"/>
      <c r="AH3697" s="24"/>
      <c r="AI3697" s="24"/>
      <c r="AJ3697" s="24"/>
      <c r="AK3697" s="24"/>
      <c r="AL3697" s="24"/>
      <c r="AM3697" s="24"/>
      <c r="AN3697" s="24"/>
      <c r="AO3697" s="24"/>
      <c r="AP3697" s="24"/>
      <c r="AQ3697" s="24"/>
      <c r="AR3697" s="27" t="s">
        <v>14793</v>
      </c>
      <c r="AS3697" s="89">
        <f t="shared" si="738"/>
        <v>35</v>
      </c>
      <c r="AT3697" s="27" t="s">
        <v>2933</v>
      </c>
    </row>
    <row r="3698" spans="1:46" x14ac:dyDescent="0.5">
      <c r="A3698" s="24" t="s">
        <v>14794</v>
      </c>
      <c r="B3698" s="24" t="s">
        <v>506</v>
      </c>
      <c r="C3698" s="24" t="s">
        <v>77</v>
      </c>
      <c r="D3698" s="27" t="s">
        <v>14795</v>
      </c>
      <c r="E3698" s="41" t="s">
        <v>14796</v>
      </c>
      <c r="F3698" s="77" t="str">
        <f t="shared" si="728"/>
        <v>BYTES SOFTWARE SERVICES LTD</v>
      </c>
      <c r="G3698" s="27" t="s">
        <v>2930</v>
      </c>
      <c r="H3698" s="24"/>
      <c r="I3698" s="24"/>
      <c r="J3698" s="24" t="s">
        <v>52</v>
      </c>
      <c r="K3698" s="27" t="s">
        <v>1281</v>
      </c>
      <c r="L3698" s="25">
        <v>45703</v>
      </c>
      <c r="M3698" s="25">
        <v>46067</v>
      </c>
      <c r="N3698" s="81">
        <v>46067</v>
      </c>
      <c r="O3698" s="77" t="str">
        <f t="shared" ca="1" si="737"/>
        <v>Expired</v>
      </c>
      <c r="P3698" s="77" t="str" cm="1">
        <f t="array" aca="1" ref="P3698" ca="1">_xlfn.IFS((N3698-TODAY())&gt;=547,"06 Expires over 18 months",(N3698-TODAY())&gt;=365,"05 Expires in 18 months",(N3698-TODAY())&gt;=183,"04 Expires in 12 months",(N3698-TODAY())&gt;=92,"03 Expires in 6 months",(N3698-TODAY())&gt;=31,"02 Expires in 3 months",(N3698-TODAY())&gt;=0,"01 Expires in 30 days",(N3698-TODAY())&gt;=-31,"01 Expired last 30 days",(N3698-TODAY())&gt;=-92,"02 Expired last 3 months",(N3698-TODAY())&gt;=-183,"03 Expired last 6 months",(N3698-TODAY())&gt;=-365,"04 Expired last 12 months",(N3698-TODAY())&gt;=-547,"05 Expired last 18 months",TRUE,"06 Expired over 18 months")</f>
        <v>04 Expired last 12 months</v>
      </c>
      <c r="Q3698" s="104"/>
      <c r="R3698" s="84">
        <v>0</v>
      </c>
      <c r="S3698" s="77" t="str" cm="1">
        <f t="array" ref="S3698">_xlfn.IFS(R3698&gt;5000000,"Gold",R3698&gt;=500000,"Silver",R3698&gt;30000,"Bronze",TRUE,"Transactional")</f>
        <v>Transactional</v>
      </c>
      <c r="T3698" s="24" t="s">
        <v>54</v>
      </c>
      <c r="U3698" s="101" t="s">
        <v>99</v>
      </c>
      <c r="V3698" s="101" t="s">
        <v>993</v>
      </c>
      <c r="W3698" s="77" t="str">
        <f t="shared" si="736"/>
        <v>No</v>
      </c>
      <c r="X3698" s="77" t="str">
        <f>IFERROR(_xlfn.XLOOKUP(J3698&amp;"||"&amp;K3698,'Mapping Ref.'!$J$2:$J$538,'Mapping Ref.'!$K$2:$K$538),"")</f>
        <v>ICT</v>
      </c>
      <c r="Y3698" s="77" t="str" cm="1">
        <f t="array" ref="Y3698">_xlfn.IFS(R3698&gt;2000000,"For Publication",R3698&gt;100000,"PID",R3698&gt;30000,"RFQ",TRUE,"Transactional")</f>
        <v>Transactional</v>
      </c>
      <c r="Z3698" s="24"/>
      <c r="AA3698" s="32"/>
      <c r="AB3698" s="24"/>
      <c r="AC3698" s="25">
        <v>45715</v>
      </c>
      <c r="AD3698" s="24" t="s">
        <v>58</v>
      </c>
      <c r="AE3698" s="24"/>
      <c r="AF3698" s="24"/>
      <c r="AG3698" s="24"/>
      <c r="AH3698" s="24"/>
      <c r="AI3698" s="24"/>
      <c r="AJ3698" s="24"/>
      <c r="AK3698" s="24"/>
      <c r="AL3698" s="24"/>
      <c r="AM3698" s="24"/>
      <c r="AN3698" s="24"/>
      <c r="AO3698" s="24"/>
      <c r="AP3698" s="24"/>
      <c r="AQ3698" s="24"/>
      <c r="AR3698" s="27" t="s">
        <v>14797</v>
      </c>
      <c r="AS3698" s="89">
        <f t="shared" si="738"/>
        <v>11</v>
      </c>
      <c r="AT3698" s="27" t="s">
        <v>2933</v>
      </c>
    </row>
    <row r="3699" spans="1:46" x14ac:dyDescent="0.5">
      <c r="A3699" s="24" t="s">
        <v>14798</v>
      </c>
      <c r="B3699" s="24"/>
      <c r="C3699" s="24" t="s">
        <v>77</v>
      </c>
      <c r="D3699" s="24" t="s">
        <v>14799</v>
      </c>
      <c r="E3699" s="24" t="s">
        <v>14800</v>
      </c>
      <c r="F3699" s="77" t="str">
        <f t="shared" si="728"/>
        <v>GS JAMES Mechanical Services Ltd</v>
      </c>
      <c r="G3699" s="24" t="s">
        <v>863</v>
      </c>
      <c r="H3699" s="24" t="s">
        <v>768</v>
      </c>
      <c r="I3699" s="24"/>
      <c r="J3699" s="24" t="s">
        <v>190</v>
      </c>
      <c r="K3699" s="24" t="s">
        <v>9208</v>
      </c>
      <c r="L3699" s="25">
        <v>45117</v>
      </c>
      <c r="M3699" s="25">
        <v>45535</v>
      </c>
      <c r="N3699" s="81">
        <f>EDATE(M3699,AB3699)</f>
        <v>45535</v>
      </c>
      <c r="O3699" s="77" t="str">
        <f t="shared" ca="1" si="737"/>
        <v>Expired</v>
      </c>
      <c r="P3699" s="77" t="str" cm="1">
        <f t="array" aca="1" ref="P3699" ca="1">_xlfn.IFS((N3699-TODAY())&gt;=547,"06 Expires over 18 months",(N3699-TODAY())&gt;=365,"05 Expires in 18 months",(N3699-TODAY())&gt;=183,"04 Expires in 12 months",(N3699-TODAY())&gt;=92,"03 Expires in 6 months",(N3699-TODAY())&gt;=31,"02 Expires in 3 months",(N3699-TODAY())&gt;=0,"01 Expires in 30 days",(N3699-TODAY())&gt;=-31,"01 Expired last 30 days",(N3699-TODAY())&gt;=-92,"02 Expired last 3 months",(N3699-TODAY())&gt;=-183,"03 Expired last 6 months",(N3699-TODAY())&gt;=-365,"04 Expired last 12 months",(N3699-TODAY())&gt;=-547,"05 Expired last 18 months",TRUE,"06 Expired over 18 months")</f>
        <v>06 Expired over 18 months</v>
      </c>
      <c r="Q3699" s="65">
        <v>262730</v>
      </c>
      <c r="R3699" s="84">
        <f>MAX(Q3699,Q3699*N(AS3699)/12)</f>
        <v>284624.16666666669</v>
      </c>
      <c r="S3699" s="77" t="str" cm="1">
        <f t="array" ref="S3699">_xlfn.IFS(R3699&gt;5000000,"Gold",R3699&gt;=500000,"Silver",R3699&gt;30000,"Bronze",TRUE,"Transactional")</f>
        <v>Bronze</v>
      </c>
      <c r="T3699" s="24" t="s">
        <v>122</v>
      </c>
      <c r="U3699" s="101" t="s">
        <v>123</v>
      </c>
      <c r="V3699" s="101" t="s">
        <v>124</v>
      </c>
      <c r="W3699" s="77" t="str">
        <f>IF(AB3699&gt;0,"Yes","No")</f>
        <v>No</v>
      </c>
      <c r="X3699" s="77" t="str">
        <f>IFERROR(_xlfn.XLOOKUP(J3699&amp;"||"&amp;K3699,'Mapping Ref.'!$J$2:$J$538,'Mapping Ref.'!$K$2:$K$538),"")</f>
        <v>Construction &amp; Estates</v>
      </c>
      <c r="Y3699" s="77" t="str" cm="1">
        <f t="array" ref="Y3699">_xlfn.IFS(R3699&gt;2000000,"For Publication",R3699&gt;100000,"PID",R3699&gt;30000,"RFQ",TRUE,"Transactional")</f>
        <v>PID</v>
      </c>
      <c r="Z3699" s="24"/>
      <c r="AA3699" s="32">
        <v>13.9333333333333</v>
      </c>
      <c r="AB3699" s="24">
        <v>0</v>
      </c>
      <c r="AC3699" s="25">
        <v>45455</v>
      </c>
      <c r="AD3699" s="24" t="s">
        <v>102</v>
      </c>
      <c r="AE3699" s="24"/>
      <c r="AF3699" s="24"/>
      <c r="AG3699" s="24"/>
      <c r="AH3699" s="24"/>
      <c r="AI3699" s="24"/>
      <c r="AJ3699" s="24"/>
      <c r="AK3699" s="24"/>
      <c r="AL3699" s="24"/>
      <c r="AM3699" s="24"/>
      <c r="AN3699" s="24"/>
      <c r="AO3699" s="24"/>
      <c r="AP3699" s="24"/>
      <c r="AQ3699" s="24"/>
      <c r="AR3699" s="24"/>
      <c r="AS3699" s="89">
        <f t="shared" si="738"/>
        <v>13</v>
      </c>
      <c r="AT3699" s="24" t="s">
        <v>864</v>
      </c>
    </row>
    <row r="3700" spans="1:46" x14ac:dyDescent="0.5">
      <c r="A3700" s="24" t="s">
        <v>14801</v>
      </c>
      <c r="B3700" s="24" t="s">
        <v>506</v>
      </c>
      <c r="C3700" s="24" t="s">
        <v>77</v>
      </c>
      <c r="D3700" s="27" t="s">
        <v>14802</v>
      </c>
      <c r="E3700" s="41" t="s">
        <v>14803</v>
      </c>
      <c r="F3700" s="77" t="str">
        <f t="shared" si="728"/>
        <v>CADSPEC LIMITED</v>
      </c>
      <c r="G3700" s="27" t="s">
        <v>14445</v>
      </c>
      <c r="H3700" s="24"/>
      <c r="I3700" s="24"/>
      <c r="J3700" s="31" t="s">
        <v>321</v>
      </c>
      <c r="K3700" s="27" t="s">
        <v>785</v>
      </c>
      <c r="L3700" s="25">
        <v>45755</v>
      </c>
      <c r="M3700" s="25">
        <v>46120</v>
      </c>
      <c r="N3700" s="81">
        <v>46120</v>
      </c>
      <c r="O3700" s="77" t="str">
        <f t="shared" ca="1" si="737"/>
        <v>Expired</v>
      </c>
      <c r="P3700" s="77" t="str" cm="1">
        <f t="array" aca="1" ref="P3700" ca="1">_xlfn.IFS((N3700-TODAY())&gt;=547,"06 Expires over 18 months",(N3700-TODAY())&gt;=365,"05 Expires in 18 months",(N3700-TODAY())&gt;=183,"04 Expires in 12 months",(N3700-TODAY())&gt;=92,"03 Expires in 6 months",(N3700-TODAY())&gt;=31,"02 Expires in 3 months",(N3700-TODAY())&gt;=0,"01 Expires in 30 days",(N3700-TODAY())&gt;=-31,"01 Expired last 30 days",(N3700-TODAY())&gt;=-92,"02 Expired last 3 months",(N3700-TODAY())&gt;=-183,"03 Expired last 6 months",(N3700-TODAY())&gt;=-365,"04 Expired last 12 months",(N3700-TODAY())&gt;=-547,"05 Expired last 18 months",TRUE,"06 Expired over 18 months")</f>
        <v>03 Expired last 6 months</v>
      </c>
      <c r="Q3700" s="104"/>
      <c r="R3700" s="84">
        <v>0</v>
      </c>
      <c r="S3700" s="77" t="str" cm="1">
        <f t="array" ref="S3700">_xlfn.IFS(R3700&gt;5000000,"Gold",R3700&gt;=500000,"Silver",R3700&gt;30000,"Bronze",TRUE,"Transactional")</f>
        <v>Transactional</v>
      </c>
      <c r="T3700" s="24" t="s">
        <v>54</v>
      </c>
      <c r="U3700" s="101" t="s">
        <v>84</v>
      </c>
      <c r="V3700" s="101" t="s">
        <v>157</v>
      </c>
      <c r="W3700" s="77" t="str">
        <f t="shared" ref="W3700:W3709" si="739">IF(N(AB3700)&gt;0,"Yes","No")</f>
        <v>No</v>
      </c>
      <c r="X3700" s="77" t="str">
        <f>IFERROR(_xlfn.XLOOKUP(J3700&amp;"||"&amp;K3700,'Mapping Ref.'!$J$2:$J$538,'Mapping Ref.'!$K$2:$K$538),"")</f>
        <v>Corporate</v>
      </c>
      <c r="Y3700" s="77" t="str" cm="1">
        <f t="array" ref="Y3700">_xlfn.IFS(R3700&gt;2000000,"For Publication",R3700&gt;100000,"PID",R3700&gt;30000,"RFQ",TRUE,"Transactional")</f>
        <v>Transactional</v>
      </c>
      <c r="Z3700" s="24"/>
      <c r="AA3700" s="32"/>
      <c r="AB3700" s="24"/>
      <c r="AC3700" s="25">
        <v>45715</v>
      </c>
      <c r="AD3700" s="24" t="s">
        <v>58</v>
      </c>
      <c r="AE3700" s="24"/>
      <c r="AF3700" s="24"/>
      <c r="AG3700" s="24"/>
      <c r="AH3700" s="24"/>
      <c r="AI3700" s="24"/>
      <c r="AJ3700" s="24"/>
      <c r="AK3700" s="24"/>
      <c r="AL3700" s="24"/>
      <c r="AM3700" s="24"/>
      <c r="AN3700" s="24"/>
      <c r="AO3700" s="24"/>
      <c r="AP3700" s="24"/>
      <c r="AQ3700" s="24"/>
      <c r="AR3700" s="27" t="s">
        <v>14446</v>
      </c>
      <c r="AS3700" s="89">
        <f t="shared" si="738"/>
        <v>12</v>
      </c>
      <c r="AT3700" s="27" t="s">
        <v>14447</v>
      </c>
    </row>
    <row r="3701" spans="1:46" x14ac:dyDescent="0.5">
      <c r="A3701" s="24" t="s">
        <v>14804</v>
      </c>
      <c r="B3701" s="24"/>
      <c r="C3701" s="24" t="s">
        <v>77</v>
      </c>
      <c r="D3701" s="27" t="s">
        <v>14805</v>
      </c>
      <c r="E3701" s="27" t="s">
        <v>14806</v>
      </c>
      <c r="F3701" s="77" t="str">
        <f t="shared" si="728"/>
        <v>CADSPEC LIMITED</v>
      </c>
      <c r="G3701" s="27" t="s">
        <v>14445</v>
      </c>
      <c r="H3701" s="24"/>
      <c r="I3701" s="24"/>
      <c r="J3701" s="31" t="s">
        <v>321</v>
      </c>
      <c r="K3701" s="27" t="s">
        <v>785</v>
      </c>
      <c r="L3701" s="25">
        <v>45500</v>
      </c>
      <c r="M3701" s="25">
        <v>45865</v>
      </c>
      <c r="N3701" s="81">
        <v>45865</v>
      </c>
      <c r="O3701" s="77" t="str">
        <f t="shared" ca="1" si="737"/>
        <v>Expired</v>
      </c>
      <c r="P3701" s="77" t="str" cm="1">
        <f t="array" aca="1" ref="P3701" ca="1">_xlfn.IFS((N3701-TODAY())&gt;=547,"06 Expires over 18 months",(N3701-TODAY())&gt;=365,"05 Expires in 18 months",(N3701-TODAY())&gt;=183,"04 Expires in 12 months",(N3701-TODAY())&gt;=92,"03 Expires in 6 months",(N3701-TODAY())&gt;=31,"02 Expires in 3 months",(N3701-TODAY())&gt;=0,"01 Expires in 30 days",(N3701-TODAY())&gt;=-31,"01 Expired last 30 days",(N3701-TODAY())&gt;=-92,"02 Expired last 3 months",(N3701-TODAY())&gt;=-183,"03 Expired last 6 months",(N3701-TODAY())&gt;=-365,"04 Expired last 12 months",(N3701-TODAY())&gt;=-547,"05 Expired last 18 months",TRUE,"06 Expired over 18 months")</f>
        <v>05 Expired last 18 months</v>
      </c>
      <c r="Q3701" s="104"/>
      <c r="R3701" s="84">
        <v>0</v>
      </c>
      <c r="S3701" s="77" t="str" cm="1">
        <f t="array" ref="S3701">_xlfn.IFS(R3701&gt;5000000,"Gold",R3701&gt;=500000,"Silver",R3701&gt;30000,"Bronze",TRUE,"Transactional")</f>
        <v>Transactional</v>
      </c>
      <c r="T3701" s="24" t="s">
        <v>54</v>
      </c>
      <c r="U3701" s="101" t="s">
        <v>84</v>
      </c>
      <c r="V3701" s="101" t="s">
        <v>157</v>
      </c>
      <c r="W3701" s="77" t="str">
        <f t="shared" si="739"/>
        <v>No</v>
      </c>
      <c r="X3701" s="77" t="str">
        <f>IFERROR(_xlfn.XLOOKUP(J3701&amp;"||"&amp;K3701,'Mapping Ref.'!$J$2:$J$538,'Mapping Ref.'!$K$2:$K$538),"")</f>
        <v>Corporate</v>
      </c>
      <c r="Y3701" s="77" t="str" cm="1">
        <f t="array" ref="Y3701">_xlfn.IFS(R3701&gt;2000000,"For Publication",R3701&gt;100000,"PID",R3701&gt;30000,"RFQ",TRUE,"Transactional")</f>
        <v>Transactional</v>
      </c>
      <c r="Z3701" s="24"/>
      <c r="AA3701" s="32"/>
      <c r="AB3701" s="24"/>
      <c r="AC3701" s="25">
        <v>45715</v>
      </c>
      <c r="AD3701" s="24" t="s">
        <v>58</v>
      </c>
      <c r="AE3701" s="24"/>
      <c r="AF3701" s="24"/>
      <c r="AG3701" s="24"/>
      <c r="AH3701" s="24"/>
      <c r="AI3701" s="24"/>
      <c r="AJ3701" s="24"/>
      <c r="AK3701" s="24"/>
      <c r="AL3701" s="24"/>
      <c r="AM3701" s="24"/>
      <c r="AN3701" s="24"/>
      <c r="AO3701" s="24"/>
      <c r="AP3701" s="24"/>
      <c r="AQ3701" s="24"/>
      <c r="AR3701" s="27" t="s">
        <v>14446</v>
      </c>
      <c r="AS3701" s="89">
        <f t="shared" si="738"/>
        <v>12</v>
      </c>
      <c r="AT3701" s="27" t="s">
        <v>14447</v>
      </c>
    </row>
    <row r="3702" spans="1:46" x14ac:dyDescent="0.5">
      <c r="A3702" s="24" t="s">
        <v>14807</v>
      </c>
      <c r="B3702" s="24" t="s">
        <v>506</v>
      </c>
      <c r="C3702" s="24"/>
      <c r="D3702" s="27" t="s">
        <v>14808</v>
      </c>
      <c r="E3702" s="27" t="s">
        <v>9245</v>
      </c>
      <c r="F3702" s="77" t="str">
        <f t="shared" si="728"/>
        <v>CAPITA PROPERTY AND INFRASTRUCTURE LIMITED</v>
      </c>
      <c r="G3702" s="27" t="s">
        <v>14809</v>
      </c>
      <c r="H3702" s="24"/>
      <c r="I3702" s="24"/>
      <c r="J3702" s="27" t="s">
        <v>107</v>
      </c>
      <c r="K3702" s="27" t="s">
        <v>337</v>
      </c>
      <c r="L3702" s="25">
        <v>45383</v>
      </c>
      <c r="M3702" s="25">
        <v>46477</v>
      </c>
      <c r="N3702" s="81">
        <v>46477</v>
      </c>
      <c r="O3702" s="77" t="str">
        <f t="shared" ca="1" si="737"/>
        <v>Live</v>
      </c>
      <c r="P3702" s="77" t="str" cm="1">
        <f t="array" aca="1" ref="P3702" ca="1">_xlfn.IFS((N3702-TODAY())&gt;=547,"06 Expires over 18 months",(N3702-TODAY())&gt;=365,"05 Expires in 18 months",(N3702-TODAY())&gt;=183,"04 Expires in 12 months",(N3702-TODAY())&gt;=92,"03 Expires in 6 months",(N3702-TODAY())&gt;=31,"02 Expires in 3 months",(N3702-TODAY())&gt;=0,"01 Expires in 30 days",(N3702-TODAY())&gt;=-31,"01 Expired last 30 days",(N3702-TODAY())&gt;=-92,"02 Expired last 3 months",(N3702-TODAY())&gt;=-183,"03 Expired last 6 months",(N3702-TODAY())&gt;=-365,"04 Expired last 12 months",(N3702-TODAY())&gt;=-547,"05 Expired last 18 months",TRUE,"06 Expired over 18 months")</f>
        <v>04 Expires in 12 months</v>
      </c>
      <c r="Q3702" s="104"/>
      <c r="R3702" s="84">
        <v>0</v>
      </c>
      <c r="S3702" s="77" t="str" cm="1">
        <f t="array" ref="S3702">_xlfn.IFS(R3702&gt;5000000,"Gold",R3702&gt;=500000,"Silver",R3702&gt;30000,"Bronze",TRUE,"Transactional")</f>
        <v>Transactional</v>
      </c>
      <c r="T3702" s="24" t="s">
        <v>122</v>
      </c>
      <c r="U3702" s="101"/>
      <c r="V3702" s="101"/>
      <c r="W3702" s="77" t="str">
        <f t="shared" si="739"/>
        <v>No</v>
      </c>
      <c r="X3702" s="77" t="str">
        <f>IFERROR(_xlfn.XLOOKUP(J3702&amp;"||"&amp;K3702,'Mapping Ref.'!$J$2:$J$538,'Mapping Ref.'!$K$2:$K$538),"")</f>
        <v>Construction &amp; Estates</v>
      </c>
      <c r="Y3702" s="77" t="str" cm="1">
        <f t="array" ref="Y3702">_xlfn.IFS(R3702&gt;2000000,"For Publication",R3702&gt;100000,"PID",R3702&gt;30000,"RFQ",TRUE,"Transactional")</f>
        <v>Transactional</v>
      </c>
      <c r="Z3702" s="24"/>
      <c r="AA3702" s="32"/>
      <c r="AB3702" s="24"/>
      <c r="AC3702" s="25">
        <v>45715</v>
      </c>
      <c r="AD3702" s="24" t="s">
        <v>58</v>
      </c>
      <c r="AE3702" s="24"/>
      <c r="AF3702" s="24"/>
      <c r="AG3702" s="24"/>
      <c r="AH3702" s="24"/>
      <c r="AI3702" s="24"/>
      <c r="AJ3702" s="24"/>
      <c r="AK3702" s="24"/>
      <c r="AL3702" s="24"/>
      <c r="AM3702" s="24"/>
      <c r="AN3702" s="24"/>
      <c r="AO3702" s="24"/>
      <c r="AP3702" s="24"/>
      <c r="AQ3702" s="24"/>
      <c r="AR3702" s="27" t="s">
        <v>14810</v>
      </c>
      <c r="AS3702" s="89">
        <f t="shared" si="738"/>
        <v>35</v>
      </c>
      <c r="AT3702" s="27" t="s">
        <v>14811</v>
      </c>
    </row>
    <row r="3703" spans="1:46" x14ac:dyDescent="0.5">
      <c r="A3703" s="24" t="s">
        <v>14812</v>
      </c>
      <c r="B3703" s="24" t="s">
        <v>506</v>
      </c>
      <c r="C3703" s="24" t="s">
        <v>77</v>
      </c>
      <c r="D3703" s="27" t="s">
        <v>14813</v>
      </c>
      <c r="E3703" s="27" t="s">
        <v>14814</v>
      </c>
      <c r="F3703" s="77" t="str">
        <f t="shared" si="728"/>
        <v>CDW Limited</v>
      </c>
      <c r="G3703" s="27" t="s">
        <v>8446</v>
      </c>
      <c r="H3703" s="24"/>
      <c r="I3703" s="24"/>
      <c r="J3703" s="24" t="s">
        <v>52</v>
      </c>
      <c r="K3703" s="27" t="s">
        <v>1281</v>
      </c>
      <c r="L3703" s="25">
        <v>45056</v>
      </c>
      <c r="M3703" s="25">
        <v>46882</v>
      </c>
      <c r="N3703" s="81">
        <v>46882</v>
      </c>
      <c r="O3703" s="77" t="str">
        <f t="shared" ca="1" si="737"/>
        <v>Live</v>
      </c>
      <c r="P3703" s="77" t="str" cm="1">
        <f t="array" aca="1" ref="P3703" ca="1">_xlfn.IFS((N3703-TODAY())&gt;=547,"06 Expires over 18 months",(N3703-TODAY())&gt;=365,"05 Expires in 18 months",(N3703-TODAY())&gt;=183,"04 Expires in 12 months",(N3703-TODAY())&gt;=92,"03 Expires in 6 months",(N3703-TODAY())&gt;=31,"02 Expires in 3 months",(N3703-TODAY())&gt;=0,"01 Expires in 30 days",(N3703-TODAY())&gt;=-31,"01 Expired last 30 days",(N3703-TODAY())&gt;=-92,"02 Expired last 3 months",(N3703-TODAY())&gt;=-183,"03 Expired last 6 months",(N3703-TODAY())&gt;=-365,"04 Expired last 12 months",(N3703-TODAY())&gt;=-547,"05 Expired last 18 months",TRUE,"06 Expired over 18 months")</f>
        <v>06 Expires over 18 months</v>
      </c>
      <c r="Q3703" s="104"/>
      <c r="R3703" s="84">
        <v>0</v>
      </c>
      <c r="S3703" s="77" t="str" cm="1">
        <f t="array" ref="S3703">_xlfn.IFS(R3703&gt;5000000,"Gold",R3703&gt;=500000,"Silver",R3703&gt;30000,"Bronze",TRUE,"Transactional")</f>
        <v>Transactional</v>
      </c>
      <c r="T3703" s="24" t="s">
        <v>122</v>
      </c>
      <c r="U3703" s="101" t="s">
        <v>116</v>
      </c>
      <c r="V3703" s="101" t="s">
        <v>2268</v>
      </c>
      <c r="W3703" s="77" t="str">
        <f t="shared" si="739"/>
        <v>No</v>
      </c>
      <c r="X3703" s="77" t="str">
        <f>IFERROR(_xlfn.XLOOKUP(J3703&amp;"||"&amp;K3703,'Mapping Ref.'!$J$2:$J$538,'Mapping Ref.'!$K$2:$K$538),"")</f>
        <v>ICT</v>
      </c>
      <c r="Y3703" s="77" t="str" cm="1">
        <f t="array" ref="Y3703">_xlfn.IFS(R3703&gt;2000000,"For Publication",R3703&gt;100000,"PID",R3703&gt;30000,"RFQ",TRUE,"Transactional")</f>
        <v>Transactional</v>
      </c>
      <c r="Z3703" s="24"/>
      <c r="AA3703" s="32"/>
      <c r="AB3703" s="24"/>
      <c r="AC3703" s="25">
        <v>45715</v>
      </c>
      <c r="AD3703" s="24" t="s">
        <v>58</v>
      </c>
      <c r="AE3703" s="24"/>
      <c r="AF3703" s="24"/>
      <c r="AG3703" s="24"/>
      <c r="AH3703" s="24"/>
      <c r="AI3703" s="24"/>
      <c r="AJ3703" s="24"/>
      <c r="AK3703" s="24"/>
      <c r="AL3703" s="24"/>
      <c r="AM3703" s="24"/>
      <c r="AN3703" s="24"/>
      <c r="AO3703" s="24"/>
      <c r="AP3703" s="24"/>
      <c r="AQ3703" s="24"/>
      <c r="AR3703" s="27" t="s">
        <v>14815</v>
      </c>
      <c r="AS3703" s="89">
        <f t="shared" si="738"/>
        <v>59</v>
      </c>
      <c r="AT3703" s="27" t="s">
        <v>8449</v>
      </c>
    </row>
    <row r="3704" spans="1:46" x14ac:dyDescent="0.5">
      <c r="A3704" s="24" t="s">
        <v>14816</v>
      </c>
      <c r="B3704" s="24"/>
      <c r="C3704" s="24" t="s">
        <v>77</v>
      </c>
      <c r="D3704" s="27" t="s">
        <v>14817</v>
      </c>
      <c r="E3704" s="27" t="s">
        <v>14818</v>
      </c>
      <c r="F3704" s="77" t="str">
        <f t="shared" si="728"/>
        <v>CDW Limited</v>
      </c>
      <c r="G3704" s="27" t="s">
        <v>8446</v>
      </c>
      <c r="H3704" s="24"/>
      <c r="I3704" s="24"/>
      <c r="J3704" s="24" t="s">
        <v>52</v>
      </c>
      <c r="K3704" s="27" t="s">
        <v>1281</v>
      </c>
      <c r="L3704" s="25">
        <v>45414</v>
      </c>
      <c r="M3704" s="25">
        <v>45779</v>
      </c>
      <c r="N3704" s="81">
        <v>45779</v>
      </c>
      <c r="O3704" s="77" t="str">
        <f t="shared" ca="1" si="737"/>
        <v>Expired</v>
      </c>
      <c r="P3704" s="77" t="str" cm="1">
        <f t="array" aca="1" ref="P3704" ca="1">_xlfn.IFS((N3704-TODAY())&gt;=547,"06 Expires over 18 months",(N3704-TODAY())&gt;=365,"05 Expires in 18 months",(N3704-TODAY())&gt;=183,"04 Expires in 12 months",(N3704-TODAY())&gt;=92,"03 Expires in 6 months",(N3704-TODAY())&gt;=31,"02 Expires in 3 months",(N3704-TODAY())&gt;=0,"01 Expires in 30 days",(N3704-TODAY())&gt;=-31,"01 Expired last 30 days",(N3704-TODAY())&gt;=-92,"02 Expired last 3 months",(N3704-TODAY())&gt;=-183,"03 Expired last 6 months",(N3704-TODAY())&gt;=-365,"04 Expired last 12 months",(N3704-TODAY())&gt;=-547,"05 Expired last 18 months",TRUE,"06 Expired over 18 months")</f>
        <v>05 Expired last 18 months</v>
      </c>
      <c r="Q3704" s="104"/>
      <c r="R3704" s="84">
        <v>0</v>
      </c>
      <c r="S3704" s="77" t="str" cm="1">
        <f t="array" ref="S3704">_xlfn.IFS(R3704&gt;5000000,"Gold",R3704&gt;=500000,"Silver",R3704&gt;30000,"Bronze",TRUE,"Transactional")</f>
        <v>Transactional</v>
      </c>
      <c r="T3704" s="24" t="s">
        <v>122</v>
      </c>
      <c r="U3704" s="101" t="s">
        <v>99</v>
      </c>
      <c r="V3704" s="101" t="s">
        <v>993</v>
      </c>
      <c r="W3704" s="77" t="str">
        <f t="shared" si="739"/>
        <v>No</v>
      </c>
      <c r="X3704" s="77" t="str">
        <f>IFERROR(_xlfn.XLOOKUP(J3704&amp;"||"&amp;K3704,'Mapping Ref.'!$J$2:$J$538,'Mapping Ref.'!$K$2:$K$538),"")</f>
        <v>ICT</v>
      </c>
      <c r="Y3704" s="77" t="str" cm="1">
        <f t="array" ref="Y3704">_xlfn.IFS(R3704&gt;2000000,"For Publication",R3704&gt;100000,"PID",R3704&gt;30000,"RFQ",TRUE,"Transactional")</f>
        <v>Transactional</v>
      </c>
      <c r="Z3704" s="24"/>
      <c r="AA3704" s="32"/>
      <c r="AB3704" s="24"/>
      <c r="AC3704" s="25">
        <v>45715</v>
      </c>
      <c r="AD3704" s="24" t="s">
        <v>58</v>
      </c>
      <c r="AE3704" s="24"/>
      <c r="AF3704" s="24"/>
      <c r="AG3704" s="24"/>
      <c r="AH3704" s="24"/>
      <c r="AI3704" s="24"/>
      <c r="AJ3704" s="24"/>
      <c r="AK3704" s="24"/>
      <c r="AL3704" s="24"/>
      <c r="AM3704" s="24"/>
      <c r="AN3704" s="24"/>
      <c r="AO3704" s="24"/>
      <c r="AP3704" s="24"/>
      <c r="AQ3704" s="24"/>
      <c r="AR3704" s="27" t="s">
        <v>14815</v>
      </c>
      <c r="AS3704" s="89">
        <f t="shared" si="738"/>
        <v>12</v>
      </c>
      <c r="AT3704" s="27" t="s">
        <v>8449</v>
      </c>
    </row>
    <row r="3705" spans="1:46" x14ac:dyDescent="0.5">
      <c r="A3705" s="24" t="s">
        <v>14819</v>
      </c>
      <c r="B3705" s="24"/>
      <c r="C3705" s="24" t="s">
        <v>77</v>
      </c>
      <c r="D3705" s="27" t="s">
        <v>14820</v>
      </c>
      <c r="E3705" s="27" t="s">
        <v>14821</v>
      </c>
      <c r="F3705" s="77" t="str">
        <f t="shared" si="728"/>
        <v>CDW Limited</v>
      </c>
      <c r="G3705" s="27" t="s">
        <v>8446</v>
      </c>
      <c r="H3705" s="24"/>
      <c r="I3705" s="24"/>
      <c r="J3705" s="24" t="s">
        <v>52</v>
      </c>
      <c r="K3705" s="27" t="s">
        <v>1281</v>
      </c>
      <c r="L3705" s="25">
        <v>45528</v>
      </c>
      <c r="M3705" s="25">
        <v>45899</v>
      </c>
      <c r="N3705" s="81">
        <v>45899</v>
      </c>
      <c r="O3705" s="77" t="str">
        <f t="shared" ca="1" si="737"/>
        <v>Expired</v>
      </c>
      <c r="P3705" s="77" t="str" cm="1">
        <f t="array" aca="1" ref="P3705" ca="1">_xlfn.IFS((N3705-TODAY())&gt;=547,"06 Expires over 18 months",(N3705-TODAY())&gt;=365,"05 Expires in 18 months",(N3705-TODAY())&gt;=183,"04 Expires in 12 months",(N3705-TODAY())&gt;=92,"03 Expires in 6 months",(N3705-TODAY())&gt;=31,"02 Expires in 3 months",(N3705-TODAY())&gt;=0,"01 Expires in 30 days",(N3705-TODAY())&gt;=-31,"01 Expired last 30 days",(N3705-TODAY())&gt;=-92,"02 Expired last 3 months",(N3705-TODAY())&gt;=-183,"03 Expired last 6 months",(N3705-TODAY())&gt;=-365,"04 Expired last 12 months",(N3705-TODAY())&gt;=-547,"05 Expired last 18 months",TRUE,"06 Expired over 18 months")</f>
        <v>04 Expired last 12 months</v>
      </c>
      <c r="Q3705" s="104"/>
      <c r="R3705" s="84">
        <v>0</v>
      </c>
      <c r="S3705" s="77" t="str" cm="1">
        <f t="array" ref="S3705">_xlfn.IFS(R3705&gt;5000000,"Gold",R3705&gt;=500000,"Silver",R3705&gt;30000,"Bronze",TRUE,"Transactional")</f>
        <v>Transactional</v>
      </c>
      <c r="T3705" s="24" t="s">
        <v>122</v>
      </c>
      <c r="U3705" s="101" t="s">
        <v>116</v>
      </c>
      <c r="V3705" s="101" t="s">
        <v>2268</v>
      </c>
      <c r="W3705" s="77" t="str">
        <f t="shared" si="739"/>
        <v>No</v>
      </c>
      <c r="X3705" s="77" t="str">
        <f>IFERROR(_xlfn.XLOOKUP(J3705&amp;"||"&amp;K3705,'Mapping Ref.'!$J$2:$J$538,'Mapping Ref.'!$K$2:$K$538),"")</f>
        <v>ICT</v>
      </c>
      <c r="Y3705" s="77" t="str" cm="1">
        <f t="array" ref="Y3705">_xlfn.IFS(R3705&gt;2000000,"For Publication",R3705&gt;100000,"PID",R3705&gt;30000,"RFQ",TRUE,"Transactional")</f>
        <v>Transactional</v>
      </c>
      <c r="Z3705" s="24"/>
      <c r="AA3705" s="32"/>
      <c r="AB3705" s="24"/>
      <c r="AC3705" s="25">
        <v>45715</v>
      </c>
      <c r="AD3705" s="24" t="s">
        <v>58</v>
      </c>
      <c r="AE3705" s="24"/>
      <c r="AF3705" s="24"/>
      <c r="AG3705" s="24"/>
      <c r="AH3705" s="24"/>
      <c r="AI3705" s="24"/>
      <c r="AJ3705" s="24"/>
      <c r="AK3705" s="24"/>
      <c r="AL3705" s="24"/>
      <c r="AM3705" s="24"/>
      <c r="AN3705" s="24"/>
      <c r="AO3705" s="24"/>
      <c r="AP3705" s="24"/>
      <c r="AQ3705" s="24"/>
      <c r="AR3705" s="27" t="s">
        <v>14822</v>
      </c>
      <c r="AS3705" s="89">
        <f t="shared" si="738"/>
        <v>12</v>
      </c>
      <c r="AT3705" s="27" t="s">
        <v>8449</v>
      </c>
    </row>
    <row r="3706" spans="1:46" x14ac:dyDescent="0.5">
      <c r="A3706" s="24" t="s">
        <v>14823</v>
      </c>
      <c r="B3706" s="24"/>
      <c r="C3706" s="24" t="s">
        <v>77</v>
      </c>
      <c r="D3706" s="27" t="s">
        <v>14824</v>
      </c>
      <c r="E3706" s="27" t="s">
        <v>14825</v>
      </c>
      <c r="F3706" s="77" t="str">
        <f t="shared" si="728"/>
        <v>CIVICA UK LIMITED</v>
      </c>
      <c r="G3706" s="27" t="s">
        <v>2355</v>
      </c>
      <c r="H3706" s="24"/>
      <c r="I3706" s="24"/>
      <c r="J3706" s="24" t="s">
        <v>52</v>
      </c>
      <c r="K3706" s="27" t="s">
        <v>116</v>
      </c>
      <c r="L3706" s="25">
        <v>43891</v>
      </c>
      <c r="M3706" s="25">
        <v>45716</v>
      </c>
      <c r="N3706" s="81">
        <v>45716</v>
      </c>
      <c r="O3706" s="77" t="str">
        <f t="shared" ca="1" si="737"/>
        <v>Expired</v>
      </c>
      <c r="P3706" s="77" t="str" cm="1">
        <f t="array" aca="1" ref="P3706" ca="1">_xlfn.IFS((N3706-TODAY())&gt;=547,"06 Expires over 18 months",(N3706-TODAY())&gt;=365,"05 Expires in 18 months",(N3706-TODAY())&gt;=183,"04 Expires in 12 months",(N3706-TODAY())&gt;=92,"03 Expires in 6 months",(N3706-TODAY())&gt;=31,"02 Expires in 3 months",(N3706-TODAY())&gt;=0,"01 Expires in 30 days",(N3706-TODAY())&gt;=-31,"01 Expired last 30 days",(N3706-TODAY())&gt;=-92,"02 Expired last 3 months",(N3706-TODAY())&gt;=-183,"03 Expired last 6 months",(N3706-TODAY())&gt;=-365,"04 Expired last 12 months",(N3706-TODAY())&gt;=-547,"05 Expired last 18 months",TRUE,"06 Expired over 18 months")</f>
        <v>05 Expired last 18 months</v>
      </c>
      <c r="Q3706" s="104"/>
      <c r="R3706" s="84">
        <v>0</v>
      </c>
      <c r="S3706" s="77" t="str" cm="1">
        <f t="array" ref="S3706">_xlfn.IFS(R3706&gt;5000000,"Gold",R3706&gt;=500000,"Silver",R3706&gt;30000,"Bronze",TRUE,"Transactional")</f>
        <v>Transactional</v>
      </c>
      <c r="T3706" s="24" t="s">
        <v>122</v>
      </c>
      <c r="U3706" s="101" t="s">
        <v>366</v>
      </c>
      <c r="V3706" s="101" t="s">
        <v>853</v>
      </c>
      <c r="W3706" s="77" t="str">
        <f t="shared" si="739"/>
        <v>No</v>
      </c>
      <c r="X3706" s="77" t="str">
        <f>IFERROR(_xlfn.XLOOKUP(J3706&amp;"||"&amp;K3706,'Mapping Ref.'!$J$2:$J$538,'Mapping Ref.'!$K$2:$K$538),"")</f>
        <v>ICT</v>
      </c>
      <c r="Y3706" s="77" t="str" cm="1">
        <f t="array" ref="Y3706">_xlfn.IFS(R3706&gt;2000000,"For Publication",R3706&gt;100000,"PID",R3706&gt;30000,"RFQ",TRUE,"Transactional")</f>
        <v>Transactional</v>
      </c>
      <c r="Z3706" s="24"/>
      <c r="AA3706" s="32"/>
      <c r="AB3706" s="24"/>
      <c r="AC3706" s="25">
        <v>45715</v>
      </c>
      <c r="AD3706" s="24" t="s">
        <v>58</v>
      </c>
      <c r="AE3706" s="24"/>
      <c r="AF3706" s="24"/>
      <c r="AG3706" s="24"/>
      <c r="AH3706" s="24"/>
      <c r="AI3706" s="24"/>
      <c r="AJ3706" s="24"/>
      <c r="AK3706" s="24"/>
      <c r="AL3706" s="24"/>
      <c r="AM3706" s="24"/>
      <c r="AN3706" s="24"/>
      <c r="AO3706" s="24"/>
      <c r="AP3706" s="24"/>
      <c r="AQ3706" s="24"/>
      <c r="AR3706" s="27" t="s">
        <v>14826</v>
      </c>
      <c r="AS3706" s="89">
        <f t="shared" si="738"/>
        <v>59</v>
      </c>
      <c r="AT3706" s="27" t="s">
        <v>2360</v>
      </c>
    </row>
    <row r="3707" spans="1:46" x14ac:dyDescent="0.5">
      <c r="A3707" s="24" t="s">
        <v>14827</v>
      </c>
      <c r="B3707" s="24" t="s">
        <v>506</v>
      </c>
      <c r="C3707" s="24"/>
      <c r="D3707" s="27" t="s">
        <v>14828</v>
      </c>
      <c r="E3707" s="27" t="s">
        <v>14338</v>
      </c>
      <c r="F3707" s="77" t="str">
        <f t="shared" si="728"/>
        <v>VISIONWARE LTD</v>
      </c>
      <c r="G3707" s="27" t="s">
        <v>14829</v>
      </c>
      <c r="H3707" s="24"/>
      <c r="I3707" s="24"/>
      <c r="J3707" s="24" t="s">
        <v>52</v>
      </c>
      <c r="K3707" s="27" t="s">
        <v>1281</v>
      </c>
      <c r="L3707" s="25">
        <v>44593</v>
      </c>
      <c r="M3707" s="25">
        <v>46418</v>
      </c>
      <c r="N3707" s="81">
        <v>46418</v>
      </c>
      <c r="O3707" s="77" t="str">
        <f t="shared" ca="1" si="737"/>
        <v>Live</v>
      </c>
      <c r="P3707" s="77" t="str" cm="1">
        <f t="array" aca="1" ref="P3707" ca="1">_xlfn.IFS((N3707-TODAY())&gt;=547,"06 Expires over 18 months",(N3707-TODAY())&gt;=365,"05 Expires in 18 months",(N3707-TODAY())&gt;=183,"04 Expires in 12 months",(N3707-TODAY())&gt;=92,"03 Expires in 6 months",(N3707-TODAY())&gt;=31,"02 Expires in 3 months",(N3707-TODAY())&gt;=0,"01 Expires in 30 days",(N3707-TODAY())&gt;=-31,"01 Expired last 30 days",(N3707-TODAY())&gt;=-92,"02 Expired last 3 months",(N3707-TODAY())&gt;=-183,"03 Expired last 6 months",(N3707-TODAY())&gt;=-365,"04 Expired last 12 months",(N3707-TODAY())&gt;=-547,"05 Expired last 18 months",TRUE,"06 Expired over 18 months")</f>
        <v>03 Expires in 6 months</v>
      </c>
      <c r="Q3707" s="104"/>
      <c r="R3707" s="84">
        <v>0</v>
      </c>
      <c r="S3707" s="77" t="str" cm="1">
        <f t="array" ref="S3707">_xlfn.IFS(R3707&gt;5000000,"Gold",R3707&gt;=500000,"Silver",R3707&gt;30000,"Bronze",TRUE,"Transactional")</f>
        <v>Transactional</v>
      </c>
      <c r="T3707" s="24" t="s">
        <v>54</v>
      </c>
      <c r="U3707" s="101" t="s">
        <v>116</v>
      </c>
      <c r="V3707" s="101" t="s">
        <v>569</v>
      </c>
      <c r="W3707" s="77" t="str">
        <f t="shared" si="739"/>
        <v>No</v>
      </c>
      <c r="X3707" s="77" t="str">
        <f>IFERROR(_xlfn.XLOOKUP(J3707&amp;"||"&amp;K3707,'Mapping Ref.'!$J$2:$J$538,'Mapping Ref.'!$K$2:$K$538),"")</f>
        <v>ICT</v>
      </c>
      <c r="Y3707" s="77" t="str" cm="1">
        <f t="array" ref="Y3707">_xlfn.IFS(R3707&gt;2000000,"For Publication",R3707&gt;100000,"PID",R3707&gt;30000,"RFQ",TRUE,"Transactional")</f>
        <v>Transactional</v>
      </c>
      <c r="Z3707" s="24"/>
      <c r="AA3707" s="32"/>
      <c r="AB3707" s="24"/>
      <c r="AC3707" s="25">
        <v>45715</v>
      </c>
      <c r="AD3707" s="24" t="s">
        <v>58</v>
      </c>
      <c r="AE3707" s="24"/>
      <c r="AF3707" s="24"/>
      <c r="AG3707" s="24"/>
      <c r="AH3707" s="24"/>
      <c r="AI3707" s="24"/>
      <c r="AJ3707" s="24"/>
      <c r="AK3707" s="24"/>
      <c r="AL3707" s="24"/>
      <c r="AM3707" s="24"/>
      <c r="AN3707" s="24"/>
      <c r="AO3707" s="24"/>
      <c r="AP3707" s="24"/>
      <c r="AQ3707" s="24"/>
      <c r="AR3707" s="27" t="s">
        <v>14830</v>
      </c>
      <c r="AS3707" s="89">
        <f t="shared" si="738"/>
        <v>59</v>
      </c>
      <c r="AT3707" s="27" t="s">
        <v>14831</v>
      </c>
    </row>
    <row r="3708" spans="1:46" x14ac:dyDescent="0.5">
      <c r="A3708" s="24" t="s">
        <v>14832</v>
      </c>
      <c r="B3708" s="24"/>
      <c r="C3708" s="24"/>
      <c r="D3708" s="27" t="s">
        <v>14833</v>
      </c>
      <c r="E3708" s="27" t="s">
        <v>14834</v>
      </c>
      <c r="F3708" s="77" t="str">
        <f t="shared" si="728"/>
        <v>GEOGRAPHERS` A-Z MAP COMPANY LTD</v>
      </c>
      <c r="G3708" s="27" t="s">
        <v>14835</v>
      </c>
      <c r="H3708" s="24"/>
      <c r="I3708" s="24"/>
      <c r="J3708" s="24" t="s">
        <v>52</v>
      </c>
      <c r="K3708" s="27" t="s">
        <v>1281</v>
      </c>
      <c r="L3708" s="25"/>
      <c r="M3708" s="25"/>
      <c r="N3708" s="81"/>
      <c r="O3708" s="77" t="s">
        <v>712</v>
      </c>
      <c r="P3708" s="77"/>
      <c r="Q3708" s="104"/>
      <c r="R3708" s="84">
        <v>0</v>
      </c>
      <c r="S3708" s="77" t="str" cm="1">
        <f t="array" ref="S3708">_xlfn.IFS(R3708&gt;5000000,"Gold",R3708&gt;=500000,"Silver",R3708&gt;30000,"Bronze",TRUE,"Transactional")</f>
        <v>Transactional</v>
      </c>
      <c r="T3708" s="24" t="s">
        <v>54</v>
      </c>
      <c r="U3708" s="101" t="s">
        <v>69</v>
      </c>
      <c r="V3708" s="101" t="s">
        <v>1208</v>
      </c>
      <c r="W3708" s="77" t="str">
        <f t="shared" si="739"/>
        <v>No</v>
      </c>
      <c r="X3708" s="77" t="str">
        <f>IFERROR(_xlfn.XLOOKUP(J3708&amp;"||"&amp;K3708,'Mapping Ref.'!$J$2:$J$538,'Mapping Ref.'!$K$2:$K$538),"")</f>
        <v>ICT</v>
      </c>
      <c r="Y3708" s="77" t="str" cm="1">
        <f t="array" ref="Y3708">_xlfn.IFS(R3708&gt;2000000,"For Publication",R3708&gt;100000,"PID",R3708&gt;30000,"RFQ",TRUE,"Transactional")</f>
        <v>Transactional</v>
      </c>
      <c r="Z3708" s="24"/>
      <c r="AA3708" s="32"/>
      <c r="AB3708" s="24"/>
      <c r="AC3708" s="25">
        <v>45715</v>
      </c>
      <c r="AD3708" s="24" t="s">
        <v>58</v>
      </c>
      <c r="AE3708" s="24"/>
      <c r="AF3708" s="24"/>
      <c r="AG3708" s="24"/>
      <c r="AH3708" s="24"/>
      <c r="AI3708" s="24"/>
      <c r="AJ3708" s="24"/>
      <c r="AK3708" s="24"/>
      <c r="AL3708" s="24"/>
      <c r="AM3708" s="24"/>
      <c r="AN3708" s="24"/>
      <c r="AO3708" s="24"/>
      <c r="AP3708" s="24"/>
      <c r="AQ3708" s="24"/>
      <c r="AR3708" s="27" t="s">
        <v>14836</v>
      </c>
      <c r="AS3708" s="89">
        <v>0</v>
      </c>
      <c r="AT3708" s="27" t="s">
        <v>14837</v>
      </c>
    </row>
    <row r="3709" spans="1:46" x14ac:dyDescent="0.5">
      <c r="A3709" s="24" t="s">
        <v>14838</v>
      </c>
      <c r="B3709" s="24" t="s">
        <v>506</v>
      </c>
      <c r="C3709" s="24" t="s">
        <v>77</v>
      </c>
      <c r="D3709" s="27" t="s">
        <v>14839</v>
      </c>
      <c r="E3709" s="27" t="s">
        <v>8049</v>
      </c>
      <c r="F3709" s="77" t="str">
        <f t="shared" si="728"/>
        <v>CROWN HOSTING DATA CENTRES LIMITED</v>
      </c>
      <c r="G3709" s="27" t="s">
        <v>1248</v>
      </c>
      <c r="H3709" s="24"/>
      <c r="I3709" s="24"/>
      <c r="J3709" s="24" t="s">
        <v>52</v>
      </c>
      <c r="K3709" s="27" t="s">
        <v>1281</v>
      </c>
      <c r="L3709" s="25">
        <v>45292</v>
      </c>
      <c r="M3709" s="25">
        <v>47848</v>
      </c>
      <c r="N3709" s="81">
        <v>47848</v>
      </c>
      <c r="O3709" s="77" t="str">
        <f t="shared" ref="O3709:O3720" ca="1" si="740">IF(N3709&lt;TODAY(),"Expired","Live")</f>
        <v>Live</v>
      </c>
      <c r="P3709" s="77" t="str" cm="1">
        <f t="array" aca="1" ref="P3709" ca="1">_xlfn.IFS((N3709-TODAY())&gt;=547,"06 Expires over 18 months",(N3709-TODAY())&gt;=365,"05 Expires in 18 months",(N3709-TODAY())&gt;=183,"04 Expires in 12 months",(N3709-TODAY())&gt;=92,"03 Expires in 6 months",(N3709-TODAY())&gt;=31,"02 Expires in 3 months",(N3709-TODAY())&gt;=0,"01 Expires in 30 days",(N3709-TODAY())&gt;=-31,"01 Expired last 30 days",(N3709-TODAY())&gt;=-92,"02 Expired last 3 months",(N3709-TODAY())&gt;=-183,"03 Expired last 6 months",(N3709-TODAY())&gt;=-365,"04 Expired last 12 months",(N3709-TODAY())&gt;=-547,"05 Expired last 18 months",TRUE,"06 Expired over 18 months")</f>
        <v>06 Expires over 18 months</v>
      </c>
      <c r="Q3709" s="104"/>
      <c r="R3709" s="84">
        <v>0</v>
      </c>
      <c r="S3709" s="77" t="str" cm="1">
        <f t="array" ref="S3709">_xlfn.IFS(R3709&gt;5000000,"Gold",R3709&gt;=500000,"Silver",R3709&gt;30000,"Bronze",TRUE,"Transactional")</f>
        <v>Transactional</v>
      </c>
      <c r="T3709" s="24" t="s">
        <v>54</v>
      </c>
      <c r="U3709" s="101" t="s">
        <v>116</v>
      </c>
      <c r="V3709" s="101" t="s">
        <v>70</v>
      </c>
      <c r="W3709" s="77" t="str">
        <f t="shared" si="739"/>
        <v>No</v>
      </c>
      <c r="X3709" s="77" t="str">
        <f>IFERROR(_xlfn.XLOOKUP(J3709&amp;"||"&amp;K3709,'Mapping Ref.'!$J$2:$J$538,'Mapping Ref.'!$K$2:$K$538),"")</f>
        <v>ICT</v>
      </c>
      <c r="Y3709" s="77" t="str" cm="1">
        <f t="array" ref="Y3709">_xlfn.IFS(R3709&gt;2000000,"For Publication",R3709&gt;100000,"PID",R3709&gt;30000,"RFQ",TRUE,"Transactional")</f>
        <v>Transactional</v>
      </c>
      <c r="Z3709" s="24"/>
      <c r="AA3709" s="32"/>
      <c r="AB3709" s="24"/>
      <c r="AC3709" s="25">
        <v>45715</v>
      </c>
      <c r="AD3709" s="24" t="s">
        <v>58</v>
      </c>
      <c r="AE3709" s="24"/>
      <c r="AF3709" s="24"/>
      <c r="AG3709" s="24"/>
      <c r="AH3709" s="24"/>
      <c r="AI3709" s="24"/>
      <c r="AJ3709" s="24"/>
      <c r="AK3709" s="24"/>
      <c r="AL3709" s="24"/>
      <c r="AM3709" s="24"/>
      <c r="AN3709" s="24"/>
      <c r="AO3709" s="24"/>
      <c r="AP3709" s="24"/>
      <c r="AQ3709" s="24"/>
      <c r="AR3709" s="27" t="s">
        <v>14840</v>
      </c>
      <c r="AS3709" s="89">
        <f t="shared" ref="AS3709:AS3720" si="741">DATEDIF(L3709,N3709,"m")</f>
        <v>83</v>
      </c>
      <c r="AT3709" s="27" t="s">
        <v>1249</v>
      </c>
    </row>
    <row r="3710" spans="1:46" x14ac:dyDescent="0.5">
      <c r="A3710" s="24" t="s">
        <v>14841</v>
      </c>
      <c r="B3710" s="24"/>
      <c r="C3710" s="24" t="s">
        <v>77</v>
      </c>
      <c r="D3710" s="24" t="s">
        <v>14842</v>
      </c>
      <c r="E3710" s="24" t="s">
        <v>14843</v>
      </c>
      <c r="F3710" s="77" t="str">
        <f t="shared" si="728"/>
        <v>SDG Electrical &amp; Mechanical Limited</v>
      </c>
      <c r="G3710" s="24" t="s">
        <v>843</v>
      </c>
      <c r="H3710" s="24" t="s">
        <v>768</v>
      </c>
      <c r="I3710" s="24"/>
      <c r="J3710" s="24" t="s">
        <v>190</v>
      </c>
      <c r="K3710" s="24" t="s">
        <v>9208</v>
      </c>
      <c r="L3710" s="25">
        <v>45120</v>
      </c>
      <c r="M3710" s="25">
        <v>45535</v>
      </c>
      <c r="N3710" s="81">
        <f>EDATE(M3710,AB3710)</f>
        <v>45535</v>
      </c>
      <c r="O3710" s="77" t="str">
        <f t="shared" ca="1" si="740"/>
        <v>Expired</v>
      </c>
      <c r="P3710" s="77" t="str" cm="1">
        <f t="array" aca="1" ref="P3710" ca="1">_xlfn.IFS((N3710-TODAY())&gt;=547,"06 Expires over 18 months",(N3710-TODAY())&gt;=365,"05 Expires in 18 months",(N3710-TODAY())&gt;=183,"04 Expires in 12 months",(N3710-TODAY())&gt;=92,"03 Expires in 6 months",(N3710-TODAY())&gt;=31,"02 Expires in 3 months",(N3710-TODAY())&gt;=0,"01 Expires in 30 days",(N3710-TODAY())&gt;=-31,"01 Expired last 30 days",(N3710-TODAY())&gt;=-92,"02 Expired last 3 months",(N3710-TODAY())&gt;=-183,"03 Expired last 6 months",(N3710-TODAY())&gt;=-365,"04 Expired last 12 months",(N3710-TODAY())&gt;=-547,"05 Expired last 18 months",TRUE,"06 Expired over 18 months")</f>
        <v>06 Expired over 18 months</v>
      </c>
      <c r="Q3710" s="65">
        <v>250096</v>
      </c>
      <c r="R3710" s="84">
        <f>MAX(Q3710,Q3710*N(AS3710)/12)</f>
        <v>270937.33333333331</v>
      </c>
      <c r="S3710" s="77" t="str" cm="1">
        <f t="array" ref="S3710">_xlfn.IFS(R3710&gt;5000000,"Gold",R3710&gt;=500000,"Silver",R3710&gt;30000,"Bronze",TRUE,"Transactional")</f>
        <v>Bronze</v>
      </c>
      <c r="T3710" s="24" t="s">
        <v>122</v>
      </c>
      <c r="U3710" s="101" t="s">
        <v>123</v>
      </c>
      <c r="V3710" s="101" t="s">
        <v>124</v>
      </c>
      <c r="W3710" s="77" t="str">
        <f>IF(AB3710&gt;0,"Yes","No")</f>
        <v>No</v>
      </c>
      <c r="X3710" s="77" t="str">
        <f>IFERROR(_xlfn.XLOOKUP(J3710&amp;"||"&amp;K3710,'Mapping Ref.'!$J$2:$J$538,'Mapping Ref.'!$K$2:$K$538),"")</f>
        <v>Construction &amp; Estates</v>
      </c>
      <c r="Y3710" s="77" t="str" cm="1">
        <f t="array" ref="Y3710">_xlfn.IFS(R3710&gt;2000000,"For Publication",R3710&gt;100000,"PID",R3710&gt;30000,"RFQ",TRUE,"Transactional")</f>
        <v>PID</v>
      </c>
      <c r="Z3710" s="24"/>
      <c r="AA3710" s="32">
        <v>13.8333333333333</v>
      </c>
      <c r="AB3710" s="24">
        <v>0</v>
      </c>
      <c r="AC3710" s="25">
        <v>45455</v>
      </c>
      <c r="AD3710" s="24" t="s">
        <v>102</v>
      </c>
      <c r="AE3710" s="24"/>
      <c r="AF3710" s="24"/>
      <c r="AG3710" s="24"/>
      <c r="AH3710" s="24"/>
      <c r="AI3710" s="24"/>
      <c r="AJ3710" s="24"/>
      <c r="AK3710" s="24"/>
      <c r="AL3710" s="24"/>
      <c r="AM3710" s="24"/>
      <c r="AN3710" s="24"/>
      <c r="AO3710" s="24"/>
      <c r="AP3710" s="24"/>
      <c r="AQ3710" s="24"/>
      <c r="AR3710" s="24"/>
      <c r="AS3710" s="89">
        <f t="shared" si="741"/>
        <v>13</v>
      </c>
      <c r="AT3710" s="24" t="s">
        <v>844</v>
      </c>
    </row>
    <row r="3711" spans="1:46" x14ac:dyDescent="0.5">
      <c r="A3711" s="24" t="s">
        <v>14844</v>
      </c>
      <c r="B3711" s="24" t="s">
        <v>506</v>
      </c>
      <c r="C3711" s="24"/>
      <c r="D3711" s="27" t="s">
        <v>14845</v>
      </c>
      <c r="E3711" s="41" t="s">
        <v>14845</v>
      </c>
      <c r="F3711" s="77">
        <f t="shared" si="728"/>
        <v>0</v>
      </c>
      <c r="G3711" s="27"/>
      <c r="H3711" s="24"/>
      <c r="I3711" s="24"/>
      <c r="J3711" s="24" t="s">
        <v>52</v>
      </c>
      <c r="K3711" s="27" t="s">
        <v>1281</v>
      </c>
      <c r="L3711" s="25">
        <v>45089</v>
      </c>
      <c r="M3711" s="25">
        <v>46184</v>
      </c>
      <c r="N3711" s="81">
        <v>46184</v>
      </c>
      <c r="O3711" s="77" t="str">
        <f t="shared" ca="1" si="740"/>
        <v>Expired</v>
      </c>
      <c r="P3711" s="77" t="str" cm="1">
        <f t="array" aca="1" ref="P3711" ca="1">_xlfn.IFS((N3711-TODAY())&gt;=547,"06 Expires over 18 months",(N3711-TODAY())&gt;=365,"05 Expires in 18 months",(N3711-TODAY())&gt;=183,"04 Expires in 12 months",(N3711-TODAY())&gt;=92,"03 Expires in 6 months",(N3711-TODAY())&gt;=31,"02 Expires in 3 months",(N3711-TODAY())&gt;=0,"01 Expires in 30 days",(N3711-TODAY())&gt;=-31,"01 Expired last 30 days",(N3711-TODAY())&gt;=-92,"02 Expired last 3 months",(N3711-TODAY())&gt;=-183,"03 Expired last 6 months",(N3711-TODAY())&gt;=-365,"04 Expired last 12 months",(N3711-TODAY())&gt;=-547,"05 Expired last 18 months",TRUE,"06 Expired over 18 months")</f>
        <v>02 Expired last 3 months</v>
      </c>
      <c r="Q3711" s="104"/>
      <c r="R3711" s="84">
        <v>0</v>
      </c>
      <c r="S3711" s="77" t="str" cm="1">
        <f t="array" ref="S3711">_xlfn.IFS(R3711&gt;5000000,"Gold",R3711&gt;=500000,"Silver",R3711&gt;30000,"Bronze",TRUE,"Transactional")</f>
        <v>Transactional</v>
      </c>
      <c r="T3711" s="24" t="s">
        <v>54</v>
      </c>
      <c r="U3711" s="101" t="s">
        <v>366</v>
      </c>
      <c r="V3711" s="101" t="s">
        <v>1337</v>
      </c>
      <c r="W3711" s="77" t="str">
        <f t="shared" ref="W3711:W3720" si="742">IF(N(AB3711)&gt;0,"Yes","No")</f>
        <v>No</v>
      </c>
      <c r="X3711" s="77" t="str">
        <f>IFERROR(_xlfn.XLOOKUP(J3711&amp;"||"&amp;K3711,'Mapping Ref.'!$J$2:$J$538,'Mapping Ref.'!$K$2:$K$538),"")</f>
        <v>ICT</v>
      </c>
      <c r="Y3711" s="77" t="str" cm="1">
        <f t="array" ref="Y3711">_xlfn.IFS(R3711&gt;2000000,"For Publication",R3711&gt;100000,"PID",R3711&gt;30000,"RFQ",TRUE,"Transactional")</f>
        <v>Transactional</v>
      </c>
      <c r="Z3711" s="24"/>
      <c r="AA3711" s="32"/>
      <c r="AB3711" s="24"/>
      <c r="AC3711" s="25">
        <v>45715</v>
      </c>
      <c r="AD3711" s="24" t="s">
        <v>58</v>
      </c>
      <c r="AE3711" s="24"/>
      <c r="AF3711" s="24"/>
      <c r="AG3711" s="24"/>
      <c r="AH3711" s="24"/>
      <c r="AI3711" s="24"/>
      <c r="AJ3711" s="24"/>
      <c r="AK3711" s="24"/>
      <c r="AL3711" s="24"/>
      <c r="AM3711" s="24"/>
      <c r="AN3711" s="24"/>
      <c r="AO3711" s="24"/>
      <c r="AP3711" s="24"/>
      <c r="AQ3711" s="24"/>
      <c r="AR3711" s="27" t="s">
        <v>14846</v>
      </c>
      <c r="AS3711" s="89">
        <f t="shared" si="741"/>
        <v>35</v>
      </c>
      <c r="AT3711" s="24"/>
    </row>
    <row r="3712" spans="1:46" x14ac:dyDescent="0.5">
      <c r="A3712" s="24" t="s">
        <v>14847</v>
      </c>
      <c r="B3712" s="24"/>
      <c r="C3712" s="24"/>
      <c r="D3712" s="27" t="s">
        <v>14845</v>
      </c>
      <c r="E3712" s="41" t="s">
        <v>14848</v>
      </c>
      <c r="F3712" s="77">
        <f t="shared" si="728"/>
        <v>0</v>
      </c>
      <c r="G3712" s="27"/>
      <c r="H3712" s="24"/>
      <c r="I3712" s="24"/>
      <c r="J3712" s="24" t="s">
        <v>52</v>
      </c>
      <c r="K3712" s="27" t="s">
        <v>1281</v>
      </c>
      <c r="L3712" s="25">
        <v>45429</v>
      </c>
      <c r="M3712" s="25">
        <v>45793</v>
      </c>
      <c r="N3712" s="81">
        <v>45793</v>
      </c>
      <c r="O3712" s="77" t="str">
        <f t="shared" ca="1" si="740"/>
        <v>Expired</v>
      </c>
      <c r="P3712" s="77" t="str" cm="1">
        <f t="array" aca="1" ref="P3712" ca="1">_xlfn.IFS((N3712-TODAY())&gt;=547,"06 Expires over 18 months",(N3712-TODAY())&gt;=365,"05 Expires in 18 months",(N3712-TODAY())&gt;=183,"04 Expires in 12 months",(N3712-TODAY())&gt;=92,"03 Expires in 6 months",(N3712-TODAY())&gt;=31,"02 Expires in 3 months",(N3712-TODAY())&gt;=0,"01 Expires in 30 days",(N3712-TODAY())&gt;=-31,"01 Expired last 30 days",(N3712-TODAY())&gt;=-92,"02 Expired last 3 months",(N3712-TODAY())&gt;=-183,"03 Expired last 6 months",(N3712-TODAY())&gt;=-365,"04 Expired last 12 months",(N3712-TODAY())&gt;=-547,"05 Expired last 18 months",TRUE,"06 Expired over 18 months")</f>
        <v>05 Expired last 18 months</v>
      </c>
      <c r="Q3712" s="104"/>
      <c r="R3712" s="84">
        <v>0</v>
      </c>
      <c r="S3712" s="77" t="str" cm="1">
        <f t="array" ref="S3712">_xlfn.IFS(R3712&gt;5000000,"Gold",R3712&gt;=500000,"Silver",R3712&gt;30000,"Bronze",TRUE,"Transactional")</f>
        <v>Transactional</v>
      </c>
      <c r="T3712" s="24" t="s">
        <v>54</v>
      </c>
      <c r="U3712" s="101" t="s">
        <v>445</v>
      </c>
      <c r="V3712" s="101" t="s">
        <v>810</v>
      </c>
      <c r="W3712" s="77" t="str">
        <f t="shared" si="742"/>
        <v>No</v>
      </c>
      <c r="X3712" s="77" t="str">
        <f>IFERROR(_xlfn.XLOOKUP(J3712&amp;"||"&amp;K3712,'Mapping Ref.'!$J$2:$J$538,'Mapping Ref.'!$K$2:$K$538),"")</f>
        <v>ICT</v>
      </c>
      <c r="Y3712" s="77" t="str" cm="1">
        <f t="array" ref="Y3712">_xlfn.IFS(R3712&gt;2000000,"For Publication",R3712&gt;100000,"PID",R3712&gt;30000,"RFQ",TRUE,"Transactional")</f>
        <v>Transactional</v>
      </c>
      <c r="Z3712" s="24"/>
      <c r="AA3712" s="32"/>
      <c r="AB3712" s="24"/>
      <c r="AC3712" s="25">
        <v>45715</v>
      </c>
      <c r="AD3712" s="24" t="s">
        <v>58</v>
      </c>
      <c r="AE3712" s="24"/>
      <c r="AF3712" s="24"/>
      <c r="AG3712" s="24"/>
      <c r="AH3712" s="24"/>
      <c r="AI3712" s="24"/>
      <c r="AJ3712" s="24"/>
      <c r="AK3712" s="24"/>
      <c r="AL3712" s="24"/>
      <c r="AM3712" s="24"/>
      <c r="AN3712" s="24"/>
      <c r="AO3712" s="24"/>
      <c r="AP3712" s="24"/>
      <c r="AQ3712" s="24"/>
      <c r="AR3712" s="27" t="s">
        <v>14846</v>
      </c>
      <c r="AS3712" s="89">
        <f t="shared" si="741"/>
        <v>11</v>
      </c>
      <c r="AT3712" s="24"/>
    </row>
    <row r="3713" spans="1:46" x14ac:dyDescent="0.5">
      <c r="A3713" s="24" t="s">
        <v>14849</v>
      </c>
      <c r="B3713" s="24"/>
      <c r="C3713" s="24" t="s">
        <v>77</v>
      </c>
      <c r="D3713" s="27" t="s">
        <v>14850</v>
      </c>
      <c r="E3713" s="41" t="s">
        <v>1721</v>
      </c>
      <c r="F3713" s="77" t="str">
        <f t="shared" si="728"/>
        <v>EPATON LIMITED</v>
      </c>
      <c r="G3713" s="27" t="s">
        <v>14851</v>
      </c>
      <c r="H3713" s="24"/>
      <c r="I3713" s="24"/>
      <c r="J3713" s="24" t="s">
        <v>52</v>
      </c>
      <c r="K3713" s="27" t="s">
        <v>1281</v>
      </c>
      <c r="L3713" s="25">
        <v>45449</v>
      </c>
      <c r="M3713" s="25">
        <v>45813</v>
      </c>
      <c r="N3713" s="81">
        <v>45813</v>
      </c>
      <c r="O3713" s="77" t="str">
        <f t="shared" ca="1" si="740"/>
        <v>Expired</v>
      </c>
      <c r="P3713" s="77" t="str" cm="1">
        <f t="array" aca="1" ref="P3713" ca="1">_xlfn.IFS((N3713-TODAY())&gt;=547,"06 Expires over 18 months",(N3713-TODAY())&gt;=365,"05 Expires in 18 months",(N3713-TODAY())&gt;=183,"04 Expires in 12 months",(N3713-TODAY())&gt;=92,"03 Expires in 6 months",(N3713-TODAY())&gt;=31,"02 Expires in 3 months",(N3713-TODAY())&gt;=0,"01 Expires in 30 days",(N3713-TODAY())&gt;=-31,"01 Expired last 30 days",(N3713-TODAY())&gt;=-92,"02 Expired last 3 months",(N3713-TODAY())&gt;=-183,"03 Expired last 6 months",(N3713-TODAY())&gt;=-365,"04 Expired last 12 months",(N3713-TODAY())&gt;=-547,"05 Expired last 18 months",TRUE,"06 Expired over 18 months")</f>
        <v>05 Expired last 18 months</v>
      </c>
      <c r="Q3713" s="104"/>
      <c r="R3713" s="84">
        <v>0</v>
      </c>
      <c r="S3713" s="77" t="str" cm="1">
        <f t="array" ref="S3713">_xlfn.IFS(R3713&gt;5000000,"Gold",R3713&gt;=500000,"Silver",R3713&gt;30000,"Bronze",TRUE,"Transactional")</f>
        <v>Transactional</v>
      </c>
      <c r="T3713" s="24" t="s">
        <v>54</v>
      </c>
      <c r="U3713" s="101" t="s">
        <v>116</v>
      </c>
      <c r="V3713" s="101" t="s">
        <v>2268</v>
      </c>
      <c r="W3713" s="77" t="str">
        <f t="shared" si="742"/>
        <v>No</v>
      </c>
      <c r="X3713" s="77" t="str">
        <f>IFERROR(_xlfn.XLOOKUP(J3713&amp;"||"&amp;K3713,'Mapping Ref.'!$J$2:$J$538,'Mapping Ref.'!$K$2:$K$538),"")</f>
        <v>ICT</v>
      </c>
      <c r="Y3713" s="77" t="str" cm="1">
        <f t="array" ref="Y3713">_xlfn.IFS(R3713&gt;2000000,"For Publication",R3713&gt;100000,"PID",R3713&gt;30000,"RFQ",TRUE,"Transactional")</f>
        <v>Transactional</v>
      </c>
      <c r="Z3713" s="24"/>
      <c r="AA3713" s="32"/>
      <c r="AB3713" s="24"/>
      <c r="AC3713" s="25">
        <v>45715</v>
      </c>
      <c r="AD3713" s="24" t="s">
        <v>58</v>
      </c>
      <c r="AE3713" s="24"/>
      <c r="AF3713" s="24"/>
      <c r="AG3713" s="24"/>
      <c r="AH3713" s="24"/>
      <c r="AI3713" s="24"/>
      <c r="AJ3713" s="24"/>
      <c r="AK3713" s="24"/>
      <c r="AL3713" s="24"/>
      <c r="AM3713" s="24"/>
      <c r="AN3713" s="24"/>
      <c r="AO3713" s="24"/>
      <c r="AP3713" s="24"/>
      <c r="AQ3713" s="24"/>
      <c r="AR3713" s="27"/>
      <c r="AS3713" s="89">
        <f t="shared" si="741"/>
        <v>11</v>
      </c>
      <c r="AT3713" s="27" t="s">
        <v>7523</v>
      </c>
    </row>
    <row r="3714" spans="1:46" x14ac:dyDescent="0.5">
      <c r="A3714" s="24" t="s">
        <v>14852</v>
      </c>
      <c r="B3714" s="24"/>
      <c r="C3714" s="24"/>
      <c r="D3714" s="27" t="s">
        <v>14853</v>
      </c>
      <c r="E3714" s="27" t="s">
        <v>14854</v>
      </c>
      <c r="F3714" s="77" t="str">
        <f t="shared" ref="F3714:F3721" si="743">IF(AT3714&lt;&gt;"",AT3714,G3714)</f>
        <v>EQUISYS TIMEMASTER LTD</v>
      </c>
      <c r="G3714" s="27" t="s">
        <v>14855</v>
      </c>
      <c r="H3714" s="24"/>
      <c r="I3714" s="24"/>
      <c r="J3714" s="31" t="s">
        <v>321</v>
      </c>
      <c r="K3714" s="27" t="s">
        <v>785</v>
      </c>
      <c r="L3714" s="25">
        <v>45474</v>
      </c>
      <c r="M3714" s="25">
        <v>45838</v>
      </c>
      <c r="N3714" s="81">
        <v>45838</v>
      </c>
      <c r="O3714" s="77" t="str">
        <f t="shared" ca="1" si="740"/>
        <v>Expired</v>
      </c>
      <c r="P3714" s="77" t="str" cm="1">
        <f t="array" aca="1" ref="P3714" ca="1">_xlfn.IFS((N3714-TODAY())&gt;=547,"06 Expires over 18 months",(N3714-TODAY())&gt;=365,"05 Expires in 18 months",(N3714-TODAY())&gt;=183,"04 Expires in 12 months",(N3714-TODAY())&gt;=92,"03 Expires in 6 months",(N3714-TODAY())&gt;=31,"02 Expires in 3 months",(N3714-TODAY())&gt;=0,"01 Expires in 30 days",(N3714-TODAY())&gt;=-31,"01 Expired last 30 days",(N3714-TODAY())&gt;=-92,"02 Expired last 3 months",(N3714-TODAY())&gt;=-183,"03 Expired last 6 months",(N3714-TODAY())&gt;=-365,"04 Expired last 12 months",(N3714-TODAY())&gt;=-547,"05 Expired last 18 months",TRUE,"06 Expired over 18 months")</f>
        <v>05 Expired last 18 months</v>
      </c>
      <c r="Q3714" s="104"/>
      <c r="R3714" s="84">
        <v>0</v>
      </c>
      <c r="S3714" s="77" t="str" cm="1">
        <f t="array" ref="S3714">_xlfn.IFS(R3714&gt;5000000,"Gold",R3714&gt;=500000,"Silver",R3714&gt;30000,"Bronze",TRUE,"Transactional")</f>
        <v>Transactional</v>
      </c>
      <c r="T3714" s="24" t="s">
        <v>54</v>
      </c>
      <c r="U3714" s="101" t="s">
        <v>109</v>
      </c>
      <c r="V3714" s="101" t="s">
        <v>148</v>
      </c>
      <c r="W3714" s="77" t="str">
        <f t="shared" si="742"/>
        <v>No</v>
      </c>
      <c r="X3714" s="77" t="str">
        <f>IFERROR(_xlfn.XLOOKUP(J3714&amp;"||"&amp;K3714,'Mapping Ref.'!$J$2:$J$538,'Mapping Ref.'!$K$2:$K$538),"")</f>
        <v>Corporate</v>
      </c>
      <c r="Y3714" s="77" t="str" cm="1">
        <f t="array" ref="Y3714">_xlfn.IFS(R3714&gt;2000000,"For Publication",R3714&gt;100000,"PID",R3714&gt;30000,"RFQ",TRUE,"Transactional")</f>
        <v>Transactional</v>
      </c>
      <c r="Z3714" s="24"/>
      <c r="AA3714" s="32"/>
      <c r="AB3714" s="24"/>
      <c r="AC3714" s="25">
        <v>45715</v>
      </c>
      <c r="AD3714" s="24" t="s">
        <v>58</v>
      </c>
      <c r="AE3714" s="24"/>
      <c r="AF3714" s="24"/>
      <c r="AG3714" s="24"/>
      <c r="AH3714" s="24"/>
      <c r="AI3714" s="24"/>
      <c r="AJ3714" s="24"/>
      <c r="AK3714" s="24"/>
      <c r="AL3714" s="24"/>
      <c r="AM3714" s="24"/>
      <c r="AN3714" s="24"/>
      <c r="AO3714" s="24"/>
      <c r="AP3714" s="24"/>
      <c r="AQ3714" s="24"/>
      <c r="AR3714" s="27" t="s">
        <v>14856</v>
      </c>
      <c r="AS3714" s="89">
        <f t="shared" si="741"/>
        <v>11</v>
      </c>
      <c r="AT3714" s="27" t="s">
        <v>14857</v>
      </c>
    </row>
    <row r="3715" spans="1:46" x14ac:dyDescent="0.5">
      <c r="A3715" s="24" t="s">
        <v>14858</v>
      </c>
      <c r="B3715" s="24" t="s">
        <v>506</v>
      </c>
      <c r="C3715" s="24" t="s">
        <v>77</v>
      </c>
      <c r="D3715" s="27" t="s">
        <v>14859</v>
      </c>
      <c r="E3715" s="41" t="s">
        <v>14860</v>
      </c>
      <c r="F3715" s="77" t="str">
        <f t="shared" si="743"/>
        <v>EXPERIAN LTD</v>
      </c>
      <c r="G3715" s="27" t="s">
        <v>1935</v>
      </c>
      <c r="H3715" s="24"/>
      <c r="I3715" s="24"/>
      <c r="J3715" s="24" t="s">
        <v>52</v>
      </c>
      <c r="K3715" s="27" t="s">
        <v>14861</v>
      </c>
      <c r="L3715" s="25">
        <v>45687</v>
      </c>
      <c r="M3715" s="25">
        <v>46051</v>
      </c>
      <c r="N3715" s="81">
        <v>46051</v>
      </c>
      <c r="O3715" s="77" t="str">
        <f t="shared" ca="1" si="740"/>
        <v>Expired</v>
      </c>
      <c r="P3715" s="77" t="str" cm="1">
        <f t="array" aca="1" ref="P3715" ca="1">_xlfn.IFS((N3715-TODAY())&gt;=547,"06 Expires over 18 months",(N3715-TODAY())&gt;=365,"05 Expires in 18 months",(N3715-TODAY())&gt;=183,"04 Expires in 12 months",(N3715-TODAY())&gt;=92,"03 Expires in 6 months",(N3715-TODAY())&gt;=31,"02 Expires in 3 months",(N3715-TODAY())&gt;=0,"01 Expires in 30 days",(N3715-TODAY())&gt;=-31,"01 Expired last 30 days",(N3715-TODAY())&gt;=-92,"02 Expired last 3 months",(N3715-TODAY())&gt;=-183,"03 Expired last 6 months",(N3715-TODAY())&gt;=-365,"04 Expired last 12 months",(N3715-TODAY())&gt;=-547,"05 Expired last 18 months",TRUE,"06 Expired over 18 months")</f>
        <v>04 Expired last 12 months</v>
      </c>
      <c r="Q3715" s="104"/>
      <c r="R3715" s="84">
        <v>0</v>
      </c>
      <c r="S3715" s="77" t="str" cm="1">
        <f t="array" ref="S3715">_xlfn.IFS(R3715&gt;5000000,"Gold",R3715&gt;=500000,"Silver",R3715&gt;30000,"Bronze",TRUE,"Transactional")</f>
        <v>Transactional</v>
      </c>
      <c r="T3715" s="24" t="s">
        <v>54</v>
      </c>
      <c r="U3715" s="101" t="s">
        <v>208</v>
      </c>
      <c r="V3715" s="101" t="s">
        <v>209</v>
      </c>
      <c r="W3715" s="77" t="str">
        <f t="shared" si="742"/>
        <v>No</v>
      </c>
      <c r="X3715" s="77" t="str">
        <f>IFERROR(_xlfn.XLOOKUP(J3715&amp;"||"&amp;K3715,'Mapping Ref.'!$J$2:$J$538,'Mapping Ref.'!$K$2:$K$538),"")</f>
        <v>Corporate</v>
      </c>
      <c r="Y3715" s="77" t="str" cm="1">
        <f t="array" ref="Y3715">_xlfn.IFS(R3715&gt;2000000,"For Publication",R3715&gt;100000,"PID",R3715&gt;30000,"RFQ",TRUE,"Transactional")</f>
        <v>Transactional</v>
      </c>
      <c r="Z3715" s="24"/>
      <c r="AA3715" s="32"/>
      <c r="AB3715" s="24"/>
      <c r="AC3715" s="25">
        <v>45715</v>
      </c>
      <c r="AD3715" s="24" t="s">
        <v>58</v>
      </c>
      <c r="AE3715" s="24"/>
      <c r="AF3715" s="24"/>
      <c r="AG3715" s="24"/>
      <c r="AH3715" s="24"/>
      <c r="AI3715" s="24"/>
      <c r="AJ3715" s="24"/>
      <c r="AK3715" s="24"/>
      <c r="AL3715" s="24"/>
      <c r="AM3715" s="24"/>
      <c r="AN3715" s="24"/>
      <c r="AO3715" s="24"/>
      <c r="AP3715" s="24"/>
      <c r="AQ3715" s="24"/>
      <c r="AR3715" s="27" t="s">
        <v>14862</v>
      </c>
      <c r="AS3715" s="89">
        <f t="shared" si="741"/>
        <v>11</v>
      </c>
      <c r="AT3715" s="27" t="s">
        <v>1936</v>
      </c>
    </row>
    <row r="3716" spans="1:46" x14ac:dyDescent="0.5">
      <c r="A3716" s="24" t="s">
        <v>14863</v>
      </c>
      <c r="B3716" s="24" t="s">
        <v>506</v>
      </c>
      <c r="C3716" s="24" t="s">
        <v>77</v>
      </c>
      <c r="D3716" s="27" t="s">
        <v>14864</v>
      </c>
      <c r="E3716" s="27" t="s">
        <v>14865</v>
      </c>
      <c r="F3716" s="77" t="str">
        <f t="shared" si="743"/>
        <v>FARONICS (EMEA) LIMITED</v>
      </c>
      <c r="G3716" s="27" t="s">
        <v>2318</v>
      </c>
      <c r="H3716" s="24"/>
      <c r="I3716" s="24"/>
      <c r="J3716" s="31" t="s">
        <v>321</v>
      </c>
      <c r="K3716" s="27" t="s">
        <v>14296</v>
      </c>
      <c r="L3716" s="25">
        <v>44949</v>
      </c>
      <c r="M3716" s="25">
        <v>46044</v>
      </c>
      <c r="N3716" s="81">
        <v>46044</v>
      </c>
      <c r="O3716" s="77" t="str">
        <f t="shared" ca="1" si="740"/>
        <v>Expired</v>
      </c>
      <c r="P3716" s="77" t="str" cm="1">
        <f t="array" aca="1" ref="P3716" ca="1">_xlfn.IFS((N3716-TODAY())&gt;=547,"06 Expires over 18 months",(N3716-TODAY())&gt;=365,"05 Expires in 18 months",(N3716-TODAY())&gt;=183,"04 Expires in 12 months",(N3716-TODAY())&gt;=92,"03 Expires in 6 months",(N3716-TODAY())&gt;=31,"02 Expires in 3 months",(N3716-TODAY())&gt;=0,"01 Expires in 30 days",(N3716-TODAY())&gt;=-31,"01 Expired last 30 days",(N3716-TODAY())&gt;=-92,"02 Expired last 3 months",(N3716-TODAY())&gt;=-183,"03 Expired last 6 months",(N3716-TODAY())&gt;=-365,"04 Expired last 12 months",(N3716-TODAY())&gt;=-547,"05 Expired last 18 months",TRUE,"06 Expired over 18 months")</f>
        <v>04 Expired last 12 months</v>
      </c>
      <c r="Q3716" s="104"/>
      <c r="R3716" s="84">
        <v>0</v>
      </c>
      <c r="S3716" s="77" t="str" cm="1">
        <f t="array" ref="S3716">_xlfn.IFS(R3716&gt;5000000,"Gold",R3716&gt;=500000,"Silver",R3716&gt;30000,"Bronze",TRUE,"Transactional")</f>
        <v>Transactional</v>
      </c>
      <c r="T3716" s="24" t="s">
        <v>54</v>
      </c>
      <c r="U3716" s="101" t="s">
        <v>116</v>
      </c>
      <c r="V3716" s="101" t="s">
        <v>70</v>
      </c>
      <c r="W3716" s="77" t="str">
        <f t="shared" si="742"/>
        <v>No</v>
      </c>
      <c r="X3716" s="77" t="str">
        <f>IFERROR(_xlfn.XLOOKUP(J3716&amp;"||"&amp;K3716,'Mapping Ref.'!$J$2:$J$538,'Mapping Ref.'!$K$2:$K$538),"")</f>
        <v>Corporate</v>
      </c>
      <c r="Y3716" s="77" t="str" cm="1">
        <f t="array" ref="Y3716">_xlfn.IFS(R3716&gt;2000000,"For Publication",R3716&gt;100000,"PID",R3716&gt;30000,"RFQ",TRUE,"Transactional")</f>
        <v>Transactional</v>
      </c>
      <c r="Z3716" s="24"/>
      <c r="AA3716" s="32"/>
      <c r="AB3716" s="24"/>
      <c r="AC3716" s="25">
        <v>45715</v>
      </c>
      <c r="AD3716" s="24" t="s">
        <v>58</v>
      </c>
      <c r="AE3716" s="24"/>
      <c r="AF3716" s="24"/>
      <c r="AG3716" s="24"/>
      <c r="AH3716" s="24"/>
      <c r="AI3716" s="24"/>
      <c r="AJ3716" s="24"/>
      <c r="AK3716" s="24"/>
      <c r="AL3716" s="24"/>
      <c r="AM3716" s="24"/>
      <c r="AN3716" s="24"/>
      <c r="AO3716" s="24"/>
      <c r="AP3716" s="24"/>
      <c r="AQ3716" s="24"/>
      <c r="AR3716" s="27" t="s">
        <v>14866</v>
      </c>
      <c r="AS3716" s="89">
        <f t="shared" si="741"/>
        <v>35</v>
      </c>
      <c r="AT3716" s="27" t="s">
        <v>2319</v>
      </c>
    </row>
    <row r="3717" spans="1:46" x14ac:dyDescent="0.5">
      <c r="A3717" s="24" t="s">
        <v>14867</v>
      </c>
      <c r="B3717" s="24" t="s">
        <v>506</v>
      </c>
      <c r="C3717" s="24" t="s">
        <v>77</v>
      </c>
      <c r="D3717" s="27" t="s">
        <v>14868</v>
      </c>
      <c r="E3717" s="27" t="s">
        <v>14869</v>
      </c>
      <c r="F3717" s="77" t="str">
        <f t="shared" si="743"/>
        <v>HALO SERVICE SOLUTIONS LTD</v>
      </c>
      <c r="G3717" s="27" t="s">
        <v>7883</v>
      </c>
      <c r="H3717" s="24"/>
      <c r="I3717" s="24"/>
      <c r="J3717" s="24" t="s">
        <v>52</v>
      </c>
      <c r="K3717" s="27" t="s">
        <v>1281</v>
      </c>
      <c r="L3717" s="25">
        <v>45174</v>
      </c>
      <c r="M3717" s="25">
        <v>46269</v>
      </c>
      <c r="N3717" s="81">
        <v>46269</v>
      </c>
      <c r="O3717" s="77" t="str">
        <f t="shared" ca="1" si="740"/>
        <v>Live</v>
      </c>
      <c r="P3717" s="77" t="str" cm="1">
        <f t="array" aca="1" ref="P3717" ca="1">_xlfn.IFS((N3717-TODAY())&gt;=547,"06 Expires over 18 months",(N3717-TODAY())&gt;=365,"05 Expires in 18 months",(N3717-TODAY())&gt;=183,"04 Expires in 12 months",(N3717-TODAY())&gt;=92,"03 Expires in 6 months",(N3717-TODAY())&gt;=31,"02 Expires in 3 months",(N3717-TODAY())&gt;=0,"01 Expires in 30 days",(N3717-TODAY())&gt;=-31,"01 Expired last 30 days",(N3717-TODAY())&gt;=-92,"02 Expired last 3 months",(N3717-TODAY())&gt;=-183,"03 Expired last 6 months",(N3717-TODAY())&gt;=-365,"04 Expired last 12 months",(N3717-TODAY())&gt;=-547,"05 Expired last 18 months",TRUE,"06 Expired over 18 months")</f>
        <v>01 Expires in 30 days</v>
      </c>
      <c r="Q3717" s="104"/>
      <c r="R3717" s="84">
        <v>0</v>
      </c>
      <c r="S3717" s="77" t="str" cm="1">
        <f t="array" ref="S3717">_xlfn.IFS(R3717&gt;5000000,"Gold",R3717&gt;=500000,"Silver",R3717&gt;30000,"Bronze",TRUE,"Transactional")</f>
        <v>Transactional</v>
      </c>
      <c r="T3717" s="24" t="s">
        <v>122</v>
      </c>
      <c r="U3717" s="101" t="s">
        <v>116</v>
      </c>
      <c r="V3717" s="101" t="s">
        <v>70</v>
      </c>
      <c r="W3717" s="77" t="str">
        <f t="shared" si="742"/>
        <v>No</v>
      </c>
      <c r="X3717" s="77" t="str">
        <f>IFERROR(_xlfn.XLOOKUP(J3717&amp;"||"&amp;K3717,'Mapping Ref.'!$J$2:$J$538,'Mapping Ref.'!$K$2:$K$538),"")</f>
        <v>ICT</v>
      </c>
      <c r="Y3717" s="77" t="str" cm="1">
        <f t="array" ref="Y3717">_xlfn.IFS(R3717&gt;2000000,"For Publication",R3717&gt;100000,"PID",R3717&gt;30000,"RFQ",TRUE,"Transactional")</f>
        <v>Transactional</v>
      </c>
      <c r="Z3717" s="24"/>
      <c r="AA3717" s="32"/>
      <c r="AB3717" s="24"/>
      <c r="AC3717" s="25">
        <v>45715</v>
      </c>
      <c r="AD3717" s="24" t="s">
        <v>58</v>
      </c>
      <c r="AE3717" s="24"/>
      <c r="AF3717" s="24"/>
      <c r="AG3717" s="24"/>
      <c r="AH3717" s="24"/>
      <c r="AI3717" s="24"/>
      <c r="AJ3717" s="24"/>
      <c r="AK3717" s="24"/>
      <c r="AL3717" s="24"/>
      <c r="AM3717" s="24"/>
      <c r="AN3717" s="24"/>
      <c r="AO3717" s="24"/>
      <c r="AP3717" s="24"/>
      <c r="AQ3717" s="24"/>
      <c r="AR3717" s="27" t="s">
        <v>14870</v>
      </c>
      <c r="AS3717" s="89">
        <f t="shared" si="741"/>
        <v>35</v>
      </c>
      <c r="AT3717" s="27" t="s">
        <v>7885</v>
      </c>
    </row>
    <row r="3718" spans="1:46" x14ac:dyDescent="0.5">
      <c r="A3718" s="24" t="s">
        <v>14871</v>
      </c>
      <c r="B3718" s="24"/>
      <c r="C3718" s="24" t="s">
        <v>77</v>
      </c>
      <c r="D3718" s="27" t="s">
        <v>14872</v>
      </c>
      <c r="E3718" s="27" t="s">
        <v>14873</v>
      </c>
      <c r="F3718" s="77" t="str">
        <f t="shared" si="743"/>
        <v>HANDD BUSINESS SLUTIONS LIMITED</v>
      </c>
      <c r="G3718" s="27" t="s">
        <v>14874</v>
      </c>
      <c r="H3718" s="24"/>
      <c r="I3718" s="24"/>
      <c r="J3718" s="24" t="s">
        <v>52</v>
      </c>
      <c r="K3718" s="27" t="s">
        <v>1281</v>
      </c>
      <c r="L3718" s="25">
        <v>45566</v>
      </c>
      <c r="M3718" s="25">
        <v>45930</v>
      </c>
      <c r="N3718" s="81">
        <v>45930</v>
      </c>
      <c r="O3718" s="77" t="str">
        <f t="shared" ca="1" si="740"/>
        <v>Expired</v>
      </c>
      <c r="P3718" s="77" t="str" cm="1">
        <f t="array" aca="1" ref="P3718" ca="1">_xlfn.IFS((N3718-TODAY())&gt;=547,"06 Expires over 18 months",(N3718-TODAY())&gt;=365,"05 Expires in 18 months",(N3718-TODAY())&gt;=183,"04 Expires in 12 months",(N3718-TODAY())&gt;=92,"03 Expires in 6 months",(N3718-TODAY())&gt;=31,"02 Expires in 3 months",(N3718-TODAY())&gt;=0,"01 Expires in 30 days",(N3718-TODAY())&gt;=-31,"01 Expired last 30 days",(N3718-TODAY())&gt;=-92,"02 Expired last 3 months",(N3718-TODAY())&gt;=-183,"03 Expired last 6 months",(N3718-TODAY())&gt;=-365,"04 Expired last 12 months",(N3718-TODAY())&gt;=-547,"05 Expired last 18 months",TRUE,"06 Expired over 18 months")</f>
        <v>04 Expired last 12 months</v>
      </c>
      <c r="Q3718" s="104"/>
      <c r="R3718" s="84">
        <v>0</v>
      </c>
      <c r="S3718" s="77" t="str" cm="1">
        <f t="array" ref="S3718">_xlfn.IFS(R3718&gt;5000000,"Gold",R3718&gt;=500000,"Silver",R3718&gt;30000,"Bronze",TRUE,"Transactional")</f>
        <v>Transactional</v>
      </c>
      <c r="T3718" s="24" t="s">
        <v>54</v>
      </c>
      <c r="U3718" s="101" t="s">
        <v>109</v>
      </c>
      <c r="V3718" s="101" t="s">
        <v>1011</v>
      </c>
      <c r="W3718" s="77" t="str">
        <f t="shared" si="742"/>
        <v>No</v>
      </c>
      <c r="X3718" s="77" t="str">
        <f>IFERROR(_xlfn.XLOOKUP(J3718&amp;"||"&amp;K3718,'Mapping Ref.'!$J$2:$J$538,'Mapping Ref.'!$K$2:$K$538),"")</f>
        <v>ICT</v>
      </c>
      <c r="Y3718" s="77" t="str" cm="1">
        <f t="array" ref="Y3718">_xlfn.IFS(R3718&gt;2000000,"For Publication",R3718&gt;100000,"PID",R3718&gt;30000,"RFQ",TRUE,"Transactional")</f>
        <v>Transactional</v>
      </c>
      <c r="Z3718" s="24"/>
      <c r="AA3718" s="32"/>
      <c r="AB3718" s="24"/>
      <c r="AC3718" s="25">
        <v>45715</v>
      </c>
      <c r="AD3718" s="24" t="s">
        <v>58</v>
      </c>
      <c r="AE3718" s="24"/>
      <c r="AF3718" s="24"/>
      <c r="AG3718" s="24"/>
      <c r="AH3718" s="24"/>
      <c r="AI3718" s="24"/>
      <c r="AJ3718" s="24"/>
      <c r="AK3718" s="24"/>
      <c r="AL3718" s="24"/>
      <c r="AM3718" s="24"/>
      <c r="AN3718" s="24"/>
      <c r="AO3718" s="24"/>
      <c r="AP3718" s="24"/>
      <c r="AQ3718" s="24"/>
      <c r="AR3718" s="24"/>
      <c r="AS3718" s="89">
        <f t="shared" si="741"/>
        <v>11</v>
      </c>
      <c r="AT3718" s="27" t="s">
        <v>7836</v>
      </c>
    </row>
    <row r="3719" spans="1:46" x14ac:dyDescent="0.5">
      <c r="A3719" s="24" t="s">
        <v>14875</v>
      </c>
      <c r="B3719" s="24"/>
      <c r="C3719" s="24"/>
      <c r="D3719" s="27"/>
      <c r="E3719" s="27" t="s">
        <v>14876</v>
      </c>
      <c r="F3719" s="77" t="str">
        <f t="shared" si="743"/>
        <v>ALIGNED ASSETS</v>
      </c>
      <c r="G3719" s="27" t="s">
        <v>14877</v>
      </c>
      <c r="H3719" s="24"/>
      <c r="I3719" s="24"/>
      <c r="J3719" s="31" t="s">
        <v>321</v>
      </c>
      <c r="K3719" s="27" t="s">
        <v>14405</v>
      </c>
      <c r="L3719" s="25">
        <v>45383</v>
      </c>
      <c r="M3719" s="25">
        <v>45747</v>
      </c>
      <c r="N3719" s="81">
        <v>45747</v>
      </c>
      <c r="O3719" s="77" t="str">
        <f t="shared" ca="1" si="740"/>
        <v>Expired</v>
      </c>
      <c r="P3719" s="77" t="str" cm="1">
        <f t="array" aca="1" ref="P3719" ca="1">_xlfn.IFS((N3719-TODAY())&gt;=547,"06 Expires over 18 months",(N3719-TODAY())&gt;=365,"05 Expires in 18 months",(N3719-TODAY())&gt;=183,"04 Expires in 12 months",(N3719-TODAY())&gt;=92,"03 Expires in 6 months",(N3719-TODAY())&gt;=31,"02 Expires in 3 months",(N3719-TODAY())&gt;=0,"01 Expires in 30 days",(N3719-TODAY())&gt;=-31,"01 Expired last 30 days",(N3719-TODAY())&gt;=-92,"02 Expired last 3 months",(N3719-TODAY())&gt;=-183,"03 Expired last 6 months",(N3719-TODAY())&gt;=-365,"04 Expired last 12 months",(N3719-TODAY())&gt;=-547,"05 Expired last 18 months",TRUE,"06 Expired over 18 months")</f>
        <v>05 Expired last 18 months</v>
      </c>
      <c r="Q3719" s="104"/>
      <c r="R3719" s="84">
        <v>0</v>
      </c>
      <c r="S3719" s="77" t="str" cm="1">
        <f t="array" ref="S3719">_xlfn.IFS(R3719&gt;5000000,"Gold",R3719&gt;=500000,"Silver",R3719&gt;30000,"Bronze",TRUE,"Transactional")</f>
        <v>Transactional</v>
      </c>
      <c r="T3719" s="24" t="s">
        <v>54</v>
      </c>
      <c r="U3719" s="101" t="s">
        <v>116</v>
      </c>
      <c r="V3719" s="101" t="s">
        <v>569</v>
      </c>
      <c r="W3719" s="77" t="str">
        <f t="shared" si="742"/>
        <v>No</v>
      </c>
      <c r="X3719" s="77" t="str">
        <f>IFERROR(_xlfn.XLOOKUP(J3719&amp;"||"&amp;K3719,'Mapping Ref.'!$J$2:$J$538,'Mapping Ref.'!$K$2:$K$538),"")</f>
        <v>Corporate</v>
      </c>
      <c r="Y3719" s="77" t="str" cm="1">
        <f t="array" ref="Y3719">_xlfn.IFS(R3719&gt;2000000,"For Publication",R3719&gt;100000,"PID",R3719&gt;30000,"RFQ",TRUE,"Transactional")</f>
        <v>Transactional</v>
      </c>
      <c r="Z3719" s="24"/>
      <c r="AA3719" s="32"/>
      <c r="AB3719" s="24"/>
      <c r="AC3719" s="25">
        <v>45715</v>
      </c>
      <c r="AD3719" s="24" t="s">
        <v>58</v>
      </c>
      <c r="AE3719" s="24"/>
      <c r="AF3719" s="24"/>
      <c r="AG3719" s="24"/>
      <c r="AH3719" s="24"/>
      <c r="AI3719" s="24"/>
      <c r="AJ3719" s="24"/>
      <c r="AK3719" s="24"/>
      <c r="AL3719" s="24"/>
      <c r="AM3719" s="24"/>
      <c r="AN3719" s="24"/>
      <c r="AO3719" s="24"/>
      <c r="AP3719" s="24"/>
      <c r="AQ3719" s="24"/>
      <c r="AR3719" s="27" t="s">
        <v>14878</v>
      </c>
      <c r="AS3719" s="89">
        <f t="shared" si="741"/>
        <v>11</v>
      </c>
      <c r="AT3719" s="27" t="s">
        <v>14879</v>
      </c>
    </row>
    <row r="3720" spans="1:46" x14ac:dyDescent="0.5">
      <c r="A3720" s="24" t="s">
        <v>14880</v>
      </c>
      <c r="B3720" s="24"/>
      <c r="C3720" s="24"/>
      <c r="D3720" s="27" t="s">
        <v>14881</v>
      </c>
      <c r="E3720" s="27" t="s">
        <v>14882</v>
      </c>
      <c r="F3720" s="77" t="str">
        <f t="shared" si="743"/>
        <v>JADU CREATIVE LIMITED</v>
      </c>
      <c r="G3720" s="27" t="s">
        <v>14883</v>
      </c>
      <c r="H3720" s="24"/>
      <c r="I3720" s="24"/>
      <c r="J3720" s="27" t="s">
        <v>97</v>
      </c>
      <c r="K3720" s="27" t="s">
        <v>2521</v>
      </c>
      <c r="L3720" s="25">
        <v>45566</v>
      </c>
      <c r="M3720" s="25">
        <v>45747</v>
      </c>
      <c r="N3720" s="81">
        <v>45747</v>
      </c>
      <c r="O3720" s="77" t="str">
        <f t="shared" ca="1" si="740"/>
        <v>Expired</v>
      </c>
      <c r="P3720" s="77" t="str" cm="1">
        <f t="array" aca="1" ref="P3720" ca="1">_xlfn.IFS((N3720-TODAY())&gt;=547,"06 Expires over 18 months",(N3720-TODAY())&gt;=365,"05 Expires in 18 months",(N3720-TODAY())&gt;=183,"04 Expires in 12 months",(N3720-TODAY())&gt;=92,"03 Expires in 6 months",(N3720-TODAY())&gt;=31,"02 Expires in 3 months",(N3720-TODAY())&gt;=0,"01 Expires in 30 days",(N3720-TODAY())&gt;=-31,"01 Expired last 30 days",(N3720-TODAY())&gt;=-92,"02 Expired last 3 months",(N3720-TODAY())&gt;=-183,"03 Expired last 6 months",(N3720-TODAY())&gt;=-365,"04 Expired last 12 months",(N3720-TODAY())&gt;=-547,"05 Expired last 18 months",TRUE,"06 Expired over 18 months")</f>
        <v>05 Expired last 18 months</v>
      </c>
      <c r="Q3720" s="104"/>
      <c r="R3720" s="84">
        <v>0</v>
      </c>
      <c r="S3720" s="77" t="str" cm="1">
        <f t="array" ref="S3720">_xlfn.IFS(R3720&gt;5000000,"Gold",R3720&gt;=500000,"Silver",R3720&gt;30000,"Bronze",TRUE,"Transactional")</f>
        <v>Transactional</v>
      </c>
      <c r="T3720" s="24" t="s">
        <v>54</v>
      </c>
      <c r="U3720" s="101" t="s">
        <v>116</v>
      </c>
      <c r="V3720" s="101" t="s">
        <v>2268</v>
      </c>
      <c r="W3720" s="77" t="str">
        <f t="shared" si="742"/>
        <v>No</v>
      </c>
      <c r="X3720" s="77" t="str">
        <f>IFERROR(_xlfn.XLOOKUP(J3720&amp;"||"&amp;K3720,'Mapping Ref.'!$J$2:$J$538,'Mapping Ref.'!$K$2:$K$538),"")</f>
        <v>Corporate</v>
      </c>
      <c r="Y3720" s="77" t="str" cm="1">
        <f t="array" ref="Y3720">_xlfn.IFS(R3720&gt;2000000,"For Publication",R3720&gt;100000,"PID",R3720&gt;30000,"RFQ",TRUE,"Transactional")</f>
        <v>Transactional</v>
      </c>
      <c r="Z3720" s="24"/>
      <c r="AA3720" s="32"/>
      <c r="AB3720" s="24"/>
      <c r="AC3720" s="25">
        <v>45715</v>
      </c>
      <c r="AD3720" s="24" t="s">
        <v>58</v>
      </c>
      <c r="AE3720" s="24"/>
      <c r="AF3720" s="24"/>
      <c r="AG3720" s="24"/>
      <c r="AH3720" s="24"/>
      <c r="AI3720" s="24"/>
      <c r="AJ3720" s="24"/>
      <c r="AK3720" s="24"/>
      <c r="AL3720" s="24"/>
      <c r="AM3720" s="24"/>
      <c r="AN3720" s="24"/>
      <c r="AO3720" s="24"/>
      <c r="AP3720" s="24"/>
      <c r="AQ3720" s="24"/>
      <c r="AR3720" s="27" t="s">
        <v>14884</v>
      </c>
      <c r="AS3720" s="89">
        <f t="shared" si="741"/>
        <v>5</v>
      </c>
      <c r="AT3720" s="27" t="s">
        <v>14885</v>
      </c>
    </row>
    <row r="3721" spans="1:46" x14ac:dyDescent="0.5">
      <c r="A3721" s="24"/>
      <c r="B3721" s="24" t="s">
        <v>506</v>
      </c>
      <c r="C3721" s="24" t="s">
        <v>11653</v>
      </c>
      <c r="D3721" s="27" t="s">
        <v>14886</v>
      </c>
      <c r="E3721" s="27" t="s">
        <v>14887</v>
      </c>
      <c r="F3721" s="77" t="str">
        <f t="shared" si="743"/>
        <v>Hestia</v>
      </c>
      <c r="G3721" s="27" t="s">
        <v>14888</v>
      </c>
      <c r="H3721" s="24"/>
      <c r="I3721" s="24"/>
      <c r="J3721" s="31" t="s">
        <v>107</v>
      </c>
      <c r="K3721" s="27" t="s">
        <v>12870</v>
      </c>
      <c r="L3721" s="25">
        <v>46150</v>
      </c>
      <c r="M3721" s="25"/>
      <c r="N3721" s="81" t="str">
        <f>IF(ISNUMBER(M3721),IF(ISNUMBER(AB3721),EDATE(M3721,AB3721),M3721),"")</f>
        <v/>
      </c>
      <c r="O3721" s="81" t="str">
        <f ca="1">IF(N3721="","",IF(N3721&lt;TODAY(),"Expired","Live"))</f>
        <v/>
      </c>
      <c r="P3721" s="81" t="str" cm="1">
        <f t="array" aca="1" ref="P3721" ca="1">IF(N3721="","",_xlfn.IFS((N3721-TODAY())&gt;=547,"06 Expires over 18 months",(N3721-TODAY())&gt;=365,"05 Expires in 18 months",(N3721-TODAY())&gt;=183,"04 Expires in 12 months",(N3721-TODAY())&gt;=92,"03 Expires in 6 months",(N3721-TODAY())&gt;=31,"02 Expires in 3 months",(N3721-TODAY())&gt;=0,"01 Expires in 30 days",(N3721-TODAY())&gt;=-31,"01 Expired last 30 days",(N3721-TODAY())&gt;=-92,"02 Expired last 3 months",(N3721-TODAY())&gt;=-183,"03 Expired last 6 months",(N3721-TODAY())&gt;=-365,"04 Expired last 12 months",(N3721-TODAY())&gt;=-547,"05 Expired last 18 months",TRUE,"06 Expired over 18 months"))</f>
        <v/>
      </c>
      <c r="Q3721" s="55"/>
      <c r="R3721" s="88" t="str">
        <f>IF(ISNUMBER(Q3721),MAX(Q3721,Q3721*N(AS3721)/12),"")</f>
        <v/>
      </c>
      <c r="S3721" s="88" t="str" cm="1">
        <f t="array" ref="S3721">IF(ISNUMBER(R3721),_xlfn.IFS(R3721&gt;5000000,"Gold",R3721&gt;=500000,"Silver",R3721&gt;30000,"Bronze",TRUE,"Transactional"),"")</f>
        <v/>
      </c>
      <c r="T3721" s="26"/>
      <c r="U3721" s="101"/>
      <c r="V3721" s="101"/>
      <c r="W3721" s="77" t="str">
        <f>IF(Table1[[#This Row],[Option to Extend (Months)]]=0,"No","Yes")</f>
        <v>No</v>
      </c>
      <c r="X3721" s="77" t="str">
        <f>IF(OR(ISNUMBER(SEARCH("ICT",Table1[[#This Row],[Service Area]]))),"ICT",
IF(OR(Table1[[#This Row],[Directorate]]="GEL",Table1[[#This Row],[Directorate]]="Housing &amp; Environment",ISNUMBER(SEARCH("Property",Table1[[#This Row],[Service Area]]))),"Construction &amp; Estates",
IF(OR(Table1[[#This Row],[Directorate]]="Resources",Table1[[#This Row],[Directorate]]="Strategy &amp; Change",Table1[[#This Row],[Directorate]]="GEL",Table1[[#This Row],[Directorate]]="WLA",,Table1[[#This Row],[Directorate]]="Economy &amp; Sustainability"),"Corporate",
IF(OR(Table1[[#This Row],[Directorate]]="Adults &amp; Public Health",Table1[[#This Row],[Directorate]]="Children"),"Childrens &amp; Adults",""))))</f>
        <v>Construction &amp; Estates</v>
      </c>
      <c r="Y3721" s="77" t="str">
        <f>IF(Table1[[#This Row],[Total Contract Value]]&gt;2000000,"For Publication",IF(Table1[[#This Row],[Total Contract Value]]&gt;100000,"PID",IF(Table1[[#This Row],[Total Contract Value]]&gt;30000,"RFQ","Transactional")))</f>
        <v>For Publication</v>
      </c>
      <c r="Z3721" s="24"/>
      <c r="AA3721" s="32"/>
      <c r="AB3721" s="24"/>
      <c r="AC3721" s="25"/>
      <c r="AD3721" s="24" t="s">
        <v>58</v>
      </c>
      <c r="AE3721" s="24"/>
      <c r="AF3721" s="24"/>
      <c r="AG3721" s="24"/>
      <c r="AH3721" s="24"/>
      <c r="AI3721" s="24"/>
      <c r="AJ3721" s="24"/>
      <c r="AK3721" s="24" t="s">
        <v>86</v>
      </c>
      <c r="AL3721" s="24"/>
      <c r="AM3721" s="24"/>
      <c r="AN3721" s="24"/>
      <c r="AO3721" s="24"/>
      <c r="AP3721" s="24"/>
      <c r="AQ3721" s="24"/>
      <c r="AR3721" s="27"/>
      <c r="AS3721" s="89">
        <f>IFERROR(((DATEDIF(Table1[[#This Row],[Start Date]],Table1[[#This Row],[End Date]],"m"))+Table1[[#This Row],[Option to Extend (Months)]]),0)</f>
        <v>0</v>
      </c>
      <c r="AT3721" s="27"/>
    </row>
  </sheetData>
  <sheetProtection formatColumns="0" formatRows="0" insertRows="0" deleteRows="0" sort="0" autoFilter="0"/>
  <phoneticPr fontId="1" type="noConversion"/>
  <conditionalFormatting sqref="A2:A3666">
    <cfRule type="duplicateValues" dxfId="11" priority="33"/>
  </conditionalFormatting>
  <conditionalFormatting sqref="B2:B3666">
    <cfRule type="expression" dxfId="10" priority="30">
      <formula>$B2="Inactive"</formula>
    </cfRule>
    <cfRule type="expression" dxfId="9" priority="31">
      <formula>$B2="Active"</formula>
    </cfRule>
  </conditionalFormatting>
  <conditionalFormatting sqref="C2:C3721">
    <cfRule type="expression" dxfId="8" priority="29">
      <formula>$C2="Duplicate"</formula>
    </cfRule>
  </conditionalFormatting>
  <conditionalFormatting sqref="C3663:C3666">
    <cfRule type="expression" dxfId="7" priority="8">
      <formula>$B3663="Inactive"</formula>
    </cfRule>
    <cfRule type="expression" dxfId="6" priority="9">
      <formula>$B3663="Active"</formula>
    </cfRule>
  </conditionalFormatting>
  <conditionalFormatting sqref="C2:K151 C152:E152 H152:K152">
    <cfRule type="expression" dxfId="5" priority="28">
      <formula>$C2="Unique"</formula>
    </cfRule>
  </conditionalFormatting>
  <conditionalFormatting sqref="C153:K3567 C3569:E3569">
    <cfRule type="expression" dxfId="4" priority="23">
      <formula>$C153="Unique"</formula>
    </cfRule>
  </conditionalFormatting>
  <conditionalFormatting sqref="D3663:K3666">
    <cfRule type="expression" dxfId="3" priority="1">
      <formula>$C3663="Unique"</formula>
    </cfRule>
  </conditionalFormatting>
  <conditionalFormatting sqref="H3569:K3569">
    <cfRule type="expression" dxfId="2" priority="21">
      <formula>$C3569="Unique"</formula>
    </cfRule>
  </conditionalFormatting>
  <dataValidations count="6">
    <dataValidation type="list" allowBlank="1" showInputMessage="1" showErrorMessage="1" sqref="Z3059:Z3075" xr:uid="{3BC8DF87-42BA-44A4-A113-6468C698B6CA}">
      <formula1>$CX$2:$CX$3</formula1>
    </dataValidation>
    <dataValidation type="list" allowBlank="1" showInputMessage="1" showErrorMessage="1" sqref="AK3059:AK3075" xr:uid="{5BA2A8AC-423F-4537-B380-995F7213DC83}">
      <formula1>$CV$2:$CV$10</formula1>
    </dataValidation>
    <dataValidation type="list" allowBlank="1" showInputMessage="1" showErrorMessage="1" sqref="V3338 V3342:V3343 V3663:V3666 V2:V3208 V3384" xr:uid="{18BF3BE3-6F85-4084-A2C9-1CBF1A411527}">
      <formula1>INDIRECT(U2)</formula1>
    </dataValidation>
    <dataValidation type="decimal" operator="greaterThanOrEqual" allowBlank="1" showInputMessage="1" showErrorMessage="1" sqref="V598:V3416 AC130:AD3416 W3663:Y3664 W130:Z3416 U130:V595 U2016:U3416 U3663:U3664 U598:U2014 Z3665 U3665:Y3666 AC3663:AD3666" xr:uid="{091BAA3B-C05C-4F62-84C3-A7A71158780A}">
      <formula1>0</formula1>
    </dataValidation>
    <dataValidation type="list" allowBlank="1" showInputMessage="1" showErrorMessage="1" sqref="B2:B3665" xr:uid="{53346B7F-3039-4F41-88A8-6EB48F94F778}">
      <formula1>"Active,Inactive"</formula1>
    </dataValidation>
    <dataValidation type="list" allowBlank="1" showInputMessage="1" showErrorMessage="1" sqref="C2:C3666" xr:uid="{D8F452A2-6ADE-4FF7-B1DB-19E53A7ECD04}">
      <formula1>"Duplicate,Unique"</formula1>
    </dataValidation>
  </dataValidations>
  <hyperlinks>
    <hyperlink ref="AR1101" r:id="rId1" xr:uid="{91258C85-F344-4C3F-9979-39DDA46BC90D}"/>
    <hyperlink ref="AR3681" r:id="rId2" xr:uid="{74971E44-9117-419F-8238-55C2364A5E8D}"/>
    <hyperlink ref="AR3696" r:id="rId3" xr:uid="{0E2D5297-5C05-40F2-B15A-06FCD32514C9}"/>
    <hyperlink ref="AR3604" r:id="rId4" xr:uid="{EA8C393D-D682-46F3-81DE-8CF79E560C3D}"/>
    <hyperlink ref="AR3607" r:id="rId5" xr:uid="{9A4DCB3D-B0C3-4F25-88D5-F8B9429139E9}"/>
    <hyperlink ref="AR3605" r:id="rId6" display="mailto:sexualhealth@cityoflondon.gov.uk" xr:uid="{48BF591F-2F80-4D4C-8568-E7823E5F0F2E}"/>
    <hyperlink ref="AR3608" r:id="rId7" display="mailto:sexualhealth@cityoflondon.gov.uk" xr:uid="{C3CD0DB7-73A7-4101-8733-C26957B969D8}"/>
    <hyperlink ref="AR3617" r:id="rId8" xr:uid="{3D688064-DA2C-44DD-BB79-B678311C42AC}"/>
    <hyperlink ref="AR3614" r:id="rId9" xr:uid="{86CD46BE-01C8-4E33-9BDA-F92F02BCBBBC}"/>
    <hyperlink ref="AQ3611" r:id="rId10" display="maria.spanou@nhs.net" xr:uid="{220EE312-5448-4921-92C4-43969AB68870}"/>
    <hyperlink ref="AR3611" r:id="rId11" xr:uid="{BE7A9772-B5CD-4AD1-B989-86C2662188FC}"/>
    <hyperlink ref="AR3618" r:id="rId12" xr:uid="{FE50925F-3367-41F3-BAF3-FD739415A177}"/>
    <hyperlink ref="AR3610" r:id="rId13" xr:uid="{5AA0BF69-573F-453D-9495-E3954BCD96A9}"/>
    <hyperlink ref="AR3621" r:id="rId14" xr:uid="{411E15C8-CCD4-44B6-AF16-5C6F4D5343B1}"/>
    <hyperlink ref="AR3616" r:id="rId15" xr:uid="{FB505F48-1E7F-4ED8-BF1C-8741C0301101}"/>
    <hyperlink ref="AR3615" r:id="rId16" xr:uid="{6E2035E7-91F5-4C5B-91FD-C17CA5ABF722}"/>
    <hyperlink ref="AR3552" r:id="rId17" xr:uid="{14D443C6-0A84-4552-A522-3E912C84FED1}"/>
    <hyperlink ref="AR3556" r:id="rId18" xr:uid="{447D10AE-E980-4756-AAAE-BEEE528B985B}"/>
  </hyperlinks>
  <pageMargins left="0.7" right="0.7" top="0.75" bottom="0.75" header="0.3" footer="0.3"/>
  <pageSetup paperSize="9" orientation="portrait" verticalDpi="0" r:id="rId19"/>
  <legacyDrawing r:id="rId20"/>
  <tableParts count="1">
    <tablePart r:id="rId21"/>
  </tableParts>
  <extLst>
    <ext xmlns:x14="http://schemas.microsoft.com/office/spreadsheetml/2009/9/main" uri="{CCE6A557-97BC-4b89-ADB6-D9C93CAAB3DF}">
      <x14:dataValidations xmlns:xm="http://schemas.microsoft.com/office/excel/2006/main" count="1">
        <x14:dataValidation type="list" allowBlank="1" showInputMessage="1" showErrorMessage="1" xr:uid="{E633811F-8458-4C90-A141-8448C6D09965}">
          <x14:formula1>
            <xm:f>'Category (2)'!$D$1:$U$1</xm:f>
          </x14:formula1>
          <xm:sqref>U3663 U2:U865 U867:U3343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A9DC-2A15-4BFE-B41D-773B5F591F30}">
  <sheetPr>
    <tabColor theme="6" tint="0.39997558519241921"/>
    <pageSetUpPr fitToPage="1"/>
  </sheetPr>
  <dimension ref="A1:DN1229"/>
  <sheetViews>
    <sheetView tabSelected="1" topLeftCell="B1" zoomScale="86" zoomScaleNormal="86" workbookViewId="0">
      <pane ySplit="1" topLeftCell="A108" activePane="bottomLeft" state="frozen"/>
      <selection activeCell="AI3734" sqref="AI3734"/>
      <selection pane="bottomLeft" activeCell="D955" sqref="D955"/>
    </sheetView>
  </sheetViews>
  <sheetFormatPr defaultColWidth="9" defaultRowHeight="15.75" x14ac:dyDescent="0.5"/>
  <cols>
    <col min="1" max="1" width="10.625" customWidth="1"/>
    <col min="2" max="2" width="74.625" customWidth="1"/>
    <col min="3" max="3" width="57.375" style="46" customWidth="1"/>
    <col min="4" max="4" width="43.375" customWidth="1"/>
    <col min="5" max="5" width="18.5" customWidth="1"/>
    <col min="6" max="6" width="30.25" customWidth="1"/>
    <col min="7" max="7" width="14.625" style="122" customWidth="1"/>
    <col min="8" max="8" width="13.875" style="122" customWidth="1"/>
    <col min="9" max="9" width="37.75" style="122" hidden="1" customWidth="1"/>
    <col min="10" max="10" width="15.625" hidden="1" customWidth="1"/>
    <col min="11" max="11" width="24" hidden="1" customWidth="1"/>
    <col min="12" max="12" width="16.5" customWidth="1"/>
    <col min="13" max="13" width="15.375" style="62" customWidth="1"/>
    <col min="14" max="14" width="13" hidden="1" customWidth="1"/>
    <col min="15" max="15" width="19.5" customWidth="1"/>
    <col min="16" max="16" width="15.875" customWidth="1"/>
    <col min="17" max="17" width="13.125" customWidth="1"/>
    <col min="18" max="18" width="23.5" hidden="1" customWidth="1"/>
    <col min="19" max="19" width="31.5" customWidth="1"/>
    <col min="20" max="20" width="27.625" customWidth="1"/>
    <col min="21" max="21" width="28" customWidth="1"/>
    <col min="22" max="22" width="27.5" customWidth="1"/>
    <col min="23" max="23" width="26.625" customWidth="1"/>
    <col min="24" max="24" width="24" customWidth="1"/>
    <col min="25" max="25" width="26" customWidth="1"/>
    <col min="33" max="33" width="30.125" customWidth="1"/>
    <col min="35" max="35" width="12" customWidth="1"/>
    <col min="36" max="36" width="10.625" bestFit="1" customWidth="1"/>
    <col min="37" max="37" width="22.875" style="1" customWidth="1"/>
    <col min="38" max="38" width="31.375" customWidth="1"/>
    <col min="39" max="39" width="16.875" style="4" customWidth="1"/>
    <col min="40" max="40" width="18.875" customWidth="1"/>
    <col min="41" max="41" width="16.125" customWidth="1"/>
    <col min="42" max="43" width="23.75" customWidth="1"/>
    <col min="44" max="44" width="53" customWidth="1"/>
    <col min="45" max="45" width="32.25" customWidth="1"/>
    <col min="46" max="46" width="54.375" customWidth="1"/>
    <col min="49" max="49" width="32.125" customWidth="1"/>
    <col min="51" max="51" width="43.875" customWidth="1"/>
  </cols>
  <sheetData>
    <row r="1" spans="1:18" s="47" customFormat="1" ht="42" customHeight="1" x14ac:dyDescent="0.5">
      <c r="A1" s="92" t="s">
        <v>0</v>
      </c>
      <c r="B1" s="92" t="s">
        <v>3</v>
      </c>
      <c r="C1" s="92" t="s">
        <v>4</v>
      </c>
      <c r="D1" s="92" t="s">
        <v>6</v>
      </c>
      <c r="E1" s="92" t="s">
        <v>9</v>
      </c>
      <c r="F1" s="92" t="s">
        <v>10</v>
      </c>
      <c r="G1" s="119" t="s">
        <v>11</v>
      </c>
      <c r="H1" s="119" t="s">
        <v>12</v>
      </c>
      <c r="I1" s="120" t="s">
        <v>13</v>
      </c>
      <c r="J1" s="94" t="s">
        <v>14</v>
      </c>
      <c r="K1" s="94" t="s">
        <v>15</v>
      </c>
      <c r="L1" s="93" t="s">
        <v>16</v>
      </c>
      <c r="M1" s="129" t="s">
        <v>17</v>
      </c>
      <c r="N1" s="94" t="s">
        <v>23</v>
      </c>
      <c r="O1" s="92" t="s">
        <v>27</v>
      </c>
      <c r="P1" s="92" t="s">
        <v>28</v>
      </c>
      <c r="Q1" s="92" t="s">
        <v>38</v>
      </c>
      <c r="R1" s="94" t="s">
        <v>45</v>
      </c>
    </row>
    <row r="2" spans="1:18" x14ac:dyDescent="0.5">
      <c r="A2" s="24" t="s">
        <v>14844</v>
      </c>
      <c r="B2" s="27" t="s">
        <v>14845</v>
      </c>
      <c r="C2" s="41" t="s">
        <v>14845</v>
      </c>
      <c r="D2" s="135" t="s">
        <v>14845</v>
      </c>
      <c r="E2" s="24" t="s">
        <v>52</v>
      </c>
      <c r="F2" s="27" t="s">
        <v>1281</v>
      </c>
      <c r="G2" s="25">
        <v>45089</v>
      </c>
      <c r="H2" s="25">
        <v>46184</v>
      </c>
      <c r="I2" s="81">
        <f t="shared" ref="I2:I65" si="0">EDATE(H2,P2)</f>
        <v>46184</v>
      </c>
      <c r="J2" s="77" t="str">
        <f t="shared" ref="J2:J46" ca="1" si="1">IF(I2&lt;TODAY(),"Expired","Live")</f>
        <v>Expired</v>
      </c>
      <c r="K2" s="77" t="str" cm="1">
        <f t="array" aca="1" ref="K2" ca="1">_xlfn.IFS((I2-TODAY())&gt;=547,"06 Expires over 18 months",(I2-TODAY())&gt;=365,"05 Expires in 18 months",(I2-TODAY())&gt;=183,"04 Expires in 12 months",(I2-TODAY())&gt;=92,"03 Expires in 6 months",(I2-TODAY())&gt;=31,"02 Expires in 3 months",(I2-TODAY())&gt;=0,"01 Expires in 30 days",(I2-TODAY())&gt;=-31,"01 Expired last 30 days",(I2-TODAY())&gt;=-92,"02 Expired last 3 months",(I2-TODAY())&gt;=-183,"03 Expired last 6 months",(I2-TODAY())&gt;=-365,"04 Expired last 12 months",(I2-TODAY())&gt;=-547,"05 Expired last 18 months",TRUE,"06 Expired over 18 months")</f>
        <v>02 Expired last 3 months</v>
      </c>
      <c r="L2" s="104"/>
      <c r="M2" s="130">
        <v>0</v>
      </c>
      <c r="N2" s="77" t="str">
        <f>IF(N(P2)&gt;0,"Yes","No")</f>
        <v>No</v>
      </c>
      <c r="O2" s="32"/>
      <c r="P2" s="24"/>
      <c r="Q2" s="24"/>
      <c r="R2" s="89">
        <f t="shared" ref="R2:R65" si="2">DATEDIF(G2,I2,"m")</f>
        <v>35</v>
      </c>
    </row>
    <row r="3" spans="1:18" x14ac:dyDescent="0.5">
      <c r="A3" s="24">
        <v>2195</v>
      </c>
      <c r="B3" s="24" t="s">
        <v>7866</v>
      </c>
      <c r="C3" s="24" t="s">
        <v>7867</v>
      </c>
      <c r="D3" s="24" t="s">
        <v>2525</v>
      </c>
      <c r="E3" s="24" t="s">
        <v>321</v>
      </c>
      <c r="F3" s="24" t="s">
        <v>3201</v>
      </c>
      <c r="G3" s="25">
        <v>45090</v>
      </c>
      <c r="H3" s="25">
        <v>45821</v>
      </c>
      <c r="I3" s="81">
        <f t="shared" si="0"/>
        <v>46186</v>
      </c>
      <c r="J3" s="77" t="str">
        <f t="shared" ca="1" si="1"/>
        <v>Expired</v>
      </c>
      <c r="K3" s="77" t="str" cm="1">
        <f t="array" aca="1" ref="K3" ca="1">_xlfn.IFS((I3-TODAY())&gt;=547,"06 Expires over 18 months",(I3-TODAY())&gt;=365,"05 Expires in 18 months",(I3-TODAY())&gt;=183,"04 Expires in 12 months",(I3-TODAY())&gt;=92,"03 Expires in 6 months",(I3-TODAY())&gt;=31,"02 Expires in 3 months",(I3-TODAY())&gt;=0,"01 Expires in 30 days",(I3-TODAY())&gt;=-31,"01 Expired last 30 days",(I3-TODAY())&gt;=-92,"02 Expired last 3 months",(I3-TODAY())&gt;=-183,"03 Expired last 6 months",(I3-TODAY())&gt;=-365,"04 Expired last 12 months",(I3-TODAY())&gt;=-547,"05 Expired last 18 months",TRUE,"06 Expired over 18 months")</f>
        <v>02 Expired last 3 months</v>
      </c>
      <c r="L3" s="65">
        <v>1074771.3</v>
      </c>
      <c r="M3" s="130">
        <f>MAX(L3,L3*N(R3)/12)</f>
        <v>3224313.9000000004</v>
      </c>
      <c r="N3" s="77" t="str">
        <f t="shared" ref="N3:N7" si="3">IF(P3&gt;0,"Yes","No")</f>
        <v>Yes</v>
      </c>
      <c r="O3" s="32">
        <v>12</v>
      </c>
      <c r="P3" s="24">
        <v>12</v>
      </c>
      <c r="Q3" s="24" t="s">
        <v>1333</v>
      </c>
      <c r="R3" s="89">
        <f t="shared" si="2"/>
        <v>36</v>
      </c>
    </row>
    <row r="4" spans="1:18" x14ac:dyDescent="0.5">
      <c r="A4" s="24">
        <v>3357</v>
      </c>
      <c r="B4" s="24" t="s">
        <v>12727</v>
      </c>
      <c r="C4" s="24" t="s">
        <v>12728</v>
      </c>
      <c r="D4" s="24" t="s">
        <v>12727</v>
      </c>
      <c r="E4" s="24" t="s">
        <v>107</v>
      </c>
      <c r="F4" s="27" t="s">
        <v>977</v>
      </c>
      <c r="G4" s="25">
        <v>45915</v>
      </c>
      <c r="H4" s="25">
        <v>46187</v>
      </c>
      <c r="I4" s="81">
        <f t="shared" si="0"/>
        <v>46187</v>
      </c>
      <c r="J4" s="77" t="str">
        <f t="shared" ca="1" si="1"/>
        <v>Expired</v>
      </c>
      <c r="K4" s="77" t="str" cm="1">
        <f t="array" aca="1" ref="K4" ca="1">_xlfn.IFS((I4-TODAY())&gt;=547,"06 Expires over 18 months",(I4-TODAY())&gt;=365,"05 Expires in 18 months",(I4-TODAY())&gt;=183,"04 Expires in 12 months",(I4-TODAY())&gt;=92,"03 Expires in 6 months",(I4-TODAY())&gt;=31,"02 Expires in 3 months",(I4-TODAY())&gt;=0,"01 Expires in 30 days",(I4-TODAY())&gt;=-31,"01 Expired last 30 days",(I4-TODAY())&gt;=-92,"02 Expired last 3 months",(I4-TODAY())&gt;=-183,"03 Expired last 6 months",(I4-TODAY())&gt;=-365,"04 Expired last 12 months",(I4-TODAY())&gt;=-547,"05 Expired last 18 months",TRUE,"06 Expired over 18 months")</f>
        <v>02 Expired last 3 months</v>
      </c>
      <c r="L4" s="65">
        <v>30150</v>
      </c>
      <c r="M4" s="131">
        <f>MAX(L4,L4*N(R4)/12)</f>
        <v>30150</v>
      </c>
      <c r="N4" s="77" t="str">
        <f t="shared" si="3"/>
        <v>No</v>
      </c>
      <c r="O4" s="32">
        <v>9</v>
      </c>
      <c r="P4" s="24">
        <v>0</v>
      </c>
      <c r="Q4" s="24" t="s">
        <v>70</v>
      </c>
      <c r="R4" s="89">
        <f t="shared" si="2"/>
        <v>8</v>
      </c>
    </row>
    <row r="5" spans="1:18" x14ac:dyDescent="0.5">
      <c r="A5" s="24">
        <v>3167</v>
      </c>
      <c r="B5" s="24" t="s">
        <v>9928</v>
      </c>
      <c r="C5" s="24" t="s">
        <v>11929</v>
      </c>
      <c r="D5" s="24" t="s">
        <v>9928</v>
      </c>
      <c r="E5" s="24" t="s">
        <v>107</v>
      </c>
      <c r="F5" s="27" t="s">
        <v>3283</v>
      </c>
      <c r="G5" s="25">
        <v>45824</v>
      </c>
      <c r="H5" s="25">
        <v>46188</v>
      </c>
      <c r="I5" s="81">
        <f t="shared" si="0"/>
        <v>46188</v>
      </c>
      <c r="J5" s="77" t="str">
        <f t="shared" ca="1" si="1"/>
        <v>Expired</v>
      </c>
      <c r="K5" s="77" t="str" cm="1">
        <f t="array" aca="1" ref="K5" ca="1">_xlfn.IFS((I5-TODAY())&gt;=547,"06 Expires over 18 months",(I5-TODAY())&gt;=365,"05 Expires in 18 months",(I5-TODAY())&gt;=183,"04 Expires in 12 months",(I5-TODAY())&gt;=92,"03 Expires in 6 months",(I5-TODAY())&gt;=31,"02 Expires in 3 months",(I5-TODAY())&gt;=0,"01 Expires in 30 days",(I5-TODAY())&gt;=-31,"01 Expired last 30 days",(I5-TODAY())&gt;=-92,"02 Expired last 3 months",(I5-TODAY())&gt;=-183,"03 Expired last 6 months",(I5-TODAY())&gt;=-365,"04 Expired last 12 months",(I5-TODAY())&gt;=-547,"05 Expired last 18 months",TRUE,"06 Expired over 18 months")</f>
        <v>02 Expired last 3 months</v>
      </c>
      <c r="L5" s="65">
        <v>21949.86</v>
      </c>
      <c r="M5" s="130">
        <f>MAX(L5,L5*N(R5)/12)</f>
        <v>21949.86</v>
      </c>
      <c r="N5" s="77" t="str">
        <f t="shared" si="3"/>
        <v>No</v>
      </c>
      <c r="O5" s="32">
        <v>12</v>
      </c>
      <c r="P5" s="24">
        <v>0</v>
      </c>
      <c r="Q5" s="24" t="s">
        <v>123</v>
      </c>
      <c r="R5" s="89">
        <f t="shared" si="2"/>
        <v>11</v>
      </c>
    </row>
    <row r="6" spans="1:18" x14ac:dyDescent="0.5">
      <c r="A6" s="24">
        <v>2593</v>
      </c>
      <c r="B6" s="24" t="s">
        <v>9368</v>
      </c>
      <c r="C6" s="24" t="s">
        <v>9369</v>
      </c>
      <c r="D6" s="24" t="s">
        <v>669</v>
      </c>
      <c r="E6" s="24" t="s">
        <v>107</v>
      </c>
      <c r="F6" s="24" t="s">
        <v>122</v>
      </c>
      <c r="G6" s="25">
        <v>45463</v>
      </c>
      <c r="H6" s="25">
        <v>46193</v>
      </c>
      <c r="I6" s="81">
        <f t="shared" si="0"/>
        <v>46193</v>
      </c>
      <c r="J6" s="77" t="str">
        <f t="shared" ca="1" si="1"/>
        <v>Expired</v>
      </c>
      <c r="K6" s="77" t="str" cm="1">
        <f t="array" aca="1" ref="K6" ca="1">_xlfn.IFS((I6-TODAY())&gt;=547,"06 Expires over 18 months",(I6-TODAY())&gt;=365,"05 Expires in 18 months",(I6-TODAY())&gt;=183,"04 Expires in 12 months",(I6-TODAY())&gt;=92,"03 Expires in 6 months",(I6-TODAY())&gt;=31,"02 Expires in 3 months",(I6-TODAY())&gt;=0,"01 Expires in 30 days",(I6-TODAY())&gt;=-31,"01 Expired last 30 days",(I6-TODAY())&gt;=-92,"02 Expired last 3 months",(I6-TODAY())&gt;=-183,"03 Expired last 6 months",(I6-TODAY())&gt;=-365,"04 Expired last 12 months",(I6-TODAY())&gt;=-547,"05 Expired last 18 months",TRUE,"06 Expired over 18 months")</f>
        <v>02 Expired last 3 months</v>
      </c>
      <c r="L6" s="65">
        <v>388000</v>
      </c>
      <c r="M6" s="130">
        <f>MAX(L6,L6*N(R6)/12)</f>
        <v>776000</v>
      </c>
      <c r="N6" s="77" t="str">
        <f t="shared" si="3"/>
        <v>No</v>
      </c>
      <c r="O6" s="32">
        <v>24</v>
      </c>
      <c r="P6" s="24">
        <v>0</v>
      </c>
      <c r="Q6" s="24" t="s">
        <v>70</v>
      </c>
      <c r="R6" s="89">
        <f t="shared" si="2"/>
        <v>24</v>
      </c>
    </row>
    <row r="7" spans="1:18" x14ac:dyDescent="0.5">
      <c r="A7" s="24">
        <v>2594</v>
      </c>
      <c r="B7" s="24" t="s">
        <v>9371</v>
      </c>
      <c r="C7" s="24" t="s">
        <v>9372</v>
      </c>
      <c r="D7" s="24" t="s">
        <v>669</v>
      </c>
      <c r="E7" s="24" t="s">
        <v>107</v>
      </c>
      <c r="F7" s="24" t="s">
        <v>122</v>
      </c>
      <c r="G7" s="25">
        <v>45463</v>
      </c>
      <c r="H7" s="25">
        <v>46193</v>
      </c>
      <c r="I7" s="81">
        <f t="shared" si="0"/>
        <v>46193</v>
      </c>
      <c r="J7" s="77" t="str">
        <f t="shared" ca="1" si="1"/>
        <v>Expired</v>
      </c>
      <c r="K7" s="77" t="str" cm="1">
        <f t="array" aca="1" ref="K7" ca="1">_xlfn.IFS((I7-TODAY())&gt;=547,"06 Expires over 18 months",(I7-TODAY())&gt;=365,"05 Expires in 18 months",(I7-TODAY())&gt;=183,"04 Expires in 12 months",(I7-TODAY())&gt;=92,"03 Expires in 6 months",(I7-TODAY())&gt;=31,"02 Expires in 3 months",(I7-TODAY())&gt;=0,"01 Expires in 30 days",(I7-TODAY())&gt;=-31,"01 Expired last 30 days",(I7-TODAY())&gt;=-92,"02 Expired last 3 months",(I7-TODAY())&gt;=-183,"03 Expired last 6 months",(I7-TODAY())&gt;=-365,"04 Expired last 12 months",(I7-TODAY())&gt;=-547,"05 Expired last 18 months",TRUE,"06 Expired over 18 months")</f>
        <v>02 Expired last 3 months</v>
      </c>
      <c r="L7" s="65">
        <v>388000</v>
      </c>
      <c r="M7" s="130">
        <f>MAX(L7,L7*N(R7)/12)</f>
        <v>776000</v>
      </c>
      <c r="N7" s="77" t="str">
        <f t="shared" si="3"/>
        <v>No</v>
      </c>
      <c r="O7" s="32">
        <v>24</v>
      </c>
      <c r="P7" s="24">
        <v>0</v>
      </c>
      <c r="Q7" s="24" t="s">
        <v>70</v>
      </c>
      <c r="R7" s="89">
        <f t="shared" si="2"/>
        <v>24</v>
      </c>
    </row>
    <row r="8" spans="1:18" x14ac:dyDescent="0.5">
      <c r="A8" s="24" t="s">
        <v>14312</v>
      </c>
      <c r="B8" s="27" t="s">
        <v>14313</v>
      </c>
      <c r="C8" s="27" t="s">
        <v>14314</v>
      </c>
      <c r="D8" s="27" t="s">
        <v>7371</v>
      </c>
      <c r="E8" s="24" t="s">
        <v>52</v>
      </c>
      <c r="F8" s="27" t="s">
        <v>1281</v>
      </c>
      <c r="G8" s="25">
        <v>45098</v>
      </c>
      <c r="H8" s="25">
        <v>46193</v>
      </c>
      <c r="I8" s="81">
        <f t="shared" si="0"/>
        <v>46193</v>
      </c>
      <c r="J8" s="77" t="str">
        <f t="shared" ca="1" si="1"/>
        <v>Expired</v>
      </c>
      <c r="K8" s="77" t="str" cm="1">
        <f t="array" aca="1" ref="K8" ca="1">_xlfn.IFS((I8-TODAY())&gt;=547,"06 Expires over 18 months",(I8-TODAY())&gt;=365,"05 Expires in 18 months",(I8-TODAY())&gt;=183,"04 Expires in 12 months",(I8-TODAY())&gt;=92,"03 Expires in 6 months",(I8-TODAY())&gt;=31,"02 Expires in 3 months",(I8-TODAY())&gt;=0,"01 Expires in 30 days",(I8-TODAY())&gt;=-31,"01 Expired last 30 days",(I8-TODAY())&gt;=-92,"02 Expired last 3 months",(I8-TODAY())&gt;=-183,"03 Expired last 6 months",(I8-TODAY())&gt;=-365,"04 Expired last 12 months",(I8-TODAY())&gt;=-547,"05 Expired last 18 months",TRUE,"06 Expired over 18 months")</f>
        <v>02 Expired last 3 months</v>
      </c>
      <c r="L8" s="104"/>
      <c r="M8" s="130">
        <v>0</v>
      </c>
      <c r="N8" s="77" t="str">
        <f>IF(N(P8)&gt;0,"Yes","No")</f>
        <v>No</v>
      </c>
      <c r="O8" s="32"/>
      <c r="P8" s="24"/>
      <c r="Q8" s="24"/>
      <c r="R8" s="89">
        <f t="shared" si="2"/>
        <v>35</v>
      </c>
    </row>
    <row r="9" spans="1:18" x14ac:dyDescent="0.5">
      <c r="A9" s="24">
        <v>3266</v>
      </c>
      <c r="B9" s="24" t="s">
        <v>12385</v>
      </c>
      <c r="C9" s="24" t="s">
        <v>12386</v>
      </c>
      <c r="D9" s="24" t="s">
        <v>12387</v>
      </c>
      <c r="E9" s="24" t="s">
        <v>321</v>
      </c>
      <c r="F9" s="27" t="s">
        <v>12388</v>
      </c>
      <c r="G9" s="25">
        <v>45870</v>
      </c>
      <c r="H9" s="25">
        <v>46075</v>
      </c>
      <c r="I9" s="81">
        <f t="shared" si="0"/>
        <v>46195</v>
      </c>
      <c r="J9" s="77" t="str">
        <f t="shared" ca="1" si="1"/>
        <v>Expired</v>
      </c>
      <c r="K9" s="77" t="str" cm="1">
        <f t="array" aca="1" ref="K9" ca="1">_xlfn.IFS((I9-TODAY())&gt;=547,"06 Expires over 18 months",(I9-TODAY())&gt;=365,"05 Expires in 18 months",(I9-TODAY())&gt;=183,"04 Expires in 12 months",(I9-TODAY())&gt;=92,"03 Expires in 6 months",(I9-TODAY())&gt;=31,"02 Expires in 3 months",(I9-TODAY())&gt;=0,"01 Expires in 30 days",(I9-TODAY())&gt;=-31,"01 Expired last 30 days",(I9-TODAY())&gt;=-92,"02 Expired last 3 months",(I9-TODAY())&gt;=-183,"03 Expired last 6 months",(I9-TODAY())&gt;=-365,"04 Expired last 12 months",(I9-TODAY())&gt;=-547,"05 Expired last 18 months",TRUE,"06 Expired over 18 months")</f>
        <v>02 Expired last 3 months</v>
      </c>
      <c r="L9" s="65">
        <v>29650</v>
      </c>
      <c r="M9" s="131">
        <f t="shared" ref="M9:M21" si="4">MAX(L9,L9*N(R9)/12)</f>
        <v>29650</v>
      </c>
      <c r="N9" s="77" t="str">
        <f t="shared" ref="N9:N31" si="5">IF(P9&gt;0,"Yes","No")</f>
        <v>Yes</v>
      </c>
      <c r="O9" s="32">
        <v>8</v>
      </c>
      <c r="P9" s="24">
        <v>4</v>
      </c>
      <c r="Q9" s="24" t="s">
        <v>70</v>
      </c>
      <c r="R9" s="89">
        <f t="shared" si="2"/>
        <v>10</v>
      </c>
    </row>
    <row r="10" spans="1:18" x14ac:dyDescent="0.5">
      <c r="A10" s="24">
        <v>3282</v>
      </c>
      <c r="B10" s="24" t="s">
        <v>12454</v>
      </c>
      <c r="C10" s="24" t="s">
        <v>12455</v>
      </c>
      <c r="D10" s="24" t="s">
        <v>12456</v>
      </c>
      <c r="E10" s="24" t="s">
        <v>321</v>
      </c>
      <c r="F10" s="27" t="s">
        <v>12388</v>
      </c>
      <c r="G10" s="25">
        <v>45870</v>
      </c>
      <c r="H10" s="25">
        <v>46075</v>
      </c>
      <c r="I10" s="81">
        <f t="shared" si="0"/>
        <v>46195</v>
      </c>
      <c r="J10" s="77" t="str">
        <f t="shared" ca="1" si="1"/>
        <v>Expired</v>
      </c>
      <c r="K10" s="77" t="str" cm="1">
        <f t="array" aca="1" ref="K10" ca="1">_xlfn.IFS((I10-TODAY())&gt;=547,"06 Expires over 18 months",(I10-TODAY())&gt;=365,"05 Expires in 18 months",(I10-TODAY())&gt;=183,"04 Expires in 12 months",(I10-TODAY())&gt;=92,"03 Expires in 6 months",(I10-TODAY())&gt;=31,"02 Expires in 3 months",(I10-TODAY())&gt;=0,"01 Expires in 30 days",(I10-TODAY())&gt;=-31,"01 Expired last 30 days",(I10-TODAY())&gt;=-92,"02 Expired last 3 months",(I10-TODAY())&gt;=-183,"03 Expired last 6 months",(I10-TODAY())&gt;=-365,"04 Expired last 12 months",(I10-TODAY())&gt;=-547,"05 Expired last 18 months",TRUE,"06 Expired over 18 months")</f>
        <v>02 Expired last 3 months</v>
      </c>
      <c r="L10" s="65">
        <v>29650</v>
      </c>
      <c r="M10" s="131">
        <f t="shared" si="4"/>
        <v>29650</v>
      </c>
      <c r="N10" s="77" t="str">
        <f t="shared" si="5"/>
        <v>Yes</v>
      </c>
      <c r="O10" s="32">
        <v>8</v>
      </c>
      <c r="P10" s="24">
        <v>4</v>
      </c>
      <c r="Q10" s="24" t="s">
        <v>70</v>
      </c>
      <c r="R10" s="89">
        <f t="shared" si="2"/>
        <v>10</v>
      </c>
    </row>
    <row r="11" spans="1:18" x14ac:dyDescent="0.5">
      <c r="A11" s="24">
        <v>3267</v>
      </c>
      <c r="B11" s="24" t="s">
        <v>12391</v>
      </c>
      <c r="C11" s="24" t="s">
        <v>12392</v>
      </c>
      <c r="D11" s="24" t="s">
        <v>12393</v>
      </c>
      <c r="E11" s="24" t="s">
        <v>321</v>
      </c>
      <c r="F11" s="27" t="s">
        <v>337</v>
      </c>
      <c r="G11" s="25">
        <v>45870</v>
      </c>
      <c r="H11" s="25">
        <v>46080</v>
      </c>
      <c r="I11" s="81">
        <f t="shared" si="0"/>
        <v>46200</v>
      </c>
      <c r="J11" s="77" t="str">
        <f t="shared" ca="1" si="1"/>
        <v>Expired</v>
      </c>
      <c r="K11" s="77" t="str" cm="1">
        <f t="array" aca="1" ref="K11" ca="1">_xlfn.IFS((I11-TODAY())&gt;=547,"06 Expires over 18 months",(I11-TODAY())&gt;=365,"05 Expires in 18 months",(I11-TODAY())&gt;=183,"04 Expires in 12 months",(I11-TODAY())&gt;=92,"03 Expires in 6 months",(I11-TODAY())&gt;=31,"02 Expires in 3 months",(I11-TODAY())&gt;=0,"01 Expires in 30 days",(I11-TODAY())&gt;=-31,"01 Expired last 30 days",(I11-TODAY())&gt;=-92,"02 Expired last 3 months",(I11-TODAY())&gt;=-183,"03 Expired last 6 months",(I11-TODAY())&gt;=-365,"04 Expired last 12 months",(I11-TODAY())&gt;=-547,"05 Expired last 18 months",TRUE,"06 Expired over 18 months")</f>
        <v>02 Expired last 3 months</v>
      </c>
      <c r="L11" s="65">
        <v>24960</v>
      </c>
      <c r="M11" s="131">
        <f t="shared" si="4"/>
        <v>24960</v>
      </c>
      <c r="N11" s="77" t="str">
        <f t="shared" si="5"/>
        <v>Yes</v>
      </c>
      <c r="O11" s="32">
        <v>7</v>
      </c>
      <c r="P11" s="24">
        <v>4</v>
      </c>
      <c r="Q11" s="24" t="s">
        <v>70</v>
      </c>
      <c r="R11" s="89">
        <f t="shared" si="2"/>
        <v>10</v>
      </c>
    </row>
    <row r="12" spans="1:18" x14ac:dyDescent="0.5">
      <c r="A12" s="24">
        <v>1243</v>
      </c>
      <c r="B12" s="24" t="s">
        <v>4614</v>
      </c>
      <c r="C12" s="24" t="s">
        <v>4615</v>
      </c>
      <c r="D12" s="24" t="s">
        <v>4616</v>
      </c>
      <c r="E12" s="24" t="s">
        <v>107</v>
      </c>
      <c r="F12" s="24" t="s">
        <v>1638</v>
      </c>
      <c r="G12" s="25">
        <v>44368</v>
      </c>
      <c r="H12" s="25">
        <v>44926</v>
      </c>
      <c r="I12" s="81">
        <f t="shared" si="0"/>
        <v>46203</v>
      </c>
      <c r="J12" s="77" t="str">
        <f t="shared" ca="1" si="1"/>
        <v>Expired</v>
      </c>
      <c r="K12" s="77" t="str" cm="1">
        <f t="array" aca="1" ref="K12" ca="1">_xlfn.IFS((I12-TODAY())&gt;=547,"06 Expires over 18 months",(I12-TODAY())&gt;=365,"05 Expires in 18 months",(I12-TODAY())&gt;=183,"04 Expires in 12 months",(I12-TODAY())&gt;=92,"03 Expires in 6 months",(I12-TODAY())&gt;=31,"02 Expires in 3 months",(I12-TODAY())&gt;=0,"01 Expires in 30 days",(I12-TODAY())&gt;=-31,"01 Expired last 30 days",(I12-TODAY())&gt;=-92,"02 Expired last 3 months",(I12-TODAY())&gt;=-183,"03 Expired last 6 months",(I12-TODAY())&gt;=-365,"04 Expired last 12 months",(I12-TODAY())&gt;=-547,"05 Expired last 18 months",TRUE,"06 Expired over 18 months")</f>
        <v>02 Expired last 3 months</v>
      </c>
      <c r="L12" s="65">
        <v>5050000</v>
      </c>
      <c r="M12" s="130">
        <f t="shared" si="4"/>
        <v>25250000</v>
      </c>
      <c r="N12" s="77" t="str">
        <f t="shared" si="5"/>
        <v>Yes</v>
      </c>
      <c r="O12" s="32">
        <v>18</v>
      </c>
      <c r="P12" s="24">
        <v>42</v>
      </c>
      <c r="Q12" s="24"/>
      <c r="R12" s="89">
        <f t="shared" si="2"/>
        <v>60</v>
      </c>
    </row>
    <row r="13" spans="1:18" x14ac:dyDescent="0.5">
      <c r="A13" s="24">
        <v>2351</v>
      </c>
      <c r="B13" s="24" t="s">
        <v>8363</v>
      </c>
      <c r="C13" s="24" t="s">
        <v>8364</v>
      </c>
      <c r="D13" s="24" t="s">
        <v>731</v>
      </c>
      <c r="E13" s="24" t="s">
        <v>66</v>
      </c>
      <c r="F13" s="27" t="s">
        <v>67</v>
      </c>
      <c r="G13" s="25">
        <v>45383</v>
      </c>
      <c r="H13" s="25">
        <v>45838</v>
      </c>
      <c r="I13" s="81">
        <f t="shared" si="0"/>
        <v>46203</v>
      </c>
      <c r="J13" s="77" t="str">
        <f t="shared" ca="1" si="1"/>
        <v>Expired</v>
      </c>
      <c r="K13" s="77" t="str" cm="1">
        <f t="array" aca="1" ref="K13" ca="1">_xlfn.IFS((I13-TODAY())&gt;=547,"06 Expires over 18 months",(I13-TODAY())&gt;=365,"05 Expires in 18 months",(I13-TODAY())&gt;=183,"04 Expires in 12 months",(I13-TODAY())&gt;=92,"03 Expires in 6 months",(I13-TODAY())&gt;=31,"02 Expires in 3 months",(I13-TODAY())&gt;=0,"01 Expires in 30 days",(I13-TODAY())&gt;=-31,"01 Expired last 30 days",(I13-TODAY())&gt;=-92,"02 Expired last 3 months",(I13-TODAY())&gt;=-183,"03 Expired last 6 months",(I13-TODAY())&gt;=-365,"04 Expired last 12 months",(I13-TODAY())&gt;=-547,"05 Expired last 18 months",TRUE,"06 Expired over 18 months")</f>
        <v>02 Expired last 3 months</v>
      </c>
      <c r="L13" s="65">
        <v>493000</v>
      </c>
      <c r="M13" s="130">
        <f t="shared" si="4"/>
        <v>1068166.6666666667</v>
      </c>
      <c r="N13" s="77" t="str">
        <f t="shared" si="5"/>
        <v>Yes</v>
      </c>
      <c r="O13" s="32">
        <v>14</v>
      </c>
      <c r="P13" s="24">
        <v>12</v>
      </c>
      <c r="Q13" s="24" t="s">
        <v>1333</v>
      </c>
      <c r="R13" s="89">
        <f t="shared" si="2"/>
        <v>26</v>
      </c>
    </row>
    <row r="14" spans="1:18" x14ac:dyDescent="0.5">
      <c r="A14" s="24">
        <v>3479</v>
      </c>
      <c r="B14" s="101" t="s">
        <v>13244</v>
      </c>
      <c r="C14" s="24" t="s">
        <v>13245</v>
      </c>
      <c r="D14" s="101" t="s">
        <v>8494</v>
      </c>
      <c r="E14" s="101" t="s">
        <v>107</v>
      </c>
      <c r="F14" s="101" t="s">
        <v>122</v>
      </c>
      <c r="G14" s="25">
        <v>45992</v>
      </c>
      <c r="H14" s="25">
        <v>46203</v>
      </c>
      <c r="I14" s="81">
        <f t="shared" si="0"/>
        <v>46203</v>
      </c>
      <c r="J14" s="77" t="str">
        <f t="shared" ca="1" si="1"/>
        <v>Expired</v>
      </c>
      <c r="K14" s="77" t="str" cm="1">
        <f t="array" aca="1" ref="K14" ca="1">_xlfn.IFS((I14-TODAY())&gt;=547,"06 Expires over 18 months",(I14-TODAY())&gt;=365,"05 Expires in 18 months",(I14-TODAY())&gt;=183,"04 Expires in 12 months",(I14-TODAY())&gt;=92,"03 Expires in 6 months",(I14-TODAY())&gt;=31,"02 Expires in 3 months",(I14-TODAY())&gt;=0,"01 Expires in 30 days",(I14-TODAY())&gt;=-31,"01 Expired last 30 days",(I14-TODAY())&gt;=-92,"02 Expired last 3 months",(I14-TODAY())&gt;=-183,"03 Expired last 6 months",(I14-TODAY())&gt;=-365,"04 Expired last 12 months",(I14-TODAY())&gt;=-547,"05 Expired last 18 months",TRUE,"06 Expired over 18 months")</f>
        <v>02 Expired last 3 months</v>
      </c>
      <c r="L14" s="65">
        <v>98000</v>
      </c>
      <c r="M14" s="131">
        <f t="shared" si="4"/>
        <v>98000</v>
      </c>
      <c r="N14" s="77" t="str">
        <f t="shared" si="5"/>
        <v>No</v>
      </c>
      <c r="O14" s="101">
        <v>7</v>
      </c>
      <c r="P14" s="101">
        <v>0</v>
      </c>
      <c r="Q14" s="101" t="s">
        <v>123</v>
      </c>
      <c r="R14" s="89">
        <f t="shared" si="2"/>
        <v>6</v>
      </c>
    </row>
    <row r="15" spans="1:18" x14ac:dyDescent="0.5">
      <c r="A15" s="24">
        <v>3518</v>
      </c>
      <c r="B15" s="24" t="s">
        <v>13396</v>
      </c>
      <c r="C15" s="24" t="s">
        <v>16825</v>
      </c>
      <c r="D15" s="24" t="s">
        <v>13396</v>
      </c>
      <c r="E15" s="24" t="s">
        <v>107</v>
      </c>
      <c r="F15" s="27" t="s">
        <v>4641</v>
      </c>
      <c r="G15" s="25">
        <v>45813</v>
      </c>
      <c r="H15" s="25">
        <v>46203</v>
      </c>
      <c r="I15" s="81">
        <f t="shared" si="0"/>
        <v>46203</v>
      </c>
      <c r="J15" s="77" t="str">
        <f t="shared" ca="1" si="1"/>
        <v>Expired</v>
      </c>
      <c r="K15" s="77" t="str" cm="1">
        <f t="array" aca="1" ref="K15" ca="1">_xlfn.IFS((I15-TODAY())&gt;=547,"06 Expires over 18 months",(I15-TODAY())&gt;=365,"05 Expires in 18 months",(I15-TODAY())&gt;=183,"04 Expires in 12 months",(I15-TODAY())&gt;=92,"03 Expires in 6 months",(I15-TODAY())&gt;=31,"02 Expires in 3 months",(I15-TODAY())&gt;=0,"01 Expires in 30 days",(I15-TODAY())&gt;=-31,"01 Expired last 30 days",(I15-TODAY())&gt;=-92,"02 Expired last 3 months",(I15-TODAY())&gt;=-183,"03 Expired last 6 months",(I15-TODAY())&gt;=-365,"04 Expired last 12 months",(I15-TODAY())&gt;=-547,"05 Expired last 18 months",TRUE,"06 Expired over 18 months")</f>
        <v>02 Expired last 3 months</v>
      </c>
      <c r="L15" s="65">
        <v>11220</v>
      </c>
      <c r="M15" s="131">
        <f t="shared" si="4"/>
        <v>11220</v>
      </c>
      <c r="N15" s="77" t="str">
        <f t="shared" si="5"/>
        <v>No</v>
      </c>
      <c r="O15" s="32">
        <v>12</v>
      </c>
      <c r="P15" s="24">
        <v>0</v>
      </c>
      <c r="Q15" s="24" t="s">
        <v>70</v>
      </c>
      <c r="R15" s="89">
        <f t="shared" si="2"/>
        <v>12</v>
      </c>
    </row>
    <row r="16" spans="1:18" x14ac:dyDescent="0.5">
      <c r="A16" s="24">
        <v>2172</v>
      </c>
      <c r="B16" s="24" t="s">
        <v>7782</v>
      </c>
      <c r="C16" s="24" t="s">
        <v>7783</v>
      </c>
      <c r="D16" s="24" t="s">
        <v>7782</v>
      </c>
      <c r="E16" s="24" t="s">
        <v>52</v>
      </c>
      <c r="F16" s="27" t="s">
        <v>237</v>
      </c>
      <c r="G16" s="25">
        <v>45108</v>
      </c>
      <c r="H16" s="25">
        <v>46204</v>
      </c>
      <c r="I16" s="81">
        <f t="shared" si="0"/>
        <v>46204</v>
      </c>
      <c r="J16" s="77" t="str">
        <f t="shared" ca="1" si="1"/>
        <v>Expired</v>
      </c>
      <c r="K16" s="77" t="str" cm="1">
        <f t="array" aca="1" ref="K16" ca="1">_xlfn.IFS((I16-TODAY())&gt;=547,"06 Expires over 18 months",(I16-TODAY())&gt;=365,"05 Expires in 18 months",(I16-TODAY())&gt;=183,"04 Expires in 12 months",(I16-TODAY())&gt;=92,"03 Expires in 6 months",(I16-TODAY())&gt;=31,"02 Expires in 3 months",(I16-TODAY())&gt;=0,"01 Expires in 30 days",(I16-TODAY())&gt;=-31,"01 Expired last 30 days",(I16-TODAY())&gt;=-92,"02 Expired last 3 months",(I16-TODAY())&gt;=-183,"03 Expired last 6 months",(I16-TODAY())&gt;=-365,"04 Expired last 12 months",(I16-TODAY())&gt;=-547,"05 Expired last 18 months",TRUE,"06 Expired over 18 months")</f>
        <v>02 Expired last 3 months</v>
      </c>
      <c r="L16" s="65">
        <v>15000</v>
      </c>
      <c r="M16" s="130">
        <f t="shared" si="4"/>
        <v>45000</v>
      </c>
      <c r="N16" s="77" t="str">
        <f t="shared" si="5"/>
        <v>No</v>
      </c>
      <c r="O16" s="32">
        <v>36</v>
      </c>
      <c r="P16" s="24">
        <v>0</v>
      </c>
      <c r="Q16" s="24" t="s">
        <v>1333</v>
      </c>
      <c r="R16" s="89">
        <f t="shared" si="2"/>
        <v>36</v>
      </c>
    </row>
    <row r="17" spans="1:18" x14ac:dyDescent="0.5">
      <c r="A17" s="24">
        <v>3654</v>
      </c>
      <c r="B17" s="111" t="s">
        <v>13897</v>
      </c>
      <c r="C17" s="27" t="s">
        <v>13898</v>
      </c>
      <c r="D17" s="111" t="s">
        <v>12600</v>
      </c>
      <c r="E17" s="111" t="s">
        <v>321</v>
      </c>
      <c r="F17" s="111" t="s">
        <v>8802</v>
      </c>
      <c r="G17" s="121">
        <v>46023</v>
      </c>
      <c r="H17" s="121">
        <v>46204</v>
      </c>
      <c r="I17" s="81">
        <f t="shared" si="0"/>
        <v>46204</v>
      </c>
      <c r="J17" s="81" t="str">
        <f t="shared" ca="1" si="1"/>
        <v>Expired</v>
      </c>
      <c r="K17" s="81" t="str" cm="1">
        <f t="array" aca="1" ref="K17" ca="1">_xlfn.IFS((I17-TODAY())&gt;=547,"06 Expires over 18 months",(I17-TODAY())&gt;=365,"05 Expires in 18 months",(I17-TODAY())&gt;=183,"04 Expires in 12 months",(I17-TODAY())&gt;=92,"03 Expires in 6 months",(I17-TODAY())&gt;=31,"02 Expires in 3 months",(I17-TODAY())&gt;=0,"01 Expires in 30 days",(I17-TODAY())&gt;=-31,"01 Expired last 30 days",(I17-TODAY())&gt;=-92,"02 Expired last 3 months",(I17-TODAY())&gt;=-183,"03 Expired last 6 months",(I17-TODAY())&gt;=-365,"04 Expired last 12 months",(I17-TODAY())&gt;=-547,"05 Expired last 18 months",TRUE,"06 Expired over 18 months")</f>
        <v>02 Expired last 3 months</v>
      </c>
      <c r="L17" s="65">
        <v>5900</v>
      </c>
      <c r="M17" s="130">
        <f t="shared" si="4"/>
        <v>5900</v>
      </c>
      <c r="N17" s="77" t="str">
        <f t="shared" si="5"/>
        <v>No</v>
      </c>
      <c r="O17" s="32">
        <v>6</v>
      </c>
      <c r="P17" s="24">
        <v>0</v>
      </c>
      <c r="Q17" s="24" t="s">
        <v>70</v>
      </c>
      <c r="R17" s="89">
        <f t="shared" si="2"/>
        <v>6</v>
      </c>
    </row>
    <row r="18" spans="1:18" x14ac:dyDescent="0.5">
      <c r="A18" s="24">
        <v>3677</v>
      </c>
      <c r="B18" s="111" t="s">
        <v>13992</v>
      </c>
      <c r="C18" s="111" t="s">
        <v>13993</v>
      </c>
      <c r="D18" s="111" t="s">
        <v>8494</v>
      </c>
      <c r="E18" s="111" t="s">
        <v>107</v>
      </c>
      <c r="F18" s="111" t="s">
        <v>13994</v>
      </c>
      <c r="G18" s="121">
        <v>46125</v>
      </c>
      <c r="H18" s="121">
        <v>46205</v>
      </c>
      <c r="I18" s="81">
        <f t="shared" si="0"/>
        <v>46205</v>
      </c>
      <c r="J18" s="81" t="str">
        <f t="shared" ca="1" si="1"/>
        <v>Expired</v>
      </c>
      <c r="K18" s="81" t="str" cm="1">
        <f t="array" aca="1" ref="K18" ca="1">_xlfn.IFS((I18-TODAY())&gt;=547,"06 Expires over 18 months",(I18-TODAY())&gt;=365,"05 Expires in 18 months",(I18-TODAY())&gt;=183,"04 Expires in 12 months",(I18-TODAY())&gt;=92,"03 Expires in 6 months",(I18-TODAY())&gt;=31,"02 Expires in 3 months",(I18-TODAY())&gt;=0,"01 Expires in 30 days",(I18-TODAY())&gt;=-31,"01 Expired last 30 days",(I18-TODAY())&gt;=-92,"02 Expired last 3 months",(I18-TODAY())&gt;=-183,"03 Expired last 6 months",(I18-TODAY())&gt;=-365,"04 Expired last 12 months",(I18-TODAY())&gt;=-547,"05 Expired last 18 months",TRUE,"06 Expired over 18 months")</f>
        <v>02 Expired last 3 months</v>
      </c>
      <c r="L18" s="123">
        <v>246181.1</v>
      </c>
      <c r="M18" s="131">
        <f t="shared" si="4"/>
        <v>246181.1</v>
      </c>
      <c r="N18" s="77" t="str">
        <f t="shared" si="5"/>
        <v>No</v>
      </c>
      <c r="O18" s="111">
        <v>3</v>
      </c>
      <c r="P18" s="111">
        <v>0</v>
      </c>
      <c r="Q18" s="111" t="s">
        <v>123</v>
      </c>
      <c r="R18" s="89">
        <f t="shared" si="2"/>
        <v>2</v>
      </c>
    </row>
    <row r="19" spans="1:18" x14ac:dyDescent="0.5">
      <c r="A19" s="24">
        <v>447</v>
      </c>
      <c r="B19" s="24" t="s">
        <v>1705</v>
      </c>
      <c r="C19" s="24" t="s">
        <v>1706</v>
      </c>
      <c r="D19" s="24" t="s">
        <v>1705</v>
      </c>
      <c r="E19" s="24" t="s">
        <v>52</v>
      </c>
      <c r="F19" s="24" t="s">
        <v>1281</v>
      </c>
      <c r="G19" s="25">
        <v>43626</v>
      </c>
      <c r="H19" s="25">
        <v>45845</v>
      </c>
      <c r="I19" s="81">
        <f t="shared" si="0"/>
        <v>46210</v>
      </c>
      <c r="J19" s="77" t="str">
        <f t="shared" ca="1" si="1"/>
        <v>Expired</v>
      </c>
      <c r="K19" s="77" t="str" cm="1">
        <f t="array" aca="1" ref="K19" ca="1">_xlfn.IFS((I19-TODAY())&gt;=547,"06 Expires over 18 months",(I19-TODAY())&gt;=365,"05 Expires in 18 months",(I19-TODAY())&gt;=183,"04 Expires in 12 months",(I19-TODAY())&gt;=92,"03 Expires in 6 months",(I19-TODAY())&gt;=31,"02 Expires in 3 months",(I19-TODAY())&gt;=0,"01 Expires in 30 days",(I19-TODAY())&gt;=-31,"01 Expired last 30 days",(I19-TODAY())&gt;=-92,"02 Expired last 3 months",(I19-TODAY())&gt;=-183,"03 Expired last 6 months",(I19-TODAY())&gt;=-365,"04 Expired last 12 months",(I19-TODAY())&gt;=-547,"05 Expired last 18 months",TRUE,"06 Expired over 18 months")</f>
        <v>02 Expired last 3 months</v>
      </c>
      <c r="L19" s="65">
        <v>4008</v>
      </c>
      <c r="M19" s="130">
        <f t="shared" si="4"/>
        <v>28056</v>
      </c>
      <c r="N19" s="77" t="str">
        <f t="shared" si="5"/>
        <v>Yes</v>
      </c>
      <c r="O19" s="32">
        <v>24</v>
      </c>
      <c r="P19" s="24">
        <v>12</v>
      </c>
      <c r="Q19" s="24"/>
      <c r="R19" s="89">
        <f t="shared" si="2"/>
        <v>84</v>
      </c>
    </row>
    <row r="20" spans="1:18" x14ac:dyDescent="0.5">
      <c r="A20" s="24">
        <v>3620</v>
      </c>
      <c r="B20" s="111" t="s">
        <v>13769</v>
      </c>
      <c r="C20" s="27" t="s">
        <v>13770</v>
      </c>
      <c r="D20" s="111" t="s">
        <v>13771</v>
      </c>
      <c r="E20" s="111" t="s">
        <v>107</v>
      </c>
      <c r="F20" s="111" t="s">
        <v>1030</v>
      </c>
      <c r="G20" s="121">
        <v>46079</v>
      </c>
      <c r="H20" s="121">
        <v>46213</v>
      </c>
      <c r="I20" s="81">
        <f t="shared" si="0"/>
        <v>46213</v>
      </c>
      <c r="J20" s="81" t="str">
        <f t="shared" ca="1" si="1"/>
        <v>Expired</v>
      </c>
      <c r="K20" s="81" t="str" cm="1">
        <f t="array" aca="1" ref="K20" ca="1">_xlfn.IFS((I20-TODAY())&gt;=547,"06 Expires over 18 months",(I20-TODAY())&gt;=365,"05 Expires in 18 months",(I20-TODAY())&gt;=183,"04 Expires in 12 months",(I20-TODAY())&gt;=92,"03 Expires in 6 months",(I20-TODAY())&gt;=31,"02 Expires in 3 months",(I20-TODAY())&gt;=0,"01 Expires in 30 days",(I20-TODAY())&gt;=-31,"01 Expired last 30 days",(I20-TODAY())&gt;=-92,"02 Expired last 3 months",(I20-TODAY())&gt;=-183,"03 Expired last 6 months",(I20-TODAY())&gt;=-365,"04 Expired last 12 months",(I20-TODAY())&gt;=-547,"05 Expired last 18 months",TRUE,"06 Expired over 18 months")</f>
        <v>02 Expired last 3 months</v>
      </c>
      <c r="L20" s="65">
        <v>54597.5</v>
      </c>
      <c r="M20" s="130">
        <f t="shared" si="4"/>
        <v>54597.5</v>
      </c>
      <c r="N20" s="77" t="str">
        <f t="shared" si="5"/>
        <v>No</v>
      </c>
      <c r="O20" s="32">
        <v>5</v>
      </c>
      <c r="P20" s="24">
        <v>0</v>
      </c>
      <c r="Q20" s="24" t="s">
        <v>70</v>
      </c>
      <c r="R20" s="89">
        <f t="shared" si="2"/>
        <v>4</v>
      </c>
    </row>
    <row r="21" spans="1:18" x14ac:dyDescent="0.5">
      <c r="A21" s="24">
        <v>3650</v>
      </c>
      <c r="B21" s="111" t="s">
        <v>13876</v>
      </c>
      <c r="C21" s="27" t="s">
        <v>13877</v>
      </c>
      <c r="D21" s="111" t="s">
        <v>13878</v>
      </c>
      <c r="E21" s="111" t="s">
        <v>107</v>
      </c>
      <c r="F21" s="111" t="s">
        <v>107</v>
      </c>
      <c r="G21" s="121">
        <v>46104</v>
      </c>
      <c r="H21" s="121">
        <v>46213</v>
      </c>
      <c r="I21" s="81">
        <f t="shared" si="0"/>
        <v>46213</v>
      </c>
      <c r="J21" s="81" t="str">
        <f t="shared" ca="1" si="1"/>
        <v>Expired</v>
      </c>
      <c r="K21" s="81" t="str" cm="1">
        <f t="array" aca="1" ref="K21" ca="1">_xlfn.IFS((I21-TODAY())&gt;=547,"06 Expires over 18 months",(I21-TODAY())&gt;=365,"05 Expires in 18 months",(I21-TODAY())&gt;=183,"04 Expires in 12 months",(I21-TODAY())&gt;=92,"03 Expires in 6 months",(I21-TODAY())&gt;=31,"02 Expires in 3 months",(I21-TODAY())&gt;=0,"01 Expires in 30 days",(I21-TODAY())&gt;=-31,"01 Expired last 30 days",(I21-TODAY())&gt;=-92,"02 Expired last 3 months",(I21-TODAY())&gt;=-183,"03 Expired last 6 months",(I21-TODAY())&gt;=-365,"04 Expired last 12 months",(I21-TODAY())&gt;=-547,"05 Expired last 18 months",TRUE,"06 Expired over 18 months")</f>
        <v>02 Expired last 3 months</v>
      </c>
      <c r="L21" s="65">
        <v>27500</v>
      </c>
      <c r="M21" s="130">
        <f t="shared" si="4"/>
        <v>27500</v>
      </c>
      <c r="N21" s="77" t="str">
        <f t="shared" si="5"/>
        <v>No</v>
      </c>
      <c r="O21" s="32">
        <v>3</v>
      </c>
      <c r="P21" s="24">
        <v>0</v>
      </c>
      <c r="Q21" s="24" t="s">
        <v>70</v>
      </c>
      <c r="R21" s="89">
        <f t="shared" si="2"/>
        <v>3</v>
      </c>
    </row>
    <row r="22" spans="1:18" x14ac:dyDescent="0.5">
      <c r="A22" s="24">
        <v>3486</v>
      </c>
      <c r="B22" s="101" t="s">
        <v>13274</v>
      </c>
      <c r="C22" s="24" t="s">
        <v>13275</v>
      </c>
      <c r="D22" s="101" t="s">
        <v>13276</v>
      </c>
      <c r="E22" s="101" t="s">
        <v>321</v>
      </c>
      <c r="F22" s="101" t="s">
        <v>1681</v>
      </c>
      <c r="G22" s="25">
        <v>45972</v>
      </c>
      <c r="H22" s="25">
        <v>46153</v>
      </c>
      <c r="I22" s="81">
        <f t="shared" si="0"/>
        <v>46214</v>
      </c>
      <c r="J22" s="77" t="str">
        <f t="shared" ca="1" si="1"/>
        <v>Expired</v>
      </c>
      <c r="K22" s="77" t="str" cm="1">
        <f t="array" aca="1" ref="K22" ca="1">_xlfn.IFS((I22-TODAY())&gt;=547,"06 Expires over 18 months",(I22-TODAY())&gt;=365,"05 Expires in 18 months",(I22-TODAY())&gt;=183,"04 Expires in 12 months",(I22-TODAY())&gt;=92,"03 Expires in 6 months",(I22-TODAY())&gt;=31,"02 Expires in 3 months",(I22-TODAY())&gt;=0,"01 Expires in 30 days",(I22-TODAY())&gt;=-31,"01 Expired last 30 days",(I22-TODAY())&gt;=-92,"02 Expired last 3 months",(I22-TODAY())&gt;=-183,"03 Expired last 6 months",(I22-TODAY())&gt;=-365,"04 Expired last 12 months",(I22-TODAY())&gt;=-547,"05 Expired last 18 months",TRUE,"06 Expired over 18 months")</f>
        <v>02 Expired last 3 months</v>
      </c>
      <c r="L22" s="65">
        <v>20300</v>
      </c>
      <c r="M22" s="131">
        <f>MAX(U21,L22,L22*N(R22)/12)</f>
        <v>20300</v>
      </c>
      <c r="N22" s="77" t="str">
        <f t="shared" si="5"/>
        <v>Yes</v>
      </c>
      <c r="O22" s="101">
        <v>6</v>
      </c>
      <c r="P22" s="101">
        <v>2</v>
      </c>
      <c r="Q22" s="101" t="s">
        <v>8595</v>
      </c>
      <c r="R22" s="89">
        <f t="shared" si="2"/>
        <v>8</v>
      </c>
    </row>
    <row r="23" spans="1:18" x14ac:dyDescent="0.5">
      <c r="A23" s="24">
        <v>3487</v>
      </c>
      <c r="B23" s="101" t="s">
        <v>13277</v>
      </c>
      <c r="C23" s="24" t="s">
        <v>13278</v>
      </c>
      <c r="D23" s="101" t="s">
        <v>13279</v>
      </c>
      <c r="E23" s="101" t="s">
        <v>321</v>
      </c>
      <c r="F23" s="101" t="s">
        <v>1681</v>
      </c>
      <c r="G23" s="25">
        <v>45972</v>
      </c>
      <c r="H23" s="25">
        <v>46153</v>
      </c>
      <c r="I23" s="81">
        <f t="shared" si="0"/>
        <v>46214</v>
      </c>
      <c r="J23" s="77" t="str">
        <f t="shared" ca="1" si="1"/>
        <v>Expired</v>
      </c>
      <c r="K23" s="77" t="str" cm="1">
        <f t="array" aca="1" ref="K23" ca="1">_xlfn.IFS((I23-TODAY())&gt;=547,"06 Expires over 18 months",(I23-TODAY())&gt;=365,"05 Expires in 18 months",(I23-TODAY())&gt;=183,"04 Expires in 12 months",(I23-TODAY())&gt;=92,"03 Expires in 6 months",(I23-TODAY())&gt;=31,"02 Expires in 3 months",(I23-TODAY())&gt;=0,"01 Expires in 30 days",(I23-TODAY())&gt;=-31,"01 Expired last 30 days",(I23-TODAY())&gt;=-92,"02 Expired last 3 months",(I23-TODAY())&gt;=-183,"03 Expired last 6 months",(I23-TODAY())&gt;=-365,"04 Expired last 12 months",(I23-TODAY())&gt;=-547,"05 Expired last 18 months",TRUE,"06 Expired over 18 months")</f>
        <v>02 Expired last 3 months</v>
      </c>
      <c r="L23" s="65">
        <v>18300</v>
      </c>
      <c r="M23" s="131">
        <f>MAX(L23,L23*N(R23)/12)</f>
        <v>18300</v>
      </c>
      <c r="N23" s="77" t="str">
        <f t="shared" si="5"/>
        <v>Yes</v>
      </c>
      <c r="O23" s="101">
        <v>6</v>
      </c>
      <c r="P23" s="101">
        <v>2</v>
      </c>
      <c r="Q23" s="101" t="s">
        <v>123</v>
      </c>
      <c r="R23" s="89">
        <f t="shared" si="2"/>
        <v>8</v>
      </c>
    </row>
    <row r="24" spans="1:18" x14ac:dyDescent="0.5">
      <c r="A24" s="24">
        <v>3488</v>
      </c>
      <c r="B24" s="101" t="s">
        <v>13280</v>
      </c>
      <c r="C24" s="24" t="s">
        <v>13281</v>
      </c>
      <c r="D24" s="101" t="s">
        <v>13282</v>
      </c>
      <c r="E24" s="101" t="s">
        <v>321</v>
      </c>
      <c r="F24" s="101" t="s">
        <v>1681</v>
      </c>
      <c r="G24" s="25">
        <v>45972</v>
      </c>
      <c r="H24" s="25">
        <v>46153</v>
      </c>
      <c r="I24" s="81">
        <f t="shared" si="0"/>
        <v>46214</v>
      </c>
      <c r="J24" s="77" t="str">
        <f t="shared" ca="1" si="1"/>
        <v>Expired</v>
      </c>
      <c r="K24" s="77" t="str" cm="1">
        <f t="array" aca="1" ref="K24" ca="1">_xlfn.IFS((I24-TODAY())&gt;=547,"06 Expires over 18 months",(I24-TODAY())&gt;=365,"05 Expires in 18 months",(I24-TODAY())&gt;=183,"04 Expires in 12 months",(I24-TODAY())&gt;=92,"03 Expires in 6 months",(I24-TODAY())&gt;=31,"02 Expires in 3 months",(I24-TODAY())&gt;=0,"01 Expires in 30 days",(I24-TODAY())&gt;=-31,"01 Expired last 30 days",(I24-TODAY())&gt;=-92,"02 Expired last 3 months",(I24-TODAY())&gt;=-183,"03 Expired last 6 months",(I24-TODAY())&gt;=-365,"04 Expired last 12 months",(I24-TODAY())&gt;=-547,"05 Expired last 18 months",TRUE,"06 Expired over 18 months")</f>
        <v>02 Expired last 3 months</v>
      </c>
      <c r="L24" s="65">
        <v>27495</v>
      </c>
      <c r="M24" s="131">
        <f>MAX(L24,L24*N(R24)/12)</f>
        <v>27495</v>
      </c>
      <c r="N24" s="77" t="str">
        <f t="shared" si="5"/>
        <v>Yes</v>
      </c>
      <c r="O24" s="101">
        <v>6</v>
      </c>
      <c r="P24" s="101">
        <v>2</v>
      </c>
      <c r="Q24" s="101" t="s">
        <v>123</v>
      </c>
      <c r="R24" s="89">
        <f t="shared" si="2"/>
        <v>8</v>
      </c>
    </row>
    <row r="25" spans="1:18" x14ac:dyDescent="0.5">
      <c r="A25" s="24">
        <v>3490</v>
      </c>
      <c r="B25" s="101" t="s">
        <v>13286</v>
      </c>
      <c r="C25" s="24" t="s">
        <v>13287</v>
      </c>
      <c r="D25" s="101" t="s">
        <v>13288</v>
      </c>
      <c r="E25" s="101" t="s">
        <v>321</v>
      </c>
      <c r="F25" s="101" t="s">
        <v>1681</v>
      </c>
      <c r="G25" s="25">
        <v>45972</v>
      </c>
      <c r="H25" s="25">
        <v>46153</v>
      </c>
      <c r="I25" s="81">
        <f t="shared" si="0"/>
        <v>46214</v>
      </c>
      <c r="J25" s="77" t="str">
        <f t="shared" ca="1" si="1"/>
        <v>Expired</v>
      </c>
      <c r="K25" s="77" t="str" cm="1">
        <f t="array" aca="1" ref="K25" ca="1">_xlfn.IFS((I25-TODAY())&gt;=547,"06 Expires over 18 months",(I25-TODAY())&gt;=365,"05 Expires in 18 months",(I25-TODAY())&gt;=183,"04 Expires in 12 months",(I25-TODAY())&gt;=92,"03 Expires in 6 months",(I25-TODAY())&gt;=31,"02 Expires in 3 months",(I25-TODAY())&gt;=0,"01 Expires in 30 days",(I25-TODAY())&gt;=-31,"01 Expired last 30 days",(I25-TODAY())&gt;=-92,"02 Expired last 3 months",(I25-TODAY())&gt;=-183,"03 Expired last 6 months",(I25-TODAY())&gt;=-365,"04 Expired last 12 months",(I25-TODAY())&gt;=-547,"05 Expired last 18 months",TRUE,"06 Expired over 18 months")</f>
        <v>02 Expired last 3 months</v>
      </c>
      <c r="L25" s="65">
        <v>9840</v>
      </c>
      <c r="M25" s="131">
        <f>MAX(L25,L25*N(R25)/12)</f>
        <v>9840</v>
      </c>
      <c r="N25" s="77" t="str">
        <f t="shared" si="5"/>
        <v>Yes</v>
      </c>
      <c r="O25" s="101">
        <v>6</v>
      </c>
      <c r="P25" s="101">
        <v>2</v>
      </c>
      <c r="Q25" s="101" t="s">
        <v>8595</v>
      </c>
      <c r="R25" s="89">
        <f t="shared" si="2"/>
        <v>8</v>
      </c>
    </row>
    <row r="26" spans="1:18" x14ac:dyDescent="0.5">
      <c r="A26" s="31">
        <v>3220</v>
      </c>
      <c r="B26" s="31" t="s">
        <v>12168</v>
      </c>
      <c r="C26" s="24" t="s">
        <v>12169</v>
      </c>
      <c r="D26" s="31" t="s">
        <v>12170</v>
      </c>
      <c r="E26" s="31" t="s">
        <v>107</v>
      </c>
      <c r="F26" s="29" t="s">
        <v>12172</v>
      </c>
      <c r="G26" s="34">
        <v>45853</v>
      </c>
      <c r="H26" s="34">
        <v>46217</v>
      </c>
      <c r="I26" s="81">
        <f t="shared" si="0"/>
        <v>46217</v>
      </c>
      <c r="J26" s="77" t="str">
        <f t="shared" ca="1" si="1"/>
        <v>Expired</v>
      </c>
      <c r="K26" s="77" t="str" cm="1">
        <f t="array" aca="1" ref="K26" ca="1">_xlfn.IFS((I26-TODAY())&gt;=547,"06 Expires over 18 months",(I26-TODAY())&gt;=365,"05 Expires in 18 months",(I26-TODAY())&gt;=183,"04 Expires in 12 months",(I26-TODAY())&gt;=92,"03 Expires in 6 months",(I26-TODAY())&gt;=31,"02 Expires in 3 months",(I26-TODAY())&gt;=0,"01 Expires in 30 days",(I26-TODAY())&gt;=-31,"01 Expired last 30 days",(I26-TODAY())&gt;=-92,"02 Expired last 3 months",(I26-TODAY())&gt;=-183,"03 Expired last 6 months",(I26-TODAY())&gt;=-365,"04 Expired last 12 months",(I26-TODAY())&gt;=-547,"05 Expired last 18 months",TRUE,"06 Expired over 18 months")</f>
        <v>02 Expired last 3 months</v>
      </c>
      <c r="L26" s="69">
        <v>30000</v>
      </c>
      <c r="M26" s="130">
        <f>MAX(L26,L26*N(R26)/12)</f>
        <v>30000</v>
      </c>
      <c r="N26" s="77" t="str">
        <f t="shared" si="5"/>
        <v>No</v>
      </c>
      <c r="O26" s="48">
        <v>12</v>
      </c>
      <c r="P26" s="29">
        <v>0</v>
      </c>
      <c r="Q26" s="24" t="s">
        <v>123</v>
      </c>
      <c r="R26" s="89">
        <f t="shared" si="2"/>
        <v>11</v>
      </c>
    </row>
    <row r="27" spans="1:18" x14ac:dyDescent="0.5">
      <c r="A27" s="24">
        <v>3561</v>
      </c>
      <c r="B27" s="24" t="s">
        <v>13567</v>
      </c>
      <c r="C27" s="24" t="s">
        <v>13568</v>
      </c>
      <c r="D27" s="24" t="s">
        <v>11651</v>
      </c>
      <c r="E27" s="24" t="s">
        <v>321</v>
      </c>
      <c r="F27" s="27" t="s">
        <v>3201</v>
      </c>
      <c r="G27" s="25">
        <v>46037</v>
      </c>
      <c r="H27" s="25">
        <v>46217</v>
      </c>
      <c r="I27" s="81">
        <f t="shared" si="0"/>
        <v>46217</v>
      </c>
      <c r="J27" s="77" t="str">
        <f t="shared" ca="1" si="1"/>
        <v>Expired</v>
      </c>
      <c r="K27" s="77" t="str" cm="1">
        <f t="array" aca="1" ref="K27" ca="1">_xlfn.IFS((I27-TODAY())&gt;=547,"06 Expires over 18 months",(I27-TODAY())&gt;=365,"05 Expires in 18 months",(I27-TODAY())&gt;=183,"04 Expires in 12 months",(I27-TODAY())&gt;=92,"03 Expires in 6 months",(I27-TODAY())&gt;=31,"02 Expires in 3 months",(I27-TODAY())&gt;=0,"01 Expires in 30 days",(I27-TODAY())&gt;=-31,"01 Expired last 30 days",(I27-TODAY())&gt;=-92,"02 Expired last 3 months",(I27-TODAY())&gt;=-183,"03 Expired last 6 months",(I27-TODAY())&gt;=-365,"04 Expired last 12 months",(I27-TODAY())&gt;=-547,"05 Expired last 18 months",TRUE,"06 Expired over 18 months")</f>
        <v>02 Expired last 3 months</v>
      </c>
      <c r="L27" s="104"/>
      <c r="M27" s="131">
        <v>0</v>
      </c>
      <c r="N27" s="77" t="str">
        <f t="shared" si="5"/>
        <v>No</v>
      </c>
      <c r="O27" s="32">
        <v>0</v>
      </c>
      <c r="P27" s="24">
        <v>0</v>
      </c>
      <c r="Q27" s="24" t="s">
        <v>70</v>
      </c>
      <c r="R27" s="89">
        <f t="shared" si="2"/>
        <v>5</v>
      </c>
    </row>
    <row r="28" spans="1:18" x14ac:dyDescent="0.5">
      <c r="A28" s="24">
        <v>3489</v>
      </c>
      <c r="B28" s="101" t="s">
        <v>13283</v>
      </c>
      <c r="C28" s="24" t="s">
        <v>13284</v>
      </c>
      <c r="D28" s="101" t="s">
        <v>13285</v>
      </c>
      <c r="E28" s="101" t="s">
        <v>321</v>
      </c>
      <c r="F28" s="101" t="s">
        <v>1681</v>
      </c>
      <c r="G28" s="25">
        <v>45978</v>
      </c>
      <c r="H28" s="25">
        <v>46159</v>
      </c>
      <c r="I28" s="81">
        <f t="shared" si="0"/>
        <v>46220</v>
      </c>
      <c r="J28" s="77" t="str">
        <f t="shared" ca="1" si="1"/>
        <v>Expired</v>
      </c>
      <c r="K28" s="77" t="str" cm="1">
        <f t="array" aca="1" ref="K28" ca="1">_xlfn.IFS((I28-TODAY())&gt;=547,"06 Expires over 18 months",(I28-TODAY())&gt;=365,"05 Expires in 18 months",(I28-TODAY())&gt;=183,"04 Expires in 12 months",(I28-TODAY())&gt;=92,"03 Expires in 6 months",(I28-TODAY())&gt;=31,"02 Expires in 3 months",(I28-TODAY())&gt;=0,"01 Expires in 30 days",(I28-TODAY())&gt;=-31,"01 Expired last 30 days",(I28-TODAY())&gt;=-92,"02 Expired last 3 months",(I28-TODAY())&gt;=-183,"03 Expired last 6 months",(I28-TODAY())&gt;=-365,"04 Expired last 12 months",(I28-TODAY())&gt;=-547,"05 Expired last 18 months",TRUE,"06 Expired over 18 months")</f>
        <v>02 Expired last 3 months</v>
      </c>
      <c r="L28" s="65">
        <v>6000</v>
      </c>
      <c r="M28" s="131">
        <f t="shared" ref="M28:M57" si="6">MAX(L28,L28*N(R28)/12)</f>
        <v>6000</v>
      </c>
      <c r="N28" s="77" t="str">
        <f t="shared" si="5"/>
        <v>Yes</v>
      </c>
      <c r="O28" s="101">
        <v>6</v>
      </c>
      <c r="P28" s="101">
        <v>2</v>
      </c>
      <c r="Q28" s="101" t="s">
        <v>70</v>
      </c>
      <c r="R28" s="89">
        <f t="shared" si="2"/>
        <v>8</v>
      </c>
    </row>
    <row r="29" spans="1:18" x14ac:dyDescent="0.5">
      <c r="A29" s="24">
        <v>3491</v>
      </c>
      <c r="B29" s="101" t="s">
        <v>13289</v>
      </c>
      <c r="C29" s="24" t="s">
        <v>13290</v>
      </c>
      <c r="D29" s="101" t="s">
        <v>13291</v>
      </c>
      <c r="E29" s="101" t="s">
        <v>321</v>
      </c>
      <c r="F29" s="101" t="s">
        <v>1681</v>
      </c>
      <c r="G29" s="25">
        <v>45978</v>
      </c>
      <c r="H29" s="25">
        <v>46160</v>
      </c>
      <c r="I29" s="81">
        <f t="shared" si="0"/>
        <v>46221</v>
      </c>
      <c r="J29" s="77" t="str">
        <f t="shared" ca="1" si="1"/>
        <v>Expired</v>
      </c>
      <c r="K29" s="77" t="str" cm="1">
        <f t="array" aca="1" ref="K29" ca="1">_xlfn.IFS((I29-TODAY())&gt;=547,"06 Expires over 18 months",(I29-TODAY())&gt;=365,"05 Expires in 18 months",(I29-TODAY())&gt;=183,"04 Expires in 12 months",(I29-TODAY())&gt;=92,"03 Expires in 6 months",(I29-TODAY())&gt;=31,"02 Expires in 3 months",(I29-TODAY())&gt;=0,"01 Expires in 30 days",(I29-TODAY())&gt;=-31,"01 Expired last 30 days",(I29-TODAY())&gt;=-92,"02 Expired last 3 months",(I29-TODAY())&gt;=-183,"03 Expired last 6 months",(I29-TODAY())&gt;=-365,"04 Expired last 12 months",(I29-TODAY())&gt;=-547,"05 Expired last 18 months",TRUE,"06 Expired over 18 months")</f>
        <v>02 Expired last 3 months</v>
      </c>
      <c r="L29" s="65">
        <v>15000</v>
      </c>
      <c r="M29" s="131">
        <f t="shared" si="6"/>
        <v>15000</v>
      </c>
      <c r="N29" s="77" t="str">
        <f t="shared" si="5"/>
        <v>Yes</v>
      </c>
      <c r="O29" s="101">
        <v>6</v>
      </c>
      <c r="P29" s="101">
        <v>2</v>
      </c>
      <c r="Q29" s="101" t="s">
        <v>8595</v>
      </c>
      <c r="R29" s="89">
        <f t="shared" si="2"/>
        <v>8</v>
      </c>
    </row>
    <row r="30" spans="1:18" x14ac:dyDescent="0.5">
      <c r="A30" s="24">
        <v>2666</v>
      </c>
      <c r="B30" s="24" t="s">
        <v>9602</v>
      </c>
      <c r="C30" s="24" t="s">
        <v>9603</v>
      </c>
      <c r="D30" s="24" t="s">
        <v>9604</v>
      </c>
      <c r="E30" s="24" t="s">
        <v>107</v>
      </c>
      <c r="F30" s="24" t="s">
        <v>3283</v>
      </c>
      <c r="G30" s="25">
        <v>45497</v>
      </c>
      <c r="H30" s="25">
        <v>46226</v>
      </c>
      <c r="I30" s="81">
        <f t="shared" si="0"/>
        <v>46226</v>
      </c>
      <c r="J30" s="77" t="str">
        <f t="shared" ca="1" si="1"/>
        <v>Expired</v>
      </c>
      <c r="K30" s="77" t="str" cm="1">
        <f t="array" aca="1" ref="K30" ca="1">_xlfn.IFS((I30-TODAY())&gt;=547,"06 Expires over 18 months",(I30-TODAY())&gt;=365,"05 Expires in 18 months",(I30-TODAY())&gt;=183,"04 Expires in 12 months",(I30-TODAY())&gt;=92,"03 Expires in 6 months",(I30-TODAY())&gt;=31,"02 Expires in 3 months",(I30-TODAY())&gt;=0,"01 Expires in 30 days",(I30-TODAY())&gt;=-31,"01 Expired last 30 days",(I30-TODAY())&gt;=-92,"02 Expired last 3 months",(I30-TODAY())&gt;=-183,"03 Expired last 6 months",(I30-TODAY())&gt;=-365,"04 Expired last 12 months",(I30-TODAY())&gt;=-547,"05 Expired last 18 months",TRUE,"06 Expired over 18 months")</f>
        <v>02 Expired last 3 months</v>
      </c>
      <c r="L30" s="65">
        <v>20000</v>
      </c>
      <c r="M30" s="130">
        <f t="shared" si="6"/>
        <v>38333.333333333336</v>
      </c>
      <c r="N30" s="77" t="str">
        <f t="shared" si="5"/>
        <v>No</v>
      </c>
      <c r="O30" s="32">
        <v>24</v>
      </c>
      <c r="P30" s="24">
        <v>0</v>
      </c>
      <c r="Q30" s="24" t="s">
        <v>70</v>
      </c>
      <c r="R30" s="89">
        <f t="shared" si="2"/>
        <v>23</v>
      </c>
    </row>
    <row r="31" spans="1:18" x14ac:dyDescent="0.5">
      <c r="A31" s="24">
        <v>3245</v>
      </c>
      <c r="B31" s="24" t="s">
        <v>12288</v>
      </c>
      <c r="C31" s="24" t="s">
        <v>12289</v>
      </c>
      <c r="D31" s="24" t="s">
        <v>12290</v>
      </c>
      <c r="E31" s="24" t="s">
        <v>321</v>
      </c>
      <c r="F31" s="27" t="s">
        <v>1109</v>
      </c>
      <c r="G31" s="25">
        <v>45862</v>
      </c>
      <c r="H31" s="25">
        <v>46227</v>
      </c>
      <c r="I31" s="81">
        <f t="shared" si="0"/>
        <v>46227</v>
      </c>
      <c r="J31" s="77" t="str">
        <f t="shared" ca="1" si="1"/>
        <v>Expired</v>
      </c>
      <c r="K31" s="77" t="str" cm="1">
        <f t="array" aca="1" ref="K31" ca="1">_xlfn.IFS((I31-TODAY())&gt;=547,"06 Expires over 18 months",(I31-TODAY())&gt;=365,"05 Expires in 18 months",(I31-TODAY())&gt;=183,"04 Expires in 12 months",(I31-TODAY())&gt;=92,"03 Expires in 6 months",(I31-TODAY())&gt;=31,"02 Expires in 3 months",(I31-TODAY())&gt;=0,"01 Expires in 30 days",(I31-TODAY())&gt;=-31,"01 Expired last 30 days",(I31-TODAY())&gt;=-92,"02 Expired last 3 months",(I31-TODAY())&gt;=-183,"03 Expired last 6 months",(I31-TODAY())&gt;=-365,"04 Expired last 12 months",(I31-TODAY())&gt;=-547,"05 Expired last 18 months",TRUE,"06 Expired over 18 months")</f>
        <v>02 Expired last 3 months</v>
      </c>
      <c r="L31" s="65">
        <v>31950</v>
      </c>
      <c r="M31" s="131">
        <f t="shared" si="6"/>
        <v>31950</v>
      </c>
      <c r="N31" s="77" t="str">
        <f t="shared" si="5"/>
        <v>No</v>
      </c>
      <c r="O31" s="32">
        <v>12</v>
      </c>
      <c r="P31" s="24">
        <v>0</v>
      </c>
      <c r="Q31" s="24" t="s">
        <v>70</v>
      </c>
      <c r="R31" s="89">
        <f t="shared" si="2"/>
        <v>12</v>
      </c>
    </row>
    <row r="32" spans="1:18" x14ac:dyDescent="0.5">
      <c r="A32" s="24">
        <v>3105</v>
      </c>
      <c r="B32" s="24" t="s">
        <v>11742</v>
      </c>
      <c r="C32" s="24" t="s">
        <v>11743</v>
      </c>
      <c r="D32" s="24" t="s">
        <v>11744</v>
      </c>
      <c r="E32" s="24" t="s">
        <v>321</v>
      </c>
      <c r="F32" s="24" t="s">
        <v>11049</v>
      </c>
      <c r="G32" s="25">
        <v>44224</v>
      </c>
      <c r="H32" s="25">
        <v>46048</v>
      </c>
      <c r="I32" s="81">
        <f t="shared" si="0"/>
        <v>46229</v>
      </c>
      <c r="J32" s="77" t="str">
        <f t="shared" ca="1" si="1"/>
        <v>Expired</v>
      </c>
      <c r="K32" s="77" t="str" cm="1">
        <f t="array" aca="1" ref="K32" ca="1">_xlfn.IFS((I32-TODAY())&gt;=547,"06 Expires over 18 months",(I32-TODAY())&gt;=365,"05 Expires in 18 months",(I32-TODAY())&gt;=183,"04 Expires in 12 months",(I32-TODAY())&gt;=92,"03 Expires in 6 months",(I32-TODAY())&gt;=31,"02 Expires in 3 months",(I32-TODAY())&gt;=0,"01 Expires in 30 days",(I32-TODAY())&gt;=-31,"01 Expired last 30 days",(I32-TODAY())&gt;=-92,"02 Expired last 3 months",(I32-TODAY())&gt;=-183,"03 Expired last 6 months",(I32-TODAY())&gt;=-365,"04 Expired last 12 months",(I32-TODAY())&gt;=-547,"05 Expired last 18 months",TRUE,"06 Expired over 18 months")</f>
        <v>01 Expired last 30 days</v>
      </c>
      <c r="L32" s="65">
        <v>96000</v>
      </c>
      <c r="M32" s="130">
        <f t="shared" si="6"/>
        <v>520000</v>
      </c>
      <c r="N32" s="77" t="str">
        <f t="shared" ref="N32:N55" si="7">IF(P32&gt;0,"Yes","No")</f>
        <v>Yes</v>
      </c>
      <c r="O32" s="24">
        <v>60</v>
      </c>
      <c r="P32" s="24">
        <v>6</v>
      </c>
      <c r="Q32" s="24" t="s">
        <v>70</v>
      </c>
      <c r="R32" s="89">
        <f t="shared" si="2"/>
        <v>65</v>
      </c>
    </row>
    <row r="33" spans="1:18" x14ac:dyDescent="0.5">
      <c r="A33" s="24">
        <v>2791</v>
      </c>
      <c r="B33" s="24" t="s">
        <v>10239</v>
      </c>
      <c r="C33" s="24" t="s">
        <v>10240</v>
      </c>
      <c r="D33" s="24" t="s">
        <v>10241</v>
      </c>
      <c r="E33" s="24" t="s">
        <v>190</v>
      </c>
      <c r="F33" s="24" t="s">
        <v>755</v>
      </c>
      <c r="G33" s="25">
        <v>45901</v>
      </c>
      <c r="H33" s="25">
        <v>46229</v>
      </c>
      <c r="I33" s="81">
        <f t="shared" si="0"/>
        <v>46229</v>
      </c>
      <c r="J33" s="77" t="str">
        <f t="shared" ca="1" si="1"/>
        <v>Expired</v>
      </c>
      <c r="K33" s="77" t="str" cm="1">
        <f t="array" aca="1" ref="K33" ca="1">_xlfn.IFS((I33-TODAY())&gt;=547,"06 Expires over 18 months",(I33-TODAY())&gt;=365,"05 Expires in 18 months",(I33-TODAY())&gt;=183,"04 Expires in 12 months",(I33-TODAY())&gt;=92,"03 Expires in 6 months",(I33-TODAY())&gt;=31,"02 Expires in 3 months",(I33-TODAY())&gt;=0,"01 Expires in 30 days",(I33-TODAY())&gt;=-31,"01 Expired last 30 days",(I33-TODAY())&gt;=-92,"02 Expired last 3 months",(I33-TODAY())&gt;=-183,"03 Expired last 6 months",(I33-TODAY())&gt;=-365,"04 Expired last 12 months",(I33-TODAY())&gt;=-547,"05 Expired last 18 months",TRUE,"06 Expired over 18 months")</f>
        <v>01 Expired last 30 days</v>
      </c>
      <c r="L33" s="65">
        <v>19520</v>
      </c>
      <c r="M33" s="130">
        <f t="shared" si="6"/>
        <v>19520</v>
      </c>
      <c r="N33" s="77" t="str">
        <f t="shared" si="7"/>
        <v>No</v>
      </c>
      <c r="O33" s="32">
        <v>12</v>
      </c>
      <c r="P33" s="24">
        <v>0</v>
      </c>
      <c r="Q33" s="24" t="s">
        <v>70</v>
      </c>
      <c r="R33" s="89">
        <f t="shared" si="2"/>
        <v>10</v>
      </c>
    </row>
    <row r="34" spans="1:18" x14ac:dyDescent="0.5">
      <c r="A34" s="24">
        <v>3389</v>
      </c>
      <c r="B34" s="24" t="s">
        <v>2632</v>
      </c>
      <c r="C34" s="24" t="s">
        <v>12866</v>
      </c>
      <c r="D34" s="24" t="s">
        <v>12867</v>
      </c>
      <c r="E34" s="24" t="s">
        <v>107</v>
      </c>
      <c r="F34" s="27" t="s">
        <v>12870</v>
      </c>
      <c r="G34" s="25">
        <v>45930</v>
      </c>
      <c r="H34" s="25">
        <v>46081</v>
      </c>
      <c r="I34" s="81">
        <f t="shared" si="0"/>
        <v>46231</v>
      </c>
      <c r="J34" s="77" t="str">
        <f t="shared" ca="1" si="1"/>
        <v>Expired</v>
      </c>
      <c r="K34" s="77" t="str" cm="1">
        <f t="array" aca="1" ref="K34" ca="1">_xlfn.IFS((I34-TODAY())&gt;=547,"06 Expires over 18 months",(I34-TODAY())&gt;=365,"05 Expires in 18 months",(I34-TODAY())&gt;=183,"04 Expires in 12 months",(I34-TODAY())&gt;=92,"03 Expires in 6 months",(I34-TODAY())&gt;=31,"02 Expires in 3 months",(I34-TODAY())&gt;=0,"01 Expires in 30 days",(I34-TODAY())&gt;=-31,"01 Expired last 30 days",(I34-TODAY())&gt;=-92,"02 Expired last 3 months",(I34-TODAY())&gt;=-183,"03 Expired last 6 months",(I34-TODAY())&gt;=-365,"04 Expired last 12 months",(I34-TODAY())&gt;=-547,"05 Expired last 18 months",TRUE,"06 Expired over 18 months")</f>
        <v>01 Expired last 30 days</v>
      </c>
      <c r="L34" s="65">
        <v>18700</v>
      </c>
      <c r="M34" s="131">
        <f t="shared" si="6"/>
        <v>18700</v>
      </c>
      <c r="N34" s="77" t="str">
        <f t="shared" si="7"/>
        <v>Yes</v>
      </c>
      <c r="O34" s="32">
        <v>5</v>
      </c>
      <c r="P34" s="24">
        <v>5</v>
      </c>
      <c r="Q34" s="24" t="s">
        <v>70</v>
      </c>
      <c r="R34" s="89">
        <f t="shared" si="2"/>
        <v>9</v>
      </c>
    </row>
    <row r="35" spans="1:18" x14ac:dyDescent="0.5">
      <c r="A35" s="24">
        <v>2674</v>
      </c>
      <c r="B35" s="24" t="s">
        <v>9635</v>
      </c>
      <c r="C35" s="24" t="s">
        <v>9636</v>
      </c>
      <c r="D35" s="24" t="s">
        <v>9635</v>
      </c>
      <c r="E35" s="24" t="s">
        <v>190</v>
      </c>
      <c r="F35" s="24" t="s">
        <v>5011</v>
      </c>
      <c r="G35" s="25">
        <v>45505</v>
      </c>
      <c r="H35" s="25">
        <v>45869</v>
      </c>
      <c r="I35" s="81">
        <f t="shared" si="0"/>
        <v>46234</v>
      </c>
      <c r="J35" s="77" t="str">
        <f t="shared" ca="1" si="1"/>
        <v>Expired</v>
      </c>
      <c r="K35" s="77" t="str" cm="1">
        <f t="array" aca="1" ref="K35" ca="1">_xlfn.IFS((I35-TODAY())&gt;=547,"06 Expires over 18 months",(I35-TODAY())&gt;=365,"05 Expires in 18 months",(I35-TODAY())&gt;=183,"04 Expires in 12 months",(I35-TODAY())&gt;=92,"03 Expires in 6 months",(I35-TODAY())&gt;=31,"02 Expires in 3 months",(I35-TODAY())&gt;=0,"01 Expires in 30 days",(I35-TODAY())&gt;=-31,"01 Expired last 30 days",(I35-TODAY())&gt;=-92,"02 Expired last 3 months",(I35-TODAY())&gt;=-183,"03 Expired last 6 months",(I35-TODAY())&gt;=-365,"04 Expired last 12 months",(I35-TODAY())&gt;=-547,"05 Expired last 18 months",TRUE,"06 Expired over 18 months")</f>
        <v>01 Expired last 30 days</v>
      </c>
      <c r="L35" s="65">
        <v>29898.720000000001</v>
      </c>
      <c r="M35" s="130">
        <f t="shared" si="6"/>
        <v>57305.880000000005</v>
      </c>
      <c r="N35" s="77" t="str">
        <f t="shared" si="7"/>
        <v>Yes</v>
      </c>
      <c r="O35" s="32">
        <v>12</v>
      </c>
      <c r="P35" s="24">
        <v>12</v>
      </c>
      <c r="Q35" s="24" t="s">
        <v>70</v>
      </c>
      <c r="R35" s="89">
        <f t="shared" si="2"/>
        <v>23</v>
      </c>
    </row>
    <row r="36" spans="1:18" x14ac:dyDescent="0.5">
      <c r="A36" s="24">
        <v>2677</v>
      </c>
      <c r="B36" s="24" t="s">
        <v>9648</v>
      </c>
      <c r="C36" s="24" t="s">
        <v>9649</v>
      </c>
      <c r="D36" s="24" t="s">
        <v>7981</v>
      </c>
      <c r="E36" s="24" t="s">
        <v>107</v>
      </c>
      <c r="F36" s="24" t="s">
        <v>1675</v>
      </c>
      <c r="G36" s="25">
        <v>45474</v>
      </c>
      <c r="H36" s="25">
        <v>45869</v>
      </c>
      <c r="I36" s="81">
        <f t="shared" si="0"/>
        <v>46234</v>
      </c>
      <c r="J36" s="77" t="str">
        <f t="shared" ca="1" si="1"/>
        <v>Expired</v>
      </c>
      <c r="K36" s="77" t="str" cm="1">
        <f t="array" aca="1" ref="K36" ca="1">_xlfn.IFS((I36-TODAY())&gt;=547,"06 Expires over 18 months",(I36-TODAY())&gt;=365,"05 Expires in 18 months",(I36-TODAY())&gt;=183,"04 Expires in 12 months",(I36-TODAY())&gt;=92,"03 Expires in 6 months",(I36-TODAY())&gt;=31,"02 Expires in 3 months",(I36-TODAY())&gt;=0,"01 Expires in 30 days",(I36-TODAY())&gt;=-31,"01 Expired last 30 days",(I36-TODAY())&gt;=-92,"02 Expired last 3 months",(I36-TODAY())&gt;=-183,"03 Expired last 6 months",(I36-TODAY())&gt;=-365,"04 Expired last 12 months",(I36-TODAY())&gt;=-547,"05 Expired last 18 months",TRUE,"06 Expired over 18 months")</f>
        <v>01 Expired last 30 days</v>
      </c>
      <c r="L36" s="65">
        <v>249000</v>
      </c>
      <c r="M36" s="130">
        <f t="shared" si="6"/>
        <v>498000</v>
      </c>
      <c r="N36" s="77" t="str">
        <f t="shared" si="7"/>
        <v>Yes</v>
      </c>
      <c r="O36" s="32">
        <v>12</v>
      </c>
      <c r="P36" s="24">
        <v>12</v>
      </c>
      <c r="Q36" s="24" t="s">
        <v>8595</v>
      </c>
      <c r="R36" s="89">
        <f t="shared" si="2"/>
        <v>24</v>
      </c>
    </row>
    <row r="37" spans="1:18" x14ac:dyDescent="0.5">
      <c r="A37" s="24">
        <v>2695</v>
      </c>
      <c r="B37" s="24" t="s">
        <v>9737</v>
      </c>
      <c r="C37" s="24" t="s">
        <v>9738</v>
      </c>
      <c r="D37" s="24" t="s">
        <v>9737</v>
      </c>
      <c r="E37" s="24" t="s">
        <v>321</v>
      </c>
      <c r="F37" s="24" t="s">
        <v>9739</v>
      </c>
      <c r="G37" s="25">
        <v>45505</v>
      </c>
      <c r="H37" s="25">
        <v>45869</v>
      </c>
      <c r="I37" s="81">
        <f t="shared" si="0"/>
        <v>46234</v>
      </c>
      <c r="J37" s="77" t="str">
        <f t="shared" ca="1" si="1"/>
        <v>Expired</v>
      </c>
      <c r="K37" s="77" t="str" cm="1">
        <f t="array" aca="1" ref="K37" ca="1">_xlfn.IFS((I37-TODAY())&gt;=547,"06 Expires over 18 months",(I37-TODAY())&gt;=365,"05 Expires in 18 months",(I37-TODAY())&gt;=183,"04 Expires in 12 months",(I37-TODAY())&gt;=92,"03 Expires in 6 months",(I37-TODAY())&gt;=31,"02 Expires in 3 months",(I37-TODAY())&gt;=0,"01 Expires in 30 days",(I37-TODAY())&gt;=-31,"01 Expired last 30 days",(I37-TODAY())&gt;=-92,"02 Expired last 3 months",(I37-TODAY())&gt;=-183,"03 Expired last 6 months",(I37-TODAY())&gt;=-365,"04 Expired last 12 months",(I37-TODAY())&gt;=-547,"05 Expired last 18 months",TRUE,"06 Expired over 18 months")</f>
        <v>01 Expired last 30 days</v>
      </c>
      <c r="L37" s="65">
        <v>10000</v>
      </c>
      <c r="M37" s="130">
        <f t="shared" si="6"/>
        <v>19166.666666666668</v>
      </c>
      <c r="N37" s="77" t="str">
        <f t="shared" si="7"/>
        <v>Yes</v>
      </c>
      <c r="O37" s="32">
        <v>12</v>
      </c>
      <c r="P37" s="24">
        <v>12</v>
      </c>
      <c r="Q37" s="24" t="s">
        <v>70</v>
      </c>
      <c r="R37" s="89">
        <f t="shared" si="2"/>
        <v>23</v>
      </c>
    </row>
    <row r="38" spans="1:18" x14ac:dyDescent="0.5">
      <c r="A38" s="24" t="s">
        <v>14550</v>
      </c>
      <c r="B38" s="28" t="s">
        <v>14551</v>
      </c>
      <c r="C38" s="28" t="s">
        <v>14552</v>
      </c>
      <c r="D38" s="28" t="s">
        <v>731</v>
      </c>
      <c r="E38" s="24" t="s">
        <v>66</v>
      </c>
      <c r="F38" s="27" t="s">
        <v>14553</v>
      </c>
      <c r="G38" s="25">
        <v>45497</v>
      </c>
      <c r="H38" s="25">
        <v>45869</v>
      </c>
      <c r="I38" s="81">
        <f t="shared" si="0"/>
        <v>46234</v>
      </c>
      <c r="J38" s="77" t="str">
        <f t="shared" ca="1" si="1"/>
        <v>Expired</v>
      </c>
      <c r="K38" s="77" t="str" cm="1">
        <f t="array" aca="1" ref="K38" ca="1">_xlfn.IFS((I38-TODAY())&gt;=547,"06 Expires over 18 months",(I38-TODAY())&gt;=365,"05 Expires in 18 months",(I38-TODAY())&gt;=183,"04 Expires in 12 months",(I38-TODAY())&gt;=92,"03 Expires in 6 months",(I38-TODAY())&gt;=31,"02 Expires in 3 months",(I38-TODAY())&gt;=0,"01 Expires in 30 days",(I38-TODAY())&gt;=-31,"01 Expired last 30 days",(I38-TODAY())&gt;=-92,"02 Expired last 3 months",(I38-TODAY())&gt;=-183,"03 Expired last 6 months",(I38-TODAY())&gt;=-365,"04 Expired last 12 months",(I38-TODAY())&gt;=-547,"05 Expired last 18 months",TRUE,"06 Expired over 18 months")</f>
        <v>01 Expired last 30 days</v>
      </c>
      <c r="L38" s="71">
        <v>20000</v>
      </c>
      <c r="M38" s="130">
        <f t="shared" si="6"/>
        <v>40000</v>
      </c>
      <c r="N38" s="77" t="str">
        <f t="shared" si="7"/>
        <v>Yes</v>
      </c>
      <c r="O38" s="51">
        <v>12</v>
      </c>
      <c r="P38" s="28">
        <v>12</v>
      </c>
      <c r="Q38" s="24" t="s">
        <v>70</v>
      </c>
      <c r="R38" s="89">
        <f t="shared" si="2"/>
        <v>24</v>
      </c>
    </row>
    <row r="39" spans="1:18" x14ac:dyDescent="0.5">
      <c r="A39" s="24">
        <v>2829</v>
      </c>
      <c r="B39" s="24" t="s">
        <v>10431</v>
      </c>
      <c r="C39" s="24" t="s">
        <v>10432</v>
      </c>
      <c r="D39" s="24" t="s">
        <v>10433</v>
      </c>
      <c r="E39" s="24" t="s">
        <v>190</v>
      </c>
      <c r="F39" s="24" t="s">
        <v>2202</v>
      </c>
      <c r="G39" s="25">
        <v>45625</v>
      </c>
      <c r="H39" s="25">
        <v>46234</v>
      </c>
      <c r="I39" s="81">
        <f t="shared" si="0"/>
        <v>46234</v>
      </c>
      <c r="J39" s="77" t="str">
        <f t="shared" ca="1" si="1"/>
        <v>Expired</v>
      </c>
      <c r="K39" s="77" t="str" cm="1">
        <f t="array" aca="1" ref="K39" ca="1">_xlfn.IFS((I39-TODAY())&gt;=547,"06 Expires over 18 months",(I39-TODAY())&gt;=365,"05 Expires in 18 months",(I39-TODAY())&gt;=183,"04 Expires in 12 months",(I39-TODAY())&gt;=92,"03 Expires in 6 months",(I39-TODAY())&gt;=31,"02 Expires in 3 months",(I39-TODAY())&gt;=0,"01 Expires in 30 days",(I39-TODAY())&gt;=-31,"01 Expired last 30 days",(I39-TODAY())&gt;=-92,"02 Expired last 3 months",(I39-TODAY())&gt;=-183,"03 Expired last 6 months",(I39-TODAY())&gt;=-365,"04 Expired last 12 months",(I39-TODAY())&gt;=-547,"05 Expired last 18 months",TRUE,"06 Expired over 18 months")</f>
        <v>01 Expired last 30 days</v>
      </c>
      <c r="L39" s="65">
        <v>25000</v>
      </c>
      <c r="M39" s="130">
        <f t="shared" si="6"/>
        <v>41666.666666666664</v>
      </c>
      <c r="N39" s="77" t="str">
        <f t="shared" si="7"/>
        <v>No</v>
      </c>
      <c r="O39" s="32">
        <v>24</v>
      </c>
      <c r="P39" s="24">
        <v>0</v>
      </c>
      <c r="Q39" s="24" t="s">
        <v>70</v>
      </c>
      <c r="R39" s="89">
        <f t="shared" si="2"/>
        <v>20</v>
      </c>
    </row>
    <row r="40" spans="1:18" x14ac:dyDescent="0.5">
      <c r="A40" s="24">
        <v>3403</v>
      </c>
      <c r="B40" s="24" t="s">
        <v>12932</v>
      </c>
      <c r="C40" s="24" t="s">
        <v>12933</v>
      </c>
      <c r="D40" s="24" t="s">
        <v>10632</v>
      </c>
      <c r="E40" s="24" t="s">
        <v>107</v>
      </c>
      <c r="F40" s="27" t="s">
        <v>122</v>
      </c>
      <c r="G40" s="25">
        <v>45937</v>
      </c>
      <c r="H40" s="25">
        <v>46234</v>
      </c>
      <c r="I40" s="81">
        <f t="shared" si="0"/>
        <v>46234</v>
      </c>
      <c r="J40" s="77" t="str">
        <f t="shared" ca="1" si="1"/>
        <v>Expired</v>
      </c>
      <c r="K40" s="77" t="str" cm="1">
        <f t="array" aca="1" ref="K40" ca="1">_xlfn.IFS((I40-TODAY())&gt;=547,"06 Expires over 18 months",(I40-TODAY())&gt;=365,"05 Expires in 18 months",(I40-TODAY())&gt;=183,"04 Expires in 12 months",(I40-TODAY())&gt;=92,"03 Expires in 6 months",(I40-TODAY())&gt;=31,"02 Expires in 3 months",(I40-TODAY())&gt;=0,"01 Expires in 30 days",(I40-TODAY())&gt;=-31,"01 Expired last 30 days",(I40-TODAY())&gt;=-92,"02 Expired last 3 months",(I40-TODAY())&gt;=-183,"03 Expired last 6 months",(I40-TODAY())&gt;=-365,"04 Expired last 12 months",(I40-TODAY())&gt;=-547,"05 Expired last 18 months",TRUE,"06 Expired over 18 months")</f>
        <v>01 Expired last 30 days</v>
      </c>
      <c r="L40" s="65">
        <v>488040</v>
      </c>
      <c r="M40" s="131">
        <f t="shared" si="6"/>
        <v>488040</v>
      </c>
      <c r="N40" s="77" t="str">
        <f t="shared" si="7"/>
        <v>No</v>
      </c>
      <c r="O40" s="32">
        <v>9</v>
      </c>
      <c r="P40" s="24">
        <v>0</v>
      </c>
      <c r="Q40" s="24" t="s">
        <v>123</v>
      </c>
      <c r="R40" s="89">
        <f t="shared" si="2"/>
        <v>9</v>
      </c>
    </row>
    <row r="41" spans="1:18" x14ac:dyDescent="0.5">
      <c r="A41" s="24">
        <v>3466</v>
      </c>
      <c r="B41" s="101" t="s">
        <v>13183</v>
      </c>
      <c r="C41" s="24" t="s">
        <v>13184</v>
      </c>
      <c r="D41" s="101" t="s">
        <v>13185</v>
      </c>
      <c r="E41" s="101" t="s">
        <v>321</v>
      </c>
      <c r="F41" s="101" t="s">
        <v>1253</v>
      </c>
      <c r="G41" s="25">
        <v>45985</v>
      </c>
      <c r="H41" s="25">
        <v>46234</v>
      </c>
      <c r="I41" s="81">
        <f t="shared" si="0"/>
        <v>46234</v>
      </c>
      <c r="J41" s="77" t="str">
        <f t="shared" ca="1" si="1"/>
        <v>Expired</v>
      </c>
      <c r="K41" s="77" t="str" cm="1">
        <f t="array" aca="1" ref="K41" ca="1">_xlfn.IFS((I41-TODAY())&gt;=547,"06 Expires over 18 months",(I41-TODAY())&gt;=365,"05 Expires in 18 months",(I41-TODAY())&gt;=183,"04 Expires in 12 months",(I41-TODAY())&gt;=92,"03 Expires in 6 months",(I41-TODAY())&gt;=31,"02 Expires in 3 months",(I41-TODAY())&gt;=0,"01 Expires in 30 days",(I41-TODAY())&gt;=-31,"01 Expired last 30 days",(I41-TODAY())&gt;=-92,"02 Expired last 3 months",(I41-TODAY())&gt;=-183,"03 Expired last 6 months",(I41-TODAY())&gt;=-365,"04 Expired last 12 months",(I41-TODAY())&gt;=-547,"05 Expired last 18 months",TRUE,"06 Expired over 18 months")</f>
        <v>01 Expired last 30 days</v>
      </c>
      <c r="L41" s="65">
        <v>132987</v>
      </c>
      <c r="M41" s="131">
        <f t="shared" si="6"/>
        <v>132987</v>
      </c>
      <c r="N41" s="77" t="str">
        <f t="shared" si="7"/>
        <v>No</v>
      </c>
      <c r="O41" s="101">
        <v>8</v>
      </c>
      <c r="P41" s="101">
        <v>0</v>
      </c>
      <c r="Q41" s="101" t="s">
        <v>70</v>
      </c>
      <c r="R41" s="89">
        <f t="shared" si="2"/>
        <v>8</v>
      </c>
    </row>
    <row r="42" spans="1:18" x14ac:dyDescent="0.5">
      <c r="A42" s="24">
        <v>3539</v>
      </c>
      <c r="B42" s="24" t="s">
        <v>13478</v>
      </c>
      <c r="C42" s="24" t="s">
        <v>13479</v>
      </c>
      <c r="D42" s="24" t="s">
        <v>13480</v>
      </c>
      <c r="E42" s="24" t="s">
        <v>107</v>
      </c>
      <c r="F42" s="27" t="s">
        <v>1397</v>
      </c>
      <c r="G42" s="25">
        <v>45870</v>
      </c>
      <c r="H42" s="25">
        <v>46234</v>
      </c>
      <c r="I42" s="81">
        <f t="shared" si="0"/>
        <v>46234</v>
      </c>
      <c r="J42" s="77" t="str">
        <f t="shared" ca="1" si="1"/>
        <v>Expired</v>
      </c>
      <c r="K42" s="77" t="str" cm="1">
        <f t="array" aca="1" ref="K42" ca="1">_xlfn.IFS((I42-TODAY())&gt;=547,"06 Expires over 18 months",(I42-TODAY())&gt;=365,"05 Expires in 18 months",(I42-TODAY())&gt;=183,"04 Expires in 12 months",(I42-TODAY())&gt;=92,"03 Expires in 6 months",(I42-TODAY())&gt;=31,"02 Expires in 3 months",(I42-TODAY())&gt;=0,"01 Expires in 30 days",(I42-TODAY())&gt;=-31,"01 Expired last 30 days",(I42-TODAY())&gt;=-92,"02 Expired last 3 months",(I42-TODAY())&gt;=-183,"03 Expired last 6 months",(I42-TODAY())&gt;=-365,"04 Expired last 12 months",(I42-TODAY())&gt;=-547,"05 Expired last 18 months",TRUE,"06 Expired over 18 months")</f>
        <v>01 Expired last 30 days</v>
      </c>
      <c r="L42" s="68">
        <v>480000</v>
      </c>
      <c r="M42" s="131">
        <f t="shared" si="6"/>
        <v>480000</v>
      </c>
      <c r="N42" s="77" t="str">
        <f t="shared" si="7"/>
        <v>No</v>
      </c>
      <c r="O42" s="32">
        <v>12</v>
      </c>
      <c r="P42" s="24">
        <v>0</v>
      </c>
      <c r="Q42" s="24" t="s">
        <v>70</v>
      </c>
      <c r="R42" s="89">
        <f t="shared" si="2"/>
        <v>11</v>
      </c>
    </row>
    <row r="43" spans="1:18" x14ac:dyDescent="0.5">
      <c r="A43" s="24">
        <v>2358</v>
      </c>
      <c r="B43" s="24" t="s">
        <v>8387</v>
      </c>
      <c r="C43" s="24" t="s">
        <v>8388</v>
      </c>
      <c r="D43" s="24" t="s">
        <v>482</v>
      </c>
      <c r="E43" s="24" t="s">
        <v>66</v>
      </c>
      <c r="F43" s="27" t="s">
        <v>67</v>
      </c>
      <c r="G43" s="25">
        <v>42948</v>
      </c>
      <c r="H43" s="25">
        <v>44774</v>
      </c>
      <c r="I43" s="81">
        <f t="shared" si="0"/>
        <v>46235</v>
      </c>
      <c r="J43" s="77" t="str">
        <f t="shared" ca="1" si="1"/>
        <v>Expired</v>
      </c>
      <c r="K43" s="77" t="str" cm="1">
        <f t="array" aca="1" ref="K43" ca="1">_xlfn.IFS((I43-TODAY())&gt;=547,"06 Expires over 18 months",(I43-TODAY())&gt;=365,"05 Expires in 18 months",(I43-TODAY())&gt;=183,"04 Expires in 12 months",(I43-TODAY())&gt;=92,"03 Expires in 6 months",(I43-TODAY())&gt;=31,"02 Expires in 3 months",(I43-TODAY())&gt;=0,"01 Expires in 30 days",(I43-TODAY())&gt;=-31,"01 Expired last 30 days",(I43-TODAY())&gt;=-92,"02 Expired last 3 months",(I43-TODAY())&gt;=-183,"03 Expired last 6 months",(I43-TODAY())&gt;=-365,"04 Expired last 12 months",(I43-TODAY())&gt;=-547,"05 Expired last 18 months",TRUE,"06 Expired over 18 months")</f>
        <v>01 Expired last 30 days</v>
      </c>
      <c r="L43" s="65">
        <v>2037125.49</v>
      </c>
      <c r="M43" s="130">
        <f t="shared" si="6"/>
        <v>18334129.41</v>
      </c>
      <c r="N43" s="77" t="str">
        <f t="shared" si="7"/>
        <v>Yes</v>
      </c>
      <c r="O43" s="32">
        <v>60</v>
      </c>
      <c r="P43" s="24">
        <v>48</v>
      </c>
      <c r="Q43" s="24" t="s">
        <v>1333</v>
      </c>
      <c r="R43" s="89">
        <f t="shared" si="2"/>
        <v>108</v>
      </c>
    </row>
    <row r="44" spans="1:18" x14ac:dyDescent="0.5">
      <c r="A44" s="24" t="s">
        <v>14263</v>
      </c>
      <c r="B44" s="28" t="s">
        <v>8387</v>
      </c>
      <c r="C44" s="28" t="s">
        <v>8387</v>
      </c>
      <c r="D44" s="28" t="s">
        <v>14264</v>
      </c>
      <c r="E44" s="24" t="s">
        <v>66</v>
      </c>
      <c r="F44" s="27" t="s">
        <v>67</v>
      </c>
      <c r="G44" s="25">
        <v>42948</v>
      </c>
      <c r="H44" s="25">
        <v>44774</v>
      </c>
      <c r="I44" s="81">
        <f t="shared" si="0"/>
        <v>46235</v>
      </c>
      <c r="J44" s="77" t="str">
        <f t="shared" ca="1" si="1"/>
        <v>Expired</v>
      </c>
      <c r="K44" s="77" t="str" cm="1">
        <f t="array" aca="1" ref="K44" ca="1">_xlfn.IFS((I44-TODAY())&gt;=547,"06 Expires over 18 months",(I44-TODAY())&gt;=365,"05 Expires in 18 months",(I44-TODAY())&gt;=183,"04 Expires in 12 months",(I44-TODAY())&gt;=92,"03 Expires in 6 months",(I44-TODAY())&gt;=31,"02 Expires in 3 months",(I44-TODAY())&gt;=0,"01 Expires in 30 days",(I44-TODAY())&gt;=-31,"01 Expired last 30 days",(I44-TODAY())&gt;=-92,"02 Expired last 3 months",(I44-TODAY())&gt;=-183,"03 Expired last 6 months",(I44-TODAY())&gt;=-365,"04 Expired last 12 months",(I44-TODAY())&gt;=-547,"05 Expired last 18 months",TRUE,"06 Expired over 18 months")</f>
        <v>01 Expired last 30 days</v>
      </c>
      <c r="L44" s="71">
        <v>2037125</v>
      </c>
      <c r="M44" s="130">
        <f t="shared" si="6"/>
        <v>18334125</v>
      </c>
      <c r="N44" s="77" t="str">
        <f t="shared" si="7"/>
        <v>Yes</v>
      </c>
      <c r="O44" s="32">
        <v>60</v>
      </c>
      <c r="P44" s="24">
        <v>48</v>
      </c>
      <c r="Q44" s="24"/>
      <c r="R44" s="89">
        <f t="shared" si="2"/>
        <v>108</v>
      </c>
    </row>
    <row r="45" spans="1:18" x14ac:dyDescent="0.5">
      <c r="A45" s="24">
        <v>2116</v>
      </c>
      <c r="B45" s="24" t="s">
        <v>3451</v>
      </c>
      <c r="C45" s="24" t="s">
        <v>7618</v>
      </c>
      <c r="D45" s="24" t="s">
        <v>3453</v>
      </c>
      <c r="E45" s="24" t="s">
        <v>107</v>
      </c>
      <c r="F45" s="24" t="s">
        <v>1397</v>
      </c>
      <c r="G45" s="25">
        <v>44774</v>
      </c>
      <c r="H45" s="25">
        <v>45870</v>
      </c>
      <c r="I45" s="81">
        <f t="shared" si="0"/>
        <v>46235</v>
      </c>
      <c r="J45" s="77" t="str">
        <f t="shared" ca="1" si="1"/>
        <v>Expired</v>
      </c>
      <c r="K45" s="77" t="str" cm="1">
        <f t="array" aca="1" ref="K45" ca="1">_xlfn.IFS((I45-TODAY())&gt;=547,"06 Expires over 18 months",(I45-TODAY())&gt;=365,"05 Expires in 18 months",(I45-TODAY())&gt;=183,"04 Expires in 12 months",(I45-TODAY())&gt;=92,"03 Expires in 6 months",(I45-TODAY())&gt;=31,"02 Expires in 3 months",(I45-TODAY())&gt;=0,"01 Expires in 30 days",(I45-TODAY())&gt;=-31,"01 Expired last 30 days",(I45-TODAY())&gt;=-92,"02 Expired last 3 months",(I45-TODAY())&gt;=-183,"03 Expired last 6 months",(I45-TODAY())&gt;=-365,"04 Expired last 12 months",(I45-TODAY())&gt;=-547,"05 Expired last 18 months",TRUE,"06 Expired over 18 months")</f>
        <v>01 Expired last 30 days</v>
      </c>
      <c r="L45" s="65">
        <v>150000</v>
      </c>
      <c r="M45" s="130">
        <f t="shared" si="6"/>
        <v>600000</v>
      </c>
      <c r="N45" s="77" t="str">
        <f t="shared" si="7"/>
        <v>Yes</v>
      </c>
      <c r="O45" s="32">
        <v>24</v>
      </c>
      <c r="P45" s="24">
        <v>12</v>
      </c>
      <c r="Q45" s="24" t="s">
        <v>5003</v>
      </c>
      <c r="R45" s="89">
        <f t="shared" si="2"/>
        <v>48</v>
      </c>
    </row>
    <row r="46" spans="1:18" x14ac:dyDescent="0.5">
      <c r="A46" s="24">
        <v>1924</v>
      </c>
      <c r="B46" s="24" t="s">
        <v>3451</v>
      </c>
      <c r="C46" s="24" t="s">
        <v>6927</v>
      </c>
      <c r="D46" s="24" t="s">
        <v>3453</v>
      </c>
      <c r="E46" s="24" t="s">
        <v>107</v>
      </c>
      <c r="F46" s="24" t="s">
        <v>1397</v>
      </c>
      <c r="G46" s="25">
        <v>44774</v>
      </c>
      <c r="H46" s="25">
        <v>45870</v>
      </c>
      <c r="I46" s="81">
        <f t="shared" si="0"/>
        <v>46235</v>
      </c>
      <c r="J46" s="77" t="str">
        <f t="shared" ca="1" si="1"/>
        <v>Expired</v>
      </c>
      <c r="K46" s="77" t="str" cm="1">
        <f t="array" aca="1" ref="K46" ca="1">_xlfn.IFS((I46-TODAY())&gt;=547,"06 Expires over 18 months",(I46-TODAY())&gt;=365,"05 Expires in 18 months",(I46-TODAY())&gt;=183,"04 Expires in 12 months",(I46-TODAY())&gt;=92,"03 Expires in 6 months",(I46-TODAY())&gt;=31,"02 Expires in 3 months",(I46-TODAY())&gt;=0,"01 Expires in 30 days",(I46-TODAY())&gt;=-31,"01 Expired last 30 days",(I46-TODAY())&gt;=-92,"02 Expired last 3 months",(I46-TODAY())&gt;=-183,"03 Expired last 6 months",(I46-TODAY())&gt;=-365,"04 Expired last 12 months",(I46-TODAY())&gt;=-547,"05 Expired last 18 months",TRUE,"06 Expired over 18 months")</f>
        <v>01 Expired last 30 days</v>
      </c>
      <c r="L46" s="65">
        <v>50000</v>
      </c>
      <c r="M46" s="130">
        <f t="shared" si="6"/>
        <v>200000</v>
      </c>
      <c r="N46" s="77" t="str">
        <f t="shared" si="7"/>
        <v>Yes</v>
      </c>
      <c r="O46" s="32">
        <v>24</v>
      </c>
      <c r="P46" s="24">
        <v>12</v>
      </c>
      <c r="Q46" s="24" t="s">
        <v>5003</v>
      </c>
      <c r="R46" s="89">
        <f t="shared" si="2"/>
        <v>48</v>
      </c>
    </row>
    <row r="47" spans="1:18" x14ac:dyDescent="0.5">
      <c r="A47" s="24">
        <v>3269</v>
      </c>
      <c r="B47" s="24" t="s">
        <v>12402</v>
      </c>
      <c r="C47" s="24" t="s">
        <v>12403</v>
      </c>
      <c r="D47" s="24" t="s">
        <v>12404</v>
      </c>
      <c r="E47" s="24" t="s">
        <v>107</v>
      </c>
      <c r="F47" s="27" t="s">
        <v>1397</v>
      </c>
      <c r="G47" s="25">
        <v>45873</v>
      </c>
      <c r="H47" s="25">
        <v>46237</v>
      </c>
      <c r="I47" s="81">
        <f t="shared" si="0"/>
        <v>46237</v>
      </c>
      <c r="J47" s="77" t="str">
        <f t="shared" ref="J47:J102" ca="1" si="8">IF(I47&lt;TODAY(),"Expired","Live")</f>
        <v>Expired</v>
      </c>
      <c r="K47" s="77" t="str" cm="1">
        <f t="array" aca="1" ref="K47" ca="1">_xlfn.IFS((I47-TODAY())&gt;=547,"06 Expires over 18 months",(I47-TODAY())&gt;=365,"05 Expires in 18 months",(I47-TODAY())&gt;=183,"04 Expires in 12 months",(I47-TODAY())&gt;=92,"03 Expires in 6 months",(I47-TODAY())&gt;=31,"02 Expires in 3 months",(I47-TODAY())&gt;=0,"01 Expires in 30 days",(I47-TODAY())&gt;=-31,"01 Expired last 30 days",(I47-TODAY())&gt;=-92,"02 Expired last 3 months",(I47-TODAY())&gt;=-183,"03 Expired last 6 months",(I47-TODAY())&gt;=-365,"04 Expired last 12 months",(I47-TODAY())&gt;=-547,"05 Expired last 18 months",TRUE,"06 Expired over 18 months")</f>
        <v>01 Expired last 30 days</v>
      </c>
      <c r="L47" s="65">
        <v>30000</v>
      </c>
      <c r="M47" s="131">
        <f t="shared" si="6"/>
        <v>30000</v>
      </c>
      <c r="N47" s="77" t="str">
        <f t="shared" si="7"/>
        <v>No</v>
      </c>
      <c r="O47" s="32">
        <v>12</v>
      </c>
      <c r="P47" s="24">
        <v>0</v>
      </c>
      <c r="Q47" s="24" t="s">
        <v>70</v>
      </c>
      <c r="R47" s="89">
        <f t="shared" si="2"/>
        <v>11</v>
      </c>
    </row>
    <row r="48" spans="1:18" x14ac:dyDescent="0.5">
      <c r="A48" s="31">
        <v>2918</v>
      </c>
      <c r="B48" s="31" t="s">
        <v>10849</v>
      </c>
      <c r="C48" s="24" t="s">
        <v>10850</v>
      </c>
      <c r="D48" s="31" t="s">
        <v>16822</v>
      </c>
      <c r="E48" s="31" t="s">
        <v>190</v>
      </c>
      <c r="F48" s="31" t="s">
        <v>2202</v>
      </c>
      <c r="G48" s="34">
        <v>45693</v>
      </c>
      <c r="H48" s="34">
        <v>46058</v>
      </c>
      <c r="I48" s="81">
        <f t="shared" si="0"/>
        <v>46239</v>
      </c>
      <c r="J48" s="77" t="str">
        <f t="shared" ca="1" si="8"/>
        <v>Expired</v>
      </c>
      <c r="K48" s="77" t="str" cm="1">
        <f t="array" aca="1" ref="K48" ca="1">_xlfn.IFS((I48-TODAY())&gt;=547,"06 Expires over 18 months",(I48-TODAY())&gt;=365,"05 Expires in 18 months",(I48-TODAY())&gt;=183,"04 Expires in 12 months",(I48-TODAY())&gt;=92,"03 Expires in 6 months",(I48-TODAY())&gt;=31,"02 Expires in 3 months",(I48-TODAY())&gt;=0,"01 Expires in 30 days",(I48-TODAY())&gt;=-31,"01 Expired last 30 days",(I48-TODAY())&gt;=-92,"02 Expired last 3 months",(I48-TODAY())&gt;=-183,"03 Expired last 6 months",(I48-TODAY())&gt;=-365,"04 Expired last 12 months",(I48-TODAY())&gt;=-547,"05 Expired last 18 months",TRUE,"06 Expired over 18 months")</f>
        <v>01 Expired last 30 days</v>
      </c>
      <c r="L48" s="69">
        <v>8000</v>
      </c>
      <c r="M48" s="130">
        <f t="shared" si="6"/>
        <v>12000</v>
      </c>
      <c r="N48" s="77" t="str">
        <f t="shared" si="7"/>
        <v>Yes</v>
      </c>
      <c r="O48" s="48">
        <v>12</v>
      </c>
      <c r="P48" s="31">
        <v>6</v>
      </c>
      <c r="Q48" s="24" t="s">
        <v>70</v>
      </c>
      <c r="R48" s="89">
        <f t="shared" si="2"/>
        <v>18</v>
      </c>
    </row>
    <row r="49" spans="1:18" x14ac:dyDescent="0.5">
      <c r="A49" s="24">
        <v>2675</v>
      </c>
      <c r="B49" s="24" t="s">
        <v>9640</v>
      </c>
      <c r="C49" s="24" t="s">
        <v>9641</v>
      </c>
      <c r="D49" s="24" t="s">
        <v>9642</v>
      </c>
      <c r="E49" s="24" t="s">
        <v>107</v>
      </c>
      <c r="F49" s="24" t="s">
        <v>3283</v>
      </c>
      <c r="G49" s="25">
        <v>45511</v>
      </c>
      <c r="H49" s="25">
        <v>46240</v>
      </c>
      <c r="I49" s="81">
        <f t="shared" si="0"/>
        <v>46240</v>
      </c>
      <c r="J49" s="77" t="str">
        <f t="shared" ca="1" si="8"/>
        <v>Expired</v>
      </c>
      <c r="K49" s="77" t="str" cm="1">
        <f t="array" aca="1" ref="K49" ca="1">_xlfn.IFS((I49-TODAY())&gt;=547,"06 Expires over 18 months",(I49-TODAY())&gt;=365,"05 Expires in 18 months",(I49-TODAY())&gt;=183,"04 Expires in 12 months",(I49-TODAY())&gt;=92,"03 Expires in 6 months",(I49-TODAY())&gt;=31,"02 Expires in 3 months",(I49-TODAY())&gt;=0,"01 Expires in 30 days",(I49-TODAY())&gt;=-31,"01 Expired last 30 days",(I49-TODAY())&gt;=-92,"02 Expired last 3 months",(I49-TODAY())&gt;=-183,"03 Expired last 6 months",(I49-TODAY())&gt;=-365,"04 Expired last 12 months",(I49-TODAY())&gt;=-547,"05 Expired last 18 months",TRUE,"06 Expired over 18 months")</f>
        <v>01 Expired last 30 days</v>
      </c>
      <c r="L49" s="65">
        <v>10000</v>
      </c>
      <c r="M49" s="130">
        <f t="shared" si="6"/>
        <v>19166.666666666668</v>
      </c>
      <c r="N49" s="77" t="str">
        <f t="shared" si="7"/>
        <v>No</v>
      </c>
      <c r="O49" s="32">
        <v>24</v>
      </c>
      <c r="P49" s="24">
        <v>0</v>
      </c>
      <c r="Q49" s="24" t="s">
        <v>70</v>
      </c>
      <c r="R49" s="89">
        <f t="shared" si="2"/>
        <v>23</v>
      </c>
    </row>
    <row r="50" spans="1:18" x14ac:dyDescent="0.5">
      <c r="A50" s="24">
        <v>3656</v>
      </c>
      <c r="B50" s="111" t="s">
        <v>13903</v>
      </c>
      <c r="C50" s="27" t="s">
        <v>13904</v>
      </c>
      <c r="D50" s="111" t="s">
        <v>13905</v>
      </c>
      <c r="E50" s="111" t="s">
        <v>321</v>
      </c>
      <c r="F50" s="111" t="s">
        <v>8802</v>
      </c>
      <c r="G50" s="121">
        <v>46062</v>
      </c>
      <c r="H50" s="121">
        <v>46243</v>
      </c>
      <c r="I50" s="81">
        <f t="shared" si="0"/>
        <v>46243</v>
      </c>
      <c r="J50" s="81" t="str">
        <f t="shared" ca="1" si="8"/>
        <v>Expired</v>
      </c>
      <c r="K50" s="81" t="str" cm="1">
        <f t="array" aca="1" ref="K50" ca="1">_xlfn.IFS((I50-TODAY())&gt;=547,"06 Expires over 18 months",(I50-TODAY())&gt;=365,"05 Expires in 18 months",(I50-TODAY())&gt;=183,"04 Expires in 12 months",(I50-TODAY())&gt;=92,"03 Expires in 6 months",(I50-TODAY())&gt;=31,"02 Expires in 3 months",(I50-TODAY())&gt;=0,"01 Expires in 30 days",(I50-TODAY())&gt;=-31,"01 Expired last 30 days",(I50-TODAY())&gt;=-92,"02 Expired last 3 months",(I50-TODAY())&gt;=-183,"03 Expired last 6 months",(I50-TODAY())&gt;=-365,"04 Expired last 12 months",(I50-TODAY())&gt;=-547,"05 Expired last 18 months",TRUE,"06 Expired over 18 months")</f>
        <v>01 Expired last 30 days</v>
      </c>
      <c r="L50" s="65">
        <v>8600</v>
      </c>
      <c r="M50" s="130">
        <f t="shared" si="6"/>
        <v>8600</v>
      </c>
      <c r="N50" s="77" t="str">
        <f t="shared" si="7"/>
        <v>No</v>
      </c>
      <c r="O50" s="32">
        <v>6</v>
      </c>
      <c r="P50" s="24">
        <v>0</v>
      </c>
      <c r="Q50" s="24" t="s">
        <v>70</v>
      </c>
      <c r="R50" s="89">
        <f t="shared" si="2"/>
        <v>6</v>
      </c>
    </row>
    <row r="51" spans="1:18" x14ac:dyDescent="0.5">
      <c r="A51" s="31">
        <v>2924</v>
      </c>
      <c r="B51" s="31" t="s">
        <v>10873</v>
      </c>
      <c r="C51" s="24" t="s">
        <v>16824</v>
      </c>
      <c r="D51" s="31" t="s">
        <v>16822</v>
      </c>
      <c r="E51" s="31" t="s">
        <v>190</v>
      </c>
      <c r="F51" s="31" t="s">
        <v>2202</v>
      </c>
      <c r="G51" s="34">
        <v>45698</v>
      </c>
      <c r="H51" s="34">
        <v>46063</v>
      </c>
      <c r="I51" s="81">
        <f t="shared" si="0"/>
        <v>46244</v>
      </c>
      <c r="J51" s="77" t="str">
        <f t="shared" ca="1" si="8"/>
        <v>Expired</v>
      </c>
      <c r="K51" s="77" t="str" cm="1">
        <f t="array" aca="1" ref="K51" ca="1">_xlfn.IFS((I51-TODAY())&gt;=547,"06 Expires over 18 months",(I51-TODAY())&gt;=365,"05 Expires in 18 months",(I51-TODAY())&gt;=183,"04 Expires in 12 months",(I51-TODAY())&gt;=92,"03 Expires in 6 months",(I51-TODAY())&gt;=31,"02 Expires in 3 months",(I51-TODAY())&gt;=0,"01 Expires in 30 days",(I51-TODAY())&gt;=-31,"01 Expired last 30 days",(I51-TODAY())&gt;=-92,"02 Expired last 3 months",(I51-TODAY())&gt;=-183,"03 Expired last 6 months",(I51-TODAY())&gt;=-365,"04 Expired last 12 months",(I51-TODAY())&gt;=-547,"05 Expired last 18 months",TRUE,"06 Expired over 18 months")</f>
        <v>01 Expired last 30 days</v>
      </c>
      <c r="L51" s="69">
        <v>8500</v>
      </c>
      <c r="M51" s="130">
        <f t="shared" si="6"/>
        <v>12750</v>
      </c>
      <c r="N51" s="77" t="str">
        <f t="shared" si="7"/>
        <v>Yes</v>
      </c>
      <c r="O51" s="48">
        <v>12</v>
      </c>
      <c r="P51" s="31">
        <v>6</v>
      </c>
      <c r="Q51" s="24" t="s">
        <v>70</v>
      </c>
      <c r="R51" s="89">
        <f t="shared" si="2"/>
        <v>18</v>
      </c>
    </row>
    <row r="52" spans="1:18" x14ac:dyDescent="0.5">
      <c r="A52" s="24">
        <v>3485</v>
      </c>
      <c r="B52" s="101" t="s">
        <v>13270</v>
      </c>
      <c r="C52" s="24" t="s">
        <v>13271</v>
      </c>
      <c r="D52" s="101" t="s">
        <v>13272</v>
      </c>
      <c r="E52" s="101" t="s">
        <v>321</v>
      </c>
      <c r="F52" s="101" t="s">
        <v>1681</v>
      </c>
      <c r="G52" s="25">
        <v>45972</v>
      </c>
      <c r="H52" s="25">
        <v>46153</v>
      </c>
      <c r="I52" s="81">
        <f t="shared" si="0"/>
        <v>46245</v>
      </c>
      <c r="J52" s="77" t="str">
        <f t="shared" ca="1" si="8"/>
        <v>Expired</v>
      </c>
      <c r="K52" s="77" t="str" cm="1">
        <f t="array" aca="1" ref="K52" ca="1">_xlfn.IFS((I52-TODAY())&gt;=547,"06 Expires over 18 months",(I52-TODAY())&gt;=365,"05 Expires in 18 months",(I52-TODAY())&gt;=183,"04 Expires in 12 months",(I52-TODAY())&gt;=92,"03 Expires in 6 months",(I52-TODAY())&gt;=31,"02 Expires in 3 months",(I52-TODAY())&gt;=0,"01 Expires in 30 days",(I52-TODAY())&gt;=-31,"01 Expired last 30 days",(I52-TODAY())&gt;=-92,"02 Expired last 3 months",(I52-TODAY())&gt;=-183,"03 Expired last 6 months",(I52-TODAY())&gt;=-365,"04 Expired last 12 months",(I52-TODAY())&gt;=-547,"05 Expired last 18 months",TRUE,"06 Expired over 18 months")</f>
        <v>01 Expired last 30 days</v>
      </c>
      <c r="L52" s="65">
        <v>25980</v>
      </c>
      <c r="M52" s="131">
        <f t="shared" si="6"/>
        <v>25980</v>
      </c>
      <c r="N52" s="77" t="str">
        <f t="shared" si="7"/>
        <v>Yes</v>
      </c>
      <c r="O52" s="101">
        <v>6</v>
      </c>
      <c r="P52" s="101">
        <v>3</v>
      </c>
      <c r="Q52" s="101" t="s">
        <v>8595</v>
      </c>
      <c r="R52" s="89">
        <f t="shared" si="2"/>
        <v>9</v>
      </c>
    </row>
    <row r="53" spans="1:18" x14ac:dyDescent="0.5">
      <c r="A53" s="24">
        <v>2679</v>
      </c>
      <c r="B53" s="24" t="s">
        <v>9655</v>
      </c>
      <c r="C53" s="24" t="s">
        <v>9656</v>
      </c>
      <c r="D53" s="24" t="s">
        <v>9657</v>
      </c>
      <c r="E53" s="24" t="s">
        <v>190</v>
      </c>
      <c r="F53" s="24" t="s">
        <v>1157</v>
      </c>
      <c r="G53" s="25">
        <v>45518</v>
      </c>
      <c r="H53" s="25">
        <v>45882</v>
      </c>
      <c r="I53" s="81">
        <f t="shared" si="0"/>
        <v>46247</v>
      </c>
      <c r="J53" s="77" t="str">
        <f t="shared" ca="1" si="8"/>
        <v>Expired</v>
      </c>
      <c r="K53" s="77" t="str" cm="1">
        <f t="array" aca="1" ref="K53" ca="1">_xlfn.IFS((I53-TODAY())&gt;=547,"06 Expires over 18 months",(I53-TODAY())&gt;=365,"05 Expires in 18 months",(I53-TODAY())&gt;=183,"04 Expires in 12 months",(I53-TODAY())&gt;=92,"03 Expires in 6 months",(I53-TODAY())&gt;=31,"02 Expires in 3 months",(I53-TODAY())&gt;=0,"01 Expires in 30 days",(I53-TODAY())&gt;=-31,"01 Expired last 30 days",(I53-TODAY())&gt;=-92,"02 Expired last 3 months",(I53-TODAY())&gt;=-183,"03 Expired last 6 months",(I53-TODAY())&gt;=-365,"04 Expired last 12 months",(I53-TODAY())&gt;=-547,"05 Expired last 18 months",TRUE,"06 Expired over 18 months")</f>
        <v>01 Expired last 30 days</v>
      </c>
      <c r="L53" s="65">
        <v>18000</v>
      </c>
      <c r="M53" s="130">
        <f t="shared" si="6"/>
        <v>34500</v>
      </c>
      <c r="N53" s="77" t="str">
        <f t="shared" si="7"/>
        <v>Yes</v>
      </c>
      <c r="O53" s="32">
        <v>12</v>
      </c>
      <c r="P53" s="24">
        <v>12</v>
      </c>
      <c r="Q53" s="24" t="s">
        <v>70</v>
      </c>
      <c r="R53" s="89">
        <f t="shared" si="2"/>
        <v>23</v>
      </c>
    </row>
    <row r="54" spans="1:18" x14ac:dyDescent="0.5">
      <c r="A54" s="24">
        <v>3290</v>
      </c>
      <c r="B54" s="24" t="s">
        <v>12485</v>
      </c>
      <c r="C54" s="24" t="s">
        <v>12486</v>
      </c>
      <c r="D54" s="24" t="s">
        <v>486</v>
      </c>
      <c r="E54" s="24" t="s">
        <v>107</v>
      </c>
      <c r="F54" s="27" t="s">
        <v>1397</v>
      </c>
      <c r="G54" s="25">
        <v>45884</v>
      </c>
      <c r="H54" s="25">
        <v>46248</v>
      </c>
      <c r="I54" s="81">
        <f t="shared" si="0"/>
        <v>46248</v>
      </c>
      <c r="J54" s="77" t="str">
        <f t="shared" ca="1" si="8"/>
        <v>Expired</v>
      </c>
      <c r="K54" s="77" t="str" cm="1">
        <f t="array" aca="1" ref="K54" ca="1">_xlfn.IFS((I54-TODAY())&gt;=547,"06 Expires over 18 months",(I54-TODAY())&gt;=365,"05 Expires in 18 months",(I54-TODAY())&gt;=183,"04 Expires in 12 months",(I54-TODAY())&gt;=92,"03 Expires in 6 months",(I54-TODAY())&gt;=31,"02 Expires in 3 months",(I54-TODAY())&gt;=0,"01 Expires in 30 days",(I54-TODAY())&gt;=-31,"01 Expired last 30 days",(I54-TODAY())&gt;=-92,"02 Expired last 3 months",(I54-TODAY())&gt;=-183,"03 Expired last 6 months",(I54-TODAY())&gt;=-365,"04 Expired last 12 months",(I54-TODAY())&gt;=-547,"05 Expired last 18 months",TRUE,"06 Expired over 18 months")</f>
        <v>01 Expired last 30 days</v>
      </c>
      <c r="L54" s="65">
        <v>30000</v>
      </c>
      <c r="M54" s="131">
        <f t="shared" si="6"/>
        <v>30000</v>
      </c>
      <c r="N54" s="77" t="str">
        <f t="shared" si="7"/>
        <v>No</v>
      </c>
      <c r="O54" s="32">
        <v>12</v>
      </c>
      <c r="P54" s="24">
        <v>0</v>
      </c>
      <c r="Q54" s="24" t="s">
        <v>123</v>
      </c>
      <c r="R54" s="89">
        <f t="shared" si="2"/>
        <v>11</v>
      </c>
    </row>
    <row r="55" spans="1:18" x14ac:dyDescent="0.5">
      <c r="A55" s="24" t="s">
        <v>14566</v>
      </c>
      <c r="B55" s="27" t="s">
        <v>14567</v>
      </c>
      <c r="C55" s="33" t="s">
        <v>14471</v>
      </c>
      <c r="D55" s="27" t="s">
        <v>14473</v>
      </c>
      <c r="E55" s="31" t="s">
        <v>67</v>
      </c>
      <c r="F55" s="27" t="s">
        <v>14568</v>
      </c>
      <c r="G55" s="25">
        <v>42962</v>
      </c>
      <c r="H55" s="25">
        <v>44788</v>
      </c>
      <c r="I55" s="81">
        <f t="shared" si="0"/>
        <v>46249</v>
      </c>
      <c r="J55" s="81" t="str">
        <f t="shared" ca="1" si="8"/>
        <v>Expired</v>
      </c>
      <c r="K55" s="81" t="str" cm="1">
        <f t="array" aca="1" ref="K55" ca="1">_xlfn.IFS((I55-TODAY())&gt;=547,"06 Expires over 18 months",(I55-TODAY())&gt;=365,"05 Expires in 18 months",(I55-TODAY())&gt;=183,"04 Expires in 12 months",(I55-TODAY())&gt;=92,"03 Expires in 6 months",(I55-TODAY())&gt;=31,"02 Expires in 3 months",(I55-TODAY())&gt;=0,"01 Expires in 30 days",(I55-TODAY())&gt;=-31,"01 Expired last 30 days",(I55-TODAY())&gt;=-92,"02 Expired last 3 months",(I55-TODAY())&gt;=-183,"03 Expired last 6 months",(I55-TODAY())&gt;=-365,"04 Expired last 12 months",(I55-TODAY())&gt;=-547,"05 Expired last 18 months",TRUE,"06 Expired over 18 months")</f>
        <v>01 Expired last 30 days</v>
      </c>
      <c r="L55" s="65">
        <v>578991</v>
      </c>
      <c r="M55" s="130">
        <f t="shared" si="6"/>
        <v>5210919</v>
      </c>
      <c r="N55" s="77" t="str">
        <f t="shared" si="7"/>
        <v>Yes</v>
      </c>
      <c r="O55" s="32">
        <v>60</v>
      </c>
      <c r="P55" s="24">
        <v>48</v>
      </c>
      <c r="Q55" s="24"/>
      <c r="R55" s="89">
        <f t="shared" si="2"/>
        <v>108</v>
      </c>
    </row>
    <row r="56" spans="1:18" x14ac:dyDescent="0.5">
      <c r="A56" s="24">
        <v>3286</v>
      </c>
      <c r="B56" s="24" t="s">
        <v>4409</v>
      </c>
      <c r="C56" s="24" t="s">
        <v>12467</v>
      </c>
      <c r="D56" s="24" t="s">
        <v>4409</v>
      </c>
      <c r="E56" s="24" t="s">
        <v>107</v>
      </c>
      <c r="F56" s="27" t="s">
        <v>3283</v>
      </c>
      <c r="G56" s="25">
        <v>45887</v>
      </c>
      <c r="H56" s="25">
        <v>46251</v>
      </c>
      <c r="I56" s="81">
        <f t="shared" si="0"/>
        <v>46251</v>
      </c>
      <c r="J56" s="77" t="str">
        <f t="shared" ca="1" si="8"/>
        <v>Expired</v>
      </c>
      <c r="K56" s="77" t="str" cm="1">
        <f t="array" aca="1" ref="K56" ca="1">_xlfn.IFS((I56-TODAY())&gt;=547,"06 Expires over 18 months",(I56-TODAY())&gt;=365,"05 Expires in 18 months",(I56-TODAY())&gt;=183,"04 Expires in 12 months",(I56-TODAY())&gt;=92,"03 Expires in 6 months",(I56-TODAY())&gt;=31,"02 Expires in 3 months",(I56-TODAY())&gt;=0,"01 Expires in 30 days",(I56-TODAY())&gt;=-31,"01 Expired last 30 days",(I56-TODAY())&gt;=-92,"02 Expired last 3 months",(I56-TODAY())&gt;=-183,"03 Expired last 6 months",(I56-TODAY())&gt;=-365,"04 Expired last 12 months",(I56-TODAY())&gt;=-547,"05 Expired last 18 months",TRUE,"06 Expired over 18 months")</f>
        <v>01 Expired last 30 days</v>
      </c>
      <c r="L56" s="65">
        <v>5000</v>
      </c>
      <c r="M56" s="131">
        <f t="shared" si="6"/>
        <v>5000</v>
      </c>
      <c r="N56" s="77" t="str">
        <f t="shared" ref="N56:N80" si="9">IF(P56&gt;0,"Yes","No")</f>
        <v>No</v>
      </c>
      <c r="O56" s="32">
        <v>12</v>
      </c>
      <c r="P56" s="24">
        <v>0</v>
      </c>
      <c r="Q56" s="24" t="s">
        <v>70</v>
      </c>
      <c r="R56" s="89">
        <f t="shared" si="2"/>
        <v>11</v>
      </c>
    </row>
    <row r="57" spans="1:18" x14ac:dyDescent="0.5">
      <c r="A57" s="24">
        <v>1777</v>
      </c>
      <c r="B57" s="24" t="s">
        <v>6399</v>
      </c>
      <c r="C57" s="24" t="s">
        <v>5867</v>
      </c>
      <c r="D57" s="24" t="s">
        <v>6400</v>
      </c>
      <c r="E57" s="24" t="s">
        <v>107</v>
      </c>
      <c r="F57" s="24" t="s">
        <v>2484</v>
      </c>
      <c r="G57" s="25">
        <v>44792</v>
      </c>
      <c r="H57" s="25">
        <v>45522</v>
      </c>
      <c r="I57" s="81">
        <f t="shared" si="0"/>
        <v>46252</v>
      </c>
      <c r="J57" s="77" t="str">
        <f t="shared" ca="1" si="8"/>
        <v>Expired</v>
      </c>
      <c r="K57" s="77" t="str" cm="1">
        <f t="array" aca="1" ref="K57" ca="1">_xlfn.IFS((I57-TODAY())&gt;=547,"06 Expires over 18 months",(I57-TODAY())&gt;=365,"05 Expires in 18 months",(I57-TODAY())&gt;=183,"04 Expires in 12 months",(I57-TODAY())&gt;=92,"03 Expires in 6 months",(I57-TODAY())&gt;=31,"02 Expires in 3 months",(I57-TODAY())&gt;=0,"01 Expires in 30 days",(I57-TODAY())&gt;=-31,"01 Expired last 30 days",(I57-TODAY())&gt;=-92,"02 Expired last 3 months",(I57-TODAY())&gt;=-183,"03 Expired last 6 months",(I57-TODAY())&gt;=-365,"04 Expired last 12 months",(I57-TODAY())&gt;=-547,"05 Expired last 18 months",TRUE,"06 Expired over 18 months")</f>
        <v>01 Expired last 30 days</v>
      </c>
      <c r="L57" s="65">
        <v>180000</v>
      </c>
      <c r="M57" s="130">
        <f t="shared" si="6"/>
        <v>705000</v>
      </c>
      <c r="N57" s="77" t="str">
        <f t="shared" si="9"/>
        <v>Yes</v>
      </c>
      <c r="O57" s="32">
        <v>24</v>
      </c>
      <c r="P57" s="24">
        <v>24</v>
      </c>
      <c r="Q57" s="24" t="s">
        <v>5003</v>
      </c>
      <c r="R57" s="89">
        <f t="shared" si="2"/>
        <v>47</v>
      </c>
    </row>
    <row r="58" spans="1:18" x14ac:dyDescent="0.5">
      <c r="A58" s="24">
        <v>3463</v>
      </c>
      <c r="B58" s="101" t="s">
        <v>13171</v>
      </c>
      <c r="C58" s="24" t="s">
        <v>13172</v>
      </c>
      <c r="D58" s="101" t="s">
        <v>654</v>
      </c>
      <c r="E58" s="101" t="s">
        <v>107</v>
      </c>
      <c r="F58" s="101" t="s">
        <v>122</v>
      </c>
      <c r="G58" s="25">
        <v>45946</v>
      </c>
      <c r="H58" s="25">
        <v>46252</v>
      </c>
      <c r="I58" s="81">
        <f t="shared" si="0"/>
        <v>46252</v>
      </c>
      <c r="J58" s="77" t="str">
        <f t="shared" ca="1" si="8"/>
        <v>Expired</v>
      </c>
      <c r="K58" s="77" t="str" cm="1">
        <f t="array" aca="1" ref="K58" ca="1">_xlfn.IFS((I58-TODAY())&gt;=547,"06 Expires over 18 months",(I58-TODAY())&gt;=365,"05 Expires in 18 months",(I58-TODAY())&gt;=183,"04 Expires in 12 months",(I58-TODAY())&gt;=92,"03 Expires in 6 months",(I58-TODAY())&gt;=31,"02 Expires in 3 months",(I58-TODAY())&gt;=0,"01 Expires in 30 days",(I58-TODAY())&gt;=-31,"01 Expired last 30 days",(I58-TODAY())&gt;=-92,"02 Expired last 3 months",(I58-TODAY())&gt;=-183,"03 Expired last 6 months",(I58-TODAY())&gt;=-365,"04 Expired last 12 months",(I58-TODAY())&gt;=-547,"05 Expired last 18 months",TRUE,"06 Expired over 18 months")</f>
        <v>01 Expired last 30 days</v>
      </c>
      <c r="L58" s="104"/>
      <c r="M58" s="131">
        <v>0</v>
      </c>
      <c r="N58" s="77" t="str">
        <f t="shared" si="9"/>
        <v>No</v>
      </c>
      <c r="O58" s="101">
        <v>10</v>
      </c>
      <c r="P58" s="101">
        <v>0</v>
      </c>
      <c r="Q58" s="101" t="s">
        <v>123</v>
      </c>
      <c r="R58" s="89">
        <f t="shared" si="2"/>
        <v>10</v>
      </c>
    </row>
    <row r="59" spans="1:18" x14ac:dyDescent="0.5">
      <c r="A59" s="24">
        <v>3558</v>
      </c>
      <c r="B59" s="24" t="s">
        <v>13557</v>
      </c>
      <c r="C59" s="24" t="s">
        <v>13558</v>
      </c>
      <c r="D59" s="24" t="s">
        <v>13559</v>
      </c>
      <c r="E59" s="24" t="s">
        <v>321</v>
      </c>
      <c r="F59" s="27" t="s">
        <v>3201</v>
      </c>
      <c r="G59" s="25">
        <v>46041</v>
      </c>
      <c r="H59" s="25">
        <v>46252</v>
      </c>
      <c r="I59" s="81">
        <f t="shared" si="0"/>
        <v>46252</v>
      </c>
      <c r="J59" s="77" t="str">
        <f t="shared" ca="1" si="8"/>
        <v>Expired</v>
      </c>
      <c r="K59" s="77" t="str" cm="1">
        <f t="array" aca="1" ref="K59" ca="1">_xlfn.IFS((I59-TODAY())&gt;=547,"06 Expires over 18 months",(I59-TODAY())&gt;=365,"05 Expires in 18 months",(I59-TODAY())&gt;=183,"04 Expires in 12 months",(I59-TODAY())&gt;=92,"03 Expires in 6 months",(I59-TODAY())&gt;=31,"02 Expires in 3 months",(I59-TODAY())&gt;=0,"01 Expires in 30 days",(I59-TODAY())&gt;=-31,"01 Expired last 30 days",(I59-TODAY())&gt;=-92,"02 Expired last 3 months",(I59-TODAY())&gt;=-183,"03 Expired last 6 months",(I59-TODAY())&gt;=-365,"04 Expired last 12 months",(I59-TODAY())&gt;=-547,"05 Expired last 18 months",TRUE,"06 Expired over 18 months")</f>
        <v>01 Expired last 30 days</v>
      </c>
      <c r="L59" s="104"/>
      <c r="M59" s="131">
        <v>0</v>
      </c>
      <c r="N59" s="77" t="str">
        <f t="shared" si="9"/>
        <v>No</v>
      </c>
      <c r="O59" s="32">
        <v>0</v>
      </c>
      <c r="P59" s="24">
        <v>0</v>
      </c>
      <c r="Q59" s="24" t="s">
        <v>70</v>
      </c>
      <c r="R59" s="89">
        <f t="shared" si="2"/>
        <v>6</v>
      </c>
    </row>
    <row r="60" spans="1:18" x14ac:dyDescent="0.5">
      <c r="A60" s="24">
        <v>2685</v>
      </c>
      <c r="B60" s="24" t="s">
        <v>3012</v>
      </c>
      <c r="C60" s="24" t="s">
        <v>9686</v>
      </c>
      <c r="D60" s="24" t="s">
        <v>3014</v>
      </c>
      <c r="E60" s="24" t="s">
        <v>107</v>
      </c>
      <c r="F60" s="24" t="s">
        <v>3283</v>
      </c>
      <c r="G60" s="25">
        <v>45525</v>
      </c>
      <c r="H60" s="25">
        <v>46254</v>
      </c>
      <c r="I60" s="81">
        <f t="shared" si="0"/>
        <v>46254</v>
      </c>
      <c r="J60" s="77" t="str">
        <f t="shared" ca="1" si="8"/>
        <v>Expired</v>
      </c>
      <c r="K60" s="77" t="str" cm="1">
        <f t="array" aca="1" ref="K60" ca="1">_xlfn.IFS((I60-TODAY())&gt;=547,"06 Expires over 18 months",(I60-TODAY())&gt;=365,"05 Expires in 18 months",(I60-TODAY())&gt;=183,"04 Expires in 12 months",(I60-TODAY())&gt;=92,"03 Expires in 6 months",(I60-TODAY())&gt;=31,"02 Expires in 3 months",(I60-TODAY())&gt;=0,"01 Expires in 30 days",(I60-TODAY())&gt;=-31,"01 Expired last 30 days",(I60-TODAY())&gt;=-92,"02 Expired last 3 months",(I60-TODAY())&gt;=-183,"03 Expired last 6 months",(I60-TODAY())&gt;=-365,"04 Expired last 12 months",(I60-TODAY())&gt;=-547,"05 Expired last 18 months",TRUE,"06 Expired over 18 months")</f>
        <v>01 Expired last 30 days</v>
      </c>
      <c r="L60" s="65">
        <v>25000</v>
      </c>
      <c r="M60" s="130">
        <f t="shared" ref="M60:M80" si="10">MAX(L60,L60*N(R60)/12)</f>
        <v>47916.666666666664</v>
      </c>
      <c r="N60" s="77" t="str">
        <f t="shared" si="9"/>
        <v>No</v>
      </c>
      <c r="O60" s="32">
        <v>24</v>
      </c>
      <c r="P60" s="24">
        <v>0</v>
      </c>
      <c r="Q60" s="24" t="s">
        <v>70</v>
      </c>
      <c r="R60" s="89">
        <f t="shared" si="2"/>
        <v>23</v>
      </c>
    </row>
    <row r="61" spans="1:18" x14ac:dyDescent="0.5">
      <c r="A61" s="24">
        <v>3700</v>
      </c>
      <c r="B61" s="111" t="s">
        <v>14078</v>
      </c>
      <c r="C61" s="111" t="s">
        <v>14079</v>
      </c>
      <c r="D61" s="111" t="s">
        <v>14080</v>
      </c>
      <c r="E61" s="111" t="s">
        <v>321</v>
      </c>
      <c r="F61" s="111" t="s">
        <v>3201</v>
      </c>
      <c r="G61" s="121">
        <v>46133</v>
      </c>
      <c r="H61" s="121">
        <v>46259</v>
      </c>
      <c r="I61" s="81">
        <f t="shared" si="0"/>
        <v>46259</v>
      </c>
      <c r="J61" s="81" t="str">
        <f t="shared" ca="1" si="8"/>
        <v>Expired</v>
      </c>
      <c r="K61" s="81" t="str" cm="1">
        <f t="array" aca="1" ref="K61" ca="1">_xlfn.IFS((I61-TODAY())&gt;=547,"06 Expires over 18 months",(I61-TODAY())&gt;=365,"05 Expires in 18 months",(I61-TODAY())&gt;=183,"04 Expires in 12 months",(I61-TODAY())&gt;=92,"03 Expires in 6 months",(I61-TODAY())&gt;=31,"02 Expires in 3 months",(I61-TODAY())&gt;=0,"01 Expires in 30 days",(I61-TODAY())&gt;=-31,"01 Expired last 30 days",(I61-TODAY())&gt;=-92,"02 Expired last 3 months",(I61-TODAY())&gt;=-183,"03 Expired last 6 months",(I61-TODAY())&gt;=-365,"04 Expired last 12 months",(I61-TODAY())&gt;=-547,"05 Expired last 18 months",TRUE,"06 Expired over 18 months")</f>
        <v>01 Expired last 30 days</v>
      </c>
      <c r="L61" s="104">
        <v>0</v>
      </c>
      <c r="M61" s="131">
        <f t="shared" si="10"/>
        <v>0</v>
      </c>
      <c r="N61" s="77" t="str">
        <f t="shared" si="9"/>
        <v>No</v>
      </c>
      <c r="O61" s="111">
        <v>0</v>
      </c>
      <c r="P61" s="111">
        <v>0</v>
      </c>
      <c r="Q61" s="111" t="s">
        <v>123</v>
      </c>
      <c r="R61" s="89">
        <f t="shared" si="2"/>
        <v>4</v>
      </c>
    </row>
    <row r="62" spans="1:18" x14ac:dyDescent="0.5">
      <c r="A62" s="24">
        <v>2187</v>
      </c>
      <c r="B62" s="24" t="s">
        <v>7833</v>
      </c>
      <c r="C62" s="24" t="s">
        <v>7834</v>
      </c>
      <c r="D62" s="24" t="s">
        <v>7835</v>
      </c>
      <c r="E62" s="24" t="s">
        <v>52</v>
      </c>
      <c r="F62" s="24" t="s">
        <v>116</v>
      </c>
      <c r="G62" s="25">
        <v>45160</v>
      </c>
      <c r="H62" s="25">
        <v>45898</v>
      </c>
      <c r="I62" s="81">
        <f t="shared" si="0"/>
        <v>46263</v>
      </c>
      <c r="J62" s="77" t="str">
        <f t="shared" ca="1" si="8"/>
        <v>Live</v>
      </c>
      <c r="K62" s="77" t="str" cm="1">
        <f t="array" aca="1" ref="K62" ca="1">_xlfn.IFS((I62-TODAY())&gt;=547,"06 Expires over 18 months",(I62-TODAY())&gt;=365,"05 Expires in 18 months",(I62-TODAY())&gt;=183,"04 Expires in 12 months",(I62-TODAY())&gt;=92,"03 Expires in 6 months",(I62-TODAY())&gt;=31,"02 Expires in 3 months",(I62-TODAY())&gt;=0,"01 Expires in 30 days",(I62-TODAY())&gt;=-31,"01 Expired last 30 days",(I62-TODAY())&gt;=-92,"02 Expired last 3 months",(I62-TODAY())&gt;=-183,"03 Expired last 6 months",(I62-TODAY())&gt;=-365,"04 Expired last 12 months",(I62-TODAY())&gt;=-547,"05 Expired last 18 months",TRUE,"06 Expired over 18 months")</f>
        <v>01 Expires in 30 days</v>
      </c>
      <c r="L62" s="65">
        <v>23490</v>
      </c>
      <c r="M62" s="130">
        <f t="shared" si="10"/>
        <v>70470</v>
      </c>
      <c r="N62" s="77" t="str">
        <f t="shared" si="9"/>
        <v>Yes</v>
      </c>
      <c r="O62" s="32">
        <v>24</v>
      </c>
      <c r="P62" s="24">
        <v>12</v>
      </c>
      <c r="Q62" s="24" t="s">
        <v>5003</v>
      </c>
      <c r="R62" s="89">
        <f t="shared" si="2"/>
        <v>36</v>
      </c>
    </row>
    <row r="63" spans="1:18" x14ac:dyDescent="0.5">
      <c r="A63" s="24">
        <v>3698</v>
      </c>
      <c r="B63" s="111" t="s">
        <v>14068</v>
      </c>
      <c r="C63" s="111" t="s">
        <v>14069</v>
      </c>
      <c r="D63" s="111" t="s">
        <v>14070</v>
      </c>
      <c r="E63" s="111" t="s">
        <v>107</v>
      </c>
      <c r="F63" s="111" t="s">
        <v>1638</v>
      </c>
      <c r="G63" s="121">
        <v>46113</v>
      </c>
      <c r="H63" s="121">
        <v>46203</v>
      </c>
      <c r="I63" s="81">
        <f t="shared" si="0"/>
        <v>46264</v>
      </c>
      <c r="J63" s="81" t="str">
        <f t="shared" ca="1" si="8"/>
        <v>Live</v>
      </c>
      <c r="K63" s="81" t="str" cm="1">
        <f t="array" aca="1" ref="K63" ca="1">_xlfn.IFS((I63-TODAY())&gt;=547,"06 Expires over 18 months",(I63-TODAY())&gt;=365,"05 Expires in 18 months",(I63-TODAY())&gt;=183,"04 Expires in 12 months",(I63-TODAY())&gt;=92,"03 Expires in 6 months",(I63-TODAY())&gt;=31,"02 Expires in 3 months",(I63-TODAY())&gt;=0,"01 Expires in 30 days",(I63-TODAY())&gt;=-31,"01 Expired last 30 days",(I63-TODAY())&gt;=-92,"02 Expired last 3 months",(I63-TODAY())&gt;=-183,"03 Expired last 6 months",(I63-TODAY())&gt;=-365,"04 Expired last 12 months",(I63-TODAY())&gt;=-547,"05 Expired last 18 months",TRUE,"06 Expired over 18 months")</f>
        <v>01 Expires in 30 days</v>
      </c>
      <c r="L63" s="104">
        <v>11000</v>
      </c>
      <c r="M63" s="131">
        <f t="shared" si="10"/>
        <v>11000</v>
      </c>
      <c r="N63" s="77" t="str">
        <f t="shared" si="9"/>
        <v>Yes</v>
      </c>
      <c r="O63" s="111">
        <v>2</v>
      </c>
      <c r="P63" s="111">
        <v>2</v>
      </c>
      <c r="Q63" s="111" t="s">
        <v>70</v>
      </c>
      <c r="R63" s="89">
        <f t="shared" si="2"/>
        <v>4</v>
      </c>
    </row>
    <row r="64" spans="1:18" x14ac:dyDescent="0.5">
      <c r="A64" s="24">
        <v>23</v>
      </c>
      <c r="B64" s="27" t="s">
        <v>117</v>
      </c>
      <c r="C64" s="27" t="s">
        <v>118</v>
      </c>
      <c r="D64" s="27" t="s">
        <v>119</v>
      </c>
      <c r="E64" s="31" t="s">
        <v>107</v>
      </c>
      <c r="F64" s="27" t="s">
        <v>121</v>
      </c>
      <c r="G64" s="25">
        <v>42979</v>
      </c>
      <c r="H64" s="25">
        <v>44804</v>
      </c>
      <c r="I64" s="81">
        <f t="shared" si="0"/>
        <v>46265</v>
      </c>
      <c r="J64" s="81" t="str">
        <f t="shared" ca="1" si="8"/>
        <v>Live</v>
      </c>
      <c r="K64" s="81" t="str" cm="1">
        <f t="array" aca="1" ref="K64" ca="1">_xlfn.IFS((I64-TODAY())&gt;=547,"06 Expires over 18 months",(I64-TODAY())&gt;=365,"05 Expires in 18 months",(I64-TODAY())&gt;=183,"04 Expires in 12 months",(I64-TODAY())&gt;=92,"03 Expires in 6 months",(I64-TODAY())&gt;=31,"02 Expires in 3 months",(I64-TODAY())&gt;=0,"01 Expires in 30 days",(I64-TODAY())&gt;=-31,"01 Expired last 30 days",(I64-TODAY())&gt;=-92,"02 Expired last 3 months",(I64-TODAY())&gt;=-183,"03 Expired last 6 months",(I64-TODAY())&gt;=-365,"04 Expired last 12 months",(I64-TODAY())&gt;=-547,"05 Expired last 18 months",TRUE,"06 Expired over 18 months")</f>
        <v>01 Expires in 30 days</v>
      </c>
      <c r="L64" s="65">
        <v>1000000</v>
      </c>
      <c r="M64" s="130">
        <f t="shared" si="10"/>
        <v>8916666.666666666</v>
      </c>
      <c r="N64" s="77" t="str">
        <f t="shared" si="9"/>
        <v>Yes</v>
      </c>
      <c r="O64" s="32">
        <v>60</v>
      </c>
      <c r="P64" s="24">
        <v>48</v>
      </c>
      <c r="Q64" s="24"/>
      <c r="R64" s="89">
        <f t="shared" si="2"/>
        <v>107</v>
      </c>
    </row>
    <row r="65" spans="1:18" x14ac:dyDescent="0.5">
      <c r="A65" s="24">
        <v>133</v>
      </c>
      <c r="B65" s="24" t="s">
        <v>547</v>
      </c>
      <c r="C65" s="24" t="s">
        <v>548</v>
      </c>
      <c r="D65" s="24" t="s">
        <v>549</v>
      </c>
      <c r="E65" s="24" t="s">
        <v>107</v>
      </c>
      <c r="F65" s="24" t="s">
        <v>543</v>
      </c>
      <c r="G65" s="25">
        <v>41342</v>
      </c>
      <c r="H65" s="25">
        <v>44804</v>
      </c>
      <c r="I65" s="81">
        <f t="shared" si="0"/>
        <v>46265</v>
      </c>
      <c r="J65" s="77" t="str">
        <f t="shared" ca="1" si="8"/>
        <v>Live</v>
      </c>
      <c r="K65" s="77" t="str" cm="1">
        <f t="array" aca="1" ref="K65" ca="1">_xlfn.IFS((I65-TODAY())&gt;=547,"06 Expires over 18 months",(I65-TODAY())&gt;=365,"05 Expires in 18 months",(I65-TODAY())&gt;=183,"04 Expires in 12 months",(I65-TODAY())&gt;=92,"03 Expires in 6 months",(I65-TODAY())&gt;=31,"02 Expires in 3 months",(I65-TODAY())&gt;=0,"01 Expires in 30 days",(I65-TODAY())&gt;=-31,"01 Expired last 30 days",(I65-TODAY())&gt;=-92,"02 Expired last 3 months",(I65-TODAY())&gt;=-183,"03 Expired last 6 months",(I65-TODAY())&gt;=-365,"04 Expired last 12 months",(I65-TODAY())&gt;=-547,"05 Expired last 18 months",TRUE,"06 Expired over 18 months")</f>
        <v>01 Expires in 30 days</v>
      </c>
      <c r="L65" s="65">
        <v>50000</v>
      </c>
      <c r="M65" s="130">
        <f t="shared" si="10"/>
        <v>670833.33333333337</v>
      </c>
      <c r="N65" s="77" t="str">
        <f t="shared" si="9"/>
        <v>Yes</v>
      </c>
      <c r="O65" s="32">
        <v>60</v>
      </c>
      <c r="P65" s="24">
        <v>48</v>
      </c>
      <c r="Q65" s="24"/>
      <c r="R65" s="89">
        <f t="shared" si="2"/>
        <v>161</v>
      </c>
    </row>
    <row r="66" spans="1:18" x14ac:dyDescent="0.5">
      <c r="A66" s="24">
        <v>161</v>
      </c>
      <c r="B66" s="24" t="s">
        <v>656</v>
      </c>
      <c r="C66" s="24" t="s">
        <v>657</v>
      </c>
      <c r="D66" s="24" t="s">
        <v>119</v>
      </c>
      <c r="E66" s="24" t="s">
        <v>107</v>
      </c>
      <c r="F66" s="24" t="s">
        <v>121</v>
      </c>
      <c r="G66" s="25">
        <v>42979</v>
      </c>
      <c r="H66" s="25">
        <v>44804</v>
      </c>
      <c r="I66" s="81">
        <f t="shared" ref="I66:I129" si="11">EDATE(H66,P66)</f>
        <v>46265</v>
      </c>
      <c r="J66" s="77" t="str">
        <f t="shared" ca="1" si="8"/>
        <v>Live</v>
      </c>
      <c r="K66" s="77" t="str" cm="1">
        <f t="array" aca="1" ref="K66" ca="1">_xlfn.IFS((I66-TODAY())&gt;=547,"06 Expires over 18 months",(I66-TODAY())&gt;=365,"05 Expires in 18 months",(I66-TODAY())&gt;=183,"04 Expires in 12 months",(I66-TODAY())&gt;=92,"03 Expires in 6 months",(I66-TODAY())&gt;=31,"02 Expires in 3 months",(I66-TODAY())&gt;=0,"01 Expires in 30 days",(I66-TODAY())&gt;=-31,"01 Expired last 30 days",(I66-TODAY())&gt;=-92,"02 Expired last 3 months",(I66-TODAY())&gt;=-183,"03 Expired last 6 months",(I66-TODAY())&gt;=-365,"04 Expired last 12 months",(I66-TODAY())&gt;=-547,"05 Expired last 18 months",TRUE,"06 Expired over 18 months")</f>
        <v>01 Expires in 30 days</v>
      </c>
      <c r="L66" s="65">
        <v>4000000</v>
      </c>
      <c r="M66" s="130">
        <f t="shared" si="10"/>
        <v>35666666.666666664</v>
      </c>
      <c r="N66" s="77" t="str">
        <f t="shared" si="9"/>
        <v>Yes</v>
      </c>
      <c r="O66" s="32">
        <v>60</v>
      </c>
      <c r="P66" s="24">
        <v>48</v>
      </c>
      <c r="Q66" s="24"/>
      <c r="R66" s="89">
        <f t="shared" ref="R66:R129" si="12">DATEDIF(G66,I66,"m")</f>
        <v>107</v>
      </c>
    </row>
    <row r="67" spans="1:18" x14ac:dyDescent="0.5">
      <c r="A67" s="24">
        <v>2279</v>
      </c>
      <c r="B67" s="24" t="s">
        <v>8163</v>
      </c>
      <c r="C67" s="24" t="s">
        <v>8164</v>
      </c>
      <c r="D67" s="24" t="s">
        <v>8165</v>
      </c>
      <c r="E67" s="24" t="s">
        <v>321</v>
      </c>
      <c r="F67" s="24" t="s">
        <v>8167</v>
      </c>
      <c r="G67" s="25">
        <v>45170</v>
      </c>
      <c r="H67" s="25">
        <v>45900</v>
      </c>
      <c r="I67" s="81">
        <f t="shared" si="11"/>
        <v>46265</v>
      </c>
      <c r="J67" s="77" t="str">
        <f t="shared" ca="1" si="8"/>
        <v>Live</v>
      </c>
      <c r="K67" s="77" t="str" cm="1">
        <f t="array" aca="1" ref="K67" ca="1">_xlfn.IFS((I67-TODAY())&gt;=547,"06 Expires over 18 months",(I67-TODAY())&gt;=365,"05 Expires in 18 months",(I67-TODAY())&gt;=183,"04 Expires in 12 months",(I67-TODAY())&gt;=92,"03 Expires in 6 months",(I67-TODAY())&gt;=31,"02 Expires in 3 months",(I67-TODAY())&gt;=0,"01 Expires in 30 days",(I67-TODAY())&gt;=-31,"01 Expired last 30 days",(I67-TODAY())&gt;=-92,"02 Expired last 3 months",(I67-TODAY())&gt;=-183,"03 Expired last 6 months",(I67-TODAY())&gt;=-365,"04 Expired last 12 months",(I67-TODAY())&gt;=-547,"05 Expired last 18 months",TRUE,"06 Expired over 18 months")</f>
        <v>01 Expires in 30 days</v>
      </c>
      <c r="L67" s="65">
        <v>302291.40000000002</v>
      </c>
      <c r="M67" s="130">
        <f t="shared" si="10"/>
        <v>881683.25</v>
      </c>
      <c r="N67" s="77" t="str">
        <f t="shared" si="9"/>
        <v>Yes</v>
      </c>
      <c r="O67" s="32">
        <v>24</v>
      </c>
      <c r="P67" s="24">
        <v>12</v>
      </c>
      <c r="Q67" s="24" t="s">
        <v>1333</v>
      </c>
      <c r="R67" s="89">
        <f t="shared" si="12"/>
        <v>35</v>
      </c>
    </row>
    <row r="68" spans="1:18" x14ac:dyDescent="0.5">
      <c r="A68" s="24">
        <v>2693</v>
      </c>
      <c r="B68" s="24" t="s">
        <v>8880</v>
      </c>
      <c r="C68" s="24" t="s">
        <v>9725</v>
      </c>
      <c r="D68" s="24" t="s">
        <v>8882</v>
      </c>
      <c r="E68" s="24" t="s">
        <v>107</v>
      </c>
      <c r="F68" s="24" t="s">
        <v>3283</v>
      </c>
      <c r="G68" s="25">
        <v>45536</v>
      </c>
      <c r="H68" s="25">
        <v>45900</v>
      </c>
      <c r="I68" s="81">
        <f t="shared" si="11"/>
        <v>46265</v>
      </c>
      <c r="J68" s="77" t="str">
        <f t="shared" ca="1" si="8"/>
        <v>Live</v>
      </c>
      <c r="K68" s="77" t="str" cm="1">
        <f t="array" aca="1" ref="K68" ca="1">_xlfn.IFS((I68-TODAY())&gt;=547,"06 Expires over 18 months",(I68-TODAY())&gt;=365,"05 Expires in 18 months",(I68-TODAY())&gt;=183,"04 Expires in 12 months",(I68-TODAY())&gt;=92,"03 Expires in 6 months",(I68-TODAY())&gt;=31,"02 Expires in 3 months",(I68-TODAY())&gt;=0,"01 Expires in 30 days",(I68-TODAY())&gt;=-31,"01 Expired last 30 days",(I68-TODAY())&gt;=-92,"02 Expired last 3 months",(I68-TODAY())&gt;=-183,"03 Expired last 6 months",(I68-TODAY())&gt;=-365,"04 Expired last 12 months",(I68-TODAY())&gt;=-547,"05 Expired last 18 months",TRUE,"06 Expired over 18 months")</f>
        <v>01 Expires in 30 days</v>
      </c>
      <c r="L68" s="65">
        <v>500000</v>
      </c>
      <c r="M68" s="130">
        <f t="shared" si="10"/>
        <v>958333.33333333337</v>
      </c>
      <c r="N68" s="77" t="str">
        <f t="shared" si="9"/>
        <v>Yes</v>
      </c>
      <c r="O68" s="32">
        <v>12</v>
      </c>
      <c r="P68" s="24">
        <v>12</v>
      </c>
      <c r="Q68" s="24" t="s">
        <v>70</v>
      </c>
      <c r="R68" s="89">
        <f t="shared" si="12"/>
        <v>23</v>
      </c>
    </row>
    <row r="69" spans="1:18" x14ac:dyDescent="0.5">
      <c r="A69" s="24">
        <v>1782</v>
      </c>
      <c r="B69" s="24" t="s">
        <v>6417</v>
      </c>
      <c r="C69" s="24" t="s">
        <v>6418</v>
      </c>
      <c r="D69" s="24" t="s">
        <v>6419</v>
      </c>
      <c r="E69" s="24" t="s">
        <v>321</v>
      </c>
      <c r="F69" s="24" t="s">
        <v>1889</v>
      </c>
      <c r="G69" s="25">
        <v>44805</v>
      </c>
      <c r="H69" s="25">
        <v>45900</v>
      </c>
      <c r="I69" s="81">
        <f t="shared" si="11"/>
        <v>46265</v>
      </c>
      <c r="J69" s="77" t="str">
        <f t="shared" ca="1" si="8"/>
        <v>Live</v>
      </c>
      <c r="K69" s="77" t="str" cm="1">
        <f t="array" aca="1" ref="K69" ca="1">_xlfn.IFS((I69-TODAY())&gt;=547,"06 Expires over 18 months",(I69-TODAY())&gt;=365,"05 Expires in 18 months",(I69-TODAY())&gt;=183,"04 Expires in 12 months",(I69-TODAY())&gt;=92,"03 Expires in 6 months",(I69-TODAY())&gt;=31,"02 Expires in 3 months",(I69-TODAY())&gt;=0,"01 Expires in 30 days",(I69-TODAY())&gt;=-31,"01 Expired last 30 days",(I69-TODAY())&gt;=-92,"02 Expired last 3 months",(I69-TODAY())&gt;=-183,"03 Expired last 6 months",(I69-TODAY())&gt;=-365,"04 Expired last 12 months",(I69-TODAY())&gt;=-547,"05 Expired last 18 months",TRUE,"06 Expired over 18 months")</f>
        <v>01 Expires in 30 days</v>
      </c>
      <c r="L69" s="65">
        <v>32812</v>
      </c>
      <c r="M69" s="130">
        <f t="shared" si="10"/>
        <v>128513.66666666667</v>
      </c>
      <c r="N69" s="77" t="str">
        <f t="shared" si="9"/>
        <v>Yes</v>
      </c>
      <c r="O69" s="32">
        <v>36</v>
      </c>
      <c r="P69" s="24">
        <v>12</v>
      </c>
      <c r="Q69" s="24" t="s">
        <v>1333</v>
      </c>
      <c r="R69" s="89">
        <f t="shared" si="12"/>
        <v>47</v>
      </c>
    </row>
    <row r="70" spans="1:18" x14ac:dyDescent="0.5">
      <c r="A70" s="24">
        <v>2551</v>
      </c>
      <c r="B70" s="24" t="s">
        <v>9205</v>
      </c>
      <c r="C70" s="24" t="s">
        <v>9206</v>
      </c>
      <c r="D70" s="24" t="s">
        <v>9207</v>
      </c>
      <c r="E70" s="24" t="s">
        <v>190</v>
      </c>
      <c r="F70" s="24" t="s">
        <v>9208</v>
      </c>
      <c r="G70" s="25">
        <v>45427</v>
      </c>
      <c r="H70" s="25">
        <v>46265</v>
      </c>
      <c r="I70" s="81">
        <f t="shared" si="11"/>
        <v>46265</v>
      </c>
      <c r="J70" s="77" t="str">
        <f t="shared" ca="1" si="8"/>
        <v>Live</v>
      </c>
      <c r="K70" s="77" t="str" cm="1">
        <f t="array" aca="1" ref="K70" ca="1">_xlfn.IFS((I70-TODAY())&gt;=547,"06 Expires over 18 months",(I70-TODAY())&gt;=365,"05 Expires in 18 months",(I70-TODAY())&gt;=183,"04 Expires in 12 months",(I70-TODAY())&gt;=92,"03 Expires in 6 months",(I70-TODAY())&gt;=31,"02 Expires in 3 months",(I70-TODAY())&gt;=0,"01 Expires in 30 days",(I70-TODAY())&gt;=-31,"01 Expired last 30 days",(I70-TODAY())&gt;=-92,"02 Expired last 3 months",(I70-TODAY())&gt;=-183,"03 Expired last 6 months",(I70-TODAY())&gt;=-365,"04 Expired last 12 months",(I70-TODAY())&gt;=-547,"05 Expired last 18 months",TRUE,"06 Expired over 18 months")</f>
        <v>01 Expires in 30 days</v>
      </c>
      <c r="L70" s="65">
        <v>3135508.15</v>
      </c>
      <c r="M70" s="130">
        <f t="shared" si="10"/>
        <v>7054893.3374999994</v>
      </c>
      <c r="N70" s="77" t="str">
        <f t="shared" si="9"/>
        <v>No</v>
      </c>
      <c r="O70" s="32">
        <v>27</v>
      </c>
      <c r="P70" s="24">
        <v>0</v>
      </c>
      <c r="Q70" s="24" t="s">
        <v>123</v>
      </c>
      <c r="R70" s="89">
        <f t="shared" si="12"/>
        <v>27</v>
      </c>
    </row>
    <row r="71" spans="1:18" x14ac:dyDescent="0.5">
      <c r="A71" s="24">
        <v>1338</v>
      </c>
      <c r="B71" s="24" t="s">
        <v>4944</v>
      </c>
      <c r="C71" s="24" t="s">
        <v>4945</v>
      </c>
      <c r="D71" s="24" t="s">
        <v>4946</v>
      </c>
      <c r="E71" s="24" t="s">
        <v>190</v>
      </c>
      <c r="F71" s="27" t="s">
        <v>1276</v>
      </c>
      <c r="G71" s="25">
        <v>44440</v>
      </c>
      <c r="H71" s="25">
        <v>46265</v>
      </c>
      <c r="I71" s="81">
        <f t="shared" si="11"/>
        <v>46265</v>
      </c>
      <c r="J71" s="77" t="str">
        <f t="shared" ca="1" si="8"/>
        <v>Live</v>
      </c>
      <c r="K71" s="77" t="str" cm="1">
        <f t="array" aca="1" ref="K71" ca="1">_xlfn.IFS((I71-TODAY())&gt;=547,"06 Expires over 18 months",(I71-TODAY())&gt;=365,"05 Expires in 18 months",(I71-TODAY())&gt;=183,"04 Expires in 12 months",(I71-TODAY())&gt;=92,"03 Expires in 6 months",(I71-TODAY())&gt;=31,"02 Expires in 3 months",(I71-TODAY())&gt;=0,"01 Expires in 30 days",(I71-TODAY())&gt;=-31,"01 Expired last 30 days",(I71-TODAY())&gt;=-92,"02 Expired last 3 months",(I71-TODAY())&gt;=-183,"03 Expired last 6 months",(I71-TODAY())&gt;=-365,"04 Expired last 12 months",(I71-TODAY())&gt;=-547,"05 Expired last 18 months",TRUE,"06 Expired over 18 months")</f>
        <v>01 Expires in 30 days</v>
      </c>
      <c r="L71" s="65">
        <v>10000</v>
      </c>
      <c r="M71" s="130">
        <f t="shared" si="10"/>
        <v>49166.666666666664</v>
      </c>
      <c r="N71" s="77" t="str">
        <f t="shared" si="9"/>
        <v>No</v>
      </c>
      <c r="O71" s="32">
        <v>60</v>
      </c>
      <c r="P71" s="24">
        <v>0</v>
      </c>
      <c r="Q71" s="24"/>
      <c r="R71" s="89">
        <f t="shared" si="12"/>
        <v>59</v>
      </c>
    </row>
    <row r="72" spans="1:18" x14ac:dyDescent="0.5">
      <c r="A72" s="24">
        <v>1344</v>
      </c>
      <c r="B72" s="24" t="s">
        <v>4961</v>
      </c>
      <c r="C72" s="24" t="s">
        <v>4962</v>
      </c>
      <c r="D72" s="24" t="s">
        <v>4963</v>
      </c>
      <c r="E72" s="24" t="s">
        <v>190</v>
      </c>
      <c r="F72" s="27" t="s">
        <v>1276</v>
      </c>
      <c r="G72" s="25">
        <v>44440</v>
      </c>
      <c r="H72" s="25">
        <v>46265</v>
      </c>
      <c r="I72" s="81">
        <f t="shared" si="11"/>
        <v>46265</v>
      </c>
      <c r="J72" s="77" t="str">
        <f t="shared" ca="1" si="8"/>
        <v>Live</v>
      </c>
      <c r="K72" s="77" t="str" cm="1">
        <f t="array" aca="1" ref="K72" ca="1">_xlfn.IFS((I72-TODAY())&gt;=547,"06 Expires over 18 months",(I72-TODAY())&gt;=365,"05 Expires in 18 months",(I72-TODAY())&gt;=183,"04 Expires in 12 months",(I72-TODAY())&gt;=92,"03 Expires in 6 months",(I72-TODAY())&gt;=31,"02 Expires in 3 months",(I72-TODAY())&gt;=0,"01 Expires in 30 days",(I72-TODAY())&gt;=-31,"01 Expired last 30 days",(I72-TODAY())&gt;=-92,"02 Expired last 3 months",(I72-TODAY())&gt;=-183,"03 Expired last 6 months",(I72-TODAY())&gt;=-365,"04 Expired last 12 months",(I72-TODAY())&gt;=-547,"05 Expired last 18 months",TRUE,"06 Expired over 18 months")</f>
        <v>01 Expires in 30 days</v>
      </c>
      <c r="L72" s="65">
        <v>5000</v>
      </c>
      <c r="M72" s="130">
        <f t="shared" si="10"/>
        <v>24583.333333333332</v>
      </c>
      <c r="N72" s="77" t="str">
        <f t="shared" si="9"/>
        <v>No</v>
      </c>
      <c r="O72" s="32">
        <v>60</v>
      </c>
      <c r="P72" s="24">
        <v>0</v>
      </c>
      <c r="Q72" s="24"/>
      <c r="R72" s="89">
        <f t="shared" si="12"/>
        <v>59</v>
      </c>
    </row>
    <row r="73" spans="1:18" x14ac:dyDescent="0.5">
      <c r="A73" s="24">
        <v>2662</v>
      </c>
      <c r="B73" s="24" t="s">
        <v>9587</v>
      </c>
      <c r="C73" s="24" t="s">
        <v>9588</v>
      </c>
      <c r="D73" s="24" t="s">
        <v>2426</v>
      </c>
      <c r="E73" s="24" t="s">
        <v>190</v>
      </c>
      <c r="F73" s="24" t="s">
        <v>3201</v>
      </c>
      <c r="G73" s="25">
        <v>45450</v>
      </c>
      <c r="H73" s="25">
        <v>46265</v>
      </c>
      <c r="I73" s="81">
        <f t="shared" si="11"/>
        <v>46265</v>
      </c>
      <c r="J73" s="77" t="str">
        <f t="shared" ca="1" si="8"/>
        <v>Live</v>
      </c>
      <c r="K73" s="77" t="str" cm="1">
        <f t="array" aca="1" ref="K73" ca="1">_xlfn.IFS((I73-TODAY())&gt;=547,"06 Expires over 18 months",(I73-TODAY())&gt;=365,"05 Expires in 18 months",(I73-TODAY())&gt;=183,"04 Expires in 12 months",(I73-TODAY())&gt;=92,"03 Expires in 6 months",(I73-TODAY())&gt;=31,"02 Expires in 3 months",(I73-TODAY())&gt;=0,"01 Expires in 30 days",(I73-TODAY())&gt;=-31,"01 Expired last 30 days",(I73-TODAY())&gt;=-92,"02 Expired last 3 months",(I73-TODAY())&gt;=-183,"03 Expired last 6 months",(I73-TODAY())&gt;=-365,"04 Expired last 12 months",(I73-TODAY())&gt;=-547,"05 Expired last 18 months",TRUE,"06 Expired over 18 months")</f>
        <v>01 Expires in 30 days</v>
      </c>
      <c r="L73" s="65">
        <v>70352.7</v>
      </c>
      <c r="M73" s="130">
        <f t="shared" si="10"/>
        <v>152430.85</v>
      </c>
      <c r="N73" s="77" t="str">
        <f t="shared" si="9"/>
        <v>No</v>
      </c>
      <c r="O73" s="32">
        <v>26.29</v>
      </c>
      <c r="P73" s="24">
        <v>0</v>
      </c>
      <c r="Q73" s="24" t="s">
        <v>123</v>
      </c>
      <c r="R73" s="89">
        <f t="shared" si="12"/>
        <v>26</v>
      </c>
    </row>
    <row r="74" spans="1:18" x14ac:dyDescent="0.5">
      <c r="A74" s="24">
        <v>2811</v>
      </c>
      <c r="B74" s="24" t="s">
        <v>10339</v>
      </c>
      <c r="C74" s="24" t="s">
        <v>10340</v>
      </c>
      <c r="D74" s="24" t="s">
        <v>10339</v>
      </c>
      <c r="E74" s="24" t="s">
        <v>190</v>
      </c>
      <c r="F74" s="24" t="s">
        <v>2202</v>
      </c>
      <c r="G74" s="25">
        <v>45617</v>
      </c>
      <c r="H74" s="25">
        <v>46265</v>
      </c>
      <c r="I74" s="81">
        <f t="shared" si="11"/>
        <v>46265</v>
      </c>
      <c r="J74" s="77" t="str">
        <f t="shared" ca="1" si="8"/>
        <v>Live</v>
      </c>
      <c r="K74" s="77" t="str" cm="1">
        <f t="array" aca="1" ref="K74" ca="1">_xlfn.IFS((I74-TODAY())&gt;=547,"06 Expires over 18 months",(I74-TODAY())&gt;=365,"05 Expires in 18 months",(I74-TODAY())&gt;=183,"04 Expires in 12 months",(I74-TODAY())&gt;=92,"03 Expires in 6 months",(I74-TODAY())&gt;=31,"02 Expires in 3 months",(I74-TODAY())&gt;=0,"01 Expires in 30 days",(I74-TODAY())&gt;=-31,"01 Expired last 30 days",(I74-TODAY())&gt;=-92,"02 Expired last 3 months",(I74-TODAY())&gt;=-183,"03 Expired last 6 months",(I74-TODAY())&gt;=-365,"04 Expired last 12 months",(I74-TODAY())&gt;=-547,"05 Expired last 18 months",TRUE,"06 Expired over 18 months")</f>
        <v>01 Expires in 30 days</v>
      </c>
      <c r="L74" s="65">
        <v>15000</v>
      </c>
      <c r="M74" s="130">
        <f t="shared" si="10"/>
        <v>26250</v>
      </c>
      <c r="N74" s="77" t="str">
        <f t="shared" si="9"/>
        <v>No</v>
      </c>
      <c r="O74" s="32">
        <v>24</v>
      </c>
      <c r="P74" s="24">
        <v>0</v>
      </c>
      <c r="Q74" s="24" t="s">
        <v>70</v>
      </c>
      <c r="R74" s="89">
        <f t="shared" si="12"/>
        <v>21</v>
      </c>
    </row>
    <row r="75" spans="1:18" x14ac:dyDescent="0.5">
      <c r="A75" s="24">
        <v>3359</v>
      </c>
      <c r="B75" s="24" t="s">
        <v>12734</v>
      </c>
      <c r="C75" s="24" t="s">
        <v>12735</v>
      </c>
      <c r="D75" s="24" t="s">
        <v>12734</v>
      </c>
      <c r="E75" s="24" t="s">
        <v>107</v>
      </c>
      <c r="F75" s="27" t="s">
        <v>1397</v>
      </c>
      <c r="G75" s="25">
        <v>45915</v>
      </c>
      <c r="H75" s="25">
        <v>46265</v>
      </c>
      <c r="I75" s="81">
        <f t="shared" si="11"/>
        <v>46265</v>
      </c>
      <c r="J75" s="77" t="str">
        <f t="shared" ca="1" si="8"/>
        <v>Live</v>
      </c>
      <c r="K75" s="77" t="str" cm="1">
        <f t="array" aca="1" ref="K75" ca="1">_xlfn.IFS((I75-TODAY())&gt;=547,"06 Expires over 18 months",(I75-TODAY())&gt;=365,"05 Expires in 18 months",(I75-TODAY())&gt;=183,"04 Expires in 12 months",(I75-TODAY())&gt;=92,"03 Expires in 6 months",(I75-TODAY())&gt;=31,"02 Expires in 3 months",(I75-TODAY())&gt;=0,"01 Expires in 30 days",(I75-TODAY())&gt;=-31,"01 Expired last 30 days",(I75-TODAY())&gt;=-92,"02 Expired last 3 months",(I75-TODAY())&gt;=-183,"03 Expired last 6 months",(I75-TODAY())&gt;=-365,"04 Expired last 12 months",(I75-TODAY())&gt;=-547,"05 Expired last 18 months",TRUE,"06 Expired over 18 months")</f>
        <v>01 Expires in 30 days</v>
      </c>
      <c r="L75" s="65">
        <v>129478.36</v>
      </c>
      <c r="M75" s="131">
        <f t="shared" si="10"/>
        <v>129478.36</v>
      </c>
      <c r="N75" s="77" t="str">
        <f t="shared" si="9"/>
        <v>No</v>
      </c>
      <c r="O75" s="32">
        <v>12</v>
      </c>
      <c r="P75" s="24">
        <v>0</v>
      </c>
      <c r="Q75" s="24" t="s">
        <v>70</v>
      </c>
      <c r="R75" s="89">
        <f t="shared" si="12"/>
        <v>11</v>
      </c>
    </row>
    <row r="76" spans="1:18" x14ac:dyDescent="0.5">
      <c r="A76" s="24">
        <v>3169</v>
      </c>
      <c r="B76" s="24" t="s">
        <v>11934</v>
      </c>
      <c r="C76" s="24" t="s">
        <v>11935</v>
      </c>
      <c r="D76" s="24" t="s">
        <v>11612</v>
      </c>
      <c r="E76" s="24" t="s">
        <v>190</v>
      </c>
      <c r="F76" s="24" t="s">
        <v>769</v>
      </c>
      <c r="G76" s="25">
        <v>45820</v>
      </c>
      <c r="H76" s="25">
        <v>46266</v>
      </c>
      <c r="I76" s="81">
        <f t="shared" si="11"/>
        <v>46266</v>
      </c>
      <c r="J76" s="77" t="str">
        <f t="shared" ca="1" si="8"/>
        <v>Live</v>
      </c>
      <c r="K76" s="77" t="str" cm="1">
        <f t="array" aca="1" ref="K76" ca="1">_xlfn.IFS((I76-TODAY())&gt;=547,"06 Expires over 18 months",(I76-TODAY())&gt;=365,"05 Expires in 18 months",(I76-TODAY())&gt;=183,"04 Expires in 12 months",(I76-TODAY())&gt;=92,"03 Expires in 6 months",(I76-TODAY())&gt;=31,"02 Expires in 3 months",(I76-TODAY())&gt;=0,"01 Expires in 30 days",(I76-TODAY())&gt;=-31,"01 Expired last 30 days",(I76-TODAY())&gt;=-92,"02 Expired last 3 months",(I76-TODAY())&gt;=-183,"03 Expired last 6 months",(I76-TODAY())&gt;=-365,"04 Expired last 12 months",(I76-TODAY())&gt;=-547,"05 Expired last 18 months",TRUE,"06 Expired over 18 months")</f>
        <v>01 Expires in 30 days</v>
      </c>
      <c r="L76" s="65">
        <v>240250</v>
      </c>
      <c r="M76" s="130">
        <f t="shared" si="10"/>
        <v>280291.66666666669</v>
      </c>
      <c r="N76" s="77" t="str">
        <f t="shared" si="9"/>
        <v>No</v>
      </c>
      <c r="O76" s="32">
        <v>15</v>
      </c>
      <c r="P76" s="24">
        <v>0</v>
      </c>
      <c r="Q76" s="24" t="s">
        <v>123</v>
      </c>
      <c r="R76" s="89">
        <f t="shared" si="12"/>
        <v>14</v>
      </c>
    </row>
    <row r="77" spans="1:18" x14ac:dyDescent="0.5">
      <c r="A77" s="24">
        <v>3171</v>
      </c>
      <c r="B77" s="24" t="s">
        <v>11943</v>
      </c>
      <c r="C77" s="24" t="s">
        <v>11944</v>
      </c>
      <c r="D77" s="24" t="s">
        <v>9207</v>
      </c>
      <c r="E77" s="24" t="s">
        <v>190</v>
      </c>
      <c r="F77" s="24" t="s">
        <v>769</v>
      </c>
      <c r="G77" s="25">
        <v>45821</v>
      </c>
      <c r="H77" s="25">
        <v>46266</v>
      </c>
      <c r="I77" s="81">
        <f t="shared" si="11"/>
        <v>46266</v>
      </c>
      <c r="J77" s="77" t="str">
        <f t="shared" ca="1" si="8"/>
        <v>Live</v>
      </c>
      <c r="K77" s="77" t="str" cm="1">
        <f t="array" aca="1" ref="K77" ca="1">_xlfn.IFS((I77-TODAY())&gt;=547,"06 Expires over 18 months",(I77-TODAY())&gt;=365,"05 Expires in 18 months",(I77-TODAY())&gt;=183,"04 Expires in 12 months",(I77-TODAY())&gt;=92,"03 Expires in 6 months",(I77-TODAY())&gt;=31,"02 Expires in 3 months",(I77-TODAY())&gt;=0,"01 Expires in 30 days",(I77-TODAY())&gt;=-31,"01 Expired last 30 days",(I77-TODAY())&gt;=-92,"02 Expired last 3 months",(I77-TODAY())&gt;=-183,"03 Expired last 6 months",(I77-TODAY())&gt;=-365,"04 Expired last 12 months",(I77-TODAY())&gt;=-547,"05 Expired last 18 months",TRUE,"06 Expired over 18 months")</f>
        <v>01 Expires in 30 days</v>
      </c>
      <c r="L77" s="65">
        <v>383715.76</v>
      </c>
      <c r="M77" s="130">
        <f t="shared" si="10"/>
        <v>447668.38666666672</v>
      </c>
      <c r="N77" s="77" t="str">
        <f t="shared" si="9"/>
        <v>No</v>
      </c>
      <c r="O77" s="32">
        <v>15</v>
      </c>
      <c r="P77" s="24">
        <v>0</v>
      </c>
      <c r="Q77" s="24" t="s">
        <v>123</v>
      </c>
      <c r="R77" s="89">
        <f t="shared" si="12"/>
        <v>14</v>
      </c>
    </row>
    <row r="78" spans="1:18" x14ac:dyDescent="0.5">
      <c r="A78" s="24">
        <v>3172</v>
      </c>
      <c r="B78" s="24" t="s">
        <v>11947</v>
      </c>
      <c r="C78" s="24" t="s">
        <v>11948</v>
      </c>
      <c r="D78" s="24" t="s">
        <v>9387</v>
      </c>
      <c r="E78" s="24" t="s">
        <v>190</v>
      </c>
      <c r="F78" s="24" t="s">
        <v>769</v>
      </c>
      <c r="G78" s="25">
        <v>45825</v>
      </c>
      <c r="H78" s="25">
        <v>46266</v>
      </c>
      <c r="I78" s="81">
        <f t="shared" si="11"/>
        <v>46266</v>
      </c>
      <c r="J78" s="77" t="str">
        <f t="shared" ca="1" si="8"/>
        <v>Live</v>
      </c>
      <c r="K78" s="77" t="str" cm="1">
        <f t="array" aca="1" ref="K78" ca="1">_xlfn.IFS((I78-TODAY())&gt;=547,"06 Expires over 18 months",(I78-TODAY())&gt;=365,"05 Expires in 18 months",(I78-TODAY())&gt;=183,"04 Expires in 12 months",(I78-TODAY())&gt;=92,"03 Expires in 6 months",(I78-TODAY())&gt;=31,"02 Expires in 3 months",(I78-TODAY())&gt;=0,"01 Expires in 30 days",(I78-TODAY())&gt;=-31,"01 Expired last 30 days",(I78-TODAY())&gt;=-92,"02 Expired last 3 months",(I78-TODAY())&gt;=-183,"03 Expired last 6 months",(I78-TODAY())&gt;=-365,"04 Expired last 12 months",(I78-TODAY())&gt;=-547,"05 Expired last 18 months",TRUE,"06 Expired over 18 months")</f>
        <v>01 Expires in 30 days</v>
      </c>
      <c r="L78" s="65">
        <v>363776</v>
      </c>
      <c r="M78" s="130">
        <f t="shared" si="10"/>
        <v>424405.33333333331</v>
      </c>
      <c r="N78" s="77" t="str">
        <f t="shared" si="9"/>
        <v>No</v>
      </c>
      <c r="O78" s="32">
        <v>15</v>
      </c>
      <c r="P78" s="24">
        <v>0</v>
      </c>
      <c r="Q78" s="24" t="s">
        <v>123</v>
      </c>
      <c r="R78" s="89">
        <f t="shared" si="12"/>
        <v>14</v>
      </c>
    </row>
    <row r="79" spans="1:18" x14ac:dyDescent="0.5">
      <c r="A79" s="24">
        <v>3173</v>
      </c>
      <c r="B79" s="24" t="s">
        <v>11952</v>
      </c>
      <c r="C79" s="24" t="s">
        <v>11953</v>
      </c>
      <c r="D79" s="24" t="s">
        <v>11954</v>
      </c>
      <c r="E79" s="24" t="s">
        <v>190</v>
      </c>
      <c r="F79" s="24" t="s">
        <v>769</v>
      </c>
      <c r="G79" s="25">
        <v>45826</v>
      </c>
      <c r="H79" s="25">
        <v>46266</v>
      </c>
      <c r="I79" s="81">
        <f t="shared" si="11"/>
        <v>46266</v>
      </c>
      <c r="J79" s="77" t="str">
        <f t="shared" ca="1" si="8"/>
        <v>Live</v>
      </c>
      <c r="K79" s="77" t="str" cm="1">
        <f t="array" aca="1" ref="K79" ca="1">_xlfn.IFS((I79-TODAY())&gt;=547,"06 Expires over 18 months",(I79-TODAY())&gt;=365,"05 Expires in 18 months",(I79-TODAY())&gt;=183,"04 Expires in 12 months",(I79-TODAY())&gt;=92,"03 Expires in 6 months",(I79-TODAY())&gt;=31,"02 Expires in 3 months",(I79-TODAY())&gt;=0,"01 Expires in 30 days",(I79-TODAY())&gt;=-31,"01 Expired last 30 days",(I79-TODAY())&gt;=-92,"02 Expired last 3 months",(I79-TODAY())&gt;=-183,"03 Expired last 6 months",(I79-TODAY())&gt;=-365,"04 Expired last 12 months",(I79-TODAY())&gt;=-547,"05 Expired last 18 months",TRUE,"06 Expired over 18 months")</f>
        <v>01 Expires in 30 days</v>
      </c>
      <c r="L79" s="65">
        <v>18521.830000000002</v>
      </c>
      <c r="M79" s="130">
        <f t="shared" si="10"/>
        <v>21608.80166666667</v>
      </c>
      <c r="N79" s="77" t="str">
        <f t="shared" si="9"/>
        <v>No</v>
      </c>
      <c r="O79" s="32">
        <v>15</v>
      </c>
      <c r="P79" s="24">
        <v>0</v>
      </c>
      <c r="Q79" s="24" t="s">
        <v>70</v>
      </c>
      <c r="R79" s="89">
        <f t="shared" si="12"/>
        <v>14</v>
      </c>
    </row>
    <row r="80" spans="1:18" x14ac:dyDescent="0.5">
      <c r="A80" s="24">
        <v>537</v>
      </c>
      <c r="B80" s="24" t="s">
        <v>2044</v>
      </c>
      <c r="C80" s="24" t="s">
        <v>2045</v>
      </c>
      <c r="D80" s="24" t="s">
        <v>2046</v>
      </c>
      <c r="E80" s="24" t="s">
        <v>107</v>
      </c>
      <c r="F80" s="24" t="s">
        <v>2048</v>
      </c>
      <c r="G80" s="25">
        <v>43710</v>
      </c>
      <c r="H80" s="25">
        <v>45902</v>
      </c>
      <c r="I80" s="81">
        <f t="shared" si="11"/>
        <v>46267</v>
      </c>
      <c r="J80" s="77" t="str">
        <f t="shared" ca="1" si="8"/>
        <v>Live</v>
      </c>
      <c r="K80" s="77" t="str" cm="1">
        <f t="array" aca="1" ref="K80" ca="1">_xlfn.IFS((I80-TODAY())&gt;=547,"06 Expires over 18 months",(I80-TODAY())&gt;=365,"05 Expires in 18 months",(I80-TODAY())&gt;=183,"04 Expires in 12 months",(I80-TODAY())&gt;=92,"03 Expires in 6 months",(I80-TODAY())&gt;=31,"02 Expires in 3 months",(I80-TODAY())&gt;=0,"01 Expires in 30 days",(I80-TODAY())&gt;=-31,"01 Expired last 30 days",(I80-TODAY())&gt;=-92,"02 Expired last 3 months",(I80-TODAY())&gt;=-183,"03 Expired last 6 months",(I80-TODAY())&gt;=-365,"04 Expired last 12 months",(I80-TODAY())&gt;=-547,"05 Expired last 18 months",TRUE,"06 Expired over 18 months")</f>
        <v>01 Expires in 30 days</v>
      </c>
      <c r="L80" s="65">
        <v>12000</v>
      </c>
      <c r="M80" s="130">
        <f t="shared" si="10"/>
        <v>84000</v>
      </c>
      <c r="N80" s="77" t="str">
        <f t="shared" si="9"/>
        <v>Yes</v>
      </c>
      <c r="O80" s="32">
        <v>60</v>
      </c>
      <c r="P80" s="24">
        <v>12</v>
      </c>
      <c r="Q80" s="24"/>
      <c r="R80" s="89">
        <f t="shared" si="12"/>
        <v>84</v>
      </c>
    </row>
    <row r="81" spans="1:18" x14ac:dyDescent="0.5">
      <c r="A81" s="24" t="s">
        <v>14867</v>
      </c>
      <c r="B81" s="27" t="s">
        <v>14868</v>
      </c>
      <c r="C81" s="27" t="s">
        <v>14869</v>
      </c>
      <c r="D81" s="27" t="s">
        <v>7883</v>
      </c>
      <c r="E81" s="24" t="s">
        <v>52</v>
      </c>
      <c r="F81" s="27" t="s">
        <v>1281</v>
      </c>
      <c r="G81" s="25">
        <v>45174</v>
      </c>
      <c r="H81" s="25">
        <v>46269</v>
      </c>
      <c r="I81" s="81">
        <f t="shared" si="11"/>
        <v>46269</v>
      </c>
      <c r="J81" s="77" t="str">
        <f t="shared" ca="1" si="8"/>
        <v>Live</v>
      </c>
      <c r="K81" s="77" t="str" cm="1">
        <f t="array" aca="1" ref="K81" ca="1">_xlfn.IFS((I81-TODAY())&gt;=547,"06 Expires over 18 months",(I81-TODAY())&gt;=365,"05 Expires in 18 months",(I81-TODAY())&gt;=183,"04 Expires in 12 months",(I81-TODAY())&gt;=92,"03 Expires in 6 months",(I81-TODAY())&gt;=31,"02 Expires in 3 months",(I81-TODAY())&gt;=0,"01 Expires in 30 days",(I81-TODAY())&gt;=-31,"01 Expired last 30 days",(I81-TODAY())&gt;=-92,"02 Expired last 3 months",(I81-TODAY())&gt;=-183,"03 Expired last 6 months",(I81-TODAY())&gt;=-365,"04 Expired last 12 months",(I81-TODAY())&gt;=-547,"05 Expired last 18 months",TRUE,"06 Expired over 18 months")</f>
        <v>01 Expires in 30 days</v>
      </c>
      <c r="L81" s="104"/>
      <c r="M81" s="130">
        <v>0</v>
      </c>
      <c r="N81" s="77" t="str">
        <f>IF(N(P81)&gt;0,"Yes","No")</f>
        <v>No</v>
      </c>
      <c r="O81" s="32"/>
      <c r="P81" s="24"/>
      <c r="Q81" s="24"/>
      <c r="R81" s="89">
        <f t="shared" si="12"/>
        <v>35</v>
      </c>
    </row>
    <row r="82" spans="1:18" x14ac:dyDescent="0.5">
      <c r="A82" s="24">
        <v>3194</v>
      </c>
      <c r="B82" s="24" t="s">
        <v>12041</v>
      </c>
      <c r="C82" s="24" t="s">
        <v>12042</v>
      </c>
      <c r="D82" s="24" t="s">
        <v>12041</v>
      </c>
      <c r="E82" s="24" t="s">
        <v>97</v>
      </c>
      <c r="F82" s="27" t="s">
        <v>2521</v>
      </c>
      <c r="G82" s="25">
        <v>45908</v>
      </c>
      <c r="H82" s="25">
        <v>46272</v>
      </c>
      <c r="I82" s="81">
        <f t="shared" si="11"/>
        <v>46272</v>
      </c>
      <c r="J82" s="77" t="str">
        <f t="shared" ca="1" si="8"/>
        <v>Live</v>
      </c>
      <c r="K82" s="77" t="str" cm="1">
        <f t="array" aca="1" ref="K82" ca="1">_xlfn.IFS((I82-TODAY())&gt;=547,"06 Expires over 18 months",(I82-TODAY())&gt;=365,"05 Expires in 18 months",(I82-TODAY())&gt;=183,"04 Expires in 12 months",(I82-TODAY())&gt;=92,"03 Expires in 6 months",(I82-TODAY())&gt;=31,"02 Expires in 3 months",(I82-TODAY())&gt;=0,"01 Expires in 30 days",(I82-TODAY())&gt;=-31,"01 Expired last 30 days",(I82-TODAY())&gt;=-92,"02 Expired last 3 months",(I82-TODAY())&gt;=-183,"03 Expired last 6 months",(I82-TODAY())&gt;=-365,"04 Expired last 12 months",(I82-TODAY())&gt;=-547,"05 Expired last 18 months",TRUE,"06 Expired over 18 months")</f>
        <v>01 Expires in 30 days</v>
      </c>
      <c r="L82" s="65">
        <v>11500</v>
      </c>
      <c r="M82" s="130">
        <f t="shared" ref="M82:M88" si="13">MAX(L82,L82*N(R82)/12)</f>
        <v>11500</v>
      </c>
      <c r="N82" s="77" t="str">
        <f t="shared" ref="N82:N112" si="14">IF(P82&gt;0,"Yes","No")</f>
        <v>No</v>
      </c>
      <c r="O82" s="32">
        <v>12</v>
      </c>
      <c r="P82" s="24">
        <v>0</v>
      </c>
      <c r="Q82" s="24" t="s">
        <v>70</v>
      </c>
      <c r="R82" s="89">
        <f t="shared" si="12"/>
        <v>11</v>
      </c>
    </row>
    <row r="83" spans="1:18" x14ac:dyDescent="0.5">
      <c r="A83" s="24">
        <v>2365</v>
      </c>
      <c r="B83" s="24" t="s">
        <v>8413</v>
      </c>
      <c r="C83" s="24" t="s">
        <v>8414</v>
      </c>
      <c r="D83" s="24" t="s">
        <v>890</v>
      </c>
      <c r="E83" s="24" t="s">
        <v>52</v>
      </c>
      <c r="F83" s="24" t="s">
        <v>881</v>
      </c>
      <c r="G83" s="25">
        <v>44453</v>
      </c>
      <c r="H83" s="25">
        <v>45548</v>
      </c>
      <c r="I83" s="81">
        <f t="shared" si="11"/>
        <v>46278</v>
      </c>
      <c r="J83" s="77" t="str">
        <f t="shared" ca="1" si="8"/>
        <v>Live</v>
      </c>
      <c r="K83" s="77" t="str" cm="1">
        <f t="array" aca="1" ref="K83" ca="1">_xlfn.IFS((I83-TODAY())&gt;=547,"06 Expires over 18 months",(I83-TODAY())&gt;=365,"05 Expires in 18 months",(I83-TODAY())&gt;=183,"04 Expires in 12 months",(I83-TODAY())&gt;=92,"03 Expires in 6 months",(I83-TODAY())&gt;=31,"02 Expires in 3 months",(I83-TODAY())&gt;=0,"01 Expires in 30 days",(I83-TODAY())&gt;=-31,"01 Expired last 30 days",(I83-TODAY())&gt;=-92,"02 Expired last 3 months",(I83-TODAY())&gt;=-183,"03 Expired last 6 months",(I83-TODAY())&gt;=-365,"04 Expired last 12 months",(I83-TODAY())&gt;=-547,"05 Expired last 18 months",TRUE,"06 Expired over 18 months")</f>
        <v>01 Expires in 30 days</v>
      </c>
      <c r="L83" s="65">
        <v>600000</v>
      </c>
      <c r="M83" s="130">
        <f t="shared" si="13"/>
        <v>2950000</v>
      </c>
      <c r="N83" s="77" t="str">
        <f t="shared" si="14"/>
        <v>Yes</v>
      </c>
      <c r="O83" s="32">
        <v>36</v>
      </c>
      <c r="P83" s="24">
        <v>24</v>
      </c>
      <c r="Q83" s="24" t="s">
        <v>1333</v>
      </c>
      <c r="R83" s="89">
        <f t="shared" si="12"/>
        <v>59</v>
      </c>
    </row>
    <row r="84" spans="1:18" x14ac:dyDescent="0.5">
      <c r="A84" s="24">
        <v>3395</v>
      </c>
      <c r="B84" s="24" t="s">
        <v>12896</v>
      </c>
      <c r="C84" s="24" t="s">
        <v>12897</v>
      </c>
      <c r="D84" s="24" t="s">
        <v>11008</v>
      </c>
      <c r="E84" s="24" t="s">
        <v>107</v>
      </c>
      <c r="F84" s="27" t="s">
        <v>122</v>
      </c>
      <c r="G84" s="25">
        <v>45915</v>
      </c>
      <c r="H84" s="25">
        <v>46279</v>
      </c>
      <c r="I84" s="81">
        <f t="shared" si="11"/>
        <v>46279</v>
      </c>
      <c r="J84" s="77" t="str">
        <f t="shared" ca="1" si="8"/>
        <v>Live</v>
      </c>
      <c r="K84" s="77" t="str" cm="1">
        <f t="array" aca="1" ref="K84" ca="1">_xlfn.IFS((I84-TODAY())&gt;=547,"06 Expires over 18 months",(I84-TODAY())&gt;=365,"05 Expires in 18 months",(I84-TODAY())&gt;=183,"04 Expires in 12 months",(I84-TODAY())&gt;=92,"03 Expires in 6 months",(I84-TODAY())&gt;=31,"02 Expires in 3 months",(I84-TODAY())&gt;=0,"01 Expires in 30 days",(I84-TODAY())&gt;=-31,"01 Expired last 30 days",(I84-TODAY())&gt;=-92,"02 Expired last 3 months",(I84-TODAY())&gt;=-183,"03 Expired last 6 months",(I84-TODAY())&gt;=-365,"04 Expired last 12 months",(I84-TODAY())&gt;=-547,"05 Expired last 18 months",TRUE,"06 Expired over 18 months")</f>
        <v>01 Expires in 30 days</v>
      </c>
      <c r="L84" s="65">
        <v>1000000</v>
      </c>
      <c r="M84" s="131">
        <f t="shared" si="13"/>
        <v>1000000</v>
      </c>
      <c r="N84" s="77" t="str">
        <f t="shared" si="14"/>
        <v>No</v>
      </c>
      <c r="O84" s="32">
        <v>12</v>
      </c>
      <c r="P84" s="24">
        <v>0</v>
      </c>
      <c r="Q84" s="24" t="s">
        <v>123</v>
      </c>
      <c r="R84" s="89">
        <f t="shared" si="12"/>
        <v>11</v>
      </c>
    </row>
    <row r="85" spans="1:18" x14ac:dyDescent="0.5">
      <c r="A85" s="24">
        <v>3396</v>
      </c>
      <c r="B85" s="24" t="s">
        <v>12901</v>
      </c>
      <c r="C85" s="24" t="s">
        <v>12897</v>
      </c>
      <c r="D85" s="24" t="s">
        <v>11013</v>
      </c>
      <c r="E85" s="24" t="s">
        <v>107</v>
      </c>
      <c r="F85" s="27" t="s">
        <v>122</v>
      </c>
      <c r="G85" s="25">
        <v>45915</v>
      </c>
      <c r="H85" s="25">
        <v>46279</v>
      </c>
      <c r="I85" s="81">
        <f t="shared" si="11"/>
        <v>46279</v>
      </c>
      <c r="J85" s="77" t="str">
        <f t="shared" ca="1" si="8"/>
        <v>Live</v>
      </c>
      <c r="K85" s="77" t="str" cm="1">
        <f t="array" aca="1" ref="K85" ca="1">_xlfn.IFS((I85-TODAY())&gt;=547,"06 Expires over 18 months",(I85-TODAY())&gt;=365,"05 Expires in 18 months",(I85-TODAY())&gt;=183,"04 Expires in 12 months",(I85-TODAY())&gt;=92,"03 Expires in 6 months",(I85-TODAY())&gt;=31,"02 Expires in 3 months",(I85-TODAY())&gt;=0,"01 Expires in 30 days",(I85-TODAY())&gt;=-31,"01 Expired last 30 days",(I85-TODAY())&gt;=-92,"02 Expired last 3 months",(I85-TODAY())&gt;=-183,"03 Expired last 6 months",(I85-TODAY())&gt;=-365,"04 Expired last 12 months",(I85-TODAY())&gt;=-547,"05 Expired last 18 months",TRUE,"06 Expired over 18 months")</f>
        <v>01 Expires in 30 days</v>
      </c>
      <c r="L85" s="65">
        <v>1000000</v>
      </c>
      <c r="M85" s="131">
        <f t="shared" si="13"/>
        <v>1000000</v>
      </c>
      <c r="N85" s="77" t="str">
        <f t="shared" si="14"/>
        <v>No</v>
      </c>
      <c r="O85" s="32">
        <v>12</v>
      </c>
      <c r="P85" s="24">
        <v>0</v>
      </c>
      <c r="Q85" s="24" t="s">
        <v>123</v>
      </c>
      <c r="R85" s="89">
        <f t="shared" si="12"/>
        <v>11</v>
      </c>
    </row>
    <row r="86" spans="1:18" x14ac:dyDescent="0.5">
      <c r="A86" s="24">
        <v>3355</v>
      </c>
      <c r="B86" s="24" t="s">
        <v>12185</v>
      </c>
      <c r="C86" s="24" t="s">
        <v>12724</v>
      </c>
      <c r="D86" s="24" t="s">
        <v>12185</v>
      </c>
      <c r="E86" s="24" t="s">
        <v>107</v>
      </c>
      <c r="F86" s="27" t="s">
        <v>3283</v>
      </c>
      <c r="G86" s="25">
        <v>45915</v>
      </c>
      <c r="H86" s="25">
        <v>46279</v>
      </c>
      <c r="I86" s="81">
        <f t="shared" si="11"/>
        <v>46279</v>
      </c>
      <c r="J86" s="77" t="str">
        <f t="shared" ca="1" si="8"/>
        <v>Live</v>
      </c>
      <c r="K86" s="77" t="str" cm="1">
        <f t="array" aca="1" ref="K86" ca="1">_xlfn.IFS((I86-TODAY())&gt;=547,"06 Expires over 18 months",(I86-TODAY())&gt;=365,"05 Expires in 18 months",(I86-TODAY())&gt;=183,"04 Expires in 12 months",(I86-TODAY())&gt;=92,"03 Expires in 6 months",(I86-TODAY())&gt;=31,"02 Expires in 3 months",(I86-TODAY())&gt;=0,"01 Expires in 30 days",(I86-TODAY())&gt;=-31,"01 Expired last 30 days",(I86-TODAY())&gt;=-92,"02 Expired last 3 months",(I86-TODAY())&gt;=-183,"03 Expired last 6 months",(I86-TODAY())&gt;=-365,"04 Expired last 12 months",(I86-TODAY())&gt;=-547,"05 Expired last 18 months",TRUE,"06 Expired over 18 months")</f>
        <v>01 Expires in 30 days</v>
      </c>
      <c r="L86" s="65">
        <v>24999</v>
      </c>
      <c r="M86" s="131">
        <f t="shared" si="13"/>
        <v>24999</v>
      </c>
      <c r="N86" s="77" t="str">
        <f t="shared" si="14"/>
        <v>No</v>
      </c>
      <c r="O86" s="32">
        <v>12</v>
      </c>
      <c r="P86" s="24">
        <v>0</v>
      </c>
      <c r="Q86" s="24" t="s">
        <v>8595</v>
      </c>
      <c r="R86" s="89">
        <f t="shared" si="12"/>
        <v>11</v>
      </c>
    </row>
    <row r="87" spans="1:18" x14ac:dyDescent="0.5">
      <c r="A87" s="24">
        <v>2720</v>
      </c>
      <c r="B87" s="24" t="s">
        <v>9872</v>
      </c>
      <c r="C87" s="24" t="s">
        <v>9873</v>
      </c>
      <c r="D87" s="24" t="s">
        <v>9874</v>
      </c>
      <c r="E87" s="24" t="s">
        <v>321</v>
      </c>
      <c r="F87" s="24" t="s">
        <v>1109</v>
      </c>
      <c r="G87" s="25">
        <v>45550</v>
      </c>
      <c r="H87" s="25">
        <v>46280</v>
      </c>
      <c r="I87" s="81">
        <f t="shared" si="11"/>
        <v>46280</v>
      </c>
      <c r="J87" s="77" t="str">
        <f t="shared" ca="1" si="8"/>
        <v>Live</v>
      </c>
      <c r="K87" s="77" t="str" cm="1">
        <f t="array" aca="1" ref="K87" ca="1">_xlfn.IFS((I87-TODAY())&gt;=547,"06 Expires over 18 months",(I87-TODAY())&gt;=365,"05 Expires in 18 months",(I87-TODAY())&gt;=183,"04 Expires in 12 months",(I87-TODAY())&gt;=92,"03 Expires in 6 months",(I87-TODAY())&gt;=31,"02 Expires in 3 months",(I87-TODAY())&gt;=0,"01 Expires in 30 days",(I87-TODAY())&gt;=-31,"01 Expired last 30 days",(I87-TODAY())&gt;=-92,"02 Expired last 3 months",(I87-TODAY())&gt;=-183,"03 Expired last 6 months",(I87-TODAY())&gt;=-365,"04 Expired last 12 months",(I87-TODAY())&gt;=-547,"05 Expired last 18 months",TRUE,"06 Expired over 18 months")</f>
        <v>01 Expires in 30 days</v>
      </c>
      <c r="L87" s="65">
        <v>476875</v>
      </c>
      <c r="M87" s="130">
        <f t="shared" si="13"/>
        <v>953750</v>
      </c>
      <c r="N87" s="77" t="str">
        <f t="shared" si="14"/>
        <v>No</v>
      </c>
      <c r="O87" s="32">
        <v>24</v>
      </c>
      <c r="P87" s="24">
        <v>0</v>
      </c>
      <c r="Q87" s="24" t="s">
        <v>70</v>
      </c>
      <c r="R87" s="89">
        <f t="shared" si="12"/>
        <v>24</v>
      </c>
    </row>
    <row r="88" spans="1:18" x14ac:dyDescent="0.5">
      <c r="A88" s="24">
        <v>1363</v>
      </c>
      <c r="B88" s="24" t="s">
        <v>5016</v>
      </c>
      <c r="C88" s="24" t="s">
        <v>5017</v>
      </c>
      <c r="D88" s="24" t="s">
        <v>5018</v>
      </c>
      <c r="E88" s="24" t="s">
        <v>52</v>
      </c>
      <c r="F88" s="24" t="s">
        <v>1801</v>
      </c>
      <c r="G88" s="25">
        <v>44454</v>
      </c>
      <c r="H88" s="25">
        <v>46280</v>
      </c>
      <c r="I88" s="81">
        <f t="shared" si="11"/>
        <v>46280</v>
      </c>
      <c r="J88" s="77" t="str">
        <f t="shared" ca="1" si="8"/>
        <v>Live</v>
      </c>
      <c r="K88" s="77" t="str" cm="1">
        <f t="array" aca="1" ref="K88" ca="1">_xlfn.IFS((I88-TODAY())&gt;=547,"06 Expires over 18 months",(I88-TODAY())&gt;=365,"05 Expires in 18 months",(I88-TODAY())&gt;=183,"04 Expires in 12 months",(I88-TODAY())&gt;=92,"03 Expires in 6 months",(I88-TODAY())&gt;=31,"02 Expires in 3 months",(I88-TODAY())&gt;=0,"01 Expires in 30 days",(I88-TODAY())&gt;=-31,"01 Expired last 30 days",(I88-TODAY())&gt;=-92,"02 Expired last 3 months",(I88-TODAY())&gt;=-183,"03 Expired last 6 months",(I88-TODAY())&gt;=-365,"04 Expired last 12 months",(I88-TODAY())&gt;=-547,"05 Expired last 18 months",TRUE,"06 Expired over 18 months")</f>
        <v>01 Expires in 30 days</v>
      </c>
      <c r="L88" s="65">
        <v>5000</v>
      </c>
      <c r="M88" s="130">
        <f t="shared" si="13"/>
        <v>25000</v>
      </c>
      <c r="N88" s="77" t="str">
        <f t="shared" si="14"/>
        <v>No</v>
      </c>
      <c r="O88" s="32">
        <v>0</v>
      </c>
      <c r="P88" s="24">
        <v>0</v>
      </c>
      <c r="Q88" s="24"/>
      <c r="R88" s="89">
        <f t="shared" si="12"/>
        <v>60</v>
      </c>
    </row>
    <row r="89" spans="1:18" x14ac:dyDescent="0.5">
      <c r="A89" s="24">
        <v>3464</v>
      </c>
      <c r="B89" s="101" t="s">
        <v>13175</v>
      </c>
      <c r="C89" s="24" t="s">
        <v>13172</v>
      </c>
      <c r="D89" s="101" t="s">
        <v>13176</v>
      </c>
      <c r="E89" s="101" t="s">
        <v>107</v>
      </c>
      <c r="F89" s="101" t="s">
        <v>122</v>
      </c>
      <c r="G89" s="25">
        <v>45946</v>
      </c>
      <c r="H89" s="25">
        <v>46280</v>
      </c>
      <c r="I89" s="81">
        <f t="shared" si="11"/>
        <v>46280</v>
      </c>
      <c r="J89" s="77" t="str">
        <f t="shared" ca="1" si="8"/>
        <v>Live</v>
      </c>
      <c r="K89" s="77" t="str" cm="1">
        <f t="array" aca="1" ref="K89" ca="1">_xlfn.IFS((I89-TODAY())&gt;=547,"06 Expires over 18 months",(I89-TODAY())&gt;=365,"05 Expires in 18 months",(I89-TODAY())&gt;=183,"04 Expires in 12 months",(I89-TODAY())&gt;=92,"03 Expires in 6 months",(I89-TODAY())&gt;=31,"02 Expires in 3 months",(I89-TODAY())&gt;=0,"01 Expires in 30 days",(I89-TODAY())&gt;=-31,"01 Expired last 30 days",(I89-TODAY())&gt;=-92,"02 Expired last 3 months",(I89-TODAY())&gt;=-183,"03 Expired last 6 months",(I89-TODAY())&gt;=-365,"04 Expired last 12 months",(I89-TODAY())&gt;=-547,"05 Expired last 18 months",TRUE,"06 Expired over 18 months")</f>
        <v>01 Expires in 30 days</v>
      </c>
      <c r="L89" s="104"/>
      <c r="M89" s="131">
        <v>0</v>
      </c>
      <c r="N89" s="77" t="str">
        <f t="shared" si="14"/>
        <v>No</v>
      </c>
      <c r="O89" s="101">
        <v>11</v>
      </c>
      <c r="P89" s="101">
        <v>0</v>
      </c>
      <c r="Q89" s="101" t="s">
        <v>123</v>
      </c>
      <c r="R89" s="89">
        <f t="shared" si="12"/>
        <v>10</v>
      </c>
    </row>
    <row r="90" spans="1:18" x14ac:dyDescent="0.5">
      <c r="A90" s="24">
        <v>2206</v>
      </c>
      <c r="B90" s="24" t="s">
        <v>7899</v>
      </c>
      <c r="C90" s="24" t="s">
        <v>7900</v>
      </c>
      <c r="D90" s="24" t="s">
        <v>7901</v>
      </c>
      <c r="E90" s="24" t="s">
        <v>190</v>
      </c>
      <c r="F90" s="24" t="s">
        <v>7902</v>
      </c>
      <c r="G90" s="25">
        <v>45184</v>
      </c>
      <c r="H90" s="25">
        <v>45551</v>
      </c>
      <c r="I90" s="81">
        <f t="shared" si="11"/>
        <v>46281</v>
      </c>
      <c r="J90" s="77" t="str">
        <f t="shared" ca="1" si="8"/>
        <v>Live</v>
      </c>
      <c r="K90" s="77" t="str" cm="1">
        <f t="array" aca="1" ref="K90" ca="1">_xlfn.IFS((I90-TODAY())&gt;=547,"06 Expires over 18 months",(I90-TODAY())&gt;=365,"05 Expires in 18 months",(I90-TODAY())&gt;=183,"04 Expires in 12 months",(I90-TODAY())&gt;=92,"03 Expires in 6 months",(I90-TODAY())&gt;=31,"02 Expires in 3 months",(I90-TODAY())&gt;=0,"01 Expires in 30 days",(I90-TODAY())&gt;=-31,"01 Expired last 30 days",(I90-TODAY())&gt;=-92,"02 Expired last 3 months",(I90-TODAY())&gt;=-183,"03 Expired last 6 months",(I90-TODAY())&gt;=-365,"04 Expired last 12 months",(I90-TODAY())&gt;=-547,"05 Expired last 18 months",TRUE,"06 Expired over 18 months")</f>
        <v>01 Expires in 30 days</v>
      </c>
      <c r="L90" s="65">
        <v>15000</v>
      </c>
      <c r="M90" s="130">
        <f t="shared" ref="M90:M99" si="15">MAX(L90,L90*N(R90)/12)</f>
        <v>45000</v>
      </c>
      <c r="N90" s="77" t="str">
        <f t="shared" si="14"/>
        <v>Yes</v>
      </c>
      <c r="O90" s="32">
        <v>12</v>
      </c>
      <c r="P90" s="24">
        <v>24</v>
      </c>
      <c r="Q90" s="24" t="s">
        <v>5003</v>
      </c>
      <c r="R90" s="89">
        <f t="shared" si="12"/>
        <v>36</v>
      </c>
    </row>
    <row r="91" spans="1:18" x14ac:dyDescent="0.5">
      <c r="A91" s="24">
        <v>3436</v>
      </c>
      <c r="B91" s="101" t="s">
        <v>13074</v>
      </c>
      <c r="C91" s="24" t="s">
        <v>13075</v>
      </c>
      <c r="D91" s="101" t="s">
        <v>11210</v>
      </c>
      <c r="E91" s="101" t="s">
        <v>321</v>
      </c>
      <c r="F91" s="101" t="s">
        <v>11211</v>
      </c>
      <c r="G91" s="25">
        <v>45961</v>
      </c>
      <c r="H91" s="25">
        <v>46281</v>
      </c>
      <c r="I91" s="81">
        <f t="shared" si="11"/>
        <v>46281</v>
      </c>
      <c r="J91" s="77" t="str">
        <f t="shared" ca="1" si="8"/>
        <v>Live</v>
      </c>
      <c r="K91" s="77" t="str" cm="1">
        <f t="array" aca="1" ref="K91" ca="1">_xlfn.IFS((I91-TODAY())&gt;=547,"06 Expires over 18 months",(I91-TODAY())&gt;=365,"05 Expires in 18 months",(I91-TODAY())&gt;=183,"04 Expires in 12 months",(I91-TODAY())&gt;=92,"03 Expires in 6 months",(I91-TODAY())&gt;=31,"02 Expires in 3 months",(I91-TODAY())&gt;=0,"01 Expires in 30 days",(I91-TODAY())&gt;=-31,"01 Expired last 30 days",(I91-TODAY())&gt;=-92,"02 Expired last 3 months",(I91-TODAY())&gt;=-183,"03 Expired last 6 months",(I91-TODAY())&gt;=-365,"04 Expired last 12 months",(I91-TODAY())&gt;=-547,"05 Expired last 18 months",TRUE,"06 Expired over 18 months")</f>
        <v>01 Expires in 30 days</v>
      </c>
      <c r="L91" s="65">
        <v>7500</v>
      </c>
      <c r="M91" s="131">
        <f t="shared" si="15"/>
        <v>7500</v>
      </c>
      <c r="N91" s="77" t="str">
        <f t="shared" si="14"/>
        <v>No</v>
      </c>
      <c r="O91" s="101">
        <v>11</v>
      </c>
      <c r="P91" s="101">
        <v>0</v>
      </c>
      <c r="Q91" s="101" t="s">
        <v>70</v>
      </c>
      <c r="R91" s="89">
        <f t="shared" si="12"/>
        <v>10</v>
      </c>
    </row>
    <row r="92" spans="1:18" x14ac:dyDescent="0.5">
      <c r="A92" s="24">
        <v>2719</v>
      </c>
      <c r="B92" s="24" t="s">
        <v>9867</v>
      </c>
      <c r="C92" s="24" t="s">
        <v>9868</v>
      </c>
      <c r="D92" s="24" t="s">
        <v>9869</v>
      </c>
      <c r="E92" s="24" t="s">
        <v>190</v>
      </c>
      <c r="F92" s="24" t="s">
        <v>6369</v>
      </c>
      <c r="G92" s="25">
        <v>45552</v>
      </c>
      <c r="H92" s="25">
        <v>45917</v>
      </c>
      <c r="I92" s="81">
        <f t="shared" si="11"/>
        <v>46282</v>
      </c>
      <c r="J92" s="77" t="str">
        <f t="shared" ca="1" si="8"/>
        <v>Live</v>
      </c>
      <c r="K92" s="77" t="str" cm="1">
        <f t="array" aca="1" ref="K92" ca="1">_xlfn.IFS((I92-TODAY())&gt;=547,"06 Expires over 18 months",(I92-TODAY())&gt;=365,"05 Expires in 18 months",(I92-TODAY())&gt;=183,"04 Expires in 12 months",(I92-TODAY())&gt;=92,"03 Expires in 6 months",(I92-TODAY())&gt;=31,"02 Expires in 3 months",(I92-TODAY())&gt;=0,"01 Expires in 30 days",(I92-TODAY())&gt;=-31,"01 Expired last 30 days",(I92-TODAY())&gt;=-92,"02 Expired last 3 months",(I92-TODAY())&gt;=-183,"03 Expired last 6 months",(I92-TODAY())&gt;=-365,"04 Expired last 12 months",(I92-TODAY())&gt;=-547,"05 Expired last 18 months",TRUE,"06 Expired over 18 months")</f>
        <v>01 Expires in 30 days</v>
      </c>
      <c r="L92" s="65">
        <v>15000</v>
      </c>
      <c r="M92" s="130">
        <f t="shared" si="15"/>
        <v>30000</v>
      </c>
      <c r="N92" s="77" t="str">
        <f t="shared" si="14"/>
        <v>Yes</v>
      </c>
      <c r="O92" s="32">
        <v>12</v>
      </c>
      <c r="P92" s="24">
        <v>12</v>
      </c>
      <c r="Q92" s="24" t="s">
        <v>70</v>
      </c>
      <c r="R92" s="89">
        <f t="shared" si="12"/>
        <v>24</v>
      </c>
    </row>
    <row r="93" spans="1:18" x14ac:dyDescent="0.5">
      <c r="A93" s="24">
        <v>2725</v>
      </c>
      <c r="B93" s="24" t="s">
        <v>5906</v>
      </c>
      <c r="C93" s="24" t="s">
        <v>9895</v>
      </c>
      <c r="D93" s="24" t="s">
        <v>5908</v>
      </c>
      <c r="E93" s="24" t="s">
        <v>107</v>
      </c>
      <c r="F93" s="24" t="s">
        <v>3283</v>
      </c>
      <c r="G93" s="25">
        <v>45555</v>
      </c>
      <c r="H93" s="25">
        <v>46284</v>
      </c>
      <c r="I93" s="81">
        <f t="shared" si="11"/>
        <v>46284</v>
      </c>
      <c r="J93" s="77" t="str">
        <f t="shared" ca="1" si="8"/>
        <v>Live</v>
      </c>
      <c r="K93" s="77" t="str" cm="1">
        <f t="array" aca="1" ref="K93" ca="1">_xlfn.IFS((I93-TODAY())&gt;=547,"06 Expires over 18 months",(I93-TODAY())&gt;=365,"05 Expires in 18 months",(I93-TODAY())&gt;=183,"04 Expires in 12 months",(I93-TODAY())&gt;=92,"03 Expires in 6 months",(I93-TODAY())&gt;=31,"02 Expires in 3 months",(I93-TODAY())&gt;=0,"01 Expires in 30 days",(I93-TODAY())&gt;=-31,"01 Expired last 30 days",(I93-TODAY())&gt;=-92,"02 Expired last 3 months",(I93-TODAY())&gt;=-183,"03 Expired last 6 months",(I93-TODAY())&gt;=-365,"04 Expired last 12 months",(I93-TODAY())&gt;=-547,"05 Expired last 18 months",TRUE,"06 Expired over 18 months")</f>
        <v>01 Expires in 30 days</v>
      </c>
      <c r="L93" s="65">
        <v>25000</v>
      </c>
      <c r="M93" s="130">
        <f t="shared" si="15"/>
        <v>47916.666666666664</v>
      </c>
      <c r="N93" s="77" t="str">
        <f t="shared" si="14"/>
        <v>No</v>
      </c>
      <c r="O93" s="32">
        <v>24</v>
      </c>
      <c r="P93" s="24">
        <v>0</v>
      </c>
      <c r="Q93" s="24" t="s">
        <v>70</v>
      </c>
      <c r="R93" s="89">
        <f t="shared" si="12"/>
        <v>23</v>
      </c>
    </row>
    <row r="94" spans="1:18" x14ac:dyDescent="0.5">
      <c r="A94" s="24">
        <v>2729</v>
      </c>
      <c r="B94" s="24" t="s">
        <v>4481</v>
      </c>
      <c r="C94" s="24" t="s">
        <v>4482</v>
      </c>
      <c r="D94" s="24" t="s">
        <v>4483</v>
      </c>
      <c r="E94" s="24" t="s">
        <v>107</v>
      </c>
      <c r="F94" s="24" t="s">
        <v>3283</v>
      </c>
      <c r="G94" s="25">
        <v>45559</v>
      </c>
      <c r="H94" s="25">
        <v>46288</v>
      </c>
      <c r="I94" s="81">
        <f t="shared" si="11"/>
        <v>46288</v>
      </c>
      <c r="J94" s="77" t="str">
        <f t="shared" ca="1" si="8"/>
        <v>Live</v>
      </c>
      <c r="K94" s="77" t="str" cm="1">
        <f t="array" aca="1" ref="K94" ca="1">_xlfn.IFS((I94-TODAY())&gt;=547,"06 Expires over 18 months",(I94-TODAY())&gt;=365,"05 Expires in 18 months",(I94-TODAY())&gt;=183,"04 Expires in 12 months",(I94-TODAY())&gt;=92,"03 Expires in 6 months",(I94-TODAY())&gt;=31,"02 Expires in 3 months",(I94-TODAY())&gt;=0,"01 Expires in 30 days",(I94-TODAY())&gt;=-31,"01 Expired last 30 days",(I94-TODAY())&gt;=-92,"02 Expired last 3 months",(I94-TODAY())&gt;=-183,"03 Expired last 6 months",(I94-TODAY())&gt;=-365,"04 Expired last 12 months",(I94-TODAY())&gt;=-547,"05 Expired last 18 months",TRUE,"06 Expired over 18 months")</f>
        <v>01 Expires in 30 days</v>
      </c>
      <c r="L94" s="65">
        <v>10000</v>
      </c>
      <c r="M94" s="130">
        <f t="shared" si="15"/>
        <v>19166.666666666668</v>
      </c>
      <c r="N94" s="77" t="str">
        <f t="shared" si="14"/>
        <v>No</v>
      </c>
      <c r="O94" s="32">
        <v>24</v>
      </c>
      <c r="P94" s="24">
        <v>0</v>
      </c>
      <c r="Q94" s="24" t="s">
        <v>70</v>
      </c>
      <c r="R94" s="89">
        <f t="shared" si="12"/>
        <v>23</v>
      </c>
    </row>
    <row r="95" spans="1:18" x14ac:dyDescent="0.5">
      <c r="A95" s="24">
        <v>3499</v>
      </c>
      <c r="B95" s="101" t="s">
        <v>13315</v>
      </c>
      <c r="C95" s="24" t="s">
        <v>13316</v>
      </c>
      <c r="D95" s="101" t="s">
        <v>13317</v>
      </c>
      <c r="E95" s="101" t="s">
        <v>107</v>
      </c>
      <c r="F95" s="101" t="s">
        <v>6841</v>
      </c>
      <c r="G95" s="25">
        <v>45924</v>
      </c>
      <c r="H95" s="25">
        <v>46288</v>
      </c>
      <c r="I95" s="81">
        <f t="shared" si="11"/>
        <v>46288</v>
      </c>
      <c r="J95" s="77" t="str">
        <f t="shared" ca="1" si="8"/>
        <v>Live</v>
      </c>
      <c r="K95" s="77" t="str" cm="1">
        <f t="array" aca="1" ref="K95" ca="1">_xlfn.IFS((I95-TODAY())&gt;=547,"06 Expires over 18 months",(I95-TODAY())&gt;=365,"05 Expires in 18 months",(I95-TODAY())&gt;=183,"04 Expires in 12 months",(I95-TODAY())&gt;=92,"03 Expires in 6 months",(I95-TODAY())&gt;=31,"02 Expires in 3 months",(I95-TODAY())&gt;=0,"01 Expires in 30 days",(I95-TODAY())&gt;=-31,"01 Expired last 30 days",(I95-TODAY())&gt;=-92,"02 Expired last 3 months",(I95-TODAY())&gt;=-183,"03 Expired last 6 months",(I95-TODAY())&gt;=-365,"04 Expired last 12 months",(I95-TODAY())&gt;=-547,"05 Expired last 18 months",TRUE,"06 Expired over 18 months")</f>
        <v>01 Expires in 30 days</v>
      </c>
      <c r="L95" s="65">
        <v>21315</v>
      </c>
      <c r="M95" s="131">
        <f t="shared" si="15"/>
        <v>21315</v>
      </c>
      <c r="N95" s="77" t="str">
        <f t="shared" si="14"/>
        <v>No</v>
      </c>
      <c r="O95" s="101">
        <v>12</v>
      </c>
      <c r="P95" s="101">
        <v>0</v>
      </c>
      <c r="Q95" s="101" t="s">
        <v>70</v>
      </c>
      <c r="R95" s="89">
        <f t="shared" si="12"/>
        <v>11</v>
      </c>
    </row>
    <row r="96" spans="1:18" x14ac:dyDescent="0.5">
      <c r="A96" s="24">
        <v>2730</v>
      </c>
      <c r="B96" s="24" t="s">
        <v>4578</v>
      </c>
      <c r="C96" s="24" t="s">
        <v>9912</v>
      </c>
      <c r="D96" s="24" t="s">
        <v>4580</v>
      </c>
      <c r="E96" s="24" t="s">
        <v>107</v>
      </c>
      <c r="F96" s="24" t="s">
        <v>3283</v>
      </c>
      <c r="G96" s="25">
        <v>45560</v>
      </c>
      <c r="H96" s="25">
        <v>46289</v>
      </c>
      <c r="I96" s="81">
        <f t="shared" si="11"/>
        <v>46289</v>
      </c>
      <c r="J96" s="77" t="str">
        <f t="shared" ca="1" si="8"/>
        <v>Live</v>
      </c>
      <c r="K96" s="77" t="str" cm="1">
        <f t="array" aca="1" ref="K96" ca="1">_xlfn.IFS((I96-TODAY())&gt;=547,"06 Expires over 18 months",(I96-TODAY())&gt;=365,"05 Expires in 18 months",(I96-TODAY())&gt;=183,"04 Expires in 12 months",(I96-TODAY())&gt;=92,"03 Expires in 6 months",(I96-TODAY())&gt;=31,"02 Expires in 3 months",(I96-TODAY())&gt;=0,"01 Expires in 30 days",(I96-TODAY())&gt;=-31,"01 Expired last 30 days",(I96-TODAY())&gt;=-92,"02 Expired last 3 months",(I96-TODAY())&gt;=-183,"03 Expired last 6 months",(I96-TODAY())&gt;=-365,"04 Expired last 12 months",(I96-TODAY())&gt;=-547,"05 Expired last 18 months",TRUE,"06 Expired over 18 months")</f>
        <v>01 Expires in 30 days</v>
      </c>
      <c r="L96" s="65">
        <v>25000</v>
      </c>
      <c r="M96" s="130">
        <f t="shared" si="15"/>
        <v>47916.666666666664</v>
      </c>
      <c r="N96" s="77" t="str">
        <f t="shared" si="14"/>
        <v>No</v>
      </c>
      <c r="O96" s="32">
        <v>24</v>
      </c>
      <c r="P96" s="24">
        <v>0</v>
      </c>
      <c r="Q96" s="24" t="s">
        <v>70</v>
      </c>
      <c r="R96" s="89">
        <f t="shared" si="12"/>
        <v>23</v>
      </c>
    </row>
    <row r="97" spans="1:18" x14ac:dyDescent="0.5">
      <c r="A97" s="24">
        <v>2732</v>
      </c>
      <c r="B97" s="24" t="s">
        <v>4306</v>
      </c>
      <c r="C97" s="24" t="s">
        <v>9921</v>
      </c>
      <c r="D97" s="24" t="s">
        <v>4305</v>
      </c>
      <c r="E97" s="24" t="s">
        <v>107</v>
      </c>
      <c r="F97" s="24" t="s">
        <v>3283</v>
      </c>
      <c r="G97" s="25">
        <v>45560</v>
      </c>
      <c r="H97" s="25">
        <v>46289</v>
      </c>
      <c r="I97" s="81">
        <f t="shared" si="11"/>
        <v>46289</v>
      </c>
      <c r="J97" s="77" t="str">
        <f t="shared" ca="1" si="8"/>
        <v>Live</v>
      </c>
      <c r="K97" s="77" t="str" cm="1">
        <f t="array" aca="1" ref="K97" ca="1">_xlfn.IFS((I97-TODAY())&gt;=547,"06 Expires over 18 months",(I97-TODAY())&gt;=365,"05 Expires in 18 months",(I97-TODAY())&gt;=183,"04 Expires in 12 months",(I97-TODAY())&gt;=92,"03 Expires in 6 months",(I97-TODAY())&gt;=31,"02 Expires in 3 months",(I97-TODAY())&gt;=0,"01 Expires in 30 days",(I97-TODAY())&gt;=-31,"01 Expired last 30 days",(I97-TODAY())&gt;=-92,"02 Expired last 3 months",(I97-TODAY())&gt;=-183,"03 Expired last 6 months",(I97-TODAY())&gt;=-365,"04 Expired last 12 months",(I97-TODAY())&gt;=-547,"05 Expired last 18 months",TRUE,"06 Expired over 18 months")</f>
        <v>01 Expires in 30 days</v>
      </c>
      <c r="L97" s="65">
        <v>70000</v>
      </c>
      <c r="M97" s="130">
        <f t="shared" si="15"/>
        <v>134166.66666666666</v>
      </c>
      <c r="N97" s="77" t="str">
        <f t="shared" si="14"/>
        <v>No</v>
      </c>
      <c r="O97" s="32">
        <v>24</v>
      </c>
      <c r="P97" s="24">
        <v>0</v>
      </c>
      <c r="Q97" s="24" t="s">
        <v>70</v>
      </c>
      <c r="R97" s="89">
        <f t="shared" si="12"/>
        <v>23</v>
      </c>
    </row>
    <row r="98" spans="1:18" x14ac:dyDescent="0.5">
      <c r="A98" s="24">
        <v>2733</v>
      </c>
      <c r="B98" s="24" t="s">
        <v>9924</v>
      </c>
      <c r="C98" s="24" t="s">
        <v>9925</v>
      </c>
      <c r="D98" s="24" t="s">
        <v>9926</v>
      </c>
      <c r="E98" s="24" t="s">
        <v>107</v>
      </c>
      <c r="F98" s="24" t="s">
        <v>3283</v>
      </c>
      <c r="G98" s="25">
        <v>45560</v>
      </c>
      <c r="H98" s="25">
        <v>46289</v>
      </c>
      <c r="I98" s="81">
        <f t="shared" si="11"/>
        <v>46289</v>
      </c>
      <c r="J98" s="77" t="str">
        <f t="shared" ca="1" si="8"/>
        <v>Live</v>
      </c>
      <c r="K98" s="77" t="str" cm="1">
        <f t="array" aca="1" ref="K98" ca="1">_xlfn.IFS((I98-TODAY())&gt;=547,"06 Expires over 18 months",(I98-TODAY())&gt;=365,"05 Expires in 18 months",(I98-TODAY())&gt;=183,"04 Expires in 12 months",(I98-TODAY())&gt;=92,"03 Expires in 6 months",(I98-TODAY())&gt;=31,"02 Expires in 3 months",(I98-TODAY())&gt;=0,"01 Expires in 30 days",(I98-TODAY())&gt;=-31,"01 Expired last 30 days",(I98-TODAY())&gt;=-92,"02 Expired last 3 months",(I98-TODAY())&gt;=-183,"03 Expired last 6 months",(I98-TODAY())&gt;=-365,"04 Expired last 12 months",(I98-TODAY())&gt;=-547,"05 Expired last 18 months",TRUE,"06 Expired over 18 months")</f>
        <v>01 Expires in 30 days</v>
      </c>
      <c r="L98" s="65">
        <v>25000</v>
      </c>
      <c r="M98" s="130">
        <f t="shared" si="15"/>
        <v>47916.666666666664</v>
      </c>
      <c r="N98" s="77" t="str">
        <f t="shared" si="14"/>
        <v>No</v>
      </c>
      <c r="O98" s="32">
        <v>24</v>
      </c>
      <c r="P98" s="24">
        <v>0</v>
      </c>
      <c r="Q98" s="24" t="s">
        <v>8595</v>
      </c>
      <c r="R98" s="89">
        <f t="shared" si="12"/>
        <v>23</v>
      </c>
    </row>
    <row r="99" spans="1:18" x14ac:dyDescent="0.5">
      <c r="A99" s="24">
        <v>2828</v>
      </c>
      <c r="B99" s="24" t="s">
        <v>10425</v>
      </c>
      <c r="C99" s="24" t="s">
        <v>10426</v>
      </c>
      <c r="D99" s="24" t="s">
        <v>10427</v>
      </c>
      <c r="E99" s="24" t="s">
        <v>321</v>
      </c>
      <c r="F99" s="24" t="s">
        <v>977</v>
      </c>
      <c r="G99" s="25">
        <v>45574</v>
      </c>
      <c r="H99" s="25">
        <v>46289</v>
      </c>
      <c r="I99" s="81">
        <f t="shared" si="11"/>
        <v>46289</v>
      </c>
      <c r="J99" s="77" t="str">
        <f t="shared" ca="1" si="8"/>
        <v>Live</v>
      </c>
      <c r="K99" s="77" t="str" cm="1">
        <f t="array" aca="1" ref="K99" ca="1">_xlfn.IFS((I99-TODAY())&gt;=547,"06 Expires over 18 months",(I99-TODAY())&gt;=365,"05 Expires in 18 months",(I99-TODAY())&gt;=183,"04 Expires in 12 months",(I99-TODAY())&gt;=92,"03 Expires in 6 months",(I99-TODAY())&gt;=31,"02 Expires in 3 months",(I99-TODAY())&gt;=0,"01 Expires in 30 days",(I99-TODAY())&gt;=-31,"01 Expired last 30 days",(I99-TODAY())&gt;=-92,"02 Expired last 3 months",(I99-TODAY())&gt;=-183,"03 Expired last 6 months",(I99-TODAY())&gt;=-365,"04 Expired last 12 months",(I99-TODAY())&gt;=-547,"05 Expired last 18 months",TRUE,"06 Expired over 18 months")</f>
        <v>01 Expires in 30 days</v>
      </c>
      <c r="L99" s="65">
        <v>96960</v>
      </c>
      <c r="M99" s="130">
        <f t="shared" si="15"/>
        <v>185840</v>
      </c>
      <c r="N99" s="77" t="str">
        <f t="shared" si="14"/>
        <v>No</v>
      </c>
      <c r="O99" s="32">
        <v>26</v>
      </c>
      <c r="P99" s="24">
        <v>0</v>
      </c>
      <c r="Q99" s="24" t="s">
        <v>70</v>
      </c>
      <c r="R99" s="89">
        <f t="shared" si="12"/>
        <v>23</v>
      </c>
    </row>
    <row r="100" spans="1:18" x14ac:dyDescent="0.5">
      <c r="A100" s="24">
        <v>3382</v>
      </c>
      <c r="B100" s="24" t="s">
        <v>12837</v>
      </c>
      <c r="C100" s="24" t="s">
        <v>12838</v>
      </c>
      <c r="D100" s="24" t="s">
        <v>12839</v>
      </c>
      <c r="E100" s="24" t="s">
        <v>321</v>
      </c>
      <c r="F100" s="27" t="s">
        <v>3201</v>
      </c>
      <c r="G100" s="25">
        <v>45923</v>
      </c>
      <c r="H100" s="25">
        <v>46289</v>
      </c>
      <c r="I100" s="81">
        <f t="shared" si="11"/>
        <v>46289</v>
      </c>
      <c r="J100" s="77" t="str">
        <f t="shared" ca="1" si="8"/>
        <v>Live</v>
      </c>
      <c r="K100" s="77" t="str" cm="1">
        <f t="array" aca="1" ref="K100" ca="1">_xlfn.IFS((I100-TODAY())&gt;=547,"06 Expires over 18 months",(I100-TODAY())&gt;=365,"05 Expires in 18 months",(I100-TODAY())&gt;=183,"04 Expires in 12 months",(I100-TODAY())&gt;=92,"03 Expires in 6 months",(I100-TODAY())&gt;=31,"02 Expires in 3 months",(I100-TODAY())&gt;=0,"01 Expires in 30 days",(I100-TODAY())&gt;=-31,"01 Expired last 30 days",(I100-TODAY())&gt;=-92,"02 Expired last 3 months",(I100-TODAY())&gt;=-183,"03 Expired last 6 months",(I100-TODAY())&gt;=-365,"04 Expired last 12 months",(I100-TODAY())&gt;=-547,"05 Expired last 18 months",TRUE,"06 Expired over 18 months")</f>
        <v>01 Expires in 30 days</v>
      </c>
      <c r="L100" s="104"/>
      <c r="M100" s="131">
        <v>0</v>
      </c>
      <c r="N100" s="77" t="str">
        <f t="shared" si="14"/>
        <v>No</v>
      </c>
      <c r="O100" s="32">
        <v>0</v>
      </c>
      <c r="P100" s="24">
        <v>0</v>
      </c>
      <c r="Q100" s="24" t="s">
        <v>70</v>
      </c>
      <c r="R100" s="89">
        <f t="shared" si="12"/>
        <v>12</v>
      </c>
    </row>
    <row r="101" spans="1:18" x14ac:dyDescent="0.5">
      <c r="A101" s="24">
        <v>2734</v>
      </c>
      <c r="B101" s="24" t="s">
        <v>9928</v>
      </c>
      <c r="C101" s="24" t="s">
        <v>9929</v>
      </c>
      <c r="D101" s="24" t="s">
        <v>9930</v>
      </c>
      <c r="E101" s="24" t="s">
        <v>107</v>
      </c>
      <c r="F101" s="24" t="s">
        <v>3283</v>
      </c>
      <c r="G101" s="25">
        <v>45561</v>
      </c>
      <c r="H101" s="25">
        <v>46290</v>
      </c>
      <c r="I101" s="81">
        <f t="shared" si="11"/>
        <v>46290</v>
      </c>
      <c r="J101" s="77" t="str">
        <f t="shared" ca="1" si="8"/>
        <v>Live</v>
      </c>
      <c r="K101" s="77" t="str" cm="1">
        <f t="array" aca="1" ref="K101" ca="1">_xlfn.IFS((I101-TODAY())&gt;=547,"06 Expires over 18 months",(I101-TODAY())&gt;=365,"05 Expires in 18 months",(I101-TODAY())&gt;=183,"04 Expires in 12 months",(I101-TODAY())&gt;=92,"03 Expires in 6 months",(I101-TODAY())&gt;=31,"02 Expires in 3 months",(I101-TODAY())&gt;=0,"01 Expires in 30 days",(I101-TODAY())&gt;=-31,"01 Expired last 30 days",(I101-TODAY())&gt;=-92,"02 Expired last 3 months",(I101-TODAY())&gt;=-183,"03 Expired last 6 months",(I101-TODAY())&gt;=-365,"04 Expired last 12 months",(I101-TODAY())&gt;=-547,"05 Expired last 18 months",TRUE,"06 Expired over 18 months")</f>
        <v>01 Expires in 30 days</v>
      </c>
      <c r="L101" s="65">
        <v>74999</v>
      </c>
      <c r="M101" s="130">
        <f t="shared" ref="M101:M133" si="16">MAX(L101,L101*N(R101)/12)</f>
        <v>143748.08333333334</v>
      </c>
      <c r="N101" s="77" t="str">
        <f t="shared" si="14"/>
        <v>No</v>
      </c>
      <c r="O101" s="32">
        <v>24</v>
      </c>
      <c r="P101" s="24">
        <v>0</v>
      </c>
      <c r="Q101" s="24" t="s">
        <v>70</v>
      </c>
      <c r="R101" s="89">
        <f t="shared" si="12"/>
        <v>23</v>
      </c>
    </row>
    <row r="102" spans="1:18" x14ac:dyDescent="0.5">
      <c r="A102" s="24">
        <v>2221</v>
      </c>
      <c r="B102" s="24" t="s">
        <v>7959</v>
      </c>
      <c r="C102" s="24" t="s">
        <v>7960</v>
      </c>
      <c r="D102" s="24" t="s">
        <v>7959</v>
      </c>
      <c r="E102" s="24" t="s">
        <v>190</v>
      </c>
      <c r="F102" s="24" t="s">
        <v>7902</v>
      </c>
      <c r="G102" s="25">
        <v>45195</v>
      </c>
      <c r="H102" s="25">
        <v>45562</v>
      </c>
      <c r="I102" s="81">
        <f t="shared" si="11"/>
        <v>46292</v>
      </c>
      <c r="J102" s="77" t="str">
        <f t="shared" ca="1" si="8"/>
        <v>Live</v>
      </c>
      <c r="K102" s="77" t="str" cm="1">
        <f t="array" aca="1" ref="K102" ca="1">_xlfn.IFS((I102-TODAY())&gt;=547,"06 Expires over 18 months",(I102-TODAY())&gt;=365,"05 Expires in 18 months",(I102-TODAY())&gt;=183,"04 Expires in 12 months",(I102-TODAY())&gt;=92,"03 Expires in 6 months",(I102-TODAY())&gt;=31,"02 Expires in 3 months",(I102-TODAY())&gt;=0,"01 Expires in 30 days",(I102-TODAY())&gt;=-31,"01 Expired last 30 days",(I102-TODAY())&gt;=-92,"02 Expired last 3 months",(I102-TODAY())&gt;=-183,"03 Expired last 6 months",(I102-TODAY())&gt;=-365,"04 Expired last 12 months",(I102-TODAY())&gt;=-547,"05 Expired last 18 months",TRUE,"06 Expired over 18 months")</f>
        <v>02 Expires in 3 months</v>
      </c>
      <c r="L102" s="65">
        <v>15000</v>
      </c>
      <c r="M102" s="130">
        <f t="shared" si="16"/>
        <v>45000</v>
      </c>
      <c r="N102" s="77" t="str">
        <f t="shared" si="14"/>
        <v>Yes</v>
      </c>
      <c r="O102" s="32">
        <v>12</v>
      </c>
      <c r="P102" s="24">
        <v>24</v>
      </c>
      <c r="Q102" s="24" t="s">
        <v>5003</v>
      </c>
      <c r="R102" s="89">
        <f t="shared" si="12"/>
        <v>36</v>
      </c>
    </row>
    <row r="103" spans="1:18" x14ac:dyDescent="0.5">
      <c r="A103" s="24">
        <v>3390</v>
      </c>
      <c r="B103" s="24" t="s">
        <v>12873</v>
      </c>
      <c r="C103" s="24" t="s">
        <v>12874</v>
      </c>
      <c r="D103" s="24" t="s">
        <v>12875</v>
      </c>
      <c r="E103" s="24" t="s">
        <v>321</v>
      </c>
      <c r="F103" s="27" t="s">
        <v>8802</v>
      </c>
      <c r="G103" s="25">
        <v>45929</v>
      </c>
      <c r="H103" s="25">
        <v>46294</v>
      </c>
      <c r="I103" s="81">
        <f t="shared" si="11"/>
        <v>46294</v>
      </c>
      <c r="J103" s="77" t="str">
        <f t="shared" ref="J103:J158" ca="1" si="17">IF(I103&lt;TODAY(),"Expired","Live")</f>
        <v>Live</v>
      </c>
      <c r="K103" s="77" t="str" cm="1">
        <f t="array" aca="1" ref="K103" ca="1">_xlfn.IFS((I103-TODAY())&gt;=547,"06 Expires over 18 months",(I103-TODAY())&gt;=365,"05 Expires in 18 months",(I103-TODAY())&gt;=183,"04 Expires in 12 months",(I103-TODAY())&gt;=92,"03 Expires in 6 months",(I103-TODAY())&gt;=31,"02 Expires in 3 months",(I103-TODAY())&gt;=0,"01 Expires in 30 days",(I103-TODAY())&gt;=-31,"01 Expired last 30 days",(I103-TODAY())&gt;=-92,"02 Expired last 3 months",(I103-TODAY())&gt;=-183,"03 Expired last 6 months",(I103-TODAY())&gt;=-365,"04 Expired last 12 months",(I103-TODAY())&gt;=-547,"05 Expired last 18 months",TRUE,"06 Expired over 18 months")</f>
        <v>02 Expires in 3 months</v>
      </c>
      <c r="L103" s="65">
        <v>9000</v>
      </c>
      <c r="M103" s="131">
        <f t="shared" si="16"/>
        <v>9000</v>
      </c>
      <c r="N103" s="77" t="str">
        <f t="shared" si="14"/>
        <v>No</v>
      </c>
      <c r="O103" s="32">
        <v>12</v>
      </c>
      <c r="P103" s="24">
        <v>0</v>
      </c>
      <c r="Q103" s="24" t="s">
        <v>70</v>
      </c>
      <c r="R103" s="89">
        <f t="shared" si="12"/>
        <v>12</v>
      </c>
    </row>
    <row r="104" spans="1:18" x14ac:dyDescent="0.5">
      <c r="A104" s="24">
        <v>574</v>
      </c>
      <c r="B104" s="24" t="s">
        <v>2177</v>
      </c>
      <c r="C104" s="24" t="s">
        <v>2178</v>
      </c>
      <c r="D104" s="24" t="s">
        <v>2179</v>
      </c>
      <c r="E104" s="24" t="s">
        <v>107</v>
      </c>
      <c r="F104" s="24" t="s">
        <v>1350</v>
      </c>
      <c r="G104" s="25">
        <v>43739</v>
      </c>
      <c r="H104" s="25">
        <v>45565</v>
      </c>
      <c r="I104" s="81">
        <f t="shared" si="11"/>
        <v>46295</v>
      </c>
      <c r="J104" s="77" t="str">
        <f t="shared" ca="1" si="17"/>
        <v>Live</v>
      </c>
      <c r="K104" s="77" t="str" cm="1">
        <f t="array" aca="1" ref="K104" ca="1">_xlfn.IFS((I104-TODAY())&gt;=547,"06 Expires over 18 months",(I104-TODAY())&gt;=365,"05 Expires in 18 months",(I104-TODAY())&gt;=183,"04 Expires in 12 months",(I104-TODAY())&gt;=92,"03 Expires in 6 months",(I104-TODAY())&gt;=31,"02 Expires in 3 months",(I104-TODAY())&gt;=0,"01 Expires in 30 days",(I104-TODAY())&gt;=-31,"01 Expired last 30 days",(I104-TODAY())&gt;=-92,"02 Expired last 3 months",(I104-TODAY())&gt;=-183,"03 Expired last 6 months",(I104-TODAY())&gt;=-365,"04 Expired last 12 months",(I104-TODAY())&gt;=-547,"05 Expired last 18 months",TRUE,"06 Expired over 18 months")</f>
        <v>02 Expires in 3 months</v>
      </c>
      <c r="L104" s="65">
        <v>3000000</v>
      </c>
      <c r="M104" s="130">
        <f t="shared" si="16"/>
        <v>20750000</v>
      </c>
      <c r="N104" s="77" t="str">
        <f t="shared" si="14"/>
        <v>Yes</v>
      </c>
      <c r="O104" s="32">
        <v>60</v>
      </c>
      <c r="P104" s="24">
        <v>24</v>
      </c>
      <c r="Q104" s="24"/>
      <c r="R104" s="89">
        <f t="shared" si="12"/>
        <v>83</v>
      </c>
    </row>
    <row r="105" spans="1:18" x14ac:dyDescent="0.5">
      <c r="A105" s="24">
        <v>2465</v>
      </c>
      <c r="B105" s="24" t="s">
        <v>8841</v>
      </c>
      <c r="C105" s="24" t="s">
        <v>8842</v>
      </c>
      <c r="D105" s="24" t="s">
        <v>8843</v>
      </c>
      <c r="E105" s="24" t="s">
        <v>52</v>
      </c>
      <c r="F105" s="24" t="s">
        <v>1801</v>
      </c>
      <c r="G105" s="25">
        <v>43922</v>
      </c>
      <c r="H105" s="25">
        <v>45565</v>
      </c>
      <c r="I105" s="81">
        <f t="shared" si="11"/>
        <v>46295</v>
      </c>
      <c r="J105" s="77" t="str">
        <f t="shared" ca="1" si="17"/>
        <v>Live</v>
      </c>
      <c r="K105" s="77" t="str" cm="1">
        <f t="array" aca="1" ref="K105" ca="1">_xlfn.IFS((I105-TODAY())&gt;=547,"06 Expires over 18 months",(I105-TODAY())&gt;=365,"05 Expires in 18 months",(I105-TODAY())&gt;=183,"04 Expires in 12 months",(I105-TODAY())&gt;=92,"03 Expires in 6 months",(I105-TODAY())&gt;=31,"02 Expires in 3 months",(I105-TODAY())&gt;=0,"01 Expires in 30 days",(I105-TODAY())&gt;=-31,"01 Expired last 30 days",(I105-TODAY())&gt;=-92,"02 Expired last 3 months",(I105-TODAY())&gt;=-183,"03 Expired last 6 months",(I105-TODAY())&gt;=-365,"04 Expired last 12 months",(I105-TODAY())&gt;=-547,"05 Expired last 18 months",TRUE,"06 Expired over 18 months")</f>
        <v>02 Expires in 3 months</v>
      </c>
      <c r="L105" s="65">
        <v>2800000</v>
      </c>
      <c r="M105" s="130">
        <f t="shared" si="16"/>
        <v>17966666.666666668</v>
      </c>
      <c r="N105" s="77" t="str">
        <f t="shared" si="14"/>
        <v>Yes</v>
      </c>
      <c r="O105" s="32">
        <v>54</v>
      </c>
      <c r="P105" s="24">
        <v>24</v>
      </c>
      <c r="Q105" s="24" t="s">
        <v>70</v>
      </c>
      <c r="R105" s="89">
        <f t="shared" si="12"/>
        <v>77</v>
      </c>
    </row>
    <row r="106" spans="1:18" x14ac:dyDescent="0.5">
      <c r="A106" s="24">
        <v>2466</v>
      </c>
      <c r="B106" s="24" t="s">
        <v>8846</v>
      </c>
      <c r="C106" s="24" t="s">
        <v>8847</v>
      </c>
      <c r="D106" s="24" t="s">
        <v>3506</v>
      </c>
      <c r="E106" s="24" t="s">
        <v>52</v>
      </c>
      <c r="F106" s="24" t="s">
        <v>1801</v>
      </c>
      <c r="G106" s="25">
        <v>43922</v>
      </c>
      <c r="H106" s="25">
        <v>45565</v>
      </c>
      <c r="I106" s="81">
        <f t="shared" si="11"/>
        <v>46295</v>
      </c>
      <c r="J106" s="77" t="str">
        <f t="shared" ca="1" si="17"/>
        <v>Live</v>
      </c>
      <c r="K106" s="77" t="str" cm="1">
        <f t="array" aca="1" ref="K106" ca="1">_xlfn.IFS((I106-TODAY())&gt;=547,"06 Expires over 18 months",(I106-TODAY())&gt;=365,"05 Expires in 18 months",(I106-TODAY())&gt;=183,"04 Expires in 12 months",(I106-TODAY())&gt;=92,"03 Expires in 6 months",(I106-TODAY())&gt;=31,"02 Expires in 3 months",(I106-TODAY())&gt;=0,"01 Expires in 30 days",(I106-TODAY())&gt;=-31,"01 Expired last 30 days",(I106-TODAY())&gt;=-92,"02 Expired last 3 months",(I106-TODAY())&gt;=-183,"03 Expired last 6 months",(I106-TODAY())&gt;=-365,"04 Expired last 12 months",(I106-TODAY())&gt;=-547,"05 Expired last 18 months",TRUE,"06 Expired over 18 months")</f>
        <v>02 Expires in 3 months</v>
      </c>
      <c r="L106" s="65">
        <v>37008</v>
      </c>
      <c r="M106" s="130">
        <f t="shared" si="16"/>
        <v>237468</v>
      </c>
      <c r="N106" s="77" t="str">
        <f t="shared" si="14"/>
        <v>Yes</v>
      </c>
      <c r="O106" s="32">
        <v>54</v>
      </c>
      <c r="P106" s="24">
        <v>24</v>
      </c>
      <c r="Q106" s="24" t="s">
        <v>70</v>
      </c>
      <c r="R106" s="89">
        <f t="shared" si="12"/>
        <v>77</v>
      </c>
    </row>
    <row r="107" spans="1:18" x14ac:dyDescent="0.5">
      <c r="A107" s="24">
        <v>1188</v>
      </c>
      <c r="B107" s="24" t="s">
        <v>4176</v>
      </c>
      <c r="C107" s="24" t="s">
        <v>4434</v>
      </c>
      <c r="D107" s="24" t="s">
        <v>4435</v>
      </c>
      <c r="E107" s="24" t="s">
        <v>321</v>
      </c>
      <c r="F107" s="24" t="s">
        <v>337</v>
      </c>
      <c r="G107" s="25">
        <v>44228</v>
      </c>
      <c r="H107" s="25">
        <v>45930</v>
      </c>
      <c r="I107" s="81">
        <f t="shared" si="11"/>
        <v>46295</v>
      </c>
      <c r="J107" s="77" t="str">
        <f t="shared" ca="1" si="17"/>
        <v>Live</v>
      </c>
      <c r="K107" s="77" t="str" cm="1">
        <f t="array" aca="1" ref="K107" ca="1">_xlfn.IFS((I107-TODAY())&gt;=547,"06 Expires over 18 months",(I107-TODAY())&gt;=365,"05 Expires in 18 months",(I107-TODAY())&gt;=183,"04 Expires in 12 months",(I107-TODAY())&gt;=92,"03 Expires in 6 months",(I107-TODAY())&gt;=31,"02 Expires in 3 months",(I107-TODAY())&gt;=0,"01 Expires in 30 days",(I107-TODAY())&gt;=-31,"01 Expired last 30 days",(I107-TODAY())&gt;=-92,"02 Expired last 3 months",(I107-TODAY())&gt;=-183,"03 Expired last 6 months",(I107-TODAY())&gt;=-365,"04 Expired last 12 months",(I107-TODAY())&gt;=-547,"05 Expired last 18 months",TRUE,"06 Expired over 18 months")</f>
        <v>02 Expires in 3 months</v>
      </c>
      <c r="L107" s="65">
        <v>439010</v>
      </c>
      <c r="M107" s="130">
        <f t="shared" si="16"/>
        <v>2451139.1666666665</v>
      </c>
      <c r="N107" s="77" t="str">
        <f t="shared" si="14"/>
        <v>Yes</v>
      </c>
      <c r="O107" s="32">
        <v>45</v>
      </c>
      <c r="P107" s="24">
        <v>12</v>
      </c>
      <c r="Q107" s="24"/>
      <c r="R107" s="89">
        <f t="shared" si="12"/>
        <v>67</v>
      </c>
    </row>
    <row r="108" spans="1:18" x14ac:dyDescent="0.5">
      <c r="A108" s="24">
        <v>2191</v>
      </c>
      <c r="B108" s="24" t="s">
        <v>7850</v>
      </c>
      <c r="C108" s="24" t="s">
        <v>7851</v>
      </c>
      <c r="D108" s="24" t="s">
        <v>7852</v>
      </c>
      <c r="E108" s="24" t="s">
        <v>1312</v>
      </c>
      <c r="F108" s="24" t="s">
        <v>1109</v>
      </c>
      <c r="G108" s="25">
        <v>45201</v>
      </c>
      <c r="H108" s="25">
        <v>45930</v>
      </c>
      <c r="I108" s="81">
        <f t="shared" si="11"/>
        <v>46295</v>
      </c>
      <c r="J108" s="77" t="str">
        <f t="shared" ca="1" si="17"/>
        <v>Live</v>
      </c>
      <c r="K108" s="77" t="str" cm="1">
        <f t="array" aca="1" ref="K108" ca="1">_xlfn.IFS((I108-TODAY())&gt;=547,"06 Expires over 18 months",(I108-TODAY())&gt;=365,"05 Expires in 18 months",(I108-TODAY())&gt;=183,"04 Expires in 12 months",(I108-TODAY())&gt;=92,"03 Expires in 6 months",(I108-TODAY())&gt;=31,"02 Expires in 3 months",(I108-TODAY())&gt;=0,"01 Expires in 30 days",(I108-TODAY())&gt;=-31,"01 Expired last 30 days",(I108-TODAY())&gt;=-92,"02 Expired last 3 months",(I108-TODAY())&gt;=-183,"03 Expired last 6 months",(I108-TODAY())&gt;=-365,"04 Expired last 12 months",(I108-TODAY())&gt;=-547,"05 Expired last 18 months",TRUE,"06 Expired over 18 months")</f>
        <v>02 Expires in 3 months</v>
      </c>
      <c r="L108" s="65">
        <v>80000</v>
      </c>
      <c r="M108" s="130">
        <f t="shared" si="16"/>
        <v>233333.33333333334</v>
      </c>
      <c r="N108" s="77" t="str">
        <f t="shared" si="14"/>
        <v>Yes</v>
      </c>
      <c r="O108" s="32">
        <v>12</v>
      </c>
      <c r="P108" s="24">
        <v>12</v>
      </c>
      <c r="Q108" s="24" t="s">
        <v>1333</v>
      </c>
      <c r="R108" s="89">
        <f t="shared" si="12"/>
        <v>35</v>
      </c>
    </row>
    <row r="109" spans="1:18" x14ac:dyDescent="0.5">
      <c r="A109" s="24">
        <v>3408</v>
      </c>
      <c r="B109" s="24" t="s">
        <v>12953</v>
      </c>
      <c r="C109" s="24" t="s">
        <v>16823</v>
      </c>
      <c r="D109" s="24" t="s">
        <v>16822</v>
      </c>
      <c r="E109" s="24" t="s">
        <v>66</v>
      </c>
      <c r="F109" s="27" t="s">
        <v>12957</v>
      </c>
      <c r="G109" s="25">
        <v>45835</v>
      </c>
      <c r="H109" s="25">
        <v>46052</v>
      </c>
      <c r="I109" s="81">
        <f t="shared" si="11"/>
        <v>46295</v>
      </c>
      <c r="J109" s="77" t="str">
        <f t="shared" ca="1" si="17"/>
        <v>Live</v>
      </c>
      <c r="K109" s="77" t="str" cm="1">
        <f t="array" aca="1" ref="K109" ca="1">_xlfn.IFS((I109-TODAY())&gt;=547,"06 Expires over 18 months",(I109-TODAY())&gt;=365,"05 Expires in 18 months",(I109-TODAY())&gt;=183,"04 Expires in 12 months",(I109-TODAY())&gt;=92,"03 Expires in 6 months",(I109-TODAY())&gt;=31,"02 Expires in 3 months",(I109-TODAY())&gt;=0,"01 Expires in 30 days",(I109-TODAY())&gt;=-31,"01 Expired last 30 days",(I109-TODAY())&gt;=-92,"02 Expired last 3 months",(I109-TODAY())&gt;=-183,"03 Expired last 6 months",(I109-TODAY())&gt;=-365,"04 Expired last 12 months",(I109-TODAY())&gt;=-547,"05 Expired last 18 months",TRUE,"06 Expired over 18 months")</f>
        <v>02 Expires in 3 months</v>
      </c>
      <c r="L109" s="65">
        <v>5500</v>
      </c>
      <c r="M109" s="131">
        <f t="shared" si="16"/>
        <v>6875</v>
      </c>
      <c r="N109" s="77" t="str">
        <f t="shared" si="14"/>
        <v>Yes</v>
      </c>
      <c r="O109" s="32">
        <v>6</v>
      </c>
      <c r="P109" s="24">
        <v>8</v>
      </c>
      <c r="Q109" s="24" t="s">
        <v>70</v>
      </c>
      <c r="R109" s="89">
        <f t="shared" si="12"/>
        <v>15</v>
      </c>
    </row>
    <row r="110" spans="1:18" x14ac:dyDescent="0.5">
      <c r="A110" s="24">
        <v>3495</v>
      </c>
      <c r="B110" s="101" t="s">
        <v>13303</v>
      </c>
      <c r="C110" s="24" t="s">
        <v>13304</v>
      </c>
      <c r="D110" s="101" t="s">
        <v>13305</v>
      </c>
      <c r="E110" s="101" t="s">
        <v>321</v>
      </c>
      <c r="F110" s="101" t="s">
        <v>1109</v>
      </c>
      <c r="G110" s="25">
        <v>45922</v>
      </c>
      <c r="H110" s="25">
        <v>46112</v>
      </c>
      <c r="I110" s="81">
        <f t="shared" si="11"/>
        <v>46295</v>
      </c>
      <c r="J110" s="77" t="str">
        <f t="shared" ca="1" si="17"/>
        <v>Live</v>
      </c>
      <c r="K110" s="77" t="str" cm="1">
        <f t="array" aca="1" ref="K110" ca="1">_xlfn.IFS((I110-TODAY())&gt;=547,"06 Expires over 18 months",(I110-TODAY())&gt;=365,"05 Expires in 18 months",(I110-TODAY())&gt;=183,"04 Expires in 12 months",(I110-TODAY())&gt;=92,"03 Expires in 6 months",(I110-TODAY())&gt;=31,"02 Expires in 3 months",(I110-TODAY())&gt;=0,"01 Expires in 30 days",(I110-TODAY())&gt;=-31,"01 Expired last 30 days",(I110-TODAY())&gt;=-92,"02 Expired last 3 months",(I110-TODAY())&gt;=-183,"03 Expired last 6 months",(I110-TODAY())&gt;=-365,"04 Expired last 12 months",(I110-TODAY())&gt;=-547,"05 Expired last 18 months",TRUE,"06 Expired over 18 months")</f>
        <v>02 Expires in 3 months</v>
      </c>
      <c r="L110" s="65">
        <v>18000</v>
      </c>
      <c r="M110" s="131">
        <f t="shared" si="16"/>
        <v>18000</v>
      </c>
      <c r="N110" s="77" t="str">
        <f t="shared" si="14"/>
        <v>Yes</v>
      </c>
      <c r="O110" s="101">
        <v>7</v>
      </c>
      <c r="P110" s="101">
        <v>6</v>
      </c>
      <c r="Q110" s="101" t="s">
        <v>70</v>
      </c>
      <c r="R110" s="89">
        <f t="shared" si="12"/>
        <v>12</v>
      </c>
    </row>
    <row r="111" spans="1:18" x14ac:dyDescent="0.5">
      <c r="A111" s="24">
        <v>3509</v>
      </c>
      <c r="B111" s="24" t="s">
        <v>5063</v>
      </c>
      <c r="C111" s="24" t="s">
        <v>13353</v>
      </c>
      <c r="D111" s="24" t="s">
        <v>5063</v>
      </c>
      <c r="E111" s="24" t="s">
        <v>97</v>
      </c>
      <c r="F111" s="27" t="s">
        <v>10205</v>
      </c>
      <c r="G111" s="25">
        <v>46001</v>
      </c>
      <c r="H111" s="25">
        <v>46112</v>
      </c>
      <c r="I111" s="81">
        <f t="shared" si="11"/>
        <v>46295</v>
      </c>
      <c r="J111" s="77" t="str">
        <f t="shared" ca="1" si="17"/>
        <v>Live</v>
      </c>
      <c r="K111" s="77" t="str" cm="1">
        <f t="array" aca="1" ref="K111" ca="1">_xlfn.IFS((I111-TODAY())&gt;=547,"06 Expires over 18 months",(I111-TODAY())&gt;=365,"05 Expires in 18 months",(I111-TODAY())&gt;=183,"04 Expires in 12 months",(I111-TODAY())&gt;=92,"03 Expires in 6 months",(I111-TODAY())&gt;=31,"02 Expires in 3 months",(I111-TODAY())&gt;=0,"01 Expires in 30 days",(I111-TODAY())&gt;=-31,"01 Expired last 30 days",(I111-TODAY())&gt;=-92,"02 Expired last 3 months",(I111-TODAY())&gt;=-183,"03 Expired last 6 months",(I111-TODAY())&gt;=-365,"04 Expired last 12 months",(I111-TODAY())&gt;=-547,"05 Expired last 18 months",TRUE,"06 Expired over 18 months")</f>
        <v>02 Expires in 3 months</v>
      </c>
      <c r="L111" s="65">
        <v>4000</v>
      </c>
      <c r="M111" s="131">
        <f t="shared" si="16"/>
        <v>4000</v>
      </c>
      <c r="N111" s="77" t="str">
        <f t="shared" si="14"/>
        <v>Yes</v>
      </c>
      <c r="O111" s="32">
        <v>7</v>
      </c>
      <c r="P111" s="24">
        <v>6</v>
      </c>
      <c r="Q111" s="24" t="s">
        <v>70</v>
      </c>
      <c r="R111" s="89">
        <f t="shared" si="12"/>
        <v>9</v>
      </c>
    </row>
    <row r="112" spans="1:18" x14ac:dyDescent="0.5">
      <c r="A112" s="24">
        <v>3548</v>
      </c>
      <c r="B112" s="24" t="s">
        <v>13519</v>
      </c>
      <c r="C112" s="24" t="s">
        <v>13520</v>
      </c>
      <c r="D112" s="24" t="s">
        <v>13521</v>
      </c>
      <c r="E112" s="24" t="s">
        <v>97</v>
      </c>
      <c r="F112" s="27" t="s">
        <v>1109</v>
      </c>
      <c r="G112" s="25">
        <v>45908</v>
      </c>
      <c r="H112" s="25">
        <v>46112</v>
      </c>
      <c r="I112" s="81">
        <f t="shared" si="11"/>
        <v>46295</v>
      </c>
      <c r="J112" s="77" t="str">
        <f t="shared" ca="1" si="17"/>
        <v>Live</v>
      </c>
      <c r="K112" s="77" t="str" cm="1">
        <f t="array" aca="1" ref="K112" ca="1">_xlfn.IFS((I112-TODAY())&gt;=547,"06 Expires over 18 months",(I112-TODAY())&gt;=365,"05 Expires in 18 months",(I112-TODAY())&gt;=183,"04 Expires in 12 months",(I112-TODAY())&gt;=92,"03 Expires in 6 months",(I112-TODAY())&gt;=31,"02 Expires in 3 months",(I112-TODAY())&gt;=0,"01 Expires in 30 days",(I112-TODAY())&gt;=-31,"01 Expired last 30 days",(I112-TODAY())&gt;=-92,"02 Expired last 3 months",(I112-TODAY())&gt;=-183,"03 Expired last 6 months",(I112-TODAY())&gt;=-365,"04 Expired last 12 months",(I112-TODAY())&gt;=-547,"05 Expired last 18 months",TRUE,"06 Expired over 18 months")</f>
        <v>02 Expires in 3 months</v>
      </c>
      <c r="L112" s="68">
        <v>100000</v>
      </c>
      <c r="M112" s="131">
        <f t="shared" si="16"/>
        <v>100000</v>
      </c>
      <c r="N112" s="77" t="str">
        <f t="shared" si="14"/>
        <v>Yes</v>
      </c>
      <c r="O112" s="32">
        <v>7</v>
      </c>
      <c r="P112" s="24">
        <v>6</v>
      </c>
      <c r="Q112" s="24" t="s">
        <v>70</v>
      </c>
      <c r="R112" s="89">
        <f t="shared" si="12"/>
        <v>12</v>
      </c>
    </row>
    <row r="113" spans="1:18" x14ac:dyDescent="0.5">
      <c r="A113" s="24">
        <v>3530</v>
      </c>
      <c r="B113" s="24" t="s">
        <v>13438</v>
      </c>
      <c r="C113" s="24" t="s">
        <v>13439</v>
      </c>
      <c r="D113" s="24" t="s">
        <v>13438</v>
      </c>
      <c r="E113" s="24" t="s">
        <v>321</v>
      </c>
      <c r="F113" s="27" t="s">
        <v>12109</v>
      </c>
      <c r="G113" s="25">
        <v>46009</v>
      </c>
      <c r="H113" s="25">
        <v>46203</v>
      </c>
      <c r="I113" s="81">
        <f t="shared" si="11"/>
        <v>46295</v>
      </c>
      <c r="J113" s="77" t="str">
        <f t="shared" ca="1" si="17"/>
        <v>Live</v>
      </c>
      <c r="K113" s="77" t="str" cm="1">
        <f t="array" aca="1" ref="K113" ca="1">_xlfn.IFS((I113-TODAY())&gt;=547,"06 Expires over 18 months",(I113-TODAY())&gt;=365,"05 Expires in 18 months",(I113-TODAY())&gt;=183,"04 Expires in 12 months",(I113-TODAY())&gt;=92,"03 Expires in 6 months",(I113-TODAY())&gt;=31,"02 Expires in 3 months",(I113-TODAY())&gt;=0,"01 Expires in 30 days",(I113-TODAY())&gt;=-31,"01 Expired last 30 days",(I113-TODAY())&gt;=-92,"02 Expired last 3 months",(I113-TODAY())&gt;=-183,"03 Expired last 6 months",(I113-TODAY())&gt;=-365,"04 Expired last 12 months",(I113-TODAY())&gt;=-547,"05 Expired last 18 months",TRUE,"06 Expired over 18 months")</f>
        <v>02 Expires in 3 months</v>
      </c>
      <c r="L113" s="68">
        <v>4000</v>
      </c>
      <c r="M113" s="131">
        <f t="shared" si="16"/>
        <v>4000</v>
      </c>
      <c r="N113" s="77" t="str">
        <f t="shared" ref="N113:N139" si="18">IF(P113&gt;0,"Yes","No")</f>
        <v>Yes</v>
      </c>
      <c r="O113" s="32">
        <v>6</v>
      </c>
      <c r="P113" s="24">
        <v>3</v>
      </c>
      <c r="Q113" s="24" t="s">
        <v>70</v>
      </c>
      <c r="R113" s="89">
        <f t="shared" si="12"/>
        <v>9</v>
      </c>
    </row>
    <row r="114" spans="1:18" x14ac:dyDescent="0.5">
      <c r="A114" s="24">
        <v>2717</v>
      </c>
      <c r="B114" s="24" t="s">
        <v>9858</v>
      </c>
      <c r="C114" s="24" t="s">
        <v>9859</v>
      </c>
      <c r="D114" s="24" t="s">
        <v>8318</v>
      </c>
      <c r="E114" s="24" t="s">
        <v>52</v>
      </c>
      <c r="F114" s="24" t="s">
        <v>9860</v>
      </c>
      <c r="G114" s="25">
        <v>45566</v>
      </c>
      <c r="H114" s="25">
        <v>46295</v>
      </c>
      <c r="I114" s="81">
        <f t="shared" si="11"/>
        <v>46295</v>
      </c>
      <c r="J114" s="77" t="str">
        <f t="shared" ca="1" si="17"/>
        <v>Live</v>
      </c>
      <c r="K114" s="77" t="str" cm="1">
        <f t="array" aca="1" ref="K114" ca="1">_xlfn.IFS((I114-TODAY())&gt;=547,"06 Expires over 18 months",(I114-TODAY())&gt;=365,"05 Expires in 18 months",(I114-TODAY())&gt;=183,"04 Expires in 12 months",(I114-TODAY())&gt;=92,"03 Expires in 6 months",(I114-TODAY())&gt;=31,"02 Expires in 3 months",(I114-TODAY())&gt;=0,"01 Expires in 30 days",(I114-TODAY())&gt;=-31,"01 Expired last 30 days",(I114-TODAY())&gt;=-92,"02 Expired last 3 months",(I114-TODAY())&gt;=-183,"03 Expired last 6 months",(I114-TODAY())&gt;=-365,"04 Expired last 12 months",(I114-TODAY())&gt;=-547,"05 Expired last 18 months",TRUE,"06 Expired over 18 months")</f>
        <v>02 Expires in 3 months</v>
      </c>
      <c r="L114" s="65">
        <v>20212.8</v>
      </c>
      <c r="M114" s="130">
        <f t="shared" si="16"/>
        <v>38741.199999999997</v>
      </c>
      <c r="N114" s="77" t="str">
        <f t="shared" si="18"/>
        <v>No</v>
      </c>
      <c r="O114" s="32">
        <v>24</v>
      </c>
      <c r="P114" s="24">
        <v>0</v>
      </c>
      <c r="Q114" s="24" t="s">
        <v>70</v>
      </c>
      <c r="R114" s="89">
        <f t="shared" si="12"/>
        <v>23</v>
      </c>
    </row>
    <row r="115" spans="1:18" x14ac:dyDescent="0.5">
      <c r="A115" s="24">
        <v>3356</v>
      </c>
      <c r="B115" s="24" t="s">
        <v>12725</v>
      </c>
      <c r="C115" s="24" t="s">
        <v>12726</v>
      </c>
      <c r="D115" s="24" t="s">
        <v>12725</v>
      </c>
      <c r="E115" s="24" t="s">
        <v>107</v>
      </c>
      <c r="F115" s="27" t="s">
        <v>1889</v>
      </c>
      <c r="G115" s="25">
        <v>45901</v>
      </c>
      <c r="H115" s="25">
        <v>46295</v>
      </c>
      <c r="I115" s="81">
        <f t="shared" si="11"/>
        <v>46295</v>
      </c>
      <c r="J115" s="77" t="str">
        <f t="shared" ca="1" si="17"/>
        <v>Live</v>
      </c>
      <c r="K115" s="77" t="str" cm="1">
        <f t="array" aca="1" ref="K115" ca="1">_xlfn.IFS((I115-TODAY())&gt;=547,"06 Expires over 18 months",(I115-TODAY())&gt;=365,"05 Expires in 18 months",(I115-TODAY())&gt;=183,"04 Expires in 12 months",(I115-TODAY())&gt;=92,"03 Expires in 6 months",(I115-TODAY())&gt;=31,"02 Expires in 3 months",(I115-TODAY())&gt;=0,"01 Expires in 30 days",(I115-TODAY())&gt;=-31,"01 Expired last 30 days",(I115-TODAY())&gt;=-92,"02 Expired last 3 months",(I115-TODAY())&gt;=-183,"03 Expired last 6 months",(I115-TODAY())&gt;=-365,"04 Expired last 12 months",(I115-TODAY())&gt;=-547,"05 Expired last 18 months",TRUE,"06 Expired over 18 months")</f>
        <v>02 Expires in 3 months</v>
      </c>
      <c r="L115" s="65">
        <v>12500</v>
      </c>
      <c r="M115" s="131">
        <f t="shared" si="16"/>
        <v>12500</v>
      </c>
      <c r="N115" s="77" t="str">
        <f t="shared" si="18"/>
        <v>No</v>
      </c>
      <c r="O115" s="32">
        <v>12</v>
      </c>
      <c r="P115" s="24">
        <v>0</v>
      </c>
      <c r="Q115" s="24" t="s">
        <v>70</v>
      </c>
      <c r="R115" s="89">
        <f t="shared" si="12"/>
        <v>12</v>
      </c>
    </row>
    <row r="116" spans="1:18" x14ac:dyDescent="0.5">
      <c r="A116" s="24">
        <v>3368</v>
      </c>
      <c r="B116" s="24" t="s">
        <v>12773</v>
      </c>
      <c r="C116" s="24" t="s">
        <v>12774</v>
      </c>
      <c r="D116" s="24" t="s">
        <v>12773</v>
      </c>
      <c r="E116" s="24" t="s">
        <v>107</v>
      </c>
      <c r="F116" s="27" t="s">
        <v>3283</v>
      </c>
      <c r="G116" s="25">
        <v>45931</v>
      </c>
      <c r="H116" s="25">
        <v>46295</v>
      </c>
      <c r="I116" s="81">
        <f t="shared" si="11"/>
        <v>46295</v>
      </c>
      <c r="J116" s="77" t="str">
        <f t="shared" ca="1" si="17"/>
        <v>Live</v>
      </c>
      <c r="K116" s="77" t="str" cm="1">
        <f t="array" aca="1" ref="K116" ca="1">_xlfn.IFS((I116-TODAY())&gt;=547,"06 Expires over 18 months",(I116-TODAY())&gt;=365,"05 Expires in 18 months",(I116-TODAY())&gt;=183,"04 Expires in 12 months",(I116-TODAY())&gt;=92,"03 Expires in 6 months",(I116-TODAY())&gt;=31,"02 Expires in 3 months",(I116-TODAY())&gt;=0,"01 Expires in 30 days",(I116-TODAY())&gt;=-31,"01 Expired last 30 days",(I116-TODAY())&gt;=-92,"02 Expired last 3 months",(I116-TODAY())&gt;=-183,"03 Expired last 6 months",(I116-TODAY())&gt;=-365,"04 Expired last 12 months",(I116-TODAY())&gt;=-547,"05 Expired last 18 months",TRUE,"06 Expired over 18 months")</f>
        <v>02 Expires in 3 months</v>
      </c>
      <c r="L116" s="65">
        <v>24500</v>
      </c>
      <c r="M116" s="131">
        <f t="shared" si="16"/>
        <v>24500</v>
      </c>
      <c r="N116" s="77" t="str">
        <f t="shared" si="18"/>
        <v>No</v>
      </c>
      <c r="O116" s="32">
        <v>12</v>
      </c>
      <c r="P116" s="24">
        <v>0</v>
      </c>
      <c r="Q116" s="24" t="s">
        <v>70</v>
      </c>
      <c r="R116" s="89">
        <f t="shared" si="12"/>
        <v>11</v>
      </c>
    </row>
    <row r="117" spans="1:18" x14ac:dyDescent="0.5">
      <c r="A117" s="24">
        <v>3379</v>
      </c>
      <c r="B117" s="24" t="s">
        <v>12821</v>
      </c>
      <c r="C117" s="24" t="s">
        <v>12822</v>
      </c>
      <c r="D117" s="24" t="s">
        <v>12821</v>
      </c>
      <c r="E117" s="24" t="s">
        <v>66</v>
      </c>
      <c r="F117" s="27" t="s">
        <v>2859</v>
      </c>
      <c r="G117" s="25">
        <v>45931</v>
      </c>
      <c r="H117" s="25">
        <v>46295</v>
      </c>
      <c r="I117" s="81">
        <f t="shared" si="11"/>
        <v>46295</v>
      </c>
      <c r="J117" s="77" t="str">
        <f t="shared" ca="1" si="17"/>
        <v>Live</v>
      </c>
      <c r="K117" s="77" t="str" cm="1">
        <f t="array" aca="1" ref="K117" ca="1">_xlfn.IFS((I117-TODAY())&gt;=547,"06 Expires over 18 months",(I117-TODAY())&gt;=365,"05 Expires in 18 months",(I117-TODAY())&gt;=183,"04 Expires in 12 months",(I117-TODAY())&gt;=92,"03 Expires in 6 months",(I117-TODAY())&gt;=31,"02 Expires in 3 months",(I117-TODAY())&gt;=0,"01 Expires in 30 days",(I117-TODAY())&gt;=-31,"01 Expired last 30 days",(I117-TODAY())&gt;=-92,"02 Expired last 3 months",(I117-TODAY())&gt;=-183,"03 Expired last 6 months",(I117-TODAY())&gt;=-365,"04 Expired last 12 months",(I117-TODAY())&gt;=-547,"05 Expired last 18 months",TRUE,"06 Expired over 18 months")</f>
        <v>02 Expires in 3 months</v>
      </c>
      <c r="L117" s="65">
        <v>50000</v>
      </c>
      <c r="M117" s="131">
        <f t="shared" si="16"/>
        <v>50000</v>
      </c>
      <c r="N117" s="77" t="str">
        <f t="shared" si="18"/>
        <v>No</v>
      </c>
      <c r="O117" s="32">
        <v>12</v>
      </c>
      <c r="P117" s="24">
        <v>0</v>
      </c>
      <c r="Q117" s="24" t="s">
        <v>70</v>
      </c>
      <c r="R117" s="89">
        <f t="shared" si="12"/>
        <v>11</v>
      </c>
    </row>
    <row r="118" spans="1:18" x14ac:dyDescent="0.5">
      <c r="A118" s="24">
        <v>3532</v>
      </c>
      <c r="B118" s="24" t="s">
        <v>13448</v>
      </c>
      <c r="C118" s="24" t="s">
        <v>13449</v>
      </c>
      <c r="D118" s="24" t="s">
        <v>9891</v>
      </c>
      <c r="E118" s="24" t="s">
        <v>107</v>
      </c>
      <c r="F118" s="27" t="s">
        <v>122</v>
      </c>
      <c r="G118" s="25">
        <v>45931</v>
      </c>
      <c r="H118" s="25">
        <v>46295</v>
      </c>
      <c r="I118" s="81">
        <f t="shared" si="11"/>
        <v>46295</v>
      </c>
      <c r="J118" s="77" t="str">
        <f t="shared" ca="1" si="17"/>
        <v>Live</v>
      </c>
      <c r="K118" s="77" t="str" cm="1">
        <f t="array" aca="1" ref="K118" ca="1">_xlfn.IFS((I118-TODAY())&gt;=547,"06 Expires over 18 months",(I118-TODAY())&gt;=365,"05 Expires in 18 months",(I118-TODAY())&gt;=183,"04 Expires in 12 months",(I118-TODAY())&gt;=92,"03 Expires in 6 months",(I118-TODAY())&gt;=31,"02 Expires in 3 months",(I118-TODAY())&gt;=0,"01 Expires in 30 days",(I118-TODAY())&gt;=-31,"01 Expired last 30 days",(I118-TODAY())&gt;=-92,"02 Expired last 3 months",(I118-TODAY())&gt;=-183,"03 Expired last 6 months",(I118-TODAY())&gt;=-365,"04 Expired last 12 months",(I118-TODAY())&gt;=-547,"05 Expired last 18 months",TRUE,"06 Expired over 18 months")</f>
        <v>02 Expires in 3 months</v>
      </c>
      <c r="L118" s="68">
        <v>29130</v>
      </c>
      <c r="M118" s="131">
        <f t="shared" si="16"/>
        <v>29130</v>
      </c>
      <c r="N118" s="77" t="str">
        <f t="shared" si="18"/>
        <v>No</v>
      </c>
      <c r="O118" s="32">
        <v>12</v>
      </c>
      <c r="P118" s="24">
        <v>0</v>
      </c>
      <c r="Q118" s="24" t="s">
        <v>70</v>
      </c>
      <c r="R118" s="89">
        <f t="shared" si="12"/>
        <v>11</v>
      </c>
    </row>
    <row r="119" spans="1:18" x14ac:dyDescent="0.5">
      <c r="A119" s="24">
        <v>2261</v>
      </c>
      <c r="B119" s="24" t="s">
        <v>8096</v>
      </c>
      <c r="C119" s="24" t="s">
        <v>8097</v>
      </c>
      <c r="D119" s="24" t="s">
        <v>8096</v>
      </c>
      <c r="E119" s="24" t="s">
        <v>107</v>
      </c>
      <c r="F119" s="24" t="s">
        <v>8099</v>
      </c>
      <c r="G119" s="25">
        <v>45201</v>
      </c>
      <c r="H119" s="25">
        <v>45931</v>
      </c>
      <c r="I119" s="81">
        <f t="shared" si="11"/>
        <v>46296</v>
      </c>
      <c r="J119" s="77" t="str">
        <f t="shared" ca="1" si="17"/>
        <v>Live</v>
      </c>
      <c r="K119" s="77" t="str" cm="1">
        <f t="array" aca="1" ref="K119" ca="1">_xlfn.IFS((I119-TODAY())&gt;=547,"06 Expires over 18 months",(I119-TODAY())&gt;=365,"05 Expires in 18 months",(I119-TODAY())&gt;=183,"04 Expires in 12 months",(I119-TODAY())&gt;=92,"03 Expires in 6 months",(I119-TODAY())&gt;=31,"02 Expires in 3 months",(I119-TODAY())&gt;=0,"01 Expires in 30 days",(I119-TODAY())&gt;=-31,"01 Expired last 30 days",(I119-TODAY())&gt;=-92,"02 Expired last 3 months",(I119-TODAY())&gt;=-183,"03 Expired last 6 months",(I119-TODAY())&gt;=-365,"04 Expired last 12 months",(I119-TODAY())&gt;=-547,"05 Expired last 18 months",TRUE,"06 Expired over 18 months")</f>
        <v>02 Expires in 3 months</v>
      </c>
      <c r="L119" s="65">
        <v>328047</v>
      </c>
      <c r="M119" s="130">
        <f t="shared" si="16"/>
        <v>956803.75</v>
      </c>
      <c r="N119" s="77" t="str">
        <f t="shared" si="18"/>
        <v>Yes</v>
      </c>
      <c r="O119" s="32">
        <v>24</v>
      </c>
      <c r="P119" s="24">
        <v>12</v>
      </c>
      <c r="Q119" s="24" t="s">
        <v>1333</v>
      </c>
      <c r="R119" s="89">
        <f t="shared" si="12"/>
        <v>35</v>
      </c>
    </row>
    <row r="120" spans="1:18" x14ac:dyDescent="0.5">
      <c r="A120" s="24">
        <v>3664</v>
      </c>
      <c r="B120" s="111" t="s">
        <v>11894</v>
      </c>
      <c r="C120" s="111" t="s">
        <v>11894</v>
      </c>
      <c r="D120" s="111" t="s">
        <v>11878</v>
      </c>
      <c r="E120" s="111" t="s">
        <v>321</v>
      </c>
      <c r="F120" s="111" t="s">
        <v>3201</v>
      </c>
      <c r="G120" s="121">
        <v>46113</v>
      </c>
      <c r="H120" s="121">
        <v>46296</v>
      </c>
      <c r="I120" s="81">
        <f t="shared" si="11"/>
        <v>46296</v>
      </c>
      <c r="J120" s="81" t="str">
        <f t="shared" ca="1" si="17"/>
        <v>Live</v>
      </c>
      <c r="K120" s="81" t="str" cm="1">
        <f t="array" aca="1" ref="K120" ca="1">_xlfn.IFS((I120-TODAY())&gt;=547,"06 Expires over 18 months",(I120-TODAY())&gt;=365,"05 Expires in 18 months",(I120-TODAY())&gt;=183,"04 Expires in 12 months",(I120-TODAY())&gt;=92,"03 Expires in 6 months",(I120-TODAY())&gt;=31,"02 Expires in 3 months",(I120-TODAY())&gt;=0,"01 Expires in 30 days",(I120-TODAY())&gt;=-31,"01 Expired last 30 days",(I120-TODAY())&gt;=-92,"02 Expired last 3 months",(I120-TODAY())&gt;=-183,"03 Expired last 6 months",(I120-TODAY())&gt;=-365,"04 Expired last 12 months",(I120-TODAY())&gt;=-547,"05 Expired last 18 months",TRUE,"06 Expired over 18 months")</f>
        <v>02 Expires in 3 months</v>
      </c>
      <c r="L120" s="104">
        <v>0</v>
      </c>
      <c r="M120" s="131">
        <f t="shared" si="16"/>
        <v>0</v>
      </c>
      <c r="N120" s="77" t="str">
        <f t="shared" si="18"/>
        <v>No</v>
      </c>
      <c r="O120" s="111">
        <v>0</v>
      </c>
      <c r="P120" s="111">
        <v>0</v>
      </c>
      <c r="Q120" s="111" t="s">
        <v>123</v>
      </c>
      <c r="R120" s="89">
        <f t="shared" si="12"/>
        <v>6</v>
      </c>
    </row>
    <row r="121" spans="1:18" x14ac:dyDescent="0.5">
      <c r="A121" s="24">
        <v>2745</v>
      </c>
      <c r="B121" s="24" t="s">
        <v>9994</v>
      </c>
      <c r="C121" s="24" t="s">
        <v>9995</v>
      </c>
      <c r="D121" s="24" t="s">
        <v>9996</v>
      </c>
      <c r="E121" s="24" t="s">
        <v>321</v>
      </c>
      <c r="F121" s="24" t="s">
        <v>1109</v>
      </c>
      <c r="G121" s="25">
        <v>45568</v>
      </c>
      <c r="H121" s="25">
        <v>46298</v>
      </c>
      <c r="I121" s="81">
        <f t="shared" si="11"/>
        <v>46298</v>
      </c>
      <c r="J121" s="77" t="str">
        <f t="shared" ca="1" si="17"/>
        <v>Live</v>
      </c>
      <c r="K121" s="77" t="str" cm="1">
        <f t="array" aca="1" ref="K121" ca="1">_xlfn.IFS((I121-TODAY())&gt;=547,"06 Expires over 18 months",(I121-TODAY())&gt;=365,"05 Expires in 18 months",(I121-TODAY())&gt;=183,"04 Expires in 12 months",(I121-TODAY())&gt;=92,"03 Expires in 6 months",(I121-TODAY())&gt;=31,"02 Expires in 3 months",(I121-TODAY())&gt;=0,"01 Expires in 30 days",(I121-TODAY())&gt;=-31,"01 Expired last 30 days",(I121-TODAY())&gt;=-92,"02 Expired last 3 months",(I121-TODAY())&gt;=-183,"03 Expired last 6 months",(I121-TODAY())&gt;=-365,"04 Expired last 12 months",(I121-TODAY())&gt;=-547,"05 Expired last 18 months",TRUE,"06 Expired over 18 months")</f>
        <v>02 Expires in 3 months</v>
      </c>
      <c r="L121" s="65">
        <v>200000</v>
      </c>
      <c r="M121" s="130">
        <f t="shared" si="16"/>
        <v>400000</v>
      </c>
      <c r="N121" s="77" t="str">
        <f t="shared" si="18"/>
        <v>No</v>
      </c>
      <c r="O121" s="32">
        <v>24</v>
      </c>
      <c r="P121" s="24">
        <v>0</v>
      </c>
      <c r="Q121" s="24" t="s">
        <v>70</v>
      </c>
      <c r="R121" s="89">
        <f t="shared" si="12"/>
        <v>24</v>
      </c>
    </row>
    <row r="122" spans="1:18" x14ac:dyDescent="0.5">
      <c r="A122" s="24">
        <v>3585</v>
      </c>
      <c r="B122" s="111" t="s">
        <v>13653</v>
      </c>
      <c r="C122" s="27" t="s">
        <v>13654</v>
      </c>
      <c r="D122" s="111" t="s">
        <v>13653</v>
      </c>
      <c r="E122" s="111" t="s">
        <v>321</v>
      </c>
      <c r="F122" s="111" t="s">
        <v>1681</v>
      </c>
      <c r="G122" s="121">
        <v>46062</v>
      </c>
      <c r="H122" s="121">
        <v>46299</v>
      </c>
      <c r="I122" s="81">
        <f t="shared" si="11"/>
        <v>46299</v>
      </c>
      <c r="J122" s="81" t="str">
        <f t="shared" ca="1" si="17"/>
        <v>Live</v>
      </c>
      <c r="K122" s="81" t="str" cm="1">
        <f t="array" aca="1" ref="K122" ca="1">_xlfn.IFS((I122-TODAY())&gt;=547,"06 Expires over 18 months",(I122-TODAY())&gt;=365,"05 Expires in 18 months",(I122-TODAY())&gt;=183,"04 Expires in 12 months",(I122-TODAY())&gt;=92,"03 Expires in 6 months",(I122-TODAY())&gt;=31,"02 Expires in 3 months",(I122-TODAY())&gt;=0,"01 Expires in 30 days",(I122-TODAY())&gt;=-31,"01 Expired last 30 days",(I122-TODAY())&gt;=-92,"02 Expired last 3 months",(I122-TODAY())&gt;=-183,"03 Expired last 6 months",(I122-TODAY())&gt;=-365,"04 Expired last 12 months",(I122-TODAY())&gt;=-547,"05 Expired last 18 months",TRUE,"06 Expired over 18 months")</f>
        <v>02 Expires in 3 months</v>
      </c>
      <c r="L122" s="65">
        <v>137000</v>
      </c>
      <c r="M122" s="130">
        <f t="shared" si="16"/>
        <v>137000</v>
      </c>
      <c r="N122" s="77" t="str">
        <f t="shared" si="18"/>
        <v>No</v>
      </c>
      <c r="O122" s="32">
        <v>8</v>
      </c>
      <c r="P122" s="24">
        <v>0</v>
      </c>
      <c r="Q122" s="24" t="s">
        <v>70</v>
      </c>
      <c r="R122" s="89">
        <f t="shared" si="12"/>
        <v>7</v>
      </c>
    </row>
    <row r="123" spans="1:18" x14ac:dyDescent="0.5">
      <c r="A123" s="24">
        <v>3399</v>
      </c>
      <c r="B123" s="24" t="s">
        <v>12915</v>
      </c>
      <c r="C123" s="24" t="s">
        <v>12916</v>
      </c>
      <c r="D123" s="24" t="s">
        <v>12915</v>
      </c>
      <c r="E123" s="24" t="s">
        <v>66</v>
      </c>
      <c r="F123" s="27" t="s">
        <v>67</v>
      </c>
      <c r="G123" s="25">
        <v>45936</v>
      </c>
      <c r="H123" s="25">
        <v>46301</v>
      </c>
      <c r="I123" s="81">
        <f t="shared" si="11"/>
        <v>46301</v>
      </c>
      <c r="J123" s="77" t="str">
        <f t="shared" ca="1" si="17"/>
        <v>Live</v>
      </c>
      <c r="K123" s="77" t="str" cm="1">
        <f t="array" aca="1" ref="K123" ca="1">_xlfn.IFS((I123-TODAY())&gt;=547,"06 Expires over 18 months",(I123-TODAY())&gt;=365,"05 Expires in 18 months",(I123-TODAY())&gt;=183,"04 Expires in 12 months",(I123-TODAY())&gt;=92,"03 Expires in 6 months",(I123-TODAY())&gt;=31,"02 Expires in 3 months",(I123-TODAY())&gt;=0,"01 Expires in 30 days",(I123-TODAY())&gt;=-31,"01 Expired last 30 days",(I123-TODAY())&gt;=-92,"02 Expired last 3 months",(I123-TODAY())&gt;=-183,"03 Expired last 6 months",(I123-TODAY())&gt;=-365,"04 Expired last 12 months",(I123-TODAY())&gt;=-547,"05 Expired last 18 months",TRUE,"06 Expired over 18 months")</f>
        <v>02 Expires in 3 months</v>
      </c>
      <c r="L123" s="65">
        <v>35000</v>
      </c>
      <c r="M123" s="131">
        <f t="shared" si="16"/>
        <v>35000</v>
      </c>
      <c r="N123" s="77" t="str">
        <f t="shared" si="18"/>
        <v>No</v>
      </c>
      <c r="O123" s="32">
        <v>12</v>
      </c>
      <c r="P123" s="24">
        <v>0</v>
      </c>
      <c r="Q123" s="24" t="s">
        <v>70</v>
      </c>
      <c r="R123" s="89">
        <f t="shared" si="12"/>
        <v>12</v>
      </c>
    </row>
    <row r="124" spans="1:18" x14ac:dyDescent="0.5">
      <c r="A124" s="24">
        <v>3401</v>
      </c>
      <c r="B124" s="24" t="s">
        <v>12925</v>
      </c>
      <c r="C124" s="24" t="s">
        <v>8319</v>
      </c>
      <c r="D124" s="24" t="s">
        <v>2848</v>
      </c>
      <c r="E124" s="24" t="s">
        <v>107</v>
      </c>
      <c r="F124" s="27" t="s">
        <v>3283</v>
      </c>
      <c r="G124" s="25">
        <v>45937</v>
      </c>
      <c r="H124" s="25">
        <v>46301</v>
      </c>
      <c r="I124" s="81">
        <f t="shared" si="11"/>
        <v>46301</v>
      </c>
      <c r="J124" s="77" t="str">
        <f t="shared" ca="1" si="17"/>
        <v>Live</v>
      </c>
      <c r="K124" s="77" t="str" cm="1">
        <f t="array" aca="1" ref="K124" ca="1">_xlfn.IFS((I124-TODAY())&gt;=547,"06 Expires over 18 months",(I124-TODAY())&gt;=365,"05 Expires in 18 months",(I124-TODAY())&gt;=183,"04 Expires in 12 months",(I124-TODAY())&gt;=92,"03 Expires in 6 months",(I124-TODAY())&gt;=31,"02 Expires in 3 months",(I124-TODAY())&gt;=0,"01 Expires in 30 days",(I124-TODAY())&gt;=-31,"01 Expired last 30 days",(I124-TODAY())&gt;=-92,"02 Expired last 3 months",(I124-TODAY())&gt;=-183,"03 Expired last 6 months",(I124-TODAY())&gt;=-365,"04 Expired last 12 months",(I124-TODAY())&gt;=-547,"05 Expired last 18 months",TRUE,"06 Expired over 18 months")</f>
        <v>02 Expires in 3 months</v>
      </c>
      <c r="L124" s="65">
        <v>6950</v>
      </c>
      <c r="M124" s="131">
        <f t="shared" si="16"/>
        <v>6950</v>
      </c>
      <c r="N124" s="77" t="str">
        <f t="shared" si="18"/>
        <v>No</v>
      </c>
      <c r="O124" s="32">
        <v>12</v>
      </c>
      <c r="P124" s="24">
        <v>0</v>
      </c>
      <c r="Q124" s="24" t="s">
        <v>70</v>
      </c>
      <c r="R124" s="89">
        <f t="shared" si="12"/>
        <v>11</v>
      </c>
    </row>
    <row r="125" spans="1:18" x14ac:dyDescent="0.5">
      <c r="A125" s="24">
        <v>2773</v>
      </c>
      <c r="B125" s="24" t="s">
        <v>10153</v>
      </c>
      <c r="C125" s="24" t="s">
        <v>10154</v>
      </c>
      <c r="D125" s="24" t="s">
        <v>10155</v>
      </c>
      <c r="E125" s="24" t="s">
        <v>66</v>
      </c>
      <c r="F125" s="27" t="s">
        <v>67</v>
      </c>
      <c r="G125" s="25">
        <v>45574</v>
      </c>
      <c r="H125" s="25">
        <v>46303</v>
      </c>
      <c r="I125" s="81">
        <f t="shared" si="11"/>
        <v>46303</v>
      </c>
      <c r="J125" s="77" t="str">
        <f t="shared" ca="1" si="17"/>
        <v>Live</v>
      </c>
      <c r="K125" s="77" t="str" cm="1">
        <f t="array" aca="1" ref="K125" ca="1">_xlfn.IFS((I125-TODAY())&gt;=547,"06 Expires over 18 months",(I125-TODAY())&gt;=365,"05 Expires in 18 months",(I125-TODAY())&gt;=183,"04 Expires in 12 months",(I125-TODAY())&gt;=92,"03 Expires in 6 months",(I125-TODAY())&gt;=31,"02 Expires in 3 months",(I125-TODAY())&gt;=0,"01 Expires in 30 days",(I125-TODAY())&gt;=-31,"01 Expired last 30 days",(I125-TODAY())&gt;=-92,"02 Expired last 3 months",(I125-TODAY())&gt;=-183,"03 Expired last 6 months",(I125-TODAY())&gt;=-365,"04 Expired last 12 months",(I125-TODAY())&gt;=-547,"05 Expired last 18 months",TRUE,"06 Expired over 18 months")</f>
        <v>02 Expires in 3 months</v>
      </c>
      <c r="L125" s="65">
        <v>6000</v>
      </c>
      <c r="M125" s="130">
        <f t="shared" si="16"/>
        <v>11500</v>
      </c>
      <c r="N125" s="77" t="str">
        <f t="shared" si="18"/>
        <v>No</v>
      </c>
      <c r="O125" s="32">
        <v>24</v>
      </c>
      <c r="P125" s="24">
        <v>0</v>
      </c>
      <c r="Q125" s="24" t="s">
        <v>70</v>
      </c>
      <c r="R125" s="89">
        <f t="shared" si="12"/>
        <v>23</v>
      </c>
    </row>
    <row r="126" spans="1:18" x14ac:dyDescent="0.5">
      <c r="A126" s="24">
        <v>2758</v>
      </c>
      <c r="B126" s="24" t="s">
        <v>10070</v>
      </c>
      <c r="C126" s="24" t="s">
        <v>5924</v>
      </c>
      <c r="D126" s="24" t="s">
        <v>16822</v>
      </c>
      <c r="E126" s="24" t="s">
        <v>190</v>
      </c>
      <c r="F126" s="24" t="s">
        <v>2234</v>
      </c>
      <c r="G126" s="25">
        <v>45575</v>
      </c>
      <c r="H126" s="25">
        <v>45939</v>
      </c>
      <c r="I126" s="81">
        <f t="shared" si="11"/>
        <v>46304</v>
      </c>
      <c r="J126" s="77" t="str">
        <f t="shared" ca="1" si="17"/>
        <v>Live</v>
      </c>
      <c r="K126" s="77" t="str" cm="1">
        <f t="array" aca="1" ref="K126" ca="1">_xlfn.IFS((I126-TODAY())&gt;=547,"06 Expires over 18 months",(I126-TODAY())&gt;=365,"05 Expires in 18 months",(I126-TODAY())&gt;=183,"04 Expires in 12 months",(I126-TODAY())&gt;=92,"03 Expires in 6 months",(I126-TODAY())&gt;=31,"02 Expires in 3 months",(I126-TODAY())&gt;=0,"01 Expires in 30 days",(I126-TODAY())&gt;=-31,"01 Expired last 30 days",(I126-TODAY())&gt;=-92,"02 Expired last 3 months",(I126-TODAY())&gt;=-183,"03 Expired last 6 months",(I126-TODAY())&gt;=-365,"04 Expired last 12 months",(I126-TODAY())&gt;=-547,"05 Expired last 18 months",TRUE,"06 Expired over 18 months")</f>
        <v>02 Expires in 3 months</v>
      </c>
      <c r="L126" s="65">
        <v>5000</v>
      </c>
      <c r="M126" s="130">
        <f t="shared" si="16"/>
        <v>9583.3333333333339</v>
      </c>
      <c r="N126" s="77" t="str">
        <f t="shared" si="18"/>
        <v>Yes</v>
      </c>
      <c r="O126" s="32">
        <v>12</v>
      </c>
      <c r="P126" s="24">
        <v>12</v>
      </c>
      <c r="Q126" s="24" t="s">
        <v>70</v>
      </c>
      <c r="R126" s="89">
        <f t="shared" si="12"/>
        <v>23</v>
      </c>
    </row>
    <row r="127" spans="1:18" x14ac:dyDescent="0.5">
      <c r="A127" s="24">
        <v>2759</v>
      </c>
      <c r="B127" s="24" t="s">
        <v>10075</v>
      </c>
      <c r="C127" s="24" t="s">
        <v>5924</v>
      </c>
      <c r="D127" s="24" t="s">
        <v>16822</v>
      </c>
      <c r="E127" s="24" t="s">
        <v>190</v>
      </c>
      <c r="F127" s="24" t="s">
        <v>2234</v>
      </c>
      <c r="G127" s="25">
        <v>45575</v>
      </c>
      <c r="H127" s="25">
        <v>45939</v>
      </c>
      <c r="I127" s="81">
        <f t="shared" si="11"/>
        <v>46304</v>
      </c>
      <c r="J127" s="77" t="str">
        <f t="shared" ca="1" si="17"/>
        <v>Live</v>
      </c>
      <c r="K127" s="77" t="str" cm="1">
        <f t="array" aca="1" ref="K127" ca="1">_xlfn.IFS((I127-TODAY())&gt;=547,"06 Expires over 18 months",(I127-TODAY())&gt;=365,"05 Expires in 18 months",(I127-TODAY())&gt;=183,"04 Expires in 12 months",(I127-TODAY())&gt;=92,"03 Expires in 6 months",(I127-TODAY())&gt;=31,"02 Expires in 3 months",(I127-TODAY())&gt;=0,"01 Expires in 30 days",(I127-TODAY())&gt;=-31,"01 Expired last 30 days",(I127-TODAY())&gt;=-92,"02 Expired last 3 months",(I127-TODAY())&gt;=-183,"03 Expired last 6 months",(I127-TODAY())&gt;=-365,"04 Expired last 12 months",(I127-TODAY())&gt;=-547,"05 Expired last 18 months",TRUE,"06 Expired over 18 months")</f>
        <v>02 Expires in 3 months</v>
      </c>
      <c r="L127" s="65">
        <v>5000</v>
      </c>
      <c r="M127" s="130">
        <f t="shared" si="16"/>
        <v>9583.3333333333339</v>
      </c>
      <c r="N127" s="77" t="str">
        <f t="shared" si="18"/>
        <v>Yes</v>
      </c>
      <c r="O127" s="32">
        <v>12</v>
      </c>
      <c r="P127" s="24">
        <v>12</v>
      </c>
      <c r="Q127" s="24" t="s">
        <v>70</v>
      </c>
      <c r="R127" s="89">
        <f t="shared" si="12"/>
        <v>23</v>
      </c>
    </row>
    <row r="128" spans="1:18" x14ac:dyDescent="0.5">
      <c r="A128" s="24">
        <v>2760</v>
      </c>
      <c r="B128" s="24" t="s">
        <v>10079</v>
      </c>
      <c r="C128" s="24" t="s">
        <v>5924</v>
      </c>
      <c r="D128" s="24" t="s">
        <v>16822</v>
      </c>
      <c r="E128" s="24" t="s">
        <v>190</v>
      </c>
      <c r="F128" s="24" t="s">
        <v>2234</v>
      </c>
      <c r="G128" s="25">
        <v>45575</v>
      </c>
      <c r="H128" s="25">
        <v>45939</v>
      </c>
      <c r="I128" s="81">
        <f t="shared" si="11"/>
        <v>46304</v>
      </c>
      <c r="J128" s="77" t="str">
        <f t="shared" ca="1" si="17"/>
        <v>Live</v>
      </c>
      <c r="K128" s="77" t="str" cm="1">
        <f t="array" aca="1" ref="K128" ca="1">_xlfn.IFS((I128-TODAY())&gt;=547,"06 Expires over 18 months",(I128-TODAY())&gt;=365,"05 Expires in 18 months",(I128-TODAY())&gt;=183,"04 Expires in 12 months",(I128-TODAY())&gt;=92,"03 Expires in 6 months",(I128-TODAY())&gt;=31,"02 Expires in 3 months",(I128-TODAY())&gt;=0,"01 Expires in 30 days",(I128-TODAY())&gt;=-31,"01 Expired last 30 days",(I128-TODAY())&gt;=-92,"02 Expired last 3 months",(I128-TODAY())&gt;=-183,"03 Expired last 6 months",(I128-TODAY())&gt;=-365,"04 Expired last 12 months",(I128-TODAY())&gt;=-547,"05 Expired last 18 months",TRUE,"06 Expired over 18 months")</f>
        <v>02 Expires in 3 months</v>
      </c>
      <c r="L128" s="65">
        <v>5000</v>
      </c>
      <c r="M128" s="130">
        <f t="shared" si="16"/>
        <v>9583.3333333333339</v>
      </c>
      <c r="N128" s="77" t="str">
        <f t="shared" si="18"/>
        <v>Yes</v>
      </c>
      <c r="O128" s="32">
        <v>12</v>
      </c>
      <c r="P128" s="24">
        <v>12</v>
      </c>
      <c r="Q128" s="24" t="s">
        <v>70</v>
      </c>
      <c r="R128" s="89">
        <f t="shared" si="12"/>
        <v>23</v>
      </c>
    </row>
    <row r="129" spans="1:18" x14ac:dyDescent="0.5">
      <c r="A129" s="24">
        <v>2761</v>
      </c>
      <c r="B129" s="24" t="s">
        <v>10084</v>
      </c>
      <c r="C129" s="24" t="s">
        <v>5924</v>
      </c>
      <c r="D129" s="24" t="s">
        <v>16822</v>
      </c>
      <c r="E129" s="24" t="s">
        <v>190</v>
      </c>
      <c r="F129" s="24" t="s">
        <v>2234</v>
      </c>
      <c r="G129" s="25">
        <v>45575</v>
      </c>
      <c r="H129" s="25">
        <v>45939</v>
      </c>
      <c r="I129" s="81">
        <f t="shared" si="11"/>
        <v>46304</v>
      </c>
      <c r="J129" s="77" t="str">
        <f t="shared" ca="1" si="17"/>
        <v>Live</v>
      </c>
      <c r="K129" s="77" t="str" cm="1">
        <f t="array" aca="1" ref="K129" ca="1">_xlfn.IFS((I129-TODAY())&gt;=547,"06 Expires over 18 months",(I129-TODAY())&gt;=365,"05 Expires in 18 months",(I129-TODAY())&gt;=183,"04 Expires in 12 months",(I129-TODAY())&gt;=92,"03 Expires in 6 months",(I129-TODAY())&gt;=31,"02 Expires in 3 months",(I129-TODAY())&gt;=0,"01 Expires in 30 days",(I129-TODAY())&gt;=-31,"01 Expired last 30 days",(I129-TODAY())&gt;=-92,"02 Expired last 3 months",(I129-TODAY())&gt;=-183,"03 Expired last 6 months",(I129-TODAY())&gt;=-365,"04 Expired last 12 months",(I129-TODAY())&gt;=-547,"05 Expired last 18 months",TRUE,"06 Expired over 18 months")</f>
        <v>02 Expires in 3 months</v>
      </c>
      <c r="L129" s="65">
        <v>5000</v>
      </c>
      <c r="M129" s="130">
        <f t="shared" si="16"/>
        <v>9583.3333333333339</v>
      </c>
      <c r="N129" s="77" t="str">
        <f t="shared" si="18"/>
        <v>Yes</v>
      </c>
      <c r="O129" s="32">
        <v>12</v>
      </c>
      <c r="P129" s="24">
        <v>12</v>
      </c>
      <c r="Q129" s="24" t="s">
        <v>70</v>
      </c>
      <c r="R129" s="89">
        <f t="shared" si="12"/>
        <v>23</v>
      </c>
    </row>
    <row r="130" spans="1:18" x14ac:dyDescent="0.5">
      <c r="A130" s="24">
        <v>2763</v>
      </c>
      <c r="B130" s="24" t="s">
        <v>10094</v>
      </c>
      <c r="C130" s="24" t="s">
        <v>5924</v>
      </c>
      <c r="D130" s="24" t="s">
        <v>16822</v>
      </c>
      <c r="E130" s="24" t="s">
        <v>190</v>
      </c>
      <c r="F130" s="24" t="s">
        <v>2234</v>
      </c>
      <c r="G130" s="25">
        <v>45575</v>
      </c>
      <c r="H130" s="25">
        <v>45939</v>
      </c>
      <c r="I130" s="81">
        <f t="shared" ref="I130:I193" si="19">EDATE(H130,P130)</f>
        <v>46304</v>
      </c>
      <c r="J130" s="77" t="str">
        <f t="shared" ca="1" si="17"/>
        <v>Live</v>
      </c>
      <c r="K130" s="77" t="str" cm="1">
        <f t="array" aca="1" ref="K130" ca="1">_xlfn.IFS((I130-TODAY())&gt;=547,"06 Expires over 18 months",(I130-TODAY())&gt;=365,"05 Expires in 18 months",(I130-TODAY())&gt;=183,"04 Expires in 12 months",(I130-TODAY())&gt;=92,"03 Expires in 6 months",(I130-TODAY())&gt;=31,"02 Expires in 3 months",(I130-TODAY())&gt;=0,"01 Expires in 30 days",(I130-TODAY())&gt;=-31,"01 Expired last 30 days",(I130-TODAY())&gt;=-92,"02 Expired last 3 months",(I130-TODAY())&gt;=-183,"03 Expired last 6 months",(I130-TODAY())&gt;=-365,"04 Expired last 12 months",(I130-TODAY())&gt;=-547,"05 Expired last 18 months",TRUE,"06 Expired over 18 months")</f>
        <v>02 Expires in 3 months</v>
      </c>
      <c r="L130" s="65">
        <v>5000</v>
      </c>
      <c r="M130" s="130">
        <f t="shared" si="16"/>
        <v>9583.3333333333339</v>
      </c>
      <c r="N130" s="77" t="str">
        <f t="shared" si="18"/>
        <v>Yes</v>
      </c>
      <c r="O130" s="32">
        <v>12</v>
      </c>
      <c r="P130" s="24">
        <v>12</v>
      </c>
      <c r="Q130" s="24" t="s">
        <v>70</v>
      </c>
      <c r="R130" s="89">
        <f t="shared" ref="R130:R193" si="20">DATEDIF(G130,I130,"m")</f>
        <v>23</v>
      </c>
    </row>
    <row r="131" spans="1:18" x14ac:dyDescent="0.5">
      <c r="A131" s="24">
        <v>3553</v>
      </c>
      <c r="B131" s="24" t="s">
        <v>13533</v>
      </c>
      <c r="C131" s="24" t="s">
        <v>13534</v>
      </c>
      <c r="D131" s="24" t="s">
        <v>13535</v>
      </c>
      <c r="E131" s="24" t="s">
        <v>321</v>
      </c>
      <c r="F131" s="27" t="s">
        <v>8802</v>
      </c>
      <c r="G131" s="25">
        <v>46034</v>
      </c>
      <c r="H131" s="25">
        <v>46215</v>
      </c>
      <c r="I131" s="81">
        <f t="shared" si="19"/>
        <v>46307</v>
      </c>
      <c r="J131" s="77" t="str">
        <f t="shared" ca="1" si="17"/>
        <v>Live</v>
      </c>
      <c r="K131" s="77" t="str" cm="1">
        <f t="array" aca="1" ref="K131" ca="1">_xlfn.IFS((I131-TODAY())&gt;=547,"06 Expires over 18 months",(I131-TODAY())&gt;=365,"05 Expires in 18 months",(I131-TODAY())&gt;=183,"04 Expires in 12 months",(I131-TODAY())&gt;=92,"03 Expires in 6 months",(I131-TODAY())&gt;=31,"02 Expires in 3 months",(I131-TODAY())&gt;=0,"01 Expires in 30 days",(I131-TODAY())&gt;=-31,"01 Expired last 30 days",(I131-TODAY())&gt;=-92,"02 Expired last 3 months",(I131-TODAY())&gt;=-183,"03 Expired last 6 months",(I131-TODAY())&gt;=-365,"04 Expired last 12 months",(I131-TODAY())&gt;=-547,"05 Expired last 18 months",TRUE,"06 Expired over 18 months")</f>
        <v>02 Expires in 3 months</v>
      </c>
      <c r="L131" s="68">
        <v>68750</v>
      </c>
      <c r="M131" s="131">
        <f t="shared" si="16"/>
        <v>68750</v>
      </c>
      <c r="N131" s="77" t="str">
        <f t="shared" si="18"/>
        <v>Yes</v>
      </c>
      <c r="O131" s="32">
        <v>6</v>
      </c>
      <c r="P131" s="24">
        <v>3</v>
      </c>
      <c r="Q131" s="24" t="s">
        <v>12668</v>
      </c>
      <c r="R131" s="89">
        <f t="shared" si="20"/>
        <v>9</v>
      </c>
    </row>
    <row r="132" spans="1:18" x14ac:dyDescent="0.5">
      <c r="A132" s="24">
        <v>120</v>
      </c>
      <c r="B132" s="24" t="s">
        <v>507</v>
      </c>
      <c r="C132" s="24" t="s">
        <v>508</v>
      </c>
      <c r="D132" s="24" t="s">
        <v>509</v>
      </c>
      <c r="E132" s="24" t="s">
        <v>107</v>
      </c>
      <c r="F132" s="24" t="s">
        <v>511</v>
      </c>
      <c r="G132" s="25">
        <v>42292</v>
      </c>
      <c r="H132" s="25">
        <v>44849</v>
      </c>
      <c r="I132" s="81">
        <f t="shared" si="19"/>
        <v>46310</v>
      </c>
      <c r="J132" s="77" t="str">
        <f t="shared" ca="1" si="17"/>
        <v>Live</v>
      </c>
      <c r="K132" s="77" t="str" cm="1">
        <f t="array" aca="1" ref="K132" ca="1">_xlfn.IFS((I132-TODAY())&gt;=547,"06 Expires over 18 months",(I132-TODAY())&gt;=365,"05 Expires in 18 months",(I132-TODAY())&gt;=183,"04 Expires in 12 months",(I132-TODAY())&gt;=92,"03 Expires in 6 months",(I132-TODAY())&gt;=31,"02 Expires in 3 months",(I132-TODAY())&gt;=0,"01 Expires in 30 days",(I132-TODAY())&gt;=-31,"01 Expired last 30 days",(I132-TODAY())&gt;=-92,"02 Expired last 3 months",(I132-TODAY())&gt;=-183,"03 Expired last 6 months",(I132-TODAY())&gt;=-365,"04 Expired last 12 months",(I132-TODAY())&gt;=-547,"05 Expired last 18 months",TRUE,"06 Expired over 18 months")</f>
        <v>02 Expires in 3 months</v>
      </c>
      <c r="L132" s="65">
        <v>3300000</v>
      </c>
      <c r="M132" s="130">
        <f t="shared" si="16"/>
        <v>36300000</v>
      </c>
      <c r="N132" s="77" t="str">
        <f t="shared" si="18"/>
        <v>Yes</v>
      </c>
      <c r="O132" s="32">
        <v>60</v>
      </c>
      <c r="P132" s="24">
        <v>48</v>
      </c>
      <c r="Q132" s="24"/>
      <c r="R132" s="89">
        <f t="shared" si="20"/>
        <v>132</v>
      </c>
    </row>
    <row r="133" spans="1:18" x14ac:dyDescent="0.5">
      <c r="A133" s="24">
        <v>3409</v>
      </c>
      <c r="B133" s="24" t="s">
        <v>12960</v>
      </c>
      <c r="C133" s="24" t="s">
        <v>12961</v>
      </c>
      <c r="D133" s="24" t="s">
        <v>12960</v>
      </c>
      <c r="E133" s="24" t="s">
        <v>321</v>
      </c>
      <c r="F133" s="27" t="s">
        <v>1109</v>
      </c>
      <c r="G133" s="25">
        <v>45945</v>
      </c>
      <c r="H133" s="25">
        <v>46310</v>
      </c>
      <c r="I133" s="81">
        <f t="shared" si="19"/>
        <v>46310</v>
      </c>
      <c r="J133" s="77" t="str">
        <f t="shared" ca="1" si="17"/>
        <v>Live</v>
      </c>
      <c r="K133" s="77" t="str" cm="1">
        <f t="array" aca="1" ref="K133" ca="1">_xlfn.IFS((I133-TODAY())&gt;=547,"06 Expires over 18 months",(I133-TODAY())&gt;=365,"05 Expires in 18 months",(I133-TODAY())&gt;=183,"04 Expires in 12 months",(I133-TODAY())&gt;=92,"03 Expires in 6 months",(I133-TODAY())&gt;=31,"02 Expires in 3 months",(I133-TODAY())&gt;=0,"01 Expires in 30 days",(I133-TODAY())&gt;=-31,"01 Expired last 30 days",(I133-TODAY())&gt;=-92,"02 Expired last 3 months",(I133-TODAY())&gt;=-183,"03 Expired last 6 months",(I133-TODAY())&gt;=-365,"04 Expired last 12 months",(I133-TODAY())&gt;=-547,"05 Expired last 18 months",TRUE,"06 Expired over 18 months")</f>
        <v>02 Expires in 3 months</v>
      </c>
      <c r="L133" s="65">
        <v>15000</v>
      </c>
      <c r="M133" s="131">
        <f t="shared" si="16"/>
        <v>15000</v>
      </c>
      <c r="N133" s="77" t="str">
        <f t="shared" si="18"/>
        <v>No</v>
      </c>
      <c r="O133" s="32">
        <v>1</v>
      </c>
      <c r="P133" s="24">
        <v>0</v>
      </c>
      <c r="Q133" s="24" t="s">
        <v>70</v>
      </c>
      <c r="R133" s="89">
        <f t="shared" si="20"/>
        <v>12</v>
      </c>
    </row>
    <row r="134" spans="1:18" x14ac:dyDescent="0.5">
      <c r="A134" s="24" t="s">
        <v>14633</v>
      </c>
      <c r="B134" s="24" t="s">
        <v>14634</v>
      </c>
      <c r="C134" s="24" t="s">
        <v>14635</v>
      </c>
      <c r="D134" s="24" t="s">
        <v>948</v>
      </c>
      <c r="E134" s="24" t="s">
        <v>190</v>
      </c>
      <c r="F134" s="24" t="s">
        <v>9208</v>
      </c>
      <c r="G134" s="25">
        <v>45245</v>
      </c>
      <c r="H134" s="25">
        <v>46310</v>
      </c>
      <c r="I134" s="81">
        <f t="shared" si="19"/>
        <v>46310</v>
      </c>
      <c r="J134" s="77" t="str">
        <f t="shared" ca="1" si="17"/>
        <v>Live</v>
      </c>
      <c r="K134" s="77" t="str" cm="1">
        <f t="array" aca="1" ref="K134" ca="1">_xlfn.IFS((I134-TODAY())&gt;=547,"06 Expires over 18 months",(I134-TODAY())&gt;=365,"05 Expires in 18 months",(I134-TODAY())&gt;=183,"04 Expires in 12 months",(I134-TODAY())&gt;=92,"03 Expires in 6 months",(I134-TODAY())&gt;=31,"02 Expires in 3 months",(I134-TODAY())&gt;=0,"01 Expires in 30 days",(I134-TODAY())&gt;=-31,"01 Expired last 30 days",(I134-TODAY())&gt;=-92,"02 Expired last 3 months",(I134-TODAY())&gt;=-183,"03 Expired last 6 months",(I134-TODAY())&gt;=-365,"04 Expired last 12 months",(I134-TODAY())&gt;=-547,"05 Expired last 18 months",TRUE,"06 Expired over 18 months")</f>
        <v>02 Expires in 3 months</v>
      </c>
      <c r="L134" s="104"/>
      <c r="M134" s="130">
        <v>0</v>
      </c>
      <c r="N134" s="77" t="str">
        <f t="shared" si="18"/>
        <v>No</v>
      </c>
      <c r="O134" s="32">
        <v>35.5</v>
      </c>
      <c r="P134" s="24">
        <v>0</v>
      </c>
      <c r="Q134" s="24"/>
      <c r="R134" s="89">
        <f t="shared" si="20"/>
        <v>35</v>
      </c>
    </row>
    <row r="135" spans="1:18" x14ac:dyDescent="0.5">
      <c r="A135" s="24">
        <v>2982</v>
      </c>
      <c r="B135" s="24" t="s">
        <v>11154</v>
      </c>
      <c r="C135" s="24" t="s">
        <v>11155</v>
      </c>
      <c r="D135" s="24" t="s">
        <v>11156</v>
      </c>
      <c r="E135" s="24" t="s">
        <v>321</v>
      </c>
      <c r="F135" s="27" t="s">
        <v>337</v>
      </c>
      <c r="G135" s="25">
        <v>45215</v>
      </c>
      <c r="H135" s="25">
        <v>45947</v>
      </c>
      <c r="I135" s="81">
        <f t="shared" si="19"/>
        <v>46312</v>
      </c>
      <c r="J135" s="77" t="str">
        <f t="shared" ca="1" si="17"/>
        <v>Live</v>
      </c>
      <c r="K135" s="77" t="str" cm="1">
        <f t="array" aca="1" ref="K135" ca="1">_xlfn.IFS((I135-TODAY())&gt;=547,"06 Expires over 18 months",(I135-TODAY())&gt;=365,"05 Expires in 18 months",(I135-TODAY())&gt;=183,"04 Expires in 12 months",(I135-TODAY())&gt;=92,"03 Expires in 6 months",(I135-TODAY())&gt;=31,"02 Expires in 3 months",(I135-TODAY())&gt;=0,"01 Expires in 30 days",(I135-TODAY())&gt;=-31,"01 Expired last 30 days",(I135-TODAY())&gt;=-92,"02 Expired last 3 months",(I135-TODAY())&gt;=-183,"03 Expired last 6 months",(I135-TODAY())&gt;=-365,"04 Expired last 12 months",(I135-TODAY())&gt;=-547,"05 Expired last 18 months",TRUE,"06 Expired over 18 months")</f>
        <v>02 Expires in 3 months</v>
      </c>
      <c r="L135" s="65">
        <v>107200</v>
      </c>
      <c r="M135" s="130">
        <f t="shared" ref="M135:M152" si="21">MAX(L135,L135*N(R135)/12)</f>
        <v>321600</v>
      </c>
      <c r="N135" s="77" t="str">
        <f t="shared" si="18"/>
        <v>Yes</v>
      </c>
      <c r="O135" s="32">
        <v>24</v>
      </c>
      <c r="P135" s="24">
        <v>12</v>
      </c>
      <c r="Q135" s="24" t="s">
        <v>70</v>
      </c>
      <c r="R135" s="89">
        <f t="shared" si="20"/>
        <v>36</v>
      </c>
    </row>
    <row r="136" spans="1:18" x14ac:dyDescent="0.5">
      <c r="A136" s="24">
        <v>2770</v>
      </c>
      <c r="B136" s="24" t="s">
        <v>10135</v>
      </c>
      <c r="C136" s="24" t="s">
        <v>10136</v>
      </c>
      <c r="D136" s="24" t="s">
        <v>10137</v>
      </c>
      <c r="E136" s="24" t="s">
        <v>107</v>
      </c>
      <c r="F136" s="24" t="s">
        <v>3283</v>
      </c>
      <c r="G136" s="25">
        <v>45583</v>
      </c>
      <c r="H136" s="25">
        <v>46312</v>
      </c>
      <c r="I136" s="81">
        <f t="shared" si="19"/>
        <v>46312</v>
      </c>
      <c r="J136" s="77" t="str">
        <f t="shared" ca="1" si="17"/>
        <v>Live</v>
      </c>
      <c r="K136" s="77" t="str" cm="1">
        <f t="array" aca="1" ref="K136" ca="1">_xlfn.IFS((I136-TODAY())&gt;=547,"06 Expires over 18 months",(I136-TODAY())&gt;=365,"05 Expires in 18 months",(I136-TODAY())&gt;=183,"04 Expires in 12 months",(I136-TODAY())&gt;=92,"03 Expires in 6 months",(I136-TODAY())&gt;=31,"02 Expires in 3 months",(I136-TODAY())&gt;=0,"01 Expires in 30 days",(I136-TODAY())&gt;=-31,"01 Expired last 30 days",(I136-TODAY())&gt;=-92,"02 Expired last 3 months",(I136-TODAY())&gt;=-183,"03 Expired last 6 months",(I136-TODAY())&gt;=-365,"04 Expired last 12 months",(I136-TODAY())&gt;=-547,"05 Expired last 18 months",TRUE,"06 Expired over 18 months")</f>
        <v>02 Expires in 3 months</v>
      </c>
      <c r="L136" s="65">
        <v>70000</v>
      </c>
      <c r="M136" s="130">
        <f t="shared" si="21"/>
        <v>134166.66666666666</v>
      </c>
      <c r="N136" s="77" t="str">
        <f t="shared" si="18"/>
        <v>No</v>
      </c>
      <c r="O136" s="32">
        <v>24</v>
      </c>
      <c r="P136" s="24">
        <v>0</v>
      </c>
      <c r="Q136" s="24" t="s">
        <v>8595</v>
      </c>
      <c r="R136" s="89">
        <f t="shared" si="20"/>
        <v>23</v>
      </c>
    </row>
    <row r="137" spans="1:18" x14ac:dyDescent="0.5">
      <c r="A137" s="24">
        <v>2260</v>
      </c>
      <c r="B137" s="24" t="s">
        <v>125</v>
      </c>
      <c r="C137" s="24" t="s">
        <v>8095</v>
      </c>
      <c r="D137" s="24" t="s">
        <v>119</v>
      </c>
      <c r="E137" s="24" t="s">
        <v>2962</v>
      </c>
      <c r="F137" s="24" t="s">
        <v>3283</v>
      </c>
      <c r="G137" s="25">
        <v>45223</v>
      </c>
      <c r="H137" s="25">
        <v>46318</v>
      </c>
      <c r="I137" s="81">
        <f t="shared" si="19"/>
        <v>46318</v>
      </c>
      <c r="J137" s="77" t="str">
        <f t="shared" ca="1" si="17"/>
        <v>Live</v>
      </c>
      <c r="K137" s="77" t="str" cm="1">
        <f t="array" aca="1" ref="K137" ca="1">_xlfn.IFS((I137-TODAY())&gt;=547,"06 Expires over 18 months",(I137-TODAY())&gt;=365,"05 Expires in 18 months",(I137-TODAY())&gt;=183,"04 Expires in 12 months",(I137-TODAY())&gt;=92,"03 Expires in 6 months",(I137-TODAY())&gt;=31,"02 Expires in 3 months",(I137-TODAY())&gt;=0,"01 Expires in 30 days",(I137-TODAY())&gt;=-31,"01 Expired last 30 days",(I137-TODAY())&gt;=-92,"02 Expired last 3 months",(I137-TODAY())&gt;=-183,"03 Expired last 6 months",(I137-TODAY())&gt;=-365,"04 Expired last 12 months",(I137-TODAY())&gt;=-547,"05 Expired last 18 months",TRUE,"06 Expired over 18 months")</f>
        <v>02 Expires in 3 months</v>
      </c>
      <c r="L137" s="65">
        <v>150000</v>
      </c>
      <c r="M137" s="130">
        <f t="shared" si="21"/>
        <v>437500</v>
      </c>
      <c r="N137" s="77" t="str">
        <f t="shared" si="18"/>
        <v>No</v>
      </c>
      <c r="O137" s="32">
        <v>36</v>
      </c>
      <c r="P137" s="24">
        <v>0</v>
      </c>
      <c r="Q137" s="24" t="s">
        <v>5003</v>
      </c>
      <c r="R137" s="89">
        <f t="shared" si="20"/>
        <v>35</v>
      </c>
    </row>
    <row r="138" spans="1:18" x14ac:dyDescent="0.5">
      <c r="A138" s="24">
        <v>2772</v>
      </c>
      <c r="B138" s="24" t="s">
        <v>10145</v>
      </c>
      <c r="C138" s="24" t="s">
        <v>10146</v>
      </c>
      <c r="D138" s="24" t="s">
        <v>10147</v>
      </c>
      <c r="E138" s="24" t="s">
        <v>107</v>
      </c>
      <c r="F138" s="24" t="s">
        <v>1638</v>
      </c>
      <c r="G138" s="25">
        <v>45588</v>
      </c>
      <c r="H138" s="25">
        <v>46318</v>
      </c>
      <c r="I138" s="81">
        <f t="shared" si="19"/>
        <v>46318</v>
      </c>
      <c r="J138" s="77" t="str">
        <f t="shared" ca="1" si="17"/>
        <v>Live</v>
      </c>
      <c r="K138" s="77" t="str" cm="1">
        <f t="array" aca="1" ref="K138" ca="1">_xlfn.IFS((I138-TODAY())&gt;=547,"06 Expires over 18 months",(I138-TODAY())&gt;=365,"05 Expires in 18 months",(I138-TODAY())&gt;=183,"04 Expires in 12 months",(I138-TODAY())&gt;=92,"03 Expires in 6 months",(I138-TODAY())&gt;=31,"02 Expires in 3 months",(I138-TODAY())&gt;=0,"01 Expires in 30 days",(I138-TODAY())&gt;=-31,"01 Expired last 30 days",(I138-TODAY())&gt;=-92,"02 Expired last 3 months",(I138-TODAY())&gt;=-183,"03 Expired last 6 months",(I138-TODAY())&gt;=-365,"04 Expired last 12 months",(I138-TODAY())&gt;=-547,"05 Expired last 18 months",TRUE,"06 Expired over 18 months")</f>
        <v>02 Expires in 3 months</v>
      </c>
      <c r="L138" s="65">
        <v>208800</v>
      </c>
      <c r="M138" s="130">
        <f t="shared" si="21"/>
        <v>417600</v>
      </c>
      <c r="N138" s="77" t="str">
        <f t="shared" si="18"/>
        <v>No</v>
      </c>
      <c r="O138" s="32">
        <v>24</v>
      </c>
      <c r="P138" s="24">
        <v>0</v>
      </c>
      <c r="Q138" s="24" t="s">
        <v>70</v>
      </c>
      <c r="R138" s="89">
        <f t="shared" si="20"/>
        <v>24</v>
      </c>
    </row>
    <row r="139" spans="1:18" x14ac:dyDescent="0.5">
      <c r="A139" s="24">
        <v>2778</v>
      </c>
      <c r="B139" s="24" t="s">
        <v>9329</v>
      </c>
      <c r="C139" s="24" t="s">
        <v>10178</v>
      </c>
      <c r="D139" s="24" t="s">
        <v>9331</v>
      </c>
      <c r="E139" s="24" t="s">
        <v>107</v>
      </c>
      <c r="F139" s="24" t="s">
        <v>3283</v>
      </c>
      <c r="G139" s="25">
        <v>45594</v>
      </c>
      <c r="H139" s="25">
        <v>46323</v>
      </c>
      <c r="I139" s="81">
        <f t="shared" si="19"/>
        <v>46323</v>
      </c>
      <c r="J139" s="77" t="str">
        <f t="shared" ca="1" si="17"/>
        <v>Live</v>
      </c>
      <c r="K139" s="77" t="str" cm="1">
        <f t="array" aca="1" ref="K139" ca="1">_xlfn.IFS((I139-TODAY())&gt;=547,"06 Expires over 18 months",(I139-TODAY())&gt;=365,"05 Expires in 18 months",(I139-TODAY())&gt;=183,"04 Expires in 12 months",(I139-TODAY())&gt;=92,"03 Expires in 6 months",(I139-TODAY())&gt;=31,"02 Expires in 3 months",(I139-TODAY())&gt;=0,"01 Expires in 30 days",(I139-TODAY())&gt;=-31,"01 Expired last 30 days",(I139-TODAY())&gt;=-92,"02 Expired last 3 months",(I139-TODAY())&gt;=-183,"03 Expired last 6 months",(I139-TODAY())&gt;=-365,"04 Expired last 12 months",(I139-TODAY())&gt;=-547,"05 Expired last 18 months",TRUE,"06 Expired over 18 months")</f>
        <v>02 Expires in 3 months</v>
      </c>
      <c r="L139" s="65">
        <v>24999</v>
      </c>
      <c r="M139" s="130">
        <f t="shared" si="21"/>
        <v>47914.75</v>
      </c>
      <c r="N139" s="77" t="str">
        <f t="shared" si="18"/>
        <v>No</v>
      </c>
      <c r="O139" s="32">
        <v>24</v>
      </c>
      <c r="P139" s="24">
        <v>0</v>
      </c>
      <c r="Q139" s="24" t="s">
        <v>70</v>
      </c>
      <c r="R139" s="89">
        <f t="shared" si="20"/>
        <v>23</v>
      </c>
    </row>
    <row r="140" spans="1:18" x14ac:dyDescent="0.5">
      <c r="A140" s="24">
        <v>2779</v>
      </c>
      <c r="B140" s="24" t="s">
        <v>10181</v>
      </c>
      <c r="C140" s="24" t="s">
        <v>10182</v>
      </c>
      <c r="D140" s="24" t="s">
        <v>10183</v>
      </c>
      <c r="E140" s="24" t="s">
        <v>107</v>
      </c>
      <c r="F140" s="24" t="s">
        <v>3283</v>
      </c>
      <c r="G140" s="25">
        <v>45594</v>
      </c>
      <c r="H140" s="25">
        <v>46323</v>
      </c>
      <c r="I140" s="81">
        <f t="shared" si="19"/>
        <v>46323</v>
      </c>
      <c r="J140" s="77" t="str">
        <f t="shared" ca="1" si="17"/>
        <v>Live</v>
      </c>
      <c r="K140" s="77" t="str" cm="1">
        <f t="array" aca="1" ref="K140" ca="1">_xlfn.IFS((I140-TODAY())&gt;=547,"06 Expires over 18 months",(I140-TODAY())&gt;=365,"05 Expires in 18 months",(I140-TODAY())&gt;=183,"04 Expires in 12 months",(I140-TODAY())&gt;=92,"03 Expires in 6 months",(I140-TODAY())&gt;=31,"02 Expires in 3 months",(I140-TODAY())&gt;=0,"01 Expires in 30 days",(I140-TODAY())&gt;=-31,"01 Expired last 30 days",(I140-TODAY())&gt;=-92,"02 Expired last 3 months",(I140-TODAY())&gt;=-183,"03 Expired last 6 months",(I140-TODAY())&gt;=-365,"04 Expired last 12 months",(I140-TODAY())&gt;=-547,"05 Expired last 18 months",TRUE,"06 Expired over 18 months")</f>
        <v>02 Expires in 3 months</v>
      </c>
      <c r="L140" s="65">
        <v>24999</v>
      </c>
      <c r="M140" s="130">
        <f t="shared" si="21"/>
        <v>47914.75</v>
      </c>
      <c r="N140" s="77" t="str">
        <f t="shared" ref="N140:N157" si="22">IF(P140&gt;0,"Yes","No")</f>
        <v>No</v>
      </c>
      <c r="O140" s="32">
        <v>24</v>
      </c>
      <c r="P140" s="24">
        <v>0</v>
      </c>
      <c r="Q140" s="24" t="s">
        <v>70</v>
      </c>
      <c r="R140" s="89">
        <f t="shared" si="20"/>
        <v>23</v>
      </c>
    </row>
    <row r="141" spans="1:18" x14ac:dyDescent="0.5">
      <c r="A141" s="24">
        <v>3668</v>
      </c>
      <c r="B141" s="111" t="s">
        <v>13954</v>
      </c>
      <c r="C141" s="111" t="s">
        <v>13955</v>
      </c>
      <c r="D141" s="111" t="s">
        <v>13956</v>
      </c>
      <c r="E141" s="111" t="s">
        <v>321</v>
      </c>
      <c r="F141" s="111" t="s">
        <v>3201</v>
      </c>
      <c r="G141" s="121">
        <v>45959</v>
      </c>
      <c r="H141" s="121">
        <v>46323</v>
      </c>
      <c r="I141" s="81">
        <f t="shared" si="19"/>
        <v>46323</v>
      </c>
      <c r="J141" s="81" t="str">
        <f t="shared" ca="1" si="17"/>
        <v>Live</v>
      </c>
      <c r="K141" s="81" t="str" cm="1">
        <f t="array" aca="1" ref="K141" ca="1">_xlfn.IFS((I141-TODAY())&gt;=547,"06 Expires over 18 months",(I141-TODAY())&gt;=365,"05 Expires in 18 months",(I141-TODAY())&gt;=183,"04 Expires in 12 months",(I141-TODAY())&gt;=92,"03 Expires in 6 months",(I141-TODAY())&gt;=31,"02 Expires in 3 months",(I141-TODAY())&gt;=0,"01 Expires in 30 days",(I141-TODAY())&gt;=-31,"01 Expired last 30 days",(I141-TODAY())&gt;=-92,"02 Expired last 3 months",(I141-TODAY())&gt;=-183,"03 Expired last 6 months",(I141-TODAY())&gt;=-365,"04 Expired last 12 months",(I141-TODAY())&gt;=-547,"05 Expired last 18 months",TRUE,"06 Expired over 18 months")</f>
        <v>02 Expires in 3 months</v>
      </c>
      <c r="L141" s="104">
        <v>0</v>
      </c>
      <c r="M141" s="131">
        <f t="shared" si="21"/>
        <v>0</v>
      </c>
      <c r="N141" s="77" t="str">
        <f t="shared" si="22"/>
        <v>No</v>
      </c>
      <c r="O141" s="111">
        <v>0</v>
      </c>
      <c r="P141" s="111">
        <v>0</v>
      </c>
      <c r="Q141" s="111" t="s">
        <v>70</v>
      </c>
      <c r="R141" s="89">
        <f t="shared" si="20"/>
        <v>11</v>
      </c>
    </row>
    <row r="142" spans="1:18" x14ac:dyDescent="0.5">
      <c r="A142" s="24">
        <v>3617</v>
      </c>
      <c r="B142" s="111" t="s">
        <v>13750</v>
      </c>
      <c r="C142" s="27" t="s">
        <v>13751</v>
      </c>
      <c r="D142" s="111" t="s">
        <v>13752</v>
      </c>
      <c r="E142" s="111" t="s">
        <v>321</v>
      </c>
      <c r="F142" s="111" t="s">
        <v>1253</v>
      </c>
      <c r="G142" s="121">
        <v>46077</v>
      </c>
      <c r="H142" s="121">
        <v>46203</v>
      </c>
      <c r="I142" s="81">
        <f t="shared" si="19"/>
        <v>46325</v>
      </c>
      <c r="J142" s="81" t="str">
        <f t="shared" ca="1" si="17"/>
        <v>Live</v>
      </c>
      <c r="K142" s="81" t="str" cm="1">
        <f t="array" aca="1" ref="K142" ca="1">_xlfn.IFS((I142-TODAY())&gt;=547,"06 Expires over 18 months",(I142-TODAY())&gt;=365,"05 Expires in 18 months",(I142-TODAY())&gt;=183,"04 Expires in 12 months",(I142-TODAY())&gt;=92,"03 Expires in 6 months",(I142-TODAY())&gt;=31,"02 Expires in 3 months",(I142-TODAY())&gt;=0,"01 Expires in 30 days",(I142-TODAY())&gt;=-31,"01 Expired last 30 days",(I142-TODAY())&gt;=-92,"02 Expired last 3 months",(I142-TODAY())&gt;=-183,"03 Expired last 6 months",(I142-TODAY())&gt;=-365,"04 Expired last 12 months",(I142-TODAY())&gt;=-547,"05 Expired last 18 months",TRUE,"06 Expired over 18 months")</f>
        <v>02 Expires in 3 months</v>
      </c>
      <c r="L142" s="65">
        <v>50415.13</v>
      </c>
      <c r="M142" s="130">
        <f t="shared" si="21"/>
        <v>50415.13</v>
      </c>
      <c r="N142" s="77" t="str">
        <f t="shared" si="22"/>
        <v>Yes</v>
      </c>
      <c r="O142" s="32">
        <v>4</v>
      </c>
      <c r="P142" s="24">
        <v>4</v>
      </c>
      <c r="Q142" s="24" t="s">
        <v>123</v>
      </c>
      <c r="R142" s="89">
        <f t="shared" si="20"/>
        <v>8</v>
      </c>
    </row>
    <row r="143" spans="1:18" x14ac:dyDescent="0.5">
      <c r="A143" s="24">
        <v>623</v>
      </c>
      <c r="B143" s="24" t="s">
        <v>2353</v>
      </c>
      <c r="C143" s="24" t="s">
        <v>2354</v>
      </c>
      <c r="D143" s="24" t="s">
        <v>2355</v>
      </c>
      <c r="E143" s="24" t="s">
        <v>52</v>
      </c>
      <c r="F143" s="24" t="s">
        <v>2357</v>
      </c>
      <c r="G143" s="25">
        <v>43770</v>
      </c>
      <c r="H143" s="25">
        <v>45596</v>
      </c>
      <c r="I143" s="81">
        <f t="shared" si="19"/>
        <v>46326</v>
      </c>
      <c r="J143" s="77" t="str">
        <f t="shared" ca="1" si="17"/>
        <v>Live</v>
      </c>
      <c r="K143" s="77" t="str" cm="1">
        <f t="array" aca="1" ref="K143" ca="1">_xlfn.IFS((I143-TODAY())&gt;=547,"06 Expires over 18 months",(I143-TODAY())&gt;=365,"05 Expires in 18 months",(I143-TODAY())&gt;=183,"04 Expires in 12 months",(I143-TODAY())&gt;=92,"03 Expires in 6 months",(I143-TODAY())&gt;=31,"02 Expires in 3 months",(I143-TODAY())&gt;=0,"01 Expires in 30 days",(I143-TODAY())&gt;=-31,"01 Expired last 30 days",(I143-TODAY())&gt;=-92,"02 Expired last 3 months",(I143-TODAY())&gt;=-183,"03 Expired last 6 months",(I143-TODAY())&gt;=-365,"04 Expired last 12 months",(I143-TODAY())&gt;=-547,"05 Expired last 18 months",TRUE,"06 Expired over 18 months")</f>
        <v>02 Expires in 3 months</v>
      </c>
      <c r="L143" s="65">
        <v>17400</v>
      </c>
      <c r="M143" s="130">
        <f t="shared" si="21"/>
        <v>120350</v>
      </c>
      <c r="N143" s="77" t="str">
        <f t="shared" si="22"/>
        <v>Yes</v>
      </c>
      <c r="O143" s="32">
        <v>24</v>
      </c>
      <c r="P143" s="24">
        <v>24</v>
      </c>
      <c r="Q143" s="24"/>
      <c r="R143" s="89">
        <f t="shared" si="20"/>
        <v>83</v>
      </c>
    </row>
    <row r="144" spans="1:18" x14ac:dyDescent="0.5">
      <c r="A144" s="24">
        <v>2052</v>
      </c>
      <c r="B144" s="24" t="s">
        <v>7392</v>
      </c>
      <c r="C144" s="24" t="s">
        <v>7393</v>
      </c>
      <c r="D144" s="24" t="s">
        <v>7394</v>
      </c>
      <c r="E144" s="24" t="s">
        <v>52</v>
      </c>
      <c r="F144" s="24" t="s">
        <v>1281</v>
      </c>
      <c r="G144" s="25">
        <v>44866</v>
      </c>
      <c r="H144" s="25">
        <v>45596</v>
      </c>
      <c r="I144" s="81">
        <f t="shared" si="19"/>
        <v>46326</v>
      </c>
      <c r="J144" s="77" t="str">
        <f t="shared" ca="1" si="17"/>
        <v>Live</v>
      </c>
      <c r="K144" s="77" t="str" cm="1">
        <f t="array" aca="1" ref="K144" ca="1">_xlfn.IFS((I144-TODAY())&gt;=547,"06 Expires over 18 months",(I144-TODAY())&gt;=365,"05 Expires in 18 months",(I144-TODAY())&gt;=183,"04 Expires in 12 months",(I144-TODAY())&gt;=92,"03 Expires in 6 months",(I144-TODAY())&gt;=31,"02 Expires in 3 months",(I144-TODAY())&gt;=0,"01 Expires in 30 days",(I144-TODAY())&gt;=-31,"01 Expired last 30 days",(I144-TODAY())&gt;=-92,"02 Expired last 3 months",(I144-TODAY())&gt;=-183,"03 Expired last 6 months",(I144-TODAY())&gt;=-365,"04 Expired last 12 months",(I144-TODAY())&gt;=-547,"05 Expired last 18 months",TRUE,"06 Expired over 18 months")</f>
        <v>02 Expires in 3 months</v>
      </c>
      <c r="L144" s="65">
        <v>362260</v>
      </c>
      <c r="M144" s="130">
        <f t="shared" si="21"/>
        <v>1418851.6666666667</v>
      </c>
      <c r="N144" s="77" t="str">
        <f t="shared" si="22"/>
        <v>Yes</v>
      </c>
      <c r="O144" s="32">
        <v>24</v>
      </c>
      <c r="P144" s="24">
        <v>24</v>
      </c>
      <c r="Q144" s="24" t="s">
        <v>1333</v>
      </c>
      <c r="R144" s="89">
        <f t="shared" si="20"/>
        <v>47</v>
      </c>
    </row>
    <row r="145" spans="1:18" x14ac:dyDescent="0.5">
      <c r="A145" s="24">
        <v>1452</v>
      </c>
      <c r="B145" s="24" t="s">
        <v>5286</v>
      </c>
      <c r="C145" s="24" t="s">
        <v>5287</v>
      </c>
      <c r="D145" s="24" t="s">
        <v>5288</v>
      </c>
      <c r="E145" s="24" t="s">
        <v>107</v>
      </c>
      <c r="F145" s="24" t="s">
        <v>3033</v>
      </c>
      <c r="G145" s="25">
        <v>44509</v>
      </c>
      <c r="H145" s="25">
        <v>45596</v>
      </c>
      <c r="I145" s="81">
        <f t="shared" si="19"/>
        <v>46326</v>
      </c>
      <c r="J145" s="77" t="str">
        <f t="shared" ca="1" si="17"/>
        <v>Live</v>
      </c>
      <c r="K145" s="77" t="str" cm="1">
        <f t="array" aca="1" ref="K145" ca="1">_xlfn.IFS((I145-TODAY())&gt;=547,"06 Expires over 18 months",(I145-TODAY())&gt;=365,"05 Expires in 18 months",(I145-TODAY())&gt;=183,"04 Expires in 12 months",(I145-TODAY())&gt;=92,"03 Expires in 6 months",(I145-TODAY())&gt;=31,"02 Expires in 3 months",(I145-TODAY())&gt;=0,"01 Expires in 30 days",(I145-TODAY())&gt;=-31,"01 Expired last 30 days",(I145-TODAY())&gt;=-92,"02 Expired last 3 months",(I145-TODAY())&gt;=-183,"03 Expired last 6 months",(I145-TODAY())&gt;=-365,"04 Expired last 12 months",(I145-TODAY())&gt;=-547,"05 Expired last 18 months",TRUE,"06 Expired over 18 months")</f>
        <v>02 Expires in 3 months</v>
      </c>
      <c r="L145" s="65">
        <v>5000</v>
      </c>
      <c r="M145" s="130">
        <f t="shared" si="21"/>
        <v>24583.333333333332</v>
      </c>
      <c r="N145" s="77" t="str">
        <f t="shared" si="22"/>
        <v>Yes</v>
      </c>
      <c r="O145" s="32">
        <v>36</v>
      </c>
      <c r="P145" s="24">
        <v>24</v>
      </c>
      <c r="Q145" s="24" t="s">
        <v>1333</v>
      </c>
      <c r="R145" s="89">
        <f t="shared" si="20"/>
        <v>59</v>
      </c>
    </row>
    <row r="146" spans="1:18" x14ac:dyDescent="0.5">
      <c r="A146" s="24">
        <v>1885</v>
      </c>
      <c r="B146" s="24" t="s">
        <v>6772</v>
      </c>
      <c r="C146" s="24" t="s">
        <v>6773</v>
      </c>
      <c r="D146" s="24" t="s">
        <v>6772</v>
      </c>
      <c r="E146" s="24" t="s">
        <v>107</v>
      </c>
      <c r="F146" s="24" t="s">
        <v>1584</v>
      </c>
      <c r="G146" s="25">
        <v>44866</v>
      </c>
      <c r="H146" s="25">
        <v>45961</v>
      </c>
      <c r="I146" s="81">
        <f t="shared" si="19"/>
        <v>46326</v>
      </c>
      <c r="J146" s="77" t="str">
        <f t="shared" ca="1" si="17"/>
        <v>Live</v>
      </c>
      <c r="K146" s="77" t="str" cm="1">
        <f t="array" aca="1" ref="K146" ca="1">_xlfn.IFS((I146-TODAY())&gt;=547,"06 Expires over 18 months",(I146-TODAY())&gt;=365,"05 Expires in 18 months",(I146-TODAY())&gt;=183,"04 Expires in 12 months",(I146-TODAY())&gt;=92,"03 Expires in 6 months",(I146-TODAY())&gt;=31,"02 Expires in 3 months",(I146-TODAY())&gt;=0,"01 Expires in 30 days",(I146-TODAY())&gt;=-31,"01 Expired last 30 days",(I146-TODAY())&gt;=-92,"02 Expired last 3 months",(I146-TODAY())&gt;=-183,"03 Expired last 6 months",(I146-TODAY())&gt;=-365,"04 Expired last 12 months",(I146-TODAY())&gt;=-547,"05 Expired last 18 months",TRUE,"06 Expired over 18 months")</f>
        <v>02 Expires in 3 months</v>
      </c>
      <c r="L146" s="65">
        <v>8220</v>
      </c>
      <c r="M146" s="130">
        <f t="shared" si="21"/>
        <v>32195</v>
      </c>
      <c r="N146" s="77" t="str">
        <f t="shared" si="22"/>
        <v>Yes</v>
      </c>
      <c r="O146" s="32">
        <v>36</v>
      </c>
      <c r="P146" s="24">
        <v>12</v>
      </c>
      <c r="Q146" s="24" t="s">
        <v>1333</v>
      </c>
      <c r="R146" s="89">
        <f t="shared" si="20"/>
        <v>47</v>
      </c>
    </row>
    <row r="147" spans="1:18" x14ac:dyDescent="0.5">
      <c r="A147" s="24">
        <v>3249</v>
      </c>
      <c r="B147" s="24" t="s">
        <v>12305</v>
      </c>
      <c r="C147" s="24" t="s">
        <v>12306</v>
      </c>
      <c r="D147" s="24" t="s">
        <v>12307</v>
      </c>
      <c r="E147" s="24" t="s">
        <v>52</v>
      </c>
      <c r="F147" s="27" t="s">
        <v>11269</v>
      </c>
      <c r="G147" s="25">
        <v>45844</v>
      </c>
      <c r="H147" s="25">
        <v>46326</v>
      </c>
      <c r="I147" s="81">
        <f t="shared" si="19"/>
        <v>46326</v>
      </c>
      <c r="J147" s="77" t="str">
        <f t="shared" ca="1" si="17"/>
        <v>Live</v>
      </c>
      <c r="K147" s="77" t="str" cm="1">
        <f t="array" aca="1" ref="K147" ca="1">_xlfn.IFS((I147-TODAY())&gt;=547,"06 Expires over 18 months",(I147-TODAY())&gt;=365,"05 Expires in 18 months",(I147-TODAY())&gt;=183,"04 Expires in 12 months",(I147-TODAY())&gt;=92,"03 Expires in 6 months",(I147-TODAY())&gt;=31,"02 Expires in 3 months",(I147-TODAY())&gt;=0,"01 Expires in 30 days",(I147-TODAY())&gt;=-31,"01 Expired last 30 days",(I147-TODAY())&gt;=-92,"02 Expired last 3 months",(I147-TODAY())&gt;=-183,"03 Expired last 6 months",(I147-TODAY())&gt;=-365,"04 Expired last 12 months",(I147-TODAY())&gt;=-547,"05 Expired last 18 months",TRUE,"06 Expired over 18 months")</f>
        <v>02 Expires in 3 months</v>
      </c>
      <c r="L147" s="65">
        <v>3500000</v>
      </c>
      <c r="M147" s="131">
        <f t="shared" si="21"/>
        <v>4375000</v>
      </c>
      <c r="N147" s="77" t="str">
        <f t="shared" si="22"/>
        <v>No</v>
      </c>
      <c r="O147" s="32">
        <v>18</v>
      </c>
      <c r="P147" s="24">
        <v>0</v>
      </c>
      <c r="Q147" s="24" t="s">
        <v>70</v>
      </c>
      <c r="R147" s="89">
        <f t="shared" si="20"/>
        <v>15</v>
      </c>
    </row>
    <row r="148" spans="1:18" x14ac:dyDescent="0.5">
      <c r="A148" s="24">
        <v>3492</v>
      </c>
      <c r="B148" s="101" t="s">
        <v>13292</v>
      </c>
      <c r="C148" s="24" t="s">
        <v>13293</v>
      </c>
      <c r="D148" s="101" t="s">
        <v>9078</v>
      </c>
      <c r="E148" s="101" t="s">
        <v>52</v>
      </c>
      <c r="F148" s="101" t="s">
        <v>993</v>
      </c>
      <c r="G148" s="25">
        <v>45962</v>
      </c>
      <c r="H148" s="25">
        <v>46326</v>
      </c>
      <c r="I148" s="81">
        <f t="shared" si="19"/>
        <v>46326</v>
      </c>
      <c r="J148" s="77" t="str">
        <f t="shared" ca="1" si="17"/>
        <v>Live</v>
      </c>
      <c r="K148" s="77" t="str" cm="1">
        <f t="array" aca="1" ref="K148" ca="1">_xlfn.IFS((I148-TODAY())&gt;=547,"06 Expires over 18 months",(I148-TODAY())&gt;=365,"05 Expires in 18 months",(I148-TODAY())&gt;=183,"04 Expires in 12 months",(I148-TODAY())&gt;=92,"03 Expires in 6 months",(I148-TODAY())&gt;=31,"02 Expires in 3 months",(I148-TODAY())&gt;=0,"01 Expires in 30 days",(I148-TODAY())&gt;=-31,"01 Expired last 30 days",(I148-TODAY())&gt;=-92,"02 Expired last 3 months",(I148-TODAY())&gt;=-183,"03 Expired last 6 months",(I148-TODAY())&gt;=-365,"04 Expired last 12 months",(I148-TODAY())&gt;=-547,"05 Expired last 18 months",TRUE,"06 Expired over 18 months")</f>
        <v>02 Expires in 3 months</v>
      </c>
      <c r="L148" s="65">
        <v>13680</v>
      </c>
      <c r="M148" s="131">
        <f t="shared" si="21"/>
        <v>13680</v>
      </c>
      <c r="N148" s="77" t="str">
        <f t="shared" si="22"/>
        <v>No</v>
      </c>
      <c r="O148" s="101">
        <v>12</v>
      </c>
      <c r="P148" s="101">
        <v>0</v>
      </c>
      <c r="Q148" s="101" t="s">
        <v>70</v>
      </c>
      <c r="R148" s="89">
        <f t="shared" si="20"/>
        <v>11</v>
      </c>
    </row>
    <row r="149" spans="1:18" x14ac:dyDescent="0.5">
      <c r="A149" s="24" t="s">
        <v>14232</v>
      </c>
      <c r="B149" s="24" t="s">
        <v>14233</v>
      </c>
      <c r="C149" s="24" t="s">
        <v>14234</v>
      </c>
      <c r="D149" s="24" t="s">
        <v>14235</v>
      </c>
      <c r="E149" s="24" t="s">
        <v>66</v>
      </c>
      <c r="F149" s="27" t="s">
        <v>67</v>
      </c>
      <c r="G149" s="25">
        <v>45898</v>
      </c>
      <c r="H149" s="25">
        <v>46326</v>
      </c>
      <c r="I149" s="81">
        <f t="shared" si="19"/>
        <v>46326</v>
      </c>
      <c r="J149" s="77" t="str">
        <f t="shared" ca="1" si="17"/>
        <v>Live</v>
      </c>
      <c r="K149" s="77" t="str" cm="1">
        <f t="array" aca="1" ref="K149" ca="1">_xlfn.IFS((I149-TODAY())&gt;=547,"06 Expires over 18 months",(I149-TODAY())&gt;=365,"05 Expires in 18 months",(I149-TODAY())&gt;=183,"04 Expires in 12 months",(I149-TODAY())&gt;=92,"03 Expires in 6 months",(I149-TODAY())&gt;=31,"02 Expires in 3 months",(I149-TODAY())&gt;=0,"01 Expires in 30 days",(I149-TODAY())&gt;=-31,"01 Expired last 30 days",(I149-TODAY())&gt;=-92,"02 Expired last 3 months",(I149-TODAY())&gt;=-183,"03 Expired last 6 months",(I149-TODAY())&gt;=-365,"04 Expired last 12 months",(I149-TODAY())&gt;=-547,"05 Expired last 18 months",TRUE,"06 Expired over 18 months")</f>
        <v>02 Expires in 3 months</v>
      </c>
      <c r="L149" s="65">
        <v>25000</v>
      </c>
      <c r="M149" s="130">
        <f t="shared" si="21"/>
        <v>29166.666666666668</v>
      </c>
      <c r="N149" s="77" t="str">
        <f t="shared" si="22"/>
        <v>No</v>
      </c>
      <c r="O149" s="32">
        <v>14</v>
      </c>
      <c r="P149" s="24">
        <v>0</v>
      </c>
      <c r="Q149" s="24" t="s">
        <v>14239</v>
      </c>
      <c r="R149" s="89">
        <f t="shared" si="20"/>
        <v>14</v>
      </c>
    </row>
    <row r="150" spans="1:18" x14ac:dyDescent="0.5">
      <c r="A150" s="24">
        <v>2797</v>
      </c>
      <c r="B150" s="24" t="s">
        <v>10263</v>
      </c>
      <c r="C150" s="24" t="s">
        <v>10264</v>
      </c>
      <c r="D150" s="24" t="s">
        <v>10265</v>
      </c>
      <c r="E150" s="24" t="s">
        <v>66</v>
      </c>
      <c r="F150" s="24" t="s">
        <v>10267</v>
      </c>
      <c r="G150" s="25">
        <v>45597</v>
      </c>
      <c r="H150" s="25">
        <v>45962</v>
      </c>
      <c r="I150" s="81">
        <f t="shared" si="19"/>
        <v>46327</v>
      </c>
      <c r="J150" s="77" t="str">
        <f t="shared" ca="1" si="17"/>
        <v>Live</v>
      </c>
      <c r="K150" s="77" t="str" cm="1">
        <f t="array" aca="1" ref="K150" ca="1">_xlfn.IFS((I150-TODAY())&gt;=547,"06 Expires over 18 months",(I150-TODAY())&gt;=365,"05 Expires in 18 months",(I150-TODAY())&gt;=183,"04 Expires in 12 months",(I150-TODAY())&gt;=92,"03 Expires in 6 months",(I150-TODAY())&gt;=31,"02 Expires in 3 months",(I150-TODAY())&gt;=0,"01 Expires in 30 days",(I150-TODAY())&gt;=-31,"01 Expired last 30 days",(I150-TODAY())&gt;=-92,"02 Expired last 3 months",(I150-TODAY())&gt;=-183,"03 Expired last 6 months",(I150-TODAY())&gt;=-365,"04 Expired last 12 months",(I150-TODAY())&gt;=-547,"05 Expired last 18 months",TRUE,"06 Expired over 18 months")</f>
        <v>02 Expires in 3 months</v>
      </c>
      <c r="L150" s="65">
        <v>25000</v>
      </c>
      <c r="M150" s="130">
        <f t="shared" si="21"/>
        <v>50000</v>
      </c>
      <c r="N150" s="77" t="str">
        <f t="shared" si="22"/>
        <v>Yes</v>
      </c>
      <c r="O150" s="32">
        <v>12</v>
      </c>
      <c r="P150" s="24">
        <v>12</v>
      </c>
      <c r="Q150" s="24" t="s">
        <v>70</v>
      </c>
      <c r="R150" s="89">
        <f t="shared" si="20"/>
        <v>24</v>
      </c>
    </row>
    <row r="151" spans="1:18" x14ac:dyDescent="0.5">
      <c r="A151" s="24">
        <v>2281</v>
      </c>
      <c r="B151" s="24" t="s">
        <v>8174</v>
      </c>
      <c r="C151" s="24" t="s">
        <v>8175</v>
      </c>
      <c r="D151" s="24" t="s">
        <v>8176</v>
      </c>
      <c r="E151" s="24" t="s">
        <v>2962</v>
      </c>
      <c r="F151" s="24" t="s">
        <v>3283</v>
      </c>
      <c r="G151" s="25">
        <v>45233</v>
      </c>
      <c r="H151" s="25">
        <v>45963</v>
      </c>
      <c r="I151" s="81">
        <f t="shared" si="19"/>
        <v>46328</v>
      </c>
      <c r="J151" s="77" t="str">
        <f t="shared" ca="1" si="17"/>
        <v>Live</v>
      </c>
      <c r="K151" s="77" t="str" cm="1">
        <f t="array" aca="1" ref="K151" ca="1">_xlfn.IFS((I151-TODAY())&gt;=547,"06 Expires over 18 months",(I151-TODAY())&gt;=365,"05 Expires in 18 months",(I151-TODAY())&gt;=183,"04 Expires in 12 months",(I151-TODAY())&gt;=92,"03 Expires in 6 months",(I151-TODAY())&gt;=31,"02 Expires in 3 months",(I151-TODAY())&gt;=0,"01 Expires in 30 days",(I151-TODAY())&gt;=-31,"01 Expired last 30 days",(I151-TODAY())&gt;=-92,"02 Expired last 3 months",(I151-TODAY())&gt;=-183,"03 Expired last 6 months",(I151-TODAY())&gt;=-365,"04 Expired last 12 months",(I151-TODAY())&gt;=-547,"05 Expired last 18 months",TRUE,"06 Expired over 18 months")</f>
        <v>02 Expires in 3 months</v>
      </c>
      <c r="L151" s="65">
        <v>180000</v>
      </c>
      <c r="M151" s="130">
        <f t="shared" si="21"/>
        <v>525000</v>
      </c>
      <c r="N151" s="77" t="str">
        <f t="shared" si="22"/>
        <v>Yes</v>
      </c>
      <c r="O151" s="32">
        <v>24</v>
      </c>
      <c r="P151" s="24">
        <v>12</v>
      </c>
      <c r="Q151" s="24" t="s">
        <v>1333</v>
      </c>
      <c r="R151" s="89">
        <f t="shared" si="20"/>
        <v>35</v>
      </c>
    </row>
    <row r="152" spans="1:18" x14ac:dyDescent="0.5">
      <c r="A152" s="24">
        <v>3587</v>
      </c>
      <c r="B152" s="111" t="s">
        <v>13655</v>
      </c>
      <c r="C152" s="27" t="s">
        <v>13656</v>
      </c>
      <c r="D152" s="111" t="s">
        <v>12974</v>
      </c>
      <c r="E152" s="111" t="s">
        <v>321</v>
      </c>
      <c r="F152" s="111" t="s">
        <v>3201</v>
      </c>
      <c r="G152" s="121">
        <v>46059</v>
      </c>
      <c r="H152" s="121">
        <v>46332</v>
      </c>
      <c r="I152" s="81">
        <f t="shared" si="19"/>
        <v>46332</v>
      </c>
      <c r="J152" s="81" t="str">
        <f t="shared" ca="1" si="17"/>
        <v>Live</v>
      </c>
      <c r="K152" s="81" t="str" cm="1">
        <f t="array" aca="1" ref="K152" ca="1">_xlfn.IFS((I152-TODAY())&gt;=547,"06 Expires over 18 months",(I152-TODAY())&gt;=365,"05 Expires in 18 months",(I152-TODAY())&gt;=183,"04 Expires in 12 months",(I152-TODAY())&gt;=92,"03 Expires in 6 months",(I152-TODAY())&gt;=31,"02 Expires in 3 months",(I152-TODAY())&gt;=0,"01 Expires in 30 days",(I152-TODAY())&gt;=-31,"01 Expired last 30 days",(I152-TODAY())&gt;=-92,"02 Expired last 3 months",(I152-TODAY())&gt;=-183,"03 Expired last 6 months",(I152-TODAY())&gt;=-365,"04 Expired last 12 months",(I152-TODAY())&gt;=-547,"05 Expired last 18 months",TRUE,"06 Expired over 18 months")</f>
        <v>02 Expires in 3 months</v>
      </c>
      <c r="L152" s="65">
        <v>0</v>
      </c>
      <c r="M152" s="130">
        <f t="shared" si="21"/>
        <v>0</v>
      </c>
      <c r="N152" s="77" t="str">
        <f t="shared" si="22"/>
        <v>No</v>
      </c>
      <c r="O152" s="32">
        <v>0</v>
      </c>
      <c r="P152" s="24">
        <v>0</v>
      </c>
      <c r="Q152" s="24" t="s">
        <v>70</v>
      </c>
      <c r="R152" s="89">
        <f t="shared" si="20"/>
        <v>9</v>
      </c>
    </row>
    <row r="153" spans="1:18" x14ac:dyDescent="0.5">
      <c r="A153" s="24">
        <v>609</v>
      </c>
      <c r="B153" s="24" t="s">
        <v>2304</v>
      </c>
      <c r="C153" s="24" t="s">
        <v>2305</v>
      </c>
      <c r="D153" s="24" t="s">
        <v>2306</v>
      </c>
      <c r="E153" s="24" t="s">
        <v>107</v>
      </c>
      <c r="F153" s="24" t="s">
        <v>432</v>
      </c>
      <c r="G153" s="25">
        <v>43776</v>
      </c>
      <c r="H153" s="25">
        <v>45968</v>
      </c>
      <c r="I153" s="81">
        <f t="shared" si="19"/>
        <v>46333</v>
      </c>
      <c r="J153" s="77" t="str">
        <f t="shared" ca="1" si="17"/>
        <v>Live</v>
      </c>
      <c r="K153" s="77" t="str" cm="1">
        <f t="array" aca="1" ref="K153" ca="1">_xlfn.IFS((I153-TODAY())&gt;=547,"06 Expires over 18 months",(I153-TODAY())&gt;=365,"05 Expires in 18 months",(I153-TODAY())&gt;=183,"04 Expires in 12 months",(I153-TODAY())&gt;=92,"03 Expires in 6 months",(I153-TODAY())&gt;=31,"02 Expires in 3 months",(I153-TODAY())&gt;=0,"01 Expires in 30 days",(I153-TODAY())&gt;=-31,"01 Expired last 30 days",(I153-TODAY())&gt;=-92,"02 Expired last 3 months",(I153-TODAY())&gt;=-183,"03 Expired last 6 months",(I153-TODAY())&gt;=-365,"04 Expired last 12 months",(I153-TODAY())&gt;=-547,"05 Expired last 18 months",TRUE,"06 Expired over 18 months")</f>
        <v>02 Expires in 3 months</v>
      </c>
      <c r="L153" s="104"/>
      <c r="M153" s="130">
        <v>0</v>
      </c>
      <c r="N153" s="77" t="str">
        <f t="shared" si="22"/>
        <v>Yes</v>
      </c>
      <c r="O153" s="32">
        <v>60</v>
      </c>
      <c r="P153" s="24">
        <v>12</v>
      </c>
      <c r="Q153" s="24"/>
      <c r="R153" s="89">
        <f t="shared" si="20"/>
        <v>84</v>
      </c>
    </row>
    <row r="154" spans="1:18" x14ac:dyDescent="0.5">
      <c r="A154" s="24">
        <v>2789</v>
      </c>
      <c r="B154" s="24" t="s">
        <v>10233</v>
      </c>
      <c r="C154" s="24" t="s">
        <v>10234</v>
      </c>
      <c r="D154" s="24" t="s">
        <v>10235</v>
      </c>
      <c r="E154" s="24" t="s">
        <v>107</v>
      </c>
      <c r="F154" s="24" t="s">
        <v>3283</v>
      </c>
      <c r="G154" s="25">
        <v>45608</v>
      </c>
      <c r="H154" s="25">
        <v>46337</v>
      </c>
      <c r="I154" s="81">
        <f t="shared" si="19"/>
        <v>46337</v>
      </c>
      <c r="J154" s="77" t="str">
        <f t="shared" ca="1" si="17"/>
        <v>Live</v>
      </c>
      <c r="K154" s="77" t="str" cm="1">
        <f t="array" aca="1" ref="K154" ca="1">_xlfn.IFS((I154-TODAY())&gt;=547,"06 Expires over 18 months",(I154-TODAY())&gt;=365,"05 Expires in 18 months",(I154-TODAY())&gt;=183,"04 Expires in 12 months",(I154-TODAY())&gt;=92,"03 Expires in 6 months",(I154-TODAY())&gt;=31,"02 Expires in 3 months",(I154-TODAY())&gt;=0,"01 Expires in 30 days",(I154-TODAY())&gt;=-31,"01 Expired last 30 days",(I154-TODAY())&gt;=-92,"02 Expired last 3 months",(I154-TODAY())&gt;=-183,"03 Expired last 6 months",(I154-TODAY())&gt;=-365,"04 Expired last 12 months",(I154-TODAY())&gt;=-547,"05 Expired last 18 months",TRUE,"06 Expired over 18 months")</f>
        <v>02 Expires in 3 months</v>
      </c>
      <c r="L154" s="65">
        <v>74999</v>
      </c>
      <c r="M154" s="130">
        <f>MAX(L154,L154*N(R154)/12)</f>
        <v>143748.08333333334</v>
      </c>
      <c r="N154" s="77" t="str">
        <f t="shared" si="22"/>
        <v>No</v>
      </c>
      <c r="O154" s="32">
        <v>24</v>
      </c>
      <c r="P154" s="24">
        <v>0</v>
      </c>
      <c r="Q154" s="24" t="s">
        <v>8722</v>
      </c>
      <c r="R154" s="89">
        <f t="shared" si="20"/>
        <v>23</v>
      </c>
    </row>
    <row r="155" spans="1:18" x14ac:dyDescent="0.5">
      <c r="A155" s="24">
        <v>2790</v>
      </c>
      <c r="B155" s="24" t="s">
        <v>9928</v>
      </c>
      <c r="C155" s="24" t="s">
        <v>10238</v>
      </c>
      <c r="D155" s="24" t="s">
        <v>9930</v>
      </c>
      <c r="E155" s="24" t="s">
        <v>107</v>
      </c>
      <c r="F155" s="24" t="s">
        <v>3283</v>
      </c>
      <c r="G155" s="25">
        <v>45609</v>
      </c>
      <c r="H155" s="25">
        <v>46338</v>
      </c>
      <c r="I155" s="81">
        <f t="shared" si="19"/>
        <v>46338</v>
      </c>
      <c r="J155" s="77" t="str">
        <f t="shared" ca="1" si="17"/>
        <v>Live</v>
      </c>
      <c r="K155" s="77" t="str" cm="1">
        <f t="array" aca="1" ref="K155" ca="1">_xlfn.IFS((I155-TODAY())&gt;=547,"06 Expires over 18 months",(I155-TODAY())&gt;=365,"05 Expires in 18 months",(I155-TODAY())&gt;=183,"04 Expires in 12 months",(I155-TODAY())&gt;=92,"03 Expires in 6 months",(I155-TODAY())&gt;=31,"02 Expires in 3 months",(I155-TODAY())&gt;=0,"01 Expires in 30 days",(I155-TODAY())&gt;=-31,"01 Expired last 30 days",(I155-TODAY())&gt;=-92,"02 Expired last 3 months",(I155-TODAY())&gt;=-183,"03 Expired last 6 months",(I155-TODAY())&gt;=-365,"04 Expired last 12 months",(I155-TODAY())&gt;=-547,"05 Expired last 18 months",TRUE,"06 Expired over 18 months")</f>
        <v>02 Expires in 3 months</v>
      </c>
      <c r="L155" s="65">
        <v>45000</v>
      </c>
      <c r="M155" s="130">
        <f>MAX(L155,L155*N(R155)/12)</f>
        <v>86250</v>
      </c>
      <c r="N155" s="77" t="str">
        <f t="shared" si="22"/>
        <v>No</v>
      </c>
      <c r="O155" s="32">
        <v>24</v>
      </c>
      <c r="P155" s="24">
        <v>0</v>
      </c>
      <c r="Q155" s="24" t="s">
        <v>70</v>
      </c>
      <c r="R155" s="89">
        <f t="shared" si="20"/>
        <v>23</v>
      </c>
    </row>
    <row r="156" spans="1:18" x14ac:dyDescent="0.5">
      <c r="A156" s="24">
        <v>2292</v>
      </c>
      <c r="B156" s="24" t="s">
        <v>8217</v>
      </c>
      <c r="C156" s="24" t="s">
        <v>8218</v>
      </c>
      <c r="D156" s="24" t="s">
        <v>8219</v>
      </c>
      <c r="E156" s="24" t="s">
        <v>190</v>
      </c>
      <c r="F156" s="24" t="s">
        <v>920</v>
      </c>
      <c r="G156" s="25">
        <v>45245</v>
      </c>
      <c r="H156" s="25">
        <v>45975</v>
      </c>
      <c r="I156" s="81">
        <f t="shared" si="19"/>
        <v>46340</v>
      </c>
      <c r="J156" s="77" t="str">
        <f t="shared" ca="1" si="17"/>
        <v>Live</v>
      </c>
      <c r="K156" s="77" t="str" cm="1">
        <f t="array" aca="1" ref="K156" ca="1">_xlfn.IFS((I156-TODAY())&gt;=547,"06 Expires over 18 months",(I156-TODAY())&gt;=365,"05 Expires in 18 months",(I156-TODAY())&gt;=183,"04 Expires in 12 months",(I156-TODAY())&gt;=92,"03 Expires in 6 months",(I156-TODAY())&gt;=31,"02 Expires in 3 months",(I156-TODAY())&gt;=0,"01 Expires in 30 days",(I156-TODAY())&gt;=-31,"01 Expired last 30 days",(I156-TODAY())&gt;=-92,"02 Expired last 3 months",(I156-TODAY())&gt;=-183,"03 Expired last 6 months",(I156-TODAY())&gt;=-365,"04 Expired last 12 months",(I156-TODAY())&gt;=-547,"05 Expired last 18 months",TRUE,"06 Expired over 18 months")</f>
        <v>02 Expires in 3 months</v>
      </c>
      <c r="L156" s="65">
        <v>10000</v>
      </c>
      <c r="M156" s="130">
        <f>MAX(L156,L156*N(R156)/12)</f>
        <v>29166.666666666668</v>
      </c>
      <c r="N156" s="77" t="str">
        <f t="shared" si="22"/>
        <v>Yes</v>
      </c>
      <c r="O156" s="32">
        <v>12</v>
      </c>
      <c r="P156" s="24">
        <v>12</v>
      </c>
      <c r="Q156" s="24" t="s">
        <v>5003</v>
      </c>
      <c r="R156" s="89">
        <f t="shared" si="20"/>
        <v>35</v>
      </c>
    </row>
    <row r="157" spans="1:18" x14ac:dyDescent="0.5">
      <c r="A157" s="24">
        <v>2293</v>
      </c>
      <c r="B157" s="24" t="s">
        <v>8220</v>
      </c>
      <c r="C157" s="24" t="s">
        <v>8221</v>
      </c>
      <c r="D157" s="24" t="s">
        <v>8222</v>
      </c>
      <c r="E157" s="24" t="s">
        <v>190</v>
      </c>
      <c r="F157" s="24" t="s">
        <v>3201</v>
      </c>
      <c r="G157" s="25">
        <v>45245</v>
      </c>
      <c r="H157" s="25">
        <v>45975</v>
      </c>
      <c r="I157" s="81">
        <f t="shared" si="19"/>
        <v>46340</v>
      </c>
      <c r="J157" s="77" t="str">
        <f t="shared" ca="1" si="17"/>
        <v>Live</v>
      </c>
      <c r="K157" s="77" t="str" cm="1">
        <f t="array" aca="1" ref="K157" ca="1">_xlfn.IFS((I157-TODAY())&gt;=547,"06 Expires over 18 months",(I157-TODAY())&gt;=365,"05 Expires in 18 months",(I157-TODAY())&gt;=183,"04 Expires in 12 months",(I157-TODAY())&gt;=92,"03 Expires in 6 months",(I157-TODAY())&gt;=31,"02 Expires in 3 months",(I157-TODAY())&gt;=0,"01 Expires in 30 days",(I157-TODAY())&gt;=-31,"01 Expired last 30 days",(I157-TODAY())&gt;=-92,"02 Expired last 3 months",(I157-TODAY())&gt;=-183,"03 Expired last 6 months",(I157-TODAY())&gt;=-365,"04 Expired last 12 months",(I157-TODAY())&gt;=-547,"05 Expired last 18 months",TRUE,"06 Expired over 18 months")</f>
        <v>02 Expires in 3 months</v>
      </c>
      <c r="L157" s="65">
        <v>20000</v>
      </c>
      <c r="M157" s="130">
        <f>MAX(L157,L157*N(R157)/12)</f>
        <v>58333.333333333336</v>
      </c>
      <c r="N157" s="77" t="str">
        <f t="shared" si="22"/>
        <v>Yes</v>
      </c>
      <c r="O157" s="32">
        <v>12</v>
      </c>
      <c r="P157" s="24">
        <v>12</v>
      </c>
      <c r="Q157" s="24" t="s">
        <v>5003</v>
      </c>
      <c r="R157" s="89">
        <f t="shared" si="20"/>
        <v>35</v>
      </c>
    </row>
    <row r="158" spans="1:18" x14ac:dyDescent="0.5">
      <c r="A158" s="24" t="s">
        <v>14435</v>
      </c>
      <c r="B158" s="27" t="s">
        <v>14436</v>
      </c>
      <c r="C158" s="27" t="s">
        <v>14437</v>
      </c>
      <c r="D158" s="27"/>
      <c r="E158" s="24" t="s">
        <v>52</v>
      </c>
      <c r="F158" s="27" t="s">
        <v>1281</v>
      </c>
      <c r="G158" s="25">
        <v>45611</v>
      </c>
      <c r="H158" s="25">
        <v>46340</v>
      </c>
      <c r="I158" s="81">
        <f t="shared" si="19"/>
        <v>46340</v>
      </c>
      <c r="J158" s="77" t="str">
        <f t="shared" ca="1" si="17"/>
        <v>Live</v>
      </c>
      <c r="K158" s="77" t="str" cm="1">
        <f t="array" aca="1" ref="K158" ca="1">_xlfn.IFS((I158-TODAY())&gt;=547,"06 Expires over 18 months",(I158-TODAY())&gt;=365,"05 Expires in 18 months",(I158-TODAY())&gt;=183,"04 Expires in 12 months",(I158-TODAY())&gt;=92,"03 Expires in 6 months",(I158-TODAY())&gt;=31,"02 Expires in 3 months",(I158-TODAY())&gt;=0,"01 Expires in 30 days",(I158-TODAY())&gt;=-31,"01 Expired last 30 days",(I158-TODAY())&gt;=-92,"02 Expired last 3 months",(I158-TODAY())&gt;=-183,"03 Expired last 6 months",(I158-TODAY())&gt;=-365,"04 Expired last 12 months",(I158-TODAY())&gt;=-547,"05 Expired last 18 months",TRUE,"06 Expired over 18 months")</f>
        <v>02 Expires in 3 months</v>
      </c>
      <c r="L158" s="104"/>
      <c r="M158" s="130">
        <v>0</v>
      </c>
      <c r="N158" s="77" t="str">
        <f>IF(N(P158)&gt;0,"Yes","No")</f>
        <v>No</v>
      </c>
      <c r="O158" s="32"/>
      <c r="P158" s="24"/>
      <c r="Q158" s="24"/>
      <c r="R158" s="89">
        <f t="shared" si="20"/>
        <v>23</v>
      </c>
    </row>
    <row r="159" spans="1:18" x14ac:dyDescent="0.5">
      <c r="A159" s="24">
        <v>2804</v>
      </c>
      <c r="B159" s="24" t="s">
        <v>10303</v>
      </c>
      <c r="C159" s="24" t="s">
        <v>10253</v>
      </c>
      <c r="D159" s="24" t="s">
        <v>10303</v>
      </c>
      <c r="E159" s="24" t="s">
        <v>190</v>
      </c>
      <c r="F159" s="24" t="s">
        <v>2202</v>
      </c>
      <c r="G159" s="25">
        <v>45616</v>
      </c>
      <c r="H159" s="25">
        <v>46346</v>
      </c>
      <c r="I159" s="81">
        <f t="shared" si="19"/>
        <v>46346</v>
      </c>
      <c r="J159" s="77" t="str">
        <f t="shared" ref="J159:J205" ca="1" si="23">IF(I159&lt;TODAY(),"Expired","Live")</f>
        <v>Live</v>
      </c>
      <c r="K159" s="77" t="str" cm="1">
        <f t="array" aca="1" ref="K159" ca="1">_xlfn.IFS((I159-TODAY())&gt;=547,"06 Expires over 18 months",(I159-TODAY())&gt;=365,"05 Expires in 18 months",(I159-TODAY())&gt;=183,"04 Expires in 12 months",(I159-TODAY())&gt;=92,"03 Expires in 6 months",(I159-TODAY())&gt;=31,"02 Expires in 3 months",(I159-TODAY())&gt;=0,"01 Expires in 30 days",(I159-TODAY())&gt;=-31,"01 Expired last 30 days",(I159-TODAY())&gt;=-92,"02 Expired last 3 months",(I159-TODAY())&gt;=-183,"03 Expired last 6 months",(I159-TODAY())&gt;=-365,"04 Expired last 12 months",(I159-TODAY())&gt;=-547,"05 Expired last 18 months",TRUE,"06 Expired over 18 months")</f>
        <v>02 Expires in 3 months</v>
      </c>
      <c r="L159" s="65">
        <v>7000</v>
      </c>
      <c r="M159" s="130">
        <f t="shared" ref="M159:M178" si="24">MAX(L159,L159*N(R159)/12)</f>
        <v>14000</v>
      </c>
      <c r="N159" s="77" t="str">
        <f t="shared" ref="N159:N178" si="25">IF(P159&gt;0,"Yes","No")</f>
        <v>No</v>
      </c>
      <c r="O159" s="32">
        <v>24</v>
      </c>
      <c r="P159" s="24">
        <v>0</v>
      </c>
      <c r="Q159" s="24" t="s">
        <v>70</v>
      </c>
      <c r="R159" s="89">
        <f t="shared" si="20"/>
        <v>24</v>
      </c>
    </row>
    <row r="160" spans="1:18" x14ac:dyDescent="0.5">
      <c r="A160" s="24">
        <v>2379</v>
      </c>
      <c r="B160" s="24" t="s">
        <v>8473</v>
      </c>
      <c r="C160" s="24" t="s">
        <v>8474</v>
      </c>
      <c r="D160" s="24" t="s">
        <v>8475</v>
      </c>
      <c r="E160" s="24" t="s">
        <v>52</v>
      </c>
      <c r="F160" s="24" t="s">
        <v>1281</v>
      </c>
      <c r="G160" s="25">
        <v>44895</v>
      </c>
      <c r="H160" s="25">
        <v>45625</v>
      </c>
      <c r="I160" s="81">
        <f t="shared" si="19"/>
        <v>46355</v>
      </c>
      <c r="J160" s="77" t="str">
        <f t="shared" ca="1" si="23"/>
        <v>Live</v>
      </c>
      <c r="K160" s="77" t="str" cm="1">
        <f t="array" aca="1" ref="K160" ca="1">_xlfn.IFS((I160-TODAY())&gt;=547,"06 Expires over 18 months",(I160-TODAY())&gt;=365,"05 Expires in 18 months",(I160-TODAY())&gt;=183,"04 Expires in 12 months",(I160-TODAY())&gt;=92,"03 Expires in 6 months",(I160-TODAY())&gt;=31,"02 Expires in 3 months",(I160-TODAY())&gt;=0,"01 Expires in 30 days",(I160-TODAY())&gt;=-31,"01 Expired last 30 days",(I160-TODAY())&gt;=-92,"02 Expired last 3 months",(I160-TODAY())&gt;=-183,"03 Expired last 6 months",(I160-TODAY())&gt;=-365,"04 Expired last 12 months",(I160-TODAY())&gt;=-547,"05 Expired last 18 months",TRUE,"06 Expired over 18 months")</f>
        <v>03 Expires in 6 months</v>
      </c>
      <c r="L160" s="65">
        <v>30820</v>
      </c>
      <c r="M160" s="130">
        <f t="shared" si="24"/>
        <v>120711.66666666667</v>
      </c>
      <c r="N160" s="77" t="str">
        <f t="shared" si="25"/>
        <v>Yes</v>
      </c>
      <c r="O160" s="32">
        <v>24</v>
      </c>
      <c r="P160" s="24">
        <v>24</v>
      </c>
      <c r="Q160" s="24" t="s">
        <v>1333</v>
      </c>
      <c r="R160" s="89">
        <f t="shared" si="20"/>
        <v>47</v>
      </c>
    </row>
    <row r="161" spans="1:18" x14ac:dyDescent="0.5">
      <c r="A161" s="24" t="s">
        <v>14248</v>
      </c>
      <c r="B161" s="24" t="s">
        <v>14249</v>
      </c>
      <c r="C161" s="24" t="s">
        <v>4892</v>
      </c>
      <c r="D161" s="25" t="s">
        <v>14250</v>
      </c>
      <c r="E161" s="24" t="s">
        <v>1312</v>
      </c>
      <c r="F161" s="24" t="s">
        <v>1109</v>
      </c>
      <c r="G161" s="25">
        <v>44567</v>
      </c>
      <c r="H161" s="25">
        <v>45077</v>
      </c>
      <c r="I161" s="81">
        <f t="shared" si="19"/>
        <v>46356</v>
      </c>
      <c r="J161" s="77" t="str">
        <f t="shared" ca="1" si="23"/>
        <v>Live</v>
      </c>
      <c r="K161" s="77" t="str" cm="1">
        <f t="array" aca="1" ref="K161" ca="1">_xlfn.IFS((I161-TODAY())&gt;=547,"06 Expires over 18 months",(I161-TODAY())&gt;=365,"05 Expires in 18 months",(I161-TODAY())&gt;=183,"04 Expires in 12 months",(I161-TODAY())&gt;=92,"03 Expires in 6 months",(I161-TODAY())&gt;=31,"02 Expires in 3 months",(I161-TODAY())&gt;=0,"01 Expires in 30 days",(I161-TODAY())&gt;=-31,"01 Expired last 30 days",(I161-TODAY())&gt;=-92,"02 Expired last 3 months",(I161-TODAY())&gt;=-183,"03 Expired last 6 months",(I161-TODAY())&gt;=-365,"04 Expired last 12 months",(I161-TODAY())&gt;=-547,"05 Expired last 18 months",TRUE,"06 Expired over 18 months")</f>
        <v>03 Expires in 6 months</v>
      </c>
      <c r="L161" s="65">
        <v>370000</v>
      </c>
      <c r="M161" s="130">
        <f t="shared" si="24"/>
        <v>1788333.3333333333</v>
      </c>
      <c r="N161" s="77" t="str">
        <f t="shared" si="25"/>
        <v>Yes</v>
      </c>
      <c r="O161" s="32">
        <v>24</v>
      </c>
      <c r="P161" s="24">
        <v>42</v>
      </c>
      <c r="Q161" s="24"/>
      <c r="R161" s="89">
        <f t="shared" si="20"/>
        <v>58</v>
      </c>
    </row>
    <row r="162" spans="1:18" x14ac:dyDescent="0.5">
      <c r="A162" s="24">
        <v>962</v>
      </c>
      <c r="B162" s="24" t="s">
        <v>3635</v>
      </c>
      <c r="C162" s="24" t="s">
        <v>3636</v>
      </c>
      <c r="D162" s="24" t="s">
        <v>3637</v>
      </c>
      <c r="E162" s="24" t="s">
        <v>190</v>
      </c>
      <c r="F162" s="24" t="s">
        <v>755</v>
      </c>
      <c r="G162" s="25">
        <v>44166</v>
      </c>
      <c r="H162" s="25">
        <v>45626</v>
      </c>
      <c r="I162" s="81">
        <f t="shared" si="19"/>
        <v>46356</v>
      </c>
      <c r="J162" s="77" t="str">
        <f t="shared" ca="1" si="23"/>
        <v>Live</v>
      </c>
      <c r="K162" s="77" t="str" cm="1">
        <f t="array" aca="1" ref="K162" ca="1">_xlfn.IFS((I162-TODAY())&gt;=547,"06 Expires over 18 months",(I162-TODAY())&gt;=365,"05 Expires in 18 months",(I162-TODAY())&gt;=183,"04 Expires in 12 months",(I162-TODAY())&gt;=92,"03 Expires in 6 months",(I162-TODAY())&gt;=31,"02 Expires in 3 months",(I162-TODAY())&gt;=0,"01 Expires in 30 days",(I162-TODAY())&gt;=-31,"01 Expired last 30 days",(I162-TODAY())&gt;=-92,"02 Expired last 3 months",(I162-TODAY())&gt;=-183,"03 Expired last 6 months",(I162-TODAY())&gt;=-365,"04 Expired last 12 months",(I162-TODAY())&gt;=-547,"05 Expired last 18 months",TRUE,"06 Expired over 18 months")</f>
        <v>03 Expires in 6 months</v>
      </c>
      <c r="L162" s="65">
        <v>140000</v>
      </c>
      <c r="M162" s="130">
        <f t="shared" si="24"/>
        <v>828333.33333333337</v>
      </c>
      <c r="N162" s="77" t="str">
        <f t="shared" si="25"/>
        <v>Yes</v>
      </c>
      <c r="O162" s="32">
        <v>48</v>
      </c>
      <c r="P162" s="24">
        <v>24</v>
      </c>
      <c r="Q162" s="24"/>
      <c r="R162" s="89">
        <f t="shared" si="20"/>
        <v>71</v>
      </c>
    </row>
    <row r="163" spans="1:18" x14ac:dyDescent="0.5">
      <c r="A163" s="24">
        <v>957</v>
      </c>
      <c r="B163" s="24" t="s">
        <v>3615</v>
      </c>
      <c r="C163" s="24" t="s">
        <v>3616</v>
      </c>
      <c r="D163" s="24" t="s">
        <v>3617</v>
      </c>
      <c r="E163" s="24" t="s">
        <v>107</v>
      </c>
      <c r="F163" s="24" t="s">
        <v>1880</v>
      </c>
      <c r="G163" s="25">
        <v>44143</v>
      </c>
      <c r="H163" s="25">
        <v>45626</v>
      </c>
      <c r="I163" s="81">
        <f t="shared" si="19"/>
        <v>46356</v>
      </c>
      <c r="J163" s="77" t="str">
        <f t="shared" ca="1" si="23"/>
        <v>Live</v>
      </c>
      <c r="K163" s="77" t="str" cm="1">
        <f t="array" aca="1" ref="K163" ca="1">_xlfn.IFS((I163-TODAY())&gt;=547,"06 Expires over 18 months",(I163-TODAY())&gt;=365,"05 Expires in 18 months",(I163-TODAY())&gt;=183,"04 Expires in 12 months",(I163-TODAY())&gt;=92,"03 Expires in 6 months",(I163-TODAY())&gt;=31,"02 Expires in 3 months",(I163-TODAY())&gt;=0,"01 Expires in 30 days",(I163-TODAY())&gt;=-31,"01 Expired last 30 days",(I163-TODAY())&gt;=-92,"02 Expired last 3 months",(I163-TODAY())&gt;=-183,"03 Expired last 6 months",(I163-TODAY())&gt;=-365,"04 Expired last 12 months",(I163-TODAY())&gt;=-547,"05 Expired last 18 months",TRUE,"06 Expired over 18 months")</f>
        <v>03 Expires in 6 months</v>
      </c>
      <c r="L163" s="65">
        <v>5000</v>
      </c>
      <c r="M163" s="130">
        <f t="shared" si="24"/>
        <v>30000</v>
      </c>
      <c r="N163" s="77" t="str">
        <f t="shared" si="25"/>
        <v>Yes</v>
      </c>
      <c r="O163" s="32">
        <v>36</v>
      </c>
      <c r="P163" s="24">
        <v>24</v>
      </c>
      <c r="Q163" s="24"/>
      <c r="R163" s="89">
        <f t="shared" si="20"/>
        <v>72</v>
      </c>
    </row>
    <row r="164" spans="1:18" x14ac:dyDescent="0.5">
      <c r="A164" s="24">
        <v>2993</v>
      </c>
      <c r="B164" s="24" t="s">
        <v>11218</v>
      </c>
      <c r="C164" s="24" t="s">
        <v>11219</v>
      </c>
      <c r="D164" s="24" t="s">
        <v>11220</v>
      </c>
      <c r="E164" s="24" t="s">
        <v>321</v>
      </c>
      <c r="F164" s="27" t="s">
        <v>337</v>
      </c>
      <c r="G164" s="25">
        <v>45467</v>
      </c>
      <c r="H164" s="25">
        <v>45807</v>
      </c>
      <c r="I164" s="81">
        <f t="shared" si="19"/>
        <v>46356</v>
      </c>
      <c r="J164" s="77" t="str">
        <f t="shared" ca="1" si="23"/>
        <v>Live</v>
      </c>
      <c r="K164" s="77" t="str" cm="1">
        <f t="array" aca="1" ref="K164" ca="1">_xlfn.IFS((I164-TODAY())&gt;=547,"06 Expires over 18 months",(I164-TODAY())&gt;=365,"05 Expires in 18 months",(I164-TODAY())&gt;=183,"04 Expires in 12 months",(I164-TODAY())&gt;=92,"03 Expires in 6 months",(I164-TODAY())&gt;=31,"02 Expires in 3 months",(I164-TODAY())&gt;=0,"01 Expires in 30 days",(I164-TODAY())&gt;=-31,"01 Expired last 30 days",(I164-TODAY())&gt;=-92,"02 Expired last 3 months",(I164-TODAY())&gt;=-183,"03 Expired last 6 months",(I164-TODAY())&gt;=-365,"04 Expired last 12 months",(I164-TODAY())&gt;=-547,"05 Expired last 18 months",TRUE,"06 Expired over 18 months")</f>
        <v>03 Expires in 6 months</v>
      </c>
      <c r="L164" s="65">
        <v>64880</v>
      </c>
      <c r="M164" s="130">
        <f t="shared" si="24"/>
        <v>156793.33333333334</v>
      </c>
      <c r="N164" s="77" t="str">
        <f t="shared" si="25"/>
        <v>Yes</v>
      </c>
      <c r="O164" s="32">
        <v>11</v>
      </c>
      <c r="P164" s="24">
        <v>18</v>
      </c>
      <c r="Q164" s="24" t="s">
        <v>70</v>
      </c>
      <c r="R164" s="89">
        <f t="shared" si="20"/>
        <v>29</v>
      </c>
    </row>
    <row r="165" spans="1:18" x14ac:dyDescent="0.5">
      <c r="A165" s="24">
        <v>2989</v>
      </c>
      <c r="B165" s="24" t="s">
        <v>11196</v>
      </c>
      <c r="C165" s="24" t="s">
        <v>11197</v>
      </c>
      <c r="D165" s="24" t="s">
        <v>11198</v>
      </c>
      <c r="E165" s="24" t="s">
        <v>52</v>
      </c>
      <c r="F165" s="27" t="s">
        <v>827</v>
      </c>
      <c r="G165" s="25">
        <v>46204</v>
      </c>
      <c r="H165" s="25">
        <v>46356</v>
      </c>
      <c r="I165" s="81">
        <f t="shared" si="19"/>
        <v>46356</v>
      </c>
      <c r="J165" s="77" t="str">
        <f t="shared" ca="1" si="23"/>
        <v>Live</v>
      </c>
      <c r="K165" s="77" t="str" cm="1">
        <f t="array" aca="1" ref="K165" ca="1">_xlfn.IFS((I165-TODAY())&gt;=547,"06 Expires over 18 months",(I165-TODAY())&gt;=365,"05 Expires in 18 months",(I165-TODAY())&gt;=183,"04 Expires in 12 months",(I165-TODAY())&gt;=92,"03 Expires in 6 months",(I165-TODAY())&gt;=31,"02 Expires in 3 months",(I165-TODAY())&gt;=0,"01 Expires in 30 days",(I165-TODAY())&gt;=-31,"01 Expired last 30 days",(I165-TODAY())&gt;=-92,"02 Expired last 3 months",(I165-TODAY())&gt;=-183,"03 Expired last 6 months",(I165-TODAY())&gt;=-365,"04 Expired last 12 months",(I165-TODAY())&gt;=-547,"05 Expired last 18 months",TRUE,"06 Expired over 18 months")</f>
        <v>03 Expires in 6 months</v>
      </c>
      <c r="L165" s="65">
        <v>35000</v>
      </c>
      <c r="M165" s="130">
        <f t="shared" si="24"/>
        <v>35000</v>
      </c>
      <c r="N165" s="77" t="str">
        <f t="shared" si="25"/>
        <v>No</v>
      </c>
      <c r="O165" s="32">
        <v>5</v>
      </c>
      <c r="P165" s="24">
        <v>0</v>
      </c>
      <c r="Q165" s="24" t="s">
        <v>70</v>
      </c>
      <c r="R165" s="89">
        <f t="shared" si="20"/>
        <v>4</v>
      </c>
    </row>
    <row r="166" spans="1:18" x14ac:dyDescent="0.5">
      <c r="A166" s="24">
        <v>3478</v>
      </c>
      <c r="B166" s="101" t="s">
        <v>13238</v>
      </c>
      <c r="C166" s="24" t="s">
        <v>13239</v>
      </c>
      <c r="D166" s="101" t="s">
        <v>13240</v>
      </c>
      <c r="E166" s="101" t="s">
        <v>107</v>
      </c>
      <c r="F166" s="101" t="s">
        <v>6046</v>
      </c>
      <c r="G166" s="25">
        <v>45982</v>
      </c>
      <c r="H166" s="25">
        <v>46356</v>
      </c>
      <c r="I166" s="81">
        <f t="shared" si="19"/>
        <v>46356</v>
      </c>
      <c r="J166" s="77" t="str">
        <f t="shared" ca="1" si="23"/>
        <v>Live</v>
      </c>
      <c r="K166" s="77" t="str" cm="1">
        <f t="array" aca="1" ref="K166" ca="1">_xlfn.IFS((I166-TODAY())&gt;=547,"06 Expires over 18 months",(I166-TODAY())&gt;=365,"05 Expires in 18 months",(I166-TODAY())&gt;=183,"04 Expires in 12 months",(I166-TODAY())&gt;=92,"03 Expires in 6 months",(I166-TODAY())&gt;=31,"02 Expires in 3 months",(I166-TODAY())&gt;=0,"01 Expires in 30 days",(I166-TODAY())&gt;=-31,"01 Expired last 30 days",(I166-TODAY())&gt;=-92,"02 Expired last 3 months",(I166-TODAY())&gt;=-183,"03 Expired last 6 months",(I166-TODAY())&gt;=-365,"04 Expired last 12 months",(I166-TODAY())&gt;=-547,"05 Expired last 18 months",TRUE,"06 Expired over 18 months")</f>
        <v>03 Expires in 6 months</v>
      </c>
      <c r="L166" s="65">
        <v>440000</v>
      </c>
      <c r="M166" s="131">
        <f t="shared" si="24"/>
        <v>440000</v>
      </c>
      <c r="N166" s="77" t="str">
        <f t="shared" si="25"/>
        <v>No</v>
      </c>
      <c r="O166" s="101">
        <v>12</v>
      </c>
      <c r="P166" s="101">
        <v>0</v>
      </c>
      <c r="Q166" s="101" t="s">
        <v>123</v>
      </c>
      <c r="R166" s="89">
        <f t="shared" si="20"/>
        <v>12</v>
      </c>
    </row>
    <row r="167" spans="1:18" x14ac:dyDescent="0.5">
      <c r="A167" s="24">
        <v>1483</v>
      </c>
      <c r="B167" s="24" t="s">
        <v>5388</v>
      </c>
      <c r="C167" s="24" t="s">
        <v>5389</v>
      </c>
      <c r="D167" s="24" t="s">
        <v>5390</v>
      </c>
      <c r="E167" s="24" t="s">
        <v>107</v>
      </c>
      <c r="F167" s="24" t="s">
        <v>1397</v>
      </c>
      <c r="G167" s="25">
        <v>44531</v>
      </c>
      <c r="H167" s="25">
        <v>45627</v>
      </c>
      <c r="I167" s="81">
        <f t="shared" si="19"/>
        <v>46357</v>
      </c>
      <c r="J167" s="77" t="str">
        <f t="shared" ca="1" si="23"/>
        <v>Live</v>
      </c>
      <c r="K167" s="77" t="str" cm="1">
        <f t="array" aca="1" ref="K167" ca="1">_xlfn.IFS((I167-TODAY())&gt;=547,"06 Expires over 18 months",(I167-TODAY())&gt;=365,"05 Expires in 18 months",(I167-TODAY())&gt;=183,"04 Expires in 12 months",(I167-TODAY())&gt;=92,"03 Expires in 6 months",(I167-TODAY())&gt;=31,"02 Expires in 3 months",(I167-TODAY())&gt;=0,"01 Expires in 30 days",(I167-TODAY())&gt;=-31,"01 Expired last 30 days",(I167-TODAY())&gt;=-92,"02 Expired last 3 months",(I167-TODAY())&gt;=-183,"03 Expired last 6 months",(I167-TODAY())&gt;=-365,"04 Expired last 12 months",(I167-TODAY())&gt;=-547,"05 Expired last 18 months",TRUE,"06 Expired over 18 months")</f>
        <v>03 Expires in 6 months</v>
      </c>
      <c r="L167" s="65">
        <v>2000000</v>
      </c>
      <c r="M167" s="130">
        <f t="shared" si="24"/>
        <v>10000000</v>
      </c>
      <c r="N167" s="77" t="str">
        <f t="shared" si="25"/>
        <v>Yes</v>
      </c>
      <c r="O167" s="32">
        <v>36</v>
      </c>
      <c r="P167" s="24">
        <v>24</v>
      </c>
      <c r="Q167" s="24" t="s">
        <v>1333</v>
      </c>
      <c r="R167" s="89">
        <f t="shared" si="20"/>
        <v>60</v>
      </c>
    </row>
    <row r="168" spans="1:18" x14ac:dyDescent="0.5">
      <c r="A168" s="24" t="s">
        <v>14131</v>
      </c>
      <c r="B168" s="24" t="s">
        <v>5388</v>
      </c>
      <c r="C168" s="24" t="s">
        <v>5389</v>
      </c>
      <c r="D168" s="24" t="s">
        <v>5390</v>
      </c>
      <c r="E168" s="24" t="s">
        <v>107</v>
      </c>
      <c r="F168" s="27" t="s">
        <v>1397</v>
      </c>
      <c r="G168" s="25">
        <v>44531</v>
      </c>
      <c r="H168" s="25">
        <v>45627</v>
      </c>
      <c r="I168" s="81">
        <f t="shared" si="19"/>
        <v>46357</v>
      </c>
      <c r="J168" s="77" t="str">
        <f t="shared" ca="1" si="23"/>
        <v>Live</v>
      </c>
      <c r="K168" s="77" t="str" cm="1">
        <f t="array" aca="1" ref="K168" ca="1">_xlfn.IFS((I168-TODAY())&gt;=547,"06 Expires over 18 months",(I168-TODAY())&gt;=365,"05 Expires in 18 months",(I168-TODAY())&gt;=183,"04 Expires in 12 months",(I168-TODAY())&gt;=92,"03 Expires in 6 months",(I168-TODAY())&gt;=31,"02 Expires in 3 months",(I168-TODAY())&gt;=0,"01 Expires in 30 days",(I168-TODAY())&gt;=-31,"01 Expired last 30 days",(I168-TODAY())&gt;=-92,"02 Expired last 3 months",(I168-TODAY())&gt;=-183,"03 Expired last 6 months",(I168-TODAY())&gt;=-365,"04 Expired last 12 months",(I168-TODAY())&gt;=-547,"05 Expired last 18 months",TRUE,"06 Expired over 18 months")</f>
        <v>03 Expires in 6 months</v>
      </c>
      <c r="L168" s="65">
        <v>2000000</v>
      </c>
      <c r="M168" s="130">
        <f t="shared" si="24"/>
        <v>10000000</v>
      </c>
      <c r="N168" s="77" t="str">
        <f t="shared" si="25"/>
        <v>Yes</v>
      </c>
      <c r="O168" s="32">
        <v>36</v>
      </c>
      <c r="P168" s="24">
        <v>24</v>
      </c>
      <c r="Q168" s="24" t="s">
        <v>1333</v>
      </c>
      <c r="R168" s="89">
        <f t="shared" si="20"/>
        <v>60</v>
      </c>
    </row>
    <row r="169" spans="1:18" x14ac:dyDescent="0.5">
      <c r="A169" s="24">
        <v>445</v>
      </c>
      <c r="B169" s="24" t="s">
        <v>1699</v>
      </c>
      <c r="C169" s="24" t="s">
        <v>1700</v>
      </c>
      <c r="D169" s="24" t="s">
        <v>1699</v>
      </c>
      <c r="E169" s="24" t="s">
        <v>52</v>
      </c>
      <c r="F169" s="24" t="s">
        <v>1281</v>
      </c>
      <c r="G169" s="25">
        <v>43623</v>
      </c>
      <c r="H169" s="25">
        <v>45992</v>
      </c>
      <c r="I169" s="81">
        <f t="shared" si="19"/>
        <v>46357</v>
      </c>
      <c r="J169" s="77" t="str">
        <f t="shared" ca="1" si="23"/>
        <v>Live</v>
      </c>
      <c r="K169" s="77" t="str" cm="1">
        <f t="array" aca="1" ref="K169" ca="1">_xlfn.IFS((I169-TODAY())&gt;=547,"06 Expires over 18 months",(I169-TODAY())&gt;=365,"05 Expires in 18 months",(I169-TODAY())&gt;=183,"04 Expires in 12 months",(I169-TODAY())&gt;=92,"03 Expires in 6 months",(I169-TODAY())&gt;=31,"02 Expires in 3 months",(I169-TODAY())&gt;=0,"01 Expires in 30 days",(I169-TODAY())&gt;=-31,"01 Expired last 30 days",(I169-TODAY())&gt;=-92,"02 Expired last 3 months",(I169-TODAY())&gt;=-183,"03 Expired last 6 months",(I169-TODAY())&gt;=-365,"04 Expired last 12 months",(I169-TODAY())&gt;=-547,"05 Expired last 18 months",TRUE,"06 Expired over 18 months")</f>
        <v>03 Expires in 6 months</v>
      </c>
      <c r="L169" s="65">
        <v>33024</v>
      </c>
      <c r="M169" s="130">
        <f t="shared" si="24"/>
        <v>244928</v>
      </c>
      <c r="N169" s="77" t="str">
        <f t="shared" si="25"/>
        <v>Yes</v>
      </c>
      <c r="O169" s="32">
        <v>24</v>
      </c>
      <c r="P169" s="24">
        <v>12</v>
      </c>
      <c r="Q169" s="24"/>
      <c r="R169" s="89">
        <f t="shared" si="20"/>
        <v>89</v>
      </c>
    </row>
    <row r="170" spans="1:18" x14ac:dyDescent="0.5">
      <c r="A170" s="24">
        <v>2827</v>
      </c>
      <c r="B170" s="24" t="s">
        <v>10418</v>
      </c>
      <c r="C170" s="24" t="s">
        <v>10419</v>
      </c>
      <c r="D170" s="24" t="s">
        <v>10420</v>
      </c>
      <c r="E170" s="24" t="s">
        <v>190</v>
      </c>
      <c r="F170" s="24" t="s">
        <v>10421</v>
      </c>
      <c r="G170" s="25">
        <v>45627</v>
      </c>
      <c r="H170" s="25">
        <v>45992</v>
      </c>
      <c r="I170" s="81">
        <f t="shared" si="19"/>
        <v>46357</v>
      </c>
      <c r="J170" s="77" t="str">
        <f t="shared" ca="1" si="23"/>
        <v>Live</v>
      </c>
      <c r="K170" s="77" t="str" cm="1">
        <f t="array" aca="1" ref="K170" ca="1">_xlfn.IFS((I170-TODAY())&gt;=547,"06 Expires over 18 months",(I170-TODAY())&gt;=365,"05 Expires in 18 months",(I170-TODAY())&gt;=183,"04 Expires in 12 months",(I170-TODAY())&gt;=92,"03 Expires in 6 months",(I170-TODAY())&gt;=31,"02 Expires in 3 months",(I170-TODAY())&gt;=0,"01 Expires in 30 days",(I170-TODAY())&gt;=-31,"01 Expired last 30 days",(I170-TODAY())&gt;=-92,"02 Expired last 3 months",(I170-TODAY())&gt;=-183,"03 Expired last 6 months",(I170-TODAY())&gt;=-365,"04 Expired last 12 months",(I170-TODAY())&gt;=-547,"05 Expired last 18 months",TRUE,"06 Expired over 18 months")</f>
        <v>03 Expires in 6 months</v>
      </c>
      <c r="L170" s="65">
        <v>11600</v>
      </c>
      <c r="M170" s="130">
        <f t="shared" si="24"/>
        <v>23200</v>
      </c>
      <c r="N170" s="77" t="str">
        <f t="shared" si="25"/>
        <v>Yes</v>
      </c>
      <c r="O170" s="32">
        <v>12</v>
      </c>
      <c r="P170" s="24">
        <v>12</v>
      </c>
      <c r="Q170" s="24" t="s">
        <v>70</v>
      </c>
      <c r="R170" s="89">
        <f t="shared" si="20"/>
        <v>24</v>
      </c>
    </row>
    <row r="171" spans="1:18" x14ac:dyDescent="0.5">
      <c r="A171" s="24">
        <v>2402</v>
      </c>
      <c r="B171" s="24" t="s">
        <v>8557</v>
      </c>
      <c r="C171" s="24" t="s">
        <v>8558</v>
      </c>
      <c r="D171" s="24" t="s">
        <v>8559</v>
      </c>
      <c r="E171" s="24" t="s">
        <v>2962</v>
      </c>
      <c r="F171" s="24" t="s">
        <v>3283</v>
      </c>
      <c r="G171" s="25">
        <v>45308</v>
      </c>
      <c r="H171" s="25">
        <v>46357</v>
      </c>
      <c r="I171" s="81">
        <f t="shared" si="19"/>
        <v>46357</v>
      </c>
      <c r="J171" s="77" t="str">
        <f t="shared" ca="1" si="23"/>
        <v>Live</v>
      </c>
      <c r="K171" s="77" t="str" cm="1">
        <f t="array" aca="1" ref="K171" ca="1">_xlfn.IFS((I171-TODAY())&gt;=547,"06 Expires over 18 months",(I171-TODAY())&gt;=365,"05 Expires in 18 months",(I171-TODAY())&gt;=183,"04 Expires in 12 months",(I171-TODAY())&gt;=92,"03 Expires in 6 months",(I171-TODAY())&gt;=31,"02 Expires in 3 months",(I171-TODAY())&gt;=0,"01 Expires in 30 days",(I171-TODAY())&gt;=-31,"01 Expired last 30 days",(I171-TODAY())&gt;=-92,"02 Expired last 3 months",(I171-TODAY())&gt;=-183,"03 Expired last 6 months",(I171-TODAY())&gt;=-365,"04 Expired last 12 months",(I171-TODAY())&gt;=-547,"05 Expired last 18 months",TRUE,"06 Expired over 18 months")</f>
        <v>03 Expires in 6 months</v>
      </c>
      <c r="L171" s="65">
        <v>70000</v>
      </c>
      <c r="M171" s="130">
        <f t="shared" si="24"/>
        <v>198333.33333333334</v>
      </c>
      <c r="N171" s="77" t="str">
        <f t="shared" si="25"/>
        <v>No</v>
      </c>
      <c r="O171" s="32">
        <v>23</v>
      </c>
      <c r="P171" s="24">
        <v>0</v>
      </c>
      <c r="Q171" s="24" t="s">
        <v>1333</v>
      </c>
      <c r="R171" s="89">
        <f t="shared" si="20"/>
        <v>34</v>
      </c>
    </row>
    <row r="172" spans="1:18" x14ac:dyDescent="0.5">
      <c r="A172" s="24">
        <v>2890</v>
      </c>
      <c r="B172" s="24" t="s">
        <v>10709</v>
      </c>
      <c r="C172" s="24" t="s">
        <v>10710</v>
      </c>
      <c r="D172" s="24" t="s">
        <v>10711</v>
      </c>
      <c r="E172" s="24" t="s">
        <v>107</v>
      </c>
      <c r="F172" s="24" t="s">
        <v>3283</v>
      </c>
      <c r="G172" s="25">
        <v>45627</v>
      </c>
      <c r="H172" s="25">
        <v>46357</v>
      </c>
      <c r="I172" s="81">
        <f t="shared" si="19"/>
        <v>46357</v>
      </c>
      <c r="J172" s="77" t="str">
        <f t="shared" ca="1" si="23"/>
        <v>Live</v>
      </c>
      <c r="K172" s="77" t="str" cm="1">
        <f t="array" aca="1" ref="K172" ca="1">_xlfn.IFS((I172-TODAY())&gt;=547,"06 Expires over 18 months",(I172-TODAY())&gt;=365,"05 Expires in 18 months",(I172-TODAY())&gt;=183,"04 Expires in 12 months",(I172-TODAY())&gt;=92,"03 Expires in 6 months",(I172-TODAY())&gt;=31,"02 Expires in 3 months",(I172-TODAY())&gt;=0,"01 Expires in 30 days",(I172-TODAY())&gt;=-31,"01 Expired last 30 days",(I172-TODAY())&gt;=-92,"02 Expired last 3 months",(I172-TODAY())&gt;=-183,"03 Expired last 6 months",(I172-TODAY())&gt;=-365,"04 Expired last 12 months",(I172-TODAY())&gt;=-547,"05 Expired last 18 months",TRUE,"06 Expired over 18 months")</f>
        <v>03 Expires in 6 months</v>
      </c>
      <c r="L172" s="65">
        <v>24999</v>
      </c>
      <c r="M172" s="130">
        <f t="shared" si="24"/>
        <v>49998</v>
      </c>
      <c r="N172" s="77" t="str">
        <f t="shared" si="25"/>
        <v>No</v>
      </c>
      <c r="O172" s="32">
        <v>24</v>
      </c>
      <c r="P172" s="24">
        <v>0</v>
      </c>
      <c r="Q172" s="24" t="s">
        <v>70</v>
      </c>
      <c r="R172" s="89">
        <f t="shared" si="20"/>
        <v>24</v>
      </c>
    </row>
    <row r="173" spans="1:18" x14ac:dyDescent="0.5">
      <c r="A173" s="24">
        <v>2851</v>
      </c>
      <c r="B173" s="24" t="s">
        <v>10539</v>
      </c>
      <c r="C173" s="24" t="s">
        <v>10540</v>
      </c>
      <c r="D173" s="24" t="s">
        <v>10541</v>
      </c>
      <c r="E173" s="24" t="s">
        <v>107</v>
      </c>
      <c r="F173" s="24" t="s">
        <v>4328</v>
      </c>
      <c r="G173" s="25">
        <v>45631</v>
      </c>
      <c r="H173" s="25">
        <v>46359</v>
      </c>
      <c r="I173" s="81">
        <f t="shared" si="19"/>
        <v>46359</v>
      </c>
      <c r="J173" s="77" t="str">
        <f t="shared" ca="1" si="23"/>
        <v>Live</v>
      </c>
      <c r="K173" s="77" t="str" cm="1">
        <f t="array" aca="1" ref="K173" ca="1">_xlfn.IFS((I173-TODAY())&gt;=547,"06 Expires over 18 months",(I173-TODAY())&gt;=365,"05 Expires in 18 months",(I173-TODAY())&gt;=183,"04 Expires in 12 months",(I173-TODAY())&gt;=92,"03 Expires in 6 months",(I173-TODAY())&gt;=31,"02 Expires in 3 months",(I173-TODAY())&gt;=0,"01 Expires in 30 days",(I173-TODAY())&gt;=-31,"01 Expired last 30 days",(I173-TODAY())&gt;=-92,"02 Expired last 3 months",(I173-TODAY())&gt;=-183,"03 Expired last 6 months",(I173-TODAY())&gt;=-365,"04 Expired last 12 months",(I173-TODAY())&gt;=-547,"05 Expired last 18 months",TRUE,"06 Expired over 18 months")</f>
        <v>03 Expires in 6 months</v>
      </c>
      <c r="L173" s="65">
        <v>4398</v>
      </c>
      <c r="M173" s="130">
        <f t="shared" si="24"/>
        <v>8429.5</v>
      </c>
      <c r="N173" s="77" t="str">
        <f t="shared" si="25"/>
        <v>No</v>
      </c>
      <c r="O173" s="32">
        <v>24</v>
      </c>
      <c r="P173" s="24">
        <v>0</v>
      </c>
      <c r="Q173" s="24" t="s">
        <v>123</v>
      </c>
      <c r="R173" s="89">
        <f t="shared" si="20"/>
        <v>23</v>
      </c>
    </row>
    <row r="174" spans="1:18" x14ac:dyDescent="0.5">
      <c r="A174" s="24">
        <v>2852</v>
      </c>
      <c r="B174" s="24" t="s">
        <v>10547</v>
      </c>
      <c r="C174" s="24" t="s">
        <v>5924</v>
      </c>
      <c r="D174" s="24" t="s">
        <v>16822</v>
      </c>
      <c r="E174" s="24" t="s">
        <v>190</v>
      </c>
      <c r="F174" s="24" t="s">
        <v>2234</v>
      </c>
      <c r="G174" s="25">
        <v>45637</v>
      </c>
      <c r="H174" s="25">
        <v>46001</v>
      </c>
      <c r="I174" s="81">
        <f t="shared" si="19"/>
        <v>46366</v>
      </c>
      <c r="J174" s="77" t="str">
        <f t="shared" ca="1" si="23"/>
        <v>Live</v>
      </c>
      <c r="K174" s="77" t="str" cm="1">
        <f t="array" aca="1" ref="K174" ca="1">_xlfn.IFS((I174-TODAY())&gt;=547,"06 Expires over 18 months",(I174-TODAY())&gt;=365,"05 Expires in 18 months",(I174-TODAY())&gt;=183,"04 Expires in 12 months",(I174-TODAY())&gt;=92,"03 Expires in 6 months",(I174-TODAY())&gt;=31,"02 Expires in 3 months",(I174-TODAY())&gt;=0,"01 Expires in 30 days",(I174-TODAY())&gt;=-31,"01 Expired last 30 days",(I174-TODAY())&gt;=-92,"02 Expired last 3 months",(I174-TODAY())&gt;=-183,"03 Expired last 6 months",(I174-TODAY())&gt;=-365,"04 Expired last 12 months",(I174-TODAY())&gt;=-547,"05 Expired last 18 months",TRUE,"06 Expired over 18 months")</f>
        <v>03 Expires in 6 months</v>
      </c>
      <c r="L174" s="65">
        <v>5000</v>
      </c>
      <c r="M174" s="130">
        <f t="shared" si="24"/>
        <v>9583.3333333333339</v>
      </c>
      <c r="N174" s="77" t="str">
        <f t="shared" si="25"/>
        <v>Yes</v>
      </c>
      <c r="O174" s="32">
        <v>12</v>
      </c>
      <c r="P174" s="24">
        <v>12</v>
      </c>
      <c r="Q174" s="24" t="s">
        <v>70</v>
      </c>
      <c r="R174" s="89">
        <f t="shared" si="20"/>
        <v>23</v>
      </c>
    </row>
    <row r="175" spans="1:18" x14ac:dyDescent="0.5">
      <c r="A175" s="24">
        <v>2854</v>
      </c>
      <c r="B175" s="24" t="s">
        <v>10554</v>
      </c>
      <c r="C175" s="24" t="s">
        <v>5924</v>
      </c>
      <c r="D175" s="24" t="s">
        <v>16822</v>
      </c>
      <c r="E175" s="24" t="s">
        <v>190</v>
      </c>
      <c r="F175" s="24" t="s">
        <v>2234</v>
      </c>
      <c r="G175" s="25">
        <v>45637</v>
      </c>
      <c r="H175" s="25">
        <v>46001</v>
      </c>
      <c r="I175" s="81">
        <f t="shared" si="19"/>
        <v>46366</v>
      </c>
      <c r="J175" s="77" t="str">
        <f t="shared" ca="1" si="23"/>
        <v>Live</v>
      </c>
      <c r="K175" s="77" t="str" cm="1">
        <f t="array" aca="1" ref="K175" ca="1">_xlfn.IFS((I175-TODAY())&gt;=547,"06 Expires over 18 months",(I175-TODAY())&gt;=365,"05 Expires in 18 months",(I175-TODAY())&gt;=183,"04 Expires in 12 months",(I175-TODAY())&gt;=92,"03 Expires in 6 months",(I175-TODAY())&gt;=31,"02 Expires in 3 months",(I175-TODAY())&gt;=0,"01 Expires in 30 days",(I175-TODAY())&gt;=-31,"01 Expired last 30 days",(I175-TODAY())&gt;=-92,"02 Expired last 3 months",(I175-TODAY())&gt;=-183,"03 Expired last 6 months",(I175-TODAY())&gt;=-365,"04 Expired last 12 months",(I175-TODAY())&gt;=-547,"05 Expired last 18 months",TRUE,"06 Expired over 18 months")</f>
        <v>03 Expires in 6 months</v>
      </c>
      <c r="L175" s="65">
        <v>5000</v>
      </c>
      <c r="M175" s="130">
        <f t="shared" si="24"/>
        <v>9583.3333333333339</v>
      </c>
      <c r="N175" s="77" t="str">
        <f t="shared" si="25"/>
        <v>Yes</v>
      </c>
      <c r="O175" s="32">
        <v>12</v>
      </c>
      <c r="P175" s="24">
        <v>12</v>
      </c>
      <c r="Q175" s="24" t="s">
        <v>70</v>
      </c>
      <c r="R175" s="89">
        <f t="shared" si="20"/>
        <v>23</v>
      </c>
    </row>
    <row r="176" spans="1:18" x14ac:dyDescent="0.5">
      <c r="A176" s="24">
        <v>2855</v>
      </c>
      <c r="B176" s="24" t="s">
        <v>10558</v>
      </c>
      <c r="C176" s="24" t="s">
        <v>5924</v>
      </c>
      <c r="D176" s="24" t="s">
        <v>16822</v>
      </c>
      <c r="E176" s="24" t="s">
        <v>190</v>
      </c>
      <c r="F176" s="24" t="s">
        <v>2234</v>
      </c>
      <c r="G176" s="25">
        <v>45637</v>
      </c>
      <c r="H176" s="25">
        <v>46001</v>
      </c>
      <c r="I176" s="81">
        <f t="shared" si="19"/>
        <v>46366</v>
      </c>
      <c r="J176" s="77" t="str">
        <f t="shared" ca="1" si="23"/>
        <v>Live</v>
      </c>
      <c r="K176" s="77" t="str" cm="1">
        <f t="array" aca="1" ref="K176" ca="1">_xlfn.IFS((I176-TODAY())&gt;=547,"06 Expires over 18 months",(I176-TODAY())&gt;=365,"05 Expires in 18 months",(I176-TODAY())&gt;=183,"04 Expires in 12 months",(I176-TODAY())&gt;=92,"03 Expires in 6 months",(I176-TODAY())&gt;=31,"02 Expires in 3 months",(I176-TODAY())&gt;=0,"01 Expires in 30 days",(I176-TODAY())&gt;=-31,"01 Expired last 30 days",(I176-TODAY())&gt;=-92,"02 Expired last 3 months",(I176-TODAY())&gt;=-183,"03 Expired last 6 months",(I176-TODAY())&gt;=-365,"04 Expired last 12 months",(I176-TODAY())&gt;=-547,"05 Expired last 18 months",TRUE,"06 Expired over 18 months")</f>
        <v>03 Expires in 6 months</v>
      </c>
      <c r="L176" s="65">
        <v>5000</v>
      </c>
      <c r="M176" s="130">
        <f t="shared" si="24"/>
        <v>9583.3333333333339</v>
      </c>
      <c r="N176" s="77" t="str">
        <f t="shared" si="25"/>
        <v>Yes</v>
      </c>
      <c r="O176" s="32">
        <v>12</v>
      </c>
      <c r="P176" s="24">
        <v>12</v>
      </c>
      <c r="Q176" s="24" t="s">
        <v>70</v>
      </c>
      <c r="R176" s="89">
        <f t="shared" si="20"/>
        <v>23</v>
      </c>
    </row>
    <row r="177" spans="1:18" x14ac:dyDescent="0.5">
      <c r="A177" s="24">
        <v>2857</v>
      </c>
      <c r="B177" s="24" t="s">
        <v>10567</v>
      </c>
      <c r="C177" s="24" t="s">
        <v>5924</v>
      </c>
      <c r="D177" s="24" t="s">
        <v>16822</v>
      </c>
      <c r="E177" s="24" t="s">
        <v>190</v>
      </c>
      <c r="F177" s="24" t="s">
        <v>2234</v>
      </c>
      <c r="G177" s="25">
        <v>45637</v>
      </c>
      <c r="H177" s="25">
        <v>46001</v>
      </c>
      <c r="I177" s="81">
        <f t="shared" si="19"/>
        <v>46366</v>
      </c>
      <c r="J177" s="77" t="str">
        <f t="shared" ca="1" si="23"/>
        <v>Live</v>
      </c>
      <c r="K177" s="77" t="str" cm="1">
        <f t="array" aca="1" ref="K177" ca="1">_xlfn.IFS((I177-TODAY())&gt;=547,"06 Expires over 18 months",(I177-TODAY())&gt;=365,"05 Expires in 18 months",(I177-TODAY())&gt;=183,"04 Expires in 12 months",(I177-TODAY())&gt;=92,"03 Expires in 6 months",(I177-TODAY())&gt;=31,"02 Expires in 3 months",(I177-TODAY())&gt;=0,"01 Expires in 30 days",(I177-TODAY())&gt;=-31,"01 Expired last 30 days",(I177-TODAY())&gt;=-92,"02 Expired last 3 months",(I177-TODAY())&gt;=-183,"03 Expired last 6 months",(I177-TODAY())&gt;=-365,"04 Expired last 12 months",(I177-TODAY())&gt;=-547,"05 Expired last 18 months",TRUE,"06 Expired over 18 months")</f>
        <v>03 Expires in 6 months</v>
      </c>
      <c r="L177" s="65">
        <v>5000</v>
      </c>
      <c r="M177" s="130">
        <f t="shared" si="24"/>
        <v>9583.3333333333339</v>
      </c>
      <c r="N177" s="77" t="str">
        <f t="shared" si="25"/>
        <v>Yes</v>
      </c>
      <c r="O177" s="32">
        <v>12</v>
      </c>
      <c r="P177" s="24">
        <v>12</v>
      </c>
      <c r="Q177" s="24" t="s">
        <v>70</v>
      </c>
      <c r="R177" s="89">
        <f t="shared" si="20"/>
        <v>23</v>
      </c>
    </row>
    <row r="178" spans="1:18" x14ac:dyDescent="0.5">
      <c r="A178" s="24">
        <v>2858</v>
      </c>
      <c r="B178" s="24" t="s">
        <v>10570</v>
      </c>
      <c r="C178" s="24" t="s">
        <v>10571</v>
      </c>
      <c r="D178" s="24" t="s">
        <v>10572</v>
      </c>
      <c r="E178" s="24" t="s">
        <v>190</v>
      </c>
      <c r="F178" s="24" t="s">
        <v>3270</v>
      </c>
      <c r="G178" s="25">
        <v>45639</v>
      </c>
      <c r="H178" s="25">
        <v>46004</v>
      </c>
      <c r="I178" s="81">
        <f t="shared" si="19"/>
        <v>46369</v>
      </c>
      <c r="J178" s="77" t="str">
        <f t="shared" ca="1" si="23"/>
        <v>Live</v>
      </c>
      <c r="K178" s="77" t="str" cm="1">
        <f t="array" aca="1" ref="K178" ca="1">_xlfn.IFS((I178-TODAY())&gt;=547,"06 Expires over 18 months",(I178-TODAY())&gt;=365,"05 Expires in 18 months",(I178-TODAY())&gt;=183,"04 Expires in 12 months",(I178-TODAY())&gt;=92,"03 Expires in 6 months",(I178-TODAY())&gt;=31,"02 Expires in 3 months",(I178-TODAY())&gt;=0,"01 Expires in 30 days",(I178-TODAY())&gt;=-31,"01 Expired last 30 days",(I178-TODAY())&gt;=-92,"02 Expired last 3 months",(I178-TODAY())&gt;=-183,"03 Expired last 6 months",(I178-TODAY())&gt;=-365,"04 Expired last 12 months",(I178-TODAY())&gt;=-547,"05 Expired last 18 months",TRUE,"06 Expired over 18 months")</f>
        <v>03 Expires in 6 months</v>
      </c>
      <c r="L178" s="65">
        <v>15000</v>
      </c>
      <c r="M178" s="130">
        <f t="shared" si="24"/>
        <v>30000</v>
      </c>
      <c r="N178" s="77" t="str">
        <f t="shared" si="25"/>
        <v>Yes</v>
      </c>
      <c r="O178" s="32">
        <v>12</v>
      </c>
      <c r="P178" s="24">
        <v>12</v>
      </c>
      <c r="Q178" s="24" t="s">
        <v>70</v>
      </c>
      <c r="R178" s="89">
        <f t="shared" si="20"/>
        <v>24</v>
      </c>
    </row>
    <row r="179" spans="1:18" x14ac:dyDescent="0.5">
      <c r="A179" s="24" t="s">
        <v>14773</v>
      </c>
      <c r="B179" s="27" t="s">
        <v>14774</v>
      </c>
      <c r="C179" s="27" t="s">
        <v>14775</v>
      </c>
      <c r="D179" s="27" t="s">
        <v>3449</v>
      </c>
      <c r="E179" s="24" t="s">
        <v>52</v>
      </c>
      <c r="F179" s="27" t="s">
        <v>1281</v>
      </c>
      <c r="G179" s="25">
        <v>45275</v>
      </c>
      <c r="H179" s="25">
        <v>46370</v>
      </c>
      <c r="I179" s="81">
        <f t="shared" si="19"/>
        <v>46370</v>
      </c>
      <c r="J179" s="77" t="str">
        <f t="shared" ca="1" si="23"/>
        <v>Live</v>
      </c>
      <c r="K179" s="77" t="str" cm="1">
        <f t="array" aca="1" ref="K179" ca="1">_xlfn.IFS((I179-TODAY())&gt;=547,"06 Expires over 18 months",(I179-TODAY())&gt;=365,"05 Expires in 18 months",(I179-TODAY())&gt;=183,"04 Expires in 12 months",(I179-TODAY())&gt;=92,"03 Expires in 6 months",(I179-TODAY())&gt;=31,"02 Expires in 3 months",(I179-TODAY())&gt;=0,"01 Expires in 30 days",(I179-TODAY())&gt;=-31,"01 Expired last 30 days",(I179-TODAY())&gt;=-92,"02 Expired last 3 months",(I179-TODAY())&gt;=-183,"03 Expired last 6 months",(I179-TODAY())&gt;=-365,"04 Expired last 12 months",(I179-TODAY())&gt;=-547,"05 Expired last 18 months",TRUE,"06 Expired over 18 months")</f>
        <v>03 Expires in 6 months</v>
      </c>
      <c r="L179" s="104"/>
      <c r="M179" s="130">
        <v>0</v>
      </c>
      <c r="N179" s="77" t="str">
        <f>IF(N(P179)&gt;0,"Yes","No")</f>
        <v>No</v>
      </c>
      <c r="O179" s="32"/>
      <c r="P179" s="24"/>
      <c r="Q179" s="24"/>
      <c r="R179" s="89">
        <f t="shared" si="20"/>
        <v>35</v>
      </c>
    </row>
    <row r="180" spans="1:18" x14ac:dyDescent="0.5">
      <c r="A180" s="24">
        <v>2844</v>
      </c>
      <c r="B180" s="24" t="s">
        <v>7978</v>
      </c>
      <c r="C180" s="24" t="s">
        <v>8311</v>
      </c>
      <c r="D180" s="24" t="s">
        <v>7977</v>
      </c>
      <c r="E180" s="24" t="s">
        <v>107</v>
      </c>
      <c r="F180" s="24" t="s">
        <v>3283</v>
      </c>
      <c r="G180" s="25">
        <v>45642</v>
      </c>
      <c r="H180" s="25">
        <v>46371</v>
      </c>
      <c r="I180" s="81">
        <f t="shared" si="19"/>
        <v>46371</v>
      </c>
      <c r="J180" s="77" t="str">
        <f t="shared" ca="1" si="23"/>
        <v>Live</v>
      </c>
      <c r="K180" s="77" t="str" cm="1">
        <f t="array" aca="1" ref="K180" ca="1">_xlfn.IFS((I180-TODAY())&gt;=547,"06 Expires over 18 months",(I180-TODAY())&gt;=365,"05 Expires in 18 months",(I180-TODAY())&gt;=183,"04 Expires in 12 months",(I180-TODAY())&gt;=92,"03 Expires in 6 months",(I180-TODAY())&gt;=31,"02 Expires in 3 months",(I180-TODAY())&gt;=0,"01 Expires in 30 days",(I180-TODAY())&gt;=-31,"01 Expired last 30 days",(I180-TODAY())&gt;=-92,"02 Expired last 3 months",(I180-TODAY())&gt;=-183,"03 Expired last 6 months",(I180-TODAY())&gt;=-365,"04 Expired last 12 months",(I180-TODAY())&gt;=-547,"05 Expired last 18 months",TRUE,"06 Expired over 18 months")</f>
        <v>03 Expires in 6 months</v>
      </c>
      <c r="L180" s="65">
        <v>24999</v>
      </c>
      <c r="M180" s="130">
        <f t="shared" ref="M180:M198" si="26">MAX(L180,L180*N(R180)/12)</f>
        <v>47914.75</v>
      </c>
      <c r="N180" s="77" t="str">
        <f t="shared" ref="N180:N198" si="27">IF(P180&gt;0,"Yes","No")</f>
        <v>No</v>
      </c>
      <c r="O180" s="32">
        <v>24</v>
      </c>
      <c r="P180" s="24">
        <v>0</v>
      </c>
      <c r="Q180" s="24" t="s">
        <v>123</v>
      </c>
      <c r="R180" s="89">
        <f t="shared" si="20"/>
        <v>23</v>
      </c>
    </row>
    <row r="181" spans="1:18" x14ac:dyDescent="0.5">
      <c r="A181" s="24">
        <v>3644</v>
      </c>
      <c r="B181" s="111" t="s">
        <v>13849</v>
      </c>
      <c r="C181" s="27" t="s">
        <v>13850</v>
      </c>
      <c r="D181" s="111" t="s">
        <v>13851</v>
      </c>
      <c r="E181" s="111" t="s">
        <v>321</v>
      </c>
      <c r="F181" s="111" t="s">
        <v>11664</v>
      </c>
      <c r="G181" s="121">
        <v>46097</v>
      </c>
      <c r="H181" s="121">
        <v>46281</v>
      </c>
      <c r="I181" s="81">
        <f t="shared" si="19"/>
        <v>46372</v>
      </c>
      <c r="J181" s="81" t="str">
        <f t="shared" ca="1" si="23"/>
        <v>Live</v>
      </c>
      <c r="K181" s="81" t="str" cm="1">
        <f t="array" aca="1" ref="K181" ca="1">_xlfn.IFS((I181-TODAY())&gt;=547,"06 Expires over 18 months",(I181-TODAY())&gt;=365,"05 Expires in 18 months",(I181-TODAY())&gt;=183,"04 Expires in 12 months",(I181-TODAY())&gt;=92,"03 Expires in 6 months",(I181-TODAY())&gt;=31,"02 Expires in 3 months",(I181-TODAY())&gt;=0,"01 Expires in 30 days",(I181-TODAY())&gt;=-31,"01 Expired last 30 days",(I181-TODAY())&gt;=-92,"02 Expired last 3 months",(I181-TODAY())&gt;=-183,"03 Expired last 6 months",(I181-TODAY())&gt;=-365,"04 Expired last 12 months",(I181-TODAY())&gt;=-547,"05 Expired last 18 months",TRUE,"06 Expired over 18 months")</f>
        <v>03 Expires in 6 months</v>
      </c>
      <c r="L181" s="65">
        <v>83970</v>
      </c>
      <c r="M181" s="130">
        <f t="shared" si="26"/>
        <v>83970</v>
      </c>
      <c r="N181" s="77" t="str">
        <f t="shared" si="27"/>
        <v>Yes</v>
      </c>
      <c r="O181" s="32">
        <v>6</v>
      </c>
      <c r="P181" s="24">
        <v>3</v>
      </c>
      <c r="Q181" s="24" t="s">
        <v>70</v>
      </c>
      <c r="R181" s="89">
        <f t="shared" si="20"/>
        <v>9</v>
      </c>
    </row>
    <row r="182" spans="1:18" x14ac:dyDescent="0.5">
      <c r="A182" s="24">
        <v>3529</v>
      </c>
      <c r="B182" s="24" t="s">
        <v>13433</v>
      </c>
      <c r="C182" s="24" t="s">
        <v>13434</v>
      </c>
      <c r="D182" s="24" t="s">
        <v>13435</v>
      </c>
      <c r="E182" s="24" t="s">
        <v>321</v>
      </c>
      <c r="F182" s="27" t="s">
        <v>8802</v>
      </c>
      <c r="G182" s="25">
        <v>46008</v>
      </c>
      <c r="H182" s="25">
        <v>46373</v>
      </c>
      <c r="I182" s="81">
        <f t="shared" si="19"/>
        <v>46373</v>
      </c>
      <c r="J182" s="77" t="str">
        <f t="shared" ca="1" si="23"/>
        <v>Live</v>
      </c>
      <c r="K182" s="77" t="str" cm="1">
        <f t="array" aca="1" ref="K182" ca="1">_xlfn.IFS((I182-TODAY())&gt;=547,"06 Expires over 18 months",(I182-TODAY())&gt;=365,"05 Expires in 18 months",(I182-TODAY())&gt;=183,"04 Expires in 12 months",(I182-TODAY())&gt;=92,"03 Expires in 6 months",(I182-TODAY())&gt;=31,"02 Expires in 3 months",(I182-TODAY())&gt;=0,"01 Expires in 30 days",(I182-TODAY())&gt;=-31,"01 Expired last 30 days",(I182-TODAY())&gt;=-92,"02 Expired last 3 months",(I182-TODAY())&gt;=-183,"03 Expired last 6 months",(I182-TODAY())&gt;=-365,"04 Expired last 12 months",(I182-TODAY())&gt;=-547,"05 Expired last 18 months",TRUE,"06 Expired over 18 months")</f>
        <v>03 Expires in 6 months</v>
      </c>
      <c r="L182" s="68">
        <v>2500</v>
      </c>
      <c r="M182" s="131">
        <f t="shared" si="26"/>
        <v>2500</v>
      </c>
      <c r="N182" s="77" t="str">
        <f t="shared" si="27"/>
        <v>No</v>
      </c>
      <c r="O182" s="32">
        <v>12</v>
      </c>
      <c r="P182" s="24">
        <v>0</v>
      </c>
      <c r="Q182" s="24" t="s">
        <v>70</v>
      </c>
      <c r="R182" s="89">
        <f t="shared" si="20"/>
        <v>12</v>
      </c>
    </row>
    <row r="183" spans="1:18" x14ac:dyDescent="0.5">
      <c r="A183" s="24">
        <v>2869</v>
      </c>
      <c r="B183" s="24" t="s">
        <v>10609</v>
      </c>
      <c r="C183" s="24" t="s">
        <v>5924</v>
      </c>
      <c r="D183" s="24" t="s">
        <v>16822</v>
      </c>
      <c r="E183" s="24" t="s">
        <v>190</v>
      </c>
      <c r="F183" s="24" t="s">
        <v>2234</v>
      </c>
      <c r="G183" s="25">
        <v>45645</v>
      </c>
      <c r="H183" s="25">
        <v>46009</v>
      </c>
      <c r="I183" s="81">
        <f t="shared" si="19"/>
        <v>46374</v>
      </c>
      <c r="J183" s="77" t="str">
        <f t="shared" ca="1" si="23"/>
        <v>Live</v>
      </c>
      <c r="K183" s="77" t="str" cm="1">
        <f t="array" aca="1" ref="K183" ca="1">_xlfn.IFS((I183-TODAY())&gt;=547,"06 Expires over 18 months",(I183-TODAY())&gt;=365,"05 Expires in 18 months",(I183-TODAY())&gt;=183,"04 Expires in 12 months",(I183-TODAY())&gt;=92,"03 Expires in 6 months",(I183-TODAY())&gt;=31,"02 Expires in 3 months",(I183-TODAY())&gt;=0,"01 Expires in 30 days",(I183-TODAY())&gt;=-31,"01 Expired last 30 days",(I183-TODAY())&gt;=-92,"02 Expired last 3 months",(I183-TODAY())&gt;=-183,"03 Expired last 6 months",(I183-TODAY())&gt;=-365,"04 Expired last 12 months",(I183-TODAY())&gt;=-547,"05 Expired last 18 months",TRUE,"06 Expired over 18 months")</f>
        <v>03 Expires in 6 months</v>
      </c>
      <c r="L183" s="65">
        <v>5000</v>
      </c>
      <c r="M183" s="130">
        <f t="shared" si="26"/>
        <v>9583.3333333333339</v>
      </c>
      <c r="N183" s="77" t="str">
        <f t="shared" si="27"/>
        <v>Yes</v>
      </c>
      <c r="O183" s="32">
        <v>12</v>
      </c>
      <c r="P183" s="24">
        <v>12</v>
      </c>
      <c r="Q183" s="24" t="s">
        <v>70</v>
      </c>
      <c r="R183" s="89">
        <f t="shared" si="20"/>
        <v>23</v>
      </c>
    </row>
    <row r="184" spans="1:18" x14ac:dyDescent="0.5">
      <c r="A184" s="24">
        <v>3521</v>
      </c>
      <c r="B184" s="24" t="s">
        <v>9928</v>
      </c>
      <c r="C184" s="24" t="s">
        <v>13410</v>
      </c>
      <c r="D184" s="24" t="s">
        <v>9928</v>
      </c>
      <c r="E184" s="24" t="s">
        <v>107</v>
      </c>
      <c r="F184" s="27" t="s">
        <v>3283</v>
      </c>
      <c r="G184" s="25">
        <v>46008</v>
      </c>
      <c r="H184" s="25">
        <v>46374</v>
      </c>
      <c r="I184" s="81">
        <f t="shared" si="19"/>
        <v>46374</v>
      </c>
      <c r="J184" s="77" t="str">
        <f t="shared" ca="1" si="23"/>
        <v>Live</v>
      </c>
      <c r="K184" s="77" t="str" cm="1">
        <f t="array" aca="1" ref="K184" ca="1">_xlfn.IFS((I184-TODAY())&gt;=547,"06 Expires over 18 months",(I184-TODAY())&gt;=365,"05 Expires in 18 months",(I184-TODAY())&gt;=183,"04 Expires in 12 months",(I184-TODAY())&gt;=92,"03 Expires in 6 months",(I184-TODAY())&gt;=31,"02 Expires in 3 months",(I184-TODAY())&gt;=0,"01 Expires in 30 days",(I184-TODAY())&gt;=-31,"01 Expired last 30 days",(I184-TODAY())&gt;=-92,"02 Expired last 3 months",(I184-TODAY())&gt;=-183,"03 Expired last 6 months",(I184-TODAY())&gt;=-365,"04 Expired last 12 months",(I184-TODAY())&gt;=-547,"05 Expired last 18 months",TRUE,"06 Expired over 18 months")</f>
        <v>03 Expires in 6 months</v>
      </c>
      <c r="L184" s="65">
        <v>22897</v>
      </c>
      <c r="M184" s="131">
        <f t="shared" si="26"/>
        <v>22897</v>
      </c>
      <c r="N184" s="77" t="str">
        <f t="shared" si="27"/>
        <v>No</v>
      </c>
      <c r="O184" s="32">
        <v>12</v>
      </c>
      <c r="P184" s="24">
        <v>0</v>
      </c>
      <c r="Q184" s="24" t="s">
        <v>123</v>
      </c>
      <c r="R184" s="89">
        <f t="shared" si="20"/>
        <v>12</v>
      </c>
    </row>
    <row r="185" spans="1:18" x14ac:dyDescent="0.5">
      <c r="A185" s="24">
        <v>1510</v>
      </c>
      <c r="B185" s="24" t="s">
        <v>5479</v>
      </c>
      <c r="C185" s="24" t="s">
        <v>4945</v>
      </c>
      <c r="D185" s="24" t="s">
        <v>5480</v>
      </c>
      <c r="E185" s="24" t="s">
        <v>190</v>
      </c>
      <c r="F185" s="27" t="s">
        <v>1276</v>
      </c>
      <c r="G185" s="25">
        <v>44551</v>
      </c>
      <c r="H185" s="25">
        <v>46376</v>
      </c>
      <c r="I185" s="81">
        <f t="shared" si="19"/>
        <v>46376</v>
      </c>
      <c r="J185" s="77" t="str">
        <f t="shared" ca="1" si="23"/>
        <v>Live</v>
      </c>
      <c r="K185" s="77" t="str" cm="1">
        <f t="array" aca="1" ref="K185" ca="1">_xlfn.IFS((I185-TODAY())&gt;=547,"06 Expires over 18 months",(I185-TODAY())&gt;=365,"05 Expires in 18 months",(I185-TODAY())&gt;=183,"04 Expires in 12 months",(I185-TODAY())&gt;=92,"03 Expires in 6 months",(I185-TODAY())&gt;=31,"02 Expires in 3 months",(I185-TODAY())&gt;=0,"01 Expires in 30 days",(I185-TODAY())&gt;=-31,"01 Expired last 30 days",(I185-TODAY())&gt;=-92,"02 Expired last 3 months",(I185-TODAY())&gt;=-183,"03 Expired last 6 months",(I185-TODAY())&gt;=-365,"04 Expired last 12 months",(I185-TODAY())&gt;=-547,"05 Expired last 18 months",TRUE,"06 Expired over 18 months")</f>
        <v>03 Expires in 6 months</v>
      </c>
      <c r="L185" s="65">
        <v>10000</v>
      </c>
      <c r="M185" s="130">
        <f t="shared" si="26"/>
        <v>49166.666666666664</v>
      </c>
      <c r="N185" s="77" t="str">
        <f t="shared" si="27"/>
        <v>No</v>
      </c>
      <c r="O185" s="32">
        <v>60</v>
      </c>
      <c r="P185" s="24">
        <v>0</v>
      </c>
      <c r="Q185" s="24" t="s">
        <v>5003</v>
      </c>
      <c r="R185" s="89">
        <f t="shared" si="20"/>
        <v>59</v>
      </c>
    </row>
    <row r="186" spans="1:18" x14ac:dyDescent="0.5">
      <c r="A186" s="24">
        <v>1511</v>
      </c>
      <c r="B186" s="24" t="s">
        <v>5481</v>
      </c>
      <c r="C186" s="24" t="s">
        <v>5482</v>
      </c>
      <c r="D186" s="24" t="s">
        <v>5483</v>
      </c>
      <c r="E186" s="24" t="s">
        <v>190</v>
      </c>
      <c r="F186" s="27" t="s">
        <v>1276</v>
      </c>
      <c r="G186" s="25">
        <v>44551</v>
      </c>
      <c r="H186" s="25">
        <v>46376</v>
      </c>
      <c r="I186" s="81">
        <f t="shared" si="19"/>
        <v>46376</v>
      </c>
      <c r="J186" s="77" t="str">
        <f t="shared" ca="1" si="23"/>
        <v>Live</v>
      </c>
      <c r="K186" s="77" t="str" cm="1">
        <f t="array" aca="1" ref="K186" ca="1">_xlfn.IFS((I186-TODAY())&gt;=547,"06 Expires over 18 months",(I186-TODAY())&gt;=365,"05 Expires in 18 months",(I186-TODAY())&gt;=183,"04 Expires in 12 months",(I186-TODAY())&gt;=92,"03 Expires in 6 months",(I186-TODAY())&gt;=31,"02 Expires in 3 months",(I186-TODAY())&gt;=0,"01 Expires in 30 days",(I186-TODAY())&gt;=-31,"01 Expired last 30 days",(I186-TODAY())&gt;=-92,"02 Expired last 3 months",(I186-TODAY())&gt;=-183,"03 Expired last 6 months",(I186-TODAY())&gt;=-365,"04 Expired last 12 months",(I186-TODAY())&gt;=-547,"05 Expired last 18 months",TRUE,"06 Expired over 18 months")</f>
        <v>03 Expires in 6 months</v>
      </c>
      <c r="L186" s="65">
        <v>5000</v>
      </c>
      <c r="M186" s="130">
        <f t="shared" si="26"/>
        <v>24583.333333333332</v>
      </c>
      <c r="N186" s="77" t="str">
        <f t="shared" si="27"/>
        <v>No</v>
      </c>
      <c r="O186" s="32">
        <v>60</v>
      </c>
      <c r="P186" s="24">
        <v>0</v>
      </c>
      <c r="Q186" s="24" t="s">
        <v>5003</v>
      </c>
      <c r="R186" s="89">
        <f t="shared" si="20"/>
        <v>59</v>
      </c>
    </row>
    <row r="187" spans="1:18" x14ac:dyDescent="0.5">
      <c r="A187" s="24">
        <v>2870</v>
      </c>
      <c r="B187" s="24" t="s">
        <v>10612</v>
      </c>
      <c r="C187" s="24" t="s">
        <v>10613</v>
      </c>
      <c r="D187" s="24" t="s">
        <v>10614</v>
      </c>
      <c r="E187" s="24" t="s">
        <v>190</v>
      </c>
      <c r="F187" s="24" t="s">
        <v>755</v>
      </c>
      <c r="G187" s="25">
        <v>45646</v>
      </c>
      <c r="H187" s="25">
        <v>46376</v>
      </c>
      <c r="I187" s="81">
        <f t="shared" si="19"/>
        <v>46376</v>
      </c>
      <c r="J187" s="77" t="str">
        <f t="shared" ca="1" si="23"/>
        <v>Live</v>
      </c>
      <c r="K187" s="77" t="str" cm="1">
        <f t="array" aca="1" ref="K187" ca="1">_xlfn.IFS((I187-TODAY())&gt;=547,"06 Expires over 18 months",(I187-TODAY())&gt;=365,"05 Expires in 18 months",(I187-TODAY())&gt;=183,"04 Expires in 12 months",(I187-TODAY())&gt;=92,"03 Expires in 6 months",(I187-TODAY())&gt;=31,"02 Expires in 3 months",(I187-TODAY())&gt;=0,"01 Expires in 30 days",(I187-TODAY())&gt;=-31,"01 Expired last 30 days",(I187-TODAY())&gt;=-92,"02 Expired last 3 months",(I187-TODAY())&gt;=-183,"03 Expired last 6 months",(I187-TODAY())&gt;=-365,"04 Expired last 12 months",(I187-TODAY())&gt;=-547,"05 Expired last 18 months",TRUE,"06 Expired over 18 months")</f>
        <v>03 Expires in 6 months</v>
      </c>
      <c r="L187" s="65">
        <v>5000</v>
      </c>
      <c r="M187" s="130">
        <f t="shared" si="26"/>
        <v>10000</v>
      </c>
      <c r="N187" s="77" t="str">
        <f t="shared" si="27"/>
        <v>No</v>
      </c>
      <c r="O187" s="32">
        <v>24</v>
      </c>
      <c r="P187" s="24">
        <v>0</v>
      </c>
      <c r="Q187" s="24" t="s">
        <v>70</v>
      </c>
      <c r="R187" s="89">
        <f t="shared" si="20"/>
        <v>24</v>
      </c>
    </row>
    <row r="188" spans="1:18" x14ac:dyDescent="0.5">
      <c r="A188" s="24">
        <v>1512</v>
      </c>
      <c r="B188" s="24" t="s">
        <v>5485</v>
      </c>
      <c r="C188" s="24" t="s">
        <v>5486</v>
      </c>
      <c r="D188" s="24" t="s">
        <v>5487</v>
      </c>
      <c r="E188" s="24" t="s">
        <v>190</v>
      </c>
      <c r="F188" s="27" t="s">
        <v>1276</v>
      </c>
      <c r="G188" s="25">
        <v>44551</v>
      </c>
      <c r="H188" s="25">
        <v>46377</v>
      </c>
      <c r="I188" s="81">
        <f t="shared" si="19"/>
        <v>46377</v>
      </c>
      <c r="J188" s="77" t="str">
        <f t="shared" ca="1" si="23"/>
        <v>Live</v>
      </c>
      <c r="K188" s="77" t="str" cm="1">
        <f t="array" aca="1" ref="K188" ca="1">_xlfn.IFS((I188-TODAY())&gt;=547,"06 Expires over 18 months",(I188-TODAY())&gt;=365,"05 Expires in 18 months",(I188-TODAY())&gt;=183,"04 Expires in 12 months",(I188-TODAY())&gt;=92,"03 Expires in 6 months",(I188-TODAY())&gt;=31,"02 Expires in 3 months",(I188-TODAY())&gt;=0,"01 Expires in 30 days",(I188-TODAY())&gt;=-31,"01 Expired last 30 days",(I188-TODAY())&gt;=-92,"02 Expired last 3 months",(I188-TODAY())&gt;=-183,"03 Expired last 6 months",(I188-TODAY())&gt;=-365,"04 Expired last 12 months",(I188-TODAY())&gt;=-547,"05 Expired last 18 months",TRUE,"06 Expired over 18 months")</f>
        <v>03 Expires in 6 months</v>
      </c>
      <c r="L188" s="65">
        <v>10000</v>
      </c>
      <c r="M188" s="130">
        <f t="shared" si="26"/>
        <v>50000</v>
      </c>
      <c r="N188" s="77" t="str">
        <f t="shared" si="27"/>
        <v>No</v>
      </c>
      <c r="O188" s="32">
        <v>60</v>
      </c>
      <c r="P188" s="24">
        <v>0</v>
      </c>
      <c r="Q188" s="24" t="s">
        <v>5003</v>
      </c>
      <c r="R188" s="89">
        <f t="shared" si="20"/>
        <v>60</v>
      </c>
    </row>
    <row r="189" spans="1:18" x14ac:dyDescent="0.5">
      <c r="A189" s="24">
        <v>3557</v>
      </c>
      <c r="B189" s="24" t="s">
        <v>2112</v>
      </c>
      <c r="C189" s="24" t="s">
        <v>13552</v>
      </c>
      <c r="D189" s="24" t="s">
        <v>13553</v>
      </c>
      <c r="E189" s="24" t="s">
        <v>52</v>
      </c>
      <c r="F189" s="27" t="s">
        <v>53</v>
      </c>
      <c r="G189" s="25">
        <v>46013</v>
      </c>
      <c r="H189" s="25">
        <v>46377</v>
      </c>
      <c r="I189" s="81">
        <f t="shared" si="19"/>
        <v>46377</v>
      </c>
      <c r="J189" s="77" t="str">
        <f t="shared" ca="1" si="23"/>
        <v>Live</v>
      </c>
      <c r="K189" s="77" t="str" cm="1">
        <f t="array" aca="1" ref="K189" ca="1">_xlfn.IFS((I189-TODAY())&gt;=547,"06 Expires over 18 months",(I189-TODAY())&gt;=365,"05 Expires in 18 months",(I189-TODAY())&gt;=183,"04 Expires in 12 months",(I189-TODAY())&gt;=92,"03 Expires in 6 months",(I189-TODAY())&gt;=31,"02 Expires in 3 months",(I189-TODAY())&gt;=0,"01 Expires in 30 days",(I189-TODAY())&gt;=-31,"01 Expired last 30 days",(I189-TODAY())&gt;=-92,"02 Expired last 3 months",(I189-TODAY())&gt;=-183,"03 Expired last 6 months",(I189-TODAY())&gt;=-365,"04 Expired last 12 months",(I189-TODAY())&gt;=-547,"05 Expired last 18 months",TRUE,"06 Expired over 18 months")</f>
        <v>03 Expires in 6 months</v>
      </c>
      <c r="L189" s="65">
        <v>140000</v>
      </c>
      <c r="M189" s="131">
        <f t="shared" si="26"/>
        <v>140000</v>
      </c>
      <c r="N189" s="77" t="str">
        <f t="shared" si="27"/>
        <v>No</v>
      </c>
      <c r="O189" s="32">
        <v>12</v>
      </c>
      <c r="P189" s="24">
        <v>0</v>
      </c>
      <c r="Q189" s="24" t="s">
        <v>70</v>
      </c>
      <c r="R189" s="89">
        <f t="shared" si="20"/>
        <v>11</v>
      </c>
    </row>
    <row r="190" spans="1:18" x14ac:dyDescent="0.5">
      <c r="A190" s="24">
        <v>3634</v>
      </c>
      <c r="B190" s="111" t="s">
        <v>13815</v>
      </c>
      <c r="C190" s="27" t="s">
        <v>13816</v>
      </c>
      <c r="D190" s="111" t="s">
        <v>13817</v>
      </c>
      <c r="E190" s="111" t="s">
        <v>97</v>
      </c>
      <c r="F190" s="111" t="s">
        <v>10205</v>
      </c>
      <c r="G190" s="121">
        <v>46082</v>
      </c>
      <c r="H190" s="121">
        <v>46203</v>
      </c>
      <c r="I190" s="81">
        <f t="shared" si="19"/>
        <v>46386</v>
      </c>
      <c r="J190" s="81" t="str">
        <f t="shared" ca="1" si="23"/>
        <v>Live</v>
      </c>
      <c r="K190" s="81" t="str" cm="1">
        <f t="array" aca="1" ref="K190" ca="1">_xlfn.IFS((I190-TODAY())&gt;=547,"06 Expires over 18 months",(I190-TODAY())&gt;=365,"05 Expires in 18 months",(I190-TODAY())&gt;=183,"04 Expires in 12 months",(I190-TODAY())&gt;=92,"03 Expires in 6 months",(I190-TODAY())&gt;=31,"02 Expires in 3 months",(I190-TODAY())&gt;=0,"01 Expires in 30 days",(I190-TODAY())&gt;=-31,"01 Expired last 30 days",(I190-TODAY())&gt;=-92,"02 Expired last 3 months",(I190-TODAY())&gt;=-183,"03 Expired last 6 months",(I190-TODAY())&gt;=-365,"04 Expired last 12 months",(I190-TODAY())&gt;=-547,"05 Expired last 18 months",TRUE,"06 Expired over 18 months")</f>
        <v>03 Expires in 6 months</v>
      </c>
      <c r="L190" s="65">
        <v>45000</v>
      </c>
      <c r="M190" s="130">
        <f t="shared" si="26"/>
        <v>45000</v>
      </c>
      <c r="N190" s="77" t="str">
        <f t="shared" si="27"/>
        <v>Yes</v>
      </c>
      <c r="O190" s="32">
        <v>6</v>
      </c>
      <c r="P190" s="24">
        <v>6</v>
      </c>
      <c r="Q190" s="24" t="s">
        <v>70</v>
      </c>
      <c r="R190" s="89">
        <f t="shared" si="20"/>
        <v>9</v>
      </c>
    </row>
    <row r="191" spans="1:18" x14ac:dyDescent="0.5">
      <c r="A191" s="24">
        <v>2378</v>
      </c>
      <c r="B191" s="24" t="s">
        <v>8468</v>
      </c>
      <c r="C191" s="24" t="s">
        <v>8469</v>
      </c>
      <c r="D191" s="24" t="s">
        <v>8470</v>
      </c>
      <c r="E191" s="24" t="s">
        <v>52</v>
      </c>
      <c r="F191" s="24" t="s">
        <v>116</v>
      </c>
      <c r="G191" s="25">
        <v>45278</v>
      </c>
      <c r="H191" s="25">
        <v>46022</v>
      </c>
      <c r="I191" s="81">
        <f t="shared" si="19"/>
        <v>46387</v>
      </c>
      <c r="J191" s="77" t="str">
        <f t="shared" ca="1" si="23"/>
        <v>Live</v>
      </c>
      <c r="K191" s="77" t="str" cm="1">
        <f t="array" aca="1" ref="K191" ca="1">_xlfn.IFS((I191-TODAY())&gt;=547,"06 Expires over 18 months",(I191-TODAY())&gt;=365,"05 Expires in 18 months",(I191-TODAY())&gt;=183,"04 Expires in 12 months",(I191-TODAY())&gt;=92,"03 Expires in 6 months",(I191-TODAY())&gt;=31,"02 Expires in 3 months",(I191-TODAY())&gt;=0,"01 Expires in 30 days",(I191-TODAY())&gt;=-31,"01 Expired last 30 days",(I191-TODAY())&gt;=-92,"02 Expired last 3 months",(I191-TODAY())&gt;=-183,"03 Expired last 6 months",(I191-TODAY())&gt;=-365,"04 Expired last 12 months",(I191-TODAY())&gt;=-547,"05 Expired last 18 months",TRUE,"06 Expired over 18 months")</f>
        <v>03 Expires in 6 months</v>
      </c>
      <c r="L191" s="65">
        <v>9235</v>
      </c>
      <c r="M191" s="130">
        <f t="shared" si="26"/>
        <v>27705</v>
      </c>
      <c r="N191" s="77" t="str">
        <f t="shared" si="27"/>
        <v>Yes</v>
      </c>
      <c r="O191" s="32">
        <v>25</v>
      </c>
      <c r="P191" s="24">
        <v>12</v>
      </c>
      <c r="Q191" s="24" t="s">
        <v>5003</v>
      </c>
      <c r="R191" s="89">
        <f t="shared" si="20"/>
        <v>36</v>
      </c>
    </row>
    <row r="192" spans="1:18" x14ac:dyDescent="0.5">
      <c r="A192" s="24">
        <v>2878</v>
      </c>
      <c r="B192" s="24" t="s">
        <v>10658</v>
      </c>
      <c r="C192" s="24" t="s">
        <v>10659</v>
      </c>
      <c r="D192" s="24" t="s">
        <v>10660</v>
      </c>
      <c r="E192" s="24" t="s">
        <v>190</v>
      </c>
      <c r="F192" s="24" t="s">
        <v>755</v>
      </c>
      <c r="G192" s="25">
        <v>45658</v>
      </c>
      <c r="H192" s="25">
        <v>46022</v>
      </c>
      <c r="I192" s="81">
        <f t="shared" si="19"/>
        <v>46387</v>
      </c>
      <c r="J192" s="77" t="str">
        <f t="shared" ca="1" si="23"/>
        <v>Live</v>
      </c>
      <c r="K192" s="77" t="str" cm="1">
        <f t="array" aca="1" ref="K192" ca="1">_xlfn.IFS((I192-TODAY())&gt;=547,"06 Expires over 18 months",(I192-TODAY())&gt;=365,"05 Expires in 18 months",(I192-TODAY())&gt;=183,"04 Expires in 12 months",(I192-TODAY())&gt;=92,"03 Expires in 6 months",(I192-TODAY())&gt;=31,"02 Expires in 3 months",(I192-TODAY())&gt;=0,"01 Expires in 30 days",(I192-TODAY())&gt;=-31,"01 Expired last 30 days",(I192-TODAY())&gt;=-92,"02 Expired last 3 months",(I192-TODAY())&gt;=-183,"03 Expired last 6 months",(I192-TODAY())&gt;=-365,"04 Expired last 12 months",(I192-TODAY())&gt;=-547,"05 Expired last 18 months",TRUE,"06 Expired over 18 months")</f>
        <v>03 Expires in 6 months</v>
      </c>
      <c r="L192" s="65">
        <v>20000</v>
      </c>
      <c r="M192" s="130">
        <f t="shared" si="26"/>
        <v>38333.333333333336</v>
      </c>
      <c r="N192" s="77" t="str">
        <f t="shared" si="27"/>
        <v>Yes</v>
      </c>
      <c r="O192" s="32">
        <v>12</v>
      </c>
      <c r="P192" s="24">
        <v>12</v>
      </c>
      <c r="Q192" s="24" t="s">
        <v>70</v>
      </c>
      <c r="R192" s="89">
        <f t="shared" si="20"/>
        <v>23</v>
      </c>
    </row>
    <row r="193" spans="1:18" x14ac:dyDescent="0.5">
      <c r="A193" s="24" t="s">
        <v>14571</v>
      </c>
      <c r="B193" s="27" t="s">
        <v>922</v>
      </c>
      <c r="C193" s="27" t="s">
        <v>923</v>
      </c>
      <c r="D193" s="27" t="s">
        <v>925</v>
      </c>
      <c r="E193" s="31" t="s">
        <v>190</v>
      </c>
      <c r="F193" s="27" t="s">
        <v>755</v>
      </c>
      <c r="G193" s="25">
        <v>45931</v>
      </c>
      <c r="H193" s="25">
        <v>46387</v>
      </c>
      <c r="I193" s="81">
        <f t="shared" si="19"/>
        <v>46387</v>
      </c>
      <c r="J193" s="81" t="str">
        <f t="shared" ca="1" si="23"/>
        <v>Live</v>
      </c>
      <c r="K193" s="81" t="str" cm="1">
        <f t="array" aca="1" ref="K193" ca="1">_xlfn.IFS((I193-TODAY())&gt;=547,"06 Expires over 18 months",(I193-TODAY())&gt;=365,"05 Expires in 18 months",(I193-TODAY())&gt;=183,"04 Expires in 12 months",(I193-TODAY())&gt;=92,"03 Expires in 6 months",(I193-TODAY())&gt;=31,"02 Expires in 3 months",(I193-TODAY())&gt;=0,"01 Expires in 30 days",(I193-TODAY())&gt;=-31,"01 Expired last 30 days",(I193-TODAY())&gt;=-92,"02 Expired last 3 months",(I193-TODAY())&gt;=-183,"03 Expired last 6 months",(I193-TODAY())&gt;=-365,"04 Expired last 12 months",(I193-TODAY())&gt;=-547,"05 Expired last 18 months",TRUE,"06 Expired over 18 months")</f>
        <v>03 Expires in 6 months</v>
      </c>
      <c r="L193" s="65">
        <v>7590000</v>
      </c>
      <c r="M193" s="130">
        <f t="shared" si="26"/>
        <v>8855000</v>
      </c>
      <c r="N193" s="77" t="str">
        <f t="shared" si="27"/>
        <v>No</v>
      </c>
      <c r="O193" s="32">
        <v>15</v>
      </c>
      <c r="P193" s="24">
        <v>0</v>
      </c>
      <c r="Q193" s="24"/>
      <c r="R193" s="89">
        <f t="shared" si="20"/>
        <v>14</v>
      </c>
    </row>
    <row r="194" spans="1:18" x14ac:dyDescent="0.5">
      <c r="A194" s="24">
        <v>1091</v>
      </c>
      <c r="B194" s="24" t="s">
        <v>4093</v>
      </c>
      <c r="C194" s="24" t="s">
        <v>4094</v>
      </c>
      <c r="D194" s="24" t="s">
        <v>16822</v>
      </c>
      <c r="E194" s="24" t="s">
        <v>190</v>
      </c>
      <c r="F194" s="24" t="s">
        <v>4097</v>
      </c>
      <c r="G194" s="25">
        <v>44197</v>
      </c>
      <c r="H194" s="25">
        <v>46387</v>
      </c>
      <c r="I194" s="81">
        <f t="shared" ref="I194:I257" si="28">EDATE(H194,P194)</f>
        <v>46387</v>
      </c>
      <c r="J194" s="77" t="str">
        <f t="shared" ca="1" si="23"/>
        <v>Live</v>
      </c>
      <c r="K194" s="77" t="str" cm="1">
        <f t="array" aca="1" ref="K194" ca="1">_xlfn.IFS((I194-TODAY())&gt;=547,"06 Expires over 18 months",(I194-TODAY())&gt;=365,"05 Expires in 18 months",(I194-TODAY())&gt;=183,"04 Expires in 12 months",(I194-TODAY())&gt;=92,"03 Expires in 6 months",(I194-TODAY())&gt;=31,"02 Expires in 3 months",(I194-TODAY())&gt;=0,"01 Expires in 30 days",(I194-TODAY())&gt;=-31,"01 Expired last 30 days",(I194-TODAY())&gt;=-92,"02 Expired last 3 months",(I194-TODAY())&gt;=-183,"03 Expired last 6 months",(I194-TODAY())&gt;=-365,"04 Expired last 12 months",(I194-TODAY())&gt;=-547,"05 Expired last 18 months",TRUE,"06 Expired over 18 months")</f>
        <v>03 Expires in 6 months</v>
      </c>
      <c r="L194" s="65">
        <v>20000</v>
      </c>
      <c r="M194" s="130">
        <f t="shared" si="26"/>
        <v>118333.33333333333</v>
      </c>
      <c r="N194" s="77" t="str">
        <f t="shared" si="27"/>
        <v>No</v>
      </c>
      <c r="O194" s="32">
        <v>60</v>
      </c>
      <c r="P194" s="24">
        <v>0</v>
      </c>
      <c r="Q194" s="24"/>
      <c r="R194" s="89">
        <f t="shared" ref="R194:R257" si="29">DATEDIF(G194,I194,"m")</f>
        <v>71</v>
      </c>
    </row>
    <row r="195" spans="1:18" x14ac:dyDescent="0.5">
      <c r="A195" s="24">
        <v>3299</v>
      </c>
      <c r="B195" s="24" t="s">
        <v>12521</v>
      </c>
      <c r="C195" s="24" t="s">
        <v>12522</v>
      </c>
      <c r="D195" s="24" t="s">
        <v>12521</v>
      </c>
      <c r="E195" s="24" t="s">
        <v>52</v>
      </c>
      <c r="F195" s="27" t="s">
        <v>116</v>
      </c>
      <c r="G195" s="25">
        <v>45931</v>
      </c>
      <c r="H195" s="25">
        <v>46387</v>
      </c>
      <c r="I195" s="81">
        <f t="shared" si="28"/>
        <v>46387</v>
      </c>
      <c r="J195" s="77" t="str">
        <f t="shared" ca="1" si="23"/>
        <v>Live</v>
      </c>
      <c r="K195" s="77" t="str" cm="1">
        <f t="array" aca="1" ref="K195" ca="1">_xlfn.IFS((I195-TODAY())&gt;=547,"06 Expires over 18 months",(I195-TODAY())&gt;=365,"05 Expires in 18 months",(I195-TODAY())&gt;=183,"04 Expires in 12 months",(I195-TODAY())&gt;=92,"03 Expires in 6 months",(I195-TODAY())&gt;=31,"02 Expires in 3 months",(I195-TODAY())&gt;=0,"01 Expires in 30 days",(I195-TODAY())&gt;=-31,"01 Expired last 30 days",(I195-TODAY())&gt;=-92,"02 Expired last 3 months",(I195-TODAY())&gt;=-183,"03 Expired last 6 months",(I195-TODAY())&gt;=-365,"04 Expired last 12 months",(I195-TODAY())&gt;=-547,"05 Expired last 18 months",TRUE,"06 Expired over 18 months")</f>
        <v>03 Expires in 6 months</v>
      </c>
      <c r="L195" s="65">
        <v>99944</v>
      </c>
      <c r="M195" s="131">
        <f t="shared" si="26"/>
        <v>116601.33333333333</v>
      </c>
      <c r="N195" s="77" t="str">
        <f t="shared" si="27"/>
        <v>No</v>
      </c>
      <c r="O195" s="32">
        <v>15</v>
      </c>
      <c r="P195" s="24">
        <v>0</v>
      </c>
      <c r="Q195" s="24" t="s">
        <v>70</v>
      </c>
      <c r="R195" s="89">
        <f t="shared" si="29"/>
        <v>14</v>
      </c>
    </row>
    <row r="196" spans="1:18" x14ac:dyDescent="0.5">
      <c r="A196" s="24">
        <v>3366</v>
      </c>
      <c r="B196" s="24" t="s">
        <v>12521</v>
      </c>
      <c r="C196" s="24" t="s">
        <v>12522</v>
      </c>
      <c r="D196" s="24" t="s">
        <v>12521</v>
      </c>
      <c r="E196" s="24" t="s">
        <v>52</v>
      </c>
      <c r="F196" s="27" t="s">
        <v>116</v>
      </c>
      <c r="G196" s="25">
        <v>45931</v>
      </c>
      <c r="H196" s="25">
        <v>46387</v>
      </c>
      <c r="I196" s="81">
        <f t="shared" si="28"/>
        <v>46387</v>
      </c>
      <c r="J196" s="77" t="str">
        <f t="shared" ca="1" si="23"/>
        <v>Live</v>
      </c>
      <c r="K196" s="77" t="str" cm="1">
        <f t="array" aca="1" ref="K196" ca="1">_xlfn.IFS((I196-TODAY())&gt;=547,"06 Expires over 18 months",(I196-TODAY())&gt;=365,"05 Expires in 18 months",(I196-TODAY())&gt;=183,"04 Expires in 12 months",(I196-TODAY())&gt;=92,"03 Expires in 6 months",(I196-TODAY())&gt;=31,"02 Expires in 3 months",(I196-TODAY())&gt;=0,"01 Expires in 30 days",(I196-TODAY())&gt;=-31,"01 Expired last 30 days",(I196-TODAY())&gt;=-92,"02 Expired last 3 months",(I196-TODAY())&gt;=-183,"03 Expired last 6 months",(I196-TODAY())&gt;=-365,"04 Expired last 12 months",(I196-TODAY())&gt;=-547,"05 Expired last 18 months",TRUE,"06 Expired over 18 months")</f>
        <v>03 Expires in 6 months</v>
      </c>
      <c r="L196" s="65">
        <v>109532</v>
      </c>
      <c r="M196" s="131">
        <f t="shared" si="26"/>
        <v>127787.33333333333</v>
      </c>
      <c r="N196" s="77" t="str">
        <f t="shared" si="27"/>
        <v>No</v>
      </c>
      <c r="O196" s="32">
        <v>3</v>
      </c>
      <c r="P196" s="24">
        <v>0</v>
      </c>
      <c r="Q196" s="24" t="s">
        <v>70</v>
      </c>
      <c r="R196" s="89">
        <f t="shared" si="29"/>
        <v>14</v>
      </c>
    </row>
    <row r="197" spans="1:18" x14ac:dyDescent="0.5">
      <c r="A197" s="24">
        <v>3565</v>
      </c>
      <c r="B197" s="111" t="s">
        <v>13580</v>
      </c>
      <c r="C197" s="27" t="s">
        <v>13581</v>
      </c>
      <c r="D197" s="111" t="s">
        <v>13580</v>
      </c>
      <c r="E197" s="111" t="s">
        <v>107</v>
      </c>
      <c r="F197" s="111" t="s">
        <v>4688</v>
      </c>
      <c r="G197" s="121">
        <v>46023</v>
      </c>
      <c r="H197" s="121">
        <v>46387</v>
      </c>
      <c r="I197" s="81">
        <f t="shared" si="28"/>
        <v>46387</v>
      </c>
      <c r="J197" s="81" t="str">
        <f t="shared" ca="1" si="23"/>
        <v>Live</v>
      </c>
      <c r="K197" s="81" t="str" cm="1">
        <f t="array" aca="1" ref="K197" ca="1">_xlfn.IFS((I197-TODAY())&gt;=547,"06 Expires over 18 months",(I197-TODAY())&gt;=365,"05 Expires in 18 months",(I197-TODAY())&gt;=183,"04 Expires in 12 months",(I197-TODAY())&gt;=92,"03 Expires in 6 months",(I197-TODAY())&gt;=31,"02 Expires in 3 months",(I197-TODAY())&gt;=0,"01 Expires in 30 days",(I197-TODAY())&gt;=-31,"01 Expired last 30 days",(I197-TODAY())&gt;=-92,"02 Expired last 3 months",(I197-TODAY())&gt;=-183,"03 Expired last 6 months",(I197-TODAY())&gt;=-365,"04 Expired last 12 months",(I197-TODAY())&gt;=-547,"05 Expired last 18 months",TRUE,"06 Expired over 18 months")</f>
        <v>03 Expires in 6 months</v>
      </c>
      <c r="L197" s="65">
        <v>12292</v>
      </c>
      <c r="M197" s="130">
        <f t="shared" si="26"/>
        <v>12292</v>
      </c>
      <c r="N197" s="77" t="str">
        <f t="shared" si="27"/>
        <v>No</v>
      </c>
      <c r="O197" s="32">
        <v>12</v>
      </c>
      <c r="P197" s="24">
        <v>0</v>
      </c>
      <c r="Q197" s="24" t="s">
        <v>70</v>
      </c>
      <c r="R197" s="89">
        <f t="shared" si="29"/>
        <v>11</v>
      </c>
    </row>
    <row r="198" spans="1:18" x14ac:dyDescent="0.5">
      <c r="A198" s="24">
        <v>3699</v>
      </c>
      <c r="B198" s="111" t="s">
        <v>14074</v>
      </c>
      <c r="C198" s="111" t="s">
        <v>14074</v>
      </c>
      <c r="D198" s="111" t="s">
        <v>14075</v>
      </c>
      <c r="E198" s="111" t="s">
        <v>52</v>
      </c>
      <c r="F198" s="111" t="s">
        <v>53</v>
      </c>
      <c r="G198" s="121">
        <v>45694</v>
      </c>
      <c r="H198" s="121">
        <v>46387</v>
      </c>
      <c r="I198" s="81">
        <f t="shared" si="28"/>
        <v>46387</v>
      </c>
      <c r="J198" s="81" t="str">
        <f t="shared" ca="1" si="23"/>
        <v>Live</v>
      </c>
      <c r="K198" s="81" t="str" cm="1">
        <f t="array" aca="1" ref="K198" ca="1">_xlfn.IFS((I198-TODAY())&gt;=547,"06 Expires over 18 months",(I198-TODAY())&gt;=365,"05 Expires in 18 months",(I198-TODAY())&gt;=183,"04 Expires in 12 months",(I198-TODAY())&gt;=92,"03 Expires in 6 months",(I198-TODAY())&gt;=31,"02 Expires in 3 months",(I198-TODAY())&gt;=0,"01 Expires in 30 days",(I198-TODAY())&gt;=-31,"01 Expired last 30 days",(I198-TODAY())&gt;=-92,"02 Expired last 3 months",(I198-TODAY())&gt;=-183,"03 Expired last 6 months",(I198-TODAY())&gt;=-365,"04 Expired last 12 months",(I198-TODAY())&gt;=-547,"05 Expired last 18 months",TRUE,"06 Expired over 18 months")</f>
        <v>03 Expires in 6 months</v>
      </c>
      <c r="L198" s="123">
        <v>20000</v>
      </c>
      <c r="M198" s="131">
        <f t="shared" si="26"/>
        <v>36666.666666666664</v>
      </c>
      <c r="N198" s="77" t="str">
        <f t="shared" si="27"/>
        <v>No</v>
      </c>
      <c r="O198" s="111">
        <v>23</v>
      </c>
      <c r="P198" s="111">
        <v>0</v>
      </c>
      <c r="Q198" s="111" t="s">
        <v>70</v>
      </c>
      <c r="R198" s="89">
        <f t="shared" si="29"/>
        <v>22</v>
      </c>
    </row>
    <row r="199" spans="1:18" x14ac:dyDescent="0.5">
      <c r="A199" s="24" t="s">
        <v>14736</v>
      </c>
      <c r="B199" s="27" t="s">
        <v>14737</v>
      </c>
      <c r="C199" s="27" t="s">
        <v>14738</v>
      </c>
      <c r="D199" s="27" t="s">
        <v>14739</v>
      </c>
      <c r="E199" s="24" t="s">
        <v>52</v>
      </c>
      <c r="F199" s="27" t="s">
        <v>1281</v>
      </c>
      <c r="G199" s="25">
        <v>45658</v>
      </c>
      <c r="H199" s="25">
        <v>46387</v>
      </c>
      <c r="I199" s="81">
        <f t="shared" si="28"/>
        <v>46387</v>
      </c>
      <c r="J199" s="77" t="str">
        <f t="shared" ca="1" si="23"/>
        <v>Live</v>
      </c>
      <c r="K199" s="77" t="str" cm="1">
        <f t="array" aca="1" ref="K199" ca="1">_xlfn.IFS((I199-TODAY())&gt;=547,"06 Expires over 18 months",(I199-TODAY())&gt;=365,"05 Expires in 18 months",(I199-TODAY())&gt;=183,"04 Expires in 12 months",(I199-TODAY())&gt;=92,"03 Expires in 6 months",(I199-TODAY())&gt;=31,"02 Expires in 3 months",(I199-TODAY())&gt;=0,"01 Expires in 30 days",(I199-TODAY())&gt;=-31,"01 Expired last 30 days",(I199-TODAY())&gt;=-92,"02 Expired last 3 months",(I199-TODAY())&gt;=-183,"03 Expired last 6 months",(I199-TODAY())&gt;=-365,"04 Expired last 12 months",(I199-TODAY())&gt;=-547,"05 Expired last 18 months",TRUE,"06 Expired over 18 months")</f>
        <v>03 Expires in 6 months</v>
      </c>
      <c r="L199" s="104"/>
      <c r="M199" s="130">
        <v>0</v>
      </c>
      <c r="N199" s="77" t="str">
        <f>IF(N(P199)&gt;0,"Yes","No")</f>
        <v>No</v>
      </c>
      <c r="O199" s="32"/>
      <c r="P199" s="24"/>
      <c r="Q199" s="24"/>
      <c r="R199" s="89">
        <f t="shared" si="29"/>
        <v>23</v>
      </c>
    </row>
    <row r="200" spans="1:18" x14ac:dyDescent="0.5">
      <c r="A200" s="24">
        <v>672</v>
      </c>
      <c r="B200" s="24" t="s">
        <v>2561</v>
      </c>
      <c r="C200" s="24" t="s">
        <v>2562</v>
      </c>
      <c r="D200" s="24" t="s">
        <v>2563</v>
      </c>
      <c r="E200" s="24" t="s">
        <v>107</v>
      </c>
      <c r="F200" s="24" t="s">
        <v>2564</v>
      </c>
      <c r="G200" s="25">
        <v>43846</v>
      </c>
      <c r="H200" s="25">
        <v>45658</v>
      </c>
      <c r="I200" s="81">
        <f t="shared" si="28"/>
        <v>46388</v>
      </c>
      <c r="J200" s="77" t="str">
        <f t="shared" ca="1" si="23"/>
        <v>Live</v>
      </c>
      <c r="K200" s="77" t="str" cm="1">
        <f t="array" aca="1" ref="K200" ca="1">_xlfn.IFS((I200-TODAY())&gt;=547,"06 Expires over 18 months",(I200-TODAY())&gt;=365,"05 Expires in 18 months",(I200-TODAY())&gt;=183,"04 Expires in 12 months",(I200-TODAY())&gt;=92,"03 Expires in 6 months",(I200-TODAY())&gt;=31,"02 Expires in 3 months",(I200-TODAY())&gt;=0,"01 Expires in 30 days",(I200-TODAY())&gt;=-31,"01 Expired last 30 days",(I200-TODAY())&gt;=-92,"02 Expired last 3 months",(I200-TODAY())&gt;=-183,"03 Expired last 6 months",(I200-TODAY())&gt;=-365,"04 Expired last 12 months",(I200-TODAY())&gt;=-547,"05 Expired last 18 months",TRUE,"06 Expired over 18 months")</f>
        <v>03 Expires in 6 months</v>
      </c>
      <c r="L200" s="65">
        <v>7000</v>
      </c>
      <c r="M200" s="130">
        <f t="shared" ref="M200:M219" si="30">MAX(L200,L200*N(R200)/12)</f>
        <v>48416.666666666664</v>
      </c>
      <c r="N200" s="77" t="str">
        <f t="shared" ref="N200:N219" si="31">IF(P200&gt;0,"Yes","No")</f>
        <v>Yes</v>
      </c>
      <c r="O200" s="32">
        <v>36</v>
      </c>
      <c r="P200" s="24">
        <v>24</v>
      </c>
      <c r="Q200" s="24"/>
      <c r="R200" s="89">
        <f t="shared" si="29"/>
        <v>83</v>
      </c>
    </row>
    <row r="201" spans="1:18" x14ac:dyDescent="0.5">
      <c r="A201" s="24">
        <v>988</v>
      </c>
      <c r="B201" s="24" t="s">
        <v>3720</v>
      </c>
      <c r="C201" s="24" t="s">
        <v>3721</v>
      </c>
      <c r="D201" s="24" t="s">
        <v>3720</v>
      </c>
      <c r="E201" s="24" t="s">
        <v>107</v>
      </c>
      <c r="F201" s="24" t="s">
        <v>2048</v>
      </c>
      <c r="G201" s="25">
        <v>44160</v>
      </c>
      <c r="H201" s="25">
        <v>46023</v>
      </c>
      <c r="I201" s="81">
        <f t="shared" si="28"/>
        <v>46388</v>
      </c>
      <c r="J201" s="77" t="str">
        <f t="shared" ca="1" si="23"/>
        <v>Live</v>
      </c>
      <c r="K201" s="77" t="str" cm="1">
        <f t="array" aca="1" ref="K201" ca="1">_xlfn.IFS((I201-TODAY())&gt;=547,"06 Expires over 18 months",(I201-TODAY())&gt;=365,"05 Expires in 18 months",(I201-TODAY())&gt;=183,"04 Expires in 12 months",(I201-TODAY())&gt;=92,"03 Expires in 6 months",(I201-TODAY())&gt;=31,"02 Expires in 3 months",(I201-TODAY())&gt;=0,"01 Expires in 30 days",(I201-TODAY())&gt;=-31,"01 Expired last 30 days",(I201-TODAY())&gt;=-92,"02 Expired last 3 months",(I201-TODAY())&gt;=-183,"03 Expired last 6 months",(I201-TODAY())&gt;=-365,"04 Expired last 12 months",(I201-TODAY())&gt;=-547,"05 Expired last 18 months",TRUE,"06 Expired over 18 months")</f>
        <v>03 Expires in 6 months</v>
      </c>
      <c r="L201" s="65">
        <v>10000</v>
      </c>
      <c r="M201" s="130">
        <f t="shared" si="30"/>
        <v>60833.333333333336</v>
      </c>
      <c r="N201" s="77" t="str">
        <f t="shared" si="31"/>
        <v>Yes</v>
      </c>
      <c r="O201" s="32">
        <v>72</v>
      </c>
      <c r="P201" s="24">
        <v>12</v>
      </c>
      <c r="Q201" s="24"/>
      <c r="R201" s="89">
        <f t="shared" si="29"/>
        <v>73</v>
      </c>
    </row>
    <row r="202" spans="1:18" x14ac:dyDescent="0.5">
      <c r="A202" s="24">
        <v>2872</v>
      </c>
      <c r="B202" s="24" t="s">
        <v>10624</v>
      </c>
      <c r="C202" s="24" t="s">
        <v>10625</v>
      </c>
      <c r="D202" s="24" t="s">
        <v>10626</v>
      </c>
      <c r="E202" s="24" t="s">
        <v>190</v>
      </c>
      <c r="F202" s="24" t="s">
        <v>3270</v>
      </c>
      <c r="G202" s="25">
        <v>45659</v>
      </c>
      <c r="H202" s="25">
        <v>46024</v>
      </c>
      <c r="I202" s="81">
        <f t="shared" si="28"/>
        <v>46389</v>
      </c>
      <c r="J202" s="77" t="str">
        <f t="shared" ca="1" si="23"/>
        <v>Live</v>
      </c>
      <c r="K202" s="77" t="str" cm="1">
        <f t="array" aca="1" ref="K202" ca="1">_xlfn.IFS((I202-TODAY())&gt;=547,"06 Expires over 18 months",(I202-TODAY())&gt;=365,"05 Expires in 18 months",(I202-TODAY())&gt;=183,"04 Expires in 12 months",(I202-TODAY())&gt;=92,"03 Expires in 6 months",(I202-TODAY())&gt;=31,"02 Expires in 3 months",(I202-TODAY())&gt;=0,"01 Expires in 30 days",(I202-TODAY())&gt;=-31,"01 Expired last 30 days",(I202-TODAY())&gt;=-92,"02 Expired last 3 months",(I202-TODAY())&gt;=-183,"03 Expired last 6 months",(I202-TODAY())&gt;=-365,"04 Expired last 12 months",(I202-TODAY())&gt;=-547,"05 Expired last 18 months",TRUE,"06 Expired over 18 months")</f>
        <v>03 Expires in 6 months</v>
      </c>
      <c r="L202" s="65">
        <v>15000</v>
      </c>
      <c r="M202" s="130">
        <f t="shared" si="30"/>
        <v>30000</v>
      </c>
      <c r="N202" s="77" t="str">
        <f t="shared" si="31"/>
        <v>Yes</v>
      </c>
      <c r="O202" s="32">
        <v>12</v>
      </c>
      <c r="P202" s="24">
        <v>12</v>
      </c>
      <c r="Q202" s="24" t="s">
        <v>70</v>
      </c>
      <c r="R202" s="89">
        <f t="shared" si="29"/>
        <v>24</v>
      </c>
    </row>
    <row r="203" spans="1:18" x14ac:dyDescent="0.5">
      <c r="A203" s="24">
        <v>2960</v>
      </c>
      <c r="B203" s="24" t="s">
        <v>11046</v>
      </c>
      <c r="C203" s="24" t="s">
        <v>11047</v>
      </c>
      <c r="D203" s="24" t="s">
        <v>11048</v>
      </c>
      <c r="E203" s="24" t="s">
        <v>321</v>
      </c>
      <c r="F203" s="24" t="s">
        <v>11049</v>
      </c>
      <c r="G203" s="25">
        <v>45708</v>
      </c>
      <c r="H203" s="25">
        <v>45933</v>
      </c>
      <c r="I203" s="81">
        <f t="shared" si="28"/>
        <v>46390</v>
      </c>
      <c r="J203" s="77" t="str">
        <f t="shared" ca="1" si="23"/>
        <v>Live</v>
      </c>
      <c r="K203" s="77" t="str" cm="1">
        <f t="array" aca="1" ref="K203" ca="1">_xlfn.IFS((I203-TODAY())&gt;=547,"06 Expires over 18 months",(I203-TODAY())&gt;=365,"05 Expires in 18 months",(I203-TODAY())&gt;=183,"04 Expires in 12 months",(I203-TODAY())&gt;=92,"03 Expires in 6 months",(I203-TODAY())&gt;=31,"02 Expires in 3 months",(I203-TODAY())&gt;=0,"01 Expires in 30 days",(I203-TODAY())&gt;=-31,"01 Expired last 30 days",(I203-TODAY())&gt;=-92,"02 Expired last 3 months",(I203-TODAY())&gt;=-183,"03 Expired last 6 months",(I203-TODAY())&gt;=-365,"04 Expired last 12 months",(I203-TODAY())&gt;=-547,"05 Expired last 18 months",TRUE,"06 Expired over 18 months")</f>
        <v>03 Expires in 6 months</v>
      </c>
      <c r="L203" s="65">
        <v>380568</v>
      </c>
      <c r="M203" s="130">
        <f t="shared" si="30"/>
        <v>697708</v>
      </c>
      <c r="N203" s="77" t="str">
        <f t="shared" si="31"/>
        <v>Yes</v>
      </c>
      <c r="O203" s="32">
        <v>8</v>
      </c>
      <c r="P203" s="24">
        <v>15</v>
      </c>
      <c r="Q203" s="24" t="s">
        <v>123</v>
      </c>
      <c r="R203" s="89">
        <f t="shared" si="29"/>
        <v>22</v>
      </c>
    </row>
    <row r="204" spans="1:18" x14ac:dyDescent="0.5">
      <c r="A204" s="24">
        <v>2625</v>
      </c>
      <c r="B204" s="24" t="s">
        <v>5445</v>
      </c>
      <c r="C204" s="24" t="s">
        <v>9479</v>
      </c>
      <c r="D204" s="24" t="s">
        <v>9480</v>
      </c>
      <c r="E204" s="24" t="s">
        <v>190</v>
      </c>
      <c r="F204" s="24" t="s">
        <v>6369</v>
      </c>
      <c r="G204" s="25">
        <v>45475</v>
      </c>
      <c r="H204" s="25">
        <v>45842</v>
      </c>
      <c r="I204" s="81">
        <f t="shared" si="28"/>
        <v>46391</v>
      </c>
      <c r="J204" s="77" t="str">
        <f t="shared" ca="1" si="23"/>
        <v>Live</v>
      </c>
      <c r="K204" s="77" t="str" cm="1">
        <f t="array" aca="1" ref="K204" ca="1">_xlfn.IFS((I204-TODAY())&gt;=547,"06 Expires over 18 months",(I204-TODAY())&gt;=365,"05 Expires in 18 months",(I204-TODAY())&gt;=183,"04 Expires in 12 months",(I204-TODAY())&gt;=92,"03 Expires in 6 months",(I204-TODAY())&gt;=31,"02 Expires in 3 months",(I204-TODAY())&gt;=0,"01 Expires in 30 days",(I204-TODAY())&gt;=-31,"01 Expired last 30 days",(I204-TODAY())&gt;=-92,"02 Expired last 3 months",(I204-TODAY())&gt;=-183,"03 Expired last 6 months",(I204-TODAY())&gt;=-365,"04 Expired last 12 months",(I204-TODAY())&gt;=-547,"05 Expired last 18 months",TRUE,"06 Expired over 18 months")</f>
        <v>03 Expires in 6 months</v>
      </c>
      <c r="L204" s="65">
        <v>20000</v>
      </c>
      <c r="M204" s="130">
        <f t="shared" si="30"/>
        <v>50000</v>
      </c>
      <c r="N204" s="77" t="str">
        <f t="shared" si="31"/>
        <v>Yes</v>
      </c>
      <c r="O204" s="32">
        <v>12</v>
      </c>
      <c r="P204" s="24">
        <v>18</v>
      </c>
      <c r="Q204" s="24" t="s">
        <v>70</v>
      </c>
      <c r="R204" s="89">
        <f t="shared" si="29"/>
        <v>30</v>
      </c>
    </row>
    <row r="205" spans="1:18" x14ac:dyDescent="0.5">
      <c r="A205" s="24">
        <v>2871</v>
      </c>
      <c r="B205" s="24" t="s">
        <v>10619</v>
      </c>
      <c r="C205" s="24" t="s">
        <v>10620</v>
      </c>
      <c r="D205" s="24" t="s">
        <v>10621</v>
      </c>
      <c r="E205" s="24" t="s">
        <v>107</v>
      </c>
      <c r="F205" s="24" t="s">
        <v>3283</v>
      </c>
      <c r="G205" s="25">
        <v>45663</v>
      </c>
      <c r="H205" s="25">
        <v>46392</v>
      </c>
      <c r="I205" s="81">
        <f t="shared" si="28"/>
        <v>46392</v>
      </c>
      <c r="J205" s="77" t="str">
        <f t="shared" ca="1" si="23"/>
        <v>Live</v>
      </c>
      <c r="K205" s="77" t="str" cm="1">
        <f t="array" aca="1" ref="K205" ca="1">_xlfn.IFS((I205-TODAY())&gt;=547,"06 Expires over 18 months",(I205-TODAY())&gt;=365,"05 Expires in 18 months",(I205-TODAY())&gt;=183,"04 Expires in 12 months",(I205-TODAY())&gt;=92,"03 Expires in 6 months",(I205-TODAY())&gt;=31,"02 Expires in 3 months",(I205-TODAY())&gt;=0,"01 Expires in 30 days",(I205-TODAY())&gt;=-31,"01 Expired last 30 days",(I205-TODAY())&gt;=-92,"02 Expired last 3 months",(I205-TODAY())&gt;=-183,"03 Expired last 6 months",(I205-TODAY())&gt;=-365,"04 Expired last 12 months",(I205-TODAY())&gt;=-547,"05 Expired last 18 months",TRUE,"06 Expired over 18 months")</f>
        <v>03 Expires in 6 months</v>
      </c>
      <c r="L205" s="65">
        <v>24999</v>
      </c>
      <c r="M205" s="130">
        <f t="shared" si="30"/>
        <v>47914.75</v>
      </c>
      <c r="N205" s="77" t="str">
        <f t="shared" si="31"/>
        <v>No</v>
      </c>
      <c r="O205" s="32">
        <v>24</v>
      </c>
      <c r="P205" s="24">
        <v>0</v>
      </c>
      <c r="Q205" s="24" t="s">
        <v>70</v>
      </c>
      <c r="R205" s="89">
        <f t="shared" si="29"/>
        <v>23</v>
      </c>
    </row>
    <row r="206" spans="1:18" x14ac:dyDescent="0.5">
      <c r="A206" s="24">
        <v>2793</v>
      </c>
      <c r="B206" s="24" t="s">
        <v>5223</v>
      </c>
      <c r="C206" s="24" t="s">
        <v>10247</v>
      </c>
      <c r="D206" s="24" t="s">
        <v>10248</v>
      </c>
      <c r="E206" s="24" t="s">
        <v>52</v>
      </c>
      <c r="F206" s="27" t="s">
        <v>349</v>
      </c>
      <c r="G206" s="25">
        <v>44570</v>
      </c>
      <c r="H206" s="25">
        <v>45666</v>
      </c>
      <c r="I206" s="81">
        <f t="shared" si="28"/>
        <v>46396</v>
      </c>
      <c r="J206" s="77" t="s">
        <v>14889</v>
      </c>
      <c r="K206" s="77" t="str" cm="1">
        <f t="array" aca="1" ref="K206" ca="1">_xlfn.IFS((I206-TODAY())&gt;=547,"06 Expires over 18 months",(I206-TODAY())&gt;=365,"05 Expires in 18 months",(I206-TODAY())&gt;=183,"04 Expires in 12 months",(I206-TODAY())&gt;=92,"03 Expires in 6 months",(I206-TODAY())&gt;=31,"02 Expires in 3 months",(I206-TODAY())&gt;=0,"01 Expires in 30 days",(I206-TODAY())&gt;=-31,"01 Expired last 30 days",(I206-TODAY())&gt;=-92,"02 Expired last 3 months",(I206-TODAY())&gt;=-183,"03 Expired last 6 months",(I206-TODAY())&gt;=-365,"04 Expired last 12 months",(I206-TODAY())&gt;=-547,"05 Expired last 18 months",TRUE,"06 Expired over 18 months")</f>
        <v>03 Expires in 6 months</v>
      </c>
      <c r="L206" s="65">
        <v>30000000</v>
      </c>
      <c r="M206" s="130">
        <f t="shared" si="30"/>
        <v>150000000</v>
      </c>
      <c r="N206" s="77" t="str">
        <f t="shared" si="31"/>
        <v>Yes</v>
      </c>
      <c r="O206" s="32">
        <v>12</v>
      </c>
      <c r="P206" s="24">
        <v>24</v>
      </c>
      <c r="Q206" s="24" t="s">
        <v>70</v>
      </c>
      <c r="R206" s="89">
        <f t="shared" si="29"/>
        <v>60</v>
      </c>
    </row>
    <row r="207" spans="1:18" x14ac:dyDescent="0.5">
      <c r="A207" s="24">
        <v>2879</v>
      </c>
      <c r="B207" s="24" t="s">
        <v>10626</v>
      </c>
      <c r="C207" s="24" t="s">
        <v>10664</v>
      </c>
      <c r="D207" s="24" t="s">
        <v>10626</v>
      </c>
      <c r="E207" s="24" t="s">
        <v>190</v>
      </c>
      <c r="F207" s="24" t="s">
        <v>3270</v>
      </c>
      <c r="G207" s="25">
        <v>45671</v>
      </c>
      <c r="H207" s="25">
        <v>46036</v>
      </c>
      <c r="I207" s="81">
        <f t="shared" si="28"/>
        <v>46401</v>
      </c>
      <c r="J207" s="77" t="str">
        <f t="shared" ref="J207:J239" ca="1" si="32">IF(I207&lt;TODAY(),"Expired","Live")</f>
        <v>Live</v>
      </c>
      <c r="K207" s="77" t="str" cm="1">
        <f t="array" aca="1" ref="K207" ca="1">_xlfn.IFS((I207-TODAY())&gt;=547,"06 Expires over 18 months",(I207-TODAY())&gt;=365,"05 Expires in 18 months",(I207-TODAY())&gt;=183,"04 Expires in 12 months",(I207-TODAY())&gt;=92,"03 Expires in 6 months",(I207-TODAY())&gt;=31,"02 Expires in 3 months",(I207-TODAY())&gt;=0,"01 Expires in 30 days",(I207-TODAY())&gt;=-31,"01 Expired last 30 days",(I207-TODAY())&gt;=-92,"02 Expired last 3 months",(I207-TODAY())&gt;=-183,"03 Expired last 6 months",(I207-TODAY())&gt;=-365,"04 Expired last 12 months",(I207-TODAY())&gt;=-547,"05 Expired last 18 months",TRUE,"06 Expired over 18 months")</f>
        <v>03 Expires in 6 months</v>
      </c>
      <c r="L207" s="65">
        <v>15000</v>
      </c>
      <c r="M207" s="130">
        <f t="shared" si="30"/>
        <v>30000</v>
      </c>
      <c r="N207" s="77" t="str">
        <f t="shared" si="31"/>
        <v>Yes</v>
      </c>
      <c r="O207" s="32">
        <v>12</v>
      </c>
      <c r="P207" s="24">
        <v>12</v>
      </c>
      <c r="Q207" s="24" t="s">
        <v>70</v>
      </c>
      <c r="R207" s="89">
        <f t="shared" si="29"/>
        <v>24</v>
      </c>
    </row>
    <row r="208" spans="1:18" x14ac:dyDescent="0.5">
      <c r="A208" s="24">
        <v>2883</v>
      </c>
      <c r="B208" s="24" t="s">
        <v>10673</v>
      </c>
      <c r="C208" s="24" t="s">
        <v>10674</v>
      </c>
      <c r="D208" s="24" t="s">
        <v>10675</v>
      </c>
      <c r="E208" s="24" t="s">
        <v>190</v>
      </c>
      <c r="F208" s="24" t="s">
        <v>1157</v>
      </c>
      <c r="G208" s="25">
        <v>45673</v>
      </c>
      <c r="H208" s="25">
        <v>46037</v>
      </c>
      <c r="I208" s="81">
        <f t="shared" si="28"/>
        <v>46402</v>
      </c>
      <c r="J208" s="77" t="str">
        <f t="shared" ca="1" si="32"/>
        <v>Live</v>
      </c>
      <c r="K208" s="77" t="str" cm="1">
        <f t="array" aca="1" ref="K208" ca="1">_xlfn.IFS((I208-TODAY())&gt;=547,"06 Expires over 18 months",(I208-TODAY())&gt;=365,"05 Expires in 18 months",(I208-TODAY())&gt;=183,"04 Expires in 12 months",(I208-TODAY())&gt;=92,"03 Expires in 6 months",(I208-TODAY())&gt;=31,"02 Expires in 3 months",(I208-TODAY())&gt;=0,"01 Expires in 30 days",(I208-TODAY())&gt;=-31,"01 Expired last 30 days",(I208-TODAY())&gt;=-92,"02 Expired last 3 months",(I208-TODAY())&gt;=-183,"03 Expired last 6 months",(I208-TODAY())&gt;=-365,"04 Expired last 12 months",(I208-TODAY())&gt;=-547,"05 Expired last 18 months",TRUE,"06 Expired over 18 months")</f>
        <v>03 Expires in 6 months</v>
      </c>
      <c r="L208" s="65">
        <v>15000</v>
      </c>
      <c r="M208" s="130">
        <f t="shared" si="30"/>
        <v>28750</v>
      </c>
      <c r="N208" s="77" t="str">
        <f t="shared" si="31"/>
        <v>Yes</v>
      </c>
      <c r="O208" s="32">
        <v>12</v>
      </c>
      <c r="P208" s="24">
        <v>12</v>
      </c>
      <c r="Q208" s="24" t="s">
        <v>70</v>
      </c>
      <c r="R208" s="89">
        <f t="shared" si="29"/>
        <v>23</v>
      </c>
    </row>
    <row r="209" spans="1:18" x14ac:dyDescent="0.5">
      <c r="A209" s="24">
        <v>2882</v>
      </c>
      <c r="B209" s="24" t="s">
        <v>8578</v>
      </c>
      <c r="C209" s="24" t="s">
        <v>10670</v>
      </c>
      <c r="D209" s="24" t="s">
        <v>8580</v>
      </c>
      <c r="E209" s="24" t="s">
        <v>107</v>
      </c>
      <c r="F209" s="24" t="s">
        <v>3283</v>
      </c>
      <c r="G209" s="25">
        <v>45677</v>
      </c>
      <c r="H209" s="25">
        <v>46406</v>
      </c>
      <c r="I209" s="81">
        <f t="shared" si="28"/>
        <v>46406</v>
      </c>
      <c r="J209" s="77" t="str">
        <f t="shared" ca="1" si="32"/>
        <v>Live</v>
      </c>
      <c r="K209" s="77" t="str" cm="1">
        <f t="array" aca="1" ref="K209" ca="1">_xlfn.IFS((I209-TODAY())&gt;=547,"06 Expires over 18 months",(I209-TODAY())&gt;=365,"05 Expires in 18 months",(I209-TODAY())&gt;=183,"04 Expires in 12 months",(I209-TODAY())&gt;=92,"03 Expires in 6 months",(I209-TODAY())&gt;=31,"02 Expires in 3 months",(I209-TODAY())&gt;=0,"01 Expires in 30 days",(I209-TODAY())&gt;=-31,"01 Expired last 30 days",(I209-TODAY())&gt;=-92,"02 Expired last 3 months",(I209-TODAY())&gt;=-183,"03 Expired last 6 months",(I209-TODAY())&gt;=-365,"04 Expired last 12 months",(I209-TODAY())&gt;=-547,"05 Expired last 18 months",TRUE,"06 Expired over 18 months")</f>
        <v>03 Expires in 6 months</v>
      </c>
      <c r="L209" s="65">
        <v>24999</v>
      </c>
      <c r="M209" s="130">
        <f t="shared" si="30"/>
        <v>47914.75</v>
      </c>
      <c r="N209" s="77" t="str">
        <f t="shared" si="31"/>
        <v>No</v>
      </c>
      <c r="O209" s="32">
        <v>24</v>
      </c>
      <c r="P209" s="24">
        <v>0</v>
      </c>
      <c r="Q209" s="24" t="s">
        <v>70</v>
      </c>
      <c r="R209" s="89">
        <f t="shared" si="29"/>
        <v>23</v>
      </c>
    </row>
    <row r="210" spans="1:18" x14ac:dyDescent="0.5">
      <c r="A210" s="24">
        <v>3559</v>
      </c>
      <c r="B210" s="24" t="s">
        <v>13562</v>
      </c>
      <c r="C210" s="24" t="s">
        <v>13563</v>
      </c>
      <c r="D210" s="24" t="s">
        <v>13564</v>
      </c>
      <c r="E210" s="24" t="s">
        <v>321</v>
      </c>
      <c r="F210" s="27" t="s">
        <v>1109</v>
      </c>
      <c r="G210" s="25">
        <v>46041</v>
      </c>
      <c r="H210" s="25">
        <v>46406</v>
      </c>
      <c r="I210" s="81">
        <f t="shared" si="28"/>
        <v>46406</v>
      </c>
      <c r="J210" s="77" t="str">
        <f t="shared" ca="1" si="32"/>
        <v>Live</v>
      </c>
      <c r="K210" s="77" t="str" cm="1">
        <f t="array" aca="1" ref="K210" ca="1">_xlfn.IFS((I210-TODAY())&gt;=547,"06 Expires over 18 months",(I210-TODAY())&gt;=365,"05 Expires in 18 months",(I210-TODAY())&gt;=183,"04 Expires in 12 months",(I210-TODAY())&gt;=92,"03 Expires in 6 months",(I210-TODAY())&gt;=31,"02 Expires in 3 months",(I210-TODAY())&gt;=0,"01 Expires in 30 days",(I210-TODAY())&gt;=-31,"01 Expired last 30 days",(I210-TODAY())&gt;=-92,"02 Expired last 3 months",(I210-TODAY())&gt;=-183,"03 Expired last 6 months",(I210-TODAY())&gt;=-365,"04 Expired last 12 months",(I210-TODAY())&gt;=-547,"05 Expired last 18 months",TRUE,"06 Expired over 18 months")</f>
        <v>03 Expires in 6 months</v>
      </c>
      <c r="L210" s="65">
        <v>18495</v>
      </c>
      <c r="M210" s="131">
        <f t="shared" si="30"/>
        <v>18495</v>
      </c>
      <c r="N210" s="77" t="str">
        <f t="shared" si="31"/>
        <v>No</v>
      </c>
      <c r="O210" s="32">
        <v>12</v>
      </c>
      <c r="P210" s="24">
        <v>0</v>
      </c>
      <c r="Q210" s="24" t="s">
        <v>70</v>
      </c>
      <c r="R210" s="89">
        <f t="shared" si="29"/>
        <v>12</v>
      </c>
    </row>
    <row r="211" spans="1:18" x14ac:dyDescent="0.5">
      <c r="A211" s="24">
        <v>3571</v>
      </c>
      <c r="B211" s="111" t="s">
        <v>13590</v>
      </c>
      <c r="C211" s="27" t="s">
        <v>13591</v>
      </c>
      <c r="D211" s="111" t="s">
        <v>13592</v>
      </c>
      <c r="E211" s="111" t="s">
        <v>107</v>
      </c>
      <c r="F211" s="111" t="s">
        <v>1397</v>
      </c>
      <c r="G211" s="121">
        <v>46044</v>
      </c>
      <c r="H211" s="121">
        <v>46409</v>
      </c>
      <c r="I211" s="81">
        <f t="shared" si="28"/>
        <v>46409</v>
      </c>
      <c r="J211" s="81" t="str">
        <f t="shared" ca="1" si="32"/>
        <v>Live</v>
      </c>
      <c r="K211" s="81" t="str" cm="1">
        <f t="array" aca="1" ref="K211" ca="1">_xlfn.IFS((I211-TODAY())&gt;=547,"06 Expires over 18 months",(I211-TODAY())&gt;=365,"05 Expires in 18 months",(I211-TODAY())&gt;=183,"04 Expires in 12 months",(I211-TODAY())&gt;=92,"03 Expires in 6 months",(I211-TODAY())&gt;=31,"02 Expires in 3 months",(I211-TODAY())&gt;=0,"01 Expires in 30 days",(I211-TODAY())&gt;=-31,"01 Expired last 30 days",(I211-TODAY())&gt;=-92,"02 Expired last 3 months",(I211-TODAY())&gt;=-183,"03 Expired last 6 months",(I211-TODAY())&gt;=-365,"04 Expired last 12 months",(I211-TODAY())&gt;=-547,"05 Expired last 18 months",TRUE,"06 Expired over 18 months")</f>
        <v>03 Expires in 6 months</v>
      </c>
      <c r="L211" s="65">
        <v>29977</v>
      </c>
      <c r="M211" s="130">
        <f t="shared" si="30"/>
        <v>29977</v>
      </c>
      <c r="N211" s="77" t="str">
        <f t="shared" si="31"/>
        <v>No</v>
      </c>
      <c r="O211" s="32">
        <v>12</v>
      </c>
      <c r="P211" s="24">
        <v>0</v>
      </c>
      <c r="Q211" s="24" t="s">
        <v>123</v>
      </c>
      <c r="R211" s="89">
        <f t="shared" si="29"/>
        <v>12</v>
      </c>
    </row>
    <row r="212" spans="1:18" x14ac:dyDescent="0.5">
      <c r="A212" s="24">
        <v>2404</v>
      </c>
      <c r="B212" s="24" t="s">
        <v>8568</v>
      </c>
      <c r="C212" s="24" t="s">
        <v>8569</v>
      </c>
      <c r="D212" s="24" t="s">
        <v>8570</v>
      </c>
      <c r="E212" s="24" t="s">
        <v>2962</v>
      </c>
      <c r="F212" s="24" t="s">
        <v>3283</v>
      </c>
      <c r="G212" s="25">
        <v>45316</v>
      </c>
      <c r="H212" s="25">
        <v>46411</v>
      </c>
      <c r="I212" s="81">
        <f t="shared" si="28"/>
        <v>46411</v>
      </c>
      <c r="J212" s="77" t="str">
        <f t="shared" ca="1" si="32"/>
        <v>Live</v>
      </c>
      <c r="K212" s="77" t="str" cm="1">
        <f t="array" aca="1" ref="K212" ca="1">_xlfn.IFS((I212-TODAY())&gt;=547,"06 Expires over 18 months",(I212-TODAY())&gt;=365,"05 Expires in 18 months",(I212-TODAY())&gt;=183,"04 Expires in 12 months",(I212-TODAY())&gt;=92,"03 Expires in 6 months",(I212-TODAY())&gt;=31,"02 Expires in 3 months",(I212-TODAY())&gt;=0,"01 Expires in 30 days",(I212-TODAY())&gt;=-31,"01 Expired last 30 days",(I212-TODAY())&gt;=-92,"02 Expired last 3 months",(I212-TODAY())&gt;=-183,"03 Expired last 6 months",(I212-TODAY())&gt;=-365,"04 Expired last 12 months",(I212-TODAY())&gt;=-547,"05 Expired last 18 months",TRUE,"06 Expired over 18 months")</f>
        <v>03 Expires in 6 months</v>
      </c>
      <c r="L212" s="65">
        <v>25000</v>
      </c>
      <c r="M212" s="130">
        <f t="shared" si="30"/>
        <v>72916.666666666672</v>
      </c>
      <c r="N212" s="77" t="str">
        <f t="shared" si="31"/>
        <v>No</v>
      </c>
      <c r="O212" s="32">
        <v>36</v>
      </c>
      <c r="P212" s="24">
        <v>0</v>
      </c>
      <c r="Q212" s="24" t="s">
        <v>1333</v>
      </c>
      <c r="R212" s="89">
        <f t="shared" si="29"/>
        <v>35</v>
      </c>
    </row>
    <row r="213" spans="1:18" x14ac:dyDescent="0.5">
      <c r="A213" s="24">
        <v>2887</v>
      </c>
      <c r="B213" s="24" t="s">
        <v>10692</v>
      </c>
      <c r="C213" s="24" t="s">
        <v>10693</v>
      </c>
      <c r="D213" s="24" t="s">
        <v>10694</v>
      </c>
      <c r="E213" s="24" t="s">
        <v>107</v>
      </c>
      <c r="F213" s="24" t="s">
        <v>977</v>
      </c>
      <c r="G213" s="25">
        <v>45683</v>
      </c>
      <c r="H213" s="25">
        <v>46047</v>
      </c>
      <c r="I213" s="81">
        <f t="shared" si="28"/>
        <v>46412</v>
      </c>
      <c r="J213" s="77" t="str">
        <f t="shared" ca="1" si="32"/>
        <v>Live</v>
      </c>
      <c r="K213" s="77" t="str" cm="1">
        <f t="array" aca="1" ref="K213" ca="1">_xlfn.IFS((I213-TODAY())&gt;=547,"06 Expires over 18 months",(I213-TODAY())&gt;=365,"05 Expires in 18 months",(I213-TODAY())&gt;=183,"04 Expires in 12 months",(I213-TODAY())&gt;=92,"03 Expires in 6 months",(I213-TODAY())&gt;=31,"02 Expires in 3 months",(I213-TODAY())&gt;=0,"01 Expires in 30 days",(I213-TODAY())&gt;=-31,"01 Expired last 30 days",(I213-TODAY())&gt;=-92,"02 Expired last 3 months",(I213-TODAY())&gt;=-183,"03 Expired last 6 months",(I213-TODAY())&gt;=-365,"04 Expired last 12 months",(I213-TODAY())&gt;=-547,"05 Expired last 18 months",TRUE,"06 Expired over 18 months")</f>
        <v>03 Expires in 6 months</v>
      </c>
      <c r="L213" s="65">
        <v>3060</v>
      </c>
      <c r="M213" s="130">
        <f t="shared" si="30"/>
        <v>5865</v>
      </c>
      <c r="N213" s="77" t="str">
        <f t="shared" si="31"/>
        <v>Yes</v>
      </c>
      <c r="O213" s="32">
        <v>12</v>
      </c>
      <c r="P213" s="24">
        <v>12</v>
      </c>
      <c r="Q213" s="24" t="s">
        <v>70</v>
      </c>
      <c r="R213" s="89">
        <f t="shared" si="29"/>
        <v>23</v>
      </c>
    </row>
    <row r="214" spans="1:18" x14ac:dyDescent="0.5">
      <c r="A214" s="24">
        <v>3624</v>
      </c>
      <c r="B214" s="111" t="s">
        <v>13785</v>
      </c>
      <c r="C214" s="27" t="s">
        <v>13786</v>
      </c>
      <c r="D214" s="111" t="s">
        <v>11033</v>
      </c>
      <c r="E214" s="111" t="s">
        <v>321</v>
      </c>
      <c r="F214" s="111" t="s">
        <v>360</v>
      </c>
      <c r="G214" s="121">
        <v>46048</v>
      </c>
      <c r="H214" s="121">
        <v>46413</v>
      </c>
      <c r="I214" s="81">
        <f t="shared" si="28"/>
        <v>46413</v>
      </c>
      <c r="J214" s="81" t="str">
        <f t="shared" ca="1" si="32"/>
        <v>Live</v>
      </c>
      <c r="K214" s="81" t="str" cm="1">
        <f t="array" aca="1" ref="K214" ca="1">_xlfn.IFS((I214-TODAY())&gt;=547,"06 Expires over 18 months",(I214-TODAY())&gt;=365,"05 Expires in 18 months",(I214-TODAY())&gt;=183,"04 Expires in 12 months",(I214-TODAY())&gt;=92,"03 Expires in 6 months",(I214-TODAY())&gt;=31,"02 Expires in 3 months",(I214-TODAY())&gt;=0,"01 Expires in 30 days",(I214-TODAY())&gt;=-31,"01 Expired last 30 days",(I214-TODAY())&gt;=-92,"02 Expired last 3 months",(I214-TODAY())&gt;=-183,"03 Expired last 6 months",(I214-TODAY())&gt;=-365,"04 Expired last 12 months",(I214-TODAY())&gt;=-547,"05 Expired last 18 months",TRUE,"06 Expired over 18 months")</f>
        <v>03 Expires in 6 months</v>
      </c>
      <c r="L214" s="65">
        <v>28609.75</v>
      </c>
      <c r="M214" s="130">
        <f t="shared" si="30"/>
        <v>28609.75</v>
      </c>
      <c r="N214" s="77" t="str">
        <f t="shared" si="31"/>
        <v>No</v>
      </c>
      <c r="O214" s="32">
        <v>12</v>
      </c>
      <c r="P214" s="24">
        <v>0</v>
      </c>
      <c r="Q214" s="24" t="s">
        <v>70</v>
      </c>
      <c r="R214" s="89">
        <f t="shared" si="29"/>
        <v>12</v>
      </c>
    </row>
    <row r="215" spans="1:18" x14ac:dyDescent="0.5">
      <c r="A215" s="24">
        <v>1229</v>
      </c>
      <c r="B215" s="24" t="s">
        <v>4560</v>
      </c>
      <c r="C215" s="24" t="s">
        <v>4561</v>
      </c>
      <c r="D215" s="24" t="s">
        <v>4562</v>
      </c>
      <c r="E215" s="24" t="s">
        <v>52</v>
      </c>
      <c r="F215" s="24" t="s">
        <v>4564</v>
      </c>
      <c r="G215" s="25">
        <v>44227</v>
      </c>
      <c r="H215" s="25">
        <v>45688</v>
      </c>
      <c r="I215" s="81">
        <f t="shared" si="28"/>
        <v>46418</v>
      </c>
      <c r="J215" s="77" t="str">
        <f t="shared" ca="1" si="32"/>
        <v>Live</v>
      </c>
      <c r="K215" s="77" t="str" cm="1">
        <f t="array" aca="1" ref="K215" ca="1">_xlfn.IFS((I215-TODAY())&gt;=547,"06 Expires over 18 months",(I215-TODAY())&gt;=365,"05 Expires in 18 months",(I215-TODAY())&gt;=183,"04 Expires in 12 months",(I215-TODAY())&gt;=92,"03 Expires in 6 months",(I215-TODAY())&gt;=31,"02 Expires in 3 months",(I215-TODAY())&gt;=0,"01 Expires in 30 days",(I215-TODAY())&gt;=-31,"01 Expired last 30 days",(I215-TODAY())&gt;=-92,"02 Expired last 3 months",(I215-TODAY())&gt;=-183,"03 Expired last 6 months",(I215-TODAY())&gt;=-365,"04 Expired last 12 months",(I215-TODAY())&gt;=-547,"05 Expired last 18 months",TRUE,"06 Expired over 18 months")</f>
        <v>03 Expires in 6 months</v>
      </c>
      <c r="L215" s="65">
        <v>16153.76</v>
      </c>
      <c r="M215" s="130">
        <f t="shared" si="30"/>
        <v>96922.559999999998</v>
      </c>
      <c r="N215" s="77" t="str">
        <f t="shared" si="31"/>
        <v>Yes</v>
      </c>
      <c r="O215" s="32">
        <v>24</v>
      </c>
      <c r="P215" s="24">
        <v>24</v>
      </c>
      <c r="Q215" s="24"/>
      <c r="R215" s="89">
        <f t="shared" si="29"/>
        <v>72</v>
      </c>
    </row>
    <row r="216" spans="1:18" x14ac:dyDescent="0.5">
      <c r="A216" s="24">
        <v>2411</v>
      </c>
      <c r="B216" s="24" t="s">
        <v>8602</v>
      </c>
      <c r="C216" s="24" t="s">
        <v>8603</v>
      </c>
      <c r="D216" s="24" t="s">
        <v>3119</v>
      </c>
      <c r="E216" s="24" t="s">
        <v>2962</v>
      </c>
      <c r="F216" s="24" t="s">
        <v>3283</v>
      </c>
      <c r="G216" s="25">
        <v>45323</v>
      </c>
      <c r="H216" s="25">
        <v>46418</v>
      </c>
      <c r="I216" s="81">
        <f t="shared" si="28"/>
        <v>46418</v>
      </c>
      <c r="J216" s="77" t="str">
        <f t="shared" ca="1" si="32"/>
        <v>Live</v>
      </c>
      <c r="K216" s="77" t="str" cm="1">
        <f t="array" aca="1" ref="K216" ca="1">_xlfn.IFS((I216-TODAY())&gt;=547,"06 Expires over 18 months",(I216-TODAY())&gt;=365,"05 Expires in 18 months",(I216-TODAY())&gt;=183,"04 Expires in 12 months",(I216-TODAY())&gt;=92,"03 Expires in 6 months",(I216-TODAY())&gt;=31,"02 Expires in 3 months",(I216-TODAY())&gt;=0,"01 Expires in 30 days",(I216-TODAY())&gt;=-31,"01 Expired last 30 days",(I216-TODAY())&gt;=-92,"02 Expired last 3 months",(I216-TODAY())&gt;=-183,"03 Expired last 6 months",(I216-TODAY())&gt;=-365,"04 Expired last 12 months",(I216-TODAY())&gt;=-547,"05 Expired last 18 months",TRUE,"06 Expired over 18 months")</f>
        <v>03 Expires in 6 months</v>
      </c>
      <c r="L216" s="65">
        <v>240000</v>
      </c>
      <c r="M216" s="130">
        <f t="shared" si="30"/>
        <v>700000</v>
      </c>
      <c r="N216" s="77" t="str">
        <f t="shared" si="31"/>
        <v>No</v>
      </c>
      <c r="O216" s="32">
        <v>36</v>
      </c>
      <c r="P216" s="24">
        <v>0</v>
      </c>
      <c r="Q216" s="24" t="s">
        <v>8595</v>
      </c>
      <c r="R216" s="89">
        <f t="shared" si="29"/>
        <v>35</v>
      </c>
    </row>
    <row r="217" spans="1:18" x14ac:dyDescent="0.5">
      <c r="A217" s="24">
        <v>2126</v>
      </c>
      <c r="B217" s="24" t="s">
        <v>7647</v>
      </c>
      <c r="C217" s="24" t="s">
        <v>7648</v>
      </c>
      <c r="D217" s="24" t="s">
        <v>7174</v>
      </c>
      <c r="E217" s="24" t="s">
        <v>2962</v>
      </c>
      <c r="F217" s="24" t="s">
        <v>3283</v>
      </c>
      <c r="G217" s="25">
        <v>45096</v>
      </c>
      <c r="H217" s="25">
        <v>46418</v>
      </c>
      <c r="I217" s="81">
        <f t="shared" si="28"/>
        <v>46418</v>
      </c>
      <c r="J217" s="77" t="str">
        <f t="shared" ca="1" si="32"/>
        <v>Live</v>
      </c>
      <c r="K217" s="77" t="str" cm="1">
        <f t="array" aca="1" ref="K217" ca="1">_xlfn.IFS((I217-TODAY())&gt;=547,"06 Expires over 18 months",(I217-TODAY())&gt;=365,"05 Expires in 18 months",(I217-TODAY())&gt;=183,"04 Expires in 12 months",(I217-TODAY())&gt;=92,"03 Expires in 6 months",(I217-TODAY())&gt;=31,"02 Expires in 3 months",(I217-TODAY())&gt;=0,"01 Expires in 30 days",(I217-TODAY())&gt;=-31,"01 Expired last 30 days",(I217-TODAY())&gt;=-92,"02 Expired last 3 months",(I217-TODAY())&gt;=-183,"03 Expired last 6 months",(I217-TODAY())&gt;=-365,"04 Expired last 12 months",(I217-TODAY())&gt;=-547,"05 Expired last 18 months",TRUE,"06 Expired over 18 months")</f>
        <v>03 Expires in 6 months</v>
      </c>
      <c r="L217" s="65">
        <v>20000</v>
      </c>
      <c r="M217" s="130">
        <f t="shared" si="30"/>
        <v>71666.666666666672</v>
      </c>
      <c r="N217" s="77" t="str">
        <f t="shared" si="31"/>
        <v>No</v>
      </c>
      <c r="O217" s="32">
        <v>48</v>
      </c>
      <c r="P217" s="24">
        <v>0</v>
      </c>
      <c r="Q217" s="24" t="s">
        <v>1333</v>
      </c>
      <c r="R217" s="89">
        <f t="shared" si="29"/>
        <v>43</v>
      </c>
    </row>
    <row r="218" spans="1:18" x14ac:dyDescent="0.5">
      <c r="A218" s="24">
        <v>2437</v>
      </c>
      <c r="B218" s="24" t="s">
        <v>8708</v>
      </c>
      <c r="C218" s="24" t="s">
        <v>8709</v>
      </c>
      <c r="D218" s="24" t="s">
        <v>8710</v>
      </c>
      <c r="E218" s="24" t="s">
        <v>66</v>
      </c>
      <c r="F218" s="24" t="s">
        <v>8711</v>
      </c>
      <c r="G218" s="25">
        <v>45323</v>
      </c>
      <c r="H218" s="25">
        <v>46418</v>
      </c>
      <c r="I218" s="81">
        <f t="shared" si="28"/>
        <v>46418</v>
      </c>
      <c r="J218" s="77" t="str">
        <f t="shared" ca="1" si="32"/>
        <v>Live</v>
      </c>
      <c r="K218" s="77" t="str" cm="1">
        <f t="array" aca="1" ref="K218" ca="1">_xlfn.IFS((I218-TODAY())&gt;=547,"06 Expires over 18 months",(I218-TODAY())&gt;=365,"05 Expires in 18 months",(I218-TODAY())&gt;=183,"04 Expires in 12 months",(I218-TODAY())&gt;=92,"03 Expires in 6 months",(I218-TODAY())&gt;=31,"02 Expires in 3 months",(I218-TODAY())&gt;=0,"01 Expires in 30 days",(I218-TODAY())&gt;=-31,"01 Expired last 30 days",(I218-TODAY())&gt;=-92,"02 Expired last 3 months",(I218-TODAY())&gt;=-183,"03 Expired last 6 months",(I218-TODAY())&gt;=-365,"04 Expired last 12 months",(I218-TODAY())&gt;=-547,"05 Expired last 18 months",TRUE,"06 Expired over 18 months")</f>
        <v>03 Expires in 6 months</v>
      </c>
      <c r="L218" s="65">
        <v>102500</v>
      </c>
      <c r="M218" s="130">
        <f t="shared" si="30"/>
        <v>298958.33333333331</v>
      </c>
      <c r="N218" s="77" t="str">
        <f t="shared" si="31"/>
        <v>No</v>
      </c>
      <c r="O218" s="32">
        <v>36</v>
      </c>
      <c r="P218" s="24">
        <v>0</v>
      </c>
      <c r="Q218" s="24" t="s">
        <v>70</v>
      </c>
      <c r="R218" s="89">
        <f t="shared" si="29"/>
        <v>35</v>
      </c>
    </row>
    <row r="219" spans="1:18" x14ac:dyDescent="0.5">
      <c r="A219" s="24" t="s">
        <v>14191</v>
      </c>
      <c r="B219" s="56" t="s">
        <v>8708</v>
      </c>
      <c r="C219" s="50" t="s">
        <v>14192</v>
      </c>
      <c r="D219" s="50" t="s">
        <v>14193</v>
      </c>
      <c r="E219" s="24" t="s">
        <v>66</v>
      </c>
      <c r="F219" s="27" t="s">
        <v>1567</v>
      </c>
      <c r="G219" s="25">
        <v>45323</v>
      </c>
      <c r="H219" s="25">
        <v>46418</v>
      </c>
      <c r="I219" s="81">
        <f t="shared" si="28"/>
        <v>46418</v>
      </c>
      <c r="J219" s="77" t="str">
        <f t="shared" ca="1" si="32"/>
        <v>Live</v>
      </c>
      <c r="K219" s="77" t="str" cm="1">
        <f t="array" aca="1" ref="K219" ca="1">_xlfn.IFS((I219-TODAY())&gt;=547,"06 Expires over 18 months",(I219-TODAY())&gt;=365,"05 Expires in 18 months",(I219-TODAY())&gt;=183,"04 Expires in 12 months",(I219-TODAY())&gt;=92,"03 Expires in 6 months",(I219-TODAY())&gt;=31,"02 Expires in 3 months",(I219-TODAY())&gt;=0,"01 Expires in 30 days",(I219-TODAY())&gt;=-31,"01 Expired last 30 days",(I219-TODAY())&gt;=-92,"02 Expired last 3 months",(I219-TODAY())&gt;=-183,"03 Expired last 6 months",(I219-TODAY())&gt;=-365,"04 Expired last 12 months",(I219-TODAY())&gt;=-547,"05 Expired last 18 months",TRUE,"06 Expired over 18 months")</f>
        <v>03 Expires in 6 months</v>
      </c>
      <c r="L219" s="65">
        <v>16000</v>
      </c>
      <c r="M219" s="131">
        <f t="shared" si="30"/>
        <v>46666.666666666664</v>
      </c>
      <c r="N219" s="77" t="str">
        <f t="shared" si="31"/>
        <v>No</v>
      </c>
      <c r="O219" s="49">
        <v>36</v>
      </c>
      <c r="P219" s="49">
        <v>0</v>
      </c>
      <c r="Q219" s="24" t="s">
        <v>70</v>
      </c>
      <c r="R219" s="89">
        <f t="shared" si="29"/>
        <v>35</v>
      </c>
    </row>
    <row r="220" spans="1:18" x14ac:dyDescent="0.5">
      <c r="A220" s="24" t="s">
        <v>14352</v>
      </c>
      <c r="B220" s="27" t="s">
        <v>14353</v>
      </c>
      <c r="C220" s="27" t="s">
        <v>14354</v>
      </c>
      <c r="D220" s="27" t="s">
        <v>4562</v>
      </c>
      <c r="E220" s="24" t="s">
        <v>52</v>
      </c>
      <c r="F220" s="27" t="s">
        <v>1281</v>
      </c>
      <c r="G220" s="25">
        <v>45689</v>
      </c>
      <c r="H220" s="25">
        <v>46418</v>
      </c>
      <c r="I220" s="81">
        <f t="shared" si="28"/>
        <v>46418</v>
      </c>
      <c r="J220" s="77" t="str">
        <f t="shared" ca="1" si="32"/>
        <v>Live</v>
      </c>
      <c r="K220" s="77" t="str" cm="1">
        <f t="array" aca="1" ref="K220" ca="1">_xlfn.IFS((I220-TODAY())&gt;=547,"06 Expires over 18 months",(I220-TODAY())&gt;=365,"05 Expires in 18 months",(I220-TODAY())&gt;=183,"04 Expires in 12 months",(I220-TODAY())&gt;=92,"03 Expires in 6 months",(I220-TODAY())&gt;=31,"02 Expires in 3 months",(I220-TODAY())&gt;=0,"01 Expires in 30 days",(I220-TODAY())&gt;=-31,"01 Expired last 30 days",(I220-TODAY())&gt;=-92,"02 Expired last 3 months",(I220-TODAY())&gt;=-183,"03 Expired last 6 months",(I220-TODAY())&gt;=-365,"04 Expired last 12 months",(I220-TODAY())&gt;=-547,"05 Expired last 18 months",TRUE,"06 Expired over 18 months")</f>
        <v>03 Expires in 6 months</v>
      </c>
      <c r="L220" s="104"/>
      <c r="M220" s="130">
        <v>0</v>
      </c>
      <c r="N220" s="77" t="str">
        <f>IF(N(P220)&gt;0,"Yes","No")</f>
        <v>No</v>
      </c>
      <c r="O220" s="32"/>
      <c r="P220" s="24"/>
      <c r="Q220" s="24"/>
      <c r="R220" s="89">
        <f t="shared" si="29"/>
        <v>23</v>
      </c>
    </row>
    <row r="221" spans="1:18" x14ac:dyDescent="0.5">
      <c r="A221" s="24" t="s">
        <v>14827</v>
      </c>
      <c r="B221" s="27" t="s">
        <v>14828</v>
      </c>
      <c r="C221" s="27" t="s">
        <v>14338</v>
      </c>
      <c r="D221" s="27" t="s">
        <v>14829</v>
      </c>
      <c r="E221" s="24" t="s">
        <v>52</v>
      </c>
      <c r="F221" s="27" t="s">
        <v>1281</v>
      </c>
      <c r="G221" s="25">
        <v>44593</v>
      </c>
      <c r="H221" s="25">
        <v>46418</v>
      </c>
      <c r="I221" s="81">
        <f t="shared" si="28"/>
        <v>46418</v>
      </c>
      <c r="J221" s="77" t="str">
        <f t="shared" ca="1" si="32"/>
        <v>Live</v>
      </c>
      <c r="K221" s="77" t="str" cm="1">
        <f t="array" aca="1" ref="K221" ca="1">_xlfn.IFS((I221-TODAY())&gt;=547,"06 Expires over 18 months",(I221-TODAY())&gt;=365,"05 Expires in 18 months",(I221-TODAY())&gt;=183,"04 Expires in 12 months",(I221-TODAY())&gt;=92,"03 Expires in 6 months",(I221-TODAY())&gt;=31,"02 Expires in 3 months",(I221-TODAY())&gt;=0,"01 Expires in 30 days",(I221-TODAY())&gt;=-31,"01 Expired last 30 days",(I221-TODAY())&gt;=-92,"02 Expired last 3 months",(I221-TODAY())&gt;=-183,"03 Expired last 6 months",(I221-TODAY())&gt;=-365,"04 Expired last 12 months",(I221-TODAY())&gt;=-547,"05 Expired last 18 months",TRUE,"06 Expired over 18 months")</f>
        <v>03 Expires in 6 months</v>
      </c>
      <c r="L221" s="104"/>
      <c r="M221" s="130">
        <v>0</v>
      </c>
      <c r="N221" s="77" t="str">
        <f>IF(N(P221)&gt;0,"Yes","No")</f>
        <v>No</v>
      </c>
      <c r="O221" s="32"/>
      <c r="P221" s="24"/>
      <c r="Q221" s="24"/>
      <c r="R221" s="89">
        <f t="shared" si="29"/>
        <v>59</v>
      </c>
    </row>
    <row r="222" spans="1:18" x14ac:dyDescent="0.5">
      <c r="A222" s="24">
        <v>2672</v>
      </c>
      <c r="B222" s="24" t="s">
        <v>5445</v>
      </c>
      <c r="C222" s="24" t="s">
        <v>9626</v>
      </c>
      <c r="D222" s="24" t="s">
        <v>9627</v>
      </c>
      <c r="E222" s="24" t="s">
        <v>190</v>
      </c>
      <c r="F222" s="24" t="s">
        <v>6369</v>
      </c>
      <c r="G222" s="25">
        <v>45503</v>
      </c>
      <c r="H222" s="25">
        <v>45870</v>
      </c>
      <c r="I222" s="81">
        <f t="shared" si="28"/>
        <v>46419</v>
      </c>
      <c r="J222" s="77" t="str">
        <f t="shared" ca="1" si="32"/>
        <v>Live</v>
      </c>
      <c r="K222" s="77" t="str" cm="1">
        <f t="array" aca="1" ref="K222" ca="1">_xlfn.IFS((I222-TODAY())&gt;=547,"06 Expires over 18 months",(I222-TODAY())&gt;=365,"05 Expires in 18 months",(I222-TODAY())&gt;=183,"04 Expires in 12 months",(I222-TODAY())&gt;=92,"03 Expires in 6 months",(I222-TODAY())&gt;=31,"02 Expires in 3 months",(I222-TODAY())&gt;=0,"01 Expires in 30 days",(I222-TODAY())&gt;=-31,"01 Expired last 30 days",(I222-TODAY())&gt;=-92,"02 Expired last 3 months",(I222-TODAY())&gt;=-183,"03 Expired last 6 months",(I222-TODAY())&gt;=-365,"04 Expired last 12 months",(I222-TODAY())&gt;=-547,"05 Expired last 18 months",TRUE,"06 Expired over 18 months")</f>
        <v>03 Expires in 6 months</v>
      </c>
      <c r="L222" s="65">
        <v>20000</v>
      </c>
      <c r="M222" s="130">
        <f t="shared" ref="M222:M236" si="33">MAX(L222,L222*N(R222)/12)</f>
        <v>50000</v>
      </c>
      <c r="N222" s="77" t="str">
        <f t="shared" ref="N222:N236" si="34">IF(P222&gt;0,"Yes","No")</f>
        <v>Yes</v>
      </c>
      <c r="O222" s="32">
        <v>12</v>
      </c>
      <c r="P222" s="24">
        <v>18</v>
      </c>
      <c r="Q222" s="24" t="s">
        <v>70</v>
      </c>
      <c r="R222" s="89">
        <f t="shared" si="29"/>
        <v>30</v>
      </c>
    </row>
    <row r="223" spans="1:18" x14ac:dyDescent="0.5">
      <c r="A223" s="24">
        <v>2371</v>
      </c>
      <c r="B223" s="24" t="s">
        <v>8439</v>
      </c>
      <c r="C223" s="24" t="s">
        <v>8440</v>
      </c>
      <c r="D223" s="24" t="s">
        <v>8441</v>
      </c>
      <c r="E223" s="24" t="s">
        <v>52</v>
      </c>
      <c r="F223" s="24" t="s">
        <v>1281</v>
      </c>
      <c r="G223" s="25">
        <v>45323</v>
      </c>
      <c r="H223" s="25">
        <v>46054</v>
      </c>
      <c r="I223" s="81">
        <f t="shared" si="28"/>
        <v>46419</v>
      </c>
      <c r="J223" s="77" t="str">
        <f t="shared" ca="1" si="32"/>
        <v>Live</v>
      </c>
      <c r="K223" s="77" t="str" cm="1">
        <f t="array" aca="1" ref="K223" ca="1">_xlfn.IFS((I223-TODAY())&gt;=547,"06 Expires over 18 months",(I223-TODAY())&gt;=365,"05 Expires in 18 months",(I223-TODAY())&gt;=183,"04 Expires in 12 months",(I223-TODAY())&gt;=92,"03 Expires in 6 months",(I223-TODAY())&gt;=31,"02 Expires in 3 months",(I223-TODAY())&gt;=0,"01 Expires in 30 days",(I223-TODAY())&gt;=-31,"01 Expired last 30 days",(I223-TODAY())&gt;=-92,"02 Expired last 3 months",(I223-TODAY())&gt;=-183,"03 Expired last 6 months",(I223-TODAY())&gt;=-365,"04 Expired last 12 months",(I223-TODAY())&gt;=-547,"05 Expired last 18 months",TRUE,"06 Expired over 18 months")</f>
        <v>03 Expires in 6 months</v>
      </c>
      <c r="L223" s="65">
        <v>10000</v>
      </c>
      <c r="M223" s="130">
        <f t="shared" si="33"/>
        <v>30000</v>
      </c>
      <c r="N223" s="77" t="str">
        <f t="shared" si="34"/>
        <v>Yes</v>
      </c>
      <c r="O223" s="32">
        <v>24</v>
      </c>
      <c r="P223" s="24">
        <v>12</v>
      </c>
      <c r="Q223" s="24" t="s">
        <v>5003</v>
      </c>
      <c r="R223" s="89">
        <f t="shared" si="29"/>
        <v>36</v>
      </c>
    </row>
    <row r="224" spans="1:18" x14ac:dyDescent="0.5">
      <c r="A224" s="24">
        <v>2410</v>
      </c>
      <c r="B224" s="24" t="s">
        <v>8597</v>
      </c>
      <c r="C224" s="24" t="s">
        <v>8598</v>
      </c>
      <c r="D224" s="24" t="s">
        <v>8599</v>
      </c>
      <c r="E224" s="24" t="s">
        <v>2962</v>
      </c>
      <c r="F224" s="24" t="s">
        <v>3283</v>
      </c>
      <c r="G224" s="25">
        <v>45323</v>
      </c>
      <c r="H224" s="25">
        <v>46419</v>
      </c>
      <c r="I224" s="81">
        <f t="shared" si="28"/>
        <v>46419</v>
      </c>
      <c r="J224" s="77" t="str">
        <f t="shared" ca="1" si="32"/>
        <v>Live</v>
      </c>
      <c r="K224" s="77" t="str" cm="1">
        <f t="array" aca="1" ref="K224" ca="1">_xlfn.IFS((I224-TODAY())&gt;=547,"06 Expires over 18 months",(I224-TODAY())&gt;=365,"05 Expires in 18 months",(I224-TODAY())&gt;=183,"04 Expires in 12 months",(I224-TODAY())&gt;=92,"03 Expires in 6 months",(I224-TODAY())&gt;=31,"02 Expires in 3 months",(I224-TODAY())&gt;=0,"01 Expires in 30 days",(I224-TODAY())&gt;=-31,"01 Expired last 30 days",(I224-TODAY())&gt;=-92,"02 Expired last 3 months",(I224-TODAY())&gt;=-183,"03 Expired last 6 months",(I224-TODAY())&gt;=-365,"04 Expired last 12 months",(I224-TODAY())&gt;=-547,"05 Expired last 18 months",TRUE,"06 Expired over 18 months")</f>
        <v>03 Expires in 6 months</v>
      </c>
      <c r="L224" s="65">
        <v>25000</v>
      </c>
      <c r="M224" s="130">
        <f t="shared" si="33"/>
        <v>75000</v>
      </c>
      <c r="N224" s="77" t="str">
        <f t="shared" si="34"/>
        <v>No</v>
      </c>
      <c r="O224" s="32">
        <v>36</v>
      </c>
      <c r="P224" s="24">
        <v>0</v>
      </c>
      <c r="Q224" s="24" t="s">
        <v>70</v>
      </c>
      <c r="R224" s="89">
        <f t="shared" si="29"/>
        <v>36</v>
      </c>
    </row>
    <row r="225" spans="1:18" x14ac:dyDescent="0.5">
      <c r="A225" s="24">
        <v>3577</v>
      </c>
      <c r="B225" s="111" t="s">
        <v>13621</v>
      </c>
      <c r="C225" s="27" t="s">
        <v>13622</v>
      </c>
      <c r="D225" s="111" t="s">
        <v>13621</v>
      </c>
      <c r="E225" s="111" t="s">
        <v>107</v>
      </c>
      <c r="F225" s="111" t="s">
        <v>431</v>
      </c>
      <c r="G225" s="121">
        <v>45992</v>
      </c>
      <c r="H225" s="121">
        <v>46419</v>
      </c>
      <c r="I225" s="81">
        <f t="shared" si="28"/>
        <v>46419</v>
      </c>
      <c r="J225" s="81" t="str">
        <f t="shared" ca="1" si="32"/>
        <v>Live</v>
      </c>
      <c r="K225" s="81" t="str" cm="1">
        <f t="array" aca="1" ref="K225" ca="1">_xlfn.IFS((I225-TODAY())&gt;=547,"06 Expires over 18 months",(I225-TODAY())&gt;=365,"05 Expires in 18 months",(I225-TODAY())&gt;=183,"04 Expires in 12 months",(I225-TODAY())&gt;=92,"03 Expires in 6 months",(I225-TODAY())&gt;=31,"02 Expires in 3 months",(I225-TODAY())&gt;=0,"01 Expires in 30 days",(I225-TODAY())&gt;=-31,"01 Expired last 30 days",(I225-TODAY())&gt;=-92,"02 Expired last 3 months",(I225-TODAY())&gt;=-183,"03 Expired last 6 months",(I225-TODAY())&gt;=-365,"04 Expired last 12 months",(I225-TODAY())&gt;=-547,"05 Expired last 18 months",TRUE,"06 Expired over 18 months")</f>
        <v>03 Expires in 6 months</v>
      </c>
      <c r="L225" s="65">
        <v>18000</v>
      </c>
      <c r="M225" s="130">
        <f t="shared" si="33"/>
        <v>21000</v>
      </c>
      <c r="N225" s="77" t="str">
        <f t="shared" si="34"/>
        <v>No</v>
      </c>
      <c r="O225" s="32">
        <v>12</v>
      </c>
      <c r="P225" s="24">
        <v>0</v>
      </c>
      <c r="Q225" s="24" t="s">
        <v>8595</v>
      </c>
      <c r="R225" s="89">
        <f t="shared" si="29"/>
        <v>14</v>
      </c>
    </row>
    <row r="226" spans="1:18" x14ac:dyDescent="0.5">
      <c r="A226" s="24">
        <v>165</v>
      </c>
      <c r="B226" s="24" t="s">
        <v>671</v>
      </c>
      <c r="C226" s="24" t="s">
        <v>672</v>
      </c>
      <c r="D226" s="24" t="s">
        <v>673</v>
      </c>
      <c r="E226" s="24" t="s">
        <v>107</v>
      </c>
      <c r="F226" s="24" t="s">
        <v>674</v>
      </c>
      <c r="G226" s="25">
        <v>43500</v>
      </c>
      <c r="H226" s="25">
        <v>44960</v>
      </c>
      <c r="I226" s="81">
        <f t="shared" si="28"/>
        <v>46421</v>
      </c>
      <c r="J226" s="77" t="str">
        <f t="shared" ca="1" si="32"/>
        <v>Live</v>
      </c>
      <c r="K226" s="77" t="str" cm="1">
        <f t="array" aca="1" ref="K226" ca="1">_xlfn.IFS((I226-TODAY())&gt;=547,"06 Expires over 18 months",(I226-TODAY())&gt;=365,"05 Expires in 18 months",(I226-TODAY())&gt;=183,"04 Expires in 12 months",(I226-TODAY())&gt;=92,"03 Expires in 6 months",(I226-TODAY())&gt;=31,"02 Expires in 3 months",(I226-TODAY())&gt;=0,"01 Expires in 30 days",(I226-TODAY())&gt;=-31,"01 Expired last 30 days",(I226-TODAY())&gt;=-92,"02 Expired last 3 months",(I226-TODAY())&gt;=-183,"03 Expired last 6 months",(I226-TODAY())&gt;=-365,"04 Expired last 12 months",(I226-TODAY())&gt;=-547,"05 Expired last 18 months",TRUE,"06 Expired over 18 months")</f>
        <v>03 Expires in 6 months</v>
      </c>
      <c r="L226" s="65">
        <v>1020000</v>
      </c>
      <c r="M226" s="130">
        <f t="shared" si="33"/>
        <v>8075000</v>
      </c>
      <c r="N226" s="77" t="str">
        <f t="shared" si="34"/>
        <v>Yes</v>
      </c>
      <c r="O226" s="32">
        <v>48</v>
      </c>
      <c r="P226" s="24">
        <v>48</v>
      </c>
      <c r="Q226" s="24"/>
      <c r="R226" s="89">
        <f t="shared" si="29"/>
        <v>95</v>
      </c>
    </row>
    <row r="227" spans="1:18" x14ac:dyDescent="0.5">
      <c r="A227" s="24">
        <v>2895</v>
      </c>
      <c r="B227" s="24" t="s">
        <v>10651</v>
      </c>
      <c r="C227" s="24" t="s">
        <v>10652</v>
      </c>
      <c r="D227" s="24" t="s">
        <v>10653</v>
      </c>
      <c r="E227" s="24" t="s">
        <v>66</v>
      </c>
      <c r="F227" s="27" t="s">
        <v>67</v>
      </c>
      <c r="G227" s="25">
        <v>45691</v>
      </c>
      <c r="H227" s="25">
        <v>46421</v>
      </c>
      <c r="I227" s="81">
        <f t="shared" si="28"/>
        <v>46421</v>
      </c>
      <c r="J227" s="77" t="str">
        <f t="shared" ca="1" si="32"/>
        <v>Live</v>
      </c>
      <c r="K227" s="77" t="str" cm="1">
        <f t="array" aca="1" ref="K227" ca="1">_xlfn.IFS((I227-TODAY())&gt;=547,"06 Expires over 18 months",(I227-TODAY())&gt;=365,"05 Expires in 18 months",(I227-TODAY())&gt;=183,"04 Expires in 12 months",(I227-TODAY())&gt;=92,"03 Expires in 6 months",(I227-TODAY())&gt;=31,"02 Expires in 3 months",(I227-TODAY())&gt;=0,"01 Expires in 30 days",(I227-TODAY())&gt;=-31,"01 Expired last 30 days",(I227-TODAY())&gt;=-92,"02 Expired last 3 months",(I227-TODAY())&gt;=-183,"03 Expired last 6 months",(I227-TODAY())&gt;=-365,"04 Expired last 12 months",(I227-TODAY())&gt;=-547,"05 Expired last 18 months",TRUE,"06 Expired over 18 months")</f>
        <v>03 Expires in 6 months</v>
      </c>
      <c r="L227" s="65">
        <v>54611</v>
      </c>
      <c r="M227" s="130">
        <f t="shared" si="33"/>
        <v>109222</v>
      </c>
      <c r="N227" s="77" t="str">
        <f t="shared" si="34"/>
        <v>No</v>
      </c>
      <c r="O227" s="32">
        <v>24</v>
      </c>
      <c r="P227" s="24">
        <v>0</v>
      </c>
      <c r="Q227" s="24" t="s">
        <v>70</v>
      </c>
      <c r="R227" s="89">
        <f t="shared" si="29"/>
        <v>24</v>
      </c>
    </row>
    <row r="228" spans="1:18" x14ac:dyDescent="0.5">
      <c r="A228" s="24">
        <v>3493</v>
      </c>
      <c r="B228" s="101" t="s">
        <v>13295</v>
      </c>
      <c r="C228" s="24" t="s">
        <v>13296</v>
      </c>
      <c r="D228" s="101" t="s">
        <v>12867</v>
      </c>
      <c r="E228" s="101" t="s">
        <v>107</v>
      </c>
      <c r="F228" s="101" t="s">
        <v>1638</v>
      </c>
      <c r="G228" s="25">
        <v>45942</v>
      </c>
      <c r="H228" s="25">
        <v>46057</v>
      </c>
      <c r="I228" s="81">
        <f t="shared" si="28"/>
        <v>46422</v>
      </c>
      <c r="J228" s="77" t="str">
        <f t="shared" ca="1" si="32"/>
        <v>Live</v>
      </c>
      <c r="K228" s="77" t="str" cm="1">
        <f t="array" aca="1" ref="K228" ca="1">_xlfn.IFS((I228-TODAY())&gt;=547,"06 Expires over 18 months",(I228-TODAY())&gt;=365,"05 Expires in 18 months",(I228-TODAY())&gt;=183,"04 Expires in 12 months",(I228-TODAY())&gt;=92,"03 Expires in 6 months",(I228-TODAY())&gt;=31,"02 Expires in 3 months",(I228-TODAY())&gt;=0,"01 Expires in 30 days",(I228-TODAY())&gt;=-31,"01 Expired last 30 days",(I228-TODAY())&gt;=-92,"02 Expired last 3 months",(I228-TODAY())&gt;=-183,"03 Expired last 6 months",(I228-TODAY())&gt;=-365,"04 Expired last 12 months",(I228-TODAY())&gt;=-547,"05 Expired last 18 months",TRUE,"06 Expired over 18 months")</f>
        <v>03 Expires in 6 months</v>
      </c>
      <c r="L228" s="65">
        <v>18700</v>
      </c>
      <c r="M228" s="131">
        <f t="shared" si="33"/>
        <v>23375</v>
      </c>
      <c r="N228" s="77" t="str">
        <f t="shared" si="34"/>
        <v>Yes</v>
      </c>
      <c r="O228" s="101">
        <v>3</v>
      </c>
      <c r="P228" s="101">
        <v>12</v>
      </c>
      <c r="Q228" s="101" t="s">
        <v>70</v>
      </c>
      <c r="R228" s="89">
        <f t="shared" si="29"/>
        <v>15</v>
      </c>
    </row>
    <row r="229" spans="1:18" x14ac:dyDescent="0.5">
      <c r="A229" s="24">
        <v>3687</v>
      </c>
      <c r="B229" s="111" t="s">
        <v>14026</v>
      </c>
      <c r="C229" s="111" t="s">
        <v>11585</v>
      </c>
      <c r="D229" s="111" t="s">
        <v>11587</v>
      </c>
      <c r="E229" s="111" t="s">
        <v>321</v>
      </c>
      <c r="F229" s="111" t="s">
        <v>3201</v>
      </c>
      <c r="G229" s="121">
        <v>46059</v>
      </c>
      <c r="H229" s="121">
        <v>46423</v>
      </c>
      <c r="I229" s="81">
        <f t="shared" si="28"/>
        <v>46423</v>
      </c>
      <c r="J229" s="81" t="str">
        <f t="shared" ca="1" si="32"/>
        <v>Live</v>
      </c>
      <c r="K229" s="81" t="str" cm="1">
        <f t="array" aca="1" ref="K229" ca="1">_xlfn.IFS((I229-TODAY())&gt;=547,"06 Expires over 18 months",(I229-TODAY())&gt;=365,"05 Expires in 18 months",(I229-TODAY())&gt;=183,"04 Expires in 12 months",(I229-TODAY())&gt;=92,"03 Expires in 6 months",(I229-TODAY())&gt;=31,"02 Expires in 3 months",(I229-TODAY())&gt;=0,"01 Expires in 30 days",(I229-TODAY())&gt;=-31,"01 Expired last 30 days",(I229-TODAY())&gt;=-92,"02 Expired last 3 months",(I229-TODAY())&gt;=-183,"03 Expired last 6 months",(I229-TODAY())&gt;=-365,"04 Expired last 12 months",(I229-TODAY())&gt;=-547,"05 Expired last 18 months",TRUE,"06 Expired over 18 months")</f>
        <v>03 Expires in 6 months</v>
      </c>
      <c r="L229" s="104">
        <v>0</v>
      </c>
      <c r="M229" s="131">
        <f t="shared" si="33"/>
        <v>0</v>
      </c>
      <c r="N229" s="77" t="str">
        <f t="shared" si="34"/>
        <v>No</v>
      </c>
      <c r="O229" s="111">
        <v>0</v>
      </c>
      <c r="P229" s="111">
        <v>0</v>
      </c>
      <c r="Q229" s="111" t="s">
        <v>70</v>
      </c>
      <c r="R229" s="89">
        <f t="shared" si="29"/>
        <v>11</v>
      </c>
    </row>
    <row r="230" spans="1:18" x14ac:dyDescent="0.5">
      <c r="A230" s="31">
        <v>2928</v>
      </c>
      <c r="B230" s="31" t="s">
        <v>10886</v>
      </c>
      <c r="C230" s="24" t="s">
        <v>10887</v>
      </c>
      <c r="D230" s="31" t="s">
        <v>10888</v>
      </c>
      <c r="E230" s="31" t="s">
        <v>107</v>
      </c>
      <c r="F230" s="31" t="s">
        <v>3283</v>
      </c>
      <c r="G230" s="34">
        <v>45699</v>
      </c>
      <c r="H230" s="34">
        <v>46428</v>
      </c>
      <c r="I230" s="81">
        <f t="shared" si="28"/>
        <v>46428</v>
      </c>
      <c r="J230" s="77" t="str">
        <f t="shared" ca="1" si="32"/>
        <v>Live</v>
      </c>
      <c r="K230" s="77" t="str" cm="1">
        <f t="array" aca="1" ref="K230" ca="1">_xlfn.IFS((I230-TODAY())&gt;=547,"06 Expires over 18 months",(I230-TODAY())&gt;=365,"05 Expires in 18 months",(I230-TODAY())&gt;=183,"04 Expires in 12 months",(I230-TODAY())&gt;=92,"03 Expires in 6 months",(I230-TODAY())&gt;=31,"02 Expires in 3 months",(I230-TODAY())&gt;=0,"01 Expires in 30 days",(I230-TODAY())&gt;=-31,"01 Expired last 30 days",(I230-TODAY())&gt;=-92,"02 Expired last 3 months",(I230-TODAY())&gt;=-183,"03 Expired last 6 months",(I230-TODAY())&gt;=-365,"04 Expired last 12 months",(I230-TODAY())&gt;=-547,"05 Expired last 18 months",TRUE,"06 Expired over 18 months")</f>
        <v>03 Expires in 6 months</v>
      </c>
      <c r="L230" s="69">
        <v>20000</v>
      </c>
      <c r="M230" s="130">
        <f t="shared" si="33"/>
        <v>38333.333333333336</v>
      </c>
      <c r="N230" s="77" t="str">
        <f t="shared" si="34"/>
        <v>No</v>
      </c>
      <c r="O230" s="48">
        <v>24</v>
      </c>
      <c r="P230" s="31">
        <v>0</v>
      </c>
      <c r="Q230" s="24" t="s">
        <v>8595</v>
      </c>
      <c r="R230" s="89">
        <f t="shared" si="29"/>
        <v>23</v>
      </c>
    </row>
    <row r="231" spans="1:18" x14ac:dyDescent="0.5">
      <c r="A231" s="24">
        <v>2428</v>
      </c>
      <c r="B231" s="24" t="s">
        <v>6198</v>
      </c>
      <c r="C231" s="24" t="s">
        <v>8603</v>
      </c>
      <c r="D231" s="24" t="s">
        <v>6200</v>
      </c>
      <c r="E231" s="24" t="s">
        <v>2962</v>
      </c>
      <c r="F231" s="24" t="s">
        <v>3283</v>
      </c>
      <c r="G231" s="25">
        <v>45334</v>
      </c>
      <c r="H231" s="25">
        <v>46429</v>
      </c>
      <c r="I231" s="81">
        <f t="shared" si="28"/>
        <v>46429</v>
      </c>
      <c r="J231" s="77" t="str">
        <f t="shared" ca="1" si="32"/>
        <v>Live</v>
      </c>
      <c r="K231" s="77" t="str" cm="1">
        <f t="array" aca="1" ref="K231" ca="1">_xlfn.IFS((I231-TODAY())&gt;=547,"06 Expires over 18 months",(I231-TODAY())&gt;=365,"05 Expires in 18 months",(I231-TODAY())&gt;=183,"04 Expires in 12 months",(I231-TODAY())&gt;=92,"03 Expires in 6 months",(I231-TODAY())&gt;=31,"02 Expires in 3 months",(I231-TODAY())&gt;=0,"01 Expires in 30 days",(I231-TODAY())&gt;=-31,"01 Expired last 30 days",(I231-TODAY())&gt;=-92,"02 Expired last 3 months",(I231-TODAY())&gt;=-183,"03 Expired last 6 months",(I231-TODAY())&gt;=-365,"04 Expired last 12 months",(I231-TODAY())&gt;=-547,"05 Expired last 18 months",TRUE,"06 Expired over 18 months")</f>
        <v>03 Expires in 6 months</v>
      </c>
      <c r="L231" s="65">
        <v>240000</v>
      </c>
      <c r="M231" s="130">
        <f t="shared" si="33"/>
        <v>700000</v>
      </c>
      <c r="N231" s="77" t="str">
        <f t="shared" si="34"/>
        <v>No</v>
      </c>
      <c r="O231" s="32">
        <v>36</v>
      </c>
      <c r="P231" s="24">
        <v>0</v>
      </c>
      <c r="Q231" s="24" t="s">
        <v>8595</v>
      </c>
      <c r="R231" s="89">
        <f t="shared" si="29"/>
        <v>35</v>
      </c>
    </row>
    <row r="232" spans="1:18" x14ac:dyDescent="0.5">
      <c r="A232" s="24">
        <v>2436</v>
      </c>
      <c r="B232" s="24" t="s">
        <v>8702</v>
      </c>
      <c r="C232" s="24" t="s">
        <v>8703</v>
      </c>
      <c r="D232" s="24" t="s">
        <v>8704</v>
      </c>
      <c r="E232" s="24" t="s">
        <v>107</v>
      </c>
      <c r="F232" s="24" t="s">
        <v>1397</v>
      </c>
      <c r="G232" s="25">
        <v>45335</v>
      </c>
      <c r="H232" s="25">
        <v>46431</v>
      </c>
      <c r="I232" s="81">
        <f t="shared" si="28"/>
        <v>46431</v>
      </c>
      <c r="J232" s="77" t="str">
        <f t="shared" ca="1" si="32"/>
        <v>Live</v>
      </c>
      <c r="K232" s="77" t="str" cm="1">
        <f t="array" aca="1" ref="K232" ca="1">_xlfn.IFS((I232-TODAY())&gt;=547,"06 Expires over 18 months",(I232-TODAY())&gt;=365,"05 Expires in 18 months",(I232-TODAY())&gt;=183,"04 Expires in 12 months",(I232-TODAY())&gt;=92,"03 Expires in 6 months",(I232-TODAY())&gt;=31,"02 Expires in 3 months",(I232-TODAY())&gt;=0,"01 Expires in 30 days",(I232-TODAY())&gt;=-31,"01 Expired last 30 days",(I232-TODAY())&gt;=-92,"02 Expired last 3 months",(I232-TODAY())&gt;=-183,"03 Expired last 6 months",(I232-TODAY())&gt;=-365,"04 Expired last 12 months",(I232-TODAY())&gt;=-547,"05 Expired last 18 months",TRUE,"06 Expired over 18 months")</f>
        <v>03 Expires in 6 months</v>
      </c>
      <c r="L232" s="65">
        <v>15150</v>
      </c>
      <c r="M232" s="130">
        <f t="shared" si="33"/>
        <v>45450</v>
      </c>
      <c r="N232" s="77" t="str">
        <f t="shared" si="34"/>
        <v>No</v>
      </c>
      <c r="O232" s="32">
        <v>36</v>
      </c>
      <c r="P232" s="24">
        <v>0</v>
      </c>
      <c r="Q232" s="24" t="s">
        <v>123</v>
      </c>
      <c r="R232" s="89">
        <f t="shared" si="29"/>
        <v>36</v>
      </c>
    </row>
    <row r="233" spans="1:18" x14ac:dyDescent="0.5">
      <c r="A233" s="24">
        <v>1562</v>
      </c>
      <c r="B233" s="24" t="s">
        <v>5663</v>
      </c>
      <c r="C233" s="24" t="s">
        <v>5664</v>
      </c>
      <c r="D233" s="24" t="s">
        <v>5663</v>
      </c>
      <c r="E233" s="24" t="s">
        <v>107</v>
      </c>
      <c r="F233" s="24" t="s">
        <v>5665</v>
      </c>
      <c r="G233" s="25">
        <v>44608</v>
      </c>
      <c r="H233" s="25">
        <v>45704</v>
      </c>
      <c r="I233" s="81">
        <f t="shared" si="28"/>
        <v>46434</v>
      </c>
      <c r="J233" s="77" t="str">
        <f t="shared" ca="1" si="32"/>
        <v>Live</v>
      </c>
      <c r="K233" s="77" t="str" cm="1">
        <f t="array" aca="1" ref="K233" ca="1">_xlfn.IFS((I233-TODAY())&gt;=547,"06 Expires over 18 months",(I233-TODAY())&gt;=365,"05 Expires in 18 months",(I233-TODAY())&gt;=183,"04 Expires in 12 months",(I233-TODAY())&gt;=92,"03 Expires in 6 months",(I233-TODAY())&gt;=31,"02 Expires in 3 months",(I233-TODAY())&gt;=0,"01 Expires in 30 days",(I233-TODAY())&gt;=-31,"01 Expired last 30 days",(I233-TODAY())&gt;=-92,"02 Expired last 3 months",(I233-TODAY())&gt;=-183,"03 Expired last 6 months",(I233-TODAY())&gt;=-365,"04 Expired last 12 months",(I233-TODAY())&gt;=-547,"05 Expired last 18 months",TRUE,"06 Expired over 18 months")</f>
        <v>03 Expires in 6 months</v>
      </c>
      <c r="L233" s="65">
        <v>1500</v>
      </c>
      <c r="M233" s="130">
        <f t="shared" si="33"/>
        <v>7500</v>
      </c>
      <c r="N233" s="77" t="str">
        <f t="shared" si="34"/>
        <v>Yes</v>
      </c>
      <c r="O233" s="32">
        <v>36</v>
      </c>
      <c r="P233" s="24">
        <v>24</v>
      </c>
      <c r="Q233" s="24" t="s">
        <v>5003</v>
      </c>
      <c r="R233" s="89">
        <f t="shared" si="29"/>
        <v>60</v>
      </c>
    </row>
    <row r="234" spans="1:18" x14ac:dyDescent="0.5">
      <c r="A234" s="31">
        <v>2933</v>
      </c>
      <c r="B234" s="31" t="s">
        <v>10912</v>
      </c>
      <c r="C234" s="24" t="s">
        <v>10913</v>
      </c>
      <c r="D234" s="31" t="s">
        <v>10914</v>
      </c>
      <c r="E234" s="31" t="s">
        <v>107</v>
      </c>
      <c r="F234" s="31" t="s">
        <v>3283</v>
      </c>
      <c r="G234" s="34">
        <v>45705</v>
      </c>
      <c r="H234" s="34">
        <v>46434</v>
      </c>
      <c r="I234" s="81">
        <f t="shared" si="28"/>
        <v>46434</v>
      </c>
      <c r="J234" s="77" t="str">
        <f t="shared" ca="1" si="32"/>
        <v>Live</v>
      </c>
      <c r="K234" s="77" t="str" cm="1">
        <f t="array" aca="1" ref="K234" ca="1">_xlfn.IFS((I234-TODAY())&gt;=547,"06 Expires over 18 months",(I234-TODAY())&gt;=365,"05 Expires in 18 months",(I234-TODAY())&gt;=183,"04 Expires in 12 months",(I234-TODAY())&gt;=92,"03 Expires in 6 months",(I234-TODAY())&gt;=31,"02 Expires in 3 months",(I234-TODAY())&gt;=0,"01 Expires in 30 days",(I234-TODAY())&gt;=-31,"01 Expired last 30 days",(I234-TODAY())&gt;=-92,"02 Expired last 3 months",(I234-TODAY())&gt;=-183,"03 Expired last 6 months",(I234-TODAY())&gt;=-365,"04 Expired last 12 months",(I234-TODAY())&gt;=-547,"05 Expired last 18 months",TRUE,"06 Expired over 18 months")</f>
        <v>03 Expires in 6 months</v>
      </c>
      <c r="L234" s="69">
        <v>24500</v>
      </c>
      <c r="M234" s="130">
        <f t="shared" si="33"/>
        <v>46958.333333333336</v>
      </c>
      <c r="N234" s="77" t="str">
        <f t="shared" si="34"/>
        <v>No</v>
      </c>
      <c r="O234" s="48">
        <v>24</v>
      </c>
      <c r="P234" s="31">
        <v>0</v>
      </c>
      <c r="Q234" s="24" t="s">
        <v>8595</v>
      </c>
      <c r="R234" s="89">
        <f t="shared" si="29"/>
        <v>23</v>
      </c>
    </row>
    <row r="235" spans="1:18" x14ac:dyDescent="0.5">
      <c r="A235" s="31">
        <v>2935</v>
      </c>
      <c r="B235" s="31" t="s">
        <v>10922</v>
      </c>
      <c r="C235" s="24" t="s">
        <v>10923</v>
      </c>
      <c r="D235" s="31" t="s">
        <v>10924</v>
      </c>
      <c r="E235" s="31" t="s">
        <v>190</v>
      </c>
      <c r="F235" s="24" t="s">
        <v>3270</v>
      </c>
      <c r="G235" s="34">
        <v>45708</v>
      </c>
      <c r="H235" s="34">
        <v>46073</v>
      </c>
      <c r="I235" s="81">
        <f t="shared" si="28"/>
        <v>46438</v>
      </c>
      <c r="J235" s="77" t="str">
        <f t="shared" ca="1" si="32"/>
        <v>Live</v>
      </c>
      <c r="K235" s="77" t="str" cm="1">
        <f t="array" aca="1" ref="K235" ca="1">_xlfn.IFS((I235-TODAY())&gt;=547,"06 Expires over 18 months",(I235-TODAY())&gt;=365,"05 Expires in 18 months",(I235-TODAY())&gt;=183,"04 Expires in 12 months",(I235-TODAY())&gt;=92,"03 Expires in 6 months",(I235-TODAY())&gt;=31,"02 Expires in 3 months",(I235-TODAY())&gt;=0,"01 Expires in 30 days",(I235-TODAY())&gt;=-31,"01 Expired last 30 days",(I235-TODAY())&gt;=-92,"02 Expired last 3 months",(I235-TODAY())&gt;=-183,"03 Expired last 6 months",(I235-TODAY())&gt;=-365,"04 Expired last 12 months",(I235-TODAY())&gt;=-547,"05 Expired last 18 months",TRUE,"06 Expired over 18 months")</f>
        <v>03 Expires in 6 months</v>
      </c>
      <c r="L235" s="69">
        <v>15000</v>
      </c>
      <c r="M235" s="130">
        <f t="shared" si="33"/>
        <v>30000</v>
      </c>
      <c r="N235" s="77" t="str">
        <f t="shared" si="34"/>
        <v>Yes</v>
      </c>
      <c r="O235" s="48">
        <v>12</v>
      </c>
      <c r="P235" s="31">
        <v>12</v>
      </c>
      <c r="Q235" s="24" t="s">
        <v>70</v>
      </c>
      <c r="R235" s="89">
        <f t="shared" si="29"/>
        <v>24</v>
      </c>
    </row>
    <row r="236" spans="1:18" x14ac:dyDescent="0.5">
      <c r="A236" s="24">
        <v>725</v>
      </c>
      <c r="B236" s="24" t="s">
        <v>2753</v>
      </c>
      <c r="C236" s="24" t="s">
        <v>2754</v>
      </c>
      <c r="D236" s="24" t="s">
        <v>2755</v>
      </c>
      <c r="E236" s="24" t="s">
        <v>107</v>
      </c>
      <c r="F236" s="24" t="s">
        <v>1584</v>
      </c>
      <c r="G236" s="25">
        <v>43882</v>
      </c>
      <c r="H236" s="25">
        <v>45709</v>
      </c>
      <c r="I236" s="81">
        <f t="shared" si="28"/>
        <v>46439</v>
      </c>
      <c r="J236" s="77" t="str">
        <f t="shared" ca="1" si="32"/>
        <v>Live</v>
      </c>
      <c r="K236" s="77" t="str" cm="1">
        <f t="array" aca="1" ref="K236" ca="1">_xlfn.IFS((I236-TODAY())&gt;=547,"06 Expires over 18 months",(I236-TODAY())&gt;=365,"05 Expires in 18 months",(I236-TODAY())&gt;=183,"04 Expires in 12 months",(I236-TODAY())&gt;=92,"03 Expires in 6 months",(I236-TODAY())&gt;=31,"02 Expires in 3 months",(I236-TODAY())&gt;=0,"01 Expires in 30 days",(I236-TODAY())&gt;=-31,"01 Expired last 30 days",(I236-TODAY())&gt;=-92,"02 Expired last 3 months",(I236-TODAY())&gt;=-183,"03 Expired last 6 months",(I236-TODAY())&gt;=-365,"04 Expired last 12 months",(I236-TODAY())&gt;=-547,"05 Expired last 18 months",TRUE,"06 Expired over 18 months")</f>
        <v>03 Expires in 6 months</v>
      </c>
      <c r="L236" s="65">
        <v>10000</v>
      </c>
      <c r="M236" s="130">
        <f t="shared" si="33"/>
        <v>70000</v>
      </c>
      <c r="N236" s="77" t="str">
        <f t="shared" si="34"/>
        <v>Yes</v>
      </c>
      <c r="O236" s="32">
        <v>60</v>
      </c>
      <c r="P236" s="24">
        <v>24</v>
      </c>
      <c r="Q236" s="24"/>
      <c r="R236" s="89">
        <f t="shared" si="29"/>
        <v>84</v>
      </c>
    </row>
    <row r="237" spans="1:18" x14ac:dyDescent="0.5">
      <c r="A237" s="24" t="s">
        <v>14315</v>
      </c>
      <c r="B237" s="27" t="s">
        <v>14316</v>
      </c>
      <c r="C237" s="41" t="s">
        <v>14317</v>
      </c>
      <c r="D237" s="27" t="s">
        <v>1514</v>
      </c>
      <c r="E237" s="24" t="s">
        <v>52</v>
      </c>
      <c r="F237" s="27" t="s">
        <v>1281</v>
      </c>
      <c r="G237" s="25">
        <v>45344</v>
      </c>
      <c r="H237" s="25">
        <v>46439</v>
      </c>
      <c r="I237" s="81">
        <f t="shared" si="28"/>
        <v>46439</v>
      </c>
      <c r="J237" s="77" t="str">
        <f t="shared" ca="1" si="32"/>
        <v>Live</v>
      </c>
      <c r="K237" s="77" t="str" cm="1">
        <f t="array" aca="1" ref="K237" ca="1">_xlfn.IFS((I237-TODAY())&gt;=547,"06 Expires over 18 months",(I237-TODAY())&gt;=365,"05 Expires in 18 months",(I237-TODAY())&gt;=183,"04 Expires in 12 months",(I237-TODAY())&gt;=92,"03 Expires in 6 months",(I237-TODAY())&gt;=31,"02 Expires in 3 months",(I237-TODAY())&gt;=0,"01 Expires in 30 days",(I237-TODAY())&gt;=-31,"01 Expired last 30 days",(I237-TODAY())&gt;=-92,"02 Expired last 3 months",(I237-TODAY())&gt;=-183,"03 Expired last 6 months",(I237-TODAY())&gt;=-365,"04 Expired last 12 months",(I237-TODAY())&gt;=-547,"05 Expired last 18 months",TRUE,"06 Expired over 18 months")</f>
        <v>03 Expires in 6 months</v>
      </c>
      <c r="L237" s="104"/>
      <c r="M237" s="130">
        <v>0</v>
      </c>
      <c r="N237" s="77" t="str">
        <f>IF(N(P237)&gt;0,"Yes","No")</f>
        <v>No</v>
      </c>
      <c r="O237" s="32"/>
      <c r="P237" s="24"/>
      <c r="Q237" s="24"/>
      <c r="R237" s="89">
        <f t="shared" si="29"/>
        <v>35</v>
      </c>
    </row>
    <row r="238" spans="1:18" x14ac:dyDescent="0.5">
      <c r="A238" s="24">
        <v>2255</v>
      </c>
      <c r="B238" s="24" t="s">
        <v>8073</v>
      </c>
      <c r="C238" s="24" t="s">
        <v>8074</v>
      </c>
      <c r="D238" s="24" t="s">
        <v>8073</v>
      </c>
      <c r="E238" s="24" t="s">
        <v>107</v>
      </c>
      <c r="F238" s="24" t="s">
        <v>1397</v>
      </c>
      <c r="G238" s="25">
        <v>44980</v>
      </c>
      <c r="H238" s="25">
        <v>46075</v>
      </c>
      <c r="I238" s="81">
        <f t="shared" si="28"/>
        <v>46440</v>
      </c>
      <c r="J238" s="77" t="str">
        <f t="shared" ca="1" si="32"/>
        <v>Live</v>
      </c>
      <c r="K238" s="77" t="str" cm="1">
        <f t="array" aca="1" ref="K238" ca="1">_xlfn.IFS((I238-TODAY())&gt;=547,"06 Expires over 18 months",(I238-TODAY())&gt;=365,"05 Expires in 18 months",(I238-TODAY())&gt;=183,"04 Expires in 12 months",(I238-TODAY())&gt;=92,"03 Expires in 6 months",(I238-TODAY())&gt;=31,"02 Expires in 3 months",(I238-TODAY())&gt;=0,"01 Expires in 30 days",(I238-TODAY())&gt;=-31,"01 Expired last 30 days",(I238-TODAY())&gt;=-92,"02 Expired last 3 months",(I238-TODAY())&gt;=-183,"03 Expired last 6 months",(I238-TODAY())&gt;=-365,"04 Expired last 12 months",(I238-TODAY())&gt;=-547,"05 Expired last 18 months",TRUE,"06 Expired over 18 months")</f>
        <v>03 Expires in 6 months</v>
      </c>
      <c r="L238" s="65">
        <v>90000</v>
      </c>
      <c r="M238" s="130">
        <f t="shared" ref="M238:M269" si="35">MAX(L238,L238*N(R238)/12)</f>
        <v>352500</v>
      </c>
      <c r="N238" s="77" t="str">
        <f t="shared" ref="N238:N239" si="36">IF(P238&gt;0,"Yes","No")</f>
        <v>Yes</v>
      </c>
      <c r="O238" s="32">
        <v>36</v>
      </c>
      <c r="P238" s="24">
        <v>12</v>
      </c>
      <c r="Q238" s="24" t="s">
        <v>1333</v>
      </c>
      <c r="R238" s="89">
        <f t="shared" si="29"/>
        <v>47</v>
      </c>
    </row>
    <row r="239" spans="1:18" x14ac:dyDescent="0.5">
      <c r="A239" s="24">
        <v>2445</v>
      </c>
      <c r="B239" s="24" t="s">
        <v>8750</v>
      </c>
      <c r="C239" s="24" t="s">
        <v>8751</v>
      </c>
      <c r="D239" s="24" t="s">
        <v>8752</v>
      </c>
      <c r="E239" s="24" t="s">
        <v>2962</v>
      </c>
      <c r="F239" s="24" t="s">
        <v>3283</v>
      </c>
      <c r="G239" s="25">
        <v>45347</v>
      </c>
      <c r="H239" s="25">
        <v>45712</v>
      </c>
      <c r="I239" s="81">
        <f t="shared" si="28"/>
        <v>46442</v>
      </c>
      <c r="J239" s="77" t="str">
        <f t="shared" ca="1" si="32"/>
        <v>Live</v>
      </c>
      <c r="K239" s="77" t="str" cm="1">
        <f t="array" aca="1" ref="K239" ca="1">_xlfn.IFS((I239-TODAY())&gt;=547,"06 Expires over 18 months",(I239-TODAY())&gt;=365,"05 Expires in 18 months",(I239-TODAY())&gt;=183,"04 Expires in 12 months",(I239-TODAY())&gt;=92,"03 Expires in 6 months",(I239-TODAY())&gt;=31,"02 Expires in 3 months",(I239-TODAY())&gt;=0,"01 Expires in 30 days",(I239-TODAY())&gt;=-31,"01 Expired last 30 days",(I239-TODAY())&gt;=-92,"02 Expired last 3 months",(I239-TODAY())&gt;=-183,"03 Expired last 6 months",(I239-TODAY())&gt;=-365,"04 Expired last 12 months",(I239-TODAY())&gt;=-547,"05 Expired last 18 months",TRUE,"06 Expired over 18 months")</f>
        <v>03 Expires in 6 months</v>
      </c>
      <c r="L239" s="65">
        <v>75000</v>
      </c>
      <c r="M239" s="130">
        <f t="shared" si="35"/>
        <v>218750</v>
      </c>
      <c r="N239" s="77" t="str">
        <f t="shared" si="36"/>
        <v>Yes</v>
      </c>
      <c r="O239" s="32">
        <v>12</v>
      </c>
      <c r="P239" s="24">
        <v>24</v>
      </c>
      <c r="Q239" s="24" t="s">
        <v>8595</v>
      </c>
      <c r="R239" s="89">
        <f t="shared" si="29"/>
        <v>35</v>
      </c>
    </row>
    <row r="240" spans="1:18" x14ac:dyDescent="0.5">
      <c r="A240" s="24">
        <v>1955</v>
      </c>
      <c r="B240" s="24" t="s">
        <v>7038</v>
      </c>
      <c r="C240" s="24" t="s">
        <v>7039</v>
      </c>
      <c r="D240" s="24" t="s">
        <v>896</v>
      </c>
      <c r="E240" s="24" t="s">
        <v>97</v>
      </c>
      <c r="F240" s="27" t="s">
        <v>236</v>
      </c>
      <c r="G240" s="25">
        <v>44984</v>
      </c>
      <c r="H240" s="25">
        <v>45715</v>
      </c>
      <c r="I240" s="81">
        <f t="shared" si="28"/>
        <v>46445</v>
      </c>
      <c r="J240" s="77" t="str">
        <f t="shared" ref="J240:J303" ca="1" si="37">IF(I240&lt;TODAY(),"Expired","Live")</f>
        <v>Live</v>
      </c>
      <c r="K240" s="77" t="str" cm="1">
        <f t="array" aca="1" ref="K240" ca="1">_xlfn.IFS((I240-TODAY())&gt;=547,"06 Expires over 18 months",(I240-TODAY())&gt;=365,"05 Expires in 18 months",(I240-TODAY())&gt;=183,"04 Expires in 12 months",(I240-TODAY())&gt;=92,"03 Expires in 6 months",(I240-TODAY())&gt;=31,"02 Expires in 3 months",(I240-TODAY())&gt;=0,"01 Expires in 30 days",(I240-TODAY())&gt;=-31,"01 Expired last 30 days",(I240-TODAY())&gt;=-92,"02 Expired last 3 months",(I240-TODAY())&gt;=-183,"03 Expired last 6 months",(I240-TODAY())&gt;=-365,"04 Expired last 12 months",(I240-TODAY())&gt;=-547,"05 Expired last 18 months",TRUE,"06 Expired over 18 months")</f>
        <v>04 Expires in 12 months</v>
      </c>
      <c r="L240" s="65">
        <v>220168</v>
      </c>
      <c r="M240" s="130">
        <f t="shared" si="35"/>
        <v>880672</v>
      </c>
      <c r="N240" s="77" t="str">
        <f t="shared" ref="N240:N281" si="38">IF(P240&gt;0,"Yes","No")</f>
        <v>Yes</v>
      </c>
      <c r="O240" s="32">
        <v>24</v>
      </c>
      <c r="P240" s="24">
        <v>24</v>
      </c>
      <c r="Q240" s="24" t="s">
        <v>1333</v>
      </c>
      <c r="R240" s="89">
        <f t="shared" si="29"/>
        <v>48</v>
      </c>
    </row>
    <row r="241" spans="1:18" x14ac:dyDescent="0.5">
      <c r="A241" s="24">
        <v>1577</v>
      </c>
      <c r="B241" s="24" t="s">
        <v>5721</v>
      </c>
      <c r="C241" s="24" t="s">
        <v>5722</v>
      </c>
      <c r="D241" s="24" t="s">
        <v>5723</v>
      </c>
      <c r="E241" s="24" t="s">
        <v>52</v>
      </c>
      <c r="F241" s="24" t="s">
        <v>1281</v>
      </c>
      <c r="G241" s="25">
        <v>44621</v>
      </c>
      <c r="H241" s="25">
        <v>45716</v>
      </c>
      <c r="I241" s="81">
        <f t="shared" si="28"/>
        <v>46446</v>
      </c>
      <c r="J241" s="77" t="str">
        <f t="shared" ca="1" si="37"/>
        <v>Live</v>
      </c>
      <c r="K241" s="77" t="str" cm="1">
        <f t="array" aca="1" ref="K241" ca="1">_xlfn.IFS((I241-TODAY())&gt;=547,"06 Expires over 18 months",(I241-TODAY())&gt;=365,"05 Expires in 18 months",(I241-TODAY())&gt;=183,"04 Expires in 12 months",(I241-TODAY())&gt;=92,"03 Expires in 6 months",(I241-TODAY())&gt;=31,"02 Expires in 3 months",(I241-TODAY())&gt;=0,"01 Expires in 30 days",(I241-TODAY())&gt;=-31,"01 Expired last 30 days",(I241-TODAY())&gt;=-92,"02 Expired last 3 months",(I241-TODAY())&gt;=-183,"03 Expired last 6 months",(I241-TODAY())&gt;=-365,"04 Expired last 12 months",(I241-TODAY())&gt;=-547,"05 Expired last 18 months",TRUE,"06 Expired over 18 months")</f>
        <v>04 Expires in 12 months</v>
      </c>
      <c r="L241" s="65">
        <v>15000</v>
      </c>
      <c r="M241" s="130">
        <f t="shared" si="35"/>
        <v>73750</v>
      </c>
      <c r="N241" s="77" t="str">
        <f t="shared" si="38"/>
        <v>Yes</v>
      </c>
      <c r="O241" s="32">
        <v>24</v>
      </c>
      <c r="P241" s="24">
        <v>24</v>
      </c>
      <c r="Q241" s="24" t="s">
        <v>5003</v>
      </c>
      <c r="R241" s="89">
        <f t="shared" si="29"/>
        <v>59</v>
      </c>
    </row>
    <row r="242" spans="1:18" x14ac:dyDescent="0.5">
      <c r="A242" s="24">
        <v>1964</v>
      </c>
      <c r="B242" s="24" t="s">
        <v>1326</v>
      </c>
      <c r="C242" s="24" t="s">
        <v>7069</v>
      </c>
      <c r="D242" s="24" t="s">
        <v>1326</v>
      </c>
      <c r="E242" s="24" t="s">
        <v>52</v>
      </c>
      <c r="F242" s="24" t="s">
        <v>1281</v>
      </c>
      <c r="G242" s="25">
        <v>44986</v>
      </c>
      <c r="H242" s="25">
        <v>45716</v>
      </c>
      <c r="I242" s="81">
        <f t="shared" si="28"/>
        <v>46446</v>
      </c>
      <c r="J242" s="77" t="str">
        <f t="shared" ca="1" si="37"/>
        <v>Live</v>
      </c>
      <c r="K242" s="77" t="str" cm="1">
        <f t="array" aca="1" ref="K242" ca="1">_xlfn.IFS((I242-TODAY())&gt;=547,"06 Expires over 18 months",(I242-TODAY())&gt;=365,"05 Expires in 18 months",(I242-TODAY())&gt;=183,"04 Expires in 12 months",(I242-TODAY())&gt;=92,"03 Expires in 6 months",(I242-TODAY())&gt;=31,"02 Expires in 3 months",(I242-TODAY())&gt;=0,"01 Expires in 30 days",(I242-TODAY())&gt;=-31,"01 Expired last 30 days",(I242-TODAY())&gt;=-92,"02 Expired last 3 months",(I242-TODAY())&gt;=-183,"03 Expired last 6 months",(I242-TODAY())&gt;=-365,"04 Expired last 12 months",(I242-TODAY())&gt;=-547,"05 Expired last 18 months",TRUE,"06 Expired over 18 months")</f>
        <v>04 Expires in 12 months</v>
      </c>
      <c r="L242" s="65">
        <v>45000</v>
      </c>
      <c r="M242" s="130">
        <f t="shared" si="35"/>
        <v>176250</v>
      </c>
      <c r="N242" s="77" t="str">
        <f t="shared" si="38"/>
        <v>Yes</v>
      </c>
      <c r="O242" s="32">
        <v>24</v>
      </c>
      <c r="P242" s="24">
        <v>24</v>
      </c>
      <c r="Q242" s="24" t="s">
        <v>1333</v>
      </c>
      <c r="R242" s="89">
        <f t="shared" si="29"/>
        <v>47</v>
      </c>
    </row>
    <row r="243" spans="1:18" x14ac:dyDescent="0.5">
      <c r="A243" s="24">
        <v>2689</v>
      </c>
      <c r="B243" s="24" t="s">
        <v>5445</v>
      </c>
      <c r="C243" s="24" t="s">
        <v>9706</v>
      </c>
      <c r="D243" s="24" t="s">
        <v>9707</v>
      </c>
      <c r="E243" s="24" t="s">
        <v>190</v>
      </c>
      <c r="F243" s="24" t="s">
        <v>6369</v>
      </c>
      <c r="G243" s="25">
        <v>45526</v>
      </c>
      <c r="H243" s="25">
        <v>45900</v>
      </c>
      <c r="I243" s="81">
        <f t="shared" si="28"/>
        <v>46446</v>
      </c>
      <c r="J243" s="77" t="str">
        <f t="shared" ca="1" si="37"/>
        <v>Live</v>
      </c>
      <c r="K243" s="77" t="str" cm="1">
        <f t="array" aca="1" ref="K243" ca="1">_xlfn.IFS((I243-TODAY())&gt;=547,"06 Expires over 18 months",(I243-TODAY())&gt;=365,"05 Expires in 18 months",(I243-TODAY())&gt;=183,"04 Expires in 12 months",(I243-TODAY())&gt;=92,"03 Expires in 6 months",(I243-TODAY())&gt;=31,"02 Expires in 3 months",(I243-TODAY())&gt;=0,"01 Expires in 30 days",(I243-TODAY())&gt;=-31,"01 Expired last 30 days",(I243-TODAY())&gt;=-92,"02 Expired last 3 months",(I243-TODAY())&gt;=-183,"03 Expired last 6 months",(I243-TODAY())&gt;=-365,"04 Expired last 12 months",(I243-TODAY())&gt;=-547,"05 Expired last 18 months",TRUE,"06 Expired over 18 months")</f>
        <v>04 Expires in 12 months</v>
      </c>
      <c r="L243" s="65">
        <v>20000</v>
      </c>
      <c r="M243" s="130">
        <f t="shared" si="35"/>
        <v>50000</v>
      </c>
      <c r="N243" s="77" t="str">
        <f t="shared" si="38"/>
        <v>Yes</v>
      </c>
      <c r="O243" s="32">
        <v>12</v>
      </c>
      <c r="P243" s="24">
        <v>18</v>
      </c>
      <c r="Q243" s="24" t="s">
        <v>70</v>
      </c>
      <c r="R243" s="89">
        <f t="shared" si="29"/>
        <v>30</v>
      </c>
    </row>
    <row r="244" spans="1:18" x14ac:dyDescent="0.5">
      <c r="A244" s="24">
        <v>2795</v>
      </c>
      <c r="B244" s="24" t="s">
        <v>10252</v>
      </c>
      <c r="C244" s="24" t="s">
        <v>10253</v>
      </c>
      <c r="D244" s="24" t="s">
        <v>10254</v>
      </c>
      <c r="E244" s="24" t="s">
        <v>190</v>
      </c>
      <c r="F244" s="24" t="s">
        <v>2202</v>
      </c>
      <c r="G244" s="25">
        <v>45609</v>
      </c>
      <c r="H244" s="25">
        <v>46265</v>
      </c>
      <c r="I244" s="81">
        <f t="shared" si="28"/>
        <v>46446</v>
      </c>
      <c r="J244" s="77" t="str">
        <f t="shared" ca="1" si="37"/>
        <v>Live</v>
      </c>
      <c r="K244" s="77" t="str" cm="1">
        <f t="array" aca="1" ref="K244" ca="1">_xlfn.IFS((I244-TODAY())&gt;=547,"06 Expires over 18 months",(I244-TODAY())&gt;=365,"05 Expires in 18 months",(I244-TODAY())&gt;=183,"04 Expires in 12 months",(I244-TODAY())&gt;=92,"03 Expires in 6 months",(I244-TODAY())&gt;=31,"02 Expires in 3 months",(I244-TODAY())&gt;=0,"01 Expires in 30 days",(I244-TODAY())&gt;=-31,"01 Expired last 30 days",(I244-TODAY())&gt;=-92,"02 Expired last 3 months",(I244-TODAY())&gt;=-183,"03 Expired last 6 months",(I244-TODAY())&gt;=-365,"04 Expired last 12 months",(I244-TODAY())&gt;=-547,"05 Expired last 18 months",TRUE,"06 Expired over 18 months")</f>
        <v>04 Expires in 12 months</v>
      </c>
      <c r="L244" s="65">
        <v>20000</v>
      </c>
      <c r="M244" s="130">
        <f t="shared" si="35"/>
        <v>45000</v>
      </c>
      <c r="N244" s="77" t="str">
        <f t="shared" si="38"/>
        <v>Yes</v>
      </c>
      <c r="O244" s="32">
        <v>24</v>
      </c>
      <c r="P244" s="24">
        <v>6</v>
      </c>
      <c r="Q244" s="24" t="s">
        <v>70</v>
      </c>
      <c r="R244" s="89">
        <f t="shared" si="29"/>
        <v>27</v>
      </c>
    </row>
    <row r="245" spans="1:18" x14ac:dyDescent="0.5">
      <c r="A245" s="24">
        <v>2884</v>
      </c>
      <c r="B245" s="24" t="s">
        <v>10680</v>
      </c>
      <c r="C245" s="24" t="s">
        <v>10681</v>
      </c>
      <c r="D245" s="24" t="s">
        <v>10682</v>
      </c>
      <c r="E245" s="24" t="s">
        <v>107</v>
      </c>
      <c r="F245" s="24" t="s">
        <v>1889</v>
      </c>
      <c r="G245" s="25">
        <v>45658</v>
      </c>
      <c r="H245" s="25">
        <v>46387</v>
      </c>
      <c r="I245" s="81">
        <f t="shared" si="28"/>
        <v>46446</v>
      </c>
      <c r="J245" s="77" t="str">
        <f t="shared" ca="1" si="37"/>
        <v>Live</v>
      </c>
      <c r="K245" s="77" t="str" cm="1">
        <f t="array" aca="1" ref="K245" ca="1">_xlfn.IFS((I245-TODAY())&gt;=547,"06 Expires over 18 months",(I245-TODAY())&gt;=365,"05 Expires in 18 months",(I245-TODAY())&gt;=183,"04 Expires in 12 months",(I245-TODAY())&gt;=92,"03 Expires in 6 months",(I245-TODAY())&gt;=31,"02 Expires in 3 months",(I245-TODAY())&gt;=0,"01 Expires in 30 days",(I245-TODAY())&gt;=-31,"01 Expired last 30 days",(I245-TODAY())&gt;=-92,"02 Expired last 3 months",(I245-TODAY())&gt;=-183,"03 Expired last 6 months",(I245-TODAY())&gt;=-365,"04 Expired last 12 months",(I245-TODAY())&gt;=-547,"05 Expired last 18 months",TRUE,"06 Expired over 18 months")</f>
        <v>04 Expires in 12 months</v>
      </c>
      <c r="L245" s="65">
        <v>9859</v>
      </c>
      <c r="M245" s="130">
        <f t="shared" si="35"/>
        <v>20539.583333333332</v>
      </c>
      <c r="N245" s="77" t="str">
        <f t="shared" si="38"/>
        <v>Yes</v>
      </c>
      <c r="O245" s="32">
        <v>2</v>
      </c>
      <c r="P245" s="24">
        <v>2</v>
      </c>
      <c r="Q245" s="24" t="s">
        <v>70</v>
      </c>
      <c r="R245" s="89">
        <f t="shared" si="29"/>
        <v>25</v>
      </c>
    </row>
    <row r="246" spans="1:18" x14ac:dyDescent="0.5">
      <c r="A246" s="24">
        <v>2948</v>
      </c>
      <c r="B246" s="24" t="s">
        <v>10982</v>
      </c>
      <c r="C246" s="24" t="s">
        <v>10983</v>
      </c>
      <c r="D246" s="24" t="s">
        <v>10984</v>
      </c>
      <c r="E246" s="24" t="s">
        <v>107</v>
      </c>
      <c r="F246" s="24" t="s">
        <v>3283</v>
      </c>
      <c r="G246" s="25">
        <v>45717</v>
      </c>
      <c r="H246" s="25">
        <v>46446</v>
      </c>
      <c r="I246" s="81">
        <f t="shared" si="28"/>
        <v>46446</v>
      </c>
      <c r="J246" s="77" t="str">
        <f t="shared" ca="1" si="37"/>
        <v>Live</v>
      </c>
      <c r="K246" s="77" t="str" cm="1">
        <f t="array" aca="1" ref="K246" ca="1">_xlfn.IFS((I246-TODAY())&gt;=547,"06 Expires over 18 months",(I246-TODAY())&gt;=365,"05 Expires in 18 months",(I246-TODAY())&gt;=183,"04 Expires in 12 months",(I246-TODAY())&gt;=92,"03 Expires in 6 months",(I246-TODAY())&gt;=31,"02 Expires in 3 months",(I246-TODAY())&gt;=0,"01 Expires in 30 days",(I246-TODAY())&gt;=-31,"01 Expired last 30 days",(I246-TODAY())&gt;=-92,"02 Expired last 3 months",(I246-TODAY())&gt;=-183,"03 Expired last 6 months",(I246-TODAY())&gt;=-365,"04 Expired last 12 months",(I246-TODAY())&gt;=-547,"05 Expired last 18 months",TRUE,"06 Expired over 18 months")</f>
        <v>04 Expires in 12 months</v>
      </c>
      <c r="L246" s="65">
        <v>248000</v>
      </c>
      <c r="M246" s="130">
        <f t="shared" si="35"/>
        <v>475333.33333333331</v>
      </c>
      <c r="N246" s="77" t="str">
        <f t="shared" si="38"/>
        <v>No</v>
      </c>
      <c r="O246" s="32">
        <v>24</v>
      </c>
      <c r="P246" s="24">
        <v>0</v>
      </c>
      <c r="Q246" s="24" t="s">
        <v>8595</v>
      </c>
      <c r="R246" s="89">
        <f t="shared" si="29"/>
        <v>23</v>
      </c>
    </row>
    <row r="247" spans="1:18" x14ac:dyDescent="0.5">
      <c r="A247" s="24" t="s">
        <v>14134</v>
      </c>
      <c r="B247" s="56" t="s">
        <v>14135</v>
      </c>
      <c r="C247" s="24" t="s">
        <v>14136</v>
      </c>
      <c r="D247" s="50" t="s">
        <v>16822</v>
      </c>
      <c r="E247" s="24" t="s">
        <v>66</v>
      </c>
      <c r="F247" s="24" t="s">
        <v>83</v>
      </c>
      <c r="G247" s="25">
        <v>44545</v>
      </c>
      <c r="H247" s="25">
        <v>46082</v>
      </c>
      <c r="I247" s="81">
        <f t="shared" si="28"/>
        <v>46447</v>
      </c>
      <c r="J247" s="77" t="str">
        <f t="shared" ca="1" si="37"/>
        <v>Live</v>
      </c>
      <c r="K247" s="77" t="str" cm="1">
        <f t="array" aca="1" ref="K247" ca="1">_xlfn.IFS((I247-TODAY())&gt;=547,"06 Expires over 18 months",(I247-TODAY())&gt;=365,"05 Expires in 18 months",(I247-TODAY())&gt;=183,"04 Expires in 12 months",(I247-TODAY())&gt;=92,"03 Expires in 6 months",(I247-TODAY())&gt;=31,"02 Expires in 3 months",(I247-TODAY())&gt;=0,"01 Expires in 30 days",(I247-TODAY())&gt;=-31,"01 Expired last 30 days",(I247-TODAY())&gt;=-92,"02 Expired last 3 months",(I247-TODAY())&gt;=-183,"03 Expired last 6 months",(I247-TODAY())&gt;=-365,"04 Expired last 12 months",(I247-TODAY())&gt;=-547,"05 Expired last 18 months",TRUE,"06 Expired over 18 months")</f>
        <v>04 Expires in 12 months</v>
      </c>
      <c r="L247" s="65">
        <v>557000</v>
      </c>
      <c r="M247" s="131">
        <f t="shared" si="35"/>
        <v>2877833.3333333335</v>
      </c>
      <c r="N247" s="77" t="str">
        <f t="shared" si="38"/>
        <v>Yes</v>
      </c>
      <c r="O247" s="49">
        <v>61</v>
      </c>
      <c r="P247" s="49">
        <v>12</v>
      </c>
      <c r="Q247" s="24" t="s">
        <v>70</v>
      </c>
      <c r="R247" s="89">
        <f t="shared" si="29"/>
        <v>62</v>
      </c>
    </row>
    <row r="248" spans="1:18" x14ac:dyDescent="0.5">
      <c r="A248" s="24" t="s">
        <v>14142</v>
      </c>
      <c r="B248" s="56" t="s">
        <v>14143</v>
      </c>
      <c r="C248" s="24" t="s">
        <v>14136</v>
      </c>
      <c r="D248" s="50" t="s">
        <v>16822</v>
      </c>
      <c r="E248" s="24" t="s">
        <v>66</v>
      </c>
      <c r="F248" s="24" t="s">
        <v>83</v>
      </c>
      <c r="G248" s="25">
        <v>44209</v>
      </c>
      <c r="H248" s="25">
        <v>46082</v>
      </c>
      <c r="I248" s="81">
        <f t="shared" si="28"/>
        <v>46447</v>
      </c>
      <c r="J248" s="77" t="str">
        <f t="shared" ca="1" si="37"/>
        <v>Live</v>
      </c>
      <c r="K248" s="77" t="str" cm="1">
        <f t="array" aca="1" ref="K248" ca="1">_xlfn.IFS((I248-TODAY())&gt;=547,"06 Expires over 18 months",(I248-TODAY())&gt;=365,"05 Expires in 18 months",(I248-TODAY())&gt;=183,"04 Expires in 12 months",(I248-TODAY())&gt;=92,"03 Expires in 6 months",(I248-TODAY())&gt;=31,"02 Expires in 3 months",(I248-TODAY())&gt;=0,"01 Expires in 30 days",(I248-TODAY())&gt;=-31,"01 Expired last 30 days",(I248-TODAY())&gt;=-92,"02 Expired last 3 months",(I248-TODAY())&gt;=-183,"03 Expired last 6 months",(I248-TODAY())&gt;=-365,"04 Expired last 12 months",(I248-TODAY())&gt;=-547,"05 Expired last 18 months",TRUE,"06 Expired over 18 months")</f>
        <v>04 Expires in 12 months</v>
      </c>
      <c r="L248" s="65">
        <v>775000</v>
      </c>
      <c r="M248" s="131">
        <f t="shared" si="35"/>
        <v>4714583.333333333</v>
      </c>
      <c r="N248" s="77" t="str">
        <f t="shared" si="38"/>
        <v>Yes</v>
      </c>
      <c r="O248" s="49">
        <v>62</v>
      </c>
      <c r="P248" s="49">
        <v>12</v>
      </c>
      <c r="Q248" s="24" t="s">
        <v>70</v>
      </c>
      <c r="R248" s="89">
        <f t="shared" si="29"/>
        <v>73</v>
      </c>
    </row>
    <row r="249" spans="1:18" x14ac:dyDescent="0.5">
      <c r="A249" s="24">
        <v>2947</v>
      </c>
      <c r="B249" s="24" t="s">
        <v>10976</v>
      </c>
      <c r="C249" s="24" t="s">
        <v>10977</v>
      </c>
      <c r="D249" s="24" t="s">
        <v>10978</v>
      </c>
      <c r="E249" s="24" t="s">
        <v>52</v>
      </c>
      <c r="F249" s="24" t="s">
        <v>116</v>
      </c>
      <c r="G249" s="25">
        <v>45719</v>
      </c>
      <c r="H249" s="25">
        <v>46082</v>
      </c>
      <c r="I249" s="81">
        <f t="shared" si="28"/>
        <v>46447</v>
      </c>
      <c r="J249" s="77" t="str">
        <f t="shared" ca="1" si="37"/>
        <v>Live</v>
      </c>
      <c r="K249" s="77" t="str" cm="1">
        <f t="array" aca="1" ref="K249" ca="1">_xlfn.IFS((I249-TODAY())&gt;=547,"06 Expires over 18 months",(I249-TODAY())&gt;=365,"05 Expires in 18 months",(I249-TODAY())&gt;=183,"04 Expires in 12 months",(I249-TODAY())&gt;=92,"03 Expires in 6 months",(I249-TODAY())&gt;=31,"02 Expires in 3 months",(I249-TODAY())&gt;=0,"01 Expires in 30 days",(I249-TODAY())&gt;=-31,"01 Expired last 30 days",(I249-TODAY())&gt;=-92,"02 Expired last 3 months",(I249-TODAY())&gt;=-183,"03 Expired last 6 months",(I249-TODAY())&gt;=-365,"04 Expired last 12 months",(I249-TODAY())&gt;=-547,"05 Expired last 18 months",TRUE,"06 Expired over 18 months")</f>
        <v>04 Expires in 12 months</v>
      </c>
      <c r="L249" s="65">
        <v>6019</v>
      </c>
      <c r="M249" s="130">
        <f t="shared" si="35"/>
        <v>11536.416666666666</v>
      </c>
      <c r="N249" s="77" t="str">
        <f t="shared" si="38"/>
        <v>Yes</v>
      </c>
      <c r="O249" s="32">
        <v>12</v>
      </c>
      <c r="P249" s="24">
        <v>12</v>
      </c>
      <c r="Q249" s="24" t="s">
        <v>8595</v>
      </c>
      <c r="R249" s="89">
        <f t="shared" si="29"/>
        <v>23</v>
      </c>
    </row>
    <row r="250" spans="1:18" x14ac:dyDescent="0.5">
      <c r="A250" s="24">
        <v>1970</v>
      </c>
      <c r="B250" s="24" t="s">
        <v>7094</v>
      </c>
      <c r="C250" s="24" t="s">
        <v>6158</v>
      </c>
      <c r="D250" s="24" t="s">
        <v>7095</v>
      </c>
      <c r="E250" s="24" t="s">
        <v>190</v>
      </c>
      <c r="F250" s="24" t="s">
        <v>755</v>
      </c>
      <c r="G250" s="25">
        <v>44987</v>
      </c>
      <c r="H250" s="25">
        <v>45718</v>
      </c>
      <c r="I250" s="81">
        <f t="shared" si="28"/>
        <v>46448</v>
      </c>
      <c r="J250" s="77" t="str">
        <f t="shared" ca="1" si="37"/>
        <v>Live</v>
      </c>
      <c r="K250" s="77" t="str" cm="1">
        <f t="array" aca="1" ref="K250" ca="1">_xlfn.IFS((I250-TODAY())&gt;=547,"06 Expires over 18 months",(I250-TODAY())&gt;=365,"05 Expires in 18 months",(I250-TODAY())&gt;=183,"04 Expires in 12 months",(I250-TODAY())&gt;=92,"03 Expires in 6 months",(I250-TODAY())&gt;=31,"02 Expires in 3 months",(I250-TODAY())&gt;=0,"01 Expires in 30 days",(I250-TODAY())&gt;=-31,"01 Expired last 30 days",(I250-TODAY())&gt;=-92,"02 Expired last 3 months",(I250-TODAY())&gt;=-183,"03 Expired last 6 months",(I250-TODAY())&gt;=-365,"04 Expired last 12 months",(I250-TODAY())&gt;=-547,"05 Expired last 18 months",TRUE,"06 Expired over 18 months")</f>
        <v>04 Expires in 12 months</v>
      </c>
      <c r="L250" s="65">
        <v>5000</v>
      </c>
      <c r="M250" s="130">
        <f t="shared" si="35"/>
        <v>20000</v>
      </c>
      <c r="N250" s="77" t="str">
        <f t="shared" si="38"/>
        <v>Yes</v>
      </c>
      <c r="O250" s="32">
        <v>24</v>
      </c>
      <c r="P250" s="24">
        <v>24</v>
      </c>
      <c r="Q250" s="24" t="s">
        <v>5003</v>
      </c>
      <c r="R250" s="89">
        <f t="shared" si="29"/>
        <v>48</v>
      </c>
    </row>
    <row r="251" spans="1:18" x14ac:dyDescent="0.5">
      <c r="A251" s="24">
        <v>3713</v>
      </c>
      <c r="B251" s="111" t="s">
        <v>14125</v>
      </c>
      <c r="C251" s="111" t="s">
        <v>14126</v>
      </c>
      <c r="D251" s="111" t="s">
        <v>9287</v>
      </c>
      <c r="E251" s="111" t="s">
        <v>107</v>
      </c>
      <c r="F251" s="111" t="s">
        <v>1675</v>
      </c>
      <c r="G251" s="121">
        <v>46088</v>
      </c>
      <c r="H251" s="121">
        <v>46452</v>
      </c>
      <c r="I251" s="81">
        <f t="shared" si="28"/>
        <v>46452</v>
      </c>
      <c r="J251" s="81" t="str">
        <f t="shared" ca="1" si="37"/>
        <v>Live</v>
      </c>
      <c r="K251" s="81" t="str" cm="1">
        <f t="array" aca="1" ref="K251" ca="1">_xlfn.IFS((I251-TODAY())&gt;=547,"06 Expires over 18 months",(I251-TODAY())&gt;=365,"05 Expires in 18 months",(I251-TODAY())&gt;=183,"04 Expires in 12 months",(I251-TODAY())&gt;=92,"03 Expires in 6 months",(I251-TODAY())&gt;=31,"02 Expires in 3 months",(I251-TODAY())&gt;=0,"01 Expires in 30 days",(I251-TODAY())&gt;=-31,"01 Expired last 30 days",(I251-TODAY())&gt;=-92,"02 Expired last 3 months",(I251-TODAY())&gt;=-183,"03 Expired last 6 months",(I251-TODAY())&gt;=-365,"04 Expired last 12 months",(I251-TODAY())&gt;=-547,"05 Expired last 18 months",TRUE,"06 Expired over 18 months")</f>
        <v>04 Expires in 12 months</v>
      </c>
      <c r="L251" s="104">
        <v>3500000</v>
      </c>
      <c r="M251" s="131">
        <f t="shared" si="35"/>
        <v>3500000</v>
      </c>
      <c r="N251" s="77" t="str">
        <f t="shared" si="38"/>
        <v>No</v>
      </c>
      <c r="O251" s="111">
        <v>12</v>
      </c>
      <c r="P251" s="111">
        <v>0</v>
      </c>
      <c r="Q251" s="111" t="s">
        <v>123</v>
      </c>
      <c r="R251" s="89">
        <f t="shared" si="29"/>
        <v>11</v>
      </c>
    </row>
    <row r="252" spans="1:18" x14ac:dyDescent="0.5">
      <c r="A252" s="24">
        <v>2959</v>
      </c>
      <c r="B252" s="24" t="s">
        <v>11039</v>
      </c>
      <c r="C252" s="24" t="s">
        <v>11040</v>
      </c>
      <c r="D252" s="24" t="s">
        <v>11041</v>
      </c>
      <c r="E252" s="24" t="s">
        <v>190</v>
      </c>
      <c r="F252" s="24" t="s">
        <v>467</v>
      </c>
      <c r="G252" s="25">
        <v>45723</v>
      </c>
      <c r="H252" s="25">
        <v>46090</v>
      </c>
      <c r="I252" s="81">
        <f t="shared" si="28"/>
        <v>46455</v>
      </c>
      <c r="J252" s="77" t="str">
        <f t="shared" ca="1" si="37"/>
        <v>Live</v>
      </c>
      <c r="K252" s="77" t="str" cm="1">
        <f t="array" aca="1" ref="K252" ca="1">_xlfn.IFS((I252-TODAY())&gt;=547,"06 Expires over 18 months",(I252-TODAY())&gt;=365,"05 Expires in 18 months",(I252-TODAY())&gt;=183,"04 Expires in 12 months",(I252-TODAY())&gt;=92,"03 Expires in 6 months",(I252-TODAY())&gt;=31,"02 Expires in 3 months",(I252-TODAY())&gt;=0,"01 Expires in 30 days",(I252-TODAY())&gt;=-31,"01 Expired last 30 days",(I252-TODAY())&gt;=-92,"02 Expired last 3 months",(I252-TODAY())&gt;=-183,"03 Expired last 6 months",(I252-TODAY())&gt;=-365,"04 Expired last 12 months",(I252-TODAY())&gt;=-547,"05 Expired last 18 months",TRUE,"06 Expired over 18 months")</f>
        <v>04 Expires in 12 months</v>
      </c>
      <c r="L252" s="65">
        <v>20000</v>
      </c>
      <c r="M252" s="130">
        <f t="shared" si="35"/>
        <v>40000</v>
      </c>
      <c r="N252" s="77" t="str">
        <f t="shared" si="38"/>
        <v>Yes</v>
      </c>
      <c r="O252" s="32">
        <v>12</v>
      </c>
      <c r="P252" s="24">
        <v>12</v>
      </c>
      <c r="Q252" s="24" t="s">
        <v>70</v>
      </c>
      <c r="R252" s="89">
        <f t="shared" si="29"/>
        <v>24</v>
      </c>
    </row>
    <row r="253" spans="1:18" x14ac:dyDescent="0.5">
      <c r="A253" s="24">
        <v>2287</v>
      </c>
      <c r="B253" s="24" t="s">
        <v>8197</v>
      </c>
      <c r="C253" s="24" t="s">
        <v>8198</v>
      </c>
      <c r="D253" s="24" t="s">
        <v>8199</v>
      </c>
      <c r="E253" s="24" t="s">
        <v>52</v>
      </c>
      <c r="F253" s="24" t="s">
        <v>394</v>
      </c>
      <c r="G253" s="25">
        <v>44996</v>
      </c>
      <c r="H253" s="25">
        <v>46457</v>
      </c>
      <c r="I253" s="81">
        <f t="shared" si="28"/>
        <v>46457</v>
      </c>
      <c r="J253" s="77" t="str">
        <f t="shared" ca="1" si="37"/>
        <v>Live</v>
      </c>
      <c r="K253" s="77" t="str" cm="1">
        <f t="array" aca="1" ref="K253" ca="1">_xlfn.IFS((I253-TODAY())&gt;=547,"06 Expires over 18 months",(I253-TODAY())&gt;=365,"05 Expires in 18 months",(I253-TODAY())&gt;=183,"04 Expires in 12 months",(I253-TODAY())&gt;=92,"03 Expires in 6 months",(I253-TODAY())&gt;=31,"02 Expires in 3 months",(I253-TODAY())&gt;=0,"01 Expires in 30 days",(I253-TODAY())&gt;=-31,"01 Expired last 30 days",(I253-TODAY())&gt;=-92,"02 Expired last 3 months",(I253-TODAY())&gt;=-183,"03 Expired last 6 months",(I253-TODAY())&gt;=-365,"04 Expired last 12 months",(I253-TODAY())&gt;=-547,"05 Expired last 18 months",TRUE,"06 Expired over 18 months")</f>
        <v>04 Expires in 12 months</v>
      </c>
      <c r="L253" s="65">
        <v>2000</v>
      </c>
      <c r="M253" s="130">
        <f t="shared" si="35"/>
        <v>8000</v>
      </c>
      <c r="N253" s="77" t="str">
        <f t="shared" si="38"/>
        <v>No</v>
      </c>
      <c r="O253" s="32">
        <v>36</v>
      </c>
      <c r="P253" s="24">
        <v>0</v>
      </c>
      <c r="Q253" s="24" t="s">
        <v>1333</v>
      </c>
      <c r="R253" s="89">
        <f t="shared" si="29"/>
        <v>48</v>
      </c>
    </row>
    <row r="254" spans="1:18" x14ac:dyDescent="0.5">
      <c r="A254" s="24">
        <v>2135</v>
      </c>
      <c r="B254" s="24" t="s">
        <v>7679</v>
      </c>
      <c r="C254" s="24" t="s">
        <v>7680</v>
      </c>
      <c r="D254" s="24" t="s">
        <v>7681</v>
      </c>
      <c r="E254" s="24" t="s">
        <v>107</v>
      </c>
      <c r="F254" s="24" t="s">
        <v>7682</v>
      </c>
      <c r="G254" s="25">
        <v>45001</v>
      </c>
      <c r="H254" s="25">
        <v>45732</v>
      </c>
      <c r="I254" s="81">
        <f t="shared" si="28"/>
        <v>46462</v>
      </c>
      <c r="J254" s="77" t="str">
        <f t="shared" ca="1" si="37"/>
        <v>Live</v>
      </c>
      <c r="K254" s="77" t="str" cm="1">
        <f t="array" aca="1" ref="K254" ca="1">_xlfn.IFS((I254-TODAY())&gt;=547,"06 Expires over 18 months",(I254-TODAY())&gt;=365,"05 Expires in 18 months",(I254-TODAY())&gt;=183,"04 Expires in 12 months",(I254-TODAY())&gt;=92,"03 Expires in 6 months",(I254-TODAY())&gt;=31,"02 Expires in 3 months",(I254-TODAY())&gt;=0,"01 Expires in 30 days",(I254-TODAY())&gt;=-31,"01 Expired last 30 days",(I254-TODAY())&gt;=-92,"02 Expired last 3 months",(I254-TODAY())&gt;=-183,"03 Expired last 6 months",(I254-TODAY())&gt;=-365,"04 Expired last 12 months",(I254-TODAY())&gt;=-547,"05 Expired last 18 months",TRUE,"06 Expired over 18 months")</f>
        <v>04 Expires in 12 months</v>
      </c>
      <c r="L254" s="65">
        <v>70000</v>
      </c>
      <c r="M254" s="130">
        <f t="shared" si="35"/>
        <v>280000</v>
      </c>
      <c r="N254" s="77" t="str">
        <f t="shared" si="38"/>
        <v>Yes</v>
      </c>
      <c r="O254" s="32">
        <v>24</v>
      </c>
      <c r="P254" s="24">
        <v>24</v>
      </c>
      <c r="Q254" s="24" t="s">
        <v>1333</v>
      </c>
      <c r="R254" s="89">
        <f t="shared" si="29"/>
        <v>48</v>
      </c>
    </row>
    <row r="255" spans="1:18" x14ac:dyDescent="0.5">
      <c r="A255" s="24">
        <v>2977</v>
      </c>
      <c r="B255" s="24" t="s">
        <v>11039</v>
      </c>
      <c r="C255" s="24" t="s">
        <v>11040</v>
      </c>
      <c r="D255" s="24" t="s">
        <v>11041</v>
      </c>
      <c r="E255" s="24" t="s">
        <v>190</v>
      </c>
      <c r="F255" s="27" t="s">
        <v>467</v>
      </c>
      <c r="G255" s="25">
        <v>45735</v>
      </c>
      <c r="H255" s="25">
        <v>46100</v>
      </c>
      <c r="I255" s="81">
        <f t="shared" si="28"/>
        <v>46465</v>
      </c>
      <c r="J255" s="77" t="str">
        <f t="shared" ca="1" si="37"/>
        <v>Live</v>
      </c>
      <c r="K255" s="77" t="str" cm="1">
        <f t="array" aca="1" ref="K255" ca="1">_xlfn.IFS((I255-TODAY())&gt;=547,"06 Expires over 18 months",(I255-TODAY())&gt;=365,"05 Expires in 18 months",(I255-TODAY())&gt;=183,"04 Expires in 12 months",(I255-TODAY())&gt;=92,"03 Expires in 6 months",(I255-TODAY())&gt;=31,"02 Expires in 3 months",(I255-TODAY())&gt;=0,"01 Expires in 30 days",(I255-TODAY())&gt;=-31,"01 Expired last 30 days",(I255-TODAY())&gt;=-92,"02 Expired last 3 months",(I255-TODAY())&gt;=-183,"03 Expired last 6 months",(I255-TODAY())&gt;=-365,"04 Expired last 12 months",(I255-TODAY())&gt;=-547,"05 Expired last 18 months",TRUE,"06 Expired over 18 months")</f>
        <v>04 Expires in 12 months</v>
      </c>
      <c r="L255" s="65">
        <v>20000</v>
      </c>
      <c r="M255" s="130">
        <f t="shared" si="35"/>
        <v>40000</v>
      </c>
      <c r="N255" s="77" t="str">
        <f t="shared" si="38"/>
        <v>Yes</v>
      </c>
      <c r="O255" s="32">
        <v>12</v>
      </c>
      <c r="P255" s="24">
        <v>12</v>
      </c>
      <c r="Q255" s="24" t="s">
        <v>70</v>
      </c>
      <c r="R255" s="89">
        <f t="shared" si="29"/>
        <v>24</v>
      </c>
    </row>
    <row r="256" spans="1:18" x14ac:dyDescent="0.5">
      <c r="A256" s="24">
        <v>2981</v>
      </c>
      <c r="B256" s="24" t="s">
        <v>11149</v>
      </c>
      <c r="C256" s="24" t="s">
        <v>11150</v>
      </c>
      <c r="D256" s="24" t="s">
        <v>11151</v>
      </c>
      <c r="E256" s="24" t="s">
        <v>107</v>
      </c>
      <c r="F256" s="27" t="s">
        <v>3283</v>
      </c>
      <c r="G256" s="25">
        <v>45736</v>
      </c>
      <c r="H256" s="25">
        <v>46465</v>
      </c>
      <c r="I256" s="81">
        <f t="shared" si="28"/>
        <v>46465</v>
      </c>
      <c r="J256" s="77" t="str">
        <f t="shared" ca="1" si="37"/>
        <v>Live</v>
      </c>
      <c r="K256" s="77" t="str" cm="1">
        <f t="array" aca="1" ref="K256" ca="1">_xlfn.IFS((I256-TODAY())&gt;=547,"06 Expires over 18 months",(I256-TODAY())&gt;=365,"05 Expires in 18 months",(I256-TODAY())&gt;=183,"04 Expires in 12 months",(I256-TODAY())&gt;=92,"03 Expires in 6 months",(I256-TODAY())&gt;=31,"02 Expires in 3 months",(I256-TODAY())&gt;=0,"01 Expires in 30 days",(I256-TODAY())&gt;=-31,"01 Expired last 30 days",(I256-TODAY())&gt;=-92,"02 Expired last 3 months",(I256-TODAY())&gt;=-183,"03 Expired last 6 months",(I256-TODAY())&gt;=-365,"04 Expired last 12 months",(I256-TODAY())&gt;=-547,"05 Expired last 18 months",TRUE,"06 Expired over 18 months")</f>
        <v>04 Expires in 12 months</v>
      </c>
      <c r="L256" s="65">
        <v>20000</v>
      </c>
      <c r="M256" s="130">
        <f t="shared" si="35"/>
        <v>38333.333333333336</v>
      </c>
      <c r="N256" s="77" t="str">
        <f t="shared" si="38"/>
        <v>No</v>
      </c>
      <c r="O256" s="32">
        <v>24</v>
      </c>
      <c r="P256" s="24">
        <v>0</v>
      </c>
      <c r="Q256" s="24" t="s">
        <v>8595</v>
      </c>
      <c r="R256" s="89">
        <f t="shared" si="29"/>
        <v>23</v>
      </c>
    </row>
    <row r="257" spans="1:18" x14ac:dyDescent="0.5">
      <c r="A257" s="24">
        <v>2439</v>
      </c>
      <c r="B257" s="24" t="s">
        <v>8718</v>
      </c>
      <c r="C257" s="24" t="s">
        <v>8719</v>
      </c>
      <c r="D257" s="24" t="s">
        <v>8720</v>
      </c>
      <c r="E257" s="24" t="s">
        <v>107</v>
      </c>
      <c r="F257" s="24" t="s">
        <v>337</v>
      </c>
      <c r="G257" s="25">
        <v>44643</v>
      </c>
      <c r="H257" s="25">
        <v>46469</v>
      </c>
      <c r="I257" s="81">
        <f t="shared" si="28"/>
        <v>46469</v>
      </c>
      <c r="J257" s="77" t="str">
        <f t="shared" ca="1" si="37"/>
        <v>Live</v>
      </c>
      <c r="K257" s="77" t="str" cm="1">
        <f t="array" aca="1" ref="K257" ca="1">_xlfn.IFS((I257-TODAY())&gt;=547,"06 Expires over 18 months",(I257-TODAY())&gt;=365,"05 Expires in 18 months",(I257-TODAY())&gt;=183,"04 Expires in 12 months",(I257-TODAY())&gt;=92,"03 Expires in 6 months",(I257-TODAY())&gt;=31,"02 Expires in 3 months",(I257-TODAY())&gt;=0,"01 Expires in 30 days",(I257-TODAY())&gt;=-31,"01 Expired last 30 days",(I257-TODAY())&gt;=-92,"02 Expired last 3 months",(I257-TODAY())&gt;=-183,"03 Expired last 6 months",(I257-TODAY())&gt;=-365,"04 Expired last 12 months",(I257-TODAY())&gt;=-547,"05 Expired last 18 months",TRUE,"06 Expired over 18 months")</f>
        <v>04 Expires in 12 months</v>
      </c>
      <c r="L257" s="65">
        <v>15000</v>
      </c>
      <c r="M257" s="130">
        <f t="shared" si="35"/>
        <v>75000</v>
      </c>
      <c r="N257" s="77" t="str">
        <f t="shared" si="38"/>
        <v>No</v>
      </c>
      <c r="O257" s="32">
        <v>84</v>
      </c>
      <c r="P257" s="24">
        <v>0</v>
      </c>
      <c r="Q257" s="24" t="s">
        <v>8722</v>
      </c>
      <c r="R257" s="89">
        <f t="shared" si="29"/>
        <v>60</v>
      </c>
    </row>
    <row r="258" spans="1:18" x14ac:dyDescent="0.5">
      <c r="A258" s="24">
        <v>3253</v>
      </c>
      <c r="B258" s="24" t="s">
        <v>5229</v>
      </c>
      <c r="C258" s="24" t="s">
        <v>12326</v>
      </c>
      <c r="D258" s="24" t="s">
        <v>568</v>
      </c>
      <c r="E258" s="24" t="s">
        <v>97</v>
      </c>
      <c r="F258" s="27" t="s">
        <v>12327</v>
      </c>
      <c r="G258" s="25">
        <v>45748</v>
      </c>
      <c r="H258" s="25">
        <v>46105</v>
      </c>
      <c r="I258" s="81">
        <f t="shared" ref="I258:I321" si="39">EDATE(H258,P258)</f>
        <v>46470</v>
      </c>
      <c r="J258" s="77" t="str">
        <f t="shared" ca="1" si="37"/>
        <v>Live</v>
      </c>
      <c r="K258" s="77" t="str" cm="1">
        <f t="array" aca="1" ref="K258" ca="1">_xlfn.IFS((I258-TODAY())&gt;=547,"06 Expires over 18 months",(I258-TODAY())&gt;=365,"05 Expires in 18 months",(I258-TODAY())&gt;=183,"04 Expires in 12 months",(I258-TODAY())&gt;=92,"03 Expires in 6 months",(I258-TODAY())&gt;=31,"02 Expires in 3 months",(I258-TODAY())&gt;=0,"01 Expires in 30 days",(I258-TODAY())&gt;=-31,"01 Expired last 30 days",(I258-TODAY())&gt;=-92,"02 Expired last 3 months",(I258-TODAY())&gt;=-183,"03 Expired last 6 months",(I258-TODAY())&gt;=-365,"04 Expired last 12 months",(I258-TODAY())&gt;=-547,"05 Expired last 18 months",TRUE,"06 Expired over 18 months")</f>
        <v>04 Expires in 12 months</v>
      </c>
      <c r="L258" s="65">
        <v>110000</v>
      </c>
      <c r="M258" s="131">
        <f t="shared" si="35"/>
        <v>210833.33333333334</v>
      </c>
      <c r="N258" s="77" t="str">
        <f t="shared" si="38"/>
        <v>Yes</v>
      </c>
      <c r="O258" s="32">
        <v>12</v>
      </c>
      <c r="P258" s="24">
        <v>12</v>
      </c>
      <c r="Q258" s="24" t="s">
        <v>8722</v>
      </c>
      <c r="R258" s="89">
        <f t="shared" ref="R258:R321" si="40">DATEDIF(G258,I258,"m")</f>
        <v>23</v>
      </c>
    </row>
    <row r="259" spans="1:18" x14ac:dyDescent="0.5">
      <c r="A259" s="24">
        <v>2984</v>
      </c>
      <c r="B259" s="24" t="s">
        <v>11166</v>
      </c>
      <c r="C259" s="24" t="s">
        <v>11167</v>
      </c>
      <c r="D259" s="24" t="s">
        <v>11168</v>
      </c>
      <c r="E259" s="24" t="s">
        <v>107</v>
      </c>
      <c r="F259" s="27" t="s">
        <v>9976</v>
      </c>
      <c r="G259" s="25">
        <v>45744</v>
      </c>
      <c r="H259" s="25">
        <v>46108</v>
      </c>
      <c r="I259" s="81">
        <f t="shared" si="39"/>
        <v>46473</v>
      </c>
      <c r="J259" s="77" t="str">
        <f t="shared" ca="1" si="37"/>
        <v>Live</v>
      </c>
      <c r="K259" s="77" t="str" cm="1">
        <f t="array" aca="1" ref="K259" ca="1">_xlfn.IFS((I259-TODAY())&gt;=547,"06 Expires over 18 months",(I259-TODAY())&gt;=365,"05 Expires in 18 months",(I259-TODAY())&gt;=183,"04 Expires in 12 months",(I259-TODAY())&gt;=92,"03 Expires in 6 months",(I259-TODAY())&gt;=31,"02 Expires in 3 months",(I259-TODAY())&gt;=0,"01 Expires in 30 days",(I259-TODAY())&gt;=-31,"01 Expired last 30 days",(I259-TODAY())&gt;=-92,"02 Expired last 3 months",(I259-TODAY())&gt;=-183,"03 Expired last 6 months",(I259-TODAY())&gt;=-365,"04 Expired last 12 months",(I259-TODAY())&gt;=-547,"05 Expired last 18 months",TRUE,"06 Expired over 18 months")</f>
        <v>04 Expires in 12 months</v>
      </c>
      <c r="L259" s="65">
        <v>25000</v>
      </c>
      <c r="M259" s="130">
        <f t="shared" si="35"/>
        <v>47916.666666666664</v>
      </c>
      <c r="N259" s="77" t="str">
        <f t="shared" si="38"/>
        <v>Yes</v>
      </c>
      <c r="O259" s="32">
        <v>12</v>
      </c>
      <c r="P259" s="24">
        <v>12</v>
      </c>
      <c r="Q259" s="24" t="s">
        <v>70</v>
      </c>
      <c r="R259" s="89">
        <f t="shared" si="40"/>
        <v>23</v>
      </c>
    </row>
    <row r="260" spans="1:18" x14ac:dyDescent="0.5">
      <c r="A260" s="24">
        <v>138</v>
      </c>
      <c r="B260" s="24" t="s">
        <v>571</v>
      </c>
      <c r="C260" s="24" t="s">
        <v>572</v>
      </c>
      <c r="D260" s="24" t="s">
        <v>573</v>
      </c>
      <c r="E260" s="24" t="s">
        <v>52</v>
      </c>
      <c r="F260" s="27" t="s">
        <v>349</v>
      </c>
      <c r="G260" s="25">
        <v>40969</v>
      </c>
      <c r="H260" s="25">
        <v>46474</v>
      </c>
      <c r="I260" s="81">
        <f t="shared" si="39"/>
        <v>46474</v>
      </c>
      <c r="J260" s="77" t="str">
        <f t="shared" ca="1" si="37"/>
        <v>Live</v>
      </c>
      <c r="K260" s="77" t="str" cm="1">
        <f t="array" aca="1" ref="K260" ca="1">_xlfn.IFS((I260-TODAY())&gt;=547,"06 Expires over 18 months",(I260-TODAY())&gt;=365,"05 Expires in 18 months",(I260-TODAY())&gt;=183,"04 Expires in 12 months",(I260-TODAY())&gt;=92,"03 Expires in 6 months",(I260-TODAY())&gt;=31,"02 Expires in 3 months",(I260-TODAY())&gt;=0,"01 Expires in 30 days",(I260-TODAY())&gt;=-31,"01 Expired last 30 days",(I260-TODAY())&gt;=-92,"02 Expired last 3 months",(I260-TODAY())&gt;=-183,"03 Expired last 6 months",(I260-TODAY())&gt;=-365,"04 Expired last 12 months",(I260-TODAY())&gt;=-547,"05 Expired last 18 months",TRUE,"06 Expired over 18 months")</f>
        <v>04 Expires in 12 months</v>
      </c>
      <c r="L260" s="65">
        <v>12500</v>
      </c>
      <c r="M260" s="130">
        <f t="shared" si="35"/>
        <v>187500</v>
      </c>
      <c r="N260" s="77" t="str">
        <f t="shared" si="38"/>
        <v>No</v>
      </c>
      <c r="O260" s="32">
        <v>60</v>
      </c>
      <c r="P260" s="24">
        <v>0</v>
      </c>
      <c r="Q260" s="24"/>
      <c r="R260" s="89">
        <f t="shared" si="40"/>
        <v>180</v>
      </c>
    </row>
    <row r="261" spans="1:18" x14ac:dyDescent="0.5">
      <c r="A261" s="24">
        <v>1608</v>
      </c>
      <c r="B261" s="24" t="s">
        <v>5826</v>
      </c>
      <c r="C261" s="24" t="s">
        <v>4945</v>
      </c>
      <c r="D261" s="24" t="s">
        <v>5827</v>
      </c>
      <c r="E261" s="24" t="s">
        <v>190</v>
      </c>
      <c r="F261" s="27" t="s">
        <v>1276</v>
      </c>
      <c r="G261" s="25">
        <v>44649</v>
      </c>
      <c r="H261" s="25">
        <v>46475</v>
      </c>
      <c r="I261" s="81">
        <f t="shared" si="39"/>
        <v>46475</v>
      </c>
      <c r="J261" s="77" t="str">
        <f t="shared" ca="1" si="37"/>
        <v>Live</v>
      </c>
      <c r="K261" s="77" t="str" cm="1">
        <f t="array" aca="1" ref="K261" ca="1">_xlfn.IFS((I261-TODAY())&gt;=547,"06 Expires over 18 months",(I261-TODAY())&gt;=365,"05 Expires in 18 months",(I261-TODAY())&gt;=183,"04 Expires in 12 months",(I261-TODAY())&gt;=92,"03 Expires in 6 months",(I261-TODAY())&gt;=31,"02 Expires in 3 months",(I261-TODAY())&gt;=0,"01 Expires in 30 days",(I261-TODAY())&gt;=-31,"01 Expired last 30 days",(I261-TODAY())&gt;=-92,"02 Expired last 3 months",(I261-TODAY())&gt;=-183,"03 Expired last 6 months",(I261-TODAY())&gt;=-365,"04 Expired last 12 months",(I261-TODAY())&gt;=-547,"05 Expired last 18 months",TRUE,"06 Expired over 18 months")</f>
        <v>04 Expires in 12 months</v>
      </c>
      <c r="L261" s="65">
        <v>10000</v>
      </c>
      <c r="M261" s="130">
        <f t="shared" si="35"/>
        <v>50000</v>
      </c>
      <c r="N261" s="77" t="str">
        <f t="shared" si="38"/>
        <v>No</v>
      </c>
      <c r="O261" s="32">
        <v>60</v>
      </c>
      <c r="P261" s="24">
        <v>0</v>
      </c>
      <c r="Q261" s="24" t="s">
        <v>5003</v>
      </c>
      <c r="R261" s="89">
        <f t="shared" si="40"/>
        <v>60</v>
      </c>
    </row>
    <row r="262" spans="1:18" x14ac:dyDescent="0.5">
      <c r="A262" s="24">
        <v>3375</v>
      </c>
      <c r="B262" s="24" t="s">
        <v>12803</v>
      </c>
      <c r="C262" s="24" t="s">
        <v>12804</v>
      </c>
      <c r="D262" s="24">
        <v>10001568</v>
      </c>
      <c r="E262" s="24" t="s">
        <v>190</v>
      </c>
      <c r="F262" s="27" t="s">
        <v>2202</v>
      </c>
      <c r="G262" s="25">
        <v>45923</v>
      </c>
      <c r="H262" s="25">
        <v>46295</v>
      </c>
      <c r="I262" s="81">
        <f t="shared" si="39"/>
        <v>46476</v>
      </c>
      <c r="J262" s="77" t="str">
        <f t="shared" ca="1" si="37"/>
        <v>Live</v>
      </c>
      <c r="K262" s="77" t="str" cm="1">
        <f t="array" aca="1" ref="K262" ca="1">_xlfn.IFS((I262-TODAY())&gt;=547,"06 Expires over 18 months",(I262-TODAY())&gt;=365,"05 Expires in 18 months",(I262-TODAY())&gt;=183,"04 Expires in 12 months",(I262-TODAY())&gt;=92,"03 Expires in 6 months",(I262-TODAY())&gt;=31,"02 Expires in 3 months",(I262-TODAY())&gt;=0,"01 Expires in 30 days",(I262-TODAY())&gt;=-31,"01 Expired last 30 days",(I262-TODAY())&gt;=-92,"02 Expired last 3 months",(I262-TODAY())&gt;=-183,"03 Expired last 6 months",(I262-TODAY())&gt;=-365,"04 Expired last 12 months",(I262-TODAY())&gt;=-547,"05 Expired last 18 months",TRUE,"06 Expired over 18 months")</f>
        <v>04 Expires in 12 months</v>
      </c>
      <c r="L262" s="65">
        <v>50000</v>
      </c>
      <c r="M262" s="131">
        <f t="shared" si="35"/>
        <v>75000</v>
      </c>
      <c r="N262" s="77" t="str">
        <f t="shared" si="38"/>
        <v>Yes</v>
      </c>
      <c r="O262" s="32">
        <v>12</v>
      </c>
      <c r="P262" s="24">
        <v>6</v>
      </c>
      <c r="Q262" s="24" t="s">
        <v>70</v>
      </c>
      <c r="R262" s="89">
        <f t="shared" si="40"/>
        <v>18</v>
      </c>
    </row>
    <row r="263" spans="1:18" x14ac:dyDescent="0.5">
      <c r="A263" s="24">
        <v>3657</v>
      </c>
      <c r="B263" s="111" t="s">
        <v>13908</v>
      </c>
      <c r="C263" s="27" t="s">
        <v>13909</v>
      </c>
      <c r="D263" s="111" t="s">
        <v>13910</v>
      </c>
      <c r="E263" s="111" t="s">
        <v>321</v>
      </c>
      <c r="F263" s="111" t="s">
        <v>8080</v>
      </c>
      <c r="G263" s="121">
        <v>46107</v>
      </c>
      <c r="H263" s="121">
        <v>46295</v>
      </c>
      <c r="I263" s="81">
        <f t="shared" si="39"/>
        <v>46476</v>
      </c>
      <c r="J263" s="81" t="str">
        <f t="shared" ca="1" si="37"/>
        <v>Live</v>
      </c>
      <c r="K263" s="81" t="str" cm="1">
        <f t="array" aca="1" ref="K263" ca="1">_xlfn.IFS((I263-TODAY())&gt;=547,"06 Expires over 18 months",(I263-TODAY())&gt;=365,"05 Expires in 18 months",(I263-TODAY())&gt;=183,"04 Expires in 12 months",(I263-TODAY())&gt;=92,"03 Expires in 6 months",(I263-TODAY())&gt;=31,"02 Expires in 3 months",(I263-TODAY())&gt;=0,"01 Expires in 30 days",(I263-TODAY())&gt;=-31,"01 Expired last 30 days",(I263-TODAY())&gt;=-92,"02 Expired last 3 months",(I263-TODAY())&gt;=-183,"03 Expired last 6 months",(I263-TODAY())&gt;=-365,"04 Expired last 12 months",(I263-TODAY())&gt;=-547,"05 Expired last 18 months",TRUE,"06 Expired over 18 months")</f>
        <v>04 Expires in 12 months</v>
      </c>
      <c r="L263" s="65">
        <v>28260</v>
      </c>
      <c r="M263" s="130">
        <f t="shared" si="35"/>
        <v>28260</v>
      </c>
      <c r="N263" s="77" t="str">
        <f t="shared" si="38"/>
        <v>Yes</v>
      </c>
      <c r="O263" s="32">
        <v>6</v>
      </c>
      <c r="P263" s="24">
        <v>6</v>
      </c>
      <c r="Q263" s="24" t="s">
        <v>8595</v>
      </c>
      <c r="R263" s="89">
        <f t="shared" si="40"/>
        <v>12</v>
      </c>
    </row>
    <row r="264" spans="1:18" x14ac:dyDescent="0.5">
      <c r="A264" s="24">
        <v>3685</v>
      </c>
      <c r="B264" s="111" t="s">
        <v>14018</v>
      </c>
      <c r="C264" s="111" t="s">
        <v>14019</v>
      </c>
      <c r="D264" s="111" t="s">
        <v>14020</v>
      </c>
      <c r="E264" s="111" t="s">
        <v>107</v>
      </c>
      <c r="F264" s="111" t="s">
        <v>1397</v>
      </c>
      <c r="G264" s="121">
        <v>46134</v>
      </c>
      <c r="H264" s="121">
        <v>46356</v>
      </c>
      <c r="I264" s="81">
        <f t="shared" si="39"/>
        <v>46476</v>
      </c>
      <c r="J264" s="81" t="str">
        <f t="shared" ca="1" si="37"/>
        <v>Live</v>
      </c>
      <c r="K264" s="81" t="str" cm="1">
        <f t="array" aca="1" ref="K264" ca="1">_xlfn.IFS((I264-TODAY())&gt;=547,"06 Expires over 18 months",(I264-TODAY())&gt;=365,"05 Expires in 18 months",(I264-TODAY())&gt;=183,"04 Expires in 12 months",(I264-TODAY())&gt;=92,"03 Expires in 6 months",(I264-TODAY())&gt;=31,"02 Expires in 3 months",(I264-TODAY())&gt;=0,"01 Expires in 30 days",(I264-TODAY())&gt;=-31,"01 Expired last 30 days",(I264-TODAY())&gt;=-92,"02 Expired last 3 months",(I264-TODAY())&gt;=-183,"03 Expired last 6 months",(I264-TODAY())&gt;=-365,"04 Expired last 12 months",(I264-TODAY())&gt;=-547,"05 Expired last 18 months",TRUE,"06 Expired over 18 months")</f>
        <v>04 Expires in 12 months</v>
      </c>
      <c r="L264" s="104">
        <v>24060</v>
      </c>
      <c r="M264" s="131">
        <f t="shared" si="35"/>
        <v>24060</v>
      </c>
      <c r="N264" s="77" t="str">
        <f t="shared" si="38"/>
        <v>Yes</v>
      </c>
      <c r="O264" s="111">
        <v>7</v>
      </c>
      <c r="P264" s="111">
        <v>4</v>
      </c>
      <c r="Q264" s="111" t="s">
        <v>70</v>
      </c>
      <c r="R264" s="89">
        <f t="shared" si="40"/>
        <v>11</v>
      </c>
    </row>
    <row r="265" spans="1:18" x14ac:dyDescent="0.5">
      <c r="A265" s="24">
        <v>206</v>
      </c>
      <c r="B265" s="24" t="s">
        <v>791</v>
      </c>
      <c r="C265" s="24" t="s">
        <v>792</v>
      </c>
      <c r="D265" s="24" t="s">
        <v>793</v>
      </c>
      <c r="E265" s="24" t="s">
        <v>66</v>
      </c>
      <c r="F265" s="27" t="s">
        <v>67</v>
      </c>
      <c r="G265" s="25">
        <v>43313</v>
      </c>
      <c r="H265" s="25">
        <v>45382</v>
      </c>
      <c r="I265" s="81">
        <f t="shared" si="39"/>
        <v>46477</v>
      </c>
      <c r="J265" s="77" t="str">
        <f t="shared" ca="1" si="37"/>
        <v>Live</v>
      </c>
      <c r="K265" s="77" t="str" cm="1">
        <f t="array" aca="1" ref="K265" ca="1">_xlfn.IFS((I265-TODAY())&gt;=547,"06 Expires over 18 months",(I265-TODAY())&gt;=365,"05 Expires in 18 months",(I265-TODAY())&gt;=183,"04 Expires in 12 months",(I265-TODAY())&gt;=92,"03 Expires in 6 months",(I265-TODAY())&gt;=31,"02 Expires in 3 months",(I265-TODAY())&gt;=0,"01 Expires in 30 days",(I265-TODAY())&gt;=-31,"01 Expired last 30 days",(I265-TODAY())&gt;=-92,"02 Expired last 3 months",(I265-TODAY())&gt;=-183,"03 Expired last 6 months",(I265-TODAY())&gt;=-365,"04 Expired last 12 months",(I265-TODAY())&gt;=-547,"05 Expired last 18 months",TRUE,"06 Expired over 18 months")</f>
        <v>04 Expires in 12 months</v>
      </c>
      <c r="L265" s="65">
        <v>1351560</v>
      </c>
      <c r="M265" s="130">
        <f t="shared" si="35"/>
        <v>11600890</v>
      </c>
      <c r="N265" s="77" t="str">
        <f t="shared" si="38"/>
        <v>Yes</v>
      </c>
      <c r="O265" s="32">
        <v>0</v>
      </c>
      <c r="P265" s="24">
        <v>36</v>
      </c>
      <c r="Q265" s="24"/>
      <c r="R265" s="89">
        <f t="shared" si="40"/>
        <v>103</v>
      </c>
    </row>
    <row r="266" spans="1:18" x14ac:dyDescent="0.5">
      <c r="A266" s="24">
        <v>59</v>
      </c>
      <c r="B266" s="27" t="s">
        <v>262</v>
      </c>
      <c r="C266" s="27" t="s">
        <v>263</v>
      </c>
      <c r="D266" s="27" t="s">
        <v>264</v>
      </c>
      <c r="E266" s="31" t="s">
        <v>66</v>
      </c>
      <c r="F266" s="27" t="s">
        <v>83</v>
      </c>
      <c r="G266" s="25">
        <v>44652</v>
      </c>
      <c r="H266" s="25">
        <v>45747</v>
      </c>
      <c r="I266" s="81">
        <f t="shared" si="39"/>
        <v>46477</v>
      </c>
      <c r="J266" s="81" t="str">
        <f t="shared" ca="1" si="37"/>
        <v>Live</v>
      </c>
      <c r="K266" s="81" t="str" cm="1">
        <f t="array" aca="1" ref="K266" ca="1">_xlfn.IFS((I266-TODAY())&gt;=547,"06 Expires over 18 months",(I266-TODAY())&gt;=365,"05 Expires in 18 months",(I266-TODAY())&gt;=183,"04 Expires in 12 months",(I266-TODAY())&gt;=92,"03 Expires in 6 months",(I266-TODAY())&gt;=31,"02 Expires in 3 months",(I266-TODAY())&gt;=0,"01 Expires in 30 days",(I266-TODAY())&gt;=-31,"01 Expired last 30 days",(I266-TODAY())&gt;=-92,"02 Expired last 3 months",(I266-TODAY())&gt;=-183,"03 Expired last 6 months",(I266-TODAY())&gt;=-365,"04 Expired last 12 months",(I266-TODAY())&gt;=-547,"05 Expired last 18 months",TRUE,"06 Expired over 18 months")</f>
        <v>04 Expires in 12 months</v>
      </c>
      <c r="L266" s="65">
        <v>140000</v>
      </c>
      <c r="M266" s="130">
        <f t="shared" si="35"/>
        <v>688333.33333333337</v>
      </c>
      <c r="N266" s="77" t="str">
        <f t="shared" si="38"/>
        <v>Yes</v>
      </c>
      <c r="O266" s="32">
        <v>36</v>
      </c>
      <c r="P266" s="24">
        <v>24</v>
      </c>
      <c r="Q266" s="24"/>
      <c r="R266" s="89">
        <f t="shared" si="40"/>
        <v>59</v>
      </c>
    </row>
    <row r="267" spans="1:18" x14ac:dyDescent="0.5">
      <c r="A267" s="24">
        <v>916</v>
      </c>
      <c r="B267" s="24" t="s">
        <v>3466</v>
      </c>
      <c r="C267" s="24" t="s">
        <v>3467</v>
      </c>
      <c r="D267" s="24" t="s">
        <v>64</v>
      </c>
      <c r="E267" s="24" t="s">
        <v>66</v>
      </c>
      <c r="F267" s="27" t="s">
        <v>67</v>
      </c>
      <c r="G267" s="25">
        <v>43922</v>
      </c>
      <c r="H267" s="25">
        <v>45747</v>
      </c>
      <c r="I267" s="81">
        <f t="shared" si="39"/>
        <v>46477</v>
      </c>
      <c r="J267" s="77" t="str">
        <f t="shared" ca="1" si="37"/>
        <v>Live</v>
      </c>
      <c r="K267" s="77" t="str" cm="1">
        <f t="array" aca="1" ref="K267" ca="1">_xlfn.IFS((I267-TODAY())&gt;=547,"06 Expires over 18 months",(I267-TODAY())&gt;=365,"05 Expires in 18 months",(I267-TODAY())&gt;=183,"04 Expires in 12 months",(I267-TODAY())&gt;=92,"03 Expires in 6 months",(I267-TODAY())&gt;=31,"02 Expires in 3 months",(I267-TODAY())&gt;=0,"01 Expires in 30 days",(I267-TODAY())&gt;=-31,"01 Expired last 30 days",(I267-TODAY())&gt;=-92,"02 Expired last 3 months",(I267-TODAY())&gt;=-183,"03 Expired last 6 months",(I267-TODAY())&gt;=-365,"04 Expired last 12 months",(I267-TODAY())&gt;=-547,"05 Expired last 18 months",TRUE,"06 Expired over 18 months")</f>
        <v>04 Expires in 12 months</v>
      </c>
      <c r="L267" s="65">
        <v>5399321</v>
      </c>
      <c r="M267" s="130">
        <f t="shared" si="35"/>
        <v>37345303.583333336</v>
      </c>
      <c r="N267" s="77" t="str">
        <f t="shared" si="38"/>
        <v>Yes</v>
      </c>
      <c r="O267" s="32">
        <v>60</v>
      </c>
      <c r="P267" s="24">
        <v>24</v>
      </c>
      <c r="Q267" s="24"/>
      <c r="R267" s="89">
        <f t="shared" si="40"/>
        <v>83</v>
      </c>
    </row>
    <row r="268" spans="1:18" x14ac:dyDescent="0.5">
      <c r="A268" s="24">
        <v>958</v>
      </c>
      <c r="B268" s="24" t="s">
        <v>3619</v>
      </c>
      <c r="C268" s="24" t="s">
        <v>3620</v>
      </c>
      <c r="D268" s="24" t="s">
        <v>3621</v>
      </c>
      <c r="E268" s="24" t="s">
        <v>190</v>
      </c>
      <c r="F268" s="24" t="s">
        <v>3402</v>
      </c>
      <c r="G268" s="25">
        <v>44652</v>
      </c>
      <c r="H268" s="25">
        <v>45747</v>
      </c>
      <c r="I268" s="81">
        <f t="shared" si="39"/>
        <v>46477</v>
      </c>
      <c r="J268" s="77" t="str">
        <f t="shared" ca="1" si="37"/>
        <v>Live</v>
      </c>
      <c r="K268" s="77" t="str" cm="1">
        <f t="array" aca="1" ref="K268" ca="1">_xlfn.IFS((I268-TODAY())&gt;=547,"06 Expires over 18 months",(I268-TODAY())&gt;=365,"05 Expires in 18 months",(I268-TODAY())&gt;=183,"04 Expires in 12 months",(I268-TODAY())&gt;=92,"03 Expires in 6 months",(I268-TODAY())&gt;=31,"02 Expires in 3 months",(I268-TODAY())&gt;=0,"01 Expires in 30 days",(I268-TODAY())&gt;=-31,"01 Expired last 30 days",(I268-TODAY())&gt;=-92,"02 Expired last 3 months",(I268-TODAY())&gt;=-183,"03 Expired last 6 months",(I268-TODAY())&gt;=-365,"04 Expired last 12 months",(I268-TODAY())&gt;=-547,"05 Expired last 18 months",TRUE,"06 Expired over 18 months")</f>
        <v>04 Expires in 12 months</v>
      </c>
      <c r="L268" s="65">
        <v>885000</v>
      </c>
      <c r="M268" s="131">
        <f t="shared" si="35"/>
        <v>4351250</v>
      </c>
      <c r="N268" s="77" t="str">
        <f t="shared" si="38"/>
        <v>Yes</v>
      </c>
      <c r="O268" s="32">
        <v>36</v>
      </c>
      <c r="P268" s="24">
        <v>24</v>
      </c>
      <c r="Q268" s="24"/>
      <c r="R268" s="89">
        <f t="shared" si="40"/>
        <v>59</v>
      </c>
    </row>
    <row r="269" spans="1:18" x14ac:dyDescent="0.5">
      <c r="A269" s="24">
        <v>2042</v>
      </c>
      <c r="B269" s="24" t="s">
        <v>7363</v>
      </c>
      <c r="C269" s="24" t="s">
        <v>7364</v>
      </c>
      <c r="D269" s="24" t="s">
        <v>2930</v>
      </c>
      <c r="E269" s="24" t="s">
        <v>52</v>
      </c>
      <c r="F269" s="24" t="s">
        <v>1281</v>
      </c>
      <c r="G269" s="25">
        <v>45017</v>
      </c>
      <c r="H269" s="25">
        <v>46112</v>
      </c>
      <c r="I269" s="81">
        <f t="shared" si="39"/>
        <v>46477</v>
      </c>
      <c r="J269" s="77" t="str">
        <f t="shared" ca="1" si="37"/>
        <v>Live</v>
      </c>
      <c r="K269" s="77" t="str" cm="1">
        <f t="array" aca="1" ref="K269" ca="1">_xlfn.IFS((I269-TODAY())&gt;=547,"06 Expires over 18 months",(I269-TODAY())&gt;=365,"05 Expires in 18 months",(I269-TODAY())&gt;=183,"04 Expires in 12 months",(I269-TODAY())&gt;=92,"03 Expires in 6 months",(I269-TODAY())&gt;=31,"02 Expires in 3 months",(I269-TODAY())&gt;=0,"01 Expires in 30 days",(I269-TODAY())&gt;=-31,"01 Expired last 30 days",(I269-TODAY())&gt;=-92,"02 Expired last 3 months",(I269-TODAY())&gt;=-183,"03 Expired last 6 months",(I269-TODAY())&gt;=-365,"04 Expired last 12 months",(I269-TODAY())&gt;=-547,"05 Expired last 18 months",TRUE,"06 Expired over 18 months")</f>
        <v>04 Expires in 12 months</v>
      </c>
      <c r="L269" s="65">
        <v>178930.65</v>
      </c>
      <c r="M269" s="130">
        <f t="shared" si="35"/>
        <v>700811.71249999991</v>
      </c>
      <c r="N269" s="77" t="str">
        <f t="shared" si="38"/>
        <v>Yes</v>
      </c>
      <c r="O269" s="32">
        <v>36</v>
      </c>
      <c r="P269" s="24">
        <v>12</v>
      </c>
      <c r="Q269" s="24" t="s">
        <v>1333</v>
      </c>
      <c r="R269" s="89">
        <f t="shared" si="40"/>
        <v>47</v>
      </c>
    </row>
    <row r="270" spans="1:18" x14ac:dyDescent="0.5">
      <c r="A270" s="24">
        <v>3454</v>
      </c>
      <c r="B270" s="101" t="s">
        <v>13126</v>
      </c>
      <c r="C270" s="24" t="s">
        <v>13127</v>
      </c>
      <c r="D270" s="101" t="s">
        <v>13128</v>
      </c>
      <c r="E270" s="101" t="s">
        <v>107</v>
      </c>
      <c r="F270" s="101" t="s">
        <v>13130</v>
      </c>
      <c r="G270" s="25">
        <v>45968</v>
      </c>
      <c r="H270" s="25">
        <v>46112</v>
      </c>
      <c r="I270" s="81">
        <f t="shared" si="39"/>
        <v>46477</v>
      </c>
      <c r="J270" s="77" t="str">
        <f t="shared" ca="1" si="37"/>
        <v>Live</v>
      </c>
      <c r="K270" s="77" t="str" cm="1">
        <f t="array" aca="1" ref="K270" ca="1">_xlfn.IFS((I270-TODAY())&gt;=547,"06 Expires over 18 months",(I270-TODAY())&gt;=365,"05 Expires in 18 months",(I270-TODAY())&gt;=183,"04 Expires in 12 months",(I270-TODAY())&gt;=92,"03 Expires in 6 months",(I270-TODAY())&gt;=31,"02 Expires in 3 months",(I270-TODAY())&gt;=0,"01 Expires in 30 days",(I270-TODAY())&gt;=-31,"01 Expired last 30 days",(I270-TODAY())&gt;=-92,"02 Expired last 3 months",(I270-TODAY())&gt;=-183,"03 Expired last 6 months",(I270-TODAY())&gt;=-365,"04 Expired last 12 months",(I270-TODAY())&gt;=-547,"05 Expired last 18 months",TRUE,"06 Expired over 18 months")</f>
        <v>04 Expires in 12 months</v>
      </c>
      <c r="L270" s="65">
        <v>573040</v>
      </c>
      <c r="M270" s="131">
        <f t="shared" ref="M270:M301" si="41">MAX(L270,L270*N(R270)/12)</f>
        <v>764053.33333333337</v>
      </c>
      <c r="N270" s="77" t="str">
        <f t="shared" si="38"/>
        <v>Yes</v>
      </c>
      <c r="O270" s="101">
        <v>12</v>
      </c>
      <c r="P270" s="101">
        <v>12</v>
      </c>
      <c r="Q270" s="101" t="s">
        <v>70</v>
      </c>
      <c r="R270" s="89">
        <f t="shared" si="40"/>
        <v>16</v>
      </c>
    </row>
    <row r="271" spans="1:18" x14ac:dyDescent="0.5">
      <c r="A271" s="24">
        <v>2524</v>
      </c>
      <c r="B271" s="24" t="s">
        <v>9085</v>
      </c>
      <c r="C271" s="24" t="s">
        <v>9086</v>
      </c>
      <c r="D271" s="24" t="s">
        <v>9087</v>
      </c>
      <c r="E271" s="24" t="s">
        <v>1312</v>
      </c>
      <c r="F271" s="24" t="s">
        <v>1109</v>
      </c>
      <c r="G271" s="25">
        <v>45455</v>
      </c>
      <c r="H271" s="25">
        <v>46112</v>
      </c>
      <c r="I271" s="81">
        <f t="shared" si="39"/>
        <v>46477</v>
      </c>
      <c r="J271" s="77" t="str">
        <f t="shared" ca="1" si="37"/>
        <v>Live</v>
      </c>
      <c r="K271" s="77" t="str" cm="1">
        <f t="array" aca="1" ref="K271" ca="1">_xlfn.IFS((I271-TODAY())&gt;=547,"06 Expires over 18 months",(I271-TODAY())&gt;=365,"05 Expires in 18 months",(I271-TODAY())&gt;=183,"04 Expires in 12 months",(I271-TODAY())&gt;=92,"03 Expires in 6 months",(I271-TODAY())&gt;=31,"02 Expires in 3 months",(I271-TODAY())&gt;=0,"01 Expires in 30 days",(I271-TODAY())&gt;=-31,"01 Expired last 30 days",(I271-TODAY())&gt;=-92,"02 Expired last 3 months",(I271-TODAY())&gt;=-183,"03 Expired last 6 months",(I271-TODAY())&gt;=-365,"04 Expired last 12 months",(I271-TODAY())&gt;=-547,"05 Expired last 18 months",TRUE,"06 Expired over 18 months")</f>
        <v>04 Expires in 12 months</v>
      </c>
      <c r="L271" s="65">
        <v>5000</v>
      </c>
      <c r="M271" s="130">
        <f t="shared" si="41"/>
        <v>13750</v>
      </c>
      <c r="N271" s="77" t="str">
        <f t="shared" si="38"/>
        <v>Yes</v>
      </c>
      <c r="O271" s="32">
        <v>24</v>
      </c>
      <c r="P271" s="24">
        <v>12</v>
      </c>
      <c r="Q271" s="24" t="s">
        <v>70</v>
      </c>
      <c r="R271" s="89">
        <f t="shared" si="40"/>
        <v>33</v>
      </c>
    </row>
    <row r="272" spans="1:18" x14ac:dyDescent="0.5">
      <c r="A272" s="24">
        <v>2718</v>
      </c>
      <c r="B272" s="24" t="s">
        <v>9838</v>
      </c>
      <c r="C272" s="24" t="s">
        <v>9864</v>
      </c>
      <c r="D272" s="24" t="s">
        <v>9865</v>
      </c>
      <c r="E272" s="24" t="s">
        <v>107</v>
      </c>
      <c r="F272" s="24" t="s">
        <v>1397</v>
      </c>
      <c r="G272" s="25">
        <v>45536</v>
      </c>
      <c r="H272" s="25">
        <v>46112</v>
      </c>
      <c r="I272" s="81">
        <f t="shared" si="39"/>
        <v>46477</v>
      </c>
      <c r="J272" s="77" t="str">
        <f t="shared" ca="1" si="37"/>
        <v>Live</v>
      </c>
      <c r="K272" s="77" t="str" cm="1">
        <f t="array" aca="1" ref="K272" ca="1">_xlfn.IFS((I272-TODAY())&gt;=547,"06 Expires over 18 months",(I272-TODAY())&gt;=365,"05 Expires in 18 months",(I272-TODAY())&gt;=183,"04 Expires in 12 months",(I272-TODAY())&gt;=92,"03 Expires in 6 months",(I272-TODAY())&gt;=31,"02 Expires in 3 months",(I272-TODAY())&gt;=0,"01 Expires in 30 days",(I272-TODAY())&gt;=-31,"01 Expired last 30 days",(I272-TODAY())&gt;=-92,"02 Expired last 3 months",(I272-TODAY())&gt;=-183,"03 Expired last 6 months",(I272-TODAY())&gt;=-365,"04 Expired last 12 months",(I272-TODAY())&gt;=-547,"05 Expired last 18 months",TRUE,"06 Expired over 18 months")</f>
        <v>04 Expires in 12 months</v>
      </c>
      <c r="L272" s="65">
        <v>5000</v>
      </c>
      <c r="M272" s="130">
        <f t="shared" si="41"/>
        <v>12500</v>
      </c>
      <c r="N272" s="77" t="str">
        <f t="shared" si="38"/>
        <v>Yes</v>
      </c>
      <c r="O272" s="32">
        <v>19</v>
      </c>
      <c r="P272" s="24">
        <v>12</v>
      </c>
      <c r="Q272" s="24" t="s">
        <v>70</v>
      </c>
      <c r="R272" s="89">
        <f t="shared" si="40"/>
        <v>30</v>
      </c>
    </row>
    <row r="273" spans="1:18" x14ac:dyDescent="0.5">
      <c r="A273" s="24">
        <v>2750</v>
      </c>
      <c r="B273" s="24" t="s">
        <v>10027</v>
      </c>
      <c r="C273" s="24" t="s">
        <v>10028</v>
      </c>
      <c r="D273" s="24" t="s">
        <v>10029</v>
      </c>
      <c r="E273" s="24" t="s">
        <v>107</v>
      </c>
      <c r="F273" s="24" t="s">
        <v>121</v>
      </c>
      <c r="G273" s="25">
        <v>45574</v>
      </c>
      <c r="H273" s="25">
        <v>46112</v>
      </c>
      <c r="I273" s="81">
        <f t="shared" si="39"/>
        <v>46477</v>
      </c>
      <c r="J273" s="77" t="str">
        <f t="shared" ca="1" si="37"/>
        <v>Live</v>
      </c>
      <c r="K273" s="77" t="str" cm="1">
        <f t="array" aca="1" ref="K273" ca="1">_xlfn.IFS((I273-TODAY())&gt;=547,"06 Expires over 18 months",(I273-TODAY())&gt;=365,"05 Expires in 18 months",(I273-TODAY())&gt;=183,"04 Expires in 12 months",(I273-TODAY())&gt;=92,"03 Expires in 6 months",(I273-TODAY())&gt;=31,"02 Expires in 3 months",(I273-TODAY())&gt;=0,"01 Expires in 30 days",(I273-TODAY())&gt;=-31,"01 Expired last 30 days",(I273-TODAY())&gt;=-92,"02 Expired last 3 months",(I273-TODAY())&gt;=-183,"03 Expired last 6 months",(I273-TODAY())&gt;=-365,"04 Expired last 12 months",(I273-TODAY())&gt;=-547,"05 Expired last 18 months",TRUE,"06 Expired over 18 months")</f>
        <v>04 Expires in 12 months</v>
      </c>
      <c r="L273" s="65">
        <v>24999</v>
      </c>
      <c r="M273" s="130">
        <f t="shared" si="41"/>
        <v>60414.25</v>
      </c>
      <c r="N273" s="77" t="str">
        <f t="shared" si="38"/>
        <v>Yes</v>
      </c>
      <c r="O273" s="32">
        <v>12</v>
      </c>
      <c r="P273" s="24">
        <v>12</v>
      </c>
      <c r="Q273" s="24" t="s">
        <v>70</v>
      </c>
      <c r="R273" s="89">
        <f t="shared" si="40"/>
        <v>29</v>
      </c>
    </row>
    <row r="274" spans="1:18" x14ac:dyDescent="0.5">
      <c r="A274" s="24">
        <v>3071</v>
      </c>
      <c r="B274" s="24" t="s">
        <v>11579</v>
      </c>
      <c r="C274" s="24" t="s">
        <v>11580</v>
      </c>
      <c r="D274" s="24" t="s">
        <v>11579</v>
      </c>
      <c r="E274" s="24" t="s">
        <v>190</v>
      </c>
      <c r="F274" s="27" t="s">
        <v>1157</v>
      </c>
      <c r="G274" s="25">
        <v>45784</v>
      </c>
      <c r="H274" s="25">
        <v>46112</v>
      </c>
      <c r="I274" s="81">
        <f t="shared" si="39"/>
        <v>46477</v>
      </c>
      <c r="J274" s="77" t="str">
        <f t="shared" ca="1" si="37"/>
        <v>Live</v>
      </c>
      <c r="K274" s="77" t="str" cm="1">
        <f t="array" aca="1" ref="K274" ca="1">_xlfn.IFS((I274-TODAY())&gt;=547,"06 Expires over 18 months",(I274-TODAY())&gt;=365,"05 Expires in 18 months",(I274-TODAY())&gt;=183,"04 Expires in 12 months",(I274-TODAY())&gt;=92,"03 Expires in 6 months",(I274-TODAY())&gt;=31,"02 Expires in 3 months",(I274-TODAY())&gt;=0,"01 Expires in 30 days",(I274-TODAY())&gt;=-31,"01 Expired last 30 days",(I274-TODAY())&gt;=-92,"02 Expired last 3 months",(I274-TODAY())&gt;=-183,"03 Expired last 6 months",(I274-TODAY())&gt;=-365,"04 Expired last 12 months",(I274-TODAY())&gt;=-547,"05 Expired last 18 months",TRUE,"06 Expired over 18 months")</f>
        <v>04 Expires in 12 months</v>
      </c>
      <c r="L274" s="65">
        <v>7000</v>
      </c>
      <c r="M274" s="130">
        <f t="shared" si="41"/>
        <v>12833.333333333334</v>
      </c>
      <c r="N274" s="77" t="str">
        <f t="shared" si="38"/>
        <v>Yes</v>
      </c>
      <c r="O274" s="32">
        <v>12</v>
      </c>
      <c r="P274" s="24">
        <v>12</v>
      </c>
      <c r="Q274" s="24" t="s">
        <v>70</v>
      </c>
      <c r="R274" s="89">
        <f t="shared" si="40"/>
        <v>22</v>
      </c>
    </row>
    <row r="275" spans="1:18" x14ac:dyDescent="0.5">
      <c r="A275" s="24">
        <v>3091</v>
      </c>
      <c r="B275" s="24" t="s">
        <v>11666</v>
      </c>
      <c r="C275" s="24" t="s">
        <v>11667</v>
      </c>
      <c r="D275" s="24" t="s">
        <v>11668</v>
      </c>
      <c r="E275" s="24" t="s">
        <v>97</v>
      </c>
      <c r="F275" s="27" t="s">
        <v>2521</v>
      </c>
      <c r="G275" s="25">
        <v>45748</v>
      </c>
      <c r="H275" s="25">
        <v>46112</v>
      </c>
      <c r="I275" s="81">
        <f t="shared" si="39"/>
        <v>46477</v>
      </c>
      <c r="J275" s="77" t="str">
        <f t="shared" ca="1" si="37"/>
        <v>Live</v>
      </c>
      <c r="K275" s="77" t="str" cm="1">
        <f t="array" aca="1" ref="K275" ca="1">_xlfn.IFS((I275-TODAY())&gt;=547,"06 Expires over 18 months",(I275-TODAY())&gt;=365,"05 Expires in 18 months",(I275-TODAY())&gt;=183,"04 Expires in 12 months",(I275-TODAY())&gt;=92,"03 Expires in 6 months",(I275-TODAY())&gt;=31,"02 Expires in 3 months",(I275-TODAY())&gt;=0,"01 Expires in 30 days",(I275-TODAY())&gt;=-31,"01 Expired last 30 days",(I275-TODAY())&gt;=-92,"02 Expired last 3 months",(I275-TODAY())&gt;=-183,"03 Expired last 6 months",(I275-TODAY())&gt;=-365,"04 Expired last 12 months",(I275-TODAY())&gt;=-547,"05 Expired last 18 months",TRUE,"06 Expired over 18 months")</f>
        <v>04 Expires in 12 months</v>
      </c>
      <c r="L275" s="65">
        <v>23700</v>
      </c>
      <c r="M275" s="130">
        <f t="shared" si="41"/>
        <v>45425</v>
      </c>
      <c r="N275" s="77" t="str">
        <f t="shared" si="38"/>
        <v>Yes</v>
      </c>
      <c r="O275" s="32">
        <v>12</v>
      </c>
      <c r="P275" s="24">
        <v>12</v>
      </c>
      <c r="Q275" s="24" t="s">
        <v>70</v>
      </c>
      <c r="R275" s="89">
        <f t="shared" si="40"/>
        <v>23</v>
      </c>
    </row>
    <row r="276" spans="1:18" x14ac:dyDescent="0.5">
      <c r="A276" s="24">
        <v>3110</v>
      </c>
      <c r="B276" s="24" t="s">
        <v>11779</v>
      </c>
      <c r="C276" s="24" t="s">
        <v>11780</v>
      </c>
      <c r="D276" s="24" t="s">
        <v>11781</v>
      </c>
      <c r="E276" s="24" t="s">
        <v>321</v>
      </c>
      <c r="F276" s="24" t="s">
        <v>11782</v>
      </c>
      <c r="G276" s="25">
        <v>45748</v>
      </c>
      <c r="H276" s="25">
        <v>46112</v>
      </c>
      <c r="I276" s="81">
        <f t="shared" si="39"/>
        <v>46477</v>
      </c>
      <c r="J276" s="77" t="str">
        <f t="shared" ca="1" si="37"/>
        <v>Live</v>
      </c>
      <c r="K276" s="77" t="str" cm="1">
        <f t="array" aca="1" ref="K276" ca="1">_xlfn.IFS((I276-TODAY())&gt;=547,"06 Expires over 18 months",(I276-TODAY())&gt;=365,"05 Expires in 18 months",(I276-TODAY())&gt;=183,"04 Expires in 12 months",(I276-TODAY())&gt;=92,"03 Expires in 6 months",(I276-TODAY())&gt;=31,"02 Expires in 3 months",(I276-TODAY())&gt;=0,"01 Expires in 30 days",(I276-TODAY())&gt;=-31,"01 Expired last 30 days",(I276-TODAY())&gt;=-92,"02 Expired last 3 months",(I276-TODAY())&gt;=-183,"03 Expired last 6 months",(I276-TODAY())&gt;=-365,"04 Expired last 12 months",(I276-TODAY())&gt;=-547,"05 Expired last 18 months",TRUE,"06 Expired over 18 months")</f>
        <v>04 Expires in 12 months</v>
      </c>
      <c r="L276" s="65">
        <v>5000</v>
      </c>
      <c r="M276" s="130">
        <f t="shared" si="41"/>
        <v>9583.3333333333339</v>
      </c>
      <c r="N276" s="77" t="str">
        <f t="shared" si="38"/>
        <v>Yes</v>
      </c>
      <c r="O276" s="24">
        <v>12</v>
      </c>
      <c r="P276" s="24">
        <v>12</v>
      </c>
      <c r="Q276" s="24" t="s">
        <v>70</v>
      </c>
      <c r="R276" s="89">
        <f t="shared" si="40"/>
        <v>23</v>
      </c>
    </row>
    <row r="277" spans="1:18" x14ac:dyDescent="0.5">
      <c r="A277" s="24">
        <v>3312</v>
      </c>
      <c r="B277" s="24" t="s">
        <v>12571</v>
      </c>
      <c r="C277" s="24" t="s">
        <v>12572</v>
      </c>
      <c r="D277" s="24" t="s">
        <v>12573</v>
      </c>
      <c r="E277" s="24" t="s">
        <v>97</v>
      </c>
      <c r="F277" s="27" t="s">
        <v>9677</v>
      </c>
      <c r="G277" s="25">
        <v>45897</v>
      </c>
      <c r="H277" s="25">
        <v>46112</v>
      </c>
      <c r="I277" s="81">
        <f t="shared" si="39"/>
        <v>46477</v>
      </c>
      <c r="J277" s="77" t="str">
        <f t="shared" ca="1" si="37"/>
        <v>Live</v>
      </c>
      <c r="K277" s="77" t="str" cm="1">
        <f t="array" aca="1" ref="K277" ca="1">_xlfn.IFS((I277-TODAY())&gt;=547,"06 Expires over 18 months",(I277-TODAY())&gt;=365,"05 Expires in 18 months",(I277-TODAY())&gt;=183,"04 Expires in 12 months",(I277-TODAY())&gt;=92,"03 Expires in 6 months",(I277-TODAY())&gt;=31,"02 Expires in 3 months",(I277-TODAY())&gt;=0,"01 Expires in 30 days",(I277-TODAY())&gt;=-31,"01 Expired last 30 days",(I277-TODAY())&gt;=-92,"02 Expired last 3 months",(I277-TODAY())&gt;=-183,"03 Expired last 6 months",(I277-TODAY())&gt;=-365,"04 Expired last 12 months",(I277-TODAY())&gt;=-547,"05 Expired last 18 months",TRUE,"06 Expired over 18 months")</f>
        <v>04 Expires in 12 months</v>
      </c>
      <c r="L277" s="65">
        <v>18517.900000000001</v>
      </c>
      <c r="M277" s="131">
        <f t="shared" si="41"/>
        <v>29320.008333333335</v>
      </c>
      <c r="N277" s="77" t="str">
        <f t="shared" si="38"/>
        <v>Yes</v>
      </c>
      <c r="O277" s="32">
        <v>12</v>
      </c>
      <c r="P277" s="24">
        <v>12</v>
      </c>
      <c r="Q277" s="24" t="s">
        <v>70</v>
      </c>
      <c r="R277" s="89">
        <f t="shared" si="40"/>
        <v>19</v>
      </c>
    </row>
    <row r="278" spans="1:18" x14ac:dyDescent="0.5">
      <c r="A278" s="24">
        <v>3460</v>
      </c>
      <c r="B278" s="101" t="s">
        <v>13157</v>
      </c>
      <c r="C278" s="24" t="s">
        <v>13158</v>
      </c>
      <c r="D278" s="101" t="s">
        <v>16826</v>
      </c>
      <c r="E278" s="101" t="s">
        <v>190</v>
      </c>
      <c r="F278" s="101" t="s">
        <v>1157</v>
      </c>
      <c r="G278" s="25">
        <v>45975</v>
      </c>
      <c r="H278" s="25">
        <v>46112</v>
      </c>
      <c r="I278" s="81">
        <f t="shared" si="39"/>
        <v>46477</v>
      </c>
      <c r="J278" s="77" t="str">
        <f t="shared" ca="1" si="37"/>
        <v>Live</v>
      </c>
      <c r="K278" s="77" t="str" cm="1">
        <f t="array" aca="1" ref="K278" ca="1">_xlfn.IFS((I278-TODAY())&gt;=547,"06 Expires over 18 months",(I278-TODAY())&gt;=365,"05 Expires in 18 months",(I278-TODAY())&gt;=183,"04 Expires in 12 months",(I278-TODAY())&gt;=92,"03 Expires in 6 months",(I278-TODAY())&gt;=31,"02 Expires in 3 months",(I278-TODAY())&gt;=0,"01 Expires in 30 days",(I278-TODAY())&gt;=-31,"01 Expired last 30 days",(I278-TODAY())&gt;=-92,"02 Expired last 3 months",(I278-TODAY())&gt;=-183,"03 Expired last 6 months",(I278-TODAY())&gt;=-365,"04 Expired last 12 months",(I278-TODAY())&gt;=-547,"05 Expired last 18 months",TRUE,"06 Expired over 18 months")</f>
        <v>04 Expires in 12 months</v>
      </c>
      <c r="L278" s="65">
        <v>6015</v>
      </c>
      <c r="M278" s="131">
        <f t="shared" si="41"/>
        <v>8020</v>
      </c>
      <c r="N278" s="77" t="str">
        <f t="shared" si="38"/>
        <v>Yes</v>
      </c>
      <c r="O278" s="101">
        <v>6</v>
      </c>
      <c r="P278" s="101">
        <v>12</v>
      </c>
      <c r="Q278" s="101" t="s">
        <v>70</v>
      </c>
      <c r="R278" s="89">
        <f t="shared" si="40"/>
        <v>16</v>
      </c>
    </row>
    <row r="279" spans="1:18" x14ac:dyDescent="0.5">
      <c r="A279" s="24">
        <v>2043</v>
      </c>
      <c r="B279" s="24" t="s">
        <v>7365</v>
      </c>
      <c r="C279" s="24" t="s">
        <v>7366</v>
      </c>
      <c r="D279" s="24" t="s">
        <v>2355</v>
      </c>
      <c r="E279" s="24" t="s">
        <v>52</v>
      </c>
      <c r="F279" s="24" t="s">
        <v>1281</v>
      </c>
      <c r="G279" s="25">
        <v>44593</v>
      </c>
      <c r="H279" s="25">
        <v>46418</v>
      </c>
      <c r="I279" s="81">
        <f t="shared" si="39"/>
        <v>46477</v>
      </c>
      <c r="J279" s="77" t="str">
        <f t="shared" ca="1" si="37"/>
        <v>Live</v>
      </c>
      <c r="K279" s="77" t="str" cm="1">
        <f t="array" aca="1" ref="K279" ca="1">_xlfn.IFS((I279-TODAY())&gt;=547,"06 Expires over 18 months",(I279-TODAY())&gt;=365,"05 Expires in 18 months",(I279-TODAY())&gt;=183,"04 Expires in 12 months",(I279-TODAY())&gt;=92,"03 Expires in 6 months",(I279-TODAY())&gt;=31,"02 Expires in 3 months",(I279-TODAY())&gt;=0,"01 Expires in 30 days",(I279-TODAY())&gt;=-31,"01 Expired last 30 days",(I279-TODAY())&gt;=-92,"02 Expired last 3 months",(I279-TODAY())&gt;=-183,"03 Expired last 6 months",(I279-TODAY())&gt;=-365,"04 Expired last 12 months",(I279-TODAY())&gt;=-547,"05 Expired last 18 months",TRUE,"06 Expired over 18 months")</f>
        <v>04 Expires in 12 months</v>
      </c>
      <c r="L279" s="65">
        <v>347422.96</v>
      </c>
      <c r="M279" s="130">
        <f t="shared" si="41"/>
        <v>1766066.7133333336</v>
      </c>
      <c r="N279" s="77" t="str">
        <f t="shared" si="38"/>
        <v>Yes</v>
      </c>
      <c r="O279" s="32">
        <v>60</v>
      </c>
      <c r="P279" s="24">
        <v>2</v>
      </c>
      <c r="Q279" s="24" t="s">
        <v>1333</v>
      </c>
      <c r="R279" s="89">
        <f t="shared" si="40"/>
        <v>61</v>
      </c>
    </row>
    <row r="280" spans="1:18" x14ac:dyDescent="0.5">
      <c r="A280" s="24">
        <v>381</v>
      </c>
      <c r="B280" s="24" t="s">
        <v>1448</v>
      </c>
      <c r="C280" s="24" t="s">
        <v>1449</v>
      </c>
      <c r="D280" s="24" t="s">
        <v>1450</v>
      </c>
      <c r="E280" s="24" t="s">
        <v>321</v>
      </c>
      <c r="F280" s="24" t="s">
        <v>982</v>
      </c>
      <c r="G280" s="25">
        <v>42826</v>
      </c>
      <c r="H280" s="25">
        <v>46477</v>
      </c>
      <c r="I280" s="81">
        <f t="shared" si="39"/>
        <v>46477</v>
      </c>
      <c r="J280" s="77" t="str">
        <f t="shared" ca="1" si="37"/>
        <v>Live</v>
      </c>
      <c r="K280" s="77" t="str" cm="1">
        <f t="array" aca="1" ref="K280" ca="1">_xlfn.IFS((I280-TODAY())&gt;=547,"06 Expires over 18 months",(I280-TODAY())&gt;=365,"05 Expires in 18 months",(I280-TODAY())&gt;=183,"04 Expires in 12 months",(I280-TODAY())&gt;=92,"03 Expires in 6 months",(I280-TODAY())&gt;=31,"02 Expires in 3 months",(I280-TODAY())&gt;=0,"01 Expires in 30 days",(I280-TODAY())&gt;=-31,"01 Expired last 30 days",(I280-TODAY())&gt;=-92,"02 Expired last 3 months",(I280-TODAY())&gt;=-183,"03 Expired last 6 months",(I280-TODAY())&gt;=-365,"04 Expired last 12 months",(I280-TODAY())&gt;=-547,"05 Expired last 18 months",TRUE,"06 Expired over 18 months")</f>
        <v>04 Expires in 12 months</v>
      </c>
      <c r="L280" s="65">
        <v>50000</v>
      </c>
      <c r="M280" s="130">
        <f t="shared" si="41"/>
        <v>495833.33333333331</v>
      </c>
      <c r="N280" s="77" t="str">
        <f t="shared" si="38"/>
        <v>No</v>
      </c>
      <c r="O280" s="32">
        <v>120</v>
      </c>
      <c r="P280" s="24">
        <v>0</v>
      </c>
      <c r="Q280" s="24"/>
      <c r="R280" s="89">
        <f t="shared" si="40"/>
        <v>119</v>
      </c>
    </row>
    <row r="281" spans="1:18" x14ac:dyDescent="0.5">
      <c r="A281" s="24">
        <v>2282</v>
      </c>
      <c r="B281" s="24" t="s">
        <v>1873</v>
      </c>
      <c r="C281" s="24" t="s">
        <v>8179</v>
      </c>
      <c r="D281" s="24" t="s">
        <v>1872</v>
      </c>
      <c r="E281" s="24" t="s">
        <v>2962</v>
      </c>
      <c r="F281" s="24" t="s">
        <v>3283</v>
      </c>
      <c r="G281" s="25">
        <v>45383</v>
      </c>
      <c r="H281" s="25">
        <v>46477</v>
      </c>
      <c r="I281" s="81">
        <f t="shared" si="39"/>
        <v>46477</v>
      </c>
      <c r="J281" s="77" t="str">
        <f t="shared" ca="1" si="37"/>
        <v>Live</v>
      </c>
      <c r="K281" s="77" t="str" cm="1">
        <f t="array" aca="1" ref="K281" ca="1">_xlfn.IFS((I281-TODAY())&gt;=547,"06 Expires over 18 months",(I281-TODAY())&gt;=365,"05 Expires in 18 months",(I281-TODAY())&gt;=183,"04 Expires in 12 months",(I281-TODAY())&gt;=92,"03 Expires in 6 months",(I281-TODAY())&gt;=31,"02 Expires in 3 months",(I281-TODAY())&gt;=0,"01 Expires in 30 days",(I281-TODAY())&gt;=-31,"01 Expired last 30 days",(I281-TODAY())&gt;=-92,"02 Expired last 3 months",(I281-TODAY())&gt;=-183,"03 Expired last 6 months",(I281-TODAY())&gt;=-365,"04 Expired last 12 months",(I281-TODAY())&gt;=-547,"05 Expired last 18 months",TRUE,"06 Expired over 18 months")</f>
        <v>04 Expires in 12 months</v>
      </c>
      <c r="L281" s="65">
        <v>210000</v>
      </c>
      <c r="M281" s="130">
        <f t="shared" si="41"/>
        <v>612500</v>
      </c>
      <c r="N281" s="77" t="str">
        <f t="shared" si="38"/>
        <v>No</v>
      </c>
      <c r="O281" s="32">
        <v>36</v>
      </c>
      <c r="P281" s="24">
        <v>0</v>
      </c>
      <c r="Q281" s="24" t="s">
        <v>1333</v>
      </c>
      <c r="R281" s="89">
        <f t="shared" si="40"/>
        <v>35</v>
      </c>
    </row>
    <row r="282" spans="1:18" x14ac:dyDescent="0.5">
      <c r="A282" s="24" t="s">
        <v>14540</v>
      </c>
      <c r="B282" s="28" t="s">
        <v>14541</v>
      </c>
      <c r="C282" s="28" t="s">
        <v>14542</v>
      </c>
      <c r="D282" s="24" t="s">
        <v>64</v>
      </c>
      <c r="E282" s="24" t="s">
        <v>66</v>
      </c>
      <c r="F282" s="27" t="s">
        <v>14523</v>
      </c>
      <c r="G282" s="25">
        <v>45748</v>
      </c>
      <c r="H282" s="25">
        <v>46477</v>
      </c>
      <c r="I282" s="81">
        <f t="shared" si="39"/>
        <v>46477</v>
      </c>
      <c r="J282" s="77" t="str">
        <f t="shared" ca="1" si="37"/>
        <v>Live</v>
      </c>
      <c r="K282" s="77" t="str" cm="1">
        <f t="array" aca="1" ref="K282" ca="1">_xlfn.IFS((I282-TODAY())&gt;=547,"06 Expires over 18 months",(I282-TODAY())&gt;=365,"05 Expires in 18 months",(I282-TODAY())&gt;=183,"04 Expires in 12 months",(I282-TODAY())&gt;=92,"03 Expires in 6 months",(I282-TODAY())&gt;=31,"02 Expires in 3 months",(I282-TODAY())&gt;=0,"01 Expires in 30 days",(I282-TODAY())&gt;=-31,"01 Expired last 30 days",(I282-TODAY())&gt;=-92,"02 Expired last 3 months",(I282-TODAY())&gt;=-183,"03 Expired last 6 months",(I282-TODAY())&gt;=-365,"04 Expired last 12 months",(I282-TODAY())&gt;=-547,"05 Expired last 18 months",TRUE,"06 Expired over 18 months")</f>
        <v>04 Expires in 12 months</v>
      </c>
      <c r="L282" s="71">
        <v>3918211</v>
      </c>
      <c r="M282" s="130">
        <f t="shared" si="41"/>
        <v>7509904.416666667</v>
      </c>
      <c r="N282" s="77" t="str">
        <f>IF(N(P282)&gt;0,"Yes","No")</f>
        <v>No</v>
      </c>
      <c r="O282" s="51">
        <v>24</v>
      </c>
      <c r="P282" s="28"/>
      <c r="Q282" s="24" t="s">
        <v>70</v>
      </c>
      <c r="R282" s="89">
        <f t="shared" si="40"/>
        <v>23</v>
      </c>
    </row>
    <row r="283" spans="1:18" x14ac:dyDescent="0.5">
      <c r="A283" s="24" t="s">
        <v>14576</v>
      </c>
      <c r="B283" s="27" t="s">
        <v>14577</v>
      </c>
      <c r="C283" s="27" t="s">
        <v>14578</v>
      </c>
      <c r="D283" s="27" t="s">
        <v>14577</v>
      </c>
      <c r="E283" s="31" t="s">
        <v>107</v>
      </c>
      <c r="F283" s="27" t="s">
        <v>1638</v>
      </c>
      <c r="G283" s="25">
        <v>43922</v>
      </c>
      <c r="H283" s="25">
        <v>46477</v>
      </c>
      <c r="I283" s="81">
        <f t="shared" si="39"/>
        <v>46477</v>
      </c>
      <c r="J283" s="81" t="str">
        <f t="shared" ca="1" si="37"/>
        <v>Live</v>
      </c>
      <c r="K283" s="81" t="str" cm="1">
        <f t="array" aca="1" ref="K283" ca="1">_xlfn.IFS((I283-TODAY())&gt;=547,"06 Expires over 18 months",(I283-TODAY())&gt;=365,"05 Expires in 18 months",(I283-TODAY())&gt;=183,"04 Expires in 12 months",(I283-TODAY())&gt;=92,"03 Expires in 6 months",(I283-TODAY())&gt;=31,"02 Expires in 3 months",(I283-TODAY())&gt;=0,"01 Expires in 30 days",(I283-TODAY())&gt;=-31,"01 Expired last 30 days",(I283-TODAY())&gt;=-92,"02 Expired last 3 months",(I283-TODAY())&gt;=-183,"03 Expired last 6 months",(I283-TODAY())&gt;=-365,"04 Expired last 12 months",(I283-TODAY())&gt;=-547,"05 Expired last 18 months",TRUE,"06 Expired over 18 months")</f>
        <v>04 Expires in 12 months</v>
      </c>
      <c r="L283" s="65">
        <v>112874.61</v>
      </c>
      <c r="M283" s="130">
        <f t="shared" si="41"/>
        <v>780716.05250000011</v>
      </c>
      <c r="N283" s="77" t="str">
        <f t="shared" ref="N283:N288" si="42">IF(P283&gt;0,"Yes","No")</f>
        <v>No</v>
      </c>
      <c r="O283" s="32">
        <v>60</v>
      </c>
      <c r="P283" s="24">
        <v>0</v>
      </c>
      <c r="Q283" s="24" t="s">
        <v>70</v>
      </c>
      <c r="R283" s="89">
        <f t="shared" si="40"/>
        <v>83</v>
      </c>
    </row>
    <row r="284" spans="1:18" x14ac:dyDescent="0.5">
      <c r="A284" s="24">
        <v>2425</v>
      </c>
      <c r="B284" s="24" t="s">
        <v>8659</v>
      </c>
      <c r="C284" s="24" t="s">
        <v>8660</v>
      </c>
      <c r="D284" s="24" t="s">
        <v>8661</v>
      </c>
      <c r="E284" s="24" t="s">
        <v>2962</v>
      </c>
      <c r="F284" s="24" t="s">
        <v>3283</v>
      </c>
      <c r="G284" s="25">
        <v>45352</v>
      </c>
      <c r="H284" s="25">
        <v>46477</v>
      </c>
      <c r="I284" s="81">
        <f t="shared" si="39"/>
        <v>46477</v>
      </c>
      <c r="J284" s="77" t="str">
        <f t="shared" ca="1" si="37"/>
        <v>Live</v>
      </c>
      <c r="K284" s="77" t="str" cm="1">
        <f t="array" aca="1" ref="K284" ca="1">_xlfn.IFS((I284-TODAY())&gt;=547,"06 Expires over 18 months",(I284-TODAY())&gt;=365,"05 Expires in 18 months",(I284-TODAY())&gt;=183,"04 Expires in 12 months",(I284-TODAY())&gt;=92,"03 Expires in 6 months",(I284-TODAY())&gt;=31,"02 Expires in 3 months",(I284-TODAY())&gt;=0,"01 Expires in 30 days",(I284-TODAY())&gt;=-31,"01 Expired last 30 days",(I284-TODAY())&gt;=-92,"02 Expired last 3 months",(I284-TODAY())&gt;=-183,"03 Expired last 6 months",(I284-TODAY())&gt;=-365,"04 Expired last 12 months",(I284-TODAY())&gt;=-547,"05 Expired last 18 months",TRUE,"06 Expired over 18 months")</f>
        <v>04 Expires in 12 months</v>
      </c>
      <c r="L284" s="65">
        <v>73000</v>
      </c>
      <c r="M284" s="130">
        <f t="shared" si="41"/>
        <v>219000</v>
      </c>
      <c r="N284" s="77" t="str">
        <f t="shared" si="42"/>
        <v>No</v>
      </c>
      <c r="O284" s="32">
        <v>36</v>
      </c>
      <c r="P284" s="24">
        <v>0</v>
      </c>
      <c r="Q284" s="24" t="s">
        <v>70</v>
      </c>
      <c r="R284" s="89">
        <f t="shared" si="40"/>
        <v>36</v>
      </c>
    </row>
    <row r="285" spans="1:18" x14ac:dyDescent="0.5">
      <c r="A285" s="24">
        <v>3251</v>
      </c>
      <c r="B285" s="24" t="s">
        <v>12315</v>
      </c>
      <c r="C285" s="24" t="s">
        <v>12316</v>
      </c>
      <c r="D285" s="24" t="s">
        <v>12317</v>
      </c>
      <c r="E285" s="24" t="s">
        <v>97</v>
      </c>
      <c r="F285" s="27" t="s">
        <v>8870</v>
      </c>
      <c r="G285" s="25">
        <v>44652</v>
      </c>
      <c r="H285" s="25">
        <v>46477</v>
      </c>
      <c r="I285" s="81">
        <f t="shared" si="39"/>
        <v>46477</v>
      </c>
      <c r="J285" s="77" t="str">
        <f t="shared" ca="1" si="37"/>
        <v>Live</v>
      </c>
      <c r="K285" s="77" t="str" cm="1">
        <f t="array" aca="1" ref="K285" ca="1">_xlfn.IFS((I285-TODAY())&gt;=547,"06 Expires over 18 months",(I285-TODAY())&gt;=365,"05 Expires in 18 months",(I285-TODAY())&gt;=183,"04 Expires in 12 months",(I285-TODAY())&gt;=92,"03 Expires in 6 months",(I285-TODAY())&gt;=31,"02 Expires in 3 months",(I285-TODAY())&gt;=0,"01 Expires in 30 days",(I285-TODAY())&gt;=-31,"01 Expired last 30 days",(I285-TODAY())&gt;=-92,"02 Expired last 3 months",(I285-TODAY())&gt;=-183,"03 Expired last 6 months",(I285-TODAY())&gt;=-365,"04 Expired last 12 months",(I285-TODAY())&gt;=-547,"05 Expired last 18 months",TRUE,"06 Expired over 18 months")</f>
        <v>04 Expires in 12 months</v>
      </c>
      <c r="L285" s="65">
        <v>9000</v>
      </c>
      <c r="M285" s="131">
        <f t="shared" si="41"/>
        <v>44250</v>
      </c>
      <c r="N285" s="77" t="str">
        <f t="shared" si="42"/>
        <v>No</v>
      </c>
      <c r="O285" s="32">
        <v>45000</v>
      </c>
      <c r="P285" s="24">
        <v>0</v>
      </c>
      <c r="Q285" s="24" t="s">
        <v>70</v>
      </c>
      <c r="R285" s="89">
        <f t="shared" si="40"/>
        <v>59</v>
      </c>
    </row>
    <row r="286" spans="1:18" x14ac:dyDescent="0.5">
      <c r="A286" s="24">
        <v>3551</v>
      </c>
      <c r="B286" s="24" t="s">
        <v>5917</v>
      </c>
      <c r="C286" s="24" t="s">
        <v>11054</v>
      </c>
      <c r="D286" s="24" t="s">
        <v>5917</v>
      </c>
      <c r="E286" s="24" t="s">
        <v>107</v>
      </c>
      <c r="F286" s="27" t="s">
        <v>3283</v>
      </c>
      <c r="G286" s="25">
        <v>46054</v>
      </c>
      <c r="H286" s="25">
        <v>46477</v>
      </c>
      <c r="I286" s="81">
        <f t="shared" si="39"/>
        <v>46477</v>
      </c>
      <c r="J286" s="77" t="str">
        <f t="shared" ca="1" si="37"/>
        <v>Live</v>
      </c>
      <c r="K286" s="77" t="str" cm="1">
        <f t="array" aca="1" ref="K286" ca="1">_xlfn.IFS((I286-TODAY())&gt;=547,"06 Expires over 18 months",(I286-TODAY())&gt;=365,"05 Expires in 18 months",(I286-TODAY())&gt;=183,"04 Expires in 12 months",(I286-TODAY())&gt;=92,"03 Expires in 6 months",(I286-TODAY())&gt;=31,"02 Expires in 3 months",(I286-TODAY())&gt;=0,"01 Expires in 30 days",(I286-TODAY())&gt;=-31,"01 Expired last 30 days",(I286-TODAY())&gt;=-92,"02 Expired last 3 months",(I286-TODAY())&gt;=-183,"03 Expired last 6 months",(I286-TODAY())&gt;=-365,"04 Expired last 12 months",(I286-TODAY())&gt;=-547,"05 Expired last 18 months",TRUE,"06 Expired over 18 months")</f>
        <v>04 Expires in 12 months</v>
      </c>
      <c r="L286" s="65">
        <v>39700</v>
      </c>
      <c r="M286" s="131">
        <f t="shared" si="41"/>
        <v>43008.333333333336</v>
      </c>
      <c r="N286" s="77" t="str">
        <f t="shared" si="42"/>
        <v>No</v>
      </c>
      <c r="O286" s="32">
        <v>12</v>
      </c>
      <c r="P286" s="24">
        <v>0</v>
      </c>
      <c r="Q286" s="24" t="s">
        <v>70</v>
      </c>
      <c r="R286" s="89">
        <f t="shared" si="40"/>
        <v>13</v>
      </c>
    </row>
    <row r="287" spans="1:18" x14ac:dyDescent="0.5">
      <c r="A287" s="24">
        <v>3642</v>
      </c>
      <c r="B287" s="111" t="s">
        <v>13839</v>
      </c>
      <c r="C287" s="27" t="s">
        <v>13840</v>
      </c>
      <c r="D287" s="111" t="s">
        <v>13841</v>
      </c>
      <c r="E287" s="111" t="s">
        <v>107</v>
      </c>
      <c r="F287" s="111" t="s">
        <v>5377</v>
      </c>
      <c r="G287" s="121">
        <v>46054</v>
      </c>
      <c r="H287" s="121">
        <v>46477</v>
      </c>
      <c r="I287" s="81">
        <f t="shared" si="39"/>
        <v>46477</v>
      </c>
      <c r="J287" s="81" t="str">
        <f t="shared" ca="1" si="37"/>
        <v>Live</v>
      </c>
      <c r="K287" s="81" t="str" cm="1">
        <f t="array" aca="1" ref="K287" ca="1">_xlfn.IFS((I287-TODAY())&gt;=547,"06 Expires over 18 months",(I287-TODAY())&gt;=365,"05 Expires in 18 months",(I287-TODAY())&gt;=183,"04 Expires in 12 months",(I287-TODAY())&gt;=92,"03 Expires in 6 months",(I287-TODAY())&gt;=31,"02 Expires in 3 months",(I287-TODAY())&gt;=0,"01 Expires in 30 days",(I287-TODAY())&gt;=-31,"01 Expired last 30 days",(I287-TODAY())&gt;=-92,"02 Expired last 3 months",(I287-TODAY())&gt;=-183,"03 Expired last 6 months",(I287-TODAY())&gt;=-365,"04 Expired last 12 months",(I287-TODAY())&gt;=-547,"05 Expired last 18 months",TRUE,"06 Expired over 18 months")</f>
        <v>04 Expires in 12 months</v>
      </c>
      <c r="L287" s="65">
        <v>1500</v>
      </c>
      <c r="M287" s="130">
        <f t="shared" si="41"/>
        <v>1625</v>
      </c>
      <c r="N287" s="77" t="str">
        <f t="shared" si="42"/>
        <v>No</v>
      </c>
      <c r="O287" s="32">
        <v>2</v>
      </c>
      <c r="P287" s="24">
        <v>0</v>
      </c>
      <c r="Q287" s="24" t="s">
        <v>70</v>
      </c>
      <c r="R287" s="89">
        <f t="shared" si="40"/>
        <v>13</v>
      </c>
    </row>
    <row r="288" spans="1:18" x14ac:dyDescent="0.5">
      <c r="A288" s="24">
        <v>3665</v>
      </c>
      <c r="B288" s="111" t="s">
        <v>13940</v>
      </c>
      <c r="C288" s="111" t="s">
        <v>13941</v>
      </c>
      <c r="D288" s="111" t="s">
        <v>4978</v>
      </c>
      <c r="E288" s="111" t="s">
        <v>321</v>
      </c>
      <c r="F288" s="111" t="s">
        <v>3201</v>
      </c>
      <c r="G288" s="121">
        <v>46108</v>
      </c>
      <c r="H288" s="121">
        <v>46477</v>
      </c>
      <c r="I288" s="81">
        <f t="shared" si="39"/>
        <v>46477</v>
      </c>
      <c r="J288" s="81" t="str">
        <f t="shared" ca="1" si="37"/>
        <v>Live</v>
      </c>
      <c r="K288" s="81" t="str" cm="1">
        <f t="array" aca="1" ref="K288" ca="1">_xlfn.IFS((I288-TODAY())&gt;=547,"06 Expires over 18 months",(I288-TODAY())&gt;=365,"05 Expires in 18 months",(I288-TODAY())&gt;=183,"04 Expires in 12 months",(I288-TODAY())&gt;=92,"03 Expires in 6 months",(I288-TODAY())&gt;=31,"02 Expires in 3 months",(I288-TODAY())&gt;=0,"01 Expires in 30 days",(I288-TODAY())&gt;=-31,"01 Expired last 30 days",(I288-TODAY())&gt;=-92,"02 Expired last 3 months",(I288-TODAY())&gt;=-183,"03 Expired last 6 months",(I288-TODAY())&gt;=-365,"04 Expired last 12 months",(I288-TODAY())&gt;=-547,"05 Expired last 18 months",TRUE,"06 Expired over 18 months")</f>
        <v>04 Expires in 12 months</v>
      </c>
      <c r="L288" s="104">
        <v>0</v>
      </c>
      <c r="M288" s="131">
        <f t="shared" si="41"/>
        <v>0</v>
      </c>
      <c r="N288" s="77" t="str">
        <f t="shared" si="42"/>
        <v>No</v>
      </c>
      <c r="O288" s="111">
        <v>0</v>
      </c>
      <c r="P288" s="111">
        <v>0</v>
      </c>
      <c r="Q288" s="111" t="s">
        <v>123</v>
      </c>
      <c r="R288" s="89">
        <f t="shared" si="40"/>
        <v>12</v>
      </c>
    </row>
    <row r="289" spans="1:18" x14ac:dyDescent="0.5">
      <c r="A289" s="24" t="s">
        <v>14336</v>
      </c>
      <c r="B289" s="27" t="s">
        <v>14337</v>
      </c>
      <c r="C289" s="41" t="s">
        <v>14338</v>
      </c>
      <c r="D289" s="27" t="s">
        <v>14339</v>
      </c>
      <c r="E289" s="24" t="s">
        <v>52</v>
      </c>
      <c r="F289" s="27" t="s">
        <v>1281</v>
      </c>
      <c r="G289" s="25">
        <v>44652</v>
      </c>
      <c r="H289" s="25">
        <v>46477</v>
      </c>
      <c r="I289" s="81">
        <f t="shared" si="39"/>
        <v>46477</v>
      </c>
      <c r="J289" s="77" t="str">
        <f t="shared" ca="1" si="37"/>
        <v>Live</v>
      </c>
      <c r="K289" s="77" t="str" cm="1">
        <f t="array" aca="1" ref="K289" ca="1">_xlfn.IFS((I289-TODAY())&gt;=547,"06 Expires over 18 months",(I289-TODAY())&gt;=365,"05 Expires in 18 months",(I289-TODAY())&gt;=183,"04 Expires in 12 months",(I289-TODAY())&gt;=92,"03 Expires in 6 months",(I289-TODAY())&gt;=31,"02 Expires in 3 months",(I289-TODAY())&gt;=0,"01 Expires in 30 days",(I289-TODAY())&gt;=-31,"01 Expired last 30 days",(I289-TODAY())&gt;=-92,"02 Expired last 3 months",(I289-TODAY())&gt;=-183,"03 Expired last 6 months",(I289-TODAY())&gt;=-365,"04 Expired last 12 months",(I289-TODAY())&gt;=-547,"05 Expired last 18 months",TRUE,"06 Expired over 18 months")</f>
        <v>04 Expires in 12 months</v>
      </c>
      <c r="L289" s="104"/>
      <c r="M289" s="130">
        <v>0</v>
      </c>
      <c r="N289" s="77" t="str">
        <f t="shared" ref="N289:N295" si="43">IF(N(P289)&gt;0,"Yes","No")</f>
        <v>No</v>
      </c>
      <c r="O289" s="32"/>
      <c r="P289" s="24"/>
      <c r="Q289" s="24"/>
      <c r="R289" s="89">
        <f t="shared" si="40"/>
        <v>59</v>
      </c>
    </row>
    <row r="290" spans="1:18" x14ac:dyDescent="0.5">
      <c r="A290" s="24" t="s">
        <v>14344</v>
      </c>
      <c r="B290" s="27" t="s">
        <v>14345</v>
      </c>
      <c r="C290" s="27" t="s">
        <v>14346</v>
      </c>
      <c r="D290" s="27" t="s">
        <v>14339</v>
      </c>
      <c r="E290" s="24" t="s">
        <v>52</v>
      </c>
      <c r="F290" s="27" t="s">
        <v>1281</v>
      </c>
      <c r="G290" s="25">
        <v>44769</v>
      </c>
      <c r="H290" s="25">
        <v>46477</v>
      </c>
      <c r="I290" s="81">
        <f t="shared" si="39"/>
        <v>46477</v>
      </c>
      <c r="J290" s="77" t="str">
        <f t="shared" ca="1" si="37"/>
        <v>Live</v>
      </c>
      <c r="K290" s="77" t="str" cm="1">
        <f t="array" aca="1" ref="K290" ca="1">_xlfn.IFS((I290-TODAY())&gt;=547,"06 Expires over 18 months",(I290-TODAY())&gt;=365,"05 Expires in 18 months",(I290-TODAY())&gt;=183,"04 Expires in 12 months",(I290-TODAY())&gt;=92,"03 Expires in 6 months",(I290-TODAY())&gt;=31,"02 Expires in 3 months",(I290-TODAY())&gt;=0,"01 Expires in 30 days",(I290-TODAY())&gt;=-31,"01 Expired last 30 days",(I290-TODAY())&gt;=-92,"02 Expired last 3 months",(I290-TODAY())&gt;=-183,"03 Expired last 6 months",(I290-TODAY())&gt;=-365,"04 Expired last 12 months",(I290-TODAY())&gt;=-547,"05 Expired last 18 months",TRUE,"06 Expired over 18 months")</f>
        <v>04 Expires in 12 months</v>
      </c>
      <c r="L290" s="104"/>
      <c r="M290" s="130">
        <v>0</v>
      </c>
      <c r="N290" s="77" t="str">
        <f t="shared" si="43"/>
        <v>No</v>
      </c>
      <c r="O290" s="32"/>
      <c r="P290" s="24"/>
      <c r="Q290" s="24"/>
      <c r="R290" s="89">
        <f t="shared" si="40"/>
        <v>56</v>
      </c>
    </row>
    <row r="291" spans="1:18" x14ac:dyDescent="0.5">
      <c r="A291" s="24" t="s">
        <v>14347</v>
      </c>
      <c r="B291" s="27" t="s">
        <v>14348</v>
      </c>
      <c r="C291" s="27" t="s">
        <v>14338</v>
      </c>
      <c r="D291" s="27" t="s">
        <v>14339</v>
      </c>
      <c r="E291" s="24" t="s">
        <v>52</v>
      </c>
      <c r="F291" s="27" t="s">
        <v>1281</v>
      </c>
      <c r="G291" s="25">
        <v>44835</v>
      </c>
      <c r="H291" s="25">
        <v>46477</v>
      </c>
      <c r="I291" s="81">
        <f t="shared" si="39"/>
        <v>46477</v>
      </c>
      <c r="J291" s="77" t="str">
        <f t="shared" ca="1" si="37"/>
        <v>Live</v>
      </c>
      <c r="K291" s="77" t="str" cm="1">
        <f t="array" aca="1" ref="K291" ca="1">_xlfn.IFS((I291-TODAY())&gt;=547,"06 Expires over 18 months",(I291-TODAY())&gt;=365,"05 Expires in 18 months",(I291-TODAY())&gt;=183,"04 Expires in 12 months",(I291-TODAY())&gt;=92,"03 Expires in 6 months",(I291-TODAY())&gt;=31,"02 Expires in 3 months",(I291-TODAY())&gt;=0,"01 Expires in 30 days",(I291-TODAY())&gt;=-31,"01 Expired last 30 days",(I291-TODAY())&gt;=-92,"02 Expired last 3 months",(I291-TODAY())&gt;=-183,"03 Expired last 6 months",(I291-TODAY())&gt;=-365,"04 Expired last 12 months",(I291-TODAY())&gt;=-547,"05 Expired last 18 months",TRUE,"06 Expired over 18 months")</f>
        <v>04 Expires in 12 months</v>
      </c>
      <c r="L291" s="104"/>
      <c r="M291" s="130">
        <v>0</v>
      </c>
      <c r="N291" s="77" t="str">
        <f t="shared" si="43"/>
        <v>No</v>
      </c>
      <c r="O291" s="32"/>
      <c r="P291" s="24"/>
      <c r="Q291" s="24"/>
      <c r="R291" s="89">
        <f t="shared" si="40"/>
        <v>53</v>
      </c>
    </row>
    <row r="292" spans="1:18" x14ac:dyDescent="0.5">
      <c r="A292" s="24" t="s">
        <v>14349</v>
      </c>
      <c r="B292" s="27" t="s">
        <v>14350</v>
      </c>
      <c r="C292" s="41" t="s">
        <v>14351</v>
      </c>
      <c r="D292" s="27" t="s">
        <v>14339</v>
      </c>
      <c r="E292" s="24" t="s">
        <v>52</v>
      </c>
      <c r="F292" s="27" t="s">
        <v>1281</v>
      </c>
      <c r="G292" s="25">
        <v>45566</v>
      </c>
      <c r="H292" s="25">
        <v>46477</v>
      </c>
      <c r="I292" s="81">
        <f t="shared" si="39"/>
        <v>46477</v>
      </c>
      <c r="J292" s="77" t="str">
        <f t="shared" ca="1" si="37"/>
        <v>Live</v>
      </c>
      <c r="K292" s="77" t="str" cm="1">
        <f t="array" aca="1" ref="K292" ca="1">_xlfn.IFS((I292-TODAY())&gt;=547,"06 Expires over 18 months",(I292-TODAY())&gt;=365,"05 Expires in 18 months",(I292-TODAY())&gt;=183,"04 Expires in 12 months",(I292-TODAY())&gt;=92,"03 Expires in 6 months",(I292-TODAY())&gt;=31,"02 Expires in 3 months",(I292-TODAY())&gt;=0,"01 Expires in 30 days",(I292-TODAY())&gt;=-31,"01 Expired last 30 days",(I292-TODAY())&gt;=-92,"02 Expired last 3 months",(I292-TODAY())&gt;=-183,"03 Expired last 6 months",(I292-TODAY())&gt;=-365,"04 Expired last 12 months",(I292-TODAY())&gt;=-547,"05 Expired last 18 months",TRUE,"06 Expired over 18 months")</f>
        <v>04 Expires in 12 months</v>
      </c>
      <c r="L292" s="104"/>
      <c r="M292" s="130">
        <v>0</v>
      </c>
      <c r="N292" s="77" t="str">
        <f t="shared" si="43"/>
        <v>No</v>
      </c>
      <c r="O292" s="32"/>
      <c r="P292" s="24"/>
      <c r="Q292" s="24"/>
      <c r="R292" s="89">
        <f t="shared" si="40"/>
        <v>29</v>
      </c>
    </row>
    <row r="293" spans="1:18" x14ac:dyDescent="0.5">
      <c r="A293" s="24" t="s">
        <v>14477</v>
      </c>
      <c r="B293" s="28" t="s">
        <v>801</v>
      </c>
      <c r="C293" s="28" t="s">
        <v>14478</v>
      </c>
      <c r="D293" s="28" t="s">
        <v>14479</v>
      </c>
      <c r="E293" s="24" t="s">
        <v>66</v>
      </c>
      <c r="F293" s="27" t="s">
        <v>67</v>
      </c>
      <c r="G293" s="25">
        <v>45748</v>
      </c>
      <c r="H293" s="25">
        <v>46477</v>
      </c>
      <c r="I293" s="81">
        <f t="shared" si="39"/>
        <v>46477</v>
      </c>
      <c r="J293" s="77" t="str">
        <f t="shared" ca="1" si="37"/>
        <v>Live</v>
      </c>
      <c r="K293" s="77" t="str" cm="1">
        <f t="array" aca="1" ref="K293" ca="1">_xlfn.IFS((I293-TODAY())&gt;=547,"06 Expires over 18 months",(I293-TODAY())&gt;=365,"05 Expires in 18 months",(I293-TODAY())&gt;=183,"04 Expires in 12 months",(I293-TODAY())&gt;=92,"03 Expires in 6 months",(I293-TODAY())&gt;=31,"02 Expires in 3 months",(I293-TODAY())&gt;=0,"01 Expires in 30 days",(I293-TODAY())&gt;=-31,"01 Expired last 30 days",(I293-TODAY())&gt;=-92,"02 Expired last 3 months",(I293-TODAY())&gt;=-183,"03 Expired last 6 months",(I293-TODAY())&gt;=-365,"04 Expired last 12 months",(I293-TODAY())&gt;=-547,"05 Expired last 18 months",TRUE,"06 Expired over 18 months")</f>
        <v>04 Expires in 12 months</v>
      </c>
      <c r="L293" s="71">
        <v>27376.720000000001</v>
      </c>
      <c r="M293" s="130">
        <f>MAX(L293,L293*N(R293)/12)</f>
        <v>52472.046666666669</v>
      </c>
      <c r="N293" s="77" t="str">
        <f t="shared" si="43"/>
        <v>No</v>
      </c>
      <c r="O293" s="51">
        <v>24</v>
      </c>
      <c r="P293" s="28"/>
      <c r="Q293" s="24" t="s">
        <v>70</v>
      </c>
      <c r="R293" s="89">
        <f t="shared" si="40"/>
        <v>23</v>
      </c>
    </row>
    <row r="294" spans="1:18" x14ac:dyDescent="0.5">
      <c r="A294" s="24" t="s">
        <v>14534</v>
      </c>
      <c r="B294" s="28" t="s">
        <v>14535</v>
      </c>
      <c r="C294" s="28" t="s">
        <v>14536</v>
      </c>
      <c r="D294" s="24" t="s">
        <v>195</v>
      </c>
      <c r="E294" s="24" t="s">
        <v>66</v>
      </c>
      <c r="F294" s="27" t="s">
        <v>14523</v>
      </c>
      <c r="G294" s="25">
        <v>45748</v>
      </c>
      <c r="H294" s="25">
        <v>46477</v>
      </c>
      <c r="I294" s="81">
        <f t="shared" si="39"/>
        <v>46477</v>
      </c>
      <c r="J294" s="77" t="str">
        <f t="shared" ca="1" si="37"/>
        <v>Live</v>
      </c>
      <c r="K294" s="77" t="str" cm="1">
        <f t="array" aca="1" ref="K294" ca="1">_xlfn.IFS((I294-TODAY())&gt;=547,"06 Expires over 18 months",(I294-TODAY())&gt;=365,"05 Expires in 18 months",(I294-TODAY())&gt;=183,"04 Expires in 12 months",(I294-TODAY())&gt;=92,"03 Expires in 6 months",(I294-TODAY())&gt;=31,"02 Expires in 3 months",(I294-TODAY())&gt;=0,"01 Expires in 30 days",(I294-TODAY())&gt;=-31,"01 Expired last 30 days",(I294-TODAY())&gt;=-92,"02 Expired last 3 months",(I294-TODAY())&gt;=-183,"03 Expired last 6 months",(I294-TODAY())&gt;=-365,"04 Expired last 12 months",(I294-TODAY())&gt;=-547,"05 Expired last 18 months",TRUE,"06 Expired over 18 months")</f>
        <v>04 Expires in 12 months</v>
      </c>
      <c r="L294" s="71">
        <v>256077</v>
      </c>
      <c r="M294" s="130">
        <f>MAX(L294,L294*N(R294)/12)</f>
        <v>490814.25</v>
      </c>
      <c r="N294" s="77" t="str">
        <f t="shared" si="43"/>
        <v>No</v>
      </c>
      <c r="O294" s="51">
        <v>24</v>
      </c>
      <c r="P294" s="28"/>
      <c r="Q294" s="24" t="s">
        <v>70</v>
      </c>
      <c r="R294" s="89">
        <f t="shared" si="40"/>
        <v>23</v>
      </c>
    </row>
    <row r="295" spans="1:18" x14ac:dyDescent="0.5">
      <c r="A295" s="24" t="s">
        <v>14807</v>
      </c>
      <c r="B295" s="27" t="s">
        <v>14808</v>
      </c>
      <c r="C295" s="27" t="s">
        <v>9245</v>
      </c>
      <c r="D295" s="27" t="s">
        <v>14809</v>
      </c>
      <c r="E295" s="27" t="s">
        <v>107</v>
      </c>
      <c r="F295" s="27" t="s">
        <v>337</v>
      </c>
      <c r="G295" s="25">
        <v>45383</v>
      </c>
      <c r="H295" s="25">
        <v>46477</v>
      </c>
      <c r="I295" s="81">
        <f t="shared" si="39"/>
        <v>46477</v>
      </c>
      <c r="J295" s="77" t="str">
        <f t="shared" ca="1" si="37"/>
        <v>Live</v>
      </c>
      <c r="K295" s="77" t="str" cm="1">
        <f t="array" aca="1" ref="K295" ca="1">_xlfn.IFS((I295-TODAY())&gt;=547,"06 Expires over 18 months",(I295-TODAY())&gt;=365,"05 Expires in 18 months",(I295-TODAY())&gt;=183,"04 Expires in 12 months",(I295-TODAY())&gt;=92,"03 Expires in 6 months",(I295-TODAY())&gt;=31,"02 Expires in 3 months",(I295-TODAY())&gt;=0,"01 Expires in 30 days",(I295-TODAY())&gt;=-31,"01 Expired last 30 days",(I295-TODAY())&gt;=-92,"02 Expired last 3 months",(I295-TODAY())&gt;=-183,"03 Expired last 6 months",(I295-TODAY())&gt;=-365,"04 Expired last 12 months",(I295-TODAY())&gt;=-547,"05 Expired last 18 months",TRUE,"06 Expired over 18 months")</f>
        <v>04 Expires in 12 months</v>
      </c>
      <c r="L295" s="104"/>
      <c r="M295" s="130">
        <v>0</v>
      </c>
      <c r="N295" s="77" t="str">
        <f t="shared" si="43"/>
        <v>No</v>
      </c>
      <c r="O295" s="32"/>
      <c r="P295" s="24"/>
      <c r="Q295" s="24"/>
      <c r="R295" s="89">
        <f t="shared" si="40"/>
        <v>35</v>
      </c>
    </row>
    <row r="296" spans="1:18" x14ac:dyDescent="0.5">
      <c r="A296" s="24">
        <v>782</v>
      </c>
      <c r="B296" s="24" t="s">
        <v>2946</v>
      </c>
      <c r="C296" s="24" t="s">
        <v>2947</v>
      </c>
      <c r="D296" s="24" t="s">
        <v>2948</v>
      </c>
      <c r="E296" s="24" t="s">
        <v>321</v>
      </c>
      <c r="F296" s="24" t="s">
        <v>1880</v>
      </c>
      <c r="G296" s="25">
        <v>43922</v>
      </c>
      <c r="H296" s="25">
        <v>45748</v>
      </c>
      <c r="I296" s="81">
        <f t="shared" si="39"/>
        <v>46478</v>
      </c>
      <c r="J296" s="77" t="str">
        <f t="shared" ca="1" si="37"/>
        <v>Live</v>
      </c>
      <c r="K296" s="77" t="str" cm="1">
        <f t="array" aca="1" ref="K296" ca="1">_xlfn.IFS((I296-TODAY())&gt;=547,"06 Expires over 18 months",(I296-TODAY())&gt;=365,"05 Expires in 18 months",(I296-TODAY())&gt;=183,"04 Expires in 12 months",(I296-TODAY())&gt;=92,"03 Expires in 6 months",(I296-TODAY())&gt;=31,"02 Expires in 3 months",(I296-TODAY())&gt;=0,"01 Expires in 30 days",(I296-TODAY())&gt;=-31,"01 Expired last 30 days",(I296-TODAY())&gt;=-92,"02 Expired last 3 months",(I296-TODAY())&gt;=-183,"03 Expired last 6 months",(I296-TODAY())&gt;=-365,"04 Expired last 12 months",(I296-TODAY())&gt;=-547,"05 Expired last 18 months",TRUE,"06 Expired over 18 months")</f>
        <v>04 Expires in 12 months</v>
      </c>
      <c r="L296" s="65">
        <v>60000</v>
      </c>
      <c r="M296" s="130">
        <f t="shared" ref="M296:M327" si="44">MAX(L296,L296*N(R296)/12)</f>
        <v>420000</v>
      </c>
      <c r="N296" s="77" t="str">
        <f t="shared" ref="N296:N325" si="45">IF(P296&gt;0,"Yes","No")</f>
        <v>Yes</v>
      </c>
      <c r="O296" s="32">
        <v>36</v>
      </c>
      <c r="P296" s="24">
        <v>24</v>
      </c>
      <c r="Q296" s="24"/>
      <c r="R296" s="89">
        <f t="shared" si="40"/>
        <v>84</v>
      </c>
    </row>
    <row r="297" spans="1:18" x14ac:dyDescent="0.5">
      <c r="A297" s="24">
        <v>783</v>
      </c>
      <c r="B297" s="24" t="s">
        <v>2950</v>
      </c>
      <c r="C297" s="24" t="s">
        <v>2951</v>
      </c>
      <c r="D297" s="24" t="s">
        <v>2952</v>
      </c>
      <c r="E297" s="24" t="s">
        <v>321</v>
      </c>
      <c r="F297" s="24" t="s">
        <v>1880</v>
      </c>
      <c r="G297" s="25">
        <v>43922</v>
      </c>
      <c r="H297" s="25">
        <v>45748</v>
      </c>
      <c r="I297" s="81">
        <f t="shared" si="39"/>
        <v>46478</v>
      </c>
      <c r="J297" s="77" t="str">
        <f t="shared" ca="1" si="37"/>
        <v>Live</v>
      </c>
      <c r="K297" s="77" t="str" cm="1">
        <f t="array" aca="1" ref="K297" ca="1">_xlfn.IFS((I297-TODAY())&gt;=547,"06 Expires over 18 months",(I297-TODAY())&gt;=365,"05 Expires in 18 months",(I297-TODAY())&gt;=183,"04 Expires in 12 months",(I297-TODAY())&gt;=92,"03 Expires in 6 months",(I297-TODAY())&gt;=31,"02 Expires in 3 months",(I297-TODAY())&gt;=0,"01 Expires in 30 days",(I297-TODAY())&gt;=-31,"01 Expired last 30 days",(I297-TODAY())&gt;=-92,"02 Expired last 3 months",(I297-TODAY())&gt;=-183,"03 Expired last 6 months",(I297-TODAY())&gt;=-365,"04 Expired last 12 months",(I297-TODAY())&gt;=-547,"05 Expired last 18 months",TRUE,"06 Expired over 18 months")</f>
        <v>04 Expires in 12 months</v>
      </c>
      <c r="L297" s="65">
        <v>60000</v>
      </c>
      <c r="M297" s="130">
        <f t="shared" si="44"/>
        <v>420000</v>
      </c>
      <c r="N297" s="77" t="str">
        <f t="shared" si="45"/>
        <v>Yes</v>
      </c>
      <c r="O297" s="32">
        <v>36</v>
      </c>
      <c r="P297" s="24">
        <v>24</v>
      </c>
      <c r="Q297" s="24"/>
      <c r="R297" s="89">
        <f t="shared" si="40"/>
        <v>84</v>
      </c>
    </row>
    <row r="298" spans="1:18" x14ac:dyDescent="0.5">
      <c r="A298" s="24">
        <v>809</v>
      </c>
      <c r="B298" s="24" t="s">
        <v>3052</v>
      </c>
      <c r="C298" s="24" t="s">
        <v>3053</v>
      </c>
      <c r="D298" s="24" t="s">
        <v>3054</v>
      </c>
      <c r="E298" s="24" t="s">
        <v>321</v>
      </c>
      <c r="F298" s="24" t="s">
        <v>1880</v>
      </c>
      <c r="G298" s="25">
        <v>43922</v>
      </c>
      <c r="H298" s="25">
        <v>45748</v>
      </c>
      <c r="I298" s="81">
        <f t="shared" si="39"/>
        <v>46478</v>
      </c>
      <c r="J298" s="77" t="str">
        <f t="shared" ca="1" si="37"/>
        <v>Live</v>
      </c>
      <c r="K298" s="77" t="str" cm="1">
        <f t="array" aca="1" ref="K298" ca="1">_xlfn.IFS((I298-TODAY())&gt;=547,"06 Expires over 18 months",(I298-TODAY())&gt;=365,"05 Expires in 18 months",(I298-TODAY())&gt;=183,"04 Expires in 12 months",(I298-TODAY())&gt;=92,"03 Expires in 6 months",(I298-TODAY())&gt;=31,"02 Expires in 3 months",(I298-TODAY())&gt;=0,"01 Expires in 30 days",(I298-TODAY())&gt;=-31,"01 Expired last 30 days",(I298-TODAY())&gt;=-92,"02 Expired last 3 months",(I298-TODAY())&gt;=-183,"03 Expired last 6 months",(I298-TODAY())&gt;=-365,"04 Expired last 12 months",(I298-TODAY())&gt;=-547,"05 Expired last 18 months",TRUE,"06 Expired over 18 months")</f>
        <v>04 Expires in 12 months</v>
      </c>
      <c r="L298" s="65">
        <v>66000</v>
      </c>
      <c r="M298" s="130">
        <f t="shared" si="44"/>
        <v>462000</v>
      </c>
      <c r="N298" s="77" t="str">
        <f t="shared" si="45"/>
        <v>Yes</v>
      </c>
      <c r="O298" s="32">
        <v>36</v>
      </c>
      <c r="P298" s="24">
        <v>24</v>
      </c>
      <c r="Q298" s="24"/>
      <c r="R298" s="89">
        <f t="shared" si="40"/>
        <v>84</v>
      </c>
    </row>
    <row r="299" spans="1:18" x14ac:dyDescent="0.5">
      <c r="A299" s="24">
        <v>2994</v>
      </c>
      <c r="B299" s="24" t="s">
        <v>11224</v>
      </c>
      <c r="C299" s="24" t="s">
        <v>11225</v>
      </c>
      <c r="D299" s="24" t="s">
        <v>11224</v>
      </c>
      <c r="E299" s="24" t="s">
        <v>107</v>
      </c>
      <c r="F299" s="27" t="s">
        <v>3283</v>
      </c>
      <c r="G299" s="25">
        <v>45749</v>
      </c>
      <c r="H299" s="25">
        <v>46478</v>
      </c>
      <c r="I299" s="81">
        <f t="shared" si="39"/>
        <v>46478</v>
      </c>
      <c r="J299" s="77" t="str">
        <f t="shared" ca="1" si="37"/>
        <v>Live</v>
      </c>
      <c r="K299" s="77" t="str" cm="1">
        <f t="array" aca="1" ref="K299" ca="1">_xlfn.IFS((I299-TODAY())&gt;=547,"06 Expires over 18 months",(I299-TODAY())&gt;=365,"05 Expires in 18 months",(I299-TODAY())&gt;=183,"04 Expires in 12 months",(I299-TODAY())&gt;=92,"03 Expires in 6 months",(I299-TODAY())&gt;=31,"02 Expires in 3 months",(I299-TODAY())&gt;=0,"01 Expires in 30 days",(I299-TODAY())&gt;=-31,"01 Expired last 30 days",(I299-TODAY())&gt;=-92,"02 Expired last 3 months",(I299-TODAY())&gt;=-183,"03 Expired last 6 months",(I299-TODAY())&gt;=-365,"04 Expired last 12 months",(I299-TODAY())&gt;=-547,"05 Expired last 18 months",TRUE,"06 Expired over 18 months")</f>
        <v>04 Expires in 12 months</v>
      </c>
      <c r="L299" s="65">
        <v>11000</v>
      </c>
      <c r="M299" s="130">
        <f t="shared" si="44"/>
        <v>21083.333333333332</v>
      </c>
      <c r="N299" s="77" t="str">
        <f t="shared" si="45"/>
        <v>No</v>
      </c>
      <c r="O299" s="32">
        <v>24</v>
      </c>
      <c r="P299" s="24">
        <v>0</v>
      </c>
      <c r="Q299" s="24" t="s">
        <v>70</v>
      </c>
      <c r="R299" s="89">
        <f t="shared" si="40"/>
        <v>23</v>
      </c>
    </row>
    <row r="300" spans="1:18" x14ac:dyDescent="0.5">
      <c r="A300" s="24">
        <v>60</v>
      </c>
      <c r="B300" s="27" t="s">
        <v>266</v>
      </c>
      <c r="C300" s="27" t="s">
        <v>267</v>
      </c>
      <c r="D300" s="27" t="s">
        <v>264</v>
      </c>
      <c r="E300" s="31" t="s">
        <v>66</v>
      </c>
      <c r="F300" s="27" t="s">
        <v>83</v>
      </c>
      <c r="G300" s="25">
        <v>44654</v>
      </c>
      <c r="H300" s="25">
        <v>45749</v>
      </c>
      <c r="I300" s="81">
        <f t="shared" si="39"/>
        <v>46479</v>
      </c>
      <c r="J300" s="81" t="str">
        <f t="shared" ca="1" si="37"/>
        <v>Live</v>
      </c>
      <c r="K300" s="81" t="str" cm="1">
        <f t="array" aca="1" ref="K300" ca="1">_xlfn.IFS((I300-TODAY())&gt;=547,"06 Expires over 18 months",(I300-TODAY())&gt;=365,"05 Expires in 18 months",(I300-TODAY())&gt;=183,"04 Expires in 12 months",(I300-TODAY())&gt;=92,"03 Expires in 6 months",(I300-TODAY())&gt;=31,"02 Expires in 3 months",(I300-TODAY())&gt;=0,"01 Expires in 30 days",(I300-TODAY())&gt;=-31,"01 Expired last 30 days",(I300-TODAY())&gt;=-92,"02 Expired last 3 months",(I300-TODAY())&gt;=-183,"03 Expired last 6 months",(I300-TODAY())&gt;=-365,"04 Expired last 12 months",(I300-TODAY())&gt;=-547,"05 Expired last 18 months",TRUE,"06 Expired over 18 months")</f>
        <v>04 Expires in 12 months</v>
      </c>
      <c r="L300" s="65">
        <v>100000</v>
      </c>
      <c r="M300" s="130">
        <f t="shared" si="44"/>
        <v>491666.66666666669</v>
      </c>
      <c r="N300" s="77" t="str">
        <f t="shared" si="45"/>
        <v>Yes</v>
      </c>
      <c r="O300" s="32">
        <v>36</v>
      </c>
      <c r="P300" s="24">
        <v>24</v>
      </c>
      <c r="Q300" s="24"/>
      <c r="R300" s="89">
        <f t="shared" si="40"/>
        <v>59</v>
      </c>
    </row>
    <row r="301" spans="1:18" x14ac:dyDescent="0.5">
      <c r="A301" s="24">
        <v>3661</v>
      </c>
      <c r="B301" s="111" t="s">
        <v>13926</v>
      </c>
      <c r="C301" s="27" t="s">
        <v>11124</v>
      </c>
      <c r="D301" s="111" t="s">
        <v>13927</v>
      </c>
      <c r="E301" s="111" t="s">
        <v>107</v>
      </c>
      <c r="F301" s="111" t="s">
        <v>3283</v>
      </c>
      <c r="G301" s="121">
        <v>46119</v>
      </c>
      <c r="H301" s="121">
        <v>46483</v>
      </c>
      <c r="I301" s="81">
        <f t="shared" si="39"/>
        <v>46483</v>
      </c>
      <c r="J301" s="81" t="str">
        <f t="shared" ca="1" si="37"/>
        <v>Live</v>
      </c>
      <c r="K301" s="81" t="str" cm="1">
        <f t="array" aca="1" ref="K301" ca="1">_xlfn.IFS((I301-TODAY())&gt;=547,"06 Expires over 18 months",(I301-TODAY())&gt;=365,"05 Expires in 18 months",(I301-TODAY())&gt;=183,"04 Expires in 12 months",(I301-TODAY())&gt;=92,"03 Expires in 6 months",(I301-TODAY())&gt;=31,"02 Expires in 3 months",(I301-TODAY())&gt;=0,"01 Expires in 30 days",(I301-TODAY())&gt;=-31,"01 Expired last 30 days",(I301-TODAY())&gt;=-92,"02 Expired last 3 months",(I301-TODAY())&gt;=-183,"03 Expired last 6 months",(I301-TODAY())&gt;=-365,"04 Expired last 12 months",(I301-TODAY())&gt;=-547,"05 Expired last 18 months",TRUE,"06 Expired over 18 months")</f>
        <v>04 Expires in 12 months</v>
      </c>
      <c r="L301" s="65">
        <v>74999</v>
      </c>
      <c r="M301" s="130">
        <f t="shared" si="44"/>
        <v>74999</v>
      </c>
      <c r="N301" s="77" t="str">
        <f t="shared" si="45"/>
        <v>No</v>
      </c>
      <c r="O301" s="32">
        <v>12</v>
      </c>
      <c r="P301" s="24">
        <v>0</v>
      </c>
      <c r="Q301" s="24" t="s">
        <v>12795</v>
      </c>
      <c r="R301" s="89">
        <f t="shared" si="40"/>
        <v>11</v>
      </c>
    </row>
    <row r="302" spans="1:18" x14ac:dyDescent="0.5">
      <c r="A302" s="24">
        <v>2025</v>
      </c>
      <c r="B302" s="24" t="s">
        <v>7300</v>
      </c>
      <c r="C302" s="24" t="s">
        <v>7301</v>
      </c>
      <c r="D302" s="24" t="s">
        <v>7302</v>
      </c>
      <c r="E302" s="24" t="s">
        <v>1312</v>
      </c>
      <c r="F302" s="24" t="s">
        <v>1109</v>
      </c>
      <c r="G302" s="25">
        <v>45025</v>
      </c>
      <c r="H302" s="25">
        <v>46120</v>
      </c>
      <c r="I302" s="81">
        <f t="shared" si="39"/>
        <v>46485</v>
      </c>
      <c r="J302" s="77" t="str">
        <f t="shared" ca="1" si="37"/>
        <v>Live</v>
      </c>
      <c r="K302" s="77" t="str" cm="1">
        <f t="array" aca="1" ref="K302" ca="1">_xlfn.IFS((I302-TODAY())&gt;=547,"06 Expires over 18 months",(I302-TODAY())&gt;=365,"05 Expires in 18 months",(I302-TODAY())&gt;=183,"04 Expires in 12 months",(I302-TODAY())&gt;=92,"03 Expires in 6 months",(I302-TODAY())&gt;=31,"02 Expires in 3 months",(I302-TODAY())&gt;=0,"01 Expires in 30 days",(I302-TODAY())&gt;=-31,"01 Expired last 30 days",(I302-TODAY())&gt;=-92,"02 Expired last 3 months",(I302-TODAY())&gt;=-183,"03 Expired last 6 months",(I302-TODAY())&gt;=-365,"04 Expired last 12 months",(I302-TODAY())&gt;=-547,"05 Expired last 18 months",TRUE,"06 Expired over 18 months")</f>
        <v>04 Expires in 12 months</v>
      </c>
      <c r="L302" s="65">
        <v>4579</v>
      </c>
      <c r="M302" s="130">
        <f t="shared" si="44"/>
        <v>17934.416666666668</v>
      </c>
      <c r="N302" s="77" t="str">
        <f t="shared" si="45"/>
        <v>Yes</v>
      </c>
      <c r="O302" s="32">
        <v>36</v>
      </c>
      <c r="P302" s="24">
        <v>12</v>
      </c>
      <c r="Q302" s="24" t="s">
        <v>1333</v>
      </c>
      <c r="R302" s="89">
        <f t="shared" si="40"/>
        <v>47</v>
      </c>
    </row>
    <row r="303" spans="1:18" x14ac:dyDescent="0.5">
      <c r="A303" s="24">
        <v>3012</v>
      </c>
      <c r="B303" s="24" t="s">
        <v>10609</v>
      </c>
      <c r="C303" s="24" t="s">
        <v>5924</v>
      </c>
      <c r="D303" s="24" t="s">
        <v>16822</v>
      </c>
      <c r="E303" s="24" t="s">
        <v>190</v>
      </c>
      <c r="F303" s="27" t="s">
        <v>2234</v>
      </c>
      <c r="G303" s="25">
        <v>45756</v>
      </c>
      <c r="H303" s="25">
        <v>46120</v>
      </c>
      <c r="I303" s="81">
        <f t="shared" si="39"/>
        <v>46485</v>
      </c>
      <c r="J303" s="77" t="str">
        <f t="shared" ca="1" si="37"/>
        <v>Live</v>
      </c>
      <c r="K303" s="77" t="str" cm="1">
        <f t="array" aca="1" ref="K303" ca="1">_xlfn.IFS((I303-TODAY())&gt;=547,"06 Expires over 18 months",(I303-TODAY())&gt;=365,"05 Expires in 18 months",(I303-TODAY())&gt;=183,"04 Expires in 12 months",(I303-TODAY())&gt;=92,"03 Expires in 6 months",(I303-TODAY())&gt;=31,"02 Expires in 3 months",(I303-TODAY())&gt;=0,"01 Expires in 30 days",(I303-TODAY())&gt;=-31,"01 Expired last 30 days",(I303-TODAY())&gt;=-92,"02 Expired last 3 months",(I303-TODAY())&gt;=-183,"03 Expired last 6 months",(I303-TODAY())&gt;=-365,"04 Expired last 12 months",(I303-TODAY())&gt;=-547,"05 Expired last 18 months",TRUE,"06 Expired over 18 months")</f>
        <v>04 Expires in 12 months</v>
      </c>
      <c r="L303" s="65">
        <v>5000</v>
      </c>
      <c r="M303" s="130">
        <f t="shared" si="44"/>
        <v>9583.3333333333339</v>
      </c>
      <c r="N303" s="77" t="str">
        <f t="shared" si="45"/>
        <v>Yes</v>
      </c>
      <c r="O303" s="32">
        <v>12</v>
      </c>
      <c r="P303" s="24">
        <v>12</v>
      </c>
      <c r="Q303" s="24" t="s">
        <v>70</v>
      </c>
      <c r="R303" s="89">
        <f t="shared" si="40"/>
        <v>23</v>
      </c>
    </row>
    <row r="304" spans="1:18" x14ac:dyDescent="0.5">
      <c r="A304" s="24">
        <v>3014</v>
      </c>
      <c r="B304" s="24" t="s">
        <v>11309</v>
      </c>
      <c r="C304" s="24" t="s">
        <v>5924</v>
      </c>
      <c r="D304" s="24" t="s">
        <v>16822</v>
      </c>
      <c r="E304" s="24" t="s">
        <v>190</v>
      </c>
      <c r="F304" s="27" t="s">
        <v>2234</v>
      </c>
      <c r="G304" s="25">
        <v>45756</v>
      </c>
      <c r="H304" s="25">
        <v>46120</v>
      </c>
      <c r="I304" s="81">
        <f t="shared" si="39"/>
        <v>46485</v>
      </c>
      <c r="J304" s="77" t="str">
        <f t="shared" ref="J304:J363" ca="1" si="46">IF(I304&lt;TODAY(),"Expired","Live")</f>
        <v>Live</v>
      </c>
      <c r="K304" s="77" t="str" cm="1">
        <f t="array" aca="1" ref="K304" ca="1">_xlfn.IFS((I304-TODAY())&gt;=547,"06 Expires over 18 months",(I304-TODAY())&gt;=365,"05 Expires in 18 months",(I304-TODAY())&gt;=183,"04 Expires in 12 months",(I304-TODAY())&gt;=92,"03 Expires in 6 months",(I304-TODAY())&gt;=31,"02 Expires in 3 months",(I304-TODAY())&gt;=0,"01 Expires in 30 days",(I304-TODAY())&gt;=-31,"01 Expired last 30 days",(I304-TODAY())&gt;=-92,"02 Expired last 3 months",(I304-TODAY())&gt;=-183,"03 Expired last 6 months",(I304-TODAY())&gt;=-365,"04 Expired last 12 months",(I304-TODAY())&gt;=-547,"05 Expired last 18 months",TRUE,"06 Expired over 18 months")</f>
        <v>04 Expires in 12 months</v>
      </c>
      <c r="L304" s="65">
        <v>5000</v>
      </c>
      <c r="M304" s="130">
        <f t="shared" si="44"/>
        <v>9583.3333333333339</v>
      </c>
      <c r="N304" s="77" t="str">
        <f t="shared" si="45"/>
        <v>Yes</v>
      </c>
      <c r="O304" s="32">
        <v>12</v>
      </c>
      <c r="P304" s="24">
        <v>12</v>
      </c>
      <c r="Q304" s="24" t="s">
        <v>70</v>
      </c>
      <c r="R304" s="89">
        <f t="shared" si="40"/>
        <v>23</v>
      </c>
    </row>
    <row r="305" spans="1:18" x14ac:dyDescent="0.5">
      <c r="A305" s="24">
        <v>3015</v>
      </c>
      <c r="B305" s="24" t="s">
        <v>11313</v>
      </c>
      <c r="C305" s="24" t="s">
        <v>5924</v>
      </c>
      <c r="D305" s="24" t="s">
        <v>16822</v>
      </c>
      <c r="E305" s="24" t="s">
        <v>190</v>
      </c>
      <c r="F305" s="27" t="s">
        <v>2234</v>
      </c>
      <c r="G305" s="25">
        <v>45756</v>
      </c>
      <c r="H305" s="25">
        <v>46120</v>
      </c>
      <c r="I305" s="81">
        <f t="shared" si="39"/>
        <v>46485</v>
      </c>
      <c r="J305" s="77" t="str">
        <f t="shared" ca="1" si="46"/>
        <v>Live</v>
      </c>
      <c r="K305" s="77" t="str" cm="1">
        <f t="array" aca="1" ref="K305" ca="1">_xlfn.IFS((I305-TODAY())&gt;=547,"06 Expires over 18 months",(I305-TODAY())&gt;=365,"05 Expires in 18 months",(I305-TODAY())&gt;=183,"04 Expires in 12 months",(I305-TODAY())&gt;=92,"03 Expires in 6 months",(I305-TODAY())&gt;=31,"02 Expires in 3 months",(I305-TODAY())&gt;=0,"01 Expires in 30 days",(I305-TODAY())&gt;=-31,"01 Expired last 30 days",(I305-TODAY())&gt;=-92,"02 Expired last 3 months",(I305-TODAY())&gt;=-183,"03 Expired last 6 months",(I305-TODAY())&gt;=-365,"04 Expired last 12 months",(I305-TODAY())&gt;=-547,"05 Expired last 18 months",TRUE,"06 Expired over 18 months")</f>
        <v>04 Expires in 12 months</v>
      </c>
      <c r="L305" s="65">
        <v>5000</v>
      </c>
      <c r="M305" s="130">
        <f t="shared" si="44"/>
        <v>9583.3333333333339</v>
      </c>
      <c r="N305" s="77" t="str">
        <f t="shared" si="45"/>
        <v>Yes</v>
      </c>
      <c r="O305" s="32">
        <v>12</v>
      </c>
      <c r="P305" s="24">
        <v>12</v>
      </c>
      <c r="Q305" s="24" t="s">
        <v>70</v>
      </c>
      <c r="R305" s="89">
        <f t="shared" si="40"/>
        <v>23</v>
      </c>
    </row>
    <row r="306" spans="1:18" x14ac:dyDescent="0.5">
      <c r="A306" s="24">
        <v>3017</v>
      </c>
      <c r="B306" s="24" t="s">
        <v>11321</v>
      </c>
      <c r="C306" s="24" t="s">
        <v>11322</v>
      </c>
      <c r="D306" s="24" t="s">
        <v>11321</v>
      </c>
      <c r="E306" s="24" t="s">
        <v>107</v>
      </c>
      <c r="F306" s="27" t="s">
        <v>3283</v>
      </c>
      <c r="G306" s="25">
        <v>45757</v>
      </c>
      <c r="H306" s="25">
        <v>46486</v>
      </c>
      <c r="I306" s="81">
        <f t="shared" si="39"/>
        <v>46486</v>
      </c>
      <c r="J306" s="77" t="str">
        <f t="shared" ca="1" si="46"/>
        <v>Live</v>
      </c>
      <c r="K306" s="77" t="str" cm="1">
        <f t="array" aca="1" ref="K306" ca="1">_xlfn.IFS((I306-TODAY())&gt;=547,"06 Expires over 18 months",(I306-TODAY())&gt;=365,"05 Expires in 18 months",(I306-TODAY())&gt;=183,"04 Expires in 12 months",(I306-TODAY())&gt;=92,"03 Expires in 6 months",(I306-TODAY())&gt;=31,"02 Expires in 3 months",(I306-TODAY())&gt;=0,"01 Expires in 30 days",(I306-TODAY())&gt;=-31,"01 Expired last 30 days",(I306-TODAY())&gt;=-92,"02 Expired last 3 months",(I306-TODAY())&gt;=-183,"03 Expired last 6 months",(I306-TODAY())&gt;=-365,"04 Expired last 12 months",(I306-TODAY())&gt;=-547,"05 Expired last 18 months",TRUE,"06 Expired over 18 months")</f>
        <v>04 Expires in 12 months</v>
      </c>
      <c r="L306" s="65">
        <v>4200</v>
      </c>
      <c r="M306" s="130">
        <f t="shared" si="44"/>
        <v>8050</v>
      </c>
      <c r="N306" s="77" t="str">
        <f t="shared" si="45"/>
        <v>No</v>
      </c>
      <c r="O306" s="32">
        <v>24</v>
      </c>
      <c r="P306" s="24">
        <v>0</v>
      </c>
      <c r="Q306" s="24" t="s">
        <v>70</v>
      </c>
      <c r="R306" s="89">
        <f t="shared" si="40"/>
        <v>23</v>
      </c>
    </row>
    <row r="307" spans="1:18" x14ac:dyDescent="0.5">
      <c r="A307" s="24">
        <v>1621</v>
      </c>
      <c r="B307" s="24" t="s">
        <v>5870</v>
      </c>
      <c r="C307" s="24" t="s">
        <v>4661</v>
      </c>
      <c r="D307" s="24" t="s">
        <v>5870</v>
      </c>
      <c r="E307" s="24" t="s">
        <v>66</v>
      </c>
      <c r="F307" s="24" t="s">
        <v>1567</v>
      </c>
      <c r="G307" s="25">
        <v>44662</v>
      </c>
      <c r="H307" s="25">
        <v>45392</v>
      </c>
      <c r="I307" s="81">
        <f t="shared" si="39"/>
        <v>46487</v>
      </c>
      <c r="J307" s="77" t="str">
        <f t="shared" ca="1" si="46"/>
        <v>Live</v>
      </c>
      <c r="K307" s="77" t="str" cm="1">
        <f t="array" aca="1" ref="K307" ca="1">_xlfn.IFS((I307-TODAY())&gt;=547,"06 Expires over 18 months",(I307-TODAY())&gt;=365,"05 Expires in 18 months",(I307-TODAY())&gt;=183,"04 Expires in 12 months",(I307-TODAY())&gt;=92,"03 Expires in 6 months",(I307-TODAY())&gt;=31,"02 Expires in 3 months",(I307-TODAY())&gt;=0,"01 Expires in 30 days",(I307-TODAY())&gt;=-31,"01 Expired last 30 days",(I307-TODAY())&gt;=-92,"02 Expired last 3 months",(I307-TODAY())&gt;=-183,"03 Expired last 6 months",(I307-TODAY())&gt;=-365,"04 Expired last 12 months",(I307-TODAY())&gt;=-547,"05 Expired last 18 months",TRUE,"06 Expired over 18 months")</f>
        <v>04 Expires in 12 months</v>
      </c>
      <c r="L307" s="65">
        <v>10000</v>
      </c>
      <c r="M307" s="130">
        <f t="shared" si="44"/>
        <v>49166.666666666664</v>
      </c>
      <c r="N307" s="77" t="str">
        <f t="shared" si="45"/>
        <v>Yes</v>
      </c>
      <c r="O307" s="32">
        <v>36</v>
      </c>
      <c r="P307" s="24">
        <v>36</v>
      </c>
      <c r="Q307" s="24" t="s">
        <v>1333</v>
      </c>
      <c r="R307" s="89">
        <f t="shared" si="40"/>
        <v>59</v>
      </c>
    </row>
    <row r="308" spans="1:18" x14ac:dyDescent="0.5">
      <c r="A308" s="24">
        <v>3421</v>
      </c>
      <c r="B308" s="101" t="s">
        <v>13005</v>
      </c>
      <c r="C308" s="24" t="s">
        <v>13006</v>
      </c>
      <c r="D308" s="101" t="s">
        <v>13007</v>
      </c>
      <c r="E308" s="101" t="s">
        <v>321</v>
      </c>
      <c r="F308" s="101" t="s">
        <v>360</v>
      </c>
      <c r="G308" s="25">
        <v>45949</v>
      </c>
      <c r="H308" s="25">
        <v>46127</v>
      </c>
      <c r="I308" s="81">
        <f t="shared" si="39"/>
        <v>46492</v>
      </c>
      <c r="J308" s="77" t="str">
        <f t="shared" ca="1" si="46"/>
        <v>Live</v>
      </c>
      <c r="K308" s="77" t="str" cm="1">
        <f t="array" aca="1" ref="K308" ca="1">_xlfn.IFS((I308-TODAY())&gt;=547,"06 Expires over 18 months",(I308-TODAY())&gt;=365,"05 Expires in 18 months",(I308-TODAY())&gt;=183,"04 Expires in 12 months",(I308-TODAY())&gt;=92,"03 Expires in 6 months",(I308-TODAY())&gt;=31,"02 Expires in 3 months",(I308-TODAY())&gt;=0,"01 Expires in 30 days",(I308-TODAY())&gt;=-31,"01 Expired last 30 days",(I308-TODAY())&gt;=-92,"02 Expired last 3 months",(I308-TODAY())&gt;=-183,"03 Expired last 6 months",(I308-TODAY())&gt;=-365,"04 Expired last 12 months",(I308-TODAY())&gt;=-547,"05 Expired last 18 months",TRUE,"06 Expired over 18 months")</f>
        <v>04 Expires in 12 months</v>
      </c>
      <c r="L308" s="65">
        <v>8000</v>
      </c>
      <c r="M308" s="131">
        <f t="shared" si="44"/>
        <v>11333.333333333334</v>
      </c>
      <c r="N308" s="77" t="str">
        <f t="shared" si="45"/>
        <v>Yes</v>
      </c>
      <c r="O308" s="101">
        <v>24</v>
      </c>
      <c r="P308" s="101">
        <v>12</v>
      </c>
      <c r="Q308" s="101" t="s">
        <v>8595</v>
      </c>
      <c r="R308" s="89">
        <f t="shared" si="40"/>
        <v>17</v>
      </c>
    </row>
    <row r="309" spans="1:18" x14ac:dyDescent="0.5">
      <c r="A309" s="24">
        <v>3060</v>
      </c>
      <c r="B309" s="24" t="s">
        <v>11529</v>
      </c>
      <c r="C309" s="24" t="s">
        <v>11530</v>
      </c>
      <c r="D309" s="24" t="s">
        <v>11531</v>
      </c>
      <c r="E309" s="24" t="s">
        <v>190</v>
      </c>
      <c r="F309" s="24" t="s">
        <v>3270</v>
      </c>
      <c r="G309" s="25">
        <v>45775</v>
      </c>
      <c r="H309" s="25">
        <v>46140</v>
      </c>
      <c r="I309" s="81">
        <f t="shared" si="39"/>
        <v>46505</v>
      </c>
      <c r="J309" s="77" t="str">
        <f t="shared" ca="1" si="46"/>
        <v>Live</v>
      </c>
      <c r="K309" s="77" t="str" cm="1">
        <f t="array" aca="1" ref="K309" ca="1">_xlfn.IFS((I309-TODAY())&gt;=547,"06 Expires over 18 months",(I309-TODAY())&gt;=365,"05 Expires in 18 months",(I309-TODAY())&gt;=183,"04 Expires in 12 months",(I309-TODAY())&gt;=92,"03 Expires in 6 months",(I309-TODAY())&gt;=31,"02 Expires in 3 months",(I309-TODAY())&gt;=0,"01 Expires in 30 days",(I309-TODAY())&gt;=-31,"01 Expired last 30 days",(I309-TODAY())&gt;=-92,"02 Expired last 3 months",(I309-TODAY())&gt;=-183,"03 Expired last 6 months",(I309-TODAY())&gt;=-365,"04 Expired last 12 months",(I309-TODAY())&gt;=-547,"05 Expired last 18 months",TRUE,"06 Expired over 18 months")</f>
        <v>04 Expires in 12 months</v>
      </c>
      <c r="L309" s="65">
        <v>15000</v>
      </c>
      <c r="M309" s="130">
        <f t="shared" si="44"/>
        <v>30000</v>
      </c>
      <c r="N309" s="77" t="str">
        <f t="shared" si="45"/>
        <v>Yes</v>
      </c>
      <c r="O309" s="32">
        <v>12</v>
      </c>
      <c r="P309" s="24">
        <v>12</v>
      </c>
      <c r="Q309" s="24" t="s">
        <v>70</v>
      </c>
      <c r="R309" s="89">
        <f t="shared" si="40"/>
        <v>24</v>
      </c>
    </row>
    <row r="310" spans="1:18" x14ac:dyDescent="0.5">
      <c r="A310" s="24">
        <v>3109</v>
      </c>
      <c r="B310" s="24" t="s">
        <v>11770</v>
      </c>
      <c r="C310" s="24" t="s">
        <v>11771</v>
      </c>
      <c r="D310" s="24" t="s">
        <v>11772</v>
      </c>
      <c r="E310" s="24" t="s">
        <v>107</v>
      </c>
      <c r="F310" s="24" t="s">
        <v>11774</v>
      </c>
      <c r="G310" s="25">
        <v>45778</v>
      </c>
      <c r="H310" s="25">
        <v>46142</v>
      </c>
      <c r="I310" s="81">
        <f t="shared" si="39"/>
        <v>46507</v>
      </c>
      <c r="J310" s="77" t="str">
        <f t="shared" ca="1" si="46"/>
        <v>Live</v>
      </c>
      <c r="K310" s="77" t="str" cm="1">
        <f t="array" aca="1" ref="K310" ca="1">_xlfn.IFS((I310-TODAY())&gt;=547,"06 Expires over 18 months",(I310-TODAY())&gt;=365,"05 Expires in 18 months",(I310-TODAY())&gt;=183,"04 Expires in 12 months",(I310-TODAY())&gt;=92,"03 Expires in 6 months",(I310-TODAY())&gt;=31,"02 Expires in 3 months",(I310-TODAY())&gt;=0,"01 Expires in 30 days",(I310-TODAY())&gt;=-31,"01 Expired last 30 days",(I310-TODAY())&gt;=-92,"02 Expired last 3 months",(I310-TODAY())&gt;=-183,"03 Expired last 6 months",(I310-TODAY())&gt;=-365,"04 Expired last 12 months",(I310-TODAY())&gt;=-547,"05 Expired last 18 months",TRUE,"06 Expired over 18 months")</f>
        <v>04 Expires in 12 months</v>
      </c>
      <c r="L310" s="65">
        <v>301370.27</v>
      </c>
      <c r="M310" s="130">
        <f t="shared" si="44"/>
        <v>577626.35083333345</v>
      </c>
      <c r="N310" s="77" t="str">
        <f t="shared" si="45"/>
        <v>Yes</v>
      </c>
      <c r="O310" s="24">
        <v>12</v>
      </c>
      <c r="P310" s="24">
        <v>12</v>
      </c>
      <c r="Q310" s="24" t="s">
        <v>123</v>
      </c>
      <c r="R310" s="89">
        <f t="shared" si="40"/>
        <v>23</v>
      </c>
    </row>
    <row r="311" spans="1:18" x14ac:dyDescent="0.5">
      <c r="A311" s="24">
        <v>2520</v>
      </c>
      <c r="B311" s="24" t="s">
        <v>9068</v>
      </c>
      <c r="C311" s="24" t="s">
        <v>9069</v>
      </c>
      <c r="D311" s="24" t="s">
        <v>9070</v>
      </c>
      <c r="E311" s="24" t="s">
        <v>2962</v>
      </c>
      <c r="F311" s="24" t="s">
        <v>3283</v>
      </c>
      <c r="G311" s="25">
        <v>45413</v>
      </c>
      <c r="H311" s="25">
        <v>46507</v>
      </c>
      <c r="I311" s="81">
        <f t="shared" si="39"/>
        <v>46507</v>
      </c>
      <c r="J311" s="77" t="str">
        <f t="shared" ca="1" si="46"/>
        <v>Live</v>
      </c>
      <c r="K311" s="77" t="str" cm="1">
        <f t="array" aca="1" ref="K311" ca="1">_xlfn.IFS((I311-TODAY())&gt;=547,"06 Expires over 18 months",(I311-TODAY())&gt;=365,"05 Expires in 18 months",(I311-TODAY())&gt;=183,"04 Expires in 12 months",(I311-TODAY())&gt;=92,"03 Expires in 6 months",(I311-TODAY())&gt;=31,"02 Expires in 3 months",(I311-TODAY())&gt;=0,"01 Expires in 30 days",(I311-TODAY())&gt;=-31,"01 Expired last 30 days",(I311-TODAY())&gt;=-92,"02 Expired last 3 months",(I311-TODAY())&gt;=-183,"03 Expired last 6 months",(I311-TODAY())&gt;=-365,"04 Expired last 12 months",(I311-TODAY())&gt;=-547,"05 Expired last 18 months",TRUE,"06 Expired over 18 months")</f>
        <v>04 Expires in 12 months</v>
      </c>
      <c r="L311" s="65">
        <v>75000</v>
      </c>
      <c r="M311" s="130">
        <f t="shared" si="44"/>
        <v>218750</v>
      </c>
      <c r="N311" s="77" t="str">
        <f t="shared" si="45"/>
        <v>No</v>
      </c>
      <c r="O311" s="32">
        <v>36</v>
      </c>
      <c r="P311" s="24">
        <v>0</v>
      </c>
      <c r="Q311" s="24" t="s">
        <v>70</v>
      </c>
      <c r="R311" s="89">
        <f t="shared" si="40"/>
        <v>35</v>
      </c>
    </row>
    <row r="312" spans="1:18" x14ac:dyDescent="0.5">
      <c r="A312" s="24">
        <v>2521</v>
      </c>
      <c r="B312" s="24" t="s">
        <v>9073</v>
      </c>
      <c r="C312" s="24" t="s">
        <v>9074</v>
      </c>
      <c r="D312" s="24" t="s">
        <v>9075</v>
      </c>
      <c r="E312" s="24" t="s">
        <v>2962</v>
      </c>
      <c r="F312" s="24" t="s">
        <v>3283</v>
      </c>
      <c r="G312" s="25">
        <v>45413</v>
      </c>
      <c r="H312" s="25">
        <v>46507</v>
      </c>
      <c r="I312" s="81">
        <f t="shared" si="39"/>
        <v>46507</v>
      </c>
      <c r="J312" s="77" t="str">
        <f t="shared" ca="1" si="46"/>
        <v>Live</v>
      </c>
      <c r="K312" s="77" t="str" cm="1">
        <f t="array" aca="1" ref="K312" ca="1">_xlfn.IFS((I312-TODAY())&gt;=547,"06 Expires over 18 months",(I312-TODAY())&gt;=365,"05 Expires in 18 months",(I312-TODAY())&gt;=183,"04 Expires in 12 months",(I312-TODAY())&gt;=92,"03 Expires in 6 months",(I312-TODAY())&gt;=31,"02 Expires in 3 months",(I312-TODAY())&gt;=0,"01 Expires in 30 days",(I312-TODAY())&gt;=-31,"01 Expired last 30 days",(I312-TODAY())&gt;=-92,"02 Expired last 3 months",(I312-TODAY())&gt;=-183,"03 Expired last 6 months",(I312-TODAY())&gt;=-365,"04 Expired last 12 months",(I312-TODAY())&gt;=-547,"05 Expired last 18 months",TRUE,"06 Expired over 18 months")</f>
        <v>04 Expires in 12 months</v>
      </c>
      <c r="L312" s="65">
        <v>50000</v>
      </c>
      <c r="M312" s="130">
        <f t="shared" si="44"/>
        <v>145833.33333333334</v>
      </c>
      <c r="N312" s="77" t="str">
        <f t="shared" si="45"/>
        <v>No</v>
      </c>
      <c r="O312" s="32">
        <v>36</v>
      </c>
      <c r="P312" s="24">
        <v>0</v>
      </c>
      <c r="Q312" s="24" t="s">
        <v>70</v>
      </c>
      <c r="R312" s="89">
        <f t="shared" si="40"/>
        <v>35</v>
      </c>
    </row>
    <row r="313" spans="1:18" x14ac:dyDescent="0.5">
      <c r="A313" s="24">
        <v>2525</v>
      </c>
      <c r="B313" s="24" t="s">
        <v>9090</v>
      </c>
      <c r="C313" s="24" t="s">
        <v>9091</v>
      </c>
      <c r="D313" s="24" t="s">
        <v>2136</v>
      </c>
      <c r="E313" s="24" t="s">
        <v>2962</v>
      </c>
      <c r="F313" s="24" t="s">
        <v>3283</v>
      </c>
      <c r="G313" s="25">
        <v>45413</v>
      </c>
      <c r="H313" s="25">
        <v>46507</v>
      </c>
      <c r="I313" s="81">
        <f t="shared" si="39"/>
        <v>46507</v>
      </c>
      <c r="J313" s="77" t="str">
        <f t="shared" ca="1" si="46"/>
        <v>Live</v>
      </c>
      <c r="K313" s="77" t="str" cm="1">
        <f t="array" aca="1" ref="K313" ca="1">_xlfn.IFS((I313-TODAY())&gt;=547,"06 Expires over 18 months",(I313-TODAY())&gt;=365,"05 Expires in 18 months",(I313-TODAY())&gt;=183,"04 Expires in 12 months",(I313-TODAY())&gt;=92,"03 Expires in 6 months",(I313-TODAY())&gt;=31,"02 Expires in 3 months",(I313-TODAY())&gt;=0,"01 Expires in 30 days",(I313-TODAY())&gt;=-31,"01 Expired last 30 days",(I313-TODAY())&gt;=-92,"02 Expired last 3 months",(I313-TODAY())&gt;=-183,"03 Expired last 6 months",(I313-TODAY())&gt;=-365,"04 Expired last 12 months",(I313-TODAY())&gt;=-547,"05 Expired last 18 months",TRUE,"06 Expired over 18 months")</f>
        <v>04 Expires in 12 months</v>
      </c>
      <c r="L313" s="65">
        <v>50000</v>
      </c>
      <c r="M313" s="130">
        <f t="shared" si="44"/>
        <v>145833.33333333334</v>
      </c>
      <c r="N313" s="77" t="str">
        <f t="shared" si="45"/>
        <v>No</v>
      </c>
      <c r="O313" s="32">
        <v>36</v>
      </c>
      <c r="P313" s="24">
        <v>0</v>
      </c>
      <c r="Q313" s="24" t="s">
        <v>70</v>
      </c>
      <c r="R313" s="89">
        <f t="shared" si="40"/>
        <v>35</v>
      </c>
    </row>
    <row r="314" spans="1:18" x14ac:dyDescent="0.5">
      <c r="A314" s="24">
        <v>3704</v>
      </c>
      <c r="B314" s="111" t="s">
        <v>14100</v>
      </c>
      <c r="C314" s="111" t="s">
        <v>14101</v>
      </c>
      <c r="D314" s="111" t="s">
        <v>14102</v>
      </c>
      <c r="E314" s="111" t="s">
        <v>107</v>
      </c>
      <c r="F314" s="111" t="s">
        <v>6046</v>
      </c>
      <c r="G314" s="121">
        <v>46139</v>
      </c>
      <c r="H314" s="121">
        <v>46507</v>
      </c>
      <c r="I314" s="81">
        <f t="shared" si="39"/>
        <v>46507</v>
      </c>
      <c r="J314" s="81" t="str">
        <f t="shared" ca="1" si="46"/>
        <v>Live</v>
      </c>
      <c r="K314" s="81" t="str" cm="1">
        <f t="array" aca="1" ref="K314" ca="1">_xlfn.IFS((I314-TODAY())&gt;=547,"06 Expires over 18 months",(I314-TODAY())&gt;=365,"05 Expires in 18 months",(I314-TODAY())&gt;=183,"04 Expires in 12 months",(I314-TODAY())&gt;=92,"03 Expires in 6 months",(I314-TODAY())&gt;=31,"02 Expires in 3 months",(I314-TODAY())&gt;=0,"01 Expires in 30 days",(I314-TODAY())&gt;=-31,"01 Expired last 30 days",(I314-TODAY())&gt;=-92,"02 Expired last 3 months",(I314-TODAY())&gt;=-183,"03 Expired last 6 months",(I314-TODAY())&gt;=-365,"04 Expired last 12 months",(I314-TODAY())&gt;=-547,"05 Expired last 18 months",TRUE,"06 Expired over 18 months")</f>
        <v>04 Expires in 12 months</v>
      </c>
      <c r="L314" s="104">
        <v>499000</v>
      </c>
      <c r="M314" s="131">
        <f t="shared" si="44"/>
        <v>499000</v>
      </c>
      <c r="N314" s="77" t="str">
        <f t="shared" si="45"/>
        <v>No</v>
      </c>
      <c r="O314" s="111">
        <v>12</v>
      </c>
      <c r="P314" s="111">
        <v>0</v>
      </c>
      <c r="Q314" s="111" t="s">
        <v>123</v>
      </c>
      <c r="R314" s="89">
        <f t="shared" si="40"/>
        <v>12</v>
      </c>
    </row>
    <row r="315" spans="1:18" x14ac:dyDescent="0.5">
      <c r="A315" s="24">
        <v>3066</v>
      </c>
      <c r="B315" s="24" t="s">
        <v>11565</v>
      </c>
      <c r="C315" s="24" t="s">
        <v>11566</v>
      </c>
      <c r="D315" s="24" t="s">
        <v>11567</v>
      </c>
      <c r="E315" s="24" t="s">
        <v>190</v>
      </c>
      <c r="F315" s="27" t="s">
        <v>1207</v>
      </c>
      <c r="G315" s="25">
        <v>45778</v>
      </c>
      <c r="H315" s="25">
        <v>46143</v>
      </c>
      <c r="I315" s="81">
        <f t="shared" si="39"/>
        <v>46508</v>
      </c>
      <c r="J315" s="77" t="str">
        <f t="shared" ca="1" si="46"/>
        <v>Live</v>
      </c>
      <c r="K315" s="77" t="str" cm="1">
        <f t="array" aca="1" ref="K315" ca="1">_xlfn.IFS((I315-TODAY())&gt;=547,"06 Expires over 18 months",(I315-TODAY())&gt;=365,"05 Expires in 18 months",(I315-TODAY())&gt;=183,"04 Expires in 12 months",(I315-TODAY())&gt;=92,"03 Expires in 6 months",(I315-TODAY())&gt;=31,"02 Expires in 3 months",(I315-TODAY())&gt;=0,"01 Expires in 30 days",(I315-TODAY())&gt;=-31,"01 Expired last 30 days",(I315-TODAY())&gt;=-92,"02 Expired last 3 months",(I315-TODAY())&gt;=-183,"03 Expired last 6 months",(I315-TODAY())&gt;=-365,"04 Expired last 12 months",(I315-TODAY())&gt;=-547,"05 Expired last 18 months",TRUE,"06 Expired over 18 months")</f>
        <v>04 Expires in 12 months</v>
      </c>
      <c r="L315" s="65">
        <v>10000</v>
      </c>
      <c r="M315" s="130">
        <f t="shared" si="44"/>
        <v>20000</v>
      </c>
      <c r="N315" s="77" t="str">
        <f t="shared" si="45"/>
        <v>Yes</v>
      </c>
      <c r="O315" s="32">
        <v>12</v>
      </c>
      <c r="P315" s="24">
        <v>12</v>
      </c>
      <c r="Q315" s="24" t="s">
        <v>70</v>
      </c>
      <c r="R315" s="89">
        <f t="shared" si="40"/>
        <v>24</v>
      </c>
    </row>
    <row r="316" spans="1:18" x14ac:dyDescent="0.5">
      <c r="A316" s="24">
        <v>2526</v>
      </c>
      <c r="B316" s="24" t="s">
        <v>9094</v>
      </c>
      <c r="C316" s="24" t="s">
        <v>9095</v>
      </c>
      <c r="D316" s="24" t="s">
        <v>9096</v>
      </c>
      <c r="E316" s="24" t="s">
        <v>2962</v>
      </c>
      <c r="F316" s="24" t="s">
        <v>3283</v>
      </c>
      <c r="G316" s="25">
        <v>45414</v>
      </c>
      <c r="H316" s="25">
        <v>46508</v>
      </c>
      <c r="I316" s="81">
        <f t="shared" si="39"/>
        <v>46508</v>
      </c>
      <c r="J316" s="77" t="str">
        <f t="shared" ca="1" si="46"/>
        <v>Live</v>
      </c>
      <c r="K316" s="77" t="str" cm="1">
        <f t="array" aca="1" ref="K316" ca="1">_xlfn.IFS((I316-TODAY())&gt;=547,"06 Expires over 18 months",(I316-TODAY())&gt;=365,"05 Expires in 18 months",(I316-TODAY())&gt;=183,"04 Expires in 12 months",(I316-TODAY())&gt;=92,"03 Expires in 6 months",(I316-TODAY())&gt;=31,"02 Expires in 3 months",(I316-TODAY())&gt;=0,"01 Expires in 30 days",(I316-TODAY())&gt;=-31,"01 Expired last 30 days",(I316-TODAY())&gt;=-92,"02 Expired last 3 months",(I316-TODAY())&gt;=-183,"03 Expired last 6 months",(I316-TODAY())&gt;=-365,"04 Expired last 12 months",(I316-TODAY())&gt;=-547,"05 Expired last 18 months",TRUE,"06 Expired over 18 months")</f>
        <v>04 Expires in 12 months</v>
      </c>
      <c r="L316" s="65">
        <v>50000</v>
      </c>
      <c r="M316" s="130">
        <f t="shared" si="44"/>
        <v>145833.33333333334</v>
      </c>
      <c r="N316" s="77" t="str">
        <f t="shared" si="45"/>
        <v>No</v>
      </c>
      <c r="O316" s="32">
        <v>36</v>
      </c>
      <c r="P316" s="24">
        <v>0</v>
      </c>
      <c r="Q316" s="24" t="s">
        <v>8595</v>
      </c>
      <c r="R316" s="89">
        <f t="shared" si="40"/>
        <v>35</v>
      </c>
    </row>
    <row r="317" spans="1:18" x14ac:dyDescent="0.5">
      <c r="A317" s="24">
        <v>2527</v>
      </c>
      <c r="B317" s="24" t="s">
        <v>9098</v>
      </c>
      <c r="C317" s="24" t="s">
        <v>9099</v>
      </c>
      <c r="D317" s="24" t="s">
        <v>9100</v>
      </c>
      <c r="E317" s="24" t="s">
        <v>2962</v>
      </c>
      <c r="F317" s="24" t="s">
        <v>3283</v>
      </c>
      <c r="G317" s="25">
        <v>45414</v>
      </c>
      <c r="H317" s="25">
        <v>46508</v>
      </c>
      <c r="I317" s="81">
        <f t="shared" si="39"/>
        <v>46508</v>
      </c>
      <c r="J317" s="77" t="str">
        <f t="shared" ca="1" si="46"/>
        <v>Live</v>
      </c>
      <c r="K317" s="77" t="str" cm="1">
        <f t="array" aca="1" ref="K317" ca="1">_xlfn.IFS((I317-TODAY())&gt;=547,"06 Expires over 18 months",(I317-TODAY())&gt;=365,"05 Expires in 18 months",(I317-TODAY())&gt;=183,"04 Expires in 12 months",(I317-TODAY())&gt;=92,"03 Expires in 6 months",(I317-TODAY())&gt;=31,"02 Expires in 3 months",(I317-TODAY())&gt;=0,"01 Expires in 30 days",(I317-TODAY())&gt;=-31,"01 Expired last 30 days",(I317-TODAY())&gt;=-92,"02 Expired last 3 months",(I317-TODAY())&gt;=-183,"03 Expired last 6 months",(I317-TODAY())&gt;=-365,"04 Expired last 12 months",(I317-TODAY())&gt;=-547,"05 Expired last 18 months",TRUE,"06 Expired over 18 months")</f>
        <v>04 Expires in 12 months</v>
      </c>
      <c r="L317" s="65">
        <v>50000</v>
      </c>
      <c r="M317" s="130">
        <f t="shared" si="44"/>
        <v>145833.33333333334</v>
      </c>
      <c r="N317" s="77" t="str">
        <f t="shared" si="45"/>
        <v>No</v>
      </c>
      <c r="O317" s="32">
        <v>36</v>
      </c>
      <c r="P317" s="24">
        <v>0</v>
      </c>
      <c r="Q317" s="24" t="s">
        <v>8595</v>
      </c>
      <c r="R317" s="89">
        <f t="shared" si="40"/>
        <v>35</v>
      </c>
    </row>
    <row r="318" spans="1:18" x14ac:dyDescent="0.5">
      <c r="A318" s="24">
        <v>2528</v>
      </c>
      <c r="B318" s="24" t="s">
        <v>2220</v>
      </c>
      <c r="C318" s="24" t="s">
        <v>9103</v>
      </c>
      <c r="D318" s="24" t="s">
        <v>2219</v>
      </c>
      <c r="E318" s="24" t="s">
        <v>2962</v>
      </c>
      <c r="F318" s="24" t="s">
        <v>3283</v>
      </c>
      <c r="G318" s="25">
        <v>45414</v>
      </c>
      <c r="H318" s="25">
        <v>46508</v>
      </c>
      <c r="I318" s="81">
        <f t="shared" si="39"/>
        <v>46508</v>
      </c>
      <c r="J318" s="77" t="str">
        <f t="shared" ca="1" si="46"/>
        <v>Live</v>
      </c>
      <c r="K318" s="77" t="str" cm="1">
        <f t="array" aca="1" ref="K318" ca="1">_xlfn.IFS((I318-TODAY())&gt;=547,"06 Expires over 18 months",(I318-TODAY())&gt;=365,"05 Expires in 18 months",(I318-TODAY())&gt;=183,"04 Expires in 12 months",(I318-TODAY())&gt;=92,"03 Expires in 6 months",(I318-TODAY())&gt;=31,"02 Expires in 3 months",(I318-TODAY())&gt;=0,"01 Expires in 30 days",(I318-TODAY())&gt;=-31,"01 Expired last 30 days",(I318-TODAY())&gt;=-92,"02 Expired last 3 months",(I318-TODAY())&gt;=-183,"03 Expired last 6 months",(I318-TODAY())&gt;=-365,"04 Expired last 12 months",(I318-TODAY())&gt;=-547,"05 Expired last 18 months",TRUE,"06 Expired over 18 months")</f>
        <v>04 Expires in 12 months</v>
      </c>
      <c r="L318" s="65">
        <v>50000</v>
      </c>
      <c r="M318" s="130">
        <f t="shared" si="44"/>
        <v>145833.33333333334</v>
      </c>
      <c r="N318" s="77" t="str">
        <f t="shared" si="45"/>
        <v>No</v>
      </c>
      <c r="O318" s="32">
        <v>36</v>
      </c>
      <c r="P318" s="24">
        <v>0</v>
      </c>
      <c r="Q318" s="24" t="s">
        <v>70</v>
      </c>
      <c r="R318" s="89">
        <f t="shared" si="40"/>
        <v>35</v>
      </c>
    </row>
    <row r="319" spans="1:18" x14ac:dyDescent="0.5">
      <c r="A319" s="24">
        <v>2529</v>
      </c>
      <c r="B319" s="24" t="s">
        <v>9106</v>
      </c>
      <c r="C319" s="24" t="s">
        <v>9107</v>
      </c>
      <c r="D319" s="24" t="s">
        <v>2148</v>
      </c>
      <c r="E319" s="24" t="s">
        <v>2962</v>
      </c>
      <c r="F319" s="24" t="s">
        <v>3283</v>
      </c>
      <c r="G319" s="25">
        <v>45414</v>
      </c>
      <c r="H319" s="25">
        <v>46508</v>
      </c>
      <c r="I319" s="81">
        <f t="shared" si="39"/>
        <v>46508</v>
      </c>
      <c r="J319" s="77" t="str">
        <f t="shared" ca="1" si="46"/>
        <v>Live</v>
      </c>
      <c r="K319" s="77" t="str" cm="1">
        <f t="array" aca="1" ref="K319" ca="1">_xlfn.IFS((I319-TODAY())&gt;=547,"06 Expires over 18 months",(I319-TODAY())&gt;=365,"05 Expires in 18 months",(I319-TODAY())&gt;=183,"04 Expires in 12 months",(I319-TODAY())&gt;=92,"03 Expires in 6 months",(I319-TODAY())&gt;=31,"02 Expires in 3 months",(I319-TODAY())&gt;=0,"01 Expires in 30 days",(I319-TODAY())&gt;=-31,"01 Expired last 30 days",(I319-TODAY())&gt;=-92,"02 Expired last 3 months",(I319-TODAY())&gt;=-183,"03 Expired last 6 months",(I319-TODAY())&gt;=-365,"04 Expired last 12 months",(I319-TODAY())&gt;=-547,"05 Expired last 18 months",TRUE,"06 Expired over 18 months")</f>
        <v>04 Expires in 12 months</v>
      </c>
      <c r="L319" s="65">
        <v>70000</v>
      </c>
      <c r="M319" s="130">
        <f t="shared" si="44"/>
        <v>204166.66666666666</v>
      </c>
      <c r="N319" s="77" t="str">
        <f t="shared" si="45"/>
        <v>No</v>
      </c>
      <c r="O319" s="32">
        <v>36</v>
      </c>
      <c r="P319" s="24">
        <v>0</v>
      </c>
      <c r="Q319" s="24" t="s">
        <v>8595</v>
      </c>
      <c r="R319" s="89">
        <f t="shared" si="40"/>
        <v>35</v>
      </c>
    </row>
    <row r="320" spans="1:18" x14ac:dyDescent="0.5">
      <c r="A320" s="24">
        <v>2998</v>
      </c>
      <c r="B320" s="24" t="s">
        <v>11232</v>
      </c>
      <c r="C320" s="24" t="s">
        <v>11233</v>
      </c>
      <c r="D320" s="24" t="s">
        <v>11234</v>
      </c>
      <c r="E320" s="24" t="s">
        <v>52</v>
      </c>
      <c r="F320" s="27" t="s">
        <v>11236</v>
      </c>
      <c r="G320" s="25">
        <v>45778</v>
      </c>
      <c r="H320" s="25">
        <v>46144</v>
      </c>
      <c r="I320" s="81">
        <f t="shared" si="39"/>
        <v>46509</v>
      </c>
      <c r="J320" s="77" t="str">
        <f t="shared" ca="1" si="46"/>
        <v>Live</v>
      </c>
      <c r="K320" s="77" t="str" cm="1">
        <f t="array" aca="1" ref="K320" ca="1">_xlfn.IFS((I320-TODAY())&gt;=547,"06 Expires over 18 months",(I320-TODAY())&gt;=365,"05 Expires in 18 months",(I320-TODAY())&gt;=183,"04 Expires in 12 months",(I320-TODAY())&gt;=92,"03 Expires in 6 months",(I320-TODAY())&gt;=31,"02 Expires in 3 months",(I320-TODAY())&gt;=0,"01 Expires in 30 days",(I320-TODAY())&gt;=-31,"01 Expired last 30 days",(I320-TODAY())&gt;=-92,"02 Expired last 3 months",(I320-TODAY())&gt;=-183,"03 Expired last 6 months",(I320-TODAY())&gt;=-365,"04 Expired last 12 months",(I320-TODAY())&gt;=-547,"05 Expired last 18 months",TRUE,"06 Expired over 18 months")</f>
        <v>04 Expires in 12 months</v>
      </c>
      <c r="L320" s="65">
        <v>5000</v>
      </c>
      <c r="M320" s="130">
        <f t="shared" si="44"/>
        <v>10000</v>
      </c>
      <c r="N320" s="77" t="str">
        <f t="shared" si="45"/>
        <v>Yes</v>
      </c>
      <c r="O320" s="32">
        <v>12</v>
      </c>
      <c r="P320" s="24">
        <v>12</v>
      </c>
      <c r="Q320" s="24" t="s">
        <v>70</v>
      </c>
      <c r="R320" s="89">
        <f t="shared" si="40"/>
        <v>24</v>
      </c>
    </row>
    <row r="321" spans="1:18" x14ac:dyDescent="0.5">
      <c r="A321" s="24">
        <v>2999</v>
      </c>
      <c r="B321" s="24" t="s">
        <v>11239</v>
      </c>
      <c r="C321" s="24" t="s">
        <v>11233</v>
      </c>
      <c r="D321" s="24" t="s">
        <v>11240</v>
      </c>
      <c r="E321" s="24" t="s">
        <v>52</v>
      </c>
      <c r="F321" s="27" t="s">
        <v>11236</v>
      </c>
      <c r="G321" s="25">
        <v>45778</v>
      </c>
      <c r="H321" s="25">
        <v>46144</v>
      </c>
      <c r="I321" s="81">
        <f t="shared" si="39"/>
        <v>46509</v>
      </c>
      <c r="J321" s="77" t="str">
        <f t="shared" ca="1" si="46"/>
        <v>Live</v>
      </c>
      <c r="K321" s="77" t="str" cm="1">
        <f t="array" aca="1" ref="K321" ca="1">_xlfn.IFS((I321-TODAY())&gt;=547,"06 Expires over 18 months",(I321-TODAY())&gt;=365,"05 Expires in 18 months",(I321-TODAY())&gt;=183,"04 Expires in 12 months",(I321-TODAY())&gt;=92,"03 Expires in 6 months",(I321-TODAY())&gt;=31,"02 Expires in 3 months",(I321-TODAY())&gt;=0,"01 Expires in 30 days",(I321-TODAY())&gt;=-31,"01 Expired last 30 days",(I321-TODAY())&gt;=-92,"02 Expired last 3 months",(I321-TODAY())&gt;=-183,"03 Expired last 6 months",(I321-TODAY())&gt;=-365,"04 Expired last 12 months",(I321-TODAY())&gt;=-547,"05 Expired last 18 months",TRUE,"06 Expired over 18 months")</f>
        <v>04 Expires in 12 months</v>
      </c>
      <c r="L321" s="65">
        <v>5000</v>
      </c>
      <c r="M321" s="130">
        <f t="shared" si="44"/>
        <v>10000</v>
      </c>
      <c r="N321" s="77" t="str">
        <f t="shared" si="45"/>
        <v>Yes</v>
      </c>
      <c r="O321" s="32">
        <v>12</v>
      </c>
      <c r="P321" s="24">
        <v>12</v>
      </c>
      <c r="Q321" s="24" t="s">
        <v>70</v>
      </c>
      <c r="R321" s="89">
        <f t="shared" si="40"/>
        <v>24</v>
      </c>
    </row>
    <row r="322" spans="1:18" x14ac:dyDescent="0.5">
      <c r="A322" s="24">
        <v>1186</v>
      </c>
      <c r="B322" s="24" t="s">
        <v>4430</v>
      </c>
      <c r="C322" s="24" t="s">
        <v>4431</v>
      </c>
      <c r="D322" s="24" t="s">
        <v>1715</v>
      </c>
      <c r="E322" s="24" t="s">
        <v>107</v>
      </c>
      <c r="F322" s="24" t="s">
        <v>147</v>
      </c>
      <c r="G322" s="25">
        <v>44319</v>
      </c>
      <c r="H322" s="25">
        <v>45780</v>
      </c>
      <c r="I322" s="81">
        <f t="shared" ref="I322:I385" si="47">EDATE(H322,P322)</f>
        <v>46510</v>
      </c>
      <c r="J322" s="77" t="str">
        <f t="shared" ca="1" si="46"/>
        <v>Live</v>
      </c>
      <c r="K322" s="77" t="str" cm="1">
        <f t="array" aca="1" ref="K322" ca="1">_xlfn.IFS((I322-TODAY())&gt;=547,"06 Expires over 18 months",(I322-TODAY())&gt;=365,"05 Expires in 18 months",(I322-TODAY())&gt;=183,"04 Expires in 12 months",(I322-TODAY())&gt;=92,"03 Expires in 6 months",(I322-TODAY())&gt;=31,"02 Expires in 3 months",(I322-TODAY())&gt;=0,"01 Expires in 30 days",(I322-TODAY())&gt;=-31,"01 Expired last 30 days",(I322-TODAY())&gt;=-92,"02 Expired last 3 months",(I322-TODAY())&gt;=-183,"03 Expired last 6 months",(I322-TODAY())&gt;=-365,"04 Expired last 12 months",(I322-TODAY())&gt;=-547,"05 Expired last 18 months",TRUE,"06 Expired over 18 months")</f>
        <v>04 Expires in 12 months</v>
      </c>
      <c r="L322" s="65">
        <v>2000</v>
      </c>
      <c r="M322" s="130">
        <f t="shared" si="44"/>
        <v>12000</v>
      </c>
      <c r="N322" s="77" t="str">
        <f t="shared" si="45"/>
        <v>Yes</v>
      </c>
      <c r="O322" s="32">
        <v>36</v>
      </c>
      <c r="P322" s="24">
        <v>24</v>
      </c>
      <c r="Q322" s="24"/>
      <c r="R322" s="89">
        <f t="shared" ref="R322:R385" si="48">DATEDIF(G322,I322,"m")</f>
        <v>72</v>
      </c>
    </row>
    <row r="323" spans="1:18" x14ac:dyDescent="0.5">
      <c r="A323" s="24">
        <v>3707</v>
      </c>
      <c r="B323" s="111" t="s">
        <v>14110</v>
      </c>
      <c r="C323" s="111" t="s">
        <v>14111</v>
      </c>
      <c r="D323" s="111" t="s">
        <v>14110</v>
      </c>
      <c r="E323" s="111" t="s">
        <v>107</v>
      </c>
      <c r="F323" s="111" t="s">
        <v>3283</v>
      </c>
      <c r="G323" s="121">
        <v>46147</v>
      </c>
      <c r="H323" s="121">
        <v>46511</v>
      </c>
      <c r="I323" s="81">
        <f t="shared" si="47"/>
        <v>46511</v>
      </c>
      <c r="J323" s="81" t="str">
        <f t="shared" ca="1" si="46"/>
        <v>Live</v>
      </c>
      <c r="K323" s="81" t="str" cm="1">
        <f t="array" aca="1" ref="K323" ca="1">_xlfn.IFS((I323-TODAY())&gt;=547,"06 Expires over 18 months",(I323-TODAY())&gt;=365,"05 Expires in 18 months",(I323-TODAY())&gt;=183,"04 Expires in 12 months",(I323-TODAY())&gt;=92,"03 Expires in 6 months",(I323-TODAY())&gt;=31,"02 Expires in 3 months",(I323-TODAY())&gt;=0,"01 Expires in 30 days",(I323-TODAY())&gt;=-31,"01 Expired last 30 days",(I323-TODAY())&gt;=-92,"02 Expired last 3 months",(I323-TODAY())&gt;=-183,"03 Expired last 6 months",(I323-TODAY())&gt;=-365,"04 Expired last 12 months",(I323-TODAY())&gt;=-547,"05 Expired last 18 months",TRUE,"06 Expired over 18 months")</f>
        <v>04 Expires in 12 months</v>
      </c>
      <c r="L323" s="104">
        <v>12499</v>
      </c>
      <c r="M323" s="131">
        <f t="shared" si="44"/>
        <v>12499</v>
      </c>
      <c r="N323" s="77" t="str">
        <f t="shared" si="45"/>
        <v>No</v>
      </c>
      <c r="O323" s="111">
        <v>24</v>
      </c>
      <c r="P323" s="111">
        <v>0</v>
      </c>
      <c r="Q323" s="111" t="s">
        <v>70</v>
      </c>
      <c r="R323" s="89">
        <f t="shared" si="48"/>
        <v>11</v>
      </c>
    </row>
    <row r="324" spans="1:18" x14ac:dyDescent="0.5">
      <c r="A324" s="24">
        <v>3074</v>
      </c>
      <c r="B324" s="24" t="s">
        <v>9177</v>
      </c>
      <c r="C324" s="24" t="s">
        <v>11597</v>
      </c>
      <c r="D324" s="24" t="s">
        <v>11537</v>
      </c>
      <c r="E324" s="24" t="s">
        <v>190</v>
      </c>
      <c r="F324" s="27" t="s">
        <v>11540</v>
      </c>
      <c r="G324" s="25">
        <v>45784</v>
      </c>
      <c r="H324" s="25">
        <v>46149</v>
      </c>
      <c r="I324" s="81">
        <f t="shared" si="47"/>
        <v>46514</v>
      </c>
      <c r="J324" s="77" t="str">
        <f t="shared" ca="1" si="46"/>
        <v>Live</v>
      </c>
      <c r="K324" s="77" t="str" cm="1">
        <f t="array" aca="1" ref="K324" ca="1">_xlfn.IFS((I324-TODAY())&gt;=547,"06 Expires over 18 months",(I324-TODAY())&gt;=365,"05 Expires in 18 months",(I324-TODAY())&gt;=183,"04 Expires in 12 months",(I324-TODAY())&gt;=92,"03 Expires in 6 months",(I324-TODAY())&gt;=31,"02 Expires in 3 months",(I324-TODAY())&gt;=0,"01 Expires in 30 days",(I324-TODAY())&gt;=-31,"01 Expired last 30 days",(I324-TODAY())&gt;=-92,"02 Expired last 3 months",(I324-TODAY())&gt;=-183,"03 Expired last 6 months",(I324-TODAY())&gt;=-365,"04 Expired last 12 months",(I324-TODAY())&gt;=-547,"05 Expired last 18 months",TRUE,"06 Expired over 18 months")</f>
        <v>04 Expires in 12 months</v>
      </c>
      <c r="L324" s="65">
        <v>15000</v>
      </c>
      <c r="M324" s="130">
        <f t="shared" si="44"/>
        <v>30000</v>
      </c>
      <c r="N324" s="77" t="str">
        <f t="shared" si="45"/>
        <v>Yes</v>
      </c>
      <c r="O324" s="32">
        <v>12</v>
      </c>
      <c r="P324" s="24">
        <v>12</v>
      </c>
      <c r="Q324" s="24" t="s">
        <v>70</v>
      </c>
      <c r="R324" s="89">
        <f t="shared" si="48"/>
        <v>24</v>
      </c>
    </row>
    <row r="325" spans="1:18" x14ac:dyDescent="0.5">
      <c r="A325" s="24">
        <v>2534</v>
      </c>
      <c r="B325" s="24" t="s">
        <v>9124</v>
      </c>
      <c r="C325" s="24" t="s">
        <v>9125</v>
      </c>
      <c r="D325" s="24" t="s">
        <v>9126</v>
      </c>
      <c r="E325" s="24" t="s">
        <v>2962</v>
      </c>
      <c r="F325" s="24" t="s">
        <v>3283</v>
      </c>
      <c r="G325" s="25">
        <v>45420</v>
      </c>
      <c r="H325" s="25">
        <v>46514</v>
      </c>
      <c r="I325" s="81">
        <f t="shared" si="47"/>
        <v>46514</v>
      </c>
      <c r="J325" s="77" t="str">
        <f t="shared" ca="1" si="46"/>
        <v>Live</v>
      </c>
      <c r="K325" s="77" t="str" cm="1">
        <f t="array" aca="1" ref="K325" ca="1">_xlfn.IFS((I325-TODAY())&gt;=547,"06 Expires over 18 months",(I325-TODAY())&gt;=365,"05 Expires in 18 months",(I325-TODAY())&gt;=183,"04 Expires in 12 months",(I325-TODAY())&gt;=92,"03 Expires in 6 months",(I325-TODAY())&gt;=31,"02 Expires in 3 months",(I325-TODAY())&gt;=0,"01 Expires in 30 days",(I325-TODAY())&gt;=-31,"01 Expired last 30 days",(I325-TODAY())&gt;=-92,"02 Expired last 3 months",(I325-TODAY())&gt;=-183,"03 Expired last 6 months",(I325-TODAY())&gt;=-365,"04 Expired last 12 months",(I325-TODAY())&gt;=-547,"05 Expired last 18 months",TRUE,"06 Expired over 18 months")</f>
        <v>04 Expires in 12 months</v>
      </c>
      <c r="L325" s="65">
        <v>50000</v>
      </c>
      <c r="M325" s="130">
        <f t="shared" si="44"/>
        <v>145833.33333333334</v>
      </c>
      <c r="N325" s="77" t="str">
        <f t="shared" si="45"/>
        <v>No</v>
      </c>
      <c r="O325" s="32">
        <v>36</v>
      </c>
      <c r="P325" s="24">
        <v>0</v>
      </c>
      <c r="Q325" s="24" t="s">
        <v>8595</v>
      </c>
      <c r="R325" s="89">
        <f t="shared" si="48"/>
        <v>35</v>
      </c>
    </row>
    <row r="326" spans="1:18" x14ac:dyDescent="0.5">
      <c r="A326" s="24">
        <v>3068</v>
      </c>
      <c r="B326" s="24" t="s">
        <v>4317</v>
      </c>
      <c r="C326" s="24" t="s">
        <v>11575</v>
      </c>
      <c r="D326" s="24" t="s">
        <v>4317</v>
      </c>
      <c r="E326" s="24" t="s">
        <v>107</v>
      </c>
      <c r="F326" s="27" t="s">
        <v>3283</v>
      </c>
      <c r="G326" s="25">
        <v>45784</v>
      </c>
      <c r="H326" s="25">
        <v>46514</v>
      </c>
      <c r="I326" s="81">
        <f t="shared" si="47"/>
        <v>46514</v>
      </c>
      <c r="J326" s="77" t="str">
        <f t="shared" ca="1" si="46"/>
        <v>Live</v>
      </c>
      <c r="K326" s="77" t="str" cm="1">
        <f t="array" aca="1" ref="K326" ca="1">_xlfn.IFS((I326-TODAY())&gt;=547,"06 Expires over 18 months",(I326-TODAY())&gt;=365,"05 Expires in 18 months",(I326-TODAY())&gt;=183,"04 Expires in 12 months",(I326-TODAY())&gt;=92,"03 Expires in 6 months",(I326-TODAY())&gt;=31,"02 Expires in 3 months",(I326-TODAY())&gt;=0,"01 Expires in 30 days",(I326-TODAY())&gt;=-31,"01 Expired last 30 days",(I326-TODAY())&gt;=-92,"02 Expired last 3 months",(I326-TODAY())&gt;=-183,"03 Expired last 6 months",(I326-TODAY())&gt;=-365,"04 Expired last 12 months",(I326-TODAY())&gt;=-547,"05 Expired last 18 months",TRUE,"06 Expired over 18 months")</f>
        <v>04 Expires in 12 months</v>
      </c>
      <c r="L326" s="65">
        <v>29065</v>
      </c>
      <c r="M326" s="130">
        <f t="shared" si="44"/>
        <v>58130</v>
      </c>
      <c r="N326" s="77" t="str">
        <f t="shared" ref="N326:N356" si="49">IF(P326&gt;0,"Yes","No")</f>
        <v>No</v>
      </c>
      <c r="O326" s="32">
        <v>24</v>
      </c>
      <c r="P326" s="24">
        <v>0</v>
      </c>
      <c r="Q326" s="24" t="s">
        <v>8595</v>
      </c>
      <c r="R326" s="89">
        <f t="shared" si="48"/>
        <v>24</v>
      </c>
    </row>
    <row r="327" spans="1:18" x14ac:dyDescent="0.5">
      <c r="A327" s="24">
        <v>2537</v>
      </c>
      <c r="B327" s="24" t="s">
        <v>9140</v>
      </c>
      <c r="C327" s="24" t="s">
        <v>9141</v>
      </c>
      <c r="D327" s="24" t="s">
        <v>9142</v>
      </c>
      <c r="E327" s="24" t="s">
        <v>2962</v>
      </c>
      <c r="F327" s="24" t="s">
        <v>3283</v>
      </c>
      <c r="G327" s="25">
        <v>45421</v>
      </c>
      <c r="H327" s="25">
        <v>46515</v>
      </c>
      <c r="I327" s="81">
        <f t="shared" si="47"/>
        <v>46515</v>
      </c>
      <c r="J327" s="77" t="str">
        <f t="shared" ca="1" si="46"/>
        <v>Live</v>
      </c>
      <c r="K327" s="77" t="str" cm="1">
        <f t="array" aca="1" ref="K327" ca="1">_xlfn.IFS((I327-TODAY())&gt;=547,"06 Expires over 18 months",(I327-TODAY())&gt;=365,"05 Expires in 18 months",(I327-TODAY())&gt;=183,"04 Expires in 12 months",(I327-TODAY())&gt;=92,"03 Expires in 6 months",(I327-TODAY())&gt;=31,"02 Expires in 3 months",(I327-TODAY())&gt;=0,"01 Expires in 30 days",(I327-TODAY())&gt;=-31,"01 Expired last 30 days",(I327-TODAY())&gt;=-92,"02 Expired last 3 months",(I327-TODAY())&gt;=-183,"03 Expired last 6 months",(I327-TODAY())&gt;=-365,"04 Expired last 12 months",(I327-TODAY())&gt;=-547,"05 Expired last 18 months",TRUE,"06 Expired over 18 months")</f>
        <v>04 Expires in 12 months</v>
      </c>
      <c r="L327" s="65">
        <v>50000</v>
      </c>
      <c r="M327" s="130">
        <f t="shared" si="44"/>
        <v>145833.33333333334</v>
      </c>
      <c r="N327" s="77" t="str">
        <f t="shared" si="49"/>
        <v>No</v>
      </c>
      <c r="O327" s="32">
        <v>36</v>
      </c>
      <c r="P327" s="24">
        <v>0</v>
      </c>
      <c r="Q327" s="24" t="s">
        <v>8595</v>
      </c>
      <c r="R327" s="89">
        <f t="shared" si="48"/>
        <v>35</v>
      </c>
    </row>
    <row r="328" spans="1:18" x14ac:dyDescent="0.5">
      <c r="A328" s="24">
        <v>3079</v>
      </c>
      <c r="B328" s="24" t="s">
        <v>11616</v>
      </c>
      <c r="C328" s="24" t="s">
        <v>11617</v>
      </c>
      <c r="D328" s="24" t="s">
        <v>11616</v>
      </c>
      <c r="E328" s="24" t="s">
        <v>190</v>
      </c>
      <c r="F328" s="27" t="s">
        <v>1157</v>
      </c>
      <c r="G328" s="25">
        <v>45789</v>
      </c>
      <c r="H328" s="25">
        <v>46153</v>
      </c>
      <c r="I328" s="81">
        <f t="shared" si="47"/>
        <v>46518</v>
      </c>
      <c r="J328" s="77" t="str">
        <f t="shared" ca="1" si="46"/>
        <v>Live</v>
      </c>
      <c r="K328" s="77" t="str" cm="1">
        <f t="array" aca="1" ref="K328" ca="1">_xlfn.IFS((I328-TODAY())&gt;=547,"06 Expires over 18 months",(I328-TODAY())&gt;=365,"05 Expires in 18 months",(I328-TODAY())&gt;=183,"04 Expires in 12 months",(I328-TODAY())&gt;=92,"03 Expires in 6 months",(I328-TODAY())&gt;=31,"02 Expires in 3 months",(I328-TODAY())&gt;=0,"01 Expires in 30 days",(I328-TODAY())&gt;=-31,"01 Expired last 30 days",(I328-TODAY())&gt;=-92,"02 Expired last 3 months",(I328-TODAY())&gt;=-183,"03 Expired last 6 months",(I328-TODAY())&gt;=-365,"04 Expired last 12 months",(I328-TODAY())&gt;=-547,"05 Expired last 18 months",TRUE,"06 Expired over 18 months")</f>
        <v>04 Expires in 12 months</v>
      </c>
      <c r="L328" s="65">
        <v>12000</v>
      </c>
      <c r="M328" s="130">
        <f t="shared" ref="M328:M359" si="50">MAX(L328,L328*N(R328)/12)</f>
        <v>23000</v>
      </c>
      <c r="N328" s="77" t="str">
        <f t="shared" si="49"/>
        <v>Yes</v>
      </c>
      <c r="O328" s="32">
        <v>12</v>
      </c>
      <c r="P328" s="24">
        <v>12</v>
      </c>
      <c r="Q328" s="24" t="s">
        <v>70</v>
      </c>
      <c r="R328" s="89">
        <f t="shared" si="48"/>
        <v>23</v>
      </c>
    </row>
    <row r="329" spans="1:18" x14ac:dyDescent="0.5">
      <c r="A329" s="24">
        <v>2540</v>
      </c>
      <c r="B329" s="24" t="s">
        <v>2545</v>
      </c>
      <c r="C329" s="24" t="s">
        <v>9158</v>
      </c>
      <c r="D329" s="24" t="s">
        <v>2544</v>
      </c>
      <c r="E329" s="24" t="s">
        <v>2962</v>
      </c>
      <c r="F329" s="24" t="s">
        <v>3283</v>
      </c>
      <c r="G329" s="25">
        <v>45425</v>
      </c>
      <c r="H329" s="25">
        <v>46519</v>
      </c>
      <c r="I329" s="81">
        <f t="shared" si="47"/>
        <v>46519</v>
      </c>
      <c r="J329" s="77" t="str">
        <f t="shared" ca="1" si="46"/>
        <v>Live</v>
      </c>
      <c r="K329" s="77" t="str" cm="1">
        <f t="array" aca="1" ref="K329" ca="1">_xlfn.IFS((I329-TODAY())&gt;=547,"06 Expires over 18 months",(I329-TODAY())&gt;=365,"05 Expires in 18 months",(I329-TODAY())&gt;=183,"04 Expires in 12 months",(I329-TODAY())&gt;=92,"03 Expires in 6 months",(I329-TODAY())&gt;=31,"02 Expires in 3 months",(I329-TODAY())&gt;=0,"01 Expires in 30 days",(I329-TODAY())&gt;=-31,"01 Expired last 30 days",(I329-TODAY())&gt;=-92,"02 Expired last 3 months",(I329-TODAY())&gt;=-183,"03 Expired last 6 months",(I329-TODAY())&gt;=-365,"04 Expired last 12 months",(I329-TODAY())&gt;=-547,"05 Expired last 18 months",TRUE,"06 Expired over 18 months")</f>
        <v>04 Expires in 12 months</v>
      </c>
      <c r="L329" s="65">
        <v>5000</v>
      </c>
      <c r="M329" s="130">
        <f t="shared" si="50"/>
        <v>14583.333333333334</v>
      </c>
      <c r="N329" s="77" t="str">
        <f t="shared" si="49"/>
        <v>No</v>
      </c>
      <c r="O329" s="32">
        <v>36</v>
      </c>
      <c r="P329" s="24">
        <v>0</v>
      </c>
      <c r="Q329" s="24" t="s">
        <v>70</v>
      </c>
      <c r="R329" s="89">
        <f t="shared" si="48"/>
        <v>35</v>
      </c>
    </row>
    <row r="330" spans="1:18" x14ac:dyDescent="0.5">
      <c r="A330" s="24">
        <v>2542</v>
      </c>
      <c r="B330" s="24" t="s">
        <v>9167</v>
      </c>
      <c r="C330" s="24" t="s">
        <v>9168</v>
      </c>
      <c r="D330" s="24" t="s">
        <v>9169</v>
      </c>
      <c r="E330" s="24" t="s">
        <v>2962</v>
      </c>
      <c r="F330" s="24" t="s">
        <v>3283</v>
      </c>
      <c r="G330" s="25">
        <v>45426</v>
      </c>
      <c r="H330" s="25">
        <v>46520</v>
      </c>
      <c r="I330" s="81">
        <f t="shared" si="47"/>
        <v>46520</v>
      </c>
      <c r="J330" s="77" t="str">
        <f t="shared" ca="1" si="46"/>
        <v>Live</v>
      </c>
      <c r="K330" s="77" t="str" cm="1">
        <f t="array" aca="1" ref="K330" ca="1">_xlfn.IFS((I330-TODAY())&gt;=547,"06 Expires over 18 months",(I330-TODAY())&gt;=365,"05 Expires in 18 months",(I330-TODAY())&gt;=183,"04 Expires in 12 months",(I330-TODAY())&gt;=92,"03 Expires in 6 months",(I330-TODAY())&gt;=31,"02 Expires in 3 months",(I330-TODAY())&gt;=0,"01 Expires in 30 days",(I330-TODAY())&gt;=-31,"01 Expired last 30 days",(I330-TODAY())&gt;=-92,"02 Expired last 3 months",(I330-TODAY())&gt;=-183,"03 Expired last 6 months",(I330-TODAY())&gt;=-365,"04 Expired last 12 months",(I330-TODAY())&gt;=-547,"05 Expired last 18 months",TRUE,"06 Expired over 18 months")</f>
        <v>04 Expires in 12 months</v>
      </c>
      <c r="L330" s="65">
        <v>50000</v>
      </c>
      <c r="M330" s="130">
        <f t="shared" si="50"/>
        <v>145833.33333333334</v>
      </c>
      <c r="N330" s="77" t="str">
        <f t="shared" si="49"/>
        <v>No</v>
      </c>
      <c r="O330" s="32">
        <v>36</v>
      </c>
      <c r="P330" s="24">
        <v>0</v>
      </c>
      <c r="Q330" s="24" t="s">
        <v>8595</v>
      </c>
      <c r="R330" s="89">
        <f t="shared" si="48"/>
        <v>35</v>
      </c>
    </row>
    <row r="331" spans="1:18" x14ac:dyDescent="0.5">
      <c r="A331" s="24">
        <v>2543</v>
      </c>
      <c r="B331" s="24" t="s">
        <v>9172</v>
      </c>
      <c r="C331" s="24" t="s">
        <v>9173</v>
      </c>
      <c r="D331" s="24" t="s">
        <v>9174</v>
      </c>
      <c r="E331" s="24" t="s">
        <v>2962</v>
      </c>
      <c r="F331" s="24" t="s">
        <v>3283</v>
      </c>
      <c r="G331" s="25">
        <v>45426</v>
      </c>
      <c r="H331" s="25">
        <v>46520</v>
      </c>
      <c r="I331" s="81">
        <f t="shared" si="47"/>
        <v>46520</v>
      </c>
      <c r="J331" s="77" t="str">
        <f t="shared" ca="1" si="46"/>
        <v>Live</v>
      </c>
      <c r="K331" s="77" t="str" cm="1">
        <f t="array" aca="1" ref="K331" ca="1">_xlfn.IFS((I331-TODAY())&gt;=547,"06 Expires over 18 months",(I331-TODAY())&gt;=365,"05 Expires in 18 months",(I331-TODAY())&gt;=183,"04 Expires in 12 months",(I331-TODAY())&gt;=92,"03 Expires in 6 months",(I331-TODAY())&gt;=31,"02 Expires in 3 months",(I331-TODAY())&gt;=0,"01 Expires in 30 days",(I331-TODAY())&gt;=-31,"01 Expired last 30 days",(I331-TODAY())&gt;=-92,"02 Expired last 3 months",(I331-TODAY())&gt;=-183,"03 Expired last 6 months",(I331-TODAY())&gt;=-365,"04 Expired last 12 months",(I331-TODAY())&gt;=-547,"05 Expired last 18 months",TRUE,"06 Expired over 18 months")</f>
        <v>04 Expires in 12 months</v>
      </c>
      <c r="L331" s="65">
        <v>50000</v>
      </c>
      <c r="M331" s="130">
        <f t="shared" si="50"/>
        <v>145833.33333333334</v>
      </c>
      <c r="N331" s="77" t="str">
        <f t="shared" si="49"/>
        <v>No</v>
      </c>
      <c r="O331" s="32">
        <v>36</v>
      </c>
      <c r="P331" s="24">
        <v>0</v>
      </c>
      <c r="Q331" s="24" t="s">
        <v>123</v>
      </c>
      <c r="R331" s="89">
        <f t="shared" si="48"/>
        <v>35</v>
      </c>
    </row>
    <row r="332" spans="1:18" x14ac:dyDescent="0.5">
      <c r="A332" s="24">
        <v>2788</v>
      </c>
      <c r="B332" s="24" t="s">
        <v>5445</v>
      </c>
      <c r="C332" s="24" t="s">
        <v>10228</v>
      </c>
      <c r="D332" s="24" t="s">
        <v>10229</v>
      </c>
      <c r="E332" s="24" t="s">
        <v>190</v>
      </c>
      <c r="F332" s="24" t="s">
        <v>755</v>
      </c>
      <c r="G332" s="25">
        <v>45608</v>
      </c>
      <c r="H332" s="25">
        <v>45975</v>
      </c>
      <c r="I332" s="81">
        <f t="shared" si="47"/>
        <v>46521</v>
      </c>
      <c r="J332" s="77" t="str">
        <f t="shared" ca="1" si="46"/>
        <v>Live</v>
      </c>
      <c r="K332" s="77" t="str" cm="1">
        <f t="array" aca="1" ref="K332" ca="1">_xlfn.IFS((I332-TODAY())&gt;=547,"06 Expires over 18 months",(I332-TODAY())&gt;=365,"05 Expires in 18 months",(I332-TODAY())&gt;=183,"04 Expires in 12 months",(I332-TODAY())&gt;=92,"03 Expires in 6 months",(I332-TODAY())&gt;=31,"02 Expires in 3 months",(I332-TODAY())&gt;=0,"01 Expires in 30 days",(I332-TODAY())&gt;=-31,"01 Expired last 30 days",(I332-TODAY())&gt;=-92,"02 Expired last 3 months",(I332-TODAY())&gt;=-183,"03 Expired last 6 months",(I332-TODAY())&gt;=-365,"04 Expired last 12 months",(I332-TODAY())&gt;=-547,"05 Expired last 18 months",TRUE,"06 Expired over 18 months")</f>
        <v>04 Expires in 12 months</v>
      </c>
      <c r="L332" s="65">
        <v>20000</v>
      </c>
      <c r="M332" s="130">
        <f t="shared" si="50"/>
        <v>50000</v>
      </c>
      <c r="N332" s="77" t="str">
        <f t="shared" si="49"/>
        <v>Yes</v>
      </c>
      <c r="O332" s="32">
        <v>12</v>
      </c>
      <c r="P332" s="24">
        <v>18</v>
      </c>
      <c r="Q332" s="24" t="s">
        <v>70</v>
      </c>
      <c r="R332" s="89">
        <f t="shared" si="48"/>
        <v>30</v>
      </c>
    </row>
    <row r="333" spans="1:18" x14ac:dyDescent="0.5">
      <c r="A333" s="24">
        <v>3093</v>
      </c>
      <c r="B333" s="24" t="s">
        <v>11676</v>
      </c>
      <c r="C333" s="24" t="s">
        <v>11677</v>
      </c>
      <c r="D333" s="24" t="s">
        <v>11676</v>
      </c>
      <c r="E333" s="24" t="s">
        <v>107</v>
      </c>
      <c r="F333" s="27" t="s">
        <v>3283</v>
      </c>
      <c r="G333" s="25">
        <v>45792</v>
      </c>
      <c r="H333" s="25">
        <v>46521</v>
      </c>
      <c r="I333" s="81">
        <f t="shared" si="47"/>
        <v>46521</v>
      </c>
      <c r="J333" s="77" t="str">
        <f t="shared" ca="1" si="46"/>
        <v>Live</v>
      </c>
      <c r="K333" s="77" t="str" cm="1">
        <f t="array" aca="1" ref="K333" ca="1">_xlfn.IFS((I333-TODAY())&gt;=547,"06 Expires over 18 months",(I333-TODAY())&gt;=365,"05 Expires in 18 months",(I333-TODAY())&gt;=183,"04 Expires in 12 months",(I333-TODAY())&gt;=92,"03 Expires in 6 months",(I333-TODAY())&gt;=31,"02 Expires in 3 months",(I333-TODAY())&gt;=0,"01 Expires in 30 days",(I333-TODAY())&gt;=-31,"01 Expired last 30 days",(I333-TODAY())&gt;=-92,"02 Expired last 3 months",(I333-TODAY())&gt;=-183,"03 Expired last 6 months",(I333-TODAY())&gt;=-365,"04 Expired last 12 months",(I333-TODAY())&gt;=-547,"05 Expired last 18 months",TRUE,"06 Expired over 18 months")</f>
        <v>04 Expires in 12 months</v>
      </c>
      <c r="L333" s="65">
        <v>4890</v>
      </c>
      <c r="M333" s="130">
        <f t="shared" si="50"/>
        <v>9372.5</v>
      </c>
      <c r="N333" s="77" t="str">
        <f t="shared" si="49"/>
        <v>No</v>
      </c>
      <c r="O333" s="32">
        <v>24</v>
      </c>
      <c r="P333" s="24">
        <v>0</v>
      </c>
      <c r="Q333" s="24" t="s">
        <v>70</v>
      </c>
      <c r="R333" s="89">
        <f t="shared" si="48"/>
        <v>23</v>
      </c>
    </row>
    <row r="334" spans="1:18" x14ac:dyDescent="0.5">
      <c r="A334" s="24">
        <v>2547</v>
      </c>
      <c r="B334" s="24" t="s">
        <v>9188</v>
      </c>
      <c r="C334" s="24" t="s">
        <v>9189</v>
      </c>
      <c r="D334" s="24" t="s">
        <v>9190</v>
      </c>
      <c r="E334" s="24" t="s">
        <v>2962</v>
      </c>
      <c r="F334" s="24" t="s">
        <v>3283</v>
      </c>
      <c r="G334" s="25">
        <v>45429</v>
      </c>
      <c r="H334" s="25">
        <v>46523</v>
      </c>
      <c r="I334" s="81">
        <f t="shared" si="47"/>
        <v>46523</v>
      </c>
      <c r="J334" s="77" t="str">
        <f t="shared" ca="1" si="46"/>
        <v>Live</v>
      </c>
      <c r="K334" s="77" t="str" cm="1">
        <f t="array" aca="1" ref="K334" ca="1">_xlfn.IFS((I334-TODAY())&gt;=547,"06 Expires over 18 months",(I334-TODAY())&gt;=365,"05 Expires in 18 months",(I334-TODAY())&gt;=183,"04 Expires in 12 months",(I334-TODAY())&gt;=92,"03 Expires in 6 months",(I334-TODAY())&gt;=31,"02 Expires in 3 months",(I334-TODAY())&gt;=0,"01 Expires in 30 days",(I334-TODAY())&gt;=-31,"01 Expired last 30 days",(I334-TODAY())&gt;=-92,"02 Expired last 3 months",(I334-TODAY())&gt;=-183,"03 Expired last 6 months",(I334-TODAY())&gt;=-365,"04 Expired last 12 months",(I334-TODAY())&gt;=-547,"05 Expired last 18 months",TRUE,"06 Expired over 18 months")</f>
        <v>04 Expires in 12 months</v>
      </c>
      <c r="L334" s="65">
        <v>50000</v>
      </c>
      <c r="M334" s="130">
        <f t="shared" si="50"/>
        <v>145833.33333333334</v>
      </c>
      <c r="N334" s="77" t="str">
        <f t="shared" si="49"/>
        <v>No</v>
      </c>
      <c r="O334" s="32">
        <v>36</v>
      </c>
      <c r="P334" s="24">
        <v>0</v>
      </c>
      <c r="Q334" s="24" t="s">
        <v>123</v>
      </c>
      <c r="R334" s="89">
        <f t="shared" si="48"/>
        <v>35</v>
      </c>
    </row>
    <row r="335" spans="1:18" x14ac:dyDescent="0.5">
      <c r="A335" s="24">
        <v>1202</v>
      </c>
      <c r="B335" s="24" t="s">
        <v>4484</v>
      </c>
      <c r="C335" s="24" t="s">
        <v>4485</v>
      </c>
      <c r="D335" s="24" t="s">
        <v>4484</v>
      </c>
      <c r="E335" s="24" t="s">
        <v>107</v>
      </c>
      <c r="F335" s="24" t="s">
        <v>1880</v>
      </c>
      <c r="G335" s="25">
        <v>44333</v>
      </c>
      <c r="H335" s="25">
        <v>45794</v>
      </c>
      <c r="I335" s="81">
        <f t="shared" si="47"/>
        <v>46524</v>
      </c>
      <c r="J335" s="77" t="str">
        <f t="shared" ca="1" si="46"/>
        <v>Live</v>
      </c>
      <c r="K335" s="77" t="str" cm="1">
        <f t="array" aca="1" ref="K335" ca="1">_xlfn.IFS((I335-TODAY())&gt;=547,"06 Expires over 18 months",(I335-TODAY())&gt;=365,"05 Expires in 18 months",(I335-TODAY())&gt;=183,"04 Expires in 12 months",(I335-TODAY())&gt;=92,"03 Expires in 6 months",(I335-TODAY())&gt;=31,"02 Expires in 3 months",(I335-TODAY())&gt;=0,"01 Expires in 30 days",(I335-TODAY())&gt;=-31,"01 Expired last 30 days",(I335-TODAY())&gt;=-92,"02 Expired last 3 months",(I335-TODAY())&gt;=-183,"03 Expired last 6 months",(I335-TODAY())&gt;=-365,"04 Expired last 12 months",(I335-TODAY())&gt;=-547,"05 Expired last 18 months",TRUE,"06 Expired over 18 months")</f>
        <v>04 Expires in 12 months</v>
      </c>
      <c r="L335" s="65">
        <v>800</v>
      </c>
      <c r="M335" s="130">
        <f t="shared" si="50"/>
        <v>4800</v>
      </c>
      <c r="N335" s="77" t="str">
        <f t="shared" si="49"/>
        <v>Yes</v>
      </c>
      <c r="O335" s="32">
        <v>36</v>
      </c>
      <c r="P335" s="24">
        <v>24</v>
      </c>
      <c r="Q335" s="24"/>
      <c r="R335" s="89">
        <f t="shared" si="48"/>
        <v>72</v>
      </c>
    </row>
    <row r="336" spans="1:18" x14ac:dyDescent="0.5">
      <c r="A336" s="24">
        <v>3081</v>
      </c>
      <c r="B336" s="24" t="s">
        <v>4339</v>
      </c>
      <c r="C336" s="24" t="s">
        <v>11625</v>
      </c>
      <c r="D336" s="24" t="s">
        <v>4339</v>
      </c>
      <c r="E336" s="24" t="s">
        <v>107</v>
      </c>
      <c r="F336" s="27" t="s">
        <v>3283</v>
      </c>
      <c r="G336" s="25">
        <v>45796</v>
      </c>
      <c r="H336" s="25">
        <v>46525</v>
      </c>
      <c r="I336" s="81">
        <f t="shared" si="47"/>
        <v>46525</v>
      </c>
      <c r="J336" s="77" t="str">
        <f t="shared" ca="1" si="46"/>
        <v>Live</v>
      </c>
      <c r="K336" s="77" t="str" cm="1">
        <f t="array" aca="1" ref="K336" ca="1">_xlfn.IFS((I336-TODAY())&gt;=547,"06 Expires over 18 months",(I336-TODAY())&gt;=365,"05 Expires in 18 months",(I336-TODAY())&gt;=183,"04 Expires in 12 months",(I336-TODAY())&gt;=92,"03 Expires in 6 months",(I336-TODAY())&gt;=31,"02 Expires in 3 months",(I336-TODAY())&gt;=0,"01 Expires in 30 days",(I336-TODAY())&gt;=-31,"01 Expired last 30 days",(I336-TODAY())&gt;=-92,"02 Expired last 3 months",(I336-TODAY())&gt;=-183,"03 Expired last 6 months",(I336-TODAY())&gt;=-365,"04 Expired last 12 months",(I336-TODAY())&gt;=-547,"05 Expired last 18 months",TRUE,"06 Expired over 18 months")</f>
        <v>04 Expires in 12 months</v>
      </c>
      <c r="L336" s="65">
        <v>24000</v>
      </c>
      <c r="M336" s="130">
        <f t="shared" si="50"/>
        <v>46000</v>
      </c>
      <c r="N336" s="77" t="str">
        <f t="shared" si="49"/>
        <v>No</v>
      </c>
      <c r="O336" s="32">
        <v>24</v>
      </c>
      <c r="P336" s="24">
        <v>0</v>
      </c>
      <c r="Q336" s="24" t="s">
        <v>123</v>
      </c>
      <c r="R336" s="89">
        <f t="shared" si="48"/>
        <v>23</v>
      </c>
    </row>
    <row r="337" spans="1:18" x14ac:dyDescent="0.5">
      <c r="A337" s="24">
        <v>3084</v>
      </c>
      <c r="B337" s="24" t="s">
        <v>7051</v>
      </c>
      <c r="C337" s="24" t="s">
        <v>11637</v>
      </c>
      <c r="D337" s="24" t="s">
        <v>7051</v>
      </c>
      <c r="E337" s="24" t="s">
        <v>107</v>
      </c>
      <c r="F337" s="27" t="s">
        <v>3283</v>
      </c>
      <c r="G337" s="25">
        <v>45796</v>
      </c>
      <c r="H337" s="25">
        <v>46525</v>
      </c>
      <c r="I337" s="81">
        <f t="shared" si="47"/>
        <v>46525</v>
      </c>
      <c r="J337" s="77" t="str">
        <f t="shared" ca="1" si="46"/>
        <v>Live</v>
      </c>
      <c r="K337" s="77" t="str" cm="1">
        <f t="array" aca="1" ref="K337" ca="1">_xlfn.IFS((I337-TODAY())&gt;=547,"06 Expires over 18 months",(I337-TODAY())&gt;=365,"05 Expires in 18 months",(I337-TODAY())&gt;=183,"04 Expires in 12 months",(I337-TODAY())&gt;=92,"03 Expires in 6 months",(I337-TODAY())&gt;=31,"02 Expires in 3 months",(I337-TODAY())&gt;=0,"01 Expires in 30 days",(I337-TODAY())&gt;=-31,"01 Expired last 30 days",(I337-TODAY())&gt;=-92,"02 Expired last 3 months",(I337-TODAY())&gt;=-183,"03 Expired last 6 months",(I337-TODAY())&gt;=-365,"04 Expired last 12 months",(I337-TODAY())&gt;=-547,"05 Expired last 18 months",TRUE,"06 Expired over 18 months")</f>
        <v>04 Expires in 12 months</v>
      </c>
      <c r="L337" s="65">
        <v>13500</v>
      </c>
      <c r="M337" s="130">
        <f t="shared" si="50"/>
        <v>25875</v>
      </c>
      <c r="N337" s="77" t="str">
        <f t="shared" si="49"/>
        <v>No</v>
      </c>
      <c r="O337" s="32">
        <v>24</v>
      </c>
      <c r="P337" s="24">
        <v>0</v>
      </c>
      <c r="Q337" s="24" t="s">
        <v>123</v>
      </c>
      <c r="R337" s="89">
        <f t="shared" si="48"/>
        <v>23</v>
      </c>
    </row>
    <row r="338" spans="1:18" x14ac:dyDescent="0.5">
      <c r="A338" s="24">
        <v>2089</v>
      </c>
      <c r="B338" s="24" t="s">
        <v>7528</v>
      </c>
      <c r="C338" s="24" t="s">
        <v>7529</v>
      </c>
      <c r="D338" s="24" t="s">
        <v>7530</v>
      </c>
      <c r="E338" s="24" t="s">
        <v>107</v>
      </c>
      <c r="F338" s="24" t="s">
        <v>137</v>
      </c>
      <c r="G338" s="25">
        <v>45065</v>
      </c>
      <c r="H338" s="25">
        <v>46161</v>
      </c>
      <c r="I338" s="81">
        <f t="shared" si="47"/>
        <v>46526</v>
      </c>
      <c r="J338" s="77" t="str">
        <f t="shared" ca="1" si="46"/>
        <v>Live</v>
      </c>
      <c r="K338" s="77" t="str" cm="1">
        <f t="array" aca="1" ref="K338" ca="1">_xlfn.IFS((I338-TODAY())&gt;=547,"06 Expires over 18 months",(I338-TODAY())&gt;=365,"05 Expires in 18 months",(I338-TODAY())&gt;=183,"04 Expires in 12 months",(I338-TODAY())&gt;=92,"03 Expires in 6 months",(I338-TODAY())&gt;=31,"02 Expires in 3 months",(I338-TODAY())&gt;=0,"01 Expires in 30 days",(I338-TODAY())&gt;=-31,"01 Expired last 30 days",(I338-TODAY())&gt;=-92,"02 Expired last 3 months",(I338-TODAY())&gt;=-183,"03 Expired last 6 months",(I338-TODAY())&gt;=-365,"04 Expired last 12 months",(I338-TODAY())&gt;=-547,"05 Expired last 18 months",TRUE,"06 Expired over 18 months")</f>
        <v>04 Expires in 12 months</v>
      </c>
      <c r="L338" s="65">
        <v>10000</v>
      </c>
      <c r="M338" s="130">
        <f t="shared" si="50"/>
        <v>40000</v>
      </c>
      <c r="N338" s="77" t="str">
        <f t="shared" si="49"/>
        <v>Yes</v>
      </c>
      <c r="O338" s="32">
        <v>36</v>
      </c>
      <c r="P338" s="24">
        <v>12</v>
      </c>
      <c r="Q338" s="24" t="s">
        <v>5003</v>
      </c>
      <c r="R338" s="89">
        <f t="shared" si="48"/>
        <v>48</v>
      </c>
    </row>
    <row r="339" spans="1:18" x14ac:dyDescent="0.5">
      <c r="A339" s="24">
        <v>2549</v>
      </c>
      <c r="B339" s="24" t="s">
        <v>9198</v>
      </c>
      <c r="C339" s="24" t="s">
        <v>9199</v>
      </c>
      <c r="D339" s="24" t="s">
        <v>9200</v>
      </c>
      <c r="E339" s="24" t="s">
        <v>2962</v>
      </c>
      <c r="F339" s="24" t="s">
        <v>3283</v>
      </c>
      <c r="G339" s="25">
        <v>45433</v>
      </c>
      <c r="H339" s="25">
        <v>46527</v>
      </c>
      <c r="I339" s="81">
        <f t="shared" si="47"/>
        <v>46527</v>
      </c>
      <c r="J339" s="77" t="str">
        <f t="shared" ca="1" si="46"/>
        <v>Live</v>
      </c>
      <c r="K339" s="77" t="str" cm="1">
        <f t="array" aca="1" ref="K339" ca="1">_xlfn.IFS((I339-TODAY())&gt;=547,"06 Expires over 18 months",(I339-TODAY())&gt;=365,"05 Expires in 18 months",(I339-TODAY())&gt;=183,"04 Expires in 12 months",(I339-TODAY())&gt;=92,"03 Expires in 6 months",(I339-TODAY())&gt;=31,"02 Expires in 3 months",(I339-TODAY())&gt;=0,"01 Expires in 30 days",(I339-TODAY())&gt;=-31,"01 Expired last 30 days",(I339-TODAY())&gt;=-92,"02 Expired last 3 months",(I339-TODAY())&gt;=-183,"03 Expired last 6 months",(I339-TODAY())&gt;=-365,"04 Expired last 12 months",(I339-TODAY())&gt;=-547,"05 Expired last 18 months",TRUE,"06 Expired over 18 months")</f>
        <v>04 Expires in 12 months</v>
      </c>
      <c r="L339" s="65">
        <v>50000</v>
      </c>
      <c r="M339" s="130">
        <f t="shared" si="50"/>
        <v>145833.33333333334</v>
      </c>
      <c r="N339" s="77" t="str">
        <f t="shared" si="49"/>
        <v>No</v>
      </c>
      <c r="O339" s="32">
        <v>36</v>
      </c>
      <c r="P339" s="24">
        <v>0</v>
      </c>
      <c r="Q339" s="24" t="s">
        <v>8595</v>
      </c>
      <c r="R339" s="89">
        <f t="shared" si="48"/>
        <v>35</v>
      </c>
    </row>
    <row r="340" spans="1:18" x14ac:dyDescent="0.5">
      <c r="A340" s="24">
        <v>2550</v>
      </c>
      <c r="B340" s="24" t="s">
        <v>9201</v>
      </c>
      <c r="C340" s="24" t="s">
        <v>9202</v>
      </c>
      <c r="D340" s="24" t="s">
        <v>9203</v>
      </c>
      <c r="E340" s="24" t="s">
        <v>2962</v>
      </c>
      <c r="F340" s="24" t="s">
        <v>3283</v>
      </c>
      <c r="G340" s="25">
        <v>45433</v>
      </c>
      <c r="H340" s="25">
        <v>46527</v>
      </c>
      <c r="I340" s="81">
        <f t="shared" si="47"/>
        <v>46527</v>
      </c>
      <c r="J340" s="77" t="str">
        <f t="shared" ca="1" si="46"/>
        <v>Live</v>
      </c>
      <c r="K340" s="77" t="str" cm="1">
        <f t="array" aca="1" ref="K340" ca="1">_xlfn.IFS((I340-TODAY())&gt;=547,"06 Expires over 18 months",(I340-TODAY())&gt;=365,"05 Expires in 18 months",(I340-TODAY())&gt;=183,"04 Expires in 12 months",(I340-TODAY())&gt;=92,"03 Expires in 6 months",(I340-TODAY())&gt;=31,"02 Expires in 3 months",(I340-TODAY())&gt;=0,"01 Expires in 30 days",(I340-TODAY())&gt;=-31,"01 Expired last 30 days",(I340-TODAY())&gt;=-92,"02 Expired last 3 months",(I340-TODAY())&gt;=-183,"03 Expired last 6 months",(I340-TODAY())&gt;=-365,"04 Expired last 12 months",(I340-TODAY())&gt;=-547,"05 Expired last 18 months",TRUE,"06 Expired over 18 months")</f>
        <v>04 Expires in 12 months</v>
      </c>
      <c r="L340" s="65">
        <v>50000</v>
      </c>
      <c r="M340" s="130">
        <f t="shared" si="50"/>
        <v>145833.33333333334</v>
      </c>
      <c r="N340" s="77" t="str">
        <f t="shared" si="49"/>
        <v>No</v>
      </c>
      <c r="O340" s="32">
        <v>36</v>
      </c>
      <c r="P340" s="24">
        <v>0</v>
      </c>
      <c r="Q340" s="24" t="s">
        <v>8595</v>
      </c>
      <c r="R340" s="89">
        <f t="shared" si="48"/>
        <v>35</v>
      </c>
    </row>
    <row r="341" spans="1:18" x14ac:dyDescent="0.5">
      <c r="A341" s="24">
        <v>2368</v>
      </c>
      <c r="B341" s="24" t="s">
        <v>8428</v>
      </c>
      <c r="C341" s="24" t="s">
        <v>8429</v>
      </c>
      <c r="D341" s="24" t="s">
        <v>2355</v>
      </c>
      <c r="E341" s="24" t="s">
        <v>52</v>
      </c>
      <c r="F341" s="24" t="s">
        <v>1133</v>
      </c>
      <c r="G341" s="25">
        <v>44708</v>
      </c>
      <c r="H341" s="25">
        <v>46533</v>
      </c>
      <c r="I341" s="81">
        <f t="shared" si="47"/>
        <v>46533</v>
      </c>
      <c r="J341" s="77" t="str">
        <f t="shared" ca="1" si="46"/>
        <v>Live</v>
      </c>
      <c r="K341" s="77" t="str" cm="1">
        <f t="array" aca="1" ref="K341" ca="1">_xlfn.IFS((I341-TODAY())&gt;=547,"06 Expires over 18 months",(I341-TODAY())&gt;=365,"05 Expires in 18 months",(I341-TODAY())&gt;=183,"04 Expires in 12 months",(I341-TODAY())&gt;=92,"03 Expires in 6 months",(I341-TODAY())&gt;=31,"02 Expires in 3 months",(I341-TODAY())&gt;=0,"01 Expires in 30 days",(I341-TODAY())&gt;=-31,"01 Expired last 30 days",(I341-TODAY())&gt;=-92,"02 Expired last 3 months",(I341-TODAY())&gt;=-183,"03 Expired last 6 months",(I341-TODAY())&gt;=-365,"04 Expired last 12 months",(I341-TODAY())&gt;=-547,"05 Expired last 18 months",TRUE,"06 Expired over 18 months")</f>
        <v>04 Expires in 12 months</v>
      </c>
      <c r="L341" s="65">
        <v>150000</v>
      </c>
      <c r="M341" s="130">
        <f t="shared" si="50"/>
        <v>737500</v>
      </c>
      <c r="N341" s="77" t="str">
        <f t="shared" si="49"/>
        <v>No</v>
      </c>
      <c r="O341" s="32">
        <v>60</v>
      </c>
      <c r="P341" s="24">
        <v>0</v>
      </c>
      <c r="Q341" s="24" t="s">
        <v>1333</v>
      </c>
      <c r="R341" s="89">
        <f t="shared" si="48"/>
        <v>59</v>
      </c>
    </row>
    <row r="342" spans="1:18" x14ac:dyDescent="0.5">
      <c r="A342" s="24">
        <v>2553</v>
      </c>
      <c r="B342" s="24" t="s">
        <v>9213</v>
      </c>
      <c r="C342" s="24" t="s">
        <v>9214</v>
      </c>
      <c r="D342" s="24" t="s">
        <v>9215</v>
      </c>
      <c r="E342" s="24" t="s">
        <v>2962</v>
      </c>
      <c r="F342" s="24" t="s">
        <v>3283</v>
      </c>
      <c r="G342" s="25">
        <v>45440</v>
      </c>
      <c r="H342" s="25">
        <v>46534</v>
      </c>
      <c r="I342" s="81">
        <f t="shared" si="47"/>
        <v>46534</v>
      </c>
      <c r="J342" s="77" t="str">
        <f t="shared" ca="1" si="46"/>
        <v>Live</v>
      </c>
      <c r="K342" s="77" t="str" cm="1">
        <f t="array" aca="1" ref="K342" ca="1">_xlfn.IFS((I342-TODAY())&gt;=547,"06 Expires over 18 months",(I342-TODAY())&gt;=365,"05 Expires in 18 months",(I342-TODAY())&gt;=183,"04 Expires in 12 months",(I342-TODAY())&gt;=92,"03 Expires in 6 months",(I342-TODAY())&gt;=31,"02 Expires in 3 months",(I342-TODAY())&gt;=0,"01 Expires in 30 days",(I342-TODAY())&gt;=-31,"01 Expired last 30 days",(I342-TODAY())&gt;=-92,"02 Expired last 3 months",(I342-TODAY())&gt;=-183,"03 Expired last 6 months",(I342-TODAY())&gt;=-365,"04 Expired last 12 months",(I342-TODAY())&gt;=-547,"05 Expired last 18 months",TRUE,"06 Expired over 18 months")</f>
        <v>04 Expires in 12 months</v>
      </c>
      <c r="L342" s="65">
        <v>50000</v>
      </c>
      <c r="M342" s="130">
        <f t="shared" si="50"/>
        <v>145833.33333333334</v>
      </c>
      <c r="N342" s="77" t="str">
        <f t="shared" si="49"/>
        <v>No</v>
      </c>
      <c r="O342" s="32">
        <v>36</v>
      </c>
      <c r="P342" s="24">
        <v>0</v>
      </c>
      <c r="Q342" s="24" t="s">
        <v>8595</v>
      </c>
      <c r="R342" s="89">
        <f t="shared" si="48"/>
        <v>35</v>
      </c>
    </row>
    <row r="343" spans="1:18" x14ac:dyDescent="0.5">
      <c r="A343" s="24">
        <v>2554</v>
      </c>
      <c r="B343" s="24" t="s">
        <v>9216</v>
      </c>
      <c r="C343" s="24" t="s">
        <v>9217</v>
      </c>
      <c r="D343" s="24" t="s">
        <v>9218</v>
      </c>
      <c r="E343" s="24" t="s">
        <v>2962</v>
      </c>
      <c r="F343" s="24" t="s">
        <v>3283</v>
      </c>
      <c r="G343" s="25">
        <v>45440</v>
      </c>
      <c r="H343" s="25">
        <v>46534</v>
      </c>
      <c r="I343" s="81">
        <f t="shared" si="47"/>
        <v>46534</v>
      </c>
      <c r="J343" s="77" t="str">
        <f t="shared" ca="1" si="46"/>
        <v>Live</v>
      </c>
      <c r="K343" s="77" t="str" cm="1">
        <f t="array" aca="1" ref="K343" ca="1">_xlfn.IFS((I343-TODAY())&gt;=547,"06 Expires over 18 months",(I343-TODAY())&gt;=365,"05 Expires in 18 months",(I343-TODAY())&gt;=183,"04 Expires in 12 months",(I343-TODAY())&gt;=92,"03 Expires in 6 months",(I343-TODAY())&gt;=31,"02 Expires in 3 months",(I343-TODAY())&gt;=0,"01 Expires in 30 days",(I343-TODAY())&gt;=-31,"01 Expired last 30 days",(I343-TODAY())&gt;=-92,"02 Expired last 3 months",(I343-TODAY())&gt;=-183,"03 Expired last 6 months",(I343-TODAY())&gt;=-365,"04 Expired last 12 months",(I343-TODAY())&gt;=-547,"05 Expired last 18 months",TRUE,"06 Expired over 18 months")</f>
        <v>04 Expires in 12 months</v>
      </c>
      <c r="L343" s="65">
        <v>50000</v>
      </c>
      <c r="M343" s="130">
        <f t="shared" si="50"/>
        <v>145833.33333333334</v>
      </c>
      <c r="N343" s="77" t="str">
        <f t="shared" si="49"/>
        <v>No</v>
      </c>
      <c r="O343" s="32">
        <v>36</v>
      </c>
      <c r="P343" s="24">
        <v>0</v>
      </c>
      <c r="Q343" s="24" t="s">
        <v>8595</v>
      </c>
      <c r="R343" s="89">
        <f t="shared" si="48"/>
        <v>35</v>
      </c>
    </row>
    <row r="344" spans="1:18" x14ac:dyDescent="0.5">
      <c r="A344" s="24">
        <v>2555</v>
      </c>
      <c r="B344" s="24" t="s">
        <v>9219</v>
      </c>
      <c r="C344" s="24" t="s">
        <v>9220</v>
      </c>
      <c r="D344" s="24" t="s">
        <v>9221</v>
      </c>
      <c r="E344" s="24" t="s">
        <v>2962</v>
      </c>
      <c r="F344" s="24" t="s">
        <v>3283</v>
      </c>
      <c r="G344" s="25">
        <v>45440</v>
      </c>
      <c r="H344" s="25">
        <v>46534</v>
      </c>
      <c r="I344" s="81">
        <f t="shared" si="47"/>
        <v>46534</v>
      </c>
      <c r="J344" s="77" t="str">
        <f t="shared" ca="1" si="46"/>
        <v>Live</v>
      </c>
      <c r="K344" s="77" t="str" cm="1">
        <f t="array" aca="1" ref="K344" ca="1">_xlfn.IFS((I344-TODAY())&gt;=547,"06 Expires over 18 months",(I344-TODAY())&gt;=365,"05 Expires in 18 months",(I344-TODAY())&gt;=183,"04 Expires in 12 months",(I344-TODAY())&gt;=92,"03 Expires in 6 months",(I344-TODAY())&gt;=31,"02 Expires in 3 months",(I344-TODAY())&gt;=0,"01 Expires in 30 days",(I344-TODAY())&gt;=-31,"01 Expired last 30 days",(I344-TODAY())&gt;=-92,"02 Expired last 3 months",(I344-TODAY())&gt;=-183,"03 Expired last 6 months",(I344-TODAY())&gt;=-365,"04 Expired last 12 months",(I344-TODAY())&gt;=-547,"05 Expired last 18 months",TRUE,"06 Expired over 18 months")</f>
        <v>04 Expires in 12 months</v>
      </c>
      <c r="L344" s="65">
        <v>30000</v>
      </c>
      <c r="M344" s="130">
        <f t="shared" si="50"/>
        <v>87500</v>
      </c>
      <c r="N344" s="77" t="str">
        <f t="shared" si="49"/>
        <v>No</v>
      </c>
      <c r="O344" s="32">
        <v>36</v>
      </c>
      <c r="P344" s="24">
        <v>0</v>
      </c>
      <c r="Q344" s="24" t="s">
        <v>70</v>
      </c>
      <c r="R344" s="89">
        <f t="shared" si="48"/>
        <v>35</v>
      </c>
    </row>
    <row r="345" spans="1:18" x14ac:dyDescent="0.5">
      <c r="A345" s="24">
        <v>2559</v>
      </c>
      <c r="B345" s="24" t="s">
        <v>9172</v>
      </c>
      <c r="C345" s="24" t="s">
        <v>9235</v>
      </c>
      <c r="D345" s="24" t="s">
        <v>9174</v>
      </c>
      <c r="E345" s="24" t="s">
        <v>2962</v>
      </c>
      <c r="F345" s="24" t="s">
        <v>3283</v>
      </c>
      <c r="G345" s="25">
        <v>45440</v>
      </c>
      <c r="H345" s="25">
        <v>46534</v>
      </c>
      <c r="I345" s="81">
        <f t="shared" si="47"/>
        <v>46534</v>
      </c>
      <c r="J345" s="77" t="str">
        <f t="shared" ca="1" si="46"/>
        <v>Live</v>
      </c>
      <c r="K345" s="77" t="str" cm="1">
        <f t="array" aca="1" ref="K345" ca="1">_xlfn.IFS((I345-TODAY())&gt;=547,"06 Expires over 18 months",(I345-TODAY())&gt;=365,"05 Expires in 18 months",(I345-TODAY())&gt;=183,"04 Expires in 12 months",(I345-TODAY())&gt;=92,"03 Expires in 6 months",(I345-TODAY())&gt;=31,"02 Expires in 3 months",(I345-TODAY())&gt;=0,"01 Expires in 30 days",(I345-TODAY())&gt;=-31,"01 Expired last 30 days",(I345-TODAY())&gt;=-92,"02 Expired last 3 months",(I345-TODAY())&gt;=-183,"03 Expired last 6 months",(I345-TODAY())&gt;=-365,"04 Expired last 12 months",(I345-TODAY())&gt;=-547,"05 Expired last 18 months",TRUE,"06 Expired over 18 months")</f>
        <v>04 Expires in 12 months</v>
      </c>
      <c r="L345" s="65">
        <v>20000</v>
      </c>
      <c r="M345" s="130">
        <f t="shared" si="50"/>
        <v>58333.333333333336</v>
      </c>
      <c r="N345" s="77" t="str">
        <f t="shared" si="49"/>
        <v>No</v>
      </c>
      <c r="O345" s="32">
        <v>36</v>
      </c>
      <c r="P345" s="24">
        <v>0</v>
      </c>
      <c r="Q345" s="24" t="s">
        <v>8595</v>
      </c>
      <c r="R345" s="89">
        <f t="shared" si="48"/>
        <v>35</v>
      </c>
    </row>
    <row r="346" spans="1:18" x14ac:dyDescent="0.5">
      <c r="A346" s="24">
        <v>2563</v>
      </c>
      <c r="B346" s="24" t="s">
        <v>9246</v>
      </c>
      <c r="C346" s="24" t="s">
        <v>9247</v>
      </c>
      <c r="D346" s="24" t="s">
        <v>9248</v>
      </c>
      <c r="E346" s="24" t="s">
        <v>52</v>
      </c>
      <c r="F346" s="24" t="s">
        <v>1281</v>
      </c>
      <c r="G346" s="25">
        <v>45441</v>
      </c>
      <c r="H346" s="25">
        <v>46170</v>
      </c>
      <c r="I346" s="81">
        <f t="shared" si="47"/>
        <v>46535</v>
      </c>
      <c r="J346" s="77" t="str">
        <f t="shared" ca="1" si="46"/>
        <v>Live</v>
      </c>
      <c r="K346" s="77" t="str" cm="1">
        <f t="array" aca="1" ref="K346" ca="1">_xlfn.IFS((I346-TODAY())&gt;=547,"06 Expires over 18 months",(I346-TODAY())&gt;=365,"05 Expires in 18 months",(I346-TODAY())&gt;=183,"04 Expires in 12 months",(I346-TODAY())&gt;=92,"03 Expires in 6 months",(I346-TODAY())&gt;=31,"02 Expires in 3 months",(I346-TODAY())&gt;=0,"01 Expires in 30 days",(I346-TODAY())&gt;=-31,"01 Expired last 30 days",(I346-TODAY())&gt;=-92,"02 Expired last 3 months",(I346-TODAY())&gt;=-183,"03 Expired last 6 months",(I346-TODAY())&gt;=-365,"04 Expired last 12 months",(I346-TODAY())&gt;=-547,"05 Expired last 18 months",TRUE,"06 Expired over 18 months")</f>
        <v>04 Expires in 12 months</v>
      </c>
      <c r="L346" s="65">
        <v>21000</v>
      </c>
      <c r="M346" s="130">
        <f t="shared" si="50"/>
        <v>61250</v>
      </c>
      <c r="N346" s="77" t="str">
        <f t="shared" si="49"/>
        <v>Yes</v>
      </c>
      <c r="O346" s="32">
        <v>24</v>
      </c>
      <c r="P346" s="24">
        <v>12</v>
      </c>
      <c r="Q346" s="24" t="s">
        <v>70</v>
      </c>
      <c r="R346" s="89">
        <f t="shared" si="48"/>
        <v>35</v>
      </c>
    </row>
    <row r="347" spans="1:18" x14ac:dyDescent="0.5">
      <c r="A347" s="24">
        <v>1666</v>
      </c>
      <c r="B347" s="24" t="s">
        <v>6023</v>
      </c>
      <c r="C347" s="24" t="s">
        <v>6024</v>
      </c>
      <c r="D347" s="24" t="s">
        <v>6023</v>
      </c>
      <c r="E347" s="24" t="s">
        <v>107</v>
      </c>
      <c r="F347" s="24" t="s">
        <v>5665</v>
      </c>
      <c r="G347" s="25">
        <v>44713</v>
      </c>
      <c r="H347" s="25">
        <v>45808</v>
      </c>
      <c r="I347" s="81">
        <f t="shared" si="47"/>
        <v>46538</v>
      </c>
      <c r="J347" s="77" t="str">
        <f t="shared" ca="1" si="46"/>
        <v>Live</v>
      </c>
      <c r="K347" s="77" t="str" cm="1">
        <f t="array" aca="1" ref="K347" ca="1">_xlfn.IFS((I347-TODAY())&gt;=547,"06 Expires over 18 months",(I347-TODAY())&gt;=365,"05 Expires in 18 months",(I347-TODAY())&gt;=183,"04 Expires in 12 months",(I347-TODAY())&gt;=92,"03 Expires in 6 months",(I347-TODAY())&gt;=31,"02 Expires in 3 months",(I347-TODAY())&gt;=0,"01 Expires in 30 days",(I347-TODAY())&gt;=-31,"01 Expired last 30 days",(I347-TODAY())&gt;=-92,"02 Expired last 3 months",(I347-TODAY())&gt;=-183,"03 Expired last 6 months",(I347-TODAY())&gt;=-365,"04 Expired last 12 months",(I347-TODAY())&gt;=-547,"05 Expired last 18 months",TRUE,"06 Expired over 18 months")</f>
        <v>04 Expires in 12 months</v>
      </c>
      <c r="L347" s="65">
        <v>1000</v>
      </c>
      <c r="M347" s="130">
        <f t="shared" si="50"/>
        <v>4916.666666666667</v>
      </c>
      <c r="N347" s="77" t="str">
        <f t="shared" si="49"/>
        <v>Yes</v>
      </c>
      <c r="O347" s="32">
        <v>36</v>
      </c>
      <c r="P347" s="24">
        <v>24</v>
      </c>
      <c r="Q347" s="24" t="s">
        <v>5003</v>
      </c>
      <c r="R347" s="89">
        <f t="shared" si="48"/>
        <v>59</v>
      </c>
    </row>
    <row r="348" spans="1:18" x14ac:dyDescent="0.5">
      <c r="A348" s="24">
        <v>3703</v>
      </c>
      <c r="B348" s="111" t="s">
        <v>14094</v>
      </c>
      <c r="C348" s="111" t="s">
        <v>14095</v>
      </c>
      <c r="D348" s="111" t="s">
        <v>14096</v>
      </c>
      <c r="E348" s="111" t="s">
        <v>52</v>
      </c>
      <c r="F348" s="111" t="s">
        <v>14037</v>
      </c>
      <c r="G348" s="121">
        <v>46174</v>
      </c>
      <c r="H348" s="121">
        <v>46538</v>
      </c>
      <c r="I348" s="81">
        <f t="shared" si="47"/>
        <v>46538</v>
      </c>
      <c r="J348" s="81" t="str">
        <f t="shared" ca="1" si="46"/>
        <v>Live</v>
      </c>
      <c r="K348" s="81" t="str" cm="1">
        <f t="array" aca="1" ref="K348" ca="1">_xlfn.IFS((I348-TODAY())&gt;=547,"06 Expires over 18 months",(I348-TODAY())&gt;=365,"05 Expires in 18 months",(I348-TODAY())&gt;=183,"04 Expires in 12 months",(I348-TODAY())&gt;=92,"03 Expires in 6 months",(I348-TODAY())&gt;=31,"02 Expires in 3 months",(I348-TODAY())&gt;=0,"01 Expires in 30 days",(I348-TODAY())&gt;=-31,"01 Expired last 30 days",(I348-TODAY())&gt;=-92,"02 Expired last 3 months",(I348-TODAY())&gt;=-183,"03 Expired last 6 months",(I348-TODAY())&gt;=-365,"04 Expired last 12 months",(I348-TODAY())&gt;=-547,"05 Expired last 18 months",TRUE,"06 Expired over 18 months")</f>
        <v>04 Expires in 12 months</v>
      </c>
      <c r="L348" s="123">
        <v>2000000</v>
      </c>
      <c r="M348" s="131">
        <f t="shared" si="50"/>
        <v>2000000</v>
      </c>
      <c r="N348" s="77" t="str">
        <f t="shared" si="49"/>
        <v>No</v>
      </c>
      <c r="O348" s="111">
        <v>12</v>
      </c>
      <c r="P348" s="111">
        <v>0</v>
      </c>
      <c r="Q348" s="111" t="s">
        <v>70</v>
      </c>
      <c r="R348" s="89">
        <f t="shared" si="48"/>
        <v>11</v>
      </c>
    </row>
    <row r="349" spans="1:18" x14ac:dyDescent="0.5">
      <c r="A349" s="24">
        <v>791</v>
      </c>
      <c r="B349" s="24" t="s">
        <v>2985</v>
      </c>
      <c r="C349" s="24" t="s">
        <v>2986</v>
      </c>
      <c r="D349" s="24" t="s">
        <v>2987</v>
      </c>
      <c r="E349" s="24" t="s">
        <v>107</v>
      </c>
      <c r="F349" s="24" t="s">
        <v>1253</v>
      </c>
      <c r="G349" s="25">
        <v>43983</v>
      </c>
      <c r="H349" s="25">
        <v>45809</v>
      </c>
      <c r="I349" s="81">
        <f t="shared" si="47"/>
        <v>46539</v>
      </c>
      <c r="J349" s="77" t="str">
        <f t="shared" ca="1" si="46"/>
        <v>Live</v>
      </c>
      <c r="K349" s="77" t="str" cm="1">
        <f t="array" aca="1" ref="K349" ca="1">_xlfn.IFS((I349-TODAY())&gt;=547,"06 Expires over 18 months",(I349-TODAY())&gt;=365,"05 Expires in 18 months",(I349-TODAY())&gt;=183,"04 Expires in 12 months",(I349-TODAY())&gt;=92,"03 Expires in 6 months",(I349-TODAY())&gt;=31,"02 Expires in 3 months",(I349-TODAY())&gt;=0,"01 Expires in 30 days",(I349-TODAY())&gt;=-31,"01 Expired last 30 days",(I349-TODAY())&gt;=-92,"02 Expired last 3 months",(I349-TODAY())&gt;=-183,"03 Expired last 6 months",(I349-TODAY())&gt;=-365,"04 Expired last 12 months",(I349-TODAY())&gt;=-547,"05 Expired last 18 months",TRUE,"06 Expired over 18 months")</f>
        <v>04 Expires in 12 months</v>
      </c>
      <c r="L349" s="65">
        <v>1000000</v>
      </c>
      <c r="M349" s="130">
        <f t="shared" si="50"/>
        <v>7000000</v>
      </c>
      <c r="N349" s="77" t="str">
        <f t="shared" si="49"/>
        <v>Yes</v>
      </c>
      <c r="O349" s="32">
        <v>60</v>
      </c>
      <c r="P349" s="24">
        <v>24</v>
      </c>
      <c r="Q349" s="24"/>
      <c r="R349" s="89">
        <f t="shared" si="48"/>
        <v>84</v>
      </c>
    </row>
    <row r="350" spans="1:18" x14ac:dyDescent="0.5">
      <c r="A350" s="24">
        <v>2776</v>
      </c>
      <c r="B350" s="24" t="s">
        <v>10171</v>
      </c>
      <c r="C350" s="24" t="s">
        <v>10172</v>
      </c>
      <c r="D350" s="24" t="s">
        <v>10173</v>
      </c>
      <c r="E350" s="24" t="s">
        <v>321</v>
      </c>
      <c r="F350" s="24" t="s">
        <v>360</v>
      </c>
      <c r="G350" s="25">
        <v>45590</v>
      </c>
      <c r="H350" s="25">
        <v>45992</v>
      </c>
      <c r="I350" s="81">
        <f t="shared" si="47"/>
        <v>46539</v>
      </c>
      <c r="J350" s="77" t="str">
        <f t="shared" ca="1" si="46"/>
        <v>Live</v>
      </c>
      <c r="K350" s="77" t="str" cm="1">
        <f t="array" aca="1" ref="K350" ca="1">_xlfn.IFS((I350-TODAY())&gt;=547,"06 Expires over 18 months",(I350-TODAY())&gt;=365,"05 Expires in 18 months",(I350-TODAY())&gt;=183,"04 Expires in 12 months",(I350-TODAY())&gt;=92,"03 Expires in 6 months",(I350-TODAY())&gt;=31,"02 Expires in 3 months",(I350-TODAY())&gt;=0,"01 Expires in 30 days",(I350-TODAY())&gt;=-31,"01 Expired last 30 days",(I350-TODAY())&gt;=-92,"02 Expired last 3 months",(I350-TODAY())&gt;=-183,"03 Expired last 6 months",(I350-TODAY())&gt;=-365,"04 Expired last 12 months",(I350-TODAY())&gt;=-547,"05 Expired last 18 months",TRUE,"06 Expired over 18 months")</f>
        <v>04 Expires in 12 months</v>
      </c>
      <c r="L350" s="65">
        <v>3000</v>
      </c>
      <c r="M350" s="130">
        <f t="shared" si="50"/>
        <v>7750</v>
      </c>
      <c r="N350" s="77" t="str">
        <f t="shared" si="49"/>
        <v>Yes</v>
      </c>
      <c r="O350" s="32">
        <v>14</v>
      </c>
      <c r="P350" s="24">
        <v>18</v>
      </c>
      <c r="Q350" s="24" t="s">
        <v>70</v>
      </c>
      <c r="R350" s="89">
        <f t="shared" si="48"/>
        <v>31</v>
      </c>
    </row>
    <row r="351" spans="1:18" x14ac:dyDescent="0.5">
      <c r="A351" s="24">
        <v>2572</v>
      </c>
      <c r="B351" s="24" t="s">
        <v>9282</v>
      </c>
      <c r="C351" s="24" t="s">
        <v>9283</v>
      </c>
      <c r="D351" s="24" t="s">
        <v>9284</v>
      </c>
      <c r="E351" s="24" t="s">
        <v>2962</v>
      </c>
      <c r="F351" s="24" t="s">
        <v>3283</v>
      </c>
      <c r="G351" s="25">
        <v>45446</v>
      </c>
      <c r="H351" s="25">
        <v>46540</v>
      </c>
      <c r="I351" s="81">
        <f t="shared" si="47"/>
        <v>46540</v>
      </c>
      <c r="J351" s="77" t="str">
        <f t="shared" ca="1" si="46"/>
        <v>Live</v>
      </c>
      <c r="K351" s="77" t="str" cm="1">
        <f t="array" aca="1" ref="K351" ca="1">_xlfn.IFS((I351-TODAY())&gt;=547,"06 Expires over 18 months",(I351-TODAY())&gt;=365,"05 Expires in 18 months",(I351-TODAY())&gt;=183,"04 Expires in 12 months",(I351-TODAY())&gt;=92,"03 Expires in 6 months",(I351-TODAY())&gt;=31,"02 Expires in 3 months",(I351-TODAY())&gt;=0,"01 Expires in 30 days",(I351-TODAY())&gt;=-31,"01 Expired last 30 days",(I351-TODAY())&gt;=-92,"02 Expired last 3 months",(I351-TODAY())&gt;=-183,"03 Expired last 6 months",(I351-TODAY())&gt;=-365,"04 Expired last 12 months",(I351-TODAY())&gt;=-547,"05 Expired last 18 months",TRUE,"06 Expired over 18 months")</f>
        <v>04 Expires in 12 months</v>
      </c>
      <c r="L351" s="65">
        <v>20000</v>
      </c>
      <c r="M351" s="130">
        <f t="shared" si="50"/>
        <v>58333.333333333336</v>
      </c>
      <c r="N351" s="77" t="str">
        <f t="shared" si="49"/>
        <v>No</v>
      </c>
      <c r="O351" s="32">
        <v>36</v>
      </c>
      <c r="P351" s="24">
        <v>0</v>
      </c>
      <c r="Q351" s="24" t="s">
        <v>70</v>
      </c>
      <c r="R351" s="89">
        <f t="shared" si="48"/>
        <v>35</v>
      </c>
    </row>
    <row r="352" spans="1:18" x14ac:dyDescent="0.5">
      <c r="A352" s="24">
        <v>1220</v>
      </c>
      <c r="B352" s="24" t="s">
        <v>4538</v>
      </c>
      <c r="C352" s="24" t="s">
        <v>4539</v>
      </c>
      <c r="D352" s="24" t="s">
        <v>4540</v>
      </c>
      <c r="E352" s="24" t="s">
        <v>107</v>
      </c>
      <c r="F352" s="24" t="s">
        <v>1880</v>
      </c>
      <c r="G352" s="25">
        <v>44350</v>
      </c>
      <c r="H352" s="25">
        <v>45811</v>
      </c>
      <c r="I352" s="81">
        <f t="shared" si="47"/>
        <v>46541</v>
      </c>
      <c r="J352" s="77" t="str">
        <f t="shared" ca="1" si="46"/>
        <v>Live</v>
      </c>
      <c r="K352" s="77" t="str" cm="1">
        <f t="array" aca="1" ref="K352" ca="1">_xlfn.IFS((I352-TODAY())&gt;=547,"06 Expires over 18 months",(I352-TODAY())&gt;=365,"05 Expires in 18 months",(I352-TODAY())&gt;=183,"04 Expires in 12 months",(I352-TODAY())&gt;=92,"03 Expires in 6 months",(I352-TODAY())&gt;=31,"02 Expires in 3 months",(I352-TODAY())&gt;=0,"01 Expires in 30 days",(I352-TODAY())&gt;=-31,"01 Expired last 30 days",(I352-TODAY())&gt;=-92,"02 Expired last 3 months",(I352-TODAY())&gt;=-183,"03 Expired last 6 months",(I352-TODAY())&gt;=-365,"04 Expired last 12 months",(I352-TODAY())&gt;=-547,"05 Expired last 18 months",TRUE,"06 Expired over 18 months")</f>
        <v>04 Expires in 12 months</v>
      </c>
      <c r="L352" s="65">
        <v>3000</v>
      </c>
      <c r="M352" s="130">
        <f t="shared" si="50"/>
        <v>18000</v>
      </c>
      <c r="N352" s="77" t="str">
        <f t="shared" si="49"/>
        <v>Yes</v>
      </c>
      <c r="O352" s="32">
        <v>36</v>
      </c>
      <c r="P352" s="24">
        <v>24</v>
      </c>
      <c r="Q352" s="24"/>
      <c r="R352" s="89">
        <f t="shared" si="48"/>
        <v>72</v>
      </c>
    </row>
    <row r="353" spans="1:18" x14ac:dyDescent="0.5">
      <c r="A353" s="24">
        <v>3096</v>
      </c>
      <c r="B353" s="24" t="s">
        <v>495</v>
      </c>
      <c r="C353" s="24" t="s">
        <v>11689</v>
      </c>
      <c r="D353" s="24" t="s">
        <v>11690</v>
      </c>
      <c r="E353" s="24" t="s">
        <v>107</v>
      </c>
      <c r="F353" s="27" t="s">
        <v>543</v>
      </c>
      <c r="G353" s="25">
        <v>45082</v>
      </c>
      <c r="H353" s="25">
        <v>45812</v>
      </c>
      <c r="I353" s="81">
        <f t="shared" si="47"/>
        <v>46542</v>
      </c>
      <c r="J353" s="77" t="str">
        <f t="shared" ca="1" si="46"/>
        <v>Live</v>
      </c>
      <c r="K353" s="77" t="str" cm="1">
        <f t="array" aca="1" ref="K353" ca="1">_xlfn.IFS((I353-TODAY())&gt;=547,"06 Expires over 18 months",(I353-TODAY())&gt;=365,"05 Expires in 18 months",(I353-TODAY())&gt;=183,"04 Expires in 12 months",(I353-TODAY())&gt;=92,"03 Expires in 6 months",(I353-TODAY())&gt;=31,"02 Expires in 3 months",(I353-TODAY())&gt;=0,"01 Expires in 30 days",(I353-TODAY())&gt;=-31,"01 Expired last 30 days",(I353-TODAY())&gt;=-92,"02 Expired last 3 months",(I353-TODAY())&gt;=-183,"03 Expired last 6 months",(I353-TODAY())&gt;=-365,"04 Expired last 12 months",(I353-TODAY())&gt;=-547,"05 Expired last 18 months",TRUE,"06 Expired over 18 months")</f>
        <v>04 Expires in 12 months</v>
      </c>
      <c r="L353" s="65">
        <v>9000000</v>
      </c>
      <c r="M353" s="130">
        <f t="shared" si="50"/>
        <v>35250000</v>
      </c>
      <c r="N353" s="77" t="str">
        <f t="shared" si="49"/>
        <v>Yes</v>
      </c>
      <c r="O353" s="32">
        <v>24</v>
      </c>
      <c r="P353" s="24">
        <v>24</v>
      </c>
      <c r="Q353" s="24" t="s">
        <v>123</v>
      </c>
      <c r="R353" s="89">
        <f t="shared" si="48"/>
        <v>47</v>
      </c>
    </row>
    <row r="354" spans="1:18" x14ac:dyDescent="0.5">
      <c r="A354" s="24">
        <v>3676</v>
      </c>
      <c r="B354" s="111" t="s">
        <v>12046</v>
      </c>
      <c r="C354" s="111" t="s">
        <v>12047</v>
      </c>
      <c r="D354" s="111" t="s">
        <v>11690</v>
      </c>
      <c r="E354" s="111" t="s">
        <v>107</v>
      </c>
      <c r="F354" s="111" t="s">
        <v>1675</v>
      </c>
      <c r="G354" s="121">
        <v>46178</v>
      </c>
      <c r="H354" s="121">
        <v>46542</v>
      </c>
      <c r="I354" s="81">
        <f t="shared" si="47"/>
        <v>46542</v>
      </c>
      <c r="J354" s="81" t="str">
        <f t="shared" ca="1" si="46"/>
        <v>Live</v>
      </c>
      <c r="K354" s="81" t="str" cm="1">
        <f t="array" aca="1" ref="K354" ca="1">_xlfn.IFS((I354-TODAY())&gt;=547,"06 Expires over 18 months",(I354-TODAY())&gt;=365,"05 Expires in 18 months",(I354-TODAY())&gt;=183,"04 Expires in 12 months",(I354-TODAY())&gt;=92,"03 Expires in 6 months",(I354-TODAY())&gt;=31,"02 Expires in 3 months",(I354-TODAY())&gt;=0,"01 Expires in 30 days",(I354-TODAY())&gt;=-31,"01 Expired last 30 days",(I354-TODAY())&gt;=-92,"02 Expired last 3 months",(I354-TODAY())&gt;=-183,"03 Expired last 6 months",(I354-TODAY())&gt;=-365,"04 Expired last 12 months",(I354-TODAY())&gt;=-547,"05 Expired last 18 months",TRUE,"06 Expired over 18 months")</f>
        <v>04 Expires in 12 months</v>
      </c>
      <c r="L354" s="104">
        <v>4500000</v>
      </c>
      <c r="M354" s="131">
        <f t="shared" si="50"/>
        <v>4500000</v>
      </c>
      <c r="N354" s="77" t="str">
        <f t="shared" si="49"/>
        <v>No</v>
      </c>
      <c r="O354" s="111">
        <v>12</v>
      </c>
      <c r="P354" s="111">
        <v>0</v>
      </c>
      <c r="Q354" s="111" t="s">
        <v>123</v>
      </c>
      <c r="R354" s="89">
        <f t="shared" si="48"/>
        <v>11</v>
      </c>
    </row>
    <row r="355" spans="1:18" x14ac:dyDescent="0.5">
      <c r="A355" s="24">
        <v>3195</v>
      </c>
      <c r="B355" s="24" t="s">
        <v>12046</v>
      </c>
      <c r="C355" s="24" t="s">
        <v>12047</v>
      </c>
      <c r="D355" s="24" t="s">
        <v>11690</v>
      </c>
      <c r="E355" s="24" t="s">
        <v>107</v>
      </c>
      <c r="F355" s="27" t="s">
        <v>543</v>
      </c>
      <c r="G355" s="25">
        <v>45813</v>
      </c>
      <c r="H355" s="25">
        <v>46178</v>
      </c>
      <c r="I355" s="81">
        <f t="shared" si="47"/>
        <v>46543</v>
      </c>
      <c r="J355" s="77" t="str">
        <f t="shared" ca="1" si="46"/>
        <v>Live</v>
      </c>
      <c r="K355" s="77" t="str" cm="1">
        <f t="array" aca="1" ref="K355" ca="1">_xlfn.IFS((I355-TODAY())&gt;=547,"06 Expires over 18 months",(I355-TODAY())&gt;=365,"05 Expires in 18 months",(I355-TODAY())&gt;=183,"04 Expires in 12 months",(I355-TODAY())&gt;=92,"03 Expires in 6 months",(I355-TODAY())&gt;=31,"02 Expires in 3 months",(I355-TODAY())&gt;=0,"01 Expires in 30 days",(I355-TODAY())&gt;=-31,"01 Expired last 30 days",(I355-TODAY())&gt;=-92,"02 Expired last 3 months",(I355-TODAY())&gt;=-183,"03 Expired last 6 months",(I355-TODAY())&gt;=-365,"04 Expired last 12 months",(I355-TODAY())&gt;=-547,"05 Expired last 18 months",TRUE,"06 Expired over 18 months")</f>
        <v>04 Expires in 12 months</v>
      </c>
      <c r="L355" s="104"/>
      <c r="M355" s="130">
        <v>0</v>
      </c>
      <c r="N355" s="77" t="str">
        <f t="shared" si="49"/>
        <v>Yes</v>
      </c>
      <c r="O355" s="32">
        <v>12</v>
      </c>
      <c r="P355" s="24">
        <v>12</v>
      </c>
      <c r="Q355" s="24" t="s">
        <v>123</v>
      </c>
      <c r="R355" s="89">
        <f t="shared" si="48"/>
        <v>24</v>
      </c>
    </row>
    <row r="356" spans="1:18" x14ac:dyDescent="0.5">
      <c r="A356" s="24">
        <v>3250</v>
      </c>
      <c r="B356" s="24" t="s">
        <v>575</v>
      </c>
      <c r="C356" s="24" t="s">
        <v>12311</v>
      </c>
      <c r="D356" s="24" t="s">
        <v>577</v>
      </c>
      <c r="E356" s="24" t="s">
        <v>97</v>
      </c>
      <c r="F356" s="27" t="s">
        <v>8870</v>
      </c>
      <c r="G356" s="25">
        <v>45017</v>
      </c>
      <c r="H356" s="25">
        <v>46148</v>
      </c>
      <c r="I356" s="81">
        <f t="shared" si="47"/>
        <v>46544</v>
      </c>
      <c r="J356" s="77" t="str">
        <f t="shared" ca="1" si="46"/>
        <v>Live</v>
      </c>
      <c r="K356" s="77" t="str" cm="1">
        <f t="array" aca="1" ref="K356" ca="1">_xlfn.IFS((I356-TODAY())&gt;=547,"06 Expires over 18 months",(I356-TODAY())&gt;=365,"05 Expires in 18 months",(I356-TODAY())&gt;=183,"04 Expires in 12 months",(I356-TODAY())&gt;=92,"03 Expires in 6 months",(I356-TODAY())&gt;=31,"02 Expires in 3 months",(I356-TODAY())&gt;=0,"01 Expires in 30 days",(I356-TODAY())&gt;=-31,"01 Expired last 30 days",(I356-TODAY())&gt;=-92,"02 Expired last 3 months",(I356-TODAY())&gt;=-183,"03 Expired last 6 months",(I356-TODAY())&gt;=-365,"04 Expired last 12 months",(I356-TODAY())&gt;=-547,"05 Expired last 18 months",TRUE,"06 Expired over 18 months")</f>
        <v>04 Expires in 12 months</v>
      </c>
      <c r="L356" s="65">
        <v>18000</v>
      </c>
      <c r="M356" s="131">
        <f t="shared" ref="M356:M377" si="51">MAX(L356,L356*N(R356)/12)</f>
        <v>75000</v>
      </c>
      <c r="N356" s="77" t="str">
        <f t="shared" si="49"/>
        <v>Yes</v>
      </c>
      <c r="O356" s="32">
        <v>24</v>
      </c>
      <c r="P356" s="24">
        <v>13</v>
      </c>
      <c r="Q356" s="24" t="s">
        <v>70</v>
      </c>
      <c r="R356" s="89">
        <f t="shared" si="48"/>
        <v>50</v>
      </c>
    </row>
    <row r="357" spans="1:18" x14ac:dyDescent="0.5">
      <c r="A357" s="24">
        <v>446</v>
      </c>
      <c r="B357" s="24" t="s">
        <v>1702</v>
      </c>
      <c r="C357" s="24" t="s">
        <v>1703</v>
      </c>
      <c r="D357" s="24" t="s">
        <v>16822</v>
      </c>
      <c r="E357" s="24" t="s">
        <v>190</v>
      </c>
      <c r="F357" s="24" t="s">
        <v>467</v>
      </c>
      <c r="G357" s="25">
        <v>43624</v>
      </c>
      <c r="H357" s="25">
        <v>45816</v>
      </c>
      <c r="I357" s="81">
        <f t="shared" si="47"/>
        <v>46546</v>
      </c>
      <c r="J357" s="77" t="str">
        <f t="shared" ca="1" si="46"/>
        <v>Live</v>
      </c>
      <c r="K357" s="77" t="str" cm="1">
        <f t="array" aca="1" ref="K357" ca="1">_xlfn.IFS((I357-TODAY())&gt;=547,"06 Expires over 18 months",(I357-TODAY())&gt;=365,"05 Expires in 18 months",(I357-TODAY())&gt;=183,"04 Expires in 12 months",(I357-TODAY())&gt;=92,"03 Expires in 6 months",(I357-TODAY())&gt;=31,"02 Expires in 3 months",(I357-TODAY())&gt;=0,"01 Expires in 30 days",(I357-TODAY())&gt;=-31,"01 Expired last 30 days",(I357-TODAY())&gt;=-92,"02 Expired last 3 months",(I357-TODAY())&gt;=-183,"03 Expired last 6 months",(I357-TODAY())&gt;=-365,"04 Expired last 12 months",(I357-TODAY())&gt;=-547,"05 Expired last 18 months",TRUE,"06 Expired over 18 months")</f>
        <v>04 Expires in 12 months</v>
      </c>
      <c r="L357" s="65">
        <v>11918</v>
      </c>
      <c r="M357" s="130">
        <f t="shared" si="51"/>
        <v>95344</v>
      </c>
      <c r="N357" s="77" t="str">
        <f t="shared" ref="N357:N377" si="52">IF(P357&gt;0,"Yes","No")</f>
        <v>Yes</v>
      </c>
      <c r="O357" s="32">
        <v>24</v>
      </c>
      <c r="P357" s="24">
        <v>24</v>
      </c>
      <c r="Q357" s="24"/>
      <c r="R357" s="89">
        <f t="shared" si="48"/>
        <v>96</v>
      </c>
    </row>
    <row r="358" spans="1:18" x14ac:dyDescent="0.5">
      <c r="A358" s="24">
        <v>3170</v>
      </c>
      <c r="B358" s="24" t="s">
        <v>11938</v>
      </c>
      <c r="C358" s="24" t="s">
        <v>5924</v>
      </c>
      <c r="D358" s="24" t="s">
        <v>16822</v>
      </c>
      <c r="E358" s="24" t="s">
        <v>190</v>
      </c>
      <c r="F358" s="27" t="s">
        <v>2234</v>
      </c>
      <c r="G358" s="25">
        <v>45821</v>
      </c>
      <c r="H358" s="25">
        <v>46185</v>
      </c>
      <c r="I358" s="81">
        <f t="shared" si="47"/>
        <v>46550</v>
      </c>
      <c r="J358" s="77" t="str">
        <f t="shared" ca="1" si="46"/>
        <v>Live</v>
      </c>
      <c r="K358" s="77" t="str" cm="1">
        <f t="array" aca="1" ref="K358" ca="1">_xlfn.IFS((I358-TODAY())&gt;=547,"06 Expires over 18 months",(I358-TODAY())&gt;=365,"05 Expires in 18 months",(I358-TODAY())&gt;=183,"04 Expires in 12 months",(I358-TODAY())&gt;=92,"03 Expires in 6 months",(I358-TODAY())&gt;=31,"02 Expires in 3 months",(I358-TODAY())&gt;=0,"01 Expires in 30 days",(I358-TODAY())&gt;=-31,"01 Expired last 30 days",(I358-TODAY())&gt;=-92,"02 Expired last 3 months",(I358-TODAY())&gt;=-183,"03 Expired last 6 months",(I358-TODAY())&gt;=-365,"04 Expired last 12 months",(I358-TODAY())&gt;=-547,"05 Expired last 18 months",TRUE,"06 Expired over 18 months")</f>
        <v>04 Expires in 12 months</v>
      </c>
      <c r="L358" s="65">
        <v>5000</v>
      </c>
      <c r="M358" s="130">
        <f t="shared" si="51"/>
        <v>9583.3333333333339</v>
      </c>
      <c r="N358" s="77" t="str">
        <f t="shared" si="52"/>
        <v>Yes</v>
      </c>
      <c r="O358" s="32">
        <v>12</v>
      </c>
      <c r="P358" s="24">
        <v>12</v>
      </c>
      <c r="Q358" s="24" t="s">
        <v>70</v>
      </c>
      <c r="R358" s="89">
        <f t="shared" si="48"/>
        <v>23</v>
      </c>
    </row>
    <row r="359" spans="1:18" x14ac:dyDescent="0.5">
      <c r="A359" s="24">
        <v>2583</v>
      </c>
      <c r="B359" s="24" t="s">
        <v>9329</v>
      </c>
      <c r="C359" s="24" t="s">
        <v>9330</v>
      </c>
      <c r="D359" s="24" t="s">
        <v>9331</v>
      </c>
      <c r="E359" s="24" t="s">
        <v>107</v>
      </c>
      <c r="F359" s="24" t="s">
        <v>3283</v>
      </c>
      <c r="G359" s="25">
        <v>45456</v>
      </c>
      <c r="H359" s="25">
        <v>46550</v>
      </c>
      <c r="I359" s="81">
        <f t="shared" si="47"/>
        <v>46550</v>
      </c>
      <c r="J359" s="77" t="str">
        <f t="shared" ca="1" si="46"/>
        <v>Live</v>
      </c>
      <c r="K359" s="77" t="str" cm="1">
        <f t="array" aca="1" ref="K359" ca="1">_xlfn.IFS((I359-TODAY())&gt;=547,"06 Expires over 18 months",(I359-TODAY())&gt;=365,"05 Expires in 18 months",(I359-TODAY())&gt;=183,"04 Expires in 12 months",(I359-TODAY())&gt;=92,"03 Expires in 6 months",(I359-TODAY())&gt;=31,"02 Expires in 3 months",(I359-TODAY())&gt;=0,"01 Expires in 30 days",(I359-TODAY())&gt;=-31,"01 Expired last 30 days",(I359-TODAY())&gt;=-92,"02 Expired last 3 months",(I359-TODAY())&gt;=-183,"03 Expired last 6 months",(I359-TODAY())&gt;=-365,"04 Expired last 12 months",(I359-TODAY())&gt;=-547,"05 Expired last 18 months",TRUE,"06 Expired over 18 months")</f>
        <v>04 Expires in 12 months</v>
      </c>
      <c r="L359" s="65">
        <v>20000</v>
      </c>
      <c r="M359" s="130">
        <f t="shared" si="51"/>
        <v>58333.333333333336</v>
      </c>
      <c r="N359" s="77" t="str">
        <f t="shared" si="52"/>
        <v>No</v>
      </c>
      <c r="O359" s="32">
        <v>36</v>
      </c>
      <c r="P359" s="24">
        <v>0</v>
      </c>
      <c r="Q359" s="24" t="s">
        <v>70</v>
      </c>
      <c r="R359" s="89">
        <f t="shared" si="48"/>
        <v>35</v>
      </c>
    </row>
    <row r="360" spans="1:18" x14ac:dyDescent="0.5">
      <c r="A360" s="24">
        <v>2584</v>
      </c>
      <c r="B360" s="24" t="s">
        <v>9335</v>
      </c>
      <c r="C360" s="24" t="s">
        <v>9336</v>
      </c>
      <c r="D360" s="24" t="s">
        <v>9337</v>
      </c>
      <c r="E360" s="24" t="s">
        <v>107</v>
      </c>
      <c r="F360" s="24" t="s">
        <v>3283</v>
      </c>
      <c r="G360" s="25">
        <v>45456</v>
      </c>
      <c r="H360" s="25">
        <v>46550</v>
      </c>
      <c r="I360" s="81">
        <f t="shared" si="47"/>
        <v>46550</v>
      </c>
      <c r="J360" s="77" t="str">
        <f t="shared" ca="1" si="46"/>
        <v>Live</v>
      </c>
      <c r="K360" s="77" t="str" cm="1">
        <f t="array" aca="1" ref="K360" ca="1">_xlfn.IFS((I360-TODAY())&gt;=547,"06 Expires over 18 months",(I360-TODAY())&gt;=365,"05 Expires in 18 months",(I360-TODAY())&gt;=183,"04 Expires in 12 months",(I360-TODAY())&gt;=92,"03 Expires in 6 months",(I360-TODAY())&gt;=31,"02 Expires in 3 months",(I360-TODAY())&gt;=0,"01 Expires in 30 days",(I360-TODAY())&gt;=-31,"01 Expired last 30 days",(I360-TODAY())&gt;=-92,"02 Expired last 3 months",(I360-TODAY())&gt;=-183,"03 Expired last 6 months",(I360-TODAY())&gt;=-365,"04 Expired last 12 months",(I360-TODAY())&gt;=-547,"05 Expired last 18 months",TRUE,"06 Expired over 18 months")</f>
        <v>04 Expires in 12 months</v>
      </c>
      <c r="L360" s="65">
        <v>50000</v>
      </c>
      <c r="M360" s="130">
        <f t="shared" si="51"/>
        <v>145833.33333333334</v>
      </c>
      <c r="N360" s="77" t="str">
        <f t="shared" si="52"/>
        <v>No</v>
      </c>
      <c r="O360" s="32">
        <v>36</v>
      </c>
      <c r="P360" s="24">
        <v>0</v>
      </c>
      <c r="Q360" s="24" t="s">
        <v>70</v>
      </c>
      <c r="R360" s="89">
        <f t="shared" si="48"/>
        <v>35</v>
      </c>
    </row>
    <row r="361" spans="1:18" x14ac:dyDescent="0.5">
      <c r="A361" s="24">
        <v>2586</v>
      </c>
      <c r="B361" s="24" t="s">
        <v>9342</v>
      </c>
      <c r="C361" s="24" t="s">
        <v>9343</v>
      </c>
      <c r="D361" s="24" t="s">
        <v>9344</v>
      </c>
      <c r="E361" s="24" t="s">
        <v>107</v>
      </c>
      <c r="F361" s="24" t="s">
        <v>3283</v>
      </c>
      <c r="G361" s="25">
        <v>45457</v>
      </c>
      <c r="H361" s="25">
        <v>46551</v>
      </c>
      <c r="I361" s="81">
        <f t="shared" si="47"/>
        <v>46551</v>
      </c>
      <c r="J361" s="77" t="str">
        <f t="shared" ca="1" si="46"/>
        <v>Live</v>
      </c>
      <c r="K361" s="77" t="str" cm="1">
        <f t="array" aca="1" ref="K361" ca="1">_xlfn.IFS((I361-TODAY())&gt;=547,"06 Expires over 18 months",(I361-TODAY())&gt;=365,"05 Expires in 18 months",(I361-TODAY())&gt;=183,"04 Expires in 12 months",(I361-TODAY())&gt;=92,"03 Expires in 6 months",(I361-TODAY())&gt;=31,"02 Expires in 3 months",(I361-TODAY())&gt;=0,"01 Expires in 30 days",(I361-TODAY())&gt;=-31,"01 Expired last 30 days",(I361-TODAY())&gt;=-92,"02 Expired last 3 months",(I361-TODAY())&gt;=-183,"03 Expired last 6 months",(I361-TODAY())&gt;=-365,"04 Expired last 12 months",(I361-TODAY())&gt;=-547,"05 Expired last 18 months",TRUE,"06 Expired over 18 months")</f>
        <v>04 Expires in 12 months</v>
      </c>
      <c r="L361" s="65">
        <v>50000</v>
      </c>
      <c r="M361" s="130">
        <f t="shared" si="51"/>
        <v>145833.33333333334</v>
      </c>
      <c r="N361" s="77" t="str">
        <f t="shared" si="52"/>
        <v>No</v>
      </c>
      <c r="O361" s="32">
        <v>36</v>
      </c>
      <c r="P361" s="24">
        <v>0</v>
      </c>
      <c r="Q361" s="24" t="s">
        <v>70</v>
      </c>
      <c r="R361" s="89">
        <f t="shared" si="48"/>
        <v>35</v>
      </c>
    </row>
    <row r="362" spans="1:18" x14ac:dyDescent="0.5">
      <c r="A362" s="24">
        <v>2118</v>
      </c>
      <c r="B362" s="24" t="s">
        <v>7624</v>
      </c>
      <c r="C362" s="24" t="s">
        <v>7625</v>
      </c>
      <c r="D362" s="24" t="s">
        <v>7626</v>
      </c>
      <c r="E362" s="24" t="s">
        <v>52</v>
      </c>
      <c r="F362" s="24" t="s">
        <v>116</v>
      </c>
      <c r="G362" s="25">
        <v>45061</v>
      </c>
      <c r="H362" s="25">
        <v>46188</v>
      </c>
      <c r="I362" s="81">
        <f t="shared" si="47"/>
        <v>46553</v>
      </c>
      <c r="J362" s="77" t="str">
        <f t="shared" ca="1" si="46"/>
        <v>Live</v>
      </c>
      <c r="K362" s="77" t="str" cm="1">
        <f t="array" aca="1" ref="K362" ca="1">_xlfn.IFS((I362-TODAY())&gt;=547,"06 Expires over 18 months",(I362-TODAY())&gt;=365,"05 Expires in 18 months",(I362-TODAY())&gt;=183,"04 Expires in 12 months",(I362-TODAY())&gt;=92,"03 Expires in 6 months",(I362-TODAY())&gt;=31,"02 Expires in 3 months",(I362-TODAY())&gt;=0,"01 Expires in 30 days",(I362-TODAY())&gt;=-31,"01 Expired last 30 days",(I362-TODAY())&gt;=-92,"02 Expired last 3 months",(I362-TODAY())&gt;=-183,"03 Expired last 6 months",(I362-TODAY())&gt;=-365,"04 Expired last 12 months",(I362-TODAY())&gt;=-547,"05 Expired last 18 months",TRUE,"06 Expired over 18 months")</f>
        <v>04 Expires in 12 months</v>
      </c>
      <c r="L362" s="65">
        <v>15000</v>
      </c>
      <c r="M362" s="130">
        <f t="shared" si="51"/>
        <v>61250</v>
      </c>
      <c r="N362" s="77" t="str">
        <f t="shared" si="52"/>
        <v>Yes</v>
      </c>
      <c r="O362" s="32">
        <v>36</v>
      </c>
      <c r="P362" s="24">
        <v>12</v>
      </c>
      <c r="Q362" s="24" t="s">
        <v>1333</v>
      </c>
      <c r="R362" s="89">
        <f t="shared" si="48"/>
        <v>49</v>
      </c>
    </row>
    <row r="363" spans="1:18" x14ac:dyDescent="0.5">
      <c r="A363" s="24">
        <v>2595</v>
      </c>
      <c r="B363" s="24" t="s">
        <v>9373</v>
      </c>
      <c r="C363" s="24" t="s">
        <v>9374</v>
      </c>
      <c r="D363" s="24" t="s">
        <v>9375</v>
      </c>
      <c r="E363" s="24" t="s">
        <v>107</v>
      </c>
      <c r="F363" s="24" t="s">
        <v>3283</v>
      </c>
      <c r="G363" s="25">
        <v>45467</v>
      </c>
      <c r="H363" s="25">
        <v>46561</v>
      </c>
      <c r="I363" s="81">
        <f t="shared" si="47"/>
        <v>46561</v>
      </c>
      <c r="J363" s="77" t="str">
        <f t="shared" ca="1" si="46"/>
        <v>Live</v>
      </c>
      <c r="K363" s="77" t="str" cm="1">
        <f t="array" aca="1" ref="K363" ca="1">_xlfn.IFS((I363-TODAY())&gt;=547,"06 Expires over 18 months",(I363-TODAY())&gt;=365,"05 Expires in 18 months",(I363-TODAY())&gt;=183,"04 Expires in 12 months",(I363-TODAY())&gt;=92,"03 Expires in 6 months",(I363-TODAY())&gt;=31,"02 Expires in 3 months",(I363-TODAY())&gt;=0,"01 Expires in 30 days",(I363-TODAY())&gt;=-31,"01 Expired last 30 days",(I363-TODAY())&gt;=-92,"02 Expired last 3 months",(I363-TODAY())&gt;=-183,"03 Expired last 6 months",(I363-TODAY())&gt;=-365,"04 Expired last 12 months",(I363-TODAY())&gt;=-547,"05 Expired last 18 months",TRUE,"06 Expired over 18 months")</f>
        <v>04 Expires in 12 months</v>
      </c>
      <c r="L363" s="65">
        <v>20000</v>
      </c>
      <c r="M363" s="130">
        <f t="shared" si="51"/>
        <v>58333.333333333336</v>
      </c>
      <c r="N363" s="77" t="str">
        <f t="shared" si="52"/>
        <v>No</v>
      </c>
      <c r="O363" s="32">
        <v>36</v>
      </c>
      <c r="P363" s="24">
        <v>0</v>
      </c>
      <c r="Q363" s="24" t="s">
        <v>8595</v>
      </c>
      <c r="R363" s="89">
        <f t="shared" si="48"/>
        <v>35</v>
      </c>
    </row>
    <row r="364" spans="1:18" x14ac:dyDescent="0.5">
      <c r="A364" s="24">
        <v>3410</v>
      </c>
      <c r="B364" s="101" t="s">
        <v>12964</v>
      </c>
      <c r="C364" s="24" t="s">
        <v>12965</v>
      </c>
      <c r="D364" s="101" t="s">
        <v>12964</v>
      </c>
      <c r="E364" s="101" t="s">
        <v>107</v>
      </c>
      <c r="F364" s="101" t="s">
        <v>4653</v>
      </c>
      <c r="G364" s="25">
        <v>45467</v>
      </c>
      <c r="H364" s="25">
        <v>46197</v>
      </c>
      <c r="I364" s="81">
        <f t="shared" si="47"/>
        <v>46562</v>
      </c>
      <c r="J364" s="77" t="str">
        <f t="shared" ref="J364:J423" ca="1" si="53">IF(I364&lt;TODAY(),"Expired","Live")</f>
        <v>Live</v>
      </c>
      <c r="K364" s="77" t="str" cm="1">
        <f t="array" aca="1" ref="K364" ca="1">_xlfn.IFS((I364-TODAY())&gt;=547,"06 Expires over 18 months",(I364-TODAY())&gt;=365,"05 Expires in 18 months",(I364-TODAY())&gt;=183,"04 Expires in 12 months",(I364-TODAY())&gt;=92,"03 Expires in 6 months",(I364-TODAY())&gt;=31,"02 Expires in 3 months",(I364-TODAY())&gt;=0,"01 Expires in 30 days",(I364-TODAY())&gt;=-31,"01 Expired last 30 days",(I364-TODAY())&gt;=-92,"02 Expired last 3 months",(I364-TODAY())&gt;=-183,"03 Expired last 6 months",(I364-TODAY())&gt;=-365,"04 Expired last 12 months",(I364-TODAY())&gt;=-547,"05 Expired last 18 months",TRUE,"06 Expired over 18 months")</f>
        <v>04 Expires in 12 months</v>
      </c>
      <c r="L364" s="65">
        <v>3000</v>
      </c>
      <c r="M364" s="131">
        <f t="shared" si="51"/>
        <v>9000</v>
      </c>
      <c r="N364" s="77" t="str">
        <f t="shared" si="52"/>
        <v>Yes</v>
      </c>
      <c r="O364" s="101">
        <v>12</v>
      </c>
      <c r="P364" s="101">
        <v>12</v>
      </c>
      <c r="Q364" s="101" t="s">
        <v>70</v>
      </c>
      <c r="R364" s="89">
        <f t="shared" si="48"/>
        <v>36</v>
      </c>
    </row>
    <row r="365" spans="1:18" x14ac:dyDescent="0.5">
      <c r="A365" s="24">
        <v>2596</v>
      </c>
      <c r="B365" s="24" t="s">
        <v>9335</v>
      </c>
      <c r="C365" s="24" t="s">
        <v>9378</v>
      </c>
      <c r="D365" s="24" t="s">
        <v>9337</v>
      </c>
      <c r="E365" s="24" t="s">
        <v>107</v>
      </c>
      <c r="F365" s="24" t="s">
        <v>3283</v>
      </c>
      <c r="G365" s="25">
        <v>45468</v>
      </c>
      <c r="H365" s="25">
        <v>46562</v>
      </c>
      <c r="I365" s="81">
        <f t="shared" si="47"/>
        <v>46562</v>
      </c>
      <c r="J365" s="77" t="str">
        <f t="shared" ca="1" si="53"/>
        <v>Live</v>
      </c>
      <c r="K365" s="77" t="str" cm="1">
        <f t="array" aca="1" ref="K365" ca="1">_xlfn.IFS((I365-TODAY())&gt;=547,"06 Expires over 18 months",(I365-TODAY())&gt;=365,"05 Expires in 18 months",(I365-TODAY())&gt;=183,"04 Expires in 12 months",(I365-TODAY())&gt;=92,"03 Expires in 6 months",(I365-TODAY())&gt;=31,"02 Expires in 3 months",(I365-TODAY())&gt;=0,"01 Expires in 30 days",(I365-TODAY())&gt;=-31,"01 Expired last 30 days",(I365-TODAY())&gt;=-92,"02 Expired last 3 months",(I365-TODAY())&gt;=-183,"03 Expired last 6 months",(I365-TODAY())&gt;=-365,"04 Expired last 12 months",(I365-TODAY())&gt;=-547,"05 Expired last 18 months",TRUE,"06 Expired over 18 months")</f>
        <v>04 Expires in 12 months</v>
      </c>
      <c r="L365" s="65">
        <v>20000</v>
      </c>
      <c r="M365" s="130">
        <f t="shared" si="51"/>
        <v>58333.333333333336</v>
      </c>
      <c r="N365" s="77" t="str">
        <f t="shared" si="52"/>
        <v>No</v>
      </c>
      <c r="O365" s="32">
        <v>36</v>
      </c>
      <c r="P365" s="24">
        <v>0</v>
      </c>
      <c r="Q365" s="24" t="s">
        <v>70</v>
      </c>
      <c r="R365" s="89">
        <f t="shared" si="48"/>
        <v>35</v>
      </c>
    </row>
    <row r="366" spans="1:18" x14ac:dyDescent="0.5">
      <c r="A366" s="24">
        <v>2597</v>
      </c>
      <c r="B366" s="24" t="s">
        <v>5201</v>
      </c>
      <c r="C366" s="24" t="s">
        <v>9379</v>
      </c>
      <c r="D366" s="24" t="s">
        <v>5200</v>
      </c>
      <c r="E366" s="24" t="s">
        <v>107</v>
      </c>
      <c r="F366" s="24" t="s">
        <v>3283</v>
      </c>
      <c r="G366" s="25">
        <v>45468</v>
      </c>
      <c r="H366" s="25">
        <v>46562</v>
      </c>
      <c r="I366" s="81">
        <f t="shared" si="47"/>
        <v>46562</v>
      </c>
      <c r="J366" s="77" t="str">
        <f t="shared" ca="1" si="53"/>
        <v>Live</v>
      </c>
      <c r="K366" s="77" t="str" cm="1">
        <f t="array" aca="1" ref="K366" ca="1">_xlfn.IFS((I366-TODAY())&gt;=547,"06 Expires over 18 months",(I366-TODAY())&gt;=365,"05 Expires in 18 months",(I366-TODAY())&gt;=183,"04 Expires in 12 months",(I366-TODAY())&gt;=92,"03 Expires in 6 months",(I366-TODAY())&gt;=31,"02 Expires in 3 months",(I366-TODAY())&gt;=0,"01 Expires in 30 days",(I366-TODAY())&gt;=-31,"01 Expired last 30 days",(I366-TODAY())&gt;=-92,"02 Expired last 3 months",(I366-TODAY())&gt;=-183,"03 Expired last 6 months",(I366-TODAY())&gt;=-365,"04 Expired last 12 months",(I366-TODAY())&gt;=-547,"05 Expired last 18 months",TRUE,"06 Expired over 18 months")</f>
        <v>04 Expires in 12 months</v>
      </c>
      <c r="L366" s="65">
        <v>15000</v>
      </c>
      <c r="M366" s="130">
        <f t="shared" si="51"/>
        <v>43750</v>
      </c>
      <c r="N366" s="77" t="str">
        <f t="shared" si="52"/>
        <v>No</v>
      </c>
      <c r="O366" s="32">
        <v>36</v>
      </c>
      <c r="P366" s="24">
        <v>0</v>
      </c>
      <c r="Q366" s="24" t="s">
        <v>70</v>
      </c>
      <c r="R366" s="89">
        <f t="shared" si="48"/>
        <v>35</v>
      </c>
    </row>
    <row r="367" spans="1:18" x14ac:dyDescent="0.5">
      <c r="A367" s="24">
        <v>3184</v>
      </c>
      <c r="B367" s="24" t="s">
        <v>4628</v>
      </c>
      <c r="C367" s="24" t="s">
        <v>10253</v>
      </c>
      <c r="D367" s="24" t="s">
        <v>16822</v>
      </c>
      <c r="E367" s="24" t="s">
        <v>190</v>
      </c>
      <c r="F367" s="27" t="s">
        <v>2202</v>
      </c>
      <c r="G367" s="25">
        <v>45832</v>
      </c>
      <c r="H367" s="25">
        <v>46562</v>
      </c>
      <c r="I367" s="81">
        <f t="shared" si="47"/>
        <v>46562</v>
      </c>
      <c r="J367" s="77" t="str">
        <f t="shared" ca="1" si="53"/>
        <v>Live</v>
      </c>
      <c r="K367" s="77" t="str" cm="1">
        <f t="array" aca="1" ref="K367" ca="1">_xlfn.IFS((I367-TODAY())&gt;=547,"06 Expires over 18 months",(I367-TODAY())&gt;=365,"05 Expires in 18 months",(I367-TODAY())&gt;=183,"04 Expires in 12 months",(I367-TODAY())&gt;=92,"03 Expires in 6 months",(I367-TODAY())&gt;=31,"02 Expires in 3 months",(I367-TODAY())&gt;=0,"01 Expires in 30 days",(I367-TODAY())&gt;=-31,"01 Expired last 30 days",(I367-TODAY())&gt;=-92,"02 Expired last 3 months",(I367-TODAY())&gt;=-183,"03 Expired last 6 months",(I367-TODAY())&gt;=-365,"04 Expired last 12 months",(I367-TODAY())&gt;=-547,"05 Expired last 18 months",TRUE,"06 Expired over 18 months")</f>
        <v>04 Expires in 12 months</v>
      </c>
      <c r="L367" s="65">
        <v>17000</v>
      </c>
      <c r="M367" s="130">
        <f t="shared" si="51"/>
        <v>34000</v>
      </c>
      <c r="N367" s="77" t="str">
        <f t="shared" si="52"/>
        <v>No</v>
      </c>
      <c r="O367" s="32">
        <v>24</v>
      </c>
      <c r="P367" s="24">
        <v>0</v>
      </c>
      <c r="Q367" s="24" t="s">
        <v>70</v>
      </c>
      <c r="R367" s="89">
        <f t="shared" si="48"/>
        <v>24</v>
      </c>
    </row>
    <row r="368" spans="1:18" x14ac:dyDescent="0.5">
      <c r="A368" s="24">
        <v>2608</v>
      </c>
      <c r="B368" s="24" t="s">
        <v>9418</v>
      </c>
      <c r="C368" s="24" t="s">
        <v>9419</v>
      </c>
      <c r="D368" s="24" t="s">
        <v>9420</v>
      </c>
      <c r="E368" s="24" t="s">
        <v>107</v>
      </c>
      <c r="F368" s="24" t="s">
        <v>3283</v>
      </c>
      <c r="G368" s="25">
        <v>45470</v>
      </c>
      <c r="H368" s="25">
        <v>46564</v>
      </c>
      <c r="I368" s="81">
        <f t="shared" si="47"/>
        <v>46564</v>
      </c>
      <c r="J368" s="77" t="str">
        <f t="shared" ca="1" si="53"/>
        <v>Live</v>
      </c>
      <c r="K368" s="77" t="str" cm="1">
        <f t="array" aca="1" ref="K368" ca="1">_xlfn.IFS((I368-TODAY())&gt;=547,"06 Expires over 18 months",(I368-TODAY())&gt;=365,"05 Expires in 18 months",(I368-TODAY())&gt;=183,"04 Expires in 12 months",(I368-TODAY())&gt;=92,"03 Expires in 6 months",(I368-TODAY())&gt;=31,"02 Expires in 3 months",(I368-TODAY())&gt;=0,"01 Expires in 30 days",(I368-TODAY())&gt;=-31,"01 Expired last 30 days",(I368-TODAY())&gt;=-92,"02 Expired last 3 months",(I368-TODAY())&gt;=-183,"03 Expired last 6 months",(I368-TODAY())&gt;=-365,"04 Expired last 12 months",(I368-TODAY())&gt;=-547,"05 Expired last 18 months",TRUE,"06 Expired over 18 months")</f>
        <v>04 Expires in 12 months</v>
      </c>
      <c r="L368" s="65">
        <v>25000</v>
      </c>
      <c r="M368" s="130">
        <f t="shared" si="51"/>
        <v>72916.666666666672</v>
      </c>
      <c r="N368" s="77" t="str">
        <f t="shared" si="52"/>
        <v>No</v>
      </c>
      <c r="O368" s="32">
        <v>36</v>
      </c>
      <c r="P368" s="24">
        <v>0</v>
      </c>
      <c r="Q368" s="24" t="s">
        <v>70</v>
      </c>
      <c r="R368" s="89">
        <f t="shared" si="48"/>
        <v>35</v>
      </c>
    </row>
    <row r="369" spans="1:18" x14ac:dyDescent="0.5">
      <c r="A369" s="24">
        <v>2609</v>
      </c>
      <c r="B369" s="24" t="s">
        <v>9424</v>
      </c>
      <c r="C369" s="24" t="s">
        <v>9425</v>
      </c>
      <c r="D369" s="24" t="s">
        <v>9426</v>
      </c>
      <c r="E369" s="24" t="s">
        <v>107</v>
      </c>
      <c r="F369" s="24" t="s">
        <v>3283</v>
      </c>
      <c r="G369" s="25">
        <v>45470</v>
      </c>
      <c r="H369" s="25">
        <v>46564</v>
      </c>
      <c r="I369" s="81">
        <f t="shared" si="47"/>
        <v>46564</v>
      </c>
      <c r="J369" s="77" t="str">
        <f t="shared" ca="1" si="53"/>
        <v>Live</v>
      </c>
      <c r="K369" s="77" t="str" cm="1">
        <f t="array" aca="1" ref="K369" ca="1">_xlfn.IFS((I369-TODAY())&gt;=547,"06 Expires over 18 months",(I369-TODAY())&gt;=365,"05 Expires in 18 months",(I369-TODAY())&gt;=183,"04 Expires in 12 months",(I369-TODAY())&gt;=92,"03 Expires in 6 months",(I369-TODAY())&gt;=31,"02 Expires in 3 months",(I369-TODAY())&gt;=0,"01 Expires in 30 days",(I369-TODAY())&gt;=-31,"01 Expired last 30 days",(I369-TODAY())&gt;=-92,"02 Expired last 3 months",(I369-TODAY())&gt;=-183,"03 Expired last 6 months",(I369-TODAY())&gt;=-365,"04 Expired last 12 months",(I369-TODAY())&gt;=-547,"05 Expired last 18 months",TRUE,"06 Expired over 18 months")</f>
        <v>04 Expires in 12 months</v>
      </c>
      <c r="L369" s="65">
        <v>10000</v>
      </c>
      <c r="M369" s="130">
        <f t="shared" si="51"/>
        <v>29166.666666666668</v>
      </c>
      <c r="N369" s="77" t="str">
        <f t="shared" si="52"/>
        <v>No</v>
      </c>
      <c r="O369" s="32">
        <v>36</v>
      </c>
      <c r="P369" s="24">
        <v>0</v>
      </c>
      <c r="Q369" s="24" t="s">
        <v>70</v>
      </c>
      <c r="R369" s="89">
        <f t="shared" si="48"/>
        <v>35</v>
      </c>
    </row>
    <row r="370" spans="1:18" x14ac:dyDescent="0.5">
      <c r="A370" s="24">
        <v>2610</v>
      </c>
      <c r="B370" s="24" t="s">
        <v>9418</v>
      </c>
      <c r="C370" s="24" t="s">
        <v>9429</v>
      </c>
      <c r="D370" s="24" t="s">
        <v>9420</v>
      </c>
      <c r="E370" s="24" t="s">
        <v>107</v>
      </c>
      <c r="F370" s="24" t="s">
        <v>3283</v>
      </c>
      <c r="G370" s="25">
        <v>45470</v>
      </c>
      <c r="H370" s="25">
        <v>46564</v>
      </c>
      <c r="I370" s="81">
        <f t="shared" si="47"/>
        <v>46564</v>
      </c>
      <c r="J370" s="77" t="str">
        <f t="shared" ca="1" si="53"/>
        <v>Live</v>
      </c>
      <c r="K370" s="77" t="str" cm="1">
        <f t="array" aca="1" ref="K370" ca="1">_xlfn.IFS((I370-TODAY())&gt;=547,"06 Expires over 18 months",(I370-TODAY())&gt;=365,"05 Expires in 18 months",(I370-TODAY())&gt;=183,"04 Expires in 12 months",(I370-TODAY())&gt;=92,"03 Expires in 6 months",(I370-TODAY())&gt;=31,"02 Expires in 3 months",(I370-TODAY())&gt;=0,"01 Expires in 30 days",(I370-TODAY())&gt;=-31,"01 Expired last 30 days",(I370-TODAY())&gt;=-92,"02 Expired last 3 months",(I370-TODAY())&gt;=-183,"03 Expired last 6 months",(I370-TODAY())&gt;=-365,"04 Expired last 12 months",(I370-TODAY())&gt;=-547,"05 Expired last 18 months",TRUE,"06 Expired over 18 months")</f>
        <v>04 Expires in 12 months</v>
      </c>
      <c r="L370" s="65">
        <v>25000</v>
      </c>
      <c r="M370" s="130">
        <f t="shared" si="51"/>
        <v>72916.666666666672</v>
      </c>
      <c r="N370" s="77" t="str">
        <f t="shared" si="52"/>
        <v>No</v>
      </c>
      <c r="O370" s="32">
        <v>36</v>
      </c>
      <c r="P370" s="24">
        <v>0</v>
      </c>
      <c r="Q370" s="24" t="s">
        <v>70</v>
      </c>
      <c r="R370" s="89">
        <f t="shared" si="48"/>
        <v>35</v>
      </c>
    </row>
    <row r="371" spans="1:18" x14ac:dyDescent="0.5">
      <c r="A371" s="24">
        <v>2615</v>
      </c>
      <c r="B371" s="24" t="s">
        <v>5445</v>
      </c>
      <c r="C371" s="24" t="s">
        <v>9443</v>
      </c>
      <c r="D371" s="24" t="s">
        <v>9444</v>
      </c>
      <c r="E371" s="24" t="s">
        <v>190</v>
      </c>
      <c r="F371" s="24" t="s">
        <v>755</v>
      </c>
      <c r="G371" s="25">
        <v>45470</v>
      </c>
      <c r="H371" s="25">
        <v>45835</v>
      </c>
      <c r="I371" s="81">
        <f t="shared" si="47"/>
        <v>46565</v>
      </c>
      <c r="J371" s="77" t="str">
        <f t="shared" ca="1" si="53"/>
        <v>Live</v>
      </c>
      <c r="K371" s="77" t="str" cm="1">
        <f t="array" aca="1" ref="K371" ca="1">_xlfn.IFS((I371-TODAY())&gt;=547,"06 Expires over 18 months",(I371-TODAY())&gt;=365,"05 Expires in 18 months",(I371-TODAY())&gt;=183,"04 Expires in 12 months",(I371-TODAY())&gt;=92,"03 Expires in 6 months",(I371-TODAY())&gt;=31,"02 Expires in 3 months",(I371-TODAY())&gt;=0,"01 Expires in 30 days",(I371-TODAY())&gt;=-31,"01 Expired last 30 days",(I371-TODAY())&gt;=-92,"02 Expired last 3 months",(I371-TODAY())&gt;=-183,"03 Expired last 6 months",(I371-TODAY())&gt;=-365,"04 Expired last 12 months",(I371-TODAY())&gt;=-547,"05 Expired last 18 months",TRUE,"06 Expired over 18 months")</f>
        <v>04 Expires in 12 months</v>
      </c>
      <c r="L371" s="65">
        <v>5000</v>
      </c>
      <c r="M371" s="130">
        <f t="shared" si="51"/>
        <v>15000</v>
      </c>
      <c r="N371" s="77" t="str">
        <f t="shared" si="52"/>
        <v>Yes</v>
      </c>
      <c r="O371" s="32">
        <v>12</v>
      </c>
      <c r="P371" s="24">
        <v>24</v>
      </c>
      <c r="Q371" s="24" t="s">
        <v>70</v>
      </c>
      <c r="R371" s="89">
        <f t="shared" si="48"/>
        <v>36</v>
      </c>
    </row>
    <row r="372" spans="1:18" x14ac:dyDescent="0.5">
      <c r="A372" s="24">
        <v>1952</v>
      </c>
      <c r="B372" s="24" t="s">
        <v>7025</v>
      </c>
      <c r="C372" s="24" t="s">
        <v>7026</v>
      </c>
      <c r="D372" s="24" t="s">
        <v>7027</v>
      </c>
      <c r="E372" s="24" t="s">
        <v>107</v>
      </c>
      <c r="F372" s="24" t="s">
        <v>2793</v>
      </c>
      <c r="G372" s="25">
        <v>44013</v>
      </c>
      <c r="H372" s="25">
        <v>45838</v>
      </c>
      <c r="I372" s="81">
        <f t="shared" si="47"/>
        <v>46568</v>
      </c>
      <c r="J372" s="77" t="str">
        <f t="shared" ca="1" si="53"/>
        <v>Live</v>
      </c>
      <c r="K372" s="77" t="str" cm="1">
        <f t="array" aca="1" ref="K372" ca="1">_xlfn.IFS((I372-TODAY())&gt;=547,"06 Expires over 18 months",(I372-TODAY())&gt;=365,"05 Expires in 18 months",(I372-TODAY())&gt;=183,"04 Expires in 12 months",(I372-TODAY())&gt;=92,"03 Expires in 6 months",(I372-TODAY())&gt;=31,"02 Expires in 3 months",(I372-TODAY())&gt;=0,"01 Expires in 30 days",(I372-TODAY())&gt;=-31,"01 Expired last 30 days",(I372-TODAY())&gt;=-92,"02 Expired last 3 months",(I372-TODAY())&gt;=-183,"03 Expired last 6 months",(I372-TODAY())&gt;=-365,"04 Expired last 12 months",(I372-TODAY())&gt;=-547,"05 Expired last 18 months",TRUE,"06 Expired over 18 months")</f>
        <v>04 Expires in 12 months</v>
      </c>
      <c r="L372" s="65">
        <v>368475</v>
      </c>
      <c r="M372" s="130">
        <f t="shared" si="51"/>
        <v>2548618.75</v>
      </c>
      <c r="N372" s="77" t="str">
        <f t="shared" si="52"/>
        <v>Yes</v>
      </c>
      <c r="O372" s="32">
        <v>36</v>
      </c>
      <c r="P372" s="24">
        <v>24</v>
      </c>
      <c r="Q372" s="24" t="s">
        <v>1333</v>
      </c>
      <c r="R372" s="89">
        <f t="shared" si="48"/>
        <v>83</v>
      </c>
    </row>
    <row r="373" spans="1:18" x14ac:dyDescent="0.5">
      <c r="A373" s="24">
        <v>2019</v>
      </c>
      <c r="B373" s="24" t="s">
        <v>7274</v>
      </c>
      <c r="C373" s="24" t="s">
        <v>7275</v>
      </c>
      <c r="D373" s="24" t="s">
        <v>7276</v>
      </c>
      <c r="E373" s="24" t="s">
        <v>107</v>
      </c>
      <c r="F373" s="24" t="s">
        <v>2793</v>
      </c>
      <c r="G373" s="25">
        <v>44013</v>
      </c>
      <c r="H373" s="25">
        <v>45838</v>
      </c>
      <c r="I373" s="81">
        <f t="shared" si="47"/>
        <v>46568</v>
      </c>
      <c r="J373" s="77" t="str">
        <f t="shared" ca="1" si="53"/>
        <v>Live</v>
      </c>
      <c r="K373" s="77" t="str" cm="1">
        <f t="array" aca="1" ref="K373" ca="1">_xlfn.IFS((I373-TODAY())&gt;=547,"06 Expires over 18 months",(I373-TODAY())&gt;=365,"05 Expires in 18 months",(I373-TODAY())&gt;=183,"04 Expires in 12 months",(I373-TODAY())&gt;=92,"03 Expires in 6 months",(I373-TODAY())&gt;=31,"02 Expires in 3 months",(I373-TODAY())&gt;=0,"01 Expires in 30 days",(I373-TODAY())&gt;=-31,"01 Expired last 30 days",(I373-TODAY())&gt;=-92,"02 Expired last 3 months",(I373-TODAY())&gt;=-183,"03 Expired last 6 months",(I373-TODAY())&gt;=-365,"04 Expired last 12 months",(I373-TODAY())&gt;=-547,"05 Expired last 18 months",TRUE,"06 Expired over 18 months")</f>
        <v>04 Expires in 12 months</v>
      </c>
      <c r="L373" s="65">
        <v>300000</v>
      </c>
      <c r="M373" s="130">
        <f t="shared" si="51"/>
        <v>2075000</v>
      </c>
      <c r="N373" s="77" t="str">
        <f t="shared" si="52"/>
        <v>Yes</v>
      </c>
      <c r="O373" s="32">
        <v>38</v>
      </c>
      <c r="P373" s="24">
        <v>24</v>
      </c>
      <c r="Q373" s="24" t="s">
        <v>1333</v>
      </c>
      <c r="R373" s="89">
        <f t="shared" si="48"/>
        <v>83</v>
      </c>
    </row>
    <row r="374" spans="1:18" x14ac:dyDescent="0.5">
      <c r="A374" s="24">
        <v>2063</v>
      </c>
      <c r="B374" s="24" t="s">
        <v>7423</v>
      </c>
      <c r="C374" s="24" t="s">
        <v>7424</v>
      </c>
      <c r="D374" s="24" t="s">
        <v>7425</v>
      </c>
      <c r="E374" s="24" t="s">
        <v>107</v>
      </c>
      <c r="F374" s="24" t="s">
        <v>7428</v>
      </c>
      <c r="G374" s="25">
        <v>45078</v>
      </c>
      <c r="H374" s="25">
        <v>45838</v>
      </c>
      <c r="I374" s="81">
        <f t="shared" si="47"/>
        <v>46568</v>
      </c>
      <c r="J374" s="77" t="str">
        <f t="shared" ca="1" si="53"/>
        <v>Live</v>
      </c>
      <c r="K374" s="77" t="str" cm="1">
        <f t="array" aca="1" ref="K374" ca="1">_xlfn.IFS((I374-TODAY())&gt;=547,"06 Expires over 18 months",(I374-TODAY())&gt;=365,"05 Expires in 18 months",(I374-TODAY())&gt;=183,"04 Expires in 12 months",(I374-TODAY())&gt;=92,"03 Expires in 6 months",(I374-TODAY())&gt;=31,"02 Expires in 3 months",(I374-TODAY())&gt;=0,"01 Expires in 30 days",(I374-TODAY())&gt;=-31,"01 Expired last 30 days",(I374-TODAY())&gt;=-92,"02 Expired last 3 months",(I374-TODAY())&gt;=-183,"03 Expired last 6 months",(I374-TODAY())&gt;=-365,"04 Expired last 12 months",(I374-TODAY())&gt;=-547,"05 Expired last 18 months",TRUE,"06 Expired over 18 months")</f>
        <v>04 Expires in 12 months</v>
      </c>
      <c r="L374" s="65">
        <v>150000</v>
      </c>
      <c r="M374" s="130">
        <f t="shared" si="51"/>
        <v>600000</v>
      </c>
      <c r="N374" s="77" t="str">
        <f t="shared" si="52"/>
        <v>Yes</v>
      </c>
      <c r="O374" s="32">
        <v>24</v>
      </c>
      <c r="P374" s="24">
        <v>24</v>
      </c>
      <c r="Q374" s="24" t="s">
        <v>1333</v>
      </c>
      <c r="R374" s="89">
        <f t="shared" si="48"/>
        <v>48</v>
      </c>
    </row>
    <row r="375" spans="1:18" x14ac:dyDescent="0.5">
      <c r="A375" s="24">
        <v>2810</v>
      </c>
      <c r="B375" s="24" t="s">
        <v>7187</v>
      </c>
      <c r="C375" s="24" t="s">
        <v>10333</v>
      </c>
      <c r="D375" s="24" t="s">
        <v>16822</v>
      </c>
      <c r="E375" s="24" t="s">
        <v>190</v>
      </c>
      <c r="F375" s="24" t="s">
        <v>6369</v>
      </c>
      <c r="G375" s="25">
        <v>45617</v>
      </c>
      <c r="H375" s="25">
        <v>46022</v>
      </c>
      <c r="I375" s="81">
        <f t="shared" si="47"/>
        <v>46568</v>
      </c>
      <c r="J375" s="77" t="str">
        <f t="shared" ca="1" si="53"/>
        <v>Live</v>
      </c>
      <c r="K375" s="77" t="str" cm="1">
        <f t="array" aca="1" ref="K375" ca="1">_xlfn.IFS((I375-TODAY())&gt;=547,"06 Expires over 18 months",(I375-TODAY())&gt;=365,"05 Expires in 18 months",(I375-TODAY())&gt;=183,"04 Expires in 12 months",(I375-TODAY())&gt;=92,"03 Expires in 6 months",(I375-TODAY())&gt;=31,"02 Expires in 3 months",(I375-TODAY())&gt;=0,"01 Expires in 30 days",(I375-TODAY())&gt;=-31,"01 Expired last 30 days",(I375-TODAY())&gt;=-92,"02 Expired last 3 months",(I375-TODAY())&gt;=-183,"03 Expired last 6 months",(I375-TODAY())&gt;=-365,"04 Expired last 12 months",(I375-TODAY())&gt;=-547,"05 Expired last 18 months",TRUE,"06 Expired over 18 months")</f>
        <v>04 Expires in 12 months</v>
      </c>
      <c r="L375" s="65">
        <v>10000</v>
      </c>
      <c r="M375" s="130">
        <f t="shared" si="51"/>
        <v>25833.333333333332</v>
      </c>
      <c r="N375" s="77" t="str">
        <f t="shared" si="52"/>
        <v>Yes</v>
      </c>
      <c r="O375" s="32">
        <v>12</v>
      </c>
      <c r="P375" s="24">
        <v>18</v>
      </c>
      <c r="Q375" s="24" t="s">
        <v>70</v>
      </c>
      <c r="R375" s="89">
        <f t="shared" si="48"/>
        <v>31</v>
      </c>
    </row>
    <row r="376" spans="1:18" x14ac:dyDescent="0.5">
      <c r="A376" s="31">
        <v>3225</v>
      </c>
      <c r="B376" s="31" t="s">
        <v>12189</v>
      </c>
      <c r="C376" s="24" t="s">
        <v>12190</v>
      </c>
      <c r="D376" s="31" t="s">
        <v>12189</v>
      </c>
      <c r="E376" s="31" t="s">
        <v>107</v>
      </c>
      <c r="F376" s="29" t="s">
        <v>431</v>
      </c>
      <c r="G376" s="34">
        <v>45839</v>
      </c>
      <c r="H376" s="34">
        <v>46203</v>
      </c>
      <c r="I376" s="81">
        <f t="shared" si="47"/>
        <v>46568</v>
      </c>
      <c r="J376" s="77" t="str">
        <f t="shared" ca="1" si="53"/>
        <v>Live</v>
      </c>
      <c r="K376" s="77" t="str" cm="1">
        <f t="array" aca="1" ref="K376" ca="1">_xlfn.IFS((I376-TODAY())&gt;=547,"06 Expires over 18 months",(I376-TODAY())&gt;=365,"05 Expires in 18 months",(I376-TODAY())&gt;=183,"04 Expires in 12 months",(I376-TODAY())&gt;=92,"03 Expires in 6 months",(I376-TODAY())&gt;=31,"02 Expires in 3 months",(I376-TODAY())&gt;=0,"01 Expires in 30 days",(I376-TODAY())&gt;=-31,"01 Expired last 30 days",(I376-TODAY())&gt;=-92,"02 Expired last 3 months",(I376-TODAY())&gt;=-183,"03 Expired last 6 months",(I376-TODAY())&gt;=-365,"04 Expired last 12 months",(I376-TODAY())&gt;=-547,"05 Expired last 18 months",TRUE,"06 Expired over 18 months")</f>
        <v>04 Expires in 12 months</v>
      </c>
      <c r="L376" s="69">
        <v>69971</v>
      </c>
      <c r="M376" s="130">
        <f t="shared" si="51"/>
        <v>134111.08333333334</v>
      </c>
      <c r="N376" s="77" t="str">
        <f t="shared" si="52"/>
        <v>Yes</v>
      </c>
      <c r="O376" s="48">
        <v>12</v>
      </c>
      <c r="P376" s="29">
        <v>12</v>
      </c>
      <c r="Q376" s="24" t="s">
        <v>70</v>
      </c>
      <c r="R376" s="89">
        <f t="shared" si="48"/>
        <v>23</v>
      </c>
    </row>
    <row r="377" spans="1:18" x14ac:dyDescent="0.5">
      <c r="A377" s="24">
        <v>1694</v>
      </c>
      <c r="B377" s="24" t="s">
        <v>6106</v>
      </c>
      <c r="C377" s="24" t="s">
        <v>6107</v>
      </c>
      <c r="D377" s="24" t="s">
        <v>6108</v>
      </c>
      <c r="E377" s="24" t="s">
        <v>107</v>
      </c>
      <c r="F377" s="24" t="s">
        <v>2564</v>
      </c>
      <c r="G377" s="25">
        <v>44743</v>
      </c>
      <c r="H377" s="25">
        <v>46568</v>
      </c>
      <c r="I377" s="81">
        <f t="shared" si="47"/>
        <v>46568</v>
      </c>
      <c r="J377" s="77" t="str">
        <f t="shared" ca="1" si="53"/>
        <v>Live</v>
      </c>
      <c r="K377" s="77" t="str" cm="1">
        <f t="array" aca="1" ref="K377" ca="1">_xlfn.IFS((I377-TODAY())&gt;=547,"06 Expires over 18 months",(I377-TODAY())&gt;=365,"05 Expires in 18 months",(I377-TODAY())&gt;=183,"04 Expires in 12 months",(I377-TODAY())&gt;=92,"03 Expires in 6 months",(I377-TODAY())&gt;=31,"02 Expires in 3 months",(I377-TODAY())&gt;=0,"01 Expires in 30 days",(I377-TODAY())&gt;=-31,"01 Expired last 30 days",(I377-TODAY())&gt;=-92,"02 Expired last 3 months",(I377-TODAY())&gt;=-183,"03 Expired last 6 months",(I377-TODAY())&gt;=-365,"04 Expired last 12 months",(I377-TODAY())&gt;=-547,"05 Expired last 18 months",TRUE,"06 Expired over 18 months")</f>
        <v>04 Expires in 12 months</v>
      </c>
      <c r="L377" s="65">
        <v>28080</v>
      </c>
      <c r="M377" s="130">
        <f t="shared" si="51"/>
        <v>138060</v>
      </c>
      <c r="N377" s="77" t="str">
        <f t="shared" si="52"/>
        <v>No</v>
      </c>
      <c r="O377" s="32">
        <v>60</v>
      </c>
      <c r="P377" s="24">
        <v>0</v>
      </c>
      <c r="Q377" s="24" t="s">
        <v>1333</v>
      </c>
      <c r="R377" s="89">
        <f t="shared" si="48"/>
        <v>59</v>
      </c>
    </row>
    <row r="378" spans="1:18" x14ac:dyDescent="0.5">
      <c r="A378" s="24" t="s">
        <v>14790</v>
      </c>
      <c r="B378" s="27" t="s">
        <v>14791</v>
      </c>
      <c r="C378" s="27" t="s">
        <v>14792</v>
      </c>
      <c r="D378" s="27" t="s">
        <v>2930</v>
      </c>
      <c r="E378" s="24" t="s">
        <v>52</v>
      </c>
      <c r="F378" s="27" t="s">
        <v>1281</v>
      </c>
      <c r="G378" s="25">
        <v>45474</v>
      </c>
      <c r="H378" s="25">
        <v>46568</v>
      </c>
      <c r="I378" s="81">
        <f t="shared" si="47"/>
        <v>46568</v>
      </c>
      <c r="J378" s="77" t="str">
        <f t="shared" ca="1" si="53"/>
        <v>Live</v>
      </c>
      <c r="K378" s="77" t="str" cm="1">
        <f t="array" aca="1" ref="K378" ca="1">_xlfn.IFS((I378-TODAY())&gt;=547,"06 Expires over 18 months",(I378-TODAY())&gt;=365,"05 Expires in 18 months",(I378-TODAY())&gt;=183,"04 Expires in 12 months",(I378-TODAY())&gt;=92,"03 Expires in 6 months",(I378-TODAY())&gt;=31,"02 Expires in 3 months",(I378-TODAY())&gt;=0,"01 Expires in 30 days",(I378-TODAY())&gt;=-31,"01 Expired last 30 days",(I378-TODAY())&gt;=-92,"02 Expired last 3 months",(I378-TODAY())&gt;=-183,"03 Expired last 6 months",(I378-TODAY())&gt;=-365,"04 Expired last 12 months",(I378-TODAY())&gt;=-547,"05 Expired last 18 months",TRUE,"06 Expired over 18 months")</f>
        <v>04 Expires in 12 months</v>
      </c>
      <c r="L378" s="104"/>
      <c r="M378" s="130">
        <v>0</v>
      </c>
      <c r="N378" s="77" t="str">
        <f>IF(N(P378)&gt;0,"Yes","No")</f>
        <v>No</v>
      </c>
      <c r="O378" s="32"/>
      <c r="P378" s="24"/>
      <c r="Q378" s="24"/>
      <c r="R378" s="89">
        <f t="shared" si="48"/>
        <v>35</v>
      </c>
    </row>
    <row r="379" spans="1:18" x14ac:dyDescent="0.5">
      <c r="A379" s="24">
        <v>488</v>
      </c>
      <c r="B379" s="24" t="s">
        <v>1870</v>
      </c>
      <c r="C379" s="24" t="s">
        <v>1871</v>
      </c>
      <c r="D379" s="24" t="s">
        <v>1872</v>
      </c>
      <c r="E379" s="24" t="s">
        <v>107</v>
      </c>
      <c r="F379" s="24" t="s">
        <v>1524</v>
      </c>
      <c r="G379" s="25">
        <v>43647</v>
      </c>
      <c r="H379" s="25">
        <v>44743</v>
      </c>
      <c r="I379" s="81">
        <f t="shared" si="47"/>
        <v>46569</v>
      </c>
      <c r="J379" s="77" t="str">
        <f t="shared" ca="1" si="53"/>
        <v>Live</v>
      </c>
      <c r="K379" s="77" t="str" cm="1">
        <f t="array" aca="1" ref="K379" ca="1">_xlfn.IFS((I379-TODAY())&gt;=547,"06 Expires over 18 months",(I379-TODAY())&gt;=365,"05 Expires in 18 months",(I379-TODAY())&gt;=183,"04 Expires in 12 months",(I379-TODAY())&gt;=92,"03 Expires in 6 months",(I379-TODAY())&gt;=31,"02 Expires in 3 months",(I379-TODAY())&gt;=0,"01 Expires in 30 days",(I379-TODAY())&gt;=-31,"01 Expired last 30 days",(I379-TODAY())&gt;=-92,"02 Expired last 3 months",(I379-TODAY())&gt;=-183,"03 Expired last 6 months",(I379-TODAY())&gt;=-365,"04 Expired last 12 months",(I379-TODAY())&gt;=-547,"05 Expired last 18 months",TRUE,"06 Expired over 18 months")</f>
        <v>04 Expires in 12 months</v>
      </c>
      <c r="L379" s="65">
        <v>29904</v>
      </c>
      <c r="M379" s="130">
        <f t="shared" ref="M379:M410" si="54">MAX(L379,L379*N(R379)/12)</f>
        <v>239232</v>
      </c>
      <c r="N379" s="77" t="str">
        <f t="shared" ref="N379:N408" si="55">IF(P379&gt;0,"Yes","No")</f>
        <v>Yes</v>
      </c>
      <c r="O379" s="32">
        <v>60</v>
      </c>
      <c r="P379" s="24">
        <v>60</v>
      </c>
      <c r="Q379" s="24"/>
      <c r="R379" s="89">
        <f t="shared" si="48"/>
        <v>96</v>
      </c>
    </row>
    <row r="380" spans="1:18" x14ac:dyDescent="0.5">
      <c r="A380" s="24">
        <v>1254</v>
      </c>
      <c r="B380" s="24" t="s">
        <v>4660</v>
      </c>
      <c r="C380" s="24" t="s">
        <v>4661</v>
      </c>
      <c r="D380" s="24" t="s">
        <v>4662</v>
      </c>
      <c r="E380" s="24" t="s">
        <v>66</v>
      </c>
      <c r="F380" s="24" t="s">
        <v>1567</v>
      </c>
      <c r="G380" s="25">
        <v>44379</v>
      </c>
      <c r="H380" s="25">
        <v>45474</v>
      </c>
      <c r="I380" s="81">
        <f t="shared" si="47"/>
        <v>46569</v>
      </c>
      <c r="J380" s="77" t="str">
        <f t="shared" ca="1" si="53"/>
        <v>Live</v>
      </c>
      <c r="K380" s="77" t="str" cm="1">
        <f t="array" aca="1" ref="K380" ca="1">_xlfn.IFS((I380-TODAY())&gt;=547,"06 Expires over 18 months",(I380-TODAY())&gt;=365,"05 Expires in 18 months",(I380-TODAY())&gt;=183,"04 Expires in 12 months",(I380-TODAY())&gt;=92,"03 Expires in 6 months",(I380-TODAY())&gt;=31,"02 Expires in 3 months",(I380-TODAY())&gt;=0,"01 Expires in 30 days",(I380-TODAY())&gt;=-31,"01 Expired last 30 days",(I380-TODAY())&gt;=-92,"02 Expired last 3 months",(I380-TODAY())&gt;=-183,"03 Expired last 6 months",(I380-TODAY())&gt;=-365,"04 Expired last 12 months",(I380-TODAY())&gt;=-547,"05 Expired last 18 months",TRUE,"06 Expired over 18 months")</f>
        <v>04 Expires in 12 months</v>
      </c>
      <c r="L380" s="65">
        <v>2000</v>
      </c>
      <c r="M380" s="130">
        <f t="shared" si="54"/>
        <v>11833.333333333334</v>
      </c>
      <c r="N380" s="77" t="str">
        <f t="shared" si="55"/>
        <v>Yes</v>
      </c>
      <c r="O380" s="32">
        <v>36</v>
      </c>
      <c r="P380" s="24">
        <v>36</v>
      </c>
      <c r="Q380" s="24"/>
      <c r="R380" s="89">
        <f t="shared" si="48"/>
        <v>71</v>
      </c>
    </row>
    <row r="381" spans="1:18" x14ac:dyDescent="0.5">
      <c r="A381" s="24">
        <v>1314</v>
      </c>
      <c r="B381" s="24" t="s">
        <v>4854</v>
      </c>
      <c r="C381" s="24" t="s">
        <v>4855</v>
      </c>
      <c r="D381" s="24" t="s">
        <v>4856</v>
      </c>
      <c r="E381" s="24" t="s">
        <v>107</v>
      </c>
      <c r="F381" s="24" t="s">
        <v>1880</v>
      </c>
      <c r="G381" s="25">
        <v>44378</v>
      </c>
      <c r="H381" s="25">
        <v>45839</v>
      </c>
      <c r="I381" s="81">
        <f t="shared" si="47"/>
        <v>46569</v>
      </c>
      <c r="J381" s="77" t="str">
        <f t="shared" ca="1" si="53"/>
        <v>Live</v>
      </c>
      <c r="K381" s="77" t="str" cm="1">
        <f t="array" aca="1" ref="K381" ca="1">_xlfn.IFS((I381-TODAY())&gt;=547,"06 Expires over 18 months",(I381-TODAY())&gt;=365,"05 Expires in 18 months",(I381-TODAY())&gt;=183,"04 Expires in 12 months",(I381-TODAY())&gt;=92,"03 Expires in 6 months",(I381-TODAY())&gt;=31,"02 Expires in 3 months",(I381-TODAY())&gt;=0,"01 Expires in 30 days",(I381-TODAY())&gt;=-31,"01 Expired last 30 days",(I381-TODAY())&gt;=-92,"02 Expired last 3 months",(I381-TODAY())&gt;=-183,"03 Expired last 6 months",(I381-TODAY())&gt;=-365,"04 Expired last 12 months",(I381-TODAY())&gt;=-547,"05 Expired last 18 months",TRUE,"06 Expired over 18 months")</f>
        <v>04 Expires in 12 months</v>
      </c>
      <c r="L381" s="65">
        <v>24600</v>
      </c>
      <c r="M381" s="130">
        <f t="shared" si="54"/>
        <v>147600</v>
      </c>
      <c r="N381" s="77" t="str">
        <f t="shared" si="55"/>
        <v>Yes</v>
      </c>
      <c r="O381" s="32">
        <v>24</v>
      </c>
      <c r="P381" s="24">
        <v>24</v>
      </c>
      <c r="Q381" s="24"/>
      <c r="R381" s="89">
        <f t="shared" si="48"/>
        <v>72</v>
      </c>
    </row>
    <row r="382" spans="1:18" x14ac:dyDescent="0.5">
      <c r="A382" s="24">
        <v>1326</v>
      </c>
      <c r="B382" s="24" t="s">
        <v>4898</v>
      </c>
      <c r="C382" s="24" t="s">
        <v>4899</v>
      </c>
      <c r="D382" s="24" t="s">
        <v>4900</v>
      </c>
      <c r="E382" s="24" t="s">
        <v>107</v>
      </c>
      <c r="F382" s="24" t="s">
        <v>1880</v>
      </c>
      <c r="G382" s="25">
        <v>44426</v>
      </c>
      <c r="H382" s="25">
        <v>45839</v>
      </c>
      <c r="I382" s="81">
        <f t="shared" si="47"/>
        <v>46569</v>
      </c>
      <c r="J382" s="77" t="str">
        <f t="shared" ca="1" si="53"/>
        <v>Live</v>
      </c>
      <c r="K382" s="77" t="str" cm="1">
        <f t="array" aca="1" ref="K382" ca="1">_xlfn.IFS((I382-TODAY())&gt;=547,"06 Expires over 18 months",(I382-TODAY())&gt;=365,"05 Expires in 18 months",(I382-TODAY())&gt;=183,"04 Expires in 12 months",(I382-TODAY())&gt;=92,"03 Expires in 6 months",(I382-TODAY())&gt;=31,"02 Expires in 3 months",(I382-TODAY())&gt;=0,"01 Expires in 30 days",(I382-TODAY())&gt;=-31,"01 Expired last 30 days",(I382-TODAY())&gt;=-92,"02 Expired last 3 months",(I382-TODAY())&gt;=-183,"03 Expired last 6 months",(I382-TODAY())&gt;=-365,"04 Expired last 12 months",(I382-TODAY())&gt;=-547,"05 Expired last 18 months",TRUE,"06 Expired over 18 months")</f>
        <v>04 Expires in 12 months</v>
      </c>
      <c r="L382" s="65">
        <v>1000</v>
      </c>
      <c r="M382" s="130">
        <f t="shared" si="54"/>
        <v>5833.333333333333</v>
      </c>
      <c r="N382" s="77" t="str">
        <f t="shared" si="55"/>
        <v>Yes</v>
      </c>
      <c r="O382" s="32">
        <v>18</v>
      </c>
      <c r="P382" s="24">
        <v>24</v>
      </c>
      <c r="Q382" s="24"/>
      <c r="R382" s="89">
        <f t="shared" si="48"/>
        <v>70</v>
      </c>
    </row>
    <row r="383" spans="1:18" x14ac:dyDescent="0.5">
      <c r="A383" s="24">
        <v>3189</v>
      </c>
      <c r="B383" s="24" t="s">
        <v>12025</v>
      </c>
      <c r="C383" s="24" t="s">
        <v>5924</v>
      </c>
      <c r="D383" s="24" t="s">
        <v>16822</v>
      </c>
      <c r="E383" s="24" t="s">
        <v>190</v>
      </c>
      <c r="F383" s="27" t="s">
        <v>2234</v>
      </c>
      <c r="G383" s="25">
        <v>45840</v>
      </c>
      <c r="H383" s="25">
        <v>46204</v>
      </c>
      <c r="I383" s="81">
        <f t="shared" si="47"/>
        <v>46569</v>
      </c>
      <c r="J383" s="77" t="str">
        <f t="shared" ca="1" si="53"/>
        <v>Live</v>
      </c>
      <c r="K383" s="77" t="str" cm="1">
        <f t="array" aca="1" ref="K383" ca="1">_xlfn.IFS((I383-TODAY())&gt;=547,"06 Expires over 18 months",(I383-TODAY())&gt;=365,"05 Expires in 18 months",(I383-TODAY())&gt;=183,"04 Expires in 12 months",(I383-TODAY())&gt;=92,"03 Expires in 6 months",(I383-TODAY())&gt;=31,"02 Expires in 3 months",(I383-TODAY())&gt;=0,"01 Expires in 30 days",(I383-TODAY())&gt;=-31,"01 Expired last 30 days",(I383-TODAY())&gt;=-92,"02 Expired last 3 months",(I383-TODAY())&gt;=-183,"03 Expired last 6 months",(I383-TODAY())&gt;=-365,"04 Expired last 12 months",(I383-TODAY())&gt;=-547,"05 Expired last 18 months",TRUE,"06 Expired over 18 months")</f>
        <v>04 Expires in 12 months</v>
      </c>
      <c r="L383" s="65">
        <v>5000</v>
      </c>
      <c r="M383" s="130">
        <f t="shared" si="54"/>
        <v>9583.3333333333339</v>
      </c>
      <c r="N383" s="77" t="str">
        <f t="shared" si="55"/>
        <v>Yes</v>
      </c>
      <c r="O383" s="32">
        <v>12</v>
      </c>
      <c r="P383" s="24">
        <v>12</v>
      </c>
      <c r="Q383" s="24" t="s">
        <v>70</v>
      </c>
      <c r="R383" s="89">
        <f t="shared" si="48"/>
        <v>23</v>
      </c>
    </row>
    <row r="384" spans="1:18" x14ac:dyDescent="0.5">
      <c r="A384" s="24">
        <v>3190</v>
      </c>
      <c r="B384" s="24" t="s">
        <v>12028</v>
      </c>
      <c r="C384" s="24" t="s">
        <v>5924</v>
      </c>
      <c r="D384" s="24" t="s">
        <v>16822</v>
      </c>
      <c r="E384" s="24" t="s">
        <v>190</v>
      </c>
      <c r="F384" s="27" t="s">
        <v>2234</v>
      </c>
      <c r="G384" s="25">
        <v>45840</v>
      </c>
      <c r="H384" s="25">
        <v>46204</v>
      </c>
      <c r="I384" s="81">
        <f t="shared" si="47"/>
        <v>46569</v>
      </c>
      <c r="J384" s="77" t="str">
        <f t="shared" ca="1" si="53"/>
        <v>Live</v>
      </c>
      <c r="K384" s="77" t="str" cm="1">
        <f t="array" aca="1" ref="K384" ca="1">_xlfn.IFS((I384-TODAY())&gt;=547,"06 Expires over 18 months",(I384-TODAY())&gt;=365,"05 Expires in 18 months",(I384-TODAY())&gt;=183,"04 Expires in 12 months",(I384-TODAY())&gt;=92,"03 Expires in 6 months",(I384-TODAY())&gt;=31,"02 Expires in 3 months",(I384-TODAY())&gt;=0,"01 Expires in 30 days",(I384-TODAY())&gt;=-31,"01 Expired last 30 days",(I384-TODAY())&gt;=-92,"02 Expired last 3 months",(I384-TODAY())&gt;=-183,"03 Expired last 6 months",(I384-TODAY())&gt;=-365,"04 Expired last 12 months",(I384-TODAY())&gt;=-547,"05 Expired last 18 months",TRUE,"06 Expired over 18 months")</f>
        <v>04 Expires in 12 months</v>
      </c>
      <c r="L384" s="65">
        <v>5000</v>
      </c>
      <c r="M384" s="130">
        <f t="shared" si="54"/>
        <v>9583.3333333333339</v>
      </c>
      <c r="N384" s="77" t="str">
        <f t="shared" si="55"/>
        <v>Yes</v>
      </c>
      <c r="O384" s="32">
        <v>12</v>
      </c>
      <c r="P384" s="24">
        <v>12</v>
      </c>
      <c r="Q384" s="24" t="s">
        <v>70</v>
      </c>
      <c r="R384" s="89">
        <f t="shared" si="48"/>
        <v>23</v>
      </c>
    </row>
    <row r="385" spans="1:18" x14ac:dyDescent="0.5">
      <c r="A385" s="24">
        <v>3191</v>
      </c>
      <c r="B385" s="24" t="s">
        <v>12031</v>
      </c>
      <c r="C385" s="24" t="s">
        <v>5924</v>
      </c>
      <c r="D385" s="24" t="s">
        <v>16822</v>
      </c>
      <c r="E385" s="24" t="s">
        <v>190</v>
      </c>
      <c r="F385" s="27" t="s">
        <v>2234</v>
      </c>
      <c r="G385" s="25">
        <v>45840</v>
      </c>
      <c r="H385" s="25">
        <v>46204</v>
      </c>
      <c r="I385" s="81">
        <f t="shared" si="47"/>
        <v>46569</v>
      </c>
      <c r="J385" s="77" t="str">
        <f t="shared" ca="1" si="53"/>
        <v>Live</v>
      </c>
      <c r="K385" s="77" t="str" cm="1">
        <f t="array" aca="1" ref="K385" ca="1">_xlfn.IFS((I385-TODAY())&gt;=547,"06 Expires over 18 months",(I385-TODAY())&gt;=365,"05 Expires in 18 months",(I385-TODAY())&gt;=183,"04 Expires in 12 months",(I385-TODAY())&gt;=92,"03 Expires in 6 months",(I385-TODAY())&gt;=31,"02 Expires in 3 months",(I385-TODAY())&gt;=0,"01 Expires in 30 days",(I385-TODAY())&gt;=-31,"01 Expired last 30 days",(I385-TODAY())&gt;=-92,"02 Expired last 3 months",(I385-TODAY())&gt;=-183,"03 Expired last 6 months",(I385-TODAY())&gt;=-365,"04 Expired last 12 months",(I385-TODAY())&gt;=-547,"05 Expired last 18 months",TRUE,"06 Expired over 18 months")</f>
        <v>04 Expires in 12 months</v>
      </c>
      <c r="L385" s="65">
        <v>5000</v>
      </c>
      <c r="M385" s="130">
        <f t="shared" si="54"/>
        <v>9583.3333333333339</v>
      </c>
      <c r="N385" s="77" t="str">
        <f t="shared" si="55"/>
        <v>Yes</v>
      </c>
      <c r="O385" s="32">
        <v>12</v>
      </c>
      <c r="P385" s="24">
        <v>12</v>
      </c>
      <c r="Q385" s="24" t="s">
        <v>70</v>
      </c>
      <c r="R385" s="89">
        <f t="shared" si="48"/>
        <v>23</v>
      </c>
    </row>
    <row r="386" spans="1:18" x14ac:dyDescent="0.5">
      <c r="A386" s="24">
        <v>3192</v>
      </c>
      <c r="B386" s="24" t="s">
        <v>12035</v>
      </c>
      <c r="C386" s="24" t="s">
        <v>5924</v>
      </c>
      <c r="D386" s="24" t="s">
        <v>16822</v>
      </c>
      <c r="E386" s="24" t="s">
        <v>190</v>
      </c>
      <c r="F386" s="27" t="s">
        <v>2234</v>
      </c>
      <c r="G386" s="25">
        <v>45840</v>
      </c>
      <c r="H386" s="25">
        <v>46204</v>
      </c>
      <c r="I386" s="81">
        <f t="shared" ref="I386:I449" si="56">EDATE(H386,P386)</f>
        <v>46569</v>
      </c>
      <c r="J386" s="77" t="str">
        <f t="shared" ca="1" si="53"/>
        <v>Live</v>
      </c>
      <c r="K386" s="77" t="str" cm="1">
        <f t="array" aca="1" ref="K386" ca="1">_xlfn.IFS((I386-TODAY())&gt;=547,"06 Expires over 18 months",(I386-TODAY())&gt;=365,"05 Expires in 18 months",(I386-TODAY())&gt;=183,"04 Expires in 12 months",(I386-TODAY())&gt;=92,"03 Expires in 6 months",(I386-TODAY())&gt;=31,"02 Expires in 3 months",(I386-TODAY())&gt;=0,"01 Expires in 30 days",(I386-TODAY())&gt;=-31,"01 Expired last 30 days",(I386-TODAY())&gt;=-92,"02 Expired last 3 months",(I386-TODAY())&gt;=-183,"03 Expired last 6 months",(I386-TODAY())&gt;=-365,"04 Expired last 12 months",(I386-TODAY())&gt;=-547,"05 Expired last 18 months",TRUE,"06 Expired over 18 months")</f>
        <v>04 Expires in 12 months</v>
      </c>
      <c r="L386" s="65">
        <v>5000</v>
      </c>
      <c r="M386" s="130">
        <f t="shared" si="54"/>
        <v>9583.3333333333339</v>
      </c>
      <c r="N386" s="77" t="str">
        <f t="shared" si="55"/>
        <v>Yes</v>
      </c>
      <c r="O386" s="32">
        <v>12</v>
      </c>
      <c r="P386" s="24">
        <v>12</v>
      </c>
      <c r="Q386" s="24" t="s">
        <v>70</v>
      </c>
      <c r="R386" s="89">
        <f t="shared" ref="R386:R449" si="57">DATEDIF(G386,I386,"m")</f>
        <v>23</v>
      </c>
    </row>
    <row r="387" spans="1:18" x14ac:dyDescent="0.5">
      <c r="A387" s="24">
        <v>3193</v>
      </c>
      <c r="B387" s="24" t="s">
        <v>12038</v>
      </c>
      <c r="C387" s="24" t="s">
        <v>5924</v>
      </c>
      <c r="D387" s="24" t="s">
        <v>16822</v>
      </c>
      <c r="E387" s="24" t="s">
        <v>190</v>
      </c>
      <c r="F387" s="27" t="s">
        <v>2234</v>
      </c>
      <c r="G387" s="25">
        <v>45840</v>
      </c>
      <c r="H387" s="25">
        <v>46204</v>
      </c>
      <c r="I387" s="81">
        <f t="shared" si="56"/>
        <v>46569</v>
      </c>
      <c r="J387" s="77" t="str">
        <f t="shared" ca="1" si="53"/>
        <v>Live</v>
      </c>
      <c r="K387" s="77" t="str" cm="1">
        <f t="array" aca="1" ref="K387" ca="1">_xlfn.IFS((I387-TODAY())&gt;=547,"06 Expires over 18 months",(I387-TODAY())&gt;=365,"05 Expires in 18 months",(I387-TODAY())&gt;=183,"04 Expires in 12 months",(I387-TODAY())&gt;=92,"03 Expires in 6 months",(I387-TODAY())&gt;=31,"02 Expires in 3 months",(I387-TODAY())&gt;=0,"01 Expires in 30 days",(I387-TODAY())&gt;=-31,"01 Expired last 30 days",(I387-TODAY())&gt;=-92,"02 Expired last 3 months",(I387-TODAY())&gt;=-183,"03 Expired last 6 months",(I387-TODAY())&gt;=-365,"04 Expired last 12 months",(I387-TODAY())&gt;=-547,"05 Expired last 18 months",TRUE,"06 Expired over 18 months")</f>
        <v>04 Expires in 12 months</v>
      </c>
      <c r="L387" s="65">
        <v>5000</v>
      </c>
      <c r="M387" s="130">
        <f t="shared" si="54"/>
        <v>9583.3333333333339</v>
      </c>
      <c r="N387" s="77" t="str">
        <f t="shared" si="55"/>
        <v>Yes</v>
      </c>
      <c r="O387" s="32">
        <v>12</v>
      </c>
      <c r="P387" s="24">
        <v>12</v>
      </c>
      <c r="Q387" s="24" t="s">
        <v>70</v>
      </c>
      <c r="R387" s="89">
        <f t="shared" si="57"/>
        <v>23</v>
      </c>
    </row>
    <row r="388" spans="1:18" x14ac:dyDescent="0.5">
      <c r="A388" s="24">
        <v>2876</v>
      </c>
      <c r="B388" s="24" t="s">
        <v>10651</v>
      </c>
      <c r="C388" s="24" t="s">
        <v>10652</v>
      </c>
      <c r="D388" s="24" t="s">
        <v>10653</v>
      </c>
      <c r="E388" s="24" t="s">
        <v>66</v>
      </c>
      <c r="F388" s="27" t="s">
        <v>67</v>
      </c>
      <c r="G388" s="25">
        <v>45870</v>
      </c>
      <c r="H388" s="25">
        <v>46569</v>
      </c>
      <c r="I388" s="81">
        <f t="shared" si="56"/>
        <v>46569</v>
      </c>
      <c r="J388" s="77" t="str">
        <f t="shared" ca="1" si="53"/>
        <v>Live</v>
      </c>
      <c r="K388" s="77" t="str" cm="1">
        <f t="array" aca="1" ref="K388" ca="1">_xlfn.IFS((I388-TODAY())&gt;=547,"06 Expires over 18 months",(I388-TODAY())&gt;=365,"05 Expires in 18 months",(I388-TODAY())&gt;=183,"04 Expires in 12 months",(I388-TODAY())&gt;=92,"03 Expires in 6 months",(I388-TODAY())&gt;=31,"02 Expires in 3 months",(I388-TODAY())&gt;=0,"01 Expires in 30 days",(I388-TODAY())&gt;=-31,"01 Expired last 30 days",(I388-TODAY())&gt;=-92,"02 Expired last 3 months",(I388-TODAY())&gt;=-183,"03 Expired last 6 months",(I388-TODAY())&gt;=-365,"04 Expired last 12 months",(I388-TODAY())&gt;=-547,"05 Expired last 18 months",TRUE,"06 Expired over 18 months")</f>
        <v>04 Expires in 12 months</v>
      </c>
      <c r="L388" s="65">
        <v>27472</v>
      </c>
      <c r="M388" s="130">
        <f t="shared" si="54"/>
        <v>52654.666666666664</v>
      </c>
      <c r="N388" s="77" t="str">
        <f t="shared" si="55"/>
        <v>No</v>
      </c>
      <c r="O388" s="32">
        <v>24</v>
      </c>
      <c r="P388" s="24">
        <v>0</v>
      </c>
      <c r="Q388" s="24" t="s">
        <v>70</v>
      </c>
      <c r="R388" s="89">
        <f t="shared" si="57"/>
        <v>23</v>
      </c>
    </row>
    <row r="389" spans="1:18" x14ac:dyDescent="0.5">
      <c r="A389" s="24">
        <v>2320</v>
      </c>
      <c r="B389" s="24" t="s">
        <v>8279</v>
      </c>
      <c r="C389" s="24" t="s">
        <v>8280</v>
      </c>
      <c r="D389" s="24" t="s">
        <v>3109</v>
      </c>
      <c r="E389" s="24" t="s">
        <v>2962</v>
      </c>
      <c r="F389" s="24" t="s">
        <v>3283</v>
      </c>
      <c r="G389" s="25">
        <v>45110</v>
      </c>
      <c r="H389" s="25">
        <v>46205</v>
      </c>
      <c r="I389" s="81">
        <f t="shared" si="56"/>
        <v>46570</v>
      </c>
      <c r="J389" s="77" t="str">
        <f t="shared" ca="1" si="53"/>
        <v>Live</v>
      </c>
      <c r="K389" s="77" t="str" cm="1">
        <f t="array" aca="1" ref="K389" ca="1">_xlfn.IFS((I389-TODAY())&gt;=547,"06 Expires over 18 months",(I389-TODAY())&gt;=365,"05 Expires in 18 months",(I389-TODAY())&gt;=183,"04 Expires in 12 months",(I389-TODAY())&gt;=92,"03 Expires in 6 months",(I389-TODAY())&gt;=31,"02 Expires in 3 months",(I389-TODAY())&gt;=0,"01 Expires in 30 days",(I389-TODAY())&gt;=-31,"01 Expired last 30 days",(I389-TODAY())&gt;=-92,"02 Expired last 3 months",(I389-TODAY())&gt;=-183,"03 Expired last 6 months",(I389-TODAY())&gt;=-365,"04 Expired last 12 months",(I389-TODAY())&gt;=-547,"05 Expired last 18 months",TRUE,"06 Expired over 18 months")</f>
        <v>04 Expires in 12 months</v>
      </c>
      <c r="L389" s="65">
        <v>6000000</v>
      </c>
      <c r="M389" s="130">
        <f t="shared" si="54"/>
        <v>23500000</v>
      </c>
      <c r="N389" s="77" t="str">
        <f t="shared" si="55"/>
        <v>Yes</v>
      </c>
      <c r="O389" s="32">
        <v>36</v>
      </c>
      <c r="P389" s="24">
        <v>12</v>
      </c>
      <c r="Q389" s="24" t="s">
        <v>1333</v>
      </c>
      <c r="R389" s="89">
        <f t="shared" si="57"/>
        <v>47</v>
      </c>
    </row>
    <row r="390" spans="1:18" x14ac:dyDescent="0.5">
      <c r="A390" s="24">
        <v>2631</v>
      </c>
      <c r="B390" s="24" t="s">
        <v>9216</v>
      </c>
      <c r="C390" s="24" t="s">
        <v>9217</v>
      </c>
      <c r="D390" s="24" t="s">
        <v>9218</v>
      </c>
      <c r="E390" s="24" t="s">
        <v>107</v>
      </c>
      <c r="F390" s="24" t="s">
        <v>3283</v>
      </c>
      <c r="G390" s="25">
        <v>45476</v>
      </c>
      <c r="H390" s="25">
        <v>46570</v>
      </c>
      <c r="I390" s="81">
        <f t="shared" si="56"/>
        <v>46570</v>
      </c>
      <c r="J390" s="77" t="str">
        <f t="shared" ca="1" si="53"/>
        <v>Live</v>
      </c>
      <c r="K390" s="77" t="str" cm="1">
        <f t="array" aca="1" ref="K390" ca="1">_xlfn.IFS((I390-TODAY())&gt;=547,"06 Expires over 18 months",(I390-TODAY())&gt;=365,"05 Expires in 18 months",(I390-TODAY())&gt;=183,"04 Expires in 12 months",(I390-TODAY())&gt;=92,"03 Expires in 6 months",(I390-TODAY())&gt;=31,"02 Expires in 3 months",(I390-TODAY())&gt;=0,"01 Expires in 30 days",(I390-TODAY())&gt;=-31,"01 Expired last 30 days",(I390-TODAY())&gt;=-92,"02 Expired last 3 months",(I390-TODAY())&gt;=-183,"03 Expired last 6 months",(I390-TODAY())&gt;=-365,"04 Expired last 12 months",(I390-TODAY())&gt;=-547,"05 Expired last 18 months",TRUE,"06 Expired over 18 months")</f>
        <v>04 Expires in 12 months</v>
      </c>
      <c r="L390" s="65">
        <v>20000</v>
      </c>
      <c r="M390" s="130">
        <f t="shared" si="54"/>
        <v>58333.333333333336</v>
      </c>
      <c r="N390" s="77" t="str">
        <f t="shared" si="55"/>
        <v>No</v>
      </c>
      <c r="O390" s="32">
        <v>36</v>
      </c>
      <c r="P390" s="24">
        <v>0</v>
      </c>
      <c r="Q390" s="24" t="s">
        <v>70</v>
      </c>
      <c r="R390" s="89">
        <f t="shared" si="57"/>
        <v>35</v>
      </c>
    </row>
    <row r="391" spans="1:18" x14ac:dyDescent="0.5">
      <c r="A391" s="24">
        <v>2632</v>
      </c>
      <c r="B391" s="24" t="s">
        <v>9213</v>
      </c>
      <c r="C391" s="24" t="s">
        <v>9214</v>
      </c>
      <c r="D391" s="24" t="s">
        <v>9215</v>
      </c>
      <c r="E391" s="24" t="s">
        <v>107</v>
      </c>
      <c r="F391" s="24" t="s">
        <v>3283</v>
      </c>
      <c r="G391" s="25">
        <v>45476</v>
      </c>
      <c r="H391" s="25">
        <v>46570</v>
      </c>
      <c r="I391" s="81">
        <f t="shared" si="56"/>
        <v>46570</v>
      </c>
      <c r="J391" s="77" t="str">
        <f t="shared" ca="1" si="53"/>
        <v>Live</v>
      </c>
      <c r="K391" s="77" t="str" cm="1">
        <f t="array" aca="1" ref="K391" ca="1">_xlfn.IFS((I391-TODAY())&gt;=547,"06 Expires over 18 months",(I391-TODAY())&gt;=365,"05 Expires in 18 months",(I391-TODAY())&gt;=183,"04 Expires in 12 months",(I391-TODAY())&gt;=92,"03 Expires in 6 months",(I391-TODAY())&gt;=31,"02 Expires in 3 months",(I391-TODAY())&gt;=0,"01 Expires in 30 days",(I391-TODAY())&gt;=-31,"01 Expired last 30 days",(I391-TODAY())&gt;=-92,"02 Expired last 3 months",(I391-TODAY())&gt;=-183,"03 Expired last 6 months",(I391-TODAY())&gt;=-365,"04 Expired last 12 months",(I391-TODAY())&gt;=-547,"05 Expired last 18 months",TRUE,"06 Expired over 18 months")</f>
        <v>04 Expires in 12 months</v>
      </c>
      <c r="L391" s="65">
        <v>20000</v>
      </c>
      <c r="M391" s="130">
        <f t="shared" si="54"/>
        <v>58333.333333333336</v>
      </c>
      <c r="N391" s="77" t="str">
        <f t="shared" si="55"/>
        <v>No</v>
      </c>
      <c r="O391" s="32">
        <v>36</v>
      </c>
      <c r="P391" s="24">
        <v>0</v>
      </c>
      <c r="Q391" s="24" t="s">
        <v>70</v>
      </c>
      <c r="R391" s="89">
        <f t="shared" si="57"/>
        <v>35</v>
      </c>
    </row>
    <row r="392" spans="1:18" x14ac:dyDescent="0.5">
      <c r="A392" s="24">
        <v>2633</v>
      </c>
      <c r="B392" s="24" t="s">
        <v>9335</v>
      </c>
      <c r="C392" s="24" t="s">
        <v>9378</v>
      </c>
      <c r="D392" s="24" t="s">
        <v>9337</v>
      </c>
      <c r="E392" s="24" t="s">
        <v>107</v>
      </c>
      <c r="F392" s="24" t="s">
        <v>3283</v>
      </c>
      <c r="G392" s="25">
        <v>45476</v>
      </c>
      <c r="H392" s="25">
        <v>46570</v>
      </c>
      <c r="I392" s="81">
        <f t="shared" si="56"/>
        <v>46570</v>
      </c>
      <c r="J392" s="77" t="str">
        <f t="shared" ca="1" si="53"/>
        <v>Live</v>
      </c>
      <c r="K392" s="77" t="str" cm="1">
        <f t="array" aca="1" ref="K392" ca="1">_xlfn.IFS((I392-TODAY())&gt;=547,"06 Expires over 18 months",(I392-TODAY())&gt;=365,"05 Expires in 18 months",(I392-TODAY())&gt;=183,"04 Expires in 12 months",(I392-TODAY())&gt;=92,"03 Expires in 6 months",(I392-TODAY())&gt;=31,"02 Expires in 3 months",(I392-TODAY())&gt;=0,"01 Expires in 30 days",(I392-TODAY())&gt;=-31,"01 Expired last 30 days",(I392-TODAY())&gt;=-92,"02 Expired last 3 months",(I392-TODAY())&gt;=-183,"03 Expired last 6 months",(I392-TODAY())&gt;=-365,"04 Expired last 12 months",(I392-TODAY())&gt;=-547,"05 Expired last 18 months",TRUE,"06 Expired over 18 months")</f>
        <v>04 Expires in 12 months</v>
      </c>
      <c r="L392" s="65">
        <v>20000</v>
      </c>
      <c r="M392" s="130">
        <f t="shared" si="54"/>
        <v>58333.333333333336</v>
      </c>
      <c r="N392" s="77" t="str">
        <f t="shared" si="55"/>
        <v>No</v>
      </c>
      <c r="O392" s="32">
        <v>36</v>
      </c>
      <c r="P392" s="24">
        <v>0</v>
      </c>
      <c r="Q392" s="24" t="s">
        <v>70</v>
      </c>
      <c r="R392" s="89">
        <f t="shared" si="57"/>
        <v>35</v>
      </c>
    </row>
    <row r="393" spans="1:18" x14ac:dyDescent="0.5">
      <c r="A393" s="24">
        <v>2634</v>
      </c>
      <c r="B393" s="24" t="s">
        <v>9094</v>
      </c>
      <c r="C393" s="24" t="s">
        <v>9496</v>
      </c>
      <c r="D393" s="24" t="s">
        <v>9096</v>
      </c>
      <c r="E393" s="24" t="s">
        <v>107</v>
      </c>
      <c r="F393" s="24" t="s">
        <v>3283</v>
      </c>
      <c r="G393" s="25">
        <v>45476</v>
      </c>
      <c r="H393" s="25">
        <v>46570</v>
      </c>
      <c r="I393" s="81">
        <f t="shared" si="56"/>
        <v>46570</v>
      </c>
      <c r="J393" s="77" t="str">
        <f t="shared" ca="1" si="53"/>
        <v>Live</v>
      </c>
      <c r="K393" s="77" t="str" cm="1">
        <f t="array" aca="1" ref="K393" ca="1">_xlfn.IFS((I393-TODAY())&gt;=547,"06 Expires over 18 months",(I393-TODAY())&gt;=365,"05 Expires in 18 months",(I393-TODAY())&gt;=183,"04 Expires in 12 months",(I393-TODAY())&gt;=92,"03 Expires in 6 months",(I393-TODAY())&gt;=31,"02 Expires in 3 months",(I393-TODAY())&gt;=0,"01 Expires in 30 days",(I393-TODAY())&gt;=-31,"01 Expired last 30 days",(I393-TODAY())&gt;=-92,"02 Expired last 3 months",(I393-TODAY())&gt;=-183,"03 Expired last 6 months",(I393-TODAY())&gt;=-365,"04 Expired last 12 months",(I393-TODAY())&gt;=-547,"05 Expired last 18 months",TRUE,"06 Expired over 18 months")</f>
        <v>04 Expires in 12 months</v>
      </c>
      <c r="L393" s="65">
        <v>20000</v>
      </c>
      <c r="M393" s="130">
        <f t="shared" si="54"/>
        <v>58333.333333333336</v>
      </c>
      <c r="N393" s="77" t="str">
        <f t="shared" si="55"/>
        <v>No</v>
      </c>
      <c r="O393" s="32">
        <v>36</v>
      </c>
      <c r="P393" s="24">
        <v>0</v>
      </c>
      <c r="Q393" s="24" t="s">
        <v>8595</v>
      </c>
      <c r="R393" s="89">
        <f t="shared" si="57"/>
        <v>35</v>
      </c>
    </row>
    <row r="394" spans="1:18" x14ac:dyDescent="0.5">
      <c r="A394" s="24">
        <v>2635</v>
      </c>
      <c r="B394" s="24" t="s">
        <v>9219</v>
      </c>
      <c r="C394" s="24" t="s">
        <v>9220</v>
      </c>
      <c r="D394" s="24" t="s">
        <v>9221</v>
      </c>
      <c r="E394" s="24" t="s">
        <v>107</v>
      </c>
      <c r="F394" s="24" t="s">
        <v>3283</v>
      </c>
      <c r="G394" s="25">
        <v>45476</v>
      </c>
      <c r="H394" s="25">
        <v>46570</v>
      </c>
      <c r="I394" s="81">
        <f t="shared" si="56"/>
        <v>46570</v>
      </c>
      <c r="J394" s="77" t="str">
        <f t="shared" ca="1" si="53"/>
        <v>Live</v>
      </c>
      <c r="K394" s="77" t="str" cm="1">
        <f t="array" aca="1" ref="K394" ca="1">_xlfn.IFS((I394-TODAY())&gt;=547,"06 Expires over 18 months",(I394-TODAY())&gt;=365,"05 Expires in 18 months",(I394-TODAY())&gt;=183,"04 Expires in 12 months",(I394-TODAY())&gt;=92,"03 Expires in 6 months",(I394-TODAY())&gt;=31,"02 Expires in 3 months",(I394-TODAY())&gt;=0,"01 Expires in 30 days",(I394-TODAY())&gt;=-31,"01 Expired last 30 days",(I394-TODAY())&gt;=-92,"02 Expired last 3 months",(I394-TODAY())&gt;=-183,"03 Expired last 6 months",(I394-TODAY())&gt;=-365,"04 Expired last 12 months",(I394-TODAY())&gt;=-547,"05 Expired last 18 months",TRUE,"06 Expired over 18 months")</f>
        <v>04 Expires in 12 months</v>
      </c>
      <c r="L394" s="65">
        <v>20000</v>
      </c>
      <c r="M394" s="130">
        <f t="shared" si="54"/>
        <v>58333.333333333336</v>
      </c>
      <c r="N394" s="77" t="str">
        <f t="shared" si="55"/>
        <v>No</v>
      </c>
      <c r="O394" s="32">
        <v>36</v>
      </c>
      <c r="P394" s="24">
        <v>0</v>
      </c>
      <c r="Q394" s="24" t="s">
        <v>70</v>
      </c>
      <c r="R394" s="89">
        <f t="shared" si="57"/>
        <v>35</v>
      </c>
    </row>
    <row r="395" spans="1:18" x14ac:dyDescent="0.5">
      <c r="A395" s="24">
        <v>2636</v>
      </c>
      <c r="B395" s="24" t="s">
        <v>9498</v>
      </c>
      <c r="C395" s="24" t="s">
        <v>9499</v>
      </c>
      <c r="D395" s="24" t="s">
        <v>9500</v>
      </c>
      <c r="E395" s="24" t="s">
        <v>107</v>
      </c>
      <c r="F395" s="24" t="s">
        <v>3283</v>
      </c>
      <c r="G395" s="25">
        <v>45476</v>
      </c>
      <c r="H395" s="25">
        <v>46570</v>
      </c>
      <c r="I395" s="81">
        <f t="shared" si="56"/>
        <v>46570</v>
      </c>
      <c r="J395" s="77" t="str">
        <f t="shared" ca="1" si="53"/>
        <v>Live</v>
      </c>
      <c r="K395" s="77" t="str" cm="1">
        <f t="array" aca="1" ref="K395" ca="1">_xlfn.IFS((I395-TODAY())&gt;=547,"06 Expires over 18 months",(I395-TODAY())&gt;=365,"05 Expires in 18 months",(I395-TODAY())&gt;=183,"04 Expires in 12 months",(I395-TODAY())&gt;=92,"03 Expires in 6 months",(I395-TODAY())&gt;=31,"02 Expires in 3 months",(I395-TODAY())&gt;=0,"01 Expires in 30 days",(I395-TODAY())&gt;=-31,"01 Expired last 30 days",(I395-TODAY())&gt;=-92,"02 Expired last 3 months",(I395-TODAY())&gt;=-183,"03 Expired last 6 months",(I395-TODAY())&gt;=-365,"04 Expired last 12 months",(I395-TODAY())&gt;=-547,"05 Expired last 18 months",TRUE,"06 Expired over 18 months")</f>
        <v>04 Expires in 12 months</v>
      </c>
      <c r="L395" s="65">
        <v>20000</v>
      </c>
      <c r="M395" s="130">
        <f t="shared" si="54"/>
        <v>58333.333333333336</v>
      </c>
      <c r="N395" s="77" t="str">
        <f t="shared" si="55"/>
        <v>No</v>
      </c>
      <c r="O395" s="32">
        <v>36</v>
      </c>
      <c r="P395" s="24">
        <v>0</v>
      </c>
      <c r="Q395" s="24" t="s">
        <v>70</v>
      </c>
      <c r="R395" s="89">
        <f t="shared" si="57"/>
        <v>35</v>
      </c>
    </row>
    <row r="396" spans="1:18" x14ac:dyDescent="0.5">
      <c r="A396" s="24">
        <v>2637</v>
      </c>
      <c r="B396" s="24" t="s">
        <v>9342</v>
      </c>
      <c r="C396" s="24" t="s">
        <v>9343</v>
      </c>
      <c r="D396" s="24" t="s">
        <v>9344</v>
      </c>
      <c r="E396" s="24" t="s">
        <v>107</v>
      </c>
      <c r="F396" s="24" t="s">
        <v>3283</v>
      </c>
      <c r="G396" s="25">
        <v>45476</v>
      </c>
      <c r="H396" s="25">
        <v>46570</v>
      </c>
      <c r="I396" s="81">
        <f t="shared" si="56"/>
        <v>46570</v>
      </c>
      <c r="J396" s="77" t="str">
        <f t="shared" ca="1" si="53"/>
        <v>Live</v>
      </c>
      <c r="K396" s="77" t="str" cm="1">
        <f t="array" aca="1" ref="K396" ca="1">_xlfn.IFS((I396-TODAY())&gt;=547,"06 Expires over 18 months",(I396-TODAY())&gt;=365,"05 Expires in 18 months",(I396-TODAY())&gt;=183,"04 Expires in 12 months",(I396-TODAY())&gt;=92,"03 Expires in 6 months",(I396-TODAY())&gt;=31,"02 Expires in 3 months",(I396-TODAY())&gt;=0,"01 Expires in 30 days",(I396-TODAY())&gt;=-31,"01 Expired last 30 days",(I396-TODAY())&gt;=-92,"02 Expired last 3 months",(I396-TODAY())&gt;=-183,"03 Expired last 6 months",(I396-TODAY())&gt;=-365,"04 Expired last 12 months",(I396-TODAY())&gt;=-547,"05 Expired last 18 months",TRUE,"06 Expired over 18 months")</f>
        <v>04 Expires in 12 months</v>
      </c>
      <c r="L396" s="65">
        <v>20000</v>
      </c>
      <c r="M396" s="130">
        <f t="shared" si="54"/>
        <v>58333.333333333336</v>
      </c>
      <c r="N396" s="77" t="str">
        <f t="shared" si="55"/>
        <v>No</v>
      </c>
      <c r="O396" s="32">
        <v>36</v>
      </c>
      <c r="P396" s="24">
        <v>0</v>
      </c>
      <c r="Q396" s="24" t="s">
        <v>8595</v>
      </c>
      <c r="R396" s="89">
        <f t="shared" si="57"/>
        <v>35</v>
      </c>
    </row>
    <row r="397" spans="1:18" x14ac:dyDescent="0.5">
      <c r="A397" s="24">
        <v>2638</v>
      </c>
      <c r="B397" s="24" t="s">
        <v>9502</v>
      </c>
      <c r="C397" s="24" t="s">
        <v>9503</v>
      </c>
      <c r="D397" s="24" t="s">
        <v>9504</v>
      </c>
      <c r="E397" s="24" t="s">
        <v>107</v>
      </c>
      <c r="F397" s="24" t="s">
        <v>3283</v>
      </c>
      <c r="G397" s="25">
        <v>45476</v>
      </c>
      <c r="H397" s="25">
        <v>46570</v>
      </c>
      <c r="I397" s="81">
        <f t="shared" si="56"/>
        <v>46570</v>
      </c>
      <c r="J397" s="77" t="str">
        <f t="shared" ca="1" si="53"/>
        <v>Live</v>
      </c>
      <c r="K397" s="77" t="str" cm="1">
        <f t="array" aca="1" ref="K397" ca="1">_xlfn.IFS((I397-TODAY())&gt;=547,"06 Expires over 18 months",(I397-TODAY())&gt;=365,"05 Expires in 18 months",(I397-TODAY())&gt;=183,"04 Expires in 12 months",(I397-TODAY())&gt;=92,"03 Expires in 6 months",(I397-TODAY())&gt;=31,"02 Expires in 3 months",(I397-TODAY())&gt;=0,"01 Expires in 30 days",(I397-TODAY())&gt;=-31,"01 Expired last 30 days",(I397-TODAY())&gt;=-92,"02 Expired last 3 months",(I397-TODAY())&gt;=-183,"03 Expired last 6 months",(I397-TODAY())&gt;=-365,"04 Expired last 12 months",(I397-TODAY())&gt;=-547,"05 Expired last 18 months",TRUE,"06 Expired over 18 months")</f>
        <v>04 Expires in 12 months</v>
      </c>
      <c r="L397" s="65">
        <v>30000</v>
      </c>
      <c r="M397" s="130">
        <f t="shared" si="54"/>
        <v>87500</v>
      </c>
      <c r="N397" s="77" t="str">
        <f t="shared" si="55"/>
        <v>No</v>
      </c>
      <c r="O397" s="32">
        <v>36</v>
      </c>
      <c r="P397" s="24">
        <v>0</v>
      </c>
      <c r="Q397" s="24" t="s">
        <v>70</v>
      </c>
      <c r="R397" s="89">
        <f t="shared" si="57"/>
        <v>35</v>
      </c>
    </row>
    <row r="398" spans="1:18" x14ac:dyDescent="0.5">
      <c r="A398" s="24">
        <v>3545</v>
      </c>
      <c r="B398" s="24" t="s">
        <v>13503</v>
      </c>
      <c r="C398" s="24" t="s">
        <v>13504</v>
      </c>
      <c r="D398" s="24" t="s">
        <v>16822</v>
      </c>
      <c r="E398" s="24" t="s">
        <v>190</v>
      </c>
      <c r="F398" s="27" t="s">
        <v>2202</v>
      </c>
      <c r="G398" s="25">
        <v>46034</v>
      </c>
      <c r="H398" s="25">
        <v>46399</v>
      </c>
      <c r="I398" s="81">
        <f t="shared" si="56"/>
        <v>46580</v>
      </c>
      <c r="J398" s="77" t="str">
        <f t="shared" ca="1" si="53"/>
        <v>Live</v>
      </c>
      <c r="K398" s="77" t="str" cm="1">
        <f t="array" aca="1" ref="K398" ca="1">_xlfn.IFS((I398-TODAY())&gt;=547,"06 Expires over 18 months",(I398-TODAY())&gt;=365,"05 Expires in 18 months",(I398-TODAY())&gt;=183,"04 Expires in 12 months",(I398-TODAY())&gt;=92,"03 Expires in 6 months",(I398-TODAY())&gt;=31,"02 Expires in 3 months",(I398-TODAY())&gt;=0,"01 Expires in 30 days",(I398-TODAY())&gt;=-31,"01 Expired last 30 days",(I398-TODAY())&gt;=-92,"02 Expired last 3 months",(I398-TODAY())&gt;=-183,"03 Expired last 6 months",(I398-TODAY())&gt;=-365,"04 Expired last 12 months",(I398-TODAY())&gt;=-547,"05 Expired last 18 months",TRUE,"06 Expired over 18 months")</f>
        <v>04 Expires in 12 months</v>
      </c>
      <c r="L398" s="68">
        <v>10000</v>
      </c>
      <c r="M398" s="131">
        <f t="shared" si="54"/>
        <v>15000</v>
      </c>
      <c r="N398" s="77" t="str">
        <f t="shared" si="55"/>
        <v>Yes</v>
      </c>
      <c r="O398" s="32">
        <v>12</v>
      </c>
      <c r="P398" s="24">
        <v>6</v>
      </c>
      <c r="Q398" s="24" t="s">
        <v>70</v>
      </c>
      <c r="R398" s="89">
        <f t="shared" si="57"/>
        <v>18</v>
      </c>
    </row>
    <row r="399" spans="1:18" x14ac:dyDescent="0.5">
      <c r="A399" s="24">
        <v>3248</v>
      </c>
      <c r="B399" s="24" t="s">
        <v>12301</v>
      </c>
      <c r="C399" s="24" t="s">
        <v>12302</v>
      </c>
      <c r="D399" s="24" t="s">
        <v>415</v>
      </c>
      <c r="E399" s="24" t="s">
        <v>97</v>
      </c>
      <c r="F399" s="27" t="s">
        <v>2521</v>
      </c>
      <c r="G399" s="25">
        <v>44392</v>
      </c>
      <c r="H399" s="25">
        <v>46218</v>
      </c>
      <c r="I399" s="81">
        <f t="shared" si="56"/>
        <v>46583</v>
      </c>
      <c r="J399" s="77" t="str">
        <f t="shared" ca="1" si="53"/>
        <v>Live</v>
      </c>
      <c r="K399" s="77" t="str" cm="1">
        <f t="array" aca="1" ref="K399" ca="1">_xlfn.IFS((I399-TODAY())&gt;=547,"06 Expires over 18 months",(I399-TODAY())&gt;=365,"05 Expires in 18 months",(I399-TODAY())&gt;=183,"04 Expires in 12 months",(I399-TODAY())&gt;=92,"03 Expires in 6 months",(I399-TODAY())&gt;=31,"02 Expires in 3 months",(I399-TODAY())&gt;=0,"01 Expires in 30 days",(I399-TODAY())&gt;=-31,"01 Expired last 30 days",(I399-TODAY())&gt;=-92,"02 Expired last 3 months",(I399-TODAY())&gt;=-183,"03 Expired last 6 months",(I399-TODAY())&gt;=-365,"04 Expired last 12 months",(I399-TODAY())&gt;=-547,"05 Expired last 18 months",TRUE,"06 Expired over 18 months")</f>
        <v>04 Expires in 12 months</v>
      </c>
      <c r="L399" s="65">
        <v>10731</v>
      </c>
      <c r="M399" s="131">
        <f t="shared" si="54"/>
        <v>64386</v>
      </c>
      <c r="N399" s="77" t="str">
        <f t="shared" si="55"/>
        <v>Yes</v>
      </c>
      <c r="O399" s="32">
        <v>12</v>
      </c>
      <c r="P399" s="24">
        <v>12</v>
      </c>
      <c r="Q399" s="24" t="s">
        <v>70</v>
      </c>
      <c r="R399" s="89">
        <f t="shared" si="57"/>
        <v>72</v>
      </c>
    </row>
    <row r="400" spans="1:18" x14ac:dyDescent="0.5">
      <c r="A400" s="24">
        <v>3508</v>
      </c>
      <c r="B400" s="24" t="s">
        <v>11284</v>
      </c>
      <c r="C400" s="24" t="s">
        <v>13349</v>
      </c>
      <c r="D400" s="24" t="s">
        <v>13350</v>
      </c>
      <c r="E400" s="24" t="s">
        <v>321</v>
      </c>
      <c r="F400" s="27" t="s">
        <v>13351</v>
      </c>
      <c r="G400" s="25">
        <v>45756</v>
      </c>
      <c r="H400" s="25">
        <v>46038</v>
      </c>
      <c r="I400" s="81">
        <f t="shared" si="56"/>
        <v>46584</v>
      </c>
      <c r="J400" s="77" t="str">
        <f t="shared" ca="1" si="53"/>
        <v>Live</v>
      </c>
      <c r="K400" s="77" t="str" cm="1">
        <f t="array" aca="1" ref="K400" ca="1">_xlfn.IFS((I400-TODAY())&gt;=547,"06 Expires over 18 months",(I400-TODAY())&gt;=365,"05 Expires in 18 months",(I400-TODAY())&gt;=183,"04 Expires in 12 months",(I400-TODAY())&gt;=92,"03 Expires in 6 months",(I400-TODAY())&gt;=31,"02 Expires in 3 months",(I400-TODAY())&gt;=0,"01 Expires in 30 days",(I400-TODAY())&gt;=-31,"01 Expired last 30 days",(I400-TODAY())&gt;=-92,"02 Expired last 3 months",(I400-TODAY())&gt;=-183,"03 Expired last 6 months",(I400-TODAY())&gt;=-365,"04 Expired last 12 months",(I400-TODAY())&gt;=-547,"05 Expired last 18 months",TRUE,"06 Expired over 18 months")</f>
        <v>04 Expires in 12 months</v>
      </c>
      <c r="L400" s="68">
        <v>140000</v>
      </c>
      <c r="M400" s="131">
        <f t="shared" si="54"/>
        <v>315000</v>
      </c>
      <c r="N400" s="77" t="str">
        <f t="shared" si="55"/>
        <v>Yes</v>
      </c>
      <c r="O400" s="32">
        <v>9</v>
      </c>
      <c r="P400" s="24">
        <v>18</v>
      </c>
      <c r="Q400" s="24" t="s">
        <v>70</v>
      </c>
      <c r="R400" s="89">
        <f t="shared" si="57"/>
        <v>27</v>
      </c>
    </row>
    <row r="401" spans="1:18" x14ac:dyDescent="0.5">
      <c r="A401" s="24">
        <v>139</v>
      </c>
      <c r="B401" s="24" t="s">
        <v>575</v>
      </c>
      <c r="C401" s="24" t="s">
        <v>576</v>
      </c>
      <c r="D401" s="24" t="s">
        <v>577</v>
      </c>
      <c r="E401" s="24" t="s">
        <v>52</v>
      </c>
      <c r="F401" s="27" t="s">
        <v>349</v>
      </c>
      <c r="G401" s="25">
        <v>40940</v>
      </c>
      <c r="H401" s="25">
        <v>45857</v>
      </c>
      <c r="I401" s="81">
        <f t="shared" si="56"/>
        <v>46587</v>
      </c>
      <c r="J401" s="77" t="str">
        <f t="shared" ca="1" si="53"/>
        <v>Live</v>
      </c>
      <c r="K401" s="77" t="str" cm="1">
        <f t="array" aca="1" ref="K401" ca="1">_xlfn.IFS((I401-TODAY())&gt;=547,"06 Expires over 18 months",(I401-TODAY())&gt;=365,"05 Expires in 18 months",(I401-TODAY())&gt;=183,"04 Expires in 12 months",(I401-TODAY())&gt;=92,"03 Expires in 6 months",(I401-TODAY())&gt;=31,"02 Expires in 3 months",(I401-TODAY())&gt;=0,"01 Expires in 30 days",(I401-TODAY())&gt;=-31,"01 Expired last 30 days",(I401-TODAY())&gt;=-92,"02 Expired last 3 months",(I401-TODAY())&gt;=-183,"03 Expired last 6 months",(I401-TODAY())&gt;=-365,"04 Expired last 12 months",(I401-TODAY())&gt;=-547,"05 Expired last 18 months",TRUE,"06 Expired over 18 months")</f>
        <v>04 Expires in 12 months</v>
      </c>
      <c r="L401" s="65">
        <v>11000</v>
      </c>
      <c r="M401" s="130">
        <f t="shared" si="54"/>
        <v>169583.33333333334</v>
      </c>
      <c r="N401" s="77" t="str">
        <f t="shared" si="55"/>
        <v>Yes</v>
      </c>
      <c r="O401" s="32">
        <v>24</v>
      </c>
      <c r="P401" s="24">
        <v>24</v>
      </c>
      <c r="Q401" s="24"/>
      <c r="R401" s="89">
        <f t="shared" si="57"/>
        <v>185</v>
      </c>
    </row>
    <row r="402" spans="1:18" x14ac:dyDescent="0.5">
      <c r="A402" s="24">
        <v>2899</v>
      </c>
      <c r="B402" s="24" t="s">
        <v>7187</v>
      </c>
      <c r="C402" s="24" t="s">
        <v>10764</v>
      </c>
      <c r="D402" s="24" t="s">
        <v>16822</v>
      </c>
      <c r="E402" s="24" t="s">
        <v>190</v>
      </c>
      <c r="F402" s="24" t="s">
        <v>6369</v>
      </c>
      <c r="G402" s="25">
        <v>45687</v>
      </c>
      <c r="H402" s="25">
        <v>46052</v>
      </c>
      <c r="I402" s="81">
        <f t="shared" si="56"/>
        <v>46598</v>
      </c>
      <c r="J402" s="77" t="str">
        <f t="shared" ca="1" si="53"/>
        <v>Live</v>
      </c>
      <c r="K402" s="77" t="str" cm="1">
        <f t="array" aca="1" ref="K402" ca="1">_xlfn.IFS((I402-TODAY())&gt;=547,"06 Expires over 18 months",(I402-TODAY())&gt;=365,"05 Expires in 18 months",(I402-TODAY())&gt;=183,"04 Expires in 12 months",(I402-TODAY())&gt;=92,"03 Expires in 6 months",(I402-TODAY())&gt;=31,"02 Expires in 3 months",(I402-TODAY())&gt;=0,"01 Expires in 30 days",(I402-TODAY())&gt;=-31,"01 Expired last 30 days",(I402-TODAY())&gt;=-92,"02 Expired last 3 months",(I402-TODAY())&gt;=-183,"03 Expired last 6 months",(I402-TODAY())&gt;=-365,"04 Expired last 12 months",(I402-TODAY())&gt;=-547,"05 Expired last 18 months",TRUE,"06 Expired over 18 months")</f>
        <v>04 Expires in 12 months</v>
      </c>
      <c r="L402" s="65">
        <v>10000</v>
      </c>
      <c r="M402" s="130">
        <f t="shared" si="54"/>
        <v>25000</v>
      </c>
      <c r="N402" s="77" t="str">
        <f t="shared" si="55"/>
        <v>Yes</v>
      </c>
      <c r="O402" s="32">
        <v>12</v>
      </c>
      <c r="P402" s="24">
        <v>18</v>
      </c>
      <c r="Q402" s="24" t="s">
        <v>70</v>
      </c>
      <c r="R402" s="89">
        <f t="shared" si="57"/>
        <v>30</v>
      </c>
    </row>
    <row r="403" spans="1:18" x14ac:dyDescent="0.5">
      <c r="A403" s="24">
        <v>2900</v>
      </c>
      <c r="B403" s="24" t="s">
        <v>7187</v>
      </c>
      <c r="C403" s="24" t="s">
        <v>10769</v>
      </c>
      <c r="D403" s="24" t="s">
        <v>16822</v>
      </c>
      <c r="E403" s="24" t="s">
        <v>190</v>
      </c>
      <c r="F403" s="24" t="s">
        <v>6369</v>
      </c>
      <c r="G403" s="25">
        <v>45687</v>
      </c>
      <c r="H403" s="25">
        <v>46052</v>
      </c>
      <c r="I403" s="81">
        <f t="shared" si="56"/>
        <v>46598</v>
      </c>
      <c r="J403" s="77" t="str">
        <f t="shared" ca="1" si="53"/>
        <v>Live</v>
      </c>
      <c r="K403" s="77" t="str" cm="1">
        <f t="array" aca="1" ref="K403" ca="1">_xlfn.IFS((I403-TODAY())&gt;=547,"06 Expires over 18 months",(I403-TODAY())&gt;=365,"05 Expires in 18 months",(I403-TODAY())&gt;=183,"04 Expires in 12 months",(I403-TODAY())&gt;=92,"03 Expires in 6 months",(I403-TODAY())&gt;=31,"02 Expires in 3 months",(I403-TODAY())&gt;=0,"01 Expires in 30 days",(I403-TODAY())&gt;=-31,"01 Expired last 30 days",(I403-TODAY())&gt;=-92,"02 Expired last 3 months",(I403-TODAY())&gt;=-183,"03 Expired last 6 months",(I403-TODAY())&gt;=-365,"04 Expired last 12 months",(I403-TODAY())&gt;=-547,"05 Expired last 18 months",TRUE,"06 Expired over 18 months")</f>
        <v>04 Expires in 12 months</v>
      </c>
      <c r="L403" s="65">
        <v>10000</v>
      </c>
      <c r="M403" s="130">
        <f t="shared" si="54"/>
        <v>25000</v>
      </c>
      <c r="N403" s="77" t="str">
        <f t="shared" si="55"/>
        <v>Yes</v>
      </c>
      <c r="O403" s="32">
        <v>12</v>
      </c>
      <c r="P403" s="24">
        <v>18</v>
      </c>
      <c r="Q403" s="24" t="s">
        <v>70</v>
      </c>
      <c r="R403" s="89">
        <f t="shared" si="57"/>
        <v>30</v>
      </c>
    </row>
    <row r="404" spans="1:18" x14ac:dyDescent="0.5">
      <c r="A404" s="24">
        <v>2901</v>
      </c>
      <c r="B404" s="24" t="s">
        <v>7187</v>
      </c>
      <c r="C404" s="24" t="s">
        <v>10769</v>
      </c>
      <c r="D404" s="24" t="s">
        <v>16822</v>
      </c>
      <c r="E404" s="24" t="s">
        <v>190</v>
      </c>
      <c r="F404" s="24" t="s">
        <v>6369</v>
      </c>
      <c r="G404" s="25">
        <v>45687</v>
      </c>
      <c r="H404" s="25">
        <v>46052</v>
      </c>
      <c r="I404" s="81">
        <f t="shared" si="56"/>
        <v>46598</v>
      </c>
      <c r="J404" s="77" t="str">
        <f t="shared" ca="1" si="53"/>
        <v>Live</v>
      </c>
      <c r="K404" s="77" t="str" cm="1">
        <f t="array" aca="1" ref="K404" ca="1">_xlfn.IFS((I404-TODAY())&gt;=547,"06 Expires over 18 months",(I404-TODAY())&gt;=365,"05 Expires in 18 months",(I404-TODAY())&gt;=183,"04 Expires in 12 months",(I404-TODAY())&gt;=92,"03 Expires in 6 months",(I404-TODAY())&gt;=31,"02 Expires in 3 months",(I404-TODAY())&gt;=0,"01 Expires in 30 days",(I404-TODAY())&gt;=-31,"01 Expired last 30 days",(I404-TODAY())&gt;=-92,"02 Expired last 3 months",(I404-TODAY())&gt;=-183,"03 Expired last 6 months",(I404-TODAY())&gt;=-365,"04 Expired last 12 months",(I404-TODAY())&gt;=-547,"05 Expired last 18 months",TRUE,"06 Expired over 18 months")</f>
        <v>04 Expires in 12 months</v>
      </c>
      <c r="L404" s="65">
        <v>10000</v>
      </c>
      <c r="M404" s="130">
        <f t="shared" si="54"/>
        <v>25000</v>
      </c>
      <c r="N404" s="77" t="str">
        <f t="shared" si="55"/>
        <v>Yes</v>
      </c>
      <c r="O404" s="32">
        <v>12</v>
      </c>
      <c r="P404" s="24">
        <v>18</v>
      </c>
      <c r="Q404" s="24" t="s">
        <v>70</v>
      </c>
      <c r="R404" s="89">
        <f t="shared" si="57"/>
        <v>30</v>
      </c>
    </row>
    <row r="405" spans="1:18" x14ac:dyDescent="0.5">
      <c r="A405" s="24">
        <v>2902</v>
      </c>
      <c r="B405" s="24" t="s">
        <v>7187</v>
      </c>
      <c r="C405" s="24" t="s">
        <v>10769</v>
      </c>
      <c r="D405" s="24" t="s">
        <v>16822</v>
      </c>
      <c r="E405" s="24" t="s">
        <v>190</v>
      </c>
      <c r="F405" s="24" t="s">
        <v>6369</v>
      </c>
      <c r="G405" s="25">
        <v>45687</v>
      </c>
      <c r="H405" s="25">
        <v>46052</v>
      </c>
      <c r="I405" s="81">
        <f t="shared" si="56"/>
        <v>46598</v>
      </c>
      <c r="J405" s="77" t="str">
        <f t="shared" ca="1" si="53"/>
        <v>Live</v>
      </c>
      <c r="K405" s="77" t="str" cm="1">
        <f t="array" aca="1" ref="K405" ca="1">_xlfn.IFS((I405-TODAY())&gt;=547,"06 Expires over 18 months",(I405-TODAY())&gt;=365,"05 Expires in 18 months",(I405-TODAY())&gt;=183,"04 Expires in 12 months",(I405-TODAY())&gt;=92,"03 Expires in 6 months",(I405-TODAY())&gt;=31,"02 Expires in 3 months",(I405-TODAY())&gt;=0,"01 Expires in 30 days",(I405-TODAY())&gt;=-31,"01 Expired last 30 days",(I405-TODAY())&gt;=-92,"02 Expired last 3 months",(I405-TODAY())&gt;=-183,"03 Expired last 6 months",(I405-TODAY())&gt;=-365,"04 Expired last 12 months",(I405-TODAY())&gt;=-547,"05 Expired last 18 months",TRUE,"06 Expired over 18 months")</f>
        <v>04 Expires in 12 months</v>
      </c>
      <c r="L405" s="65">
        <v>10000</v>
      </c>
      <c r="M405" s="130">
        <f t="shared" si="54"/>
        <v>25000</v>
      </c>
      <c r="N405" s="77" t="str">
        <f t="shared" si="55"/>
        <v>Yes</v>
      </c>
      <c r="O405" s="32">
        <v>12</v>
      </c>
      <c r="P405" s="24">
        <v>18</v>
      </c>
      <c r="Q405" s="24" t="s">
        <v>70</v>
      </c>
      <c r="R405" s="89">
        <f t="shared" si="57"/>
        <v>30</v>
      </c>
    </row>
    <row r="406" spans="1:18" x14ac:dyDescent="0.5">
      <c r="A406" s="24">
        <v>2903</v>
      </c>
      <c r="B406" s="24" t="s">
        <v>7187</v>
      </c>
      <c r="C406" s="24" t="s">
        <v>10769</v>
      </c>
      <c r="D406" s="24" t="s">
        <v>16822</v>
      </c>
      <c r="E406" s="24" t="s">
        <v>190</v>
      </c>
      <c r="F406" s="24" t="s">
        <v>6369</v>
      </c>
      <c r="G406" s="25">
        <v>45687</v>
      </c>
      <c r="H406" s="25">
        <v>46052</v>
      </c>
      <c r="I406" s="81">
        <f t="shared" si="56"/>
        <v>46598</v>
      </c>
      <c r="J406" s="77" t="str">
        <f t="shared" ca="1" si="53"/>
        <v>Live</v>
      </c>
      <c r="K406" s="77" t="str" cm="1">
        <f t="array" aca="1" ref="K406" ca="1">_xlfn.IFS((I406-TODAY())&gt;=547,"06 Expires over 18 months",(I406-TODAY())&gt;=365,"05 Expires in 18 months",(I406-TODAY())&gt;=183,"04 Expires in 12 months",(I406-TODAY())&gt;=92,"03 Expires in 6 months",(I406-TODAY())&gt;=31,"02 Expires in 3 months",(I406-TODAY())&gt;=0,"01 Expires in 30 days",(I406-TODAY())&gt;=-31,"01 Expired last 30 days",(I406-TODAY())&gt;=-92,"02 Expired last 3 months",(I406-TODAY())&gt;=-183,"03 Expired last 6 months",(I406-TODAY())&gt;=-365,"04 Expired last 12 months",(I406-TODAY())&gt;=-547,"05 Expired last 18 months",TRUE,"06 Expired over 18 months")</f>
        <v>04 Expires in 12 months</v>
      </c>
      <c r="L406" s="65">
        <v>10000</v>
      </c>
      <c r="M406" s="130">
        <f t="shared" si="54"/>
        <v>25000</v>
      </c>
      <c r="N406" s="77" t="str">
        <f t="shared" si="55"/>
        <v>Yes</v>
      </c>
      <c r="O406" s="32">
        <v>12</v>
      </c>
      <c r="P406" s="24">
        <v>18</v>
      </c>
      <c r="Q406" s="24" t="s">
        <v>70</v>
      </c>
      <c r="R406" s="89">
        <f t="shared" si="57"/>
        <v>30</v>
      </c>
    </row>
    <row r="407" spans="1:18" x14ac:dyDescent="0.5">
      <c r="A407" s="24">
        <v>2904</v>
      </c>
      <c r="B407" s="24" t="s">
        <v>7187</v>
      </c>
      <c r="C407" s="24" t="s">
        <v>10769</v>
      </c>
      <c r="D407" s="24" t="s">
        <v>16822</v>
      </c>
      <c r="E407" s="24" t="s">
        <v>190</v>
      </c>
      <c r="F407" s="24" t="s">
        <v>6369</v>
      </c>
      <c r="G407" s="25">
        <v>45687</v>
      </c>
      <c r="H407" s="25">
        <v>46052</v>
      </c>
      <c r="I407" s="81">
        <f t="shared" si="56"/>
        <v>46598</v>
      </c>
      <c r="J407" s="77" t="str">
        <f t="shared" ca="1" si="53"/>
        <v>Live</v>
      </c>
      <c r="K407" s="77" t="str" cm="1">
        <f t="array" aca="1" ref="K407" ca="1">_xlfn.IFS((I407-TODAY())&gt;=547,"06 Expires over 18 months",(I407-TODAY())&gt;=365,"05 Expires in 18 months",(I407-TODAY())&gt;=183,"04 Expires in 12 months",(I407-TODAY())&gt;=92,"03 Expires in 6 months",(I407-TODAY())&gt;=31,"02 Expires in 3 months",(I407-TODAY())&gt;=0,"01 Expires in 30 days",(I407-TODAY())&gt;=-31,"01 Expired last 30 days",(I407-TODAY())&gt;=-92,"02 Expired last 3 months",(I407-TODAY())&gt;=-183,"03 Expired last 6 months",(I407-TODAY())&gt;=-365,"04 Expired last 12 months",(I407-TODAY())&gt;=-547,"05 Expired last 18 months",TRUE,"06 Expired over 18 months")</f>
        <v>04 Expires in 12 months</v>
      </c>
      <c r="L407" s="65">
        <v>10000</v>
      </c>
      <c r="M407" s="130">
        <f t="shared" si="54"/>
        <v>25000</v>
      </c>
      <c r="N407" s="77" t="str">
        <f t="shared" si="55"/>
        <v>Yes</v>
      </c>
      <c r="O407" s="32">
        <v>12</v>
      </c>
      <c r="P407" s="24">
        <v>18</v>
      </c>
      <c r="Q407" s="24" t="s">
        <v>70</v>
      </c>
      <c r="R407" s="89">
        <f t="shared" si="57"/>
        <v>30</v>
      </c>
    </row>
    <row r="408" spans="1:18" x14ac:dyDescent="0.5">
      <c r="A408" s="24">
        <v>2905</v>
      </c>
      <c r="B408" s="24" t="s">
        <v>7187</v>
      </c>
      <c r="C408" s="24" t="s">
        <v>10769</v>
      </c>
      <c r="D408" s="24" t="s">
        <v>16822</v>
      </c>
      <c r="E408" s="24" t="s">
        <v>190</v>
      </c>
      <c r="F408" s="24" t="s">
        <v>6369</v>
      </c>
      <c r="G408" s="25">
        <v>45687</v>
      </c>
      <c r="H408" s="25">
        <v>46052</v>
      </c>
      <c r="I408" s="81">
        <f t="shared" si="56"/>
        <v>46598</v>
      </c>
      <c r="J408" s="77" t="str">
        <f t="shared" ca="1" si="53"/>
        <v>Live</v>
      </c>
      <c r="K408" s="77" t="str" cm="1">
        <f t="array" aca="1" ref="K408" ca="1">_xlfn.IFS((I408-TODAY())&gt;=547,"06 Expires over 18 months",(I408-TODAY())&gt;=365,"05 Expires in 18 months",(I408-TODAY())&gt;=183,"04 Expires in 12 months",(I408-TODAY())&gt;=92,"03 Expires in 6 months",(I408-TODAY())&gt;=31,"02 Expires in 3 months",(I408-TODAY())&gt;=0,"01 Expires in 30 days",(I408-TODAY())&gt;=-31,"01 Expired last 30 days",(I408-TODAY())&gt;=-92,"02 Expired last 3 months",(I408-TODAY())&gt;=-183,"03 Expired last 6 months",(I408-TODAY())&gt;=-365,"04 Expired last 12 months",(I408-TODAY())&gt;=-547,"05 Expired last 18 months",TRUE,"06 Expired over 18 months")</f>
        <v>04 Expires in 12 months</v>
      </c>
      <c r="L408" s="65">
        <v>10000</v>
      </c>
      <c r="M408" s="130">
        <f t="shared" si="54"/>
        <v>25000</v>
      </c>
      <c r="N408" s="77" t="str">
        <f t="shared" si="55"/>
        <v>Yes</v>
      </c>
      <c r="O408" s="32">
        <v>12</v>
      </c>
      <c r="P408" s="24">
        <v>18</v>
      </c>
      <c r="Q408" s="24" t="s">
        <v>70</v>
      </c>
      <c r="R408" s="89">
        <f t="shared" si="57"/>
        <v>30</v>
      </c>
    </row>
    <row r="409" spans="1:18" x14ac:dyDescent="0.5">
      <c r="A409" s="24">
        <v>2906</v>
      </c>
      <c r="B409" s="24" t="s">
        <v>7187</v>
      </c>
      <c r="C409" s="24" t="s">
        <v>10798</v>
      </c>
      <c r="D409" s="24" t="s">
        <v>16822</v>
      </c>
      <c r="E409" s="24" t="s">
        <v>190</v>
      </c>
      <c r="F409" s="24" t="s">
        <v>10800</v>
      </c>
      <c r="G409" s="25">
        <v>45687</v>
      </c>
      <c r="H409" s="25">
        <v>46052</v>
      </c>
      <c r="I409" s="81">
        <f t="shared" si="56"/>
        <v>46598</v>
      </c>
      <c r="J409" s="77" t="str">
        <f t="shared" ca="1" si="53"/>
        <v>Live</v>
      </c>
      <c r="K409" s="77" t="str" cm="1">
        <f t="array" aca="1" ref="K409" ca="1">_xlfn.IFS((I409-TODAY())&gt;=547,"06 Expires over 18 months",(I409-TODAY())&gt;=365,"05 Expires in 18 months",(I409-TODAY())&gt;=183,"04 Expires in 12 months",(I409-TODAY())&gt;=92,"03 Expires in 6 months",(I409-TODAY())&gt;=31,"02 Expires in 3 months",(I409-TODAY())&gt;=0,"01 Expires in 30 days",(I409-TODAY())&gt;=-31,"01 Expired last 30 days",(I409-TODAY())&gt;=-92,"02 Expired last 3 months",(I409-TODAY())&gt;=-183,"03 Expired last 6 months",(I409-TODAY())&gt;=-365,"04 Expired last 12 months",(I409-TODAY())&gt;=-547,"05 Expired last 18 months",TRUE,"06 Expired over 18 months")</f>
        <v>04 Expires in 12 months</v>
      </c>
      <c r="L409" s="65">
        <v>10000</v>
      </c>
      <c r="M409" s="130">
        <f t="shared" si="54"/>
        <v>25000</v>
      </c>
      <c r="N409" s="77" t="str">
        <f t="shared" ref="N409:N440" si="58">IF(P409&gt;0,"Yes","No")</f>
        <v>Yes</v>
      </c>
      <c r="O409" s="32">
        <v>12</v>
      </c>
      <c r="P409" s="24">
        <v>18</v>
      </c>
      <c r="Q409" s="24" t="s">
        <v>70</v>
      </c>
      <c r="R409" s="89">
        <f t="shared" si="57"/>
        <v>30</v>
      </c>
    </row>
    <row r="410" spans="1:18" x14ac:dyDescent="0.5">
      <c r="A410" s="24">
        <v>2907</v>
      </c>
      <c r="B410" s="24" t="s">
        <v>7187</v>
      </c>
      <c r="C410" s="24" t="s">
        <v>10803</v>
      </c>
      <c r="D410" s="24" t="s">
        <v>16822</v>
      </c>
      <c r="E410" s="24" t="s">
        <v>190</v>
      </c>
      <c r="F410" s="24" t="s">
        <v>6369</v>
      </c>
      <c r="G410" s="25">
        <v>45687</v>
      </c>
      <c r="H410" s="25">
        <v>46052</v>
      </c>
      <c r="I410" s="81">
        <f t="shared" si="56"/>
        <v>46598</v>
      </c>
      <c r="J410" s="77" t="str">
        <f t="shared" ca="1" si="53"/>
        <v>Live</v>
      </c>
      <c r="K410" s="77" t="str" cm="1">
        <f t="array" aca="1" ref="K410" ca="1">_xlfn.IFS((I410-TODAY())&gt;=547,"06 Expires over 18 months",(I410-TODAY())&gt;=365,"05 Expires in 18 months",(I410-TODAY())&gt;=183,"04 Expires in 12 months",(I410-TODAY())&gt;=92,"03 Expires in 6 months",(I410-TODAY())&gt;=31,"02 Expires in 3 months",(I410-TODAY())&gt;=0,"01 Expires in 30 days",(I410-TODAY())&gt;=-31,"01 Expired last 30 days",(I410-TODAY())&gt;=-92,"02 Expired last 3 months",(I410-TODAY())&gt;=-183,"03 Expired last 6 months",(I410-TODAY())&gt;=-365,"04 Expired last 12 months",(I410-TODAY())&gt;=-547,"05 Expired last 18 months",TRUE,"06 Expired over 18 months")</f>
        <v>04 Expires in 12 months</v>
      </c>
      <c r="L410" s="65">
        <v>10000</v>
      </c>
      <c r="M410" s="130">
        <f t="shared" si="54"/>
        <v>25000</v>
      </c>
      <c r="N410" s="77" t="str">
        <f t="shared" si="58"/>
        <v>Yes</v>
      </c>
      <c r="O410" s="32">
        <v>12</v>
      </c>
      <c r="P410" s="24">
        <v>18</v>
      </c>
      <c r="Q410" s="24" t="s">
        <v>70</v>
      </c>
      <c r="R410" s="89">
        <f t="shared" si="57"/>
        <v>30</v>
      </c>
    </row>
    <row r="411" spans="1:18" x14ac:dyDescent="0.5">
      <c r="A411" s="24">
        <v>2908</v>
      </c>
      <c r="B411" s="24" t="s">
        <v>7187</v>
      </c>
      <c r="C411" s="24" t="s">
        <v>10803</v>
      </c>
      <c r="D411" s="24" t="s">
        <v>16822</v>
      </c>
      <c r="E411" s="24" t="s">
        <v>190</v>
      </c>
      <c r="F411" s="24" t="s">
        <v>6369</v>
      </c>
      <c r="G411" s="25">
        <v>45687</v>
      </c>
      <c r="H411" s="25">
        <v>46052</v>
      </c>
      <c r="I411" s="81">
        <f t="shared" si="56"/>
        <v>46598</v>
      </c>
      <c r="J411" s="77" t="str">
        <f t="shared" ca="1" si="53"/>
        <v>Live</v>
      </c>
      <c r="K411" s="77" t="str" cm="1">
        <f t="array" aca="1" ref="K411" ca="1">_xlfn.IFS((I411-TODAY())&gt;=547,"06 Expires over 18 months",(I411-TODAY())&gt;=365,"05 Expires in 18 months",(I411-TODAY())&gt;=183,"04 Expires in 12 months",(I411-TODAY())&gt;=92,"03 Expires in 6 months",(I411-TODAY())&gt;=31,"02 Expires in 3 months",(I411-TODAY())&gt;=0,"01 Expires in 30 days",(I411-TODAY())&gt;=-31,"01 Expired last 30 days",(I411-TODAY())&gt;=-92,"02 Expired last 3 months",(I411-TODAY())&gt;=-183,"03 Expired last 6 months",(I411-TODAY())&gt;=-365,"04 Expired last 12 months",(I411-TODAY())&gt;=-547,"05 Expired last 18 months",TRUE,"06 Expired over 18 months")</f>
        <v>04 Expires in 12 months</v>
      </c>
      <c r="L411" s="65">
        <v>10000</v>
      </c>
      <c r="M411" s="130">
        <f t="shared" ref="M411:M442" si="59">MAX(L411,L411*N(R411)/12)</f>
        <v>25000</v>
      </c>
      <c r="N411" s="77" t="str">
        <f t="shared" si="58"/>
        <v>Yes</v>
      </c>
      <c r="O411" s="32">
        <v>12</v>
      </c>
      <c r="P411" s="24">
        <v>18</v>
      </c>
      <c r="Q411" s="24" t="s">
        <v>70</v>
      </c>
      <c r="R411" s="89">
        <f t="shared" si="57"/>
        <v>30</v>
      </c>
    </row>
    <row r="412" spans="1:18" x14ac:dyDescent="0.5">
      <c r="A412" s="24">
        <v>253</v>
      </c>
      <c r="B412" s="24" t="s">
        <v>936</v>
      </c>
      <c r="C412" s="24" t="s">
        <v>937</v>
      </c>
      <c r="D412" s="24" t="s">
        <v>938</v>
      </c>
      <c r="E412" s="24" t="s">
        <v>190</v>
      </c>
      <c r="F412" s="24" t="s">
        <v>939</v>
      </c>
      <c r="G412" s="25">
        <v>43345</v>
      </c>
      <c r="H412" s="25">
        <v>44773</v>
      </c>
      <c r="I412" s="81">
        <f t="shared" si="56"/>
        <v>46599</v>
      </c>
      <c r="J412" s="77" t="str">
        <f t="shared" ca="1" si="53"/>
        <v>Live</v>
      </c>
      <c r="K412" s="77" t="str" cm="1">
        <f t="array" aca="1" ref="K412" ca="1">_xlfn.IFS((I412-TODAY())&gt;=547,"06 Expires over 18 months",(I412-TODAY())&gt;=365,"05 Expires in 18 months",(I412-TODAY())&gt;=183,"04 Expires in 12 months",(I412-TODAY())&gt;=92,"03 Expires in 6 months",(I412-TODAY())&gt;=31,"02 Expires in 3 months",(I412-TODAY())&gt;=0,"01 Expires in 30 days",(I412-TODAY())&gt;=-31,"01 Expired last 30 days",(I412-TODAY())&gt;=-92,"02 Expired last 3 months",(I412-TODAY())&gt;=-183,"03 Expired last 6 months",(I412-TODAY())&gt;=-365,"04 Expired last 12 months",(I412-TODAY())&gt;=-547,"05 Expired last 18 months",TRUE,"06 Expired over 18 months")</f>
        <v>04 Expires in 12 months</v>
      </c>
      <c r="L412" s="65">
        <v>15000</v>
      </c>
      <c r="M412" s="130">
        <f t="shared" si="59"/>
        <v>132500</v>
      </c>
      <c r="N412" s="77" t="str">
        <f t="shared" si="58"/>
        <v>Yes</v>
      </c>
      <c r="O412" s="32">
        <v>60</v>
      </c>
      <c r="P412" s="24">
        <v>60</v>
      </c>
      <c r="Q412" s="24"/>
      <c r="R412" s="89">
        <f t="shared" si="57"/>
        <v>106</v>
      </c>
    </row>
    <row r="413" spans="1:18" x14ac:dyDescent="0.5">
      <c r="A413" s="24">
        <v>1762</v>
      </c>
      <c r="B413" s="24" t="s">
        <v>6350</v>
      </c>
      <c r="C413" s="24" t="s">
        <v>6351</v>
      </c>
      <c r="D413" s="24" t="s">
        <v>6352</v>
      </c>
      <c r="E413" s="24" t="s">
        <v>107</v>
      </c>
      <c r="F413" s="24" t="s">
        <v>3033</v>
      </c>
      <c r="G413" s="25">
        <v>44774</v>
      </c>
      <c r="H413" s="25">
        <v>45869</v>
      </c>
      <c r="I413" s="81">
        <f t="shared" si="56"/>
        <v>46599</v>
      </c>
      <c r="J413" s="77" t="str">
        <f t="shared" ca="1" si="53"/>
        <v>Live</v>
      </c>
      <c r="K413" s="77" t="str" cm="1">
        <f t="array" aca="1" ref="K413" ca="1">_xlfn.IFS((I413-TODAY())&gt;=547,"06 Expires over 18 months",(I413-TODAY())&gt;=365,"05 Expires in 18 months",(I413-TODAY())&gt;=183,"04 Expires in 12 months",(I413-TODAY())&gt;=92,"03 Expires in 6 months",(I413-TODAY())&gt;=31,"02 Expires in 3 months",(I413-TODAY())&gt;=0,"01 Expires in 30 days",(I413-TODAY())&gt;=-31,"01 Expired last 30 days",(I413-TODAY())&gt;=-92,"02 Expired last 3 months",(I413-TODAY())&gt;=-183,"03 Expired last 6 months",(I413-TODAY())&gt;=-365,"04 Expired last 12 months",(I413-TODAY())&gt;=-547,"05 Expired last 18 months",TRUE,"06 Expired over 18 months")</f>
        <v>04 Expires in 12 months</v>
      </c>
      <c r="L413" s="65">
        <v>6000</v>
      </c>
      <c r="M413" s="130">
        <f t="shared" si="59"/>
        <v>29500</v>
      </c>
      <c r="N413" s="77" t="str">
        <f t="shared" si="58"/>
        <v>Yes</v>
      </c>
      <c r="O413" s="32">
        <v>36</v>
      </c>
      <c r="P413" s="24">
        <v>24</v>
      </c>
      <c r="Q413" s="24" t="s">
        <v>1333</v>
      </c>
      <c r="R413" s="89">
        <f t="shared" si="57"/>
        <v>59</v>
      </c>
    </row>
    <row r="414" spans="1:18" x14ac:dyDescent="0.5">
      <c r="A414" s="24">
        <v>2818</v>
      </c>
      <c r="B414" s="24" t="s">
        <v>10367</v>
      </c>
      <c r="C414" s="24" t="s">
        <v>10373</v>
      </c>
      <c r="D414" s="24" t="s">
        <v>16822</v>
      </c>
      <c r="E414" s="24" t="s">
        <v>190</v>
      </c>
      <c r="F414" s="27" t="s">
        <v>2690</v>
      </c>
      <c r="G414" s="25">
        <v>45505</v>
      </c>
      <c r="H414" s="25">
        <v>45869</v>
      </c>
      <c r="I414" s="81">
        <f t="shared" si="56"/>
        <v>46599</v>
      </c>
      <c r="J414" s="77" t="str">
        <f t="shared" ca="1" si="53"/>
        <v>Live</v>
      </c>
      <c r="K414" s="77" t="str" cm="1">
        <f t="array" aca="1" ref="K414" ca="1">_xlfn.IFS((I414-TODAY())&gt;=547,"06 Expires over 18 months",(I414-TODAY())&gt;=365,"05 Expires in 18 months",(I414-TODAY())&gt;=183,"04 Expires in 12 months",(I414-TODAY())&gt;=92,"03 Expires in 6 months",(I414-TODAY())&gt;=31,"02 Expires in 3 months",(I414-TODAY())&gt;=0,"01 Expires in 30 days",(I414-TODAY())&gt;=-31,"01 Expired last 30 days",(I414-TODAY())&gt;=-92,"02 Expired last 3 months",(I414-TODAY())&gt;=-183,"03 Expired last 6 months",(I414-TODAY())&gt;=-365,"04 Expired last 12 months",(I414-TODAY())&gt;=-547,"05 Expired last 18 months",TRUE,"06 Expired over 18 months")</f>
        <v>04 Expires in 12 months</v>
      </c>
      <c r="L414" s="65">
        <v>75000</v>
      </c>
      <c r="M414" s="130">
        <f t="shared" si="59"/>
        <v>218750</v>
      </c>
      <c r="N414" s="77" t="str">
        <f t="shared" si="58"/>
        <v>Yes</v>
      </c>
      <c r="O414" s="32">
        <v>60</v>
      </c>
      <c r="P414" s="24">
        <v>24</v>
      </c>
      <c r="Q414" s="24" t="s">
        <v>8860</v>
      </c>
      <c r="R414" s="89">
        <f t="shared" si="57"/>
        <v>35</v>
      </c>
    </row>
    <row r="415" spans="1:18" x14ac:dyDescent="0.5">
      <c r="A415" s="24">
        <v>2819</v>
      </c>
      <c r="B415" s="24" t="s">
        <v>10367</v>
      </c>
      <c r="C415" s="24" t="s">
        <v>10380</v>
      </c>
      <c r="D415" s="24" t="s">
        <v>16822</v>
      </c>
      <c r="E415" s="24" t="s">
        <v>190</v>
      </c>
      <c r="F415" s="27" t="s">
        <v>2690</v>
      </c>
      <c r="G415" s="25">
        <v>45505</v>
      </c>
      <c r="H415" s="25">
        <v>45869</v>
      </c>
      <c r="I415" s="81">
        <f t="shared" si="56"/>
        <v>46599</v>
      </c>
      <c r="J415" s="77" t="str">
        <f t="shared" ca="1" si="53"/>
        <v>Live</v>
      </c>
      <c r="K415" s="77" t="str" cm="1">
        <f t="array" aca="1" ref="K415" ca="1">_xlfn.IFS((I415-TODAY())&gt;=547,"06 Expires over 18 months",(I415-TODAY())&gt;=365,"05 Expires in 18 months",(I415-TODAY())&gt;=183,"04 Expires in 12 months",(I415-TODAY())&gt;=92,"03 Expires in 6 months",(I415-TODAY())&gt;=31,"02 Expires in 3 months",(I415-TODAY())&gt;=0,"01 Expires in 30 days",(I415-TODAY())&gt;=-31,"01 Expired last 30 days",(I415-TODAY())&gt;=-92,"02 Expired last 3 months",(I415-TODAY())&gt;=-183,"03 Expired last 6 months",(I415-TODAY())&gt;=-365,"04 Expired last 12 months",(I415-TODAY())&gt;=-547,"05 Expired last 18 months",TRUE,"06 Expired over 18 months")</f>
        <v>04 Expires in 12 months</v>
      </c>
      <c r="L415" s="65">
        <v>75000</v>
      </c>
      <c r="M415" s="130">
        <f t="shared" si="59"/>
        <v>218750</v>
      </c>
      <c r="N415" s="77" t="str">
        <f t="shared" si="58"/>
        <v>Yes</v>
      </c>
      <c r="O415" s="32">
        <v>60</v>
      </c>
      <c r="P415" s="24">
        <v>24</v>
      </c>
      <c r="Q415" s="24" t="s">
        <v>8860</v>
      </c>
      <c r="R415" s="89">
        <f t="shared" si="57"/>
        <v>35</v>
      </c>
    </row>
    <row r="416" spans="1:18" x14ac:dyDescent="0.5">
      <c r="A416" s="24">
        <v>2911</v>
      </c>
      <c r="B416" s="24" t="s">
        <v>7187</v>
      </c>
      <c r="C416" s="24" t="s">
        <v>10803</v>
      </c>
      <c r="D416" s="24" t="s">
        <v>16822</v>
      </c>
      <c r="E416" s="24" t="s">
        <v>190</v>
      </c>
      <c r="F416" s="24" t="s">
        <v>6369</v>
      </c>
      <c r="G416" s="25">
        <v>45688</v>
      </c>
      <c r="H416" s="25">
        <v>46053</v>
      </c>
      <c r="I416" s="81">
        <f t="shared" si="56"/>
        <v>46599</v>
      </c>
      <c r="J416" s="77" t="str">
        <f t="shared" ca="1" si="53"/>
        <v>Live</v>
      </c>
      <c r="K416" s="77" t="str" cm="1">
        <f t="array" aca="1" ref="K416" ca="1">_xlfn.IFS((I416-TODAY())&gt;=547,"06 Expires over 18 months",(I416-TODAY())&gt;=365,"05 Expires in 18 months",(I416-TODAY())&gt;=183,"04 Expires in 12 months",(I416-TODAY())&gt;=92,"03 Expires in 6 months",(I416-TODAY())&gt;=31,"02 Expires in 3 months",(I416-TODAY())&gt;=0,"01 Expires in 30 days",(I416-TODAY())&gt;=-31,"01 Expired last 30 days",(I416-TODAY())&gt;=-92,"02 Expired last 3 months",(I416-TODAY())&gt;=-183,"03 Expired last 6 months",(I416-TODAY())&gt;=-365,"04 Expired last 12 months",(I416-TODAY())&gt;=-547,"05 Expired last 18 months",TRUE,"06 Expired over 18 months")</f>
        <v>04 Expires in 12 months</v>
      </c>
      <c r="L416" s="65">
        <v>10000</v>
      </c>
      <c r="M416" s="130">
        <f t="shared" si="59"/>
        <v>25000</v>
      </c>
      <c r="N416" s="77" t="str">
        <f t="shared" si="58"/>
        <v>Yes</v>
      </c>
      <c r="O416" s="32">
        <v>12</v>
      </c>
      <c r="P416" s="24">
        <v>18</v>
      </c>
      <c r="Q416" s="24" t="s">
        <v>70</v>
      </c>
      <c r="R416" s="89">
        <f t="shared" si="57"/>
        <v>30</v>
      </c>
    </row>
    <row r="417" spans="1:18" x14ac:dyDescent="0.5">
      <c r="A417" s="24">
        <v>2912</v>
      </c>
      <c r="B417" s="24" t="s">
        <v>7187</v>
      </c>
      <c r="C417" s="24" t="s">
        <v>10826</v>
      </c>
      <c r="D417" s="24" t="s">
        <v>16822</v>
      </c>
      <c r="E417" s="24" t="s">
        <v>190</v>
      </c>
      <c r="F417" s="24" t="s">
        <v>6369</v>
      </c>
      <c r="G417" s="25">
        <v>45688</v>
      </c>
      <c r="H417" s="25">
        <v>46053</v>
      </c>
      <c r="I417" s="81">
        <f t="shared" si="56"/>
        <v>46599</v>
      </c>
      <c r="J417" s="77" t="str">
        <f t="shared" ca="1" si="53"/>
        <v>Live</v>
      </c>
      <c r="K417" s="77" t="str" cm="1">
        <f t="array" aca="1" ref="K417" ca="1">_xlfn.IFS((I417-TODAY())&gt;=547,"06 Expires over 18 months",(I417-TODAY())&gt;=365,"05 Expires in 18 months",(I417-TODAY())&gt;=183,"04 Expires in 12 months",(I417-TODAY())&gt;=92,"03 Expires in 6 months",(I417-TODAY())&gt;=31,"02 Expires in 3 months",(I417-TODAY())&gt;=0,"01 Expires in 30 days",(I417-TODAY())&gt;=-31,"01 Expired last 30 days",(I417-TODAY())&gt;=-92,"02 Expired last 3 months",(I417-TODAY())&gt;=-183,"03 Expired last 6 months",(I417-TODAY())&gt;=-365,"04 Expired last 12 months",(I417-TODAY())&gt;=-547,"05 Expired last 18 months",TRUE,"06 Expired over 18 months")</f>
        <v>04 Expires in 12 months</v>
      </c>
      <c r="L417" s="65">
        <v>10000</v>
      </c>
      <c r="M417" s="130">
        <f t="shared" si="59"/>
        <v>25000</v>
      </c>
      <c r="N417" s="77" t="str">
        <f t="shared" si="58"/>
        <v>Yes</v>
      </c>
      <c r="O417" s="32">
        <v>12</v>
      </c>
      <c r="P417" s="24">
        <v>18</v>
      </c>
      <c r="Q417" s="24" t="s">
        <v>70</v>
      </c>
      <c r="R417" s="89">
        <f t="shared" si="57"/>
        <v>30</v>
      </c>
    </row>
    <row r="418" spans="1:18" x14ac:dyDescent="0.5">
      <c r="A418" s="24">
        <v>3433</v>
      </c>
      <c r="B418" s="101" t="s">
        <v>13058</v>
      </c>
      <c r="C418" s="24" t="s">
        <v>13059</v>
      </c>
      <c r="D418" s="101" t="s">
        <v>13060</v>
      </c>
      <c r="E418" s="101" t="s">
        <v>321</v>
      </c>
      <c r="F418" s="101" t="s">
        <v>9739</v>
      </c>
      <c r="G418" s="25">
        <v>45887</v>
      </c>
      <c r="H418" s="25">
        <v>46234</v>
      </c>
      <c r="I418" s="81">
        <f t="shared" si="56"/>
        <v>46599</v>
      </c>
      <c r="J418" s="77" t="str">
        <f t="shared" ca="1" si="53"/>
        <v>Live</v>
      </c>
      <c r="K418" s="77" t="str" cm="1">
        <f t="array" aca="1" ref="K418" ca="1">_xlfn.IFS((I418-TODAY())&gt;=547,"06 Expires over 18 months",(I418-TODAY())&gt;=365,"05 Expires in 18 months",(I418-TODAY())&gt;=183,"04 Expires in 12 months",(I418-TODAY())&gt;=92,"03 Expires in 6 months",(I418-TODAY())&gt;=31,"02 Expires in 3 months",(I418-TODAY())&gt;=0,"01 Expires in 30 days",(I418-TODAY())&gt;=-31,"01 Expired last 30 days",(I418-TODAY())&gt;=-92,"02 Expired last 3 months",(I418-TODAY())&gt;=-183,"03 Expired last 6 months",(I418-TODAY())&gt;=-365,"04 Expired last 12 months",(I418-TODAY())&gt;=-547,"05 Expired last 18 months",TRUE,"06 Expired over 18 months")</f>
        <v>04 Expires in 12 months</v>
      </c>
      <c r="L418" s="65">
        <v>48985</v>
      </c>
      <c r="M418" s="131">
        <f t="shared" si="59"/>
        <v>93887.916666666672</v>
      </c>
      <c r="N418" s="77" t="str">
        <f t="shared" si="58"/>
        <v>Yes</v>
      </c>
      <c r="O418" s="101">
        <v>12</v>
      </c>
      <c r="P418" s="101">
        <v>12</v>
      </c>
      <c r="Q418" s="101" t="s">
        <v>70</v>
      </c>
      <c r="R418" s="89">
        <f t="shared" si="57"/>
        <v>23</v>
      </c>
    </row>
    <row r="419" spans="1:18" x14ac:dyDescent="0.5">
      <c r="A419" s="24">
        <v>3414</v>
      </c>
      <c r="B419" s="101" t="s">
        <v>12979</v>
      </c>
      <c r="C419" s="24" t="s">
        <v>12980</v>
      </c>
      <c r="D419" s="101" t="s">
        <v>12981</v>
      </c>
      <c r="E419" s="101" t="s">
        <v>107</v>
      </c>
      <c r="F419" s="101" t="s">
        <v>12172</v>
      </c>
      <c r="G419" s="25">
        <v>45870</v>
      </c>
      <c r="H419" s="25">
        <v>46599</v>
      </c>
      <c r="I419" s="81">
        <f t="shared" si="56"/>
        <v>46599</v>
      </c>
      <c r="J419" s="77" t="str">
        <f t="shared" ca="1" si="53"/>
        <v>Live</v>
      </c>
      <c r="K419" s="77" t="str" cm="1">
        <f t="array" aca="1" ref="K419" ca="1">_xlfn.IFS((I419-TODAY())&gt;=547,"06 Expires over 18 months",(I419-TODAY())&gt;=365,"05 Expires in 18 months",(I419-TODAY())&gt;=183,"04 Expires in 12 months",(I419-TODAY())&gt;=92,"03 Expires in 6 months",(I419-TODAY())&gt;=31,"02 Expires in 3 months",(I419-TODAY())&gt;=0,"01 Expires in 30 days",(I419-TODAY())&gt;=-31,"01 Expired last 30 days",(I419-TODAY())&gt;=-92,"02 Expired last 3 months",(I419-TODAY())&gt;=-183,"03 Expired last 6 months",(I419-TODAY())&gt;=-365,"04 Expired last 12 months",(I419-TODAY())&gt;=-547,"05 Expired last 18 months",TRUE,"06 Expired over 18 months")</f>
        <v>04 Expires in 12 months</v>
      </c>
      <c r="L419" s="65">
        <v>12000000</v>
      </c>
      <c r="M419" s="131">
        <f t="shared" si="59"/>
        <v>23000000</v>
      </c>
      <c r="N419" s="77" t="str">
        <f t="shared" si="58"/>
        <v>No</v>
      </c>
      <c r="O419" s="101">
        <v>24</v>
      </c>
      <c r="P419" s="101">
        <v>0</v>
      </c>
      <c r="Q419" s="101" t="s">
        <v>123</v>
      </c>
      <c r="R419" s="89">
        <f t="shared" si="57"/>
        <v>23</v>
      </c>
    </row>
    <row r="420" spans="1:18" x14ac:dyDescent="0.5">
      <c r="A420" s="24">
        <v>919</v>
      </c>
      <c r="B420" s="24" t="s">
        <v>3478</v>
      </c>
      <c r="C420" s="24" t="s">
        <v>3479</v>
      </c>
      <c r="D420" s="24" t="s">
        <v>16822</v>
      </c>
      <c r="E420" s="24" t="s">
        <v>190</v>
      </c>
      <c r="F420" s="27" t="s">
        <v>3481</v>
      </c>
      <c r="G420" s="25">
        <v>44046</v>
      </c>
      <c r="H420" s="25">
        <v>45871</v>
      </c>
      <c r="I420" s="81">
        <f t="shared" si="56"/>
        <v>46601</v>
      </c>
      <c r="J420" s="77" t="str">
        <f t="shared" ca="1" si="53"/>
        <v>Live</v>
      </c>
      <c r="K420" s="77" t="str" cm="1">
        <f t="array" aca="1" ref="K420" ca="1">_xlfn.IFS((I420-TODAY())&gt;=547,"06 Expires over 18 months",(I420-TODAY())&gt;=365,"05 Expires in 18 months",(I420-TODAY())&gt;=183,"04 Expires in 12 months",(I420-TODAY())&gt;=92,"03 Expires in 6 months",(I420-TODAY())&gt;=31,"02 Expires in 3 months",(I420-TODAY())&gt;=0,"01 Expires in 30 days",(I420-TODAY())&gt;=-31,"01 Expired last 30 days",(I420-TODAY())&gt;=-92,"02 Expired last 3 months",(I420-TODAY())&gt;=-183,"03 Expired last 6 months",(I420-TODAY())&gt;=-365,"04 Expired last 12 months",(I420-TODAY())&gt;=-547,"05 Expired last 18 months",TRUE,"06 Expired over 18 months")</f>
        <v>04 Expires in 12 months</v>
      </c>
      <c r="L420" s="65">
        <v>7000000</v>
      </c>
      <c r="M420" s="130">
        <f t="shared" si="59"/>
        <v>48416666.666666664</v>
      </c>
      <c r="N420" s="77" t="str">
        <f t="shared" si="58"/>
        <v>Yes</v>
      </c>
      <c r="O420" s="32">
        <v>60</v>
      </c>
      <c r="P420" s="24">
        <v>24</v>
      </c>
      <c r="Q420" s="24"/>
      <c r="R420" s="89">
        <f t="shared" si="57"/>
        <v>83</v>
      </c>
    </row>
    <row r="421" spans="1:18" x14ac:dyDescent="0.5">
      <c r="A421" s="24">
        <v>873</v>
      </c>
      <c r="B421" s="24" t="s">
        <v>2044</v>
      </c>
      <c r="C421" s="24" t="s">
        <v>3310</v>
      </c>
      <c r="D421" s="24" t="s">
        <v>3311</v>
      </c>
      <c r="E421" s="24" t="s">
        <v>107</v>
      </c>
      <c r="F421" s="24" t="s">
        <v>2048</v>
      </c>
      <c r="G421" s="25">
        <v>44046</v>
      </c>
      <c r="H421" s="25">
        <v>46237</v>
      </c>
      <c r="I421" s="81">
        <f t="shared" si="56"/>
        <v>46602</v>
      </c>
      <c r="J421" s="77" t="str">
        <f t="shared" ca="1" si="53"/>
        <v>Live</v>
      </c>
      <c r="K421" s="77" t="str" cm="1">
        <f t="array" aca="1" ref="K421" ca="1">_xlfn.IFS((I421-TODAY())&gt;=547,"06 Expires over 18 months",(I421-TODAY())&gt;=365,"05 Expires in 18 months",(I421-TODAY())&gt;=183,"04 Expires in 12 months",(I421-TODAY())&gt;=92,"03 Expires in 6 months",(I421-TODAY())&gt;=31,"02 Expires in 3 months",(I421-TODAY())&gt;=0,"01 Expires in 30 days",(I421-TODAY())&gt;=-31,"01 Expired last 30 days",(I421-TODAY())&gt;=-92,"02 Expired last 3 months",(I421-TODAY())&gt;=-183,"03 Expired last 6 months",(I421-TODAY())&gt;=-365,"04 Expired last 12 months",(I421-TODAY())&gt;=-547,"05 Expired last 18 months",TRUE,"06 Expired over 18 months")</f>
        <v>04 Expires in 12 months</v>
      </c>
      <c r="L421" s="65">
        <v>30000</v>
      </c>
      <c r="M421" s="130">
        <f t="shared" si="59"/>
        <v>210000</v>
      </c>
      <c r="N421" s="77" t="str">
        <f t="shared" si="58"/>
        <v>Yes</v>
      </c>
      <c r="O421" s="32">
        <v>12</v>
      </c>
      <c r="P421" s="24">
        <v>12</v>
      </c>
      <c r="Q421" s="24"/>
      <c r="R421" s="89">
        <f t="shared" si="57"/>
        <v>84</v>
      </c>
    </row>
    <row r="422" spans="1:18" x14ac:dyDescent="0.5">
      <c r="A422" s="31">
        <v>2919</v>
      </c>
      <c r="B422" s="31" t="s">
        <v>7187</v>
      </c>
      <c r="C422" s="24" t="s">
        <v>10853</v>
      </c>
      <c r="D422" s="24" t="s">
        <v>16822</v>
      </c>
      <c r="E422" s="31" t="s">
        <v>190</v>
      </c>
      <c r="F422" s="24" t="s">
        <v>755</v>
      </c>
      <c r="G422" s="34">
        <v>45694</v>
      </c>
      <c r="H422" s="34">
        <v>46059</v>
      </c>
      <c r="I422" s="81">
        <f t="shared" si="56"/>
        <v>46605</v>
      </c>
      <c r="J422" s="77" t="str">
        <f t="shared" ca="1" si="53"/>
        <v>Live</v>
      </c>
      <c r="K422" s="77" t="str" cm="1">
        <f t="array" aca="1" ref="K422" ca="1">_xlfn.IFS((I422-TODAY())&gt;=547,"06 Expires over 18 months",(I422-TODAY())&gt;=365,"05 Expires in 18 months",(I422-TODAY())&gt;=183,"04 Expires in 12 months",(I422-TODAY())&gt;=92,"03 Expires in 6 months",(I422-TODAY())&gt;=31,"02 Expires in 3 months",(I422-TODAY())&gt;=0,"01 Expires in 30 days",(I422-TODAY())&gt;=-31,"01 Expired last 30 days",(I422-TODAY())&gt;=-92,"02 Expired last 3 months",(I422-TODAY())&gt;=-183,"03 Expired last 6 months",(I422-TODAY())&gt;=-365,"04 Expired last 12 months",(I422-TODAY())&gt;=-547,"05 Expired last 18 months",TRUE,"06 Expired over 18 months")</f>
        <v>04 Expires in 12 months</v>
      </c>
      <c r="L422" s="69">
        <v>10000</v>
      </c>
      <c r="M422" s="130">
        <f t="shared" si="59"/>
        <v>25000</v>
      </c>
      <c r="N422" s="77" t="str">
        <f t="shared" si="58"/>
        <v>Yes</v>
      </c>
      <c r="O422" s="48">
        <v>12</v>
      </c>
      <c r="P422" s="31">
        <v>18</v>
      </c>
      <c r="Q422" s="24" t="s">
        <v>70</v>
      </c>
      <c r="R422" s="89">
        <f t="shared" si="57"/>
        <v>30</v>
      </c>
    </row>
    <row r="423" spans="1:18" x14ac:dyDescent="0.5">
      <c r="A423" s="31">
        <v>2920</v>
      </c>
      <c r="B423" s="31" t="s">
        <v>7187</v>
      </c>
      <c r="C423" s="24" t="s">
        <v>10855</v>
      </c>
      <c r="D423" s="31" t="s">
        <v>16822</v>
      </c>
      <c r="E423" s="31" t="s">
        <v>190</v>
      </c>
      <c r="F423" s="24" t="s">
        <v>6369</v>
      </c>
      <c r="G423" s="34">
        <v>45694</v>
      </c>
      <c r="H423" s="34">
        <v>46059</v>
      </c>
      <c r="I423" s="81">
        <f t="shared" si="56"/>
        <v>46605</v>
      </c>
      <c r="J423" s="77" t="str">
        <f t="shared" ca="1" si="53"/>
        <v>Live</v>
      </c>
      <c r="K423" s="77" t="str" cm="1">
        <f t="array" aca="1" ref="K423" ca="1">_xlfn.IFS((I423-TODAY())&gt;=547,"06 Expires over 18 months",(I423-TODAY())&gt;=365,"05 Expires in 18 months",(I423-TODAY())&gt;=183,"04 Expires in 12 months",(I423-TODAY())&gt;=92,"03 Expires in 6 months",(I423-TODAY())&gt;=31,"02 Expires in 3 months",(I423-TODAY())&gt;=0,"01 Expires in 30 days",(I423-TODAY())&gt;=-31,"01 Expired last 30 days",(I423-TODAY())&gt;=-92,"02 Expired last 3 months",(I423-TODAY())&gt;=-183,"03 Expired last 6 months",(I423-TODAY())&gt;=-365,"04 Expired last 12 months",(I423-TODAY())&gt;=-547,"05 Expired last 18 months",TRUE,"06 Expired over 18 months")</f>
        <v>04 Expires in 12 months</v>
      </c>
      <c r="L423" s="69">
        <v>10000</v>
      </c>
      <c r="M423" s="130">
        <f t="shared" si="59"/>
        <v>25000</v>
      </c>
      <c r="N423" s="77" t="str">
        <f t="shared" si="58"/>
        <v>Yes</v>
      </c>
      <c r="O423" s="48">
        <v>12</v>
      </c>
      <c r="P423" s="31">
        <v>18</v>
      </c>
      <c r="Q423" s="24" t="s">
        <v>70</v>
      </c>
      <c r="R423" s="89">
        <f t="shared" si="57"/>
        <v>30</v>
      </c>
    </row>
    <row r="424" spans="1:18" x14ac:dyDescent="0.5">
      <c r="A424" s="31">
        <v>2921</v>
      </c>
      <c r="B424" s="31" t="s">
        <v>7187</v>
      </c>
      <c r="C424" s="24" t="s">
        <v>10855</v>
      </c>
      <c r="D424" s="31" t="s">
        <v>16822</v>
      </c>
      <c r="E424" s="31" t="s">
        <v>190</v>
      </c>
      <c r="F424" s="24" t="s">
        <v>6369</v>
      </c>
      <c r="G424" s="34">
        <v>45694</v>
      </c>
      <c r="H424" s="34">
        <v>46059</v>
      </c>
      <c r="I424" s="81">
        <f t="shared" si="56"/>
        <v>46605</v>
      </c>
      <c r="J424" s="77" t="str">
        <f t="shared" ref="J424:J483" ca="1" si="60">IF(I424&lt;TODAY(),"Expired","Live")</f>
        <v>Live</v>
      </c>
      <c r="K424" s="77" t="str" cm="1">
        <f t="array" aca="1" ref="K424" ca="1">_xlfn.IFS((I424-TODAY())&gt;=547,"06 Expires over 18 months",(I424-TODAY())&gt;=365,"05 Expires in 18 months",(I424-TODAY())&gt;=183,"04 Expires in 12 months",(I424-TODAY())&gt;=92,"03 Expires in 6 months",(I424-TODAY())&gt;=31,"02 Expires in 3 months",(I424-TODAY())&gt;=0,"01 Expires in 30 days",(I424-TODAY())&gt;=-31,"01 Expired last 30 days",(I424-TODAY())&gt;=-92,"02 Expired last 3 months",(I424-TODAY())&gt;=-183,"03 Expired last 6 months",(I424-TODAY())&gt;=-365,"04 Expired last 12 months",(I424-TODAY())&gt;=-547,"05 Expired last 18 months",TRUE,"06 Expired over 18 months")</f>
        <v>04 Expires in 12 months</v>
      </c>
      <c r="L424" s="69">
        <v>10000</v>
      </c>
      <c r="M424" s="130">
        <f t="shared" si="59"/>
        <v>25000</v>
      </c>
      <c r="N424" s="77" t="str">
        <f t="shared" si="58"/>
        <v>Yes</v>
      </c>
      <c r="O424" s="48">
        <v>12</v>
      </c>
      <c r="P424" s="31">
        <v>18</v>
      </c>
      <c r="Q424" s="24" t="s">
        <v>70</v>
      </c>
      <c r="R424" s="89">
        <f t="shared" si="57"/>
        <v>30</v>
      </c>
    </row>
    <row r="425" spans="1:18" x14ac:dyDescent="0.5">
      <c r="A425" s="31">
        <v>2922</v>
      </c>
      <c r="B425" s="31" t="s">
        <v>7187</v>
      </c>
      <c r="C425" s="24" t="s">
        <v>10864</v>
      </c>
      <c r="D425" s="31" t="s">
        <v>16822</v>
      </c>
      <c r="E425" s="31" t="s">
        <v>190</v>
      </c>
      <c r="F425" s="24" t="s">
        <v>6369</v>
      </c>
      <c r="G425" s="34">
        <v>45694</v>
      </c>
      <c r="H425" s="34">
        <v>46059</v>
      </c>
      <c r="I425" s="81">
        <f t="shared" si="56"/>
        <v>46605</v>
      </c>
      <c r="J425" s="77" t="str">
        <f t="shared" ca="1" si="60"/>
        <v>Live</v>
      </c>
      <c r="K425" s="77" t="str" cm="1">
        <f t="array" aca="1" ref="K425" ca="1">_xlfn.IFS((I425-TODAY())&gt;=547,"06 Expires over 18 months",(I425-TODAY())&gt;=365,"05 Expires in 18 months",(I425-TODAY())&gt;=183,"04 Expires in 12 months",(I425-TODAY())&gt;=92,"03 Expires in 6 months",(I425-TODAY())&gt;=31,"02 Expires in 3 months",(I425-TODAY())&gt;=0,"01 Expires in 30 days",(I425-TODAY())&gt;=-31,"01 Expired last 30 days",(I425-TODAY())&gt;=-92,"02 Expired last 3 months",(I425-TODAY())&gt;=-183,"03 Expired last 6 months",(I425-TODAY())&gt;=-365,"04 Expired last 12 months",(I425-TODAY())&gt;=-547,"05 Expired last 18 months",TRUE,"06 Expired over 18 months")</f>
        <v>04 Expires in 12 months</v>
      </c>
      <c r="L425" s="69">
        <v>10000</v>
      </c>
      <c r="M425" s="130">
        <f t="shared" si="59"/>
        <v>25000</v>
      </c>
      <c r="N425" s="77" t="str">
        <f t="shared" si="58"/>
        <v>Yes</v>
      </c>
      <c r="O425" s="48">
        <v>12</v>
      </c>
      <c r="P425" s="31">
        <v>18</v>
      </c>
      <c r="Q425" s="24" t="s">
        <v>70</v>
      </c>
      <c r="R425" s="89">
        <f t="shared" si="57"/>
        <v>30</v>
      </c>
    </row>
    <row r="426" spans="1:18" x14ac:dyDescent="0.5">
      <c r="A426" s="24">
        <v>2676</v>
      </c>
      <c r="B426" s="24" t="s">
        <v>9644</v>
      </c>
      <c r="C426" s="24" t="s">
        <v>9645</v>
      </c>
      <c r="D426" s="24" t="s">
        <v>9646</v>
      </c>
      <c r="E426" s="24" t="s">
        <v>107</v>
      </c>
      <c r="F426" s="24" t="s">
        <v>3283</v>
      </c>
      <c r="G426" s="25">
        <v>45511</v>
      </c>
      <c r="H426" s="25">
        <v>46605</v>
      </c>
      <c r="I426" s="81">
        <f t="shared" si="56"/>
        <v>46605</v>
      </c>
      <c r="J426" s="77" t="str">
        <f t="shared" ca="1" si="60"/>
        <v>Live</v>
      </c>
      <c r="K426" s="77" t="str" cm="1">
        <f t="array" aca="1" ref="K426" ca="1">_xlfn.IFS((I426-TODAY())&gt;=547,"06 Expires over 18 months",(I426-TODAY())&gt;=365,"05 Expires in 18 months",(I426-TODAY())&gt;=183,"04 Expires in 12 months",(I426-TODAY())&gt;=92,"03 Expires in 6 months",(I426-TODAY())&gt;=31,"02 Expires in 3 months",(I426-TODAY())&gt;=0,"01 Expires in 30 days",(I426-TODAY())&gt;=-31,"01 Expired last 30 days",(I426-TODAY())&gt;=-92,"02 Expired last 3 months",(I426-TODAY())&gt;=-183,"03 Expired last 6 months",(I426-TODAY())&gt;=-365,"04 Expired last 12 months",(I426-TODAY())&gt;=-547,"05 Expired last 18 months",TRUE,"06 Expired over 18 months")</f>
        <v>04 Expires in 12 months</v>
      </c>
      <c r="L426" s="65">
        <v>10000</v>
      </c>
      <c r="M426" s="130">
        <f t="shared" si="59"/>
        <v>29166.666666666668</v>
      </c>
      <c r="N426" s="77" t="str">
        <f t="shared" si="58"/>
        <v>No</v>
      </c>
      <c r="O426" s="32">
        <v>36</v>
      </c>
      <c r="P426" s="24">
        <v>0</v>
      </c>
      <c r="Q426" s="24" t="s">
        <v>8595</v>
      </c>
      <c r="R426" s="89">
        <f t="shared" si="57"/>
        <v>35</v>
      </c>
    </row>
    <row r="427" spans="1:18" x14ac:dyDescent="0.5">
      <c r="A427" s="24">
        <v>3316</v>
      </c>
      <c r="B427" s="24" t="s">
        <v>12587</v>
      </c>
      <c r="C427" s="24" t="s">
        <v>12588</v>
      </c>
      <c r="D427" s="24" t="s">
        <v>12589</v>
      </c>
      <c r="E427" s="24" t="s">
        <v>52</v>
      </c>
      <c r="F427" s="27" t="s">
        <v>172</v>
      </c>
      <c r="G427" s="25">
        <v>45877</v>
      </c>
      <c r="H427" s="25">
        <v>46241</v>
      </c>
      <c r="I427" s="81">
        <f t="shared" si="56"/>
        <v>46606</v>
      </c>
      <c r="J427" s="77" t="str">
        <f t="shared" ca="1" si="60"/>
        <v>Live</v>
      </c>
      <c r="K427" s="77" t="str" cm="1">
        <f t="array" aca="1" ref="K427" ca="1">_xlfn.IFS((I427-TODAY())&gt;=547,"06 Expires over 18 months",(I427-TODAY())&gt;=365,"05 Expires in 18 months",(I427-TODAY())&gt;=183,"04 Expires in 12 months",(I427-TODAY())&gt;=92,"03 Expires in 6 months",(I427-TODAY())&gt;=31,"02 Expires in 3 months",(I427-TODAY())&gt;=0,"01 Expires in 30 days",(I427-TODAY())&gt;=-31,"01 Expired last 30 days",(I427-TODAY())&gt;=-92,"02 Expired last 3 months",(I427-TODAY())&gt;=-183,"03 Expired last 6 months",(I427-TODAY())&gt;=-365,"04 Expired last 12 months",(I427-TODAY())&gt;=-547,"05 Expired last 18 months",TRUE,"06 Expired over 18 months")</f>
        <v>04 Expires in 12 months</v>
      </c>
      <c r="L427" s="65">
        <v>7300</v>
      </c>
      <c r="M427" s="131">
        <f t="shared" si="59"/>
        <v>13991.666666666666</v>
      </c>
      <c r="N427" s="77" t="str">
        <f t="shared" si="58"/>
        <v>Yes</v>
      </c>
      <c r="O427" s="32">
        <v>12</v>
      </c>
      <c r="P427" s="24">
        <v>12</v>
      </c>
      <c r="Q427" s="24" t="s">
        <v>70</v>
      </c>
      <c r="R427" s="89">
        <f t="shared" si="57"/>
        <v>23</v>
      </c>
    </row>
    <row r="428" spans="1:18" x14ac:dyDescent="0.5">
      <c r="A428" s="24">
        <v>1310</v>
      </c>
      <c r="B428" s="24" t="s">
        <v>4660</v>
      </c>
      <c r="C428" s="24" t="s">
        <v>4661</v>
      </c>
      <c r="D428" s="24" t="s">
        <v>4662</v>
      </c>
      <c r="E428" s="24" t="s">
        <v>66</v>
      </c>
      <c r="F428" s="24" t="s">
        <v>1567</v>
      </c>
      <c r="G428" s="25">
        <v>44417</v>
      </c>
      <c r="H428" s="25">
        <v>45512</v>
      </c>
      <c r="I428" s="81">
        <f t="shared" si="56"/>
        <v>46607</v>
      </c>
      <c r="J428" s="77" t="str">
        <f t="shared" ca="1" si="60"/>
        <v>Live</v>
      </c>
      <c r="K428" s="77" t="str" cm="1">
        <f t="array" aca="1" ref="K428" ca="1">_xlfn.IFS((I428-TODAY())&gt;=547,"06 Expires over 18 months",(I428-TODAY())&gt;=365,"05 Expires in 18 months",(I428-TODAY())&gt;=183,"04 Expires in 12 months",(I428-TODAY())&gt;=92,"03 Expires in 6 months",(I428-TODAY())&gt;=31,"02 Expires in 3 months",(I428-TODAY())&gt;=0,"01 Expires in 30 days",(I428-TODAY())&gt;=-31,"01 Expired last 30 days",(I428-TODAY())&gt;=-92,"02 Expired last 3 months",(I428-TODAY())&gt;=-183,"03 Expired last 6 months",(I428-TODAY())&gt;=-365,"04 Expired last 12 months",(I428-TODAY())&gt;=-547,"05 Expired last 18 months",TRUE,"06 Expired over 18 months")</f>
        <v>04 Expires in 12 months</v>
      </c>
      <c r="L428" s="65">
        <v>2000</v>
      </c>
      <c r="M428" s="130">
        <f t="shared" si="59"/>
        <v>11833.333333333334</v>
      </c>
      <c r="N428" s="77" t="str">
        <f t="shared" si="58"/>
        <v>Yes</v>
      </c>
      <c r="O428" s="32">
        <v>36</v>
      </c>
      <c r="P428" s="24">
        <v>36</v>
      </c>
      <c r="Q428" s="24"/>
      <c r="R428" s="89">
        <f t="shared" si="57"/>
        <v>71</v>
      </c>
    </row>
    <row r="429" spans="1:18" x14ac:dyDescent="0.5">
      <c r="A429" s="31">
        <v>2923</v>
      </c>
      <c r="B429" s="31" t="s">
        <v>7187</v>
      </c>
      <c r="C429" s="24" t="s">
        <v>10853</v>
      </c>
      <c r="D429" s="31" t="s">
        <v>16822</v>
      </c>
      <c r="E429" s="31" t="s">
        <v>190</v>
      </c>
      <c r="F429" s="24" t="s">
        <v>6369</v>
      </c>
      <c r="G429" s="34">
        <v>45695</v>
      </c>
      <c r="H429" s="34">
        <v>46061</v>
      </c>
      <c r="I429" s="81">
        <f t="shared" si="56"/>
        <v>46607</v>
      </c>
      <c r="J429" s="77" t="str">
        <f t="shared" ca="1" si="60"/>
        <v>Live</v>
      </c>
      <c r="K429" s="77" t="str" cm="1">
        <f t="array" aca="1" ref="K429" ca="1">_xlfn.IFS((I429-TODAY())&gt;=547,"06 Expires over 18 months",(I429-TODAY())&gt;=365,"05 Expires in 18 months",(I429-TODAY())&gt;=183,"04 Expires in 12 months",(I429-TODAY())&gt;=92,"03 Expires in 6 months",(I429-TODAY())&gt;=31,"02 Expires in 3 months",(I429-TODAY())&gt;=0,"01 Expires in 30 days",(I429-TODAY())&gt;=-31,"01 Expired last 30 days",(I429-TODAY())&gt;=-92,"02 Expired last 3 months",(I429-TODAY())&gt;=-183,"03 Expired last 6 months",(I429-TODAY())&gt;=-365,"04 Expired last 12 months",(I429-TODAY())&gt;=-547,"05 Expired last 18 months",TRUE,"06 Expired over 18 months")</f>
        <v>04 Expires in 12 months</v>
      </c>
      <c r="L429" s="69">
        <v>10000</v>
      </c>
      <c r="M429" s="130">
        <f t="shared" si="59"/>
        <v>25000</v>
      </c>
      <c r="N429" s="77" t="str">
        <f t="shared" si="58"/>
        <v>Yes</v>
      </c>
      <c r="O429" s="48">
        <v>12</v>
      </c>
      <c r="P429" s="31">
        <v>18</v>
      </c>
      <c r="Q429" s="24" t="s">
        <v>70</v>
      </c>
      <c r="R429" s="89">
        <f t="shared" si="57"/>
        <v>30</v>
      </c>
    </row>
    <row r="430" spans="1:18" x14ac:dyDescent="0.5">
      <c r="A430" s="24">
        <v>1772</v>
      </c>
      <c r="B430" s="24" t="s">
        <v>6376</v>
      </c>
      <c r="C430" s="24" t="s">
        <v>6377</v>
      </c>
      <c r="D430" s="24" t="s">
        <v>6378</v>
      </c>
      <c r="E430" s="24" t="s">
        <v>107</v>
      </c>
      <c r="F430" s="24" t="s">
        <v>5665</v>
      </c>
      <c r="G430" s="25">
        <v>44785</v>
      </c>
      <c r="H430" s="25">
        <v>45881</v>
      </c>
      <c r="I430" s="81">
        <f t="shared" si="56"/>
        <v>46611</v>
      </c>
      <c r="J430" s="77" t="str">
        <f t="shared" ca="1" si="60"/>
        <v>Live</v>
      </c>
      <c r="K430" s="77" t="str" cm="1">
        <f t="array" aca="1" ref="K430" ca="1">_xlfn.IFS((I430-TODAY())&gt;=547,"06 Expires over 18 months",(I430-TODAY())&gt;=365,"05 Expires in 18 months",(I430-TODAY())&gt;=183,"04 Expires in 12 months",(I430-TODAY())&gt;=92,"03 Expires in 6 months",(I430-TODAY())&gt;=31,"02 Expires in 3 months",(I430-TODAY())&gt;=0,"01 Expires in 30 days",(I430-TODAY())&gt;=-31,"01 Expired last 30 days",(I430-TODAY())&gt;=-92,"02 Expired last 3 months",(I430-TODAY())&gt;=-183,"03 Expired last 6 months",(I430-TODAY())&gt;=-365,"04 Expired last 12 months",(I430-TODAY())&gt;=-547,"05 Expired last 18 months",TRUE,"06 Expired over 18 months")</f>
        <v>04 Expires in 12 months</v>
      </c>
      <c r="L430" s="65">
        <v>5000</v>
      </c>
      <c r="M430" s="130">
        <f t="shared" si="59"/>
        <v>25000</v>
      </c>
      <c r="N430" s="77" t="str">
        <f t="shared" si="58"/>
        <v>Yes</v>
      </c>
      <c r="O430" s="32">
        <v>36</v>
      </c>
      <c r="P430" s="24">
        <v>24</v>
      </c>
      <c r="Q430" s="24" t="s">
        <v>5003</v>
      </c>
      <c r="R430" s="89">
        <f t="shared" si="57"/>
        <v>60</v>
      </c>
    </row>
    <row r="431" spans="1:18" x14ac:dyDescent="0.5">
      <c r="A431" s="31">
        <v>2927</v>
      </c>
      <c r="B431" s="31" t="s">
        <v>7187</v>
      </c>
      <c r="C431" s="24" t="s">
        <v>10853</v>
      </c>
      <c r="D431" s="31" t="s">
        <v>16822</v>
      </c>
      <c r="E431" s="31" t="s">
        <v>190</v>
      </c>
      <c r="F431" s="24" t="s">
        <v>6369</v>
      </c>
      <c r="G431" s="34">
        <v>45699</v>
      </c>
      <c r="H431" s="34">
        <v>46066</v>
      </c>
      <c r="I431" s="81">
        <f t="shared" si="56"/>
        <v>46612</v>
      </c>
      <c r="J431" s="77" t="str">
        <f t="shared" ca="1" si="60"/>
        <v>Live</v>
      </c>
      <c r="K431" s="77" t="str" cm="1">
        <f t="array" aca="1" ref="K431" ca="1">_xlfn.IFS((I431-TODAY())&gt;=547,"06 Expires over 18 months",(I431-TODAY())&gt;=365,"05 Expires in 18 months",(I431-TODAY())&gt;=183,"04 Expires in 12 months",(I431-TODAY())&gt;=92,"03 Expires in 6 months",(I431-TODAY())&gt;=31,"02 Expires in 3 months",(I431-TODAY())&gt;=0,"01 Expires in 30 days",(I431-TODAY())&gt;=-31,"01 Expired last 30 days",(I431-TODAY())&gt;=-92,"02 Expired last 3 months",(I431-TODAY())&gt;=-183,"03 Expired last 6 months",(I431-TODAY())&gt;=-365,"04 Expired last 12 months",(I431-TODAY())&gt;=-547,"05 Expired last 18 months",TRUE,"06 Expired over 18 months")</f>
        <v>04 Expires in 12 months</v>
      </c>
      <c r="L431" s="69">
        <v>10000</v>
      </c>
      <c r="M431" s="130">
        <f t="shared" si="59"/>
        <v>25000</v>
      </c>
      <c r="N431" s="77" t="str">
        <f t="shared" si="58"/>
        <v>Yes</v>
      </c>
      <c r="O431" s="48">
        <v>12</v>
      </c>
      <c r="P431" s="31">
        <v>18</v>
      </c>
      <c r="Q431" s="24" t="s">
        <v>70</v>
      </c>
      <c r="R431" s="89">
        <f t="shared" si="57"/>
        <v>30</v>
      </c>
    </row>
    <row r="432" spans="1:18" x14ac:dyDescent="0.5">
      <c r="A432" s="24">
        <v>3295</v>
      </c>
      <c r="B432" s="24" t="s">
        <v>12505</v>
      </c>
      <c r="C432" s="24" t="s">
        <v>12506</v>
      </c>
      <c r="D432" s="24" t="s">
        <v>16822</v>
      </c>
      <c r="E432" s="24" t="s">
        <v>190</v>
      </c>
      <c r="F432" s="27" t="s">
        <v>2234</v>
      </c>
      <c r="G432" s="25">
        <v>45888</v>
      </c>
      <c r="H432" s="25">
        <v>46252</v>
      </c>
      <c r="I432" s="81">
        <f t="shared" si="56"/>
        <v>46617</v>
      </c>
      <c r="J432" s="77" t="str">
        <f t="shared" ca="1" si="60"/>
        <v>Live</v>
      </c>
      <c r="K432" s="77" t="str" cm="1">
        <f t="array" aca="1" ref="K432" ca="1">_xlfn.IFS((I432-TODAY())&gt;=547,"06 Expires over 18 months",(I432-TODAY())&gt;=365,"05 Expires in 18 months",(I432-TODAY())&gt;=183,"04 Expires in 12 months",(I432-TODAY())&gt;=92,"03 Expires in 6 months",(I432-TODAY())&gt;=31,"02 Expires in 3 months",(I432-TODAY())&gt;=0,"01 Expires in 30 days",(I432-TODAY())&gt;=-31,"01 Expired last 30 days",(I432-TODAY())&gt;=-92,"02 Expired last 3 months",(I432-TODAY())&gt;=-183,"03 Expired last 6 months",(I432-TODAY())&gt;=-365,"04 Expired last 12 months",(I432-TODAY())&gt;=-547,"05 Expired last 18 months",TRUE,"06 Expired over 18 months")</f>
        <v>04 Expires in 12 months</v>
      </c>
      <c r="L432" s="65">
        <v>5000</v>
      </c>
      <c r="M432" s="131">
        <f t="shared" si="59"/>
        <v>9583.3333333333339</v>
      </c>
      <c r="N432" s="77" t="str">
        <f t="shared" si="58"/>
        <v>Yes</v>
      </c>
      <c r="O432" s="32">
        <v>12</v>
      </c>
      <c r="P432" s="24">
        <v>12</v>
      </c>
      <c r="Q432" s="24" t="s">
        <v>70</v>
      </c>
      <c r="R432" s="89">
        <f t="shared" si="57"/>
        <v>23</v>
      </c>
    </row>
    <row r="433" spans="1:18" x14ac:dyDescent="0.5">
      <c r="A433" s="24">
        <v>3297</v>
      </c>
      <c r="B433" s="24" t="s">
        <v>12514</v>
      </c>
      <c r="C433" s="24" t="s">
        <v>12515</v>
      </c>
      <c r="D433" s="24" t="s">
        <v>16822</v>
      </c>
      <c r="E433" s="24" t="s">
        <v>190</v>
      </c>
      <c r="F433" s="27" t="s">
        <v>2234</v>
      </c>
      <c r="G433" s="25">
        <v>45889</v>
      </c>
      <c r="H433" s="25">
        <v>46253</v>
      </c>
      <c r="I433" s="81">
        <f t="shared" si="56"/>
        <v>46618</v>
      </c>
      <c r="J433" s="77" t="str">
        <f t="shared" ca="1" si="60"/>
        <v>Live</v>
      </c>
      <c r="K433" s="77" t="str" cm="1">
        <f t="array" aca="1" ref="K433" ca="1">_xlfn.IFS((I433-TODAY())&gt;=547,"06 Expires over 18 months",(I433-TODAY())&gt;=365,"05 Expires in 18 months",(I433-TODAY())&gt;=183,"04 Expires in 12 months",(I433-TODAY())&gt;=92,"03 Expires in 6 months",(I433-TODAY())&gt;=31,"02 Expires in 3 months",(I433-TODAY())&gt;=0,"01 Expires in 30 days",(I433-TODAY())&gt;=-31,"01 Expired last 30 days",(I433-TODAY())&gt;=-92,"02 Expired last 3 months",(I433-TODAY())&gt;=-183,"03 Expired last 6 months",(I433-TODAY())&gt;=-365,"04 Expired last 12 months",(I433-TODAY())&gt;=-547,"05 Expired last 18 months",TRUE,"06 Expired over 18 months")</f>
        <v>04 Expires in 12 months</v>
      </c>
      <c r="L433" s="65">
        <v>5000</v>
      </c>
      <c r="M433" s="131">
        <f t="shared" si="59"/>
        <v>9583.3333333333339</v>
      </c>
      <c r="N433" s="77" t="str">
        <f t="shared" si="58"/>
        <v>Yes</v>
      </c>
      <c r="O433" s="32">
        <v>12</v>
      </c>
      <c r="P433" s="24">
        <v>12</v>
      </c>
      <c r="Q433" s="24" t="s">
        <v>70</v>
      </c>
      <c r="R433" s="89">
        <f t="shared" si="57"/>
        <v>23</v>
      </c>
    </row>
    <row r="434" spans="1:18" x14ac:dyDescent="0.5">
      <c r="A434" s="24">
        <v>3298</v>
      </c>
      <c r="B434" s="24" t="s">
        <v>12518</v>
      </c>
      <c r="C434" s="24" t="s">
        <v>12515</v>
      </c>
      <c r="D434" s="24" t="s">
        <v>16822</v>
      </c>
      <c r="E434" s="24" t="s">
        <v>190</v>
      </c>
      <c r="F434" s="27" t="s">
        <v>2234</v>
      </c>
      <c r="G434" s="25">
        <v>45889</v>
      </c>
      <c r="H434" s="25">
        <v>46253</v>
      </c>
      <c r="I434" s="81">
        <f t="shared" si="56"/>
        <v>46618</v>
      </c>
      <c r="J434" s="77" t="str">
        <f t="shared" ca="1" si="60"/>
        <v>Live</v>
      </c>
      <c r="K434" s="77" t="str" cm="1">
        <f t="array" aca="1" ref="K434" ca="1">_xlfn.IFS((I434-TODAY())&gt;=547,"06 Expires over 18 months",(I434-TODAY())&gt;=365,"05 Expires in 18 months",(I434-TODAY())&gt;=183,"04 Expires in 12 months",(I434-TODAY())&gt;=92,"03 Expires in 6 months",(I434-TODAY())&gt;=31,"02 Expires in 3 months",(I434-TODAY())&gt;=0,"01 Expires in 30 days",(I434-TODAY())&gt;=-31,"01 Expired last 30 days",(I434-TODAY())&gt;=-92,"02 Expired last 3 months",(I434-TODAY())&gt;=-183,"03 Expired last 6 months",(I434-TODAY())&gt;=-365,"04 Expired last 12 months",(I434-TODAY())&gt;=-547,"05 Expired last 18 months",TRUE,"06 Expired over 18 months")</f>
        <v>04 Expires in 12 months</v>
      </c>
      <c r="L434" s="65">
        <v>5000</v>
      </c>
      <c r="M434" s="131">
        <f t="shared" si="59"/>
        <v>9583.3333333333339</v>
      </c>
      <c r="N434" s="77" t="str">
        <f t="shared" si="58"/>
        <v>Yes</v>
      </c>
      <c r="O434" s="32">
        <v>12</v>
      </c>
      <c r="P434" s="24">
        <v>12</v>
      </c>
      <c r="Q434" s="24" t="s">
        <v>70</v>
      </c>
      <c r="R434" s="89">
        <f t="shared" si="57"/>
        <v>23</v>
      </c>
    </row>
    <row r="435" spans="1:18" x14ac:dyDescent="0.5">
      <c r="A435" s="24">
        <v>3301</v>
      </c>
      <c r="B435" s="24" t="s">
        <v>12531</v>
      </c>
      <c r="C435" s="24" t="s">
        <v>12515</v>
      </c>
      <c r="D435" s="24" t="s">
        <v>16822</v>
      </c>
      <c r="E435" s="24" t="s">
        <v>190</v>
      </c>
      <c r="F435" s="27" t="s">
        <v>2234</v>
      </c>
      <c r="G435" s="25">
        <v>45890</v>
      </c>
      <c r="H435" s="25">
        <v>46254</v>
      </c>
      <c r="I435" s="81">
        <f t="shared" si="56"/>
        <v>46619</v>
      </c>
      <c r="J435" s="77" t="str">
        <f t="shared" ca="1" si="60"/>
        <v>Live</v>
      </c>
      <c r="K435" s="77" t="str" cm="1">
        <f t="array" aca="1" ref="K435" ca="1">_xlfn.IFS((I435-TODAY())&gt;=547,"06 Expires over 18 months",(I435-TODAY())&gt;=365,"05 Expires in 18 months",(I435-TODAY())&gt;=183,"04 Expires in 12 months",(I435-TODAY())&gt;=92,"03 Expires in 6 months",(I435-TODAY())&gt;=31,"02 Expires in 3 months",(I435-TODAY())&gt;=0,"01 Expires in 30 days",(I435-TODAY())&gt;=-31,"01 Expired last 30 days",(I435-TODAY())&gt;=-92,"02 Expired last 3 months",(I435-TODAY())&gt;=-183,"03 Expired last 6 months",(I435-TODAY())&gt;=-365,"04 Expired last 12 months",(I435-TODAY())&gt;=-547,"05 Expired last 18 months",TRUE,"06 Expired over 18 months")</f>
        <v>04 Expires in 12 months</v>
      </c>
      <c r="L435" s="65">
        <v>5000</v>
      </c>
      <c r="M435" s="131">
        <f t="shared" si="59"/>
        <v>9583.3333333333339</v>
      </c>
      <c r="N435" s="77" t="str">
        <f t="shared" si="58"/>
        <v>Yes</v>
      </c>
      <c r="O435" s="32">
        <v>12</v>
      </c>
      <c r="P435" s="24">
        <v>12</v>
      </c>
      <c r="Q435" s="24" t="s">
        <v>70</v>
      </c>
      <c r="R435" s="89">
        <f t="shared" si="57"/>
        <v>23</v>
      </c>
    </row>
    <row r="436" spans="1:18" x14ac:dyDescent="0.5">
      <c r="A436" s="24">
        <v>2687</v>
      </c>
      <c r="B436" s="24" t="s">
        <v>9695</v>
      </c>
      <c r="C436" s="24" t="s">
        <v>9696</v>
      </c>
      <c r="D436" s="24" t="s">
        <v>9697</v>
      </c>
      <c r="E436" s="24" t="s">
        <v>107</v>
      </c>
      <c r="F436" s="24" t="s">
        <v>3283</v>
      </c>
      <c r="G436" s="25">
        <v>45525</v>
      </c>
      <c r="H436" s="25">
        <v>46619</v>
      </c>
      <c r="I436" s="81">
        <f t="shared" si="56"/>
        <v>46619</v>
      </c>
      <c r="J436" s="77" t="str">
        <f t="shared" ca="1" si="60"/>
        <v>Live</v>
      </c>
      <c r="K436" s="77" t="str" cm="1">
        <f t="array" aca="1" ref="K436" ca="1">_xlfn.IFS((I436-TODAY())&gt;=547,"06 Expires over 18 months",(I436-TODAY())&gt;=365,"05 Expires in 18 months",(I436-TODAY())&gt;=183,"04 Expires in 12 months",(I436-TODAY())&gt;=92,"03 Expires in 6 months",(I436-TODAY())&gt;=31,"02 Expires in 3 months",(I436-TODAY())&gt;=0,"01 Expires in 30 days",(I436-TODAY())&gt;=-31,"01 Expired last 30 days",(I436-TODAY())&gt;=-92,"02 Expired last 3 months",(I436-TODAY())&gt;=-183,"03 Expired last 6 months",(I436-TODAY())&gt;=-365,"04 Expired last 12 months",(I436-TODAY())&gt;=-547,"05 Expired last 18 months",TRUE,"06 Expired over 18 months")</f>
        <v>04 Expires in 12 months</v>
      </c>
      <c r="L436" s="65">
        <v>20000</v>
      </c>
      <c r="M436" s="130">
        <f t="shared" si="59"/>
        <v>58333.333333333336</v>
      </c>
      <c r="N436" s="77" t="str">
        <f t="shared" si="58"/>
        <v>No</v>
      </c>
      <c r="O436" s="32">
        <v>36</v>
      </c>
      <c r="P436" s="24">
        <v>0</v>
      </c>
      <c r="Q436" s="24" t="s">
        <v>8595</v>
      </c>
      <c r="R436" s="89">
        <f t="shared" si="57"/>
        <v>35</v>
      </c>
    </row>
    <row r="437" spans="1:18" x14ac:dyDescent="0.5">
      <c r="A437" s="24">
        <v>3309</v>
      </c>
      <c r="B437" s="24" t="s">
        <v>12560</v>
      </c>
      <c r="C437" s="24" t="s">
        <v>12515</v>
      </c>
      <c r="D437" s="24" t="s">
        <v>16822</v>
      </c>
      <c r="E437" s="24" t="s">
        <v>190</v>
      </c>
      <c r="F437" s="27" t="s">
        <v>2234</v>
      </c>
      <c r="G437" s="25">
        <v>45896</v>
      </c>
      <c r="H437" s="25">
        <v>46260</v>
      </c>
      <c r="I437" s="81">
        <f t="shared" si="56"/>
        <v>46625</v>
      </c>
      <c r="J437" s="77" t="str">
        <f t="shared" ca="1" si="60"/>
        <v>Live</v>
      </c>
      <c r="K437" s="77" t="str" cm="1">
        <f t="array" aca="1" ref="K437" ca="1">_xlfn.IFS((I437-TODAY())&gt;=547,"06 Expires over 18 months",(I437-TODAY())&gt;=365,"05 Expires in 18 months",(I437-TODAY())&gt;=183,"04 Expires in 12 months",(I437-TODAY())&gt;=92,"03 Expires in 6 months",(I437-TODAY())&gt;=31,"02 Expires in 3 months",(I437-TODAY())&gt;=0,"01 Expires in 30 days",(I437-TODAY())&gt;=-31,"01 Expired last 30 days",(I437-TODAY())&gt;=-92,"02 Expired last 3 months",(I437-TODAY())&gt;=-183,"03 Expired last 6 months",(I437-TODAY())&gt;=-365,"04 Expired last 12 months",(I437-TODAY())&gt;=-547,"05 Expired last 18 months",TRUE,"06 Expired over 18 months")</f>
        <v>05 Expires in 18 months</v>
      </c>
      <c r="L437" s="65">
        <v>5000</v>
      </c>
      <c r="M437" s="131">
        <f t="shared" si="59"/>
        <v>9583.3333333333339</v>
      </c>
      <c r="N437" s="77" t="str">
        <f t="shared" si="58"/>
        <v>Yes</v>
      </c>
      <c r="O437" s="32">
        <v>12</v>
      </c>
      <c r="P437" s="24">
        <v>12</v>
      </c>
      <c r="Q437" s="24" t="s">
        <v>70</v>
      </c>
      <c r="R437" s="89">
        <f t="shared" si="57"/>
        <v>23</v>
      </c>
    </row>
    <row r="438" spans="1:18" x14ac:dyDescent="0.5">
      <c r="A438" s="24">
        <v>3304</v>
      </c>
      <c r="B438" s="24" t="s">
        <v>4742</v>
      </c>
      <c r="C438" s="24" t="s">
        <v>12542</v>
      </c>
      <c r="D438" s="24" t="s">
        <v>4742</v>
      </c>
      <c r="E438" s="24" t="s">
        <v>107</v>
      </c>
      <c r="F438" s="27" t="s">
        <v>3283</v>
      </c>
      <c r="G438" s="25">
        <v>45896</v>
      </c>
      <c r="H438" s="25">
        <v>46625</v>
      </c>
      <c r="I438" s="81">
        <f t="shared" si="56"/>
        <v>46625</v>
      </c>
      <c r="J438" s="77" t="str">
        <f t="shared" ca="1" si="60"/>
        <v>Live</v>
      </c>
      <c r="K438" s="77" t="str" cm="1">
        <f t="array" aca="1" ref="K438" ca="1">_xlfn.IFS((I438-TODAY())&gt;=547,"06 Expires over 18 months",(I438-TODAY())&gt;=365,"05 Expires in 18 months",(I438-TODAY())&gt;=183,"04 Expires in 12 months",(I438-TODAY())&gt;=92,"03 Expires in 6 months",(I438-TODAY())&gt;=31,"02 Expires in 3 months",(I438-TODAY())&gt;=0,"01 Expires in 30 days",(I438-TODAY())&gt;=-31,"01 Expired last 30 days",(I438-TODAY())&gt;=-92,"02 Expired last 3 months",(I438-TODAY())&gt;=-183,"03 Expired last 6 months",(I438-TODAY())&gt;=-365,"04 Expired last 12 months",(I438-TODAY())&gt;=-547,"05 Expired last 18 months",TRUE,"06 Expired over 18 months")</f>
        <v>05 Expires in 18 months</v>
      </c>
      <c r="L438" s="65">
        <v>5034.6000000000004</v>
      </c>
      <c r="M438" s="131">
        <f t="shared" si="59"/>
        <v>9649.65</v>
      </c>
      <c r="N438" s="77" t="str">
        <f t="shared" si="58"/>
        <v>No</v>
      </c>
      <c r="O438" s="32">
        <v>24</v>
      </c>
      <c r="P438" s="24">
        <v>0</v>
      </c>
      <c r="Q438" s="24" t="s">
        <v>8595</v>
      </c>
      <c r="R438" s="89">
        <f t="shared" si="57"/>
        <v>23</v>
      </c>
    </row>
    <row r="439" spans="1:18" x14ac:dyDescent="0.5">
      <c r="A439" s="24">
        <v>898</v>
      </c>
      <c r="B439" s="24" t="s">
        <v>3400</v>
      </c>
      <c r="C439" s="24" t="s">
        <v>2244</v>
      </c>
      <c r="D439" s="24" t="s">
        <v>16822</v>
      </c>
      <c r="E439" s="24" t="s">
        <v>190</v>
      </c>
      <c r="F439" s="24" t="s">
        <v>3402</v>
      </c>
      <c r="G439" s="25">
        <v>44801</v>
      </c>
      <c r="H439" s="25">
        <v>45897</v>
      </c>
      <c r="I439" s="81">
        <f t="shared" si="56"/>
        <v>46627</v>
      </c>
      <c r="J439" s="77" t="str">
        <f t="shared" ca="1" si="60"/>
        <v>Live</v>
      </c>
      <c r="K439" s="77" t="str" cm="1">
        <f t="array" aca="1" ref="K439" ca="1">_xlfn.IFS((I439-TODAY())&gt;=547,"06 Expires over 18 months",(I439-TODAY())&gt;=365,"05 Expires in 18 months",(I439-TODAY())&gt;=183,"04 Expires in 12 months",(I439-TODAY())&gt;=92,"03 Expires in 6 months",(I439-TODAY())&gt;=31,"02 Expires in 3 months",(I439-TODAY())&gt;=0,"01 Expires in 30 days",(I439-TODAY())&gt;=-31,"01 Expired last 30 days",(I439-TODAY())&gt;=-92,"02 Expired last 3 months",(I439-TODAY())&gt;=-183,"03 Expired last 6 months",(I439-TODAY())&gt;=-365,"04 Expired last 12 months",(I439-TODAY())&gt;=-547,"05 Expired last 18 months",TRUE,"06 Expired over 18 months")</f>
        <v>05 Expires in 18 months</v>
      </c>
      <c r="L439" s="65">
        <v>800000</v>
      </c>
      <c r="M439" s="130">
        <f t="shared" si="59"/>
        <v>4000000</v>
      </c>
      <c r="N439" s="77" t="str">
        <f t="shared" si="58"/>
        <v>Yes</v>
      </c>
      <c r="O439" s="32">
        <v>36</v>
      </c>
      <c r="P439" s="24">
        <v>24</v>
      </c>
      <c r="Q439" s="24"/>
      <c r="R439" s="89">
        <f t="shared" si="57"/>
        <v>60</v>
      </c>
    </row>
    <row r="440" spans="1:18" x14ac:dyDescent="0.5">
      <c r="A440" s="24">
        <v>3319</v>
      </c>
      <c r="B440" s="24" t="s">
        <v>12603</v>
      </c>
      <c r="C440" s="24" t="s">
        <v>12604</v>
      </c>
      <c r="D440" s="24" t="s">
        <v>16822</v>
      </c>
      <c r="E440" s="24" t="s">
        <v>190</v>
      </c>
      <c r="F440" s="27" t="s">
        <v>2234</v>
      </c>
      <c r="G440" s="25">
        <v>45898</v>
      </c>
      <c r="H440" s="25">
        <v>46262</v>
      </c>
      <c r="I440" s="81">
        <f t="shared" si="56"/>
        <v>46627</v>
      </c>
      <c r="J440" s="77" t="str">
        <f t="shared" ca="1" si="60"/>
        <v>Live</v>
      </c>
      <c r="K440" s="77" t="str" cm="1">
        <f t="array" aca="1" ref="K440" ca="1">_xlfn.IFS((I440-TODAY())&gt;=547,"06 Expires over 18 months",(I440-TODAY())&gt;=365,"05 Expires in 18 months",(I440-TODAY())&gt;=183,"04 Expires in 12 months",(I440-TODAY())&gt;=92,"03 Expires in 6 months",(I440-TODAY())&gt;=31,"02 Expires in 3 months",(I440-TODAY())&gt;=0,"01 Expires in 30 days",(I440-TODAY())&gt;=-31,"01 Expired last 30 days",(I440-TODAY())&gt;=-92,"02 Expired last 3 months",(I440-TODAY())&gt;=-183,"03 Expired last 6 months",(I440-TODAY())&gt;=-365,"04 Expired last 12 months",(I440-TODAY())&gt;=-547,"05 Expired last 18 months",TRUE,"06 Expired over 18 months")</f>
        <v>05 Expires in 18 months</v>
      </c>
      <c r="L440" s="65">
        <v>5000</v>
      </c>
      <c r="M440" s="131">
        <f t="shared" si="59"/>
        <v>9583.3333333333339</v>
      </c>
      <c r="N440" s="77" t="str">
        <f t="shared" si="58"/>
        <v>Yes</v>
      </c>
      <c r="O440" s="32">
        <v>12</v>
      </c>
      <c r="P440" s="24">
        <v>12</v>
      </c>
      <c r="Q440" s="24" t="s">
        <v>70</v>
      </c>
      <c r="R440" s="89">
        <f t="shared" si="57"/>
        <v>23</v>
      </c>
    </row>
    <row r="441" spans="1:18" x14ac:dyDescent="0.5">
      <c r="A441" s="24">
        <v>2833</v>
      </c>
      <c r="B441" s="24" t="s">
        <v>10445</v>
      </c>
      <c r="C441" s="24" t="s">
        <v>10446</v>
      </c>
      <c r="D441" s="24" t="s">
        <v>10447</v>
      </c>
      <c r="E441" s="24" t="s">
        <v>52</v>
      </c>
      <c r="F441" s="24" t="s">
        <v>53</v>
      </c>
      <c r="G441" s="25">
        <v>44440</v>
      </c>
      <c r="H441" s="25">
        <v>45900</v>
      </c>
      <c r="I441" s="81">
        <f t="shared" si="56"/>
        <v>46630</v>
      </c>
      <c r="J441" s="77" t="str">
        <f t="shared" ca="1" si="60"/>
        <v>Live</v>
      </c>
      <c r="K441" s="77" t="str" cm="1">
        <f t="array" aca="1" ref="K441" ca="1">_xlfn.IFS((I441-TODAY())&gt;=547,"06 Expires over 18 months",(I441-TODAY())&gt;=365,"05 Expires in 18 months",(I441-TODAY())&gt;=183,"04 Expires in 12 months",(I441-TODAY())&gt;=92,"03 Expires in 6 months",(I441-TODAY())&gt;=31,"02 Expires in 3 months",(I441-TODAY())&gt;=0,"01 Expires in 30 days",(I441-TODAY())&gt;=-31,"01 Expired last 30 days",(I441-TODAY())&gt;=-92,"02 Expired last 3 months",(I441-TODAY())&gt;=-183,"03 Expired last 6 months",(I441-TODAY())&gt;=-365,"04 Expired last 12 months",(I441-TODAY())&gt;=-547,"05 Expired last 18 months",TRUE,"06 Expired over 18 months")</f>
        <v>05 Expires in 18 months</v>
      </c>
      <c r="L441" s="68">
        <v>4120017.34</v>
      </c>
      <c r="M441" s="130">
        <f t="shared" si="59"/>
        <v>24376769.261666667</v>
      </c>
      <c r="N441" s="77" t="str">
        <f t="shared" ref="N441:N474" si="61">IF(P441&gt;0,"Yes","No")</f>
        <v>Yes</v>
      </c>
      <c r="O441" s="32">
        <v>48</v>
      </c>
      <c r="P441" s="24">
        <v>24</v>
      </c>
      <c r="Q441" s="24" t="s">
        <v>70</v>
      </c>
      <c r="R441" s="89">
        <f t="shared" si="57"/>
        <v>71</v>
      </c>
    </row>
    <row r="442" spans="1:18" x14ac:dyDescent="0.5">
      <c r="A442" s="24">
        <v>2219</v>
      </c>
      <c r="B442" s="24" t="s">
        <v>7558</v>
      </c>
      <c r="C442" s="24" t="s">
        <v>7953</v>
      </c>
      <c r="D442" s="24" t="s">
        <v>16822</v>
      </c>
      <c r="E442" s="24" t="s">
        <v>190</v>
      </c>
      <c r="F442" s="27" t="s">
        <v>393</v>
      </c>
      <c r="G442" s="25">
        <v>44805</v>
      </c>
      <c r="H442" s="25">
        <v>45900</v>
      </c>
      <c r="I442" s="81">
        <f t="shared" si="56"/>
        <v>46630</v>
      </c>
      <c r="J442" s="77" t="str">
        <f t="shared" ca="1" si="60"/>
        <v>Live</v>
      </c>
      <c r="K442" s="77" t="str" cm="1">
        <f t="array" aca="1" ref="K442" ca="1">_xlfn.IFS((I442-TODAY())&gt;=547,"06 Expires over 18 months",(I442-TODAY())&gt;=365,"05 Expires in 18 months",(I442-TODAY())&gt;=183,"04 Expires in 12 months",(I442-TODAY())&gt;=92,"03 Expires in 6 months",(I442-TODAY())&gt;=31,"02 Expires in 3 months",(I442-TODAY())&gt;=0,"01 Expires in 30 days",(I442-TODAY())&gt;=-31,"01 Expired last 30 days",(I442-TODAY())&gt;=-92,"02 Expired last 3 months",(I442-TODAY())&gt;=-183,"03 Expired last 6 months",(I442-TODAY())&gt;=-365,"04 Expired last 12 months",(I442-TODAY())&gt;=-547,"05 Expired last 18 months",TRUE,"06 Expired over 18 months")</f>
        <v>05 Expires in 18 months</v>
      </c>
      <c r="L442" s="65">
        <v>9999</v>
      </c>
      <c r="M442" s="130">
        <f t="shared" si="59"/>
        <v>49161.75</v>
      </c>
      <c r="N442" s="77" t="str">
        <f t="shared" si="61"/>
        <v>Yes</v>
      </c>
      <c r="O442" s="32">
        <v>24</v>
      </c>
      <c r="P442" s="24">
        <v>24</v>
      </c>
      <c r="Q442" s="24" t="s">
        <v>1333</v>
      </c>
      <c r="R442" s="89">
        <f t="shared" si="57"/>
        <v>59</v>
      </c>
    </row>
    <row r="443" spans="1:18" x14ac:dyDescent="0.5">
      <c r="A443" s="24">
        <v>2713</v>
      </c>
      <c r="B443" s="24" t="s">
        <v>9833</v>
      </c>
      <c r="C443" s="24" t="s">
        <v>9834</v>
      </c>
      <c r="D443" s="24" t="s">
        <v>9835</v>
      </c>
      <c r="E443" s="24" t="s">
        <v>321</v>
      </c>
      <c r="F443" s="24" t="s">
        <v>9771</v>
      </c>
      <c r="G443" s="25">
        <v>45536</v>
      </c>
      <c r="H443" s="25">
        <v>46265</v>
      </c>
      <c r="I443" s="81">
        <f t="shared" si="56"/>
        <v>46630</v>
      </c>
      <c r="J443" s="77" t="str">
        <f t="shared" ca="1" si="60"/>
        <v>Live</v>
      </c>
      <c r="K443" s="77" t="str" cm="1">
        <f t="array" aca="1" ref="K443" ca="1">_xlfn.IFS((I443-TODAY())&gt;=547,"06 Expires over 18 months",(I443-TODAY())&gt;=365,"05 Expires in 18 months",(I443-TODAY())&gt;=183,"04 Expires in 12 months",(I443-TODAY())&gt;=92,"03 Expires in 6 months",(I443-TODAY())&gt;=31,"02 Expires in 3 months",(I443-TODAY())&gt;=0,"01 Expires in 30 days",(I443-TODAY())&gt;=-31,"01 Expired last 30 days",(I443-TODAY())&gt;=-92,"02 Expired last 3 months",(I443-TODAY())&gt;=-183,"03 Expired last 6 months",(I443-TODAY())&gt;=-365,"04 Expired last 12 months",(I443-TODAY())&gt;=-547,"05 Expired last 18 months",TRUE,"06 Expired over 18 months")</f>
        <v>05 Expires in 18 months</v>
      </c>
      <c r="L443" s="65">
        <v>5000</v>
      </c>
      <c r="M443" s="130">
        <f t="shared" ref="M443:M474" si="62">MAX(L443,L443*N(R443)/12)</f>
        <v>14583.333333333334</v>
      </c>
      <c r="N443" s="77" t="str">
        <f t="shared" si="61"/>
        <v>Yes</v>
      </c>
      <c r="O443" s="32">
        <v>12</v>
      </c>
      <c r="P443" s="24">
        <v>12</v>
      </c>
      <c r="Q443" s="24" t="s">
        <v>70</v>
      </c>
      <c r="R443" s="89">
        <f t="shared" si="57"/>
        <v>35</v>
      </c>
    </row>
    <row r="444" spans="1:18" x14ac:dyDescent="0.5">
      <c r="A444" s="24">
        <v>2566</v>
      </c>
      <c r="B444" s="24" t="s">
        <v>8316</v>
      </c>
      <c r="C444" s="24" t="s">
        <v>9260</v>
      </c>
      <c r="D444" s="24" t="s">
        <v>8318</v>
      </c>
      <c r="E444" s="24" t="s">
        <v>2962</v>
      </c>
      <c r="F444" s="24" t="s">
        <v>3283</v>
      </c>
      <c r="G444" s="25">
        <v>45536</v>
      </c>
      <c r="H444" s="25">
        <v>46630</v>
      </c>
      <c r="I444" s="81">
        <f t="shared" si="56"/>
        <v>46630</v>
      </c>
      <c r="J444" s="77" t="str">
        <f t="shared" ca="1" si="60"/>
        <v>Live</v>
      </c>
      <c r="K444" s="77" t="str" cm="1">
        <f t="array" aca="1" ref="K444" ca="1">_xlfn.IFS((I444-TODAY())&gt;=547,"06 Expires over 18 months",(I444-TODAY())&gt;=365,"05 Expires in 18 months",(I444-TODAY())&gt;=183,"04 Expires in 12 months",(I444-TODAY())&gt;=92,"03 Expires in 6 months",(I444-TODAY())&gt;=31,"02 Expires in 3 months",(I444-TODAY())&gt;=0,"01 Expires in 30 days",(I444-TODAY())&gt;=-31,"01 Expired last 30 days",(I444-TODAY())&gt;=-92,"02 Expired last 3 months",(I444-TODAY())&gt;=-183,"03 Expired last 6 months",(I444-TODAY())&gt;=-365,"04 Expired last 12 months",(I444-TODAY())&gt;=-547,"05 Expired last 18 months",TRUE,"06 Expired over 18 months")</f>
        <v>05 Expires in 18 months</v>
      </c>
      <c r="L444" s="65">
        <v>10000</v>
      </c>
      <c r="M444" s="130">
        <f t="shared" si="62"/>
        <v>29166.666666666668</v>
      </c>
      <c r="N444" s="77" t="str">
        <f t="shared" si="61"/>
        <v>No</v>
      </c>
      <c r="O444" s="32">
        <v>36</v>
      </c>
      <c r="P444" s="24">
        <v>0</v>
      </c>
      <c r="Q444" s="24" t="s">
        <v>70</v>
      </c>
      <c r="R444" s="89">
        <f t="shared" si="57"/>
        <v>35</v>
      </c>
    </row>
    <row r="445" spans="1:18" x14ac:dyDescent="0.5">
      <c r="A445" s="24">
        <v>3294</v>
      </c>
      <c r="B445" s="24" t="s">
        <v>12499</v>
      </c>
      <c r="C445" s="24" t="s">
        <v>12500</v>
      </c>
      <c r="D445" s="24" t="s">
        <v>12501</v>
      </c>
      <c r="E445" s="24" t="s">
        <v>107</v>
      </c>
      <c r="F445" s="27" t="s">
        <v>137</v>
      </c>
      <c r="G445" s="25">
        <v>45901</v>
      </c>
      <c r="H445" s="25">
        <v>46630</v>
      </c>
      <c r="I445" s="81">
        <f t="shared" si="56"/>
        <v>46630</v>
      </c>
      <c r="J445" s="77" t="str">
        <f t="shared" ca="1" si="60"/>
        <v>Live</v>
      </c>
      <c r="K445" s="77" t="str" cm="1">
        <f t="array" aca="1" ref="K445" ca="1">_xlfn.IFS((I445-TODAY())&gt;=547,"06 Expires over 18 months",(I445-TODAY())&gt;=365,"05 Expires in 18 months",(I445-TODAY())&gt;=183,"04 Expires in 12 months",(I445-TODAY())&gt;=92,"03 Expires in 6 months",(I445-TODAY())&gt;=31,"02 Expires in 3 months",(I445-TODAY())&gt;=0,"01 Expires in 30 days",(I445-TODAY())&gt;=-31,"01 Expired last 30 days",(I445-TODAY())&gt;=-92,"02 Expired last 3 months",(I445-TODAY())&gt;=-183,"03 Expired last 6 months",(I445-TODAY())&gt;=-365,"04 Expired last 12 months",(I445-TODAY())&gt;=-547,"05 Expired last 18 months",TRUE,"06 Expired over 18 months")</f>
        <v>05 Expires in 18 months</v>
      </c>
      <c r="L445" s="65">
        <v>58381</v>
      </c>
      <c r="M445" s="131">
        <f t="shared" si="62"/>
        <v>111896.91666666667</v>
      </c>
      <c r="N445" s="77" t="str">
        <f t="shared" si="61"/>
        <v>No</v>
      </c>
      <c r="O445" s="32">
        <v>24</v>
      </c>
      <c r="P445" s="24">
        <v>0</v>
      </c>
      <c r="Q445" s="24" t="s">
        <v>8722</v>
      </c>
      <c r="R445" s="89">
        <f t="shared" si="57"/>
        <v>23</v>
      </c>
    </row>
    <row r="446" spans="1:18" x14ac:dyDescent="0.5">
      <c r="A446" s="24">
        <v>3338</v>
      </c>
      <c r="B446" s="24" t="s">
        <v>12658</v>
      </c>
      <c r="C446" s="24" t="s">
        <v>12515</v>
      </c>
      <c r="D446" s="24" t="s">
        <v>16822</v>
      </c>
      <c r="E446" s="24" t="s">
        <v>190</v>
      </c>
      <c r="F446" s="27" t="s">
        <v>2234</v>
      </c>
      <c r="G446" s="25">
        <v>45902</v>
      </c>
      <c r="H446" s="25">
        <v>46266</v>
      </c>
      <c r="I446" s="81">
        <f t="shared" si="56"/>
        <v>46631</v>
      </c>
      <c r="J446" s="77" t="str">
        <f t="shared" ca="1" si="60"/>
        <v>Live</v>
      </c>
      <c r="K446" s="77" t="str" cm="1">
        <f t="array" aca="1" ref="K446" ca="1">_xlfn.IFS((I446-TODAY())&gt;=547,"06 Expires over 18 months",(I446-TODAY())&gt;=365,"05 Expires in 18 months",(I446-TODAY())&gt;=183,"04 Expires in 12 months",(I446-TODAY())&gt;=92,"03 Expires in 6 months",(I446-TODAY())&gt;=31,"02 Expires in 3 months",(I446-TODAY())&gt;=0,"01 Expires in 30 days",(I446-TODAY())&gt;=-31,"01 Expired last 30 days",(I446-TODAY())&gt;=-92,"02 Expired last 3 months",(I446-TODAY())&gt;=-183,"03 Expired last 6 months",(I446-TODAY())&gt;=-365,"04 Expired last 12 months",(I446-TODAY())&gt;=-547,"05 Expired last 18 months",TRUE,"06 Expired over 18 months")</f>
        <v>05 Expires in 18 months</v>
      </c>
      <c r="L446" s="65">
        <v>5000</v>
      </c>
      <c r="M446" s="131">
        <f t="shared" si="62"/>
        <v>9583.3333333333339</v>
      </c>
      <c r="N446" s="77" t="str">
        <f t="shared" si="61"/>
        <v>Yes</v>
      </c>
      <c r="O446" s="32">
        <v>12</v>
      </c>
      <c r="P446" s="24">
        <v>12</v>
      </c>
      <c r="Q446" s="24" t="s">
        <v>70</v>
      </c>
      <c r="R446" s="89">
        <f t="shared" si="57"/>
        <v>23</v>
      </c>
    </row>
    <row r="447" spans="1:18" x14ac:dyDescent="0.5">
      <c r="A447" s="24">
        <v>3322</v>
      </c>
      <c r="B447" s="24" t="s">
        <v>9135</v>
      </c>
      <c r="C447" s="24" t="s">
        <v>12615</v>
      </c>
      <c r="D447" s="24" t="s">
        <v>9135</v>
      </c>
      <c r="E447" s="24" t="s">
        <v>107</v>
      </c>
      <c r="F447" s="27" t="s">
        <v>3283</v>
      </c>
      <c r="G447" s="25">
        <v>45902</v>
      </c>
      <c r="H447" s="25">
        <v>46631</v>
      </c>
      <c r="I447" s="81">
        <f t="shared" si="56"/>
        <v>46631</v>
      </c>
      <c r="J447" s="77" t="str">
        <f t="shared" ca="1" si="60"/>
        <v>Live</v>
      </c>
      <c r="K447" s="77" t="str" cm="1">
        <f t="array" aca="1" ref="K447" ca="1">_xlfn.IFS((I447-TODAY())&gt;=547,"06 Expires over 18 months",(I447-TODAY())&gt;=365,"05 Expires in 18 months",(I447-TODAY())&gt;=183,"04 Expires in 12 months",(I447-TODAY())&gt;=92,"03 Expires in 6 months",(I447-TODAY())&gt;=31,"02 Expires in 3 months",(I447-TODAY())&gt;=0,"01 Expires in 30 days",(I447-TODAY())&gt;=-31,"01 Expired last 30 days",(I447-TODAY())&gt;=-92,"02 Expired last 3 months",(I447-TODAY())&gt;=-183,"03 Expired last 6 months",(I447-TODAY())&gt;=-365,"04 Expired last 12 months",(I447-TODAY())&gt;=-547,"05 Expired last 18 months",TRUE,"06 Expired over 18 months")</f>
        <v>05 Expires in 18 months</v>
      </c>
      <c r="L447" s="65">
        <v>24999</v>
      </c>
      <c r="M447" s="131">
        <f t="shared" si="62"/>
        <v>47914.75</v>
      </c>
      <c r="N447" s="77" t="str">
        <f t="shared" si="61"/>
        <v>No</v>
      </c>
      <c r="O447" s="32">
        <v>24</v>
      </c>
      <c r="P447" s="24">
        <v>0</v>
      </c>
      <c r="Q447" s="24" t="s">
        <v>8595</v>
      </c>
      <c r="R447" s="89">
        <f t="shared" si="57"/>
        <v>23</v>
      </c>
    </row>
    <row r="448" spans="1:18" x14ac:dyDescent="0.5">
      <c r="A448" s="24">
        <v>607</v>
      </c>
      <c r="B448" s="24" t="s">
        <v>2296</v>
      </c>
      <c r="C448" s="24" t="s">
        <v>2297</v>
      </c>
      <c r="D448" s="24" t="s">
        <v>2298</v>
      </c>
      <c r="E448" s="24" t="s">
        <v>107</v>
      </c>
      <c r="F448" s="24" t="s">
        <v>1880</v>
      </c>
      <c r="G448" s="25">
        <v>43718</v>
      </c>
      <c r="H448" s="25">
        <v>45903</v>
      </c>
      <c r="I448" s="81">
        <f t="shared" si="56"/>
        <v>46633</v>
      </c>
      <c r="J448" s="77" t="str">
        <f t="shared" ca="1" si="60"/>
        <v>Live</v>
      </c>
      <c r="K448" s="77" t="str" cm="1">
        <f t="array" aca="1" ref="K448" ca="1">_xlfn.IFS((I448-TODAY())&gt;=547,"06 Expires over 18 months",(I448-TODAY())&gt;=365,"05 Expires in 18 months",(I448-TODAY())&gt;=183,"04 Expires in 12 months",(I448-TODAY())&gt;=92,"03 Expires in 6 months",(I448-TODAY())&gt;=31,"02 Expires in 3 months",(I448-TODAY())&gt;=0,"01 Expires in 30 days",(I448-TODAY())&gt;=-31,"01 Expired last 30 days",(I448-TODAY())&gt;=-92,"02 Expired last 3 months",(I448-TODAY())&gt;=-183,"03 Expired last 6 months",(I448-TODAY())&gt;=-365,"04 Expired last 12 months",(I448-TODAY())&gt;=-547,"05 Expired last 18 months",TRUE,"06 Expired over 18 months")</f>
        <v>05 Expires in 18 months</v>
      </c>
      <c r="L448" s="65">
        <v>2000</v>
      </c>
      <c r="M448" s="130">
        <f t="shared" si="62"/>
        <v>15833.333333333334</v>
      </c>
      <c r="N448" s="77" t="str">
        <f t="shared" si="61"/>
        <v>Yes</v>
      </c>
      <c r="O448" s="32">
        <v>24</v>
      </c>
      <c r="P448" s="24">
        <v>24</v>
      </c>
      <c r="Q448" s="24"/>
      <c r="R448" s="89">
        <f t="shared" si="57"/>
        <v>95</v>
      </c>
    </row>
    <row r="449" spans="1:18" x14ac:dyDescent="0.5">
      <c r="A449" s="24">
        <v>3340</v>
      </c>
      <c r="B449" s="24" t="s">
        <v>9250</v>
      </c>
      <c r="C449" s="24" t="s">
        <v>12667</v>
      </c>
      <c r="D449" s="24" t="s">
        <v>9250</v>
      </c>
      <c r="E449" s="24" t="s">
        <v>107</v>
      </c>
      <c r="F449" s="27" t="s">
        <v>3283</v>
      </c>
      <c r="G449" s="25">
        <v>45905</v>
      </c>
      <c r="H449" s="25">
        <v>46634</v>
      </c>
      <c r="I449" s="81">
        <f t="shared" si="56"/>
        <v>46634</v>
      </c>
      <c r="J449" s="77" t="str">
        <f t="shared" ca="1" si="60"/>
        <v>Live</v>
      </c>
      <c r="K449" s="77" t="str" cm="1">
        <f t="array" aca="1" ref="K449" ca="1">_xlfn.IFS((I449-TODAY())&gt;=547,"06 Expires over 18 months",(I449-TODAY())&gt;=365,"05 Expires in 18 months",(I449-TODAY())&gt;=183,"04 Expires in 12 months",(I449-TODAY())&gt;=92,"03 Expires in 6 months",(I449-TODAY())&gt;=31,"02 Expires in 3 months",(I449-TODAY())&gt;=0,"01 Expires in 30 days",(I449-TODAY())&gt;=-31,"01 Expired last 30 days",(I449-TODAY())&gt;=-92,"02 Expired last 3 months",(I449-TODAY())&gt;=-183,"03 Expired last 6 months",(I449-TODAY())&gt;=-365,"04 Expired last 12 months",(I449-TODAY())&gt;=-547,"05 Expired last 18 months",TRUE,"06 Expired over 18 months")</f>
        <v>05 Expires in 18 months</v>
      </c>
      <c r="L449" s="65">
        <v>11700</v>
      </c>
      <c r="M449" s="131">
        <f t="shared" si="62"/>
        <v>22425</v>
      </c>
      <c r="N449" s="77" t="str">
        <f t="shared" si="61"/>
        <v>No</v>
      </c>
      <c r="O449" s="32">
        <v>24</v>
      </c>
      <c r="P449" s="24">
        <v>0</v>
      </c>
      <c r="Q449" s="24" t="s">
        <v>12668</v>
      </c>
      <c r="R449" s="89">
        <f t="shared" si="57"/>
        <v>23</v>
      </c>
    </row>
    <row r="450" spans="1:18" x14ac:dyDescent="0.5">
      <c r="A450" s="24">
        <v>3358</v>
      </c>
      <c r="B450" s="24" t="s">
        <v>12731</v>
      </c>
      <c r="C450" s="24" t="s">
        <v>12604</v>
      </c>
      <c r="D450" s="24" t="s">
        <v>16822</v>
      </c>
      <c r="E450" s="24" t="s">
        <v>190</v>
      </c>
      <c r="F450" s="27" t="s">
        <v>2234</v>
      </c>
      <c r="G450" s="25">
        <v>45915</v>
      </c>
      <c r="H450" s="25">
        <v>46279</v>
      </c>
      <c r="I450" s="81">
        <f t="shared" ref="I450:I513" si="63">EDATE(H450,P450)</f>
        <v>46644</v>
      </c>
      <c r="J450" s="77" t="str">
        <f t="shared" ca="1" si="60"/>
        <v>Live</v>
      </c>
      <c r="K450" s="77" t="str" cm="1">
        <f t="array" aca="1" ref="K450" ca="1">_xlfn.IFS((I450-TODAY())&gt;=547,"06 Expires over 18 months",(I450-TODAY())&gt;=365,"05 Expires in 18 months",(I450-TODAY())&gt;=183,"04 Expires in 12 months",(I450-TODAY())&gt;=92,"03 Expires in 6 months",(I450-TODAY())&gt;=31,"02 Expires in 3 months",(I450-TODAY())&gt;=0,"01 Expires in 30 days",(I450-TODAY())&gt;=-31,"01 Expired last 30 days",(I450-TODAY())&gt;=-92,"02 Expired last 3 months",(I450-TODAY())&gt;=-183,"03 Expired last 6 months",(I450-TODAY())&gt;=-365,"04 Expired last 12 months",(I450-TODAY())&gt;=-547,"05 Expired last 18 months",TRUE,"06 Expired over 18 months")</f>
        <v>05 Expires in 18 months</v>
      </c>
      <c r="L450" s="65">
        <v>5000</v>
      </c>
      <c r="M450" s="131">
        <f t="shared" si="62"/>
        <v>9583.3333333333339</v>
      </c>
      <c r="N450" s="77" t="str">
        <f t="shared" si="61"/>
        <v>Yes</v>
      </c>
      <c r="O450" s="32">
        <v>12</v>
      </c>
      <c r="P450" s="24">
        <v>12</v>
      </c>
      <c r="Q450" s="24" t="s">
        <v>70</v>
      </c>
      <c r="R450" s="89">
        <f t="shared" ref="R450:R513" si="64">DATEDIF(G450,I450,"m")</f>
        <v>23</v>
      </c>
    </row>
    <row r="451" spans="1:18" x14ac:dyDescent="0.5">
      <c r="A451" s="24">
        <v>2721</v>
      </c>
      <c r="B451" s="24" t="s">
        <v>9877</v>
      </c>
      <c r="C451" s="24" t="s">
        <v>9878</v>
      </c>
      <c r="D451" s="24" t="s">
        <v>9879</v>
      </c>
      <c r="E451" s="24" t="s">
        <v>107</v>
      </c>
      <c r="F451" s="24" t="s">
        <v>3283</v>
      </c>
      <c r="G451" s="25">
        <v>45554</v>
      </c>
      <c r="H451" s="25">
        <v>46648</v>
      </c>
      <c r="I451" s="81">
        <f t="shared" si="63"/>
        <v>46648</v>
      </c>
      <c r="J451" s="77" t="str">
        <f t="shared" ca="1" si="60"/>
        <v>Live</v>
      </c>
      <c r="K451" s="77" t="str" cm="1">
        <f t="array" aca="1" ref="K451" ca="1">_xlfn.IFS((I451-TODAY())&gt;=547,"06 Expires over 18 months",(I451-TODAY())&gt;=365,"05 Expires in 18 months",(I451-TODAY())&gt;=183,"04 Expires in 12 months",(I451-TODAY())&gt;=92,"03 Expires in 6 months",(I451-TODAY())&gt;=31,"02 Expires in 3 months",(I451-TODAY())&gt;=0,"01 Expires in 30 days",(I451-TODAY())&gt;=-31,"01 Expired last 30 days",(I451-TODAY())&gt;=-92,"02 Expired last 3 months",(I451-TODAY())&gt;=-183,"03 Expired last 6 months",(I451-TODAY())&gt;=-365,"04 Expired last 12 months",(I451-TODAY())&gt;=-547,"05 Expired last 18 months",TRUE,"06 Expired over 18 months")</f>
        <v>05 Expires in 18 months</v>
      </c>
      <c r="L451" s="65">
        <v>25000</v>
      </c>
      <c r="M451" s="130">
        <f t="shared" si="62"/>
        <v>72916.666666666672</v>
      </c>
      <c r="N451" s="77" t="str">
        <f t="shared" si="61"/>
        <v>No</v>
      </c>
      <c r="O451" s="32">
        <v>36</v>
      </c>
      <c r="P451" s="24">
        <v>0</v>
      </c>
      <c r="Q451" s="24" t="s">
        <v>8595</v>
      </c>
      <c r="R451" s="89">
        <f t="shared" si="64"/>
        <v>35</v>
      </c>
    </row>
    <row r="452" spans="1:18" x14ac:dyDescent="0.5">
      <c r="A452" s="24">
        <v>3363</v>
      </c>
      <c r="B452" s="24" t="s">
        <v>12750</v>
      </c>
      <c r="C452" s="24" t="s">
        <v>12751</v>
      </c>
      <c r="D452" s="24">
        <v>10001550</v>
      </c>
      <c r="E452" s="24" t="s">
        <v>190</v>
      </c>
      <c r="F452" s="24" t="s">
        <v>755</v>
      </c>
      <c r="G452" s="25">
        <v>45919</v>
      </c>
      <c r="H452" s="25">
        <v>46649</v>
      </c>
      <c r="I452" s="81">
        <f t="shared" si="63"/>
        <v>46649</v>
      </c>
      <c r="J452" s="77" t="str">
        <f t="shared" ca="1" si="60"/>
        <v>Live</v>
      </c>
      <c r="K452" s="77" t="str" cm="1">
        <f t="array" aca="1" ref="K452" ca="1">_xlfn.IFS((I452-TODAY())&gt;=547,"06 Expires over 18 months",(I452-TODAY())&gt;=365,"05 Expires in 18 months",(I452-TODAY())&gt;=183,"04 Expires in 12 months",(I452-TODAY())&gt;=92,"03 Expires in 6 months",(I452-TODAY())&gt;=31,"02 Expires in 3 months",(I452-TODAY())&gt;=0,"01 Expires in 30 days",(I452-TODAY())&gt;=-31,"01 Expired last 30 days",(I452-TODAY())&gt;=-92,"02 Expired last 3 months",(I452-TODAY())&gt;=-183,"03 Expired last 6 months",(I452-TODAY())&gt;=-365,"04 Expired last 12 months",(I452-TODAY())&gt;=-547,"05 Expired last 18 months",TRUE,"06 Expired over 18 months")</f>
        <v>05 Expires in 18 months</v>
      </c>
      <c r="L452" s="65">
        <v>10000</v>
      </c>
      <c r="M452" s="131">
        <f t="shared" si="62"/>
        <v>20000</v>
      </c>
      <c r="N452" s="77" t="str">
        <f t="shared" si="61"/>
        <v>No</v>
      </c>
      <c r="O452" s="32">
        <v>24</v>
      </c>
      <c r="P452" s="24">
        <v>0</v>
      </c>
      <c r="Q452" s="24" t="s">
        <v>70</v>
      </c>
      <c r="R452" s="89">
        <f t="shared" si="64"/>
        <v>24</v>
      </c>
    </row>
    <row r="453" spans="1:18" x14ac:dyDescent="0.5">
      <c r="A453" s="24">
        <v>2461</v>
      </c>
      <c r="B453" s="24" t="s">
        <v>8821</v>
      </c>
      <c r="C453" s="24" t="s">
        <v>8822</v>
      </c>
      <c r="D453" s="24" t="s">
        <v>8823</v>
      </c>
      <c r="E453" s="24" t="s">
        <v>321</v>
      </c>
      <c r="F453" s="24" t="s">
        <v>337</v>
      </c>
      <c r="G453" s="25">
        <v>45362</v>
      </c>
      <c r="H453" s="25">
        <v>46286</v>
      </c>
      <c r="I453" s="81">
        <f t="shared" si="63"/>
        <v>46651</v>
      </c>
      <c r="J453" s="77" t="str">
        <f t="shared" ca="1" si="60"/>
        <v>Live</v>
      </c>
      <c r="K453" s="77" t="str" cm="1">
        <f t="array" aca="1" ref="K453" ca="1">_xlfn.IFS((I453-TODAY())&gt;=547,"06 Expires over 18 months",(I453-TODAY())&gt;=365,"05 Expires in 18 months",(I453-TODAY())&gt;=183,"04 Expires in 12 months",(I453-TODAY())&gt;=92,"03 Expires in 6 months",(I453-TODAY())&gt;=31,"02 Expires in 3 months",(I453-TODAY())&gt;=0,"01 Expires in 30 days",(I453-TODAY())&gt;=-31,"01 Expired last 30 days",(I453-TODAY())&gt;=-92,"02 Expired last 3 months",(I453-TODAY())&gt;=-183,"03 Expired last 6 months",(I453-TODAY())&gt;=-365,"04 Expired last 12 months",(I453-TODAY())&gt;=-547,"05 Expired last 18 months",TRUE,"06 Expired over 18 months")</f>
        <v>05 Expires in 18 months</v>
      </c>
      <c r="L453" s="65">
        <v>15000</v>
      </c>
      <c r="M453" s="130">
        <f t="shared" si="62"/>
        <v>52500</v>
      </c>
      <c r="N453" s="77" t="str">
        <f t="shared" si="61"/>
        <v>Yes</v>
      </c>
      <c r="O453" s="32">
        <v>24</v>
      </c>
      <c r="P453" s="24">
        <v>12</v>
      </c>
      <c r="Q453" s="24" t="s">
        <v>70</v>
      </c>
      <c r="R453" s="89">
        <f t="shared" si="64"/>
        <v>42</v>
      </c>
    </row>
    <row r="454" spans="1:18" x14ac:dyDescent="0.5">
      <c r="A454" s="24">
        <v>1813</v>
      </c>
      <c r="B454" s="24" t="s">
        <v>6520</v>
      </c>
      <c r="C454" s="24" t="s">
        <v>6521</v>
      </c>
      <c r="D454" s="24" t="s">
        <v>6522</v>
      </c>
      <c r="E454" s="24" t="s">
        <v>107</v>
      </c>
      <c r="F454" s="24" t="s">
        <v>3033</v>
      </c>
      <c r="G454" s="25">
        <v>44826</v>
      </c>
      <c r="H454" s="25">
        <v>45922</v>
      </c>
      <c r="I454" s="81">
        <f t="shared" si="63"/>
        <v>46652</v>
      </c>
      <c r="J454" s="77" t="str">
        <f t="shared" ca="1" si="60"/>
        <v>Live</v>
      </c>
      <c r="K454" s="77" t="str" cm="1">
        <f t="array" aca="1" ref="K454" ca="1">_xlfn.IFS((I454-TODAY())&gt;=547,"06 Expires over 18 months",(I454-TODAY())&gt;=365,"05 Expires in 18 months",(I454-TODAY())&gt;=183,"04 Expires in 12 months",(I454-TODAY())&gt;=92,"03 Expires in 6 months",(I454-TODAY())&gt;=31,"02 Expires in 3 months",(I454-TODAY())&gt;=0,"01 Expires in 30 days",(I454-TODAY())&gt;=-31,"01 Expired last 30 days",(I454-TODAY())&gt;=-92,"02 Expired last 3 months",(I454-TODAY())&gt;=-183,"03 Expired last 6 months",(I454-TODAY())&gt;=-365,"04 Expired last 12 months",(I454-TODAY())&gt;=-547,"05 Expired last 18 months",TRUE,"06 Expired over 18 months")</f>
        <v>05 Expires in 18 months</v>
      </c>
      <c r="L454" s="65">
        <v>7000</v>
      </c>
      <c r="M454" s="130">
        <f t="shared" si="62"/>
        <v>35000</v>
      </c>
      <c r="N454" s="77" t="str">
        <f t="shared" si="61"/>
        <v>Yes</v>
      </c>
      <c r="O454" s="32">
        <v>36</v>
      </c>
      <c r="P454" s="24">
        <v>24</v>
      </c>
      <c r="Q454" s="24" t="s">
        <v>5003</v>
      </c>
      <c r="R454" s="89">
        <f t="shared" si="64"/>
        <v>60</v>
      </c>
    </row>
    <row r="455" spans="1:18" x14ac:dyDescent="0.5">
      <c r="A455" s="24">
        <v>2735</v>
      </c>
      <c r="B455" s="24" t="s">
        <v>9934</v>
      </c>
      <c r="C455" s="24" t="s">
        <v>9935</v>
      </c>
      <c r="D455" s="24" t="s">
        <v>9936</v>
      </c>
      <c r="E455" s="24" t="s">
        <v>107</v>
      </c>
      <c r="F455" s="24" t="s">
        <v>3283</v>
      </c>
      <c r="G455" s="25">
        <v>45561</v>
      </c>
      <c r="H455" s="25">
        <v>46655</v>
      </c>
      <c r="I455" s="81">
        <f t="shared" si="63"/>
        <v>46655</v>
      </c>
      <c r="J455" s="77" t="str">
        <f t="shared" ca="1" si="60"/>
        <v>Live</v>
      </c>
      <c r="K455" s="77" t="str" cm="1">
        <f t="array" aca="1" ref="K455" ca="1">_xlfn.IFS((I455-TODAY())&gt;=547,"06 Expires over 18 months",(I455-TODAY())&gt;=365,"05 Expires in 18 months",(I455-TODAY())&gt;=183,"04 Expires in 12 months",(I455-TODAY())&gt;=92,"03 Expires in 6 months",(I455-TODAY())&gt;=31,"02 Expires in 3 months",(I455-TODAY())&gt;=0,"01 Expires in 30 days",(I455-TODAY())&gt;=-31,"01 Expired last 30 days",(I455-TODAY())&gt;=-92,"02 Expired last 3 months",(I455-TODAY())&gt;=-183,"03 Expired last 6 months",(I455-TODAY())&gt;=-365,"04 Expired last 12 months",(I455-TODAY())&gt;=-547,"05 Expired last 18 months",TRUE,"06 Expired over 18 months")</f>
        <v>05 Expires in 18 months</v>
      </c>
      <c r="L455" s="65">
        <v>20000</v>
      </c>
      <c r="M455" s="130">
        <f t="shared" si="62"/>
        <v>58333.333333333336</v>
      </c>
      <c r="N455" s="77" t="str">
        <f t="shared" si="61"/>
        <v>No</v>
      </c>
      <c r="O455" s="32">
        <v>36</v>
      </c>
      <c r="P455" s="24">
        <v>0</v>
      </c>
      <c r="Q455" s="24" t="s">
        <v>8595</v>
      </c>
      <c r="R455" s="89">
        <f t="shared" si="64"/>
        <v>35</v>
      </c>
    </row>
    <row r="456" spans="1:18" x14ac:dyDescent="0.5">
      <c r="A456" s="24">
        <v>2736</v>
      </c>
      <c r="B456" s="24" t="s">
        <v>9939</v>
      </c>
      <c r="C456" s="24" t="s">
        <v>9940</v>
      </c>
      <c r="D456" s="24" t="s">
        <v>9941</v>
      </c>
      <c r="E456" s="24" t="s">
        <v>107</v>
      </c>
      <c r="F456" s="24" t="s">
        <v>3283</v>
      </c>
      <c r="G456" s="25">
        <v>45561</v>
      </c>
      <c r="H456" s="25">
        <v>46655</v>
      </c>
      <c r="I456" s="81">
        <f t="shared" si="63"/>
        <v>46655</v>
      </c>
      <c r="J456" s="77" t="str">
        <f t="shared" ca="1" si="60"/>
        <v>Live</v>
      </c>
      <c r="K456" s="77" t="str" cm="1">
        <f t="array" aca="1" ref="K456" ca="1">_xlfn.IFS((I456-TODAY())&gt;=547,"06 Expires over 18 months",(I456-TODAY())&gt;=365,"05 Expires in 18 months",(I456-TODAY())&gt;=183,"04 Expires in 12 months",(I456-TODAY())&gt;=92,"03 Expires in 6 months",(I456-TODAY())&gt;=31,"02 Expires in 3 months",(I456-TODAY())&gt;=0,"01 Expires in 30 days",(I456-TODAY())&gt;=-31,"01 Expired last 30 days",(I456-TODAY())&gt;=-92,"02 Expired last 3 months",(I456-TODAY())&gt;=-183,"03 Expired last 6 months",(I456-TODAY())&gt;=-365,"04 Expired last 12 months",(I456-TODAY())&gt;=-547,"05 Expired last 18 months",TRUE,"06 Expired over 18 months")</f>
        <v>05 Expires in 18 months</v>
      </c>
      <c r="L456" s="65">
        <v>20000</v>
      </c>
      <c r="M456" s="130">
        <f t="shared" si="62"/>
        <v>58333.333333333336</v>
      </c>
      <c r="N456" s="77" t="str">
        <f t="shared" si="61"/>
        <v>No</v>
      </c>
      <c r="O456" s="32">
        <v>36</v>
      </c>
      <c r="P456" s="24">
        <v>0</v>
      </c>
      <c r="Q456" s="24" t="s">
        <v>8595</v>
      </c>
      <c r="R456" s="89">
        <f t="shared" si="64"/>
        <v>35</v>
      </c>
    </row>
    <row r="457" spans="1:18" x14ac:dyDescent="0.5">
      <c r="A457" s="24">
        <v>3385</v>
      </c>
      <c r="B457" s="24" t="s">
        <v>12850</v>
      </c>
      <c r="C457" s="24" t="s">
        <v>12851</v>
      </c>
      <c r="D457" s="24" t="s">
        <v>12852</v>
      </c>
      <c r="E457" s="24" t="s">
        <v>107</v>
      </c>
      <c r="F457" s="27" t="s">
        <v>12854</v>
      </c>
      <c r="G457" s="25">
        <v>45929</v>
      </c>
      <c r="H457" s="25">
        <v>46293</v>
      </c>
      <c r="I457" s="81">
        <f t="shared" si="63"/>
        <v>46658</v>
      </c>
      <c r="J457" s="77" t="str">
        <f t="shared" ca="1" si="60"/>
        <v>Live</v>
      </c>
      <c r="K457" s="77" t="str" cm="1">
        <f t="array" aca="1" ref="K457" ca="1">_xlfn.IFS((I457-TODAY())&gt;=547,"06 Expires over 18 months",(I457-TODAY())&gt;=365,"05 Expires in 18 months",(I457-TODAY())&gt;=183,"04 Expires in 12 months",(I457-TODAY())&gt;=92,"03 Expires in 6 months",(I457-TODAY())&gt;=31,"02 Expires in 3 months",(I457-TODAY())&gt;=0,"01 Expires in 30 days",(I457-TODAY())&gt;=-31,"01 Expired last 30 days",(I457-TODAY())&gt;=-92,"02 Expired last 3 months",(I457-TODAY())&gt;=-183,"03 Expired last 6 months",(I457-TODAY())&gt;=-365,"04 Expired last 12 months",(I457-TODAY())&gt;=-547,"05 Expired last 18 months",TRUE,"06 Expired over 18 months")</f>
        <v>05 Expires in 18 months</v>
      </c>
      <c r="L457" s="65">
        <v>5000</v>
      </c>
      <c r="M457" s="131">
        <f t="shared" si="62"/>
        <v>9583.3333333333339</v>
      </c>
      <c r="N457" s="77" t="str">
        <f t="shared" si="61"/>
        <v>Yes</v>
      </c>
      <c r="O457" s="32">
        <v>12</v>
      </c>
      <c r="P457" s="24">
        <v>12</v>
      </c>
      <c r="Q457" s="24" t="s">
        <v>70</v>
      </c>
      <c r="R457" s="89">
        <f t="shared" si="64"/>
        <v>23</v>
      </c>
    </row>
    <row r="458" spans="1:18" x14ac:dyDescent="0.5">
      <c r="A458" s="24">
        <v>2123</v>
      </c>
      <c r="B458" s="24" t="s">
        <v>7638</v>
      </c>
      <c r="C458" s="24" t="s">
        <v>7639</v>
      </c>
      <c r="D458" s="24" t="s">
        <v>7638</v>
      </c>
      <c r="E458" s="24" t="s">
        <v>52</v>
      </c>
      <c r="F458" s="24" t="s">
        <v>1801</v>
      </c>
      <c r="G458" s="25">
        <v>44105</v>
      </c>
      <c r="H458" s="25">
        <v>45930</v>
      </c>
      <c r="I458" s="81">
        <f t="shared" si="63"/>
        <v>46660</v>
      </c>
      <c r="J458" s="77" t="str">
        <f t="shared" ca="1" si="60"/>
        <v>Live</v>
      </c>
      <c r="K458" s="77" t="str" cm="1">
        <f t="array" aca="1" ref="K458" ca="1">_xlfn.IFS((I458-TODAY())&gt;=547,"06 Expires over 18 months",(I458-TODAY())&gt;=365,"05 Expires in 18 months",(I458-TODAY())&gt;=183,"04 Expires in 12 months",(I458-TODAY())&gt;=92,"03 Expires in 6 months",(I458-TODAY())&gt;=31,"02 Expires in 3 months",(I458-TODAY())&gt;=0,"01 Expires in 30 days",(I458-TODAY())&gt;=-31,"01 Expired last 30 days",(I458-TODAY())&gt;=-92,"02 Expired last 3 months",(I458-TODAY())&gt;=-183,"03 Expired last 6 months",(I458-TODAY())&gt;=-365,"04 Expired last 12 months",(I458-TODAY())&gt;=-547,"05 Expired last 18 months",TRUE,"06 Expired over 18 months")</f>
        <v>05 Expires in 18 months</v>
      </c>
      <c r="L458" s="65">
        <v>30000</v>
      </c>
      <c r="M458" s="130">
        <f t="shared" si="62"/>
        <v>207500</v>
      </c>
      <c r="N458" s="77" t="str">
        <f t="shared" si="61"/>
        <v>Yes</v>
      </c>
      <c r="O458" s="32">
        <v>48</v>
      </c>
      <c r="P458" s="24">
        <v>24</v>
      </c>
      <c r="Q458" s="24" t="s">
        <v>5003</v>
      </c>
      <c r="R458" s="89">
        <f t="shared" si="64"/>
        <v>83</v>
      </c>
    </row>
    <row r="459" spans="1:18" x14ac:dyDescent="0.5">
      <c r="A459" s="24">
        <v>2162</v>
      </c>
      <c r="B459" s="24" t="s">
        <v>7752</v>
      </c>
      <c r="C459" s="24" t="s">
        <v>7753</v>
      </c>
      <c r="D459" s="24" t="s">
        <v>590</v>
      </c>
      <c r="E459" s="24" t="s">
        <v>52</v>
      </c>
      <c r="F459" s="24" t="s">
        <v>1281</v>
      </c>
      <c r="G459" s="25">
        <v>45200</v>
      </c>
      <c r="H459" s="25">
        <v>45930</v>
      </c>
      <c r="I459" s="81">
        <f t="shared" si="63"/>
        <v>46660</v>
      </c>
      <c r="J459" s="77" t="str">
        <f t="shared" ca="1" si="60"/>
        <v>Live</v>
      </c>
      <c r="K459" s="77" t="str" cm="1">
        <f t="array" aca="1" ref="K459" ca="1">_xlfn.IFS((I459-TODAY())&gt;=547,"06 Expires over 18 months",(I459-TODAY())&gt;=365,"05 Expires in 18 months",(I459-TODAY())&gt;=183,"04 Expires in 12 months",(I459-TODAY())&gt;=92,"03 Expires in 6 months",(I459-TODAY())&gt;=31,"02 Expires in 3 months",(I459-TODAY())&gt;=0,"01 Expires in 30 days",(I459-TODAY())&gt;=-31,"01 Expired last 30 days",(I459-TODAY())&gt;=-92,"02 Expired last 3 months",(I459-TODAY())&gt;=-183,"03 Expired last 6 months",(I459-TODAY())&gt;=-365,"04 Expired last 12 months",(I459-TODAY())&gt;=-547,"05 Expired last 18 months",TRUE,"06 Expired over 18 months")</f>
        <v>05 Expires in 18 months</v>
      </c>
      <c r="L459" s="65">
        <v>111403.12</v>
      </c>
      <c r="M459" s="130">
        <f t="shared" si="62"/>
        <v>436328.88666666666</v>
      </c>
      <c r="N459" s="77" t="str">
        <f t="shared" si="61"/>
        <v>Yes</v>
      </c>
      <c r="O459" s="32">
        <v>24</v>
      </c>
      <c r="P459" s="24">
        <v>24</v>
      </c>
      <c r="Q459" s="24" t="s">
        <v>1333</v>
      </c>
      <c r="R459" s="89">
        <f t="shared" si="64"/>
        <v>47</v>
      </c>
    </row>
    <row r="460" spans="1:18" x14ac:dyDescent="0.5">
      <c r="A460" s="24">
        <v>2163</v>
      </c>
      <c r="B460" s="24" t="s">
        <v>7754</v>
      </c>
      <c r="C460" s="24" t="s">
        <v>7755</v>
      </c>
      <c r="D460" s="24" t="s">
        <v>375</v>
      </c>
      <c r="E460" s="24" t="s">
        <v>52</v>
      </c>
      <c r="F460" s="24" t="s">
        <v>1281</v>
      </c>
      <c r="G460" s="25">
        <v>45200</v>
      </c>
      <c r="H460" s="25">
        <v>45930</v>
      </c>
      <c r="I460" s="81">
        <f t="shared" si="63"/>
        <v>46660</v>
      </c>
      <c r="J460" s="77" t="str">
        <f t="shared" ca="1" si="60"/>
        <v>Live</v>
      </c>
      <c r="K460" s="77" t="str" cm="1">
        <f t="array" aca="1" ref="K460" ca="1">_xlfn.IFS((I460-TODAY())&gt;=547,"06 Expires over 18 months",(I460-TODAY())&gt;=365,"05 Expires in 18 months",(I460-TODAY())&gt;=183,"04 Expires in 12 months",(I460-TODAY())&gt;=92,"03 Expires in 6 months",(I460-TODAY())&gt;=31,"02 Expires in 3 months",(I460-TODAY())&gt;=0,"01 Expires in 30 days",(I460-TODAY())&gt;=-31,"01 Expired last 30 days",(I460-TODAY())&gt;=-92,"02 Expired last 3 months",(I460-TODAY())&gt;=-183,"03 Expired last 6 months",(I460-TODAY())&gt;=-365,"04 Expired last 12 months",(I460-TODAY())&gt;=-547,"05 Expired last 18 months",TRUE,"06 Expired over 18 months")</f>
        <v>05 Expires in 18 months</v>
      </c>
      <c r="L460" s="65">
        <v>111084.71</v>
      </c>
      <c r="M460" s="130">
        <f t="shared" si="62"/>
        <v>435081.78083333332</v>
      </c>
      <c r="N460" s="77" t="str">
        <f t="shared" si="61"/>
        <v>Yes</v>
      </c>
      <c r="O460" s="32">
        <v>24</v>
      </c>
      <c r="P460" s="24">
        <v>24</v>
      </c>
      <c r="Q460" s="24" t="s">
        <v>1333</v>
      </c>
      <c r="R460" s="89">
        <f t="shared" si="64"/>
        <v>47</v>
      </c>
    </row>
    <row r="461" spans="1:18" x14ac:dyDescent="0.5">
      <c r="A461" s="24">
        <v>2160</v>
      </c>
      <c r="B461" s="24" t="s">
        <v>7746</v>
      </c>
      <c r="C461" s="24" t="s">
        <v>7747</v>
      </c>
      <c r="D461" s="24" t="s">
        <v>7748</v>
      </c>
      <c r="E461" s="24" t="s">
        <v>52</v>
      </c>
      <c r="F461" s="24" t="s">
        <v>1281</v>
      </c>
      <c r="G461" s="25">
        <v>45200</v>
      </c>
      <c r="H461" s="25">
        <v>45930</v>
      </c>
      <c r="I461" s="81">
        <f t="shared" si="63"/>
        <v>46660</v>
      </c>
      <c r="J461" s="77" t="str">
        <f t="shared" ca="1" si="60"/>
        <v>Live</v>
      </c>
      <c r="K461" s="77" t="str" cm="1">
        <f t="array" aca="1" ref="K461" ca="1">_xlfn.IFS((I461-TODAY())&gt;=547,"06 Expires over 18 months",(I461-TODAY())&gt;=365,"05 Expires in 18 months",(I461-TODAY())&gt;=183,"04 Expires in 12 months",(I461-TODAY())&gt;=92,"03 Expires in 6 months",(I461-TODAY())&gt;=31,"02 Expires in 3 months",(I461-TODAY())&gt;=0,"01 Expires in 30 days",(I461-TODAY())&gt;=-31,"01 Expired last 30 days",(I461-TODAY())&gt;=-92,"02 Expired last 3 months",(I461-TODAY())&gt;=-183,"03 Expired last 6 months",(I461-TODAY())&gt;=-365,"04 Expired last 12 months",(I461-TODAY())&gt;=-547,"05 Expired last 18 months",TRUE,"06 Expired over 18 months")</f>
        <v>05 Expires in 18 months</v>
      </c>
      <c r="L461" s="65">
        <v>253746.49</v>
      </c>
      <c r="M461" s="130">
        <f t="shared" si="62"/>
        <v>993840.41916666657</v>
      </c>
      <c r="N461" s="77" t="str">
        <f t="shared" si="61"/>
        <v>Yes</v>
      </c>
      <c r="O461" s="32">
        <v>24</v>
      </c>
      <c r="P461" s="24">
        <v>24</v>
      </c>
      <c r="Q461" s="24" t="s">
        <v>1333</v>
      </c>
      <c r="R461" s="89">
        <f t="shared" si="64"/>
        <v>47</v>
      </c>
    </row>
    <row r="462" spans="1:18" x14ac:dyDescent="0.5">
      <c r="A462" s="24">
        <v>2161</v>
      </c>
      <c r="B462" s="24" t="s">
        <v>7750</v>
      </c>
      <c r="C462" s="24" t="s">
        <v>7751</v>
      </c>
      <c r="D462" s="24" t="s">
        <v>7748</v>
      </c>
      <c r="E462" s="24" t="s">
        <v>52</v>
      </c>
      <c r="F462" s="24" t="s">
        <v>1281</v>
      </c>
      <c r="G462" s="25">
        <v>45200</v>
      </c>
      <c r="H462" s="25">
        <v>45930</v>
      </c>
      <c r="I462" s="81">
        <f t="shared" si="63"/>
        <v>46660</v>
      </c>
      <c r="J462" s="77" t="str">
        <f t="shared" ca="1" si="60"/>
        <v>Live</v>
      </c>
      <c r="K462" s="77" t="str" cm="1">
        <f t="array" aca="1" ref="K462" ca="1">_xlfn.IFS((I462-TODAY())&gt;=547,"06 Expires over 18 months",(I462-TODAY())&gt;=365,"05 Expires in 18 months",(I462-TODAY())&gt;=183,"04 Expires in 12 months",(I462-TODAY())&gt;=92,"03 Expires in 6 months",(I462-TODAY())&gt;=31,"02 Expires in 3 months",(I462-TODAY())&gt;=0,"01 Expires in 30 days",(I462-TODAY())&gt;=-31,"01 Expired last 30 days",(I462-TODAY())&gt;=-92,"02 Expired last 3 months",(I462-TODAY())&gt;=-183,"03 Expired last 6 months",(I462-TODAY())&gt;=-365,"04 Expired last 12 months",(I462-TODAY())&gt;=-547,"05 Expired last 18 months",TRUE,"06 Expired over 18 months")</f>
        <v>05 Expires in 18 months</v>
      </c>
      <c r="L462" s="65">
        <v>256434.66</v>
      </c>
      <c r="M462" s="130">
        <f t="shared" si="62"/>
        <v>1004369.085</v>
      </c>
      <c r="N462" s="77" t="str">
        <f t="shared" si="61"/>
        <v>Yes</v>
      </c>
      <c r="O462" s="32">
        <v>24</v>
      </c>
      <c r="P462" s="24">
        <v>24</v>
      </c>
      <c r="Q462" s="24" t="s">
        <v>1333</v>
      </c>
      <c r="R462" s="89">
        <f t="shared" si="64"/>
        <v>47</v>
      </c>
    </row>
    <row r="463" spans="1:18" x14ac:dyDescent="0.5">
      <c r="A463" s="24">
        <v>2972</v>
      </c>
      <c r="B463" s="24" t="s">
        <v>7187</v>
      </c>
      <c r="C463" s="24" t="s">
        <v>11103</v>
      </c>
      <c r="D463" s="24" t="s">
        <v>16822</v>
      </c>
      <c r="E463" s="24" t="s">
        <v>190</v>
      </c>
      <c r="F463" s="24" t="s">
        <v>6369</v>
      </c>
      <c r="G463" s="25">
        <v>45730</v>
      </c>
      <c r="H463" s="25">
        <v>46112</v>
      </c>
      <c r="I463" s="81">
        <f t="shared" si="63"/>
        <v>46660</v>
      </c>
      <c r="J463" s="77" t="str">
        <f t="shared" ca="1" si="60"/>
        <v>Live</v>
      </c>
      <c r="K463" s="77" t="str" cm="1">
        <f t="array" aca="1" ref="K463" ca="1">_xlfn.IFS((I463-TODAY())&gt;=547,"06 Expires over 18 months",(I463-TODAY())&gt;=365,"05 Expires in 18 months",(I463-TODAY())&gt;=183,"04 Expires in 12 months",(I463-TODAY())&gt;=92,"03 Expires in 6 months",(I463-TODAY())&gt;=31,"02 Expires in 3 months",(I463-TODAY())&gt;=0,"01 Expires in 30 days",(I463-TODAY())&gt;=-31,"01 Expired last 30 days",(I463-TODAY())&gt;=-92,"02 Expired last 3 months",(I463-TODAY())&gt;=-183,"03 Expired last 6 months",(I463-TODAY())&gt;=-365,"04 Expired last 12 months",(I463-TODAY())&gt;=-547,"05 Expired last 18 months",TRUE,"06 Expired over 18 months")</f>
        <v>05 Expires in 18 months</v>
      </c>
      <c r="L463" s="65">
        <v>5000</v>
      </c>
      <c r="M463" s="130">
        <f t="shared" si="62"/>
        <v>12500</v>
      </c>
      <c r="N463" s="77" t="str">
        <f t="shared" si="61"/>
        <v>Yes</v>
      </c>
      <c r="O463" s="32">
        <v>12</v>
      </c>
      <c r="P463" s="24">
        <v>18</v>
      </c>
      <c r="Q463" s="24" t="s">
        <v>70</v>
      </c>
      <c r="R463" s="89">
        <f t="shared" si="64"/>
        <v>30</v>
      </c>
    </row>
    <row r="464" spans="1:18" x14ac:dyDescent="0.5">
      <c r="A464" s="24">
        <v>2975</v>
      </c>
      <c r="B464" s="24" t="s">
        <v>7187</v>
      </c>
      <c r="C464" s="24" t="s">
        <v>11117</v>
      </c>
      <c r="D464" s="24" t="s">
        <v>16822</v>
      </c>
      <c r="E464" s="24" t="s">
        <v>190</v>
      </c>
      <c r="F464" s="24" t="s">
        <v>6369</v>
      </c>
      <c r="G464" s="25">
        <v>45734</v>
      </c>
      <c r="H464" s="25">
        <v>46112</v>
      </c>
      <c r="I464" s="81">
        <f t="shared" si="63"/>
        <v>46660</v>
      </c>
      <c r="J464" s="77" t="str">
        <f t="shared" ca="1" si="60"/>
        <v>Live</v>
      </c>
      <c r="K464" s="77" t="str" cm="1">
        <f t="array" aca="1" ref="K464" ca="1">_xlfn.IFS((I464-TODAY())&gt;=547,"06 Expires over 18 months",(I464-TODAY())&gt;=365,"05 Expires in 18 months",(I464-TODAY())&gt;=183,"04 Expires in 12 months",(I464-TODAY())&gt;=92,"03 Expires in 6 months",(I464-TODAY())&gt;=31,"02 Expires in 3 months",(I464-TODAY())&gt;=0,"01 Expires in 30 days",(I464-TODAY())&gt;=-31,"01 Expired last 30 days",(I464-TODAY())&gt;=-92,"02 Expired last 3 months",(I464-TODAY())&gt;=-183,"03 Expired last 6 months",(I464-TODAY())&gt;=-365,"04 Expired last 12 months",(I464-TODAY())&gt;=-547,"05 Expired last 18 months",TRUE,"06 Expired over 18 months")</f>
        <v>05 Expires in 18 months</v>
      </c>
      <c r="L464" s="65">
        <v>5000</v>
      </c>
      <c r="M464" s="130">
        <f t="shared" si="62"/>
        <v>12500</v>
      </c>
      <c r="N464" s="77" t="str">
        <f t="shared" si="61"/>
        <v>Yes</v>
      </c>
      <c r="O464" s="32">
        <v>12</v>
      </c>
      <c r="P464" s="24">
        <v>18</v>
      </c>
      <c r="Q464" s="24" t="s">
        <v>70</v>
      </c>
      <c r="R464" s="89">
        <f t="shared" si="64"/>
        <v>30</v>
      </c>
    </row>
    <row r="465" spans="1:18" x14ac:dyDescent="0.5">
      <c r="A465" s="24">
        <v>3235</v>
      </c>
      <c r="B465" s="24" t="s">
        <v>12237</v>
      </c>
      <c r="C465" s="24" t="s">
        <v>12238</v>
      </c>
      <c r="D465" s="24" t="s">
        <v>12239</v>
      </c>
      <c r="E465" s="24" t="s">
        <v>97</v>
      </c>
      <c r="F465" s="27" t="s">
        <v>2521</v>
      </c>
      <c r="G465" s="25">
        <v>43008</v>
      </c>
      <c r="H465" s="25">
        <v>46295</v>
      </c>
      <c r="I465" s="81">
        <f t="shared" si="63"/>
        <v>46660</v>
      </c>
      <c r="J465" s="77" t="str">
        <f t="shared" ca="1" si="60"/>
        <v>Live</v>
      </c>
      <c r="K465" s="77" t="str" cm="1">
        <f t="array" aca="1" ref="K465" ca="1">_xlfn.IFS((I465-TODAY())&gt;=547,"06 Expires over 18 months",(I465-TODAY())&gt;=365,"05 Expires in 18 months",(I465-TODAY())&gt;=183,"04 Expires in 12 months",(I465-TODAY())&gt;=92,"03 Expires in 6 months",(I465-TODAY())&gt;=31,"02 Expires in 3 months",(I465-TODAY())&gt;=0,"01 Expires in 30 days",(I465-TODAY())&gt;=-31,"01 Expired last 30 days",(I465-TODAY())&gt;=-92,"02 Expired last 3 months",(I465-TODAY())&gt;=-183,"03 Expired last 6 months",(I465-TODAY())&gt;=-365,"04 Expired last 12 months",(I465-TODAY())&gt;=-547,"05 Expired last 18 months",TRUE,"06 Expired over 18 months")</f>
        <v>05 Expires in 18 months</v>
      </c>
      <c r="L465" s="65">
        <v>10000</v>
      </c>
      <c r="M465" s="131">
        <f t="shared" si="62"/>
        <v>100000</v>
      </c>
      <c r="N465" s="77" t="str">
        <f t="shared" si="61"/>
        <v>Yes</v>
      </c>
      <c r="O465" s="32">
        <v>12</v>
      </c>
      <c r="P465" s="24">
        <v>12</v>
      </c>
      <c r="Q465" s="24" t="s">
        <v>70</v>
      </c>
      <c r="R465" s="89">
        <f t="shared" si="64"/>
        <v>120</v>
      </c>
    </row>
    <row r="466" spans="1:18" x14ac:dyDescent="0.5">
      <c r="A466" s="24">
        <v>3347</v>
      </c>
      <c r="B466" s="24" t="s">
        <v>12692</v>
      </c>
      <c r="C466" s="24" t="s">
        <v>12693</v>
      </c>
      <c r="D466" s="24" t="s">
        <v>12692</v>
      </c>
      <c r="E466" s="24" t="s">
        <v>107</v>
      </c>
      <c r="F466" s="27" t="s">
        <v>1665</v>
      </c>
      <c r="G466" s="25">
        <v>45901</v>
      </c>
      <c r="H466" s="25">
        <v>46295</v>
      </c>
      <c r="I466" s="81">
        <f t="shared" si="63"/>
        <v>46660</v>
      </c>
      <c r="J466" s="77" t="str">
        <f t="shared" ca="1" si="60"/>
        <v>Live</v>
      </c>
      <c r="K466" s="77" t="str" cm="1">
        <f t="array" aca="1" ref="K466" ca="1">_xlfn.IFS((I466-TODAY())&gt;=547,"06 Expires over 18 months",(I466-TODAY())&gt;=365,"05 Expires in 18 months",(I466-TODAY())&gt;=183,"04 Expires in 12 months",(I466-TODAY())&gt;=92,"03 Expires in 6 months",(I466-TODAY())&gt;=31,"02 Expires in 3 months",(I466-TODAY())&gt;=0,"01 Expires in 30 days",(I466-TODAY())&gt;=-31,"01 Expired last 30 days",(I466-TODAY())&gt;=-92,"02 Expired last 3 months",(I466-TODAY())&gt;=-183,"03 Expired last 6 months",(I466-TODAY())&gt;=-365,"04 Expired last 12 months",(I466-TODAY())&gt;=-547,"05 Expired last 18 months",TRUE,"06 Expired over 18 months")</f>
        <v>05 Expires in 18 months</v>
      </c>
      <c r="L466" s="65">
        <v>11334</v>
      </c>
      <c r="M466" s="131">
        <f t="shared" si="62"/>
        <v>22668</v>
      </c>
      <c r="N466" s="77" t="str">
        <f t="shared" si="61"/>
        <v>Yes</v>
      </c>
      <c r="O466" s="32">
        <v>12</v>
      </c>
      <c r="P466" s="24">
        <v>12</v>
      </c>
      <c r="Q466" s="24" t="s">
        <v>70</v>
      </c>
      <c r="R466" s="89">
        <f t="shared" si="64"/>
        <v>24</v>
      </c>
    </row>
    <row r="467" spans="1:18" x14ac:dyDescent="0.5">
      <c r="A467" s="24">
        <v>3392</v>
      </c>
      <c r="B467" s="24" t="s">
        <v>12883</v>
      </c>
      <c r="C467" s="24" t="s">
        <v>12604</v>
      </c>
      <c r="D467" s="24" t="s">
        <v>16822</v>
      </c>
      <c r="E467" s="24" t="s">
        <v>190</v>
      </c>
      <c r="F467" s="27" t="s">
        <v>2234</v>
      </c>
      <c r="G467" s="25">
        <v>45931</v>
      </c>
      <c r="H467" s="25">
        <v>46295</v>
      </c>
      <c r="I467" s="81">
        <f t="shared" si="63"/>
        <v>46660</v>
      </c>
      <c r="J467" s="77" t="str">
        <f t="shared" ca="1" si="60"/>
        <v>Live</v>
      </c>
      <c r="K467" s="77" t="str" cm="1">
        <f t="array" aca="1" ref="K467" ca="1">_xlfn.IFS((I467-TODAY())&gt;=547,"06 Expires over 18 months",(I467-TODAY())&gt;=365,"05 Expires in 18 months",(I467-TODAY())&gt;=183,"04 Expires in 12 months",(I467-TODAY())&gt;=92,"03 Expires in 6 months",(I467-TODAY())&gt;=31,"02 Expires in 3 months",(I467-TODAY())&gt;=0,"01 Expires in 30 days",(I467-TODAY())&gt;=-31,"01 Expired last 30 days",(I467-TODAY())&gt;=-92,"02 Expired last 3 months",(I467-TODAY())&gt;=-183,"03 Expired last 6 months",(I467-TODAY())&gt;=-365,"04 Expired last 12 months",(I467-TODAY())&gt;=-547,"05 Expired last 18 months",TRUE,"06 Expired over 18 months")</f>
        <v>05 Expires in 18 months</v>
      </c>
      <c r="L467" s="65">
        <v>5000</v>
      </c>
      <c r="M467" s="131">
        <f t="shared" si="62"/>
        <v>9583.3333333333339</v>
      </c>
      <c r="N467" s="77" t="str">
        <f t="shared" si="61"/>
        <v>Yes</v>
      </c>
      <c r="O467" s="32">
        <v>12</v>
      </c>
      <c r="P467" s="24">
        <v>12</v>
      </c>
      <c r="Q467" s="24" t="s">
        <v>70</v>
      </c>
      <c r="R467" s="89">
        <f t="shared" si="64"/>
        <v>23</v>
      </c>
    </row>
    <row r="468" spans="1:18" x14ac:dyDescent="0.5">
      <c r="A468" s="24">
        <v>3420</v>
      </c>
      <c r="B468" s="101" t="s">
        <v>13001</v>
      </c>
      <c r="C468" s="24" t="s">
        <v>13002</v>
      </c>
      <c r="D468" s="101" t="s">
        <v>13003</v>
      </c>
      <c r="E468" s="101" t="s">
        <v>97</v>
      </c>
      <c r="F468" s="101" t="s">
        <v>10205</v>
      </c>
      <c r="G468" s="25">
        <v>45931</v>
      </c>
      <c r="H468" s="25">
        <v>46295</v>
      </c>
      <c r="I468" s="81">
        <f t="shared" si="63"/>
        <v>46660</v>
      </c>
      <c r="J468" s="77" t="str">
        <f t="shared" ca="1" si="60"/>
        <v>Live</v>
      </c>
      <c r="K468" s="77" t="str" cm="1">
        <f t="array" aca="1" ref="K468" ca="1">_xlfn.IFS((I468-TODAY())&gt;=547,"06 Expires over 18 months",(I468-TODAY())&gt;=365,"05 Expires in 18 months",(I468-TODAY())&gt;=183,"04 Expires in 12 months",(I468-TODAY())&gt;=92,"03 Expires in 6 months",(I468-TODAY())&gt;=31,"02 Expires in 3 months",(I468-TODAY())&gt;=0,"01 Expires in 30 days",(I468-TODAY())&gt;=-31,"01 Expired last 30 days",(I468-TODAY())&gt;=-92,"02 Expired last 3 months",(I468-TODAY())&gt;=-183,"03 Expired last 6 months",(I468-TODAY())&gt;=-365,"04 Expired last 12 months",(I468-TODAY())&gt;=-547,"05 Expired last 18 months",TRUE,"06 Expired over 18 months")</f>
        <v>05 Expires in 18 months</v>
      </c>
      <c r="L468" s="65">
        <v>11590</v>
      </c>
      <c r="M468" s="131">
        <f t="shared" si="62"/>
        <v>22214.166666666668</v>
      </c>
      <c r="N468" s="77" t="str">
        <f t="shared" si="61"/>
        <v>Yes</v>
      </c>
      <c r="O468" s="101">
        <v>12</v>
      </c>
      <c r="P468" s="101">
        <v>12</v>
      </c>
      <c r="Q468" s="101" t="s">
        <v>70</v>
      </c>
      <c r="R468" s="89">
        <f t="shared" si="64"/>
        <v>23</v>
      </c>
    </row>
    <row r="469" spans="1:18" x14ac:dyDescent="0.5">
      <c r="A469" s="24">
        <v>2218</v>
      </c>
      <c r="B469" s="24" t="s">
        <v>7949</v>
      </c>
      <c r="C469" s="24" t="s">
        <v>7950</v>
      </c>
      <c r="D469" s="24" t="s">
        <v>7951</v>
      </c>
      <c r="E469" s="24" t="s">
        <v>97</v>
      </c>
      <c r="F469" s="24" t="s">
        <v>2521</v>
      </c>
      <c r="G469" s="25">
        <v>45261</v>
      </c>
      <c r="H469" s="25">
        <v>46418</v>
      </c>
      <c r="I469" s="81">
        <f t="shared" si="63"/>
        <v>46660</v>
      </c>
      <c r="J469" s="77" t="str">
        <f t="shared" ca="1" si="60"/>
        <v>Live</v>
      </c>
      <c r="K469" s="77" t="str" cm="1">
        <f t="array" aca="1" ref="K469" ca="1">_xlfn.IFS((I469-TODAY())&gt;=547,"06 Expires over 18 months",(I469-TODAY())&gt;=365,"05 Expires in 18 months",(I469-TODAY())&gt;=183,"04 Expires in 12 months",(I469-TODAY())&gt;=92,"03 Expires in 6 months",(I469-TODAY())&gt;=31,"02 Expires in 3 months",(I469-TODAY())&gt;=0,"01 Expires in 30 days",(I469-TODAY())&gt;=-31,"01 Expired last 30 days",(I469-TODAY())&gt;=-92,"02 Expired last 3 months",(I469-TODAY())&gt;=-183,"03 Expired last 6 months",(I469-TODAY())&gt;=-365,"04 Expired last 12 months",(I469-TODAY())&gt;=-547,"05 Expired last 18 months",TRUE,"06 Expired over 18 months")</f>
        <v>05 Expires in 18 months</v>
      </c>
      <c r="L469" s="65">
        <v>4357.8100000000004</v>
      </c>
      <c r="M469" s="130">
        <f t="shared" si="62"/>
        <v>16341.7875</v>
      </c>
      <c r="N469" s="77" t="str">
        <f t="shared" si="61"/>
        <v>Yes</v>
      </c>
      <c r="O469" s="32">
        <v>4</v>
      </c>
      <c r="P469" s="24">
        <v>8</v>
      </c>
      <c r="Q469" s="24" t="s">
        <v>5003</v>
      </c>
      <c r="R469" s="89">
        <f t="shared" si="64"/>
        <v>45</v>
      </c>
    </row>
    <row r="470" spans="1:18" x14ac:dyDescent="0.5">
      <c r="A470" s="24">
        <v>2156</v>
      </c>
      <c r="B470" s="24" t="s">
        <v>7731</v>
      </c>
      <c r="C470" s="24" t="s">
        <v>7732</v>
      </c>
      <c r="D470" s="24" t="s">
        <v>7733</v>
      </c>
      <c r="E470" s="24" t="s">
        <v>97</v>
      </c>
      <c r="F470" s="24" t="s">
        <v>6607</v>
      </c>
      <c r="G470" s="25">
        <v>45200</v>
      </c>
      <c r="H470" s="25">
        <v>46660</v>
      </c>
      <c r="I470" s="81">
        <f t="shared" si="63"/>
        <v>46660</v>
      </c>
      <c r="J470" s="77" t="str">
        <f t="shared" ca="1" si="60"/>
        <v>Live</v>
      </c>
      <c r="K470" s="77" t="str" cm="1">
        <f t="array" aca="1" ref="K470" ca="1">_xlfn.IFS((I470-TODAY())&gt;=547,"06 Expires over 18 months",(I470-TODAY())&gt;=365,"05 Expires in 18 months",(I470-TODAY())&gt;=183,"04 Expires in 12 months",(I470-TODAY())&gt;=92,"03 Expires in 6 months",(I470-TODAY())&gt;=31,"02 Expires in 3 months",(I470-TODAY())&gt;=0,"01 Expires in 30 days",(I470-TODAY())&gt;=-31,"01 Expired last 30 days",(I470-TODAY())&gt;=-92,"02 Expired last 3 months",(I470-TODAY())&gt;=-183,"03 Expired last 6 months",(I470-TODAY())&gt;=-365,"04 Expired last 12 months",(I470-TODAY())&gt;=-547,"05 Expired last 18 months",TRUE,"06 Expired over 18 months")</f>
        <v>05 Expires in 18 months</v>
      </c>
      <c r="L470" s="65">
        <v>440000</v>
      </c>
      <c r="M470" s="130">
        <f t="shared" si="62"/>
        <v>1723333.3333333333</v>
      </c>
      <c r="N470" s="77" t="str">
        <f t="shared" si="61"/>
        <v>No</v>
      </c>
      <c r="O470" s="32">
        <v>48</v>
      </c>
      <c r="P470" s="24">
        <v>0</v>
      </c>
      <c r="Q470" s="24" t="s">
        <v>5003</v>
      </c>
      <c r="R470" s="89">
        <f t="shared" si="64"/>
        <v>47</v>
      </c>
    </row>
    <row r="471" spans="1:18" x14ac:dyDescent="0.5">
      <c r="A471" s="24">
        <v>2265</v>
      </c>
      <c r="B471" s="24" t="s">
        <v>8113</v>
      </c>
      <c r="C471" s="24" t="s">
        <v>8114</v>
      </c>
      <c r="D471" s="24" t="s">
        <v>8115</v>
      </c>
      <c r="E471" s="24" t="s">
        <v>97</v>
      </c>
      <c r="F471" s="24" t="s">
        <v>8040</v>
      </c>
      <c r="G471" s="25">
        <v>45200</v>
      </c>
      <c r="H471" s="25">
        <v>46660</v>
      </c>
      <c r="I471" s="81">
        <f t="shared" si="63"/>
        <v>46660</v>
      </c>
      <c r="J471" s="77" t="str">
        <f t="shared" ca="1" si="60"/>
        <v>Live</v>
      </c>
      <c r="K471" s="77" t="str" cm="1">
        <f t="array" aca="1" ref="K471" ca="1">_xlfn.IFS((I471-TODAY())&gt;=547,"06 Expires over 18 months",(I471-TODAY())&gt;=365,"05 Expires in 18 months",(I471-TODAY())&gt;=183,"04 Expires in 12 months",(I471-TODAY())&gt;=92,"03 Expires in 6 months",(I471-TODAY())&gt;=31,"02 Expires in 3 months",(I471-TODAY())&gt;=0,"01 Expires in 30 days",(I471-TODAY())&gt;=-31,"01 Expired last 30 days",(I471-TODAY())&gt;=-92,"02 Expired last 3 months",(I471-TODAY())&gt;=-183,"03 Expired last 6 months",(I471-TODAY())&gt;=-365,"04 Expired last 12 months",(I471-TODAY())&gt;=-547,"05 Expired last 18 months",TRUE,"06 Expired over 18 months")</f>
        <v>05 Expires in 18 months</v>
      </c>
      <c r="L471" s="65">
        <v>1280000</v>
      </c>
      <c r="M471" s="130">
        <f t="shared" si="62"/>
        <v>5013333.333333333</v>
      </c>
      <c r="N471" s="77" t="str">
        <f t="shared" si="61"/>
        <v>No</v>
      </c>
      <c r="O471" s="32">
        <v>48</v>
      </c>
      <c r="P471" s="24">
        <v>0</v>
      </c>
      <c r="Q471" s="24" t="s">
        <v>5003</v>
      </c>
      <c r="R471" s="89">
        <f t="shared" si="64"/>
        <v>47</v>
      </c>
    </row>
    <row r="472" spans="1:18" x14ac:dyDescent="0.5">
      <c r="A472" s="24" t="s">
        <v>14572</v>
      </c>
      <c r="B472" s="27" t="s">
        <v>14573</v>
      </c>
      <c r="C472" s="27" t="s">
        <v>269</v>
      </c>
      <c r="D472" s="27" t="s">
        <v>270</v>
      </c>
      <c r="E472" s="31" t="s">
        <v>107</v>
      </c>
      <c r="F472" s="27" t="s">
        <v>1638</v>
      </c>
      <c r="G472" s="25">
        <v>45931</v>
      </c>
      <c r="H472" s="25">
        <v>46660</v>
      </c>
      <c r="I472" s="81">
        <f t="shared" si="63"/>
        <v>46660</v>
      </c>
      <c r="J472" s="81" t="str">
        <f t="shared" ca="1" si="60"/>
        <v>Live</v>
      </c>
      <c r="K472" s="81" t="str" cm="1">
        <f t="array" aca="1" ref="K472" ca="1">_xlfn.IFS((I472-TODAY())&gt;=547,"06 Expires over 18 months",(I472-TODAY())&gt;=365,"05 Expires in 18 months",(I472-TODAY())&gt;=183,"04 Expires in 12 months",(I472-TODAY())&gt;=92,"03 Expires in 6 months",(I472-TODAY())&gt;=31,"02 Expires in 3 months",(I472-TODAY())&gt;=0,"01 Expires in 30 days",(I472-TODAY())&gt;=-31,"01 Expired last 30 days",(I472-TODAY())&gt;=-92,"02 Expired last 3 months",(I472-TODAY())&gt;=-183,"03 Expired last 6 months",(I472-TODAY())&gt;=-365,"04 Expired last 12 months",(I472-TODAY())&gt;=-547,"05 Expired last 18 months",TRUE,"06 Expired over 18 months")</f>
        <v>05 Expires in 18 months</v>
      </c>
      <c r="L472" s="65">
        <v>450000</v>
      </c>
      <c r="M472" s="130">
        <f t="shared" si="62"/>
        <v>862500</v>
      </c>
      <c r="N472" s="77" t="str">
        <f t="shared" si="61"/>
        <v>No</v>
      </c>
      <c r="O472" s="32">
        <v>18</v>
      </c>
      <c r="P472" s="24">
        <v>0</v>
      </c>
      <c r="Q472" s="24" t="s">
        <v>70</v>
      </c>
      <c r="R472" s="89">
        <f t="shared" si="64"/>
        <v>23</v>
      </c>
    </row>
    <row r="473" spans="1:18" x14ac:dyDescent="0.5">
      <c r="A473" s="24" t="s">
        <v>14575</v>
      </c>
      <c r="B473" s="27" t="s">
        <v>3569</v>
      </c>
      <c r="C473" s="27" t="s">
        <v>3570</v>
      </c>
      <c r="D473" s="27" t="s">
        <v>3571</v>
      </c>
      <c r="E473" s="31" t="s">
        <v>107</v>
      </c>
      <c r="F473" s="27" t="s">
        <v>1638</v>
      </c>
      <c r="G473" s="25">
        <v>46113</v>
      </c>
      <c r="H473" s="25">
        <v>46660</v>
      </c>
      <c r="I473" s="81">
        <f t="shared" si="63"/>
        <v>46660</v>
      </c>
      <c r="J473" s="81" t="str">
        <f t="shared" ca="1" si="60"/>
        <v>Live</v>
      </c>
      <c r="K473" s="81" t="str" cm="1">
        <f t="array" aca="1" ref="K473" ca="1">_xlfn.IFS((I473-TODAY())&gt;=547,"06 Expires over 18 months",(I473-TODAY())&gt;=365,"05 Expires in 18 months",(I473-TODAY())&gt;=183,"04 Expires in 12 months",(I473-TODAY())&gt;=92,"03 Expires in 6 months",(I473-TODAY())&gt;=31,"02 Expires in 3 months",(I473-TODAY())&gt;=0,"01 Expires in 30 days",(I473-TODAY())&gt;=-31,"01 Expired last 30 days",(I473-TODAY())&gt;=-92,"02 Expired last 3 months",(I473-TODAY())&gt;=-183,"03 Expired last 6 months",(I473-TODAY())&gt;=-365,"04 Expired last 12 months",(I473-TODAY())&gt;=-547,"05 Expired last 18 months",TRUE,"06 Expired over 18 months")</f>
        <v>05 Expires in 18 months</v>
      </c>
      <c r="L473" s="65">
        <v>400000</v>
      </c>
      <c r="M473" s="130">
        <f t="shared" si="62"/>
        <v>566666.66666666663</v>
      </c>
      <c r="N473" s="77" t="str">
        <f t="shared" si="61"/>
        <v>No</v>
      </c>
      <c r="O473" s="32">
        <v>18</v>
      </c>
      <c r="P473" s="24">
        <v>0</v>
      </c>
      <c r="Q473" s="24" t="s">
        <v>70</v>
      </c>
      <c r="R473" s="89">
        <f t="shared" si="64"/>
        <v>17</v>
      </c>
    </row>
    <row r="474" spans="1:18" x14ac:dyDescent="0.5">
      <c r="A474" s="24">
        <v>2244</v>
      </c>
      <c r="B474" s="24" t="s">
        <v>8037</v>
      </c>
      <c r="C474" s="24" t="s">
        <v>8038</v>
      </c>
      <c r="D474" s="24" t="s">
        <v>8039</v>
      </c>
      <c r="E474" s="24" t="s">
        <v>97</v>
      </c>
      <c r="F474" s="24" t="s">
        <v>8040</v>
      </c>
      <c r="G474" s="25">
        <v>45200</v>
      </c>
      <c r="H474" s="25">
        <v>46660</v>
      </c>
      <c r="I474" s="81">
        <f t="shared" si="63"/>
        <v>46660</v>
      </c>
      <c r="J474" s="77" t="str">
        <f t="shared" ca="1" si="60"/>
        <v>Live</v>
      </c>
      <c r="K474" s="77" t="str" cm="1">
        <f t="array" aca="1" ref="K474" ca="1">_xlfn.IFS((I474-TODAY())&gt;=547,"06 Expires over 18 months",(I474-TODAY())&gt;=365,"05 Expires in 18 months",(I474-TODAY())&gt;=183,"04 Expires in 12 months",(I474-TODAY())&gt;=92,"03 Expires in 6 months",(I474-TODAY())&gt;=31,"02 Expires in 3 months",(I474-TODAY())&gt;=0,"01 Expires in 30 days",(I474-TODAY())&gt;=-31,"01 Expired last 30 days",(I474-TODAY())&gt;=-92,"02 Expired last 3 months",(I474-TODAY())&gt;=-183,"03 Expired last 6 months",(I474-TODAY())&gt;=-365,"04 Expired last 12 months",(I474-TODAY())&gt;=-547,"05 Expired last 18 months",TRUE,"06 Expired over 18 months")</f>
        <v>05 Expires in 18 months</v>
      </c>
      <c r="L474" s="65">
        <v>67000</v>
      </c>
      <c r="M474" s="130">
        <f t="shared" si="62"/>
        <v>262416.66666666669</v>
      </c>
      <c r="N474" s="77" t="str">
        <f t="shared" si="61"/>
        <v>No</v>
      </c>
      <c r="O474" s="32">
        <v>48</v>
      </c>
      <c r="P474" s="24">
        <v>0</v>
      </c>
      <c r="Q474" s="24" t="s">
        <v>5003</v>
      </c>
      <c r="R474" s="89">
        <f t="shared" si="64"/>
        <v>47</v>
      </c>
    </row>
    <row r="475" spans="1:18" x14ac:dyDescent="0.5">
      <c r="A475" s="24" t="s">
        <v>14362</v>
      </c>
      <c r="B475" s="27" t="s">
        <v>14363</v>
      </c>
      <c r="C475" s="27" t="s">
        <v>14364</v>
      </c>
      <c r="D475" s="27" t="s">
        <v>7379</v>
      </c>
      <c r="E475" s="24" t="s">
        <v>52</v>
      </c>
      <c r="F475" s="27" t="s">
        <v>1281</v>
      </c>
      <c r="G475" s="25">
        <v>45566</v>
      </c>
      <c r="H475" s="25">
        <v>46660</v>
      </c>
      <c r="I475" s="81">
        <f t="shared" si="63"/>
        <v>46660</v>
      </c>
      <c r="J475" s="77" t="str">
        <f t="shared" ca="1" si="60"/>
        <v>Live</v>
      </c>
      <c r="K475" s="77" t="str" cm="1">
        <f t="array" aca="1" ref="K475" ca="1">_xlfn.IFS((I475-TODAY())&gt;=547,"06 Expires over 18 months",(I475-TODAY())&gt;=365,"05 Expires in 18 months",(I475-TODAY())&gt;=183,"04 Expires in 12 months",(I475-TODAY())&gt;=92,"03 Expires in 6 months",(I475-TODAY())&gt;=31,"02 Expires in 3 months",(I475-TODAY())&gt;=0,"01 Expires in 30 days",(I475-TODAY())&gt;=-31,"01 Expired last 30 days",(I475-TODAY())&gt;=-92,"02 Expired last 3 months",(I475-TODAY())&gt;=-183,"03 Expired last 6 months",(I475-TODAY())&gt;=-365,"04 Expired last 12 months",(I475-TODAY())&gt;=-547,"05 Expired last 18 months",TRUE,"06 Expired over 18 months")</f>
        <v>05 Expires in 18 months</v>
      </c>
      <c r="L475" s="104"/>
      <c r="M475" s="130">
        <v>0</v>
      </c>
      <c r="N475" s="77" t="str">
        <f>IF(N(P475)&gt;0,"Yes","No")</f>
        <v>No</v>
      </c>
      <c r="O475" s="32"/>
      <c r="P475" s="24"/>
      <c r="Q475" s="24"/>
      <c r="R475" s="89">
        <f t="shared" si="64"/>
        <v>35</v>
      </c>
    </row>
    <row r="476" spans="1:18" x14ac:dyDescent="0.5">
      <c r="A476" s="24" t="s">
        <v>14372</v>
      </c>
      <c r="B476" s="27" t="s">
        <v>14373</v>
      </c>
      <c r="C476" s="27" t="s">
        <v>14374</v>
      </c>
      <c r="D476" s="27" t="s">
        <v>7379</v>
      </c>
      <c r="E476" s="24" t="s">
        <v>52</v>
      </c>
      <c r="F476" s="27" t="s">
        <v>1281</v>
      </c>
      <c r="G476" s="25">
        <v>45566</v>
      </c>
      <c r="H476" s="25">
        <v>46660</v>
      </c>
      <c r="I476" s="81">
        <f t="shared" si="63"/>
        <v>46660</v>
      </c>
      <c r="J476" s="77" t="str">
        <f t="shared" ca="1" si="60"/>
        <v>Live</v>
      </c>
      <c r="K476" s="77" t="str" cm="1">
        <f t="array" aca="1" ref="K476" ca="1">_xlfn.IFS((I476-TODAY())&gt;=547,"06 Expires over 18 months",(I476-TODAY())&gt;=365,"05 Expires in 18 months",(I476-TODAY())&gt;=183,"04 Expires in 12 months",(I476-TODAY())&gt;=92,"03 Expires in 6 months",(I476-TODAY())&gt;=31,"02 Expires in 3 months",(I476-TODAY())&gt;=0,"01 Expires in 30 days",(I476-TODAY())&gt;=-31,"01 Expired last 30 days",(I476-TODAY())&gt;=-92,"02 Expired last 3 months",(I476-TODAY())&gt;=-183,"03 Expired last 6 months",(I476-TODAY())&gt;=-365,"04 Expired last 12 months",(I476-TODAY())&gt;=-547,"05 Expired last 18 months",TRUE,"06 Expired over 18 months")</f>
        <v>05 Expires in 18 months</v>
      </c>
      <c r="L476" s="104"/>
      <c r="M476" s="130">
        <v>0</v>
      </c>
      <c r="N476" s="77" t="str">
        <f>IF(N(P476)&gt;0,"Yes","No")</f>
        <v>No</v>
      </c>
      <c r="O476" s="32"/>
      <c r="P476" s="24"/>
      <c r="Q476" s="24"/>
      <c r="R476" s="89">
        <f t="shared" si="64"/>
        <v>35</v>
      </c>
    </row>
    <row r="477" spans="1:18" x14ac:dyDescent="0.5">
      <c r="A477" s="24" t="s">
        <v>14574</v>
      </c>
      <c r="B477" s="27" t="s">
        <v>7684</v>
      </c>
      <c r="C477" s="27" t="s">
        <v>7685</v>
      </c>
      <c r="D477" s="27" t="s">
        <v>270</v>
      </c>
      <c r="E477" s="31" t="s">
        <v>107</v>
      </c>
      <c r="F477" s="27" t="s">
        <v>1638</v>
      </c>
      <c r="G477" s="25">
        <v>45931</v>
      </c>
      <c r="H477" s="25">
        <v>46660</v>
      </c>
      <c r="I477" s="81">
        <f t="shared" si="63"/>
        <v>46660</v>
      </c>
      <c r="J477" s="81" t="str">
        <f t="shared" ca="1" si="60"/>
        <v>Live</v>
      </c>
      <c r="K477" s="81" t="str" cm="1">
        <f t="array" aca="1" ref="K477" ca="1">_xlfn.IFS((I477-TODAY())&gt;=547,"06 Expires over 18 months",(I477-TODAY())&gt;=365,"05 Expires in 18 months",(I477-TODAY())&gt;=183,"04 Expires in 12 months",(I477-TODAY())&gt;=92,"03 Expires in 6 months",(I477-TODAY())&gt;=31,"02 Expires in 3 months",(I477-TODAY())&gt;=0,"01 Expires in 30 days",(I477-TODAY())&gt;=-31,"01 Expired last 30 days",(I477-TODAY())&gt;=-92,"02 Expired last 3 months",(I477-TODAY())&gt;=-183,"03 Expired last 6 months",(I477-TODAY())&gt;=-365,"04 Expired last 12 months",(I477-TODAY())&gt;=-547,"05 Expired last 18 months",TRUE,"06 Expired over 18 months")</f>
        <v>05 Expires in 18 months</v>
      </c>
      <c r="L477" s="65">
        <v>150000</v>
      </c>
      <c r="M477" s="130">
        <f t="shared" ref="M477:M518" si="65">MAX(L477,L477*N(R477)/12)</f>
        <v>287500</v>
      </c>
      <c r="N477" s="77" t="str">
        <f t="shared" ref="N477:N518" si="66">IF(P477&gt;0,"Yes","No")</f>
        <v>No</v>
      </c>
      <c r="O477" s="32">
        <v>18</v>
      </c>
      <c r="P477" s="24">
        <v>0</v>
      </c>
      <c r="Q477" s="24" t="s">
        <v>70</v>
      </c>
      <c r="R477" s="89">
        <f t="shared" si="64"/>
        <v>23</v>
      </c>
    </row>
    <row r="478" spans="1:18" x14ac:dyDescent="0.5">
      <c r="A478" s="24">
        <v>2992</v>
      </c>
      <c r="B478" s="24" t="s">
        <v>7187</v>
      </c>
      <c r="C478" s="24" t="s">
        <v>11215</v>
      </c>
      <c r="D478" s="24" t="s">
        <v>16822</v>
      </c>
      <c r="E478" s="24" t="s">
        <v>190</v>
      </c>
      <c r="F478" s="24" t="s">
        <v>6369</v>
      </c>
      <c r="G478" s="25">
        <v>45748</v>
      </c>
      <c r="H478" s="25">
        <v>46113</v>
      </c>
      <c r="I478" s="81">
        <f t="shared" si="63"/>
        <v>46661</v>
      </c>
      <c r="J478" s="77" t="str">
        <f t="shared" ca="1" si="60"/>
        <v>Live</v>
      </c>
      <c r="K478" s="77" t="str" cm="1">
        <f t="array" aca="1" ref="K478" ca="1">_xlfn.IFS((I478-TODAY())&gt;=547,"06 Expires over 18 months",(I478-TODAY())&gt;=365,"05 Expires in 18 months",(I478-TODAY())&gt;=183,"04 Expires in 12 months",(I478-TODAY())&gt;=92,"03 Expires in 6 months",(I478-TODAY())&gt;=31,"02 Expires in 3 months",(I478-TODAY())&gt;=0,"01 Expires in 30 days",(I478-TODAY())&gt;=-31,"01 Expired last 30 days",(I478-TODAY())&gt;=-92,"02 Expired last 3 months",(I478-TODAY())&gt;=-183,"03 Expired last 6 months",(I478-TODAY())&gt;=-365,"04 Expired last 12 months",(I478-TODAY())&gt;=-547,"05 Expired last 18 months",TRUE,"06 Expired over 18 months")</f>
        <v>05 Expires in 18 months</v>
      </c>
      <c r="L478" s="65">
        <v>10000</v>
      </c>
      <c r="M478" s="130">
        <f t="shared" si="65"/>
        <v>25000</v>
      </c>
      <c r="N478" s="77" t="str">
        <f t="shared" si="66"/>
        <v>Yes</v>
      </c>
      <c r="O478" s="32">
        <v>12</v>
      </c>
      <c r="P478" s="24">
        <v>18</v>
      </c>
      <c r="Q478" s="24" t="s">
        <v>70</v>
      </c>
      <c r="R478" s="89">
        <f t="shared" si="64"/>
        <v>30</v>
      </c>
    </row>
    <row r="479" spans="1:18" x14ac:dyDescent="0.5">
      <c r="A479" s="24">
        <v>3404</v>
      </c>
      <c r="B479" s="24" t="s">
        <v>12935</v>
      </c>
      <c r="C479" s="24" t="s">
        <v>12506</v>
      </c>
      <c r="D479" s="24" t="s">
        <v>16822</v>
      </c>
      <c r="E479" s="24" t="s">
        <v>190</v>
      </c>
      <c r="F479" s="27" t="s">
        <v>2234</v>
      </c>
      <c r="G479" s="25">
        <v>45938</v>
      </c>
      <c r="H479" s="25">
        <v>46302</v>
      </c>
      <c r="I479" s="81">
        <f t="shared" si="63"/>
        <v>46667</v>
      </c>
      <c r="J479" s="77" t="str">
        <f t="shared" ca="1" si="60"/>
        <v>Live</v>
      </c>
      <c r="K479" s="77" t="str" cm="1">
        <f t="array" aca="1" ref="K479" ca="1">_xlfn.IFS((I479-TODAY())&gt;=547,"06 Expires over 18 months",(I479-TODAY())&gt;=365,"05 Expires in 18 months",(I479-TODAY())&gt;=183,"04 Expires in 12 months",(I479-TODAY())&gt;=92,"03 Expires in 6 months",(I479-TODAY())&gt;=31,"02 Expires in 3 months",(I479-TODAY())&gt;=0,"01 Expires in 30 days",(I479-TODAY())&gt;=-31,"01 Expired last 30 days",(I479-TODAY())&gt;=-92,"02 Expired last 3 months",(I479-TODAY())&gt;=-183,"03 Expired last 6 months",(I479-TODAY())&gt;=-365,"04 Expired last 12 months",(I479-TODAY())&gt;=-547,"05 Expired last 18 months",TRUE,"06 Expired over 18 months")</f>
        <v>05 Expires in 18 months</v>
      </c>
      <c r="L479" s="65">
        <v>5000</v>
      </c>
      <c r="M479" s="131">
        <f t="shared" si="65"/>
        <v>9583.3333333333339</v>
      </c>
      <c r="N479" s="77" t="str">
        <f t="shared" si="66"/>
        <v>Yes</v>
      </c>
      <c r="O479" s="32">
        <v>12</v>
      </c>
      <c r="P479" s="24">
        <v>12</v>
      </c>
      <c r="Q479" s="24" t="s">
        <v>70</v>
      </c>
      <c r="R479" s="89">
        <f t="shared" si="64"/>
        <v>23</v>
      </c>
    </row>
    <row r="480" spans="1:18" x14ac:dyDescent="0.5">
      <c r="A480" s="24" t="s">
        <v>14556</v>
      </c>
      <c r="B480" s="24" t="s">
        <v>14557</v>
      </c>
      <c r="C480" s="24" t="s">
        <v>14558</v>
      </c>
      <c r="D480" s="24" t="s">
        <v>14559</v>
      </c>
      <c r="E480" s="24" t="s">
        <v>190</v>
      </c>
      <c r="F480" s="27" t="s">
        <v>1109</v>
      </c>
      <c r="G480" s="25">
        <v>45217</v>
      </c>
      <c r="H480" s="25">
        <v>46312</v>
      </c>
      <c r="I480" s="81">
        <f t="shared" si="63"/>
        <v>46677</v>
      </c>
      <c r="J480" s="77" t="str">
        <f t="shared" ca="1" si="60"/>
        <v>Live</v>
      </c>
      <c r="K480" s="77" t="str" cm="1">
        <f t="array" aca="1" ref="K480" ca="1">_xlfn.IFS((I480-TODAY())&gt;=547,"06 Expires over 18 months",(I480-TODAY())&gt;=365,"05 Expires in 18 months",(I480-TODAY())&gt;=183,"04 Expires in 12 months",(I480-TODAY())&gt;=92,"03 Expires in 6 months",(I480-TODAY())&gt;=31,"02 Expires in 3 months",(I480-TODAY())&gt;=0,"01 Expires in 30 days",(I480-TODAY())&gt;=-31,"01 Expired last 30 days",(I480-TODAY())&gt;=-92,"02 Expired last 3 months",(I480-TODAY())&gt;=-183,"03 Expired last 6 months",(I480-TODAY())&gt;=-365,"04 Expired last 12 months",(I480-TODAY())&gt;=-547,"05 Expired last 18 months",TRUE,"06 Expired over 18 months")</f>
        <v>05 Expires in 18 months</v>
      </c>
      <c r="L480" s="65">
        <v>8000000</v>
      </c>
      <c r="M480" s="130">
        <f t="shared" si="65"/>
        <v>31333333.333333332</v>
      </c>
      <c r="N480" s="77" t="str">
        <f t="shared" si="66"/>
        <v>Yes</v>
      </c>
      <c r="O480" s="32">
        <v>36</v>
      </c>
      <c r="P480" s="24">
        <v>12</v>
      </c>
      <c r="Q480" s="24" t="s">
        <v>70</v>
      </c>
      <c r="R480" s="89">
        <f t="shared" si="64"/>
        <v>47</v>
      </c>
    </row>
    <row r="481" spans="1:18" x14ac:dyDescent="0.5">
      <c r="A481" s="24">
        <v>2780</v>
      </c>
      <c r="B481" s="24" t="s">
        <v>6364</v>
      </c>
      <c r="C481" s="24" t="s">
        <v>10186</v>
      </c>
      <c r="D481" s="24" t="s">
        <v>6366</v>
      </c>
      <c r="E481" s="24" t="s">
        <v>107</v>
      </c>
      <c r="F481" s="24" t="s">
        <v>3283</v>
      </c>
      <c r="G481" s="25">
        <v>45594</v>
      </c>
      <c r="H481" s="25">
        <v>46688</v>
      </c>
      <c r="I481" s="81">
        <f t="shared" si="63"/>
        <v>46688</v>
      </c>
      <c r="J481" s="77" t="str">
        <f t="shared" ca="1" si="60"/>
        <v>Live</v>
      </c>
      <c r="K481" s="77" t="str" cm="1">
        <f t="array" aca="1" ref="K481" ca="1">_xlfn.IFS((I481-TODAY())&gt;=547,"06 Expires over 18 months",(I481-TODAY())&gt;=365,"05 Expires in 18 months",(I481-TODAY())&gt;=183,"04 Expires in 12 months",(I481-TODAY())&gt;=92,"03 Expires in 6 months",(I481-TODAY())&gt;=31,"02 Expires in 3 months",(I481-TODAY())&gt;=0,"01 Expires in 30 days",(I481-TODAY())&gt;=-31,"01 Expired last 30 days",(I481-TODAY())&gt;=-92,"02 Expired last 3 months",(I481-TODAY())&gt;=-183,"03 Expired last 6 months",(I481-TODAY())&gt;=-365,"04 Expired last 12 months",(I481-TODAY())&gt;=-547,"05 Expired last 18 months",TRUE,"06 Expired over 18 months")</f>
        <v>05 Expires in 18 months</v>
      </c>
      <c r="L481" s="65">
        <v>22000</v>
      </c>
      <c r="M481" s="130">
        <f t="shared" si="65"/>
        <v>64166.666666666664</v>
      </c>
      <c r="N481" s="77" t="str">
        <f t="shared" si="66"/>
        <v>No</v>
      </c>
      <c r="O481" s="32">
        <v>36</v>
      </c>
      <c r="P481" s="24">
        <v>0</v>
      </c>
      <c r="Q481" s="24" t="s">
        <v>70</v>
      </c>
      <c r="R481" s="89">
        <f t="shared" si="64"/>
        <v>35</v>
      </c>
    </row>
    <row r="482" spans="1:18" x14ac:dyDescent="0.5">
      <c r="A482" s="24">
        <v>2271</v>
      </c>
      <c r="B482" s="24" t="s">
        <v>8132</v>
      </c>
      <c r="C482" s="24" t="s">
        <v>8133</v>
      </c>
      <c r="D482" s="24" t="s">
        <v>8134</v>
      </c>
      <c r="E482" s="24" t="s">
        <v>2962</v>
      </c>
      <c r="F482" s="24" t="s">
        <v>3283</v>
      </c>
      <c r="G482" s="25">
        <v>45230</v>
      </c>
      <c r="H482" s="25">
        <v>46690</v>
      </c>
      <c r="I482" s="81">
        <f t="shared" si="63"/>
        <v>46690</v>
      </c>
      <c r="J482" s="77" t="str">
        <f t="shared" ca="1" si="60"/>
        <v>Live</v>
      </c>
      <c r="K482" s="77" t="str" cm="1">
        <f t="array" aca="1" ref="K482" ca="1">_xlfn.IFS((I482-TODAY())&gt;=547,"06 Expires over 18 months",(I482-TODAY())&gt;=365,"05 Expires in 18 months",(I482-TODAY())&gt;=183,"04 Expires in 12 months",(I482-TODAY())&gt;=92,"03 Expires in 6 months",(I482-TODAY())&gt;=31,"02 Expires in 3 months",(I482-TODAY())&gt;=0,"01 Expires in 30 days",(I482-TODAY())&gt;=-31,"01 Expired last 30 days",(I482-TODAY())&gt;=-92,"02 Expired last 3 months",(I482-TODAY())&gt;=-183,"03 Expired last 6 months",(I482-TODAY())&gt;=-365,"04 Expired last 12 months",(I482-TODAY())&gt;=-547,"05 Expired last 18 months",TRUE,"06 Expired over 18 months")</f>
        <v>05 Expires in 18 months</v>
      </c>
      <c r="L482" s="65">
        <v>220000</v>
      </c>
      <c r="M482" s="130">
        <f t="shared" si="65"/>
        <v>861666.66666666663</v>
      </c>
      <c r="N482" s="77" t="str">
        <f t="shared" si="66"/>
        <v>No</v>
      </c>
      <c r="O482" s="32">
        <v>48</v>
      </c>
      <c r="P482" s="24">
        <v>0</v>
      </c>
      <c r="Q482" s="24" t="s">
        <v>1333</v>
      </c>
      <c r="R482" s="89">
        <f t="shared" si="64"/>
        <v>47</v>
      </c>
    </row>
    <row r="483" spans="1:18" x14ac:dyDescent="0.5">
      <c r="A483" s="24">
        <v>3398</v>
      </c>
      <c r="B483" s="24" t="s">
        <v>12912</v>
      </c>
      <c r="C483" s="24" t="s">
        <v>12913</v>
      </c>
      <c r="D483" s="24" t="s">
        <v>12377</v>
      </c>
      <c r="E483" s="24" t="s">
        <v>107</v>
      </c>
      <c r="F483" s="27" t="s">
        <v>1397</v>
      </c>
      <c r="G483" s="25">
        <v>45962</v>
      </c>
      <c r="H483" s="25">
        <v>46691</v>
      </c>
      <c r="I483" s="81">
        <f t="shared" si="63"/>
        <v>46691</v>
      </c>
      <c r="J483" s="77" t="str">
        <f t="shared" ca="1" si="60"/>
        <v>Live</v>
      </c>
      <c r="K483" s="77" t="str" cm="1">
        <f t="array" aca="1" ref="K483" ca="1">_xlfn.IFS((I483-TODAY())&gt;=547,"06 Expires over 18 months",(I483-TODAY())&gt;=365,"05 Expires in 18 months",(I483-TODAY())&gt;=183,"04 Expires in 12 months",(I483-TODAY())&gt;=92,"03 Expires in 6 months",(I483-TODAY())&gt;=31,"02 Expires in 3 months",(I483-TODAY())&gt;=0,"01 Expires in 30 days",(I483-TODAY())&gt;=-31,"01 Expired last 30 days",(I483-TODAY())&gt;=-92,"02 Expired last 3 months",(I483-TODAY())&gt;=-183,"03 Expired last 6 months",(I483-TODAY())&gt;=-365,"04 Expired last 12 months",(I483-TODAY())&gt;=-547,"05 Expired last 18 months",TRUE,"06 Expired over 18 months")</f>
        <v>05 Expires in 18 months</v>
      </c>
      <c r="L483" s="65">
        <v>89175.02</v>
      </c>
      <c r="M483" s="131">
        <f t="shared" si="65"/>
        <v>170918.78833333336</v>
      </c>
      <c r="N483" s="77" t="str">
        <f t="shared" si="66"/>
        <v>No</v>
      </c>
      <c r="O483" s="32">
        <v>36</v>
      </c>
      <c r="P483" s="24">
        <v>0</v>
      </c>
      <c r="Q483" s="24" t="s">
        <v>70</v>
      </c>
      <c r="R483" s="89">
        <f t="shared" si="64"/>
        <v>23</v>
      </c>
    </row>
    <row r="484" spans="1:18" x14ac:dyDescent="0.5">
      <c r="A484" s="24">
        <v>2796</v>
      </c>
      <c r="B484" s="24" t="s">
        <v>6779</v>
      </c>
      <c r="C484" s="24" t="s">
        <v>10259</v>
      </c>
      <c r="D484" s="24" t="s">
        <v>6781</v>
      </c>
      <c r="E484" s="24" t="s">
        <v>107</v>
      </c>
      <c r="F484" s="24" t="s">
        <v>3283</v>
      </c>
      <c r="G484" s="25">
        <v>45611</v>
      </c>
      <c r="H484" s="25">
        <v>46705</v>
      </c>
      <c r="I484" s="81">
        <f t="shared" si="63"/>
        <v>46705</v>
      </c>
      <c r="J484" s="77" t="str">
        <f t="shared" ref="J484:J546" ca="1" si="67">IF(I484&lt;TODAY(),"Expired","Live")</f>
        <v>Live</v>
      </c>
      <c r="K484" s="77" t="str" cm="1">
        <f t="array" aca="1" ref="K484" ca="1">_xlfn.IFS((I484-TODAY())&gt;=547,"06 Expires over 18 months",(I484-TODAY())&gt;=365,"05 Expires in 18 months",(I484-TODAY())&gt;=183,"04 Expires in 12 months",(I484-TODAY())&gt;=92,"03 Expires in 6 months",(I484-TODAY())&gt;=31,"02 Expires in 3 months",(I484-TODAY())&gt;=0,"01 Expires in 30 days",(I484-TODAY())&gt;=-31,"01 Expired last 30 days",(I484-TODAY())&gt;=-92,"02 Expired last 3 months",(I484-TODAY())&gt;=-183,"03 Expired last 6 months",(I484-TODAY())&gt;=-365,"04 Expired last 12 months",(I484-TODAY())&gt;=-547,"05 Expired last 18 months",TRUE,"06 Expired over 18 months")</f>
        <v>05 Expires in 18 months</v>
      </c>
      <c r="L484" s="65">
        <v>70000</v>
      </c>
      <c r="M484" s="130">
        <f t="shared" si="65"/>
        <v>204166.66666666666</v>
      </c>
      <c r="N484" s="77" t="str">
        <f t="shared" si="66"/>
        <v>No</v>
      </c>
      <c r="O484" s="32">
        <v>36</v>
      </c>
      <c r="P484" s="24">
        <v>0</v>
      </c>
      <c r="Q484" s="24" t="s">
        <v>8595</v>
      </c>
      <c r="R484" s="89">
        <f t="shared" si="64"/>
        <v>35</v>
      </c>
    </row>
    <row r="485" spans="1:18" x14ac:dyDescent="0.5">
      <c r="A485" s="24">
        <v>3465</v>
      </c>
      <c r="B485" s="101" t="s">
        <v>13179</v>
      </c>
      <c r="C485" s="24" t="s">
        <v>16827</v>
      </c>
      <c r="D485" s="101" t="s">
        <v>13179</v>
      </c>
      <c r="E485" s="101" t="s">
        <v>190</v>
      </c>
      <c r="F485" s="24" t="s">
        <v>755</v>
      </c>
      <c r="G485" s="25">
        <v>45978</v>
      </c>
      <c r="H485" s="25">
        <v>46343</v>
      </c>
      <c r="I485" s="81">
        <f t="shared" si="63"/>
        <v>46708</v>
      </c>
      <c r="J485" s="77" t="str">
        <f t="shared" ca="1" si="67"/>
        <v>Live</v>
      </c>
      <c r="K485" s="77" t="str" cm="1">
        <f t="array" aca="1" ref="K485" ca="1">_xlfn.IFS((I485-TODAY())&gt;=547,"06 Expires over 18 months",(I485-TODAY())&gt;=365,"05 Expires in 18 months",(I485-TODAY())&gt;=183,"04 Expires in 12 months",(I485-TODAY())&gt;=92,"03 Expires in 6 months",(I485-TODAY())&gt;=31,"02 Expires in 3 months",(I485-TODAY())&gt;=0,"01 Expires in 30 days",(I485-TODAY())&gt;=-31,"01 Expired last 30 days",(I485-TODAY())&gt;=-92,"02 Expired last 3 months",(I485-TODAY())&gt;=-183,"03 Expired last 6 months",(I485-TODAY())&gt;=-365,"04 Expired last 12 months",(I485-TODAY())&gt;=-547,"05 Expired last 18 months",TRUE,"06 Expired over 18 months")</f>
        <v>05 Expires in 18 months</v>
      </c>
      <c r="L485" s="65">
        <v>10000</v>
      </c>
      <c r="M485" s="131">
        <f t="shared" si="65"/>
        <v>20000</v>
      </c>
      <c r="N485" s="77" t="str">
        <f t="shared" si="66"/>
        <v>Yes</v>
      </c>
      <c r="O485" s="101">
        <v>12</v>
      </c>
      <c r="P485" s="101">
        <v>12</v>
      </c>
      <c r="Q485" s="101" t="s">
        <v>70</v>
      </c>
      <c r="R485" s="89">
        <f t="shared" si="64"/>
        <v>24</v>
      </c>
    </row>
    <row r="486" spans="1:18" x14ac:dyDescent="0.5">
      <c r="A486" s="24">
        <v>2803</v>
      </c>
      <c r="B486" s="24" t="s">
        <v>10296</v>
      </c>
      <c r="C486" s="24" t="s">
        <v>10297</v>
      </c>
      <c r="D486" s="24" t="s">
        <v>10298</v>
      </c>
      <c r="E486" s="24" t="s">
        <v>107</v>
      </c>
      <c r="F486" s="24" t="s">
        <v>3283</v>
      </c>
      <c r="G486" s="25">
        <v>45616</v>
      </c>
      <c r="H486" s="25">
        <v>46710</v>
      </c>
      <c r="I486" s="81">
        <f t="shared" si="63"/>
        <v>46710</v>
      </c>
      <c r="J486" s="77" t="str">
        <f t="shared" ca="1" si="67"/>
        <v>Live</v>
      </c>
      <c r="K486" s="77" t="str" cm="1">
        <f t="array" aca="1" ref="K486" ca="1">_xlfn.IFS((I486-TODAY())&gt;=547,"06 Expires over 18 months",(I486-TODAY())&gt;=365,"05 Expires in 18 months",(I486-TODAY())&gt;=183,"04 Expires in 12 months",(I486-TODAY())&gt;=92,"03 Expires in 6 months",(I486-TODAY())&gt;=31,"02 Expires in 3 months",(I486-TODAY())&gt;=0,"01 Expires in 30 days",(I486-TODAY())&gt;=-31,"01 Expired last 30 days",(I486-TODAY())&gt;=-92,"02 Expired last 3 months",(I486-TODAY())&gt;=-183,"03 Expired last 6 months",(I486-TODAY())&gt;=-365,"04 Expired last 12 months",(I486-TODAY())&gt;=-547,"05 Expired last 18 months",TRUE,"06 Expired over 18 months")</f>
        <v>05 Expires in 18 months</v>
      </c>
      <c r="L486" s="65">
        <v>225000</v>
      </c>
      <c r="M486" s="130">
        <f t="shared" si="65"/>
        <v>656250</v>
      </c>
      <c r="N486" s="77" t="str">
        <f t="shared" si="66"/>
        <v>No</v>
      </c>
      <c r="O486" s="32">
        <v>36</v>
      </c>
      <c r="P486" s="24">
        <v>0</v>
      </c>
      <c r="Q486" s="24" t="s">
        <v>8595</v>
      </c>
      <c r="R486" s="89">
        <f t="shared" si="64"/>
        <v>35</v>
      </c>
    </row>
    <row r="487" spans="1:18" x14ac:dyDescent="0.5">
      <c r="A487" s="24">
        <v>2806</v>
      </c>
      <c r="B487" s="24" t="s">
        <v>10311</v>
      </c>
      <c r="C487" s="24" t="s">
        <v>10312</v>
      </c>
      <c r="D487" s="24" t="s">
        <v>10313</v>
      </c>
      <c r="E487" s="24" t="s">
        <v>107</v>
      </c>
      <c r="F487" s="24" t="s">
        <v>3283</v>
      </c>
      <c r="G487" s="25">
        <v>45616</v>
      </c>
      <c r="H487" s="25">
        <v>46710</v>
      </c>
      <c r="I487" s="81">
        <f t="shared" si="63"/>
        <v>46710</v>
      </c>
      <c r="J487" s="77" t="str">
        <f t="shared" ca="1" si="67"/>
        <v>Live</v>
      </c>
      <c r="K487" s="77" t="str" cm="1">
        <f t="array" aca="1" ref="K487" ca="1">_xlfn.IFS((I487-TODAY())&gt;=547,"06 Expires over 18 months",(I487-TODAY())&gt;=365,"05 Expires in 18 months",(I487-TODAY())&gt;=183,"04 Expires in 12 months",(I487-TODAY())&gt;=92,"03 Expires in 6 months",(I487-TODAY())&gt;=31,"02 Expires in 3 months",(I487-TODAY())&gt;=0,"01 Expires in 30 days",(I487-TODAY())&gt;=-31,"01 Expired last 30 days",(I487-TODAY())&gt;=-92,"02 Expired last 3 months",(I487-TODAY())&gt;=-183,"03 Expired last 6 months",(I487-TODAY())&gt;=-365,"04 Expired last 12 months",(I487-TODAY())&gt;=-547,"05 Expired last 18 months",TRUE,"06 Expired over 18 months")</f>
        <v>05 Expires in 18 months</v>
      </c>
      <c r="L487" s="65">
        <v>24999.99</v>
      </c>
      <c r="M487" s="130">
        <f t="shared" si="65"/>
        <v>72916.637499999997</v>
      </c>
      <c r="N487" s="77" t="str">
        <f t="shared" si="66"/>
        <v>No</v>
      </c>
      <c r="O487" s="32">
        <v>36</v>
      </c>
      <c r="P487" s="24">
        <v>0</v>
      </c>
      <c r="Q487" s="24" t="s">
        <v>8595</v>
      </c>
      <c r="R487" s="89">
        <f t="shared" si="64"/>
        <v>35</v>
      </c>
    </row>
    <row r="488" spans="1:18" x14ac:dyDescent="0.5">
      <c r="A488" s="24">
        <v>2808</v>
      </c>
      <c r="B488" s="24" t="s">
        <v>6562</v>
      </c>
      <c r="C488" s="24" t="s">
        <v>10324</v>
      </c>
      <c r="D488" s="24" t="s">
        <v>6561</v>
      </c>
      <c r="E488" s="24" t="s">
        <v>107</v>
      </c>
      <c r="F488" s="24" t="s">
        <v>3283</v>
      </c>
      <c r="G488" s="25">
        <v>45616</v>
      </c>
      <c r="H488" s="25">
        <v>46710</v>
      </c>
      <c r="I488" s="81">
        <f t="shared" si="63"/>
        <v>46710</v>
      </c>
      <c r="J488" s="77" t="str">
        <f t="shared" ca="1" si="67"/>
        <v>Live</v>
      </c>
      <c r="K488" s="77" t="str" cm="1">
        <f t="array" aca="1" ref="K488" ca="1">_xlfn.IFS((I488-TODAY())&gt;=547,"06 Expires over 18 months",(I488-TODAY())&gt;=365,"05 Expires in 18 months",(I488-TODAY())&gt;=183,"04 Expires in 12 months",(I488-TODAY())&gt;=92,"03 Expires in 6 months",(I488-TODAY())&gt;=31,"02 Expires in 3 months",(I488-TODAY())&gt;=0,"01 Expires in 30 days",(I488-TODAY())&gt;=-31,"01 Expired last 30 days",(I488-TODAY())&gt;=-92,"02 Expired last 3 months",(I488-TODAY())&gt;=-183,"03 Expired last 6 months",(I488-TODAY())&gt;=-365,"04 Expired last 12 months",(I488-TODAY())&gt;=-547,"05 Expired last 18 months",TRUE,"06 Expired over 18 months")</f>
        <v>05 Expires in 18 months</v>
      </c>
      <c r="L488" s="65">
        <v>24999.99</v>
      </c>
      <c r="M488" s="130">
        <f t="shared" si="65"/>
        <v>72916.637499999997</v>
      </c>
      <c r="N488" s="77" t="str">
        <f t="shared" si="66"/>
        <v>No</v>
      </c>
      <c r="O488" s="32">
        <v>36</v>
      </c>
      <c r="P488" s="24">
        <v>0</v>
      </c>
      <c r="Q488" s="24" t="s">
        <v>8595</v>
      </c>
      <c r="R488" s="89">
        <f t="shared" si="64"/>
        <v>35</v>
      </c>
    </row>
    <row r="489" spans="1:18" x14ac:dyDescent="0.5">
      <c r="A489" s="24">
        <v>3481</v>
      </c>
      <c r="B489" s="101" t="s">
        <v>13251</v>
      </c>
      <c r="C489" s="24" t="s">
        <v>5924</v>
      </c>
      <c r="D489" s="101" t="s">
        <v>13252</v>
      </c>
      <c r="E489" s="101" t="s">
        <v>190</v>
      </c>
      <c r="F489" s="101" t="s">
        <v>2234</v>
      </c>
      <c r="G489" s="25">
        <v>45982</v>
      </c>
      <c r="H489" s="25">
        <v>46346</v>
      </c>
      <c r="I489" s="81">
        <f t="shared" si="63"/>
        <v>46711</v>
      </c>
      <c r="J489" s="77" t="str">
        <f t="shared" ca="1" si="67"/>
        <v>Live</v>
      </c>
      <c r="K489" s="77" t="str" cm="1">
        <f t="array" aca="1" ref="K489" ca="1">_xlfn.IFS((I489-TODAY())&gt;=547,"06 Expires over 18 months",(I489-TODAY())&gt;=365,"05 Expires in 18 months",(I489-TODAY())&gt;=183,"04 Expires in 12 months",(I489-TODAY())&gt;=92,"03 Expires in 6 months",(I489-TODAY())&gt;=31,"02 Expires in 3 months",(I489-TODAY())&gt;=0,"01 Expires in 30 days",(I489-TODAY())&gt;=-31,"01 Expired last 30 days",(I489-TODAY())&gt;=-92,"02 Expired last 3 months",(I489-TODAY())&gt;=-183,"03 Expired last 6 months",(I489-TODAY())&gt;=-365,"04 Expired last 12 months",(I489-TODAY())&gt;=-547,"05 Expired last 18 months",TRUE,"06 Expired over 18 months")</f>
        <v>05 Expires in 18 months</v>
      </c>
      <c r="L489" s="65">
        <v>5000</v>
      </c>
      <c r="M489" s="131">
        <f t="shared" si="65"/>
        <v>9583.3333333333339</v>
      </c>
      <c r="N489" s="77" t="str">
        <f t="shared" si="66"/>
        <v>Yes</v>
      </c>
      <c r="O489" s="101">
        <v>12</v>
      </c>
      <c r="P489" s="101">
        <v>12</v>
      </c>
      <c r="Q489" s="101" t="s">
        <v>70</v>
      </c>
      <c r="R489" s="89">
        <f t="shared" si="64"/>
        <v>23</v>
      </c>
    </row>
    <row r="490" spans="1:18" x14ac:dyDescent="0.5">
      <c r="A490" s="24">
        <v>2802</v>
      </c>
      <c r="B490" s="24" t="s">
        <v>10287</v>
      </c>
      <c r="C490" s="24" t="s">
        <v>10288</v>
      </c>
      <c r="D490" s="24" t="s">
        <v>10289</v>
      </c>
      <c r="E490" s="24" t="s">
        <v>97</v>
      </c>
      <c r="F490" s="24" t="s">
        <v>10291</v>
      </c>
      <c r="G490" s="25">
        <v>45619</v>
      </c>
      <c r="H490" s="25">
        <v>46348</v>
      </c>
      <c r="I490" s="81">
        <f t="shared" si="63"/>
        <v>46713</v>
      </c>
      <c r="J490" s="77" t="str">
        <f t="shared" ca="1" si="67"/>
        <v>Live</v>
      </c>
      <c r="K490" s="77" t="str" cm="1">
        <f t="array" aca="1" ref="K490" ca="1">_xlfn.IFS((I490-TODAY())&gt;=547,"06 Expires over 18 months",(I490-TODAY())&gt;=365,"05 Expires in 18 months",(I490-TODAY())&gt;=183,"04 Expires in 12 months",(I490-TODAY())&gt;=92,"03 Expires in 6 months",(I490-TODAY())&gt;=31,"02 Expires in 3 months",(I490-TODAY())&gt;=0,"01 Expires in 30 days",(I490-TODAY())&gt;=-31,"01 Expired last 30 days",(I490-TODAY())&gt;=-92,"02 Expired last 3 months",(I490-TODAY())&gt;=-183,"03 Expired last 6 months",(I490-TODAY())&gt;=-365,"04 Expired last 12 months",(I490-TODAY())&gt;=-547,"05 Expired last 18 months",TRUE,"06 Expired over 18 months")</f>
        <v>05 Expires in 18 months</v>
      </c>
      <c r="L490" s="65">
        <v>104000</v>
      </c>
      <c r="M490" s="130">
        <f t="shared" si="65"/>
        <v>303333.33333333331</v>
      </c>
      <c r="N490" s="77" t="str">
        <f t="shared" si="66"/>
        <v>Yes</v>
      </c>
      <c r="O490" s="32">
        <v>24</v>
      </c>
      <c r="P490" s="24">
        <v>12</v>
      </c>
      <c r="Q490" s="24" t="s">
        <v>70</v>
      </c>
      <c r="R490" s="89">
        <f t="shared" si="64"/>
        <v>35</v>
      </c>
    </row>
    <row r="491" spans="1:18" x14ac:dyDescent="0.5">
      <c r="A491" s="24">
        <v>3112</v>
      </c>
      <c r="B491" s="24" t="s">
        <v>11793</v>
      </c>
      <c r="C491" s="24" t="s">
        <v>11794</v>
      </c>
      <c r="D491" s="24" t="s">
        <v>11793</v>
      </c>
      <c r="E491" s="24" t="s">
        <v>190</v>
      </c>
      <c r="F491" s="24" t="s">
        <v>3966</v>
      </c>
      <c r="G491" s="25">
        <v>45799</v>
      </c>
      <c r="H491" s="25">
        <v>46529</v>
      </c>
      <c r="I491" s="81">
        <f t="shared" si="63"/>
        <v>46713</v>
      </c>
      <c r="J491" s="77" t="str">
        <f t="shared" ca="1" si="67"/>
        <v>Live</v>
      </c>
      <c r="K491" s="77" t="str" cm="1">
        <f t="array" aca="1" ref="K491" ca="1">_xlfn.IFS((I491-TODAY())&gt;=547,"06 Expires over 18 months",(I491-TODAY())&gt;=365,"05 Expires in 18 months",(I491-TODAY())&gt;=183,"04 Expires in 12 months",(I491-TODAY())&gt;=92,"03 Expires in 6 months",(I491-TODAY())&gt;=31,"02 Expires in 3 months",(I491-TODAY())&gt;=0,"01 Expires in 30 days",(I491-TODAY())&gt;=-31,"01 Expired last 30 days",(I491-TODAY())&gt;=-92,"02 Expired last 3 months",(I491-TODAY())&gt;=-183,"03 Expired last 6 months",(I491-TODAY())&gt;=-365,"04 Expired last 12 months",(I491-TODAY())&gt;=-547,"05 Expired last 18 months",TRUE,"06 Expired over 18 months")</f>
        <v>05 Expires in 18 months</v>
      </c>
      <c r="L491" s="65">
        <v>2000</v>
      </c>
      <c r="M491" s="130">
        <f t="shared" si="65"/>
        <v>5000</v>
      </c>
      <c r="N491" s="77" t="str">
        <f t="shared" si="66"/>
        <v>Yes</v>
      </c>
      <c r="O491" s="24">
        <v>24</v>
      </c>
      <c r="P491" s="24">
        <v>6</v>
      </c>
      <c r="Q491" s="24" t="s">
        <v>8595</v>
      </c>
      <c r="R491" s="89">
        <f t="shared" si="64"/>
        <v>30</v>
      </c>
    </row>
    <row r="492" spans="1:18" x14ac:dyDescent="0.5">
      <c r="A492" s="24">
        <v>3484</v>
      </c>
      <c r="B492" s="101" t="s">
        <v>13265</v>
      </c>
      <c r="C492" s="24" t="s">
        <v>13266</v>
      </c>
      <c r="D492" s="101" t="s">
        <v>7981</v>
      </c>
      <c r="E492" s="101" t="s">
        <v>107</v>
      </c>
      <c r="F492" s="101" t="s">
        <v>6046</v>
      </c>
      <c r="G492" s="25">
        <v>45985</v>
      </c>
      <c r="H492" s="25">
        <v>46714</v>
      </c>
      <c r="I492" s="81">
        <f t="shared" si="63"/>
        <v>46714</v>
      </c>
      <c r="J492" s="77" t="str">
        <f t="shared" ca="1" si="67"/>
        <v>Live</v>
      </c>
      <c r="K492" s="77" t="str" cm="1">
        <f t="array" aca="1" ref="K492" ca="1">_xlfn.IFS((I492-TODAY())&gt;=547,"06 Expires over 18 months",(I492-TODAY())&gt;=365,"05 Expires in 18 months",(I492-TODAY())&gt;=183,"04 Expires in 12 months",(I492-TODAY())&gt;=92,"03 Expires in 6 months",(I492-TODAY())&gt;=31,"02 Expires in 3 months",(I492-TODAY())&gt;=0,"01 Expires in 30 days",(I492-TODAY())&gt;=-31,"01 Expired last 30 days",(I492-TODAY())&gt;=-92,"02 Expired last 3 months",(I492-TODAY())&gt;=-183,"03 Expired last 6 months",(I492-TODAY())&gt;=-365,"04 Expired last 12 months",(I492-TODAY())&gt;=-547,"05 Expired last 18 months",TRUE,"06 Expired over 18 months")</f>
        <v>05 Expires in 18 months</v>
      </c>
      <c r="L492" s="65">
        <v>47500</v>
      </c>
      <c r="M492" s="131">
        <f t="shared" si="65"/>
        <v>91041.666666666672</v>
      </c>
      <c r="N492" s="77" t="str">
        <f t="shared" si="66"/>
        <v>No</v>
      </c>
      <c r="O492" s="101">
        <v>24</v>
      </c>
      <c r="P492" s="101">
        <v>0</v>
      </c>
      <c r="Q492" s="101" t="s">
        <v>123</v>
      </c>
      <c r="R492" s="89">
        <f t="shared" si="64"/>
        <v>23</v>
      </c>
    </row>
    <row r="493" spans="1:18" x14ac:dyDescent="0.5">
      <c r="A493" s="24">
        <v>3274</v>
      </c>
      <c r="B493" s="24" t="s">
        <v>12429</v>
      </c>
      <c r="C493" s="24" t="s">
        <v>12430</v>
      </c>
      <c r="D493" s="24" t="s">
        <v>12431</v>
      </c>
      <c r="E493" s="24" t="s">
        <v>321</v>
      </c>
      <c r="F493" s="27" t="s">
        <v>11049</v>
      </c>
      <c r="G493" s="25">
        <v>45662</v>
      </c>
      <c r="H493" s="25">
        <v>46535</v>
      </c>
      <c r="I493" s="81">
        <f t="shared" si="63"/>
        <v>46719</v>
      </c>
      <c r="J493" s="77" t="str">
        <f t="shared" ca="1" si="67"/>
        <v>Live</v>
      </c>
      <c r="K493" s="77" t="str" cm="1">
        <f t="array" aca="1" ref="K493" ca="1">_xlfn.IFS((I493-TODAY())&gt;=547,"06 Expires over 18 months",(I493-TODAY())&gt;=365,"05 Expires in 18 months",(I493-TODAY())&gt;=183,"04 Expires in 12 months",(I493-TODAY())&gt;=92,"03 Expires in 6 months",(I493-TODAY())&gt;=31,"02 Expires in 3 months",(I493-TODAY())&gt;=0,"01 Expires in 30 days",(I493-TODAY())&gt;=-31,"01 Expired last 30 days",(I493-TODAY())&gt;=-92,"02 Expired last 3 months",(I493-TODAY())&gt;=-183,"03 Expired last 6 months",(I493-TODAY())&gt;=-365,"04 Expired last 12 months",(I493-TODAY())&gt;=-547,"05 Expired last 18 months",TRUE,"06 Expired over 18 months")</f>
        <v>05 Expires in 18 months</v>
      </c>
      <c r="L493" s="65">
        <v>30000</v>
      </c>
      <c r="M493" s="131">
        <f t="shared" si="65"/>
        <v>85000</v>
      </c>
      <c r="N493" s="77" t="str">
        <f t="shared" si="66"/>
        <v>Yes</v>
      </c>
      <c r="O493" s="32">
        <v>24</v>
      </c>
      <c r="P493" s="24">
        <v>6</v>
      </c>
      <c r="Q493" s="24" t="s">
        <v>70</v>
      </c>
      <c r="R493" s="89">
        <f t="shared" si="64"/>
        <v>34</v>
      </c>
    </row>
    <row r="494" spans="1:18" x14ac:dyDescent="0.5">
      <c r="A494" s="24">
        <v>3667</v>
      </c>
      <c r="B494" s="111" t="s">
        <v>13952</v>
      </c>
      <c r="C494" s="111" t="s">
        <v>13953</v>
      </c>
      <c r="D494" s="111" t="s">
        <v>11549</v>
      </c>
      <c r="E494" s="111" t="s">
        <v>321</v>
      </c>
      <c r="F494" s="111" t="s">
        <v>3201</v>
      </c>
      <c r="G494" s="121">
        <v>46097</v>
      </c>
      <c r="H494" s="121">
        <v>46720</v>
      </c>
      <c r="I494" s="81">
        <f t="shared" si="63"/>
        <v>46720</v>
      </c>
      <c r="J494" s="81" t="str">
        <f t="shared" ca="1" si="67"/>
        <v>Live</v>
      </c>
      <c r="K494" s="81" t="str" cm="1">
        <f t="array" aca="1" ref="K494" ca="1">_xlfn.IFS((I494-TODAY())&gt;=547,"06 Expires over 18 months",(I494-TODAY())&gt;=365,"05 Expires in 18 months",(I494-TODAY())&gt;=183,"04 Expires in 12 months",(I494-TODAY())&gt;=92,"03 Expires in 6 months",(I494-TODAY())&gt;=31,"02 Expires in 3 months",(I494-TODAY())&gt;=0,"01 Expires in 30 days",(I494-TODAY())&gt;=-31,"01 Expired last 30 days",(I494-TODAY())&gt;=-92,"02 Expired last 3 months",(I494-TODAY())&gt;=-183,"03 Expired last 6 months",(I494-TODAY())&gt;=-365,"04 Expired last 12 months",(I494-TODAY())&gt;=-547,"05 Expired last 18 months",TRUE,"06 Expired over 18 months")</f>
        <v>05 Expires in 18 months</v>
      </c>
      <c r="L494" s="104">
        <v>0</v>
      </c>
      <c r="M494" s="131">
        <f t="shared" si="65"/>
        <v>0</v>
      </c>
      <c r="N494" s="77" t="str">
        <f t="shared" si="66"/>
        <v>No</v>
      </c>
      <c r="O494" s="111">
        <v>0</v>
      </c>
      <c r="P494" s="111">
        <v>0</v>
      </c>
      <c r="Q494" s="111" t="s">
        <v>123</v>
      </c>
      <c r="R494" s="89">
        <f t="shared" si="64"/>
        <v>20</v>
      </c>
    </row>
    <row r="495" spans="1:18" x14ac:dyDescent="0.5">
      <c r="A495" s="24">
        <v>2328</v>
      </c>
      <c r="B495" s="24" t="s">
        <v>8301</v>
      </c>
      <c r="C495" s="24" t="s">
        <v>8302</v>
      </c>
      <c r="D495" s="24" t="s">
        <v>8303</v>
      </c>
      <c r="E495" s="24" t="s">
        <v>52</v>
      </c>
      <c r="F495" s="24" t="s">
        <v>6383</v>
      </c>
      <c r="G495" s="25">
        <v>45261</v>
      </c>
      <c r="H495" s="25">
        <v>45991</v>
      </c>
      <c r="I495" s="81">
        <f t="shared" si="63"/>
        <v>46721</v>
      </c>
      <c r="J495" s="77" t="str">
        <f t="shared" ca="1" si="67"/>
        <v>Live</v>
      </c>
      <c r="K495" s="77" t="str" cm="1">
        <f t="array" aca="1" ref="K495" ca="1">_xlfn.IFS((I495-TODAY())&gt;=547,"06 Expires over 18 months",(I495-TODAY())&gt;=365,"05 Expires in 18 months",(I495-TODAY())&gt;=183,"04 Expires in 12 months",(I495-TODAY())&gt;=92,"03 Expires in 6 months",(I495-TODAY())&gt;=31,"02 Expires in 3 months",(I495-TODAY())&gt;=0,"01 Expires in 30 days",(I495-TODAY())&gt;=-31,"01 Expired last 30 days",(I495-TODAY())&gt;=-92,"02 Expired last 3 months",(I495-TODAY())&gt;=-183,"03 Expired last 6 months",(I495-TODAY())&gt;=-365,"04 Expired last 12 months",(I495-TODAY())&gt;=-547,"05 Expired last 18 months",TRUE,"06 Expired over 18 months")</f>
        <v>05 Expires in 18 months</v>
      </c>
      <c r="L495" s="65">
        <v>111447</v>
      </c>
      <c r="M495" s="130">
        <f t="shared" si="65"/>
        <v>436500.75</v>
      </c>
      <c r="N495" s="77" t="str">
        <f t="shared" si="66"/>
        <v>Yes</v>
      </c>
      <c r="O495" s="32">
        <v>24</v>
      </c>
      <c r="P495" s="24">
        <v>24</v>
      </c>
      <c r="Q495" s="24" t="s">
        <v>1333</v>
      </c>
      <c r="R495" s="89">
        <f t="shared" si="64"/>
        <v>47</v>
      </c>
    </row>
    <row r="496" spans="1:18" x14ac:dyDescent="0.5">
      <c r="A496" s="24">
        <v>3482</v>
      </c>
      <c r="B496" s="101" t="s">
        <v>13254</v>
      </c>
      <c r="C496" s="24" t="s">
        <v>13255</v>
      </c>
      <c r="D496" s="101" t="s">
        <v>13256</v>
      </c>
      <c r="E496" s="101" t="s">
        <v>107</v>
      </c>
      <c r="F496" s="101" t="s">
        <v>6046</v>
      </c>
      <c r="G496" s="25">
        <v>45992</v>
      </c>
      <c r="H496" s="25">
        <v>46356</v>
      </c>
      <c r="I496" s="81">
        <f t="shared" si="63"/>
        <v>46721</v>
      </c>
      <c r="J496" s="77" t="str">
        <f t="shared" ca="1" si="67"/>
        <v>Live</v>
      </c>
      <c r="K496" s="77" t="str" cm="1">
        <f t="array" aca="1" ref="K496" ca="1">_xlfn.IFS((I496-TODAY())&gt;=547,"06 Expires over 18 months",(I496-TODAY())&gt;=365,"05 Expires in 18 months",(I496-TODAY())&gt;=183,"04 Expires in 12 months",(I496-TODAY())&gt;=92,"03 Expires in 6 months",(I496-TODAY())&gt;=31,"02 Expires in 3 months",(I496-TODAY())&gt;=0,"01 Expires in 30 days",(I496-TODAY())&gt;=-31,"01 Expired last 30 days",(I496-TODAY())&gt;=-92,"02 Expired last 3 months",(I496-TODAY())&gt;=-183,"03 Expired last 6 months",(I496-TODAY())&gt;=-365,"04 Expired last 12 months",(I496-TODAY())&gt;=-547,"05 Expired last 18 months",TRUE,"06 Expired over 18 months")</f>
        <v>05 Expires in 18 months</v>
      </c>
      <c r="L496" s="65">
        <v>235000</v>
      </c>
      <c r="M496" s="131">
        <f t="shared" si="65"/>
        <v>450416.66666666669</v>
      </c>
      <c r="N496" s="77" t="str">
        <f t="shared" si="66"/>
        <v>Yes</v>
      </c>
      <c r="O496" s="101">
        <v>12</v>
      </c>
      <c r="P496" s="101">
        <v>12</v>
      </c>
      <c r="Q496" s="101" t="s">
        <v>123</v>
      </c>
      <c r="R496" s="89">
        <f t="shared" si="64"/>
        <v>23</v>
      </c>
    </row>
    <row r="497" spans="1:18" x14ac:dyDescent="0.5">
      <c r="A497" s="24">
        <v>3514</v>
      </c>
      <c r="B497" s="24" t="s">
        <v>13376</v>
      </c>
      <c r="C497" s="24" t="s">
        <v>13377</v>
      </c>
      <c r="D497" s="24" t="s">
        <v>13378</v>
      </c>
      <c r="E497" s="24" t="s">
        <v>52</v>
      </c>
      <c r="F497" s="27" t="s">
        <v>11269</v>
      </c>
      <c r="G497" s="25">
        <v>45992</v>
      </c>
      <c r="H497" s="25">
        <v>46356</v>
      </c>
      <c r="I497" s="81">
        <f t="shared" si="63"/>
        <v>46721</v>
      </c>
      <c r="J497" s="77" t="str">
        <f t="shared" ca="1" si="67"/>
        <v>Live</v>
      </c>
      <c r="K497" s="77" t="str" cm="1">
        <f t="array" aca="1" ref="K497" ca="1">_xlfn.IFS((I497-TODAY())&gt;=547,"06 Expires over 18 months",(I497-TODAY())&gt;=365,"05 Expires in 18 months",(I497-TODAY())&gt;=183,"04 Expires in 12 months",(I497-TODAY())&gt;=92,"03 Expires in 6 months",(I497-TODAY())&gt;=31,"02 Expires in 3 months",(I497-TODAY())&gt;=0,"01 Expires in 30 days",(I497-TODAY())&gt;=-31,"01 Expired last 30 days",(I497-TODAY())&gt;=-92,"02 Expired last 3 months",(I497-TODAY())&gt;=-183,"03 Expired last 6 months",(I497-TODAY())&gt;=-365,"04 Expired last 12 months",(I497-TODAY())&gt;=-547,"05 Expired last 18 months",TRUE,"06 Expired over 18 months")</f>
        <v>05 Expires in 18 months</v>
      </c>
      <c r="L497" s="65">
        <v>71200</v>
      </c>
      <c r="M497" s="131">
        <f t="shared" si="65"/>
        <v>136466.66666666666</v>
      </c>
      <c r="N497" s="77" t="str">
        <f t="shared" si="66"/>
        <v>Yes</v>
      </c>
      <c r="O497" s="32">
        <v>12</v>
      </c>
      <c r="P497" s="24">
        <v>12</v>
      </c>
      <c r="Q497" s="24" t="s">
        <v>70</v>
      </c>
      <c r="R497" s="89">
        <f t="shared" si="64"/>
        <v>23</v>
      </c>
    </row>
    <row r="498" spans="1:18" x14ac:dyDescent="0.5">
      <c r="A498" s="24">
        <v>3520</v>
      </c>
      <c r="B498" s="24" t="s">
        <v>13406</v>
      </c>
      <c r="C498" s="24" t="s">
        <v>13407</v>
      </c>
      <c r="D498" s="24" t="s">
        <v>4379</v>
      </c>
      <c r="E498" s="24" t="s">
        <v>52</v>
      </c>
      <c r="F498" s="27" t="s">
        <v>920</v>
      </c>
      <c r="G498" s="25">
        <v>45992</v>
      </c>
      <c r="H498" s="25">
        <v>46721</v>
      </c>
      <c r="I498" s="81">
        <f t="shared" si="63"/>
        <v>46721</v>
      </c>
      <c r="J498" s="77" t="str">
        <f t="shared" ca="1" si="67"/>
        <v>Live</v>
      </c>
      <c r="K498" s="77" t="str" cm="1">
        <f t="array" aca="1" ref="K498" ca="1">_xlfn.IFS((I498-TODAY())&gt;=547,"06 Expires over 18 months",(I498-TODAY())&gt;=365,"05 Expires in 18 months",(I498-TODAY())&gt;=183,"04 Expires in 12 months",(I498-TODAY())&gt;=92,"03 Expires in 6 months",(I498-TODAY())&gt;=31,"02 Expires in 3 months",(I498-TODAY())&gt;=0,"01 Expires in 30 days",(I498-TODAY())&gt;=-31,"01 Expired last 30 days",(I498-TODAY())&gt;=-92,"02 Expired last 3 months",(I498-TODAY())&gt;=-183,"03 Expired last 6 months",(I498-TODAY())&gt;=-365,"04 Expired last 12 months",(I498-TODAY())&gt;=-547,"05 Expired last 18 months",TRUE,"06 Expired over 18 months")</f>
        <v>05 Expires in 18 months</v>
      </c>
      <c r="L498" s="65">
        <v>40000</v>
      </c>
      <c r="M498" s="131">
        <f t="shared" si="65"/>
        <v>76666.666666666672</v>
      </c>
      <c r="N498" s="77" t="str">
        <f t="shared" si="66"/>
        <v>No</v>
      </c>
      <c r="O498" s="32">
        <v>24</v>
      </c>
      <c r="P498" s="24">
        <v>0</v>
      </c>
      <c r="Q498" s="24" t="s">
        <v>70</v>
      </c>
      <c r="R498" s="89">
        <f t="shared" si="64"/>
        <v>23</v>
      </c>
    </row>
    <row r="499" spans="1:18" x14ac:dyDescent="0.5">
      <c r="A499" s="24">
        <v>2836</v>
      </c>
      <c r="B499" s="24" t="s">
        <v>9934</v>
      </c>
      <c r="C499" s="24" t="s">
        <v>9935</v>
      </c>
      <c r="D499" s="24" t="s">
        <v>9936</v>
      </c>
      <c r="E499" s="24" t="s">
        <v>107</v>
      </c>
      <c r="F499" s="24" t="s">
        <v>3283</v>
      </c>
      <c r="G499" s="25">
        <v>45628</v>
      </c>
      <c r="H499" s="25">
        <v>46722</v>
      </c>
      <c r="I499" s="81">
        <f t="shared" si="63"/>
        <v>46722</v>
      </c>
      <c r="J499" s="77" t="str">
        <f t="shared" ca="1" si="67"/>
        <v>Live</v>
      </c>
      <c r="K499" s="77" t="str" cm="1">
        <f t="array" aca="1" ref="K499" ca="1">_xlfn.IFS((I499-TODAY())&gt;=547,"06 Expires over 18 months",(I499-TODAY())&gt;=365,"05 Expires in 18 months",(I499-TODAY())&gt;=183,"04 Expires in 12 months",(I499-TODAY())&gt;=92,"03 Expires in 6 months",(I499-TODAY())&gt;=31,"02 Expires in 3 months",(I499-TODAY())&gt;=0,"01 Expires in 30 days",(I499-TODAY())&gt;=-31,"01 Expired last 30 days",(I499-TODAY())&gt;=-92,"02 Expired last 3 months",(I499-TODAY())&gt;=-183,"03 Expired last 6 months",(I499-TODAY())&gt;=-365,"04 Expired last 12 months",(I499-TODAY())&gt;=-547,"05 Expired last 18 months",TRUE,"06 Expired over 18 months")</f>
        <v>05 Expires in 18 months</v>
      </c>
      <c r="L499" s="65">
        <v>74999</v>
      </c>
      <c r="M499" s="130">
        <f t="shared" si="65"/>
        <v>218747.08333333334</v>
      </c>
      <c r="N499" s="77" t="str">
        <f t="shared" si="66"/>
        <v>No</v>
      </c>
      <c r="O499" s="32">
        <v>36</v>
      </c>
      <c r="P499" s="24">
        <v>0</v>
      </c>
      <c r="Q499" s="24" t="s">
        <v>8595</v>
      </c>
      <c r="R499" s="89">
        <f t="shared" si="64"/>
        <v>35</v>
      </c>
    </row>
    <row r="500" spans="1:18" x14ac:dyDescent="0.5">
      <c r="A500" s="24">
        <v>3494</v>
      </c>
      <c r="B500" s="101" t="s">
        <v>12408</v>
      </c>
      <c r="C500" s="24" t="s">
        <v>13302</v>
      </c>
      <c r="D500" s="101" t="s">
        <v>12408</v>
      </c>
      <c r="E500" s="101" t="s">
        <v>107</v>
      </c>
      <c r="F500" s="101" t="s">
        <v>3283</v>
      </c>
      <c r="G500" s="25">
        <v>45993</v>
      </c>
      <c r="H500" s="25">
        <v>46722</v>
      </c>
      <c r="I500" s="81">
        <f t="shared" si="63"/>
        <v>46722</v>
      </c>
      <c r="J500" s="77" t="str">
        <f t="shared" ca="1" si="67"/>
        <v>Live</v>
      </c>
      <c r="K500" s="77" t="str" cm="1">
        <f t="array" aca="1" ref="K500" ca="1">_xlfn.IFS((I500-TODAY())&gt;=547,"06 Expires over 18 months",(I500-TODAY())&gt;=365,"05 Expires in 18 months",(I500-TODAY())&gt;=183,"04 Expires in 12 months",(I500-TODAY())&gt;=92,"03 Expires in 6 months",(I500-TODAY())&gt;=31,"02 Expires in 3 months",(I500-TODAY())&gt;=0,"01 Expires in 30 days",(I500-TODAY())&gt;=-31,"01 Expired last 30 days",(I500-TODAY())&gt;=-92,"02 Expired last 3 months",(I500-TODAY())&gt;=-183,"03 Expired last 6 months",(I500-TODAY())&gt;=-365,"04 Expired last 12 months",(I500-TODAY())&gt;=-547,"05 Expired last 18 months",TRUE,"06 Expired over 18 months")</f>
        <v>05 Expires in 18 months</v>
      </c>
      <c r="L500" s="65">
        <v>12499</v>
      </c>
      <c r="M500" s="131">
        <f t="shared" si="65"/>
        <v>23956.416666666668</v>
      </c>
      <c r="N500" s="77" t="str">
        <f t="shared" si="66"/>
        <v>No</v>
      </c>
      <c r="O500" s="101">
        <v>36</v>
      </c>
      <c r="P500" s="101">
        <v>0</v>
      </c>
      <c r="Q500" s="101" t="s">
        <v>70</v>
      </c>
      <c r="R500" s="89">
        <f t="shared" si="64"/>
        <v>23</v>
      </c>
    </row>
    <row r="501" spans="1:18" x14ac:dyDescent="0.5">
      <c r="A501" s="24">
        <v>3496</v>
      </c>
      <c r="B501" s="101" t="s">
        <v>12510</v>
      </c>
      <c r="C501" s="24" t="s">
        <v>13308</v>
      </c>
      <c r="D501" s="101" t="s">
        <v>12510</v>
      </c>
      <c r="E501" s="101" t="s">
        <v>107</v>
      </c>
      <c r="F501" s="101" t="s">
        <v>3283</v>
      </c>
      <c r="G501" s="25">
        <v>45994</v>
      </c>
      <c r="H501" s="25">
        <v>46723</v>
      </c>
      <c r="I501" s="81">
        <f t="shared" si="63"/>
        <v>46723</v>
      </c>
      <c r="J501" s="77" t="str">
        <f t="shared" ca="1" si="67"/>
        <v>Live</v>
      </c>
      <c r="K501" s="77" t="str" cm="1">
        <f t="array" aca="1" ref="K501" ca="1">_xlfn.IFS((I501-TODAY())&gt;=547,"06 Expires over 18 months",(I501-TODAY())&gt;=365,"05 Expires in 18 months",(I501-TODAY())&gt;=183,"04 Expires in 12 months",(I501-TODAY())&gt;=92,"03 Expires in 6 months",(I501-TODAY())&gt;=31,"02 Expires in 3 months",(I501-TODAY())&gt;=0,"01 Expires in 30 days",(I501-TODAY())&gt;=-31,"01 Expired last 30 days",(I501-TODAY())&gt;=-92,"02 Expired last 3 months",(I501-TODAY())&gt;=-183,"03 Expired last 6 months",(I501-TODAY())&gt;=-365,"04 Expired last 12 months",(I501-TODAY())&gt;=-547,"05 Expired last 18 months",TRUE,"06 Expired over 18 months")</f>
        <v>05 Expires in 18 months</v>
      </c>
      <c r="L501" s="65">
        <v>12499</v>
      </c>
      <c r="M501" s="131">
        <f t="shared" si="65"/>
        <v>23956.416666666668</v>
      </c>
      <c r="N501" s="77" t="str">
        <f t="shared" si="66"/>
        <v>No</v>
      </c>
      <c r="O501" s="101">
        <v>24</v>
      </c>
      <c r="P501" s="101">
        <v>0</v>
      </c>
      <c r="Q501" s="101" t="s">
        <v>70</v>
      </c>
      <c r="R501" s="89">
        <f t="shared" si="64"/>
        <v>23</v>
      </c>
    </row>
    <row r="502" spans="1:18" x14ac:dyDescent="0.5">
      <c r="A502" s="24">
        <v>3498</v>
      </c>
      <c r="B502" s="101" t="s">
        <v>13311</v>
      </c>
      <c r="C502" s="24" t="s">
        <v>5924</v>
      </c>
      <c r="D502" s="101" t="s">
        <v>16822</v>
      </c>
      <c r="E502" s="101" t="s">
        <v>190</v>
      </c>
      <c r="F502" s="101" t="s">
        <v>2234</v>
      </c>
      <c r="G502" s="25">
        <v>45995</v>
      </c>
      <c r="H502" s="25">
        <v>46359</v>
      </c>
      <c r="I502" s="81">
        <f t="shared" si="63"/>
        <v>46724</v>
      </c>
      <c r="J502" s="77" t="str">
        <f t="shared" ca="1" si="67"/>
        <v>Live</v>
      </c>
      <c r="K502" s="77" t="str" cm="1">
        <f t="array" aca="1" ref="K502" ca="1">_xlfn.IFS((I502-TODAY())&gt;=547,"06 Expires over 18 months",(I502-TODAY())&gt;=365,"05 Expires in 18 months",(I502-TODAY())&gt;=183,"04 Expires in 12 months",(I502-TODAY())&gt;=92,"03 Expires in 6 months",(I502-TODAY())&gt;=31,"02 Expires in 3 months",(I502-TODAY())&gt;=0,"01 Expires in 30 days",(I502-TODAY())&gt;=-31,"01 Expired last 30 days",(I502-TODAY())&gt;=-92,"02 Expired last 3 months",(I502-TODAY())&gt;=-183,"03 Expired last 6 months",(I502-TODAY())&gt;=-365,"04 Expired last 12 months",(I502-TODAY())&gt;=-547,"05 Expired last 18 months",TRUE,"06 Expired over 18 months")</f>
        <v>05 Expires in 18 months</v>
      </c>
      <c r="L502" s="65">
        <v>5000</v>
      </c>
      <c r="M502" s="131">
        <f t="shared" si="65"/>
        <v>9583.3333333333339</v>
      </c>
      <c r="N502" s="77" t="str">
        <f t="shared" si="66"/>
        <v>Yes</v>
      </c>
      <c r="O502" s="101">
        <v>12</v>
      </c>
      <c r="P502" s="101">
        <v>12</v>
      </c>
      <c r="Q502" s="101" t="s">
        <v>70</v>
      </c>
      <c r="R502" s="89">
        <f t="shared" si="64"/>
        <v>23</v>
      </c>
    </row>
    <row r="503" spans="1:18" x14ac:dyDescent="0.5">
      <c r="A503" s="24">
        <v>2843</v>
      </c>
      <c r="B503" s="24" t="s">
        <v>10492</v>
      </c>
      <c r="C503" s="24" t="s">
        <v>10493</v>
      </c>
      <c r="D503" s="24" t="s">
        <v>10494</v>
      </c>
      <c r="E503" s="24" t="s">
        <v>107</v>
      </c>
      <c r="F503" s="24" t="s">
        <v>3283</v>
      </c>
      <c r="G503" s="25">
        <v>45632</v>
      </c>
      <c r="H503" s="25">
        <v>46726</v>
      </c>
      <c r="I503" s="81">
        <f t="shared" si="63"/>
        <v>46726</v>
      </c>
      <c r="J503" s="77" t="str">
        <f t="shared" ca="1" si="67"/>
        <v>Live</v>
      </c>
      <c r="K503" s="77" t="str" cm="1">
        <f t="array" aca="1" ref="K503" ca="1">_xlfn.IFS((I503-TODAY())&gt;=547,"06 Expires over 18 months",(I503-TODAY())&gt;=365,"05 Expires in 18 months",(I503-TODAY())&gt;=183,"04 Expires in 12 months",(I503-TODAY())&gt;=92,"03 Expires in 6 months",(I503-TODAY())&gt;=31,"02 Expires in 3 months",(I503-TODAY())&gt;=0,"01 Expires in 30 days",(I503-TODAY())&gt;=-31,"01 Expired last 30 days",(I503-TODAY())&gt;=-92,"02 Expired last 3 months",(I503-TODAY())&gt;=-183,"03 Expired last 6 months",(I503-TODAY())&gt;=-365,"04 Expired last 12 months",(I503-TODAY())&gt;=-547,"05 Expired last 18 months",TRUE,"06 Expired over 18 months")</f>
        <v>05 Expires in 18 months</v>
      </c>
      <c r="L503" s="65">
        <v>24999</v>
      </c>
      <c r="M503" s="130">
        <f t="shared" si="65"/>
        <v>72913.75</v>
      </c>
      <c r="N503" s="77" t="str">
        <f t="shared" si="66"/>
        <v>No</v>
      </c>
      <c r="O503" s="32">
        <v>36</v>
      </c>
      <c r="P503" s="24">
        <v>0</v>
      </c>
      <c r="Q503" s="24" t="s">
        <v>70</v>
      </c>
      <c r="R503" s="89">
        <f t="shared" si="64"/>
        <v>35</v>
      </c>
    </row>
    <row r="504" spans="1:18" x14ac:dyDescent="0.5">
      <c r="A504" s="24">
        <v>3502</v>
      </c>
      <c r="B504" s="101" t="s">
        <v>13329</v>
      </c>
      <c r="C504" s="24" t="s">
        <v>5924</v>
      </c>
      <c r="D504" s="101" t="s">
        <v>16822</v>
      </c>
      <c r="E504" s="101" t="s">
        <v>190</v>
      </c>
      <c r="F504" s="101" t="s">
        <v>2234</v>
      </c>
      <c r="G504" s="25">
        <v>45999</v>
      </c>
      <c r="H504" s="25">
        <v>46363</v>
      </c>
      <c r="I504" s="81">
        <f t="shared" si="63"/>
        <v>46728</v>
      </c>
      <c r="J504" s="77" t="str">
        <f t="shared" ca="1" si="67"/>
        <v>Live</v>
      </c>
      <c r="K504" s="77" t="str" cm="1">
        <f t="array" aca="1" ref="K504" ca="1">_xlfn.IFS((I504-TODAY())&gt;=547,"06 Expires over 18 months",(I504-TODAY())&gt;=365,"05 Expires in 18 months",(I504-TODAY())&gt;=183,"04 Expires in 12 months",(I504-TODAY())&gt;=92,"03 Expires in 6 months",(I504-TODAY())&gt;=31,"02 Expires in 3 months",(I504-TODAY())&gt;=0,"01 Expires in 30 days",(I504-TODAY())&gt;=-31,"01 Expired last 30 days",(I504-TODAY())&gt;=-92,"02 Expired last 3 months",(I504-TODAY())&gt;=-183,"03 Expired last 6 months",(I504-TODAY())&gt;=-365,"04 Expired last 12 months",(I504-TODAY())&gt;=-547,"05 Expired last 18 months",TRUE,"06 Expired over 18 months")</f>
        <v>05 Expires in 18 months</v>
      </c>
      <c r="L504" s="65">
        <v>5000</v>
      </c>
      <c r="M504" s="131">
        <f t="shared" si="65"/>
        <v>9583.3333333333339</v>
      </c>
      <c r="N504" s="77" t="str">
        <f t="shared" si="66"/>
        <v>Yes</v>
      </c>
      <c r="O504" s="101">
        <v>12</v>
      </c>
      <c r="P504" s="101">
        <v>12</v>
      </c>
      <c r="Q504" s="101" t="s">
        <v>70</v>
      </c>
      <c r="R504" s="89">
        <f t="shared" si="64"/>
        <v>23</v>
      </c>
    </row>
    <row r="505" spans="1:18" x14ac:dyDescent="0.5">
      <c r="A505" s="24">
        <v>3503</v>
      </c>
      <c r="B505" s="101" t="s">
        <v>13332</v>
      </c>
      <c r="C505" s="24" t="s">
        <v>5924</v>
      </c>
      <c r="D505" s="101" t="s">
        <v>16822</v>
      </c>
      <c r="E505" s="101" t="s">
        <v>190</v>
      </c>
      <c r="F505" s="101" t="s">
        <v>2234</v>
      </c>
      <c r="G505" s="25">
        <v>45999</v>
      </c>
      <c r="H505" s="25">
        <v>46363</v>
      </c>
      <c r="I505" s="81">
        <f t="shared" si="63"/>
        <v>46728</v>
      </c>
      <c r="J505" s="77" t="str">
        <f t="shared" ca="1" si="67"/>
        <v>Live</v>
      </c>
      <c r="K505" s="77" t="str" cm="1">
        <f t="array" aca="1" ref="K505" ca="1">_xlfn.IFS((I505-TODAY())&gt;=547,"06 Expires over 18 months",(I505-TODAY())&gt;=365,"05 Expires in 18 months",(I505-TODAY())&gt;=183,"04 Expires in 12 months",(I505-TODAY())&gt;=92,"03 Expires in 6 months",(I505-TODAY())&gt;=31,"02 Expires in 3 months",(I505-TODAY())&gt;=0,"01 Expires in 30 days",(I505-TODAY())&gt;=-31,"01 Expired last 30 days",(I505-TODAY())&gt;=-92,"02 Expired last 3 months",(I505-TODAY())&gt;=-183,"03 Expired last 6 months",(I505-TODAY())&gt;=-365,"04 Expired last 12 months",(I505-TODAY())&gt;=-547,"05 Expired last 18 months",TRUE,"06 Expired over 18 months")</f>
        <v>05 Expires in 18 months</v>
      </c>
      <c r="L505" s="65">
        <v>5000</v>
      </c>
      <c r="M505" s="131">
        <f t="shared" si="65"/>
        <v>9583.3333333333339</v>
      </c>
      <c r="N505" s="77" t="str">
        <f t="shared" si="66"/>
        <v>Yes</v>
      </c>
      <c r="O505" s="101">
        <v>12</v>
      </c>
      <c r="P505" s="101">
        <v>12</v>
      </c>
      <c r="Q505" s="101" t="s">
        <v>70</v>
      </c>
      <c r="R505" s="89">
        <f t="shared" si="64"/>
        <v>23</v>
      </c>
    </row>
    <row r="506" spans="1:18" x14ac:dyDescent="0.5">
      <c r="A506" s="24">
        <v>3504</v>
      </c>
      <c r="B506" s="101" t="s">
        <v>13335</v>
      </c>
      <c r="C506" s="24" t="s">
        <v>5924</v>
      </c>
      <c r="D506" s="101" t="s">
        <v>16822</v>
      </c>
      <c r="E506" s="101" t="s">
        <v>190</v>
      </c>
      <c r="F506" s="101" t="s">
        <v>2234</v>
      </c>
      <c r="G506" s="25">
        <v>45999</v>
      </c>
      <c r="H506" s="25">
        <v>46363</v>
      </c>
      <c r="I506" s="81">
        <f t="shared" si="63"/>
        <v>46728</v>
      </c>
      <c r="J506" s="77" t="str">
        <f t="shared" ca="1" si="67"/>
        <v>Live</v>
      </c>
      <c r="K506" s="77" t="str" cm="1">
        <f t="array" aca="1" ref="K506" ca="1">_xlfn.IFS((I506-TODAY())&gt;=547,"06 Expires over 18 months",(I506-TODAY())&gt;=365,"05 Expires in 18 months",(I506-TODAY())&gt;=183,"04 Expires in 12 months",(I506-TODAY())&gt;=92,"03 Expires in 6 months",(I506-TODAY())&gt;=31,"02 Expires in 3 months",(I506-TODAY())&gt;=0,"01 Expires in 30 days",(I506-TODAY())&gt;=-31,"01 Expired last 30 days",(I506-TODAY())&gt;=-92,"02 Expired last 3 months",(I506-TODAY())&gt;=-183,"03 Expired last 6 months",(I506-TODAY())&gt;=-365,"04 Expired last 12 months",(I506-TODAY())&gt;=-547,"05 Expired last 18 months",TRUE,"06 Expired over 18 months")</f>
        <v>05 Expires in 18 months</v>
      </c>
      <c r="L506" s="65">
        <v>5000</v>
      </c>
      <c r="M506" s="131">
        <f t="shared" si="65"/>
        <v>9583.3333333333339</v>
      </c>
      <c r="N506" s="77" t="str">
        <f t="shared" si="66"/>
        <v>Yes</v>
      </c>
      <c r="O506" s="101">
        <v>12</v>
      </c>
      <c r="P506" s="101">
        <v>12</v>
      </c>
      <c r="Q506" s="101" t="s">
        <v>70</v>
      </c>
      <c r="R506" s="89">
        <f t="shared" si="64"/>
        <v>23</v>
      </c>
    </row>
    <row r="507" spans="1:18" x14ac:dyDescent="0.5">
      <c r="A507" s="24">
        <v>3505</v>
      </c>
      <c r="B507" s="101" t="s">
        <v>13339</v>
      </c>
      <c r="C507" s="24" t="s">
        <v>5924</v>
      </c>
      <c r="D507" s="101" t="s">
        <v>16822</v>
      </c>
      <c r="E507" s="101" t="s">
        <v>190</v>
      </c>
      <c r="F507" s="101" t="s">
        <v>2234</v>
      </c>
      <c r="G507" s="25">
        <v>45999</v>
      </c>
      <c r="H507" s="25">
        <v>46363</v>
      </c>
      <c r="I507" s="81">
        <f t="shared" si="63"/>
        <v>46728</v>
      </c>
      <c r="J507" s="77" t="str">
        <f t="shared" ca="1" si="67"/>
        <v>Live</v>
      </c>
      <c r="K507" s="77" t="str" cm="1">
        <f t="array" aca="1" ref="K507" ca="1">_xlfn.IFS((I507-TODAY())&gt;=547,"06 Expires over 18 months",(I507-TODAY())&gt;=365,"05 Expires in 18 months",(I507-TODAY())&gt;=183,"04 Expires in 12 months",(I507-TODAY())&gt;=92,"03 Expires in 6 months",(I507-TODAY())&gt;=31,"02 Expires in 3 months",(I507-TODAY())&gt;=0,"01 Expires in 30 days",(I507-TODAY())&gt;=-31,"01 Expired last 30 days",(I507-TODAY())&gt;=-92,"02 Expired last 3 months",(I507-TODAY())&gt;=-183,"03 Expired last 6 months",(I507-TODAY())&gt;=-365,"04 Expired last 12 months",(I507-TODAY())&gt;=-547,"05 Expired last 18 months",TRUE,"06 Expired over 18 months")</f>
        <v>05 Expires in 18 months</v>
      </c>
      <c r="L507" s="65">
        <v>5000</v>
      </c>
      <c r="M507" s="131">
        <f t="shared" si="65"/>
        <v>9583.3333333333339</v>
      </c>
      <c r="N507" s="77" t="str">
        <f t="shared" si="66"/>
        <v>Yes</v>
      </c>
      <c r="O507" s="101">
        <v>12</v>
      </c>
      <c r="P507" s="101">
        <v>12</v>
      </c>
      <c r="Q507" s="101" t="s">
        <v>70</v>
      </c>
      <c r="R507" s="89">
        <f t="shared" si="64"/>
        <v>23</v>
      </c>
    </row>
    <row r="508" spans="1:18" x14ac:dyDescent="0.5">
      <c r="A508" s="24">
        <v>3506</v>
      </c>
      <c r="B508" s="101" t="s">
        <v>13343</v>
      </c>
      <c r="C508" s="24" t="s">
        <v>5924</v>
      </c>
      <c r="D508" s="101" t="s">
        <v>16822</v>
      </c>
      <c r="E508" s="101" t="s">
        <v>190</v>
      </c>
      <c r="F508" s="101" t="s">
        <v>2234</v>
      </c>
      <c r="G508" s="25">
        <v>45999</v>
      </c>
      <c r="H508" s="25">
        <v>46363</v>
      </c>
      <c r="I508" s="81">
        <f t="shared" si="63"/>
        <v>46728</v>
      </c>
      <c r="J508" s="77" t="str">
        <f t="shared" ca="1" si="67"/>
        <v>Live</v>
      </c>
      <c r="K508" s="77" t="str" cm="1">
        <f t="array" aca="1" ref="K508" ca="1">_xlfn.IFS((I508-TODAY())&gt;=547,"06 Expires over 18 months",(I508-TODAY())&gt;=365,"05 Expires in 18 months",(I508-TODAY())&gt;=183,"04 Expires in 12 months",(I508-TODAY())&gt;=92,"03 Expires in 6 months",(I508-TODAY())&gt;=31,"02 Expires in 3 months",(I508-TODAY())&gt;=0,"01 Expires in 30 days",(I508-TODAY())&gt;=-31,"01 Expired last 30 days",(I508-TODAY())&gt;=-92,"02 Expired last 3 months",(I508-TODAY())&gt;=-183,"03 Expired last 6 months",(I508-TODAY())&gt;=-365,"04 Expired last 12 months",(I508-TODAY())&gt;=-547,"05 Expired last 18 months",TRUE,"06 Expired over 18 months")</f>
        <v>05 Expires in 18 months</v>
      </c>
      <c r="L508" s="65">
        <v>5000</v>
      </c>
      <c r="M508" s="131">
        <f t="shared" si="65"/>
        <v>9583.3333333333339</v>
      </c>
      <c r="N508" s="77" t="str">
        <f t="shared" si="66"/>
        <v>Yes</v>
      </c>
      <c r="O508" s="101">
        <v>12</v>
      </c>
      <c r="P508" s="101">
        <v>12</v>
      </c>
      <c r="Q508" s="101" t="s">
        <v>70</v>
      </c>
      <c r="R508" s="89">
        <f t="shared" si="64"/>
        <v>23</v>
      </c>
    </row>
    <row r="509" spans="1:18" x14ac:dyDescent="0.5">
      <c r="A509" s="24">
        <v>3507</v>
      </c>
      <c r="B509" s="101" t="s">
        <v>13346</v>
      </c>
      <c r="C509" s="24" t="s">
        <v>5924</v>
      </c>
      <c r="D509" s="101" t="s">
        <v>16822</v>
      </c>
      <c r="E509" s="101" t="s">
        <v>190</v>
      </c>
      <c r="F509" s="101" t="s">
        <v>2234</v>
      </c>
      <c r="G509" s="25">
        <v>45999</v>
      </c>
      <c r="H509" s="25">
        <v>46363</v>
      </c>
      <c r="I509" s="81">
        <f t="shared" si="63"/>
        <v>46728</v>
      </c>
      <c r="J509" s="77" t="str">
        <f t="shared" ca="1" si="67"/>
        <v>Live</v>
      </c>
      <c r="K509" s="77" t="str" cm="1">
        <f t="array" aca="1" ref="K509" ca="1">_xlfn.IFS((I509-TODAY())&gt;=547,"06 Expires over 18 months",(I509-TODAY())&gt;=365,"05 Expires in 18 months",(I509-TODAY())&gt;=183,"04 Expires in 12 months",(I509-TODAY())&gt;=92,"03 Expires in 6 months",(I509-TODAY())&gt;=31,"02 Expires in 3 months",(I509-TODAY())&gt;=0,"01 Expires in 30 days",(I509-TODAY())&gt;=-31,"01 Expired last 30 days",(I509-TODAY())&gt;=-92,"02 Expired last 3 months",(I509-TODAY())&gt;=-183,"03 Expired last 6 months",(I509-TODAY())&gt;=-365,"04 Expired last 12 months",(I509-TODAY())&gt;=-547,"05 Expired last 18 months",TRUE,"06 Expired over 18 months")</f>
        <v>05 Expires in 18 months</v>
      </c>
      <c r="L509" s="65">
        <v>5000</v>
      </c>
      <c r="M509" s="131">
        <f t="shared" si="65"/>
        <v>9583.3333333333339</v>
      </c>
      <c r="N509" s="77" t="str">
        <f t="shared" si="66"/>
        <v>Yes</v>
      </c>
      <c r="O509" s="101">
        <v>12</v>
      </c>
      <c r="P509" s="101">
        <v>12</v>
      </c>
      <c r="Q509" s="101" t="s">
        <v>70</v>
      </c>
      <c r="R509" s="89">
        <f t="shared" si="64"/>
        <v>23</v>
      </c>
    </row>
    <row r="510" spans="1:18" x14ac:dyDescent="0.5">
      <c r="A510" s="24">
        <v>3513</v>
      </c>
      <c r="B510" s="24" t="s">
        <v>13369</v>
      </c>
      <c r="C510" s="24" t="s">
        <v>13370</v>
      </c>
      <c r="D510" s="24" t="s">
        <v>13371</v>
      </c>
      <c r="E510" s="24" t="s">
        <v>107</v>
      </c>
      <c r="F510" s="27" t="s">
        <v>1397</v>
      </c>
      <c r="G510" s="25">
        <v>45999</v>
      </c>
      <c r="H510" s="25">
        <v>46363</v>
      </c>
      <c r="I510" s="81">
        <f t="shared" si="63"/>
        <v>46728</v>
      </c>
      <c r="J510" s="77" t="str">
        <f t="shared" ca="1" si="67"/>
        <v>Live</v>
      </c>
      <c r="K510" s="77" t="str" cm="1">
        <f t="array" aca="1" ref="K510" ca="1">_xlfn.IFS((I510-TODAY())&gt;=547,"06 Expires over 18 months",(I510-TODAY())&gt;=365,"05 Expires in 18 months",(I510-TODAY())&gt;=183,"04 Expires in 12 months",(I510-TODAY())&gt;=92,"03 Expires in 6 months",(I510-TODAY())&gt;=31,"02 Expires in 3 months",(I510-TODAY())&gt;=0,"01 Expires in 30 days",(I510-TODAY())&gt;=-31,"01 Expired last 30 days",(I510-TODAY())&gt;=-92,"02 Expired last 3 months",(I510-TODAY())&gt;=-183,"03 Expired last 6 months",(I510-TODAY())&gt;=-365,"04 Expired last 12 months",(I510-TODAY())&gt;=-547,"05 Expired last 18 months",TRUE,"06 Expired over 18 months")</f>
        <v>05 Expires in 18 months</v>
      </c>
      <c r="L510" s="65">
        <v>225388.39</v>
      </c>
      <c r="M510" s="131">
        <f t="shared" si="65"/>
        <v>431994.41416666674</v>
      </c>
      <c r="N510" s="77" t="str">
        <f t="shared" si="66"/>
        <v>Yes</v>
      </c>
      <c r="O510" s="32">
        <v>12</v>
      </c>
      <c r="P510" s="24">
        <v>12</v>
      </c>
      <c r="Q510" s="24" t="s">
        <v>70</v>
      </c>
      <c r="R510" s="89">
        <f t="shared" si="64"/>
        <v>23</v>
      </c>
    </row>
    <row r="511" spans="1:18" x14ac:dyDescent="0.5">
      <c r="A511" s="24" t="s">
        <v>14133</v>
      </c>
      <c r="B511" s="24" t="s">
        <v>13346</v>
      </c>
      <c r="C511" s="24" t="s">
        <v>5924</v>
      </c>
      <c r="D511" s="24" t="s">
        <v>16822</v>
      </c>
      <c r="E511" s="24" t="s">
        <v>190</v>
      </c>
      <c r="F511" s="27" t="s">
        <v>2234</v>
      </c>
      <c r="G511" s="25">
        <v>45999</v>
      </c>
      <c r="H511" s="25">
        <v>46363</v>
      </c>
      <c r="I511" s="81">
        <f t="shared" si="63"/>
        <v>46728</v>
      </c>
      <c r="J511" s="77" t="str">
        <f t="shared" ca="1" si="67"/>
        <v>Live</v>
      </c>
      <c r="K511" s="77" t="str" cm="1">
        <f t="array" aca="1" ref="K511" ca="1">_xlfn.IFS((I511-TODAY())&gt;=547,"06 Expires over 18 months",(I511-TODAY())&gt;=365,"05 Expires in 18 months",(I511-TODAY())&gt;=183,"04 Expires in 12 months",(I511-TODAY())&gt;=92,"03 Expires in 6 months",(I511-TODAY())&gt;=31,"02 Expires in 3 months",(I511-TODAY())&gt;=0,"01 Expires in 30 days",(I511-TODAY())&gt;=-31,"01 Expired last 30 days",(I511-TODAY())&gt;=-92,"02 Expired last 3 months",(I511-TODAY())&gt;=-183,"03 Expired last 6 months",(I511-TODAY())&gt;=-365,"04 Expired last 12 months",(I511-TODAY())&gt;=-547,"05 Expired last 18 months",TRUE,"06 Expired over 18 months")</f>
        <v>05 Expires in 18 months</v>
      </c>
      <c r="L511" s="68">
        <v>5000</v>
      </c>
      <c r="M511" s="131">
        <f t="shared" si="65"/>
        <v>9583.3333333333339</v>
      </c>
      <c r="N511" s="77" t="str">
        <f t="shared" si="66"/>
        <v>Yes</v>
      </c>
      <c r="O511" s="32">
        <v>12</v>
      </c>
      <c r="P511" s="24">
        <v>12</v>
      </c>
      <c r="Q511" s="24" t="s">
        <v>70</v>
      </c>
      <c r="R511" s="89">
        <f t="shared" si="64"/>
        <v>23</v>
      </c>
    </row>
    <row r="512" spans="1:18" x14ac:dyDescent="0.5">
      <c r="A512" s="24">
        <v>1901</v>
      </c>
      <c r="B512" s="24" t="s">
        <v>6832</v>
      </c>
      <c r="C512" s="24" t="s">
        <v>6833</v>
      </c>
      <c r="D512" s="24" t="s">
        <v>16822</v>
      </c>
      <c r="E512" s="24" t="s">
        <v>190</v>
      </c>
      <c r="F512" s="24" t="s">
        <v>6834</v>
      </c>
      <c r="G512" s="25">
        <v>44904</v>
      </c>
      <c r="H512" s="25">
        <v>45999</v>
      </c>
      <c r="I512" s="81">
        <f t="shared" si="63"/>
        <v>46729</v>
      </c>
      <c r="J512" s="77" t="str">
        <f t="shared" ca="1" si="67"/>
        <v>Live</v>
      </c>
      <c r="K512" s="77" t="str" cm="1">
        <f t="array" aca="1" ref="K512" ca="1">_xlfn.IFS((I512-TODAY())&gt;=547,"06 Expires over 18 months",(I512-TODAY())&gt;=365,"05 Expires in 18 months",(I512-TODAY())&gt;=183,"04 Expires in 12 months",(I512-TODAY())&gt;=92,"03 Expires in 6 months",(I512-TODAY())&gt;=31,"02 Expires in 3 months",(I512-TODAY())&gt;=0,"01 Expires in 30 days",(I512-TODAY())&gt;=-31,"01 Expired last 30 days",(I512-TODAY())&gt;=-92,"02 Expired last 3 months",(I512-TODAY())&gt;=-183,"03 Expired last 6 months",(I512-TODAY())&gt;=-365,"04 Expired last 12 months",(I512-TODAY())&gt;=-547,"05 Expired last 18 months",TRUE,"06 Expired over 18 months")</f>
        <v>05 Expires in 18 months</v>
      </c>
      <c r="L512" s="65">
        <v>5000</v>
      </c>
      <c r="M512" s="130">
        <f t="shared" si="65"/>
        <v>24583.333333333332</v>
      </c>
      <c r="N512" s="77" t="str">
        <f t="shared" si="66"/>
        <v>Yes</v>
      </c>
      <c r="O512" s="32">
        <v>36</v>
      </c>
      <c r="P512" s="24">
        <v>24</v>
      </c>
      <c r="Q512" s="24" t="s">
        <v>1333</v>
      </c>
      <c r="R512" s="89">
        <f t="shared" si="64"/>
        <v>59</v>
      </c>
    </row>
    <row r="513" spans="1:18" x14ac:dyDescent="0.5">
      <c r="A513" s="24">
        <v>3511</v>
      </c>
      <c r="B513" s="24" t="s">
        <v>13362</v>
      </c>
      <c r="C513" s="24" t="s">
        <v>5924</v>
      </c>
      <c r="D513" s="24" t="s">
        <v>16822</v>
      </c>
      <c r="E513" s="24" t="s">
        <v>190</v>
      </c>
      <c r="F513" s="27" t="s">
        <v>2234</v>
      </c>
      <c r="G513" s="25">
        <v>46001</v>
      </c>
      <c r="H513" s="25">
        <v>46365</v>
      </c>
      <c r="I513" s="81">
        <f t="shared" si="63"/>
        <v>46730</v>
      </c>
      <c r="J513" s="77" t="str">
        <f t="shared" ca="1" si="67"/>
        <v>Live</v>
      </c>
      <c r="K513" s="77" t="str" cm="1">
        <f t="array" aca="1" ref="K513" ca="1">_xlfn.IFS((I513-TODAY())&gt;=547,"06 Expires over 18 months",(I513-TODAY())&gt;=365,"05 Expires in 18 months",(I513-TODAY())&gt;=183,"04 Expires in 12 months",(I513-TODAY())&gt;=92,"03 Expires in 6 months",(I513-TODAY())&gt;=31,"02 Expires in 3 months",(I513-TODAY())&gt;=0,"01 Expires in 30 days",(I513-TODAY())&gt;=-31,"01 Expired last 30 days",(I513-TODAY())&gt;=-92,"02 Expired last 3 months",(I513-TODAY())&gt;=-183,"03 Expired last 6 months",(I513-TODAY())&gt;=-365,"04 Expired last 12 months",(I513-TODAY())&gt;=-547,"05 Expired last 18 months",TRUE,"06 Expired over 18 months")</f>
        <v>05 Expires in 18 months</v>
      </c>
      <c r="L513" s="68">
        <v>5000</v>
      </c>
      <c r="M513" s="131">
        <f t="shared" si="65"/>
        <v>9583.3333333333339</v>
      </c>
      <c r="N513" s="77" t="str">
        <f t="shared" si="66"/>
        <v>Yes</v>
      </c>
      <c r="O513" s="32">
        <v>12</v>
      </c>
      <c r="P513" s="24">
        <v>12</v>
      </c>
      <c r="Q513" s="24" t="s">
        <v>70</v>
      </c>
      <c r="R513" s="89">
        <f t="shared" si="64"/>
        <v>23</v>
      </c>
    </row>
    <row r="514" spans="1:18" x14ac:dyDescent="0.5">
      <c r="A514" s="24">
        <v>2845</v>
      </c>
      <c r="B514" s="24" t="s">
        <v>10499</v>
      </c>
      <c r="C514" s="24" t="s">
        <v>10500</v>
      </c>
      <c r="D514" s="24" t="s">
        <v>10501</v>
      </c>
      <c r="E514" s="24" t="s">
        <v>107</v>
      </c>
      <c r="F514" s="24" t="s">
        <v>3283</v>
      </c>
      <c r="G514" s="25">
        <v>45635</v>
      </c>
      <c r="H514" s="25">
        <v>46730</v>
      </c>
      <c r="I514" s="81">
        <f t="shared" ref="I514:I577" si="68">EDATE(H514,P514)</f>
        <v>46730</v>
      </c>
      <c r="J514" s="77" t="str">
        <f t="shared" ca="1" si="67"/>
        <v>Live</v>
      </c>
      <c r="K514" s="77" t="str" cm="1">
        <f t="array" aca="1" ref="K514" ca="1">_xlfn.IFS((I514-TODAY())&gt;=547,"06 Expires over 18 months",(I514-TODAY())&gt;=365,"05 Expires in 18 months",(I514-TODAY())&gt;=183,"04 Expires in 12 months",(I514-TODAY())&gt;=92,"03 Expires in 6 months",(I514-TODAY())&gt;=31,"02 Expires in 3 months",(I514-TODAY())&gt;=0,"01 Expires in 30 days",(I514-TODAY())&gt;=-31,"01 Expired last 30 days",(I514-TODAY())&gt;=-92,"02 Expired last 3 months",(I514-TODAY())&gt;=-183,"03 Expired last 6 months",(I514-TODAY())&gt;=-365,"04 Expired last 12 months",(I514-TODAY())&gt;=-547,"05 Expired last 18 months",TRUE,"06 Expired over 18 months")</f>
        <v>05 Expires in 18 months</v>
      </c>
      <c r="L514" s="65">
        <v>24999</v>
      </c>
      <c r="M514" s="130">
        <f t="shared" si="65"/>
        <v>74997</v>
      </c>
      <c r="N514" s="77" t="str">
        <f t="shared" si="66"/>
        <v>No</v>
      </c>
      <c r="O514" s="32">
        <v>36</v>
      </c>
      <c r="P514" s="24">
        <v>0</v>
      </c>
      <c r="Q514" s="24" t="s">
        <v>8595</v>
      </c>
      <c r="R514" s="89">
        <f t="shared" ref="R514:R577" si="69">DATEDIF(G514,I514,"m")</f>
        <v>36</v>
      </c>
    </row>
    <row r="515" spans="1:18" x14ac:dyDescent="0.5">
      <c r="A515" s="24">
        <v>3196</v>
      </c>
      <c r="B515" s="24" t="s">
        <v>12051</v>
      </c>
      <c r="C515" s="24" t="s">
        <v>12052</v>
      </c>
      <c r="D515" s="24" t="s">
        <v>12053</v>
      </c>
      <c r="E515" s="24" t="s">
        <v>52</v>
      </c>
      <c r="F515" s="27" t="s">
        <v>873</v>
      </c>
      <c r="G515" s="25">
        <v>45636</v>
      </c>
      <c r="H515" s="25">
        <v>46366</v>
      </c>
      <c r="I515" s="81">
        <f t="shared" si="68"/>
        <v>46731</v>
      </c>
      <c r="J515" s="77" t="str">
        <f t="shared" ca="1" si="67"/>
        <v>Live</v>
      </c>
      <c r="K515" s="77" t="str" cm="1">
        <f t="array" aca="1" ref="K515" ca="1">_xlfn.IFS((I515-TODAY())&gt;=547,"06 Expires over 18 months",(I515-TODAY())&gt;=365,"05 Expires in 18 months",(I515-TODAY())&gt;=183,"04 Expires in 12 months",(I515-TODAY())&gt;=92,"03 Expires in 6 months",(I515-TODAY())&gt;=31,"02 Expires in 3 months",(I515-TODAY())&gt;=0,"01 Expires in 30 days",(I515-TODAY())&gt;=-31,"01 Expired last 30 days",(I515-TODAY())&gt;=-92,"02 Expired last 3 months",(I515-TODAY())&gt;=-183,"03 Expired last 6 months",(I515-TODAY())&gt;=-365,"04 Expired last 12 months",(I515-TODAY())&gt;=-547,"05 Expired last 18 months",TRUE,"06 Expired over 18 months")</f>
        <v>05 Expires in 18 months</v>
      </c>
      <c r="L515" s="65">
        <v>50000</v>
      </c>
      <c r="M515" s="130">
        <f t="shared" si="65"/>
        <v>150000</v>
      </c>
      <c r="N515" s="77" t="str">
        <f t="shared" si="66"/>
        <v>Yes</v>
      </c>
      <c r="O515" s="32">
        <v>24</v>
      </c>
      <c r="P515" s="24">
        <v>12</v>
      </c>
      <c r="Q515" s="24" t="s">
        <v>70</v>
      </c>
      <c r="R515" s="89">
        <f t="shared" si="69"/>
        <v>36</v>
      </c>
    </row>
    <row r="516" spans="1:18" x14ac:dyDescent="0.5">
      <c r="A516" s="24">
        <v>3512</v>
      </c>
      <c r="B516" s="24" t="s">
        <v>13366</v>
      </c>
      <c r="C516" s="24" t="s">
        <v>13367</v>
      </c>
      <c r="D516" s="24" t="s">
        <v>16822</v>
      </c>
      <c r="E516" s="24" t="s">
        <v>190</v>
      </c>
      <c r="F516" s="27" t="s">
        <v>6369</v>
      </c>
      <c r="G516" s="25">
        <v>46001</v>
      </c>
      <c r="H516" s="25">
        <v>46731</v>
      </c>
      <c r="I516" s="81">
        <f t="shared" si="68"/>
        <v>46731</v>
      </c>
      <c r="J516" s="77" t="str">
        <f t="shared" ca="1" si="67"/>
        <v>Live</v>
      </c>
      <c r="K516" s="77" t="str" cm="1">
        <f t="array" aca="1" ref="K516" ca="1">_xlfn.IFS((I516-TODAY())&gt;=547,"06 Expires over 18 months",(I516-TODAY())&gt;=365,"05 Expires in 18 months",(I516-TODAY())&gt;=183,"04 Expires in 12 months",(I516-TODAY())&gt;=92,"03 Expires in 6 months",(I516-TODAY())&gt;=31,"02 Expires in 3 months",(I516-TODAY())&gt;=0,"01 Expires in 30 days",(I516-TODAY())&gt;=-31,"01 Expired last 30 days",(I516-TODAY())&gt;=-92,"02 Expired last 3 months",(I516-TODAY())&gt;=-183,"03 Expired last 6 months",(I516-TODAY())&gt;=-365,"04 Expired last 12 months",(I516-TODAY())&gt;=-547,"05 Expired last 18 months",TRUE,"06 Expired over 18 months")</f>
        <v>05 Expires in 18 months</v>
      </c>
      <c r="L516" s="68">
        <v>2500</v>
      </c>
      <c r="M516" s="131">
        <f t="shared" si="65"/>
        <v>5000</v>
      </c>
      <c r="N516" s="77" t="str">
        <f t="shared" si="66"/>
        <v>No</v>
      </c>
      <c r="O516" s="32">
        <v>24</v>
      </c>
      <c r="P516" s="24">
        <v>0</v>
      </c>
      <c r="Q516" s="24" t="s">
        <v>8595</v>
      </c>
      <c r="R516" s="89">
        <f t="shared" si="69"/>
        <v>24</v>
      </c>
    </row>
    <row r="517" spans="1:18" x14ac:dyDescent="0.5">
      <c r="A517" s="24">
        <v>2357</v>
      </c>
      <c r="B517" s="24" t="s">
        <v>8132</v>
      </c>
      <c r="C517" s="24" t="s">
        <v>8386</v>
      </c>
      <c r="D517" s="24" t="s">
        <v>8134</v>
      </c>
      <c r="E517" s="24" t="s">
        <v>2962</v>
      </c>
      <c r="F517" s="24" t="s">
        <v>3283</v>
      </c>
      <c r="G517" s="25">
        <v>45272</v>
      </c>
      <c r="H517" s="25">
        <v>46732</v>
      </c>
      <c r="I517" s="81">
        <f t="shared" si="68"/>
        <v>46732</v>
      </c>
      <c r="J517" s="77" t="str">
        <f t="shared" ca="1" si="67"/>
        <v>Live</v>
      </c>
      <c r="K517" s="77" t="str" cm="1">
        <f t="array" aca="1" ref="K517" ca="1">_xlfn.IFS((I517-TODAY())&gt;=547,"06 Expires over 18 months",(I517-TODAY())&gt;=365,"05 Expires in 18 months",(I517-TODAY())&gt;=183,"04 Expires in 12 months",(I517-TODAY())&gt;=92,"03 Expires in 6 months",(I517-TODAY())&gt;=31,"02 Expires in 3 months",(I517-TODAY())&gt;=0,"01 Expires in 30 days",(I517-TODAY())&gt;=-31,"01 Expired last 30 days",(I517-TODAY())&gt;=-92,"02 Expired last 3 months",(I517-TODAY())&gt;=-183,"03 Expired last 6 months",(I517-TODAY())&gt;=-365,"04 Expired last 12 months",(I517-TODAY())&gt;=-547,"05 Expired last 18 months",TRUE,"06 Expired over 18 months")</f>
        <v>05 Expires in 18 months</v>
      </c>
      <c r="L517" s="65">
        <v>88000</v>
      </c>
      <c r="M517" s="130">
        <f t="shared" si="65"/>
        <v>344666.66666666669</v>
      </c>
      <c r="N517" s="77" t="str">
        <f t="shared" si="66"/>
        <v>No</v>
      </c>
      <c r="O517" s="32">
        <v>48</v>
      </c>
      <c r="P517" s="24">
        <v>0</v>
      </c>
      <c r="Q517" s="24" t="s">
        <v>1333</v>
      </c>
      <c r="R517" s="89">
        <f t="shared" si="69"/>
        <v>47</v>
      </c>
    </row>
    <row r="518" spans="1:18" x14ac:dyDescent="0.5">
      <c r="A518" s="24">
        <v>3374</v>
      </c>
      <c r="B518" s="24" t="s">
        <v>12799</v>
      </c>
      <c r="C518" s="24" t="s">
        <v>12800</v>
      </c>
      <c r="D518" s="24" t="s">
        <v>2639</v>
      </c>
      <c r="E518" s="24" t="s">
        <v>107</v>
      </c>
      <c r="F518" s="27" t="s">
        <v>3283</v>
      </c>
      <c r="G518" s="25">
        <v>45639</v>
      </c>
      <c r="H518" s="25">
        <v>46733</v>
      </c>
      <c r="I518" s="81">
        <f t="shared" si="68"/>
        <v>46733</v>
      </c>
      <c r="J518" s="77" t="str">
        <f t="shared" ca="1" si="67"/>
        <v>Live</v>
      </c>
      <c r="K518" s="77" t="str" cm="1">
        <f t="array" aca="1" ref="K518" ca="1">_xlfn.IFS((I518-TODAY())&gt;=547,"06 Expires over 18 months",(I518-TODAY())&gt;=365,"05 Expires in 18 months",(I518-TODAY())&gt;=183,"04 Expires in 12 months",(I518-TODAY())&gt;=92,"03 Expires in 6 months",(I518-TODAY())&gt;=31,"02 Expires in 3 months",(I518-TODAY())&gt;=0,"01 Expires in 30 days",(I518-TODAY())&gt;=-31,"01 Expired last 30 days",(I518-TODAY())&gt;=-92,"02 Expired last 3 months",(I518-TODAY())&gt;=-183,"03 Expired last 6 months",(I518-TODAY())&gt;=-365,"04 Expired last 12 months",(I518-TODAY())&gt;=-547,"05 Expired last 18 months",TRUE,"06 Expired over 18 months")</f>
        <v>05 Expires in 18 months</v>
      </c>
      <c r="L518" s="65">
        <v>24500</v>
      </c>
      <c r="M518" s="131">
        <f t="shared" si="65"/>
        <v>71458.333333333328</v>
      </c>
      <c r="N518" s="77" t="str">
        <f t="shared" si="66"/>
        <v>No</v>
      </c>
      <c r="O518" s="32">
        <v>36</v>
      </c>
      <c r="P518" s="24">
        <v>0</v>
      </c>
      <c r="Q518" s="24" t="s">
        <v>70</v>
      </c>
      <c r="R518" s="89">
        <f t="shared" si="69"/>
        <v>35</v>
      </c>
    </row>
    <row r="519" spans="1:18" x14ac:dyDescent="0.5">
      <c r="A519" s="24" t="s">
        <v>14725</v>
      </c>
      <c r="B519" s="27" t="s">
        <v>14726</v>
      </c>
      <c r="C519" s="27" t="s">
        <v>14727</v>
      </c>
      <c r="D519" s="27" t="s">
        <v>7361</v>
      </c>
      <c r="E519" s="24" t="s">
        <v>66</v>
      </c>
      <c r="F519" s="27" t="s">
        <v>14728</v>
      </c>
      <c r="G519" s="25">
        <v>44909</v>
      </c>
      <c r="H519" s="25">
        <v>46734</v>
      </c>
      <c r="I519" s="81">
        <f t="shared" si="68"/>
        <v>46734</v>
      </c>
      <c r="J519" s="77" t="str">
        <f t="shared" ca="1" si="67"/>
        <v>Live</v>
      </c>
      <c r="K519" s="77" t="str" cm="1">
        <f t="array" aca="1" ref="K519" ca="1">_xlfn.IFS((I519-TODAY())&gt;=547,"06 Expires over 18 months",(I519-TODAY())&gt;=365,"05 Expires in 18 months",(I519-TODAY())&gt;=183,"04 Expires in 12 months",(I519-TODAY())&gt;=92,"03 Expires in 6 months",(I519-TODAY())&gt;=31,"02 Expires in 3 months",(I519-TODAY())&gt;=0,"01 Expires in 30 days",(I519-TODAY())&gt;=-31,"01 Expired last 30 days",(I519-TODAY())&gt;=-92,"02 Expired last 3 months",(I519-TODAY())&gt;=-183,"03 Expired last 6 months",(I519-TODAY())&gt;=-365,"04 Expired last 12 months",(I519-TODAY())&gt;=-547,"05 Expired last 18 months",TRUE,"06 Expired over 18 months")</f>
        <v>05 Expires in 18 months</v>
      </c>
      <c r="L519" s="104"/>
      <c r="M519" s="130">
        <v>0</v>
      </c>
      <c r="N519" s="77" t="str">
        <f>IF(N(P519)&gt;0,"Yes","No")</f>
        <v>No</v>
      </c>
      <c r="O519" s="32"/>
      <c r="P519" s="24"/>
      <c r="Q519" s="24"/>
      <c r="R519" s="89">
        <f t="shared" si="69"/>
        <v>59</v>
      </c>
    </row>
    <row r="520" spans="1:18" x14ac:dyDescent="0.5">
      <c r="A520" s="24">
        <v>2853</v>
      </c>
      <c r="B520" s="24" t="s">
        <v>295</v>
      </c>
      <c r="C520" s="24" t="s">
        <v>10551</v>
      </c>
      <c r="D520" s="24" t="s">
        <v>292</v>
      </c>
      <c r="E520" s="24" t="s">
        <v>107</v>
      </c>
      <c r="F520" s="24" t="s">
        <v>3283</v>
      </c>
      <c r="G520" s="25">
        <v>45642</v>
      </c>
      <c r="H520" s="25">
        <v>46736</v>
      </c>
      <c r="I520" s="81">
        <f t="shared" si="68"/>
        <v>46736</v>
      </c>
      <c r="J520" s="77" t="str">
        <f t="shared" ca="1" si="67"/>
        <v>Live</v>
      </c>
      <c r="K520" s="77" t="str" cm="1">
        <f t="array" aca="1" ref="K520" ca="1">_xlfn.IFS((I520-TODAY())&gt;=547,"06 Expires over 18 months",(I520-TODAY())&gt;=365,"05 Expires in 18 months",(I520-TODAY())&gt;=183,"04 Expires in 12 months",(I520-TODAY())&gt;=92,"03 Expires in 6 months",(I520-TODAY())&gt;=31,"02 Expires in 3 months",(I520-TODAY())&gt;=0,"01 Expires in 30 days",(I520-TODAY())&gt;=-31,"01 Expired last 30 days",(I520-TODAY())&gt;=-92,"02 Expired last 3 months",(I520-TODAY())&gt;=-183,"03 Expired last 6 months",(I520-TODAY())&gt;=-365,"04 Expired last 12 months",(I520-TODAY())&gt;=-547,"05 Expired last 18 months",TRUE,"06 Expired over 18 months")</f>
        <v>05 Expires in 18 months</v>
      </c>
      <c r="L520" s="65">
        <v>74999</v>
      </c>
      <c r="M520" s="130">
        <f t="shared" ref="M520:M544" si="70">MAX(L520,L520*N(R520)/12)</f>
        <v>218747.08333333334</v>
      </c>
      <c r="N520" s="77" t="str">
        <f t="shared" ref="N520:N544" si="71">IF(P520&gt;0,"Yes","No")</f>
        <v>No</v>
      </c>
      <c r="O520" s="32">
        <v>36</v>
      </c>
      <c r="P520" s="24">
        <v>0</v>
      </c>
      <c r="Q520" s="24" t="s">
        <v>8595</v>
      </c>
      <c r="R520" s="89">
        <f t="shared" si="69"/>
        <v>35</v>
      </c>
    </row>
    <row r="521" spans="1:18" x14ac:dyDescent="0.5">
      <c r="A521" s="24">
        <v>2850</v>
      </c>
      <c r="B521" s="24" t="s">
        <v>10533</v>
      </c>
      <c r="C521" s="24" t="s">
        <v>10534</v>
      </c>
      <c r="D521" s="24" t="s">
        <v>10535</v>
      </c>
      <c r="E521" s="24" t="s">
        <v>190</v>
      </c>
      <c r="F521" s="27" t="s">
        <v>1276</v>
      </c>
      <c r="G521" s="25">
        <v>45642</v>
      </c>
      <c r="H521" s="25">
        <v>46372</v>
      </c>
      <c r="I521" s="81">
        <f t="shared" si="68"/>
        <v>46737</v>
      </c>
      <c r="J521" s="77" t="str">
        <f t="shared" ca="1" si="67"/>
        <v>Live</v>
      </c>
      <c r="K521" s="77" t="str" cm="1">
        <f t="array" aca="1" ref="K521" ca="1">_xlfn.IFS((I521-TODAY())&gt;=547,"06 Expires over 18 months",(I521-TODAY())&gt;=365,"05 Expires in 18 months",(I521-TODAY())&gt;=183,"04 Expires in 12 months",(I521-TODAY())&gt;=92,"03 Expires in 6 months",(I521-TODAY())&gt;=31,"02 Expires in 3 months",(I521-TODAY())&gt;=0,"01 Expires in 30 days",(I521-TODAY())&gt;=-31,"01 Expired last 30 days",(I521-TODAY())&gt;=-92,"02 Expired last 3 months",(I521-TODAY())&gt;=-183,"03 Expired last 6 months",(I521-TODAY())&gt;=-365,"04 Expired last 12 months",(I521-TODAY())&gt;=-547,"05 Expired last 18 months",TRUE,"06 Expired over 18 months")</f>
        <v>05 Expires in 18 months</v>
      </c>
      <c r="L521" s="65">
        <v>5000</v>
      </c>
      <c r="M521" s="130">
        <f t="shared" si="70"/>
        <v>15000</v>
      </c>
      <c r="N521" s="77" t="str">
        <f t="shared" si="71"/>
        <v>Yes</v>
      </c>
      <c r="O521" s="32">
        <v>24</v>
      </c>
      <c r="P521" s="24">
        <v>12</v>
      </c>
      <c r="Q521" s="24" t="s">
        <v>8595</v>
      </c>
      <c r="R521" s="89">
        <f t="shared" si="69"/>
        <v>36</v>
      </c>
    </row>
    <row r="522" spans="1:18" x14ac:dyDescent="0.5">
      <c r="A522" s="24">
        <v>2356</v>
      </c>
      <c r="B522" s="24" t="s">
        <v>2119</v>
      </c>
      <c r="C522" s="24" t="s">
        <v>8383</v>
      </c>
      <c r="D522" s="24" t="s">
        <v>2118</v>
      </c>
      <c r="E522" s="24" t="s">
        <v>2962</v>
      </c>
      <c r="F522" s="24" t="s">
        <v>3283</v>
      </c>
      <c r="G522" s="25">
        <v>45278</v>
      </c>
      <c r="H522" s="25">
        <v>46008</v>
      </c>
      <c r="I522" s="81">
        <f t="shared" si="68"/>
        <v>46738</v>
      </c>
      <c r="J522" s="77" t="str">
        <f t="shared" ca="1" si="67"/>
        <v>Live</v>
      </c>
      <c r="K522" s="77" t="str" cm="1">
        <f t="array" aca="1" ref="K522" ca="1">_xlfn.IFS((I522-TODAY())&gt;=547,"06 Expires over 18 months",(I522-TODAY())&gt;=365,"05 Expires in 18 months",(I522-TODAY())&gt;=183,"04 Expires in 12 months",(I522-TODAY())&gt;=92,"03 Expires in 6 months",(I522-TODAY())&gt;=31,"02 Expires in 3 months",(I522-TODAY())&gt;=0,"01 Expires in 30 days",(I522-TODAY())&gt;=-31,"01 Expired last 30 days",(I522-TODAY())&gt;=-92,"02 Expired last 3 months",(I522-TODAY())&gt;=-183,"03 Expired last 6 months",(I522-TODAY())&gt;=-365,"04 Expired last 12 months",(I522-TODAY())&gt;=-547,"05 Expired last 18 months",TRUE,"06 Expired over 18 months")</f>
        <v>05 Expires in 18 months</v>
      </c>
      <c r="L522" s="65">
        <v>77000</v>
      </c>
      <c r="M522" s="130">
        <f t="shared" si="70"/>
        <v>301583.33333333331</v>
      </c>
      <c r="N522" s="77" t="str">
        <f t="shared" si="71"/>
        <v>Yes</v>
      </c>
      <c r="O522" s="32">
        <v>24</v>
      </c>
      <c r="P522" s="24">
        <v>24</v>
      </c>
      <c r="Q522" s="24" t="s">
        <v>1333</v>
      </c>
      <c r="R522" s="89">
        <f t="shared" si="69"/>
        <v>47</v>
      </c>
    </row>
    <row r="523" spans="1:18" x14ac:dyDescent="0.5">
      <c r="A523" s="24">
        <v>3177</v>
      </c>
      <c r="B523" s="24" t="s">
        <v>6878</v>
      </c>
      <c r="C523" s="24" t="s">
        <v>11970</v>
      </c>
      <c r="D523" s="24" t="s">
        <v>11216</v>
      </c>
      <c r="E523" s="24" t="s">
        <v>190</v>
      </c>
      <c r="F523" s="24" t="s">
        <v>6369</v>
      </c>
      <c r="G523" s="25">
        <v>45828</v>
      </c>
      <c r="H523" s="25">
        <v>46195</v>
      </c>
      <c r="I523" s="81">
        <f t="shared" si="68"/>
        <v>46743</v>
      </c>
      <c r="J523" s="77" t="str">
        <f t="shared" ca="1" si="67"/>
        <v>Live</v>
      </c>
      <c r="K523" s="77" t="str" cm="1">
        <f t="array" aca="1" ref="K523" ca="1">_xlfn.IFS((I523-TODAY())&gt;=547,"06 Expires over 18 months",(I523-TODAY())&gt;=365,"05 Expires in 18 months",(I523-TODAY())&gt;=183,"04 Expires in 12 months",(I523-TODAY())&gt;=92,"03 Expires in 6 months",(I523-TODAY())&gt;=31,"02 Expires in 3 months",(I523-TODAY())&gt;=0,"01 Expires in 30 days",(I523-TODAY())&gt;=-31,"01 Expired last 30 days",(I523-TODAY())&gt;=-92,"02 Expired last 3 months",(I523-TODAY())&gt;=-183,"03 Expired last 6 months",(I523-TODAY())&gt;=-365,"04 Expired last 12 months",(I523-TODAY())&gt;=-547,"05 Expired last 18 months",TRUE,"06 Expired over 18 months")</f>
        <v>05 Expires in 18 months</v>
      </c>
      <c r="L523" s="65">
        <v>5000</v>
      </c>
      <c r="M523" s="130">
        <f t="shared" si="70"/>
        <v>12500</v>
      </c>
      <c r="N523" s="77" t="str">
        <f t="shared" si="71"/>
        <v>Yes</v>
      </c>
      <c r="O523" s="32">
        <v>12</v>
      </c>
      <c r="P523" s="24">
        <v>18</v>
      </c>
      <c r="Q523" s="24" t="s">
        <v>70</v>
      </c>
      <c r="R523" s="89">
        <f t="shared" si="69"/>
        <v>30</v>
      </c>
    </row>
    <row r="524" spans="1:18" x14ac:dyDescent="0.5">
      <c r="A524" s="24">
        <v>3533</v>
      </c>
      <c r="B524" s="24" t="s">
        <v>13452</v>
      </c>
      <c r="C524" s="24" t="s">
        <v>13453</v>
      </c>
      <c r="D524" s="24" t="s">
        <v>13454</v>
      </c>
      <c r="E524" s="24" t="s">
        <v>321</v>
      </c>
      <c r="F524" s="27" t="s">
        <v>431</v>
      </c>
      <c r="G524" s="25">
        <v>46014</v>
      </c>
      <c r="H524" s="25">
        <v>46379</v>
      </c>
      <c r="I524" s="81">
        <f t="shared" si="68"/>
        <v>46744</v>
      </c>
      <c r="J524" s="77" t="str">
        <f t="shared" ca="1" si="67"/>
        <v>Live</v>
      </c>
      <c r="K524" s="77" t="str" cm="1">
        <f t="array" aca="1" ref="K524" ca="1">_xlfn.IFS((I524-TODAY())&gt;=547,"06 Expires over 18 months",(I524-TODAY())&gt;=365,"05 Expires in 18 months",(I524-TODAY())&gt;=183,"04 Expires in 12 months",(I524-TODAY())&gt;=92,"03 Expires in 6 months",(I524-TODAY())&gt;=31,"02 Expires in 3 months",(I524-TODAY())&gt;=0,"01 Expires in 30 days",(I524-TODAY())&gt;=-31,"01 Expired last 30 days",(I524-TODAY())&gt;=-92,"02 Expired last 3 months",(I524-TODAY())&gt;=-183,"03 Expired last 6 months",(I524-TODAY())&gt;=-365,"04 Expired last 12 months",(I524-TODAY())&gt;=-547,"05 Expired last 18 months",TRUE,"06 Expired over 18 months")</f>
        <v>05 Expires in 18 months</v>
      </c>
      <c r="L524" s="68">
        <v>9000</v>
      </c>
      <c r="M524" s="131">
        <f t="shared" si="70"/>
        <v>18000</v>
      </c>
      <c r="N524" s="77" t="str">
        <f t="shared" si="71"/>
        <v>Yes</v>
      </c>
      <c r="O524" s="32">
        <v>12</v>
      </c>
      <c r="P524" s="24">
        <v>12</v>
      </c>
      <c r="Q524" s="24" t="s">
        <v>12668</v>
      </c>
      <c r="R524" s="89">
        <f t="shared" si="69"/>
        <v>24</v>
      </c>
    </row>
    <row r="525" spans="1:18" x14ac:dyDescent="0.5">
      <c r="A525" s="24">
        <v>3255</v>
      </c>
      <c r="B525" s="24" t="s">
        <v>12335</v>
      </c>
      <c r="C525" s="24" t="s">
        <v>12336</v>
      </c>
      <c r="D525" s="24" t="s">
        <v>12337</v>
      </c>
      <c r="E525" s="24" t="s">
        <v>97</v>
      </c>
      <c r="F525" s="27" t="s">
        <v>12327</v>
      </c>
      <c r="G525" s="25">
        <v>44561</v>
      </c>
      <c r="H525" s="25">
        <v>46021</v>
      </c>
      <c r="I525" s="81">
        <f t="shared" si="68"/>
        <v>46751</v>
      </c>
      <c r="J525" s="77" t="str">
        <f t="shared" ca="1" si="67"/>
        <v>Live</v>
      </c>
      <c r="K525" s="77" t="str" cm="1">
        <f t="array" aca="1" ref="K525" ca="1">_xlfn.IFS((I525-TODAY())&gt;=547,"06 Expires over 18 months",(I525-TODAY())&gt;=365,"05 Expires in 18 months",(I525-TODAY())&gt;=183,"04 Expires in 12 months",(I525-TODAY())&gt;=92,"03 Expires in 6 months",(I525-TODAY())&gt;=31,"02 Expires in 3 months",(I525-TODAY())&gt;=0,"01 Expires in 30 days",(I525-TODAY())&gt;=-31,"01 Expired last 30 days",(I525-TODAY())&gt;=-92,"02 Expired last 3 months",(I525-TODAY())&gt;=-183,"03 Expired last 6 months",(I525-TODAY())&gt;=-365,"04 Expired last 12 months",(I525-TODAY())&gt;=-547,"05 Expired last 18 months",TRUE,"06 Expired over 18 months")</f>
        <v>05 Expires in 18 months</v>
      </c>
      <c r="L525" s="65">
        <v>285705.46999999997</v>
      </c>
      <c r="M525" s="131">
        <f t="shared" si="70"/>
        <v>1690424.030833333</v>
      </c>
      <c r="N525" s="77" t="str">
        <f t="shared" si="71"/>
        <v>Yes</v>
      </c>
      <c r="O525" s="32">
        <v>48</v>
      </c>
      <c r="P525" s="24">
        <v>24</v>
      </c>
      <c r="Q525" s="24" t="s">
        <v>8722</v>
      </c>
      <c r="R525" s="89">
        <f t="shared" si="69"/>
        <v>71</v>
      </c>
    </row>
    <row r="526" spans="1:18" x14ac:dyDescent="0.5">
      <c r="A526" s="24">
        <v>1932</v>
      </c>
      <c r="B526" s="24" t="s">
        <v>1539</v>
      </c>
      <c r="C526" s="24" t="s">
        <v>6955</v>
      </c>
      <c r="D526" s="24" t="s">
        <v>1541</v>
      </c>
      <c r="E526" s="24" t="s">
        <v>107</v>
      </c>
      <c r="F526" s="24" t="s">
        <v>360</v>
      </c>
      <c r="G526" s="25">
        <v>44949</v>
      </c>
      <c r="H526" s="25">
        <v>46022</v>
      </c>
      <c r="I526" s="81">
        <f t="shared" si="68"/>
        <v>46752</v>
      </c>
      <c r="J526" s="77" t="str">
        <f t="shared" ca="1" si="67"/>
        <v>Live</v>
      </c>
      <c r="K526" s="77" t="str" cm="1">
        <f t="array" aca="1" ref="K526" ca="1">_xlfn.IFS((I526-TODAY())&gt;=547,"06 Expires over 18 months",(I526-TODAY())&gt;=365,"05 Expires in 18 months",(I526-TODAY())&gt;=183,"04 Expires in 12 months",(I526-TODAY())&gt;=92,"03 Expires in 6 months",(I526-TODAY())&gt;=31,"02 Expires in 3 months",(I526-TODAY())&gt;=0,"01 Expires in 30 days",(I526-TODAY())&gt;=-31,"01 Expired last 30 days",(I526-TODAY())&gt;=-92,"02 Expired last 3 months",(I526-TODAY())&gt;=-183,"03 Expired last 6 months",(I526-TODAY())&gt;=-365,"04 Expired last 12 months",(I526-TODAY())&gt;=-547,"05 Expired last 18 months",TRUE,"06 Expired over 18 months")</f>
        <v>05 Expires in 18 months</v>
      </c>
      <c r="L526" s="65">
        <v>10000</v>
      </c>
      <c r="M526" s="130">
        <f t="shared" si="70"/>
        <v>49166.666666666664</v>
      </c>
      <c r="N526" s="77" t="str">
        <f t="shared" si="71"/>
        <v>Yes</v>
      </c>
      <c r="O526" s="32">
        <v>36</v>
      </c>
      <c r="P526" s="24">
        <v>24</v>
      </c>
      <c r="Q526" s="24" t="s">
        <v>5003</v>
      </c>
      <c r="R526" s="89">
        <f t="shared" si="69"/>
        <v>59</v>
      </c>
    </row>
    <row r="527" spans="1:18" x14ac:dyDescent="0.5">
      <c r="A527" s="24">
        <v>3350</v>
      </c>
      <c r="B527" s="24" t="s">
        <v>12706</v>
      </c>
      <c r="C527" s="24" t="s">
        <v>12707</v>
      </c>
      <c r="D527" s="24" t="s">
        <v>12708</v>
      </c>
      <c r="E527" s="24" t="s">
        <v>97</v>
      </c>
      <c r="F527" s="27" t="s">
        <v>1109</v>
      </c>
      <c r="G527" s="25">
        <v>45870</v>
      </c>
      <c r="H527" s="25">
        <v>46387</v>
      </c>
      <c r="I527" s="81">
        <f t="shared" si="68"/>
        <v>46752</v>
      </c>
      <c r="J527" s="77" t="str">
        <f t="shared" ca="1" si="67"/>
        <v>Live</v>
      </c>
      <c r="K527" s="77" t="str" cm="1">
        <f t="array" aca="1" ref="K527" ca="1">_xlfn.IFS((I527-TODAY())&gt;=547,"06 Expires over 18 months",(I527-TODAY())&gt;=365,"05 Expires in 18 months",(I527-TODAY())&gt;=183,"04 Expires in 12 months",(I527-TODAY())&gt;=92,"03 Expires in 6 months",(I527-TODAY())&gt;=31,"02 Expires in 3 months",(I527-TODAY())&gt;=0,"01 Expires in 30 days",(I527-TODAY())&gt;=-31,"01 Expired last 30 days",(I527-TODAY())&gt;=-92,"02 Expired last 3 months",(I527-TODAY())&gt;=-183,"03 Expired last 6 months",(I527-TODAY())&gt;=-365,"04 Expired last 12 months",(I527-TODAY())&gt;=-547,"05 Expired last 18 months",TRUE,"06 Expired over 18 months")</f>
        <v>05 Expires in 18 months</v>
      </c>
      <c r="L527" s="65">
        <v>240000</v>
      </c>
      <c r="M527" s="131">
        <f t="shared" si="70"/>
        <v>560000</v>
      </c>
      <c r="N527" s="77" t="str">
        <f t="shared" si="71"/>
        <v>Yes</v>
      </c>
      <c r="O527" s="32">
        <v>24</v>
      </c>
      <c r="P527" s="24">
        <v>12</v>
      </c>
      <c r="Q527" s="24" t="s">
        <v>70</v>
      </c>
      <c r="R527" s="89">
        <f t="shared" si="69"/>
        <v>28</v>
      </c>
    </row>
    <row r="528" spans="1:18" x14ac:dyDescent="0.5">
      <c r="A528" s="24">
        <v>2813</v>
      </c>
      <c r="B528" s="24" t="s">
        <v>10348</v>
      </c>
      <c r="C528" s="24" t="s">
        <v>10349</v>
      </c>
      <c r="D528" s="24" t="s">
        <v>10350</v>
      </c>
      <c r="E528" s="24" t="s">
        <v>190</v>
      </c>
      <c r="F528" s="24" t="s">
        <v>10351</v>
      </c>
      <c r="G528" s="25">
        <v>45663</v>
      </c>
      <c r="H528" s="25">
        <v>46387</v>
      </c>
      <c r="I528" s="81">
        <f t="shared" si="68"/>
        <v>46752</v>
      </c>
      <c r="J528" s="77" t="str">
        <f t="shared" ca="1" si="67"/>
        <v>Live</v>
      </c>
      <c r="K528" s="77" t="str" cm="1">
        <f t="array" aca="1" ref="K528" ca="1">_xlfn.IFS((I528-TODAY())&gt;=547,"06 Expires over 18 months",(I528-TODAY())&gt;=365,"05 Expires in 18 months",(I528-TODAY())&gt;=183,"04 Expires in 12 months",(I528-TODAY())&gt;=92,"03 Expires in 6 months",(I528-TODAY())&gt;=31,"02 Expires in 3 months",(I528-TODAY())&gt;=0,"01 Expires in 30 days",(I528-TODAY())&gt;=-31,"01 Expired last 30 days",(I528-TODAY())&gt;=-92,"02 Expired last 3 months",(I528-TODAY())&gt;=-183,"03 Expired last 6 months",(I528-TODAY())&gt;=-365,"04 Expired last 12 months",(I528-TODAY())&gt;=-547,"05 Expired last 18 months",TRUE,"06 Expired over 18 months")</f>
        <v>05 Expires in 18 months</v>
      </c>
      <c r="L528" s="65">
        <v>1000</v>
      </c>
      <c r="M528" s="130">
        <f t="shared" si="70"/>
        <v>2916.6666666666665</v>
      </c>
      <c r="N528" s="77" t="str">
        <f t="shared" si="71"/>
        <v>Yes</v>
      </c>
      <c r="O528" s="32">
        <v>12</v>
      </c>
      <c r="P528" s="24">
        <v>12</v>
      </c>
      <c r="Q528" s="24" t="s">
        <v>70</v>
      </c>
      <c r="R528" s="89">
        <f t="shared" si="69"/>
        <v>35</v>
      </c>
    </row>
    <row r="529" spans="1:18" x14ac:dyDescent="0.5">
      <c r="A529" s="24">
        <v>3369</v>
      </c>
      <c r="B529" s="24" t="s">
        <v>12755</v>
      </c>
      <c r="C529" s="24" t="s">
        <v>12777</v>
      </c>
      <c r="D529" s="24" t="s">
        <v>12778</v>
      </c>
      <c r="E529" s="24" t="s">
        <v>97</v>
      </c>
      <c r="F529" s="27" t="s">
        <v>10205</v>
      </c>
      <c r="G529" s="25">
        <v>45383</v>
      </c>
      <c r="H529" s="25">
        <v>46387</v>
      </c>
      <c r="I529" s="81">
        <f t="shared" si="68"/>
        <v>46752</v>
      </c>
      <c r="J529" s="77" t="str">
        <f t="shared" ca="1" si="67"/>
        <v>Live</v>
      </c>
      <c r="K529" s="77" t="str" cm="1">
        <f t="array" aca="1" ref="K529" ca="1">_xlfn.IFS((I529-TODAY())&gt;=547,"06 Expires over 18 months",(I529-TODAY())&gt;=365,"05 Expires in 18 months",(I529-TODAY())&gt;=183,"04 Expires in 12 months",(I529-TODAY())&gt;=92,"03 Expires in 6 months",(I529-TODAY())&gt;=31,"02 Expires in 3 months",(I529-TODAY())&gt;=0,"01 Expires in 30 days",(I529-TODAY())&gt;=-31,"01 Expired last 30 days",(I529-TODAY())&gt;=-92,"02 Expired last 3 months",(I529-TODAY())&gt;=-183,"03 Expired last 6 months",(I529-TODAY())&gt;=-365,"04 Expired last 12 months",(I529-TODAY())&gt;=-547,"05 Expired last 18 months",TRUE,"06 Expired over 18 months")</f>
        <v>05 Expires in 18 months</v>
      </c>
      <c r="L529" s="65">
        <v>20000</v>
      </c>
      <c r="M529" s="131">
        <f t="shared" si="70"/>
        <v>73333.333333333328</v>
      </c>
      <c r="N529" s="77" t="str">
        <f t="shared" si="71"/>
        <v>Yes</v>
      </c>
      <c r="O529" s="32">
        <v>18</v>
      </c>
      <c r="P529" s="24">
        <v>12</v>
      </c>
      <c r="Q529" s="24" t="s">
        <v>70</v>
      </c>
      <c r="R529" s="89">
        <f t="shared" si="69"/>
        <v>44</v>
      </c>
    </row>
    <row r="530" spans="1:18" x14ac:dyDescent="0.5">
      <c r="A530" s="24">
        <v>3569</v>
      </c>
      <c r="B530" s="111" t="s">
        <v>13452</v>
      </c>
      <c r="C530" s="27" t="s">
        <v>13453</v>
      </c>
      <c r="D530" s="111" t="s">
        <v>13454</v>
      </c>
      <c r="E530" s="111" t="s">
        <v>107</v>
      </c>
      <c r="F530" s="111" t="s">
        <v>431</v>
      </c>
      <c r="G530" s="121">
        <v>46014</v>
      </c>
      <c r="H530" s="121">
        <v>46387</v>
      </c>
      <c r="I530" s="81">
        <f t="shared" si="68"/>
        <v>46752</v>
      </c>
      <c r="J530" s="81" t="str">
        <f t="shared" ca="1" si="67"/>
        <v>Live</v>
      </c>
      <c r="K530" s="81" t="str" cm="1">
        <f t="array" aca="1" ref="K530" ca="1">_xlfn.IFS((I530-TODAY())&gt;=547,"06 Expires over 18 months",(I530-TODAY())&gt;=365,"05 Expires in 18 months",(I530-TODAY())&gt;=183,"04 Expires in 12 months",(I530-TODAY())&gt;=92,"03 Expires in 6 months",(I530-TODAY())&gt;=31,"02 Expires in 3 months",(I530-TODAY())&gt;=0,"01 Expires in 30 days",(I530-TODAY())&gt;=-31,"01 Expired last 30 days",(I530-TODAY())&gt;=-92,"02 Expired last 3 months",(I530-TODAY())&gt;=-183,"03 Expired last 6 months",(I530-TODAY())&gt;=-365,"04 Expired last 12 months",(I530-TODAY())&gt;=-547,"05 Expired last 18 months",TRUE,"06 Expired over 18 months")</f>
        <v>05 Expires in 18 months</v>
      </c>
      <c r="L530" s="65">
        <v>34430</v>
      </c>
      <c r="M530" s="130">
        <f t="shared" si="70"/>
        <v>68860</v>
      </c>
      <c r="N530" s="77" t="str">
        <f t="shared" si="71"/>
        <v>Yes</v>
      </c>
      <c r="O530" s="32">
        <v>12</v>
      </c>
      <c r="P530" s="24">
        <v>12</v>
      </c>
      <c r="Q530" s="24" t="s">
        <v>12668</v>
      </c>
      <c r="R530" s="89">
        <f t="shared" si="69"/>
        <v>24</v>
      </c>
    </row>
    <row r="531" spans="1:18" x14ac:dyDescent="0.5">
      <c r="A531" s="24">
        <v>3606</v>
      </c>
      <c r="B531" s="111" t="s">
        <v>13710</v>
      </c>
      <c r="C531" s="27" t="s">
        <v>13711</v>
      </c>
      <c r="D531" s="111" t="s">
        <v>13710</v>
      </c>
      <c r="E531" s="111" t="s">
        <v>321</v>
      </c>
      <c r="F531" s="111" t="s">
        <v>1681</v>
      </c>
      <c r="G531" s="121">
        <v>46071</v>
      </c>
      <c r="H531" s="121">
        <v>46387</v>
      </c>
      <c r="I531" s="81">
        <f t="shared" si="68"/>
        <v>46752</v>
      </c>
      <c r="J531" s="81" t="str">
        <f t="shared" ca="1" si="67"/>
        <v>Live</v>
      </c>
      <c r="K531" s="81" t="str" cm="1">
        <f t="array" aca="1" ref="K531" ca="1">_xlfn.IFS((I531-TODAY())&gt;=547,"06 Expires over 18 months",(I531-TODAY())&gt;=365,"05 Expires in 18 months",(I531-TODAY())&gt;=183,"04 Expires in 12 months",(I531-TODAY())&gt;=92,"03 Expires in 6 months",(I531-TODAY())&gt;=31,"02 Expires in 3 months",(I531-TODAY())&gt;=0,"01 Expires in 30 days",(I531-TODAY())&gt;=-31,"01 Expired last 30 days",(I531-TODAY())&gt;=-92,"02 Expired last 3 months",(I531-TODAY())&gt;=-183,"03 Expired last 6 months",(I531-TODAY())&gt;=-365,"04 Expired last 12 months",(I531-TODAY())&gt;=-547,"05 Expired last 18 months",TRUE,"06 Expired over 18 months")</f>
        <v>05 Expires in 18 months</v>
      </c>
      <c r="L531" s="65">
        <v>600</v>
      </c>
      <c r="M531" s="130">
        <f t="shared" si="70"/>
        <v>1100</v>
      </c>
      <c r="N531" s="77" t="str">
        <f t="shared" si="71"/>
        <v>Yes</v>
      </c>
      <c r="O531" s="32">
        <v>10</v>
      </c>
      <c r="P531" s="24">
        <v>12</v>
      </c>
      <c r="Q531" s="24" t="s">
        <v>70</v>
      </c>
      <c r="R531" s="89">
        <f t="shared" si="69"/>
        <v>22</v>
      </c>
    </row>
    <row r="532" spans="1:18" x14ac:dyDescent="0.5">
      <c r="A532" s="24">
        <v>3651</v>
      </c>
      <c r="B532" s="111" t="s">
        <v>11204</v>
      </c>
      <c r="C532" s="27" t="s">
        <v>13883</v>
      </c>
      <c r="D532" s="111" t="s">
        <v>13884</v>
      </c>
      <c r="E532" s="111" t="s">
        <v>321</v>
      </c>
      <c r="F532" s="111" t="s">
        <v>337</v>
      </c>
      <c r="G532" s="121">
        <v>46106</v>
      </c>
      <c r="H532" s="121">
        <v>46387</v>
      </c>
      <c r="I532" s="81">
        <f t="shared" si="68"/>
        <v>46752</v>
      </c>
      <c r="J532" s="81" t="str">
        <f t="shared" ca="1" si="67"/>
        <v>Live</v>
      </c>
      <c r="K532" s="81" t="str" cm="1">
        <f t="array" aca="1" ref="K532" ca="1">_xlfn.IFS((I532-TODAY())&gt;=547,"06 Expires over 18 months",(I532-TODAY())&gt;=365,"05 Expires in 18 months",(I532-TODAY())&gt;=183,"04 Expires in 12 months",(I532-TODAY())&gt;=92,"03 Expires in 6 months",(I532-TODAY())&gt;=31,"02 Expires in 3 months",(I532-TODAY())&gt;=0,"01 Expires in 30 days",(I532-TODAY())&gt;=-31,"01 Expired last 30 days",(I532-TODAY())&gt;=-92,"02 Expired last 3 months",(I532-TODAY())&gt;=-183,"03 Expired last 6 months",(I532-TODAY())&gt;=-365,"04 Expired last 12 months",(I532-TODAY())&gt;=-547,"05 Expired last 18 months",TRUE,"06 Expired over 18 months")</f>
        <v>05 Expires in 18 months</v>
      </c>
      <c r="L532" s="65">
        <v>27450</v>
      </c>
      <c r="M532" s="130">
        <f t="shared" si="70"/>
        <v>48037.5</v>
      </c>
      <c r="N532" s="77" t="str">
        <f t="shared" si="71"/>
        <v>Yes</v>
      </c>
      <c r="O532" s="32">
        <v>12</v>
      </c>
      <c r="P532" s="24">
        <v>12</v>
      </c>
      <c r="Q532" s="24" t="s">
        <v>70</v>
      </c>
      <c r="R532" s="89">
        <f t="shared" si="69"/>
        <v>21</v>
      </c>
    </row>
    <row r="533" spans="1:18" x14ac:dyDescent="0.5">
      <c r="A533" s="24">
        <v>3702</v>
      </c>
      <c r="B533" s="111" t="s">
        <v>14085</v>
      </c>
      <c r="C533" s="111" t="s">
        <v>14086</v>
      </c>
      <c r="D533" s="111" t="s">
        <v>14085</v>
      </c>
      <c r="E533" s="111" t="s">
        <v>66</v>
      </c>
      <c r="F533" s="111" t="s">
        <v>14088</v>
      </c>
      <c r="G533" s="121">
        <v>45678</v>
      </c>
      <c r="H533" s="121">
        <v>46387</v>
      </c>
      <c r="I533" s="81">
        <f t="shared" si="68"/>
        <v>46752</v>
      </c>
      <c r="J533" s="81" t="str">
        <f t="shared" ca="1" si="67"/>
        <v>Live</v>
      </c>
      <c r="K533" s="81" t="str" cm="1">
        <f t="array" aca="1" ref="K533" ca="1">_xlfn.IFS((I533-TODAY())&gt;=547,"06 Expires over 18 months",(I533-TODAY())&gt;=365,"05 Expires in 18 months",(I533-TODAY())&gt;=183,"04 Expires in 12 months",(I533-TODAY())&gt;=92,"03 Expires in 6 months",(I533-TODAY())&gt;=31,"02 Expires in 3 months",(I533-TODAY())&gt;=0,"01 Expires in 30 days",(I533-TODAY())&gt;=-31,"01 Expired last 30 days",(I533-TODAY())&gt;=-92,"02 Expired last 3 months",(I533-TODAY())&gt;=-183,"03 Expired last 6 months",(I533-TODAY())&gt;=-365,"04 Expired last 12 months",(I533-TODAY())&gt;=-547,"05 Expired last 18 months",TRUE,"06 Expired over 18 months")</f>
        <v>05 Expires in 18 months</v>
      </c>
      <c r="L533" s="104">
        <v>1200</v>
      </c>
      <c r="M533" s="131">
        <f t="shared" si="70"/>
        <v>3500</v>
      </c>
      <c r="N533" s="77" t="str">
        <f t="shared" si="71"/>
        <v>Yes</v>
      </c>
      <c r="O533" s="111">
        <v>12</v>
      </c>
      <c r="P533" s="111">
        <v>12</v>
      </c>
      <c r="Q533" s="111" t="s">
        <v>70</v>
      </c>
      <c r="R533" s="89">
        <f t="shared" si="69"/>
        <v>35</v>
      </c>
    </row>
    <row r="534" spans="1:18" x14ac:dyDescent="0.5">
      <c r="A534" s="24">
        <v>3462</v>
      </c>
      <c r="B534" s="101" t="s">
        <v>13168</v>
      </c>
      <c r="C534" s="24" t="s">
        <v>13169</v>
      </c>
      <c r="D534" s="101" t="s">
        <v>13054</v>
      </c>
      <c r="E534" s="101" t="s">
        <v>190</v>
      </c>
      <c r="F534" s="24" t="s">
        <v>769</v>
      </c>
      <c r="G534" s="25">
        <v>46083</v>
      </c>
      <c r="H534" s="25">
        <v>46752</v>
      </c>
      <c r="I534" s="81">
        <f t="shared" si="68"/>
        <v>46752</v>
      </c>
      <c r="J534" s="77" t="str">
        <f t="shared" ca="1" si="67"/>
        <v>Live</v>
      </c>
      <c r="K534" s="77" t="str" cm="1">
        <f t="array" aca="1" ref="K534" ca="1">_xlfn.IFS((I534-TODAY())&gt;=547,"06 Expires over 18 months",(I534-TODAY())&gt;=365,"05 Expires in 18 months",(I534-TODAY())&gt;=183,"04 Expires in 12 months",(I534-TODAY())&gt;=92,"03 Expires in 6 months",(I534-TODAY())&gt;=31,"02 Expires in 3 months",(I534-TODAY())&gt;=0,"01 Expires in 30 days",(I534-TODAY())&gt;=-31,"01 Expired last 30 days",(I534-TODAY())&gt;=-92,"02 Expired last 3 months",(I534-TODAY())&gt;=-183,"03 Expired last 6 months",(I534-TODAY())&gt;=-365,"04 Expired last 12 months",(I534-TODAY())&gt;=-547,"05 Expired last 18 months",TRUE,"06 Expired over 18 months")</f>
        <v>05 Expires in 18 months</v>
      </c>
      <c r="L534" s="65">
        <v>48674.83</v>
      </c>
      <c r="M534" s="131">
        <f t="shared" si="70"/>
        <v>85180.952499999999</v>
      </c>
      <c r="N534" s="77" t="str">
        <f t="shared" si="71"/>
        <v>No</v>
      </c>
      <c r="O534" s="101">
        <v>21</v>
      </c>
      <c r="P534" s="101">
        <v>0</v>
      </c>
      <c r="Q534" s="101" t="s">
        <v>123</v>
      </c>
      <c r="R534" s="89">
        <f t="shared" si="69"/>
        <v>21</v>
      </c>
    </row>
    <row r="535" spans="1:18" x14ac:dyDescent="0.5">
      <c r="A535" s="24">
        <v>2381</v>
      </c>
      <c r="B535" s="24" t="s">
        <v>8480</v>
      </c>
      <c r="C535" s="24" t="s">
        <v>8481</v>
      </c>
      <c r="D535" s="24" t="s">
        <v>3058</v>
      </c>
      <c r="E535" s="24" t="s">
        <v>2962</v>
      </c>
      <c r="F535" s="24" t="s">
        <v>3283</v>
      </c>
      <c r="G535" s="25">
        <v>45299</v>
      </c>
      <c r="H535" s="25">
        <v>46394</v>
      </c>
      <c r="I535" s="81">
        <f t="shared" si="68"/>
        <v>46759</v>
      </c>
      <c r="J535" s="77" t="str">
        <f t="shared" ca="1" si="67"/>
        <v>Live</v>
      </c>
      <c r="K535" s="77" t="str" cm="1">
        <f t="array" aca="1" ref="K535" ca="1">_xlfn.IFS((I535-TODAY())&gt;=547,"06 Expires over 18 months",(I535-TODAY())&gt;=365,"05 Expires in 18 months",(I535-TODAY())&gt;=183,"04 Expires in 12 months",(I535-TODAY())&gt;=92,"03 Expires in 6 months",(I535-TODAY())&gt;=31,"02 Expires in 3 months",(I535-TODAY())&gt;=0,"01 Expires in 30 days",(I535-TODAY())&gt;=-31,"01 Expired last 30 days",(I535-TODAY())&gt;=-92,"02 Expired last 3 months",(I535-TODAY())&gt;=-183,"03 Expired last 6 months",(I535-TODAY())&gt;=-365,"04 Expired last 12 months",(I535-TODAY())&gt;=-547,"05 Expired last 18 months",TRUE,"06 Expired over 18 months")</f>
        <v>05 Expires in 18 months</v>
      </c>
      <c r="L535" s="65">
        <v>220000</v>
      </c>
      <c r="M535" s="130">
        <f t="shared" si="70"/>
        <v>861666.66666666663</v>
      </c>
      <c r="N535" s="77" t="str">
        <f t="shared" si="71"/>
        <v>Yes</v>
      </c>
      <c r="O535" s="32">
        <v>36</v>
      </c>
      <c r="P535" s="24">
        <v>12</v>
      </c>
      <c r="Q535" s="24" t="s">
        <v>1333</v>
      </c>
      <c r="R535" s="89">
        <f t="shared" si="69"/>
        <v>47</v>
      </c>
    </row>
    <row r="536" spans="1:18" x14ac:dyDescent="0.5">
      <c r="A536" s="24">
        <v>3203</v>
      </c>
      <c r="B536" s="24" t="s">
        <v>7187</v>
      </c>
      <c r="C536" s="24" t="s">
        <v>12095</v>
      </c>
      <c r="D536" s="24" t="s">
        <v>12096</v>
      </c>
      <c r="E536" s="24" t="s">
        <v>190</v>
      </c>
      <c r="F536" s="24" t="s">
        <v>755</v>
      </c>
      <c r="G536" s="25">
        <v>45846</v>
      </c>
      <c r="H536" s="25">
        <v>46213</v>
      </c>
      <c r="I536" s="81">
        <f t="shared" si="68"/>
        <v>46762</v>
      </c>
      <c r="J536" s="77" t="str">
        <f t="shared" ca="1" si="67"/>
        <v>Live</v>
      </c>
      <c r="K536" s="77" t="str" cm="1">
        <f t="array" aca="1" ref="K536" ca="1">_xlfn.IFS((I536-TODAY())&gt;=547,"06 Expires over 18 months",(I536-TODAY())&gt;=365,"05 Expires in 18 months",(I536-TODAY())&gt;=183,"04 Expires in 12 months",(I536-TODAY())&gt;=92,"03 Expires in 6 months",(I536-TODAY())&gt;=31,"02 Expires in 3 months",(I536-TODAY())&gt;=0,"01 Expires in 30 days",(I536-TODAY())&gt;=-31,"01 Expired last 30 days",(I536-TODAY())&gt;=-92,"02 Expired last 3 months",(I536-TODAY())&gt;=-183,"03 Expired last 6 months",(I536-TODAY())&gt;=-365,"04 Expired last 12 months",(I536-TODAY())&gt;=-547,"05 Expired last 18 months",TRUE,"06 Expired over 18 months")</f>
        <v>05 Expires in 18 months</v>
      </c>
      <c r="L536" s="65">
        <v>5000</v>
      </c>
      <c r="M536" s="130">
        <f t="shared" si="70"/>
        <v>12500</v>
      </c>
      <c r="N536" s="77" t="str">
        <f t="shared" si="71"/>
        <v>Yes</v>
      </c>
      <c r="O536" s="32">
        <v>12</v>
      </c>
      <c r="P536" s="24">
        <v>18</v>
      </c>
      <c r="Q536" s="24" t="s">
        <v>70</v>
      </c>
      <c r="R536" s="89">
        <f t="shared" si="69"/>
        <v>30</v>
      </c>
    </row>
    <row r="537" spans="1:18" x14ac:dyDescent="0.5">
      <c r="A537" s="24">
        <v>3547</v>
      </c>
      <c r="B537" s="24" t="s">
        <v>13512</v>
      </c>
      <c r="C537" s="24" t="s">
        <v>13513</v>
      </c>
      <c r="D537" s="24" t="s">
        <v>13514</v>
      </c>
      <c r="E537" s="24" t="s">
        <v>52</v>
      </c>
      <c r="F537" s="27" t="s">
        <v>3216</v>
      </c>
      <c r="G537" s="25">
        <v>46035</v>
      </c>
      <c r="H537" s="25">
        <v>46400</v>
      </c>
      <c r="I537" s="81">
        <f t="shared" si="68"/>
        <v>46765</v>
      </c>
      <c r="J537" s="77" t="str">
        <f t="shared" ca="1" si="67"/>
        <v>Live</v>
      </c>
      <c r="K537" s="77" t="str" cm="1">
        <f t="array" aca="1" ref="K537" ca="1">_xlfn.IFS((I537-TODAY())&gt;=547,"06 Expires over 18 months",(I537-TODAY())&gt;=365,"05 Expires in 18 months",(I537-TODAY())&gt;=183,"04 Expires in 12 months",(I537-TODAY())&gt;=92,"03 Expires in 6 months",(I537-TODAY())&gt;=31,"02 Expires in 3 months",(I537-TODAY())&gt;=0,"01 Expires in 30 days",(I537-TODAY())&gt;=-31,"01 Expired last 30 days",(I537-TODAY())&gt;=-92,"02 Expired last 3 months",(I537-TODAY())&gt;=-183,"03 Expired last 6 months",(I537-TODAY())&gt;=-365,"04 Expired last 12 months",(I537-TODAY())&gt;=-547,"05 Expired last 18 months",TRUE,"06 Expired over 18 months")</f>
        <v>05 Expires in 18 months</v>
      </c>
      <c r="L537" s="65">
        <v>29999</v>
      </c>
      <c r="M537" s="131">
        <f t="shared" si="70"/>
        <v>59998</v>
      </c>
      <c r="N537" s="77" t="str">
        <f t="shared" si="71"/>
        <v>Yes</v>
      </c>
      <c r="O537" s="32">
        <v>24</v>
      </c>
      <c r="P537" s="24">
        <v>12</v>
      </c>
      <c r="Q537" s="24" t="s">
        <v>8595</v>
      </c>
      <c r="R537" s="89">
        <f t="shared" si="69"/>
        <v>24</v>
      </c>
    </row>
    <row r="538" spans="1:18" x14ac:dyDescent="0.5">
      <c r="A538" s="24">
        <v>3550</v>
      </c>
      <c r="B538" s="24" t="s">
        <v>9928</v>
      </c>
      <c r="C538" s="24" t="s">
        <v>13528</v>
      </c>
      <c r="D538" s="24" t="s">
        <v>9928</v>
      </c>
      <c r="E538" s="24" t="s">
        <v>107</v>
      </c>
      <c r="F538" s="27" t="s">
        <v>3283</v>
      </c>
      <c r="G538" s="25">
        <v>46036</v>
      </c>
      <c r="H538" s="25">
        <v>46765</v>
      </c>
      <c r="I538" s="81">
        <f t="shared" si="68"/>
        <v>46765</v>
      </c>
      <c r="J538" s="77" t="str">
        <f t="shared" ca="1" si="67"/>
        <v>Live</v>
      </c>
      <c r="K538" s="77" t="str" cm="1">
        <f t="array" aca="1" ref="K538" ca="1">_xlfn.IFS((I538-TODAY())&gt;=547,"06 Expires over 18 months",(I538-TODAY())&gt;=365,"05 Expires in 18 months",(I538-TODAY())&gt;=183,"04 Expires in 12 months",(I538-TODAY())&gt;=92,"03 Expires in 6 months",(I538-TODAY())&gt;=31,"02 Expires in 3 months",(I538-TODAY())&gt;=0,"01 Expires in 30 days",(I538-TODAY())&gt;=-31,"01 Expired last 30 days",(I538-TODAY())&gt;=-92,"02 Expired last 3 months",(I538-TODAY())&gt;=-183,"03 Expired last 6 months",(I538-TODAY())&gt;=-365,"04 Expired last 12 months",(I538-TODAY())&gt;=-547,"05 Expired last 18 months",TRUE,"06 Expired over 18 months")</f>
        <v>05 Expires in 18 months</v>
      </c>
      <c r="L538" s="68">
        <v>33413.5</v>
      </c>
      <c r="M538" s="131">
        <f t="shared" si="70"/>
        <v>64042.541666666664</v>
      </c>
      <c r="N538" s="77" t="str">
        <f t="shared" si="71"/>
        <v>No</v>
      </c>
      <c r="O538" s="32">
        <v>24</v>
      </c>
      <c r="P538" s="24">
        <v>0</v>
      </c>
      <c r="Q538" s="24" t="s">
        <v>123</v>
      </c>
      <c r="R538" s="89">
        <f t="shared" si="69"/>
        <v>23</v>
      </c>
    </row>
    <row r="539" spans="1:18" x14ac:dyDescent="0.5">
      <c r="A539" s="24">
        <v>2409</v>
      </c>
      <c r="B539" s="24" t="s">
        <v>8593</v>
      </c>
      <c r="C539" s="24" t="s">
        <v>8594</v>
      </c>
      <c r="D539" s="24" t="s">
        <v>8593</v>
      </c>
      <c r="E539" s="24" t="s">
        <v>52</v>
      </c>
      <c r="F539" s="24" t="s">
        <v>4564</v>
      </c>
      <c r="G539" s="25">
        <v>45309</v>
      </c>
      <c r="H539" s="25">
        <v>46405</v>
      </c>
      <c r="I539" s="81">
        <f t="shared" si="68"/>
        <v>46770</v>
      </c>
      <c r="J539" s="77" t="str">
        <f t="shared" ca="1" si="67"/>
        <v>Live</v>
      </c>
      <c r="K539" s="77" t="str" cm="1">
        <f t="array" aca="1" ref="K539" ca="1">_xlfn.IFS((I539-TODAY())&gt;=547,"06 Expires over 18 months",(I539-TODAY())&gt;=365,"05 Expires in 18 months",(I539-TODAY())&gt;=183,"04 Expires in 12 months",(I539-TODAY())&gt;=92,"03 Expires in 6 months",(I539-TODAY())&gt;=31,"02 Expires in 3 months",(I539-TODAY())&gt;=0,"01 Expires in 30 days",(I539-TODAY())&gt;=-31,"01 Expired last 30 days",(I539-TODAY())&gt;=-92,"02 Expired last 3 months",(I539-TODAY())&gt;=-183,"03 Expired last 6 months",(I539-TODAY())&gt;=-365,"04 Expired last 12 months",(I539-TODAY())&gt;=-547,"05 Expired last 18 months",TRUE,"06 Expired over 18 months")</f>
        <v>05 Expires in 18 months</v>
      </c>
      <c r="L539" s="65">
        <v>900</v>
      </c>
      <c r="M539" s="130">
        <f t="shared" si="70"/>
        <v>3600</v>
      </c>
      <c r="N539" s="77" t="str">
        <f t="shared" si="71"/>
        <v>Yes</v>
      </c>
      <c r="O539" s="32">
        <v>36</v>
      </c>
      <c r="P539" s="24">
        <v>12</v>
      </c>
      <c r="Q539" s="24" t="s">
        <v>8595</v>
      </c>
      <c r="R539" s="89">
        <f t="shared" si="69"/>
        <v>48</v>
      </c>
    </row>
    <row r="540" spans="1:18" x14ac:dyDescent="0.5">
      <c r="A540" s="24">
        <v>3567</v>
      </c>
      <c r="B540" s="111" t="s">
        <v>13582</v>
      </c>
      <c r="C540" s="27" t="s">
        <v>5924</v>
      </c>
      <c r="D540" s="136" t="s">
        <v>16822</v>
      </c>
      <c r="E540" s="111" t="s">
        <v>190</v>
      </c>
      <c r="F540" s="111" t="s">
        <v>2234</v>
      </c>
      <c r="G540" s="121">
        <v>46045</v>
      </c>
      <c r="H540" s="121">
        <v>46409</v>
      </c>
      <c r="I540" s="81">
        <f t="shared" si="68"/>
        <v>46774</v>
      </c>
      <c r="J540" s="81" t="str">
        <f t="shared" ca="1" si="67"/>
        <v>Live</v>
      </c>
      <c r="K540" s="81" t="str" cm="1">
        <f t="array" aca="1" ref="K540" ca="1">_xlfn.IFS((I540-TODAY())&gt;=547,"06 Expires over 18 months",(I540-TODAY())&gt;=365,"05 Expires in 18 months",(I540-TODAY())&gt;=183,"04 Expires in 12 months",(I540-TODAY())&gt;=92,"03 Expires in 6 months",(I540-TODAY())&gt;=31,"02 Expires in 3 months",(I540-TODAY())&gt;=0,"01 Expires in 30 days",(I540-TODAY())&gt;=-31,"01 Expired last 30 days",(I540-TODAY())&gt;=-92,"02 Expired last 3 months",(I540-TODAY())&gt;=-183,"03 Expired last 6 months",(I540-TODAY())&gt;=-365,"04 Expired last 12 months",(I540-TODAY())&gt;=-547,"05 Expired last 18 months",TRUE,"06 Expired over 18 months")</f>
        <v>05 Expires in 18 months</v>
      </c>
      <c r="L540" s="65">
        <v>5000</v>
      </c>
      <c r="M540" s="130">
        <f t="shared" si="70"/>
        <v>9583.3333333333339</v>
      </c>
      <c r="N540" s="77" t="str">
        <f t="shared" si="71"/>
        <v>Yes</v>
      </c>
      <c r="O540" s="32">
        <v>12</v>
      </c>
      <c r="P540" s="24">
        <v>12</v>
      </c>
      <c r="Q540" s="24" t="s">
        <v>70</v>
      </c>
      <c r="R540" s="89">
        <f t="shared" si="69"/>
        <v>23</v>
      </c>
    </row>
    <row r="541" spans="1:18" x14ac:dyDescent="0.5">
      <c r="A541" s="24">
        <v>2896</v>
      </c>
      <c r="B541" s="24" t="s">
        <v>6827</v>
      </c>
      <c r="C541" s="24" t="s">
        <v>10747</v>
      </c>
      <c r="D541" s="24" t="s">
        <v>6829</v>
      </c>
      <c r="E541" s="24" t="s">
        <v>107</v>
      </c>
      <c r="F541" s="24" t="s">
        <v>3283</v>
      </c>
      <c r="G541" s="25">
        <v>45686</v>
      </c>
      <c r="H541" s="25">
        <v>46780</v>
      </c>
      <c r="I541" s="81">
        <f t="shared" si="68"/>
        <v>46780</v>
      </c>
      <c r="J541" s="77" t="str">
        <f t="shared" ca="1" si="67"/>
        <v>Live</v>
      </c>
      <c r="K541" s="77" t="str" cm="1">
        <f t="array" aca="1" ref="K541" ca="1">_xlfn.IFS((I541-TODAY())&gt;=547,"06 Expires over 18 months",(I541-TODAY())&gt;=365,"05 Expires in 18 months",(I541-TODAY())&gt;=183,"04 Expires in 12 months",(I541-TODAY())&gt;=92,"03 Expires in 6 months",(I541-TODAY())&gt;=31,"02 Expires in 3 months",(I541-TODAY())&gt;=0,"01 Expires in 30 days",(I541-TODAY())&gt;=-31,"01 Expired last 30 days",(I541-TODAY())&gt;=-92,"02 Expired last 3 months",(I541-TODAY())&gt;=-183,"03 Expired last 6 months",(I541-TODAY())&gt;=-365,"04 Expired last 12 months",(I541-TODAY())&gt;=-547,"05 Expired last 18 months",TRUE,"06 Expired over 18 months")</f>
        <v>05 Expires in 18 months</v>
      </c>
      <c r="L541" s="65">
        <v>24999</v>
      </c>
      <c r="M541" s="130">
        <f t="shared" si="70"/>
        <v>72913.75</v>
      </c>
      <c r="N541" s="77" t="str">
        <f t="shared" si="71"/>
        <v>No</v>
      </c>
      <c r="O541" s="32">
        <v>36</v>
      </c>
      <c r="P541" s="24">
        <v>0</v>
      </c>
      <c r="Q541" s="24" t="s">
        <v>8595</v>
      </c>
      <c r="R541" s="89">
        <f t="shared" si="69"/>
        <v>35</v>
      </c>
    </row>
    <row r="542" spans="1:18" x14ac:dyDescent="0.5">
      <c r="A542" s="24">
        <v>2897</v>
      </c>
      <c r="B542" s="24" t="s">
        <v>10750</v>
      </c>
      <c r="C542" s="24" t="s">
        <v>10751</v>
      </c>
      <c r="D542" s="24" t="s">
        <v>10752</v>
      </c>
      <c r="E542" s="24" t="s">
        <v>107</v>
      </c>
      <c r="F542" s="24" t="s">
        <v>3283</v>
      </c>
      <c r="G542" s="25">
        <v>45686</v>
      </c>
      <c r="H542" s="25">
        <v>46780</v>
      </c>
      <c r="I542" s="81">
        <f t="shared" si="68"/>
        <v>46780</v>
      </c>
      <c r="J542" s="77" t="str">
        <f t="shared" ca="1" si="67"/>
        <v>Live</v>
      </c>
      <c r="K542" s="77" t="str" cm="1">
        <f t="array" aca="1" ref="K542" ca="1">_xlfn.IFS((I542-TODAY())&gt;=547,"06 Expires over 18 months",(I542-TODAY())&gt;=365,"05 Expires in 18 months",(I542-TODAY())&gt;=183,"04 Expires in 12 months",(I542-TODAY())&gt;=92,"03 Expires in 6 months",(I542-TODAY())&gt;=31,"02 Expires in 3 months",(I542-TODAY())&gt;=0,"01 Expires in 30 days",(I542-TODAY())&gt;=-31,"01 Expired last 30 days",(I542-TODAY())&gt;=-92,"02 Expired last 3 months",(I542-TODAY())&gt;=-183,"03 Expired last 6 months",(I542-TODAY())&gt;=-365,"04 Expired last 12 months",(I542-TODAY())&gt;=-547,"05 Expired last 18 months",TRUE,"06 Expired over 18 months")</f>
        <v>05 Expires in 18 months</v>
      </c>
      <c r="L542" s="65">
        <v>24999</v>
      </c>
      <c r="M542" s="130">
        <f t="shared" si="70"/>
        <v>72913.75</v>
      </c>
      <c r="N542" s="77" t="str">
        <f t="shared" si="71"/>
        <v>No</v>
      </c>
      <c r="O542" s="32">
        <v>36</v>
      </c>
      <c r="P542" s="24">
        <v>0</v>
      </c>
      <c r="Q542" s="24" t="s">
        <v>8595</v>
      </c>
      <c r="R542" s="89">
        <f t="shared" si="69"/>
        <v>35</v>
      </c>
    </row>
    <row r="543" spans="1:18" x14ac:dyDescent="0.5">
      <c r="A543" s="24">
        <v>3265</v>
      </c>
      <c r="B543" s="24" t="s">
        <v>7187</v>
      </c>
      <c r="C543" s="24" t="s">
        <v>12381</v>
      </c>
      <c r="D543" s="24" t="s">
        <v>12382</v>
      </c>
      <c r="E543" s="24" t="s">
        <v>190</v>
      </c>
      <c r="F543" s="24" t="s">
        <v>755</v>
      </c>
      <c r="G543" s="25">
        <v>45869</v>
      </c>
      <c r="H543" s="25">
        <v>46234</v>
      </c>
      <c r="I543" s="81">
        <f t="shared" si="68"/>
        <v>46783</v>
      </c>
      <c r="J543" s="77" t="str">
        <f t="shared" ca="1" si="67"/>
        <v>Live</v>
      </c>
      <c r="K543" s="77" t="str" cm="1">
        <f t="array" aca="1" ref="K543" ca="1">_xlfn.IFS((I543-TODAY())&gt;=547,"06 Expires over 18 months",(I543-TODAY())&gt;=365,"05 Expires in 18 months",(I543-TODAY())&gt;=183,"04 Expires in 12 months",(I543-TODAY())&gt;=92,"03 Expires in 6 months",(I543-TODAY())&gt;=31,"02 Expires in 3 months",(I543-TODAY())&gt;=0,"01 Expires in 30 days",(I543-TODAY())&gt;=-31,"01 Expired last 30 days",(I543-TODAY())&gt;=-92,"02 Expired last 3 months",(I543-TODAY())&gt;=-183,"03 Expired last 6 months",(I543-TODAY())&gt;=-365,"04 Expired last 12 months",(I543-TODAY())&gt;=-547,"05 Expired last 18 months",TRUE,"06 Expired over 18 months")</f>
        <v>05 Expires in 18 months</v>
      </c>
      <c r="L543" s="65">
        <v>5000</v>
      </c>
      <c r="M543" s="131">
        <f t="shared" si="70"/>
        <v>12500</v>
      </c>
      <c r="N543" s="77" t="str">
        <f t="shared" si="71"/>
        <v>Yes</v>
      </c>
      <c r="O543" s="32">
        <v>12</v>
      </c>
      <c r="P543" s="24">
        <v>18</v>
      </c>
      <c r="Q543" s="24" t="s">
        <v>70</v>
      </c>
      <c r="R543" s="89">
        <f t="shared" si="69"/>
        <v>30</v>
      </c>
    </row>
    <row r="544" spans="1:18" x14ac:dyDescent="0.5">
      <c r="A544" s="24">
        <v>2909</v>
      </c>
      <c r="B544" s="24" t="s">
        <v>10812</v>
      </c>
      <c r="C544" s="24" t="s">
        <v>9503</v>
      </c>
      <c r="D544" s="24" t="s">
        <v>10813</v>
      </c>
      <c r="E544" s="24" t="s">
        <v>107</v>
      </c>
      <c r="F544" s="24" t="s">
        <v>3283</v>
      </c>
      <c r="G544" s="25">
        <v>45688</v>
      </c>
      <c r="H544" s="25">
        <v>46783</v>
      </c>
      <c r="I544" s="81">
        <f t="shared" si="68"/>
        <v>46783</v>
      </c>
      <c r="J544" s="77" t="str">
        <f t="shared" ca="1" si="67"/>
        <v>Live</v>
      </c>
      <c r="K544" s="77" t="str" cm="1">
        <f t="array" aca="1" ref="K544" ca="1">_xlfn.IFS((I544-TODAY())&gt;=547,"06 Expires over 18 months",(I544-TODAY())&gt;=365,"05 Expires in 18 months",(I544-TODAY())&gt;=183,"04 Expires in 12 months",(I544-TODAY())&gt;=92,"03 Expires in 6 months",(I544-TODAY())&gt;=31,"02 Expires in 3 months",(I544-TODAY())&gt;=0,"01 Expires in 30 days",(I544-TODAY())&gt;=-31,"01 Expired last 30 days",(I544-TODAY())&gt;=-92,"02 Expired last 3 months",(I544-TODAY())&gt;=-183,"03 Expired last 6 months",(I544-TODAY())&gt;=-365,"04 Expired last 12 months",(I544-TODAY())&gt;=-547,"05 Expired last 18 months",TRUE,"06 Expired over 18 months")</f>
        <v>05 Expires in 18 months</v>
      </c>
      <c r="L544" s="65">
        <v>24999</v>
      </c>
      <c r="M544" s="130">
        <f t="shared" si="70"/>
        <v>74997</v>
      </c>
      <c r="N544" s="77" t="str">
        <f t="shared" si="71"/>
        <v>No</v>
      </c>
      <c r="O544" s="32">
        <v>36</v>
      </c>
      <c r="P544" s="24">
        <v>0</v>
      </c>
      <c r="Q544" s="24" t="s">
        <v>8595</v>
      </c>
      <c r="R544" s="89">
        <f t="shared" si="69"/>
        <v>36</v>
      </c>
    </row>
    <row r="545" spans="1:18" x14ac:dyDescent="0.5">
      <c r="A545" s="24" t="s">
        <v>14452</v>
      </c>
      <c r="B545" s="27" t="s">
        <v>14453</v>
      </c>
      <c r="C545" s="27" t="s">
        <v>14454</v>
      </c>
      <c r="D545" s="27" t="s">
        <v>14455</v>
      </c>
      <c r="E545" s="24" t="s">
        <v>52</v>
      </c>
      <c r="F545" s="27" t="s">
        <v>827</v>
      </c>
      <c r="G545" s="25">
        <v>45689</v>
      </c>
      <c r="H545" s="25">
        <v>46783</v>
      </c>
      <c r="I545" s="81">
        <f t="shared" si="68"/>
        <v>46783</v>
      </c>
      <c r="J545" s="77" t="str">
        <f t="shared" ca="1" si="67"/>
        <v>Live</v>
      </c>
      <c r="K545" s="77" t="str" cm="1">
        <f t="array" aca="1" ref="K545" ca="1">_xlfn.IFS((I545-TODAY())&gt;=547,"06 Expires over 18 months",(I545-TODAY())&gt;=365,"05 Expires in 18 months",(I545-TODAY())&gt;=183,"04 Expires in 12 months",(I545-TODAY())&gt;=92,"03 Expires in 6 months",(I545-TODAY())&gt;=31,"02 Expires in 3 months",(I545-TODAY())&gt;=0,"01 Expires in 30 days",(I545-TODAY())&gt;=-31,"01 Expired last 30 days",(I545-TODAY())&gt;=-92,"02 Expired last 3 months",(I545-TODAY())&gt;=-183,"03 Expired last 6 months",(I545-TODAY())&gt;=-365,"04 Expired last 12 months",(I545-TODAY())&gt;=-547,"05 Expired last 18 months",TRUE,"06 Expired over 18 months")</f>
        <v>05 Expires in 18 months</v>
      </c>
      <c r="L545" s="104"/>
      <c r="M545" s="130">
        <v>0</v>
      </c>
      <c r="N545" s="77" t="str">
        <f>IF(N(P545)&gt;0,"Yes","No")</f>
        <v>No</v>
      </c>
      <c r="O545" s="32"/>
      <c r="P545" s="24"/>
      <c r="Q545" s="24"/>
      <c r="R545" s="89">
        <f t="shared" si="69"/>
        <v>35</v>
      </c>
    </row>
    <row r="546" spans="1:18" x14ac:dyDescent="0.5">
      <c r="A546" s="24">
        <v>2910</v>
      </c>
      <c r="B546" s="24" t="s">
        <v>10816</v>
      </c>
      <c r="C546" s="24" t="s">
        <v>10817</v>
      </c>
      <c r="D546" s="24" t="s">
        <v>10818</v>
      </c>
      <c r="E546" s="24" t="s">
        <v>321</v>
      </c>
      <c r="F546" s="24" t="s">
        <v>360</v>
      </c>
      <c r="G546" s="25">
        <v>45688</v>
      </c>
      <c r="H546" s="25">
        <v>46419</v>
      </c>
      <c r="I546" s="81">
        <f t="shared" si="68"/>
        <v>46784</v>
      </c>
      <c r="J546" s="77" t="str">
        <f t="shared" ca="1" si="67"/>
        <v>Live</v>
      </c>
      <c r="K546" s="77" t="str" cm="1">
        <f t="array" aca="1" ref="K546" ca="1">_xlfn.IFS((I546-TODAY())&gt;=547,"06 Expires over 18 months",(I546-TODAY())&gt;=365,"05 Expires in 18 months",(I546-TODAY())&gt;=183,"04 Expires in 12 months",(I546-TODAY())&gt;=92,"03 Expires in 6 months",(I546-TODAY())&gt;=31,"02 Expires in 3 months",(I546-TODAY())&gt;=0,"01 Expires in 30 days",(I546-TODAY())&gt;=-31,"01 Expired last 30 days",(I546-TODAY())&gt;=-92,"02 Expired last 3 months",(I546-TODAY())&gt;=-183,"03 Expired last 6 months",(I546-TODAY())&gt;=-365,"04 Expired last 12 months",(I546-TODAY())&gt;=-547,"05 Expired last 18 months",TRUE,"06 Expired over 18 months")</f>
        <v>05 Expires in 18 months</v>
      </c>
      <c r="L546" s="65">
        <v>10000</v>
      </c>
      <c r="M546" s="130">
        <f t="shared" ref="M546:M577" si="72">MAX(L546,L546*N(R546)/12)</f>
        <v>30000</v>
      </c>
      <c r="N546" s="77" t="str">
        <f t="shared" ref="N546:N577" si="73">IF(P546&gt;0,"Yes","No")</f>
        <v>Yes</v>
      </c>
      <c r="O546" s="32">
        <v>24</v>
      </c>
      <c r="P546" s="24">
        <v>12</v>
      </c>
      <c r="Q546" s="24" t="s">
        <v>70</v>
      </c>
      <c r="R546" s="89">
        <f t="shared" si="69"/>
        <v>36</v>
      </c>
    </row>
    <row r="547" spans="1:18" x14ac:dyDescent="0.5">
      <c r="A547" s="24">
        <v>3578</v>
      </c>
      <c r="B547" s="111" t="s">
        <v>13626</v>
      </c>
      <c r="C547" s="27" t="s">
        <v>5924</v>
      </c>
      <c r="D547" s="136" t="s">
        <v>16822</v>
      </c>
      <c r="E547" s="111" t="s">
        <v>190</v>
      </c>
      <c r="F547" s="111" t="s">
        <v>2234</v>
      </c>
      <c r="G547" s="121">
        <v>46055</v>
      </c>
      <c r="H547" s="121">
        <v>46419</v>
      </c>
      <c r="I547" s="81">
        <f t="shared" si="68"/>
        <v>46784</v>
      </c>
      <c r="J547" s="81" t="str">
        <f t="shared" ref="J547:J608" ca="1" si="74">IF(I547&lt;TODAY(),"Expired","Live")</f>
        <v>Live</v>
      </c>
      <c r="K547" s="81" t="str" cm="1">
        <f t="array" aca="1" ref="K547" ca="1">_xlfn.IFS((I547-TODAY())&gt;=547,"06 Expires over 18 months",(I547-TODAY())&gt;=365,"05 Expires in 18 months",(I547-TODAY())&gt;=183,"04 Expires in 12 months",(I547-TODAY())&gt;=92,"03 Expires in 6 months",(I547-TODAY())&gt;=31,"02 Expires in 3 months",(I547-TODAY())&gt;=0,"01 Expires in 30 days",(I547-TODAY())&gt;=-31,"01 Expired last 30 days",(I547-TODAY())&gt;=-92,"02 Expired last 3 months",(I547-TODAY())&gt;=-183,"03 Expired last 6 months",(I547-TODAY())&gt;=-365,"04 Expired last 12 months",(I547-TODAY())&gt;=-547,"05 Expired last 18 months",TRUE,"06 Expired over 18 months")</f>
        <v>05 Expires in 18 months</v>
      </c>
      <c r="L547" s="65">
        <v>5000</v>
      </c>
      <c r="M547" s="130">
        <f t="shared" si="72"/>
        <v>9583.3333333333339</v>
      </c>
      <c r="N547" s="77" t="str">
        <f t="shared" si="73"/>
        <v>Yes</v>
      </c>
      <c r="O547" s="32">
        <v>12</v>
      </c>
      <c r="P547" s="24">
        <v>12</v>
      </c>
      <c r="Q547" s="24" t="s">
        <v>70</v>
      </c>
      <c r="R547" s="89">
        <f t="shared" si="69"/>
        <v>23</v>
      </c>
    </row>
    <row r="548" spans="1:18" x14ac:dyDescent="0.5">
      <c r="A548" s="24">
        <v>3581</v>
      </c>
      <c r="B548" s="111" t="s">
        <v>13640</v>
      </c>
      <c r="C548" s="27" t="s">
        <v>5924</v>
      </c>
      <c r="D548" s="111" t="s">
        <v>16822</v>
      </c>
      <c r="E548" s="111" t="s">
        <v>190</v>
      </c>
      <c r="F548" s="111" t="s">
        <v>2234</v>
      </c>
      <c r="G548" s="121">
        <v>46057</v>
      </c>
      <c r="H548" s="121">
        <v>46421</v>
      </c>
      <c r="I548" s="81">
        <f t="shared" si="68"/>
        <v>46786</v>
      </c>
      <c r="J548" s="81" t="str">
        <f t="shared" ca="1" si="74"/>
        <v>Live</v>
      </c>
      <c r="K548" s="81" t="str" cm="1">
        <f t="array" aca="1" ref="K548" ca="1">_xlfn.IFS((I548-TODAY())&gt;=547,"06 Expires over 18 months",(I548-TODAY())&gt;=365,"05 Expires in 18 months",(I548-TODAY())&gt;=183,"04 Expires in 12 months",(I548-TODAY())&gt;=92,"03 Expires in 6 months",(I548-TODAY())&gt;=31,"02 Expires in 3 months",(I548-TODAY())&gt;=0,"01 Expires in 30 days",(I548-TODAY())&gt;=-31,"01 Expired last 30 days",(I548-TODAY())&gt;=-92,"02 Expired last 3 months",(I548-TODAY())&gt;=-183,"03 Expired last 6 months",(I548-TODAY())&gt;=-365,"04 Expired last 12 months",(I548-TODAY())&gt;=-547,"05 Expired last 18 months",TRUE,"06 Expired over 18 months")</f>
        <v>05 Expires in 18 months</v>
      </c>
      <c r="L548" s="65">
        <v>5000</v>
      </c>
      <c r="M548" s="130">
        <f t="shared" si="72"/>
        <v>9583.3333333333339</v>
      </c>
      <c r="N548" s="77" t="str">
        <f t="shared" si="73"/>
        <v>Yes</v>
      </c>
      <c r="O548" s="32">
        <v>12</v>
      </c>
      <c r="P548" s="24">
        <v>12</v>
      </c>
      <c r="Q548" s="24" t="s">
        <v>70</v>
      </c>
      <c r="R548" s="89">
        <f t="shared" si="69"/>
        <v>23</v>
      </c>
    </row>
    <row r="549" spans="1:18" x14ac:dyDescent="0.5">
      <c r="A549" s="31">
        <v>2916</v>
      </c>
      <c r="B549" s="31" t="s">
        <v>10843</v>
      </c>
      <c r="C549" s="24" t="s">
        <v>9503</v>
      </c>
      <c r="D549" s="31" t="s">
        <v>10844</v>
      </c>
      <c r="E549" s="31" t="s">
        <v>107</v>
      </c>
      <c r="F549" s="31" t="s">
        <v>3283</v>
      </c>
      <c r="G549" s="34">
        <v>45693</v>
      </c>
      <c r="H549" s="34">
        <v>46787</v>
      </c>
      <c r="I549" s="81">
        <f t="shared" si="68"/>
        <v>46787</v>
      </c>
      <c r="J549" s="77" t="str">
        <f t="shared" ca="1" si="74"/>
        <v>Live</v>
      </c>
      <c r="K549" s="77" t="str" cm="1">
        <f t="array" aca="1" ref="K549" ca="1">_xlfn.IFS((I549-TODAY())&gt;=547,"06 Expires over 18 months",(I549-TODAY())&gt;=365,"05 Expires in 18 months",(I549-TODAY())&gt;=183,"04 Expires in 12 months",(I549-TODAY())&gt;=92,"03 Expires in 6 months",(I549-TODAY())&gt;=31,"02 Expires in 3 months",(I549-TODAY())&gt;=0,"01 Expires in 30 days",(I549-TODAY())&gt;=-31,"01 Expired last 30 days",(I549-TODAY())&gt;=-92,"02 Expired last 3 months",(I549-TODAY())&gt;=-183,"03 Expired last 6 months",(I549-TODAY())&gt;=-365,"04 Expired last 12 months",(I549-TODAY())&gt;=-547,"05 Expired last 18 months",TRUE,"06 Expired over 18 months")</f>
        <v>05 Expires in 18 months</v>
      </c>
      <c r="L549" s="69">
        <v>24999</v>
      </c>
      <c r="M549" s="130">
        <f t="shared" si="72"/>
        <v>72913.75</v>
      </c>
      <c r="N549" s="77" t="str">
        <f t="shared" si="73"/>
        <v>No</v>
      </c>
      <c r="O549" s="48">
        <v>36</v>
      </c>
      <c r="P549" s="31">
        <v>0</v>
      </c>
      <c r="Q549" s="24" t="s">
        <v>8595</v>
      </c>
      <c r="R549" s="89">
        <f t="shared" si="69"/>
        <v>35</v>
      </c>
    </row>
    <row r="550" spans="1:18" x14ac:dyDescent="0.5">
      <c r="A550" s="24">
        <v>1946</v>
      </c>
      <c r="B550" s="24" t="s">
        <v>7006</v>
      </c>
      <c r="C550" s="24" t="s">
        <v>7007</v>
      </c>
      <c r="D550" s="24" t="s">
        <v>16822</v>
      </c>
      <c r="E550" s="24" t="s">
        <v>190</v>
      </c>
      <c r="F550" s="24" t="s">
        <v>6834</v>
      </c>
      <c r="G550" s="25">
        <v>44964</v>
      </c>
      <c r="H550" s="25">
        <v>46059</v>
      </c>
      <c r="I550" s="81">
        <f t="shared" si="68"/>
        <v>46789</v>
      </c>
      <c r="J550" s="77" t="str">
        <f t="shared" ca="1" si="74"/>
        <v>Live</v>
      </c>
      <c r="K550" s="77" t="str" cm="1">
        <f t="array" aca="1" ref="K550" ca="1">_xlfn.IFS((I550-TODAY())&gt;=547,"06 Expires over 18 months",(I550-TODAY())&gt;=365,"05 Expires in 18 months",(I550-TODAY())&gt;=183,"04 Expires in 12 months",(I550-TODAY())&gt;=92,"03 Expires in 6 months",(I550-TODAY())&gt;=31,"02 Expires in 3 months",(I550-TODAY())&gt;=0,"01 Expires in 30 days",(I550-TODAY())&gt;=-31,"01 Expired last 30 days",(I550-TODAY())&gt;=-92,"02 Expired last 3 months",(I550-TODAY())&gt;=-183,"03 Expired last 6 months",(I550-TODAY())&gt;=-365,"04 Expired last 12 months",(I550-TODAY())&gt;=-547,"05 Expired last 18 months",TRUE,"06 Expired over 18 months")</f>
        <v>05 Expires in 18 months</v>
      </c>
      <c r="L550" s="65">
        <v>5000</v>
      </c>
      <c r="M550" s="130">
        <f t="shared" si="72"/>
        <v>24583.333333333332</v>
      </c>
      <c r="N550" s="77" t="str">
        <f t="shared" si="73"/>
        <v>Yes</v>
      </c>
      <c r="O550" s="32">
        <v>36</v>
      </c>
      <c r="P550" s="24">
        <v>24</v>
      </c>
      <c r="Q550" s="24" t="s">
        <v>1333</v>
      </c>
      <c r="R550" s="89">
        <f t="shared" si="69"/>
        <v>59</v>
      </c>
    </row>
    <row r="551" spans="1:18" x14ac:dyDescent="0.5">
      <c r="A551" s="24">
        <v>2422</v>
      </c>
      <c r="B551" s="24" t="s">
        <v>8645</v>
      </c>
      <c r="C551" s="24" t="s">
        <v>8646</v>
      </c>
      <c r="D551" s="24" t="s">
        <v>4967</v>
      </c>
      <c r="E551" s="24" t="s">
        <v>190</v>
      </c>
      <c r="F551" s="27" t="s">
        <v>1276</v>
      </c>
      <c r="G551" s="25">
        <v>45329</v>
      </c>
      <c r="H551" s="25">
        <v>46790</v>
      </c>
      <c r="I551" s="81">
        <f t="shared" si="68"/>
        <v>46790</v>
      </c>
      <c r="J551" s="77" t="str">
        <f t="shared" ca="1" si="74"/>
        <v>Live</v>
      </c>
      <c r="K551" s="77" t="str" cm="1">
        <f t="array" aca="1" ref="K551" ca="1">_xlfn.IFS((I551-TODAY())&gt;=547,"06 Expires over 18 months",(I551-TODAY())&gt;=365,"05 Expires in 18 months",(I551-TODAY())&gt;=183,"04 Expires in 12 months",(I551-TODAY())&gt;=92,"03 Expires in 6 months",(I551-TODAY())&gt;=31,"02 Expires in 3 months",(I551-TODAY())&gt;=0,"01 Expires in 30 days",(I551-TODAY())&gt;=-31,"01 Expired last 30 days",(I551-TODAY())&gt;=-92,"02 Expired last 3 months",(I551-TODAY())&gt;=-183,"03 Expired last 6 months",(I551-TODAY())&gt;=-365,"04 Expired last 12 months",(I551-TODAY())&gt;=-547,"05 Expired last 18 months",TRUE,"06 Expired over 18 months")</f>
        <v>05 Expires in 18 months</v>
      </c>
      <c r="L551" s="65">
        <v>10000</v>
      </c>
      <c r="M551" s="130">
        <f t="shared" si="72"/>
        <v>40000</v>
      </c>
      <c r="N551" s="77" t="str">
        <f t="shared" si="73"/>
        <v>No</v>
      </c>
      <c r="O551" s="32">
        <v>60</v>
      </c>
      <c r="P551" s="24">
        <v>0</v>
      </c>
      <c r="Q551" s="24" t="s">
        <v>70</v>
      </c>
      <c r="R551" s="89">
        <f t="shared" si="69"/>
        <v>48</v>
      </c>
    </row>
    <row r="552" spans="1:18" x14ac:dyDescent="0.5">
      <c r="A552" s="24">
        <v>2423</v>
      </c>
      <c r="B552" s="24" t="s">
        <v>8649</v>
      </c>
      <c r="C552" s="24" t="s">
        <v>8650</v>
      </c>
      <c r="D552" s="24" t="s">
        <v>8651</v>
      </c>
      <c r="E552" s="24" t="s">
        <v>190</v>
      </c>
      <c r="F552" s="27" t="s">
        <v>1276</v>
      </c>
      <c r="G552" s="25">
        <v>45329</v>
      </c>
      <c r="H552" s="25">
        <v>46790</v>
      </c>
      <c r="I552" s="81">
        <f t="shared" si="68"/>
        <v>46790</v>
      </c>
      <c r="J552" s="77" t="str">
        <f t="shared" ca="1" si="74"/>
        <v>Live</v>
      </c>
      <c r="K552" s="77" t="str" cm="1">
        <f t="array" aca="1" ref="K552" ca="1">_xlfn.IFS((I552-TODAY())&gt;=547,"06 Expires over 18 months",(I552-TODAY())&gt;=365,"05 Expires in 18 months",(I552-TODAY())&gt;=183,"04 Expires in 12 months",(I552-TODAY())&gt;=92,"03 Expires in 6 months",(I552-TODAY())&gt;=31,"02 Expires in 3 months",(I552-TODAY())&gt;=0,"01 Expires in 30 days",(I552-TODAY())&gt;=-31,"01 Expired last 30 days",(I552-TODAY())&gt;=-92,"02 Expired last 3 months",(I552-TODAY())&gt;=-183,"03 Expired last 6 months",(I552-TODAY())&gt;=-365,"04 Expired last 12 months",(I552-TODAY())&gt;=-547,"05 Expired last 18 months",TRUE,"06 Expired over 18 months")</f>
        <v>05 Expires in 18 months</v>
      </c>
      <c r="L552" s="65">
        <v>5000</v>
      </c>
      <c r="M552" s="130">
        <f t="shared" si="72"/>
        <v>20000</v>
      </c>
      <c r="N552" s="77" t="str">
        <f t="shared" si="73"/>
        <v>No</v>
      </c>
      <c r="O552" s="32">
        <v>60</v>
      </c>
      <c r="P552" s="24">
        <v>0</v>
      </c>
      <c r="Q552" s="24" t="s">
        <v>70</v>
      </c>
      <c r="R552" s="89">
        <f t="shared" si="69"/>
        <v>48</v>
      </c>
    </row>
    <row r="553" spans="1:18" x14ac:dyDescent="0.5">
      <c r="A553" s="24">
        <v>2424</v>
      </c>
      <c r="B553" s="24" t="s">
        <v>8655</v>
      </c>
      <c r="C553" s="24" t="s">
        <v>8656</v>
      </c>
      <c r="D553" s="24" t="s">
        <v>8657</v>
      </c>
      <c r="E553" s="24" t="s">
        <v>190</v>
      </c>
      <c r="F553" s="27" t="s">
        <v>1276</v>
      </c>
      <c r="G553" s="25">
        <v>45329</v>
      </c>
      <c r="H553" s="25">
        <v>46790</v>
      </c>
      <c r="I553" s="81">
        <f t="shared" si="68"/>
        <v>46790</v>
      </c>
      <c r="J553" s="77" t="str">
        <f t="shared" ca="1" si="74"/>
        <v>Live</v>
      </c>
      <c r="K553" s="77" t="str" cm="1">
        <f t="array" aca="1" ref="K553" ca="1">_xlfn.IFS((I553-TODAY())&gt;=547,"06 Expires over 18 months",(I553-TODAY())&gt;=365,"05 Expires in 18 months",(I553-TODAY())&gt;=183,"04 Expires in 12 months",(I553-TODAY())&gt;=92,"03 Expires in 6 months",(I553-TODAY())&gt;=31,"02 Expires in 3 months",(I553-TODAY())&gt;=0,"01 Expires in 30 days",(I553-TODAY())&gt;=-31,"01 Expired last 30 days",(I553-TODAY())&gt;=-92,"02 Expired last 3 months",(I553-TODAY())&gt;=-183,"03 Expired last 6 months",(I553-TODAY())&gt;=-365,"04 Expired last 12 months",(I553-TODAY())&gt;=-547,"05 Expired last 18 months",TRUE,"06 Expired over 18 months")</f>
        <v>05 Expires in 18 months</v>
      </c>
      <c r="L553" s="65">
        <v>5000</v>
      </c>
      <c r="M553" s="130">
        <f t="shared" si="72"/>
        <v>20000</v>
      </c>
      <c r="N553" s="77" t="str">
        <f t="shared" si="73"/>
        <v>No</v>
      </c>
      <c r="O553" s="32">
        <v>60</v>
      </c>
      <c r="P553" s="24">
        <v>0</v>
      </c>
      <c r="Q553" s="24" t="s">
        <v>70</v>
      </c>
      <c r="R553" s="89">
        <f t="shared" si="69"/>
        <v>48</v>
      </c>
    </row>
    <row r="554" spans="1:18" x14ac:dyDescent="0.5">
      <c r="A554" s="24">
        <v>3589</v>
      </c>
      <c r="B554" s="111" t="s">
        <v>12025</v>
      </c>
      <c r="C554" s="27" t="s">
        <v>5924</v>
      </c>
      <c r="D554" s="111" t="s">
        <v>16822</v>
      </c>
      <c r="E554" s="111" t="s">
        <v>190</v>
      </c>
      <c r="F554" s="111" t="s">
        <v>2234</v>
      </c>
      <c r="G554" s="121">
        <v>46063</v>
      </c>
      <c r="H554" s="121">
        <v>46427</v>
      </c>
      <c r="I554" s="81">
        <f t="shared" si="68"/>
        <v>46792</v>
      </c>
      <c r="J554" s="81" t="str">
        <f t="shared" ca="1" si="74"/>
        <v>Live</v>
      </c>
      <c r="K554" s="81" t="str" cm="1">
        <f t="array" aca="1" ref="K554" ca="1">_xlfn.IFS((I554-TODAY())&gt;=547,"06 Expires over 18 months",(I554-TODAY())&gt;=365,"05 Expires in 18 months",(I554-TODAY())&gt;=183,"04 Expires in 12 months",(I554-TODAY())&gt;=92,"03 Expires in 6 months",(I554-TODAY())&gt;=31,"02 Expires in 3 months",(I554-TODAY())&gt;=0,"01 Expires in 30 days",(I554-TODAY())&gt;=-31,"01 Expired last 30 days",(I554-TODAY())&gt;=-92,"02 Expired last 3 months",(I554-TODAY())&gt;=-183,"03 Expired last 6 months",(I554-TODAY())&gt;=-365,"04 Expired last 12 months",(I554-TODAY())&gt;=-547,"05 Expired last 18 months",TRUE,"06 Expired over 18 months")</f>
        <v>05 Expires in 18 months</v>
      </c>
      <c r="L554" s="65">
        <v>5000</v>
      </c>
      <c r="M554" s="130">
        <f t="shared" si="72"/>
        <v>9583.3333333333339</v>
      </c>
      <c r="N554" s="77" t="str">
        <f t="shared" si="73"/>
        <v>Yes</v>
      </c>
      <c r="O554" s="32">
        <v>12</v>
      </c>
      <c r="P554" s="24">
        <v>12</v>
      </c>
      <c r="Q554" s="24" t="s">
        <v>70</v>
      </c>
      <c r="R554" s="89">
        <f t="shared" si="69"/>
        <v>23</v>
      </c>
    </row>
    <row r="555" spans="1:18" x14ac:dyDescent="0.5">
      <c r="A555" s="24">
        <v>3591</v>
      </c>
      <c r="B555" s="111" t="s">
        <v>13661</v>
      </c>
      <c r="C555" s="27" t="s">
        <v>5924</v>
      </c>
      <c r="D555" s="111" t="s">
        <v>16822</v>
      </c>
      <c r="E555" s="111" t="s">
        <v>190</v>
      </c>
      <c r="F555" s="111" t="s">
        <v>2234</v>
      </c>
      <c r="G555" s="121">
        <v>46065</v>
      </c>
      <c r="H555" s="121">
        <v>46429</v>
      </c>
      <c r="I555" s="81">
        <f t="shared" si="68"/>
        <v>46794</v>
      </c>
      <c r="J555" s="81" t="str">
        <f t="shared" ca="1" si="74"/>
        <v>Live</v>
      </c>
      <c r="K555" s="81" t="str" cm="1">
        <f t="array" aca="1" ref="K555" ca="1">_xlfn.IFS((I555-TODAY())&gt;=547,"06 Expires over 18 months",(I555-TODAY())&gt;=365,"05 Expires in 18 months",(I555-TODAY())&gt;=183,"04 Expires in 12 months",(I555-TODAY())&gt;=92,"03 Expires in 6 months",(I555-TODAY())&gt;=31,"02 Expires in 3 months",(I555-TODAY())&gt;=0,"01 Expires in 30 days",(I555-TODAY())&gt;=-31,"01 Expired last 30 days",(I555-TODAY())&gt;=-92,"02 Expired last 3 months",(I555-TODAY())&gt;=-183,"03 Expired last 6 months",(I555-TODAY())&gt;=-365,"04 Expired last 12 months",(I555-TODAY())&gt;=-547,"05 Expired last 18 months",TRUE,"06 Expired over 18 months")</f>
        <v>05 Expires in 18 months</v>
      </c>
      <c r="L555" s="65">
        <v>5000</v>
      </c>
      <c r="M555" s="130">
        <f t="shared" si="72"/>
        <v>9583.3333333333339</v>
      </c>
      <c r="N555" s="77" t="str">
        <f t="shared" si="73"/>
        <v>Yes</v>
      </c>
      <c r="O555" s="32">
        <v>12</v>
      </c>
      <c r="P555" s="24">
        <v>12</v>
      </c>
      <c r="Q555" s="24" t="s">
        <v>70</v>
      </c>
      <c r="R555" s="89">
        <f t="shared" si="69"/>
        <v>23</v>
      </c>
    </row>
    <row r="556" spans="1:18" x14ac:dyDescent="0.5">
      <c r="A556" s="31">
        <v>2929</v>
      </c>
      <c r="B556" s="31" t="s">
        <v>7925</v>
      </c>
      <c r="C556" s="24" t="s">
        <v>10891</v>
      </c>
      <c r="D556" s="31" t="s">
        <v>7927</v>
      </c>
      <c r="E556" s="31" t="s">
        <v>107</v>
      </c>
      <c r="F556" s="31" t="s">
        <v>3283</v>
      </c>
      <c r="G556" s="34">
        <v>45700</v>
      </c>
      <c r="H556" s="34">
        <v>46794</v>
      </c>
      <c r="I556" s="81">
        <f t="shared" si="68"/>
        <v>46794</v>
      </c>
      <c r="J556" s="77" t="str">
        <f t="shared" ca="1" si="74"/>
        <v>Live</v>
      </c>
      <c r="K556" s="77" t="str" cm="1">
        <f t="array" aca="1" ref="K556" ca="1">_xlfn.IFS((I556-TODAY())&gt;=547,"06 Expires over 18 months",(I556-TODAY())&gt;=365,"05 Expires in 18 months",(I556-TODAY())&gt;=183,"04 Expires in 12 months",(I556-TODAY())&gt;=92,"03 Expires in 6 months",(I556-TODAY())&gt;=31,"02 Expires in 3 months",(I556-TODAY())&gt;=0,"01 Expires in 30 days",(I556-TODAY())&gt;=-31,"01 Expired last 30 days",(I556-TODAY())&gt;=-92,"02 Expired last 3 months",(I556-TODAY())&gt;=-183,"03 Expired last 6 months",(I556-TODAY())&gt;=-365,"04 Expired last 12 months",(I556-TODAY())&gt;=-547,"05 Expired last 18 months",TRUE,"06 Expired over 18 months")</f>
        <v>05 Expires in 18 months</v>
      </c>
      <c r="L556" s="69">
        <v>74000</v>
      </c>
      <c r="M556" s="130">
        <f t="shared" si="72"/>
        <v>215833.33333333334</v>
      </c>
      <c r="N556" s="77" t="str">
        <f t="shared" si="73"/>
        <v>No</v>
      </c>
      <c r="O556" s="48">
        <v>36</v>
      </c>
      <c r="P556" s="31">
        <v>0</v>
      </c>
      <c r="Q556" s="24" t="s">
        <v>70</v>
      </c>
      <c r="R556" s="89">
        <f t="shared" si="69"/>
        <v>35</v>
      </c>
    </row>
    <row r="557" spans="1:18" x14ac:dyDescent="0.5">
      <c r="A557" s="24">
        <v>3595</v>
      </c>
      <c r="B557" s="111" t="s">
        <v>13680</v>
      </c>
      <c r="C557" s="27" t="s">
        <v>5924</v>
      </c>
      <c r="D557" s="111" t="s">
        <v>16822</v>
      </c>
      <c r="E557" s="111" t="s">
        <v>190</v>
      </c>
      <c r="F557" s="111" t="s">
        <v>2234</v>
      </c>
      <c r="G557" s="121">
        <v>46066</v>
      </c>
      <c r="H557" s="121">
        <v>46430</v>
      </c>
      <c r="I557" s="81">
        <f t="shared" si="68"/>
        <v>46795</v>
      </c>
      <c r="J557" s="81" t="str">
        <f t="shared" ca="1" si="74"/>
        <v>Live</v>
      </c>
      <c r="K557" s="81" t="str" cm="1">
        <f t="array" aca="1" ref="K557" ca="1">_xlfn.IFS((I557-TODAY())&gt;=547,"06 Expires over 18 months",(I557-TODAY())&gt;=365,"05 Expires in 18 months",(I557-TODAY())&gt;=183,"04 Expires in 12 months",(I557-TODAY())&gt;=92,"03 Expires in 6 months",(I557-TODAY())&gt;=31,"02 Expires in 3 months",(I557-TODAY())&gt;=0,"01 Expires in 30 days",(I557-TODAY())&gt;=-31,"01 Expired last 30 days",(I557-TODAY())&gt;=-92,"02 Expired last 3 months",(I557-TODAY())&gt;=-183,"03 Expired last 6 months",(I557-TODAY())&gt;=-365,"04 Expired last 12 months",(I557-TODAY())&gt;=-547,"05 Expired last 18 months",TRUE,"06 Expired over 18 months")</f>
        <v>05 Expires in 18 months</v>
      </c>
      <c r="L557" s="65">
        <v>5000</v>
      </c>
      <c r="M557" s="130">
        <f t="shared" si="72"/>
        <v>9583.3333333333339</v>
      </c>
      <c r="N557" s="77" t="str">
        <f t="shared" si="73"/>
        <v>Yes</v>
      </c>
      <c r="O557" s="32">
        <v>12</v>
      </c>
      <c r="P557" s="24">
        <v>12</v>
      </c>
      <c r="Q557" s="24" t="s">
        <v>70</v>
      </c>
      <c r="R557" s="89">
        <f t="shared" si="69"/>
        <v>23</v>
      </c>
    </row>
    <row r="558" spans="1:18" x14ac:dyDescent="0.5">
      <c r="A558" s="24">
        <v>3605</v>
      </c>
      <c r="B558" s="111" t="s">
        <v>13707</v>
      </c>
      <c r="C558" s="27" t="s">
        <v>5924</v>
      </c>
      <c r="D558" s="111" t="s">
        <v>16822</v>
      </c>
      <c r="E558" s="111" t="s">
        <v>190</v>
      </c>
      <c r="F558" s="111" t="s">
        <v>2234</v>
      </c>
      <c r="G558" s="121">
        <v>46070</v>
      </c>
      <c r="H558" s="121">
        <v>46434</v>
      </c>
      <c r="I558" s="81">
        <f t="shared" si="68"/>
        <v>46799</v>
      </c>
      <c r="J558" s="81" t="str">
        <f t="shared" ca="1" si="74"/>
        <v>Live</v>
      </c>
      <c r="K558" s="81" t="str" cm="1">
        <f t="array" aca="1" ref="K558" ca="1">_xlfn.IFS((I558-TODAY())&gt;=547,"06 Expires over 18 months",(I558-TODAY())&gt;=365,"05 Expires in 18 months",(I558-TODAY())&gt;=183,"04 Expires in 12 months",(I558-TODAY())&gt;=92,"03 Expires in 6 months",(I558-TODAY())&gt;=31,"02 Expires in 3 months",(I558-TODAY())&gt;=0,"01 Expires in 30 days",(I558-TODAY())&gt;=-31,"01 Expired last 30 days",(I558-TODAY())&gt;=-92,"02 Expired last 3 months",(I558-TODAY())&gt;=-183,"03 Expired last 6 months",(I558-TODAY())&gt;=-365,"04 Expired last 12 months",(I558-TODAY())&gt;=-547,"05 Expired last 18 months",TRUE,"06 Expired over 18 months")</f>
        <v>05 Expires in 18 months</v>
      </c>
      <c r="L558" s="65">
        <v>5000</v>
      </c>
      <c r="M558" s="130">
        <f t="shared" si="72"/>
        <v>9583.3333333333339</v>
      </c>
      <c r="N558" s="77" t="str">
        <f t="shared" si="73"/>
        <v>Yes</v>
      </c>
      <c r="O558" s="32">
        <v>12</v>
      </c>
      <c r="P558" s="24">
        <v>12</v>
      </c>
      <c r="Q558" s="24" t="s">
        <v>70</v>
      </c>
      <c r="R558" s="89">
        <f t="shared" si="69"/>
        <v>23</v>
      </c>
    </row>
    <row r="559" spans="1:18" x14ac:dyDescent="0.5">
      <c r="A559" s="24">
        <v>2438</v>
      </c>
      <c r="B559" s="24" t="s">
        <v>8713</v>
      </c>
      <c r="C559" s="24" t="s">
        <v>8714</v>
      </c>
      <c r="D559" s="24" t="s">
        <v>2981</v>
      </c>
      <c r="E559" s="24" t="s">
        <v>2962</v>
      </c>
      <c r="F559" s="24" t="s">
        <v>3283</v>
      </c>
      <c r="G559" s="25">
        <v>45341</v>
      </c>
      <c r="H559" s="25">
        <v>46436</v>
      </c>
      <c r="I559" s="81">
        <f t="shared" si="68"/>
        <v>46801</v>
      </c>
      <c r="J559" s="77" t="str">
        <f t="shared" ca="1" si="74"/>
        <v>Live</v>
      </c>
      <c r="K559" s="77" t="str" cm="1">
        <f t="array" aca="1" ref="K559" ca="1">_xlfn.IFS((I559-TODAY())&gt;=547,"06 Expires over 18 months",(I559-TODAY())&gt;=365,"05 Expires in 18 months",(I559-TODAY())&gt;=183,"04 Expires in 12 months",(I559-TODAY())&gt;=92,"03 Expires in 6 months",(I559-TODAY())&gt;=31,"02 Expires in 3 months",(I559-TODAY())&gt;=0,"01 Expires in 30 days",(I559-TODAY())&gt;=-31,"01 Expired last 30 days",(I559-TODAY())&gt;=-92,"02 Expired last 3 months",(I559-TODAY())&gt;=-183,"03 Expired last 6 months",(I559-TODAY())&gt;=-365,"04 Expired last 12 months",(I559-TODAY())&gt;=-547,"05 Expired last 18 months",TRUE,"06 Expired over 18 months")</f>
        <v>05 Expires in 18 months</v>
      </c>
      <c r="L559" s="65">
        <v>440000</v>
      </c>
      <c r="M559" s="130">
        <f t="shared" si="72"/>
        <v>1723333.3333333333</v>
      </c>
      <c r="N559" s="77" t="str">
        <f t="shared" si="73"/>
        <v>Yes</v>
      </c>
      <c r="O559" s="32">
        <v>36</v>
      </c>
      <c r="P559" s="24">
        <v>12</v>
      </c>
      <c r="Q559" s="24" t="s">
        <v>8595</v>
      </c>
      <c r="R559" s="89">
        <f t="shared" si="69"/>
        <v>47</v>
      </c>
    </row>
    <row r="560" spans="1:18" x14ac:dyDescent="0.5">
      <c r="A560" s="24">
        <v>3610</v>
      </c>
      <c r="B560" s="111" t="s">
        <v>13723</v>
      </c>
      <c r="C560" s="27" t="s">
        <v>5924</v>
      </c>
      <c r="D560" s="111" t="s">
        <v>16822</v>
      </c>
      <c r="E560" s="111" t="s">
        <v>190</v>
      </c>
      <c r="F560" s="111" t="s">
        <v>2234</v>
      </c>
      <c r="G560" s="121">
        <v>46072</v>
      </c>
      <c r="H560" s="121">
        <v>46436</v>
      </c>
      <c r="I560" s="81">
        <f t="shared" si="68"/>
        <v>46801</v>
      </c>
      <c r="J560" s="81" t="str">
        <f t="shared" ca="1" si="74"/>
        <v>Live</v>
      </c>
      <c r="K560" s="81" t="str" cm="1">
        <f t="array" aca="1" ref="K560" ca="1">_xlfn.IFS((I560-TODAY())&gt;=547,"06 Expires over 18 months",(I560-TODAY())&gt;=365,"05 Expires in 18 months",(I560-TODAY())&gt;=183,"04 Expires in 12 months",(I560-TODAY())&gt;=92,"03 Expires in 6 months",(I560-TODAY())&gt;=31,"02 Expires in 3 months",(I560-TODAY())&gt;=0,"01 Expires in 30 days",(I560-TODAY())&gt;=-31,"01 Expired last 30 days",(I560-TODAY())&gt;=-92,"02 Expired last 3 months",(I560-TODAY())&gt;=-183,"03 Expired last 6 months",(I560-TODAY())&gt;=-365,"04 Expired last 12 months",(I560-TODAY())&gt;=-547,"05 Expired last 18 months",TRUE,"06 Expired over 18 months")</f>
        <v>05 Expires in 18 months</v>
      </c>
      <c r="L560" s="65">
        <v>5000</v>
      </c>
      <c r="M560" s="130">
        <f t="shared" si="72"/>
        <v>9583.3333333333339</v>
      </c>
      <c r="N560" s="77" t="str">
        <f t="shared" si="73"/>
        <v>Yes</v>
      </c>
      <c r="O560" s="32">
        <v>12</v>
      </c>
      <c r="P560" s="24">
        <v>12</v>
      </c>
      <c r="Q560" s="24" t="s">
        <v>70</v>
      </c>
      <c r="R560" s="89">
        <f t="shared" si="69"/>
        <v>23</v>
      </c>
    </row>
    <row r="561" spans="1:18" x14ac:dyDescent="0.5">
      <c r="A561" s="24">
        <v>3615</v>
      </c>
      <c r="B561" s="111" t="s">
        <v>13739</v>
      </c>
      <c r="C561" s="27" t="s">
        <v>5924</v>
      </c>
      <c r="D561" s="111" t="s">
        <v>16822</v>
      </c>
      <c r="E561" s="111" t="s">
        <v>190</v>
      </c>
      <c r="F561" s="111" t="s">
        <v>2234</v>
      </c>
      <c r="G561" s="121">
        <v>46073</v>
      </c>
      <c r="H561" s="121">
        <v>46437</v>
      </c>
      <c r="I561" s="81">
        <f t="shared" si="68"/>
        <v>46802</v>
      </c>
      <c r="J561" s="81" t="str">
        <f t="shared" ca="1" si="74"/>
        <v>Live</v>
      </c>
      <c r="K561" s="81" t="str" cm="1">
        <f t="array" aca="1" ref="K561" ca="1">_xlfn.IFS((I561-TODAY())&gt;=547,"06 Expires over 18 months",(I561-TODAY())&gt;=365,"05 Expires in 18 months",(I561-TODAY())&gt;=183,"04 Expires in 12 months",(I561-TODAY())&gt;=92,"03 Expires in 6 months",(I561-TODAY())&gt;=31,"02 Expires in 3 months",(I561-TODAY())&gt;=0,"01 Expires in 30 days",(I561-TODAY())&gt;=-31,"01 Expired last 30 days",(I561-TODAY())&gt;=-92,"02 Expired last 3 months",(I561-TODAY())&gt;=-183,"03 Expired last 6 months",(I561-TODAY())&gt;=-365,"04 Expired last 12 months",(I561-TODAY())&gt;=-547,"05 Expired last 18 months",TRUE,"06 Expired over 18 months")</f>
        <v>05 Expires in 18 months</v>
      </c>
      <c r="L561" s="65">
        <v>5000</v>
      </c>
      <c r="M561" s="130">
        <f t="shared" si="72"/>
        <v>9583.3333333333339</v>
      </c>
      <c r="N561" s="77" t="str">
        <f t="shared" si="73"/>
        <v>Yes</v>
      </c>
      <c r="O561" s="32">
        <v>12</v>
      </c>
      <c r="P561" s="24">
        <v>12</v>
      </c>
      <c r="Q561" s="24" t="s">
        <v>70</v>
      </c>
      <c r="R561" s="89">
        <f t="shared" si="69"/>
        <v>23</v>
      </c>
    </row>
    <row r="562" spans="1:18" x14ac:dyDescent="0.5">
      <c r="A562" s="24">
        <v>2561</v>
      </c>
      <c r="B562" s="24" t="s">
        <v>9242</v>
      </c>
      <c r="C562" s="24" t="s">
        <v>9243</v>
      </c>
      <c r="D562" s="24" t="s">
        <v>1514</v>
      </c>
      <c r="E562" s="24" t="s">
        <v>52</v>
      </c>
      <c r="F562" s="24" t="s">
        <v>1281</v>
      </c>
      <c r="G562" s="25">
        <v>45404</v>
      </c>
      <c r="H562" s="25">
        <v>46439</v>
      </c>
      <c r="I562" s="81">
        <f t="shared" si="68"/>
        <v>46804</v>
      </c>
      <c r="J562" s="77" t="str">
        <f t="shared" ca="1" si="74"/>
        <v>Live</v>
      </c>
      <c r="K562" s="77" t="str" cm="1">
        <f t="array" aca="1" ref="K562" ca="1">_xlfn.IFS((I562-TODAY())&gt;=547,"06 Expires over 18 months",(I562-TODAY())&gt;=365,"05 Expires in 18 months",(I562-TODAY())&gt;=183,"04 Expires in 12 months",(I562-TODAY())&gt;=92,"03 Expires in 6 months",(I562-TODAY())&gt;=31,"02 Expires in 3 months",(I562-TODAY())&gt;=0,"01 Expires in 30 days",(I562-TODAY())&gt;=-31,"01 Expired last 30 days",(I562-TODAY())&gt;=-92,"02 Expired last 3 months",(I562-TODAY())&gt;=-183,"03 Expired last 6 months",(I562-TODAY())&gt;=-365,"04 Expired last 12 months",(I562-TODAY())&gt;=-547,"05 Expired last 18 months",TRUE,"06 Expired over 18 months")</f>
        <v>05 Expires in 18 months</v>
      </c>
      <c r="L562" s="65">
        <v>259913</v>
      </c>
      <c r="M562" s="130">
        <f t="shared" si="72"/>
        <v>974673.75</v>
      </c>
      <c r="N562" s="77" t="str">
        <f t="shared" si="73"/>
        <v>Yes</v>
      </c>
      <c r="O562" s="32">
        <v>36</v>
      </c>
      <c r="P562" s="24">
        <v>12</v>
      </c>
      <c r="Q562" s="24" t="s">
        <v>70</v>
      </c>
      <c r="R562" s="89">
        <f t="shared" si="69"/>
        <v>45</v>
      </c>
    </row>
    <row r="563" spans="1:18" x14ac:dyDescent="0.5">
      <c r="A563" s="24">
        <v>2444</v>
      </c>
      <c r="B563" s="24" t="s">
        <v>8744</v>
      </c>
      <c r="C563" s="24" t="s">
        <v>8745</v>
      </c>
      <c r="D563" s="24" t="s">
        <v>8744</v>
      </c>
      <c r="E563" s="24" t="s">
        <v>190</v>
      </c>
      <c r="F563" s="24" t="s">
        <v>6369</v>
      </c>
      <c r="G563" s="25">
        <v>45344</v>
      </c>
      <c r="H563" s="25">
        <v>46075</v>
      </c>
      <c r="I563" s="81">
        <f t="shared" si="68"/>
        <v>46805</v>
      </c>
      <c r="J563" s="77" t="str">
        <f t="shared" ca="1" si="74"/>
        <v>Live</v>
      </c>
      <c r="K563" s="77" t="str" cm="1">
        <f t="array" aca="1" ref="K563" ca="1">_xlfn.IFS((I563-TODAY())&gt;=547,"06 Expires over 18 months",(I563-TODAY())&gt;=365,"05 Expires in 18 months",(I563-TODAY())&gt;=183,"04 Expires in 12 months",(I563-TODAY())&gt;=92,"03 Expires in 6 months",(I563-TODAY())&gt;=31,"02 Expires in 3 months",(I563-TODAY())&gt;=0,"01 Expires in 30 days",(I563-TODAY())&gt;=-31,"01 Expired last 30 days",(I563-TODAY())&gt;=-92,"02 Expired last 3 months",(I563-TODAY())&gt;=-183,"03 Expired last 6 months",(I563-TODAY())&gt;=-365,"04 Expired last 12 months",(I563-TODAY())&gt;=-547,"05 Expired last 18 months",TRUE,"06 Expired over 18 months")</f>
        <v>05 Expires in 18 months</v>
      </c>
      <c r="L563" s="65">
        <v>3000</v>
      </c>
      <c r="M563" s="130">
        <f t="shared" si="72"/>
        <v>12000</v>
      </c>
      <c r="N563" s="77" t="str">
        <f t="shared" si="73"/>
        <v>Yes</v>
      </c>
      <c r="O563" s="32">
        <v>24</v>
      </c>
      <c r="P563" s="24">
        <v>24</v>
      </c>
      <c r="Q563" s="24" t="s">
        <v>70</v>
      </c>
      <c r="R563" s="89">
        <f t="shared" si="69"/>
        <v>48</v>
      </c>
    </row>
    <row r="564" spans="1:18" x14ac:dyDescent="0.5">
      <c r="A564" s="24">
        <v>3597</v>
      </c>
      <c r="B564" s="111" t="s">
        <v>13686</v>
      </c>
      <c r="C564" s="27" t="s">
        <v>5924</v>
      </c>
      <c r="D564" s="111" t="s">
        <v>13687</v>
      </c>
      <c r="E564" s="111" t="s">
        <v>190</v>
      </c>
      <c r="F564" s="111" t="s">
        <v>2234</v>
      </c>
      <c r="G564" s="121">
        <v>46077</v>
      </c>
      <c r="H564" s="121">
        <v>46441</v>
      </c>
      <c r="I564" s="81">
        <f t="shared" si="68"/>
        <v>46806</v>
      </c>
      <c r="J564" s="81" t="str">
        <f t="shared" ca="1" si="74"/>
        <v>Live</v>
      </c>
      <c r="K564" s="81" t="str" cm="1">
        <f t="array" aca="1" ref="K564" ca="1">_xlfn.IFS((I564-TODAY())&gt;=547,"06 Expires over 18 months",(I564-TODAY())&gt;=365,"05 Expires in 18 months",(I564-TODAY())&gt;=183,"04 Expires in 12 months",(I564-TODAY())&gt;=92,"03 Expires in 6 months",(I564-TODAY())&gt;=31,"02 Expires in 3 months",(I564-TODAY())&gt;=0,"01 Expires in 30 days",(I564-TODAY())&gt;=-31,"01 Expired last 30 days",(I564-TODAY())&gt;=-92,"02 Expired last 3 months",(I564-TODAY())&gt;=-183,"03 Expired last 6 months",(I564-TODAY())&gt;=-365,"04 Expired last 12 months",(I564-TODAY())&gt;=-547,"05 Expired last 18 months",TRUE,"06 Expired over 18 months")</f>
        <v>05 Expires in 18 months</v>
      </c>
      <c r="L564" s="65">
        <v>5000</v>
      </c>
      <c r="M564" s="130">
        <f t="shared" si="72"/>
        <v>9583.3333333333339</v>
      </c>
      <c r="N564" s="77" t="str">
        <f t="shared" si="73"/>
        <v>Yes</v>
      </c>
      <c r="O564" s="32">
        <v>12</v>
      </c>
      <c r="P564" s="24">
        <v>12</v>
      </c>
      <c r="Q564" s="24" t="s">
        <v>70</v>
      </c>
      <c r="R564" s="89">
        <f t="shared" si="69"/>
        <v>23</v>
      </c>
    </row>
    <row r="565" spans="1:18" x14ac:dyDescent="0.5">
      <c r="A565" s="24">
        <v>3618</v>
      </c>
      <c r="B565" s="111" t="s">
        <v>7871</v>
      </c>
      <c r="C565" s="27" t="s">
        <v>13756</v>
      </c>
      <c r="D565" s="111" t="s">
        <v>13757</v>
      </c>
      <c r="E565" s="111" t="s">
        <v>190</v>
      </c>
      <c r="F565" s="111" t="s">
        <v>755</v>
      </c>
      <c r="G565" s="121">
        <v>46079</v>
      </c>
      <c r="H565" s="121">
        <v>46444</v>
      </c>
      <c r="I565" s="81">
        <f t="shared" si="68"/>
        <v>46809</v>
      </c>
      <c r="J565" s="81" t="str">
        <f t="shared" ca="1" si="74"/>
        <v>Live</v>
      </c>
      <c r="K565" s="81" t="str" cm="1">
        <f t="array" aca="1" ref="K565" ca="1">_xlfn.IFS((I565-TODAY())&gt;=547,"06 Expires over 18 months",(I565-TODAY())&gt;=365,"05 Expires in 18 months",(I565-TODAY())&gt;=183,"04 Expires in 12 months",(I565-TODAY())&gt;=92,"03 Expires in 6 months",(I565-TODAY())&gt;=31,"02 Expires in 3 months",(I565-TODAY())&gt;=0,"01 Expires in 30 days",(I565-TODAY())&gt;=-31,"01 Expired last 30 days",(I565-TODAY())&gt;=-92,"02 Expired last 3 months",(I565-TODAY())&gt;=-183,"03 Expired last 6 months",(I565-TODAY())&gt;=-365,"04 Expired last 12 months",(I565-TODAY())&gt;=-547,"05 Expired last 18 months",TRUE,"06 Expired over 18 months")</f>
        <v>06 Expires over 18 months</v>
      </c>
      <c r="L565" s="65">
        <v>2590</v>
      </c>
      <c r="M565" s="130">
        <f t="shared" si="72"/>
        <v>5180</v>
      </c>
      <c r="N565" s="77" t="str">
        <f t="shared" si="73"/>
        <v>Yes</v>
      </c>
      <c r="O565" s="32">
        <v>12</v>
      </c>
      <c r="P565" s="24">
        <v>12</v>
      </c>
      <c r="Q565" s="24" t="s">
        <v>70</v>
      </c>
      <c r="R565" s="89">
        <f t="shared" si="69"/>
        <v>24</v>
      </c>
    </row>
    <row r="566" spans="1:18" x14ac:dyDescent="0.5">
      <c r="A566" s="24">
        <v>2049</v>
      </c>
      <c r="B566" s="24" t="s">
        <v>7385</v>
      </c>
      <c r="C566" s="24" t="s">
        <v>7386</v>
      </c>
      <c r="D566" s="24" t="s">
        <v>2355</v>
      </c>
      <c r="E566" s="24" t="s">
        <v>52</v>
      </c>
      <c r="F566" s="24" t="s">
        <v>1281</v>
      </c>
      <c r="G566" s="25">
        <v>43738</v>
      </c>
      <c r="H566" s="25">
        <v>45716</v>
      </c>
      <c r="I566" s="81">
        <f t="shared" si="68"/>
        <v>46811</v>
      </c>
      <c r="J566" s="77" t="str">
        <f t="shared" ca="1" si="74"/>
        <v>Live</v>
      </c>
      <c r="K566" s="77" t="str" cm="1">
        <f t="array" aca="1" ref="K566" ca="1">_xlfn.IFS((I566-TODAY())&gt;=547,"06 Expires over 18 months",(I566-TODAY())&gt;=365,"05 Expires in 18 months",(I566-TODAY())&gt;=183,"04 Expires in 12 months",(I566-TODAY())&gt;=92,"03 Expires in 6 months",(I566-TODAY())&gt;=31,"02 Expires in 3 months",(I566-TODAY())&gt;=0,"01 Expires in 30 days",(I566-TODAY())&gt;=-31,"01 Expired last 30 days",(I566-TODAY())&gt;=-92,"02 Expired last 3 months",(I566-TODAY())&gt;=-183,"03 Expired last 6 months",(I566-TODAY())&gt;=-365,"04 Expired last 12 months",(I566-TODAY())&gt;=-547,"05 Expired last 18 months",TRUE,"06 Expired over 18 months")</f>
        <v>06 Expires over 18 months</v>
      </c>
      <c r="L566" s="65">
        <v>558446</v>
      </c>
      <c r="M566" s="130">
        <f t="shared" si="72"/>
        <v>4653716.666666667</v>
      </c>
      <c r="N566" s="77" t="str">
        <f t="shared" si="73"/>
        <v>Yes</v>
      </c>
      <c r="O566" s="32">
        <v>42</v>
      </c>
      <c r="P566" s="24">
        <v>36</v>
      </c>
      <c r="Q566" s="24" t="s">
        <v>1333</v>
      </c>
      <c r="R566" s="89">
        <f t="shared" si="69"/>
        <v>100</v>
      </c>
    </row>
    <row r="567" spans="1:18" x14ac:dyDescent="0.5">
      <c r="A567" s="24">
        <v>2454</v>
      </c>
      <c r="B567" s="24" t="s">
        <v>8790</v>
      </c>
      <c r="C567" s="24" t="s">
        <v>8791</v>
      </c>
      <c r="D567" s="24" t="s">
        <v>8792</v>
      </c>
      <c r="E567" s="24" t="s">
        <v>321</v>
      </c>
      <c r="F567" s="24" t="s">
        <v>8794</v>
      </c>
      <c r="G567" s="25">
        <v>45351</v>
      </c>
      <c r="H567" s="25">
        <v>46446</v>
      </c>
      <c r="I567" s="81">
        <f t="shared" si="68"/>
        <v>46811</v>
      </c>
      <c r="J567" s="77" t="str">
        <f t="shared" ca="1" si="74"/>
        <v>Live</v>
      </c>
      <c r="K567" s="77" t="str" cm="1">
        <f t="array" aca="1" ref="K567" ca="1">_xlfn.IFS((I567-TODAY())&gt;=547,"06 Expires over 18 months",(I567-TODAY())&gt;=365,"05 Expires in 18 months",(I567-TODAY())&gt;=183,"04 Expires in 12 months",(I567-TODAY())&gt;=92,"03 Expires in 6 months",(I567-TODAY())&gt;=31,"02 Expires in 3 months",(I567-TODAY())&gt;=0,"01 Expires in 30 days",(I567-TODAY())&gt;=-31,"01 Expired last 30 days",(I567-TODAY())&gt;=-92,"02 Expired last 3 months",(I567-TODAY())&gt;=-183,"03 Expired last 6 months",(I567-TODAY())&gt;=-365,"04 Expired last 12 months",(I567-TODAY())&gt;=-547,"05 Expired last 18 months",TRUE,"06 Expired over 18 months")</f>
        <v>06 Expires over 18 months</v>
      </c>
      <c r="L567" s="65">
        <v>11000</v>
      </c>
      <c r="M567" s="130">
        <f t="shared" si="72"/>
        <v>43083.333333333336</v>
      </c>
      <c r="N567" s="77" t="str">
        <f t="shared" si="73"/>
        <v>Yes</v>
      </c>
      <c r="O567" s="32">
        <v>36</v>
      </c>
      <c r="P567" s="24">
        <v>12</v>
      </c>
      <c r="Q567" s="24" t="s">
        <v>8595</v>
      </c>
      <c r="R567" s="89">
        <f t="shared" si="69"/>
        <v>47</v>
      </c>
    </row>
    <row r="568" spans="1:18" x14ac:dyDescent="0.5">
      <c r="A568" s="31">
        <v>2938</v>
      </c>
      <c r="B568" s="31" t="s">
        <v>4109</v>
      </c>
      <c r="C568" s="24" t="s">
        <v>10939</v>
      </c>
      <c r="D568" s="31" t="s">
        <v>4108</v>
      </c>
      <c r="E568" s="31" t="s">
        <v>107</v>
      </c>
      <c r="F568" s="31" t="s">
        <v>3283</v>
      </c>
      <c r="G568" s="34">
        <v>45717</v>
      </c>
      <c r="H568" s="34">
        <v>46811</v>
      </c>
      <c r="I568" s="81">
        <f t="shared" si="68"/>
        <v>46811</v>
      </c>
      <c r="J568" s="77" t="str">
        <f t="shared" ca="1" si="74"/>
        <v>Live</v>
      </c>
      <c r="K568" s="77" t="str" cm="1">
        <f t="array" aca="1" ref="K568" ca="1">_xlfn.IFS((I568-TODAY())&gt;=547,"06 Expires over 18 months",(I568-TODAY())&gt;=365,"05 Expires in 18 months",(I568-TODAY())&gt;=183,"04 Expires in 12 months",(I568-TODAY())&gt;=92,"03 Expires in 6 months",(I568-TODAY())&gt;=31,"02 Expires in 3 months",(I568-TODAY())&gt;=0,"01 Expires in 30 days",(I568-TODAY())&gt;=-31,"01 Expired last 30 days",(I568-TODAY())&gt;=-92,"02 Expired last 3 months",(I568-TODAY())&gt;=-183,"03 Expired last 6 months",(I568-TODAY())&gt;=-365,"04 Expired last 12 months",(I568-TODAY())&gt;=-547,"05 Expired last 18 months",TRUE,"06 Expired over 18 months")</f>
        <v>06 Expires over 18 months</v>
      </c>
      <c r="L568" s="69">
        <v>6732</v>
      </c>
      <c r="M568" s="130">
        <f t="shared" si="72"/>
        <v>19635</v>
      </c>
      <c r="N568" s="77" t="str">
        <f t="shared" si="73"/>
        <v>No</v>
      </c>
      <c r="O568" s="48">
        <v>36</v>
      </c>
      <c r="P568" s="31">
        <v>0</v>
      </c>
      <c r="Q568" s="24" t="s">
        <v>8595</v>
      </c>
      <c r="R568" s="89">
        <f t="shared" si="69"/>
        <v>35</v>
      </c>
    </row>
    <row r="569" spans="1:18" x14ac:dyDescent="0.5">
      <c r="A569" s="24">
        <v>2459</v>
      </c>
      <c r="B569" s="24" t="s">
        <v>8813</v>
      </c>
      <c r="C569" s="24" t="s">
        <v>8814</v>
      </c>
      <c r="D569" s="24" t="s">
        <v>8813</v>
      </c>
      <c r="E569" s="24" t="s">
        <v>52</v>
      </c>
      <c r="F569" s="24" t="s">
        <v>116</v>
      </c>
      <c r="G569" s="25">
        <v>45357</v>
      </c>
      <c r="H569" s="25">
        <v>46447</v>
      </c>
      <c r="I569" s="81">
        <f t="shared" si="68"/>
        <v>46813</v>
      </c>
      <c r="J569" s="77" t="str">
        <f t="shared" ca="1" si="74"/>
        <v>Live</v>
      </c>
      <c r="K569" s="77" t="str" cm="1">
        <f t="array" aca="1" ref="K569" ca="1">_xlfn.IFS((I569-TODAY())&gt;=547,"06 Expires over 18 months",(I569-TODAY())&gt;=365,"05 Expires in 18 months",(I569-TODAY())&gt;=183,"04 Expires in 12 months",(I569-TODAY())&gt;=92,"03 Expires in 6 months",(I569-TODAY())&gt;=31,"02 Expires in 3 months",(I569-TODAY())&gt;=0,"01 Expires in 30 days",(I569-TODAY())&gt;=-31,"01 Expired last 30 days",(I569-TODAY())&gt;=-92,"02 Expired last 3 months",(I569-TODAY())&gt;=-183,"03 Expired last 6 months",(I569-TODAY())&gt;=-365,"04 Expired last 12 months",(I569-TODAY())&gt;=-547,"05 Expired last 18 months",TRUE,"06 Expired over 18 months")</f>
        <v>06 Expires over 18 months</v>
      </c>
      <c r="L569" s="65">
        <v>10335</v>
      </c>
      <c r="M569" s="130">
        <f t="shared" si="72"/>
        <v>40478.75</v>
      </c>
      <c r="N569" s="77" t="str">
        <f t="shared" si="73"/>
        <v>Yes</v>
      </c>
      <c r="O569" s="32">
        <v>35</v>
      </c>
      <c r="P569" s="24">
        <v>12</v>
      </c>
      <c r="Q569" s="24" t="s">
        <v>70</v>
      </c>
      <c r="R569" s="89">
        <f t="shared" si="69"/>
        <v>47</v>
      </c>
    </row>
    <row r="570" spans="1:18" x14ac:dyDescent="0.5">
      <c r="A570" s="24">
        <v>3630</v>
      </c>
      <c r="B570" s="111" t="s">
        <v>1244</v>
      </c>
      <c r="C570" s="27" t="s">
        <v>13801</v>
      </c>
      <c r="D570" s="111" t="s">
        <v>13802</v>
      </c>
      <c r="E570" s="111" t="s">
        <v>97</v>
      </c>
      <c r="F570" s="111" t="s">
        <v>7487</v>
      </c>
      <c r="G570" s="121">
        <v>46084</v>
      </c>
      <c r="H570" s="121">
        <v>46448</v>
      </c>
      <c r="I570" s="81">
        <f t="shared" si="68"/>
        <v>46814</v>
      </c>
      <c r="J570" s="81" t="str">
        <f t="shared" ca="1" si="74"/>
        <v>Live</v>
      </c>
      <c r="K570" s="81" t="str" cm="1">
        <f t="array" aca="1" ref="K570" ca="1">_xlfn.IFS((I570-TODAY())&gt;=547,"06 Expires over 18 months",(I570-TODAY())&gt;=365,"05 Expires in 18 months",(I570-TODAY())&gt;=183,"04 Expires in 12 months",(I570-TODAY())&gt;=92,"03 Expires in 6 months",(I570-TODAY())&gt;=31,"02 Expires in 3 months",(I570-TODAY())&gt;=0,"01 Expires in 30 days",(I570-TODAY())&gt;=-31,"01 Expired last 30 days",(I570-TODAY())&gt;=-92,"02 Expired last 3 months",(I570-TODAY())&gt;=-183,"03 Expired last 6 months",(I570-TODAY())&gt;=-365,"04 Expired last 12 months",(I570-TODAY())&gt;=-547,"05 Expired last 18 months",TRUE,"06 Expired over 18 months")</f>
        <v>06 Expires over 18 months</v>
      </c>
      <c r="L570" s="65">
        <v>28000</v>
      </c>
      <c r="M570" s="130">
        <f t="shared" si="72"/>
        <v>53666.666666666664</v>
      </c>
      <c r="N570" s="77" t="str">
        <f t="shared" si="73"/>
        <v>Yes</v>
      </c>
      <c r="O570" s="32">
        <v>12</v>
      </c>
      <c r="P570" s="24">
        <v>12</v>
      </c>
      <c r="Q570" s="24" t="s">
        <v>70</v>
      </c>
      <c r="R570" s="89">
        <f t="shared" si="69"/>
        <v>23</v>
      </c>
    </row>
    <row r="571" spans="1:18" x14ac:dyDescent="0.5">
      <c r="A571" s="24">
        <v>3631</v>
      </c>
      <c r="B571" s="111" t="s">
        <v>13806</v>
      </c>
      <c r="C571" s="27" t="s">
        <v>5924</v>
      </c>
      <c r="D571" s="111" t="s">
        <v>16822</v>
      </c>
      <c r="E571" s="111" t="s">
        <v>190</v>
      </c>
      <c r="F571" s="111" t="s">
        <v>2234</v>
      </c>
      <c r="G571" s="121">
        <v>46090</v>
      </c>
      <c r="H571" s="121">
        <v>46454</v>
      </c>
      <c r="I571" s="81">
        <f t="shared" si="68"/>
        <v>46820</v>
      </c>
      <c r="J571" s="81" t="str">
        <f t="shared" ca="1" si="74"/>
        <v>Live</v>
      </c>
      <c r="K571" s="81" t="str" cm="1">
        <f t="array" aca="1" ref="K571" ca="1">_xlfn.IFS((I571-TODAY())&gt;=547,"06 Expires over 18 months",(I571-TODAY())&gt;=365,"05 Expires in 18 months",(I571-TODAY())&gt;=183,"04 Expires in 12 months",(I571-TODAY())&gt;=92,"03 Expires in 6 months",(I571-TODAY())&gt;=31,"02 Expires in 3 months",(I571-TODAY())&gt;=0,"01 Expires in 30 days",(I571-TODAY())&gt;=-31,"01 Expired last 30 days",(I571-TODAY())&gt;=-92,"02 Expired last 3 months",(I571-TODAY())&gt;=-183,"03 Expired last 6 months",(I571-TODAY())&gt;=-365,"04 Expired last 12 months",(I571-TODAY())&gt;=-547,"05 Expired last 18 months",TRUE,"06 Expired over 18 months")</f>
        <v>06 Expires over 18 months</v>
      </c>
      <c r="L571" s="65">
        <v>5000</v>
      </c>
      <c r="M571" s="130">
        <f t="shared" si="72"/>
        <v>9583.3333333333339</v>
      </c>
      <c r="N571" s="77" t="str">
        <f t="shared" si="73"/>
        <v>Yes</v>
      </c>
      <c r="O571" s="32">
        <v>12</v>
      </c>
      <c r="P571" s="24">
        <v>12</v>
      </c>
      <c r="Q571" s="24" t="s">
        <v>70</v>
      </c>
      <c r="R571" s="89">
        <f t="shared" si="69"/>
        <v>23</v>
      </c>
    </row>
    <row r="572" spans="1:18" x14ac:dyDescent="0.5">
      <c r="A572" s="24">
        <v>2470</v>
      </c>
      <c r="B572" s="24" t="s">
        <v>8862</v>
      </c>
      <c r="C572" s="24" t="s">
        <v>8863</v>
      </c>
      <c r="D572" s="24" t="s">
        <v>8864</v>
      </c>
      <c r="E572" s="24" t="s">
        <v>190</v>
      </c>
      <c r="F572" s="24" t="s">
        <v>6369</v>
      </c>
      <c r="G572" s="25">
        <v>45365</v>
      </c>
      <c r="H572" s="25">
        <v>46095</v>
      </c>
      <c r="I572" s="81">
        <f t="shared" si="68"/>
        <v>46826</v>
      </c>
      <c r="J572" s="77" t="str">
        <f t="shared" ca="1" si="74"/>
        <v>Live</v>
      </c>
      <c r="K572" s="77" t="str" cm="1">
        <f t="array" aca="1" ref="K572" ca="1">_xlfn.IFS((I572-TODAY())&gt;=547,"06 Expires over 18 months",(I572-TODAY())&gt;=365,"05 Expires in 18 months",(I572-TODAY())&gt;=183,"04 Expires in 12 months",(I572-TODAY())&gt;=92,"03 Expires in 6 months",(I572-TODAY())&gt;=31,"02 Expires in 3 months",(I572-TODAY())&gt;=0,"01 Expires in 30 days",(I572-TODAY())&gt;=-31,"01 Expired last 30 days",(I572-TODAY())&gt;=-92,"02 Expired last 3 months",(I572-TODAY())&gt;=-183,"03 Expired last 6 months",(I572-TODAY())&gt;=-365,"04 Expired last 12 months",(I572-TODAY())&gt;=-547,"05 Expired last 18 months",TRUE,"06 Expired over 18 months")</f>
        <v>06 Expires over 18 months</v>
      </c>
      <c r="L572" s="65">
        <v>5000</v>
      </c>
      <c r="M572" s="130">
        <f t="shared" si="72"/>
        <v>20000</v>
      </c>
      <c r="N572" s="77" t="str">
        <f t="shared" si="73"/>
        <v>Yes</v>
      </c>
      <c r="O572" s="32">
        <v>24</v>
      </c>
      <c r="P572" s="24">
        <v>24</v>
      </c>
      <c r="Q572" s="24" t="s">
        <v>70</v>
      </c>
      <c r="R572" s="89">
        <f t="shared" si="69"/>
        <v>48</v>
      </c>
    </row>
    <row r="573" spans="1:18" x14ac:dyDescent="0.5">
      <c r="A573" s="24">
        <v>2961</v>
      </c>
      <c r="B573" s="24" t="s">
        <v>6827</v>
      </c>
      <c r="C573" s="24" t="s">
        <v>11053</v>
      </c>
      <c r="D573" s="24" t="s">
        <v>6829</v>
      </c>
      <c r="E573" s="24" t="s">
        <v>107</v>
      </c>
      <c r="F573" s="24" t="s">
        <v>3283</v>
      </c>
      <c r="G573" s="25">
        <v>45733</v>
      </c>
      <c r="H573" s="25">
        <v>46828</v>
      </c>
      <c r="I573" s="81">
        <f t="shared" si="68"/>
        <v>46828</v>
      </c>
      <c r="J573" s="77" t="str">
        <f t="shared" ca="1" si="74"/>
        <v>Live</v>
      </c>
      <c r="K573" s="77" t="str" cm="1">
        <f t="array" aca="1" ref="K573" ca="1">_xlfn.IFS((I573-TODAY())&gt;=547,"06 Expires over 18 months",(I573-TODAY())&gt;=365,"05 Expires in 18 months",(I573-TODAY())&gt;=183,"04 Expires in 12 months",(I573-TODAY())&gt;=92,"03 Expires in 6 months",(I573-TODAY())&gt;=31,"02 Expires in 3 months",(I573-TODAY())&gt;=0,"01 Expires in 30 days",(I573-TODAY())&gt;=-31,"01 Expired last 30 days",(I573-TODAY())&gt;=-92,"02 Expired last 3 months",(I573-TODAY())&gt;=-183,"03 Expired last 6 months",(I573-TODAY())&gt;=-365,"04 Expired last 12 months",(I573-TODAY())&gt;=-547,"05 Expired last 18 months",TRUE,"06 Expired over 18 months")</f>
        <v>06 Expires over 18 months</v>
      </c>
      <c r="L573" s="65">
        <v>26250</v>
      </c>
      <c r="M573" s="130">
        <f t="shared" si="72"/>
        <v>76562.5</v>
      </c>
      <c r="N573" s="77" t="str">
        <f t="shared" si="73"/>
        <v>No</v>
      </c>
      <c r="O573" s="32">
        <v>36</v>
      </c>
      <c r="P573" s="24">
        <v>0</v>
      </c>
      <c r="Q573" s="24" t="s">
        <v>8595</v>
      </c>
      <c r="R573" s="89">
        <f t="shared" si="69"/>
        <v>35</v>
      </c>
    </row>
    <row r="574" spans="1:18" x14ac:dyDescent="0.5">
      <c r="A574" s="24">
        <v>2976</v>
      </c>
      <c r="B574" s="24" t="s">
        <v>11123</v>
      </c>
      <c r="C574" s="24" t="s">
        <v>11124</v>
      </c>
      <c r="D574" s="24" t="s">
        <v>11125</v>
      </c>
      <c r="E574" s="24" t="s">
        <v>107</v>
      </c>
      <c r="F574" s="27" t="s">
        <v>3283</v>
      </c>
      <c r="G574" s="25">
        <v>45734</v>
      </c>
      <c r="H574" s="25">
        <v>46463</v>
      </c>
      <c r="I574" s="81">
        <f t="shared" si="68"/>
        <v>46829</v>
      </c>
      <c r="J574" s="77" t="str">
        <f t="shared" ca="1" si="74"/>
        <v>Live</v>
      </c>
      <c r="K574" s="77" t="str" cm="1">
        <f t="array" aca="1" ref="K574" ca="1">_xlfn.IFS((I574-TODAY())&gt;=547,"06 Expires over 18 months",(I574-TODAY())&gt;=365,"05 Expires in 18 months",(I574-TODAY())&gt;=183,"04 Expires in 12 months",(I574-TODAY())&gt;=92,"03 Expires in 6 months",(I574-TODAY())&gt;=31,"02 Expires in 3 months",(I574-TODAY())&gt;=0,"01 Expires in 30 days",(I574-TODAY())&gt;=-31,"01 Expired last 30 days",(I574-TODAY())&gt;=-92,"02 Expired last 3 months",(I574-TODAY())&gt;=-183,"03 Expired last 6 months",(I574-TODAY())&gt;=-365,"04 Expired last 12 months",(I574-TODAY())&gt;=-547,"05 Expired last 18 months",TRUE,"06 Expired over 18 months")</f>
        <v>06 Expires over 18 months</v>
      </c>
      <c r="L574" s="65">
        <v>97999.99</v>
      </c>
      <c r="M574" s="130">
        <f t="shared" si="72"/>
        <v>285833.3041666667</v>
      </c>
      <c r="N574" s="77" t="str">
        <f t="shared" si="73"/>
        <v>Yes</v>
      </c>
      <c r="O574" s="32">
        <v>12</v>
      </c>
      <c r="P574" s="24">
        <v>12</v>
      </c>
      <c r="Q574" s="24" t="s">
        <v>8595</v>
      </c>
      <c r="R574" s="89">
        <f t="shared" si="69"/>
        <v>35</v>
      </c>
    </row>
    <row r="575" spans="1:18" x14ac:dyDescent="0.5">
      <c r="A575" s="24">
        <v>2980</v>
      </c>
      <c r="B575" s="24" t="s">
        <v>11144</v>
      </c>
      <c r="C575" s="24" t="s">
        <v>11145</v>
      </c>
      <c r="D575" s="24" t="s">
        <v>11146</v>
      </c>
      <c r="E575" s="24" t="s">
        <v>107</v>
      </c>
      <c r="F575" s="27" t="s">
        <v>3283</v>
      </c>
      <c r="G575" s="25">
        <v>45736</v>
      </c>
      <c r="H575" s="25">
        <v>46831</v>
      </c>
      <c r="I575" s="81">
        <f t="shared" si="68"/>
        <v>46831</v>
      </c>
      <c r="J575" s="77" t="str">
        <f t="shared" ca="1" si="74"/>
        <v>Live</v>
      </c>
      <c r="K575" s="77" t="str" cm="1">
        <f t="array" aca="1" ref="K575" ca="1">_xlfn.IFS((I575-TODAY())&gt;=547,"06 Expires over 18 months",(I575-TODAY())&gt;=365,"05 Expires in 18 months",(I575-TODAY())&gt;=183,"04 Expires in 12 months",(I575-TODAY())&gt;=92,"03 Expires in 6 months",(I575-TODAY())&gt;=31,"02 Expires in 3 months",(I575-TODAY())&gt;=0,"01 Expires in 30 days",(I575-TODAY())&gt;=-31,"01 Expired last 30 days",(I575-TODAY())&gt;=-92,"02 Expired last 3 months",(I575-TODAY())&gt;=-183,"03 Expired last 6 months",(I575-TODAY())&gt;=-365,"04 Expired last 12 months",(I575-TODAY())&gt;=-547,"05 Expired last 18 months",TRUE,"06 Expired over 18 months")</f>
        <v>06 Expires over 18 months</v>
      </c>
      <c r="L575" s="65">
        <v>10000</v>
      </c>
      <c r="M575" s="130">
        <f t="shared" si="72"/>
        <v>29166.666666666668</v>
      </c>
      <c r="N575" s="77" t="str">
        <f t="shared" si="73"/>
        <v>No</v>
      </c>
      <c r="O575" s="32">
        <v>36</v>
      </c>
      <c r="P575" s="24">
        <v>0</v>
      </c>
      <c r="Q575" s="24" t="s">
        <v>8595</v>
      </c>
      <c r="R575" s="89">
        <f t="shared" si="69"/>
        <v>35</v>
      </c>
    </row>
    <row r="576" spans="1:18" x14ac:dyDescent="0.5">
      <c r="A576" s="24" t="s">
        <v>14154</v>
      </c>
      <c r="B576" s="56" t="s">
        <v>14155</v>
      </c>
      <c r="C576" s="24" t="s">
        <v>14156</v>
      </c>
      <c r="D576" s="24" t="s">
        <v>270</v>
      </c>
      <c r="E576" s="24" t="s">
        <v>66</v>
      </c>
      <c r="F576" s="24" t="s">
        <v>83</v>
      </c>
      <c r="G576" s="25">
        <v>45748</v>
      </c>
      <c r="H576" s="25">
        <v>46467</v>
      </c>
      <c r="I576" s="81">
        <f t="shared" si="68"/>
        <v>46833</v>
      </c>
      <c r="J576" s="77" t="str">
        <f t="shared" ca="1" si="74"/>
        <v>Live</v>
      </c>
      <c r="K576" s="77" t="str" cm="1">
        <f t="array" aca="1" ref="K576" ca="1">_xlfn.IFS((I576-TODAY())&gt;=547,"06 Expires over 18 months",(I576-TODAY())&gt;=365,"05 Expires in 18 months",(I576-TODAY())&gt;=183,"04 Expires in 12 months",(I576-TODAY())&gt;=92,"03 Expires in 6 months",(I576-TODAY())&gt;=31,"02 Expires in 3 months",(I576-TODAY())&gt;=0,"01 Expires in 30 days",(I576-TODAY())&gt;=-31,"01 Expired last 30 days",(I576-TODAY())&gt;=-92,"02 Expired last 3 months",(I576-TODAY())&gt;=-183,"03 Expired last 6 months",(I576-TODAY())&gt;=-365,"04 Expired last 12 months",(I576-TODAY())&gt;=-547,"05 Expired last 18 months",TRUE,"06 Expired over 18 months")</f>
        <v>06 Expires over 18 months</v>
      </c>
      <c r="L576" s="65">
        <v>101854</v>
      </c>
      <c r="M576" s="131">
        <f t="shared" si="72"/>
        <v>297074.16666666669</v>
      </c>
      <c r="N576" s="77" t="str">
        <f t="shared" si="73"/>
        <v>Yes</v>
      </c>
      <c r="O576" s="24">
        <v>36</v>
      </c>
      <c r="P576" s="24">
        <v>12</v>
      </c>
      <c r="Q576" s="24" t="s">
        <v>70</v>
      </c>
      <c r="R576" s="89">
        <f t="shared" si="69"/>
        <v>35</v>
      </c>
    </row>
    <row r="577" spans="1:18" x14ac:dyDescent="0.5">
      <c r="A577" s="24">
        <v>3372</v>
      </c>
      <c r="B577" s="24" t="s">
        <v>12790</v>
      </c>
      <c r="C577" s="24" t="s">
        <v>12791</v>
      </c>
      <c r="D577" s="24" t="s">
        <v>12790</v>
      </c>
      <c r="E577" s="24" t="s">
        <v>190</v>
      </c>
      <c r="F577" s="24" t="s">
        <v>2202</v>
      </c>
      <c r="G577" s="25">
        <v>45923</v>
      </c>
      <c r="H577" s="25">
        <v>46653</v>
      </c>
      <c r="I577" s="81">
        <f t="shared" si="68"/>
        <v>46835</v>
      </c>
      <c r="J577" s="77" t="str">
        <f t="shared" ca="1" si="74"/>
        <v>Live</v>
      </c>
      <c r="K577" s="77" t="str" cm="1">
        <f t="array" aca="1" ref="K577" ca="1">_xlfn.IFS((I577-TODAY())&gt;=547,"06 Expires over 18 months",(I577-TODAY())&gt;=365,"05 Expires in 18 months",(I577-TODAY())&gt;=183,"04 Expires in 12 months",(I577-TODAY())&gt;=92,"03 Expires in 6 months",(I577-TODAY())&gt;=31,"02 Expires in 3 months",(I577-TODAY())&gt;=0,"01 Expires in 30 days",(I577-TODAY())&gt;=-31,"01 Expired last 30 days",(I577-TODAY())&gt;=-92,"02 Expired last 3 months",(I577-TODAY())&gt;=-183,"03 Expired last 6 months",(I577-TODAY())&gt;=-365,"04 Expired last 12 months",(I577-TODAY())&gt;=-547,"05 Expired last 18 months",TRUE,"06 Expired over 18 months")</f>
        <v>06 Expires over 18 months</v>
      </c>
      <c r="L577" s="65">
        <v>3000</v>
      </c>
      <c r="M577" s="131">
        <f t="shared" si="72"/>
        <v>7500</v>
      </c>
      <c r="N577" s="77" t="str">
        <f t="shared" si="73"/>
        <v>Yes</v>
      </c>
      <c r="O577" s="32">
        <v>24</v>
      </c>
      <c r="P577" s="24">
        <v>6</v>
      </c>
      <c r="Q577" s="24" t="s">
        <v>8595</v>
      </c>
      <c r="R577" s="89">
        <f t="shared" si="69"/>
        <v>30</v>
      </c>
    </row>
    <row r="578" spans="1:18" x14ac:dyDescent="0.5">
      <c r="A578" s="24" t="s">
        <v>14448</v>
      </c>
      <c r="B578" s="27" t="s">
        <v>14449</v>
      </c>
      <c r="C578" s="41" t="s">
        <v>14450</v>
      </c>
      <c r="D578" s="27" t="s">
        <v>10638</v>
      </c>
      <c r="E578" s="24" t="s">
        <v>52</v>
      </c>
      <c r="F578" s="27" t="s">
        <v>1281</v>
      </c>
      <c r="G578" s="25">
        <v>45740</v>
      </c>
      <c r="H578" s="25">
        <v>46835</v>
      </c>
      <c r="I578" s="81">
        <f t="shared" ref="I578:I641" si="75">EDATE(H578,P578)</f>
        <v>46835</v>
      </c>
      <c r="J578" s="77" t="str">
        <f t="shared" ca="1" si="74"/>
        <v>Live</v>
      </c>
      <c r="K578" s="77" t="str" cm="1">
        <f t="array" aca="1" ref="K578" ca="1">_xlfn.IFS((I578-TODAY())&gt;=547,"06 Expires over 18 months",(I578-TODAY())&gt;=365,"05 Expires in 18 months",(I578-TODAY())&gt;=183,"04 Expires in 12 months",(I578-TODAY())&gt;=92,"03 Expires in 6 months",(I578-TODAY())&gt;=31,"02 Expires in 3 months",(I578-TODAY())&gt;=0,"01 Expires in 30 days",(I578-TODAY())&gt;=-31,"01 Expired last 30 days",(I578-TODAY())&gt;=-92,"02 Expired last 3 months",(I578-TODAY())&gt;=-183,"03 Expired last 6 months",(I578-TODAY())&gt;=-365,"04 Expired last 12 months",(I578-TODAY())&gt;=-547,"05 Expired last 18 months",TRUE,"06 Expired over 18 months")</f>
        <v>06 Expires over 18 months</v>
      </c>
      <c r="L578" s="104"/>
      <c r="M578" s="130">
        <v>0</v>
      </c>
      <c r="N578" s="77" t="str">
        <f>IF(N(P578)&gt;0,"Yes","No")</f>
        <v>No</v>
      </c>
      <c r="O578" s="32"/>
      <c r="P578" s="24"/>
      <c r="Q578" s="24"/>
      <c r="R578" s="89">
        <f t="shared" ref="R578:R641" si="76">DATEDIF(G578,I578,"m")</f>
        <v>35</v>
      </c>
    </row>
    <row r="579" spans="1:18" x14ac:dyDescent="0.5">
      <c r="A579" s="24">
        <v>3349</v>
      </c>
      <c r="B579" s="24" t="s">
        <v>7437</v>
      </c>
      <c r="C579" s="24" t="s">
        <v>12702</v>
      </c>
      <c r="D579" s="24" t="s">
        <v>12703</v>
      </c>
      <c r="E579" s="24" t="s">
        <v>190</v>
      </c>
      <c r="F579" s="24" t="s">
        <v>755</v>
      </c>
      <c r="G579" s="25">
        <v>45909</v>
      </c>
      <c r="H579" s="25">
        <v>46295</v>
      </c>
      <c r="I579" s="81">
        <f t="shared" si="75"/>
        <v>46842</v>
      </c>
      <c r="J579" s="77" t="str">
        <f t="shared" ca="1" si="74"/>
        <v>Live</v>
      </c>
      <c r="K579" s="77" t="str" cm="1">
        <f t="array" aca="1" ref="K579" ca="1">_xlfn.IFS((I579-TODAY())&gt;=547,"06 Expires over 18 months",(I579-TODAY())&gt;=365,"05 Expires in 18 months",(I579-TODAY())&gt;=183,"04 Expires in 12 months",(I579-TODAY())&gt;=92,"03 Expires in 6 months",(I579-TODAY())&gt;=31,"02 Expires in 3 months",(I579-TODAY())&gt;=0,"01 Expires in 30 days",(I579-TODAY())&gt;=-31,"01 Expired last 30 days",(I579-TODAY())&gt;=-92,"02 Expired last 3 months",(I579-TODAY())&gt;=-183,"03 Expired last 6 months",(I579-TODAY())&gt;=-365,"04 Expired last 12 months",(I579-TODAY())&gt;=-547,"05 Expired last 18 months",TRUE,"06 Expired over 18 months")</f>
        <v>06 Expires over 18 months</v>
      </c>
      <c r="L579" s="65">
        <v>10000</v>
      </c>
      <c r="M579" s="131">
        <f t="shared" ref="M579:M585" si="77">MAX(L579,L579*N(R579)/12)</f>
        <v>25000</v>
      </c>
      <c r="N579" s="77" t="str">
        <f t="shared" ref="N579:N599" si="78">IF(P579&gt;0,"Yes","No")</f>
        <v>Yes</v>
      </c>
      <c r="O579" s="32">
        <v>12</v>
      </c>
      <c r="P579" s="24">
        <v>18</v>
      </c>
      <c r="Q579" s="24" t="s">
        <v>70</v>
      </c>
      <c r="R579" s="89">
        <f t="shared" si="76"/>
        <v>30</v>
      </c>
    </row>
    <row r="580" spans="1:18" x14ac:dyDescent="0.5">
      <c r="A580" s="24">
        <v>89</v>
      </c>
      <c r="B580" s="27" t="s">
        <v>356</v>
      </c>
      <c r="C580" s="24" t="s">
        <v>357</v>
      </c>
      <c r="D580" s="27" t="s">
        <v>358</v>
      </c>
      <c r="E580" s="31" t="s">
        <v>321</v>
      </c>
      <c r="F580" s="27" t="s">
        <v>360</v>
      </c>
      <c r="G580" s="25">
        <v>42461</v>
      </c>
      <c r="H580" s="25">
        <v>44651</v>
      </c>
      <c r="I580" s="81">
        <f t="shared" si="75"/>
        <v>46843</v>
      </c>
      <c r="J580" s="81" t="str">
        <f t="shared" ca="1" si="74"/>
        <v>Live</v>
      </c>
      <c r="K580" s="81" t="str" cm="1">
        <f t="array" aca="1" ref="K580" ca="1">_xlfn.IFS((I580-TODAY())&gt;=547,"06 Expires over 18 months",(I580-TODAY())&gt;=365,"05 Expires in 18 months",(I580-TODAY())&gt;=183,"04 Expires in 12 months",(I580-TODAY())&gt;=92,"03 Expires in 6 months",(I580-TODAY())&gt;=31,"02 Expires in 3 months",(I580-TODAY())&gt;=0,"01 Expires in 30 days",(I580-TODAY())&gt;=-31,"01 Expired last 30 days",(I580-TODAY())&gt;=-92,"02 Expired last 3 months",(I580-TODAY())&gt;=-183,"03 Expired last 6 months",(I580-TODAY())&gt;=-365,"04 Expired last 12 months",(I580-TODAY())&gt;=-547,"05 Expired last 18 months",TRUE,"06 Expired over 18 months")</f>
        <v>06 Expires over 18 months</v>
      </c>
      <c r="L580" s="65">
        <v>2400000</v>
      </c>
      <c r="M580" s="130">
        <f t="shared" si="77"/>
        <v>28600000</v>
      </c>
      <c r="N580" s="77" t="str">
        <f t="shared" si="78"/>
        <v>Yes</v>
      </c>
      <c r="O580" s="32">
        <v>36</v>
      </c>
      <c r="P580" s="24">
        <v>72</v>
      </c>
      <c r="Q580" s="24"/>
      <c r="R580" s="89">
        <f t="shared" si="76"/>
        <v>143</v>
      </c>
    </row>
    <row r="581" spans="1:18" x14ac:dyDescent="0.5">
      <c r="A581" s="24">
        <v>1262</v>
      </c>
      <c r="B581" s="24" t="s">
        <v>4689</v>
      </c>
      <c r="C581" s="24" t="s">
        <v>4690</v>
      </c>
      <c r="D581" s="24" t="s">
        <v>4691</v>
      </c>
      <c r="E581" s="24" t="s">
        <v>190</v>
      </c>
      <c r="F581" s="24" t="s">
        <v>4692</v>
      </c>
      <c r="G581" s="25">
        <v>43922</v>
      </c>
      <c r="H581" s="25">
        <v>45747</v>
      </c>
      <c r="I581" s="81">
        <f t="shared" si="75"/>
        <v>46843</v>
      </c>
      <c r="J581" s="77" t="str">
        <f t="shared" ca="1" si="74"/>
        <v>Live</v>
      </c>
      <c r="K581" s="77" t="str" cm="1">
        <f t="array" aca="1" ref="K581" ca="1">_xlfn.IFS((I581-TODAY())&gt;=547,"06 Expires over 18 months",(I581-TODAY())&gt;=365,"05 Expires in 18 months",(I581-TODAY())&gt;=183,"04 Expires in 12 months",(I581-TODAY())&gt;=92,"03 Expires in 6 months",(I581-TODAY())&gt;=31,"02 Expires in 3 months",(I581-TODAY())&gt;=0,"01 Expires in 30 days",(I581-TODAY())&gt;=-31,"01 Expired last 30 days",(I581-TODAY())&gt;=-92,"02 Expired last 3 months",(I581-TODAY())&gt;=-183,"03 Expired last 6 months",(I581-TODAY())&gt;=-365,"04 Expired last 12 months",(I581-TODAY())&gt;=-547,"05 Expired last 18 months",TRUE,"06 Expired over 18 months")</f>
        <v>06 Expires over 18 months</v>
      </c>
      <c r="L581" s="65">
        <v>4000000</v>
      </c>
      <c r="M581" s="130">
        <f t="shared" si="77"/>
        <v>31666666.666666668</v>
      </c>
      <c r="N581" s="77" t="str">
        <f t="shared" si="78"/>
        <v>Yes</v>
      </c>
      <c r="O581" s="32">
        <v>60</v>
      </c>
      <c r="P581" s="24">
        <v>36</v>
      </c>
      <c r="Q581" s="24"/>
      <c r="R581" s="89">
        <f t="shared" si="76"/>
        <v>95</v>
      </c>
    </row>
    <row r="582" spans="1:18" x14ac:dyDescent="0.5">
      <c r="A582" s="24">
        <v>3348</v>
      </c>
      <c r="B582" s="24" t="s">
        <v>12695</v>
      </c>
      <c r="C582" s="24" t="s">
        <v>12696</v>
      </c>
      <c r="D582" s="24" t="s">
        <v>12695</v>
      </c>
      <c r="E582" s="24" t="s">
        <v>97</v>
      </c>
      <c r="F582" s="27" t="s">
        <v>10205</v>
      </c>
      <c r="G582" s="25">
        <v>45383</v>
      </c>
      <c r="H582" s="25">
        <v>45747</v>
      </c>
      <c r="I582" s="81">
        <f t="shared" si="75"/>
        <v>46843</v>
      </c>
      <c r="J582" s="77" t="str">
        <f t="shared" ca="1" si="74"/>
        <v>Live</v>
      </c>
      <c r="K582" s="77" t="str" cm="1">
        <f t="array" aca="1" ref="K582" ca="1">_xlfn.IFS((I582-TODAY())&gt;=547,"06 Expires over 18 months",(I582-TODAY())&gt;=365,"05 Expires in 18 months",(I582-TODAY())&gt;=183,"04 Expires in 12 months",(I582-TODAY())&gt;=92,"03 Expires in 6 months",(I582-TODAY())&gt;=31,"02 Expires in 3 months",(I582-TODAY())&gt;=0,"01 Expires in 30 days",(I582-TODAY())&gt;=-31,"01 Expired last 30 days",(I582-TODAY())&gt;=-92,"02 Expired last 3 months",(I582-TODAY())&gt;=-183,"03 Expired last 6 months",(I582-TODAY())&gt;=-365,"04 Expired last 12 months",(I582-TODAY())&gt;=-547,"05 Expired last 18 months",TRUE,"06 Expired over 18 months")</f>
        <v>06 Expires over 18 months</v>
      </c>
      <c r="L582" s="65">
        <v>69985</v>
      </c>
      <c r="M582" s="131">
        <f t="shared" si="77"/>
        <v>274107.91666666669</v>
      </c>
      <c r="N582" s="77" t="str">
        <f t="shared" si="78"/>
        <v>Yes</v>
      </c>
      <c r="O582" s="32">
        <v>12</v>
      </c>
      <c r="P582" s="24">
        <v>36</v>
      </c>
      <c r="Q582" s="24" t="s">
        <v>70</v>
      </c>
      <c r="R582" s="89">
        <f t="shared" si="76"/>
        <v>47</v>
      </c>
    </row>
    <row r="583" spans="1:18" x14ac:dyDescent="0.5">
      <c r="A583" s="24">
        <v>2073</v>
      </c>
      <c r="B583" s="24" t="s">
        <v>7464</v>
      </c>
      <c r="C583" s="24" t="s">
        <v>7465</v>
      </c>
      <c r="D583" s="24" t="s">
        <v>7466</v>
      </c>
      <c r="E583" s="24" t="s">
        <v>107</v>
      </c>
      <c r="F583" s="24" t="s">
        <v>1692</v>
      </c>
      <c r="G583" s="25">
        <v>45051</v>
      </c>
      <c r="H583" s="25">
        <v>46112</v>
      </c>
      <c r="I583" s="81">
        <f t="shared" si="75"/>
        <v>46843</v>
      </c>
      <c r="J583" s="77" t="str">
        <f t="shared" ca="1" si="74"/>
        <v>Live</v>
      </c>
      <c r="K583" s="77" t="str" cm="1">
        <f t="array" aca="1" ref="K583" ca="1">_xlfn.IFS((I583-TODAY())&gt;=547,"06 Expires over 18 months",(I583-TODAY())&gt;=365,"05 Expires in 18 months",(I583-TODAY())&gt;=183,"04 Expires in 12 months",(I583-TODAY())&gt;=92,"03 Expires in 6 months",(I583-TODAY())&gt;=31,"02 Expires in 3 months",(I583-TODAY())&gt;=0,"01 Expires in 30 days",(I583-TODAY())&gt;=-31,"01 Expired last 30 days",(I583-TODAY())&gt;=-92,"02 Expired last 3 months",(I583-TODAY())&gt;=-183,"03 Expired last 6 months",(I583-TODAY())&gt;=-365,"04 Expired last 12 months",(I583-TODAY())&gt;=-547,"05 Expired last 18 months",TRUE,"06 Expired over 18 months")</f>
        <v>06 Expires over 18 months</v>
      </c>
      <c r="L583" s="65">
        <v>10000</v>
      </c>
      <c r="M583" s="130">
        <f t="shared" si="77"/>
        <v>48333.333333333336</v>
      </c>
      <c r="N583" s="77" t="str">
        <f t="shared" si="78"/>
        <v>Yes</v>
      </c>
      <c r="O583" s="32">
        <v>36</v>
      </c>
      <c r="P583" s="24">
        <v>24</v>
      </c>
      <c r="Q583" s="24" t="s">
        <v>5003</v>
      </c>
      <c r="R583" s="89">
        <f t="shared" si="76"/>
        <v>58</v>
      </c>
    </row>
    <row r="584" spans="1:18" x14ac:dyDescent="0.5">
      <c r="A584" s="24">
        <v>2435</v>
      </c>
      <c r="B584" s="24" t="s">
        <v>8699</v>
      </c>
      <c r="C584" s="24" t="s">
        <v>8700</v>
      </c>
      <c r="D584" s="24" t="s">
        <v>900</v>
      </c>
      <c r="E584" s="24" t="s">
        <v>97</v>
      </c>
      <c r="F584" s="27" t="s">
        <v>236</v>
      </c>
      <c r="G584" s="25">
        <v>45383</v>
      </c>
      <c r="H584" s="25">
        <v>46112</v>
      </c>
      <c r="I584" s="81">
        <f t="shared" si="75"/>
        <v>46843</v>
      </c>
      <c r="J584" s="77" t="str">
        <f t="shared" ca="1" si="74"/>
        <v>Live</v>
      </c>
      <c r="K584" s="77" t="str" cm="1">
        <f t="array" aca="1" ref="K584" ca="1">_xlfn.IFS((I584-TODAY())&gt;=547,"06 Expires over 18 months",(I584-TODAY())&gt;=365,"05 Expires in 18 months",(I584-TODAY())&gt;=183,"04 Expires in 12 months",(I584-TODAY())&gt;=92,"03 Expires in 6 months",(I584-TODAY())&gt;=31,"02 Expires in 3 months",(I584-TODAY())&gt;=0,"01 Expires in 30 days",(I584-TODAY())&gt;=-31,"01 Expired last 30 days",(I584-TODAY())&gt;=-92,"02 Expired last 3 months",(I584-TODAY())&gt;=-183,"03 Expired last 6 months",(I584-TODAY())&gt;=-365,"04 Expired last 12 months",(I584-TODAY())&gt;=-547,"05 Expired last 18 months",TRUE,"06 Expired over 18 months")</f>
        <v>06 Expires over 18 months</v>
      </c>
      <c r="L584" s="65">
        <v>61620</v>
      </c>
      <c r="M584" s="130">
        <f t="shared" si="77"/>
        <v>241345</v>
      </c>
      <c r="N584" s="77" t="str">
        <f t="shared" si="78"/>
        <v>Yes</v>
      </c>
      <c r="O584" s="32">
        <v>24</v>
      </c>
      <c r="P584" s="24">
        <v>24</v>
      </c>
      <c r="Q584" s="24" t="s">
        <v>70</v>
      </c>
      <c r="R584" s="89">
        <f t="shared" si="76"/>
        <v>47</v>
      </c>
    </row>
    <row r="585" spans="1:18" x14ac:dyDescent="0.5">
      <c r="A585" s="24" t="s">
        <v>14180</v>
      </c>
      <c r="B585" s="56" t="s">
        <v>14181</v>
      </c>
      <c r="C585" s="24" t="s">
        <v>14182</v>
      </c>
      <c r="D585" s="50" t="s">
        <v>821</v>
      </c>
      <c r="E585" s="24" t="s">
        <v>66</v>
      </c>
      <c r="F585" s="24" t="s">
        <v>83</v>
      </c>
      <c r="G585" s="25">
        <v>44287</v>
      </c>
      <c r="H585" s="25">
        <v>46112</v>
      </c>
      <c r="I585" s="81">
        <f t="shared" si="75"/>
        <v>46843</v>
      </c>
      <c r="J585" s="77" t="str">
        <f t="shared" ca="1" si="74"/>
        <v>Live</v>
      </c>
      <c r="K585" s="77" t="str" cm="1">
        <f t="array" aca="1" ref="K585" ca="1">_xlfn.IFS((I585-TODAY())&gt;=547,"06 Expires over 18 months",(I585-TODAY())&gt;=365,"05 Expires in 18 months",(I585-TODAY())&gt;=183,"04 Expires in 12 months",(I585-TODAY())&gt;=92,"03 Expires in 6 months",(I585-TODAY())&gt;=31,"02 Expires in 3 months",(I585-TODAY())&gt;=0,"01 Expires in 30 days",(I585-TODAY())&gt;=-31,"01 Expired last 30 days",(I585-TODAY())&gt;=-92,"02 Expired last 3 months",(I585-TODAY())&gt;=-183,"03 Expired last 6 months",(I585-TODAY())&gt;=-365,"04 Expired last 12 months",(I585-TODAY())&gt;=-547,"05 Expired last 18 months",TRUE,"06 Expired over 18 months")</f>
        <v>06 Expires over 18 months</v>
      </c>
      <c r="L585" s="65">
        <v>60000</v>
      </c>
      <c r="M585" s="131">
        <f t="shared" si="77"/>
        <v>415000</v>
      </c>
      <c r="N585" s="77" t="str">
        <f t="shared" si="78"/>
        <v>Yes</v>
      </c>
      <c r="O585" s="49">
        <v>60</v>
      </c>
      <c r="P585" s="49">
        <v>24</v>
      </c>
      <c r="Q585" s="24" t="s">
        <v>70</v>
      </c>
      <c r="R585" s="89">
        <f t="shared" si="76"/>
        <v>83</v>
      </c>
    </row>
    <row r="586" spans="1:18" x14ac:dyDescent="0.5">
      <c r="A586" s="24" t="s">
        <v>14674</v>
      </c>
      <c r="B586" s="24" t="s">
        <v>14675</v>
      </c>
      <c r="C586" s="24" t="s">
        <v>14676</v>
      </c>
      <c r="D586" s="24" t="s">
        <v>900</v>
      </c>
      <c r="E586" s="24" t="s">
        <v>97</v>
      </c>
      <c r="F586" s="27" t="s">
        <v>236</v>
      </c>
      <c r="G586" s="25">
        <v>45383</v>
      </c>
      <c r="H586" s="25">
        <v>46112</v>
      </c>
      <c r="I586" s="81">
        <f t="shared" si="75"/>
        <v>46843</v>
      </c>
      <c r="J586" s="77" t="str">
        <f t="shared" ca="1" si="74"/>
        <v>Live</v>
      </c>
      <c r="K586" s="77" t="str" cm="1">
        <f t="array" aca="1" ref="K586" ca="1">_xlfn.IFS((I586-TODAY())&gt;=547,"06 Expires over 18 months",(I586-TODAY())&gt;=365,"05 Expires in 18 months",(I586-TODAY())&gt;=183,"04 Expires in 12 months",(I586-TODAY())&gt;=92,"03 Expires in 6 months",(I586-TODAY())&gt;=31,"02 Expires in 3 months",(I586-TODAY())&gt;=0,"01 Expires in 30 days",(I586-TODAY())&gt;=-31,"01 Expired last 30 days",(I586-TODAY())&gt;=-92,"02 Expired last 3 months",(I586-TODAY())&gt;=-183,"03 Expired last 6 months",(I586-TODAY())&gt;=-365,"04 Expired last 12 months",(I586-TODAY())&gt;=-547,"05 Expired last 18 months",TRUE,"06 Expired over 18 months")</f>
        <v>06 Expires over 18 months</v>
      </c>
      <c r="L586" s="104"/>
      <c r="M586" s="130">
        <v>0</v>
      </c>
      <c r="N586" s="77" t="str">
        <f t="shared" si="78"/>
        <v>Yes</v>
      </c>
      <c r="O586" s="32">
        <v>24</v>
      </c>
      <c r="P586" s="24">
        <v>24</v>
      </c>
      <c r="Q586" s="24"/>
      <c r="R586" s="89">
        <f t="shared" si="76"/>
        <v>47</v>
      </c>
    </row>
    <row r="587" spans="1:18" x14ac:dyDescent="0.5">
      <c r="A587" s="24">
        <v>2150</v>
      </c>
      <c r="B587" s="24" t="s">
        <v>7712</v>
      </c>
      <c r="C587" s="24" t="s">
        <v>7713</v>
      </c>
      <c r="D587" s="24" t="s">
        <v>16822</v>
      </c>
      <c r="E587" s="24" t="s">
        <v>190</v>
      </c>
      <c r="F587" s="24" t="s">
        <v>755</v>
      </c>
      <c r="G587" s="25">
        <v>45124</v>
      </c>
      <c r="H587" s="25">
        <v>46477</v>
      </c>
      <c r="I587" s="81">
        <f t="shared" si="75"/>
        <v>46843</v>
      </c>
      <c r="J587" s="77" t="str">
        <f t="shared" ca="1" si="74"/>
        <v>Live</v>
      </c>
      <c r="K587" s="77" t="str" cm="1">
        <f t="array" aca="1" ref="K587" ca="1">_xlfn.IFS((I587-TODAY())&gt;=547,"06 Expires over 18 months",(I587-TODAY())&gt;=365,"05 Expires in 18 months",(I587-TODAY())&gt;=183,"04 Expires in 12 months",(I587-TODAY())&gt;=92,"03 Expires in 6 months",(I587-TODAY())&gt;=31,"02 Expires in 3 months",(I587-TODAY())&gt;=0,"01 Expires in 30 days",(I587-TODAY())&gt;=-31,"01 Expired last 30 days",(I587-TODAY())&gt;=-92,"02 Expired last 3 months",(I587-TODAY())&gt;=-183,"03 Expired last 6 months",(I587-TODAY())&gt;=-365,"04 Expired last 12 months",(I587-TODAY())&gt;=-547,"05 Expired last 18 months",TRUE,"06 Expired over 18 months")</f>
        <v>06 Expires over 18 months</v>
      </c>
      <c r="L587" s="65">
        <v>5000</v>
      </c>
      <c r="M587" s="130">
        <f t="shared" ref="M587:M614" si="79">MAX(L587,L587*N(R587)/12)</f>
        <v>23333.333333333332</v>
      </c>
      <c r="N587" s="77" t="str">
        <f t="shared" si="78"/>
        <v>Yes</v>
      </c>
      <c r="O587" s="32">
        <v>24</v>
      </c>
      <c r="P587" s="24">
        <v>12</v>
      </c>
      <c r="Q587" s="24" t="s">
        <v>1333</v>
      </c>
      <c r="R587" s="89">
        <f t="shared" si="76"/>
        <v>56</v>
      </c>
    </row>
    <row r="588" spans="1:18" x14ac:dyDescent="0.5">
      <c r="A588" s="24">
        <v>2151</v>
      </c>
      <c r="B588" s="24" t="s">
        <v>7718</v>
      </c>
      <c r="C588" s="24" t="s">
        <v>7719</v>
      </c>
      <c r="D588" s="24" t="s">
        <v>7720</v>
      </c>
      <c r="E588" s="24" t="s">
        <v>190</v>
      </c>
      <c r="F588" s="24" t="s">
        <v>755</v>
      </c>
      <c r="G588" s="25">
        <v>45124</v>
      </c>
      <c r="H588" s="25">
        <v>46477</v>
      </c>
      <c r="I588" s="81">
        <f t="shared" si="75"/>
        <v>46843</v>
      </c>
      <c r="J588" s="77" t="str">
        <f t="shared" ca="1" si="74"/>
        <v>Live</v>
      </c>
      <c r="K588" s="77" t="str" cm="1">
        <f t="array" aca="1" ref="K588" ca="1">_xlfn.IFS((I588-TODAY())&gt;=547,"06 Expires over 18 months",(I588-TODAY())&gt;=365,"05 Expires in 18 months",(I588-TODAY())&gt;=183,"04 Expires in 12 months",(I588-TODAY())&gt;=92,"03 Expires in 6 months",(I588-TODAY())&gt;=31,"02 Expires in 3 months",(I588-TODAY())&gt;=0,"01 Expires in 30 days",(I588-TODAY())&gt;=-31,"01 Expired last 30 days",(I588-TODAY())&gt;=-92,"02 Expired last 3 months",(I588-TODAY())&gt;=-183,"03 Expired last 6 months",(I588-TODAY())&gt;=-365,"04 Expired last 12 months",(I588-TODAY())&gt;=-547,"05 Expired last 18 months",TRUE,"06 Expired over 18 months")</f>
        <v>06 Expires over 18 months</v>
      </c>
      <c r="L588" s="65">
        <v>7000</v>
      </c>
      <c r="M588" s="130">
        <f t="shared" si="79"/>
        <v>32666.666666666668</v>
      </c>
      <c r="N588" s="77" t="str">
        <f t="shared" si="78"/>
        <v>Yes</v>
      </c>
      <c r="O588" s="32">
        <v>24</v>
      </c>
      <c r="P588" s="24">
        <v>12</v>
      </c>
      <c r="Q588" s="24" t="s">
        <v>1333</v>
      </c>
      <c r="R588" s="89">
        <f t="shared" si="76"/>
        <v>56</v>
      </c>
    </row>
    <row r="589" spans="1:18" x14ac:dyDescent="0.5">
      <c r="A589" s="24">
        <v>2562</v>
      </c>
      <c r="B589" s="24" t="s">
        <v>9244</v>
      </c>
      <c r="C589" s="24" t="s">
        <v>9245</v>
      </c>
      <c r="D589" s="24" t="s">
        <v>1651</v>
      </c>
      <c r="E589" s="24" t="s">
        <v>52</v>
      </c>
      <c r="F589" s="24" t="s">
        <v>1281</v>
      </c>
      <c r="G589" s="25">
        <v>45383</v>
      </c>
      <c r="H589" s="25">
        <v>46477</v>
      </c>
      <c r="I589" s="81">
        <f t="shared" si="75"/>
        <v>46843</v>
      </c>
      <c r="J589" s="77" t="str">
        <f t="shared" ca="1" si="74"/>
        <v>Live</v>
      </c>
      <c r="K589" s="77" t="str" cm="1">
        <f t="array" aca="1" ref="K589" ca="1">_xlfn.IFS((I589-TODAY())&gt;=547,"06 Expires over 18 months",(I589-TODAY())&gt;=365,"05 Expires in 18 months",(I589-TODAY())&gt;=183,"04 Expires in 12 months",(I589-TODAY())&gt;=92,"03 Expires in 6 months",(I589-TODAY())&gt;=31,"02 Expires in 3 months",(I589-TODAY())&gt;=0,"01 Expires in 30 days",(I589-TODAY())&gt;=-31,"01 Expired last 30 days",(I589-TODAY())&gt;=-92,"02 Expired last 3 months",(I589-TODAY())&gt;=-183,"03 Expired last 6 months",(I589-TODAY())&gt;=-365,"04 Expired last 12 months",(I589-TODAY())&gt;=-547,"05 Expired last 18 months",TRUE,"06 Expired over 18 months")</f>
        <v>06 Expires over 18 months</v>
      </c>
      <c r="L589" s="65">
        <v>441100</v>
      </c>
      <c r="M589" s="130">
        <f t="shared" si="79"/>
        <v>1727641.6666666667</v>
      </c>
      <c r="N589" s="77" t="str">
        <f t="shared" si="78"/>
        <v>Yes</v>
      </c>
      <c r="O589" s="32">
        <v>36</v>
      </c>
      <c r="P589" s="24">
        <v>12</v>
      </c>
      <c r="Q589" s="24" t="s">
        <v>70</v>
      </c>
      <c r="R589" s="89">
        <f t="shared" si="76"/>
        <v>47</v>
      </c>
    </row>
    <row r="590" spans="1:18" x14ac:dyDescent="0.5">
      <c r="A590" s="24" t="s">
        <v>14145</v>
      </c>
      <c r="B590" s="56" t="s">
        <v>14146</v>
      </c>
      <c r="C590" s="24" t="s">
        <v>14147</v>
      </c>
      <c r="D590" s="50" t="s">
        <v>14148</v>
      </c>
      <c r="E590" s="24" t="s">
        <v>66</v>
      </c>
      <c r="F590" s="24" t="s">
        <v>83</v>
      </c>
      <c r="G590" s="25">
        <v>45748</v>
      </c>
      <c r="H590" s="25">
        <v>46477</v>
      </c>
      <c r="I590" s="81">
        <f t="shared" si="75"/>
        <v>46843</v>
      </c>
      <c r="J590" s="77" t="str">
        <f t="shared" ca="1" si="74"/>
        <v>Live</v>
      </c>
      <c r="K590" s="77" t="str" cm="1">
        <f t="array" aca="1" ref="K590" ca="1">_xlfn.IFS((I590-TODAY())&gt;=547,"06 Expires over 18 months",(I590-TODAY())&gt;=365,"05 Expires in 18 months",(I590-TODAY())&gt;=183,"04 Expires in 12 months",(I590-TODAY())&gt;=92,"03 Expires in 6 months",(I590-TODAY())&gt;=31,"02 Expires in 3 months",(I590-TODAY())&gt;=0,"01 Expires in 30 days",(I590-TODAY())&gt;=-31,"01 Expired last 30 days",(I590-TODAY())&gt;=-92,"02 Expired last 3 months",(I590-TODAY())&gt;=-183,"03 Expired last 6 months",(I590-TODAY())&gt;=-365,"04 Expired last 12 months",(I590-TODAY())&gt;=-547,"05 Expired last 18 months",TRUE,"06 Expired over 18 months")</f>
        <v>06 Expires over 18 months</v>
      </c>
      <c r="L590" s="65">
        <v>249556</v>
      </c>
      <c r="M590" s="131">
        <f t="shared" si="79"/>
        <v>727871.66666666663</v>
      </c>
      <c r="N590" s="77" t="str">
        <f t="shared" si="78"/>
        <v>Yes</v>
      </c>
      <c r="O590" s="49">
        <v>36</v>
      </c>
      <c r="P590" s="49">
        <v>12</v>
      </c>
      <c r="Q590" s="24" t="s">
        <v>70</v>
      </c>
      <c r="R590" s="89">
        <f t="shared" si="76"/>
        <v>35</v>
      </c>
    </row>
    <row r="591" spans="1:18" x14ac:dyDescent="0.5">
      <c r="A591" s="24">
        <v>2967</v>
      </c>
      <c r="B591" s="24" t="s">
        <v>11082</v>
      </c>
      <c r="C591" s="24" t="s">
        <v>11083</v>
      </c>
      <c r="D591" s="24" t="s">
        <v>11084</v>
      </c>
      <c r="E591" s="24" t="s">
        <v>66</v>
      </c>
      <c r="F591" s="24" t="s">
        <v>2559</v>
      </c>
      <c r="G591" s="25">
        <v>45729</v>
      </c>
      <c r="H591" s="25">
        <v>46477</v>
      </c>
      <c r="I591" s="81">
        <f t="shared" si="75"/>
        <v>46843</v>
      </c>
      <c r="J591" s="77" t="str">
        <f t="shared" ca="1" si="74"/>
        <v>Live</v>
      </c>
      <c r="K591" s="77" t="str" cm="1">
        <f t="array" aca="1" ref="K591" ca="1">_xlfn.IFS((I591-TODAY())&gt;=547,"06 Expires over 18 months",(I591-TODAY())&gt;=365,"05 Expires in 18 months",(I591-TODAY())&gt;=183,"04 Expires in 12 months",(I591-TODAY())&gt;=92,"03 Expires in 6 months",(I591-TODAY())&gt;=31,"02 Expires in 3 months",(I591-TODAY())&gt;=0,"01 Expires in 30 days",(I591-TODAY())&gt;=-31,"01 Expired last 30 days",(I591-TODAY())&gt;=-92,"02 Expired last 3 months",(I591-TODAY())&gt;=-183,"03 Expired last 6 months",(I591-TODAY())&gt;=-365,"04 Expired last 12 months",(I591-TODAY())&gt;=-547,"05 Expired last 18 months",TRUE,"06 Expired over 18 months")</f>
        <v>06 Expires over 18 months</v>
      </c>
      <c r="L591" s="65">
        <v>24000</v>
      </c>
      <c r="M591" s="130">
        <f t="shared" si="79"/>
        <v>72000</v>
      </c>
      <c r="N591" s="77" t="str">
        <f t="shared" si="78"/>
        <v>Yes</v>
      </c>
      <c r="O591" s="32">
        <v>24</v>
      </c>
      <c r="P591" s="24">
        <v>12</v>
      </c>
      <c r="Q591" s="24" t="s">
        <v>123</v>
      </c>
      <c r="R591" s="89">
        <f t="shared" si="76"/>
        <v>36</v>
      </c>
    </row>
    <row r="592" spans="1:18" x14ac:dyDescent="0.5">
      <c r="A592" s="24">
        <v>3573</v>
      </c>
      <c r="B592" s="111" t="s">
        <v>13601</v>
      </c>
      <c r="C592" s="27" t="s">
        <v>13602</v>
      </c>
      <c r="D592" s="111" t="s">
        <v>11668</v>
      </c>
      <c r="E592" s="111" t="s">
        <v>97</v>
      </c>
      <c r="F592" s="111" t="s">
        <v>2521</v>
      </c>
      <c r="G592" s="121">
        <v>46113</v>
      </c>
      <c r="H592" s="121">
        <v>46477</v>
      </c>
      <c r="I592" s="81">
        <f t="shared" si="75"/>
        <v>46843</v>
      </c>
      <c r="J592" s="81" t="str">
        <f t="shared" ca="1" si="74"/>
        <v>Live</v>
      </c>
      <c r="K592" s="81" t="str" cm="1">
        <f t="array" aca="1" ref="K592" ca="1">_xlfn.IFS((I592-TODAY())&gt;=547,"06 Expires over 18 months",(I592-TODAY())&gt;=365,"05 Expires in 18 months",(I592-TODAY())&gt;=183,"04 Expires in 12 months",(I592-TODAY())&gt;=92,"03 Expires in 6 months",(I592-TODAY())&gt;=31,"02 Expires in 3 months",(I592-TODAY())&gt;=0,"01 Expires in 30 days",(I592-TODAY())&gt;=-31,"01 Expired last 30 days",(I592-TODAY())&gt;=-92,"02 Expired last 3 months",(I592-TODAY())&gt;=-183,"03 Expired last 6 months",(I592-TODAY())&gt;=-365,"04 Expired last 12 months",(I592-TODAY())&gt;=-547,"05 Expired last 18 months",TRUE,"06 Expired over 18 months")</f>
        <v>06 Expires over 18 months</v>
      </c>
      <c r="L592" s="65">
        <v>21600</v>
      </c>
      <c r="M592" s="130">
        <f t="shared" si="79"/>
        <v>41400</v>
      </c>
      <c r="N592" s="77" t="str">
        <f t="shared" si="78"/>
        <v>Yes</v>
      </c>
      <c r="O592" s="32">
        <v>12</v>
      </c>
      <c r="P592" s="24">
        <v>12</v>
      </c>
      <c r="Q592" s="24" t="s">
        <v>70</v>
      </c>
      <c r="R592" s="89">
        <f t="shared" si="76"/>
        <v>23</v>
      </c>
    </row>
    <row r="593" spans="1:18" x14ac:dyDescent="0.5">
      <c r="A593" s="24">
        <v>3574</v>
      </c>
      <c r="B593" s="111" t="s">
        <v>13604</v>
      </c>
      <c r="C593" s="27" t="s">
        <v>13605</v>
      </c>
      <c r="D593" s="111" t="s">
        <v>13606</v>
      </c>
      <c r="E593" s="111" t="s">
        <v>97</v>
      </c>
      <c r="F593" s="111" t="s">
        <v>2521</v>
      </c>
      <c r="G593" s="121">
        <v>46113</v>
      </c>
      <c r="H593" s="121">
        <v>46477</v>
      </c>
      <c r="I593" s="81">
        <f t="shared" si="75"/>
        <v>46843</v>
      </c>
      <c r="J593" s="81" t="str">
        <f t="shared" ca="1" si="74"/>
        <v>Live</v>
      </c>
      <c r="K593" s="81" t="str" cm="1">
        <f t="array" aca="1" ref="K593" ca="1">_xlfn.IFS((I593-TODAY())&gt;=547,"06 Expires over 18 months",(I593-TODAY())&gt;=365,"05 Expires in 18 months",(I593-TODAY())&gt;=183,"04 Expires in 12 months",(I593-TODAY())&gt;=92,"03 Expires in 6 months",(I593-TODAY())&gt;=31,"02 Expires in 3 months",(I593-TODAY())&gt;=0,"01 Expires in 30 days",(I593-TODAY())&gt;=-31,"01 Expired last 30 days",(I593-TODAY())&gt;=-92,"02 Expired last 3 months",(I593-TODAY())&gt;=-183,"03 Expired last 6 months",(I593-TODAY())&gt;=-365,"04 Expired last 12 months",(I593-TODAY())&gt;=-547,"05 Expired last 18 months",TRUE,"06 Expired over 18 months")</f>
        <v>06 Expires over 18 months</v>
      </c>
      <c r="L593" s="65">
        <v>0</v>
      </c>
      <c r="M593" s="130">
        <f t="shared" si="79"/>
        <v>0</v>
      </c>
      <c r="N593" s="77" t="str">
        <f t="shared" si="78"/>
        <v>Yes</v>
      </c>
      <c r="O593" s="32">
        <v>12</v>
      </c>
      <c r="P593" s="24">
        <v>12</v>
      </c>
      <c r="Q593" s="24" t="s">
        <v>70</v>
      </c>
      <c r="R593" s="89">
        <f t="shared" si="76"/>
        <v>23</v>
      </c>
    </row>
    <row r="594" spans="1:18" x14ac:dyDescent="0.5">
      <c r="A594" s="24">
        <v>3579</v>
      </c>
      <c r="B594" s="111" t="s">
        <v>13629</v>
      </c>
      <c r="C594" s="27" t="s">
        <v>13630</v>
      </c>
      <c r="D594" s="111" t="s">
        <v>7234</v>
      </c>
      <c r="E594" s="111" t="s">
        <v>97</v>
      </c>
      <c r="F594" s="111" t="s">
        <v>2521</v>
      </c>
      <c r="G594" s="121">
        <v>46113</v>
      </c>
      <c r="H594" s="121">
        <v>46477</v>
      </c>
      <c r="I594" s="81">
        <f t="shared" si="75"/>
        <v>46843</v>
      </c>
      <c r="J594" s="81" t="str">
        <f t="shared" ca="1" si="74"/>
        <v>Live</v>
      </c>
      <c r="K594" s="81" t="str" cm="1">
        <f t="array" aca="1" ref="K594" ca="1">_xlfn.IFS((I594-TODAY())&gt;=547,"06 Expires over 18 months",(I594-TODAY())&gt;=365,"05 Expires in 18 months",(I594-TODAY())&gt;=183,"04 Expires in 12 months",(I594-TODAY())&gt;=92,"03 Expires in 6 months",(I594-TODAY())&gt;=31,"02 Expires in 3 months",(I594-TODAY())&gt;=0,"01 Expires in 30 days",(I594-TODAY())&gt;=-31,"01 Expired last 30 days",(I594-TODAY())&gt;=-92,"02 Expired last 3 months",(I594-TODAY())&gt;=-183,"03 Expired last 6 months",(I594-TODAY())&gt;=-365,"04 Expired last 12 months",(I594-TODAY())&gt;=-547,"05 Expired last 18 months",TRUE,"06 Expired over 18 months")</f>
        <v>06 Expires over 18 months</v>
      </c>
      <c r="L594" s="65">
        <v>4920</v>
      </c>
      <c r="M594" s="130">
        <f t="shared" si="79"/>
        <v>9430</v>
      </c>
      <c r="N594" s="77" t="str">
        <f t="shared" si="78"/>
        <v>Yes</v>
      </c>
      <c r="O594" s="32">
        <v>12</v>
      </c>
      <c r="P594" s="24">
        <v>12</v>
      </c>
      <c r="Q594" s="24" t="s">
        <v>70</v>
      </c>
      <c r="R594" s="89">
        <f t="shared" si="76"/>
        <v>23</v>
      </c>
    </row>
    <row r="595" spans="1:18" x14ac:dyDescent="0.5">
      <c r="A595" s="24">
        <v>2352</v>
      </c>
      <c r="B595" s="24" t="s">
        <v>8365</v>
      </c>
      <c r="C595" s="24" t="s">
        <v>8366</v>
      </c>
      <c r="D595" s="24" t="s">
        <v>8367</v>
      </c>
      <c r="E595" s="24" t="s">
        <v>66</v>
      </c>
      <c r="F595" s="27" t="s">
        <v>67</v>
      </c>
      <c r="G595" s="25">
        <v>45017</v>
      </c>
      <c r="H595" s="25">
        <v>46843</v>
      </c>
      <c r="I595" s="81">
        <f t="shared" si="75"/>
        <v>46843</v>
      </c>
      <c r="J595" s="77" t="str">
        <f t="shared" ca="1" si="74"/>
        <v>Live</v>
      </c>
      <c r="K595" s="77" t="str" cm="1">
        <f t="array" aca="1" ref="K595" ca="1">_xlfn.IFS((I595-TODAY())&gt;=547,"06 Expires over 18 months",(I595-TODAY())&gt;=365,"05 Expires in 18 months",(I595-TODAY())&gt;=183,"04 Expires in 12 months",(I595-TODAY())&gt;=92,"03 Expires in 6 months",(I595-TODAY())&gt;=31,"02 Expires in 3 months",(I595-TODAY())&gt;=0,"01 Expires in 30 days",(I595-TODAY())&gt;=-31,"01 Expired last 30 days",(I595-TODAY())&gt;=-92,"02 Expired last 3 months",(I595-TODAY())&gt;=-183,"03 Expired last 6 months",(I595-TODAY())&gt;=-365,"04 Expired last 12 months",(I595-TODAY())&gt;=-547,"05 Expired last 18 months",TRUE,"06 Expired over 18 months")</f>
        <v>06 Expires over 18 months</v>
      </c>
      <c r="L595" s="65">
        <v>355900</v>
      </c>
      <c r="M595" s="130">
        <f t="shared" si="79"/>
        <v>1749841.6666666667</v>
      </c>
      <c r="N595" s="77" t="str">
        <f t="shared" si="78"/>
        <v>No</v>
      </c>
      <c r="O595" s="32">
        <v>60</v>
      </c>
      <c r="P595" s="24">
        <v>0</v>
      </c>
      <c r="Q595" s="24" t="s">
        <v>1333</v>
      </c>
      <c r="R595" s="89">
        <f t="shared" si="76"/>
        <v>59</v>
      </c>
    </row>
    <row r="596" spans="1:18" x14ac:dyDescent="0.5">
      <c r="A596" s="24">
        <v>3088</v>
      </c>
      <c r="B596" s="24" t="s">
        <v>273</v>
      </c>
      <c r="C596" s="24" t="s">
        <v>274</v>
      </c>
      <c r="D596" s="24" t="s">
        <v>270</v>
      </c>
      <c r="E596" s="24" t="s">
        <v>107</v>
      </c>
      <c r="F596" s="27" t="s">
        <v>1638</v>
      </c>
      <c r="G596" s="25">
        <v>45748</v>
      </c>
      <c r="H596" s="25">
        <v>46843</v>
      </c>
      <c r="I596" s="81">
        <f t="shared" si="75"/>
        <v>46843</v>
      </c>
      <c r="J596" s="77" t="str">
        <f t="shared" ca="1" si="74"/>
        <v>Live</v>
      </c>
      <c r="K596" s="77" t="str" cm="1">
        <f t="array" aca="1" ref="K596" ca="1">_xlfn.IFS((I596-TODAY())&gt;=547,"06 Expires over 18 months",(I596-TODAY())&gt;=365,"05 Expires in 18 months",(I596-TODAY())&gt;=183,"04 Expires in 12 months",(I596-TODAY())&gt;=92,"03 Expires in 6 months",(I596-TODAY())&gt;=31,"02 Expires in 3 months",(I596-TODAY())&gt;=0,"01 Expires in 30 days",(I596-TODAY())&gt;=-31,"01 Expired last 30 days",(I596-TODAY())&gt;=-92,"02 Expired last 3 months",(I596-TODAY())&gt;=-183,"03 Expired last 6 months",(I596-TODAY())&gt;=-365,"04 Expired last 12 months",(I596-TODAY())&gt;=-547,"05 Expired last 18 months",TRUE,"06 Expired over 18 months")</f>
        <v>06 Expires over 18 months</v>
      </c>
      <c r="L596" s="65">
        <v>277834</v>
      </c>
      <c r="M596" s="130">
        <f t="shared" si="79"/>
        <v>810349.16666666663</v>
      </c>
      <c r="N596" s="77" t="str">
        <f t="shared" si="78"/>
        <v>No</v>
      </c>
      <c r="O596" s="32">
        <v>36</v>
      </c>
      <c r="P596" s="24">
        <v>0</v>
      </c>
      <c r="Q596" s="24" t="s">
        <v>70</v>
      </c>
      <c r="R596" s="89">
        <f t="shared" si="76"/>
        <v>35</v>
      </c>
    </row>
    <row r="597" spans="1:18" x14ac:dyDescent="0.5">
      <c r="A597" s="24">
        <v>2494</v>
      </c>
      <c r="B597" s="24" t="s">
        <v>8964</v>
      </c>
      <c r="C597" s="24" t="s">
        <v>8965</v>
      </c>
      <c r="D597" s="24" t="s">
        <v>8966</v>
      </c>
      <c r="E597" s="24" t="s">
        <v>52</v>
      </c>
      <c r="F597" s="24" t="s">
        <v>8770</v>
      </c>
      <c r="G597" s="25">
        <v>45383</v>
      </c>
      <c r="H597" s="25">
        <v>46843</v>
      </c>
      <c r="I597" s="81">
        <f t="shared" si="75"/>
        <v>46843</v>
      </c>
      <c r="J597" s="77" t="str">
        <f t="shared" ca="1" si="74"/>
        <v>Live</v>
      </c>
      <c r="K597" s="77" t="str" cm="1">
        <f t="array" aca="1" ref="K597" ca="1">_xlfn.IFS((I597-TODAY())&gt;=547,"06 Expires over 18 months",(I597-TODAY())&gt;=365,"05 Expires in 18 months",(I597-TODAY())&gt;=183,"04 Expires in 12 months",(I597-TODAY())&gt;=92,"03 Expires in 6 months",(I597-TODAY())&gt;=31,"02 Expires in 3 months",(I597-TODAY())&gt;=0,"01 Expires in 30 days",(I597-TODAY())&gt;=-31,"01 Expired last 30 days",(I597-TODAY())&gt;=-92,"02 Expired last 3 months",(I597-TODAY())&gt;=-183,"03 Expired last 6 months",(I597-TODAY())&gt;=-365,"04 Expired last 12 months",(I597-TODAY())&gt;=-547,"05 Expired last 18 months",TRUE,"06 Expired over 18 months")</f>
        <v>06 Expires over 18 months</v>
      </c>
      <c r="L597" s="65">
        <v>12037.7</v>
      </c>
      <c r="M597" s="130">
        <f t="shared" si="79"/>
        <v>47147.658333333333</v>
      </c>
      <c r="N597" s="77" t="str">
        <f t="shared" si="78"/>
        <v>No</v>
      </c>
      <c r="O597" s="32">
        <v>48</v>
      </c>
      <c r="P597" s="24">
        <v>0</v>
      </c>
      <c r="Q597" s="24" t="s">
        <v>70</v>
      </c>
      <c r="R597" s="89">
        <f t="shared" si="76"/>
        <v>47</v>
      </c>
    </row>
    <row r="598" spans="1:18" x14ac:dyDescent="0.5">
      <c r="A598" s="24">
        <v>3580</v>
      </c>
      <c r="B598" s="111" t="s">
        <v>13634</v>
      </c>
      <c r="C598" s="27" t="s">
        <v>13635</v>
      </c>
      <c r="D598" s="111" t="s">
        <v>13636</v>
      </c>
      <c r="E598" s="111" t="s">
        <v>52</v>
      </c>
      <c r="F598" s="111" t="s">
        <v>172</v>
      </c>
      <c r="G598" s="121">
        <v>46023</v>
      </c>
      <c r="H598" s="121">
        <v>46843</v>
      </c>
      <c r="I598" s="81">
        <f t="shared" si="75"/>
        <v>46843</v>
      </c>
      <c r="J598" s="81" t="str">
        <f t="shared" ca="1" si="74"/>
        <v>Live</v>
      </c>
      <c r="K598" s="81" t="str" cm="1">
        <f t="array" aca="1" ref="K598" ca="1">_xlfn.IFS((I598-TODAY())&gt;=547,"06 Expires over 18 months",(I598-TODAY())&gt;=365,"05 Expires in 18 months",(I598-TODAY())&gt;=183,"04 Expires in 12 months",(I598-TODAY())&gt;=92,"03 Expires in 6 months",(I598-TODAY())&gt;=31,"02 Expires in 3 months",(I598-TODAY())&gt;=0,"01 Expires in 30 days",(I598-TODAY())&gt;=-31,"01 Expired last 30 days",(I598-TODAY())&gt;=-92,"02 Expired last 3 months",(I598-TODAY())&gt;=-183,"03 Expired last 6 months",(I598-TODAY())&gt;=-365,"04 Expired last 12 months",(I598-TODAY())&gt;=-547,"05 Expired last 18 months",TRUE,"06 Expired over 18 months")</f>
        <v>06 Expires over 18 months</v>
      </c>
      <c r="L598" s="65">
        <v>72300</v>
      </c>
      <c r="M598" s="130">
        <f t="shared" si="79"/>
        <v>156650</v>
      </c>
      <c r="N598" s="77" t="str">
        <f t="shared" si="78"/>
        <v>No</v>
      </c>
      <c r="O598" s="32">
        <v>27</v>
      </c>
      <c r="P598" s="24">
        <v>0</v>
      </c>
      <c r="Q598" s="24" t="s">
        <v>70</v>
      </c>
      <c r="R598" s="89">
        <f t="shared" si="76"/>
        <v>26</v>
      </c>
    </row>
    <row r="599" spans="1:18" x14ac:dyDescent="0.5">
      <c r="A599" s="24">
        <v>3673</v>
      </c>
      <c r="B599" s="111" t="s">
        <v>13976</v>
      </c>
      <c r="C599" s="111" t="s">
        <v>13977</v>
      </c>
      <c r="D599" s="111" t="s">
        <v>13978</v>
      </c>
      <c r="E599" s="111" t="s">
        <v>107</v>
      </c>
      <c r="F599" s="111" t="s">
        <v>1675</v>
      </c>
      <c r="G599" s="121">
        <v>46113</v>
      </c>
      <c r="H599" s="121">
        <v>46843</v>
      </c>
      <c r="I599" s="81">
        <f t="shared" si="75"/>
        <v>46843</v>
      </c>
      <c r="J599" s="81" t="str">
        <f t="shared" ca="1" si="74"/>
        <v>Live</v>
      </c>
      <c r="K599" s="81" t="str" cm="1">
        <f t="array" aca="1" ref="K599" ca="1">_xlfn.IFS((I599-TODAY())&gt;=547,"06 Expires over 18 months",(I599-TODAY())&gt;=365,"05 Expires in 18 months",(I599-TODAY())&gt;=183,"04 Expires in 12 months",(I599-TODAY())&gt;=92,"03 Expires in 6 months",(I599-TODAY())&gt;=31,"02 Expires in 3 months",(I599-TODAY())&gt;=0,"01 Expires in 30 days",(I599-TODAY())&gt;=-31,"01 Expired last 30 days",(I599-TODAY())&gt;=-92,"02 Expired last 3 months",(I599-TODAY())&gt;=-183,"03 Expired last 6 months",(I599-TODAY())&gt;=-365,"04 Expired last 12 months",(I599-TODAY())&gt;=-547,"05 Expired last 18 months",TRUE,"06 Expired over 18 months")</f>
        <v>06 Expires over 18 months</v>
      </c>
      <c r="L599" s="123">
        <v>237650</v>
      </c>
      <c r="M599" s="131">
        <f t="shared" si="79"/>
        <v>455495.83333333331</v>
      </c>
      <c r="N599" s="77" t="str">
        <f t="shared" si="78"/>
        <v>No</v>
      </c>
      <c r="O599" s="111">
        <v>24</v>
      </c>
      <c r="P599" s="111">
        <v>0</v>
      </c>
      <c r="Q599" s="111" t="s">
        <v>123</v>
      </c>
      <c r="R599" s="89">
        <f t="shared" si="76"/>
        <v>23</v>
      </c>
    </row>
    <row r="600" spans="1:18" x14ac:dyDescent="0.5">
      <c r="A600" s="24" t="s">
        <v>14520</v>
      </c>
      <c r="B600" s="28" t="s">
        <v>14521</v>
      </c>
      <c r="C600" s="28" t="s">
        <v>14522</v>
      </c>
      <c r="D600" s="24" t="s">
        <v>64</v>
      </c>
      <c r="E600" s="24" t="s">
        <v>66</v>
      </c>
      <c r="F600" s="27" t="s">
        <v>14523</v>
      </c>
      <c r="G600" s="25">
        <v>44652</v>
      </c>
      <c r="H600" s="25">
        <v>46843</v>
      </c>
      <c r="I600" s="81">
        <f t="shared" si="75"/>
        <v>46843</v>
      </c>
      <c r="J600" s="77" t="str">
        <f t="shared" ca="1" si="74"/>
        <v>Live</v>
      </c>
      <c r="K600" s="77" t="str" cm="1">
        <f t="array" aca="1" ref="K600" ca="1">_xlfn.IFS((I600-TODAY())&gt;=547,"06 Expires over 18 months",(I600-TODAY())&gt;=365,"05 Expires in 18 months",(I600-TODAY())&gt;=183,"04 Expires in 12 months",(I600-TODAY())&gt;=92,"03 Expires in 6 months",(I600-TODAY())&gt;=31,"02 Expires in 3 months",(I600-TODAY())&gt;=0,"01 Expires in 30 days",(I600-TODAY())&gt;=-31,"01 Expired last 30 days",(I600-TODAY())&gt;=-92,"02 Expired last 3 months",(I600-TODAY())&gt;=-183,"03 Expired last 6 months",(I600-TODAY())&gt;=-365,"04 Expired last 12 months",(I600-TODAY())&gt;=-547,"05 Expired last 18 months",TRUE,"06 Expired over 18 months")</f>
        <v>06 Expires over 18 months</v>
      </c>
      <c r="L600" s="71">
        <v>38000</v>
      </c>
      <c r="M600" s="130">
        <f t="shared" si="79"/>
        <v>224833.33333333334</v>
      </c>
      <c r="N600" s="77" t="str">
        <f>IF(N(P600)&gt;0,"Yes","No")</f>
        <v>No</v>
      </c>
      <c r="O600" s="51" t="s">
        <v>14524</v>
      </c>
      <c r="P600" s="24"/>
      <c r="Q600" s="28" t="s">
        <v>68</v>
      </c>
      <c r="R600" s="89">
        <f t="shared" si="76"/>
        <v>71</v>
      </c>
    </row>
    <row r="601" spans="1:18" x14ac:dyDescent="0.5">
      <c r="A601" s="24">
        <v>893</v>
      </c>
      <c r="B601" s="24" t="s">
        <v>3385</v>
      </c>
      <c r="C601" s="24" t="s">
        <v>3386</v>
      </c>
      <c r="D601" s="24" t="s">
        <v>3387</v>
      </c>
      <c r="E601" s="24" t="s">
        <v>321</v>
      </c>
      <c r="F601" s="24" t="s">
        <v>337</v>
      </c>
      <c r="G601" s="25">
        <v>44044</v>
      </c>
      <c r="H601" s="25">
        <v>45139</v>
      </c>
      <c r="I601" s="81">
        <f t="shared" si="75"/>
        <v>46844</v>
      </c>
      <c r="J601" s="77" t="str">
        <f t="shared" ca="1" si="74"/>
        <v>Live</v>
      </c>
      <c r="K601" s="77" t="str" cm="1">
        <f t="array" aca="1" ref="K601" ca="1">_xlfn.IFS((I601-TODAY())&gt;=547,"06 Expires over 18 months",(I601-TODAY())&gt;=365,"05 Expires in 18 months",(I601-TODAY())&gt;=183,"04 Expires in 12 months",(I601-TODAY())&gt;=92,"03 Expires in 6 months",(I601-TODAY())&gt;=31,"02 Expires in 3 months",(I601-TODAY())&gt;=0,"01 Expires in 30 days",(I601-TODAY())&gt;=-31,"01 Expired last 30 days",(I601-TODAY())&gt;=-92,"02 Expired last 3 months",(I601-TODAY())&gt;=-183,"03 Expired last 6 months",(I601-TODAY())&gt;=-365,"04 Expired last 12 months",(I601-TODAY())&gt;=-547,"05 Expired last 18 months",TRUE,"06 Expired over 18 months")</f>
        <v>06 Expires over 18 months</v>
      </c>
      <c r="L601" s="65">
        <v>173622</v>
      </c>
      <c r="M601" s="130">
        <f t="shared" si="79"/>
        <v>1331102</v>
      </c>
      <c r="N601" s="77" t="str">
        <f t="shared" ref="N601:N614" si="80">IF(P601&gt;0,"Yes","No")</f>
        <v>Yes</v>
      </c>
      <c r="O601" s="32">
        <v>36</v>
      </c>
      <c r="P601" s="24">
        <v>56</v>
      </c>
      <c r="Q601" s="24"/>
      <c r="R601" s="89">
        <f t="shared" si="76"/>
        <v>92</v>
      </c>
    </row>
    <row r="602" spans="1:18" x14ac:dyDescent="0.5">
      <c r="A602" s="24">
        <v>3011</v>
      </c>
      <c r="B602" s="24" t="s">
        <v>11301</v>
      </c>
      <c r="C602" s="24" t="s">
        <v>11145</v>
      </c>
      <c r="D602" s="24" t="s">
        <v>11301</v>
      </c>
      <c r="E602" s="24" t="s">
        <v>107</v>
      </c>
      <c r="F602" s="27" t="s">
        <v>3283</v>
      </c>
      <c r="G602" s="25">
        <v>45756</v>
      </c>
      <c r="H602" s="25">
        <v>46851</v>
      </c>
      <c r="I602" s="81">
        <f t="shared" si="75"/>
        <v>46851</v>
      </c>
      <c r="J602" s="77" t="str">
        <f t="shared" ca="1" si="74"/>
        <v>Live</v>
      </c>
      <c r="K602" s="77" t="str" cm="1">
        <f t="array" aca="1" ref="K602" ca="1">_xlfn.IFS((I602-TODAY())&gt;=547,"06 Expires over 18 months",(I602-TODAY())&gt;=365,"05 Expires in 18 months",(I602-TODAY())&gt;=183,"04 Expires in 12 months",(I602-TODAY())&gt;=92,"03 Expires in 6 months",(I602-TODAY())&gt;=31,"02 Expires in 3 months",(I602-TODAY())&gt;=0,"01 Expires in 30 days",(I602-TODAY())&gt;=-31,"01 Expired last 30 days",(I602-TODAY())&gt;=-92,"02 Expired last 3 months",(I602-TODAY())&gt;=-183,"03 Expired last 6 months",(I602-TODAY())&gt;=-365,"04 Expired last 12 months",(I602-TODAY())&gt;=-547,"05 Expired last 18 months",TRUE,"06 Expired over 18 months")</f>
        <v>06 Expires over 18 months</v>
      </c>
      <c r="L602" s="65">
        <v>10000</v>
      </c>
      <c r="M602" s="130">
        <f t="shared" si="79"/>
        <v>29166.666666666668</v>
      </c>
      <c r="N602" s="77" t="str">
        <f t="shared" si="80"/>
        <v>No</v>
      </c>
      <c r="O602" s="32">
        <v>36</v>
      </c>
      <c r="P602" s="24">
        <v>0</v>
      </c>
      <c r="Q602" s="24" t="s">
        <v>8595</v>
      </c>
      <c r="R602" s="89">
        <f t="shared" si="76"/>
        <v>35</v>
      </c>
    </row>
    <row r="603" spans="1:18" x14ac:dyDescent="0.5">
      <c r="A603" s="24">
        <v>3026</v>
      </c>
      <c r="B603" s="24" t="s">
        <v>5906</v>
      </c>
      <c r="C603" s="24" t="s">
        <v>11369</v>
      </c>
      <c r="D603" s="24" t="s">
        <v>5906</v>
      </c>
      <c r="E603" s="24" t="s">
        <v>107</v>
      </c>
      <c r="F603" s="27" t="s">
        <v>3283</v>
      </c>
      <c r="G603" s="25">
        <v>45758</v>
      </c>
      <c r="H603" s="25">
        <v>46853</v>
      </c>
      <c r="I603" s="81">
        <f t="shared" si="75"/>
        <v>46853</v>
      </c>
      <c r="J603" s="77" t="str">
        <f t="shared" ca="1" si="74"/>
        <v>Live</v>
      </c>
      <c r="K603" s="77" t="str" cm="1">
        <f t="array" aca="1" ref="K603" ca="1">_xlfn.IFS((I603-TODAY())&gt;=547,"06 Expires over 18 months",(I603-TODAY())&gt;=365,"05 Expires in 18 months",(I603-TODAY())&gt;=183,"04 Expires in 12 months",(I603-TODAY())&gt;=92,"03 Expires in 6 months",(I603-TODAY())&gt;=31,"02 Expires in 3 months",(I603-TODAY())&gt;=0,"01 Expires in 30 days",(I603-TODAY())&gt;=-31,"01 Expired last 30 days",(I603-TODAY())&gt;=-92,"02 Expired last 3 months",(I603-TODAY())&gt;=-183,"03 Expired last 6 months",(I603-TODAY())&gt;=-365,"04 Expired last 12 months",(I603-TODAY())&gt;=-547,"05 Expired last 18 months",TRUE,"06 Expired over 18 months")</f>
        <v>06 Expires over 18 months</v>
      </c>
      <c r="L603" s="65">
        <v>21000</v>
      </c>
      <c r="M603" s="130">
        <f t="shared" si="79"/>
        <v>61250</v>
      </c>
      <c r="N603" s="77" t="str">
        <f t="shared" si="80"/>
        <v>No</v>
      </c>
      <c r="O603" s="32">
        <v>36</v>
      </c>
      <c r="P603" s="24">
        <v>0</v>
      </c>
      <c r="Q603" s="24" t="s">
        <v>8595</v>
      </c>
      <c r="R603" s="89">
        <f t="shared" si="76"/>
        <v>35</v>
      </c>
    </row>
    <row r="604" spans="1:18" x14ac:dyDescent="0.5">
      <c r="A604" s="24">
        <v>3674</v>
      </c>
      <c r="B604" s="111" t="s">
        <v>13982</v>
      </c>
      <c r="C604" s="111" t="s">
        <v>13983</v>
      </c>
      <c r="D604" s="111" t="s">
        <v>13982</v>
      </c>
      <c r="E604" s="111" t="s">
        <v>190</v>
      </c>
      <c r="F604" s="111" t="s">
        <v>1157</v>
      </c>
      <c r="G604" s="121">
        <v>46125</v>
      </c>
      <c r="H604" s="121">
        <v>46489</v>
      </c>
      <c r="I604" s="81">
        <f t="shared" si="75"/>
        <v>46855</v>
      </c>
      <c r="J604" s="81" t="str">
        <f t="shared" ca="1" si="74"/>
        <v>Live</v>
      </c>
      <c r="K604" s="81" t="str" cm="1">
        <f t="array" aca="1" ref="K604" ca="1">_xlfn.IFS((I604-TODAY())&gt;=547,"06 Expires over 18 months",(I604-TODAY())&gt;=365,"05 Expires in 18 months",(I604-TODAY())&gt;=183,"04 Expires in 12 months",(I604-TODAY())&gt;=92,"03 Expires in 6 months",(I604-TODAY())&gt;=31,"02 Expires in 3 months",(I604-TODAY())&gt;=0,"01 Expires in 30 days",(I604-TODAY())&gt;=-31,"01 Expired last 30 days",(I604-TODAY())&gt;=-92,"02 Expired last 3 months",(I604-TODAY())&gt;=-183,"03 Expired last 6 months",(I604-TODAY())&gt;=-365,"04 Expired last 12 months",(I604-TODAY())&gt;=-547,"05 Expired last 18 months",TRUE,"06 Expired over 18 months")</f>
        <v>06 Expires over 18 months</v>
      </c>
      <c r="L604" s="123">
        <v>12000</v>
      </c>
      <c r="M604" s="131">
        <f t="shared" si="79"/>
        <v>23000</v>
      </c>
      <c r="N604" s="77" t="str">
        <f t="shared" si="80"/>
        <v>Yes</v>
      </c>
      <c r="O604" s="111">
        <v>12</v>
      </c>
      <c r="P604" s="111">
        <v>12</v>
      </c>
      <c r="Q604" s="111" t="s">
        <v>70</v>
      </c>
      <c r="R604" s="89">
        <f t="shared" si="76"/>
        <v>23</v>
      </c>
    </row>
    <row r="605" spans="1:18" x14ac:dyDescent="0.5">
      <c r="A605" s="24">
        <v>3679</v>
      </c>
      <c r="B605" s="111" t="s">
        <v>14000</v>
      </c>
      <c r="C605" s="111" t="s">
        <v>14001</v>
      </c>
      <c r="D605" s="111" t="s">
        <v>16822</v>
      </c>
      <c r="E605" s="111" t="s">
        <v>190</v>
      </c>
      <c r="F605" s="111" t="s">
        <v>14004</v>
      </c>
      <c r="G605" s="121">
        <v>46127</v>
      </c>
      <c r="H605" s="121">
        <v>46491</v>
      </c>
      <c r="I605" s="81">
        <f t="shared" si="75"/>
        <v>46857</v>
      </c>
      <c r="J605" s="81" t="str">
        <f t="shared" ca="1" si="74"/>
        <v>Live</v>
      </c>
      <c r="K605" s="81" t="str" cm="1">
        <f t="array" aca="1" ref="K605" ca="1">_xlfn.IFS((I605-TODAY())&gt;=547,"06 Expires over 18 months",(I605-TODAY())&gt;=365,"05 Expires in 18 months",(I605-TODAY())&gt;=183,"04 Expires in 12 months",(I605-TODAY())&gt;=92,"03 Expires in 6 months",(I605-TODAY())&gt;=31,"02 Expires in 3 months",(I605-TODAY())&gt;=0,"01 Expires in 30 days",(I605-TODAY())&gt;=-31,"01 Expired last 30 days",(I605-TODAY())&gt;=-92,"02 Expired last 3 months",(I605-TODAY())&gt;=-183,"03 Expired last 6 months",(I605-TODAY())&gt;=-365,"04 Expired last 12 months",(I605-TODAY())&gt;=-547,"05 Expired last 18 months",TRUE,"06 Expired over 18 months")</f>
        <v>06 Expires over 18 months</v>
      </c>
      <c r="L605" s="123">
        <v>5000</v>
      </c>
      <c r="M605" s="131">
        <f t="shared" si="79"/>
        <v>9583.3333333333339</v>
      </c>
      <c r="N605" s="77" t="str">
        <f t="shared" si="80"/>
        <v>Yes</v>
      </c>
      <c r="O605" s="111">
        <v>12</v>
      </c>
      <c r="P605" s="111">
        <v>12</v>
      </c>
      <c r="Q605" s="111" t="s">
        <v>70</v>
      </c>
      <c r="R605" s="89">
        <f t="shared" si="76"/>
        <v>23</v>
      </c>
    </row>
    <row r="606" spans="1:18" x14ac:dyDescent="0.5">
      <c r="A606" s="24">
        <v>3691</v>
      </c>
      <c r="B606" s="111" t="s">
        <v>14041</v>
      </c>
      <c r="C606" s="111" t="s">
        <v>14042</v>
      </c>
      <c r="D606" s="111" t="s">
        <v>14043</v>
      </c>
      <c r="E606" s="111" t="s">
        <v>107</v>
      </c>
      <c r="F606" s="111" t="s">
        <v>14044</v>
      </c>
      <c r="G606" s="121">
        <v>46133</v>
      </c>
      <c r="H606" s="121">
        <v>46498</v>
      </c>
      <c r="I606" s="81">
        <f t="shared" si="75"/>
        <v>46864</v>
      </c>
      <c r="J606" s="81" t="str">
        <f t="shared" ca="1" si="74"/>
        <v>Live</v>
      </c>
      <c r="K606" s="81" t="str" cm="1">
        <f t="array" aca="1" ref="K606" ca="1">_xlfn.IFS((I606-TODAY())&gt;=547,"06 Expires over 18 months",(I606-TODAY())&gt;=365,"05 Expires in 18 months",(I606-TODAY())&gt;=183,"04 Expires in 12 months",(I606-TODAY())&gt;=92,"03 Expires in 6 months",(I606-TODAY())&gt;=31,"02 Expires in 3 months",(I606-TODAY())&gt;=0,"01 Expires in 30 days",(I606-TODAY())&gt;=-31,"01 Expired last 30 days",(I606-TODAY())&gt;=-92,"02 Expired last 3 months",(I606-TODAY())&gt;=-183,"03 Expired last 6 months",(I606-TODAY())&gt;=-365,"04 Expired last 12 months",(I606-TODAY())&gt;=-547,"05 Expired last 18 months",TRUE,"06 Expired over 18 months")</f>
        <v>06 Expires over 18 months</v>
      </c>
      <c r="L606" s="123">
        <v>5000</v>
      </c>
      <c r="M606" s="131">
        <f t="shared" si="79"/>
        <v>10000</v>
      </c>
      <c r="N606" s="77" t="str">
        <f t="shared" si="80"/>
        <v>Yes</v>
      </c>
      <c r="O606" s="111">
        <v>12</v>
      </c>
      <c r="P606" s="111">
        <v>12</v>
      </c>
      <c r="Q606" s="111" t="s">
        <v>8595</v>
      </c>
      <c r="R606" s="89">
        <f t="shared" si="76"/>
        <v>24</v>
      </c>
    </row>
    <row r="607" spans="1:18" x14ac:dyDescent="0.5">
      <c r="A607" s="24">
        <v>3692</v>
      </c>
      <c r="B607" s="111" t="s">
        <v>14048</v>
      </c>
      <c r="C607" s="111" t="s">
        <v>5924</v>
      </c>
      <c r="D607" s="111" t="s">
        <v>16822</v>
      </c>
      <c r="E607" s="111" t="s">
        <v>190</v>
      </c>
      <c r="F607" s="111" t="s">
        <v>2234</v>
      </c>
      <c r="G607" s="121">
        <v>46134</v>
      </c>
      <c r="H607" s="121">
        <v>46498</v>
      </c>
      <c r="I607" s="81">
        <f t="shared" si="75"/>
        <v>46864</v>
      </c>
      <c r="J607" s="81" t="str">
        <f t="shared" ca="1" si="74"/>
        <v>Live</v>
      </c>
      <c r="K607" s="81" t="str" cm="1">
        <f t="array" aca="1" ref="K607" ca="1">_xlfn.IFS((I607-TODAY())&gt;=547,"06 Expires over 18 months",(I607-TODAY())&gt;=365,"05 Expires in 18 months",(I607-TODAY())&gt;=183,"04 Expires in 12 months",(I607-TODAY())&gt;=92,"03 Expires in 6 months",(I607-TODAY())&gt;=31,"02 Expires in 3 months",(I607-TODAY())&gt;=0,"01 Expires in 30 days",(I607-TODAY())&gt;=-31,"01 Expired last 30 days",(I607-TODAY())&gt;=-92,"02 Expired last 3 months",(I607-TODAY())&gt;=-183,"03 Expired last 6 months",(I607-TODAY())&gt;=-365,"04 Expired last 12 months",(I607-TODAY())&gt;=-547,"05 Expired last 18 months",TRUE,"06 Expired over 18 months")</f>
        <v>06 Expires over 18 months</v>
      </c>
      <c r="L607" s="123">
        <v>5000</v>
      </c>
      <c r="M607" s="131">
        <f t="shared" si="79"/>
        <v>9583.3333333333339</v>
      </c>
      <c r="N607" s="77" t="str">
        <f t="shared" si="80"/>
        <v>Yes</v>
      </c>
      <c r="O607" s="111">
        <v>12</v>
      </c>
      <c r="P607" s="111">
        <v>12</v>
      </c>
      <c r="Q607" s="111" t="s">
        <v>70</v>
      </c>
      <c r="R607" s="89">
        <f t="shared" si="76"/>
        <v>23</v>
      </c>
    </row>
    <row r="608" spans="1:18" x14ac:dyDescent="0.5">
      <c r="A608" s="24">
        <v>3701</v>
      </c>
      <c r="B608" s="111" t="s">
        <v>14082</v>
      </c>
      <c r="C608" s="111" t="s">
        <v>5924</v>
      </c>
      <c r="D608" s="111" t="s">
        <v>16822</v>
      </c>
      <c r="E608" s="111" t="s">
        <v>190</v>
      </c>
      <c r="F608" s="111" t="s">
        <v>2234</v>
      </c>
      <c r="G608" s="121">
        <v>46136</v>
      </c>
      <c r="H608" s="121">
        <v>46500</v>
      </c>
      <c r="I608" s="81">
        <f t="shared" si="75"/>
        <v>46866</v>
      </c>
      <c r="J608" s="81" t="str">
        <f t="shared" ca="1" si="74"/>
        <v>Live</v>
      </c>
      <c r="K608" s="81" t="str" cm="1">
        <f t="array" aca="1" ref="K608" ca="1">_xlfn.IFS((I608-TODAY())&gt;=547,"06 Expires over 18 months",(I608-TODAY())&gt;=365,"05 Expires in 18 months",(I608-TODAY())&gt;=183,"04 Expires in 12 months",(I608-TODAY())&gt;=92,"03 Expires in 6 months",(I608-TODAY())&gt;=31,"02 Expires in 3 months",(I608-TODAY())&gt;=0,"01 Expires in 30 days",(I608-TODAY())&gt;=-31,"01 Expired last 30 days",(I608-TODAY())&gt;=-92,"02 Expired last 3 months",(I608-TODAY())&gt;=-183,"03 Expired last 6 months",(I608-TODAY())&gt;=-365,"04 Expired last 12 months",(I608-TODAY())&gt;=-547,"05 Expired last 18 months",TRUE,"06 Expired over 18 months")</f>
        <v>06 Expires over 18 months</v>
      </c>
      <c r="L608" s="123">
        <v>5000</v>
      </c>
      <c r="M608" s="131">
        <f t="shared" si="79"/>
        <v>9583.3333333333339</v>
      </c>
      <c r="N608" s="77" t="str">
        <f t="shared" si="80"/>
        <v>Yes</v>
      </c>
      <c r="O608" s="111">
        <v>12</v>
      </c>
      <c r="P608" s="111">
        <v>12</v>
      </c>
      <c r="Q608" s="111" t="s">
        <v>70</v>
      </c>
      <c r="R608" s="89">
        <f t="shared" si="76"/>
        <v>23</v>
      </c>
    </row>
    <row r="609" spans="1:18" x14ac:dyDescent="0.5">
      <c r="A609" s="24">
        <v>3560</v>
      </c>
      <c r="B609" s="24" t="s">
        <v>8292</v>
      </c>
      <c r="C609" s="24" t="s">
        <v>8289</v>
      </c>
      <c r="D609" s="24" t="s">
        <v>8292</v>
      </c>
      <c r="E609" s="24" t="s">
        <v>107</v>
      </c>
      <c r="F609" s="27" t="s">
        <v>3283</v>
      </c>
      <c r="G609" s="25">
        <v>45771</v>
      </c>
      <c r="H609" s="25">
        <v>46866</v>
      </c>
      <c r="I609" s="81">
        <f t="shared" si="75"/>
        <v>46866</v>
      </c>
      <c r="J609" s="77" t="str">
        <f t="shared" ref="J609:J670" ca="1" si="81">IF(I609&lt;TODAY(),"Expired","Live")</f>
        <v>Live</v>
      </c>
      <c r="K609" s="77" t="str" cm="1">
        <f t="array" aca="1" ref="K609" ca="1">_xlfn.IFS((I609-TODAY())&gt;=547,"06 Expires over 18 months",(I609-TODAY())&gt;=365,"05 Expires in 18 months",(I609-TODAY())&gt;=183,"04 Expires in 12 months",(I609-TODAY())&gt;=92,"03 Expires in 6 months",(I609-TODAY())&gt;=31,"02 Expires in 3 months",(I609-TODAY())&gt;=0,"01 Expires in 30 days",(I609-TODAY())&gt;=-31,"01 Expired last 30 days",(I609-TODAY())&gt;=-92,"02 Expired last 3 months",(I609-TODAY())&gt;=-183,"03 Expired last 6 months",(I609-TODAY())&gt;=-365,"04 Expired last 12 months",(I609-TODAY())&gt;=-547,"05 Expired last 18 months",TRUE,"06 Expired over 18 months")</f>
        <v>06 Expires over 18 months</v>
      </c>
      <c r="L609" s="68">
        <v>8000</v>
      </c>
      <c r="M609" s="131">
        <f t="shared" si="79"/>
        <v>23333.333333333332</v>
      </c>
      <c r="N609" s="77" t="str">
        <f t="shared" si="80"/>
        <v>No</v>
      </c>
      <c r="O609" s="32">
        <v>36</v>
      </c>
      <c r="P609" s="24">
        <v>0</v>
      </c>
      <c r="Q609" s="24" t="s">
        <v>70</v>
      </c>
      <c r="R609" s="89">
        <f t="shared" si="76"/>
        <v>35</v>
      </c>
    </row>
    <row r="610" spans="1:18" x14ac:dyDescent="0.5">
      <c r="A610" s="24">
        <v>3705</v>
      </c>
      <c r="B610" s="111" t="s">
        <v>14104</v>
      </c>
      <c r="C610" s="111" t="s">
        <v>5924</v>
      </c>
      <c r="D610" s="111" t="s">
        <v>16822</v>
      </c>
      <c r="E610" s="111" t="s">
        <v>190</v>
      </c>
      <c r="F610" s="111" t="s">
        <v>2234</v>
      </c>
      <c r="G610" s="121">
        <v>46143</v>
      </c>
      <c r="H610" s="121">
        <v>46507</v>
      </c>
      <c r="I610" s="81">
        <f t="shared" si="75"/>
        <v>46873</v>
      </c>
      <c r="J610" s="81" t="str">
        <f t="shared" ca="1" si="81"/>
        <v>Live</v>
      </c>
      <c r="K610" s="81" t="str" cm="1">
        <f t="array" aca="1" ref="K610" ca="1">_xlfn.IFS((I610-TODAY())&gt;=547,"06 Expires over 18 months",(I610-TODAY())&gt;=365,"05 Expires in 18 months",(I610-TODAY())&gt;=183,"04 Expires in 12 months",(I610-TODAY())&gt;=92,"03 Expires in 6 months",(I610-TODAY())&gt;=31,"02 Expires in 3 months",(I610-TODAY())&gt;=0,"01 Expires in 30 days",(I610-TODAY())&gt;=-31,"01 Expired last 30 days",(I610-TODAY())&gt;=-92,"02 Expired last 3 months",(I610-TODAY())&gt;=-183,"03 Expired last 6 months",(I610-TODAY())&gt;=-365,"04 Expired last 12 months",(I610-TODAY())&gt;=-547,"05 Expired last 18 months",TRUE,"06 Expired over 18 months")</f>
        <v>06 Expires over 18 months</v>
      </c>
      <c r="L610" s="123">
        <v>5000</v>
      </c>
      <c r="M610" s="131">
        <f t="shared" si="79"/>
        <v>9583.3333333333339</v>
      </c>
      <c r="N610" s="77" t="str">
        <f t="shared" si="80"/>
        <v>Yes</v>
      </c>
      <c r="O610" s="111">
        <v>12</v>
      </c>
      <c r="P610" s="111">
        <v>12</v>
      </c>
      <c r="Q610" s="111" t="s">
        <v>70</v>
      </c>
      <c r="R610" s="89">
        <f t="shared" si="76"/>
        <v>23</v>
      </c>
    </row>
    <row r="611" spans="1:18" x14ac:dyDescent="0.5">
      <c r="A611" s="24">
        <v>3710</v>
      </c>
      <c r="B611" s="111" t="s">
        <v>14117</v>
      </c>
      <c r="C611" s="111" t="s">
        <v>14118</v>
      </c>
      <c r="D611" s="111" t="s">
        <v>14119</v>
      </c>
      <c r="E611" s="111" t="s">
        <v>190</v>
      </c>
      <c r="F611" s="111" t="s">
        <v>14004</v>
      </c>
      <c r="G611" s="121">
        <v>46148</v>
      </c>
      <c r="H611" s="121">
        <v>46512</v>
      </c>
      <c r="I611" s="81">
        <f t="shared" si="75"/>
        <v>46878</v>
      </c>
      <c r="J611" s="81" t="str">
        <f t="shared" ca="1" si="81"/>
        <v>Live</v>
      </c>
      <c r="K611" s="81" t="str" cm="1">
        <f t="array" aca="1" ref="K611" ca="1">_xlfn.IFS((I611-TODAY())&gt;=547,"06 Expires over 18 months",(I611-TODAY())&gt;=365,"05 Expires in 18 months",(I611-TODAY())&gt;=183,"04 Expires in 12 months",(I611-TODAY())&gt;=92,"03 Expires in 6 months",(I611-TODAY())&gt;=31,"02 Expires in 3 months",(I611-TODAY())&gt;=0,"01 Expires in 30 days",(I611-TODAY())&gt;=-31,"01 Expired last 30 days",(I611-TODAY())&gt;=-92,"02 Expired last 3 months",(I611-TODAY())&gt;=-183,"03 Expired last 6 months",(I611-TODAY())&gt;=-365,"04 Expired last 12 months",(I611-TODAY())&gt;=-547,"05 Expired last 18 months",TRUE,"06 Expired over 18 months")</f>
        <v>06 Expires over 18 months</v>
      </c>
      <c r="L611" s="123">
        <v>5000</v>
      </c>
      <c r="M611" s="131">
        <f t="shared" si="79"/>
        <v>9583.3333333333339</v>
      </c>
      <c r="N611" s="77" t="str">
        <f t="shared" si="80"/>
        <v>Yes</v>
      </c>
      <c r="O611" s="111">
        <v>12</v>
      </c>
      <c r="P611" s="111">
        <v>12</v>
      </c>
      <c r="Q611" s="111" t="s">
        <v>70</v>
      </c>
      <c r="R611" s="89">
        <f t="shared" si="76"/>
        <v>23</v>
      </c>
    </row>
    <row r="612" spans="1:18" x14ac:dyDescent="0.5">
      <c r="A612" s="24">
        <v>3711</v>
      </c>
      <c r="B612" s="111" t="s">
        <v>11515</v>
      </c>
      <c r="C612" s="111" t="s">
        <v>14122</v>
      </c>
      <c r="D612" s="111" t="s">
        <v>11515</v>
      </c>
      <c r="E612" s="111" t="s">
        <v>107</v>
      </c>
      <c r="F612" s="111" t="s">
        <v>3283</v>
      </c>
      <c r="G612" s="121">
        <v>46149</v>
      </c>
      <c r="H612" s="121">
        <v>46879</v>
      </c>
      <c r="I612" s="81">
        <f t="shared" si="75"/>
        <v>46879</v>
      </c>
      <c r="J612" s="81" t="str">
        <f t="shared" ca="1" si="81"/>
        <v>Live</v>
      </c>
      <c r="K612" s="81" t="str" cm="1">
        <f t="array" aca="1" ref="K612" ca="1">_xlfn.IFS((I612-TODAY())&gt;=547,"06 Expires over 18 months",(I612-TODAY())&gt;=365,"05 Expires in 18 months",(I612-TODAY())&gt;=183,"04 Expires in 12 months",(I612-TODAY())&gt;=92,"03 Expires in 6 months",(I612-TODAY())&gt;=31,"02 Expires in 3 months",(I612-TODAY())&gt;=0,"01 Expires in 30 days",(I612-TODAY())&gt;=-31,"01 Expired last 30 days",(I612-TODAY())&gt;=-92,"02 Expired last 3 months",(I612-TODAY())&gt;=-183,"03 Expired last 6 months",(I612-TODAY())&gt;=-365,"04 Expired last 12 months",(I612-TODAY())&gt;=-547,"05 Expired last 18 months",TRUE,"06 Expired over 18 months")</f>
        <v>06 Expires over 18 months</v>
      </c>
      <c r="L612" s="123">
        <v>25000</v>
      </c>
      <c r="M612" s="131">
        <f t="shared" si="79"/>
        <v>47916.666666666664</v>
      </c>
      <c r="N612" s="77" t="str">
        <f t="shared" si="80"/>
        <v>No</v>
      </c>
      <c r="O612" s="111">
        <v>24</v>
      </c>
      <c r="P612" s="111">
        <v>0</v>
      </c>
      <c r="Q612" s="111" t="s">
        <v>70</v>
      </c>
      <c r="R612" s="89">
        <f t="shared" si="76"/>
        <v>23</v>
      </c>
    </row>
    <row r="613" spans="1:18" x14ac:dyDescent="0.5">
      <c r="A613" s="24">
        <v>3712</v>
      </c>
      <c r="B613" s="111" t="s">
        <v>7706</v>
      </c>
      <c r="C613" s="111" t="s">
        <v>14124</v>
      </c>
      <c r="D613" s="111" t="s">
        <v>7706</v>
      </c>
      <c r="E613" s="111" t="s">
        <v>107</v>
      </c>
      <c r="F613" s="111" t="s">
        <v>3283</v>
      </c>
      <c r="G613" s="121">
        <v>46149</v>
      </c>
      <c r="H613" s="121">
        <v>46879</v>
      </c>
      <c r="I613" s="81">
        <f t="shared" si="75"/>
        <v>46879</v>
      </c>
      <c r="J613" s="81" t="str">
        <f t="shared" ca="1" si="81"/>
        <v>Live</v>
      </c>
      <c r="K613" s="81" t="str" cm="1">
        <f t="array" aca="1" ref="K613" ca="1">_xlfn.IFS((I613-TODAY())&gt;=547,"06 Expires over 18 months",(I613-TODAY())&gt;=365,"05 Expires in 18 months",(I613-TODAY())&gt;=183,"04 Expires in 12 months",(I613-TODAY())&gt;=92,"03 Expires in 6 months",(I613-TODAY())&gt;=31,"02 Expires in 3 months",(I613-TODAY())&gt;=0,"01 Expires in 30 days",(I613-TODAY())&gt;=-31,"01 Expired last 30 days",(I613-TODAY())&gt;=-92,"02 Expired last 3 months",(I613-TODAY())&gt;=-183,"03 Expired last 6 months",(I613-TODAY())&gt;=-365,"04 Expired last 12 months",(I613-TODAY())&gt;=-547,"05 Expired last 18 months",TRUE,"06 Expired over 18 months")</f>
        <v>06 Expires over 18 months</v>
      </c>
      <c r="L613" s="123">
        <v>12499</v>
      </c>
      <c r="M613" s="131">
        <f t="shared" si="79"/>
        <v>23956.416666666668</v>
      </c>
      <c r="N613" s="77" t="str">
        <f t="shared" si="80"/>
        <v>No</v>
      </c>
      <c r="O613" s="111">
        <v>24</v>
      </c>
      <c r="P613" s="111">
        <v>0</v>
      </c>
      <c r="Q613" s="111" t="s">
        <v>70</v>
      </c>
      <c r="R613" s="89">
        <f t="shared" si="76"/>
        <v>23</v>
      </c>
    </row>
    <row r="614" spans="1:18" x14ac:dyDescent="0.5">
      <c r="A614" s="24">
        <v>2372</v>
      </c>
      <c r="B614" s="24" t="s">
        <v>8444</v>
      </c>
      <c r="C614" s="24" t="s">
        <v>8445</v>
      </c>
      <c r="D614" s="24" t="s">
        <v>8446</v>
      </c>
      <c r="E614" s="24" t="s">
        <v>52</v>
      </c>
      <c r="F614" s="24" t="s">
        <v>1281</v>
      </c>
      <c r="G614" s="25">
        <v>45056</v>
      </c>
      <c r="H614" s="25">
        <v>46882</v>
      </c>
      <c r="I614" s="81">
        <f t="shared" si="75"/>
        <v>46882</v>
      </c>
      <c r="J614" s="77" t="str">
        <f t="shared" ca="1" si="81"/>
        <v>Live</v>
      </c>
      <c r="K614" s="77" t="str" cm="1">
        <f t="array" aca="1" ref="K614" ca="1">_xlfn.IFS((I614-TODAY())&gt;=547,"06 Expires over 18 months",(I614-TODAY())&gt;=365,"05 Expires in 18 months",(I614-TODAY())&gt;=183,"04 Expires in 12 months",(I614-TODAY())&gt;=92,"03 Expires in 6 months",(I614-TODAY())&gt;=31,"02 Expires in 3 months",(I614-TODAY())&gt;=0,"01 Expires in 30 days",(I614-TODAY())&gt;=-31,"01 Expired last 30 days",(I614-TODAY())&gt;=-92,"02 Expired last 3 months",(I614-TODAY())&gt;=-183,"03 Expired last 6 months",(I614-TODAY())&gt;=-365,"04 Expired last 12 months",(I614-TODAY())&gt;=-547,"05 Expired last 18 months",TRUE,"06 Expired over 18 months")</f>
        <v>06 Expires over 18 months</v>
      </c>
      <c r="L614" s="65">
        <v>352315.56</v>
      </c>
      <c r="M614" s="130">
        <f t="shared" si="79"/>
        <v>1732218.17</v>
      </c>
      <c r="N614" s="77" t="str">
        <f t="shared" si="80"/>
        <v>No</v>
      </c>
      <c r="O614" s="32">
        <v>60</v>
      </c>
      <c r="P614" s="24">
        <v>0</v>
      </c>
      <c r="Q614" s="24" t="s">
        <v>1333</v>
      </c>
      <c r="R614" s="89">
        <f t="shared" si="76"/>
        <v>59</v>
      </c>
    </row>
    <row r="615" spans="1:18" x14ac:dyDescent="0.5">
      <c r="A615" s="24" t="s">
        <v>14812</v>
      </c>
      <c r="B615" s="27" t="s">
        <v>14813</v>
      </c>
      <c r="C615" s="27" t="s">
        <v>14814</v>
      </c>
      <c r="D615" s="27" t="s">
        <v>8446</v>
      </c>
      <c r="E615" s="24" t="s">
        <v>52</v>
      </c>
      <c r="F615" s="27" t="s">
        <v>1281</v>
      </c>
      <c r="G615" s="25">
        <v>45056</v>
      </c>
      <c r="H615" s="25">
        <v>46882</v>
      </c>
      <c r="I615" s="81">
        <f t="shared" si="75"/>
        <v>46882</v>
      </c>
      <c r="J615" s="77" t="str">
        <f t="shared" ca="1" si="81"/>
        <v>Live</v>
      </c>
      <c r="K615" s="77" t="str" cm="1">
        <f t="array" aca="1" ref="K615" ca="1">_xlfn.IFS((I615-TODAY())&gt;=547,"06 Expires over 18 months",(I615-TODAY())&gt;=365,"05 Expires in 18 months",(I615-TODAY())&gt;=183,"04 Expires in 12 months",(I615-TODAY())&gt;=92,"03 Expires in 6 months",(I615-TODAY())&gt;=31,"02 Expires in 3 months",(I615-TODAY())&gt;=0,"01 Expires in 30 days",(I615-TODAY())&gt;=-31,"01 Expired last 30 days",(I615-TODAY())&gt;=-92,"02 Expired last 3 months",(I615-TODAY())&gt;=-183,"03 Expired last 6 months",(I615-TODAY())&gt;=-365,"04 Expired last 12 months",(I615-TODAY())&gt;=-547,"05 Expired last 18 months",TRUE,"06 Expired over 18 months")</f>
        <v>06 Expires over 18 months</v>
      </c>
      <c r="L615" s="104"/>
      <c r="M615" s="130">
        <v>0</v>
      </c>
      <c r="N615" s="77" t="str">
        <f>IF(N(P615)&gt;0,"Yes","No")</f>
        <v>No</v>
      </c>
      <c r="O615" s="32"/>
      <c r="P615" s="24"/>
      <c r="Q615" s="24"/>
      <c r="R615" s="89">
        <f t="shared" si="76"/>
        <v>59</v>
      </c>
    </row>
    <row r="616" spans="1:18" x14ac:dyDescent="0.5">
      <c r="A616" s="24">
        <v>3083</v>
      </c>
      <c r="B616" s="24" t="s">
        <v>11633</v>
      </c>
      <c r="C616" s="24" t="s">
        <v>11634</v>
      </c>
      <c r="D616" s="24" t="s">
        <v>11633</v>
      </c>
      <c r="E616" s="24" t="s">
        <v>107</v>
      </c>
      <c r="F616" s="27" t="s">
        <v>3283</v>
      </c>
      <c r="G616" s="25">
        <v>45790</v>
      </c>
      <c r="H616" s="25">
        <v>46885</v>
      </c>
      <c r="I616" s="81">
        <f t="shared" si="75"/>
        <v>46885</v>
      </c>
      <c r="J616" s="77" t="str">
        <f t="shared" ca="1" si="81"/>
        <v>Live</v>
      </c>
      <c r="K616" s="77" t="str" cm="1">
        <f t="array" aca="1" ref="K616" ca="1">_xlfn.IFS((I616-TODAY())&gt;=547,"06 Expires over 18 months",(I616-TODAY())&gt;=365,"05 Expires in 18 months",(I616-TODAY())&gt;=183,"04 Expires in 12 months",(I616-TODAY())&gt;=92,"03 Expires in 6 months",(I616-TODAY())&gt;=31,"02 Expires in 3 months",(I616-TODAY())&gt;=0,"01 Expires in 30 days",(I616-TODAY())&gt;=-31,"01 Expired last 30 days",(I616-TODAY())&gt;=-92,"02 Expired last 3 months",(I616-TODAY())&gt;=-183,"03 Expired last 6 months",(I616-TODAY())&gt;=-365,"04 Expired last 12 months",(I616-TODAY())&gt;=-547,"05 Expired last 18 months",TRUE,"06 Expired over 18 months")</f>
        <v>06 Expires over 18 months</v>
      </c>
      <c r="L616" s="65">
        <v>15000</v>
      </c>
      <c r="M616" s="130">
        <f t="shared" ref="M616:M647" si="82">MAX(L616,L616*N(R616)/12)</f>
        <v>43750</v>
      </c>
      <c r="N616" s="77" t="str">
        <f t="shared" ref="N616:N646" si="83">IF(P616&gt;0,"Yes","No")</f>
        <v>No</v>
      </c>
      <c r="O616" s="32">
        <v>36</v>
      </c>
      <c r="P616" s="24">
        <v>0</v>
      </c>
      <c r="Q616" s="24" t="s">
        <v>8595</v>
      </c>
      <c r="R616" s="89">
        <f t="shared" si="76"/>
        <v>35</v>
      </c>
    </row>
    <row r="617" spans="1:18" x14ac:dyDescent="0.5">
      <c r="A617" s="24">
        <v>1651</v>
      </c>
      <c r="B617" s="24" t="s">
        <v>5973</v>
      </c>
      <c r="C617" s="24" t="s">
        <v>5974</v>
      </c>
      <c r="D617" s="24" t="s">
        <v>5973</v>
      </c>
      <c r="E617" s="24" t="s">
        <v>107</v>
      </c>
      <c r="F617" s="24" t="s">
        <v>116</v>
      </c>
      <c r="G617" s="25">
        <v>44694</v>
      </c>
      <c r="H617" s="25">
        <v>45790</v>
      </c>
      <c r="I617" s="81">
        <f t="shared" si="75"/>
        <v>46886</v>
      </c>
      <c r="J617" s="77" t="str">
        <f t="shared" ca="1" si="81"/>
        <v>Live</v>
      </c>
      <c r="K617" s="77" t="str" cm="1">
        <f t="array" aca="1" ref="K617" ca="1">_xlfn.IFS((I617-TODAY())&gt;=547,"06 Expires over 18 months",(I617-TODAY())&gt;=365,"05 Expires in 18 months",(I617-TODAY())&gt;=183,"04 Expires in 12 months",(I617-TODAY())&gt;=92,"03 Expires in 6 months",(I617-TODAY())&gt;=31,"02 Expires in 3 months",(I617-TODAY())&gt;=0,"01 Expires in 30 days",(I617-TODAY())&gt;=-31,"01 Expired last 30 days",(I617-TODAY())&gt;=-92,"02 Expired last 3 months",(I617-TODAY())&gt;=-183,"03 Expired last 6 months",(I617-TODAY())&gt;=-365,"04 Expired last 12 months",(I617-TODAY())&gt;=-547,"05 Expired last 18 months",TRUE,"06 Expired over 18 months")</f>
        <v>06 Expires over 18 months</v>
      </c>
      <c r="L617" s="65">
        <v>24000</v>
      </c>
      <c r="M617" s="130">
        <f t="shared" si="82"/>
        <v>144000</v>
      </c>
      <c r="N617" s="77" t="str">
        <f t="shared" si="83"/>
        <v>Yes</v>
      </c>
      <c r="O617" s="32">
        <v>36</v>
      </c>
      <c r="P617" s="24">
        <v>36</v>
      </c>
      <c r="Q617" s="24" t="s">
        <v>5003</v>
      </c>
      <c r="R617" s="89">
        <f t="shared" si="76"/>
        <v>72</v>
      </c>
    </row>
    <row r="618" spans="1:18" x14ac:dyDescent="0.5">
      <c r="A618" s="24">
        <v>2489</v>
      </c>
      <c r="B618" s="24" t="s">
        <v>8939</v>
      </c>
      <c r="C618" s="24" t="s">
        <v>8940</v>
      </c>
      <c r="D618" s="24" t="s">
        <v>8941</v>
      </c>
      <c r="E618" s="24" t="s">
        <v>107</v>
      </c>
      <c r="F618" s="24" t="s">
        <v>8943</v>
      </c>
      <c r="G618" s="25">
        <v>45426</v>
      </c>
      <c r="H618" s="25">
        <v>46156</v>
      </c>
      <c r="I618" s="81">
        <f t="shared" si="75"/>
        <v>46887</v>
      </c>
      <c r="J618" s="77" t="str">
        <f t="shared" ca="1" si="81"/>
        <v>Live</v>
      </c>
      <c r="K618" s="77" t="str" cm="1">
        <f t="array" aca="1" ref="K618" ca="1">_xlfn.IFS((I618-TODAY())&gt;=547,"06 Expires over 18 months",(I618-TODAY())&gt;=365,"05 Expires in 18 months",(I618-TODAY())&gt;=183,"04 Expires in 12 months",(I618-TODAY())&gt;=92,"03 Expires in 6 months",(I618-TODAY())&gt;=31,"02 Expires in 3 months",(I618-TODAY())&gt;=0,"01 Expires in 30 days",(I618-TODAY())&gt;=-31,"01 Expired last 30 days",(I618-TODAY())&gt;=-92,"02 Expired last 3 months",(I618-TODAY())&gt;=-183,"03 Expired last 6 months",(I618-TODAY())&gt;=-365,"04 Expired last 12 months",(I618-TODAY())&gt;=-547,"05 Expired last 18 months",TRUE,"06 Expired over 18 months")</f>
        <v>06 Expires over 18 months</v>
      </c>
      <c r="L618" s="65">
        <v>48686.400000000001</v>
      </c>
      <c r="M618" s="130">
        <f t="shared" si="82"/>
        <v>194745.60000000001</v>
      </c>
      <c r="N618" s="77" t="str">
        <f t="shared" si="83"/>
        <v>Yes</v>
      </c>
      <c r="O618" s="32">
        <v>24</v>
      </c>
      <c r="P618" s="24">
        <v>24</v>
      </c>
      <c r="Q618" s="24" t="s">
        <v>8595</v>
      </c>
      <c r="R618" s="89">
        <f t="shared" si="76"/>
        <v>48</v>
      </c>
    </row>
    <row r="619" spans="1:18" x14ac:dyDescent="0.5">
      <c r="A619" s="24">
        <v>2573</v>
      </c>
      <c r="B619" s="24" t="s">
        <v>9287</v>
      </c>
      <c r="C619" s="24" t="s">
        <v>9288</v>
      </c>
      <c r="D619" s="24" t="s">
        <v>554</v>
      </c>
      <c r="E619" s="24" t="s">
        <v>107</v>
      </c>
      <c r="F619" s="24" t="s">
        <v>1675</v>
      </c>
      <c r="G619" s="25">
        <v>45435</v>
      </c>
      <c r="H619" s="25">
        <v>46166</v>
      </c>
      <c r="I619" s="81">
        <f t="shared" si="75"/>
        <v>46897</v>
      </c>
      <c r="J619" s="77" t="str">
        <f t="shared" ca="1" si="81"/>
        <v>Live</v>
      </c>
      <c r="K619" s="77" t="str" cm="1">
        <f t="array" aca="1" ref="K619" ca="1">_xlfn.IFS((I619-TODAY())&gt;=547,"06 Expires over 18 months",(I619-TODAY())&gt;=365,"05 Expires in 18 months",(I619-TODAY())&gt;=183,"04 Expires in 12 months",(I619-TODAY())&gt;=92,"03 Expires in 6 months",(I619-TODAY())&gt;=31,"02 Expires in 3 months",(I619-TODAY())&gt;=0,"01 Expires in 30 days",(I619-TODAY())&gt;=-31,"01 Expired last 30 days",(I619-TODAY())&gt;=-92,"02 Expired last 3 months",(I619-TODAY())&gt;=-183,"03 Expired last 6 months",(I619-TODAY())&gt;=-365,"04 Expired last 12 months",(I619-TODAY())&gt;=-547,"05 Expired last 18 months",TRUE,"06 Expired over 18 months")</f>
        <v>06 Expires over 18 months</v>
      </c>
      <c r="L619" s="65">
        <v>3500000</v>
      </c>
      <c r="M619" s="130">
        <f t="shared" si="82"/>
        <v>14000000</v>
      </c>
      <c r="N619" s="77" t="str">
        <f t="shared" si="83"/>
        <v>Yes</v>
      </c>
      <c r="O619" s="32">
        <v>24</v>
      </c>
      <c r="P619" s="24">
        <v>24</v>
      </c>
      <c r="Q619" s="24" t="s">
        <v>8722</v>
      </c>
      <c r="R619" s="89">
        <f t="shared" si="76"/>
        <v>48</v>
      </c>
    </row>
    <row r="620" spans="1:18" x14ac:dyDescent="0.5">
      <c r="A620" s="24">
        <v>3092</v>
      </c>
      <c r="B620" s="24" t="s">
        <v>11673</v>
      </c>
      <c r="C620" s="24" t="s">
        <v>11674</v>
      </c>
      <c r="D620" s="24" t="s">
        <v>11673</v>
      </c>
      <c r="E620" s="24" t="s">
        <v>107</v>
      </c>
      <c r="F620" s="27" t="s">
        <v>3283</v>
      </c>
      <c r="G620" s="25">
        <v>45803</v>
      </c>
      <c r="H620" s="25">
        <v>46898</v>
      </c>
      <c r="I620" s="81">
        <f t="shared" si="75"/>
        <v>46898</v>
      </c>
      <c r="J620" s="77" t="str">
        <f t="shared" ca="1" si="81"/>
        <v>Live</v>
      </c>
      <c r="K620" s="77" t="str" cm="1">
        <f t="array" aca="1" ref="K620" ca="1">_xlfn.IFS((I620-TODAY())&gt;=547,"06 Expires over 18 months",(I620-TODAY())&gt;=365,"05 Expires in 18 months",(I620-TODAY())&gt;=183,"04 Expires in 12 months",(I620-TODAY())&gt;=92,"03 Expires in 6 months",(I620-TODAY())&gt;=31,"02 Expires in 3 months",(I620-TODAY())&gt;=0,"01 Expires in 30 days",(I620-TODAY())&gt;=-31,"01 Expired last 30 days",(I620-TODAY())&gt;=-92,"02 Expired last 3 months",(I620-TODAY())&gt;=-183,"03 Expired last 6 months",(I620-TODAY())&gt;=-365,"04 Expired last 12 months",(I620-TODAY())&gt;=-547,"05 Expired last 18 months",TRUE,"06 Expired over 18 months")</f>
        <v>06 Expires over 18 months</v>
      </c>
      <c r="L620" s="65">
        <v>9000</v>
      </c>
      <c r="M620" s="130">
        <f t="shared" si="82"/>
        <v>26250</v>
      </c>
      <c r="N620" s="77" t="str">
        <f t="shared" si="83"/>
        <v>No</v>
      </c>
      <c r="O620" s="32">
        <v>36</v>
      </c>
      <c r="P620" s="24">
        <v>0</v>
      </c>
      <c r="Q620" s="24" t="s">
        <v>8595</v>
      </c>
      <c r="R620" s="89">
        <f t="shared" si="76"/>
        <v>35</v>
      </c>
    </row>
    <row r="621" spans="1:18" x14ac:dyDescent="0.5">
      <c r="A621" s="24">
        <v>2098</v>
      </c>
      <c r="B621" s="24" t="s">
        <v>7558</v>
      </c>
      <c r="C621" s="24" t="s">
        <v>7559</v>
      </c>
      <c r="D621" s="24" t="s">
        <v>7560</v>
      </c>
      <c r="E621" s="24" t="s">
        <v>190</v>
      </c>
      <c r="F621" s="27" t="s">
        <v>393</v>
      </c>
      <c r="G621" s="25">
        <v>45072</v>
      </c>
      <c r="H621" s="25">
        <v>46168</v>
      </c>
      <c r="I621" s="81">
        <f t="shared" si="75"/>
        <v>46899</v>
      </c>
      <c r="J621" s="77" t="str">
        <f t="shared" ca="1" si="81"/>
        <v>Live</v>
      </c>
      <c r="K621" s="77" t="str" cm="1">
        <f t="array" aca="1" ref="K621" ca="1">_xlfn.IFS((I621-TODAY())&gt;=547,"06 Expires over 18 months",(I621-TODAY())&gt;=365,"05 Expires in 18 months",(I621-TODAY())&gt;=183,"04 Expires in 12 months",(I621-TODAY())&gt;=92,"03 Expires in 6 months",(I621-TODAY())&gt;=31,"02 Expires in 3 months",(I621-TODAY())&gt;=0,"01 Expires in 30 days",(I621-TODAY())&gt;=-31,"01 Expired last 30 days",(I621-TODAY())&gt;=-92,"02 Expired last 3 months",(I621-TODAY())&gt;=-183,"03 Expired last 6 months",(I621-TODAY())&gt;=-365,"04 Expired last 12 months",(I621-TODAY())&gt;=-547,"05 Expired last 18 months",TRUE,"06 Expired over 18 months")</f>
        <v>06 Expires over 18 months</v>
      </c>
      <c r="L621" s="65">
        <v>9999</v>
      </c>
      <c r="M621" s="130">
        <f t="shared" si="82"/>
        <v>49995</v>
      </c>
      <c r="N621" s="77" t="str">
        <f t="shared" si="83"/>
        <v>Yes</v>
      </c>
      <c r="O621" s="32">
        <v>24</v>
      </c>
      <c r="P621" s="24">
        <v>24</v>
      </c>
      <c r="Q621" s="24" t="s">
        <v>1333</v>
      </c>
      <c r="R621" s="89">
        <f t="shared" si="76"/>
        <v>60</v>
      </c>
    </row>
    <row r="622" spans="1:18" x14ac:dyDescent="0.5">
      <c r="A622" s="24">
        <v>116</v>
      </c>
      <c r="B622" s="24" t="s">
        <v>484</v>
      </c>
      <c r="C622" s="24" t="s">
        <v>485</v>
      </c>
      <c r="D622" s="24" t="s">
        <v>486</v>
      </c>
      <c r="E622" s="24" t="s">
        <v>107</v>
      </c>
      <c r="F622" s="24" t="s">
        <v>489</v>
      </c>
      <c r="G622" s="25">
        <v>42522</v>
      </c>
      <c r="H622" s="25">
        <v>45443</v>
      </c>
      <c r="I622" s="81">
        <f t="shared" si="75"/>
        <v>46904</v>
      </c>
      <c r="J622" s="77" t="str">
        <f t="shared" ca="1" si="81"/>
        <v>Live</v>
      </c>
      <c r="K622" s="77" t="str" cm="1">
        <f t="array" aca="1" ref="K622" ca="1">_xlfn.IFS((I622-TODAY())&gt;=547,"06 Expires over 18 months",(I622-TODAY())&gt;=365,"05 Expires in 18 months",(I622-TODAY())&gt;=183,"04 Expires in 12 months",(I622-TODAY())&gt;=92,"03 Expires in 6 months",(I622-TODAY())&gt;=31,"02 Expires in 3 months",(I622-TODAY())&gt;=0,"01 Expires in 30 days",(I622-TODAY())&gt;=-31,"01 Expired last 30 days",(I622-TODAY())&gt;=-92,"02 Expired last 3 months",(I622-TODAY())&gt;=-183,"03 Expired last 6 months",(I622-TODAY())&gt;=-365,"04 Expired last 12 months",(I622-TODAY())&gt;=-547,"05 Expired last 18 months",TRUE,"06 Expired over 18 months")</f>
        <v>06 Expires over 18 months</v>
      </c>
      <c r="L622" s="65">
        <v>1500000</v>
      </c>
      <c r="M622" s="130">
        <f t="shared" si="82"/>
        <v>17875000</v>
      </c>
      <c r="N622" s="77" t="str">
        <f t="shared" si="83"/>
        <v>Yes</v>
      </c>
      <c r="O622" s="32">
        <v>48</v>
      </c>
      <c r="P622" s="24">
        <v>48</v>
      </c>
      <c r="Q622" s="24"/>
      <c r="R622" s="89">
        <f t="shared" si="76"/>
        <v>143</v>
      </c>
    </row>
    <row r="623" spans="1:18" x14ac:dyDescent="0.5">
      <c r="A623" s="24">
        <v>3136</v>
      </c>
      <c r="B623" s="24" t="s">
        <v>11924</v>
      </c>
      <c r="C623" s="24" t="s">
        <v>11925</v>
      </c>
      <c r="D623" s="24" t="s">
        <v>11926</v>
      </c>
      <c r="E623" s="24" t="s">
        <v>190</v>
      </c>
      <c r="F623" s="24" t="s">
        <v>769</v>
      </c>
      <c r="G623" s="25">
        <v>45810</v>
      </c>
      <c r="H623" s="25">
        <v>46906</v>
      </c>
      <c r="I623" s="81">
        <f t="shared" si="75"/>
        <v>46906</v>
      </c>
      <c r="J623" s="77" t="str">
        <f t="shared" ca="1" si="81"/>
        <v>Live</v>
      </c>
      <c r="K623" s="77" t="str" cm="1">
        <f t="array" aca="1" ref="K623" ca="1">_xlfn.IFS((I623-TODAY())&gt;=547,"06 Expires over 18 months",(I623-TODAY())&gt;=365,"05 Expires in 18 months",(I623-TODAY())&gt;=183,"04 Expires in 12 months",(I623-TODAY())&gt;=92,"03 Expires in 6 months",(I623-TODAY())&gt;=31,"02 Expires in 3 months",(I623-TODAY())&gt;=0,"01 Expires in 30 days",(I623-TODAY())&gt;=-31,"01 Expired last 30 days",(I623-TODAY())&gt;=-92,"02 Expired last 3 months",(I623-TODAY())&gt;=-183,"03 Expired last 6 months",(I623-TODAY())&gt;=-365,"04 Expired last 12 months",(I623-TODAY())&gt;=-547,"05 Expired last 18 months",TRUE,"06 Expired over 18 months")</f>
        <v>06 Expires over 18 months</v>
      </c>
      <c r="L623" s="65">
        <v>12425</v>
      </c>
      <c r="M623" s="130">
        <f t="shared" si="82"/>
        <v>37275</v>
      </c>
      <c r="N623" s="77" t="str">
        <f t="shared" si="83"/>
        <v>No</v>
      </c>
      <c r="O623" s="24">
        <v>0</v>
      </c>
      <c r="P623" s="24">
        <v>0</v>
      </c>
      <c r="Q623" s="24" t="s">
        <v>70</v>
      </c>
      <c r="R623" s="89">
        <f t="shared" si="76"/>
        <v>36</v>
      </c>
    </row>
    <row r="624" spans="1:18" x14ac:dyDescent="0.5">
      <c r="A624" s="24">
        <v>3175</v>
      </c>
      <c r="B624" s="24" t="s">
        <v>11963</v>
      </c>
      <c r="C624" s="24" t="s">
        <v>11964</v>
      </c>
      <c r="D624" s="24" t="s">
        <v>11963</v>
      </c>
      <c r="E624" s="24" t="s">
        <v>107</v>
      </c>
      <c r="F624" s="27" t="s">
        <v>3283</v>
      </c>
      <c r="G624" s="25">
        <v>45827</v>
      </c>
      <c r="H624" s="25">
        <v>46922</v>
      </c>
      <c r="I624" s="81">
        <f t="shared" si="75"/>
        <v>46922</v>
      </c>
      <c r="J624" s="77" t="str">
        <f t="shared" ca="1" si="81"/>
        <v>Live</v>
      </c>
      <c r="K624" s="77" t="str" cm="1">
        <f t="array" aca="1" ref="K624" ca="1">_xlfn.IFS((I624-TODAY())&gt;=547,"06 Expires over 18 months",(I624-TODAY())&gt;=365,"05 Expires in 18 months",(I624-TODAY())&gt;=183,"04 Expires in 12 months",(I624-TODAY())&gt;=92,"03 Expires in 6 months",(I624-TODAY())&gt;=31,"02 Expires in 3 months",(I624-TODAY())&gt;=0,"01 Expires in 30 days",(I624-TODAY())&gt;=-31,"01 Expired last 30 days",(I624-TODAY())&gt;=-92,"02 Expired last 3 months",(I624-TODAY())&gt;=-183,"03 Expired last 6 months",(I624-TODAY())&gt;=-365,"04 Expired last 12 months",(I624-TODAY())&gt;=-547,"05 Expired last 18 months",TRUE,"06 Expired over 18 months")</f>
        <v>06 Expires over 18 months</v>
      </c>
      <c r="L624" s="65">
        <v>50800</v>
      </c>
      <c r="M624" s="130">
        <f t="shared" si="82"/>
        <v>148166.66666666666</v>
      </c>
      <c r="N624" s="77" t="str">
        <f t="shared" si="83"/>
        <v>No</v>
      </c>
      <c r="O624" s="32">
        <v>36</v>
      </c>
      <c r="P624" s="24">
        <v>0</v>
      </c>
      <c r="Q624" s="24" t="s">
        <v>8595</v>
      </c>
      <c r="R624" s="89">
        <f t="shared" si="76"/>
        <v>35</v>
      </c>
    </row>
    <row r="625" spans="1:18" x14ac:dyDescent="0.5">
      <c r="A625" s="24">
        <v>3182</v>
      </c>
      <c r="B625" s="24" t="s">
        <v>9028</v>
      </c>
      <c r="C625" s="24" t="s">
        <v>11988</v>
      </c>
      <c r="D625" s="24" t="s">
        <v>9028</v>
      </c>
      <c r="E625" s="24" t="s">
        <v>107</v>
      </c>
      <c r="F625" s="27" t="s">
        <v>3283</v>
      </c>
      <c r="G625" s="25">
        <v>45831</v>
      </c>
      <c r="H625" s="25">
        <v>46926</v>
      </c>
      <c r="I625" s="81">
        <f t="shared" si="75"/>
        <v>46926</v>
      </c>
      <c r="J625" s="77" t="str">
        <f t="shared" ca="1" si="81"/>
        <v>Live</v>
      </c>
      <c r="K625" s="77" t="str" cm="1">
        <f t="array" aca="1" ref="K625" ca="1">_xlfn.IFS((I625-TODAY())&gt;=547,"06 Expires over 18 months",(I625-TODAY())&gt;=365,"05 Expires in 18 months",(I625-TODAY())&gt;=183,"04 Expires in 12 months",(I625-TODAY())&gt;=92,"03 Expires in 6 months",(I625-TODAY())&gt;=31,"02 Expires in 3 months",(I625-TODAY())&gt;=0,"01 Expires in 30 days",(I625-TODAY())&gt;=-31,"01 Expired last 30 days",(I625-TODAY())&gt;=-92,"02 Expired last 3 months",(I625-TODAY())&gt;=-183,"03 Expired last 6 months",(I625-TODAY())&gt;=-365,"04 Expired last 12 months",(I625-TODAY())&gt;=-547,"05 Expired last 18 months",TRUE,"06 Expired over 18 months")</f>
        <v>06 Expires over 18 months</v>
      </c>
      <c r="L625" s="65">
        <v>40500</v>
      </c>
      <c r="M625" s="130">
        <f t="shared" si="82"/>
        <v>118125</v>
      </c>
      <c r="N625" s="77" t="str">
        <f t="shared" si="83"/>
        <v>No</v>
      </c>
      <c r="O625" s="32">
        <v>36</v>
      </c>
      <c r="P625" s="24">
        <v>0</v>
      </c>
      <c r="Q625" s="24" t="s">
        <v>8595</v>
      </c>
      <c r="R625" s="89">
        <f t="shared" si="76"/>
        <v>35</v>
      </c>
    </row>
    <row r="626" spans="1:18" x14ac:dyDescent="0.5">
      <c r="A626" s="24">
        <v>3059</v>
      </c>
      <c r="B626" s="24" t="s">
        <v>11525</v>
      </c>
      <c r="C626" s="24" t="s">
        <v>11526</v>
      </c>
      <c r="D626" s="24" t="s">
        <v>11525</v>
      </c>
      <c r="E626" s="24" t="s">
        <v>107</v>
      </c>
      <c r="F626" s="27" t="s">
        <v>3283</v>
      </c>
      <c r="G626" s="25">
        <v>45839</v>
      </c>
      <c r="H626" s="25">
        <v>46203</v>
      </c>
      <c r="I626" s="81">
        <f t="shared" si="75"/>
        <v>46934</v>
      </c>
      <c r="J626" s="77" t="str">
        <f t="shared" ca="1" si="81"/>
        <v>Live</v>
      </c>
      <c r="K626" s="77" t="str" cm="1">
        <f t="array" aca="1" ref="K626" ca="1">_xlfn.IFS((I626-TODAY())&gt;=547,"06 Expires over 18 months",(I626-TODAY())&gt;=365,"05 Expires in 18 months",(I626-TODAY())&gt;=183,"04 Expires in 12 months",(I626-TODAY())&gt;=92,"03 Expires in 6 months",(I626-TODAY())&gt;=31,"02 Expires in 3 months",(I626-TODAY())&gt;=0,"01 Expires in 30 days",(I626-TODAY())&gt;=-31,"01 Expired last 30 days",(I626-TODAY())&gt;=-92,"02 Expired last 3 months",(I626-TODAY())&gt;=-183,"03 Expired last 6 months",(I626-TODAY())&gt;=-365,"04 Expired last 12 months",(I626-TODAY())&gt;=-547,"05 Expired last 18 months",TRUE,"06 Expired over 18 months")</f>
        <v>06 Expires over 18 months</v>
      </c>
      <c r="L626" s="65">
        <v>2058000</v>
      </c>
      <c r="M626" s="130">
        <f t="shared" si="82"/>
        <v>6002500</v>
      </c>
      <c r="N626" s="77" t="str">
        <f t="shared" si="83"/>
        <v>Yes</v>
      </c>
      <c r="O626" s="32">
        <v>60</v>
      </c>
      <c r="P626" s="24">
        <v>24</v>
      </c>
      <c r="Q626" s="24" t="s">
        <v>8595</v>
      </c>
      <c r="R626" s="89">
        <f t="shared" si="76"/>
        <v>35</v>
      </c>
    </row>
    <row r="627" spans="1:18" x14ac:dyDescent="0.5">
      <c r="A627" s="31">
        <v>3226</v>
      </c>
      <c r="B627" s="31" t="s">
        <v>12194</v>
      </c>
      <c r="C627" s="24" t="s">
        <v>12195</v>
      </c>
      <c r="D627" s="31" t="s">
        <v>12196</v>
      </c>
      <c r="E627" s="31" t="s">
        <v>97</v>
      </c>
      <c r="F627" s="29" t="s">
        <v>7292</v>
      </c>
      <c r="G627" s="34">
        <v>45823</v>
      </c>
      <c r="H627" s="34">
        <v>46203</v>
      </c>
      <c r="I627" s="81">
        <f t="shared" si="75"/>
        <v>46934</v>
      </c>
      <c r="J627" s="77" t="str">
        <f t="shared" ca="1" si="81"/>
        <v>Live</v>
      </c>
      <c r="K627" s="77" t="str" cm="1">
        <f t="array" aca="1" ref="K627" ca="1">_xlfn.IFS((I627-TODAY())&gt;=547,"06 Expires over 18 months",(I627-TODAY())&gt;=365,"05 Expires in 18 months",(I627-TODAY())&gt;=183,"04 Expires in 12 months",(I627-TODAY())&gt;=92,"03 Expires in 6 months",(I627-TODAY())&gt;=31,"02 Expires in 3 months",(I627-TODAY())&gt;=0,"01 Expires in 30 days",(I627-TODAY())&gt;=-31,"01 Expired last 30 days",(I627-TODAY())&gt;=-92,"02 Expired last 3 months",(I627-TODAY())&gt;=-183,"03 Expired last 6 months",(I627-TODAY())&gt;=-365,"04 Expired last 12 months",(I627-TODAY())&gt;=-547,"05 Expired last 18 months",TRUE,"06 Expired over 18 months")</f>
        <v>06 Expires over 18 months</v>
      </c>
      <c r="L627" s="69">
        <v>7000</v>
      </c>
      <c r="M627" s="130">
        <f t="shared" si="82"/>
        <v>21000</v>
      </c>
      <c r="N627" s="77" t="str">
        <f t="shared" si="83"/>
        <v>Yes</v>
      </c>
      <c r="O627" s="48">
        <v>12</v>
      </c>
      <c r="P627" s="29">
        <v>24</v>
      </c>
      <c r="Q627" s="24" t="s">
        <v>70</v>
      </c>
      <c r="R627" s="89">
        <f t="shared" si="76"/>
        <v>36</v>
      </c>
    </row>
    <row r="628" spans="1:18" x14ac:dyDescent="0.5">
      <c r="A628" s="24">
        <v>3633</v>
      </c>
      <c r="B628" s="111" t="s">
        <v>12813</v>
      </c>
      <c r="C628" s="27" t="s">
        <v>13813</v>
      </c>
      <c r="D628" s="111" t="s">
        <v>12813</v>
      </c>
      <c r="E628" s="111" t="s">
        <v>97</v>
      </c>
      <c r="F628" s="111" t="s">
        <v>10205</v>
      </c>
      <c r="G628" s="121">
        <v>46113</v>
      </c>
      <c r="H628" s="121">
        <v>46203</v>
      </c>
      <c r="I628" s="81">
        <f t="shared" si="75"/>
        <v>46934</v>
      </c>
      <c r="J628" s="81" t="str">
        <f t="shared" ca="1" si="81"/>
        <v>Live</v>
      </c>
      <c r="K628" s="81" t="str" cm="1">
        <f t="array" aca="1" ref="K628" ca="1">_xlfn.IFS((I628-TODAY())&gt;=547,"06 Expires over 18 months",(I628-TODAY())&gt;=365,"05 Expires in 18 months",(I628-TODAY())&gt;=183,"04 Expires in 12 months",(I628-TODAY())&gt;=92,"03 Expires in 6 months",(I628-TODAY())&gt;=31,"02 Expires in 3 months",(I628-TODAY())&gt;=0,"01 Expires in 30 days",(I628-TODAY())&gt;=-31,"01 Expired last 30 days",(I628-TODAY())&gt;=-92,"02 Expired last 3 months",(I628-TODAY())&gt;=-183,"03 Expired last 6 months",(I628-TODAY())&gt;=-365,"04 Expired last 12 months",(I628-TODAY())&gt;=-547,"05 Expired last 18 months",TRUE,"06 Expired over 18 months")</f>
        <v>06 Expires over 18 months</v>
      </c>
      <c r="L628" s="65">
        <v>10000</v>
      </c>
      <c r="M628" s="130">
        <f t="shared" si="82"/>
        <v>21666.666666666668</v>
      </c>
      <c r="N628" s="77" t="str">
        <f t="shared" si="83"/>
        <v>Yes</v>
      </c>
      <c r="O628" s="32">
        <v>6</v>
      </c>
      <c r="P628" s="24">
        <v>24</v>
      </c>
      <c r="Q628" s="24" t="s">
        <v>70</v>
      </c>
      <c r="R628" s="89">
        <f t="shared" si="76"/>
        <v>26</v>
      </c>
    </row>
    <row r="629" spans="1:18" x14ac:dyDescent="0.5">
      <c r="A629" s="24">
        <v>1729</v>
      </c>
      <c r="B629" s="24" t="s">
        <v>6229</v>
      </c>
      <c r="C629" s="24" t="s">
        <v>6230</v>
      </c>
      <c r="D629" s="24" t="s">
        <v>6229</v>
      </c>
      <c r="E629" s="24" t="s">
        <v>66</v>
      </c>
      <c r="F629" s="24" t="s">
        <v>1567</v>
      </c>
      <c r="G629" s="25">
        <v>44743</v>
      </c>
      <c r="H629" s="25">
        <v>45839</v>
      </c>
      <c r="I629" s="81">
        <f t="shared" si="75"/>
        <v>46935</v>
      </c>
      <c r="J629" s="77" t="str">
        <f t="shared" ca="1" si="81"/>
        <v>Live</v>
      </c>
      <c r="K629" s="77" t="str" cm="1">
        <f t="array" aca="1" ref="K629" ca="1">_xlfn.IFS((I629-TODAY())&gt;=547,"06 Expires over 18 months",(I629-TODAY())&gt;=365,"05 Expires in 18 months",(I629-TODAY())&gt;=183,"04 Expires in 12 months",(I629-TODAY())&gt;=92,"03 Expires in 6 months",(I629-TODAY())&gt;=31,"02 Expires in 3 months",(I629-TODAY())&gt;=0,"01 Expires in 30 days",(I629-TODAY())&gt;=-31,"01 Expired last 30 days",(I629-TODAY())&gt;=-92,"02 Expired last 3 months",(I629-TODAY())&gt;=-183,"03 Expired last 6 months",(I629-TODAY())&gt;=-365,"04 Expired last 12 months",(I629-TODAY())&gt;=-547,"05 Expired last 18 months",TRUE,"06 Expired over 18 months")</f>
        <v>06 Expires over 18 months</v>
      </c>
      <c r="L629" s="65">
        <v>10000</v>
      </c>
      <c r="M629" s="130">
        <f t="shared" si="82"/>
        <v>60000</v>
      </c>
      <c r="N629" s="77" t="str">
        <f t="shared" si="83"/>
        <v>Yes</v>
      </c>
      <c r="O629" s="32">
        <v>36</v>
      </c>
      <c r="P629" s="24">
        <v>36</v>
      </c>
      <c r="Q629" s="24" t="s">
        <v>1333</v>
      </c>
      <c r="R629" s="89">
        <f t="shared" si="76"/>
        <v>72</v>
      </c>
    </row>
    <row r="630" spans="1:18" x14ac:dyDescent="0.5">
      <c r="A630" s="24">
        <v>3204</v>
      </c>
      <c r="B630" s="24" t="s">
        <v>4578</v>
      </c>
      <c r="C630" s="24" t="s">
        <v>9912</v>
      </c>
      <c r="D630" s="24" t="s">
        <v>4578</v>
      </c>
      <c r="E630" s="24" t="s">
        <v>107</v>
      </c>
      <c r="F630" s="27" t="s">
        <v>3283</v>
      </c>
      <c r="G630" s="25">
        <v>45846</v>
      </c>
      <c r="H630" s="25">
        <v>46941</v>
      </c>
      <c r="I630" s="81">
        <f t="shared" si="75"/>
        <v>46941</v>
      </c>
      <c r="J630" s="77" t="str">
        <f t="shared" ca="1" si="81"/>
        <v>Live</v>
      </c>
      <c r="K630" s="77" t="str" cm="1">
        <f t="array" aca="1" ref="K630" ca="1">_xlfn.IFS((I630-TODAY())&gt;=547,"06 Expires over 18 months",(I630-TODAY())&gt;=365,"05 Expires in 18 months",(I630-TODAY())&gt;=183,"04 Expires in 12 months",(I630-TODAY())&gt;=92,"03 Expires in 6 months",(I630-TODAY())&gt;=31,"02 Expires in 3 months",(I630-TODAY())&gt;=0,"01 Expires in 30 days",(I630-TODAY())&gt;=-31,"01 Expired last 30 days",(I630-TODAY())&gt;=-92,"02 Expired last 3 months",(I630-TODAY())&gt;=-183,"03 Expired last 6 months",(I630-TODAY())&gt;=-365,"04 Expired last 12 months",(I630-TODAY())&gt;=-547,"05 Expired last 18 months",TRUE,"06 Expired over 18 months")</f>
        <v>06 Expires over 18 months</v>
      </c>
      <c r="L630" s="65">
        <v>16651</v>
      </c>
      <c r="M630" s="130">
        <f t="shared" si="82"/>
        <v>48565.416666666664</v>
      </c>
      <c r="N630" s="77" t="str">
        <f t="shared" si="83"/>
        <v>No</v>
      </c>
      <c r="O630" s="32">
        <v>36</v>
      </c>
      <c r="P630" s="24">
        <v>0</v>
      </c>
      <c r="Q630" s="24" t="s">
        <v>70</v>
      </c>
      <c r="R630" s="89">
        <f t="shared" si="76"/>
        <v>35</v>
      </c>
    </row>
    <row r="631" spans="1:18" x14ac:dyDescent="0.5">
      <c r="A631" s="24">
        <v>3205</v>
      </c>
      <c r="B631" s="24" t="s">
        <v>12101</v>
      </c>
      <c r="C631" s="24" t="s">
        <v>12102</v>
      </c>
      <c r="D631" s="24" t="s">
        <v>12101</v>
      </c>
      <c r="E631" s="24" t="s">
        <v>107</v>
      </c>
      <c r="F631" s="27" t="s">
        <v>3283</v>
      </c>
      <c r="G631" s="25">
        <v>45846</v>
      </c>
      <c r="H631" s="25">
        <v>46941</v>
      </c>
      <c r="I631" s="81">
        <f t="shared" si="75"/>
        <v>46941</v>
      </c>
      <c r="J631" s="77" t="str">
        <f t="shared" ca="1" si="81"/>
        <v>Live</v>
      </c>
      <c r="K631" s="77" t="str" cm="1">
        <f t="array" aca="1" ref="K631" ca="1">_xlfn.IFS((I631-TODAY())&gt;=547,"06 Expires over 18 months",(I631-TODAY())&gt;=365,"05 Expires in 18 months",(I631-TODAY())&gt;=183,"04 Expires in 12 months",(I631-TODAY())&gt;=92,"03 Expires in 6 months",(I631-TODAY())&gt;=31,"02 Expires in 3 months",(I631-TODAY())&gt;=0,"01 Expires in 30 days",(I631-TODAY())&gt;=-31,"01 Expired last 30 days",(I631-TODAY())&gt;=-92,"02 Expired last 3 months",(I631-TODAY())&gt;=-183,"03 Expired last 6 months",(I631-TODAY())&gt;=-365,"04 Expired last 12 months",(I631-TODAY())&gt;=-547,"05 Expired last 18 months",TRUE,"06 Expired over 18 months")</f>
        <v>06 Expires over 18 months</v>
      </c>
      <c r="L631" s="65">
        <v>22000</v>
      </c>
      <c r="M631" s="130">
        <f t="shared" si="82"/>
        <v>64166.666666666664</v>
      </c>
      <c r="N631" s="77" t="str">
        <f t="shared" si="83"/>
        <v>No</v>
      </c>
      <c r="O631" s="32">
        <v>36</v>
      </c>
      <c r="P631" s="24">
        <v>0</v>
      </c>
      <c r="Q631" s="24" t="s">
        <v>8595</v>
      </c>
      <c r="R631" s="89">
        <f t="shared" si="76"/>
        <v>35</v>
      </c>
    </row>
    <row r="632" spans="1:18" x14ac:dyDescent="0.5">
      <c r="A632" s="24">
        <v>3210</v>
      </c>
      <c r="B632" s="24" t="s">
        <v>2978</v>
      </c>
      <c r="C632" s="24" t="s">
        <v>12124</v>
      </c>
      <c r="D632" s="24" t="s">
        <v>2978</v>
      </c>
      <c r="E632" s="24" t="s">
        <v>107</v>
      </c>
      <c r="F632" s="27" t="s">
        <v>3283</v>
      </c>
      <c r="G632" s="25">
        <v>45849</v>
      </c>
      <c r="H632" s="25">
        <v>46944</v>
      </c>
      <c r="I632" s="81">
        <f t="shared" si="75"/>
        <v>46944</v>
      </c>
      <c r="J632" s="77" t="str">
        <f t="shared" ca="1" si="81"/>
        <v>Live</v>
      </c>
      <c r="K632" s="77" t="str" cm="1">
        <f t="array" aca="1" ref="K632" ca="1">_xlfn.IFS((I632-TODAY())&gt;=547,"06 Expires over 18 months",(I632-TODAY())&gt;=365,"05 Expires in 18 months",(I632-TODAY())&gt;=183,"04 Expires in 12 months",(I632-TODAY())&gt;=92,"03 Expires in 6 months",(I632-TODAY())&gt;=31,"02 Expires in 3 months",(I632-TODAY())&gt;=0,"01 Expires in 30 days",(I632-TODAY())&gt;=-31,"01 Expired last 30 days",(I632-TODAY())&gt;=-92,"02 Expired last 3 months",(I632-TODAY())&gt;=-183,"03 Expired last 6 months",(I632-TODAY())&gt;=-365,"04 Expired last 12 months",(I632-TODAY())&gt;=-547,"05 Expired last 18 months",TRUE,"06 Expired over 18 months")</f>
        <v>06 Expires over 18 months</v>
      </c>
      <c r="L632" s="65">
        <v>12000</v>
      </c>
      <c r="M632" s="130">
        <f t="shared" si="82"/>
        <v>35000</v>
      </c>
      <c r="N632" s="77" t="str">
        <f t="shared" si="83"/>
        <v>No</v>
      </c>
      <c r="O632" s="32">
        <v>36</v>
      </c>
      <c r="P632" s="24">
        <v>0</v>
      </c>
      <c r="Q632" s="24" t="s">
        <v>8595</v>
      </c>
      <c r="R632" s="89">
        <f t="shared" si="76"/>
        <v>35</v>
      </c>
    </row>
    <row r="633" spans="1:18" x14ac:dyDescent="0.5">
      <c r="A633" s="24">
        <v>3211</v>
      </c>
      <c r="B633" s="24" t="s">
        <v>9570</v>
      </c>
      <c r="C633" s="24" t="s">
        <v>12127</v>
      </c>
      <c r="D633" s="24" t="s">
        <v>9570</v>
      </c>
      <c r="E633" s="24" t="s">
        <v>107</v>
      </c>
      <c r="F633" s="27" t="s">
        <v>3283</v>
      </c>
      <c r="G633" s="25">
        <v>45849</v>
      </c>
      <c r="H633" s="25">
        <v>46944</v>
      </c>
      <c r="I633" s="81">
        <f t="shared" si="75"/>
        <v>46944</v>
      </c>
      <c r="J633" s="77" t="str">
        <f t="shared" ca="1" si="81"/>
        <v>Live</v>
      </c>
      <c r="K633" s="77" t="str" cm="1">
        <f t="array" aca="1" ref="K633" ca="1">_xlfn.IFS((I633-TODAY())&gt;=547,"06 Expires over 18 months",(I633-TODAY())&gt;=365,"05 Expires in 18 months",(I633-TODAY())&gt;=183,"04 Expires in 12 months",(I633-TODAY())&gt;=92,"03 Expires in 6 months",(I633-TODAY())&gt;=31,"02 Expires in 3 months",(I633-TODAY())&gt;=0,"01 Expires in 30 days",(I633-TODAY())&gt;=-31,"01 Expired last 30 days",(I633-TODAY())&gt;=-92,"02 Expired last 3 months",(I633-TODAY())&gt;=-183,"03 Expired last 6 months",(I633-TODAY())&gt;=-365,"04 Expired last 12 months",(I633-TODAY())&gt;=-547,"05 Expired last 18 months",TRUE,"06 Expired over 18 months")</f>
        <v>06 Expires over 18 months</v>
      </c>
      <c r="L633" s="65">
        <v>24999</v>
      </c>
      <c r="M633" s="130">
        <f t="shared" si="82"/>
        <v>72913.75</v>
      </c>
      <c r="N633" s="77" t="str">
        <f t="shared" si="83"/>
        <v>No</v>
      </c>
      <c r="O633" s="32">
        <v>36</v>
      </c>
      <c r="P633" s="24">
        <v>0</v>
      </c>
      <c r="Q633" s="24" t="s">
        <v>70</v>
      </c>
      <c r="R633" s="89">
        <f t="shared" si="76"/>
        <v>35</v>
      </c>
    </row>
    <row r="634" spans="1:18" x14ac:dyDescent="0.5">
      <c r="A634" s="31">
        <v>3223</v>
      </c>
      <c r="B634" s="31" t="s">
        <v>7258</v>
      </c>
      <c r="C634" s="24" t="s">
        <v>12182</v>
      </c>
      <c r="D634" s="31" t="s">
        <v>7258</v>
      </c>
      <c r="E634" s="31" t="s">
        <v>107</v>
      </c>
      <c r="F634" s="29" t="s">
        <v>3283</v>
      </c>
      <c r="G634" s="34">
        <v>45855</v>
      </c>
      <c r="H634" s="34">
        <v>46950</v>
      </c>
      <c r="I634" s="81">
        <f t="shared" si="75"/>
        <v>46950</v>
      </c>
      <c r="J634" s="77" t="str">
        <f t="shared" ca="1" si="81"/>
        <v>Live</v>
      </c>
      <c r="K634" s="77" t="str" cm="1">
        <f t="array" aca="1" ref="K634" ca="1">_xlfn.IFS((I634-TODAY())&gt;=547,"06 Expires over 18 months",(I634-TODAY())&gt;=365,"05 Expires in 18 months",(I634-TODAY())&gt;=183,"04 Expires in 12 months",(I634-TODAY())&gt;=92,"03 Expires in 6 months",(I634-TODAY())&gt;=31,"02 Expires in 3 months",(I634-TODAY())&gt;=0,"01 Expires in 30 days",(I634-TODAY())&gt;=-31,"01 Expired last 30 days",(I634-TODAY())&gt;=-92,"02 Expired last 3 months",(I634-TODAY())&gt;=-183,"03 Expired last 6 months",(I634-TODAY())&gt;=-365,"04 Expired last 12 months",(I634-TODAY())&gt;=-547,"05 Expired last 18 months",TRUE,"06 Expired over 18 months")</f>
        <v>06 Expires over 18 months</v>
      </c>
      <c r="L634" s="69">
        <v>24000</v>
      </c>
      <c r="M634" s="130">
        <f t="shared" si="82"/>
        <v>70000</v>
      </c>
      <c r="N634" s="77" t="str">
        <f t="shared" si="83"/>
        <v>No</v>
      </c>
      <c r="O634" s="48">
        <v>36</v>
      </c>
      <c r="P634" s="29">
        <v>0</v>
      </c>
      <c r="Q634" s="24" t="s">
        <v>8595</v>
      </c>
      <c r="R634" s="89">
        <f t="shared" si="76"/>
        <v>35</v>
      </c>
    </row>
    <row r="635" spans="1:18" x14ac:dyDescent="0.5">
      <c r="A635" s="31">
        <v>3224</v>
      </c>
      <c r="B635" s="31" t="s">
        <v>12185</v>
      </c>
      <c r="C635" s="24" t="s">
        <v>12186</v>
      </c>
      <c r="D635" s="31" t="s">
        <v>12185</v>
      </c>
      <c r="E635" s="31" t="s">
        <v>107</v>
      </c>
      <c r="F635" s="29" t="s">
        <v>3283</v>
      </c>
      <c r="G635" s="34">
        <v>45855</v>
      </c>
      <c r="H635" s="34">
        <v>46950</v>
      </c>
      <c r="I635" s="81">
        <f t="shared" si="75"/>
        <v>46950</v>
      </c>
      <c r="J635" s="77" t="str">
        <f t="shared" ca="1" si="81"/>
        <v>Live</v>
      </c>
      <c r="K635" s="77" t="str" cm="1">
        <f t="array" aca="1" ref="K635" ca="1">_xlfn.IFS((I635-TODAY())&gt;=547,"06 Expires over 18 months",(I635-TODAY())&gt;=365,"05 Expires in 18 months",(I635-TODAY())&gt;=183,"04 Expires in 12 months",(I635-TODAY())&gt;=92,"03 Expires in 6 months",(I635-TODAY())&gt;=31,"02 Expires in 3 months",(I635-TODAY())&gt;=0,"01 Expires in 30 days",(I635-TODAY())&gt;=-31,"01 Expired last 30 days",(I635-TODAY())&gt;=-92,"02 Expired last 3 months",(I635-TODAY())&gt;=-183,"03 Expired last 6 months",(I635-TODAY())&gt;=-365,"04 Expired last 12 months",(I635-TODAY())&gt;=-547,"05 Expired last 18 months",TRUE,"06 Expired over 18 months")</f>
        <v>06 Expires over 18 months</v>
      </c>
      <c r="L635" s="69">
        <v>74999</v>
      </c>
      <c r="M635" s="130">
        <f t="shared" si="82"/>
        <v>218747.08333333334</v>
      </c>
      <c r="N635" s="77" t="str">
        <f t="shared" si="83"/>
        <v>No</v>
      </c>
      <c r="O635" s="48">
        <v>36</v>
      </c>
      <c r="P635" s="29">
        <v>0</v>
      </c>
      <c r="Q635" s="24" t="s">
        <v>8595</v>
      </c>
      <c r="R635" s="89">
        <f t="shared" si="76"/>
        <v>35</v>
      </c>
    </row>
    <row r="636" spans="1:18" x14ac:dyDescent="0.5">
      <c r="A636" s="31">
        <v>3231</v>
      </c>
      <c r="B636" s="31" t="s">
        <v>12221</v>
      </c>
      <c r="C636" s="24" t="s">
        <v>12222</v>
      </c>
      <c r="D636" s="31" t="s">
        <v>12221</v>
      </c>
      <c r="E636" s="31" t="s">
        <v>107</v>
      </c>
      <c r="F636" s="29" t="s">
        <v>3283</v>
      </c>
      <c r="G636" s="34">
        <v>45861</v>
      </c>
      <c r="H636" s="34">
        <v>46956</v>
      </c>
      <c r="I636" s="81">
        <f t="shared" si="75"/>
        <v>46956</v>
      </c>
      <c r="J636" s="77" t="str">
        <f t="shared" ca="1" si="81"/>
        <v>Live</v>
      </c>
      <c r="K636" s="77" t="str" cm="1">
        <f t="array" aca="1" ref="K636" ca="1">_xlfn.IFS((I636-TODAY())&gt;=547,"06 Expires over 18 months",(I636-TODAY())&gt;=365,"05 Expires in 18 months",(I636-TODAY())&gt;=183,"04 Expires in 12 months",(I636-TODAY())&gt;=92,"03 Expires in 6 months",(I636-TODAY())&gt;=31,"02 Expires in 3 months",(I636-TODAY())&gt;=0,"01 Expires in 30 days",(I636-TODAY())&gt;=-31,"01 Expired last 30 days",(I636-TODAY())&gt;=-92,"02 Expired last 3 months",(I636-TODAY())&gt;=-183,"03 Expired last 6 months",(I636-TODAY())&gt;=-365,"04 Expired last 12 months",(I636-TODAY())&gt;=-547,"05 Expired last 18 months",TRUE,"06 Expired over 18 months")</f>
        <v>06 Expires over 18 months</v>
      </c>
      <c r="L636" s="69">
        <v>24999</v>
      </c>
      <c r="M636" s="130">
        <f t="shared" si="82"/>
        <v>72913.75</v>
      </c>
      <c r="N636" s="77" t="str">
        <f t="shared" si="83"/>
        <v>No</v>
      </c>
      <c r="O636" s="48">
        <v>36</v>
      </c>
      <c r="P636" s="29">
        <v>0</v>
      </c>
      <c r="Q636" s="24" t="s">
        <v>8595</v>
      </c>
      <c r="R636" s="89">
        <f t="shared" si="76"/>
        <v>35</v>
      </c>
    </row>
    <row r="637" spans="1:18" x14ac:dyDescent="0.5">
      <c r="A637" s="24">
        <v>2665</v>
      </c>
      <c r="B637" s="24" t="s">
        <v>9600</v>
      </c>
      <c r="C637" s="24" t="s">
        <v>6710</v>
      </c>
      <c r="D637" s="24" t="s">
        <v>9600</v>
      </c>
      <c r="E637" s="24" t="s">
        <v>190</v>
      </c>
      <c r="F637" s="24" t="s">
        <v>9601</v>
      </c>
      <c r="G637" s="25">
        <v>45497</v>
      </c>
      <c r="H637" s="25">
        <v>46227</v>
      </c>
      <c r="I637" s="81">
        <f t="shared" si="75"/>
        <v>46958</v>
      </c>
      <c r="J637" s="77" t="str">
        <f t="shared" ca="1" si="81"/>
        <v>Live</v>
      </c>
      <c r="K637" s="77" t="str" cm="1">
        <f t="array" aca="1" ref="K637" ca="1">_xlfn.IFS((I637-TODAY())&gt;=547,"06 Expires over 18 months",(I637-TODAY())&gt;=365,"05 Expires in 18 months",(I637-TODAY())&gt;=183,"04 Expires in 12 months",(I637-TODAY())&gt;=92,"03 Expires in 6 months",(I637-TODAY())&gt;=31,"02 Expires in 3 months",(I637-TODAY())&gt;=0,"01 Expires in 30 days",(I637-TODAY())&gt;=-31,"01 Expired last 30 days",(I637-TODAY())&gt;=-92,"02 Expired last 3 months",(I637-TODAY())&gt;=-183,"03 Expired last 6 months",(I637-TODAY())&gt;=-365,"04 Expired last 12 months",(I637-TODAY())&gt;=-547,"05 Expired last 18 months",TRUE,"06 Expired over 18 months")</f>
        <v>06 Expires over 18 months</v>
      </c>
      <c r="L637" s="65">
        <v>1000</v>
      </c>
      <c r="M637" s="130">
        <f t="shared" si="82"/>
        <v>4000</v>
      </c>
      <c r="N637" s="77" t="str">
        <f t="shared" si="83"/>
        <v>Yes</v>
      </c>
      <c r="O637" s="32">
        <v>24</v>
      </c>
      <c r="P637" s="24">
        <v>24</v>
      </c>
      <c r="Q637" s="24" t="s">
        <v>70</v>
      </c>
      <c r="R637" s="89">
        <f t="shared" si="76"/>
        <v>48</v>
      </c>
    </row>
    <row r="638" spans="1:18" x14ac:dyDescent="0.5">
      <c r="A638" s="24">
        <v>3380</v>
      </c>
      <c r="B638" s="24" t="s">
        <v>12826</v>
      </c>
      <c r="C638" s="24" t="s">
        <v>12827</v>
      </c>
      <c r="D638" s="24" t="s">
        <v>12828</v>
      </c>
      <c r="E638" s="24" t="s">
        <v>321</v>
      </c>
      <c r="F638" s="27" t="s">
        <v>12829</v>
      </c>
      <c r="G638" s="25">
        <v>45926</v>
      </c>
      <c r="H638" s="25">
        <v>46780</v>
      </c>
      <c r="I638" s="81">
        <f t="shared" si="75"/>
        <v>46962</v>
      </c>
      <c r="J638" s="77" t="str">
        <f t="shared" ca="1" si="81"/>
        <v>Live</v>
      </c>
      <c r="K638" s="77" t="str" cm="1">
        <f t="array" aca="1" ref="K638" ca="1">_xlfn.IFS((I638-TODAY())&gt;=547,"06 Expires over 18 months",(I638-TODAY())&gt;=365,"05 Expires in 18 months",(I638-TODAY())&gt;=183,"04 Expires in 12 months",(I638-TODAY())&gt;=92,"03 Expires in 6 months",(I638-TODAY())&gt;=31,"02 Expires in 3 months",(I638-TODAY())&gt;=0,"01 Expires in 30 days",(I638-TODAY())&gt;=-31,"01 Expired last 30 days",(I638-TODAY())&gt;=-92,"02 Expired last 3 months",(I638-TODAY())&gt;=-183,"03 Expired last 6 months",(I638-TODAY())&gt;=-365,"04 Expired last 12 months",(I638-TODAY())&gt;=-547,"05 Expired last 18 months",TRUE,"06 Expired over 18 months")</f>
        <v>06 Expires over 18 months</v>
      </c>
      <c r="L638" s="65">
        <v>48500000</v>
      </c>
      <c r="M638" s="131">
        <f t="shared" si="82"/>
        <v>137416666.66666666</v>
      </c>
      <c r="N638" s="77" t="str">
        <f t="shared" si="83"/>
        <v>Yes</v>
      </c>
      <c r="O638" s="32">
        <v>28</v>
      </c>
      <c r="P638" s="24">
        <v>6</v>
      </c>
      <c r="Q638" s="24" t="s">
        <v>123</v>
      </c>
      <c r="R638" s="89">
        <f t="shared" si="76"/>
        <v>34</v>
      </c>
    </row>
    <row r="639" spans="1:18" x14ac:dyDescent="0.5">
      <c r="A639" s="24">
        <v>190</v>
      </c>
      <c r="B639" s="24" t="s">
        <v>758</v>
      </c>
      <c r="C639" s="24" t="s">
        <v>759</v>
      </c>
      <c r="D639" s="24" t="s">
        <v>277</v>
      </c>
      <c r="E639" s="24" t="s">
        <v>66</v>
      </c>
      <c r="F639" s="24" t="s">
        <v>83</v>
      </c>
      <c r="G639" s="25">
        <v>43313</v>
      </c>
      <c r="H639" s="25">
        <v>45138</v>
      </c>
      <c r="I639" s="81">
        <f t="shared" si="75"/>
        <v>46965</v>
      </c>
      <c r="J639" s="77" t="str">
        <f t="shared" ca="1" si="81"/>
        <v>Live</v>
      </c>
      <c r="K639" s="77" t="str" cm="1">
        <f t="array" aca="1" ref="K639" ca="1">_xlfn.IFS((I639-TODAY())&gt;=547,"06 Expires over 18 months",(I639-TODAY())&gt;=365,"05 Expires in 18 months",(I639-TODAY())&gt;=183,"04 Expires in 12 months",(I639-TODAY())&gt;=92,"03 Expires in 6 months",(I639-TODAY())&gt;=31,"02 Expires in 3 months",(I639-TODAY())&gt;=0,"01 Expires in 30 days",(I639-TODAY())&gt;=-31,"01 Expired last 30 days",(I639-TODAY())&gt;=-92,"02 Expired last 3 months",(I639-TODAY())&gt;=-183,"03 Expired last 6 months",(I639-TODAY())&gt;=-365,"04 Expired last 12 months",(I639-TODAY())&gt;=-547,"05 Expired last 18 months",TRUE,"06 Expired over 18 months")</f>
        <v>06 Expires over 18 months</v>
      </c>
      <c r="L639" s="65">
        <v>744951</v>
      </c>
      <c r="M639" s="130">
        <f t="shared" si="82"/>
        <v>7387430.75</v>
      </c>
      <c r="N639" s="77" t="str">
        <f t="shared" si="83"/>
        <v>Yes</v>
      </c>
      <c r="O639" s="32">
        <v>60</v>
      </c>
      <c r="P639" s="24">
        <v>60</v>
      </c>
      <c r="Q639" s="24"/>
      <c r="R639" s="89">
        <f t="shared" si="76"/>
        <v>119</v>
      </c>
    </row>
    <row r="640" spans="1:18" x14ac:dyDescent="0.5">
      <c r="A640" s="24">
        <v>1316</v>
      </c>
      <c r="B640" s="24" t="s">
        <v>4862</v>
      </c>
      <c r="C640" s="24" t="s">
        <v>4863</v>
      </c>
      <c r="D640" s="24" t="s">
        <v>4864</v>
      </c>
      <c r="E640" s="24" t="s">
        <v>190</v>
      </c>
      <c r="F640" s="24" t="s">
        <v>3201</v>
      </c>
      <c r="G640" s="25">
        <v>44409</v>
      </c>
      <c r="H640" s="25">
        <v>46234</v>
      </c>
      <c r="I640" s="81">
        <f t="shared" si="75"/>
        <v>46965</v>
      </c>
      <c r="J640" s="77" t="str">
        <f t="shared" ca="1" si="81"/>
        <v>Live</v>
      </c>
      <c r="K640" s="77" t="str" cm="1">
        <f t="array" aca="1" ref="K640" ca="1">_xlfn.IFS((I640-TODAY())&gt;=547,"06 Expires over 18 months",(I640-TODAY())&gt;=365,"05 Expires in 18 months",(I640-TODAY())&gt;=183,"04 Expires in 12 months",(I640-TODAY())&gt;=92,"03 Expires in 6 months",(I640-TODAY())&gt;=31,"02 Expires in 3 months",(I640-TODAY())&gt;=0,"01 Expires in 30 days",(I640-TODAY())&gt;=-31,"01 Expired last 30 days",(I640-TODAY())&gt;=-92,"02 Expired last 3 months",(I640-TODAY())&gt;=-183,"03 Expired last 6 months",(I640-TODAY())&gt;=-365,"04 Expired last 12 months",(I640-TODAY())&gt;=-547,"05 Expired last 18 months",TRUE,"06 Expired over 18 months")</f>
        <v>06 Expires over 18 months</v>
      </c>
      <c r="L640" s="65">
        <v>6800000</v>
      </c>
      <c r="M640" s="130">
        <f t="shared" si="82"/>
        <v>47033333.333333336</v>
      </c>
      <c r="N640" s="77" t="str">
        <f t="shared" si="83"/>
        <v>Yes</v>
      </c>
      <c r="O640" s="32">
        <v>60</v>
      </c>
      <c r="P640" s="24">
        <v>24</v>
      </c>
      <c r="Q640" s="24"/>
      <c r="R640" s="89">
        <f t="shared" si="76"/>
        <v>83</v>
      </c>
    </row>
    <row r="641" spans="1:18" x14ac:dyDescent="0.5">
      <c r="A641" s="24" t="s">
        <v>14223</v>
      </c>
      <c r="B641" s="24" t="s">
        <v>3669</v>
      </c>
      <c r="C641" s="24" t="s">
        <v>14224</v>
      </c>
      <c r="D641" s="24" t="s">
        <v>14225</v>
      </c>
      <c r="E641" s="24" t="s">
        <v>66</v>
      </c>
      <c r="F641" s="27" t="s">
        <v>14226</v>
      </c>
      <c r="G641" s="25">
        <v>45870</v>
      </c>
      <c r="H641" s="25">
        <v>46599</v>
      </c>
      <c r="I641" s="81">
        <f t="shared" si="75"/>
        <v>46965</v>
      </c>
      <c r="J641" s="77" t="str">
        <f t="shared" ca="1" si="81"/>
        <v>Live</v>
      </c>
      <c r="K641" s="77" t="str" cm="1">
        <f t="array" aca="1" ref="K641" ca="1">_xlfn.IFS((I641-TODAY())&gt;=547,"06 Expires over 18 months",(I641-TODAY())&gt;=365,"05 Expires in 18 months",(I641-TODAY())&gt;=183,"04 Expires in 12 months",(I641-TODAY())&gt;=92,"03 Expires in 6 months",(I641-TODAY())&gt;=31,"02 Expires in 3 months",(I641-TODAY())&gt;=0,"01 Expires in 30 days",(I641-TODAY())&gt;=-31,"01 Expired last 30 days",(I641-TODAY())&gt;=-92,"02 Expired last 3 months",(I641-TODAY())&gt;=-183,"03 Expired last 6 months",(I641-TODAY())&gt;=-365,"04 Expired last 12 months",(I641-TODAY())&gt;=-547,"05 Expired last 18 months",TRUE,"06 Expired over 18 months")</f>
        <v>06 Expires over 18 months</v>
      </c>
      <c r="L641" s="65">
        <v>10500000</v>
      </c>
      <c r="M641" s="131">
        <f t="shared" si="82"/>
        <v>30625000</v>
      </c>
      <c r="N641" s="77" t="str">
        <f t="shared" si="83"/>
        <v>Yes</v>
      </c>
      <c r="O641" s="32">
        <v>24</v>
      </c>
      <c r="P641" s="24">
        <v>12</v>
      </c>
      <c r="Q641" s="24" t="s">
        <v>1333</v>
      </c>
      <c r="R641" s="89">
        <f t="shared" si="76"/>
        <v>35</v>
      </c>
    </row>
    <row r="642" spans="1:18" x14ac:dyDescent="0.5">
      <c r="A642" s="31">
        <v>3222</v>
      </c>
      <c r="B642" s="31" t="s">
        <v>12179</v>
      </c>
      <c r="C642" s="24" t="s">
        <v>8264</v>
      </c>
      <c r="D642" s="31" t="s">
        <v>4649</v>
      </c>
      <c r="E642" s="31" t="s">
        <v>107</v>
      </c>
      <c r="F642" s="29" t="s">
        <v>3283</v>
      </c>
      <c r="G642" s="34">
        <v>45870</v>
      </c>
      <c r="H642" s="34">
        <v>46965</v>
      </c>
      <c r="I642" s="81">
        <f t="shared" ref="I642:I705" si="84">EDATE(H642,P642)</f>
        <v>46965</v>
      </c>
      <c r="J642" s="77" t="str">
        <f t="shared" ca="1" si="81"/>
        <v>Live</v>
      </c>
      <c r="K642" s="77" t="str" cm="1">
        <f t="array" aca="1" ref="K642" ca="1">_xlfn.IFS((I642-TODAY())&gt;=547,"06 Expires over 18 months",(I642-TODAY())&gt;=365,"05 Expires in 18 months",(I642-TODAY())&gt;=183,"04 Expires in 12 months",(I642-TODAY())&gt;=92,"03 Expires in 6 months",(I642-TODAY())&gt;=31,"02 Expires in 3 months",(I642-TODAY())&gt;=0,"01 Expires in 30 days",(I642-TODAY())&gt;=-31,"01 Expired last 30 days",(I642-TODAY())&gt;=-92,"02 Expired last 3 months",(I642-TODAY())&gt;=-183,"03 Expired last 6 months",(I642-TODAY())&gt;=-365,"04 Expired last 12 months",(I642-TODAY())&gt;=-547,"05 Expired last 18 months",TRUE,"06 Expired over 18 months")</f>
        <v>06 Expires over 18 months</v>
      </c>
      <c r="L642" s="69">
        <v>240000</v>
      </c>
      <c r="M642" s="130">
        <f t="shared" si="82"/>
        <v>700000</v>
      </c>
      <c r="N642" s="77" t="str">
        <f t="shared" si="83"/>
        <v>No</v>
      </c>
      <c r="O642" s="48">
        <v>36</v>
      </c>
      <c r="P642" s="29">
        <v>0</v>
      </c>
      <c r="Q642" s="24" t="s">
        <v>70</v>
      </c>
      <c r="R642" s="89">
        <f t="shared" ref="R642:R705" si="85">DATEDIF(G642,I642,"m")</f>
        <v>35</v>
      </c>
    </row>
    <row r="643" spans="1:18" x14ac:dyDescent="0.5">
      <c r="A643" s="24">
        <v>3277</v>
      </c>
      <c r="B643" s="24" t="s">
        <v>9602</v>
      </c>
      <c r="C643" s="24" t="s">
        <v>12441</v>
      </c>
      <c r="D643" s="24" t="s">
        <v>9602</v>
      </c>
      <c r="E643" s="24" t="s">
        <v>107</v>
      </c>
      <c r="F643" s="27" t="s">
        <v>3283</v>
      </c>
      <c r="G643" s="25">
        <v>45875</v>
      </c>
      <c r="H643" s="25">
        <v>46970</v>
      </c>
      <c r="I643" s="81">
        <f t="shared" si="84"/>
        <v>46970</v>
      </c>
      <c r="J643" s="77" t="str">
        <f t="shared" ca="1" si="81"/>
        <v>Live</v>
      </c>
      <c r="K643" s="77" t="str" cm="1">
        <f t="array" aca="1" ref="K643" ca="1">_xlfn.IFS((I643-TODAY())&gt;=547,"06 Expires over 18 months",(I643-TODAY())&gt;=365,"05 Expires in 18 months",(I643-TODAY())&gt;=183,"04 Expires in 12 months",(I643-TODAY())&gt;=92,"03 Expires in 6 months",(I643-TODAY())&gt;=31,"02 Expires in 3 months",(I643-TODAY())&gt;=0,"01 Expires in 30 days",(I643-TODAY())&gt;=-31,"01 Expired last 30 days",(I643-TODAY())&gt;=-92,"02 Expired last 3 months",(I643-TODAY())&gt;=-183,"03 Expired last 6 months",(I643-TODAY())&gt;=-365,"04 Expired last 12 months",(I643-TODAY())&gt;=-547,"05 Expired last 18 months",TRUE,"06 Expired over 18 months")</f>
        <v>06 Expires over 18 months</v>
      </c>
      <c r="L643" s="65">
        <v>22000</v>
      </c>
      <c r="M643" s="131">
        <f t="shared" si="82"/>
        <v>64166.666666666664</v>
      </c>
      <c r="N643" s="77" t="str">
        <f t="shared" si="83"/>
        <v>No</v>
      </c>
      <c r="O643" s="32">
        <v>36</v>
      </c>
      <c r="P643" s="24">
        <v>0</v>
      </c>
      <c r="Q643" s="24" t="s">
        <v>8595</v>
      </c>
      <c r="R643" s="89">
        <f t="shared" si="85"/>
        <v>35</v>
      </c>
    </row>
    <row r="644" spans="1:18" x14ac:dyDescent="0.5">
      <c r="A644" s="24">
        <v>3278</v>
      </c>
      <c r="B644" s="24" t="s">
        <v>7978</v>
      </c>
      <c r="C644" s="24" t="s">
        <v>8311</v>
      </c>
      <c r="D644" s="24" t="s">
        <v>7978</v>
      </c>
      <c r="E644" s="24" t="s">
        <v>107</v>
      </c>
      <c r="F644" s="27" t="s">
        <v>3283</v>
      </c>
      <c r="G644" s="25">
        <v>45876</v>
      </c>
      <c r="H644" s="25">
        <v>46971</v>
      </c>
      <c r="I644" s="81">
        <f t="shared" si="84"/>
        <v>46971</v>
      </c>
      <c r="J644" s="77" t="str">
        <f t="shared" ca="1" si="81"/>
        <v>Live</v>
      </c>
      <c r="K644" s="77" t="str" cm="1">
        <f t="array" aca="1" ref="K644" ca="1">_xlfn.IFS((I644-TODAY())&gt;=547,"06 Expires over 18 months",(I644-TODAY())&gt;=365,"05 Expires in 18 months",(I644-TODAY())&gt;=183,"04 Expires in 12 months",(I644-TODAY())&gt;=92,"03 Expires in 6 months",(I644-TODAY())&gt;=31,"02 Expires in 3 months",(I644-TODAY())&gt;=0,"01 Expires in 30 days",(I644-TODAY())&gt;=-31,"01 Expired last 30 days",(I644-TODAY())&gt;=-92,"02 Expired last 3 months",(I644-TODAY())&gt;=-183,"03 Expired last 6 months",(I644-TODAY())&gt;=-365,"04 Expired last 12 months",(I644-TODAY())&gt;=-547,"05 Expired last 18 months",TRUE,"06 Expired over 18 months")</f>
        <v>06 Expires over 18 months</v>
      </c>
      <c r="L644" s="65">
        <v>8300</v>
      </c>
      <c r="M644" s="131">
        <f t="shared" si="82"/>
        <v>24208.333333333332</v>
      </c>
      <c r="N644" s="77" t="str">
        <f t="shared" si="83"/>
        <v>No</v>
      </c>
      <c r="O644" s="32">
        <v>36</v>
      </c>
      <c r="P644" s="24">
        <v>0</v>
      </c>
      <c r="Q644" s="24" t="s">
        <v>8595</v>
      </c>
      <c r="R644" s="89">
        <f t="shared" si="85"/>
        <v>35</v>
      </c>
    </row>
    <row r="645" spans="1:18" x14ac:dyDescent="0.5">
      <c r="A645" s="24">
        <v>3270</v>
      </c>
      <c r="B645" s="24" t="s">
        <v>12408</v>
      </c>
      <c r="C645" s="24" t="s">
        <v>12409</v>
      </c>
      <c r="D645" s="24" t="s">
        <v>12408</v>
      </c>
      <c r="E645" s="24" t="s">
        <v>107</v>
      </c>
      <c r="F645" s="27" t="s">
        <v>3283</v>
      </c>
      <c r="G645" s="25">
        <v>45875</v>
      </c>
      <c r="H645" s="25">
        <v>46972</v>
      </c>
      <c r="I645" s="81">
        <f t="shared" si="84"/>
        <v>46972</v>
      </c>
      <c r="J645" s="77" t="str">
        <f t="shared" ca="1" si="81"/>
        <v>Live</v>
      </c>
      <c r="K645" s="77" t="str" cm="1">
        <f t="array" aca="1" ref="K645" ca="1">_xlfn.IFS((I645-TODAY())&gt;=547,"06 Expires over 18 months",(I645-TODAY())&gt;=365,"05 Expires in 18 months",(I645-TODAY())&gt;=183,"04 Expires in 12 months",(I645-TODAY())&gt;=92,"03 Expires in 6 months",(I645-TODAY())&gt;=31,"02 Expires in 3 months",(I645-TODAY())&gt;=0,"01 Expires in 30 days",(I645-TODAY())&gt;=-31,"01 Expired last 30 days",(I645-TODAY())&gt;=-92,"02 Expired last 3 months",(I645-TODAY())&gt;=-183,"03 Expired last 6 months",(I645-TODAY())&gt;=-365,"04 Expired last 12 months",(I645-TODAY())&gt;=-547,"05 Expired last 18 months",TRUE,"06 Expired over 18 months")</f>
        <v>06 Expires over 18 months</v>
      </c>
      <c r="L645" s="65">
        <v>8300</v>
      </c>
      <c r="M645" s="131">
        <f t="shared" si="82"/>
        <v>24900</v>
      </c>
      <c r="N645" s="77" t="str">
        <f t="shared" si="83"/>
        <v>No</v>
      </c>
      <c r="O645" s="32">
        <v>36</v>
      </c>
      <c r="P645" s="24">
        <v>0</v>
      </c>
      <c r="Q645" s="24" t="s">
        <v>70</v>
      </c>
      <c r="R645" s="89">
        <f t="shared" si="85"/>
        <v>36</v>
      </c>
    </row>
    <row r="646" spans="1:18" x14ac:dyDescent="0.5">
      <c r="A646" s="24">
        <v>2181</v>
      </c>
      <c r="B646" s="24" t="s">
        <v>7806</v>
      </c>
      <c r="C646" s="24" t="s">
        <v>7807</v>
      </c>
      <c r="D646" s="24" t="s">
        <v>7808</v>
      </c>
      <c r="E646" s="24" t="s">
        <v>107</v>
      </c>
      <c r="F646" s="24" t="s">
        <v>3033</v>
      </c>
      <c r="G646" s="25">
        <v>45146</v>
      </c>
      <c r="H646" s="25">
        <v>45877</v>
      </c>
      <c r="I646" s="81">
        <f t="shared" si="84"/>
        <v>46973</v>
      </c>
      <c r="J646" s="77" t="str">
        <f t="shared" ca="1" si="81"/>
        <v>Live</v>
      </c>
      <c r="K646" s="77" t="str" cm="1">
        <f t="array" aca="1" ref="K646" ca="1">_xlfn.IFS((I646-TODAY())&gt;=547,"06 Expires over 18 months",(I646-TODAY())&gt;=365,"05 Expires in 18 months",(I646-TODAY())&gt;=183,"04 Expires in 12 months",(I646-TODAY())&gt;=92,"03 Expires in 6 months",(I646-TODAY())&gt;=31,"02 Expires in 3 months",(I646-TODAY())&gt;=0,"01 Expires in 30 days",(I646-TODAY())&gt;=-31,"01 Expired last 30 days",(I646-TODAY())&gt;=-92,"02 Expired last 3 months",(I646-TODAY())&gt;=-183,"03 Expired last 6 months",(I646-TODAY())&gt;=-365,"04 Expired last 12 months",(I646-TODAY())&gt;=-547,"05 Expired last 18 months",TRUE,"06 Expired over 18 months")</f>
        <v>06 Expires over 18 months</v>
      </c>
      <c r="L646" s="65">
        <v>24500</v>
      </c>
      <c r="M646" s="130">
        <f t="shared" si="82"/>
        <v>122500</v>
      </c>
      <c r="N646" s="77" t="str">
        <f t="shared" si="83"/>
        <v>Yes</v>
      </c>
      <c r="O646" s="32">
        <v>24</v>
      </c>
      <c r="P646" s="24">
        <v>36</v>
      </c>
      <c r="Q646" s="24" t="s">
        <v>1333</v>
      </c>
      <c r="R646" s="89">
        <f t="shared" si="85"/>
        <v>60</v>
      </c>
    </row>
    <row r="647" spans="1:18" x14ac:dyDescent="0.5">
      <c r="A647" s="24">
        <v>3280</v>
      </c>
      <c r="B647" s="24" t="s">
        <v>12448</v>
      </c>
      <c r="C647" s="24" t="s">
        <v>12449</v>
      </c>
      <c r="D647" s="24" t="s">
        <v>12448</v>
      </c>
      <c r="E647" s="24" t="s">
        <v>107</v>
      </c>
      <c r="F647" s="27" t="s">
        <v>3283</v>
      </c>
      <c r="G647" s="25">
        <v>45882</v>
      </c>
      <c r="H647" s="25">
        <v>46977</v>
      </c>
      <c r="I647" s="81">
        <f t="shared" si="84"/>
        <v>46977</v>
      </c>
      <c r="J647" s="77" t="str">
        <f t="shared" ca="1" si="81"/>
        <v>Live</v>
      </c>
      <c r="K647" s="77" t="str" cm="1">
        <f t="array" aca="1" ref="K647" ca="1">_xlfn.IFS((I647-TODAY())&gt;=547,"06 Expires over 18 months",(I647-TODAY())&gt;=365,"05 Expires in 18 months",(I647-TODAY())&gt;=183,"04 Expires in 12 months",(I647-TODAY())&gt;=92,"03 Expires in 6 months",(I647-TODAY())&gt;=31,"02 Expires in 3 months",(I647-TODAY())&gt;=0,"01 Expires in 30 days",(I647-TODAY())&gt;=-31,"01 Expired last 30 days",(I647-TODAY())&gt;=-92,"02 Expired last 3 months",(I647-TODAY())&gt;=-183,"03 Expired last 6 months",(I647-TODAY())&gt;=-365,"04 Expired last 12 months",(I647-TODAY())&gt;=-547,"05 Expired last 18 months",TRUE,"06 Expired over 18 months")</f>
        <v>06 Expires over 18 months</v>
      </c>
      <c r="L647" s="65">
        <v>24999</v>
      </c>
      <c r="M647" s="131">
        <f t="shared" si="82"/>
        <v>72913.75</v>
      </c>
      <c r="N647" s="77" t="str">
        <f t="shared" ref="N647:N678" si="86">IF(P647&gt;0,"Yes","No")</f>
        <v>No</v>
      </c>
      <c r="O647" s="32">
        <v>36</v>
      </c>
      <c r="P647" s="24">
        <v>0</v>
      </c>
      <c r="Q647" s="24" t="s">
        <v>8595</v>
      </c>
      <c r="R647" s="89">
        <f t="shared" si="85"/>
        <v>35</v>
      </c>
    </row>
    <row r="648" spans="1:18" x14ac:dyDescent="0.5">
      <c r="A648" s="24">
        <v>3284</v>
      </c>
      <c r="B648" s="24" t="s">
        <v>3984</v>
      </c>
      <c r="C648" s="24" t="s">
        <v>12461</v>
      </c>
      <c r="D648" s="24" t="s">
        <v>3984</v>
      </c>
      <c r="E648" s="24" t="s">
        <v>107</v>
      </c>
      <c r="F648" s="27" t="s">
        <v>3283</v>
      </c>
      <c r="G648" s="25">
        <v>45882</v>
      </c>
      <c r="H648" s="25">
        <v>46977</v>
      </c>
      <c r="I648" s="81">
        <f t="shared" si="84"/>
        <v>46977</v>
      </c>
      <c r="J648" s="77" t="str">
        <f t="shared" ca="1" si="81"/>
        <v>Live</v>
      </c>
      <c r="K648" s="77" t="str" cm="1">
        <f t="array" aca="1" ref="K648" ca="1">_xlfn.IFS((I648-TODAY())&gt;=547,"06 Expires over 18 months",(I648-TODAY())&gt;=365,"05 Expires in 18 months",(I648-TODAY())&gt;=183,"04 Expires in 12 months",(I648-TODAY())&gt;=92,"03 Expires in 6 months",(I648-TODAY())&gt;=31,"02 Expires in 3 months",(I648-TODAY())&gt;=0,"01 Expires in 30 days",(I648-TODAY())&gt;=-31,"01 Expired last 30 days",(I648-TODAY())&gt;=-92,"02 Expired last 3 months",(I648-TODAY())&gt;=-183,"03 Expired last 6 months",(I648-TODAY())&gt;=-365,"04 Expired last 12 months",(I648-TODAY())&gt;=-547,"05 Expired last 18 months",TRUE,"06 Expired over 18 months")</f>
        <v>06 Expires over 18 months</v>
      </c>
      <c r="L648" s="65">
        <v>24999</v>
      </c>
      <c r="M648" s="131">
        <f t="shared" ref="M648:M679" si="87">MAX(L648,L648*N(R648)/12)</f>
        <v>72913.75</v>
      </c>
      <c r="N648" s="77" t="str">
        <f t="shared" si="86"/>
        <v>No</v>
      </c>
      <c r="O648" s="32">
        <v>36</v>
      </c>
      <c r="P648" s="24">
        <v>0</v>
      </c>
      <c r="Q648" s="24" t="s">
        <v>8595</v>
      </c>
      <c r="R648" s="89">
        <f t="shared" si="85"/>
        <v>35</v>
      </c>
    </row>
    <row r="649" spans="1:18" x14ac:dyDescent="0.5">
      <c r="A649" s="24">
        <v>3296</v>
      </c>
      <c r="B649" s="24" t="s">
        <v>12510</v>
      </c>
      <c r="C649" s="24" t="s">
        <v>12511</v>
      </c>
      <c r="D649" s="24" t="s">
        <v>12510</v>
      </c>
      <c r="E649" s="24" t="s">
        <v>107</v>
      </c>
      <c r="F649" s="27" t="s">
        <v>3283</v>
      </c>
      <c r="G649" s="25">
        <v>45889</v>
      </c>
      <c r="H649" s="25">
        <v>46984</v>
      </c>
      <c r="I649" s="81">
        <f t="shared" si="84"/>
        <v>46984</v>
      </c>
      <c r="J649" s="77" t="str">
        <f t="shared" ca="1" si="81"/>
        <v>Live</v>
      </c>
      <c r="K649" s="77" t="str" cm="1">
        <f t="array" aca="1" ref="K649" ca="1">_xlfn.IFS((I649-TODAY())&gt;=547,"06 Expires over 18 months",(I649-TODAY())&gt;=365,"05 Expires in 18 months",(I649-TODAY())&gt;=183,"04 Expires in 12 months",(I649-TODAY())&gt;=92,"03 Expires in 6 months",(I649-TODAY())&gt;=31,"02 Expires in 3 months",(I649-TODAY())&gt;=0,"01 Expires in 30 days",(I649-TODAY())&gt;=-31,"01 Expired last 30 days",(I649-TODAY())&gt;=-92,"02 Expired last 3 months",(I649-TODAY())&gt;=-183,"03 Expired last 6 months",(I649-TODAY())&gt;=-365,"04 Expired last 12 months",(I649-TODAY())&gt;=-547,"05 Expired last 18 months",TRUE,"06 Expired over 18 months")</f>
        <v>06 Expires over 18 months</v>
      </c>
      <c r="L649" s="65">
        <v>8300</v>
      </c>
      <c r="M649" s="131">
        <f t="shared" si="87"/>
        <v>24208.333333333332</v>
      </c>
      <c r="N649" s="77" t="str">
        <f t="shared" si="86"/>
        <v>No</v>
      </c>
      <c r="O649" s="32">
        <v>36</v>
      </c>
      <c r="P649" s="24">
        <v>0</v>
      </c>
      <c r="Q649" s="24" t="s">
        <v>70</v>
      </c>
      <c r="R649" s="89">
        <f t="shared" si="85"/>
        <v>35</v>
      </c>
    </row>
    <row r="650" spans="1:18" x14ac:dyDescent="0.5">
      <c r="A650" s="24">
        <v>3307</v>
      </c>
      <c r="B650" s="24" t="s">
        <v>12551</v>
      </c>
      <c r="C650" s="24" t="s">
        <v>12552</v>
      </c>
      <c r="D650" s="24" t="s">
        <v>12553</v>
      </c>
      <c r="E650" s="24" t="s">
        <v>107</v>
      </c>
      <c r="F650" s="27" t="s">
        <v>1397</v>
      </c>
      <c r="G650" s="25">
        <v>45889</v>
      </c>
      <c r="H650" s="25">
        <v>46984</v>
      </c>
      <c r="I650" s="81">
        <f t="shared" si="84"/>
        <v>46984</v>
      </c>
      <c r="J650" s="77" t="str">
        <f t="shared" ca="1" si="81"/>
        <v>Live</v>
      </c>
      <c r="K650" s="77" t="str" cm="1">
        <f t="array" aca="1" ref="K650" ca="1">_xlfn.IFS((I650-TODAY())&gt;=547,"06 Expires over 18 months",(I650-TODAY())&gt;=365,"05 Expires in 18 months",(I650-TODAY())&gt;=183,"04 Expires in 12 months",(I650-TODAY())&gt;=92,"03 Expires in 6 months",(I650-TODAY())&gt;=31,"02 Expires in 3 months",(I650-TODAY())&gt;=0,"01 Expires in 30 days",(I650-TODAY())&gt;=-31,"01 Expired last 30 days",(I650-TODAY())&gt;=-92,"02 Expired last 3 months",(I650-TODAY())&gt;=-183,"03 Expired last 6 months",(I650-TODAY())&gt;=-365,"04 Expired last 12 months",(I650-TODAY())&gt;=-547,"05 Expired last 18 months",TRUE,"06 Expired over 18 months")</f>
        <v>06 Expires over 18 months</v>
      </c>
      <c r="L650" s="65">
        <v>75500</v>
      </c>
      <c r="M650" s="131">
        <f t="shared" si="87"/>
        <v>220208.33333333334</v>
      </c>
      <c r="N650" s="77" t="str">
        <f t="shared" si="86"/>
        <v>No</v>
      </c>
      <c r="O650" s="32">
        <v>36</v>
      </c>
      <c r="P650" s="24">
        <v>0</v>
      </c>
      <c r="Q650" s="24" t="s">
        <v>70</v>
      </c>
      <c r="R650" s="89">
        <f t="shared" si="85"/>
        <v>35</v>
      </c>
    </row>
    <row r="651" spans="1:18" x14ac:dyDescent="0.5">
      <c r="A651" s="24">
        <v>3305</v>
      </c>
      <c r="B651" s="24" t="s">
        <v>2157</v>
      </c>
      <c r="C651" s="24" t="s">
        <v>12545</v>
      </c>
      <c r="D651" s="24" t="s">
        <v>2157</v>
      </c>
      <c r="E651" s="24" t="s">
        <v>107</v>
      </c>
      <c r="F651" s="27" t="s">
        <v>3283</v>
      </c>
      <c r="G651" s="25">
        <v>45895</v>
      </c>
      <c r="H651" s="25">
        <v>46990</v>
      </c>
      <c r="I651" s="81">
        <f t="shared" si="84"/>
        <v>46990</v>
      </c>
      <c r="J651" s="77" t="str">
        <f t="shared" ca="1" si="81"/>
        <v>Live</v>
      </c>
      <c r="K651" s="77" t="str" cm="1">
        <f t="array" aca="1" ref="K651" ca="1">_xlfn.IFS((I651-TODAY())&gt;=547,"06 Expires over 18 months",(I651-TODAY())&gt;=365,"05 Expires in 18 months",(I651-TODAY())&gt;=183,"04 Expires in 12 months",(I651-TODAY())&gt;=92,"03 Expires in 6 months",(I651-TODAY())&gt;=31,"02 Expires in 3 months",(I651-TODAY())&gt;=0,"01 Expires in 30 days",(I651-TODAY())&gt;=-31,"01 Expired last 30 days",(I651-TODAY())&gt;=-92,"02 Expired last 3 months",(I651-TODAY())&gt;=-183,"03 Expired last 6 months",(I651-TODAY())&gt;=-365,"04 Expired last 12 months",(I651-TODAY())&gt;=-547,"05 Expired last 18 months",TRUE,"06 Expired over 18 months")</f>
        <v>06 Expires over 18 months</v>
      </c>
      <c r="L651" s="65">
        <v>74999</v>
      </c>
      <c r="M651" s="131">
        <f t="shared" si="87"/>
        <v>218747.08333333334</v>
      </c>
      <c r="N651" s="77" t="str">
        <f t="shared" si="86"/>
        <v>No</v>
      </c>
      <c r="O651" s="32">
        <v>36</v>
      </c>
      <c r="P651" s="24">
        <v>0</v>
      </c>
      <c r="Q651" s="24" t="s">
        <v>8595</v>
      </c>
      <c r="R651" s="89">
        <f t="shared" si="85"/>
        <v>35</v>
      </c>
    </row>
    <row r="652" spans="1:18" x14ac:dyDescent="0.5">
      <c r="A652" s="24">
        <v>3614</v>
      </c>
      <c r="B652" s="111" t="s">
        <v>7437</v>
      </c>
      <c r="C652" s="27" t="s">
        <v>13735</v>
      </c>
      <c r="D652" s="111" t="s">
        <v>13736</v>
      </c>
      <c r="E652" s="111" t="s">
        <v>190</v>
      </c>
      <c r="F652" s="111" t="s">
        <v>6369</v>
      </c>
      <c r="G652" s="121">
        <v>46072</v>
      </c>
      <c r="H652" s="121">
        <v>46446</v>
      </c>
      <c r="I652" s="81">
        <f t="shared" si="84"/>
        <v>46993</v>
      </c>
      <c r="J652" s="81" t="str">
        <f t="shared" ca="1" si="81"/>
        <v>Live</v>
      </c>
      <c r="K652" s="81" t="str" cm="1">
        <f t="array" aca="1" ref="K652" ca="1">_xlfn.IFS((I652-TODAY())&gt;=547,"06 Expires over 18 months",(I652-TODAY())&gt;=365,"05 Expires in 18 months",(I652-TODAY())&gt;=183,"04 Expires in 12 months",(I652-TODAY())&gt;=92,"03 Expires in 6 months",(I652-TODAY())&gt;=31,"02 Expires in 3 months",(I652-TODAY())&gt;=0,"01 Expires in 30 days",(I652-TODAY())&gt;=-31,"01 Expired last 30 days",(I652-TODAY())&gt;=-92,"02 Expired last 3 months",(I652-TODAY())&gt;=-183,"03 Expired last 6 months",(I652-TODAY())&gt;=-365,"04 Expired last 12 months",(I652-TODAY())&gt;=-547,"05 Expired last 18 months",TRUE,"06 Expired over 18 months")</f>
        <v>06 Expires over 18 months</v>
      </c>
      <c r="L652" s="65">
        <v>10000</v>
      </c>
      <c r="M652" s="130">
        <f t="shared" si="87"/>
        <v>25000</v>
      </c>
      <c r="N652" s="77" t="str">
        <f t="shared" si="86"/>
        <v>Yes</v>
      </c>
      <c r="O652" s="32">
        <v>12</v>
      </c>
      <c r="P652" s="24">
        <v>18</v>
      </c>
      <c r="Q652" s="24" t="s">
        <v>70</v>
      </c>
      <c r="R652" s="89">
        <f t="shared" si="85"/>
        <v>30</v>
      </c>
    </row>
    <row r="653" spans="1:18" x14ac:dyDescent="0.5">
      <c r="A653" s="24">
        <v>3314</v>
      </c>
      <c r="B653" s="24" t="s">
        <v>7786</v>
      </c>
      <c r="C653" s="24" t="s">
        <v>12581</v>
      </c>
      <c r="D653" s="24" t="s">
        <v>7786</v>
      </c>
      <c r="E653" s="24" t="s">
        <v>107</v>
      </c>
      <c r="F653" s="27" t="s">
        <v>3283</v>
      </c>
      <c r="G653" s="25">
        <v>45898</v>
      </c>
      <c r="H653" s="25">
        <v>46993</v>
      </c>
      <c r="I653" s="81">
        <f t="shared" si="84"/>
        <v>46993</v>
      </c>
      <c r="J653" s="77" t="str">
        <f t="shared" ca="1" si="81"/>
        <v>Live</v>
      </c>
      <c r="K653" s="77" t="str" cm="1">
        <f t="array" aca="1" ref="K653" ca="1">_xlfn.IFS((I653-TODAY())&gt;=547,"06 Expires over 18 months",(I653-TODAY())&gt;=365,"05 Expires in 18 months",(I653-TODAY())&gt;=183,"04 Expires in 12 months",(I653-TODAY())&gt;=92,"03 Expires in 6 months",(I653-TODAY())&gt;=31,"02 Expires in 3 months",(I653-TODAY())&gt;=0,"01 Expires in 30 days",(I653-TODAY())&gt;=-31,"01 Expired last 30 days",(I653-TODAY())&gt;=-92,"02 Expired last 3 months",(I653-TODAY())&gt;=-183,"03 Expired last 6 months",(I653-TODAY())&gt;=-365,"04 Expired last 12 months",(I653-TODAY())&gt;=-547,"05 Expired last 18 months",TRUE,"06 Expired over 18 months")</f>
        <v>06 Expires over 18 months</v>
      </c>
      <c r="L653" s="65">
        <v>74999</v>
      </c>
      <c r="M653" s="131">
        <f t="shared" si="87"/>
        <v>218747.08333333334</v>
      </c>
      <c r="N653" s="77" t="str">
        <f t="shared" si="86"/>
        <v>No</v>
      </c>
      <c r="O653" s="32">
        <v>36</v>
      </c>
      <c r="P653" s="24">
        <v>0</v>
      </c>
      <c r="Q653" s="24" t="s">
        <v>8595</v>
      </c>
      <c r="R653" s="89">
        <f t="shared" si="85"/>
        <v>35</v>
      </c>
    </row>
    <row r="654" spans="1:18" x14ac:dyDescent="0.5">
      <c r="A654" s="24">
        <v>1317</v>
      </c>
      <c r="B654" s="24" t="s">
        <v>4865</v>
      </c>
      <c r="C654" s="24" t="s">
        <v>4866</v>
      </c>
      <c r="D654" s="24" t="s">
        <v>4867</v>
      </c>
      <c r="E654" s="24" t="s">
        <v>107</v>
      </c>
      <c r="F654" s="24" t="s">
        <v>4869</v>
      </c>
      <c r="G654" s="25">
        <v>44440</v>
      </c>
      <c r="H654" s="25">
        <v>46265</v>
      </c>
      <c r="I654" s="81">
        <f t="shared" si="84"/>
        <v>46996</v>
      </c>
      <c r="J654" s="77" t="str">
        <f t="shared" ca="1" si="81"/>
        <v>Live</v>
      </c>
      <c r="K654" s="77" t="str" cm="1">
        <f t="array" aca="1" ref="K654" ca="1">_xlfn.IFS((I654-TODAY())&gt;=547,"06 Expires over 18 months",(I654-TODAY())&gt;=365,"05 Expires in 18 months",(I654-TODAY())&gt;=183,"04 Expires in 12 months",(I654-TODAY())&gt;=92,"03 Expires in 6 months",(I654-TODAY())&gt;=31,"02 Expires in 3 months",(I654-TODAY())&gt;=0,"01 Expires in 30 days",(I654-TODAY())&gt;=-31,"01 Expired last 30 days",(I654-TODAY())&gt;=-92,"02 Expired last 3 months",(I654-TODAY())&gt;=-183,"03 Expired last 6 months",(I654-TODAY())&gt;=-365,"04 Expired last 12 months",(I654-TODAY())&gt;=-547,"05 Expired last 18 months",TRUE,"06 Expired over 18 months")</f>
        <v>06 Expires over 18 months</v>
      </c>
      <c r="L654" s="65">
        <v>9000</v>
      </c>
      <c r="M654" s="130">
        <f t="shared" si="87"/>
        <v>62250</v>
      </c>
      <c r="N654" s="77" t="str">
        <f t="shared" si="86"/>
        <v>Yes</v>
      </c>
      <c r="O654" s="32">
        <v>60</v>
      </c>
      <c r="P654" s="24">
        <v>24</v>
      </c>
      <c r="Q654" s="24"/>
      <c r="R654" s="89">
        <f t="shared" si="85"/>
        <v>83</v>
      </c>
    </row>
    <row r="655" spans="1:18" x14ac:dyDescent="0.5">
      <c r="A655" s="24">
        <v>1318</v>
      </c>
      <c r="B655" s="24" t="s">
        <v>4872</v>
      </c>
      <c r="C655" s="24" t="s">
        <v>4873</v>
      </c>
      <c r="D655" s="24" t="s">
        <v>4874</v>
      </c>
      <c r="E655" s="24" t="s">
        <v>107</v>
      </c>
      <c r="F655" s="24" t="s">
        <v>4869</v>
      </c>
      <c r="G655" s="25">
        <v>44440</v>
      </c>
      <c r="H655" s="25">
        <v>46265</v>
      </c>
      <c r="I655" s="81">
        <f t="shared" si="84"/>
        <v>46996</v>
      </c>
      <c r="J655" s="77" t="str">
        <f t="shared" ca="1" si="81"/>
        <v>Live</v>
      </c>
      <c r="K655" s="77" t="str" cm="1">
        <f t="array" aca="1" ref="K655" ca="1">_xlfn.IFS((I655-TODAY())&gt;=547,"06 Expires over 18 months",(I655-TODAY())&gt;=365,"05 Expires in 18 months",(I655-TODAY())&gt;=183,"04 Expires in 12 months",(I655-TODAY())&gt;=92,"03 Expires in 6 months",(I655-TODAY())&gt;=31,"02 Expires in 3 months",(I655-TODAY())&gt;=0,"01 Expires in 30 days",(I655-TODAY())&gt;=-31,"01 Expired last 30 days",(I655-TODAY())&gt;=-92,"02 Expired last 3 months",(I655-TODAY())&gt;=-183,"03 Expired last 6 months",(I655-TODAY())&gt;=-365,"04 Expired last 12 months",(I655-TODAY())&gt;=-547,"05 Expired last 18 months",TRUE,"06 Expired over 18 months")</f>
        <v>06 Expires over 18 months</v>
      </c>
      <c r="L655" s="65">
        <v>9000</v>
      </c>
      <c r="M655" s="130">
        <f t="shared" si="87"/>
        <v>62250</v>
      </c>
      <c r="N655" s="77" t="str">
        <f t="shared" si="86"/>
        <v>Yes</v>
      </c>
      <c r="O655" s="32">
        <v>60</v>
      </c>
      <c r="P655" s="24">
        <v>24</v>
      </c>
      <c r="Q655" s="24"/>
      <c r="R655" s="89">
        <f t="shared" si="85"/>
        <v>83</v>
      </c>
    </row>
    <row r="656" spans="1:18" x14ac:dyDescent="0.5">
      <c r="A656" s="24">
        <v>1319</v>
      </c>
      <c r="B656" s="24" t="s">
        <v>4872</v>
      </c>
      <c r="C656" s="24" t="s">
        <v>4876</v>
      </c>
      <c r="D656" s="24" t="s">
        <v>4877</v>
      </c>
      <c r="E656" s="24" t="s">
        <v>107</v>
      </c>
      <c r="F656" s="24" t="s">
        <v>4869</v>
      </c>
      <c r="G656" s="25">
        <v>44440</v>
      </c>
      <c r="H656" s="25">
        <v>46265</v>
      </c>
      <c r="I656" s="81">
        <f t="shared" si="84"/>
        <v>46996</v>
      </c>
      <c r="J656" s="77" t="str">
        <f t="shared" ca="1" si="81"/>
        <v>Live</v>
      </c>
      <c r="K656" s="77" t="str" cm="1">
        <f t="array" aca="1" ref="K656" ca="1">_xlfn.IFS((I656-TODAY())&gt;=547,"06 Expires over 18 months",(I656-TODAY())&gt;=365,"05 Expires in 18 months",(I656-TODAY())&gt;=183,"04 Expires in 12 months",(I656-TODAY())&gt;=92,"03 Expires in 6 months",(I656-TODAY())&gt;=31,"02 Expires in 3 months",(I656-TODAY())&gt;=0,"01 Expires in 30 days",(I656-TODAY())&gt;=-31,"01 Expired last 30 days",(I656-TODAY())&gt;=-92,"02 Expired last 3 months",(I656-TODAY())&gt;=-183,"03 Expired last 6 months",(I656-TODAY())&gt;=-365,"04 Expired last 12 months",(I656-TODAY())&gt;=-547,"05 Expired last 18 months",TRUE,"06 Expired over 18 months")</f>
        <v>06 Expires over 18 months</v>
      </c>
      <c r="L656" s="65">
        <v>9000</v>
      </c>
      <c r="M656" s="130">
        <f t="shared" si="87"/>
        <v>62250</v>
      </c>
      <c r="N656" s="77" t="str">
        <f t="shared" si="86"/>
        <v>Yes</v>
      </c>
      <c r="O656" s="32">
        <v>60</v>
      </c>
      <c r="P656" s="24">
        <v>24</v>
      </c>
      <c r="Q656" s="24"/>
      <c r="R656" s="89">
        <f t="shared" si="85"/>
        <v>83</v>
      </c>
    </row>
    <row r="657" spans="1:18" x14ac:dyDescent="0.5">
      <c r="A657" s="24">
        <v>1320</v>
      </c>
      <c r="B657" s="24" t="s">
        <v>4872</v>
      </c>
      <c r="C657" s="24" t="s">
        <v>4879</v>
      </c>
      <c r="D657" s="24" t="s">
        <v>4877</v>
      </c>
      <c r="E657" s="24" t="s">
        <v>107</v>
      </c>
      <c r="F657" s="24" t="s">
        <v>4869</v>
      </c>
      <c r="G657" s="25">
        <v>44440</v>
      </c>
      <c r="H657" s="25">
        <v>46265</v>
      </c>
      <c r="I657" s="81">
        <f t="shared" si="84"/>
        <v>46996</v>
      </c>
      <c r="J657" s="77" t="str">
        <f t="shared" ca="1" si="81"/>
        <v>Live</v>
      </c>
      <c r="K657" s="77" t="str" cm="1">
        <f t="array" aca="1" ref="K657" ca="1">_xlfn.IFS((I657-TODAY())&gt;=547,"06 Expires over 18 months",(I657-TODAY())&gt;=365,"05 Expires in 18 months",(I657-TODAY())&gt;=183,"04 Expires in 12 months",(I657-TODAY())&gt;=92,"03 Expires in 6 months",(I657-TODAY())&gt;=31,"02 Expires in 3 months",(I657-TODAY())&gt;=0,"01 Expires in 30 days",(I657-TODAY())&gt;=-31,"01 Expired last 30 days",(I657-TODAY())&gt;=-92,"02 Expired last 3 months",(I657-TODAY())&gt;=-183,"03 Expired last 6 months",(I657-TODAY())&gt;=-365,"04 Expired last 12 months",(I657-TODAY())&gt;=-547,"05 Expired last 18 months",TRUE,"06 Expired over 18 months")</f>
        <v>06 Expires over 18 months</v>
      </c>
      <c r="L657" s="65">
        <v>9000</v>
      </c>
      <c r="M657" s="130">
        <f t="shared" si="87"/>
        <v>62250</v>
      </c>
      <c r="N657" s="77" t="str">
        <f t="shared" si="86"/>
        <v>Yes</v>
      </c>
      <c r="O657" s="32">
        <v>60</v>
      </c>
      <c r="P657" s="24">
        <v>24</v>
      </c>
      <c r="Q657" s="24"/>
      <c r="R657" s="89">
        <f t="shared" si="85"/>
        <v>83</v>
      </c>
    </row>
    <row r="658" spans="1:18" x14ac:dyDescent="0.5">
      <c r="A658" s="24">
        <v>1321</v>
      </c>
      <c r="B658" s="24" t="s">
        <v>4872</v>
      </c>
      <c r="C658" s="24" t="s">
        <v>4880</v>
      </c>
      <c r="D658" s="24" t="s">
        <v>4881</v>
      </c>
      <c r="E658" s="24" t="s">
        <v>107</v>
      </c>
      <c r="F658" s="24" t="s">
        <v>4869</v>
      </c>
      <c r="G658" s="25">
        <v>44440</v>
      </c>
      <c r="H658" s="25">
        <v>46265</v>
      </c>
      <c r="I658" s="81">
        <f t="shared" si="84"/>
        <v>46996</v>
      </c>
      <c r="J658" s="77" t="str">
        <f t="shared" ca="1" si="81"/>
        <v>Live</v>
      </c>
      <c r="K658" s="77" t="str" cm="1">
        <f t="array" aca="1" ref="K658" ca="1">_xlfn.IFS((I658-TODAY())&gt;=547,"06 Expires over 18 months",(I658-TODAY())&gt;=365,"05 Expires in 18 months",(I658-TODAY())&gt;=183,"04 Expires in 12 months",(I658-TODAY())&gt;=92,"03 Expires in 6 months",(I658-TODAY())&gt;=31,"02 Expires in 3 months",(I658-TODAY())&gt;=0,"01 Expires in 30 days",(I658-TODAY())&gt;=-31,"01 Expired last 30 days",(I658-TODAY())&gt;=-92,"02 Expired last 3 months",(I658-TODAY())&gt;=-183,"03 Expired last 6 months",(I658-TODAY())&gt;=-365,"04 Expired last 12 months",(I658-TODAY())&gt;=-547,"05 Expired last 18 months",TRUE,"06 Expired over 18 months")</f>
        <v>06 Expires over 18 months</v>
      </c>
      <c r="L658" s="65">
        <v>9000</v>
      </c>
      <c r="M658" s="130">
        <f t="shared" si="87"/>
        <v>62250</v>
      </c>
      <c r="N658" s="77" t="str">
        <f t="shared" si="86"/>
        <v>Yes</v>
      </c>
      <c r="O658" s="32">
        <v>60</v>
      </c>
      <c r="P658" s="24">
        <v>24</v>
      </c>
      <c r="Q658" s="24"/>
      <c r="R658" s="89">
        <f t="shared" si="85"/>
        <v>83</v>
      </c>
    </row>
    <row r="659" spans="1:18" x14ac:dyDescent="0.5">
      <c r="A659" s="24">
        <v>1322</v>
      </c>
      <c r="B659" s="24" t="s">
        <v>4883</v>
      </c>
      <c r="C659" s="24" t="s">
        <v>4884</v>
      </c>
      <c r="D659" s="24" t="s">
        <v>4885</v>
      </c>
      <c r="E659" s="24" t="s">
        <v>107</v>
      </c>
      <c r="F659" s="24" t="s">
        <v>4869</v>
      </c>
      <c r="G659" s="25">
        <v>44440</v>
      </c>
      <c r="H659" s="25">
        <v>46265</v>
      </c>
      <c r="I659" s="81">
        <f t="shared" si="84"/>
        <v>46996</v>
      </c>
      <c r="J659" s="77" t="str">
        <f t="shared" ca="1" si="81"/>
        <v>Live</v>
      </c>
      <c r="K659" s="77" t="str" cm="1">
        <f t="array" aca="1" ref="K659" ca="1">_xlfn.IFS((I659-TODAY())&gt;=547,"06 Expires over 18 months",(I659-TODAY())&gt;=365,"05 Expires in 18 months",(I659-TODAY())&gt;=183,"04 Expires in 12 months",(I659-TODAY())&gt;=92,"03 Expires in 6 months",(I659-TODAY())&gt;=31,"02 Expires in 3 months",(I659-TODAY())&gt;=0,"01 Expires in 30 days",(I659-TODAY())&gt;=-31,"01 Expired last 30 days",(I659-TODAY())&gt;=-92,"02 Expired last 3 months",(I659-TODAY())&gt;=-183,"03 Expired last 6 months",(I659-TODAY())&gt;=-365,"04 Expired last 12 months",(I659-TODAY())&gt;=-547,"05 Expired last 18 months",TRUE,"06 Expired over 18 months")</f>
        <v>06 Expires over 18 months</v>
      </c>
      <c r="L659" s="65">
        <v>9000</v>
      </c>
      <c r="M659" s="130">
        <f t="shared" si="87"/>
        <v>62250</v>
      </c>
      <c r="N659" s="77" t="str">
        <f t="shared" si="86"/>
        <v>Yes</v>
      </c>
      <c r="O659" s="32">
        <v>60</v>
      </c>
      <c r="P659" s="24">
        <v>24</v>
      </c>
      <c r="Q659" s="24"/>
      <c r="R659" s="89">
        <f t="shared" si="85"/>
        <v>83</v>
      </c>
    </row>
    <row r="660" spans="1:18" x14ac:dyDescent="0.5">
      <c r="A660" s="24">
        <v>1337</v>
      </c>
      <c r="B660" s="24" t="s">
        <v>4939</v>
      </c>
      <c r="C660" s="24" t="s">
        <v>4940</v>
      </c>
      <c r="D660" s="24" t="s">
        <v>4941</v>
      </c>
      <c r="E660" s="24" t="s">
        <v>190</v>
      </c>
      <c r="F660" s="27" t="s">
        <v>4942</v>
      </c>
      <c r="G660" s="25">
        <v>44440</v>
      </c>
      <c r="H660" s="25">
        <v>46265</v>
      </c>
      <c r="I660" s="81">
        <f t="shared" si="84"/>
        <v>46996</v>
      </c>
      <c r="J660" s="77" t="str">
        <f t="shared" ca="1" si="81"/>
        <v>Live</v>
      </c>
      <c r="K660" s="77" t="str" cm="1">
        <f t="array" aca="1" ref="K660" ca="1">_xlfn.IFS((I660-TODAY())&gt;=547,"06 Expires over 18 months",(I660-TODAY())&gt;=365,"05 Expires in 18 months",(I660-TODAY())&gt;=183,"04 Expires in 12 months",(I660-TODAY())&gt;=92,"03 Expires in 6 months",(I660-TODAY())&gt;=31,"02 Expires in 3 months",(I660-TODAY())&gt;=0,"01 Expires in 30 days",(I660-TODAY())&gt;=-31,"01 Expired last 30 days",(I660-TODAY())&gt;=-92,"02 Expired last 3 months",(I660-TODAY())&gt;=-183,"03 Expired last 6 months",(I660-TODAY())&gt;=-365,"04 Expired last 12 months",(I660-TODAY())&gt;=-547,"05 Expired last 18 months",TRUE,"06 Expired over 18 months")</f>
        <v>06 Expires over 18 months</v>
      </c>
      <c r="L660" s="65">
        <v>12000</v>
      </c>
      <c r="M660" s="130">
        <f t="shared" si="87"/>
        <v>83000</v>
      </c>
      <c r="N660" s="77" t="str">
        <f t="shared" si="86"/>
        <v>Yes</v>
      </c>
      <c r="O660" s="32">
        <v>36</v>
      </c>
      <c r="P660" s="24">
        <v>24</v>
      </c>
      <c r="Q660" s="24"/>
      <c r="R660" s="89">
        <f t="shared" si="85"/>
        <v>83</v>
      </c>
    </row>
    <row r="661" spans="1:18" x14ac:dyDescent="0.5">
      <c r="A661" s="24">
        <v>2192</v>
      </c>
      <c r="B661" s="24" t="s">
        <v>7853</v>
      </c>
      <c r="C661" s="24" t="s">
        <v>7854</v>
      </c>
      <c r="D661" s="24" t="s">
        <v>7855</v>
      </c>
      <c r="E661" s="24" t="s">
        <v>107</v>
      </c>
      <c r="F661" s="24" t="s">
        <v>1519</v>
      </c>
      <c r="G661" s="25">
        <v>45170</v>
      </c>
      <c r="H661" s="25">
        <v>46265</v>
      </c>
      <c r="I661" s="81">
        <f t="shared" si="84"/>
        <v>46996</v>
      </c>
      <c r="J661" s="77" t="str">
        <f t="shared" ca="1" si="81"/>
        <v>Live</v>
      </c>
      <c r="K661" s="77" t="str" cm="1">
        <f t="array" aca="1" ref="K661" ca="1">_xlfn.IFS((I661-TODAY())&gt;=547,"06 Expires over 18 months",(I661-TODAY())&gt;=365,"05 Expires in 18 months",(I661-TODAY())&gt;=183,"04 Expires in 12 months",(I661-TODAY())&gt;=92,"03 Expires in 6 months",(I661-TODAY())&gt;=31,"02 Expires in 3 months",(I661-TODAY())&gt;=0,"01 Expires in 30 days",(I661-TODAY())&gt;=-31,"01 Expired last 30 days",(I661-TODAY())&gt;=-92,"02 Expired last 3 months",(I661-TODAY())&gt;=-183,"03 Expired last 6 months",(I661-TODAY())&gt;=-365,"04 Expired last 12 months",(I661-TODAY())&gt;=-547,"05 Expired last 18 months",TRUE,"06 Expired over 18 months")</f>
        <v>06 Expires over 18 months</v>
      </c>
      <c r="L661" s="65">
        <v>205725</v>
      </c>
      <c r="M661" s="130">
        <f t="shared" si="87"/>
        <v>1011481.25</v>
      </c>
      <c r="N661" s="77" t="str">
        <f t="shared" si="86"/>
        <v>Yes</v>
      </c>
      <c r="O661" s="32">
        <v>36</v>
      </c>
      <c r="P661" s="24">
        <v>24</v>
      </c>
      <c r="Q661" s="24" t="s">
        <v>1333</v>
      </c>
      <c r="R661" s="89">
        <f t="shared" si="85"/>
        <v>59</v>
      </c>
    </row>
    <row r="662" spans="1:18" x14ac:dyDescent="0.5">
      <c r="A662" s="24">
        <v>2671</v>
      </c>
      <c r="B662" s="24" t="s">
        <v>9621</v>
      </c>
      <c r="C662" s="24" t="s">
        <v>9622</v>
      </c>
      <c r="D662" s="24" t="s">
        <v>9621</v>
      </c>
      <c r="E662" s="24" t="s">
        <v>97</v>
      </c>
      <c r="F662" s="24" t="s">
        <v>9624</v>
      </c>
      <c r="G662" s="25">
        <v>45537</v>
      </c>
      <c r="H662" s="25">
        <v>46630</v>
      </c>
      <c r="I662" s="81">
        <f t="shared" si="84"/>
        <v>46996</v>
      </c>
      <c r="J662" s="77" t="str">
        <f t="shared" ca="1" si="81"/>
        <v>Live</v>
      </c>
      <c r="K662" s="77" t="str" cm="1">
        <f t="array" aca="1" ref="K662" ca="1">_xlfn.IFS((I662-TODAY())&gt;=547,"06 Expires over 18 months",(I662-TODAY())&gt;=365,"05 Expires in 18 months",(I662-TODAY())&gt;=183,"04 Expires in 12 months",(I662-TODAY())&gt;=92,"03 Expires in 6 months",(I662-TODAY())&gt;=31,"02 Expires in 3 months",(I662-TODAY())&gt;=0,"01 Expires in 30 days",(I662-TODAY())&gt;=-31,"01 Expired last 30 days",(I662-TODAY())&gt;=-92,"02 Expired last 3 months",(I662-TODAY())&gt;=-183,"03 Expired last 6 months",(I662-TODAY())&gt;=-365,"04 Expired last 12 months",(I662-TODAY())&gt;=-547,"05 Expired last 18 months",TRUE,"06 Expired over 18 months")</f>
        <v>06 Expires over 18 months</v>
      </c>
      <c r="L662" s="65">
        <v>5000</v>
      </c>
      <c r="M662" s="130">
        <f t="shared" si="87"/>
        <v>19583.333333333332</v>
      </c>
      <c r="N662" s="77" t="str">
        <f t="shared" si="86"/>
        <v>Yes</v>
      </c>
      <c r="O662" s="32">
        <v>36</v>
      </c>
      <c r="P662" s="24">
        <v>12</v>
      </c>
      <c r="Q662" s="24" t="s">
        <v>70</v>
      </c>
      <c r="R662" s="89">
        <f t="shared" si="85"/>
        <v>47</v>
      </c>
    </row>
    <row r="663" spans="1:18" x14ac:dyDescent="0.5">
      <c r="A663" s="24">
        <v>3303</v>
      </c>
      <c r="B663" s="24" t="s">
        <v>7706</v>
      </c>
      <c r="C663" s="24" t="s">
        <v>12539</v>
      </c>
      <c r="D663" s="24" t="s">
        <v>7706</v>
      </c>
      <c r="E663" s="24" t="s">
        <v>107</v>
      </c>
      <c r="F663" s="27" t="s">
        <v>3283</v>
      </c>
      <c r="G663" s="25">
        <v>45901</v>
      </c>
      <c r="H663" s="25">
        <v>46996</v>
      </c>
      <c r="I663" s="81">
        <f t="shared" si="84"/>
        <v>46996</v>
      </c>
      <c r="J663" s="77" t="str">
        <f t="shared" ca="1" si="81"/>
        <v>Live</v>
      </c>
      <c r="K663" s="77" t="str" cm="1">
        <f t="array" aca="1" ref="K663" ca="1">_xlfn.IFS((I663-TODAY())&gt;=547,"06 Expires over 18 months",(I663-TODAY())&gt;=365,"05 Expires in 18 months",(I663-TODAY())&gt;=183,"04 Expires in 12 months",(I663-TODAY())&gt;=92,"03 Expires in 6 months",(I663-TODAY())&gt;=31,"02 Expires in 3 months",(I663-TODAY())&gt;=0,"01 Expires in 30 days",(I663-TODAY())&gt;=-31,"01 Expired last 30 days",(I663-TODAY())&gt;=-92,"02 Expired last 3 months",(I663-TODAY())&gt;=-183,"03 Expired last 6 months",(I663-TODAY())&gt;=-365,"04 Expired last 12 months",(I663-TODAY())&gt;=-547,"05 Expired last 18 months",TRUE,"06 Expired over 18 months")</f>
        <v>06 Expires over 18 months</v>
      </c>
      <c r="L663" s="65">
        <v>20000</v>
      </c>
      <c r="M663" s="131">
        <f t="shared" si="87"/>
        <v>58333.333333333336</v>
      </c>
      <c r="N663" s="77" t="str">
        <f t="shared" si="86"/>
        <v>No</v>
      </c>
      <c r="O663" s="32">
        <v>36</v>
      </c>
      <c r="P663" s="24">
        <v>0</v>
      </c>
      <c r="Q663" s="24" t="s">
        <v>70</v>
      </c>
      <c r="R663" s="89">
        <f t="shared" si="85"/>
        <v>35</v>
      </c>
    </row>
    <row r="664" spans="1:18" x14ac:dyDescent="0.5">
      <c r="A664" s="24">
        <v>3321</v>
      </c>
      <c r="B664" s="24" t="s">
        <v>7615</v>
      </c>
      <c r="C664" s="24" t="s">
        <v>12612</v>
      </c>
      <c r="D664" s="24" t="s">
        <v>7615</v>
      </c>
      <c r="E664" s="24" t="s">
        <v>107</v>
      </c>
      <c r="F664" s="27" t="s">
        <v>3283</v>
      </c>
      <c r="G664" s="25">
        <v>45901</v>
      </c>
      <c r="H664" s="25">
        <v>46996</v>
      </c>
      <c r="I664" s="81">
        <f t="shared" si="84"/>
        <v>46996</v>
      </c>
      <c r="J664" s="77" t="str">
        <f t="shared" ca="1" si="81"/>
        <v>Live</v>
      </c>
      <c r="K664" s="77" t="str" cm="1">
        <f t="array" aca="1" ref="K664" ca="1">_xlfn.IFS((I664-TODAY())&gt;=547,"06 Expires over 18 months",(I664-TODAY())&gt;=365,"05 Expires in 18 months",(I664-TODAY())&gt;=183,"04 Expires in 12 months",(I664-TODAY())&gt;=92,"03 Expires in 6 months",(I664-TODAY())&gt;=31,"02 Expires in 3 months",(I664-TODAY())&gt;=0,"01 Expires in 30 days",(I664-TODAY())&gt;=-31,"01 Expired last 30 days",(I664-TODAY())&gt;=-92,"02 Expired last 3 months",(I664-TODAY())&gt;=-183,"03 Expired last 6 months",(I664-TODAY())&gt;=-365,"04 Expired last 12 months",(I664-TODAY())&gt;=-547,"05 Expired last 18 months",TRUE,"06 Expired over 18 months")</f>
        <v>06 Expires over 18 months</v>
      </c>
      <c r="L664" s="65">
        <v>24999</v>
      </c>
      <c r="M664" s="131">
        <f t="shared" si="87"/>
        <v>72913.75</v>
      </c>
      <c r="N664" s="77" t="str">
        <f t="shared" si="86"/>
        <v>No</v>
      </c>
      <c r="O664" s="32">
        <v>36</v>
      </c>
      <c r="P664" s="24">
        <v>0</v>
      </c>
      <c r="Q664" s="24" t="s">
        <v>8595</v>
      </c>
      <c r="R664" s="89">
        <f t="shared" si="85"/>
        <v>35</v>
      </c>
    </row>
    <row r="665" spans="1:18" x14ac:dyDescent="0.5">
      <c r="A665" s="24">
        <v>3323</v>
      </c>
      <c r="B665" s="24" t="s">
        <v>2154</v>
      </c>
      <c r="C665" s="24" t="s">
        <v>12618</v>
      </c>
      <c r="D665" s="24" t="s">
        <v>2154</v>
      </c>
      <c r="E665" s="24" t="s">
        <v>107</v>
      </c>
      <c r="F665" s="27" t="s">
        <v>3283</v>
      </c>
      <c r="G665" s="25">
        <v>45902</v>
      </c>
      <c r="H665" s="25">
        <v>46997</v>
      </c>
      <c r="I665" s="81">
        <f t="shared" si="84"/>
        <v>46997</v>
      </c>
      <c r="J665" s="77" t="str">
        <f t="shared" ca="1" si="81"/>
        <v>Live</v>
      </c>
      <c r="K665" s="77" t="str" cm="1">
        <f t="array" aca="1" ref="K665" ca="1">_xlfn.IFS((I665-TODAY())&gt;=547,"06 Expires over 18 months",(I665-TODAY())&gt;=365,"05 Expires in 18 months",(I665-TODAY())&gt;=183,"04 Expires in 12 months",(I665-TODAY())&gt;=92,"03 Expires in 6 months",(I665-TODAY())&gt;=31,"02 Expires in 3 months",(I665-TODAY())&gt;=0,"01 Expires in 30 days",(I665-TODAY())&gt;=-31,"01 Expired last 30 days",(I665-TODAY())&gt;=-92,"02 Expired last 3 months",(I665-TODAY())&gt;=-183,"03 Expired last 6 months",(I665-TODAY())&gt;=-365,"04 Expired last 12 months",(I665-TODAY())&gt;=-547,"05 Expired last 18 months",TRUE,"06 Expired over 18 months")</f>
        <v>06 Expires over 18 months</v>
      </c>
      <c r="L665" s="65">
        <v>74999</v>
      </c>
      <c r="M665" s="131">
        <f t="shared" si="87"/>
        <v>218747.08333333334</v>
      </c>
      <c r="N665" s="77" t="str">
        <f t="shared" si="86"/>
        <v>No</v>
      </c>
      <c r="O665" s="32">
        <v>36</v>
      </c>
      <c r="P665" s="24">
        <v>0</v>
      </c>
      <c r="Q665" s="24" t="s">
        <v>8595</v>
      </c>
      <c r="R665" s="89">
        <f t="shared" si="85"/>
        <v>35</v>
      </c>
    </row>
    <row r="666" spans="1:18" x14ac:dyDescent="0.5">
      <c r="A666" s="24">
        <v>3324</v>
      </c>
      <c r="B666" s="24" t="s">
        <v>8327</v>
      </c>
      <c r="C666" s="24" t="s">
        <v>12621</v>
      </c>
      <c r="D666" s="24" t="s">
        <v>8327</v>
      </c>
      <c r="E666" s="24" t="s">
        <v>107</v>
      </c>
      <c r="F666" s="27" t="s">
        <v>3283</v>
      </c>
      <c r="G666" s="25">
        <v>45902</v>
      </c>
      <c r="H666" s="25">
        <v>46997</v>
      </c>
      <c r="I666" s="81">
        <f t="shared" si="84"/>
        <v>46997</v>
      </c>
      <c r="J666" s="77" t="str">
        <f t="shared" ca="1" si="81"/>
        <v>Live</v>
      </c>
      <c r="K666" s="77" t="str" cm="1">
        <f t="array" aca="1" ref="K666" ca="1">_xlfn.IFS((I666-TODAY())&gt;=547,"06 Expires over 18 months",(I666-TODAY())&gt;=365,"05 Expires in 18 months",(I666-TODAY())&gt;=183,"04 Expires in 12 months",(I666-TODAY())&gt;=92,"03 Expires in 6 months",(I666-TODAY())&gt;=31,"02 Expires in 3 months",(I666-TODAY())&gt;=0,"01 Expires in 30 days",(I666-TODAY())&gt;=-31,"01 Expired last 30 days",(I666-TODAY())&gt;=-92,"02 Expired last 3 months",(I666-TODAY())&gt;=-183,"03 Expired last 6 months",(I666-TODAY())&gt;=-365,"04 Expired last 12 months",(I666-TODAY())&gt;=-547,"05 Expired last 18 months",TRUE,"06 Expired over 18 months")</f>
        <v>06 Expires over 18 months</v>
      </c>
      <c r="L666" s="65">
        <v>74999</v>
      </c>
      <c r="M666" s="131">
        <f t="shared" si="87"/>
        <v>218747.08333333334</v>
      </c>
      <c r="N666" s="77" t="str">
        <f t="shared" si="86"/>
        <v>No</v>
      </c>
      <c r="O666" s="32">
        <v>36</v>
      </c>
      <c r="P666" s="24">
        <v>0</v>
      </c>
      <c r="Q666" s="24" t="s">
        <v>8595</v>
      </c>
      <c r="R666" s="89">
        <f t="shared" si="85"/>
        <v>35</v>
      </c>
    </row>
    <row r="667" spans="1:18" x14ac:dyDescent="0.5">
      <c r="A667" s="24">
        <v>3342</v>
      </c>
      <c r="B667" s="24" t="s">
        <v>9293</v>
      </c>
      <c r="C667" s="24" t="s">
        <v>12675</v>
      </c>
      <c r="D667" s="24" t="s">
        <v>9293</v>
      </c>
      <c r="E667" s="24" t="s">
        <v>107</v>
      </c>
      <c r="F667" s="27" t="s">
        <v>3283</v>
      </c>
      <c r="G667" s="25">
        <v>45904</v>
      </c>
      <c r="H667" s="25">
        <v>46999</v>
      </c>
      <c r="I667" s="81">
        <f t="shared" si="84"/>
        <v>46999</v>
      </c>
      <c r="J667" s="77" t="str">
        <f t="shared" ca="1" si="81"/>
        <v>Live</v>
      </c>
      <c r="K667" s="77" t="str" cm="1">
        <f t="array" aca="1" ref="K667" ca="1">_xlfn.IFS((I667-TODAY())&gt;=547,"06 Expires over 18 months",(I667-TODAY())&gt;=365,"05 Expires in 18 months",(I667-TODAY())&gt;=183,"04 Expires in 12 months",(I667-TODAY())&gt;=92,"03 Expires in 6 months",(I667-TODAY())&gt;=31,"02 Expires in 3 months",(I667-TODAY())&gt;=0,"01 Expires in 30 days",(I667-TODAY())&gt;=-31,"01 Expired last 30 days",(I667-TODAY())&gt;=-92,"02 Expired last 3 months",(I667-TODAY())&gt;=-183,"03 Expired last 6 months",(I667-TODAY())&gt;=-365,"04 Expired last 12 months",(I667-TODAY())&gt;=-547,"05 Expired last 18 months",TRUE,"06 Expired over 18 months")</f>
        <v>06 Expires over 18 months</v>
      </c>
      <c r="L667" s="65">
        <v>24000</v>
      </c>
      <c r="M667" s="131">
        <f t="shared" si="87"/>
        <v>70000</v>
      </c>
      <c r="N667" s="77" t="str">
        <f t="shared" si="86"/>
        <v>No</v>
      </c>
      <c r="O667" s="32">
        <v>36</v>
      </c>
      <c r="P667" s="24">
        <v>0</v>
      </c>
      <c r="Q667" s="24" t="s">
        <v>70</v>
      </c>
      <c r="R667" s="89">
        <f t="shared" si="85"/>
        <v>35</v>
      </c>
    </row>
    <row r="668" spans="1:18" x14ac:dyDescent="0.5">
      <c r="A668" s="24">
        <v>3343</v>
      </c>
      <c r="B668" s="24" t="s">
        <v>9277</v>
      </c>
      <c r="C668" s="24" t="s">
        <v>12677</v>
      </c>
      <c r="D668" s="24" t="s">
        <v>9277</v>
      </c>
      <c r="E668" s="24" t="s">
        <v>107</v>
      </c>
      <c r="F668" s="27" t="s">
        <v>3283</v>
      </c>
      <c r="G668" s="25">
        <v>45904</v>
      </c>
      <c r="H668" s="25">
        <v>46999</v>
      </c>
      <c r="I668" s="81">
        <f t="shared" si="84"/>
        <v>46999</v>
      </c>
      <c r="J668" s="77" t="str">
        <f t="shared" ca="1" si="81"/>
        <v>Live</v>
      </c>
      <c r="K668" s="77" t="str" cm="1">
        <f t="array" aca="1" ref="K668" ca="1">_xlfn.IFS((I668-TODAY())&gt;=547,"06 Expires over 18 months",(I668-TODAY())&gt;=365,"05 Expires in 18 months",(I668-TODAY())&gt;=183,"04 Expires in 12 months",(I668-TODAY())&gt;=92,"03 Expires in 6 months",(I668-TODAY())&gt;=31,"02 Expires in 3 months",(I668-TODAY())&gt;=0,"01 Expires in 30 days",(I668-TODAY())&gt;=-31,"01 Expired last 30 days",(I668-TODAY())&gt;=-92,"02 Expired last 3 months",(I668-TODAY())&gt;=-183,"03 Expired last 6 months",(I668-TODAY())&gt;=-365,"04 Expired last 12 months",(I668-TODAY())&gt;=-547,"05 Expired last 18 months",TRUE,"06 Expired over 18 months")</f>
        <v>06 Expires over 18 months</v>
      </c>
      <c r="L668" s="65">
        <v>24000</v>
      </c>
      <c r="M668" s="131">
        <f t="shared" si="87"/>
        <v>70000</v>
      </c>
      <c r="N668" s="77" t="str">
        <f t="shared" si="86"/>
        <v>No</v>
      </c>
      <c r="O668" s="32">
        <v>36</v>
      </c>
      <c r="P668" s="24">
        <v>0</v>
      </c>
      <c r="Q668" s="24" t="s">
        <v>12668</v>
      </c>
      <c r="R668" s="89">
        <f t="shared" si="85"/>
        <v>35</v>
      </c>
    </row>
    <row r="669" spans="1:18" x14ac:dyDescent="0.5">
      <c r="A669" s="24">
        <v>2266</v>
      </c>
      <c r="B669" s="24" t="s">
        <v>8117</v>
      </c>
      <c r="C669" s="24" t="s">
        <v>8118</v>
      </c>
      <c r="D669" s="24" t="s">
        <v>8119</v>
      </c>
      <c r="E669" s="24" t="s">
        <v>190</v>
      </c>
      <c r="F669" s="27" t="s">
        <v>8120</v>
      </c>
      <c r="G669" s="25">
        <v>45173</v>
      </c>
      <c r="H669" s="25">
        <v>46269</v>
      </c>
      <c r="I669" s="81">
        <f t="shared" si="84"/>
        <v>47000</v>
      </c>
      <c r="J669" s="77" t="str">
        <f t="shared" ca="1" si="81"/>
        <v>Live</v>
      </c>
      <c r="K669" s="77" t="str" cm="1">
        <f t="array" aca="1" ref="K669" ca="1">_xlfn.IFS((I669-TODAY())&gt;=547,"06 Expires over 18 months",(I669-TODAY())&gt;=365,"05 Expires in 18 months",(I669-TODAY())&gt;=183,"04 Expires in 12 months",(I669-TODAY())&gt;=92,"03 Expires in 6 months",(I669-TODAY())&gt;=31,"02 Expires in 3 months",(I669-TODAY())&gt;=0,"01 Expires in 30 days",(I669-TODAY())&gt;=-31,"01 Expired last 30 days",(I669-TODAY())&gt;=-92,"02 Expired last 3 months",(I669-TODAY())&gt;=-183,"03 Expired last 6 months",(I669-TODAY())&gt;=-365,"04 Expired last 12 months",(I669-TODAY())&gt;=-547,"05 Expired last 18 months",TRUE,"06 Expired over 18 months")</f>
        <v>06 Expires over 18 months</v>
      </c>
      <c r="L669" s="65">
        <v>27689</v>
      </c>
      <c r="M669" s="130">
        <f t="shared" si="87"/>
        <v>138445</v>
      </c>
      <c r="N669" s="77" t="str">
        <f t="shared" si="86"/>
        <v>Yes</v>
      </c>
      <c r="O669" s="32">
        <v>36</v>
      </c>
      <c r="P669" s="24">
        <v>24</v>
      </c>
      <c r="Q669" s="24" t="s">
        <v>1333</v>
      </c>
      <c r="R669" s="89">
        <f t="shared" si="85"/>
        <v>60</v>
      </c>
    </row>
    <row r="670" spans="1:18" x14ac:dyDescent="0.5">
      <c r="A670" s="24">
        <v>2201</v>
      </c>
      <c r="B670" s="24" t="s">
        <v>7881</v>
      </c>
      <c r="C670" s="24" t="s">
        <v>7882</v>
      </c>
      <c r="D670" s="24" t="s">
        <v>7883</v>
      </c>
      <c r="E670" s="24" t="s">
        <v>52</v>
      </c>
      <c r="F670" s="24" t="s">
        <v>1281</v>
      </c>
      <c r="G670" s="25">
        <v>45174</v>
      </c>
      <c r="H670" s="25">
        <v>46634</v>
      </c>
      <c r="I670" s="81">
        <f t="shared" si="84"/>
        <v>47000</v>
      </c>
      <c r="J670" s="77" t="str">
        <f t="shared" ca="1" si="81"/>
        <v>Live</v>
      </c>
      <c r="K670" s="77" t="str" cm="1">
        <f t="array" aca="1" ref="K670" ca="1">_xlfn.IFS((I670-TODAY())&gt;=547,"06 Expires over 18 months",(I670-TODAY())&gt;=365,"05 Expires in 18 months",(I670-TODAY())&gt;=183,"04 Expires in 12 months",(I670-TODAY())&gt;=92,"03 Expires in 6 months",(I670-TODAY())&gt;=31,"02 Expires in 3 months",(I670-TODAY())&gt;=0,"01 Expires in 30 days",(I670-TODAY())&gt;=-31,"01 Expired last 30 days",(I670-TODAY())&gt;=-92,"02 Expired last 3 months",(I670-TODAY())&gt;=-183,"03 Expired last 6 months",(I670-TODAY())&gt;=-365,"04 Expired last 12 months",(I670-TODAY())&gt;=-547,"05 Expired last 18 months",TRUE,"06 Expired over 18 months")</f>
        <v>06 Expires over 18 months</v>
      </c>
      <c r="L670" s="65">
        <v>297080</v>
      </c>
      <c r="M670" s="130">
        <f t="shared" si="87"/>
        <v>1460643.3333333333</v>
      </c>
      <c r="N670" s="77" t="str">
        <f t="shared" si="86"/>
        <v>Yes</v>
      </c>
      <c r="O670" s="32">
        <v>36</v>
      </c>
      <c r="P670" s="24">
        <v>12</v>
      </c>
      <c r="Q670" s="24" t="s">
        <v>1333</v>
      </c>
      <c r="R670" s="89">
        <f t="shared" si="85"/>
        <v>59</v>
      </c>
    </row>
    <row r="671" spans="1:18" x14ac:dyDescent="0.5">
      <c r="A671" s="24">
        <v>3345</v>
      </c>
      <c r="B671" s="24" t="s">
        <v>2969</v>
      </c>
      <c r="C671" s="24" t="s">
        <v>12685</v>
      </c>
      <c r="D671" s="24" t="s">
        <v>2969</v>
      </c>
      <c r="E671" s="24" t="s">
        <v>107</v>
      </c>
      <c r="F671" s="27" t="s">
        <v>3283</v>
      </c>
      <c r="G671" s="25">
        <v>45905</v>
      </c>
      <c r="H671" s="25">
        <v>47000</v>
      </c>
      <c r="I671" s="81">
        <f t="shared" si="84"/>
        <v>47000</v>
      </c>
      <c r="J671" s="77" t="str">
        <f t="shared" ref="J671:J730" ca="1" si="88">IF(I671&lt;TODAY(),"Expired","Live")</f>
        <v>Live</v>
      </c>
      <c r="K671" s="77" t="str" cm="1">
        <f t="array" aca="1" ref="K671" ca="1">_xlfn.IFS((I671-TODAY())&gt;=547,"06 Expires over 18 months",(I671-TODAY())&gt;=365,"05 Expires in 18 months",(I671-TODAY())&gt;=183,"04 Expires in 12 months",(I671-TODAY())&gt;=92,"03 Expires in 6 months",(I671-TODAY())&gt;=31,"02 Expires in 3 months",(I671-TODAY())&gt;=0,"01 Expires in 30 days",(I671-TODAY())&gt;=-31,"01 Expired last 30 days",(I671-TODAY())&gt;=-92,"02 Expired last 3 months",(I671-TODAY())&gt;=-183,"03 Expired last 6 months",(I671-TODAY())&gt;=-365,"04 Expired last 12 months",(I671-TODAY())&gt;=-547,"05 Expired last 18 months",TRUE,"06 Expired over 18 months")</f>
        <v>06 Expires over 18 months</v>
      </c>
      <c r="L671" s="65">
        <v>24999</v>
      </c>
      <c r="M671" s="131">
        <f t="shared" si="87"/>
        <v>72913.75</v>
      </c>
      <c r="N671" s="77" t="str">
        <f t="shared" si="86"/>
        <v>No</v>
      </c>
      <c r="O671" s="32">
        <v>36</v>
      </c>
      <c r="P671" s="24">
        <v>0</v>
      </c>
      <c r="Q671" s="24" t="s">
        <v>8595</v>
      </c>
      <c r="R671" s="89">
        <f t="shared" si="85"/>
        <v>35</v>
      </c>
    </row>
    <row r="672" spans="1:18" x14ac:dyDescent="0.5">
      <c r="A672" s="24">
        <v>3354</v>
      </c>
      <c r="B672" s="24" t="s">
        <v>8266</v>
      </c>
      <c r="C672" s="24" t="s">
        <v>12721</v>
      </c>
      <c r="D672" s="24" t="s">
        <v>8266</v>
      </c>
      <c r="E672" s="24" t="s">
        <v>107</v>
      </c>
      <c r="F672" s="27" t="s">
        <v>3283</v>
      </c>
      <c r="G672" s="25">
        <v>45911</v>
      </c>
      <c r="H672" s="25">
        <v>47006</v>
      </c>
      <c r="I672" s="81">
        <f t="shared" si="84"/>
        <v>47006</v>
      </c>
      <c r="J672" s="77" t="str">
        <f t="shared" ca="1" si="88"/>
        <v>Live</v>
      </c>
      <c r="K672" s="77" t="str" cm="1">
        <f t="array" aca="1" ref="K672" ca="1">_xlfn.IFS((I672-TODAY())&gt;=547,"06 Expires over 18 months",(I672-TODAY())&gt;=365,"05 Expires in 18 months",(I672-TODAY())&gt;=183,"04 Expires in 12 months",(I672-TODAY())&gt;=92,"03 Expires in 6 months",(I672-TODAY())&gt;=31,"02 Expires in 3 months",(I672-TODAY())&gt;=0,"01 Expires in 30 days",(I672-TODAY())&gt;=-31,"01 Expired last 30 days",(I672-TODAY())&gt;=-92,"02 Expired last 3 months",(I672-TODAY())&gt;=-183,"03 Expired last 6 months",(I672-TODAY())&gt;=-365,"04 Expired last 12 months",(I672-TODAY())&gt;=-547,"05 Expired last 18 months",TRUE,"06 Expired over 18 months")</f>
        <v>06 Expires over 18 months</v>
      </c>
      <c r="L672" s="65">
        <v>8300</v>
      </c>
      <c r="M672" s="131">
        <f t="shared" si="87"/>
        <v>24208.333333333332</v>
      </c>
      <c r="N672" s="77" t="str">
        <f t="shared" si="86"/>
        <v>No</v>
      </c>
      <c r="O672" s="32">
        <v>36</v>
      </c>
      <c r="P672" s="24">
        <v>0</v>
      </c>
      <c r="Q672" s="24" t="s">
        <v>8595</v>
      </c>
      <c r="R672" s="89">
        <f t="shared" si="85"/>
        <v>35</v>
      </c>
    </row>
    <row r="673" spans="1:18" x14ac:dyDescent="0.5">
      <c r="A673" s="24">
        <v>100</v>
      </c>
      <c r="B673" s="27" t="s">
        <v>416</v>
      </c>
      <c r="C673" s="24" t="s">
        <v>417</v>
      </c>
      <c r="D673" s="27" t="s">
        <v>418</v>
      </c>
      <c r="E673" s="31" t="s">
        <v>321</v>
      </c>
      <c r="F673" s="27" t="s">
        <v>360</v>
      </c>
      <c r="G673" s="25">
        <v>42628</v>
      </c>
      <c r="H673" s="25">
        <v>44818</v>
      </c>
      <c r="I673" s="81">
        <f t="shared" si="84"/>
        <v>47010</v>
      </c>
      <c r="J673" s="81" t="str">
        <f t="shared" ca="1" si="88"/>
        <v>Live</v>
      </c>
      <c r="K673" s="81" t="str" cm="1">
        <f t="array" aca="1" ref="K673" ca="1">_xlfn.IFS((I673-TODAY())&gt;=547,"06 Expires over 18 months",(I673-TODAY())&gt;=365,"05 Expires in 18 months",(I673-TODAY())&gt;=183,"04 Expires in 12 months",(I673-TODAY())&gt;=92,"03 Expires in 6 months",(I673-TODAY())&gt;=31,"02 Expires in 3 months",(I673-TODAY())&gt;=0,"01 Expires in 30 days",(I673-TODAY())&gt;=-31,"01 Expired last 30 days",(I673-TODAY())&gt;=-92,"02 Expired last 3 months",(I673-TODAY())&gt;=-183,"03 Expired last 6 months",(I673-TODAY())&gt;=-365,"04 Expired last 12 months",(I673-TODAY())&gt;=-547,"05 Expired last 18 months",TRUE,"06 Expired over 18 months")</f>
        <v>06 Expires over 18 months</v>
      </c>
      <c r="L673" s="65">
        <v>150000</v>
      </c>
      <c r="M673" s="130">
        <f t="shared" si="87"/>
        <v>1787500</v>
      </c>
      <c r="N673" s="77" t="str">
        <f t="shared" si="86"/>
        <v>Yes</v>
      </c>
      <c r="O673" s="32">
        <v>36</v>
      </c>
      <c r="P673" s="24">
        <v>72</v>
      </c>
      <c r="Q673" s="24"/>
      <c r="R673" s="89">
        <f t="shared" si="85"/>
        <v>143</v>
      </c>
    </row>
    <row r="674" spans="1:18" x14ac:dyDescent="0.5">
      <c r="A674" s="24">
        <v>101</v>
      </c>
      <c r="B674" s="27" t="s">
        <v>419</v>
      </c>
      <c r="C674" s="24" t="s">
        <v>420</v>
      </c>
      <c r="D674" s="27" t="s">
        <v>418</v>
      </c>
      <c r="E674" s="31" t="s">
        <v>321</v>
      </c>
      <c r="F674" s="27" t="s">
        <v>360</v>
      </c>
      <c r="G674" s="25">
        <v>42628</v>
      </c>
      <c r="H674" s="25">
        <v>44818</v>
      </c>
      <c r="I674" s="81">
        <f t="shared" si="84"/>
        <v>47010</v>
      </c>
      <c r="J674" s="81" t="str">
        <f t="shared" ca="1" si="88"/>
        <v>Live</v>
      </c>
      <c r="K674" s="81" t="str" cm="1">
        <f t="array" aca="1" ref="K674" ca="1">_xlfn.IFS((I674-TODAY())&gt;=547,"06 Expires over 18 months",(I674-TODAY())&gt;=365,"05 Expires in 18 months",(I674-TODAY())&gt;=183,"04 Expires in 12 months",(I674-TODAY())&gt;=92,"03 Expires in 6 months",(I674-TODAY())&gt;=31,"02 Expires in 3 months",(I674-TODAY())&gt;=0,"01 Expires in 30 days",(I674-TODAY())&gt;=-31,"01 Expired last 30 days",(I674-TODAY())&gt;=-92,"02 Expired last 3 months",(I674-TODAY())&gt;=-183,"03 Expired last 6 months",(I674-TODAY())&gt;=-365,"04 Expired last 12 months",(I674-TODAY())&gt;=-547,"05 Expired last 18 months",TRUE,"06 Expired over 18 months")</f>
        <v>06 Expires over 18 months</v>
      </c>
      <c r="L674" s="65">
        <v>150000</v>
      </c>
      <c r="M674" s="130">
        <f t="shared" si="87"/>
        <v>1787500</v>
      </c>
      <c r="N674" s="77" t="str">
        <f t="shared" si="86"/>
        <v>Yes</v>
      </c>
      <c r="O674" s="32">
        <v>36</v>
      </c>
      <c r="P674" s="24">
        <v>72</v>
      </c>
      <c r="Q674" s="24"/>
      <c r="R674" s="89">
        <f t="shared" si="85"/>
        <v>143</v>
      </c>
    </row>
    <row r="675" spans="1:18" x14ac:dyDescent="0.5">
      <c r="A675" s="24">
        <v>102</v>
      </c>
      <c r="B675" s="27" t="s">
        <v>421</v>
      </c>
      <c r="C675" s="24" t="s">
        <v>422</v>
      </c>
      <c r="D675" s="27" t="s">
        <v>423</v>
      </c>
      <c r="E675" s="31" t="s">
        <v>321</v>
      </c>
      <c r="F675" s="27" t="s">
        <v>360</v>
      </c>
      <c r="G675" s="25">
        <v>42628</v>
      </c>
      <c r="H675" s="25">
        <v>44818</v>
      </c>
      <c r="I675" s="81">
        <f t="shared" si="84"/>
        <v>47010</v>
      </c>
      <c r="J675" s="81" t="str">
        <f t="shared" ca="1" si="88"/>
        <v>Live</v>
      </c>
      <c r="K675" s="81" t="str" cm="1">
        <f t="array" aca="1" ref="K675" ca="1">_xlfn.IFS((I675-TODAY())&gt;=547,"06 Expires over 18 months",(I675-TODAY())&gt;=365,"05 Expires in 18 months",(I675-TODAY())&gt;=183,"04 Expires in 12 months",(I675-TODAY())&gt;=92,"03 Expires in 6 months",(I675-TODAY())&gt;=31,"02 Expires in 3 months",(I675-TODAY())&gt;=0,"01 Expires in 30 days",(I675-TODAY())&gt;=-31,"01 Expired last 30 days",(I675-TODAY())&gt;=-92,"02 Expired last 3 months",(I675-TODAY())&gt;=-183,"03 Expired last 6 months",(I675-TODAY())&gt;=-365,"04 Expired last 12 months",(I675-TODAY())&gt;=-547,"05 Expired last 18 months",TRUE,"06 Expired over 18 months")</f>
        <v>06 Expires over 18 months</v>
      </c>
      <c r="L675" s="65">
        <v>100000</v>
      </c>
      <c r="M675" s="130">
        <f t="shared" si="87"/>
        <v>1191666.6666666667</v>
      </c>
      <c r="N675" s="77" t="str">
        <f t="shared" si="86"/>
        <v>Yes</v>
      </c>
      <c r="O675" s="32">
        <v>36</v>
      </c>
      <c r="P675" s="24">
        <v>72</v>
      </c>
      <c r="Q675" s="24"/>
      <c r="R675" s="89">
        <f t="shared" si="85"/>
        <v>143</v>
      </c>
    </row>
    <row r="676" spans="1:18" x14ac:dyDescent="0.5">
      <c r="A676" s="24">
        <v>2322</v>
      </c>
      <c r="B676" s="24" t="s">
        <v>2119</v>
      </c>
      <c r="C676" s="24" t="s">
        <v>8285</v>
      </c>
      <c r="D676" s="24" t="s">
        <v>2118</v>
      </c>
      <c r="E676" s="24" t="s">
        <v>2962</v>
      </c>
      <c r="F676" s="24" t="s">
        <v>3283</v>
      </c>
      <c r="G676" s="25">
        <v>45185</v>
      </c>
      <c r="H676" s="25">
        <v>46280</v>
      </c>
      <c r="I676" s="81">
        <f t="shared" si="84"/>
        <v>47011</v>
      </c>
      <c r="J676" s="77" t="str">
        <f t="shared" ca="1" si="88"/>
        <v>Live</v>
      </c>
      <c r="K676" s="77" t="str" cm="1">
        <f t="array" aca="1" ref="K676" ca="1">_xlfn.IFS((I676-TODAY())&gt;=547,"06 Expires over 18 months",(I676-TODAY())&gt;=365,"05 Expires in 18 months",(I676-TODAY())&gt;=183,"04 Expires in 12 months",(I676-TODAY())&gt;=92,"03 Expires in 6 months",(I676-TODAY())&gt;=31,"02 Expires in 3 months",(I676-TODAY())&gt;=0,"01 Expires in 30 days",(I676-TODAY())&gt;=-31,"01 Expired last 30 days",(I676-TODAY())&gt;=-92,"02 Expired last 3 months",(I676-TODAY())&gt;=-183,"03 Expired last 6 months",(I676-TODAY())&gt;=-365,"04 Expired last 12 months",(I676-TODAY())&gt;=-547,"05 Expired last 18 months",TRUE,"06 Expired over 18 months")</f>
        <v>06 Expires over 18 months</v>
      </c>
      <c r="L676" s="65">
        <v>400000</v>
      </c>
      <c r="M676" s="130">
        <f t="shared" si="87"/>
        <v>1966666.6666666667</v>
      </c>
      <c r="N676" s="77" t="str">
        <f t="shared" si="86"/>
        <v>Yes</v>
      </c>
      <c r="O676" s="32">
        <v>24</v>
      </c>
      <c r="P676" s="24">
        <v>24</v>
      </c>
      <c r="Q676" s="24" t="s">
        <v>1333</v>
      </c>
      <c r="R676" s="89">
        <f t="shared" si="85"/>
        <v>59</v>
      </c>
    </row>
    <row r="677" spans="1:18" x14ac:dyDescent="0.5">
      <c r="A677" s="24">
        <v>2212</v>
      </c>
      <c r="B677" s="24" t="s">
        <v>7925</v>
      </c>
      <c r="C677" s="24" t="s">
        <v>7926</v>
      </c>
      <c r="D677" s="24" t="s">
        <v>7927</v>
      </c>
      <c r="E677" s="24" t="s">
        <v>2962</v>
      </c>
      <c r="F677" s="24" t="s">
        <v>3283</v>
      </c>
      <c r="G677" s="25">
        <v>45187</v>
      </c>
      <c r="H677" s="25">
        <v>46647</v>
      </c>
      <c r="I677" s="81">
        <f t="shared" si="84"/>
        <v>47013</v>
      </c>
      <c r="J677" s="77" t="str">
        <f t="shared" ca="1" si="88"/>
        <v>Live</v>
      </c>
      <c r="K677" s="77" t="str" cm="1">
        <f t="array" aca="1" ref="K677" ca="1">_xlfn.IFS((I677-TODAY())&gt;=547,"06 Expires over 18 months",(I677-TODAY())&gt;=365,"05 Expires in 18 months",(I677-TODAY())&gt;=183,"04 Expires in 12 months",(I677-TODAY())&gt;=92,"03 Expires in 6 months",(I677-TODAY())&gt;=31,"02 Expires in 3 months",(I677-TODAY())&gt;=0,"01 Expires in 30 days",(I677-TODAY())&gt;=-31,"01 Expired last 30 days",(I677-TODAY())&gt;=-92,"02 Expired last 3 months",(I677-TODAY())&gt;=-183,"03 Expired last 6 months",(I677-TODAY())&gt;=-365,"04 Expired last 12 months",(I677-TODAY())&gt;=-547,"05 Expired last 18 months",TRUE,"06 Expired over 18 months")</f>
        <v>06 Expires over 18 months</v>
      </c>
      <c r="L677" s="65">
        <v>300000</v>
      </c>
      <c r="M677" s="130">
        <f t="shared" si="87"/>
        <v>1475000</v>
      </c>
      <c r="N677" s="77" t="str">
        <f t="shared" si="86"/>
        <v>Yes</v>
      </c>
      <c r="O677" s="32">
        <v>36</v>
      </c>
      <c r="P677" s="24">
        <v>12</v>
      </c>
      <c r="Q677" s="24" t="s">
        <v>1333</v>
      </c>
      <c r="R677" s="89">
        <f t="shared" si="85"/>
        <v>59</v>
      </c>
    </row>
    <row r="678" spans="1:18" x14ac:dyDescent="0.5">
      <c r="A678" s="24">
        <v>3361</v>
      </c>
      <c r="B678" s="24" t="s">
        <v>7135</v>
      </c>
      <c r="C678" s="24" t="s">
        <v>12744</v>
      </c>
      <c r="D678" s="24" t="s">
        <v>7135</v>
      </c>
      <c r="E678" s="24" t="s">
        <v>107</v>
      </c>
      <c r="F678" s="27" t="s">
        <v>3283</v>
      </c>
      <c r="G678" s="25">
        <v>45919</v>
      </c>
      <c r="H678" s="25">
        <v>47014</v>
      </c>
      <c r="I678" s="81">
        <f t="shared" si="84"/>
        <v>47014</v>
      </c>
      <c r="J678" s="77" t="str">
        <f t="shared" ca="1" si="88"/>
        <v>Live</v>
      </c>
      <c r="K678" s="77" t="str" cm="1">
        <f t="array" aca="1" ref="K678" ca="1">_xlfn.IFS((I678-TODAY())&gt;=547,"06 Expires over 18 months",(I678-TODAY())&gt;=365,"05 Expires in 18 months",(I678-TODAY())&gt;=183,"04 Expires in 12 months",(I678-TODAY())&gt;=92,"03 Expires in 6 months",(I678-TODAY())&gt;=31,"02 Expires in 3 months",(I678-TODAY())&gt;=0,"01 Expires in 30 days",(I678-TODAY())&gt;=-31,"01 Expired last 30 days",(I678-TODAY())&gt;=-92,"02 Expired last 3 months",(I678-TODAY())&gt;=-183,"03 Expired last 6 months",(I678-TODAY())&gt;=-365,"04 Expired last 12 months",(I678-TODAY())&gt;=-547,"05 Expired last 18 months",TRUE,"06 Expired over 18 months")</f>
        <v>06 Expires over 18 months</v>
      </c>
      <c r="L678" s="65">
        <v>8300</v>
      </c>
      <c r="M678" s="131">
        <f t="shared" si="87"/>
        <v>24208.333333333332</v>
      </c>
      <c r="N678" s="77" t="str">
        <f t="shared" si="86"/>
        <v>No</v>
      </c>
      <c r="O678" s="32">
        <v>36</v>
      </c>
      <c r="P678" s="24">
        <v>0</v>
      </c>
      <c r="Q678" s="24" t="s">
        <v>70</v>
      </c>
      <c r="R678" s="89">
        <f t="shared" si="85"/>
        <v>35</v>
      </c>
    </row>
    <row r="679" spans="1:18" x14ac:dyDescent="0.5">
      <c r="A679" s="24">
        <v>3362</v>
      </c>
      <c r="B679" s="24" t="s">
        <v>8750</v>
      </c>
      <c r="C679" s="24" t="s">
        <v>12747</v>
      </c>
      <c r="D679" s="24" t="s">
        <v>8750</v>
      </c>
      <c r="E679" s="24" t="s">
        <v>107</v>
      </c>
      <c r="F679" s="27" t="s">
        <v>3283</v>
      </c>
      <c r="G679" s="25">
        <v>45919</v>
      </c>
      <c r="H679" s="25">
        <v>47014</v>
      </c>
      <c r="I679" s="81">
        <f t="shared" si="84"/>
        <v>47014</v>
      </c>
      <c r="J679" s="77" t="str">
        <f t="shared" ca="1" si="88"/>
        <v>Live</v>
      </c>
      <c r="K679" s="77" t="str" cm="1">
        <f t="array" aca="1" ref="K679" ca="1">_xlfn.IFS((I679-TODAY())&gt;=547,"06 Expires over 18 months",(I679-TODAY())&gt;=365,"05 Expires in 18 months",(I679-TODAY())&gt;=183,"04 Expires in 12 months",(I679-TODAY())&gt;=92,"03 Expires in 6 months",(I679-TODAY())&gt;=31,"02 Expires in 3 months",(I679-TODAY())&gt;=0,"01 Expires in 30 days",(I679-TODAY())&gt;=-31,"01 Expired last 30 days",(I679-TODAY())&gt;=-92,"02 Expired last 3 months",(I679-TODAY())&gt;=-183,"03 Expired last 6 months",(I679-TODAY())&gt;=-365,"04 Expired last 12 months",(I679-TODAY())&gt;=-547,"05 Expired last 18 months",TRUE,"06 Expired over 18 months")</f>
        <v>06 Expires over 18 months</v>
      </c>
      <c r="L679" s="65">
        <v>8300</v>
      </c>
      <c r="M679" s="131">
        <f t="shared" si="87"/>
        <v>24208.333333333332</v>
      </c>
      <c r="N679" s="77" t="str">
        <f t="shared" ref="N679:N707" si="89">IF(P679&gt;0,"Yes","No")</f>
        <v>No</v>
      </c>
      <c r="O679" s="32">
        <v>36</v>
      </c>
      <c r="P679" s="24">
        <v>0</v>
      </c>
      <c r="Q679" s="24" t="s">
        <v>70</v>
      </c>
      <c r="R679" s="89">
        <f t="shared" si="85"/>
        <v>35</v>
      </c>
    </row>
    <row r="680" spans="1:18" x14ac:dyDescent="0.5">
      <c r="A680" s="24">
        <v>2978</v>
      </c>
      <c r="B680" s="24" t="s">
        <v>11131</v>
      </c>
      <c r="C680" s="24" t="s">
        <v>11132</v>
      </c>
      <c r="D680" s="24" t="s">
        <v>11133</v>
      </c>
      <c r="E680" s="24" t="s">
        <v>52</v>
      </c>
      <c r="F680" s="27" t="s">
        <v>1836</v>
      </c>
      <c r="G680" s="25">
        <v>45735</v>
      </c>
      <c r="H680" s="25">
        <v>46831</v>
      </c>
      <c r="I680" s="81">
        <f t="shared" si="84"/>
        <v>47015</v>
      </c>
      <c r="J680" s="77" t="str">
        <f t="shared" ca="1" si="88"/>
        <v>Live</v>
      </c>
      <c r="K680" s="77" t="str" cm="1">
        <f t="array" aca="1" ref="K680" ca="1">_xlfn.IFS((I680-TODAY())&gt;=547,"06 Expires over 18 months",(I680-TODAY())&gt;=365,"05 Expires in 18 months",(I680-TODAY())&gt;=183,"04 Expires in 12 months",(I680-TODAY())&gt;=92,"03 Expires in 6 months",(I680-TODAY())&gt;=31,"02 Expires in 3 months",(I680-TODAY())&gt;=0,"01 Expires in 30 days",(I680-TODAY())&gt;=-31,"01 Expired last 30 days",(I680-TODAY())&gt;=-92,"02 Expired last 3 months",(I680-TODAY())&gt;=-183,"03 Expired last 6 months",(I680-TODAY())&gt;=-365,"04 Expired last 12 months",(I680-TODAY())&gt;=-547,"05 Expired last 18 months",TRUE,"06 Expired over 18 months")</f>
        <v>06 Expires over 18 months</v>
      </c>
      <c r="L680" s="65">
        <v>26000</v>
      </c>
      <c r="M680" s="130">
        <f t="shared" ref="M680:M711" si="90">MAX(L680,L680*N(R680)/12)</f>
        <v>91000</v>
      </c>
      <c r="N680" s="77" t="str">
        <f t="shared" si="89"/>
        <v>Yes</v>
      </c>
      <c r="O680" s="32">
        <v>36</v>
      </c>
      <c r="P680" s="24">
        <v>6</v>
      </c>
      <c r="Q680" s="24" t="s">
        <v>70</v>
      </c>
      <c r="R680" s="89">
        <f t="shared" si="85"/>
        <v>42</v>
      </c>
    </row>
    <row r="681" spans="1:18" x14ac:dyDescent="0.5">
      <c r="A681" s="24">
        <v>2166</v>
      </c>
      <c r="B681" s="24" t="s">
        <v>7764</v>
      </c>
      <c r="C681" s="24" t="s">
        <v>7765</v>
      </c>
      <c r="D681" s="24" t="s">
        <v>7766</v>
      </c>
      <c r="E681" s="24" t="s">
        <v>52</v>
      </c>
      <c r="F681" s="24" t="s">
        <v>116</v>
      </c>
      <c r="G681" s="25">
        <v>45198</v>
      </c>
      <c r="H681" s="25">
        <v>47024</v>
      </c>
      <c r="I681" s="81">
        <f t="shared" si="84"/>
        <v>47024</v>
      </c>
      <c r="J681" s="77" t="str">
        <f t="shared" ca="1" si="88"/>
        <v>Live</v>
      </c>
      <c r="K681" s="77" t="str" cm="1">
        <f t="array" aca="1" ref="K681" ca="1">_xlfn.IFS((I681-TODAY())&gt;=547,"06 Expires over 18 months",(I681-TODAY())&gt;=365,"05 Expires in 18 months",(I681-TODAY())&gt;=183,"04 Expires in 12 months",(I681-TODAY())&gt;=92,"03 Expires in 6 months",(I681-TODAY())&gt;=31,"02 Expires in 3 months",(I681-TODAY())&gt;=0,"01 Expires in 30 days",(I681-TODAY())&gt;=-31,"01 Expired last 30 days",(I681-TODAY())&gt;=-92,"02 Expired last 3 months",(I681-TODAY())&gt;=-183,"03 Expired last 6 months",(I681-TODAY())&gt;=-365,"04 Expired last 12 months",(I681-TODAY())&gt;=-547,"05 Expired last 18 months",TRUE,"06 Expired over 18 months")</f>
        <v>06 Expires over 18 months</v>
      </c>
      <c r="L681" s="65">
        <v>14975</v>
      </c>
      <c r="M681" s="130">
        <f t="shared" si="90"/>
        <v>73627.083333333328</v>
      </c>
      <c r="N681" s="77" t="str">
        <f t="shared" si="89"/>
        <v>No</v>
      </c>
      <c r="O681" s="32">
        <v>60</v>
      </c>
      <c r="P681" s="24">
        <v>0</v>
      </c>
      <c r="Q681" s="24" t="s">
        <v>1333</v>
      </c>
      <c r="R681" s="89">
        <f t="shared" si="85"/>
        <v>59</v>
      </c>
    </row>
    <row r="682" spans="1:18" x14ac:dyDescent="0.5">
      <c r="A682" s="24">
        <v>3388</v>
      </c>
      <c r="B682" s="24" t="s">
        <v>7138</v>
      </c>
      <c r="C682" s="24" t="s">
        <v>12863</v>
      </c>
      <c r="D682" s="24" t="s">
        <v>7138</v>
      </c>
      <c r="E682" s="24" t="s">
        <v>107</v>
      </c>
      <c r="F682" s="27" t="s">
        <v>3283</v>
      </c>
      <c r="G682" s="25">
        <v>45930</v>
      </c>
      <c r="H682" s="25">
        <v>47025</v>
      </c>
      <c r="I682" s="81">
        <f t="shared" si="84"/>
        <v>47025</v>
      </c>
      <c r="J682" s="77" t="str">
        <f t="shared" ca="1" si="88"/>
        <v>Live</v>
      </c>
      <c r="K682" s="77" t="str" cm="1">
        <f t="array" aca="1" ref="K682" ca="1">_xlfn.IFS((I682-TODAY())&gt;=547,"06 Expires over 18 months",(I682-TODAY())&gt;=365,"05 Expires in 18 months",(I682-TODAY())&gt;=183,"04 Expires in 12 months",(I682-TODAY())&gt;=92,"03 Expires in 6 months",(I682-TODAY())&gt;=31,"02 Expires in 3 months",(I682-TODAY())&gt;=0,"01 Expires in 30 days",(I682-TODAY())&gt;=-31,"01 Expired last 30 days",(I682-TODAY())&gt;=-92,"02 Expired last 3 months",(I682-TODAY())&gt;=-183,"03 Expired last 6 months",(I682-TODAY())&gt;=-365,"04 Expired last 12 months",(I682-TODAY())&gt;=-547,"05 Expired last 18 months",TRUE,"06 Expired over 18 months")</f>
        <v>06 Expires over 18 months</v>
      </c>
      <c r="L682" s="65">
        <v>8300</v>
      </c>
      <c r="M682" s="131">
        <f t="shared" si="90"/>
        <v>24208.333333333332</v>
      </c>
      <c r="N682" s="77" t="str">
        <f t="shared" si="89"/>
        <v>No</v>
      </c>
      <c r="O682" s="32">
        <v>36</v>
      </c>
      <c r="P682" s="24">
        <v>0</v>
      </c>
      <c r="Q682" s="24" t="s">
        <v>12795</v>
      </c>
      <c r="R682" s="89">
        <f t="shared" si="85"/>
        <v>35</v>
      </c>
    </row>
    <row r="683" spans="1:18" x14ac:dyDescent="0.5">
      <c r="A683" s="24">
        <v>840</v>
      </c>
      <c r="B683" s="24" t="s">
        <v>3169</v>
      </c>
      <c r="C683" s="24" t="s">
        <v>3173</v>
      </c>
      <c r="D683" s="24" t="s">
        <v>3174</v>
      </c>
      <c r="E683" s="24" t="s">
        <v>2962</v>
      </c>
      <c r="F683" s="24" t="s">
        <v>3167</v>
      </c>
      <c r="G683" s="25">
        <v>44000</v>
      </c>
      <c r="H683" s="25">
        <v>45930</v>
      </c>
      <c r="I683" s="81">
        <f t="shared" si="84"/>
        <v>47026</v>
      </c>
      <c r="J683" s="77" t="str">
        <f t="shared" ca="1" si="88"/>
        <v>Live</v>
      </c>
      <c r="K683" s="77" t="str" cm="1">
        <f t="array" aca="1" ref="K683" ca="1">_xlfn.IFS((I683-TODAY())&gt;=547,"06 Expires over 18 months",(I683-TODAY())&gt;=365,"05 Expires in 18 months",(I683-TODAY())&gt;=183,"04 Expires in 12 months",(I683-TODAY())&gt;=92,"03 Expires in 6 months",(I683-TODAY())&gt;=31,"02 Expires in 3 months",(I683-TODAY())&gt;=0,"01 Expires in 30 days",(I683-TODAY())&gt;=-31,"01 Expired last 30 days",(I683-TODAY())&gt;=-92,"02 Expired last 3 months",(I683-TODAY())&gt;=-183,"03 Expired last 6 months",(I683-TODAY())&gt;=-365,"04 Expired last 12 months",(I683-TODAY())&gt;=-547,"05 Expired last 18 months",TRUE,"06 Expired over 18 months")</f>
        <v>06 Expires over 18 months</v>
      </c>
      <c r="L683" s="65">
        <v>38233.74</v>
      </c>
      <c r="M683" s="130">
        <f t="shared" si="90"/>
        <v>315428.35499999998</v>
      </c>
      <c r="N683" s="77" t="str">
        <f t="shared" si="89"/>
        <v>Yes</v>
      </c>
      <c r="O683" s="32">
        <v>60</v>
      </c>
      <c r="P683" s="24">
        <v>36</v>
      </c>
      <c r="Q683" s="24"/>
      <c r="R683" s="89">
        <f t="shared" si="85"/>
        <v>99</v>
      </c>
    </row>
    <row r="684" spans="1:18" x14ac:dyDescent="0.5">
      <c r="A684" s="24">
        <v>841</v>
      </c>
      <c r="B684" s="24" t="s">
        <v>3169</v>
      </c>
      <c r="C684" s="24" t="s">
        <v>3163</v>
      </c>
      <c r="D684" s="24" t="s">
        <v>3176</v>
      </c>
      <c r="E684" s="24" t="s">
        <v>2962</v>
      </c>
      <c r="F684" s="24" t="s">
        <v>3167</v>
      </c>
      <c r="G684" s="25">
        <v>44000</v>
      </c>
      <c r="H684" s="25">
        <v>45930</v>
      </c>
      <c r="I684" s="81">
        <f t="shared" si="84"/>
        <v>47026</v>
      </c>
      <c r="J684" s="77" t="str">
        <f t="shared" ca="1" si="88"/>
        <v>Live</v>
      </c>
      <c r="K684" s="77" t="str" cm="1">
        <f t="array" aca="1" ref="K684" ca="1">_xlfn.IFS((I684-TODAY())&gt;=547,"06 Expires over 18 months",(I684-TODAY())&gt;=365,"05 Expires in 18 months",(I684-TODAY())&gt;=183,"04 Expires in 12 months",(I684-TODAY())&gt;=92,"03 Expires in 6 months",(I684-TODAY())&gt;=31,"02 Expires in 3 months",(I684-TODAY())&gt;=0,"01 Expires in 30 days",(I684-TODAY())&gt;=-31,"01 Expired last 30 days",(I684-TODAY())&gt;=-92,"02 Expired last 3 months",(I684-TODAY())&gt;=-183,"03 Expired last 6 months",(I684-TODAY())&gt;=-365,"04 Expired last 12 months",(I684-TODAY())&gt;=-547,"05 Expired last 18 months",TRUE,"06 Expired over 18 months")</f>
        <v>06 Expires over 18 months</v>
      </c>
      <c r="L684" s="65">
        <v>46141.49</v>
      </c>
      <c r="M684" s="130">
        <f t="shared" si="90"/>
        <v>380667.29249999998</v>
      </c>
      <c r="N684" s="77" t="str">
        <f t="shared" si="89"/>
        <v>Yes</v>
      </c>
      <c r="O684" s="32">
        <v>60</v>
      </c>
      <c r="P684" s="24">
        <v>36</v>
      </c>
      <c r="Q684" s="24"/>
      <c r="R684" s="89">
        <f t="shared" si="85"/>
        <v>99</v>
      </c>
    </row>
    <row r="685" spans="1:18" x14ac:dyDescent="0.5">
      <c r="A685" s="24">
        <v>838</v>
      </c>
      <c r="B685" s="24" t="s">
        <v>3162</v>
      </c>
      <c r="C685" s="24" t="s">
        <v>3163</v>
      </c>
      <c r="D685" s="24" t="s">
        <v>3164</v>
      </c>
      <c r="E685" s="24" t="s">
        <v>2962</v>
      </c>
      <c r="F685" s="24" t="s">
        <v>3167</v>
      </c>
      <c r="G685" s="25">
        <v>44000</v>
      </c>
      <c r="H685" s="25">
        <v>45930</v>
      </c>
      <c r="I685" s="81">
        <f t="shared" si="84"/>
        <v>47026</v>
      </c>
      <c r="J685" s="77" t="str">
        <f t="shared" ca="1" si="88"/>
        <v>Live</v>
      </c>
      <c r="K685" s="77" t="str" cm="1">
        <f t="array" aca="1" ref="K685" ca="1">_xlfn.IFS((I685-TODAY())&gt;=547,"06 Expires over 18 months",(I685-TODAY())&gt;=365,"05 Expires in 18 months",(I685-TODAY())&gt;=183,"04 Expires in 12 months",(I685-TODAY())&gt;=92,"03 Expires in 6 months",(I685-TODAY())&gt;=31,"02 Expires in 3 months",(I685-TODAY())&gt;=0,"01 Expires in 30 days",(I685-TODAY())&gt;=-31,"01 Expired last 30 days",(I685-TODAY())&gt;=-92,"02 Expired last 3 months",(I685-TODAY())&gt;=-183,"03 Expired last 6 months",(I685-TODAY())&gt;=-365,"04 Expired last 12 months",(I685-TODAY())&gt;=-547,"05 Expired last 18 months",TRUE,"06 Expired over 18 months")</f>
        <v>06 Expires over 18 months</v>
      </c>
      <c r="L685" s="65">
        <v>1437703.5</v>
      </c>
      <c r="M685" s="130">
        <f t="shared" si="90"/>
        <v>11861053.875</v>
      </c>
      <c r="N685" s="77" t="str">
        <f t="shared" si="89"/>
        <v>Yes</v>
      </c>
      <c r="O685" s="32">
        <v>60</v>
      </c>
      <c r="P685" s="24">
        <v>36</v>
      </c>
      <c r="Q685" s="24"/>
      <c r="R685" s="89">
        <f t="shared" si="85"/>
        <v>99</v>
      </c>
    </row>
    <row r="686" spans="1:18" x14ac:dyDescent="0.5">
      <c r="A686" s="24">
        <v>839</v>
      </c>
      <c r="B686" s="24" t="s">
        <v>3169</v>
      </c>
      <c r="C686" s="24" t="s">
        <v>3170</v>
      </c>
      <c r="D686" s="24" t="s">
        <v>3171</v>
      </c>
      <c r="E686" s="24" t="s">
        <v>2962</v>
      </c>
      <c r="F686" s="24" t="s">
        <v>3167</v>
      </c>
      <c r="G686" s="25">
        <v>44000</v>
      </c>
      <c r="H686" s="25">
        <v>45930</v>
      </c>
      <c r="I686" s="81">
        <f t="shared" si="84"/>
        <v>47026</v>
      </c>
      <c r="J686" s="77" t="str">
        <f t="shared" ca="1" si="88"/>
        <v>Live</v>
      </c>
      <c r="K686" s="77" t="str" cm="1">
        <f t="array" aca="1" ref="K686" ca="1">_xlfn.IFS((I686-TODAY())&gt;=547,"06 Expires over 18 months",(I686-TODAY())&gt;=365,"05 Expires in 18 months",(I686-TODAY())&gt;=183,"04 Expires in 12 months",(I686-TODAY())&gt;=92,"03 Expires in 6 months",(I686-TODAY())&gt;=31,"02 Expires in 3 months",(I686-TODAY())&gt;=0,"01 Expires in 30 days",(I686-TODAY())&gt;=-31,"01 Expired last 30 days",(I686-TODAY())&gt;=-92,"02 Expired last 3 months",(I686-TODAY())&gt;=-183,"03 Expired last 6 months",(I686-TODAY())&gt;=-365,"04 Expired last 12 months",(I686-TODAY())&gt;=-547,"05 Expired last 18 months",TRUE,"06 Expired over 18 months")</f>
        <v>06 Expires over 18 months</v>
      </c>
      <c r="L686" s="65">
        <v>321424.34000000003</v>
      </c>
      <c r="M686" s="130">
        <f t="shared" si="90"/>
        <v>2651750.8050000002</v>
      </c>
      <c r="N686" s="77" t="str">
        <f t="shared" si="89"/>
        <v>Yes</v>
      </c>
      <c r="O686" s="32">
        <v>60</v>
      </c>
      <c r="P686" s="24">
        <v>36</v>
      </c>
      <c r="Q686" s="24"/>
      <c r="R686" s="89">
        <f t="shared" si="85"/>
        <v>99</v>
      </c>
    </row>
    <row r="687" spans="1:18" x14ac:dyDescent="0.5">
      <c r="A687" s="24">
        <v>927</v>
      </c>
      <c r="B687" s="24" t="s">
        <v>3511</v>
      </c>
      <c r="C687" s="24" t="s">
        <v>3512</v>
      </c>
      <c r="D687" s="24" t="s">
        <v>731</v>
      </c>
      <c r="E687" s="24" t="s">
        <v>66</v>
      </c>
      <c r="F687" s="27" t="s">
        <v>67</v>
      </c>
      <c r="G687" s="25">
        <v>45200</v>
      </c>
      <c r="H687" s="25">
        <v>46295</v>
      </c>
      <c r="I687" s="81">
        <f t="shared" si="84"/>
        <v>47026</v>
      </c>
      <c r="J687" s="77" t="str">
        <f t="shared" ca="1" si="88"/>
        <v>Live</v>
      </c>
      <c r="K687" s="77" t="str" cm="1">
        <f t="array" aca="1" ref="K687" ca="1">_xlfn.IFS((I687-TODAY())&gt;=547,"06 Expires over 18 months",(I687-TODAY())&gt;=365,"05 Expires in 18 months",(I687-TODAY())&gt;=183,"04 Expires in 12 months",(I687-TODAY())&gt;=92,"03 Expires in 6 months",(I687-TODAY())&gt;=31,"02 Expires in 3 months",(I687-TODAY())&gt;=0,"01 Expires in 30 days",(I687-TODAY())&gt;=-31,"01 Expired last 30 days",(I687-TODAY())&gt;=-92,"02 Expired last 3 months",(I687-TODAY())&gt;=-183,"03 Expired last 6 months",(I687-TODAY())&gt;=-365,"04 Expired last 12 months",(I687-TODAY())&gt;=-547,"05 Expired last 18 months",TRUE,"06 Expired over 18 months")</f>
        <v>06 Expires over 18 months</v>
      </c>
      <c r="L687" s="65">
        <v>240000</v>
      </c>
      <c r="M687" s="130">
        <f t="shared" si="90"/>
        <v>1180000</v>
      </c>
      <c r="N687" s="77" t="str">
        <f t="shared" si="89"/>
        <v>Yes</v>
      </c>
      <c r="O687" s="32">
        <v>36</v>
      </c>
      <c r="P687" s="24">
        <v>24</v>
      </c>
      <c r="Q687" s="24"/>
      <c r="R687" s="89">
        <f t="shared" si="85"/>
        <v>59</v>
      </c>
    </row>
    <row r="688" spans="1:18" x14ac:dyDescent="0.5">
      <c r="A688" s="24">
        <v>2451</v>
      </c>
      <c r="B688" s="24" t="s">
        <v>8777</v>
      </c>
      <c r="C688" s="24" t="s">
        <v>8778</v>
      </c>
      <c r="D688" s="24" t="s">
        <v>3506</v>
      </c>
      <c r="E688" s="24" t="s">
        <v>52</v>
      </c>
      <c r="F688" s="24" t="s">
        <v>1801</v>
      </c>
      <c r="G688" s="25">
        <v>45200</v>
      </c>
      <c r="H688" s="25">
        <v>46295</v>
      </c>
      <c r="I688" s="81">
        <f t="shared" si="84"/>
        <v>47026</v>
      </c>
      <c r="J688" s="77" t="str">
        <f t="shared" ca="1" si="88"/>
        <v>Live</v>
      </c>
      <c r="K688" s="77" t="str" cm="1">
        <f t="array" aca="1" ref="K688" ca="1">_xlfn.IFS((I688-TODAY())&gt;=547,"06 Expires over 18 months",(I688-TODAY())&gt;=365,"05 Expires in 18 months",(I688-TODAY())&gt;=183,"04 Expires in 12 months",(I688-TODAY())&gt;=92,"03 Expires in 6 months",(I688-TODAY())&gt;=31,"02 Expires in 3 months",(I688-TODAY())&gt;=0,"01 Expires in 30 days",(I688-TODAY())&gt;=-31,"01 Expired last 30 days",(I688-TODAY())&gt;=-92,"02 Expired last 3 months",(I688-TODAY())&gt;=-183,"03 Expired last 6 months",(I688-TODAY())&gt;=-365,"04 Expired last 12 months",(I688-TODAY())&gt;=-547,"05 Expired last 18 months",TRUE,"06 Expired over 18 months")</f>
        <v>06 Expires over 18 months</v>
      </c>
      <c r="L688" s="65">
        <v>760598</v>
      </c>
      <c r="M688" s="130">
        <f t="shared" si="90"/>
        <v>3739606.8333333335</v>
      </c>
      <c r="N688" s="77" t="str">
        <f t="shared" si="89"/>
        <v>Yes</v>
      </c>
      <c r="O688" s="32">
        <v>36</v>
      </c>
      <c r="P688" s="24">
        <v>24</v>
      </c>
      <c r="Q688" s="24" t="s">
        <v>70</v>
      </c>
      <c r="R688" s="89">
        <f t="shared" si="85"/>
        <v>59</v>
      </c>
    </row>
    <row r="689" spans="1:18" x14ac:dyDescent="0.5">
      <c r="A689" s="24" t="s">
        <v>14546</v>
      </c>
      <c r="B689" s="28" t="s">
        <v>14547</v>
      </c>
      <c r="C689" s="28" t="s">
        <v>14548</v>
      </c>
      <c r="D689" s="28" t="s">
        <v>731</v>
      </c>
      <c r="E689" s="24" t="s">
        <v>66</v>
      </c>
      <c r="F689" s="27" t="s">
        <v>14549</v>
      </c>
      <c r="G689" s="25">
        <v>45200</v>
      </c>
      <c r="H689" s="25">
        <v>46295</v>
      </c>
      <c r="I689" s="81">
        <f t="shared" si="84"/>
        <v>47026</v>
      </c>
      <c r="J689" s="77" t="str">
        <f t="shared" ca="1" si="88"/>
        <v>Live</v>
      </c>
      <c r="K689" s="77" t="str" cm="1">
        <f t="array" aca="1" ref="K689" ca="1">_xlfn.IFS((I689-TODAY())&gt;=547,"06 Expires over 18 months",(I689-TODAY())&gt;=365,"05 Expires in 18 months",(I689-TODAY())&gt;=183,"04 Expires in 12 months",(I689-TODAY())&gt;=92,"03 Expires in 6 months",(I689-TODAY())&gt;=31,"02 Expires in 3 months",(I689-TODAY())&gt;=0,"01 Expires in 30 days",(I689-TODAY())&gt;=-31,"01 Expired last 30 days",(I689-TODAY())&gt;=-92,"02 Expired last 3 months",(I689-TODAY())&gt;=-183,"03 Expired last 6 months",(I689-TODAY())&gt;=-365,"04 Expired last 12 months",(I689-TODAY())&gt;=-547,"05 Expired last 18 months",TRUE,"06 Expired over 18 months")</f>
        <v>06 Expires over 18 months</v>
      </c>
      <c r="L689" s="71">
        <v>48000</v>
      </c>
      <c r="M689" s="130">
        <f t="shared" si="90"/>
        <v>236000</v>
      </c>
      <c r="N689" s="77" t="str">
        <f t="shared" si="89"/>
        <v>Yes</v>
      </c>
      <c r="O689" s="51">
        <v>36</v>
      </c>
      <c r="P689" s="28">
        <v>24</v>
      </c>
      <c r="Q689" s="24" t="s">
        <v>70</v>
      </c>
      <c r="R689" s="89">
        <f t="shared" si="85"/>
        <v>59</v>
      </c>
    </row>
    <row r="690" spans="1:18" x14ac:dyDescent="0.5">
      <c r="A690" s="24">
        <v>2582</v>
      </c>
      <c r="B690" s="24" t="s">
        <v>9321</v>
      </c>
      <c r="C690" s="24" t="s">
        <v>9322</v>
      </c>
      <c r="D690" s="24" t="s">
        <v>9323</v>
      </c>
      <c r="E690" s="24" t="s">
        <v>52</v>
      </c>
      <c r="F690" s="24" t="s">
        <v>1456</v>
      </c>
      <c r="G690" s="25">
        <v>45017</v>
      </c>
      <c r="H690" s="25">
        <v>47026</v>
      </c>
      <c r="I690" s="81">
        <f t="shared" si="84"/>
        <v>47026</v>
      </c>
      <c r="J690" s="77" t="str">
        <f t="shared" ca="1" si="88"/>
        <v>Live</v>
      </c>
      <c r="K690" s="77" t="str" cm="1">
        <f t="array" aca="1" ref="K690" ca="1">_xlfn.IFS((I690-TODAY())&gt;=547,"06 Expires over 18 months",(I690-TODAY())&gt;=365,"05 Expires in 18 months",(I690-TODAY())&gt;=183,"04 Expires in 12 months",(I690-TODAY())&gt;=92,"03 Expires in 6 months",(I690-TODAY())&gt;=31,"02 Expires in 3 months",(I690-TODAY())&gt;=0,"01 Expires in 30 days",(I690-TODAY())&gt;=-31,"01 Expired last 30 days",(I690-TODAY())&gt;=-92,"02 Expired last 3 months",(I690-TODAY())&gt;=-183,"03 Expired last 6 months",(I690-TODAY())&gt;=-365,"04 Expired last 12 months",(I690-TODAY())&gt;=-547,"05 Expired last 18 months",TRUE,"06 Expired over 18 months")</f>
        <v>06 Expires over 18 months</v>
      </c>
      <c r="L690" s="65">
        <v>2190140</v>
      </c>
      <c r="M690" s="130">
        <f t="shared" si="90"/>
        <v>11863258.333333334</v>
      </c>
      <c r="N690" s="77" t="str">
        <f t="shared" si="89"/>
        <v>No</v>
      </c>
      <c r="O690" s="32">
        <v>66</v>
      </c>
      <c r="P690" s="24">
        <v>0</v>
      </c>
      <c r="Q690" s="24" t="s">
        <v>70</v>
      </c>
      <c r="R690" s="89">
        <f t="shared" si="85"/>
        <v>65</v>
      </c>
    </row>
    <row r="691" spans="1:18" x14ac:dyDescent="0.5">
      <c r="A691" s="24">
        <v>2389</v>
      </c>
      <c r="B691" s="24" t="s">
        <v>8512</v>
      </c>
      <c r="C691" s="24" t="s">
        <v>8513</v>
      </c>
      <c r="D691" s="24" t="s">
        <v>8514</v>
      </c>
      <c r="E691" s="24" t="s">
        <v>107</v>
      </c>
      <c r="F691" s="24" t="s">
        <v>1397</v>
      </c>
      <c r="G691" s="25">
        <v>45201</v>
      </c>
      <c r="H691" s="25">
        <v>47027</v>
      </c>
      <c r="I691" s="81">
        <f t="shared" si="84"/>
        <v>47027</v>
      </c>
      <c r="J691" s="77" t="str">
        <f t="shared" ca="1" si="88"/>
        <v>Live</v>
      </c>
      <c r="K691" s="77" t="str" cm="1">
        <f t="array" aca="1" ref="K691" ca="1">_xlfn.IFS((I691-TODAY())&gt;=547,"06 Expires over 18 months",(I691-TODAY())&gt;=365,"05 Expires in 18 months",(I691-TODAY())&gt;=183,"04 Expires in 12 months",(I691-TODAY())&gt;=92,"03 Expires in 6 months",(I691-TODAY())&gt;=31,"02 Expires in 3 months",(I691-TODAY())&gt;=0,"01 Expires in 30 days",(I691-TODAY())&gt;=-31,"01 Expired last 30 days",(I691-TODAY())&gt;=-92,"02 Expired last 3 months",(I691-TODAY())&gt;=-183,"03 Expired last 6 months",(I691-TODAY())&gt;=-365,"04 Expired last 12 months",(I691-TODAY())&gt;=-547,"05 Expired last 18 months",TRUE,"06 Expired over 18 months")</f>
        <v>06 Expires over 18 months</v>
      </c>
      <c r="L691" s="65">
        <v>457000</v>
      </c>
      <c r="M691" s="130">
        <f t="shared" si="90"/>
        <v>2246916.6666666665</v>
      </c>
      <c r="N691" s="77" t="str">
        <f t="shared" si="89"/>
        <v>No</v>
      </c>
      <c r="O691" s="32">
        <v>60</v>
      </c>
      <c r="P691" s="24">
        <v>0</v>
      </c>
      <c r="Q691" s="24" t="s">
        <v>1333</v>
      </c>
      <c r="R691" s="89">
        <f t="shared" si="85"/>
        <v>59</v>
      </c>
    </row>
    <row r="692" spans="1:18" x14ac:dyDescent="0.5">
      <c r="A692" s="24">
        <v>2765</v>
      </c>
      <c r="B692" s="24" t="s">
        <v>10102</v>
      </c>
      <c r="C692" s="24" t="s">
        <v>10103</v>
      </c>
      <c r="D692" s="24" t="s">
        <v>5644</v>
      </c>
      <c r="E692" s="24" t="s">
        <v>97</v>
      </c>
      <c r="F692" s="24" t="s">
        <v>10105</v>
      </c>
      <c r="G692" s="25">
        <v>45568</v>
      </c>
      <c r="H692" s="25">
        <v>46298</v>
      </c>
      <c r="I692" s="81">
        <f t="shared" si="84"/>
        <v>47029</v>
      </c>
      <c r="J692" s="77" t="str">
        <f t="shared" ca="1" si="88"/>
        <v>Live</v>
      </c>
      <c r="K692" s="77" t="str" cm="1">
        <f t="array" aca="1" ref="K692" ca="1">_xlfn.IFS((I692-TODAY())&gt;=547,"06 Expires over 18 months",(I692-TODAY())&gt;=365,"05 Expires in 18 months",(I692-TODAY())&gt;=183,"04 Expires in 12 months",(I692-TODAY())&gt;=92,"03 Expires in 6 months",(I692-TODAY())&gt;=31,"02 Expires in 3 months",(I692-TODAY())&gt;=0,"01 Expires in 30 days",(I692-TODAY())&gt;=-31,"01 Expired last 30 days",(I692-TODAY())&gt;=-92,"02 Expired last 3 months",(I692-TODAY())&gt;=-183,"03 Expired last 6 months",(I692-TODAY())&gt;=-365,"04 Expired last 12 months",(I692-TODAY())&gt;=-547,"05 Expired last 18 months",TRUE,"06 Expired over 18 months")</f>
        <v>06 Expires over 18 months</v>
      </c>
      <c r="L692" s="65">
        <v>406000</v>
      </c>
      <c r="M692" s="130">
        <f t="shared" si="90"/>
        <v>1624000</v>
      </c>
      <c r="N692" s="77" t="str">
        <f t="shared" si="89"/>
        <v>Yes</v>
      </c>
      <c r="O692" s="32">
        <v>24</v>
      </c>
      <c r="P692" s="24">
        <v>24</v>
      </c>
      <c r="Q692" s="24" t="s">
        <v>8722</v>
      </c>
      <c r="R692" s="89">
        <f t="shared" si="85"/>
        <v>48</v>
      </c>
    </row>
    <row r="693" spans="1:18" x14ac:dyDescent="0.5">
      <c r="A693" s="24">
        <v>925</v>
      </c>
      <c r="B693" s="24" t="s">
        <v>3504</v>
      </c>
      <c r="C693" s="24" t="s">
        <v>3505</v>
      </c>
      <c r="D693" s="24" t="s">
        <v>3506</v>
      </c>
      <c r="E693" s="24" t="s">
        <v>52</v>
      </c>
      <c r="F693" s="24" t="s">
        <v>1801</v>
      </c>
      <c r="G693" s="25">
        <v>44111</v>
      </c>
      <c r="H693" s="25">
        <v>46302</v>
      </c>
      <c r="I693" s="81">
        <f t="shared" si="84"/>
        <v>47033</v>
      </c>
      <c r="J693" s="77" t="str">
        <f t="shared" ca="1" si="88"/>
        <v>Live</v>
      </c>
      <c r="K693" s="77" t="str" cm="1">
        <f t="array" aca="1" ref="K693" ca="1">_xlfn.IFS((I693-TODAY())&gt;=547,"06 Expires over 18 months",(I693-TODAY())&gt;=365,"05 Expires in 18 months",(I693-TODAY())&gt;=183,"04 Expires in 12 months",(I693-TODAY())&gt;=92,"03 Expires in 6 months",(I693-TODAY())&gt;=31,"02 Expires in 3 months",(I693-TODAY())&gt;=0,"01 Expires in 30 days",(I693-TODAY())&gt;=-31,"01 Expired last 30 days",(I693-TODAY())&gt;=-92,"02 Expired last 3 months",(I693-TODAY())&gt;=-183,"03 Expired last 6 months",(I693-TODAY())&gt;=-365,"04 Expired last 12 months",(I693-TODAY())&gt;=-547,"05 Expired last 18 months",TRUE,"06 Expired over 18 months")</f>
        <v>06 Expires over 18 months</v>
      </c>
      <c r="L693" s="65">
        <v>114240</v>
      </c>
      <c r="M693" s="130">
        <f t="shared" si="90"/>
        <v>913920</v>
      </c>
      <c r="N693" s="77" t="str">
        <f t="shared" si="89"/>
        <v>Yes</v>
      </c>
      <c r="O693" s="32">
        <v>96</v>
      </c>
      <c r="P693" s="24">
        <v>24</v>
      </c>
      <c r="Q693" s="24"/>
      <c r="R693" s="89">
        <f t="shared" si="85"/>
        <v>96</v>
      </c>
    </row>
    <row r="694" spans="1:18" x14ac:dyDescent="0.5">
      <c r="A694" s="24">
        <v>3411</v>
      </c>
      <c r="B694" s="101" t="s">
        <v>4398</v>
      </c>
      <c r="C694" s="24" t="s">
        <v>12970</v>
      </c>
      <c r="D694" s="101" t="s">
        <v>4398</v>
      </c>
      <c r="E694" s="101" t="s">
        <v>107</v>
      </c>
      <c r="F694" s="101" t="s">
        <v>3283</v>
      </c>
      <c r="G694" s="25">
        <v>45945</v>
      </c>
      <c r="H694" s="25">
        <v>47040</v>
      </c>
      <c r="I694" s="81">
        <f t="shared" si="84"/>
        <v>47040</v>
      </c>
      <c r="J694" s="77" t="str">
        <f t="shared" ca="1" si="88"/>
        <v>Live</v>
      </c>
      <c r="K694" s="77" t="str" cm="1">
        <f t="array" aca="1" ref="K694" ca="1">_xlfn.IFS((I694-TODAY())&gt;=547,"06 Expires over 18 months",(I694-TODAY())&gt;=365,"05 Expires in 18 months",(I694-TODAY())&gt;=183,"04 Expires in 12 months",(I694-TODAY())&gt;=92,"03 Expires in 6 months",(I694-TODAY())&gt;=31,"02 Expires in 3 months",(I694-TODAY())&gt;=0,"01 Expires in 30 days",(I694-TODAY())&gt;=-31,"01 Expired last 30 days",(I694-TODAY())&gt;=-92,"02 Expired last 3 months",(I694-TODAY())&gt;=-183,"03 Expired last 6 months",(I694-TODAY())&gt;=-365,"04 Expired last 12 months",(I694-TODAY())&gt;=-547,"05 Expired last 18 months",TRUE,"06 Expired over 18 months")</f>
        <v>06 Expires over 18 months</v>
      </c>
      <c r="L694" s="65">
        <v>18865</v>
      </c>
      <c r="M694" s="131">
        <f t="shared" si="90"/>
        <v>55022.916666666664</v>
      </c>
      <c r="N694" s="77" t="str">
        <f t="shared" si="89"/>
        <v>No</v>
      </c>
      <c r="O694" s="101">
        <v>36</v>
      </c>
      <c r="P694" s="101">
        <v>0</v>
      </c>
      <c r="Q694" s="101" t="s">
        <v>70</v>
      </c>
      <c r="R694" s="89">
        <f t="shared" si="85"/>
        <v>35</v>
      </c>
    </row>
    <row r="695" spans="1:18" x14ac:dyDescent="0.5">
      <c r="A695" s="24">
        <v>3415</v>
      </c>
      <c r="B695" s="101" t="s">
        <v>12985</v>
      </c>
      <c r="C695" s="24" t="s">
        <v>12986</v>
      </c>
      <c r="D695" s="101" t="s">
        <v>12987</v>
      </c>
      <c r="E695" s="101" t="s">
        <v>52</v>
      </c>
      <c r="F695" s="101" t="s">
        <v>920</v>
      </c>
      <c r="G695" s="25">
        <v>45946</v>
      </c>
      <c r="H695" s="25">
        <v>46675</v>
      </c>
      <c r="I695" s="81">
        <f t="shared" si="84"/>
        <v>47041</v>
      </c>
      <c r="J695" s="77" t="str">
        <f t="shared" ca="1" si="88"/>
        <v>Live</v>
      </c>
      <c r="K695" s="77" t="str" cm="1">
        <f t="array" aca="1" ref="K695" ca="1">_xlfn.IFS((I695-TODAY())&gt;=547,"06 Expires over 18 months",(I695-TODAY())&gt;=365,"05 Expires in 18 months",(I695-TODAY())&gt;=183,"04 Expires in 12 months",(I695-TODAY())&gt;=92,"03 Expires in 6 months",(I695-TODAY())&gt;=31,"02 Expires in 3 months",(I695-TODAY())&gt;=0,"01 Expires in 30 days",(I695-TODAY())&gt;=-31,"01 Expired last 30 days",(I695-TODAY())&gt;=-92,"02 Expired last 3 months",(I695-TODAY())&gt;=-183,"03 Expired last 6 months",(I695-TODAY())&gt;=-365,"04 Expired last 12 months",(I695-TODAY())&gt;=-547,"05 Expired last 18 months",TRUE,"06 Expired over 18 months")</f>
        <v>06 Expires over 18 months</v>
      </c>
      <c r="L695" s="65">
        <v>9830</v>
      </c>
      <c r="M695" s="131">
        <f t="shared" si="90"/>
        <v>28670.833333333332</v>
      </c>
      <c r="N695" s="77" t="str">
        <f t="shared" si="89"/>
        <v>Yes</v>
      </c>
      <c r="O695" s="101">
        <v>24</v>
      </c>
      <c r="P695" s="101">
        <v>12</v>
      </c>
      <c r="Q695" s="101" t="s">
        <v>70</v>
      </c>
      <c r="R695" s="89">
        <f t="shared" si="85"/>
        <v>35</v>
      </c>
    </row>
    <row r="696" spans="1:18" x14ac:dyDescent="0.5">
      <c r="A696" s="24">
        <v>934</v>
      </c>
      <c r="B696" s="24" t="s">
        <v>3536</v>
      </c>
      <c r="C696" s="24" t="s">
        <v>3537</v>
      </c>
      <c r="D696" s="24" t="s">
        <v>3538</v>
      </c>
      <c r="E696" s="24" t="s">
        <v>321</v>
      </c>
      <c r="F696" s="24" t="s">
        <v>337</v>
      </c>
      <c r="G696" s="25">
        <v>44123</v>
      </c>
      <c r="H696" s="25">
        <v>46678</v>
      </c>
      <c r="I696" s="81">
        <f t="shared" si="84"/>
        <v>47044</v>
      </c>
      <c r="J696" s="77" t="str">
        <f t="shared" ca="1" si="88"/>
        <v>Live</v>
      </c>
      <c r="K696" s="77" t="str" cm="1">
        <f t="array" aca="1" ref="K696" ca="1">_xlfn.IFS((I696-TODAY())&gt;=547,"06 Expires over 18 months",(I696-TODAY())&gt;=365,"05 Expires in 18 months",(I696-TODAY())&gt;=183,"04 Expires in 12 months",(I696-TODAY())&gt;=92,"03 Expires in 6 months",(I696-TODAY())&gt;=31,"02 Expires in 3 months",(I696-TODAY())&gt;=0,"01 Expires in 30 days",(I696-TODAY())&gt;=-31,"01 Expired last 30 days",(I696-TODAY())&gt;=-92,"02 Expired last 3 months",(I696-TODAY())&gt;=-183,"03 Expired last 6 months",(I696-TODAY())&gt;=-365,"04 Expired last 12 months",(I696-TODAY())&gt;=-547,"05 Expired last 18 months",TRUE,"06 Expired over 18 months")</f>
        <v>06 Expires over 18 months</v>
      </c>
      <c r="L696" s="65">
        <v>50000000</v>
      </c>
      <c r="M696" s="130">
        <f t="shared" si="90"/>
        <v>395833333.33333331</v>
      </c>
      <c r="N696" s="77" t="str">
        <f t="shared" si="89"/>
        <v>Yes</v>
      </c>
      <c r="O696" s="32">
        <v>84</v>
      </c>
      <c r="P696" s="24">
        <v>12</v>
      </c>
      <c r="Q696" s="24"/>
      <c r="R696" s="89">
        <f t="shared" si="85"/>
        <v>95</v>
      </c>
    </row>
    <row r="697" spans="1:18" x14ac:dyDescent="0.5">
      <c r="A697" s="24">
        <v>3425</v>
      </c>
      <c r="B697" s="101" t="s">
        <v>7001</v>
      </c>
      <c r="C697" s="24" t="s">
        <v>13027</v>
      </c>
      <c r="D697" s="101" t="s">
        <v>7001</v>
      </c>
      <c r="E697" s="101" t="s">
        <v>107</v>
      </c>
      <c r="F697" s="101" t="s">
        <v>3283</v>
      </c>
      <c r="G697" s="25">
        <v>45953</v>
      </c>
      <c r="H697" s="25">
        <v>47048</v>
      </c>
      <c r="I697" s="81">
        <f t="shared" si="84"/>
        <v>47048</v>
      </c>
      <c r="J697" s="77" t="str">
        <f t="shared" ca="1" si="88"/>
        <v>Live</v>
      </c>
      <c r="K697" s="77" t="str" cm="1">
        <f t="array" aca="1" ref="K697" ca="1">_xlfn.IFS((I697-TODAY())&gt;=547,"06 Expires over 18 months",(I697-TODAY())&gt;=365,"05 Expires in 18 months",(I697-TODAY())&gt;=183,"04 Expires in 12 months",(I697-TODAY())&gt;=92,"03 Expires in 6 months",(I697-TODAY())&gt;=31,"02 Expires in 3 months",(I697-TODAY())&gt;=0,"01 Expires in 30 days",(I697-TODAY())&gt;=-31,"01 Expired last 30 days",(I697-TODAY())&gt;=-92,"02 Expired last 3 months",(I697-TODAY())&gt;=-183,"03 Expired last 6 months",(I697-TODAY())&gt;=-365,"04 Expired last 12 months",(I697-TODAY())&gt;=-547,"05 Expired last 18 months",TRUE,"06 Expired over 18 months")</f>
        <v>06 Expires over 18 months</v>
      </c>
      <c r="L697" s="65">
        <v>6600</v>
      </c>
      <c r="M697" s="131">
        <f t="shared" si="90"/>
        <v>19250</v>
      </c>
      <c r="N697" s="77" t="str">
        <f t="shared" si="89"/>
        <v>No</v>
      </c>
      <c r="O697" s="101">
        <v>36</v>
      </c>
      <c r="P697" s="101">
        <v>0</v>
      </c>
      <c r="Q697" s="101" t="s">
        <v>70</v>
      </c>
      <c r="R697" s="89">
        <f t="shared" si="85"/>
        <v>35</v>
      </c>
    </row>
    <row r="698" spans="1:18" x14ac:dyDescent="0.5">
      <c r="A698" s="24">
        <v>3461</v>
      </c>
      <c r="B698" s="101" t="s">
        <v>13162</v>
      </c>
      <c r="C698" s="24" t="s">
        <v>13163</v>
      </c>
      <c r="D698" s="101" t="s">
        <v>9078</v>
      </c>
      <c r="E698" s="101" t="s">
        <v>52</v>
      </c>
      <c r="F698" s="101" t="s">
        <v>993</v>
      </c>
      <c r="G698" s="25">
        <v>45627</v>
      </c>
      <c r="H698" s="25">
        <v>46691</v>
      </c>
      <c r="I698" s="81">
        <f t="shared" si="84"/>
        <v>47057</v>
      </c>
      <c r="J698" s="77" t="str">
        <f t="shared" ca="1" si="88"/>
        <v>Live</v>
      </c>
      <c r="K698" s="77" t="str" cm="1">
        <f t="array" aca="1" ref="K698" ca="1">_xlfn.IFS((I698-TODAY())&gt;=547,"06 Expires over 18 months",(I698-TODAY())&gt;=365,"05 Expires in 18 months",(I698-TODAY())&gt;=183,"04 Expires in 12 months",(I698-TODAY())&gt;=92,"03 Expires in 6 months",(I698-TODAY())&gt;=31,"02 Expires in 3 months",(I698-TODAY())&gt;=0,"01 Expires in 30 days",(I698-TODAY())&gt;=-31,"01 Expired last 30 days",(I698-TODAY())&gt;=-92,"02 Expired last 3 months",(I698-TODAY())&gt;=-183,"03 Expired last 6 months",(I698-TODAY())&gt;=-365,"04 Expired last 12 months",(I698-TODAY())&gt;=-547,"05 Expired last 18 months",TRUE,"06 Expired over 18 months")</f>
        <v>06 Expires over 18 months</v>
      </c>
      <c r="L698" s="65">
        <v>336577</v>
      </c>
      <c r="M698" s="131">
        <f t="shared" si="90"/>
        <v>1290211.8333333333</v>
      </c>
      <c r="N698" s="77" t="str">
        <f t="shared" si="89"/>
        <v>Yes</v>
      </c>
      <c r="O698" s="101">
        <v>24</v>
      </c>
      <c r="P698" s="101">
        <v>12</v>
      </c>
      <c r="Q698" s="101" t="s">
        <v>13165</v>
      </c>
      <c r="R698" s="89">
        <f t="shared" si="85"/>
        <v>46</v>
      </c>
    </row>
    <row r="699" spans="1:18" x14ac:dyDescent="0.5">
      <c r="A699" s="24">
        <v>3469</v>
      </c>
      <c r="B699" s="101" t="s">
        <v>13199</v>
      </c>
      <c r="C699" s="24" t="s">
        <v>13200</v>
      </c>
      <c r="D699" s="101" t="s">
        <v>13201</v>
      </c>
      <c r="E699" s="101" t="s">
        <v>190</v>
      </c>
      <c r="F699" s="24" t="s">
        <v>1090</v>
      </c>
      <c r="G699" s="25">
        <v>45964</v>
      </c>
      <c r="H699" s="25">
        <v>47057</v>
      </c>
      <c r="I699" s="81">
        <f t="shared" si="84"/>
        <v>47057</v>
      </c>
      <c r="J699" s="77" t="str">
        <f t="shared" ca="1" si="88"/>
        <v>Live</v>
      </c>
      <c r="K699" s="77" t="str" cm="1">
        <f t="array" aca="1" ref="K699" ca="1">_xlfn.IFS((I699-TODAY())&gt;=547,"06 Expires over 18 months",(I699-TODAY())&gt;=365,"05 Expires in 18 months",(I699-TODAY())&gt;=183,"04 Expires in 12 months",(I699-TODAY())&gt;=92,"03 Expires in 6 months",(I699-TODAY())&gt;=31,"02 Expires in 3 months",(I699-TODAY())&gt;=0,"01 Expires in 30 days",(I699-TODAY())&gt;=-31,"01 Expired last 30 days",(I699-TODAY())&gt;=-92,"02 Expired last 3 months",(I699-TODAY())&gt;=-183,"03 Expired last 6 months",(I699-TODAY())&gt;=-365,"04 Expired last 12 months",(I699-TODAY())&gt;=-547,"05 Expired last 18 months",TRUE,"06 Expired over 18 months")</f>
        <v>06 Expires over 18 months</v>
      </c>
      <c r="L699" s="65">
        <v>20000</v>
      </c>
      <c r="M699" s="131">
        <f t="shared" si="90"/>
        <v>58333.333333333336</v>
      </c>
      <c r="N699" s="77" t="str">
        <f t="shared" si="89"/>
        <v>No</v>
      </c>
      <c r="O699" s="101">
        <v>36</v>
      </c>
      <c r="P699" s="101">
        <v>0</v>
      </c>
      <c r="Q699" s="101" t="s">
        <v>70</v>
      </c>
      <c r="R699" s="89">
        <f t="shared" si="85"/>
        <v>35</v>
      </c>
    </row>
    <row r="700" spans="1:18" x14ac:dyDescent="0.5">
      <c r="A700" s="24">
        <v>2280</v>
      </c>
      <c r="B700" s="24" t="s">
        <v>8169</v>
      </c>
      <c r="C700" s="24" t="s">
        <v>8170</v>
      </c>
      <c r="D700" s="24" t="s">
        <v>8171</v>
      </c>
      <c r="E700" s="24" t="s">
        <v>2962</v>
      </c>
      <c r="F700" s="24" t="s">
        <v>3283</v>
      </c>
      <c r="G700" s="25">
        <v>45233</v>
      </c>
      <c r="H700" s="25">
        <v>47058</v>
      </c>
      <c r="I700" s="81">
        <f t="shared" si="84"/>
        <v>47058</v>
      </c>
      <c r="J700" s="77" t="str">
        <f t="shared" ca="1" si="88"/>
        <v>Live</v>
      </c>
      <c r="K700" s="77" t="str" cm="1">
        <f t="array" aca="1" ref="K700" ca="1">_xlfn.IFS((I700-TODAY())&gt;=547,"06 Expires over 18 months",(I700-TODAY())&gt;=365,"05 Expires in 18 months",(I700-TODAY())&gt;=183,"04 Expires in 12 months",(I700-TODAY())&gt;=92,"03 Expires in 6 months",(I700-TODAY())&gt;=31,"02 Expires in 3 months",(I700-TODAY())&gt;=0,"01 Expires in 30 days",(I700-TODAY())&gt;=-31,"01 Expired last 30 days",(I700-TODAY())&gt;=-92,"02 Expired last 3 months",(I700-TODAY())&gt;=-183,"03 Expired last 6 months",(I700-TODAY())&gt;=-365,"04 Expired last 12 months",(I700-TODAY())&gt;=-547,"05 Expired last 18 months",TRUE,"06 Expired over 18 months")</f>
        <v>06 Expires over 18 months</v>
      </c>
      <c r="L700" s="65">
        <v>300000</v>
      </c>
      <c r="M700" s="130">
        <f t="shared" si="90"/>
        <v>1475000</v>
      </c>
      <c r="N700" s="77" t="str">
        <f t="shared" si="89"/>
        <v>No</v>
      </c>
      <c r="O700" s="32">
        <v>60</v>
      </c>
      <c r="P700" s="24">
        <v>0</v>
      </c>
      <c r="Q700" s="24" t="s">
        <v>1333</v>
      </c>
      <c r="R700" s="89">
        <f t="shared" si="85"/>
        <v>59</v>
      </c>
    </row>
    <row r="701" spans="1:18" x14ac:dyDescent="0.5">
      <c r="A701" s="24">
        <v>3442</v>
      </c>
      <c r="B701" s="101" t="s">
        <v>12985</v>
      </c>
      <c r="C701" s="24" t="s">
        <v>12986</v>
      </c>
      <c r="D701" s="101" t="s">
        <v>12987</v>
      </c>
      <c r="E701" s="101" t="s">
        <v>52</v>
      </c>
      <c r="F701" s="101" t="s">
        <v>920</v>
      </c>
      <c r="G701" s="25">
        <v>45964</v>
      </c>
      <c r="H701" s="25">
        <v>46693</v>
      </c>
      <c r="I701" s="81">
        <f t="shared" si="84"/>
        <v>47059</v>
      </c>
      <c r="J701" s="77" t="str">
        <f t="shared" ca="1" si="88"/>
        <v>Live</v>
      </c>
      <c r="K701" s="77" t="str" cm="1">
        <f t="array" aca="1" ref="K701" ca="1">_xlfn.IFS((I701-TODAY())&gt;=547,"06 Expires over 18 months",(I701-TODAY())&gt;=365,"05 Expires in 18 months",(I701-TODAY())&gt;=183,"04 Expires in 12 months",(I701-TODAY())&gt;=92,"03 Expires in 6 months",(I701-TODAY())&gt;=31,"02 Expires in 3 months",(I701-TODAY())&gt;=0,"01 Expires in 30 days",(I701-TODAY())&gt;=-31,"01 Expired last 30 days",(I701-TODAY())&gt;=-92,"02 Expired last 3 months",(I701-TODAY())&gt;=-183,"03 Expired last 6 months",(I701-TODAY())&gt;=-365,"04 Expired last 12 months",(I701-TODAY())&gt;=-547,"05 Expired last 18 months",TRUE,"06 Expired over 18 months")</f>
        <v>06 Expires over 18 months</v>
      </c>
      <c r="L701" s="65">
        <v>9830</v>
      </c>
      <c r="M701" s="131">
        <f t="shared" si="90"/>
        <v>28670.833333333332</v>
      </c>
      <c r="N701" s="77" t="str">
        <f t="shared" si="89"/>
        <v>Yes</v>
      </c>
      <c r="O701" s="101">
        <v>24</v>
      </c>
      <c r="P701" s="101">
        <v>12</v>
      </c>
      <c r="Q701" s="101" t="s">
        <v>70</v>
      </c>
      <c r="R701" s="89">
        <f t="shared" si="85"/>
        <v>35</v>
      </c>
    </row>
    <row r="702" spans="1:18" x14ac:dyDescent="0.5">
      <c r="A702" s="24">
        <v>3459</v>
      </c>
      <c r="B702" s="101" t="s">
        <v>9934</v>
      </c>
      <c r="C702" s="24" t="s">
        <v>9935</v>
      </c>
      <c r="D702" s="101" t="s">
        <v>9934</v>
      </c>
      <c r="E702" s="101" t="s">
        <v>107</v>
      </c>
      <c r="F702" s="101" t="s">
        <v>3283</v>
      </c>
      <c r="G702" s="25">
        <v>45975</v>
      </c>
      <c r="H702" s="25">
        <v>47070</v>
      </c>
      <c r="I702" s="81">
        <f t="shared" si="84"/>
        <v>47070</v>
      </c>
      <c r="J702" s="77" t="str">
        <f t="shared" ca="1" si="88"/>
        <v>Live</v>
      </c>
      <c r="K702" s="77" t="str" cm="1">
        <f t="array" aca="1" ref="K702" ca="1">_xlfn.IFS((I702-TODAY())&gt;=547,"06 Expires over 18 months",(I702-TODAY())&gt;=365,"05 Expires in 18 months",(I702-TODAY())&gt;=183,"04 Expires in 12 months",(I702-TODAY())&gt;=92,"03 Expires in 6 months",(I702-TODAY())&gt;=31,"02 Expires in 3 months",(I702-TODAY())&gt;=0,"01 Expires in 30 days",(I702-TODAY())&gt;=-31,"01 Expired last 30 days",(I702-TODAY())&gt;=-92,"02 Expired last 3 months",(I702-TODAY())&gt;=-183,"03 Expired last 6 months",(I702-TODAY())&gt;=-365,"04 Expired last 12 months",(I702-TODAY())&gt;=-547,"05 Expired last 18 months",TRUE,"06 Expired over 18 months")</f>
        <v>06 Expires over 18 months</v>
      </c>
      <c r="L702" s="65">
        <v>24999</v>
      </c>
      <c r="M702" s="131">
        <f t="shared" si="90"/>
        <v>72913.75</v>
      </c>
      <c r="N702" s="77" t="str">
        <f t="shared" si="89"/>
        <v>No</v>
      </c>
      <c r="O702" s="101">
        <v>36</v>
      </c>
      <c r="P702" s="101">
        <v>0</v>
      </c>
      <c r="Q702" s="101" t="s">
        <v>12795</v>
      </c>
      <c r="R702" s="89">
        <f t="shared" si="85"/>
        <v>35</v>
      </c>
    </row>
    <row r="703" spans="1:18" x14ac:dyDescent="0.5">
      <c r="A703" s="24">
        <v>2807</v>
      </c>
      <c r="B703" s="24" t="s">
        <v>10316</v>
      </c>
      <c r="C703" s="24" t="s">
        <v>10317</v>
      </c>
      <c r="D703" s="24" t="s">
        <v>10318</v>
      </c>
      <c r="E703" s="24" t="s">
        <v>66</v>
      </c>
      <c r="F703" s="24" t="s">
        <v>10319</v>
      </c>
      <c r="G703" s="25">
        <v>45616</v>
      </c>
      <c r="H703" s="25">
        <v>46346</v>
      </c>
      <c r="I703" s="81">
        <f t="shared" si="84"/>
        <v>47077</v>
      </c>
      <c r="J703" s="77" t="str">
        <f t="shared" ca="1" si="88"/>
        <v>Live</v>
      </c>
      <c r="K703" s="77" t="str" cm="1">
        <f t="array" aca="1" ref="K703" ca="1">_xlfn.IFS((I703-TODAY())&gt;=547,"06 Expires over 18 months",(I703-TODAY())&gt;=365,"05 Expires in 18 months",(I703-TODAY())&gt;=183,"04 Expires in 12 months",(I703-TODAY())&gt;=92,"03 Expires in 6 months",(I703-TODAY())&gt;=31,"02 Expires in 3 months",(I703-TODAY())&gt;=0,"01 Expires in 30 days",(I703-TODAY())&gt;=-31,"01 Expired last 30 days",(I703-TODAY())&gt;=-92,"02 Expired last 3 months",(I703-TODAY())&gt;=-183,"03 Expired last 6 months",(I703-TODAY())&gt;=-365,"04 Expired last 12 months",(I703-TODAY())&gt;=-547,"05 Expired last 18 months",TRUE,"06 Expired over 18 months")</f>
        <v>06 Expires over 18 months</v>
      </c>
      <c r="L703" s="104"/>
      <c r="M703" s="130">
        <v>0</v>
      </c>
      <c r="N703" s="77" t="str">
        <f t="shared" si="89"/>
        <v>Yes</v>
      </c>
      <c r="O703" s="32">
        <v>24</v>
      </c>
      <c r="P703" s="24">
        <v>24</v>
      </c>
      <c r="Q703" s="24" t="s">
        <v>70</v>
      </c>
      <c r="R703" s="89">
        <f t="shared" si="85"/>
        <v>48</v>
      </c>
    </row>
    <row r="704" spans="1:18" x14ac:dyDescent="0.5">
      <c r="A704" s="24">
        <v>3477</v>
      </c>
      <c r="B704" s="101" t="s">
        <v>7467</v>
      </c>
      <c r="C704" s="24" t="s">
        <v>13235</v>
      </c>
      <c r="D704" s="101" t="s">
        <v>7467</v>
      </c>
      <c r="E704" s="101" t="s">
        <v>107</v>
      </c>
      <c r="F704" s="101" t="s">
        <v>3283</v>
      </c>
      <c r="G704" s="25">
        <v>45982</v>
      </c>
      <c r="H704" s="25">
        <v>47077</v>
      </c>
      <c r="I704" s="81">
        <f t="shared" si="84"/>
        <v>47077</v>
      </c>
      <c r="J704" s="77" t="str">
        <f t="shared" ca="1" si="88"/>
        <v>Live</v>
      </c>
      <c r="K704" s="77" t="str" cm="1">
        <f t="array" aca="1" ref="K704" ca="1">_xlfn.IFS((I704-TODAY())&gt;=547,"06 Expires over 18 months",(I704-TODAY())&gt;=365,"05 Expires in 18 months",(I704-TODAY())&gt;=183,"04 Expires in 12 months",(I704-TODAY())&gt;=92,"03 Expires in 6 months",(I704-TODAY())&gt;=31,"02 Expires in 3 months",(I704-TODAY())&gt;=0,"01 Expires in 30 days",(I704-TODAY())&gt;=-31,"01 Expired last 30 days",(I704-TODAY())&gt;=-92,"02 Expired last 3 months",(I704-TODAY())&gt;=-183,"03 Expired last 6 months",(I704-TODAY())&gt;=-365,"04 Expired last 12 months",(I704-TODAY())&gt;=-547,"05 Expired last 18 months",TRUE,"06 Expired over 18 months")</f>
        <v>06 Expires over 18 months</v>
      </c>
      <c r="L704" s="65">
        <v>8333</v>
      </c>
      <c r="M704" s="131">
        <f t="shared" ref="M704:M741" si="91">MAX(L704,L704*N(R704)/12)</f>
        <v>24304.583333333332</v>
      </c>
      <c r="N704" s="77" t="str">
        <f t="shared" si="89"/>
        <v>No</v>
      </c>
      <c r="O704" s="101">
        <v>36</v>
      </c>
      <c r="P704" s="101">
        <v>0</v>
      </c>
      <c r="Q704" s="101" t="s">
        <v>70</v>
      </c>
      <c r="R704" s="89">
        <f t="shared" si="85"/>
        <v>35</v>
      </c>
    </row>
    <row r="705" spans="1:18" x14ac:dyDescent="0.5">
      <c r="A705" s="24">
        <v>2823</v>
      </c>
      <c r="B705" s="24" t="s">
        <v>10395</v>
      </c>
      <c r="C705" s="24" t="s">
        <v>10396</v>
      </c>
      <c r="D705" s="24" t="s">
        <v>10397</v>
      </c>
      <c r="E705" s="24" t="s">
        <v>190</v>
      </c>
      <c r="F705" s="24" t="s">
        <v>6369</v>
      </c>
      <c r="G705" s="25">
        <v>45622</v>
      </c>
      <c r="H705" s="25">
        <v>46352</v>
      </c>
      <c r="I705" s="81">
        <f t="shared" si="84"/>
        <v>47083</v>
      </c>
      <c r="J705" s="77" t="str">
        <f t="shared" ca="1" si="88"/>
        <v>Live</v>
      </c>
      <c r="K705" s="77" t="str" cm="1">
        <f t="array" aca="1" ref="K705" ca="1">_xlfn.IFS((I705-TODAY())&gt;=547,"06 Expires over 18 months",(I705-TODAY())&gt;=365,"05 Expires in 18 months",(I705-TODAY())&gt;=183,"04 Expires in 12 months",(I705-TODAY())&gt;=92,"03 Expires in 6 months",(I705-TODAY())&gt;=31,"02 Expires in 3 months",(I705-TODAY())&gt;=0,"01 Expires in 30 days",(I705-TODAY())&gt;=-31,"01 Expired last 30 days",(I705-TODAY())&gt;=-92,"02 Expired last 3 months",(I705-TODAY())&gt;=-183,"03 Expired last 6 months",(I705-TODAY())&gt;=-365,"04 Expired last 12 months",(I705-TODAY())&gt;=-547,"05 Expired last 18 months",TRUE,"06 Expired over 18 months")</f>
        <v>06 Expires over 18 months</v>
      </c>
      <c r="L705" s="65">
        <v>1000</v>
      </c>
      <c r="M705" s="130">
        <f t="shared" si="91"/>
        <v>4000</v>
      </c>
      <c r="N705" s="77" t="str">
        <f t="shared" si="89"/>
        <v>Yes</v>
      </c>
      <c r="O705" s="32">
        <v>24</v>
      </c>
      <c r="P705" s="24">
        <v>24</v>
      </c>
      <c r="Q705" s="24" t="s">
        <v>70</v>
      </c>
      <c r="R705" s="89">
        <f t="shared" si="85"/>
        <v>48</v>
      </c>
    </row>
    <row r="706" spans="1:18" x14ac:dyDescent="0.5">
      <c r="A706" s="24">
        <v>3413</v>
      </c>
      <c r="B706" s="101" t="s">
        <v>4073</v>
      </c>
      <c r="C706" s="24" t="s">
        <v>12976</v>
      </c>
      <c r="D706" s="101" t="s">
        <v>4073</v>
      </c>
      <c r="E706" s="101" t="s">
        <v>107</v>
      </c>
      <c r="F706" s="101" t="s">
        <v>3283</v>
      </c>
      <c r="G706" s="25">
        <v>45994</v>
      </c>
      <c r="H706" s="25">
        <v>47089</v>
      </c>
      <c r="I706" s="81">
        <f t="shared" ref="I706:I769" si="92">EDATE(H706,P706)</f>
        <v>47089</v>
      </c>
      <c r="J706" s="77" t="str">
        <f t="shared" ca="1" si="88"/>
        <v>Live</v>
      </c>
      <c r="K706" s="77" t="str" cm="1">
        <f t="array" aca="1" ref="K706" ca="1">_xlfn.IFS((I706-TODAY())&gt;=547,"06 Expires over 18 months",(I706-TODAY())&gt;=365,"05 Expires in 18 months",(I706-TODAY())&gt;=183,"04 Expires in 12 months",(I706-TODAY())&gt;=92,"03 Expires in 6 months",(I706-TODAY())&gt;=31,"02 Expires in 3 months",(I706-TODAY())&gt;=0,"01 Expires in 30 days",(I706-TODAY())&gt;=-31,"01 Expired last 30 days",(I706-TODAY())&gt;=-92,"02 Expired last 3 months",(I706-TODAY())&gt;=-183,"03 Expired last 6 months",(I706-TODAY())&gt;=-365,"04 Expired last 12 months",(I706-TODAY())&gt;=-547,"05 Expired last 18 months",TRUE,"06 Expired over 18 months")</f>
        <v>06 Expires over 18 months</v>
      </c>
      <c r="L706" s="65">
        <v>8333</v>
      </c>
      <c r="M706" s="131">
        <f t="shared" si="91"/>
        <v>24304.583333333332</v>
      </c>
      <c r="N706" s="77" t="str">
        <f t="shared" si="89"/>
        <v>No</v>
      </c>
      <c r="O706" s="101">
        <v>36</v>
      </c>
      <c r="P706" s="101">
        <v>0</v>
      </c>
      <c r="Q706" s="101" t="s">
        <v>70</v>
      </c>
      <c r="R706" s="89">
        <f t="shared" ref="R706:R769" si="93">DATEDIF(G706,I706,"m")</f>
        <v>35</v>
      </c>
    </row>
    <row r="707" spans="1:18" x14ac:dyDescent="0.5">
      <c r="A707" s="24">
        <v>3443</v>
      </c>
      <c r="B707" s="101" t="s">
        <v>13096</v>
      </c>
      <c r="C707" s="24" t="s">
        <v>13097</v>
      </c>
      <c r="D707" s="101" t="s">
        <v>4246</v>
      </c>
      <c r="E707" s="101" t="s">
        <v>107</v>
      </c>
      <c r="F707" s="101" t="s">
        <v>3283</v>
      </c>
      <c r="G707" s="25">
        <v>45995</v>
      </c>
      <c r="H707" s="25">
        <v>47090</v>
      </c>
      <c r="I707" s="81">
        <f t="shared" si="92"/>
        <v>47090</v>
      </c>
      <c r="J707" s="77" t="str">
        <f t="shared" ca="1" si="88"/>
        <v>Live</v>
      </c>
      <c r="K707" s="77" t="str" cm="1">
        <f t="array" aca="1" ref="K707" ca="1">_xlfn.IFS((I707-TODAY())&gt;=547,"06 Expires over 18 months",(I707-TODAY())&gt;=365,"05 Expires in 18 months",(I707-TODAY())&gt;=183,"04 Expires in 12 months",(I707-TODAY())&gt;=92,"03 Expires in 6 months",(I707-TODAY())&gt;=31,"02 Expires in 3 months",(I707-TODAY())&gt;=0,"01 Expires in 30 days",(I707-TODAY())&gt;=-31,"01 Expired last 30 days",(I707-TODAY())&gt;=-92,"02 Expired last 3 months",(I707-TODAY())&gt;=-183,"03 Expired last 6 months",(I707-TODAY())&gt;=-365,"04 Expired last 12 months",(I707-TODAY())&gt;=-547,"05 Expired last 18 months",TRUE,"06 Expired over 18 months")</f>
        <v>06 Expires over 18 months</v>
      </c>
      <c r="L707" s="65">
        <v>6666</v>
      </c>
      <c r="M707" s="131">
        <f t="shared" si="91"/>
        <v>19442.5</v>
      </c>
      <c r="N707" s="77" t="str">
        <f t="shared" si="89"/>
        <v>No</v>
      </c>
      <c r="O707" s="101">
        <v>36</v>
      </c>
      <c r="P707" s="101">
        <v>0</v>
      </c>
      <c r="Q707" s="101" t="s">
        <v>70</v>
      </c>
      <c r="R707" s="89">
        <f t="shared" si="93"/>
        <v>35</v>
      </c>
    </row>
    <row r="708" spans="1:18" x14ac:dyDescent="0.5">
      <c r="A708" s="24">
        <v>3525</v>
      </c>
      <c r="B708" s="24" t="s">
        <v>8255</v>
      </c>
      <c r="C708" s="24" t="s">
        <v>13424</v>
      </c>
      <c r="D708" s="24" t="s">
        <v>3339</v>
      </c>
      <c r="E708" s="24" t="s">
        <v>107</v>
      </c>
      <c r="F708" s="27" t="s">
        <v>3283</v>
      </c>
      <c r="G708" s="25">
        <v>46010</v>
      </c>
      <c r="H708" s="25">
        <v>47105</v>
      </c>
      <c r="I708" s="81">
        <f t="shared" si="92"/>
        <v>47105</v>
      </c>
      <c r="J708" s="77" t="str">
        <f t="shared" ca="1" si="88"/>
        <v>Live</v>
      </c>
      <c r="K708" s="77" t="str" cm="1">
        <f t="array" aca="1" ref="K708" ca="1">_xlfn.IFS((I708-TODAY())&gt;=547,"06 Expires over 18 months",(I708-TODAY())&gt;=365,"05 Expires in 18 months",(I708-TODAY())&gt;=183,"04 Expires in 12 months",(I708-TODAY())&gt;=92,"03 Expires in 6 months",(I708-TODAY())&gt;=31,"02 Expires in 3 months",(I708-TODAY())&gt;=0,"01 Expires in 30 days",(I708-TODAY())&gt;=-31,"01 Expired last 30 days",(I708-TODAY())&gt;=-92,"02 Expired last 3 months",(I708-TODAY())&gt;=-183,"03 Expired last 6 months",(I708-TODAY())&gt;=-365,"04 Expired last 12 months",(I708-TODAY())&gt;=-547,"05 Expired last 18 months",TRUE,"06 Expired over 18 months")</f>
        <v>06 Expires over 18 months</v>
      </c>
      <c r="L708" s="68">
        <v>6999</v>
      </c>
      <c r="M708" s="131">
        <f t="shared" si="91"/>
        <v>20413.75</v>
      </c>
      <c r="N708" s="77" t="str">
        <f t="shared" ref="N708:N741" si="94">IF(P708&gt;0,"Yes","No")</f>
        <v>No</v>
      </c>
      <c r="O708" s="32">
        <v>36</v>
      </c>
      <c r="P708" s="24">
        <v>0</v>
      </c>
      <c r="Q708" s="24" t="s">
        <v>70</v>
      </c>
      <c r="R708" s="89">
        <f t="shared" si="93"/>
        <v>35</v>
      </c>
    </row>
    <row r="709" spans="1:18" x14ac:dyDescent="0.5">
      <c r="A709" s="24">
        <v>3526</v>
      </c>
      <c r="B709" s="24" t="s">
        <v>7284</v>
      </c>
      <c r="C709" s="24" t="s">
        <v>13427</v>
      </c>
      <c r="D709" s="24" t="s">
        <v>7284</v>
      </c>
      <c r="E709" s="24" t="s">
        <v>107</v>
      </c>
      <c r="F709" s="27" t="s">
        <v>3283</v>
      </c>
      <c r="G709" s="25">
        <v>46010</v>
      </c>
      <c r="H709" s="25">
        <v>47105</v>
      </c>
      <c r="I709" s="81">
        <f t="shared" si="92"/>
        <v>47105</v>
      </c>
      <c r="J709" s="77" t="str">
        <f t="shared" ca="1" si="88"/>
        <v>Live</v>
      </c>
      <c r="K709" s="77" t="str" cm="1">
        <f t="array" aca="1" ref="K709" ca="1">_xlfn.IFS((I709-TODAY())&gt;=547,"06 Expires over 18 months",(I709-TODAY())&gt;=365,"05 Expires in 18 months",(I709-TODAY())&gt;=183,"04 Expires in 12 months",(I709-TODAY())&gt;=92,"03 Expires in 6 months",(I709-TODAY())&gt;=31,"02 Expires in 3 months",(I709-TODAY())&gt;=0,"01 Expires in 30 days",(I709-TODAY())&gt;=-31,"01 Expired last 30 days",(I709-TODAY())&gt;=-92,"02 Expired last 3 months",(I709-TODAY())&gt;=-183,"03 Expired last 6 months",(I709-TODAY())&gt;=-365,"04 Expired last 12 months",(I709-TODAY())&gt;=-547,"05 Expired last 18 months",TRUE,"06 Expired over 18 months")</f>
        <v>06 Expires over 18 months</v>
      </c>
      <c r="L709" s="68">
        <v>8333</v>
      </c>
      <c r="M709" s="131">
        <f t="shared" si="91"/>
        <v>24304.583333333332</v>
      </c>
      <c r="N709" s="77" t="str">
        <f t="shared" si="94"/>
        <v>No</v>
      </c>
      <c r="O709" s="32">
        <v>36</v>
      </c>
      <c r="P709" s="24">
        <v>0</v>
      </c>
      <c r="Q709" s="24" t="s">
        <v>12795</v>
      </c>
      <c r="R709" s="89">
        <f t="shared" si="93"/>
        <v>35</v>
      </c>
    </row>
    <row r="710" spans="1:18" x14ac:dyDescent="0.5">
      <c r="A710" s="24">
        <v>3527</v>
      </c>
      <c r="B710" s="24" t="s">
        <v>4288</v>
      </c>
      <c r="C710" s="24" t="s">
        <v>13430</v>
      </c>
      <c r="D710" s="24" t="s">
        <v>4288</v>
      </c>
      <c r="E710" s="24" t="s">
        <v>107</v>
      </c>
      <c r="F710" s="27" t="s">
        <v>3283</v>
      </c>
      <c r="G710" s="25">
        <v>46010</v>
      </c>
      <c r="H710" s="25">
        <v>47105</v>
      </c>
      <c r="I710" s="81">
        <f t="shared" si="92"/>
        <v>47105</v>
      </c>
      <c r="J710" s="77" t="str">
        <f t="shared" ca="1" si="88"/>
        <v>Live</v>
      </c>
      <c r="K710" s="77" t="str" cm="1">
        <f t="array" aca="1" ref="K710" ca="1">_xlfn.IFS((I710-TODAY())&gt;=547,"06 Expires over 18 months",(I710-TODAY())&gt;=365,"05 Expires in 18 months",(I710-TODAY())&gt;=183,"04 Expires in 12 months",(I710-TODAY())&gt;=92,"03 Expires in 6 months",(I710-TODAY())&gt;=31,"02 Expires in 3 months",(I710-TODAY())&gt;=0,"01 Expires in 30 days",(I710-TODAY())&gt;=-31,"01 Expired last 30 days",(I710-TODAY())&gt;=-92,"02 Expired last 3 months",(I710-TODAY())&gt;=-183,"03 Expired last 6 months",(I710-TODAY())&gt;=-365,"04 Expired last 12 months",(I710-TODAY())&gt;=-547,"05 Expired last 18 months",TRUE,"06 Expired over 18 months")</f>
        <v>06 Expires over 18 months</v>
      </c>
      <c r="L710" s="68">
        <v>8333</v>
      </c>
      <c r="M710" s="131">
        <f t="shared" si="91"/>
        <v>24304.583333333332</v>
      </c>
      <c r="N710" s="77" t="str">
        <f t="shared" si="94"/>
        <v>No</v>
      </c>
      <c r="O710" s="32">
        <v>36</v>
      </c>
      <c r="P710" s="24">
        <v>0</v>
      </c>
      <c r="Q710" s="24" t="s">
        <v>12795</v>
      </c>
      <c r="R710" s="89">
        <f t="shared" si="93"/>
        <v>35</v>
      </c>
    </row>
    <row r="711" spans="1:18" x14ac:dyDescent="0.5">
      <c r="A711" s="24">
        <v>1495</v>
      </c>
      <c r="B711" s="24" t="s">
        <v>5426</v>
      </c>
      <c r="C711" s="24" t="s">
        <v>5427</v>
      </c>
      <c r="D711" s="24" t="s">
        <v>5428</v>
      </c>
      <c r="E711" s="24" t="s">
        <v>107</v>
      </c>
      <c r="F711" s="24" t="s">
        <v>4869</v>
      </c>
      <c r="G711" s="25">
        <v>44531</v>
      </c>
      <c r="H711" s="25">
        <v>46387</v>
      </c>
      <c r="I711" s="81">
        <f t="shared" si="92"/>
        <v>47118</v>
      </c>
      <c r="J711" s="77" t="str">
        <f t="shared" ca="1" si="88"/>
        <v>Live</v>
      </c>
      <c r="K711" s="77" t="str" cm="1">
        <f t="array" aca="1" ref="K711" ca="1">_xlfn.IFS((I711-TODAY())&gt;=547,"06 Expires over 18 months",(I711-TODAY())&gt;=365,"05 Expires in 18 months",(I711-TODAY())&gt;=183,"04 Expires in 12 months",(I711-TODAY())&gt;=92,"03 Expires in 6 months",(I711-TODAY())&gt;=31,"02 Expires in 3 months",(I711-TODAY())&gt;=0,"01 Expires in 30 days",(I711-TODAY())&gt;=-31,"01 Expired last 30 days",(I711-TODAY())&gt;=-92,"02 Expired last 3 months",(I711-TODAY())&gt;=-183,"03 Expired last 6 months",(I711-TODAY())&gt;=-365,"04 Expired last 12 months",(I711-TODAY())&gt;=-547,"05 Expired last 18 months",TRUE,"06 Expired over 18 months")</f>
        <v>06 Expires over 18 months</v>
      </c>
      <c r="L711" s="65">
        <v>50000</v>
      </c>
      <c r="M711" s="130">
        <f t="shared" si="91"/>
        <v>350000</v>
      </c>
      <c r="N711" s="77" t="str">
        <f t="shared" si="94"/>
        <v>Yes</v>
      </c>
      <c r="O711" s="32">
        <v>60</v>
      </c>
      <c r="P711" s="24">
        <v>24</v>
      </c>
      <c r="Q711" s="24" t="s">
        <v>5003</v>
      </c>
      <c r="R711" s="89">
        <f t="shared" si="93"/>
        <v>84</v>
      </c>
    </row>
    <row r="712" spans="1:18" x14ac:dyDescent="0.5">
      <c r="A712" s="24">
        <v>3377</v>
      </c>
      <c r="B712" s="24" t="s">
        <v>12811</v>
      </c>
      <c r="C712" s="24" t="s">
        <v>12812</v>
      </c>
      <c r="D712" s="24" t="s">
        <v>12813</v>
      </c>
      <c r="E712" s="24" t="s">
        <v>97</v>
      </c>
      <c r="F712" s="27" t="s">
        <v>10205</v>
      </c>
      <c r="G712" s="25">
        <v>45292</v>
      </c>
      <c r="H712" s="25">
        <v>46387</v>
      </c>
      <c r="I712" s="81">
        <f t="shared" si="92"/>
        <v>47118</v>
      </c>
      <c r="J712" s="77" t="str">
        <f t="shared" ca="1" si="88"/>
        <v>Live</v>
      </c>
      <c r="K712" s="77" t="str" cm="1">
        <f t="array" aca="1" ref="K712" ca="1">_xlfn.IFS((I712-TODAY())&gt;=547,"06 Expires over 18 months",(I712-TODAY())&gt;=365,"05 Expires in 18 months",(I712-TODAY())&gt;=183,"04 Expires in 12 months",(I712-TODAY())&gt;=92,"03 Expires in 6 months",(I712-TODAY())&gt;=31,"02 Expires in 3 months",(I712-TODAY())&gt;=0,"01 Expires in 30 days",(I712-TODAY())&gt;=-31,"01 Expired last 30 days",(I712-TODAY())&gt;=-92,"02 Expired last 3 months",(I712-TODAY())&gt;=-183,"03 Expired last 6 months",(I712-TODAY())&gt;=-365,"04 Expired last 12 months",(I712-TODAY())&gt;=-547,"05 Expired last 18 months",TRUE,"06 Expired over 18 months")</f>
        <v>06 Expires over 18 months</v>
      </c>
      <c r="L712" s="65">
        <v>194280</v>
      </c>
      <c r="M712" s="131">
        <f t="shared" si="91"/>
        <v>955210</v>
      </c>
      <c r="N712" s="77" t="str">
        <f t="shared" si="94"/>
        <v>Yes</v>
      </c>
      <c r="O712" s="32">
        <v>24</v>
      </c>
      <c r="P712" s="24">
        <v>24</v>
      </c>
      <c r="Q712" s="24" t="s">
        <v>70</v>
      </c>
      <c r="R712" s="89">
        <f t="shared" si="93"/>
        <v>59</v>
      </c>
    </row>
    <row r="713" spans="1:18" x14ac:dyDescent="0.5">
      <c r="A713" s="24">
        <v>3376</v>
      </c>
      <c r="B713" s="24" t="s">
        <v>12805</v>
      </c>
      <c r="C713" s="24" t="s">
        <v>12806</v>
      </c>
      <c r="D713" s="24" t="s">
        <v>12807</v>
      </c>
      <c r="E713" s="24" t="s">
        <v>97</v>
      </c>
      <c r="F713" s="27" t="s">
        <v>10205</v>
      </c>
      <c r="G713" s="25">
        <v>45292</v>
      </c>
      <c r="H713" s="25">
        <v>46387</v>
      </c>
      <c r="I713" s="81">
        <f t="shared" si="92"/>
        <v>47118</v>
      </c>
      <c r="J713" s="77" t="str">
        <f t="shared" ca="1" si="88"/>
        <v>Live</v>
      </c>
      <c r="K713" s="77" t="str" cm="1">
        <f t="array" aca="1" ref="K713" ca="1">_xlfn.IFS((I713-TODAY())&gt;=547,"06 Expires over 18 months",(I713-TODAY())&gt;=365,"05 Expires in 18 months",(I713-TODAY())&gt;=183,"04 Expires in 12 months",(I713-TODAY())&gt;=92,"03 Expires in 6 months",(I713-TODAY())&gt;=31,"02 Expires in 3 months",(I713-TODAY())&gt;=0,"01 Expires in 30 days",(I713-TODAY())&gt;=-31,"01 Expired last 30 days",(I713-TODAY())&gt;=-92,"02 Expired last 3 months",(I713-TODAY())&gt;=-183,"03 Expired last 6 months",(I713-TODAY())&gt;=-365,"04 Expired last 12 months",(I713-TODAY())&gt;=-547,"05 Expired last 18 months",TRUE,"06 Expired over 18 months")</f>
        <v>06 Expires over 18 months</v>
      </c>
      <c r="L713" s="65">
        <v>20000</v>
      </c>
      <c r="M713" s="131">
        <f t="shared" si="91"/>
        <v>98333.333333333328</v>
      </c>
      <c r="N713" s="77" t="str">
        <f t="shared" si="94"/>
        <v>Yes</v>
      </c>
      <c r="O713" s="32">
        <v>24</v>
      </c>
      <c r="P713" s="24">
        <v>24</v>
      </c>
      <c r="Q713" s="24" t="s">
        <v>70</v>
      </c>
      <c r="R713" s="89">
        <f t="shared" si="93"/>
        <v>59</v>
      </c>
    </row>
    <row r="714" spans="1:18" x14ac:dyDescent="0.5">
      <c r="A714" s="24">
        <v>1399</v>
      </c>
      <c r="B714" s="24" t="s">
        <v>4660</v>
      </c>
      <c r="C714" s="24" t="s">
        <v>5133</v>
      </c>
      <c r="D714" s="24" t="s">
        <v>5134</v>
      </c>
      <c r="E714" s="24" t="s">
        <v>190</v>
      </c>
      <c r="F714" s="24" t="s">
        <v>467</v>
      </c>
      <c r="G714" s="25">
        <v>44488</v>
      </c>
      <c r="H714" s="25">
        <v>47118</v>
      </c>
      <c r="I714" s="81">
        <f t="shared" si="92"/>
        <v>47118</v>
      </c>
      <c r="J714" s="77" t="str">
        <f t="shared" ca="1" si="88"/>
        <v>Live</v>
      </c>
      <c r="K714" s="77" t="str" cm="1">
        <f t="array" aca="1" ref="K714" ca="1">_xlfn.IFS((I714-TODAY())&gt;=547,"06 Expires over 18 months",(I714-TODAY())&gt;=365,"05 Expires in 18 months",(I714-TODAY())&gt;=183,"04 Expires in 12 months",(I714-TODAY())&gt;=92,"03 Expires in 6 months",(I714-TODAY())&gt;=31,"02 Expires in 3 months",(I714-TODAY())&gt;=0,"01 Expires in 30 days",(I714-TODAY())&gt;=-31,"01 Expired last 30 days",(I714-TODAY())&gt;=-92,"02 Expired last 3 months",(I714-TODAY())&gt;=-183,"03 Expired last 6 months",(I714-TODAY())&gt;=-365,"04 Expired last 12 months",(I714-TODAY())&gt;=-547,"05 Expired last 18 months",TRUE,"06 Expired over 18 months")</f>
        <v>06 Expires over 18 months</v>
      </c>
      <c r="L714" s="65">
        <v>5000</v>
      </c>
      <c r="M714" s="130">
        <f t="shared" si="91"/>
        <v>35833.333333333336</v>
      </c>
      <c r="N714" s="77" t="str">
        <f t="shared" si="94"/>
        <v>No</v>
      </c>
      <c r="O714" s="32">
        <v>0</v>
      </c>
      <c r="P714" s="24">
        <v>0</v>
      </c>
      <c r="Q714" s="24" t="s">
        <v>1333</v>
      </c>
      <c r="R714" s="89">
        <f t="shared" si="93"/>
        <v>86</v>
      </c>
    </row>
    <row r="715" spans="1:18" x14ac:dyDescent="0.5">
      <c r="A715" s="24">
        <v>3541</v>
      </c>
      <c r="B715" s="24" t="s">
        <v>13489</v>
      </c>
      <c r="C715" s="24" t="s">
        <v>13490</v>
      </c>
      <c r="D715" s="24" t="s">
        <v>13489</v>
      </c>
      <c r="E715" s="24" t="s">
        <v>107</v>
      </c>
      <c r="F715" s="27" t="s">
        <v>3283</v>
      </c>
      <c r="G715" s="25">
        <v>46030</v>
      </c>
      <c r="H715" s="25">
        <v>47125</v>
      </c>
      <c r="I715" s="81">
        <f t="shared" si="92"/>
        <v>47125</v>
      </c>
      <c r="J715" s="77" t="str">
        <f t="shared" ca="1" si="88"/>
        <v>Live</v>
      </c>
      <c r="K715" s="77" t="str" cm="1">
        <f t="array" aca="1" ref="K715" ca="1">_xlfn.IFS((I715-TODAY())&gt;=547,"06 Expires over 18 months",(I715-TODAY())&gt;=365,"05 Expires in 18 months",(I715-TODAY())&gt;=183,"04 Expires in 12 months",(I715-TODAY())&gt;=92,"03 Expires in 6 months",(I715-TODAY())&gt;=31,"02 Expires in 3 months",(I715-TODAY())&gt;=0,"01 Expires in 30 days",(I715-TODAY())&gt;=-31,"01 Expired last 30 days",(I715-TODAY())&gt;=-92,"02 Expired last 3 months",(I715-TODAY())&gt;=-183,"03 Expired last 6 months",(I715-TODAY())&gt;=-365,"04 Expired last 12 months",(I715-TODAY())&gt;=-547,"05 Expired last 18 months",TRUE,"06 Expired over 18 months")</f>
        <v>06 Expires over 18 months</v>
      </c>
      <c r="L715" s="68">
        <v>8333</v>
      </c>
      <c r="M715" s="131">
        <f t="shared" si="91"/>
        <v>24304.583333333332</v>
      </c>
      <c r="N715" s="77" t="str">
        <f t="shared" si="94"/>
        <v>No</v>
      </c>
      <c r="O715" s="32">
        <v>36</v>
      </c>
      <c r="P715" s="24">
        <v>0</v>
      </c>
      <c r="Q715" s="24" t="s">
        <v>12668</v>
      </c>
      <c r="R715" s="89">
        <f t="shared" si="93"/>
        <v>35</v>
      </c>
    </row>
    <row r="716" spans="1:18" x14ac:dyDescent="0.5">
      <c r="A716" s="24">
        <v>3552</v>
      </c>
      <c r="B716" s="24" t="s">
        <v>13529</v>
      </c>
      <c r="C716" s="24" t="s">
        <v>13530</v>
      </c>
      <c r="D716" s="24" t="s">
        <v>13529</v>
      </c>
      <c r="E716" s="24" t="s">
        <v>107</v>
      </c>
      <c r="F716" s="27" t="s">
        <v>3283</v>
      </c>
      <c r="G716" s="25">
        <v>46037</v>
      </c>
      <c r="H716" s="25">
        <v>47132</v>
      </c>
      <c r="I716" s="81">
        <f t="shared" si="92"/>
        <v>47132</v>
      </c>
      <c r="J716" s="77" t="str">
        <f t="shared" ca="1" si="88"/>
        <v>Live</v>
      </c>
      <c r="K716" s="77" t="str" cm="1">
        <f t="array" aca="1" ref="K716" ca="1">_xlfn.IFS((I716-TODAY())&gt;=547,"06 Expires over 18 months",(I716-TODAY())&gt;=365,"05 Expires in 18 months",(I716-TODAY())&gt;=183,"04 Expires in 12 months",(I716-TODAY())&gt;=92,"03 Expires in 6 months",(I716-TODAY())&gt;=31,"02 Expires in 3 months",(I716-TODAY())&gt;=0,"01 Expires in 30 days",(I716-TODAY())&gt;=-31,"01 Expired last 30 days",(I716-TODAY())&gt;=-92,"02 Expired last 3 months",(I716-TODAY())&gt;=-183,"03 Expired last 6 months",(I716-TODAY())&gt;=-365,"04 Expired last 12 months",(I716-TODAY())&gt;=-547,"05 Expired last 18 months",TRUE,"06 Expired over 18 months")</f>
        <v>06 Expires over 18 months</v>
      </c>
      <c r="L716" s="68">
        <v>8333</v>
      </c>
      <c r="M716" s="131">
        <f t="shared" si="91"/>
        <v>24304.583333333332</v>
      </c>
      <c r="N716" s="77" t="str">
        <f t="shared" si="94"/>
        <v>No</v>
      </c>
      <c r="O716" s="32">
        <v>36</v>
      </c>
      <c r="P716" s="24">
        <v>0</v>
      </c>
      <c r="Q716" s="24" t="s">
        <v>12668</v>
      </c>
      <c r="R716" s="89">
        <f t="shared" si="93"/>
        <v>35</v>
      </c>
    </row>
    <row r="717" spans="1:18" x14ac:dyDescent="0.5">
      <c r="A717" s="24">
        <v>3555</v>
      </c>
      <c r="B717" s="24" t="s">
        <v>11149</v>
      </c>
      <c r="C717" s="24" t="s">
        <v>13544</v>
      </c>
      <c r="D717" s="24" t="s">
        <v>11149</v>
      </c>
      <c r="E717" s="24" t="s">
        <v>107</v>
      </c>
      <c r="F717" s="27" t="s">
        <v>3283</v>
      </c>
      <c r="G717" s="25">
        <v>46041</v>
      </c>
      <c r="H717" s="25">
        <v>47136</v>
      </c>
      <c r="I717" s="81">
        <f t="shared" si="92"/>
        <v>47136</v>
      </c>
      <c r="J717" s="77" t="str">
        <f t="shared" ca="1" si="88"/>
        <v>Live</v>
      </c>
      <c r="K717" s="77" t="str" cm="1">
        <f t="array" aca="1" ref="K717" ca="1">_xlfn.IFS((I717-TODAY())&gt;=547,"06 Expires over 18 months",(I717-TODAY())&gt;=365,"05 Expires in 18 months",(I717-TODAY())&gt;=183,"04 Expires in 12 months",(I717-TODAY())&gt;=92,"03 Expires in 6 months",(I717-TODAY())&gt;=31,"02 Expires in 3 months",(I717-TODAY())&gt;=0,"01 Expires in 30 days",(I717-TODAY())&gt;=-31,"01 Expired last 30 days",(I717-TODAY())&gt;=-92,"02 Expired last 3 months",(I717-TODAY())&gt;=-183,"03 Expired last 6 months",(I717-TODAY())&gt;=-365,"04 Expired last 12 months",(I717-TODAY())&gt;=-547,"05 Expired last 18 months",TRUE,"06 Expired over 18 months")</f>
        <v>06 Expires over 18 months</v>
      </c>
      <c r="L717" s="65">
        <v>24999</v>
      </c>
      <c r="M717" s="131">
        <f t="shared" si="91"/>
        <v>72913.75</v>
      </c>
      <c r="N717" s="77" t="str">
        <f t="shared" si="94"/>
        <v>No</v>
      </c>
      <c r="O717" s="32">
        <v>36</v>
      </c>
      <c r="P717" s="24">
        <v>0</v>
      </c>
      <c r="Q717" s="24" t="s">
        <v>12668</v>
      </c>
      <c r="R717" s="89">
        <f t="shared" si="93"/>
        <v>35</v>
      </c>
    </row>
    <row r="718" spans="1:18" x14ac:dyDescent="0.5">
      <c r="A718" s="24">
        <v>3562</v>
      </c>
      <c r="B718" s="24" t="s">
        <v>13569</v>
      </c>
      <c r="C718" s="24" t="s">
        <v>13570</v>
      </c>
      <c r="D718" s="24" t="s">
        <v>13569</v>
      </c>
      <c r="E718" s="24" t="s">
        <v>107</v>
      </c>
      <c r="F718" s="27" t="s">
        <v>3283</v>
      </c>
      <c r="G718" s="25">
        <v>46043</v>
      </c>
      <c r="H718" s="25">
        <v>47138</v>
      </c>
      <c r="I718" s="81">
        <f t="shared" si="92"/>
        <v>47138</v>
      </c>
      <c r="J718" s="77" t="str">
        <f t="shared" ca="1" si="88"/>
        <v>Live</v>
      </c>
      <c r="K718" s="77" t="str" cm="1">
        <f t="array" aca="1" ref="K718" ca="1">_xlfn.IFS((I718-TODAY())&gt;=547,"06 Expires over 18 months",(I718-TODAY())&gt;=365,"05 Expires in 18 months",(I718-TODAY())&gt;=183,"04 Expires in 12 months",(I718-TODAY())&gt;=92,"03 Expires in 6 months",(I718-TODAY())&gt;=31,"02 Expires in 3 months",(I718-TODAY())&gt;=0,"01 Expires in 30 days",(I718-TODAY())&gt;=-31,"01 Expired last 30 days",(I718-TODAY())&gt;=-92,"02 Expired last 3 months",(I718-TODAY())&gt;=-183,"03 Expired last 6 months",(I718-TODAY())&gt;=-365,"04 Expired last 12 months",(I718-TODAY())&gt;=-547,"05 Expired last 18 months",TRUE,"06 Expired over 18 months")</f>
        <v>06 Expires over 18 months</v>
      </c>
      <c r="L718" s="68">
        <v>6666</v>
      </c>
      <c r="M718" s="131">
        <f t="shared" si="91"/>
        <v>19442.5</v>
      </c>
      <c r="N718" s="77" t="str">
        <f t="shared" si="94"/>
        <v>No</v>
      </c>
      <c r="O718" s="32">
        <v>36</v>
      </c>
      <c r="P718" s="24">
        <v>0</v>
      </c>
      <c r="Q718" s="24" t="s">
        <v>70</v>
      </c>
      <c r="R718" s="89">
        <f t="shared" si="93"/>
        <v>35</v>
      </c>
    </row>
    <row r="719" spans="1:18" x14ac:dyDescent="0.5">
      <c r="A719" s="24">
        <v>3563</v>
      </c>
      <c r="B719" s="24" t="s">
        <v>13573</v>
      </c>
      <c r="C719" s="24" t="s">
        <v>13574</v>
      </c>
      <c r="D719" s="126" t="s">
        <v>13573</v>
      </c>
      <c r="E719" s="126" t="s">
        <v>107</v>
      </c>
      <c r="F719" s="127" t="s">
        <v>3283</v>
      </c>
      <c r="G719" s="128">
        <v>46043</v>
      </c>
      <c r="H719" s="128">
        <v>47138</v>
      </c>
      <c r="I719" s="81">
        <f t="shared" si="92"/>
        <v>47138</v>
      </c>
      <c r="J719" s="77" t="str">
        <f t="shared" ca="1" si="88"/>
        <v>Live</v>
      </c>
      <c r="K719" s="77" t="str" cm="1">
        <f t="array" aca="1" ref="K719" ca="1">_xlfn.IFS((I719-TODAY())&gt;=547,"06 Expires over 18 months",(I719-TODAY())&gt;=365,"05 Expires in 18 months",(I719-TODAY())&gt;=183,"04 Expires in 12 months",(I719-TODAY())&gt;=92,"03 Expires in 6 months",(I719-TODAY())&gt;=31,"02 Expires in 3 months",(I719-TODAY())&gt;=0,"01 Expires in 30 days",(I719-TODAY())&gt;=-31,"01 Expired last 30 days",(I719-TODAY())&gt;=-92,"02 Expired last 3 months",(I719-TODAY())&gt;=-183,"03 Expired last 6 months",(I719-TODAY())&gt;=-365,"04 Expired last 12 months",(I719-TODAY())&gt;=-547,"05 Expired last 18 months",TRUE,"06 Expired over 18 months")</f>
        <v>06 Expires over 18 months</v>
      </c>
      <c r="L719" s="68">
        <v>8333</v>
      </c>
      <c r="M719" s="131">
        <f t="shared" si="91"/>
        <v>24304.583333333332</v>
      </c>
      <c r="N719" s="77" t="str">
        <f t="shared" si="94"/>
        <v>No</v>
      </c>
      <c r="O719" s="32">
        <v>36</v>
      </c>
      <c r="P719" s="24">
        <v>0</v>
      </c>
      <c r="Q719" s="24" t="s">
        <v>70</v>
      </c>
      <c r="R719" s="89">
        <f t="shared" si="93"/>
        <v>35</v>
      </c>
    </row>
    <row r="720" spans="1:18" x14ac:dyDescent="0.5">
      <c r="A720" s="60">
        <v>3564</v>
      </c>
      <c r="B720" s="110" t="s">
        <v>13577</v>
      </c>
      <c r="C720" s="111" t="s">
        <v>8263</v>
      </c>
      <c r="D720" s="124" t="s">
        <v>13577</v>
      </c>
      <c r="E720" s="124" t="s">
        <v>107</v>
      </c>
      <c r="F720" s="124" t="s">
        <v>3283</v>
      </c>
      <c r="G720" s="125">
        <v>46044</v>
      </c>
      <c r="H720" s="125">
        <v>47139</v>
      </c>
      <c r="I720" s="81">
        <f t="shared" si="92"/>
        <v>47139</v>
      </c>
      <c r="J720" s="81" t="str">
        <f t="shared" ca="1" si="88"/>
        <v>Live</v>
      </c>
      <c r="K720" s="81" t="str" cm="1">
        <f t="array" aca="1" ref="K720" ca="1">_xlfn.IFS((I720-TODAY())&gt;=547,"06 Expires over 18 months",(I720-TODAY())&gt;=365,"05 Expires in 18 months",(I720-TODAY())&gt;=183,"04 Expires in 12 months",(I720-TODAY())&gt;=92,"03 Expires in 6 months",(I720-TODAY())&gt;=31,"02 Expires in 3 months",(I720-TODAY())&gt;=0,"01 Expires in 30 days",(I720-TODAY())&gt;=-31,"01 Expired last 30 days",(I720-TODAY())&gt;=-92,"02 Expired last 3 months",(I720-TODAY())&gt;=-183,"03 Expired last 6 months",(I720-TODAY())&gt;=-365,"04 Expired last 12 months",(I720-TODAY())&gt;=-547,"05 Expired last 18 months",TRUE,"06 Expired over 18 months")</f>
        <v>06 Expires over 18 months</v>
      </c>
      <c r="L720" s="123">
        <v>8000</v>
      </c>
      <c r="M720" s="130">
        <f t="shared" si="91"/>
        <v>23333.333333333332</v>
      </c>
      <c r="N720" s="77" t="str">
        <f t="shared" si="94"/>
        <v>No</v>
      </c>
      <c r="O720" s="111">
        <v>36</v>
      </c>
      <c r="P720" s="111">
        <v>0</v>
      </c>
      <c r="Q720" s="111" t="s">
        <v>70</v>
      </c>
      <c r="R720" s="89">
        <f t="shared" si="93"/>
        <v>35</v>
      </c>
    </row>
    <row r="721" spans="1:18" x14ac:dyDescent="0.5">
      <c r="A721" s="24">
        <v>2889</v>
      </c>
      <c r="B721" s="24" t="s">
        <v>2632</v>
      </c>
      <c r="C721" s="24" t="s">
        <v>10704</v>
      </c>
      <c r="D721" s="24" t="s">
        <v>10705</v>
      </c>
      <c r="E721" s="24" t="s">
        <v>107</v>
      </c>
      <c r="F721" s="24" t="s">
        <v>5491</v>
      </c>
      <c r="G721" s="25">
        <v>45679</v>
      </c>
      <c r="H721" s="25">
        <v>46409</v>
      </c>
      <c r="I721" s="81">
        <f t="shared" si="92"/>
        <v>47140</v>
      </c>
      <c r="J721" s="77" t="str">
        <f t="shared" ca="1" si="88"/>
        <v>Live</v>
      </c>
      <c r="K721" s="77" t="str" cm="1">
        <f t="array" aca="1" ref="K721" ca="1">_xlfn.IFS((I721-TODAY())&gt;=547,"06 Expires over 18 months",(I721-TODAY())&gt;=365,"05 Expires in 18 months",(I721-TODAY())&gt;=183,"04 Expires in 12 months",(I721-TODAY())&gt;=92,"03 Expires in 6 months",(I721-TODAY())&gt;=31,"02 Expires in 3 months",(I721-TODAY())&gt;=0,"01 Expires in 30 days",(I721-TODAY())&gt;=-31,"01 Expired last 30 days",(I721-TODAY())&gt;=-92,"02 Expired last 3 months",(I721-TODAY())&gt;=-183,"03 Expired last 6 months",(I721-TODAY())&gt;=-365,"04 Expired last 12 months",(I721-TODAY())&gt;=-547,"05 Expired last 18 months",TRUE,"06 Expired over 18 months")</f>
        <v>06 Expires over 18 months</v>
      </c>
      <c r="L721" s="65">
        <v>10000</v>
      </c>
      <c r="M721" s="130">
        <f t="shared" si="91"/>
        <v>40000</v>
      </c>
      <c r="N721" s="77" t="str">
        <f t="shared" si="94"/>
        <v>Yes</v>
      </c>
      <c r="O721" s="32">
        <v>24</v>
      </c>
      <c r="P721" s="24">
        <v>24</v>
      </c>
      <c r="Q721" s="24" t="s">
        <v>70</v>
      </c>
      <c r="R721" s="89">
        <f t="shared" si="93"/>
        <v>48</v>
      </c>
    </row>
    <row r="722" spans="1:18" x14ac:dyDescent="0.5">
      <c r="A722" s="24">
        <v>1819</v>
      </c>
      <c r="B722" s="24" t="s">
        <v>6544</v>
      </c>
      <c r="C722" s="24" t="s">
        <v>6545</v>
      </c>
      <c r="D722" s="24" t="s">
        <v>6546</v>
      </c>
      <c r="E722" s="24" t="s">
        <v>52</v>
      </c>
      <c r="F722" s="24" t="s">
        <v>827</v>
      </c>
      <c r="G722" s="25">
        <v>44228</v>
      </c>
      <c r="H722" s="25">
        <v>45689</v>
      </c>
      <c r="I722" s="81">
        <f t="shared" si="92"/>
        <v>47150</v>
      </c>
      <c r="J722" s="77" t="str">
        <f t="shared" ca="1" si="88"/>
        <v>Live</v>
      </c>
      <c r="K722" s="77" t="str" cm="1">
        <f t="array" aca="1" ref="K722" ca="1">_xlfn.IFS((I722-TODAY())&gt;=547,"06 Expires over 18 months",(I722-TODAY())&gt;=365,"05 Expires in 18 months",(I722-TODAY())&gt;=183,"04 Expires in 12 months",(I722-TODAY())&gt;=92,"03 Expires in 6 months",(I722-TODAY())&gt;=31,"02 Expires in 3 months",(I722-TODAY())&gt;=0,"01 Expires in 30 days",(I722-TODAY())&gt;=-31,"01 Expired last 30 days",(I722-TODAY())&gt;=-92,"02 Expired last 3 months",(I722-TODAY())&gt;=-183,"03 Expired last 6 months",(I722-TODAY())&gt;=-365,"04 Expired last 12 months",(I722-TODAY())&gt;=-547,"05 Expired last 18 months",TRUE,"06 Expired over 18 months")</f>
        <v>06 Expires over 18 months</v>
      </c>
      <c r="L722" s="65">
        <v>12000</v>
      </c>
      <c r="M722" s="130">
        <f t="shared" si="91"/>
        <v>96000</v>
      </c>
      <c r="N722" s="77" t="str">
        <f t="shared" si="94"/>
        <v>Yes</v>
      </c>
      <c r="O722" s="32">
        <v>48</v>
      </c>
      <c r="P722" s="24">
        <v>48</v>
      </c>
      <c r="Q722" s="24" t="s">
        <v>5003</v>
      </c>
      <c r="R722" s="89">
        <f t="shared" si="93"/>
        <v>96</v>
      </c>
    </row>
    <row r="723" spans="1:18" x14ac:dyDescent="0.5">
      <c r="A723" s="24">
        <v>2898</v>
      </c>
      <c r="B723" s="24" t="s">
        <v>10755</v>
      </c>
      <c r="C723" s="24" t="s">
        <v>10756</v>
      </c>
      <c r="D723" s="24" t="s">
        <v>10757</v>
      </c>
      <c r="E723" s="24" t="s">
        <v>97</v>
      </c>
      <c r="F723" s="24" t="s">
        <v>10758</v>
      </c>
      <c r="G723" s="25">
        <v>45691</v>
      </c>
      <c r="H723" s="25">
        <v>46786</v>
      </c>
      <c r="I723" s="81">
        <f t="shared" si="92"/>
        <v>47152</v>
      </c>
      <c r="J723" s="77" t="str">
        <f t="shared" ca="1" si="88"/>
        <v>Live</v>
      </c>
      <c r="K723" s="77" t="str" cm="1">
        <f t="array" aca="1" ref="K723" ca="1">_xlfn.IFS((I723-TODAY())&gt;=547,"06 Expires over 18 months",(I723-TODAY())&gt;=365,"05 Expires in 18 months",(I723-TODAY())&gt;=183,"04 Expires in 12 months",(I723-TODAY())&gt;=92,"03 Expires in 6 months",(I723-TODAY())&gt;=31,"02 Expires in 3 months",(I723-TODAY())&gt;=0,"01 Expires in 30 days",(I723-TODAY())&gt;=-31,"01 Expired last 30 days",(I723-TODAY())&gt;=-92,"02 Expired last 3 months",(I723-TODAY())&gt;=-183,"03 Expired last 6 months",(I723-TODAY())&gt;=-365,"04 Expired last 12 months",(I723-TODAY())&gt;=-547,"05 Expired last 18 months",TRUE,"06 Expired over 18 months")</f>
        <v>06 Expires over 18 months</v>
      </c>
      <c r="L723" s="65">
        <v>74100</v>
      </c>
      <c r="M723" s="130">
        <f t="shared" si="91"/>
        <v>296400</v>
      </c>
      <c r="N723" s="77" t="str">
        <f t="shared" si="94"/>
        <v>Yes</v>
      </c>
      <c r="O723" s="32">
        <v>24</v>
      </c>
      <c r="P723" s="24">
        <v>12</v>
      </c>
      <c r="Q723" s="24" t="s">
        <v>8722</v>
      </c>
      <c r="R723" s="89">
        <f t="shared" si="93"/>
        <v>48</v>
      </c>
    </row>
    <row r="724" spans="1:18" x14ac:dyDescent="0.5">
      <c r="A724" s="24">
        <v>2420</v>
      </c>
      <c r="B724" s="24" t="s">
        <v>8636</v>
      </c>
      <c r="C724" s="24" t="s">
        <v>4945</v>
      </c>
      <c r="D724" s="24" t="s">
        <v>4946</v>
      </c>
      <c r="E724" s="24" t="s">
        <v>190</v>
      </c>
      <c r="F724" s="27" t="s">
        <v>1276</v>
      </c>
      <c r="G724" s="25">
        <v>45328</v>
      </c>
      <c r="H724" s="25">
        <v>47155</v>
      </c>
      <c r="I724" s="81">
        <f t="shared" si="92"/>
        <v>47155</v>
      </c>
      <c r="J724" s="77" t="str">
        <f t="shared" ca="1" si="88"/>
        <v>Live</v>
      </c>
      <c r="K724" s="77" t="str" cm="1">
        <f t="array" aca="1" ref="K724" ca="1">_xlfn.IFS((I724-TODAY())&gt;=547,"06 Expires over 18 months",(I724-TODAY())&gt;=365,"05 Expires in 18 months",(I724-TODAY())&gt;=183,"04 Expires in 12 months",(I724-TODAY())&gt;=92,"03 Expires in 6 months",(I724-TODAY())&gt;=31,"02 Expires in 3 months",(I724-TODAY())&gt;=0,"01 Expires in 30 days",(I724-TODAY())&gt;=-31,"01 Expired last 30 days",(I724-TODAY())&gt;=-92,"02 Expired last 3 months",(I724-TODAY())&gt;=-183,"03 Expired last 6 months",(I724-TODAY())&gt;=-365,"04 Expired last 12 months",(I724-TODAY())&gt;=-547,"05 Expired last 18 months",TRUE,"06 Expired over 18 months")</f>
        <v>06 Expires over 18 months</v>
      </c>
      <c r="L724" s="65">
        <v>5000</v>
      </c>
      <c r="M724" s="130">
        <f t="shared" si="91"/>
        <v>25000</v>
      </c>
      <c r="N724" s="77" t="str">
        <f t="shared" si="94"/>
        <v>No</v>
      </c>
      <c r="O724" s="32">
        <v>60</v>
      </c>
      <c r="P724" s="24">
        <v>0</v>
      </c>
      <c r="Q724" s="24" t="s">
        <v>70</v>
      </c>
      <c r="R724" s="89">
        <f t="shared" si="93"/>
        <v>60</v>
      </c>
    </row>
    <row r="725" spans="1:18" x14ac:dyDescent="0.5">
      <c r="A725" s="24">
        <v>2421</v>
      </c>
      <c r="B725" s="24" t="s">
        <v>8640</v>
      </c>
      <c r="C725" s="24" t="s">
        <v>8641</v>
      </c>
      <c r="D725" s="24" t="s">
        <v>8642</v>
      </c>
      <c r="E725" s="24" t="s">
        <v>52</v>
      </c>
      <c r="F725" s="24" t="s">
        <v>116</v>
      </c>
      <c r="G725" s="25">
        <v>45329</v>
      </c>
      <c r="H725" s="25">
        <v>46790</v>
      </c>
      <c r="I725" s="81">
        <f t="shared" si="92"/>
        <v>47156</v>
      </c>
      <c r="J725" s="77" t="str">
        <f t="shared" ca="1" si="88"/>
        <v>Live</v>
      </c>
      <c r="K725" s="77" t="str" cm="1">
        <f t="array" aca="1" ref="K725" ca="1">_xlfn.IFS((I725-TODAY())&gt;=547,"06 Expires over 18 months",(I725-TODAY())&gt;=365,"05 Expires in 18 months",(I725-TODAY())&gt;=183,"04 Expires in 12 months",(I725-TODAY())&gt;=92,"03 Expires in 6 months",(I725-TODAY())&gt;=31,"02 Expires in 3 months",(I725-TODAY())&gt;=0,"01 Expires in 30 days",(I725-TODAY())&gt;=-31,"01 Expired last 30 days",(I725-TODAY())&gt;=-92,"02 Expired last 3 months",(I725-TODAY())&gt;=-183,"03 Expired last 6 months",(I725-TODAY())&gt;=-365,"04 Expired last 12 months",(I725-TODAY())&gt;=-547,"05 Expired last 18 months",TRUE,"06 Expired over 18 months")</f>
        <v>06 Expires over 18 months</v>
      </c>
      <c r="L725" s="65">
        <v>4000</v>
      </c>
      <c r="M725" s="130">
        <f t="shared" si="91"/>
        <v>20000</v>
      </c>
      <c r="N725" s="77" t="str">
        <f t="shared" si="94"/>
        <v>Yes</v>
      </c>
      <c r="O725" s="32">
        <v>48</v>
      </c>
      <c r="P725" s="24">
        <v>12</v>
      </c>
      <c r="Q725" s="24" t="s">
        <v>70</v>
      </c>
      <c r="R725" s="89">
        <f t="shared" si="93"/>
        <v>60</v>
      </c>
    </row>
    <row r="726" spans="1:18" x14ac:dyDescent="0.5">
      <c r="A726" s="24">
        <v>3590</v>
      </c>
      <c r="B726" s="111" t="s">
        <v>4371</v>
      </c>
      <c r="C726" s="27" t="s">
        <v>13658</v>
      </c>
      <c r="D726" s="111" t="s">
        <v>4371</v>
      </c>
      <c r="E726" s="111" t="s">
        <v>107</v>
      </c>
      <c r="F726" s="111" t="s">
        <v>3283</v>
      </c>
      <c r="G726" s="121">
        <v>46064</v>
      </c>
      <c r="H726" s="121">
        <v>47159</v>
      </c>
      <c r="I726" s="81">
        <f t="shared" si="92"/>
        <v>47159</v>
      </c>
      <c r="J726" s="81" t="str">
        <f t="shared" ca="1" si="88"/>
        <v>Live</v>
      </c>
      <c r="K726" s="81" t="str" cm="1">
        <f t="array" aca="1" ref="K726" ca="1">_xlfn.IFS((I726-TODAY())&gt;=547,"06 Expires over 18 months",(I726-TODAY())&gt;=365,"05 Expires in 18 months",(I726-TODAY())&gt;=183,"04 Expires in 12 months",(I726-TODAY())&gt;=92,"03 Expires in 6 months",(I726-TODAY())&gt;=31,"02 Expires in 3 months",(I726-TODAY())&gt;=0,"01 Expires in 30 days",(I726-TODAY())&gt;=-31,"01 Expired last 30 days",(I726-TODAY())&gt;=-92,"02 Expired last 3 months",(I726-TODAY())&gt;=-183,"03 Expired last 6 months",(I726-TODAY())&gt;=-365,"04 Expired last 12 months",(I726-TODAY())&gt;=-547,"05 Expired last 18 months",TRUE,"06 Expired over 18 months")</f>
        <v>06 Expires over 18 months</v>
      </c>
      <c r="L726" s="65">
        <v>24999</v>
      </c>
      <c r="M726" s="130">
        <f t="shared" si="91"/>
        <v>72913.75</v>
      </c>
      <c r="N726" s="77" t="str">
        <f t="shared" si="94"/>
        <v>No</v>
      </c>
      <c r="O726" s="32">
        <v>36</v>
      </c>
      <c r="P726" s="24">
        <v>0</v>
      </c>
      <c r="Q726" s="24" t="s">
        <v>123</v>
      </c>
      <c r="R726" s="89">
        <f t="shared" si="93"/>
        <v>35</v>
      </c>
    </row>
    <row r="727" spans="1:18" x14ac:dyDescent="0.5">
      <c r="A727" s="24">
        <v>3598</v>
      </c>
      <c r="B727" s="111" t="s">
        <v>4119</v>
      </c>
      <c r="C727" s="27" t="s">
        <v>13689</v>
      </c>
      <c r="D727" s="111" t="s">
        <v>4119</v>
      </c>
      <c r="E727" s="111" t="s">
        <v>107</v>
      </c>
      <c r="F727" s="111" t="s">
        <v>3283</v>
      </c>
      <c r="G727" s="121">
        <v>46069</v>
      </c>
      <c r="H727" s="121">
        <v>47164</v>
      </c>
      <c r="I727" s="81">
        <f t="shared" si="92"/>
        <v>47164</v>
      </c>
      <c r="J727" s="81" t="str">
        <f t="shared" ca="1" si="88"/>
        <v>Live</v>
      </c>
      <c r="K727" s="81" t="str" cm="1">
        <f t="array" aca="1" ref="K727" ca="1">_xlfn.IFS((I727-TODAY())&gt;=547,"06 Expires over 18 months",(I727-TODAY())&gt;=365,"05 Expires in 18 months",(I727-TODAY())&gt;=183,"04 Expires in 12 months",(I727-TODAY())&gt;=92,"03 Expires in 6 months",(I727-TODAY())&gt;=31,"02 Expires in 3 months",(I727-TODAY())&gt;=0,"01 Expires in 30 days",(I727-TODAY())&gt;=-31,"01 Expired last 30 days",(I727-TODAY())&gt;=-92,"02 Expired last 3 months",(I727-TODAY())&gt;=-183,"03 Expired last 6 months",(I727-TODAY())&gt;=-365,"04 Expired last 12 months",(I727-TODAY())&gt;=-547,"05 Expired last 18 months",TRUE,"06 Expired over 18 months")</f>
        <v>06 Expires over 18 months</v>
      </c>
      <c r="L727" s="65">
        <v>23000</v>
      </c>
      <c r="M727" s="130">
        <f t="shared" si="91"/>
        <v>67083.333333333328</v>
      </c>
      <c r="N727" s="77" t="str">
        <f t="shared" si="94"/>
        <v>No</v>
      </c>
      <c r="O727" s="32">
        <v>36</v>
      </c>
      <c r="P727" s="24">
        <v>0</v>
      </c>
      <c r="Q727" s="24" t="s">
        <v>70</v>
      </c>
      <c r="R727" s="89">
        <f t="shared" si="93"/>
        <v>35</v>
      </c>
    </row>
    <row r="728" spans="1:18" x14ac:dyDescent="0.5">
      <c r="A728" s="24">
        <v>3599</v>
      </c>
      <c r="B728" s="111" t="s">
        <v>7254</v>
      </c>
      <c r="C728" s="27" t="s">
        <v>13692</v>
      </c>
      <c r="D728" s="111" t="s">
        <v>7254</v>
      </c>
      <c r="E728" s="111" t="s">
        <v>107</v>
      </c>
      <c r="F728" s="111" t="s">
        <v>3283</v>
      </c>
      <c r="G728" s="121">
        <v>46069</v>
      </c>
      <c r="H728" s="121">
        <v>47164</v>
      </c>
      <c r="I728" s="81">
        <f t="shared" si="92"/>
        <v>47164</v>
      </c>
      <c r="J728" s="81" t="str">
        <f t="shared" ca="1" si="88"/>
        <v>Live</v>
      </c>
      <c r="K728" s="81" t="str" cm="1">
        <f t="array" aca="1" ref="K728" ca="1">_xlfn.IFS((I728-TODAY())&gt;=547,"06 Expires over 18 months",(I728-TODAY())&gt;=365,"05 Expires in 18 months",(I728-TODAY())&gt;=183,"04 Expires in 12 months",(I728-TODAY())&gt;=92,"03 Expires in 6 months",(I728-TODAY())&gt;=31,"02 Expires in 3 months",(I728-TODAY())&gt;=0,"01 Expires in 30 days",(I728-TODAY())&gt;=-31,"01 Expired last 30 days",(I728-TODAY())&gt;=-92,"02 Expired last 3 months",(I728-TODAY())&gt;=-183,"03 Expired last 6 months",(I728-TODAY())&gt;=-365,"04 Expired last 12 months",(I728-TODAY())&gt;=-547,"05 Expired last 18 months",TRUE,"06 Expired over 18 months")</f>
        <v>06 Expires over 18 months</v>
      </c>
      <c r="L728" s="65">
        <v>24999</v>
      </c>
      <c r="M728" s="130">
        <f t="shared" si="91"/>
        <v>72913.75</v>
      </c>
      <c r="N728" s="77" t="str">
        <f t="shared" si="94"/>
        <v>No</v>
      </c>
      <c r="O728" s="32">
        <v>36</v>
      </c>
      <c r="P728" s="24">
        <v>0</v>
      </c>
      <c r="Q728" s="24" t="s">
        <v>12795</v>
      </c>
      <c r="R728" s="89">
        <f t="shared" si="93"/>
        <v>35</v>
      </c>
    </row>
    <row r="729" spans="1:18" x14ac:dyDescent="0.5">
      <c r="A729" s="24">
        <v>3601</v>
      </c>
      <c r="B729" s="111" t="s">
        <v>3484</v>
      </c>
      <c r="C729" s="27" t="s">
        <v>3483</v>
      </c>
      <c r="D729" s="111" t="s">
        <v>3484</v>
      </c>
      <c r="E729" s="111" t="s">
        <v>107</v>
      </c>
      <c r="F729" s="111" t="s">
        <v>3283</v>
      </c>
      <c r="G729" s="121">
        <v>46070</v>
      </c>
      <c r="H729" s="121">
        <v>47165</v>
      </c>
      <c r="I729" s="81">
        <f t="shared" si="92"/>
        <v>47165</v>
      </c>
      <c r="J729" s="81" t="str">
        <f t="shared" ca="1" si="88"/>
        <v>Live</v>
      </c>
      <c r="K729" s="81" t="str" cm="1">
        <f t="array" aca="1" ref="K729" ca="1">_xlfn.IFS((I729-TODAY())&gt;=547,"06 Expires over 18 months",(I729-TODAY())&gt;=365,"05 Expires in 18 months",(I729-TODAY())&gt;=183,"04 Expires in 12 months",(I729-TODAY())&gt;=92,"03 Expires in 6 months",(I729-TODAY())&gt;=31,"02 Expires in 3 months",(I729-TODAY())&gt;=0,"01 Expires in 30 days",(I729-TODAY())&gt;=-31,"01 Expired last 30 days",(I729-TODAY())&gt;=-92,"02 Expired last 3 months",(I729-TODAY())&gt;=-183,"03 Expired last 6 months",(I729-TODAY())&gt;=-365,"04 Expired last 12 months",(I729-TODAY())&gt;=-547,"05 Expired last 18 months",TRUE,"06 Expired over 18 months")</f>
        <v>06 Expires over 18 months</v>
      </c>
      <c r="L729" s="65">
        <v>6999</v>
      </c>
      <c r="M729" s="130">
        <f t="shared" si="91"/>
        <v>20413.75</v>
      </c>
      <c r="N729" s="77" t="str">
        <f t="shared" si="94"/>
        <v>No</v>
      </c>
      <c r="O729" s="32">
        <v>36</v>
      </c>
      <c r="P729" s="24">
        <v>0</v>
      </c>
      <c r="Q729" s="24" t="s">
        <v>8595</v>
      </c>
      <c r="R729" s="89">
        <f t="shared" si="93"/>
        <v>35</v>
      </c>
    </row>
    <row r="730" spans="1:18" x14ac:dyDescent="0.5">
      <c r="A730" s="24">
        <v>3602</v>
      </c>
      <c r="B730" s="111" t="s">
        <v>13697</v>
      </c>
      <c r="C730" s="27" t="s">
        <v>13698</v>
      </c>
      <c r="D730" s="111" t="s">
        <v>13697</v>
      </c>
      <c r="E730" s="111" t="s">
        <v>107</v>
      </c>
      <c r="F730" s="111" t="s">
        <v>3283</v>
      </c>
      <c r="G730" s="121">
        <v>46070</v>
      </c>
      <c r="H730" s="121">
        <v>47165</v>
      </c>
      <c r="I730" s="81">
        <f t="shared" si="92"/>
        <v>47165</v>
      </c>
      <c r="J730" s="81" t="str">
        <f t="shared" ca="1" si="88"/>
        <v>Live</v>
      </c>
      <c r="K730" s="81" t="str" cm="1">
        <f t="array" aca="1" ref="K730" ca="1">_xlfn.IFS((I730-TODAY())&gt;=547,"06 Expires over 18 months",(I730-TODAY())&gt;=365,"05 Expires in 18 months",(I730-TODAY())&gt;=183,"04 Expires in 12 months",(I730-TODAY())&gt;=92,"03 Expires in 6 months",(I730-TODAY())&gt;=31,"02 Expires in 3 months",(I730-TODAY())&gt;=0,"01 Expires in 30 days",(I730-TODAY())&gt;=-31,"01 Expired last 30 days",(I730-TODAY())&gt;=-92,"02 Expired last 3 months",(I730-TODAY())&gt;=-183,"03 Expired last 6 months",(I730-TODAY())&gt;=-365,"04 Expired last 12 months",(I730-TODAY())&gt;=-547,"05 Expired last 18 months",TRUE,"06 Expired over 18 months")</f>
        <v>06 Expires over 18 months</v>
      </c>
      <c r="L730" s="65">
        <v>24999</v>
      </c>
      <c r="M730" s="130">
        <f t="shared" si="91"/>
        <v>72913.75</v>
      </c>
      <c r="N730" s="77" t="str">
        <f t="shared" si="94"/>
        <v>No</v>
      </c>
      <c r="O730" s="32">
        <v>36</v>
      </c>
      <c r="P730" s="24">
        <v>0</v>
      </c>
      <c r="Q730" s="24" t="s">
        <v>12668</v>
      </c>
      <c r="R730" s="89">
        <f t="shared" si="93"/>
        <v>35</v>
      </c>
    </row>
    <row r="731" spans="1:18" x14ac:dyDescent="0.5">
      <c r="A731" s="24">
        <v>3603</v>
      </c>
      <c r="B731" s="111" t="s">
        <v>7172</v>
      </c>
      <c r="C731" s="27" t="s">
        <v>7173</v>
      </c>
      <c r="D731" s="111" t="s">
        <v>7172</v>
      </c>
      <c r="E731" s="111" t="s">
        <v>107</v>
      </c>
      <c r="F731" s="111" t="s">
        <v>3283</v>
      </c>
      <c r="G731" s="121">
        <v>46070</v>
      </c>
      <c r="H731" s="121">
        <v>47165</v>
      </c>
      <c r="I731" s="81">
        <f t="shared" si="92"/>
        <v>47165</v>
      </c>
      <c r="J731" s="81" t="str">
        <f t="shared" ref="J731:J792" ca="1" si="95">IF(I731&lt;TODAY(),"Expired","Live")</f>
        <v>Live</v>
      </c>
      <c r="K731" s="81" t="str" cm="1">
        <f t="array" aca="1" ref="K731" ca="1">_xlfn.IFS((I731-TODAY())&gt;=547,"06 Expires over 18 months",(I731-TODAY())&gt;=365,"05 Expires in 18 months",(I731-TODAY())&gt;=183,"04 Expires in 12 months",(I731-TODAY())&gt;=92,"03 Expires in 6 months",(I731-TODAY())&gt;=31,"02 Expires in 3 months",(I731-TODAY())&gt;=0,"01 Expires in 30 days",(I731-TODAY())&gt;=-31,"01 Expired last 30 days",(I731-TODAY())&gt;=-92,"02 Expired last 3 months",(I731-TODAY())&gt;=-183,"03 Expired last 6 months",(I731-TODAY())&gt;=-365,"04 Expired last 12 months",(I731-TODAY())&gt;=-547,"05 Expired last 18 months",TRUE,"06 Expired over 18 months")</f>
        <v>06 Expires over 18 months</v>
      </c>
      <c r="L731" s="65">
        <v>8333</v>
      </c>
      <c r="M731" s="130">
        <f t="shared" si="91"/>
        <v>24304.583333333332</v>
      </c>
      <c r="N731" s="77" t="str">
        <f t="shared" si="94"/>
        <v>No</v>
      </c>
      <c r="O731" s="32">
        <v>36</v>
      </c>
      <c r="P731" s="24">
        <v>0</v>
      </c>
      <c r="Q731" s="24" t="s">
        <v>70</v>
      </c>
      <c r="R731" s="89">
        <f t="shared" si="93"/>
        <v>35</v>
      </c>
    </row>
    <row r="732" spans="1:18" x14ac:dyDescent="0.5">
      <c r="A732" s="24">
        <v>3611</v>
      </c>
      <c r="B732" s="111" t="s">
        <v>5906</v>
      </c>
      <c r="C732" s="27" t="s">
        <v>13726</v>
      </c>
      <c r="D732" s="111" t="s">
        <v>5906</v>
      </c>
      <c r="E732" s="111" t="s">
        <v>107</v>
      </c>
      <c r="F732" s="111" t="s">
        <v>3283</v>
      </c>
      <c r="G732" s="121">
        <v>46072</v>
      </c>
      <c r="H732" s="121">
        <v>47167</v>
      </c>
      <c r="I732" s="81">
        <f t="shared" si="92"/>
        <v>47167</v>
      </c>
      <c r="J732" s="81" t="str">
        <f t="shared" ca="1" si="95"/>
        <v>Live</v>
      </c>
      <c r="K732" s="81" t="str" cm="1">
        <f t="array" aca="1" ref="K732" ca="1">_xlfn.IFS((I732-TODAY())&gt;=547,"06 Expires over 18 months",(I732-TODAY())&gt;=365,"05 Expires in 18 months",(I732-TODAY())&gt;=183,"04 Expires in 12 months",(I732-TODAY())&gt;=92,"03 Expires in 6 months",(I732-TODAY())&gt;=31,"02 Expires in 3 months",(I732-TODAY())&gt;=0,"01 Expires in 30 days",(I732-TODAY())&gt;=-31,"01 Expired last 30 days",(I732-TODAY())&gt;=-92,"02 Expired last 3 months",(I732-TODAY())&gt;=-183,"03 Expired last 6 months",(I732-TODAY())&gt;=-365,"04 Expired last 12 months",(I732-TODAY())&gt;=-547,"05 Expired last 18 months",TRUE,"06 Expired over 18 months")</f>
        <v>06 Expires over 18 months</v>
      </c>
      <c r="L732" s="65">
        <v>20000</v>
      </c>
      <c r="M732" s="130">
        <f t="shared" si="91"/>
        <v>58333.333333333336</v>
      </c>
      <c r="N732" s="77" t="str">
        <f t="shared" si="94"/>
        <v>No</v>
      </c>
      <c r="O732" s="32">
        <v>36</v>
      </c>
      <c r="P732" s="24">
        <v>0</v>
      </c>
      <c r="Q732" s="24" t="s">
        <v>12795</v>
      </c>
      <c r="R732" s="89">
        <f t="shared" si="93"/>
        <v>35</v>
      </c>
    </row>
    <row r="733" spans="1:18" x14ac:dyDescent="0.5">
      <c r="A733" s="24">
        <v>3612</v>
      </c>
      <c r="B733" s="111" t="s">
        <v>13727</v>
      </c>
      <c r="C733" s="27" t="s">
        <v>13728</v>
      </c>
      <c r="D733" s="111" t="s">
        <v>13727</v>
      </c>
      <c r="E733" s="111" t="s">
        <v>107</v>
      </c>
      <c r="F733" s="111" t="s">
        <v>3283</v>
      </c>
      <c r="G733" s="121">
        <v>46072</v>
      </c>
      <c r="H733" s="121">
        <v>47167</v>
      </c>
      <c r="I733" s="81">
        <f t="shared" si="92"/>
        <v>47167</v>
      </c>
      <c r="J733" s="81" t="str">
        <f t="shared" ca="1" si="95"/>
        <v>Live</v>
      </c>
      <c r="K733" s="81" t="str" cm="1">
        <f t="array" aca="1" ref="K733" ca="1">_xlfn.IFS((I733-TODAY())&gt;=547,"06 Expires over 18 months",(I733-TODAY())&gt;=365,"05 Expires in 18 months",(I733-TODAY())&gt;=183,"04 Expires in 12 months",(I733-TODAY())&gt;=92,"03 Expires in 6 months",(I733-TODAY())&gt;=31,"02 Expires in 3 months",(I733-TODAY())&gt;=0,"01 Expires in 30 days",(I733-TODAY())&gt;=-31,"01 Expired last 30 days",(I733-TODAY())&gt;=-92,"02 Expired last 3 months",(I733-TODAY())&gt;=-183,"03 Expired last 6 months",(I733-TODAY())&gt;=-365,"04 Expired last 12 months",(I733-TODAY())&gt;=-547,"05 Expired last 18 months",TRUE,"06 Expired over 18 months")</f>
        <v>06 Expires over 18 months</v>
      </c>
      <c r="L733" s="65">
        <v>8333</v>
      </c>
      <c r="M733" s="130">
        <f t="shared" si="91"/>
        <v>24304.583333333332</v>
      </c>
      <c r="N733" s="77" t="str">
        <f t="shared" si="94"/>
        <v>No</v>
      </c>
      <c r="O733" s="32">
        <v>36</v>
      </c>
      <c r="P733" s="24">
        <v>0</v>
      </c>
      <c r="Q733" s="24" t="s">
        <v>13645</v>
      </c>
      <c r="R733" s="89">
        <f t="shared" si="93"/>
        <v>35</v>
      </c>
    </row>
    <row r="734" spans="1:18" x14ac:dyDescent="0.5">
      <c r="A734" s="24">
        <v>3621</v>
      </c>
      <c r="B734" s="111" t="s">
        <v>13775</v>
      </c>
      <c r="C734" s="27" t="s">
        <v>13776</v>
      </c>
      <c r="D734" s="111" t="s">
        <v>4665</v>
      </c>
      <c r="E734" s="111" t="s">
        <v>107</v>
      </c>
      <c r="F734" s="111" t="s">
        <v>3283</v>
      </c>
      <c r="G734" s="121">
        <v>46083</v>
      </c>
      <c r="H734" s="121">
        <v>47178</v>
      </c>
      <c r="I734" s="81">
        <f t="shared" si="92"/>
        <v>47178</v>
      </c>
      <c r="J734" s="81" t="str">
        <f t="shared" ca="1" si="95"/>
        <v>Live</v>
      </c>
      <c r="K734" s="81" t="str" cm="1">
        <f t="array" aca="1" ref="K734" ca="1">_xlfn.IFS((I734-TODAY())&gt;=547,"06 Expires over 18 months",(I734-TODAY())&gt;=365,"05 Expires in 18 months",(I734-TODAY())&gt;=183,"04 Expires in 12 months",(I734-TODAY())&gt;=92,"03 Expires in 6 months",(I734-TODAY())&gt;=31,"02 Expires in 3 months",(I734-TODAY())&gt;=0,"01 Expires in 30 days",(I734-TODAY())&gt;=-31,"01 Expired last 30 days",(I734-TODAY())&gt;=-92,"02 Expired last 3 months",(I734-TODAY())&gt;=-183,"03 Expired last 6 months",(I734-TODAY())&gt;=-365,"04 Expired last 12 months",(I734-TODAY())&gt;=-547,"05 Expired last 18 months",TRUE,"06 Expired over 18 months")</f>
        <v>06 Expires over 18 months</v>
      </c>
      <c r="L734" s="65">
        <v>8333</v>
      </c>
      <c r="M734" s="130">
        <f t="shared" si="91"/>
        <v>24304.583333333332</v>
      </c>
      <c r="N734" s="77" t="str">
        <f t="shared" si="94"/>
        <v>No</v>
      </c>
      <c r="O734" s="32">
        <v>36</v>
      </c>
      <c r="P734" s="24">
        <v>0</v>
      </c>
      <c r="Q734" s="24" t="s">
        <v>70</v>
      </c>
      <c r="R734" s="89">
        <f t="shared" si="93"/>
        <v>35</v>
      </c>
    </row>
    <row r="735" spans="1:18" x14ac:dyDescent="0.5">
      <c r="A735" s="24">
        <v>3622</v>
      </c>
      <c r="B735" s="111" t="s">
        <v>13779</v>
      </c>
      <c r="C735" s="27" t="s">
        <v>13780</v>
      </c>
      <c r="D735" s="111" t="s">
        <v>13779</v>
      </c>
      <c r="E735" s="111" t="s">
        <v>107</v>
      </c>
      <c r="F735" s="111" t="s">
        <v>3283</v>
      </c>
      <c r="G735" s="121">
        <v>46083</v>
      </c>
      <c r="H735" s="121">
        <v>47178</v>
      </c>
      <c r="I735" s="81">
        <f t="shared" si="92"/>
        <v>47178</v>
      </c>
      <c r="J735" s="81" t="str">
        <f t="shared" ca="1" si="95"/>
        <v>Live</v>
      </c>
      <c r="K735" s="81" t="str" cm="1">
        <f t="array" aca="1" ref="K735" ca="1">_xlfn.IFS((I735-TODAY())&gt;=547,"06 Expires over 18 months",(I735-TODAY())&gt;=365,"05 Expires in 18 months",(I735-TODAY())&gt;=183,"04 Expires in 12 months",(I735-TODAY())&gt;=92,"03 Expires in 6 months",(I735-TODAY())&gt;=31,"02 Expires in 3 months",(I735-TODAY())&gt;=0,"01 Expires in 30 days",(I735-TODAY())&gt;=-31,"01 Expired last 30 days",(I735-TODAY())&gt;=-92,"02 Expired last 3 months",(I735-TODAY())&gt;=-183,"03 Expired last 6 months",(I735-TODAY())&gt;=-365,"04 Expired last 12 months",(I735-TODAY())&gt;=-547,"05 Expired last 18 months",TRUE,"06 Expired over 18 months")</f>
        <v>06 Expires over 18 months</v>
      </c>
      <c r="L735" s="65">
        <v>8333</v>
      </c>
      <c r="M735" s="130">
        <f t="shared" si="91"/>
        <v>24304.583333333332</v>
      </c>
      <c r="N735" s="77" t="str">
        <f t="shared" si="94"/>
        <v>No</v>
      </c>
      <c r="O735" s="32">
        <v>36</v>
      </c>
      <c r="P735" s="24">
        <v>0</v>
      </c>
      <c r="Q735" s="24" t="s">
        <v>12795</v>
      </c>
      <c r="R735" s="89">
        <f t="shared" si="93"/>
        <v>35</v>
      </c>
    </row>
    <row r="736" spans="1:18" x14ac:dyDescent="0.5">
      <c r="A736" s="24">
        <v>3623</v>
      </c>
      <c r="B736" s="111" t="s">
        <v>13783</v>
      </c>
      <c r="C736" s="27" t="s">
        <v>13784</v>
      </c>
      <c r="D736" s="111" t="s">
        <v>12408</v>
      </c>
      <c r="E736" s="111" t="s">
        <v>107</v>
      </c>
      <c r="F736" s="111" t="s">
        <v>3283</v>
      </c>
      <c r="G736" s="121">
        <v>46085</v>
      </c>
      <c r="H736" s="121">
        <v>47180</v>
      </c>
      <c r="I736" s="81">
        <f t="shared" si="92"/>
        <v>47180</v>
      </c>
      <c r="J736" s="81" t="str">
        <f t="shared" ca="1" si="95"/>
        <v>Live</v>
      </c>
      <c r="K736" s="81" t="str" cm="1">
        <f t="array" aca="1" ref="K736" ca="1">_xlfn.IFS((I736-TODAY())&gt;=547,"06 Expires over 18 months",(I736-TODAY())&gt;=365,"05 Expires in 18 months",(I736-TODAY())&gt;=183,"04 Expires in 12 months",(I736-TODAY())&gt;=92,"03 Expires in 6 months",(I736-TODAY())&gt;=31,"02 Expires in 3 months",(I736-TODAY())&gt;=0,"01 Expires in 30 days",(I736-TODAY())&gt;=-31,"01 Expired last 30 days",(I736-TODAY())&gt;=-92,"02 Expired last 3 months",(I736-TODAY())&gt;=-183,"03 Expired last 6 months",(I736-TODAY())&gt;=-365,"04 Expired last 12 months",(I736-TODAY())&gt;=-547,"05 Expired last 18 months",TRUE,"06 Expired over 18 months")</f>
        <v>06 Expires over 18 months</v>
      </c>
      <c r="L736" s="65">
        <v>24999</v>
      </c>
      <c r="M736" s="130">
        <f t="shared" si="91"/>
        <v>72913.75</v>
      </c>
      <c r="N736" s="77" t="str">
        <f t="shared" si="94"/>
        <v>No</v>
      </c>
      <c r="O736" s="32">
        <v>36</v>
      </c>
      <c r="P736" s="24">
        <v>0</v>
      </c>
      <c r="Q736" s="24" t="s">
        <v>70</v>
      </c>
      <c r="R736" s="89">
        <f t="shared" si="93"/>
        <v>35</v>
      </c>
    </row>
    <row r="737" spans="1:18" x14ac:dyDescent="0.5">
      <c r="A737" s="24">
        <v>3639</v>
      </c>
      <c r="B737" s="111" t="s">
        <v>13832</v>
      </c>
      <c r="C737" s="27" t="s">
        <v>13833</v>
      </c>
      <c r="D737" s="111" t="s">
        <v>13832</v>
      </c>
      <c r="E737" s="111" t="s">
        <v>107</v>
      </c>
      <c r="F737" s="111" t="s">
        <v>3283</v>
      </c>
      <c r="G737" s="121">
        <v>46093</v>
      </c>
      <c r="H737" s="121">
        <v>47188</v>
      </c>
      <c r="I737" s="81">
        <f t="shared" si="92"/>
        <v>47188</v>
      </c>
      <c r="J737" s="81" t="str">
        <f t="shared" ca="1" si="95"/>
        <v>Live</v>
      </c>
      <c r="K737" s="81" t="str" cm="1">
        <f t="array" aca="1" ref="K737" ca="1">_xlfn.IFS((I737-TODAY())&gt;=547,"06 Expires over 18 months",(I737-TODAY())&gt;=365,"05 Expires in 18 months",(I737-TODAY())&gt;=183,"04 Expires in 12 months",(I737-TODAY())&gt;=92,"03 Expires in 6 months",(I737-TODAY())&gt;=31,"02 Expires in 3 months",(I737-TODAY())&gt;=0,"01 Expires in 30 days",(I737-TODAY())&gt;=-31,"01 Expired last 30 days",(I737-TODAY())&gt;=-92,"02 Expired last 3 months",(I737-TODAY())&gt;=-183,"03 Expired last 6 months",(I737-TODAY())&gt;=-365,"04 Expired last 12 months",(I737-TODAY())&gt;=-547,"05 Expired last 18 months",TRUE,"06 Expired over 18 months")</f>
        <v>06 Expires over 18 months</v>
      </c>
      <c r="L737" s="65">
        <v>24999</v>
      </c>
      <c r="M737" s="130">
        <f t="shared" si="91"/>
        <v>72913.75</v>
      </c>
      <c r="N737" s="77" t="str">
        <f t="shared" si="94"/>
        <v>No</v>
      </c>
      <c r="O737" s="32">
        <v>36</v>
      </c>
      <c r="P737" s="24">
        <v>0</v>
      </c>
      <c r="Q737" s="24" t="s">
        <v>12795</v>
      </c>
      <c r="R737" s="89">
        <f t="shared" si="93"/>
        <v>35</v>
      </c>
    </row>
    <row r="738" spans="1:18" x14ac:dyDescent="0.5">
      <c r="A738" s="24">
        <v>3640</v>
      </c>
      <c r="B738" s="111" t="s">
        <v>8169</v>
      </c>
      <c r="C738" s="27" t="s">
        <v>13836</v>
      </c>
      <c r="D738" s="111" t="s">
        <v>8169</v>
      </c>
      <c r="E738" s="111" t="s">
        <v>107</v>
      </c>
      <c r="F738" s="111" t="s">
        <v>3283</v>
      </c>
      <c r="G738" s="121">
        <v>46093</v>
      </c>
      <c r="H738" s="121">
        <v>47188</v>
      </c>
      <c r="I738" s="81">
        <f t="shared" si="92"/>
        <v>47188</v>
      </c>
      <c r="J738" s="81" t="str">
        <f t="shared" ca="1" si="95"/>
        <v>Live</v>
      </c>
      <c r="K738" s="81" t="str" cm="1">
        <f t="array" aca="1" ref="K738" ca="1">_xlfn.IFS((I738-TODAY())&gt;=547,"06 Expires over 18 months",(I738-TODAY())&gt;=365,"05 Expires in 18 months",(I738-TODAY())&gt;=183,"04 Expires in 12 months",(I738-TODAY())&gt;=92,"03 Expires in 6 months",(I738-TODAY())&gt;=31,"02 Expires in 3 months",(I738-TODAY())&gt;=0,"01 Expires in 30 days",(I738-TODAY())&gt;=-31,"01 Expired last 30 days",(I738-TODAY())&gt;=-92,"02 Expired last 3 months",(I738-TODAY())&gt;=-183,"03 Expired last 6 months",(I738-TODAY())&gt;=-365,"04 Expired last 12 months",(I738-TODAY())&gt;=-547,"05 Expired last 18 months",TRUE,"06 Expired over 18 months")</f>
        <v>06 Expires over 18 months</v>
      </c>
      <c r="L738" s="65">
        <v>24999</v>
      </c>
      <c r="M738" s="130">
        <f t="shared" si="91"/>
        <v>72913.75</v>
      </c>
      <c r="N738" s="77" t="str">
        <f t="shared" si="94"/>
        <v>No</v>
      </c>
      <c r="O738" s="32">
        <v>36</v>
      </c>
      <c r="P738" s="24">
        <v>0</v>
      </c>
      <c r="Q738" s="24" t="s">
        <v>12795</v>
      </c>
      <c r="R738" s="89">
        <f t="shared" si="93"/>
        <v>35</v>
      </c>
    </row>
    <row r="739" spans="1:18" x14ac:dyDescent="0.5">
      <c r="A739" s="24">
        <v>806</v>
      </c>
      <c r="B739" s="24" t="s">
        <v>3039</v>
      </c>
      <c r="C739" s="24" t="s">
        <v>3040</v>
      </c>
      <c r="D739" s="24" t="s">
        <v>3041</v>
      </c>
      <c r="E739" s="24" t="s">
        <v>107</v>
      </c>
      <c r="F739" s="24" t="s">
        <v>1880</v>
      </c>
      <c r="G739" s="25">
        <v>43909</v>
      </c>
      <c r="H739" s="25">
        <v>46465</v>
      </c>
      <c r="I739" s="81">
        <f t="shared" si="92"/>
        <v>47196</v>
      </c>
      <c r="J739" s="77" t="str">
        <f t="shared" ca="1" si="95"/>
        <v>Live</v>
      </c>
      <c r="K739" s="77" t="str" cm="1">
        <f t="array" aca="1" ref="K739" ca="1">_xlfn.IFS((I739-TODAY())&gt;=547,"06 Expires over 18 months",(I739-TODAY())&gt;=365,"05 Expires in 18 months",(I739-TODAY())&gt;=183,"04 Expires in 12 months",(I739-TODAY())&gt;=92,"03 Expires in 6 months",(I739-TODAY())&gt;=31,"02 Expires in 3 months",(I739-TODAY())&gt;=0,"01 Expires in 30 days",(I739-TODAY())&gt;=-31,"01 Expired last 30 days",(I739-TODAY())&gt;=-92,"02 Expired last 3 months",(I739-TODAY())&gt;=-183,"03 Expired last 6 months",(I739-TODAY())&gt;=-365,"04 Expired last 12 months",(I739-TODAY())&gt;=-547,"05 Expired last 18 months",TRUE,"06 Expired over 18 months")</f>
        <v>06 Expires over 18 months</v>
      </c>
      <c r="L739" s="65">
        <v>1500</v>
      </c>
      <c r="M739" s="130">
        <f t="shared" si="91"/>
        <v>13500</v>
      </c>
      <c r="N739" s="77" t="str">
        <f t="shared" si="94"/>
        <v>Yes</v>
      </c>
      <c r="O739" s="32">
        <v>24</v>
      </c>
      <c r="P739" s="24">
        <v>24</v>
      </c>
      <c r="Q739" s="24"/>
      <c r="R739" s="89">
        <f t="shared" si="93"/>
        <v>108</v>
      </c>
    </row>
    <row r="740" spans="1:18" x14ac:dyDescent="0.5">
      <c r="A740" s="24">
        <v>3648</v>
      </c>
      <c r="B740" s="111" t="s">
        <v>8174</v>
      </c>
      <c r="C740" s="27" t="s">
        <v>13869</v>
      </c>
      <c r="D740" s="111" t="s">
        <v>8174</v>
      </c>
      <c r="E740" s="111" t="s">
        <v>107</v>
      </c>
      <c r="F740" s="111" t="s">
        <v>3283</v>
      </c>
      <c r="G740" s="121">
        <v>46101</v>
      </c>
      <c r="H740" s="121">
        <v>47196</v>
      </c>
      <c r="I740" s="81">
        <f t="shared" si="92"/>
        <v>47196</v>
      </c>
      <c r="J740" s="81" t="str">
        <f t="shared" ca="1" si="95"/>
        <v>Live</v>
      </c>
      <c r="K740" s="81" t="str" cm="1">
        <f t="array" aca="1" ref="K740" ca="1">_xlfn.IFS((I740-TODAY())&gt;=547,"06 Expires over 18 months",(I740-TODAY())&gt;=365,"05 Expires in 18 months",(I740-TODAY())&gt;=183,"04 Expires in 12 months",(I740-TODAY())&gt;=92,"03 Expires in 6 months",(I740-TODAY())&gt;=31,"02 Expires in 3 months",(I740-TODAY())&gt;=0,"01 Expires in 30 days",(I740-TODAY())&gt;=-31,"01 Expired last 30 days",(I740-TODAY())&gt;=-92,"02 Expired last 3 months",(I740-TODAY())&gt;=-183,"03 Expired last 6 months",(I740-TODAY())&gt;=-365,"04 Expired last 12 months",(I740-TODAY())&gt;=-547,"05 Expired last 18 months",TRUE,"06 Expired over 18 months")</f>
        <v>06 Expires over 18 months</v>
      </c>
      <c r="L740" s="65">
        <v>6666</v>
      </c>
      <c r="M740" s="130">
        <f t="shared" si="91"/>
        <v>19442.5</v>
      </c>
      <c r="N740" s="77" t="str">
        <f t="shared" si="94"/>
        <v>No</v>
      </c>
      <c r="O740" s="32">
        <v>36</v>
      </c>
      <c r="P740" s="24">
        <v>0</v>
      </c>
      <c r="Q740" s="24" t="s">
        <v>12795</v>
      </c>
      <c r="R740" s="89">
        <f t="shared" si="93"/>
        <v>35</v>
      </c>
    </row>
    <row r="741" spans="1:18" x14ac:dyDescent="0.5">
      <c r="A741" s="24">
        <v>3649</v>
      </c>
      <c r="B741" s="111" t="s">
        <v>13872</v>
      </c>
      <c r="C741" s="27" t="s">
        <v>13873</v>
      </c>
      <c r="D741" s="111" t="s">
        <v>13872</v>
      </c>
      <c r="E741" s="111" t="s">
        <v>107</v>
      </c>
      <c r="F741" s="111" t="s">
        <v>3283</v>
      </c>
      <c r="G741" s="121">
        <v>46101</v>
      </c>
      <c r="H741" s="121">
        <v>47196</v>
      </c>
      <c r="I741" s="81">
        <f t="shared" si="92"/>
        <v>47196</v>
      </c>
      <c r="J741" s="81" t="str">
        <f t="shared" ca="1" si="95"/>
        <v>Live</v>
      </c>
      <c r="K741" s="81" t="str" cm="1">
        <f t="array" aca="1" ref="K741" ca="1">_xlfn.IFS((I741-TODAY())&gt;=547,"06 Expires over 18 months",(I741-TODAY())&gt;=365,"05 Expires in 18 months",(I741-TODAY())&gt;=183,"04 Expires in 12 months",(I741-TODAY())&gt;=92,"03 Expires in 6 months",(I741-TODAY())&gt;=31,"02 Expires in 3 months",(I741-TODAY())&gt;=0,"01 Expires in 30 days",(I741-TODAY())&gt;=-31,"01 Expired last 30 days",(I741-TODAY())&gt;=-92,"02 Expired last 3 months",(I741-TODAY())&gt;=-183,"03 Expired last 6 months",(I741-TODAY())&gt;=-365,"04 Expired last 12 months",(I741-TODAY())&gt;=-547,"05 Expired last 18 months",TRUE,"06 Expired over 18 months")</f>
        <v>06 Expires over 18 months</v>
      </c>
      <c r="L741" s="65">
        <v>8333</v>
      </c>
      <c r="M741" s="130">
        <f t="shared" si="91"/>
        <v>24304.583333333332</v>
      </c>
      <c r="N741" s="77" t="str">
        <f t="shared" si="94"/>
        <v>No</v>
      </c>
      <c r="O741" s="32">
        <v>36</v>
      </c>
      <c r="P741" s="24">
        <v>0</v>
      </c>
      <c r="Q741" s="24" t="s">
        <v>12795</v>
      </c>
      <c r="R741" s="89">
        <f t="shared" si="93"/>
        <v>35</v>
      </c>
    </row>
    <row r="742" spans="1:18" x14ac:dyDescent="0.5">
      <c r="A742" s="24" t="s">
        <v>14461</v>
      </c>
      <c r="B742" s="27" t="s">
        <v>14462</v>
      </c>
      <c r="C742" s="27" t="s">
        <v>14463</v>
      </c>
      <c r="D742" s="27" t="s">
        <v>14429</v>
      </c>
      <c r="E742" s="24" t="s">
        <v>52</v>
      </c>
      <c r="F742" s="27" t="s">
        <v>827</v>
      </c>
      <c r="G742" s="25">
        <v>45744</v>
      </c>
      <c r="H742" s="25">
        <v>47204</v>
      </c>
      <c r="I742" s="81">
        <f t="shared" si="92"/>
        <v>47204</v>
      </c>
      <c r="J742" s="77" t="str">
        <f t="shared" ca="1" si="95"/>
        <v>Live</v>
      </c>
      <c r="K742" s="77" t="str" cm="1">
        <f t="array" aca="1" ref="K742" ca="1">_xlfn.IFS((I742-TODAY())&gt;=547,"06 Expires over 18 months",(I742-TODAY())&gt;=365,"05 Expires in 18 months",(I742-TODAY())&gt;=183,"04 Expires in 12 months",(I742-TODAY())&gt;=92,"03 Expires in 6 months",(I742-TODAY())&gt;=31,"02 Expires in 3 months",(I742-TODAY())&gt;=0,"01 Expires in 30 days",(I742-TODAY())&gt;=-31,"01 Expired last 30 days",(I742-TODAY())&gt;=-92,"02 Expired last 3 months",(I742-TODAY())&gt;=-183,"03 Expired last 6 months",(I742-TODAY())&gt;=-365,"04 Expired last 12 months",(I742-TODAY())&gt;=-547,"05 Expired last 18 months",TRUE,"06 Expired over 18 months")</f>
        <v>06 Expires over 18 months</v>
      </c>
      <c r="L742" s="104"/>
      <c r="M742" s="130">
        <v>0</v>
      </c>
      <c r="N742" s="77" t="str">
        <f>IF(N(P742)&gt;0,"Yes","No")</f>
        <v>No</v>
      </c>
      <c r="O742" s="32"/>
      <c r="P742" s="24"/>
      <c r="Q742" s="24"/>
      <c r="R742" s="89">
        <f t="shared" si="93"/>
        <v>47</v>
      </c>
    </row>
    <row r="743" spans="1:18" s="6" customFormat="1" x14ac:dyDescent="0.5">
      <c r="A743" s="24">
        <v>1189</v>
      </c>
      <c r="B743" s="24" t="s">
        <v>427</v>
      </c>
      <c r="C743" s="24" t="s">
        <v>4439</v>
      </c>
      <c r="D743" s="24" t="s">
        <v>4440</v>
      </c>
      <c r="E743" s="24" t="s">
        <v>107</v>
      </c>
      <c r="F743" s="24" t="s">
        <v>431</v>
      </c>
      <c r="G743" s="25">
        <v>43556</v>
      </c>
      <c r="H743" s="25">
        <v>45382</v>
      </c>
      <c r="I743" s="81">
        <f t="shared" si="92"/>
        <v>47208</v>
      </c>
      <c r="J743" s="77" t="str">
        <f t="shared" ca="1" si="95"/>
        <v>Live</v>
      </c>
      <c r="K743" s="77" t="str" cm="1">
        <f t="array" aca="1" ref="K743" ca="1">_xlfn.IFS((I743-TODAY())&gt;=547,"06 Expires over 18 months",(I743-TODAY())&gt;=365,"05 Expires in 18 months",(I743-TODAY())&gt;=183,"04 Expires in 12 months",(I743-TODAY())&gt;=92,"03 Expires in 6 months",(I743-TODAY())&gt;=31,"02 Expires in 3 months",(I743-TODAY())&gt;=0,"01 Expires in 30 days",(I743-TODAY())&gt;=-31,"01 Expired last 30 days",(I743-TODAY())&gt;=-92,"02 Expired last 3 months",(I743-TODAY())&gt;=-183,"03 Expired last 6 months",(I743-TODAY())&gt;=-365,"04 Expired last 12 months",(I743-TODAY())&gt;=-547,"05 Expired last 18 months",TRUE,"06 Expired over 18 months")</f>
        <v>06 Expires over 18 months</v>
      </c>
      <c r="L743" s="65">
        <v>13500000</v>
      </c>
      <c r="M743" s="130">
        <f t="shared" ref="M743:M774" si="96">MAX(L743,L743*N(R743)/12)</f>
        <v>133875000</v>
      </c>
      <c r="N743" s="77" t="str">
        <f t="shared" ref="N743:N772" si="97">IF(P743&gt;0,"Yes","No")</f>
        <v>Yes</v>
      </c>
      <c r="O743" s="32">
        <v>60</v>
      </c>
      <c r="P743" s="24">
        <v>60</v>
      </c>
      <c r="Q743" s="24"/>
      <c r="R743" s="89">
        <f t="shared" si="93"/>
        <v>119</v>
      </c>
    </row>
    <row r="744" spans="1:18" x14ac:dyDescent="0.5">
      <c r="A744" s="24">
        <v>2360</v>
      </c>
      <c r="B744" s="24" t="s">
        <v>8394</v>
      </c>
      <c r="C744" s="24" t="s">
        <v>8391</v>
      </c>
      <c r="D744" s="24" t="s">
        <v>8392</v>
      </c>
      <c r="E744" s="24" t="s">
        <v>66</v>
      </c>
      <c r="F744" s="27" t="s">
        <v>67</v>
      </c>
      <c r="G744" s="25">
        <v>45383</v>
      </c>
      <c r="H744" s="25">
        <v>46477</v>
      </c>
      <c r="I744" s="81">
        <f t="shared" si="92"/>
        <v>47208</v>
      </c>
      <c r="J744" s="77" t="str">
        <f t="shared" ca="1" si="95"/>
        <v>Live</v>
      </c>
      <c r="K744" s="77" t="str" cm="1">
        <f t="array" aca="1" ref="K744" ca="1">_xlfn.IFS((I744-TODAY())&gt;=547,"06 Expires over 18 months",(I744-TODAY())&gt;=365,"05 Expires in 18 months",(I744-TODAY())&gt;=183,"04 Expires in 12 months",(I744-TODAY())&gt;=92,"03 Expires in 6 months",(I744-TODAY())&gt;=31,"02 Expires in 3 months",(I744-TODAY())&gt;=0,"01 Expires in 30 days",(I744-TODAY())&gt;=-31,"01 Expired last 30 days",(I744-TODAY())&gt;=-92,"02 Expired last 3 months",(I744-TODAY())&gt;=-183,"03 Expired last 6 months",(I744-TODAY())&gt;=-365,"04 Expired last 12 months",(I744-TODAY())&gt;=-547,"05 Expired last 18 months",TRUE,"06 Expired over 18 months")</f>
        <v>06 Expires over 18 months</v>
      </c>
      <c r="L744" s="65">
        <v>72864.649999999994</v>
      </c>
      <c r="M744" s="130">
        <f t="shared" si="96"/>
        <v>358251.1958333333</v>
      </c>
      <c r="N744" s="77" t="str">
        <f t="shared" si="97"/>
        <v>Yes</v>
      </c>
      <c r="O744" s="32">
        <v>36</v>
      </c>
      <c r="P744" s="24">
        <v>24</v>
      </c>
      <c r="Q744" s="24" t="s">
        <v>1333</v>
      </c>
      <c r="R744" s="89">
        <f t="shared" si="93"/>
        <v>59</v>
      </c>
    </row>
    <row r="745" spans="1:18" x14ac:dyDescent="0.5">
      <c r="A745" s="24">
        <v>2046</v>
      </c>
      <c r="B745" s="24" t="s">
        <v>7373</v>
      </c>
      <c r="C745" s="24" t="s">
        <v>7374</v>
      </c>
      <c r="D745" s="24" t="s">
        <v>7375</v>
      </c>
      <c r="E745" s="24" t="s">
        <v>52</v>
      </c>
      <c r="F745" s="24" t="s">
        <v>1281</v>
      </c>
      <c r="G745" s="25">
        <v>44652</v>
      </c>
      <c r="H745" s="25">
        <v>46477</v>
      </c>
      <c r="I745" s="81">
        <f t="shared" si="92"/>
        <v>47208</v>
      </c>
      <c r="J745" s="77" t="str">
        <f t="shared" ca="1" si="95"/>
        <v>Live</v>
      </c>
      <c r="K745" s="77" t="str" cm="1">
        <f t="array" aca="1" ref="K745" ca="1">_xlfn.IFS((I745-TODAY())&gt;=547,"06 Expires over 18 months",(I745-TODAY())&gt;=365,"05 Expires in 18 months",(I745-TODAY())&gt;=183,"04 Expires in 12 months",(I745-TODAY())&gt;=92,"03 Expires in 6 months",(I745-TODAY())&gt;=31,"02 Expires in 3 months",(I745-TODAY())&gt;=0,"01 Expires in 30 days",(I745-TODAY())&gt;=-31,"01 Expired last 30 days",(I745-TODAY())&gt;=-92,"02 Expired last 3 months",(I745-TODAY())&gt;=-183,"03 Expired last 6 months",(I745-TODAY())&gt;=-365,"04 Expired last 12 months",(I745-TODAY())&gt;=-547,"05 Expired last 18 months",TRUE,"06 Expired over 18 months")</f>
        <v>06 Expires over 18 months</v>
      </c>
      <c r="L745" s="65">
        <v>1722675</v>
      </c>
      <c r="M745" s="130">
        <f t="shared" si="96"/>
        <v>11915168.75</v>
      </c>
      <c r="N745" s="77" t="str">
        <f t="shared" si="97"/>
        <v>Yes</v>
      </c>
      <c r="O745" s="32">
        <v>60</v>
      </c>
      <c r="P745" s="24">
        <v>24</v>
      </c>
      <c r="Q745" s="24" t="s">
        <v>1333</v>
      </c>
      <c r="R745" s="89">
        <f t="shared" si="93"/>
        <v>83</v>
      </c>
    </row>
    <row r="746" spans="1:18" x14ac:dyDescent="0.5">
      <c r="A746" s="24">
        <v>2474</v>
      </c>
      <c r="B746" s="24" t="s">
        <v>8880</v>
      </c>
      <c r="C746" s="24" t="s">
        <v>8881</v>
      </c>
      <c r="D746" s="24" t="s">
        <v>8882</v>
      </c>
      <c r="E746" s="24" t="s">
        <v>2962</v>
      </c>
      <c r="F746" s="24" t="s">
        <v>3283</v>
      </c>
      <c r="G746" s="25">
        <v>45383</v>
      </c>
      <c r="H746" s="25">
        <v>46477</v>
      </c>
      <c r="I746" s="81">
        <f t="shared" si="92"/>
        <v>47208</v>
      </c>
      <c r="J746" s="77" t="str">
        <f t="shared" ca="1" si="95"/>
        <v>Live</v>
      </c>
      <c r="K746" s="77" t="str" cm="1">
        <f t="array" aca="1" ref="K746" ca="1">_xlfn.IFS((I746-TODAY())&gt;=547,"06 Expires over 18 months",(I746-TODAY())&gt;=365,"05 Expires in 18 months",(I746-TODAY())&gt;=183,"04 Expires in 12 months",(I746-TODAY())&gt;=92,"03 Expires in 6 months",(I746-TODAY())&gt;=31,"02 Expires in 3 months",(I746-TODAY())&gt;=0,"01 Expires in 30 days",(I746-TODAY())&gt;=-31,"01 Expired last 30 days",(I746-TODAY())&gt;=-92,"02 Expired last 3 months",(I746-TODAY())&gt;=-183,"03 Expired last 6 months",(I746-TODAY())&gt;=-365,"04 Expired last 12 months",(I746-TODAY())&gt;=-547,"05 Expired last 18 months",TRUE,"06 Expired over 18 months")</f>
        <v>06 Expires over 18 months</v>
      </c>
      <c r="L746" s="65">
        <v>2900000</v>
      </c>
      <c r="M746" s="130">
        <f t="shared" si="96"/>
        <v>14258333.333333334</v>
      </c>
      <c r="N746" s="77" t="str">
        <f t="shared" si="97"/>
        <v>Yes</v>
      </c>
      <c r="O746" s="32">
        <v>36</v>
      </c>
      <c r="P746" s="24">
        <v>24</v>
      </c>
      <c r="Q746" s="24" t="s">
        <v>8595</v>
      </c>
      <c r="R746" s="89">
        <f t="shared" si="93"/>
        <v>59</v>
      </c>
    </row>
    <row r="747" spans="1:18" x14ac:dyDescent="0.5">
      <c r="A747" s="24">
        <v>3536</v>
      </c>
      <c r="B747" s="24" t="s">
        <v>13463</v>
      </c>
      <c r="C747" s="24" t="s">
        <v>13464</v>
      </c>
      <c r="D747" s="24" t="s">
        <v>731</v>
      </c>
      <c r="E747" s="24" t="s">
        <v>66</v>
      </c>
      <c r="F747" s="27" t="s">
        <v>13466</v>
      </c>
      <c r="G747" s="25">
        <v>45748</v>
      </c>
      <c r="H747" s="25">
        <v>46477</v>
      </c>
      <c r="I747" s="81">
        <f t="shared" si="92"/>
        <v>47208</v>
      </c>
      <c r="J747" s="77" t="str">
        <f t="shared" ca="1" si="95"/>
        <v>Live</v>
      </c>
      <c r="K747" s="77" t="str" cm="1">
        <f t="array" aca="1" ref="K747" ca="1">_xlfn.IFS((I747-TODAY())&gt;=547,"06 Expires over 18 months",(I747-TODAY())&gt;=365,"05 Expires in 18 months",(I747-TODAY())&gt;=183,"04 Expires in 12 months",(I747-TODAY())&gt;=92,"03 Expires in 6 months",(I747-TODAY())&gt;=31,"02 Expires in 3 months",(I747-TODAY())&gt;=0,"01 Expires in 30 days",(I747-TODAY())&gt;=-31,"01 Expired last 30 days",(I747-TODAY())&gt;=-92,"02 Expired last 3 months",(I747-TODAY())&gt;=-183,"03 Expired last 6 months",(I747-TODAY())&gt;=-365,"04 Expired last 12 months",(I747-TODAY())&gt;=-547,"05 Expired last 18 months",TRUE,"06 Expired over 18 months")</f>
        <v>06 Expires over 18 months</v>
      </c>
      <c r="L747" s="65">
        <v>493000</v>
      </c>
      <c r="M747" s="131">
        <f t="shared" si="96"/>
        <v>1930916.6666666667</v>
      </c>
      <c r="N747" s="77" t="str">
        <f t="shared" si="97"/>
        <v>Yes</v>
      </c>
      <c r="O747" s="32">
        <v>24</v>
      </c>
      <c r="P747" s="24">
        <v>24</v>
      </c>
      <c r="Q747" s="24" t="s">
        <v>70</v>
      </c>
      <c r="R747" s="89">
        <f t="shared" si="93"/>
        <v>47</v>
      </c>
    </row>
    <row r="748" spans="1:18" x14ac:dyDescent="0.5">
      <c r="A748" s="24" t="s">
        <v>14160</v>
      </c>
      <c r="B748" s="50" t="s">
        <v>14161</v>
      </c>
      <c r="C748" s="24" t="s">
        <v>14162</v>
      </c>
      <c r="D748" s="50" t="s">
        <v>14163</v>
      </c>
      <c r="E748" s="24" t="s">
        <v>66</v>
      </c>
      <c r="F748" s="24" t="s">
        <v>83</v>
      </c>
      <c r="G748" s="25">
        <v>44671</v>
      </c>
      <c r="H748" s="25">
        <v>46477</v>
      </c>
      <c r="I748" s="81">
        <f t="shared" si="92"/>
        <v>47208</v>
      </c>
      <c r="J748" s="77" t="str">
        <f t="shared" ca="1" si="95"/>
        <v>Live</v>
      </c>
      <c r="K748" s="77" t="str" cm="1">
        <f t="array" aca="1" ref="K748" ca="1">_xlfn.IFS((I748-TODAY())&gt;=547,"06 Expires over 18 months",(I748-TODAY())&gt;=365,"05 Expires in 18 months",(I748-TODAY())&gt;=183,"04 Expires in 12 months",(I748-TODAY())&gt;=92,"03 Expires in 6 months",(I748-TODAY())&gt;=31,"02 Expires in 3 months",(I748-TODAY())&gt;=0,"01 Expires in 30 days",(I748-TODAY())&gt;=-31,"01 Expired last 30 days",(I748-TODAY())&gt;=-92,"02 Expired last 3 months",(I748-TODAY())&gt;=-183,"03 Expired last 6 months",(I748-TODAY())&gt;=-365,"04 Expired last 12 months",(I748-TODAY())&gt;=-547,"05 Expired last 18 months",TRUE,"06 Expired over 18 months")</f>
        <v>06 Expires over 18 months</v>
      </c>
      <c r="L748" s="65">
        <v>120000</v>
      </c>
      <c r="M748" s="131">
        <f t="shared" si="96"/>
        <v>830000</v>
      </c>
      <c r="N748" s="77" t="str">
        <f t="shared" si="97"/>
        <v>Yes</v>
      </c>
      <c r="O748" s="49">
        <v>60</v>
      </c>
      <c r="P748" s="49">
        <v>24</v>
      </c>
      <c r="Q748" s="24" t="s">
        <v>70</v>
      </c>
      <c r="R748" s="89">
        <f t="shared" si="93"/>
        <v>83</v>
      </c>
    </row>
    <row r="749" spans="1:18" x14ac:dyDescent="0.5">
      <c r="A749" s="24" t="s">
        <v>14166</v>
      </c>
      <c r="B749" s="24" t="s">
        <v>14167</v>
      </c>
      <c r="C749" s="24" t="s">
        <v>14168</v>
      </c>
      <c r="D749" s="50" t="s">
        <v>14163</v>
      </c>
      <c r="E749" s="24" t="s">
        <v>66</v>
      </c>
      <c r="F749" s="24" t="s">
        <v>83</v>
      </c>
      <c r="G749" s="25">
        <v>44661</v>
      </c>
      <c r="H749" s="25">
        <v>46477</v>
      </c>
      <c r="I749" s="81">
        <f t="shared" si="92"/>
        <v>47208</v>
      </c>
      <c r="J749" s="77" t="str">
        <f t="shared" ca="1" si="95"/>
        <v>Live</v>
      </c>
      <c r="K749" s="77" t="str" cm="1">
        <f t="array" aca="1" ref="K749" ca="1">_xlfn.IFS((I749-TODAY())&gt;=547,"06 Expires over 18 months",(I749-TODAY())&gt;=365,"05 Expires in 18 months",(I749-TODAY())&gt;=183,"04 Expires in 12 months",(I749-TODAY())&gt;=92,"03 Expires in 6 months",(I749-TODAY())&gt;=31,"02 Expires in 3 months",(I749-TODAY())&gt;=0,"01 Expires in 30 days",(I749-TODAY())&gt;=-31,"01 Expired last 30 days",(I749-TODAY())&gt;=-92,"02 Expired last 3 months",(I749-TODAY())&gt;=-183,"03 Expired last 6 months",(I749-TODAY())&gt;=-365,"04 Expired last 12 months",(I749-TODAY())&gt;=-547,"05 Expired last 18 months",TRUE,"06 Expired over 18 months")</f>
        <v>06 Expires over 18 months</v>
      </c>
      <c r="L749" s="65">
        <v>100000</v>
      </c>
      <c r="M749" s="131">
        <f t="shared" si="96"/>
        <v>691666.66666666663</v>
      </c>
      <c r="N749" s="77" t="str">
        <f t="shared" si="97"/>
        <v>Yes</v>
      </c>
      <c r="O749" s="49">
        <v>60</v>
      </c>
      <c r="P749" s="49">
        <v>24</v>
      </c>
      <c r="Q749" s="24" t="s">
        <v>70</v>
      </c>
      <c r="R749" s="89">
        <f t="shared" si="93"/>
        <v>83</v>
      </c>
    </row>
    <row r="750" spans="1:18" x14ac:dyDescent="0.5">
      <c r="A750" s="24" t="s">
        <v>14503</v>
      </c>
      <c r="B750" s="28" t="s">
        <v>13463</v>
      </c>
      <c r="C750" s="28" t="s">
        <v>13464</v>
      </c>
      <c r="D750" s="28" t="s">
        <v>731</v>
      </c>
      <c r="E750" s="24" t="s">
        <v>66</v>
      </c>
      <c r="F750" s="27" t="s">
        <v>13463</v>
      </c>
      <c r="G750" s="25">
        <v>45748</v>
      </c>
      <c r="H750" s="25">
        <v>46477</v>
      </c>
      <c r="I750" s="81">
        <f t="shared" si="92"/>
        <v>47208</v>
      </c>
      <c r="J750" s="77" t="str">
        <f t="shared" ca="1" si="95"/>
        <v>Live</v>
      </c>
      <c r="K750" s="77" t="str" cm="1">
        <f t="array" aca="1" ref="K750" ca="1">_xlfn.IFS((I750-TODAY())&gt;=547,"06 Expires over 18 months",(I750-TODAY())&gt;=365,"05 Expires in 18 months",(I750-TODAY())&gt;=183,"04 Expires in 12 months",(I750-TODAY())&gt;=92,"03 Expires in 6 months",(I750-TODAY())&gt;=31,"02 Expires in 3 months",(I750-TODAY())&gt;=0,"01 Expires in 30 days",(I750-TODAY())&gt;=-31,"01 Expired last 30 days",(I750-TODAY())&gt;=-92,"02 Expired last 3 months",(I750-TODAY())&gt;=-183,"03 Expired last 6 months",(I750-TODAY())&gt;=-365,"04 Expired last 12 months",(I750-TODAY())&gt;=-547,"05 Expired last 18 months",TRUE,"06 Expired over 18 months")</f>
        <v>06 Expires over 18 months</v>
      </c>
      <c r="L750" s="71">
        <v>493000</v>
      </c>
      <c r="M750" s="130">
        <f t="shared" si="96"/>
        <v>1930916.6666666667</v>
      </c>
      <c r="N750" s="77" t="str">
        <f t="shared" si="97"/>
        <v>Yes</v>
      </c>
      <c r="O750" s="51">
        <v>24</v>
      </c>
      <c r="P750" s="28">
        <v>24</v>
      </c>
      <c r="Q750" s="24" t="s">
        <v>70</v>
      </c>
      <c r="R750" s="89">
        <f t="shared" si="93"/>
        <v>47</v>
      </c>
    </row>
    <row r="751" spans="1:18" x14ac:dyDescent="0.5">
      <c r="A751" s="24">
        <v>2986</v>
      </c>
      <c r="B751" s="24" t="s">
        <v>11179</v>
      </c>
      <c r="C751" s="24" t="s">
        <v>11180</v>
      </c>
      <c r="D751" s="24" t="s">
        <v>11181</v>
      </c>
      <c r="E751" s="24" t="s">
        <v>321</v>
      </c>
      <c r="F751" s="27" t="s">
        <v>11182</v>
      </c>
      <c r="G751" s="25">
        <v>45740</v>
      </c>
      <c r="H751" s="25">
        <v>46477</v>
      </c>
      <c r="I751" s="81">
        <f t="shared" si="92"/>
        <v>47208</v>
      </c>
      <c r="J751" s="77" t="str">
        <f t="shared" ca="1" si="95"/>
        <v>Live</v>
      </c>
      <c r="K751" s="77" t="str" cm="1">
        <f t="array" aca="1" ref="K751" ca="1">_xlfn.IFS((I751-TODAY())&gt;=547,"06 Expires over 18 months",(I751-TODAY())&gt;=365,"05 Expires in 18 months",(I751-TODAY())&gt;=183,"04 Expires in 12 months",(I751-TODAY())&gt;=92,"03 Expires in 6 months",(I751-TODAY())&gt;=31,"02 Expires in 3 months",(I751-TODAY())&gt;=0,"01 Expires in 30 days",(I751-TODAY())&gt;=-31,"01 Expired last 30 days",(I751-TODAY())&gt;=-92,"02 Expired last 3 months",(I751-TODAY())&gt;=-183,"03 Expired last 6 months",(I751-TODAY())&gt;=-365,"04 Expired last 12 months",(I751-TODAY())&gt;=-547,"05 Expired last 18 months",TRUE,"06 Expired over 18 months")</f>
        <v>06 Expires over 18 months</v>
      </c>
      <c r="L751" s="65">
        <v>12600</v>
      </c>
      <c r="M751" s="130">
        <f t="shared" si="96"/>
        <v>50400</v>
      </c>
      <c r="N751" s="77" t="str">
        <f t="shared" si="97"/>
        <v>Yes</v>
      </c>
      <c r="O751" s="32">
        <v>36</v>
      </c>
      <c r="P751" s="24">
        <v>24</v>
      </c>
      <c r="Q751" s="24" t="s">
        <v>8595</v>
      </c>
      <c r="R751" s="89">
        <f t="shared" si="93"/>
        <v>48</v>
      </c>
    </row>
    <row r="752" spans="1:18" x14ac:dyDescent="0.5">
      <c r="A752" s="24" t="s">
        <v>14230</v>
      </c>
      <c r="B752" s="24" t="s">
        <v>801</v>
      </c>
      <c r="C752" s="24" t="s">
        <v>14231</v>
      </c>
      <c r="D752" s="24" t="s">
        <v>803</v>
      </c>
      <c r="E752" s="24" t="s">
        <v>66</v>
      </c>
      <c r="F752" s="27" t="s">
        <v>67</v>
      </c>
      <c r="G752" s="25">
        <v>45748</v>
      </c>
      <c r="H752" s="25">
        <v>46477</v>
      </c>
      <c r="I752" s="81">
        <f t="shared" si="92"/>
        <v>47208</v>
      </c>
      <c r="J752" s="77" t="str">
        <f t="shared" ca="1" si="95"/>
        <v>Live</v>
      </c>
      <c r="K752" s="77" t="str" cm="1">
        <f t="array" aca="1" ref="K752" ca="1">_xlfn.IFS((I752-TODAY())&gt;=547,"06 Expires over 18 months",(I752-TODAY())&gt;=365,"05 Expires in 18 months",(I752-TODAY())&gt;=183,"04 Expires in 12 months",(I752-TODAY())&gt;=92,"03 Expires in 6 months",(I752-TODAY())&gt;=31,"02 Expires in 3 months",(I752-TODAY())&gt;=0,"01 Expires in 30 days",(I752-TODAY())&gt;=-31,"01 Expired last 30 days",(I752-TODAY())&gt;=-92,"02 Expired last 3 months",(I752-TODAY())&gt;=-183,"03 Expired last 6 months",(I752-TODAY())&gt;=-365,"04 Expired last 12 months",(I752-TODAY())&gt;=-547,"05 Expired last 18 months",TRUE,"06 Expired over 18 months")</f>
        <v>06 Expires over 18 months</v>
      </c>
      <c r="L752" s="65">
        <v>25707.15</v>
      </c>
      <c r="M752" s="130">
        <f t="shared" si="96"/>
        <v>100686.33750000001</v>
      </c>
      <c r="N752" s="77" t="str">
        <f t="shared" si="97"/>
        <v>Yes</v>
      </c>
      <c r="O752" s="32">
        <v>12</v>
      </c>
      <c r="P752" s="24">
        <v>24</v>
      </c>
      <c r="Q752" s="24" t="s">
        <v>14199</v>
      </c>
      <c r="R752" s="89">
        <f t="shared" si="93"/>
        <v>47</v>
      </c>
    </row>
    <row r="753" spans="1:18" x14ac:dyDescent="0.5">
      <c r="A753" s="24" t="s">
        <v>14464</v>
      </c>
      <c r="B753" s="28" t="s">
        <v>14465</v>
      </c>
      <c r="C753" s="28" t="s">
        <v>14466</v>
      </c>
      <c r="D753" s="43" t="s">
        <v>14467</v>
      </c>
      <c r="E753" s="24" t="s">
        <v>66</v>
      </c>
      <c r="F753" s="27" t="s">
        <v>67</v>
      </c>
      <c r="G753" s="25">
        <v>45383</v>
      </c>
      <c r="H753" s="25">
        <v>46477</v>
      </c>
      <c r="I753" s="81">
        <f t="shared" si="92"/>
        <v>47208</v>
      </c>
      <c r="J753" s="77" t="str">
        <f t="shared" ca="1" si="95"/>
        <v>Live</v>
      </c>
      <c r="K753" s="77" t="str" cm="1">
        <f t="array" aca="1" ref="K753" ca="1">_xlfn.IFS((I753-TODAY())&gt;=547,"06 Expires over 18 months",(I753-TODAY())&gt;=365,"05 Expires in 18 months",(I753-TODAY())&gt;=183,"04 Expires in 12 months",(I753-TODAY())&gt;=92,"03 Expires in 6 months",(I753-TODAY())&gt;=31,"02 Expires in 3 months",(I753-TODAY())&gt;=0,"01 Expires in 30 days",(I753-TODAY())&gt;=-31,"01 Expired last 30 days",(I753-TODAY())&gt;=-92,"02 Expired last 3 months",(I753-TODAY())&gt;=-183,"03 Expired last 6 months",(I753-TODAY())&gt;=-365,"04 Expired last 12 months",(I753-TODAY())&gt;=-547,"05 Expired last 18 months",TRUE,"06 Expired over 18 months")</f>
        <v>06 Expires over 18 months</v>
      </c>
      <c r="L753" s="71">
        <v>72864.649999999994</v>
      </c>
      <c r="M753" s="130">
        <f t="shared" si="96"/>
        <v>358251.1958333333</v>
      </c>
      <c r="N753" s="77" t="str">
        <f t="shared" si="97"/>
        <v>Yes</v>
      </c>
      <c r="O753" s="51">
        <v>36</v>
      </c>
      <c r="P753" s="28">
        <v>24</v>
      </c>
      <c r="Q753" s="24" t="s">
        <v>70</v>
      </c>
      <c r="R753" s="89">
        <f t="shared" si="93"/>
        <v>59</v>
      </c>
    </row>
    <row r="754" spans="1:18" x14ac:dyDescent="0.5">
      <c r="A754" s="24">
        <v>184</v>
      </c>
      <c r="B754" s="24" t="s">
        <v>734</v>
      </c>
      <c r="C754" s="24" t="s">
        <v>735</v>
      </c>
      <c r="D754" s="24" t="s">
        <v>736</v>
      </c>
      <c r="E754" s="24" t="s">
        <v>66</v>
      </c>
      <c r="F754" s="27" t="s">
        <v>67</v>
      </c>
      <c r="G754" s="25">
        <v>45017</v>
      </c>
      <c r="H754" s="25">
        <v>46843</v>
      </c>
      <c r="I754" s="81">
        <f t="shared" si="92"/>
        <v>47208</v>
      </c>
      <c r="J754" s="77" t="str">
        <f t="shared" ca="1" si="95"/>
        <v>Live</v>
      </c>
      <c r="K754" s="77" t="str" cm="1">
        <f t="array" aca="1" ref="K754" ca="1">_xlfn.IFS((I754-TODAY())&gt;=547,"06 Expires over 18 months",(I754-TODAY())&gt;=365,"05 Expires in 18 months",(I754-TODAY())&gt;=183,"04 Expires in 12 months",(I754-TODAY())&gt;=92,"03 Expires in 6 months",(I754-TODAY())&gt;=31,"02 Expires in 3 months",(I754-TODAY())&gt;=0,"01 Expires in 30 days",(I754-TODAY())&gt;=-31,"01 Expired last 30 days",(I754-TODAY())&gt;=-92,"02 Expired last 3 months",(I754-TODAY())&gt;=-183,"03 Expired last 6 months",(I754-TODAY())&gt;=-365,"04 Expired last 12 months",(I754-TODAY())&gt;=-547,"05 Expired last 18 months",TRUE,"06 Expired over 18 months")</f>
        <v>06 Expires over 18 months</v>
      </c>
      <c r="L754" s="65">
        <v>355900</v>
      </c>
      <c r="M754" s="130">
        <f t="shared" si="96"/>
        <v>2105741.6666666665</v>
      </c>
      <c r="N754" s="77" t="str">
        <f t="shared" si="97"/>
        <v>Yes</v>
      </c>
      <c r="O754" s="32">
        <v>60</v>
      </c>
      <c r="P754" s="24">
        <v>12</v>
      </c>
      <c r="Q754" s="24"/>
      <c r="R754" s="89">
        <f t="shared" si="93"/>
        <v>71</v>
      </c>
    </row>
    <row r="755" spans="1:18" x14ac:dyDescent="0.5">
      <c r="A755" s="24">
        <v>2988</v>
      </c>
      <c r="B755" s="24" t="s">
        <v>11191</v>
      </c>
      <c r="C755" s="24" t="s">
        <v>11192</v>
      </c>
      <c r="D755" s="24" t="s">
        <v>11193</v>
      </c>
      <c r="E755" s="24" t="s">
        <v>52</v>
      </c>
      <c r="F755" s="27" t="s">
        <v>920</v>
      </c>
      <c r="G755" s="25">
        <v>45748</v>
      </c>
      <c r="H755" s="25">
        <v>46843</v>
      </c>
      <c r="I755" s="81">
        <f t="shared" si="92"/>
        <v>47208</v>
      </c>
      <c r="J755" s="77" t="str">
        <f t="shared" ca="1" si="95"/>
        <v>Live</v>
      </c>
      <c r="K755" s="77" t="str" cm="1">
        <f t="array" aca="1" ref="K755" ca="1">_xlfn.IFS((I755-TODAY())&gt;=547,"06 Expires over 18 months",(I755-TODAY())&gt;=365,"05 Expires in 18 months",(I755-TODAY())&gt;=183,"04 Expires in 12 months",(I755-TODAY())&gt;=92,"03 Expires in 6 months",(I755-TODAY())&gt;=31,"02 Expires in 3 months",(I755-TODAY())&gt;=0,"01 Expires in 30 days",(I755-TODAY())&gt;=-31,"01 Expired last 30 days",(I755-TODAY())&gt;=-92,"02 Expired last 3 months",(I755-TODAY())&gt;=-183,"03 Expired last 6 months",(I755-TODAY())&gt;=-365,"04 Expired last 12 months",(I755-TODAY())&gt;=-547,"05 Expired last 18 months",TRUE,"06 Expired over 18 months")</f>
        <v>06 Expires over 18 months</v>
      </c>
      <c r="L755" s="65">
        <v>88971.34</v>
      </c>
      <c r="M755" s="130">
        <f t="shared" si="96"/>
        <v>348471.08166666667</v>
      </c>
      <c r="N755" s="77" t="str">
        <f t="shared" si="97"/>
        <v>Yes</v>
      </c>
      <c r="O755" s="32">
        <v>36</v>
      </c>
      <c r="P755" s="24">
        <v>12</v>
      </c>
      <c r="Q755" s="24" t="s">
        <v>70</v>
      </c>
      <c r="R755" s="89">
        <f t="shared" si="93"/>
        <v>47</v>
      </c>
    </row>
    <row r="756" spans="1:18" x14ac:dyDescent="0.5">
      <c r="A756" s="24">
        <v>3120</v>
      </c>
      <c r="B756" s="24" t="s">
        <v>11842</v>
      </c>
      <c r="C756" s="24" t="s">
        <v>11843</v>
      </c>
      <c r="D756" s="24" t="s">
        <v>11844</v>
      </c>
      <c r="E756" s="24" t="s">
        <v>321</v>
      </c>
      <c r="F756" s="24" t="s">
        <v>360</v>
      </c>
      <c r="G756" s="25">
        <v>45804</v>
      </c>
      <c r="H756" s="25">
        <v>46843</v>
      </c>
      <c r="I756" s="81">
        <f t="shared" si="92"/>
        <v>47208</v>
      </c>
      <c r="J756" s="77" t="str">
        <f t="shared" ca="1" si="95"/>
        <v>Live</v>
      </c>
      <c r="K756" s="77" t="str" cm="1">
        <f t="array" aca="1" ref="K756" ca="1">_xlfn.IFS((I756-TODAY())&gt;=547,"06 Expires over 18 months",(I756-TODAY())&gt;=365,"05 Expires in 18 months",(I756-TODAY())&gt;=183,"04 Expires in 12 months",(I756-TODAY())&gt;=92,"03 Expires in 6 months",(I756-TODAY())&gt;=31,"02 Expires in 3 months",(I756-TODAY())&gt;=0,"01 Expires in 30 days",(I756-TODAY())&gt;=-31,"01 Expired last 30 days",(I756-TODAY())&gt;=-92,"02 Expired last 3 months",(I756-TODAY())&gt;=-183,"03 Expired last 6 months",(I756-TODAY())&gt;=-365,"04 Expired last 12 months",(I756-TODAY())&gt;=-547,"05 Expired last 18 months",TRUE,"06 Expired over 18 months")</f>
        <v>06 Expires over 18 months</v>
      </c>
      <c r="L756" s="65">
        <v>67864</v>
      </c>
      <c r="M756" s="130">
        <f t="shared" si="96"/>
        <v>260145.33333333334</v>
      </c>
      <c r="N756" s="77" t="str">
        <f t="shared" si="97"/>
        <v>Yes</v>
      </c>
      <c r="O756" s="24">
        <v>36</v>
      </c>
      <c r="P756" s="24">
        <v>12</v>
      </c>
      <c r="Q756" s="24" t="s">
        <v>70</v>
      </c>
      <c r="R756" s="89">
        <f t="shared" si="93"/>
        <v>46</v>
      </c>
    </row>
    <row r="757" spans="1:18" x14ac:dyDescent="0.5">
      <c r="A757" s="24">
        <v>3121</v>
      </c>
      <c r="B757" s="24" t="s">
        <v>11851</v>
      </c>
      <c r="C757" s="24" t="s">
        <v>11852</v>
      </c>
      <c r="D757" s="24" t="s">
        <v>11853</v>
      </c>
      <c r="E757" s="24" t="s">
        <v>321</v>
      </c>
      <c r="F757" s="24" t="s">
        <v>360</v>
      </c>
      <c r="G757" s="25">
        <v>45804</v>
      </c>
      <c r="H757" s="25">
        <v>46843</v>
      </c>
      <c r="I757" s="81">
        <f t="shared" si="92"/>
        <v>47208</v>
      </c>
      <c r="J757" s="77" t="str">
        <f t="shared" ca="1" si="95"/>
        <v>Live</v>
      </c>
      <c r="K757" s="77" t="str" cm="1">
        <f t="array" aca="1" ref="K757" ca="1">_xlfn.IFS((I757-TODAY())&gt;=547,"06 Expires over 18 months",(I757-TODAY())&gt;=365,"05 Expires in 18 months",(I757-TODAY())&gt;=183,"04 Expires in 12 months",(I757-TODAY())&gt;=92,"03 Expires in 6 months",(I757-TODAY())&gt;=31,"02 Expires in 3 months",(I757-TODAY())&gt;=0,"01 Expires in 30 days",(I757-TODAY())&gt;=-31,"01 Expired last 30 days",(I757-TODAY())&gt;=-92,"02 Expired last 3 months",(I757-TODAY())&gt;=-183,"03 Expired last 6 months",(I757-TODAY())&gt;=-365,"04 Expired last 12 months",(I757-TODAY())&gt;=-547,"05 Expired last 18 months",TRUE,"06 Expired over 18 months")</f>
        <v>06 Expires over 18 months</v>
      </c>
      <c r="L757" s="65">
        <v>96000</v>
      </c>
      <c r="M757" s="130">
        <f t="shared" si="96"/>
        <v>368000</v>
      </c>
      <c r="N757" s="77" t="str">
        <f t="shared" si="97"/>
        <v>Yes</v>
      </c>
      <c r="O757" s="24">
        <v>36</v>
      </c>
      <c r="P757" s="24">
        <v>12</v>
      </c>
      <c r="Q757" s="24" t="s">
        <v>8595</v>
      </c>
      <c r="R757" s="89">
        <f t="shared" si="93"/>
        <v>46</v>
      </c>
    </row>
    <row r="758" spans="1:18" x14ac:dyDescent="0.5">
      <c r="A758" s="24">
        <v>3452</v>
      </c>
      <c r="B758" s="101" t="s">
        <v>13123</v>
      </c>
      <c r="C758" s="24" t="s">
        <v>12599</v>
      </c>
      <c r="D758" s="101" t="s">
        <v>12600</v>
      </c>
      <c r="E758" s="101" t="s">
        <v>97</v>
      </c>
      <c r="F758" s="101" t="s">
        <v>97</v>
      </c>
      <c r="G758" s="25">
        <v>43796</v>
      </c>
      <c r="H758" s="25">
        <v>46843</v>
      </c>
      <c r="I758" s="81">
        <f t="shared" si="92"/>
        <v>47208</v>
      </c>
      <c r="J758" s="77" t="str">
        <f t="shared" ca="1" si="95"/>
        <v>Live</v>
      </c>
      <c r="K758" s="77" t="str" cm="1">
        <f t="array" aca="1" ref="K758" ca="1">_xlfn.IFS((I758-TODAY())&gt;=547,"06 Expires over 18 months",(I758-TODAY())&gt;=365,"05 Expires in 18 months",(I758-TODAY())&gt;=183,"04 Expires in 12 months",(I758-TODAY())&gt;=92,"03 Expires in 6 months",(I758-TODAY())&gt;=31,"02 Expires in 3 months",(I758-TODAY())&gt;=0,"01 Expires in 30 days",(I758-TODAY())&gt;=-31,"01 Expired last 30 days",(I758-TODAY())&gt;=-92,"02 Expired last 3 months",(I758-TODAY())&gt;=-183,"03 Expired last 6 months",(I758-TODAY())&gt;=-365,"04 Expired last 12 months",(I758-TODAY())&gt;=-547,"05 Expired last 18 months",TRUE,"06 Expired over 18 months")</f>
        <v>06 Expires over 18 months</v>
      </c>
      <c r="L758" s="65">
        <v>2200</v>
      </c>
      <c r="M758" s="131">
        <f t="shared" si="96"/>
        <v>20533.333333333332</v>
      </c>
      <c r="N758" s="77" t="str">
        <f t="shared" si="97"/>
        <v>Yes</v>
      </c>
      <c r="O758" s="101">
        <v>12</v>
      </c>
      <c r="P758" s="101">
        <v>12</v>
      </c>
      <c r="Q758" s="101" t="s">
        <v>70</v>
      </c>
      <c r="R758" s="89">
        <f t="shared" si="93"/>
        <v>112</v>
      </c>
    </row>
    <row r="759" spans="1:18" x14ac:dyDescent="0.5">
      <c r="A759" s="24">
        <v>3453</v>
      </c>
      <c r="B759" s="101" t="s">
        <v>13124</v>
      </c>
      <c r="C759" s="24" t="s">
        <v>12593</v>
      </c>
      <c r="D759" s="101" t="s">
        <v>13125</v>
      </c>
      <c r="E759" s="101" t="s">
        <v>97</v>
      </c>
      <c r="F759" s="101" t="s">
        <v>12595</v>
      </c>
      <c r="G759" s="25">
        <v>43831</v>
      </c>
      <c r="H759" s="25">
        <v>46843</v>
      </c>
      <c r="I759" s="81">
        <f t="shared" si="92"/>
        <v>47208</v>
      </c>
      <c r="J759" s="77" t="str">
        <f t="shared" ca="1" si="95"/>
        <v>Live</v>
      </c>
      <c r="K759" s="77" t="str" cm="1">
        <f t="array" aca="1" ref="K759" ca="1">_xlfn.IFS((I759-TODAY())&gt;=547,"06 Expires over 18 months",(I759-TODAY())&gt;=365,"05 Expires in 18 months",(I759-TODAY())&gt;=183,"04 Expires in 12 months",(I759-TODAY())&gt;=92,"03 Expires in 6 months",(I759-TODAY())&gt;=31,"02 Expires in 3 months",(I759-TODAY())&gt;=0,"01 Expires in 30 days",(I759-TODAY())&gt;=-31,"01 Expired last 30 days",(I759-TODAY())&gt;=-92,"02 Expired last 3 months",(I759-TODAY())&gt;=-183,"03 Expired last 6 months",(I759-TODAY())&gt;=-365,"04 Expired last 12 months",(I759-TODAY())&gt;=-547,"05 Expired last 18 months",TRUE,"06 Expired over 18 months")</f>
        <v>06 Expires over 18 months</v>
      </c>
      <c r="L759" s="65">
        <v>3000</v>
      </c>
      <c r="M759" s="131">
        <f t="shared" si="96"/>
        <v>27500</v>
      </c>
      <c r="N759" s="77" t="str">
        <f t="shared" si="97"/>
        <v>Yes</v>
      </c>
      <c r="O759" s="101">
        <v>12</v>
      </c>
      <c r="P759" s="101">
        <v>12</v>
      </c>
      <c r="Q759" s="101" t="s">
        <v>70</v>
      </c>
      <c r="R759" s="89">
        <f t="shared" si="93"/>
        <v>110</v>
      </c>
    </row>
    <row r="760" spans="1:18" x14ac:dyDescent="0.5">
      <c r="A760" s="24">
        <v>3672</v>
      </c>
      <c r="B760" s="111" t="s">
        <v>13970</v>
      </c>
      <c r="C760" s="111" t="s">
        <v>13971</v>
      </c>
      <c r="D760" s="111" t="s">
        <v>13972</v>
      </c>
      <c r="E760" s="111" t="s">
        <v>107</v>
      </c>
      <c r="F760" s="111" t="s">
        <v>6953</v>
      </c>
      <c r="G760" s="121">
        <v>46113</v>
      </c>
      <c r="H760" s="121">
        <v>46843</v>
      </c>
      <c r="I760" s="81">
        <f t="shared" si="92"/>
        <v>47208</v>
      </c>
      <c r="J760" s="81" t="str">
        <f t="shared" ca="1" si="95"/>
        <v>Live</v>
      </c>
      <c r="K760" s="81" t="str" cm="1">
        <f t="array" aca="1" ref="K760" ca="1">_xlfn.IFS((I760-TODAY())&gt;=547,"06 Expires over 18 months",(I760-TODAY())&gt;=365,"05 Expires in 18 months",(I760-TODAY())&gt;=183,"04 Expires in 12 months",(I760-TODAY())&gt;=92,"03 Expires in 6 months",(I760-TODAY())&gt;=31,"02 Expires in 3 months",(I760-TODAY())&gt;=0,"01 Expires in 30 days",(I760-TODAY())&gt;=-31,"01 Expired last 30 days",(I760-TODAY())&gt;=-92,"02 Expired last 3 months",(I760-TODAY())&gt;=-183,"03 Expired last 6 months",(I760-TODAY())&gt;=-365,"04 Expired last 12 months",(I760-TODAY())&gt;=-547,"05 Expired last 18 months",TRUE,"06 Expired over 18 months")</f>
        <v>06 Expires over 18 months</v>
      </c>
      <c r="L760" s="123">
        <v>103000</v>
      </c>
      <c r="M760" s="131">
        <f t="shared" si="96"/>
        <v>300416.66666666669</v>
      </c>
      <c r="N760" s="77" t="str">
        <f t="shared" si="97"/>
        <v>Yes</v>
      </c>
      <c r="O760" s="111">
        <v>24</v>
      </c>
      <c r="P760" s="111">
        <v>12</v>
      </c>
      <c r="Q760" s="111" t="s">
        <v>70</v>
      </c>
      <c r="R760" s="89">
        <f t="shared" si="93"/>
        <v>35</v>
      </c>
    </row>
    <row r="761" spans="1:18" x14ac:dyDescent="0.5">
      <c r="A761" s="24">
        <v>3659</v>
      </c>
      <c r="B761" s="111" t="s">
        <v>13912</v>
      </c>
      <c r="C761" s="27" t="s">
        <v>13913</v>
      </c>
      <c r="D761" s="111" t="s">
        <v>13201</v>
      </c>
      <c r="E761" s="111" t="s">
        <v>190</v>
      </c>
      <c r="F761" s="111" t="s">
        <v>13914</v>
      </c>
      <c r="G761" s="121">
        <v>46113</v>
      </c>
      <c r="H761" s="121">
        <v>47208</v>
      </c>
      <c r="I761" s="81">
        <f t="shared" si="92"/>
        <v>47208</v>
      </c>
      <c r="J761" s="81" t="str">
        <f t="shared" ca="1" si="95"/>
        <v>Live</v>
      </c>
      <c r="K761" s="81" t="str" cm="1">
        <f t="array" aca="1" ref="K761" ca="1">_xlfn.IFS((I761-TODAY())&gt;=547,"06 Expires over 18 months",(I761-TODAY())&gt;=365,"05 Expires in 18 months",(I761-TODAY())&gt;=183,"04 Expires in 12 months",(I761-TODAY())&gt;=92,"03 Expires in 6 months",(I761-TODAY())&gt;=31,"02 Expires in 3 months",(I761-TODAY())&gt;=0,"01 Expires in 30 days",(I761-TODAY())&gt;=-31,"01 Expired last 30 days",(I761-TODAY())&gt;=-92,"02 Expired last 3 months",(I761-TODAY())&gt;=-183,"03 Expired last 6 months",(I761-TODAY())&gt;=-365,"04 Expired last 12 months",(I761-TODAY())&gt;=-547,"05 Expired last 18 months",TRUE,"06 Expired over 18 months")</f>
        <v>06 Expires over 18 months</v>
      </c>
      <c r="L761" s="65">
        <v>210000</v>
      </c>
      <c r="M761" s="130">
        <f t="shared" si="96"/>
        <v>612500</v>
      </c>
      <c r="N761" s="77" t="str">
        <f t="shared" si="97"/>
        <v>No</v>
      </c>
      <c r="O761" s="32">
        <v>36</v>
      </c>
      <c r="P761" s="24">
        <v>0</v>
      </c>
      <c r="Q761" s="24" t="s">
        <v>70</v>
      </c>
      <c r="R761" s="89">
        <f t="shared" si="93"/>
        <v>35</v>
      </c>
    </row>
    <row r="762" spans="1:18" x14ac:dyDescent="0.5">
      <c r="A762" s="24" t="s">
        <v>14149</v>
      </c>
      <c r="B762" s="50" t="s">
        <v>14150</v>
      </c>
      <c r="C762" s="24" t="s">
        <v>14151</v>
      </c>
      <c r="D762" s="50" t="s">
        <v>14152</v>
      </c>
      <c r="E762" s="24" t="s">
        <v>66</v>
      </c>
      <c r="F762" s="24" t="s">
        <v>83</v>
      </c>
      <c r="G762" s="25">
        <v>45748</v>
      </c>
      <c r="H762" s="25">
        <v>47208</v>
      </c>
      <c r="I762" s="81">
        <f t="shared" si="92"/>
        <v>47208</v>
      </c>
      <c r="J762" s="77" t="str">
        <f t="shared" ca="1" si="95"/>
        <v>Live</v>
      </c>
      <c r="K762" s="77" t="str" cm="1">
        <f t="array" aca="1" ref="K762" ca="1">_xlfn.IFS((I762-TODAY())&gt;=547,"06 Expires over 18 months",(I762-TODAY())&gt;=365,"05 Expires in 18 months",(I762-TODAY())&gt;=183,"04 Expires in 12 months",(I762-TODAY())&gt;=92,"03 Expires in 6 months",(I762-TODAY())&gt;=31,"02 Expires in 3 months",(I762-TODAY())&gt;=0,"01 Expires in 30 days",(I762-TODAY())&gt;=-31,"01 Expired last 30 days",(I762-TODAY())&gt;=-92,"02 Expired last 3 months",(I762-TODAY())&gt;=-183,"03 Expired last 6 months",(I762-TODAY())&gt;=-365,"04 Expired last 12 months",(I762-TODAY())&gt;=-547,"05 Expired last 18 months",TRUE,"06 Expired over 18 months")</f>
        <v>06 Expires over 18 months</v>
      </c>
      <c r="L762" s="65">
        <v>34000000</v>
      </c>
      <c r="M762" s="130">
        <f t="shared" si="96"/>
        <v>133166666.66666667</v>
      </c>
      <c r="N762" s="77" t="str">
        <f t="shared" si="97"/>
        <v>No</v>
      </c>
      <c r="O762" s="49">
        <v>48</v>
      </c>
      <c r="P762" s="49">
        <v>0</v>
      </c>
      <c r="Q762" s="24" t="s">
        <v>70</v>
      </c>
      <c r="R762" s="89">
        <f t="shared" si="93"/>
        <v>47</v>
      </c>
    </row>
    <row r="763" spans="1:18" x14ac:dyDescent="0.5">
      <c r="A763" s="24">
        <v>3018</v>
      </c>
      <c r="B763" s="24" t="s">
        <v>11326</v>
      </c>
      <c r="C763" s="24" t="s">
        <v>11327</v>
      </c>
      <c r="D763" s="24" t="s">
        <v>11328</v>
      </c>
      <c r="E763" s="24" t="s">
        <v>321</v>
      </c>
      <c r="F763" s="27" t="s">
        <v>11329</v>
      </c>
      <c r="G763" s="25">
        <v>45758</v>
      </c>
      <c r="H763" s="25">
        <v>46478</v>
      </c>
      <c r="I763" s="81">
        <f t="shared" si="92"/>
        <v>47209</v>
      </c>
      <c r="J763" s="77" t="str">
        <f t="shared" ca="1" si="95"/>
        <v>Live</v>
      </c>
      <c r="K763" s="77" t="str" cm="1">
        <f t="array" aca="1" ref="K763" ca="1">_xlfn.IFS((I763-TODAY())&gt;=547,"06 Expires over 18 months",(I763-TODAY())&gt;=365,"05 Expires in 18 months",(I763-TODAY())&gt;=183,"04 Expires in 12 months",(I763-TODAY())&gt;=92,"03 Expires in 6 months",(I763-TODAY())&gt;=31,"02 Expires in 3 months",(I763-TODAY())&gt;=0,"01 Expires in 30 days",(I763-TODAY())&gt;=-31,"01 Expired last 30 days",(I763-TODAY())&gt;=-92,"02 Expired last 3 months",(I763-TODAY())&gt;=-183,"03 Expired last 6 months",(I763-TODAY())&gt;=-365,"04 Expired last 12 months",(I763-TODAY())&gt;=-547,"05 Expired last 18 months",TRUE,"06 Expired over 18 months")</f>
        <v>06 Expires over 18 months</v>
      </c>
      <c r="L763" s="65">
        <v>80000</v>
      </c>
      <c r="M763" s="130">
        <f t="shared" si="96"/>
        <v>313333.33333333331</v>
      </c>
      <c r="N763" s="77" t="str">
        <f t="shared" si="97"/>
        <v>Yes</v>
      </c>
      <c r="O763" s="32">
        <v>36</v>
      </c>
      <c r="P763" s="24">
        <v>24</v>
      </c>
      <c r="Q763" s="24" t="s">
        <v>8595</v>
      </c>
      <c r="R763" s="89">
        <f t="shared" si="93"/>
        <v>47</v>
      </c>
    </row>
    <row r="764" spans="1:18" x14ac:dyDescent="0.5">
      <c r="A764" s="24">
        <v>3019</v>
      </c>
      <c r="B764" s="24" t="s">
        <v>11333</v>
      </c>
      <c r="C764" s="24" t="s">
        <v>11334</v>
      </c>
      <c r="D764" s="24" t="s">
        <v>11333</v>
      </c>
      <c r="E764" s="24" t="s">
        <v>321</v>
      </c>
      <c r="F764" s="27" t="s">
        <v>11329</v>
      </c>
      <c r="G764" s="25">
        <v>45758</v>
      </c>
      <c r="H764" s="25">
        <v>46478</v>
      </c>
      <c r="I764" s="81">
        <f t="shared" si="92"/>
        <v>47209</v>
      </c>
      <c r="J764" s="77" t="str">
        <f t="shared" ca="1" si="95"/>
        <v>Live</v>
      </c>
      <c r="K764" s="77" t="str" cm="1">
        <f t="array" aca="1" ref="K764" ca="1">_xlfn.IFS((I764-TODAY())&gt;=547,"06 Expires over 18 months",(I764-TODAY())&gt;=365,"05 Expires in 18 months",(I764-TODAY())&gt;=183,"04 Expires in 12 months",(I764-TODAY())&gt;=92,"03 Expires in 6 months",(I764-TODAY())&gt;=31,"02 Expires in 3 months",(I764-TODAY())&gt;=0,"01 Expires in 30 days",(I764-TODAY())&gt;=-31,"01 Expired last 30 days",(I764-TODAY())&gt;=-92,"02 Expired last 3 months",(I764-TODAY())&gt;=-183,"03 Expired last 6 months",(I764-TODAY())&gt;=-365,"04 Expired last 12 months",(I764-TODAY())&gt;=-547,"05 Expired last 18 months",TRUE,"06 Expired over 18 months")</f>
        <v>06 Expires over 18 months</v>
      </c>
      <c r="L764" s="65">
        <v>60000</v>
      </c>
      <c r="M764" s="130">
        <f t="shared" si="96"/>
        <v>235000</v>
      </c>
      <c r="N764" s="77" t="str">
        <f t="shared" si="97"/>
        <v>Yes</v>
      </c>
      <c r="O764" s="32">
        <v>36</v>
      </c>
      <c r="P764" s="24">
        <v>24</v>
      </c>
      <c r="Q764" s="24" t="s">
        <v>8595</v>
      </c>
      <c r="R764" s="89">
        <f t="shared" si="93"/>
        <v>47</v>
      </c>
    </row>
    <row r="765" spans="1:18" x14ac:dyDescent="0.5">
      <c r="A765" s="24">
        <v>3020</v>
      </c>
      <c r="B765" s="24" t="s">
        <v>11338</v>
      </c>
      <c r="C765" s="24" t="s">
        <v>11339</v>
      </c>
      <c r="D765" s="24" t="s">
        <v>11338</v>
      </c>
      <c r="E765" s="24" t="s">
        <v>321</v>
      </c>
      <c r="F765" s="27" t="s">
        <v>11329</v>
      </c>
      <c r="G765" s="25">
        <v>45758</v>
      </c>
      <c r="H765" s="25">
        <v>46478</v>
      </c>
      <c r="I765" s="81">
        <f t="shared" si="92"/>
        <v>47209</v>
      </c>
      <c r="J765" s="77" t="str">
        <f t="shared" ca="1" si="95"/>
        <v>Live</v>
      </c>
      <c r="K765" s="77" t="str" cm="1">
        <f t="array" aca="1" ref="K765" ca="1">_xlfn.IFS((I765-TODAY())&gt;=547,"06 Expires over 18 months",(I765-TODAY())&gt;=365,"05 Expires in 18 months",(I765-TODAY())&gt;=183,"04 Expires in 12 months",(I765-TODAY())&gt;=92,"03 Expires in 6 months",(I765-TODAY())&gt;=31,"02 Expires in 3 months",(I765-TODAY())&gt;=0,"01 Expires in 30 days",(I765-TODAY())&gt;=-31,"01 Expired last 30 days",(I765-TODAY())&gt;=-92,"02 Expired last 3 months",(I765-TODAY())&gt;=-183,"03 Expired last 6 months",(I765-TODAY())&gt;=-365,"04 Expired last 12 months",(I765-TODAY())&gt;=-547,"05 Expired last 18 months",TRUE,"06 Expired over 18 months")</f>
        <v>06 Expires over 18 months</v>
      </c>
      <c r="L765" s="65">
        <v>45000</v>
      </c>
      <c r="M765" s="130">
        <f t="shared" si="96"/>
        <v>176250</v>
      </c>
      <c r="N765" s="77" t="str">
        <f t="shared" si="97"/>
        <v>Yes</v>
      </c>
      <c r="O765" s="32">
        <v>36</v>
      </c>
      <c r="P765" s="24">
        <v>24</v>
      </c>
      <c r="Q765" s="24" t="s">
        <v>8595</v>
      </c>
      <c r="R765" s="89">
        <f t="shared" si="93"/>
        <v>47</v>
      </c>
    </row>
    <row r="766" spans="1:18" x14ac:dyDescent="0.5">
      <c r="A766" s="24">
        <v>3021</v>
      </c>
      <c r="B766" s="24" t="s">
        <v>11342</v>
      </c>
      <c r="C766" s="24" t="s">
        <v>11343</v>
      </c>
      <c r="D766" s="24" t="s">
        <v>11344</v>
      </c>
      <c r="E766" s="24" t="s">
        <v>321</v>
      </c>
      <c r="F766" s="27" t="s">
        <v>11329</v>
      </c>
      <c r="G766" s="25">
        <v>45758</v>
      </c>
      <c r="H766" s="25">
        <v>46478</v>
      </c>
      <c r="I766" s="81">
        <f t="shared" si="92"/>
        <v>47209</v>
      </c>
      <c r="J766" s="77" t="str">
        <f t="shared" ca="1" si="95"/>
        <v>Live</v>
      </c>
      <c r="K766" s="77" t="str" cm="1">
        <f t="array" aca="1" ref="K766" ca="1">_xlfn.IFS((I766-TODAY())&gt;=547,"06 Expires over 18 months",(I766-TODAY())&gt;=365,"05 Expires in 18 months",(I766-TODAY())&gt;=183,"04 Expires in 12 months",(I766-TODAY())&gt;=92,"03 Expires in 6 months",(I766-TODAY())&gt;=31,"02 Expires in 3 months",(I766-TODAY())&gt;=0,"01 Expires in 30 days",(I766-TODAY())&gt;=-31,"01 Expired last 30 days",(I766-TODAY())&gt;=-92,"02 Expired last 3 months",(I766-TODAY())&gt;=-183,"03 Expired last 6 months",(I766-TODAY())&gt;=-365,"04 Expired last 12 months",(I766-TODAY())&gt;=-547,"05 Expired last 18 months",TRUE,"06 Expired over 18 months")</f>
        <v>06 Expires over 18 months</v>
      </c>
      <c r="L766" s="65">
        <v>14000</v>
      </c>
      <c r="M766" s="130">
        <f t="shared" si="96"/>
        <v>54833.333333333336</v>
      </c>
      <c r="N766" s="77" t="str">
        <f t="shared" si="97"/>
        <v>Yes</v>
      </c>
      <c r="O766" s="32">
        <v>36</v>
      </c>
      <c r="P766" s="24">
        <v>24</v>
      </c>
      <c r="Q766" s="24" t="s">
        <v>8595</v>
      </c>
      <c r="R766" s="89">
        <f t="shared" si="93"/>
        <v>47</v>
      </c>
    </row>
    <row r="767" spans="1:18" x14ac:dyDescent="0.5">
      <c r="A767" s="24">
        <v>3025</v>
      </c>
      <c r="B767" s="24" t="s">
        <v>11364</v>
      </c>
      <c r="C767" s="24" t="s">
        <v>11365</v>
      </c>
      <c r="D767" s="24" t="s">
        <v>11364</v>
      </c>
      <c r="E767" s="24" t="s">
        <v>321</v>
      </c>
      <c r="F767" s="27" t="s">
        <v>11329</v>
      </c>
      <c r="G767" s="25">
        <v>45758</v>
      </c>
      <c r="H767" s="25">
        <v>46478</v>
      </c>
      <c r="I767" s="81">
        <f t="shared" si="92"/>
        <v>47209</v>
      </c>
      <c r="J767" s="77" t="str">
        <f t="shared" ca="1" si="95"/>
        <v>Live</v>
      </c>
      <c r="K767" s="77" t="str" cm="1">
        <f t="array" aca="1" ref="K767" ca="1">_xlfn.IFS((I767-TODAY())&gt;=547,"06 Expires over 18 months",(I767-TODAY())&gt;=365,"05 Expires in 18 months",(I767-TODAY())&gt;=183,"04 Expires in 12 months",(I767-TODAY())&gt;=92,"03 Expires in 6 months",(I767-TODAY())&gt;=31,"02 Expires in 3 months",(I767-TODAY())&gt;=0,"01 Expires in 30 days",(I767-TODAY())&gt;=-31,"01 Expired last 30 days",(I767-TODAY())&gt;=-92,"02 Expired last 3 months",(I767-TODAY())&gt;=-183,"03 Expired last 6 months",(I767-TODAY())&gt;=-365,"04 Expired last 12 months",(I767-TODAY())&gt;=-547,"05 Expired last 18 months",TRUE,"06 Expired over 18 months")</f>
        <v>06 Expires over 18 months</v>
      </c>
      <c r="L767" s="65">
        <v>45000</v>
      </c>
      <c r="M767" s="130">
        <f t="shared" si="96"/>
        <v>176250</v>
      </c>
      <c r="N767" s="77" t="str">
        <f t="shared" si="97"/>
        <v>Yes</v>
      </c>
      <c r="O767" s="32">
        <v>36</v>
      </c>
      <c r="P767" s="24">
        <v>24</v>
      </c>
      <c r="Q767" s="24" t="s">
        <v>8595</v>
      </c>
      <c r="R767" s="89">
        <f t="shared" si="93"/>
        <v>47</v>
      </c>
    </row>
    <row r="768" spans="1:18" x14ac:dyDescent="0.5">
      <c r="A768" s="24">
        <v>3053</v>
      </c>
      <c r="B768" s="24" t="s">
        <v>11497</v>
      </c>
      <c r="C768" s="24" t="s">
        <v>11498</v>
      </c>
      <c r="D768" s="24" t="s">
        <v>11499</v>
      </c>
      <c r="E768" s="24" t="s">
        <v>321</v>
      </c>
      <c r="F768" s="27" t="s">
        <v>11329</v>
      </c>
      <c r="G768" s="25">
        <v>45772</v>
      </c>
      <c r="H768" s="25">
        <v>46478</v>
      </c>
      <c r="I768" s="81">
        <f t="shared" si="92"/>
        <v>47209</v>
      </c>
      <c r="J768" s="77" t="str">
        <f t="shared" ca="1" si="95"/>
        <v>Live</v>
      </c>
      <c r="K768" s="77" t="str" cm="1">
        <f t="array" aca="1" ref="K768" ca="1">_xlfn.IFS((I768-TODAY())&gt;=547,"06 Expires over 18 months",(I768-TODAY())&gt;=365,"05 Expires in 18 months",(I768-TODAY())&gt;=183,"04 Expires in 12 months",(I768-TODAY())&gt;=92,"03 Expires in 6 months",(I768-TODAY())&gt;=31,"02 Expires in 3 months",(I768-TODAY())&gt;=0,"01 Expires in 30 days",(I768-TODAY())&gt;=-31,"01 Expired last 30 days",(I768-TODAY())&gt;=-92,"02 Expired last 3 months",(I768-TODAY())&gt;=-183,"03 Expired last 6 months",(I768-TODAY())&gt;=-365,"04 Expired last 12 months",(I768-TODAY())&gt;=-547,"05 Expired last 18 months",TRUE,"06 Expired over 18 months")</f>
        <v>06 Expires over 18 months</v>
      </c>
      <c r="L768" s="65">
        <v>42000</v>
      </c>
      <c r="M768" s="130">
        <f t="shared" si="96"/>
        <v>164500</v>
      </c>
      <c r="N768" s="77" t="str">
        <f t="shared" si="97"/>
        <v>Yes</v>
      </c>
      <c r="O768" s="32">
        <v>36</v>
      </c>
      <c r="P768" s="24">
        <v>24</v>
      </c>
      <c r="Q768" s="24" t="s">
        <v>8595</v>
      </c>
      <c r="R768" s="89">
        <f t="shared" si="93"/>
        <v>47</v>
      </c>
    </row>
    <row r="769" spans="1:18" x14ac:dyDescent="0.5">
      <c r="A769" s="24">
        <v>3054</v>
      </c>
      <c r="B769" s="24" t="s">
        <v>11503</v>
      </c>
      <c r="C769" s="24" t="s">
        <v>11504</v>
      </c>
      <c r="D769" s="24" t="s">
        <v>11505</v>
      </c>
      <c r="E769" s="24" t="s">
        <v>321</v>
      </c>
      <c r="F769" s="27" t="s">
        <v>11329</v>
      </c>
      <c r="G769" s="25">
        <v>45772</v>
      </c>
      <c r="H769" s="25">
        <v>46478</v>
      </c>
      <c r="I769" s="81">
        <f t="shared" si="92"/>
        <v>47209</v>
      </c>
      <c r="J769" s="77" t="str">
        <f t="shared" ca="1" si="95"/>
        <v>Live</v>
      </c>
      <c r="K769" s="77" t="str" cm="1">
        <f t="array" aca="1" ref="K769" ca="1">_xlfn.IFS((I769-TODAY())&gt;=547,"06 Expires over 18 months",(I769-TODAY())&gt;=365,"05 Expires in 18 months",(I769-TODAY())&gt;=183,"04 Expires in 12 months",(I769-TODAY())&gt;=92,"03 Expires in 6 months",(I769-TODAY())&gt;=31,"02 Expires in 3 months",(I769-TODAY())&gt;=0,"01 Expires in 30 days",(I769-TODAY())&gt;=-31,"01 Expired last 30 days",(I769-TODAY())&gt;=-92,"02 Expired last 3 months",(I769-TODAY())&gt;=-183,"03 Expired last 6 months",(I769-TODAY())&gt;=-365,"04 Expired last 12 months",(I769-TODAY())&gt;=-547,"05 Expired last 18 months",TRUE,"06 Expired over 18 months")</f>
        <v>06 Expires over 18 months</v>
      </c>
      <c r="L769" s="65">
        <v>45000</v>
      </c>
      <c r="M769" s="130">
        <f t="shared" si="96"/>
        <v>176250</v>
      </c>
      <c r="N769" s="77" t="str">
        <f t="shared" si="97"/>
        <v>Yes</v>
      </c>
      <c r="O769" s="32">
        <v>36</v>
      </c>
      <c r="P769" s="24">
        <v>24</v>
      </c>
      <c r="Q769" s="24" t="s">
        <v>70</v>
      </c>
      <c r="R769" s="89">
        <f t="shared" si="93"/>
        <v>47</v>
      </c>
    </row>
    <row r="770" spans="1:18" x14ac:dyDescent="0.5">
      <c r="A770" s="24">
        <v>3067</v>
      </c>
      <c r="B770" s="24" t="s">
        <v>11570</v>
      </c>
      <c r="C770" s="24" t="s">
        <v>11571</v>
      </c>
      <c r="D770" s="24" t="s">
        <v>11572</v>
      </c>
      <c r="E770" s="24" t="s">
        <v>321</v>
      </c>
      <c r="F770" s="27" t="s">
        <v>11329</v>
      </c>
      <c r="G770" s="25">
        <v>45778</v>
      </c>
      <c r="H770" s="25">
        <v>46478</v>
      </c>
      <c r="I770" s="81">
        <f t="shared" ref="I770:I833" si="98">EDATE(H770,P770)</f>
        <v>47209</v>
      </c>
      <c r="J770" s="77" t="str">
        <f t="shared" ca="1" si="95"/>
        <v>Live</v>
      </c>
      <c r="K770" s="77" t="str" cm="1">
        <f t="array" aca="1" ref="K770" ca="1">_xlfn.IFS((I770-TODAY())&gt;=547,"06 Expires over 18 months",(I770-TODAY())&gt;=365,"05 Expires in 18 months",(I770-TODAY())&gt;=183,"04 Expires in 12 months",(I770-TODAY())&gt;=92,"03 Expires in 6 months",(I770-TODAY())&gt;=31,"02 Expires in 3 months",(I770-TODAY())&gt;=0,"01 Expires in 30 days",(I770-TODAY())&gt;=-31,"01 Expired last 30 days",(I770-TODAY())&gt;=-92,"02 Expired last 3 months",(I770-TODAY())&gt;=-183,"03 Expired last 6 months",(I770-TODAY())&gt;=-365,"04 Expired last 12 months",(I770-TODAY())&gt;=-547,"05 Expired last 18 months",TRUE,"06 Expired over 18 months")</f>
        <v>06 Expires over 18 months</v>
      </c>
      <c r="L770" s="65">
        <v>11000</v>
      </c>
      <c r="M770" s="130">
        <f t="shared" si="96"/>
        <v>43083.333333333336</v>
      </c>
      <c r="N770" s="77" t="str">
        <f t="shared" si="97"/>
        <v>Yes</v>
      </c>
      <c r="O770" s="32">
        <v>36</v>
      </c>
      <c r="P770" s="24">
        <v>24</v>
      </c>
      <c r="Q770" s="24" t="s">
        <v>8595</v>
      </c>
      <c r="R770" s="89">
        <f t="shared" ref="R770:R833" si="99">DATEDIF(G770,I770,"m")</f>
        <v>47</v>
      </c>
    </row>
    <row r="771" spans="1:18" x14ac:dyDescent="0.5">
      <c r="A771" s="24">
        <v>2985</v>
      </c>
      <c r="B771" s="24" t="s">
        <v>11172</v>
      </c>
      <c r="C771" s="24" t="s">
        <v>11173</v>
      </c>
      <c r="D771" s="24" t="s">
        <v>11172</v>
      </c>
      <c r="E771" s="24" t="s">
        <v>190</v>
      </c>
      <c r="F771" s="27" t="s">
        <v>1276</v>
      </c>
      <c r="G771" s="25">
        <v>45752</v>
      </c>
      <c r="H771" s="25">
        <v>46848</v>
      </c>
      <c r="I771" s="81">
        <f t="shared" si="98"/>
        <v>47213</v>
      </c>
      <c r="J771" s="77" t="str">
        <f t="shared" ca="1" si="95"/>
        <v>Live</v>
      </c>
      <c r="K771" s="77" t="str" cm="1">
        <f t="array" aca="1" ref="K771" ca="1">_xlfn.IFS((I771-TODAY())&gt;=547,"06 Expires over 18 months",(I771-TODAY())&gt;=365,"05 Expires in 18 months",(I771-TODAY())&gt;=183,"04 Expires in 12 months",(I771-TODAY())&gt;=92,"03 Expires in 6 months",(I771-TODAY())&gt;=31,"02 Expires in 3 months",(I771-TODAY())&gt;=0,"01 Expires in 30 days",(I771-TODAY())&gt;=-31,"01 Expired last 30 days",(I771-TODAY())&gt;=-92,"02 Expired last 3 months",(I771-TODAY())&gt;=-183,"03 Expired last 6 months",(I771-TODAY())&gt;=-365,"04 Expired last 12 months",(I771-TODAY())&gt;=-547,"05 Expired last 18 months",TRUE,"06 Expired over 18 months")</f>
        <v>06 Expires over 18 months</v>
      </c>
      <c r="L771" s="65">
        <v>2000</v>
      </c>
      <c r="M771" s="130">
        <f t="shared" si="96"/>
        <v>8000</v>
      </c>
      <c r="N771" s="77" t="str">
        <f t="shared" si="97"/>
        <v>Yes</v>
      </c>
      <c r="O771" s="32">
        <v>36</v>
      </c>
      <c r="P771" s="24">
        <v>12</v>
      </c>
      <c r="Q771" s="24" t="s">
        <v>8595</v>
      </c>
      <c r="R771" s="89">
        <f t="shared" si="99"/>
        <v>48</v>
      </c>
    </row>
    <row r="772" spans="1:18" x14ac:dyDescent="0.5">
      <c r="A772" s="24">
        <v>3033</v>
      </c>
      <c r="B772" s="24" t="s">
        <v>11387</v>
      </c>
      <c r="C772" s="24" t="s">
        <v>11388</v>
      </c>
      <c r="D772" s="24" t="s">
        <v>11387</v>
      </c>
      <c r="E772" s="24" t="s">
        <v>190</v>
      </c>
      <c r="F772" s="24" t="s">
        <v>6369</v>
      </c>
      <c r="G772" s="25">
        <v>45762</v>
      </c>
      <c r="H772" s="25">
        <v>46492</v>
      </c>
      <c r="I772" s="81">
        <f t="shared" si="98"/>
        <v>47223</v>
      </c>
      <c r="J772" s="77" t="str">
        <f t="shared" ca="1" si="95"/>
        <v>Live</v>
      </c>
      <c r="K772" s="77" t="str" cm="1">
        <f t="array" aca="1" ref="K772" ca="1">_xlfn.IFS((I772-TODAY())&gt;=547,"06 Expires over 18 months",(I772-TODAY())&gt;=365,"05 Expires in 18 months",(I772-TODAY())&gt;=183,"04 Expires in 12 months",(I772-TODAY())&gt;=92,"03 Expires in 6 months",(I772-TODAY())&gt;=31,"02 Expires in 3 months",(I772-TODAY())&gt;=0,"01 Expires in 30 days",(I772-TODAY())&gt;=-31,"01 Expired last 30 days",(I772-TODAY())&gt;=-92,"02 Expired last 3 months",(I772-TODAY())&gt;=-183,"03 Expired last 6 months",(I772-TODAY())&gt;=-365,"04 Expired last 12 months",(I772-TODAY())&gt;=-547,"05 Expired last 18 months",TRUE,"06 Expired over 18 months")</f>
        <v>06 Expires over 18 months</v>
      </c>
      <c r="L772" s="65">
        <v>5000</v>
      </c>
      <c r="M772" s="130">
        <f t="shared" si="96"/>
        <v>20000</v>
      </c>
      <c r="N772" s="77" t="str">
        <f t="shared" si="97"/>
        <v>Yes</v>
      </c>
      <c r="O772" s="32">
        <v>24</v>
      </c>
      <c r="P772" s="24">
        <v>24</v>
      </c>
      <c r="Q772" s="24" t="s">
        <v>70</v>
      </c>
      <c r="R772" s="89">
        <f t="shared" si="99"/>
        <v>48</v>
      </c>
    </row>
    <row r="773" spans="1:18" x14ac:dyDescent="0.5">
      <c r="A773" s="24">
        <v>3680</v>
      </c>
      <c r="B773" s="111" t="s">
        <v>14007</v>
      </c>
      <c r="C773" s="111" t="s">
        <v>14008</v>
      </c>
      <c r="D773" s="111" t="s">
        <v>14007</v>
      </c>
      <c r="E773" s="111" t="s">
        <v>107</v>
      </c>
      <c r="F773" s="111" t="s">
        <v>3283</v>
      </c>
      <c r="G773" s="121">
        <v>46128</v>
      </c>
      <c r="H773" s="121">
        <v>47223</v>
      </c>
      <c r="I773" s="81">
        <f t="shared" si="98"/>
        <v>47223</v>
      </c>
      <c r="J773" s="81" t="str">
        <f t="shared" ca="1" si="95"/>
        <v>Live</v>
      </c>
      <c r="K773" s="81" t="str" cm="1">
        <f t="array" aca="1" ref="K773" ca="1">_xlfn.IFS((I773-TODAY())&gt;=547,"06 Expires over 18 months",(I773-TODAY())&gt;=365,"05 Expires in 18 months",(I773-TODAY())&gt;=183,"04 Expires in 12 months",(I773-TODAY())&gt;=92,"03 Expires in 6 months",(I773-TODAY())&gt;=31,"02 Expires in 3 months",(I773-TODAY())&gt;=0,"01 Expires in 30 days",(I773-TODAY())&gt;=-31,"01 Expired last 30 days",(I773-TODAY())&gt;=-92,"02 Expired last 3 months",(I773-TODAY())&gt;=-183,"03 Expired last 6 months",(I773-TODAY())&gt;=-365,"04 Expired last 12 months",(I773-TODAY())&gt;=-547,"05 Expired last 18 months",TRUE,"06 Expired over 18 months")</f>
        <v>06 Expires over 18 months</v>
      </c>
      <c r="L773" s="123">
        <v>8333</v>
      </c>
      <c r="M773" s="131">
        <f t="shared" si="96"/>
        <v>24304.583333333332</v>
      </c>
      <c r="N773" s="77" t="str">
        <f t="shared" ref="N773:N803" si="100">IF(P773&gt;0,"Yes","No")</f>
        <v>No</v>
      </c>
      <c r="O773" s="111">
        <v>36</v>
      </c>
      <c r="P773" s="111">
        <v>0</v>
      </c>
      <c r="Q773" s="111" t="s">
        <v>12795</v>
      </c>
      <c r="R773" s="89">
        <f t="shared" si="99"/>
        <v>35</v>
      </c>
    </row>
    <row r="774" spans="1:18" x14ac:dyDescent="0.5">
      <c r="A774" s="24">
        <v>3682</v>
      </c>
      <c r="B774" s="111" t="s">
        <v>9934</v>
      </c>
      <c r="C774" s="111" t="s">
        <v>14013</v>
      </c>
      <c r="D774" s="111" t="s">
        <v>9934</v>
      </c>
      <c r="E774" s="111" t="s">
        <v>107</v>
      </c>
      <c r="F774" s="111" t="s">
        <v>3283</v>
      </c>
      <c r="G774" s="121">
        <v>46128</v>
      </c>
      <c r="H774" s="121">
        <v>47223</v>
      </c>
      <c r="I774" s="81">
        <f t="shared" si="98"/>
        <v>47223</v>
      </c>
      <c r="J774" s="81" t="str">
        <f t="shared" ca="1" si="95"/>
        <v>Live</v>
      </c>
      <c r="K774" s="81" t="str" cm="1">
        <f t="array" aca="1" ref="K774" ca="1">_xlfn.IFS((I774-TODAY())&gt;=547,"06 Expires over 18 months",(I774-TODAY())&gt;=365,"05 Expires in 18 months",(I774-TODAY())&gt;=183,"04 Expires in 12 months",(I774-TODAY())&gt;=92,"03 Expires in 6 months",(I774-TODAY())&gt;=31,"02 Expires in 3 months",(I774-TODAY())&gt;=0,"01 Expires in 30 days",(I774-TODAY())&gt;=-31,"01 Expired last 30 days",(I774-TODAY())&gt;=-92,"02 Expired last 3 months",(I774-TODAY())&gt;=-183,"03 Expired last 6 months",(I774-TODAY())&gt;=-365,"04 Expired last 12 months",(I774-TODAY())&gt;=-547,"05 Expired last 18 months",TRUE,"06 Expired over 18 months")</f>
        <v>06 Expires over 18 months</v>
      </c>
      <c r="L774" s="123">
        <v>24999</v>
      </c>
      <c r="M774" s="131">
        <f t="shared" si="96"/>
        <v>72913.75</v>
      </c>
      <c r="N774" s="77" t="str">
        <f t="shared" si="100"/>
        <v>No</v>
      </c>
      <c r="O774" s="111">
        <v>36</v>
      </c>
      <c r="P774" s="111">
        <v>0</v>
      </c>
      <c r="Q774" s="111" t="s">
        <v>12795</v>
      </c>
      <c r="R774" s="89">
        <f t="shared" si="99"/>
        <v>35</v>
      </c>
    </row>
    <row r="775" spans="1:18" x14ac:dyDescent="0.5">
      <c r="A775" s="24">
        <v>3645</v>
      </c>
      <c r="B775" s="111" t="s">
        <v>13856</v>
      </c>
      <c r="C775" s="27" t="s">
        <v>13857</v>
      </c>
      <c r="D775" s="111" t="s">
        <v>9002</v>
      </c>
      <c r="E775" s="111" t="s">
        <v>107</v>
      </c>
      <c r="F775" s="111" t="s">
        <v>3283</v>
      </c>
      <c r="G775" s="121">
        <v>46129</v>
      </c>
      <c r="H775" s="121">
        <v>47224</v>
      </c>
      <c r="I775" s="81">
        <f t="shared" si="98"/>
        <v>47224</v>
      </c>
      <c r="J775" s="81" t="str">
        <f t="shared" ca="1" si="95"/>
        <v>Live</v>
      </c>
      <c r="K775" s="81" t="str" cm="1">
        <f t="array" aca="1" ref="K775" ca="1">_xlfn.IFS((I775-TODAY())&gt;=547,"06 Expires over 18 months",(I775-TODAY())&gt;=365,"05 Expires in 18 months",(I775-TODAY())&gt;=183,"04 Expires in 12 months",(I775-TODAY())&gt;=92,"03 Expires in 6 months",(I775-TODAY())&gt;=31,"02 Expires in 3 months",(I775-TODAY())&gt;=0,"01 Expires in 30 days",(I775-TODAY())&gt;=-31,"01 Expired last 30 days",(I775-TODAY())&gt;=-92,"02 Expired last 3 months",(I775-TODAY())&gt;=-183,"03 Expired last 6 months",(I775-TODAY())&gt;=-365,"04 Expired last 12 months",(I775-TODAY())&gt;=-547,"05 Expired last 18 months",TRUE,"06 Expired over 18 months")</f>
        <v>06 Expires over 18 months</v>
      </c>
      <c r="L775" s="65">
        <v>8000</v>
      </c>
      <c r="M775" s="130">
        <f t="shared" ref="M775:M806" si="101">MAX(L775,L775*N(R775)/12)</f>
        <v>23333.333333333332</v>
      </c>
      <c r="N775" s="77" t="str">
        <f t="shared" si="100"/>
        <v>No</v>
      </c>
      <c r="O775" s="32">
        <v>36</v>
      </c>
      <c r="P775" s="24">
        <v>0</v>
      </c>
      <c r="Q775" s="24" t="s">
        <v>70</v>
      </c>
      <c r="R775" s="89">
        <f t="shared" si="99"/>
        <v>35</v>
      </c>
    </row>
    <row r="776" spans="1:18" x14ac:dyDescent="0.5">
      <c r="A776" s="24">
        <v>3681</v>
      </c>
      <c r="B776" s="111" t="s">
        <v>4671</v>
      </c>
      <c r="C776" s="111" t="s">
        <v>9038</v>
      </c>
      <c r="D776" s="111" t="s">
        <v>4671</v>
      </c>
      <c r="E776" s="111" t="s">
        <v>107</v>
      </c>
      <c r="F776" s="111" t="s">
        <v>3283</v>
      </c>
      <c r="G776" s="121">
        <v>46132</v>
      </c>
      <c r="H776" s="121">
        <v>47227</v>
      </c>
      <c r="I776" s="81">
        <f t="shared" si="98"/>
        <v>47227</v>
      </c>
      <c r="J776" s="81" t="str">
        <f t="shared" ca="1" si="95"/>
        <v>Live</v>
      </c>
      <c r="K776" s="81" t="str" cm="1">
        <f t="array" aca="1" ref="K776" ca="1">_xlfn.IFS((I776-TODAY())&gt;=547,"06 Expires over 18 months",(I776-TODAY())&gt;=365,"05 Expires in 18 months",(I776-TODAY())&gt;=183,"04 Expires in 12 months",(I776-TODAY())&gt;=92,"03 Expires in 6 months",(I776-TODAY())&gt;=31,"02 Expires in 3 months",(I776-TODAY())&gt;=0,"01 Expires in 30 days",(I776-TODAY())&gt;=-31,"01 Expired last 30 days",(I776-TODAY())&gt;=-92,"02 Expired last 3 months",(I776-TODAY())&gt;=-183,"03 Expired last 6 months",(I776-TODAY())&gt;=-365,"04 Expired last 12 months",(I776-TODAY())&gt;=-547,"05 Expired last 18 months",TRUE,"06 Expired over 18 months")</f>
        <v>06 Expires over 18 months</v>
      </c>
      <c r="L776" s="123">
        <v>8166</v>
      </c>
      <c r="M776" s="131">
        <f t="shared" si="101"/>
        <v>23817.5</v>
      </c>
      <c r="N776" s="77" t="str">
        <f t="shared" si="100"/>
        <v>No</v>
      </c>
      <c r="O776" s="111">
        <v>36</v>
      </c>
      <c r="P776" s="111">
        <v>0</v>
      </c>
      <c r="Q776" s="111" t="s">
        <v>12795</v>
      </c>
      <c r="R776" s="89">
        <f t="shared" si="99"/>
        <v>35</v>
      </c>
    </row>
    <row r="777" spans="1:18" x14ac:dyDescent="0.5">
      <c r="A777" s="24">
        <v>3689</v>
      </c>
      <c r="B777" s="111" t="s">
        <v>9329</v>
      </c>
      <c r="C777" s="111" t="s">
        <v>14033</v>
      </c>
      <c r="D777" s="111" t="s">
        <v>9329</v>
      </c>
      <c r="E777" s="111" t="s">
        <v>107</v>
      </c>
      <c r="F777" s="111" t="s">
        <v>3283</v>
      </c>
      <c r="G777" s="121">
        <v>46132</v>
      </c>
      <c r="H777" s="121">
        <v>47227</v>
      </c>
      <c r="I777" s="81">
        <f t="shared" si="98"/>
        <v>47227</v>
      </c>
      <c r="J777" s="81" t="str">
        <f t="shared" ca="1" si="95"/>
        <v>Live</v>
      </c>
      <c r="K777" s="81" t="str" cm="1">
        <f t="array" aca="1" ref="K777" ca="1">_xlfn.IFS((I777-TODAY())&gt;=547,"06 Expires over 18 months",(I777-TODAY())&gt;=365,"05 Expires in 18 months",(I777-TODAY())&gt;=183,"04 Expires in 12 months",(I777-TODAY())&gt;=92,"03 Expires in 6 months",(I777-TODAY())&gt;=31,"02 Expires in 3 months",(I777-TODAY())&gt;=0,"01 Expires in 30 days",(I777-TODAY())&gt;=-31,"01 Expired last 30 days",(I777-TODAY())&gt;=-92,"02 Expired last 3 months",(I777-TODAY())&gt;=-183,"03 Expired last 6 months",(I777-TODAY())&gt;=-365,"04 Expired last 12 months",(I777-TODAY())&gt;=-547,"05 Expired last 18 months",TRUE,"06 Expired over 18 months")</f>
        <v>06 Expires over 18 months</v>
      </c>
      <c r="L777" s="123">
        <v>24999</v>
      </c>
      <c r="M777" s="131">
        <f t="shared" si="101"/>
        <v>72913.75</v>
      </c>
      <c r="N777" s="77" t="str">
        <f t="shared" si="100"/>
        <v>No</v>
      </c>
      <c r="O777" s="111">
        <v>36</v>
      </c>
      <c r="P777" s="111">
        <v>0</v>
      </c>
      <c r="Q777" s="111" t="s">
        <v>70</v>
      </c>
      <c r="R777" s="89">
        <f t="shared" si="99"/>
        <v>35</v>
      </c>
    </row>
    <row r="778" spans="1:18" x14ac:dyDescent="0.5">
      <c r="A778" s="24">
        <v>3693</v>
      </c>
      <c r="B778" s="111" t="s">
        <v>9216</v>
      </c>
      <c r="C778" s="111" t="s">
        <v>14051</v>
      </c>
      <c r="D778" s="111" t="s">
        <v>9216</v>
      </c>
      <c r="E778" s="111" t="s">
        <v>107</v>
      </c>
      <c r="F778" s="111" t="s">
        <v>3283</v>
      </c>
      <c r="G778" s="121">
        <v>46134</v>
      </c>
      <c r="H778" s="121">
        <v>47229</v>
      </c>
      <c r="I778" s="81">
        <f t="shared" si="98"/>
        <v>47229</v>
      </c>
      <c r="J778" s="81" t="str">
        <f t="shared" ca="1" si="95"/>
        <v>Live</v>
      </c>
      <c r="K778" s="81" t="str" cm="1">
        <f t="array" aca="1" ref="K778" ca="1">_xlfn.IFS((I778-TODAY())&gt;=547,"06 Expires over 18 months",(I778-TODAY())&gt;=365,"05 Expires in 18 months",(I778-TODAY())&gt;=183,"04 Expires in 12 months",(I778-TODAY())&gt;=92,"03 Expires in 6 months",(I778-TODAY())&gt;=31,"02 Expires in 3 months",(I778-TODAY())&gt;=0,"01 Expires in 30 days",(I778-TODAY())&gt;=-31,"01 Expired last 30 days",(I778-TODAY())&gt;=-92,"02 Expired last 3 months",(I778-TODAY())&gt;=-183,"03 Expired last 6 months",(I778-TODAY())&gt;=-365,"04 Expired last 12 months",(I778-TODAY())&gt;=-547,"05 Expired last 18 months",TRUE,"06 Expired over 18 months")</f>
        <v>06 Expires over 18 months</v>
      </c>
      <c r="L778" s="123">
        <v>24999</v>
      </c>
      <c r="M778" s="131">
        <f t="shared" si="101"/>
        <v>72913.75</v>
      </c>
      <c r="N778" s="77" t="str">
        <f t="shared" si="100"/>
        <v>No</v>
      </c>
      <c r="O778" s="111">
        <v>36</v>
      </c>
      <c r="P778" s="111">
        <v>0</v>
      </c>
      <c r="Q778" s="111" t="s">
        <v>12668</v>
      </c>
      <c r="R778" s="89">
        <f t="shared" si="99"/>
        <v>35</v>
      </c>
    </row>
    <row r="779" spans="1:18" x14ac:dyDescent="0.5">
      <c r="A779" s="24">
        <v>3696</v>
      </c>
      <c r="B779" s="111" t="s">
        <v>9198</v>
      </c>
      <c r="C779" s="111" t="s">
        <v>14063</v>
      </c>
      <c r="D779" s="111" t="s">
        <v>9198</v>
      </c>
      <c r="E779" s="111" t="s">
        <v>107</v>
      </c>
      <c r="F779" s="111" t="s">
        <v>3283</v>
      </c>
      <c r="G779" s="121">
        <v>46135</v>
      </c>
      <c r="H779" s="121">
        <v>47230</v>
      </c>
      <c r="I779" s="81">
        <f t="shared" si="98"/>
        <v>47230</v>
      </c>
      <c r="J779" s="81" t="str">
        <f t="shared" ca="1" si="95"/>
        <v>Live</v>
      </c>
      <c r="K779" s="81" t="str" cm="1">
        <f t="array" aca="1" ref="K779" ca="1">_xlfn.IFS((I779-TODAY())&gt;=547,"06 Expires over 18 months",(I779-TODAY())&gt;=365,"05 Expires in 18 months",(I779-TODAY())&gt;=183,"04 Expires in 12 months",(I779-TODAY())&gt;=92,"03 Expires in 6 months",(I779-TODAY())&gt;=31,"02 Expires in 3 months",(I779-TODAY())&gt;=0,"01 Expires in 30 days",(I779-TODAY())&gt;=-31,"01 Expired last 30 days",(I779-TODAY())&gt;=-92,"02 Expired last 3 months",(I779-TODAY())&gt;=-183,"03 Expired last 6 months",(I779-TODAY())&gt;=-365,"04 Expired last 12 months",(I779-TODAY())&gt;=-547,"05 Expired last 18 months",TRUE,"06 Expired over 18 months")</f>
        <v>06 Expires over 18 months</v>
      </c>
      <c r="L779" s="123">
        <v>24999</v>
      </c>
      <c r="M779" s="131">
        <f t="shared" si="101"/>
        <v>72913.75</v>
      </c>
      <c r="N779" s="77" t="str">
        <f t="shared" si="100"/>
        <v>No</v>
      </c>
      <c r="O779" s="111">
        <v>36</v>
      </c>
      <c r="P779" s="111">
        <v>0</v>
      </c>
      <c r="Q779" s="111" t="s">
        <v>12795</v>
      </c>
      <c r="R779" s="89">
        <f t="shared" si="99"/>
        <v>35</v>
      </c>
    </row>
    <row r="780" spans="1:18" x14ac:dyDescent="0.5">
      <c r="A780" s="24">
        <v>3697</v>
      </c>
      <c r="B780" s="111" t="s">
        <v>4323</v>
      </c>
      <c r="C780" s="111" t="s">
        <v>8262</v>
      </c>
      <c r="D780" s="111" t="s">
        <v>4323</v>
      </c>
      <c r="E780" s="111" t="s">
        <v>107</v>
      </c>
      <c r="F780" s="111" t="s">
        <v>3283</v>
      </c>
      <c r="G780" s="121">
        <v>46135</v>
      </c>
      <c r="H780" s="121">
        <v>47230</v>
      </c>
      <c r="I780" s="81">
        <f t="shared" si="98"/>
        <v>47230</v>
      </c>
      <c r="J780" s="81" t="str">
        <f t="shared" ca="1" si="95"/>
        <v>Live</v>
      </c>
      <c r="K780" s="81" t="str" cm="1">
        <f t="array" aca="1" ref="K780" ca="1">_xlfn.IFS((I780-TODAY())&gt;=547,"06 Expires over 18 months",(I780-TODAY())&gt;=365,"05 Expires in 18 months",(I780-TODAY())&gt;=183,"04 Expires in 12 months",(I780-TODAY())&gt;=92,"03 Expires in 6 months",(I780-TODAY())&gt;=31,"02 Expires in 3 months",(I780-TODAY())&gt;=0,"01 Expires in 30 days",(I780-TODAY())&gt;=-31,"01 Expired last 30 days",(I780-TODAY())&gt;=-92,"02 Expired last 3 months",(I780-TODAY())&gt;=-183,"03 Expired last 6 months",(I780-TODAY())&gt;=-365,"04 Expired last 12 months",(I780-TODAY())&gt;=-547,"05 Expired last 18 months",TRUE,"06 Expired over 18 months")</f>
        <v>06 Expires over 18 months</v>
      </c>
      <c r="L780" s="123">
        <v>24833</v>
      </c>
      <c r="M780" s="131">
        <f t="shared" si="101"/>
        <v>72429.583333333328</v>
      </c>
      <c r="N780" s="77" t="str">
        <f t="shared" si="100"/>
        <v>No</v>
      </c>
      <c r="O780" s="111">
        <v>36</v>
      </c>
      <c r="P780" s="111">
        <v>0</v>
      </c>
      <c r="Q780" s="111" t="s">
        <v>12795</v>
      </c>
      <c r="R780" s="89">
        <f t="shared" si="99"/>
        <v>35</v>
      </c>
    </row>
    <row r="781" spans="1:18" x14ac:dyDescent="0.5">
      <c r="A781" s="24">
        <v>406</v>
      </c>
      <c r="B781" s="24" t="s">
        <v>1529</v>
      </c>
      <c r="C781" s="24" t="s">
        <v>1530</v>
      </c>
      <c r="D781" s="24" t="s">
        <v>1529</v>
      </c>
      <c r="E781" s="24" t="s">
        <v>52</v>
      </c>
      <c r="F781" s="24" t="s">
        <v>1281</v>
      </c>
      <c r="G781" s="25">
        <v>43580</v>
      </c>
      <c r="H781" s="25">
        <v>45407</v>
      </c>
      <c r="I781" s="81">
        <f t="shared" si="98"/>
        <v>47233</v>
      </c>
      <c r="J781" s="77" t="str">
        <f t="shared" ca="1" si="95"/>
        <v>Live</v>
      </c>
      <c r="K781" s="77" t="str" cm="1">
        <f t="array" aca="1" ref="K781" ca="1">_xlfn.IFS((I781-TODAY())&gt;=547,"06 Expires over 18 months",(I781-TODAY())&gt;=365,"05 Expires in 18 months",(I781-TODAY())&gt;=183,"04 Expires in 12 months",(I781-TODAY())&gt;=92,"03 Expires in 6 months",(I781-TODAY())&gt;=31,"02 Expires in 3 months",(I781-TODAY())&gt;=0,"01 Expires in 30 days",(I781-TODAY())&gt;=-31,"01 Expired last 30 days",(I781-TODAY())&gt;=-92,"02 Expired last 3 months",(I781-TODAY())&gt;=-183,"03 Expired last 6 months",(I781-TODAY())&gt;=-365,"04 Expired last 12 months",(I781-TODAY())&gt;=-547,"05 Expired last 18 months",TRUE,"06 Expired over 18 months")</f>
        <v>06 Expires over 18 months</v>
      </c>
      <c r="L781" s="65">
        <v>12500</v>
      </c>
      <c r="M781" s="130">
        <f t="shared" si="101"/>
        <v>125000</v>
      </c>
      <c r="N781" s="77" t="str">
        <f t="shared" si="100"/>
        <v>Yes</v>
      </c>
      <c r="O781" s="32">
        <v>60</v>
      </c>
      <c r="P781" s="24">
        <v>60</v>
      </c>
      <c r="Q781" s="24"/>
      <c r="R781" s="89">
        <f t="shared" si="99"/>
        <v>120</v>
      </c>
    </row>
    <row r="782" spans="1:18" x14ac:dyDescent="0.5">
      <c r="A782" s="24">
        <v>142</v>
      </c>
      <c r="B782" s="24" t="s">
        <v>588</v>
      </c>
      <c r="C782" s="24" t="s">
        <v>589</v>
      </c>
      <c r="D782" s="24" t="s">
        <v>590</v>
      </c>
      <c r="E782" s="24" t="s">
        <v>107</v>
      </c>
      <c r="F782" s="24" t="s">
        <v>560</v>
      </c>
      <c r="G782" s="25">
        <v>42491</v>
      </c>
      <c r="H782" s="25">
        <v>45777</v>
      </c>
      <c r="I782" s="81">
        <f t="shared" si="98"/>
        <v>47238</v>
      </c>
      <c r="J782" s="77" t="str">
        <f t="shared" ca="1" si="95"/>
        <v>Live</v>
      </c>
      <c r="K782" s="77" t="str" cm="1">
        <f t="array" aca="1" ref="K782" ca="1">_xlfn.IFS((I782-TODAY())&gt;=547,"06 Expires over 18 months",(I782-TODAY())&gt;=365,"05 Expires in 18 months",(I782-TODAY())&gt;=183,"04 Expires in 12 months",(I782-TODAY())&gt;=92,"03 Expires in 6 months",(I782-TODAY())&gt;=31,"02 Expires in 3 months",(I782-TODAY())&gt;=0,"01 Expires in 30 days",(I782-TODAY())&gt;=-31,"01 Expired last 30 days",(I782-TODAY())&gt;=-92,"02 Expired last 3 months",(I782-TODAY())&gt;=-183,"03 Expired last 6 months",(I782-TODAY())&gt;=-365,"04 Expired last 12 months",(I782-TODAY())&gt;=-547,"05 Expired last 18 months",TRUE,"06 Expired over 18 months")</f>
        <v>06 Expires over 18 months</v>
      </c>
      <c r="L782" s="65">
        <v>5000000</v>
      </c>
      <c r="M782" s="130">
        <f t="shared" si="101"/>
        <v>64583333.333333336</v>
      </c>
      <c r="N782" s="77" t="str">
        <f t="shared" si="100"/>
        <v>Yes</v>
      </c>
      <c r="O782" s="32">
        <v>60</v>
      </c>
      <c r="P782" s="24">
        <v>48</v>
      </c>
      <c r="Q782" s="24"/>
      <c r="R782" s="89">
        <f t="shared" si="99"/>
        <v>155</v>
      </c>
    </row>
    <row r="783" spans="1:18" x14ac:dyDescent="0.5">
      <c r="A783" s="24">
        <v>3708</v>
      </c>
      <c r="B783" s="111" t="s">
        <v>3304</v>
      </c>
      <c r="C783" s="111" t="s">
        <v>14113</v>
      </c>
      <c r="D783" s="111" t="s">
        <v>3304</v>
      </c>
      <c r="E783" s="111" t="s">
        <v>107</v>
      </c>
      <c r="F783" s="111" t="s">
        <v>3283</v>
      </c>
      <c r="G783" s="121">
        <v>46147</v>
      </c>
      <c r="H783" s="121">
        <v>47242</v>
      </c>
      <c r="I783" s="81">
        <f t="shared" si="98"/>
        <v>47242</v>
      </c>
      <c r="J783" s="81" t="str">
        <f t="shared" ca="1" si="95"/>
        <v>Live</v>
      </c>
      <c r="K783" s="81" t="str" cm="1">
        <f t="array" aca="1" ref="K783" ca="1">_xlfn.IFS((I783-TODAY())&gt;=547,"06 Expires over 18 months",(I783-TODAY())&gt;=365,"05 Expires in 18 months",(I783-TODAY())&gt;=183,"04 Expires in 12 months",(I783-TODAY())&gt;=92,"03 Expires in 6 months",(I783-TODAY())&gt;=31,"02 Expires in 3 months",(I783-TODAY())&gt;=0,"01 Expires in 30 days",(I783-TODAY())&gt;=-31,"01 Expired last 30 days",(I783-TODAY())&gt;=-92,"02 Expired last 3 months",(I783-TODAY())&gt;=-183,"03 Expired last 6 months",(I783-TODAY())&gt;=-365,"04 Expired last 12 months",(I783-TODAY())&gt;=-547,"05 Expired last 18 months",TRUE,"06 Expired over 18 months")</f>
        <v>06 Expires over 18 months</v>
      </c>
      <c r="L783" s="123">
        <v>6666</v>
      </c>
      <c r="M783" s="131">
        <f t="shared" si="101"/>
        <v>19442.5</v>
      </c>
      <c r="N783" s="77" t="str">
        <f t="shared" si="100"/>
        <v>No</v>
      </c>
      <c r="O783" s="111">
        <v>36</v>
      </c>
      <c r="P783" s="111">
        <v>0</v>
      </c>
      <c r="Q783" s="111" t="s">
        <v>12668</v>
      </c>
      <c r="R783" s="89">
        <f t="shared" si="99"/>
        <v>35</v>
      </c>
    </row>
    <row r="784" spans="1:18" x14ac:dyDescent="0.5">
      <c r="A784" s="24">
        <v>3709</v>
      </c>
      <c r="B784" s="111" t="s">
        <v>6779</v>
      </c>
      <c r="C784" s="111" t="s">
        <v>10259</v>
      </c>
      <c r="D784" s="111" t="s">
        <v>6779</v>
      </c>
      <c r="E784" s="111" t="s">
        <v>107</v>
      </c>
      <c r="F784" s="111" t="s">
        <v>3283</v>
      </c>
      <c r="G784" s="121">
        <v>46147</v>
      </c>
      <c r="H784" s="121">
        <v>47242</v>
      </c>
      <c r="I784" s="81">
        <f t="shared" si="98"/>
        <v>47242</v>
      </c>
      <c r="J784" s="81" t="str">
        <f t="shared" ca="1" si="95"/>
        <v>Live</v>
      </c>
      <c r="K784" s="81" t="str" cm="1">
        <f t="array" aca="1" ref="K784" ca="1">_xlfn.IFS((I784-TODAY())&gt;=547,"06 Expires over 18 months",(I784-TODAY())&gt;=365,"05 Expires in 18 months",(I784-TODAY())&gt;=183,"04 Expires in 12 months",(I784-TODAY())&gt;=92,"03 Expires in 6 months",(I784-TODAY())&gt;=31,"02 Expires in 3 months",(I784-TODAY())&gt;=0,"01 Expires in 30 days",(I784-TODAY())&gt;=-31,"01 Expired last 30 days",(I784-TODAY())&gt;=-92,"02 Expired last 3 months",(I784-TODAY())&gt;=-183,"03 Expired last 6 months",(I784-TODAY())&gt;=-365,"04 Expired last 12 months",(I784-TODAY())&gt;=-547,"05 Expired last 18 months",TRUE,"06 Expired over 18 months")</f>
        <v>06 Expires over 18 months</v>
      </c>
      <c r="L784" s="123">
        <v>24999</v>
      </c>
      <c r="M784" s="131">
        <f t="shared" si="101"/>
        <v>72913.75</v>
      </c>
      <c r="N784" s="77" t="str">
        <f t="shared" si="100"/>
        <v>No</v>
      </c>
      <c r="O784" s="111">
        <v>36</v>
      </c>
      <c r="P784" s="111">
        <v>0</v>
      </c>
      <c r="Q784" s="111" t="s">
        <v>12795</v>
      </c>
      <c r="R784" s="89">
        <f t="shared" si="99"/>
        <v>35</v>
      </c>
    </row>
    <row r="785" spans="1:18" x14ac:dyDescent="0.5">
      <c r="A785" s="24">
        <v>3106</v>
      </c>
      <c r="B785" s="24" t="s">
        <v>11749</v>
      </c>
      <c r="C785" s="24" t="s">
        <v>11750</v>
      </c>
      <c r="D785" s="24" t="s">
        <v>11751</v>
      </c>
      <c r="E785" s="24" t="s">
        <v>321</v>
      </c>
      <c r="F785" s="24" t="s">
        <v>11329</v>
      </c>
      <c r="G785" s="25">
        <v>45798</v>
      </c>
      <c r="H785" s="25">
        <v>46528</v>
      </c>
      <c r="I785" s="81">
        <f t="shared" si="98"/>
        <v>47259</v>
      </c>
      <c r="J785" s="77" t="str">
        <f t="shared" ca="1" si="95"/>
        <v>Live</v>
      </c>
      <c r="K785" s="77" t="str" cm="1">
        <f t="array" aca="1" ref="K785" ca="1">_xlfn.IFS((I785-TODAY())&gt;=547,"06 Expires over 18 months",(I785-TODAY())&gt;=365,"05 Expires in 18 months",(I785-TODAY())&gt;=183,"04 Expires in 12 months",(I785-TODAY())&gt;=92,"03 Expires in 6 months",(I785-TODAY())&gt;=31,"02 Expires in 3 months",(I785-TODAY())&gt;=0,"01 Expires in 30 days",(I785-TODAY())&gt;=-31,"01 Expired last 30 days",(I785-TODAY())&gt;=-92,"02 Expired last 3 months",(I785-TODAY())&gt;=-183,"03 Expired last 6 months",(I785-TODAY())&gt;=-365,"04 Expired last 12 months",(I785-TODAY())&gt;=-547,"05 Expired last 18 months",TRUE,"06 Expired over 18 months")</f>
        <v>06 Expires over 18 months</v>
      </c>
      <c r="L785" s="65">
        <v>10000</v>
      </c>
      <c r="M785" s="130">
        <f t="shared" si="101"/>
        <v>40000</v>
      </c>
      <c r="N785" s="77" t="str">
        <f t="shared" si="100"/>
        <v>Yes</v>
      </c>
      <c r="O785" s="24">
        <v>36</v>
      </c>
      <c r="P785" s="24">
        <v>24</v>
      </c>
      <c r="Q785" s="24" t="s">
        <v>8595</v>
      </c>
      <c r="R785" s="89">
        <f t="shared" si="99"/>
        <v>48</v>
      </c>
    </row>
    <row r="786" spans="1:18" x14ac:dyDescent="0.5">
      <c r="A786" s="24">
        <v>3107</v>
      </c>
      <c r="B786" s="24" t="s">
        <v>11756</v>
      </c>
      <c r="C786" s="24" t="s">
        <v>11757</v>
      </c>
      <c r="D786" s="24" t="s">
        <v>11758</v>
      </c>
      <c r="E786" s="24" t="s">
        <v>321</v>
      </c>
      <c r="F786" s="24" t="s">
        <v>11759</v>
      </c>
      <c r="G786" s="25">
        <v>45798</v>
      </c>
      <c r="H786" s="25">
        <v>46528</v>
      </c>
      <c r="I786" s="81">
        <f t="shared" si="98"/>
        <v>47259</v>
      </c>
      <c r="J786" s="77" t="str">
        <f t="shared" ca="1" si="95"/>
        <v>Live</v>
      </c>
      <c r="K786" s="77" t="str" cm="1">
        <f t="array" aca="1" ref="K786" ca="1">_xlfn.IFS((I786-TODAY())&gt;=547,"06 Expires over 18 months",(I786-TODAY())&gt;=365,"05 Expires in 18 months",(I786-TODAY())&gt;=183,"04 Expires in 12 months",(I786-TODAY())&gt;=92,"03 Expires in 6 months",(I786-TODAY())&gt;=31,"02 Expires in 3 months",(I786-TODAY())&gt;=0,"01 Expires in 30 days",(I786-TODAY())&gt;=-31,"01 Expired last 30 days",(I786-TODAY())&gt;=-92,"02 Expired last 3 months",(I786-TODAY())&gt;=-183,"03 Expired last 6 months",(I786-TODAY())&gt;=-365,"04 Expired last 12 months",(I786-TODAY())&gt;=-547,"05 Expired last 18 months",TRUE,"06 Expired over 18 months")</f>
        <v>06 Expires over 18 months</v>
      </c>
      <c r="L786" s="65">
        <v>7500</v>
      </c>
      <c r="M786" s="130">
        <f t="shared" si="101"/>
        <v>30000</v>
      </c>
      <c r="N786" s="77" t="str">
        <f t="shared" si="100"/>
        <v>Yes</v>
      </c>
      <c r="O786" s="24">
        <v>36</v>
      </c>
      <c r="P786" s="24">
        <v>24</v>
      </c>
      <c r="Q786" s="24" t="s">
        <v>8595</v>
      </c>
      <c r="R786" s="89">
        <f t="shared" si="99"/>
        <v>48</v>
      </c>
    </row>
    <row r="787" spans="1:18" x14ac:dyDescent="0.5">
      <c r="A787" s="24">
        <v>3108</v>
      </c>
      <c r="B787" s="24" t="s">
        <v>11764</v>
      </c>
      <c r="C787" s="24" t="s">
        <v>11765</v>
      </c>
      <c r="D787" s="24" t="s">
        <v>11766</v>
      </c>
      <c r="E787" s="24" t="s">
        <v>321</v>
      </c>
      <c r="F787" s="24" t="s">
        <v>11329</v>
      </c>
      <c r="G787" s="25">
        <v>45798</v>
      </c>
      <c r="H787" s="25">
        <v>46528</v>
      </c>
      <c r="I787" s="81">
        <f t="shared" si="98"/>
        <v>47259</v>
      </c>
      <c r="J787" s="77" t="str">
        <f t="shared" ca="1" si="95"/>
        <v>Live</v>
      </c>
      <c r="K787" s="77" t="str" cm="1">
        <f t="array" aca="1" ref="K787" ca="1">_xlfn.IFS((I787-TODAY())&gt;=547,"06 Expires over 18 months",(I787-TODAY())&gt;=365,"05 Expires in 18 months",(I787-TODAY())&gt;=183,"04 Expires in 12 months",(I787-TODAY())&gt;=92,"03 Expires in 6 months",(I787-TODAY())&gt;=31,"02 Expires in 3 months",(I787-TODAY())&gt;=0,"01 Expires in 30 days",(I787-TODAY())&gt;=-31,"01 Expired last 30 days",(I787-TODAY())&gt;=-92,"02 Expired last 3 months",(I787-TODAY())&gt;=-183,"03 Expired last 6 months",(I787-TODAY())&gt;=-365,"04 Expired last 12 months",(I787-TODAY())&gt;=-547,"05 Expired last 18 months",TRUE,"06 Expired over 18 months")</f>
        <v>06 Expires over 18 months</v>
      </c>
      <c r="L787" s="65">
        <v>9000</v>
      </c>
      <c r="M787" s="130">
        <f t="shared" si="101"/>
        <v>36000</v>
      </c>
      <c r="N787" s="77" t="str">
        <f t="shared" si="100"/>
        <v>Yes</v>
      </c>
      <c r="O787" s="24">
        <v>36</v>
      </c>
      <c r="P787" s="24">
        <v>24</v>
      </c>
      <c r="Q787" s="24" t="s">
        <v>8595</v>
      </c>
      <c r="R787" s="89">
        <f t="shared" si="99"/>
        <v>48</v>
      </c>
    </row>
    <row r="788" spans="1:18" x14ac:dyDescent="0.5">
      <c r="A788" s="24">
        <v>2202</v>
      </c>
      <c r="B788" s="24" t="s">
        <v>7886</v>
      </c>
      <c r="C788" s="24" t="s">
        <v>6377</v>
      </c>
      <c r="D788" s="24" t="s">
        <v>7887</v>
      </c>
      <c r="E788" s="24" t="s">
        <v>107</v>
      </c>
      <c r="F788" s="24" t="s">
        <v>5665</v>
      </c>
      <c r="G788" s="25">
        <v>45434</v>
      </c>
      <c r="H788" s="25">
        <v>46529</v>
      </c>
      <c r="I788" s="81">
        <f t="shared" si="98"/>
        <v>47260</v>
      </c>
      <c r="J788" s="77" t="str">
        <f t="shared" ca="1" si="95"/>
        <v>Live</v>
      </c>
      <c r="K788" s="77" t="str" cm="1">
        <f t="array" aca="1" ref="K788" ca="1">_xlfn.IFS((I788-TODAY())&gt;=547,"06 Expires over 18 months",(I788-TODAY())&gt;=365,"05 Expires in 18 months",(I788-TODAY())&gt;=183,"04 Expires in 12 months",(I788-TODAY())&gt;=92,"03 Expires in 6 months",(I788-TODAY())&gt;=31,"02 Expires in 3 months",(I788-TODAY())&gt;=0,"01 Expires in 30 days",(I788-TODAY())&gt;=-31,"01 Expired last 30 days",(I788-TODAY())&gt;=-92,"02 Expired last 3 months",(I788-TODAY())&gt;=-183,"03 Expired last 6 months",(I788-TODAY())&gt;=-365,"04 Expired last 12 months",(I788-TODAY())&gt;=-547,"05 Expired last 18 months",TRUE,"06 Expired over 18 months")</f>
        <v>06 Expires over 18 months</v>
      </c>
      <c r="L788" s="65">
        <v>5000</v>
      </c>
      <c r="M788" s="130">
        <f t="shared" si="101"/>
        <v>25000</v>
      </c>
      <c r="N788" s="77" t="str">
        <f t="shared" si="100"/>
        <v>Yes</v>
      </c>
      <c r="O788" s="32">
        <v>36</v>
      </c>
      <c r="P788" s="24">
        <v>24</v>
      </c>
      <c r="Q788" s="24" t="s">
        <v>5003</v>
      </c>
      <c r="R788" s="89">
        <f t="shared" si="99"/>
        <v>60</v>
      </c>
    </row>
    <row r="789" spans="1:18" x14ac:dyDescent="0.5">
      <c r="A789" s="24">
        <v>2556</v>
      </c>
      <c r="B789" s="24" t="s">
        <v>9223</v>
      </c>
      <c r="C789" s="24" t="s">
        <v>9224</v>
      </c>
      <c r="D789" s="24" t="s">
        <v>9225</v>
      </c>
      <c r="E789" s="24" t="s">
        <v>2962</v>
      </c>
      <c r="F789" s="24" t="s">
        <v>3283</v>
      </c>
      <c r="G789" s="25">
        <v>45440</v>
      </c>
      <c r="H789" s="25">
        <v>47265</v>
      </c>
      <c r="I789" s="81">
        <f t="shared" si="98"/>
        <v>47265</v>
      </c>
      <c r="J789" s="77" t="str">
        <f t="shared" ca="1" si="95"/>
        <v>Live</v>
      </c>
      <c r="K789" s="77" t="str" cm="1">
        <f t="array" aca="1" ref="K789" ca="1">_xlfn.IFS((I789-TODAY())&gt;=547,"06 Expires over 18 months",(I789-TODAY())&gt;=365,"05 Expires in 18 months",(I789-TODAY())&gt;=183,"04 Expires in 12 months",(I789-TODAY())&gt;=92,"03 Expires in 6 months",(I789-TODAY())&gt;=31,"02 Expires in 3 months",(I789-TODAY())&gt;=0,"01 Expires in 30 days",(I789-TODAY())&gt;=-31,"01 Expired last 30 days",(I789-TODAY())&gt;=-92,"02 Expired last 3 months",(I789-TODAY())&gt;=-183,"03 Expired last 6 months",(I789-TODAY())&gt;=-365,"04 Expired last 12 months",(I789-TODAY())&gt;=-547,"05 Expired last 18 months",TRUE,"06 Expired over 18 months")</f>
        <v>06 Expires over 18 months</v>
      </c>
      <c r="L789" s="65">
        <v>50000</v>
      </c>
      <c r="M789" s="130">
        <f t="shared" si="101"/>
        <v>245833.33333333334</v>
      </c>
      <c r="N789" s="77" t="str">
        <f t="shared" si="100"/>
        <v>No</v>
      </c>
      <c r="O789" s="32">
        <v>60</v>
      </c>
      <c r="P789" s="24">
        <v>0</v>
      </c>
      <c r="Q789" s="24" t="s">
        <v>8595</v>
      </c>
      <c r="R789" s="89">
        <f t="shared" si="99"/>
        <v>59</v>
      </c>
    </row>
    <row r="790" spans="1:18" x14ac:dyDescent="0.5">
      <c r="A790" s="24">
        <v>3129</v>
      </c>
      <c r="B790" s="24" t="s">
        <v>11889</v>
      </c>
      <c r="C790" s="24" t="s">
        <v>11890</v>
      </c>
      <c r="D790" s="24" t="s">
        <v>11891</v>
      </c>
      <c r="E790" s="24" t="s">
        <v>321</v>
      </c>
      <c r="F790" s="24" t="s">
        <v>3033</v>
      </c>
      <c r="G790" s="25">
        <v>45807</v>
      </c>
      <c r="H790" s="25">
        <v>46537</v>
      </c>
      <c r="I790" s="81">
        <f t="shared" si="98"/>
        <v>47268</v>
      </c>
      <c r="J790" s="77" t="str">
        <f t="shared" ca="1" si="95"/>
        <v>Live</v>
      </c>
      <c r="K790" s="77" t="str" cm="1">
        <f t="array" aca="1" ref="K790" ca="1">_xlfn.IFS((I790-TODAY())&gt;=547,"06 Expires over 18 months",(I790-TODAY())&gt;=365,"05 Expires in 18 months",(I790-TODAY())&gt;=183,"04 Expires in 12 months",(I790-TODAY())&gt;=92,"03 Expires in 6 months",(I790-TODAY())&gt;=31,"02 Expires in 3 months",(I790-TODAY())&gt;=0,"01 Expires in 30 days",(I790-TODAY())&gt;=-31,"01 Expired last 30 days",(I790-TODAY())&gt;=-92,"02 Expired last 3 months",(I790-TODAY())&gt;=-183,"03 Expired last 6 months",(I790-TODAY())&gt;=-365,"04 Expired last 12 months",(I790-TODAY())&gt;=-547,"05 Expired last 18 months",TRUE,"06 Expired over 18 months")</f>
        <v>06 Expires over 18 months</v>
      </c>
      <c r="L790" s="65">
        <v>24600</v>
      </c>
      <c r="M790" s="130">
        <f t="shared" si="101"/>
        <v>98400</v>
      </c>
      <c r="N790" s="77" t="str">
        <f t="shared" si="100"/>
        <v>Yes</v>
      </c>
      <c r="O790" s="24">
        <v>36</v>
      </c>
      <c r="P790" s="24">
        <v>24</v>
      </c>
      <c r="Q790" s="24" t="s">
        <v>8595</v>
      </c>
      <c r="R790" s="89">
        <f t="shared" si="99"/>
        <v>48</v>
      </c>
    </row>
    <row r="791" spans="1:18" x14ac:dyDescent="0.5">
      <c r="A791" s="24">
        <v>2159</v>
      </c>
      <c r="B791" s="24" t="s">
        <v>7741</v>
      </c>
      <c r="C791" s="24" t="s">
        <v>7742</v>
      </c>
      <c r="D791" s="24" t="s">
        <v>7743</v>
      </c>
      <c r="E791" s="24" t="s">
        <v>107</v>
      </c>
      <c r="F791" s="24" t="s">
        <v>977</v>
      </c>
      <c r="G791" s="25">
        <v>45078</v>
      </c>
      <c r="H791" s="25">
        <v>46538</v>
      </c>
      <c r="I791" s="81">
        <f t="shared" si="98"/>
        <v>47269</v>
      </c>
      <c r="J791" s="77" t="str">
        <f t="shared" ca="1" si="95"/>
        <v>Live</v>
      </c>
      <c r="K791" s="77" t="str" cm="1">
        <f t="array" aca="1" ref="K791" ca="1">_xlfn.IFS((I791-TODAY())&gt;=547,"06 Expires over 18 months",(I791-TODAY())&gt;=365,"05 Expires in 18 months",(I791-TODAY())&gt;=183,"04 Expires in 12 months",(I791-TODAY())&gt;=92,"03 Expires in 6 months",(I791-TODAY())&gt;=31,"02 Expires in 3 months",(I791-TODAY())&gt;=0,"01 Expires in 30 days",(I791-TODAY())&gt;=-31,"01 Expired last 30 days",(I791-TODAY())&gt;=-92,"02 Expired last 3 months",(I791-TODAY())&gt;=-183,"03 Expired last 6 months",(I791-TODAY())&gt;=-365,"04 Expired last 12 months",(I791-TODAY())&gt;=-547,"05 Expired last 18 months",TRUE,"06 Expired over 18 months")</f>
        <v>06 Expires over 18 months</v>
      </c>
      <c r="L791" s="65">
        <v>17500</v>
      </c>
      <c r="M791" s="130">
        <f t="shared" si="101"/>
        <v>103541.66666666667</v>
      </c>
      <c r="N791" s="77" t="str">
        <f t="shared" si="100"/>
        <v>Yes</v>
      </c>
      <c r="O791" s="32">
        <v>48</v>
      </c>
      <c r="P791" s="24">
        <v>24</v>
      </c>
      <c r="Q791" s="24" t="s">
        <v>5003</v>
      </c>
      <c r="R791" s="89">
        <f t="shared" si="99"/>
        <v>71</v>
      </c>
    </row>
    <row r="792" spans="1:18" x14ac:dyDescent="0.5">
      <c r="A792" s="24">
        <v>3089</v>
      </c>
      <c r="B792" s="24" t="s">
        <v>11656</v>
      </c>
      <c r="C792" s="24" t="s">
        <v>11657</v>
      </c>
      <c r="D792" s="24" t="s">
        <v>11656</v>
      </c>
      <c r="E792" s="24" t="s">
        <v>107</v>
      </c>
      <c r="F792" s="27" t="s">
        <v>4641</v>
      </c>
      <c r="G792" s="25">
        <v>45778</v>
      </c>
      <c r="H792" s="25">
        <v>46538</v>
      </c>
      <c r="I792" s="81">
        <f t="shared" si="98"/>
        <v>47269</v>
      </c>
      <c r="J792" s="77" t="str">
        <f t="shared" ca="1" si="95"/>
        <v>Live</v>
      </c>
      <c r="K792" s="77" t="str" cm="1">
        <f t="array" aca="1" ref="K792" ca="1">_xlfn.IFS((I792-TODAY())&gt;=547,"06 Expires over 18 months",(I792-TODAY())&gt;=365,"05 Expires in 18 months",(I792-TODAY())&gt;=183,"04 Expires in 12 months",(I792-TODAY())&gt;=92,"03 Expires in 6 months",(I792-TODAY())&gt;=31,"02 Expires in 3 months",(I792-TODAY())&gt;=0,"01 Expires in 30 days",(I792-TODAY())&gt;=-31,"01 Expired last 30 days",(I792-TODAY())&gt;=-92,"02 Expired last 3 months",(I792-TODAY())&gt;=-183,"03 Expired last 6 months",(I792-TODAY())&gt;=-365,"04 Expired last 12 months",(I792-TODAY())&gt;=-547,"05 Expired last 18 months",TRUE,"06 Expired over 18 months")</f>
        <v>06 Expires over 18 months</v>
      </c>
      <c r="L792" s="65">
        <v>20000</v>
      </c>
      <c r="M792" s="130">
        <f t="shared" si="101"/>
        <v>80000</v>
      </c>
      <c r="N792" s="77" t="str">
        <f t="shared" si="100"/>
        <v>Yes</v>
      </c>
      <c r="O792" s="32">
        <v>12</v>
      </c>
      <c r="P792" s="24">
        <v>24</v>
      </c>
      <c r="Q792" s="24" t="s">
        <v>70</v>
      </c>
      <c r="R792" s="89">
        <f t="shared" si="99"/>
        <v>48</v>
      </c>
    </row>
    <row r="793" spans="1:18" x14ac:dyDescent="0.5">
      <c r="A793" s="24">
        <v>2579</v>
      </c>
      <c r="B793" s="24" t="s">
        <v>9308</v>
      </c>
      <c r="C793" s="24" t="s">
        <v>9309</v>
      </c>
      <c r="D793" s="24" t="s">
        <v>9257</v>
      </c>
      <c r="E793" s="24" t="s">
        <v>107</v>
      </c>
      <c r="F793" s="24" t="s">
        <v>9310</v>
      </c>
      <c r="G793" s="25">
        <v>45453</v>
      </c>
      <c r="H793" s="25">
        <v>46548</v>
      </c>
      <c r="I793" s="81">
        <f t="shared" si="98"/>
        <v>47279</v>
      </c>
      <c r="J793" s="77" t="str">
        <f t="shared" ref="J793:J839" ca="1" si="102">IF(I793&lt;TODAY(),"Expired","Live")</f>
        <v>Live</v>
      </c>
      <c r="K793" s="77" t="str" cm="1">
        <f t="array" aca="1" ref="K793" ca="1">_xlfn.IFS((I793-TODAY())&gt;=547,"06 Expires over 18 months",(I793-TODAY())&gt;=365,"05 Expires in 18 months",(I793-TODAY())&gt;=183,"04 Expires in 12 months",(I793-TODAY())&gt;=92,"03 Expires in 6 months",(I793-TODAY())&gt;=31,"02 Expires in 3 months",(I793-TODAY())&gt;=0,"01 Expires in 30 days",(I793-TODAY())&gt;=-31,"01 Expired last 30 days",(I793-TODAY())&gt;=-92,"02 Expired last 3 months",(I793-TODAY())&gt;=-183,"03 Expired last 6 months",(I793-TODAY())&gt;=-365,"04 Expired last 12 months",(I793-TODAY())&gt;=-547,"05 Expired last 18 months",TRUE,"06 Expired over 18 months")</f>
        <v>06 Expires over 18 months</v>
      </c>
      <c r="L793" s="65">
        <v>358500</v>
      </c>
      <c r="M793" s="130">
        <f t="shared" si="101"/>
        <v>1792500</v>
      </c>
      <c r="N793" s="77" t="str">
        <f t="shared" si="100"/>
        <v>Yes</v>
      </c>
      <c r="O793" s="32">
        <v>36</v>
      </c>
      <c r="P793" s="24">
        <v>24</v>
      </c>
      <c r="Q793" s="24" t="s">
        <v>70</v>
      </c>
      <c r="R793" s="89">
        <f t="shared" si="99"/>
        <v>60</v>
      </c>
    </row>
    <row r="794" spans="1:18" x14ac:dyDescent="0.5">
      <c r="A794" s="24">
        <v>3632</v>
      </c>
      <c r="B794" s="111" t="s">
        <v>12813</v>
      </c>
      <c r="C794" s="27" t="s">
        <v>13810</v>
      </c>
      <c r="D794" s="111" t="s">
        <v>12813</v>
      </c>
      <c r="E794" s="111" t="s">
        <v>97</v>
      </c>
      <c r="F794" s="111" t="s">
        <v>10205</v>
      </c>
      <c r="G794" s="121">
        <v>46113</v>
      </c>
      <c r="H794" s="121">
        <v>46203</v>
      </c>
      <c r="I794" s="81">
        <f t="shared" si="98"/>
        <v>47299</v>
      </c>
      <c r="J794" s="81" t="str">
        <f t="shared" ca="1" si="102"/>
        <v>Live</v>
      </c>
      <c r="K794" s="81" t="str" cm="1">
        <f t="array" aca="1" ref="K794" ca="1">_xlfn.IFS((I794-TODAY())&gt;=547,"06 Expires over 18 months",(I794-TODAY())&gt;=365,"05 Expires in 18 months",(I794-TODAY())&gt;=183,"04 Expires in 12 months",(I794-TODAY())&gt;=92,"03 Expires in 6 months",(I794-TODAY())&gt;=31,"02 Expires in 3 months",(I794-TODAY())&gt;=0,"01 Expires in 30 days",(I794-TODAY())&gt;=-31,"01 Expired last 30 days",(I794-TODAY())&gt;=-92,"02 Expired last 3 months",(I794-TODAY())&gt;=-183,"03 Expired last 6 months",(I794-TODAY())&gt;=-365,"04 Expired last 12 months",(I794-TODAY())&gt;=-547,"05 Expired last 18 months",TRUE,"06 Expired over 18 months")</f>
        <v>06 Expires over 18 months</v>
      </c>
      <c r="L794" s="65">
        <v>9570</v>
      </c>
      <c r="M794" s="130">
        <f t="shared" si="101"/>
        <v>30305</v>
      </c>
      <c r="N794" s="77" t="str">
        <f t="shared" si="100"/>
        <v>Yes</v>
      </c>
      <c r="O794" s="32">
        <v>6</v>
      </c>
      <c r="P794" s="24">
        <v>36</v>
      </c>
      <c r="Q794" s="24" t="s">
        <v>70</v>
      </c>
      <c r="R794" s="89">
        <f t="shared" si="99"/>
        <v>38</v>
      </c>
    </row>
    <row r="795" spans="1:18" x14ac:dyDescent="0.5">
      <c r="A795" s="24">
        <v>2697</v>
      </c>
      <c r="B795" s="24" t="s">
        <v>9749</v>
      </c>
      <c r="C795" s="24" t="s">
        <v>9750</v>
      </c>
      <c r="D795" s="24" t="s">
        <v>9751</v>
      </c>
      <c r="E795" s="24" t="s">
        <v>107</v>
      </c>
      <c r="F795" s="24" t="s">
        <v>137</v>
      </c>
      <c r="G795" s="25">
        <v>45474</v>
      </c>
      <c r="H795" s="25">
        <v>46568</v>
      </c>
      <c r="I795" s="81">
        <f t="shared" si="98"/>
        <v>47299</v>
      </c>
      <c r="J795" s="77" t="str">
        <f t="shared" ca="1" si="102"/>
        <v>Live</v>
      </c>
      <c r="K795" s="77" t="str" cm="1">
        <f t="array" aca="1" ref="K795" ca="1">_xlfn.IFS((I795-TODAY())&gt;=547,"06 Expires over 18 months",(I795-TODAY())&gt;=365,"05 Expires in 18 months",(I795-TODAY())&gt;=183,"04 Expires in 12 months",(I795-TODAY())&gt;=92,"03 Expires in 6 months",(I795-TODAY())&gt;=31,"02 Expires in 3 months",(I795-TODAY())&gt;=0,"01 Expires in 30 days",(I795-TODAY())&gt;=-31,"01 Expired last 30 days",(I795-TODAY())&gt;=-92,"02 Expired last 3 months",(I795-TODAY())&gt;=-183,"03 Expired last 6 months",(I795-TODAY())&gt;=-365,"04 Expired last 12 months",(I795-TODAY())&gt;=-547,"05 Expired last 18 months",TRUE,"06 Expired over 18 months")</f>
        <v>06 Expires over 18 months</v>
      </c>
      <c r="L795" s="65">
        <v>15000000</v>
      </c>
      <c r="M795" s="130">
        <f t="shared" si="101"/>
        <v>73750000</v>
      </c>
      <c r="N795" s="77" t="str">
        <f t="shared" si="100"/>
        <v>Yes</v>
      </c>
      <c r="O795" s="32">
        <v>36</v>
      </c>
      <c r="P795" s="24">
        <v>24</v>
      </c>
      <c r="Q795" s="24" t="s">
        <v>70</v>
      </c>
      <c r="R795" s="89">
        <f t="shared" si="99"/>
        <v>59</v>
      </c>
    </row>
    <row r="796" spans="1:18" x14ac:dyDescent="0.5">
      <c r="A796" s="24">
        <v>2812</v>
      </c>
      <c r="B796" s="24" t="s">
        <v>10342</v>
      </c>
      <c r="C796" s="24" t="s">
        <v>10343</v>
      </c>
      <c r="D796" s="24" t="s">
        <v>10344</v>
      </c>
      <c r="E796" s="24" t="s">
        <v>107</v>
      </c>
      <c r="F796" s="24" t="s">
        <v>137</v>
      </c>
      <c r="G796" s="25">
        <v>45474</v>
      </c>
      <c r="H796" s="25">
        <v>46568</v>
      </c>
      <c r="I796" s="81">
        <f t="shared" si="98"/>
        <v>47299</v>
      </c>
      <c r="J796" s="77" t="str">
        <f t="shared" ca="1" si="102"/>
        <v>Live</v>
      </c>
      <c r="K796" s="77" t="str" cm="1">
        <f t="array" aca="1" ref="K796" ca="1">_xlfn.IFS((I796-TODAY())&gt;=547,"06 Expires over 18 months",(I796-TODAY())&gt;=365,"05 Expires in 18 months",(I796-TODAY())&gt;=183,"04 Expires in 12 months",(I796-TODAY())&gt;=92,"03 Expires in 6 months",(I796-TODAY())&gt;=31,"02 Expires in 3 months",(I796-TODAY())&gt;=0,"01 Expires in 30 days",(I796-TODAY())&gt;=-31,"01 Expired last 30 days",(I796-TODAY())&gt;=-92,"02 Expired last 3 months",(I796-TODAY())&gt;=-183,"03 Expired last 6 months",(I796-TODAY())&gt;=-365,"04 Expired last 12 months",(I796-TODAY())&gt;=-547,"05 Expired last 18 months",TRUE,"06 Expired over 18 months")</f>
        <v>06 Expires over 18 months</v>
      </c>
      <c r="L796" s="65">
        <v>1000000</v>
      </c>
      <c r="M796" s="130">
        <f t="shared" si="101"/>
        <v>4916666.666666667</v>
      </c>
      <c r="N796" s="77" t="str">
        <f t="shared" si="100"/>
        <v>Yes</v>
      </c>
      <c r="O796" s="32">
        <v>36</v>
      </c>
      <c r="P796" s="24">
        <v>24</v>
      </c>
      <c r="Q796" s="24" t="s">
        <v>70</v>
      </c>
      <c r="R796" s="89">
        <f t="shared" si="99"/>
        <v>59</v>
      </c>
    </row>
    <row r="797" spans="1:18" x14ac:dyDescent="0.5">
      <c r="A797" s="24">
        <v>3683</v>
      </c>
      <c r="B797" s="111" t="s">
        <v>9162</v>
      </c>
      <c r="C797" s="111" t="s">
        <v>9163</v>
      </c>
      <c r="D797" s="111" t="s">
        <v>9162</v>
      </c>
      <c r="E797" s="111" t="s">
        <v>107</v>
      </c>
      <c r="F797" s="111" t="s">
        <v>3283</v>
      </c>
      <c r="G797" s="121">
        <v>46204</v>
      </c>
      <c r="H797" s="121">
        <v>47299</v>
      </c>
      <c r="I797" s="81">
        <f t="shared" si="98"/>
        <v>47299</v>
      </c>
      <c r="J797" s="81" t="str">
        <f t="shared" ca="1" si="102"/>
        <v>Live</v>
      </c>
      <c r="K797" s="81" t="str" cm="1">
        <f t="array" aca="1" ref="K797" ca="1">_xlfn.IFS((I797-TODAY())&gt;=547,"06 Expires over 18 months",(I797-TODAY())&gt;=365,"05 Expires in 18 months",(I797-TODAY())&gt;=183,"04 Expires in 12 months",(I797-TODAY())&gt;=92,"03 Expires in 6 months",(I797-TODAY())&gt;=31,"02 Expires in 3 months",(I797-TODAY())&gt;=0,"01 Expires in 30 days",(I797-TODAY())&gt;=-31,"01 Expired last 30 days",(I797-TODAY())&gt;=-92,"02 Expired last 3 months",(I797-TODAY())&gt;=-183,"03 Expired last 6 months",(I797-TODAY())&gt;=-365,"04 Expired last 12 months",(I797-TODAY())&gt;=-547,"05 Expired last 18 months",TRUE,"06 Expired over 18 months")</f>
        <v>06 Expires over 18 months</v>
      </c>
      <c r="L797" s="123">
        <v>24666</v>
      </c>
      <c r="M797" s="131">
        <f t="shared" si="101"/>
        <v>71942.5</v>
      </c>
      <c r="N797" s="77" t="str">
        <f t="shared" si="100"/>
        <v>No</v>
      </c>
      <c r="O797" s="111">
        <v>36</v>
      </c>
      <c r="P797" s="111">
        <v>0</v>
      </c>
      <c r="Q797" s="111" t="s">
        <v>12795</v>
      </c>
      <c r="R797" s="89">
        <f t="shared" si="99"/>
        <v>35</v>
      </c>
    </row>
    <row r="798" spans="1:18" x14ac:dyDescent="0.5">
      <c r="A798" s="24">
        <v>2652</v>
      </c>
      <c r="B798" s="24" t="s">
        <v>9553</v>
      </c>
      <c r="C798" s="24" t="s">
        <v>9554</v>
      </c>
      <c r="D798" s="24" t="s">
        <v>9553</v>
      </c>
      <c r="E798" s="24" t="s">
        <v>190</v>
      </c>
      <c r="F798" s="24" t="s">
        <v>467</v>
      </c>
      <c r="G798" s="25">
        <v>45484</v>
      </c>
      <c r="H798" s="25">
        <v>45849</v>
      </c>
      <c r="I798" s="81">
        <f t="shared" si="98"/>
        <v>47310</v>
      </c>
      <c r="J798" s="77" t="str">
        <f t="shared" ca="1" si="102"/>
        <v>Live</v>
      </c>
      <c r="K798" s="77" t="str" cm="1">
        <f t="array" aca="1" ref="K798" ca="1">_xlfn.IFS((I798-TODAY())&gt;=547,"06 Expires over 18 months",(I798-TODAY())&gt;=365,"05 Expires in 18 months",(I798-TODAY())&gt;=183,"04 Expires in 12 months",(I798-TODAY())&gt;=92,"03 Expires in 6 months",(I798-TODAY())&gt;=31,"02 Expires in 3 months",(I798-TODAY())&gt;=0,"01 Expires in 30 days",(I798-TODAY())&gt;=-31,"01 Expired last 30 days",(I798-TODAY())&gt;=-92,"02 Expired last 3 months",(I798-TODAY())&gt;=-183,"03 Expired last 6 months",(I798-TODAY())&gt;=-365,"04 Expired last 12 months",(I798-TODAY())&gt;=-547,"05 Expired last 18 months",TRUE,"06 Expired over 18 months")</f>
        <v>06 Expires over 18 months</v>
      </c>
      <c r="L798" s="65">
        <v>24999</v>
      </c>
      <c r="M798" s="130">
        <f t="shared" si="101"/>
        <v>124995</v>
      </c>
      <c r="N798" s="77" t="str">
        <f t="shared" si="100"/>
        <v>Yes</v>
      </c>
      <c r="O798" s="32">
        <v>12</v>
      </c>
      <c r="P798" s="24">
        <v>48</v>
      </c>
      <c r="Q798" s="24" t="s">
        <v>70</v>
      </c>
      <c r="R798" s="89">
        <f t="shared" si="99"/>
        <v>60</v>
      </c>
    </row>
    <row r="799" spans="1:18" x14ac:dyDescent="0.5">
      <c r="A799" s="24">
        <v>1724</v>
      </c>
      <c r="B799" s="24" t="s">
        <v>6208</v>
      </c>
      <c r="C799" s="24" t="s">
        <v>6209</v>
      </c>
      <c r="D799" s="24" t="s">
        <v>6210</v>
      </c>
      <c r="E799" s="24" t="s">
        <v>107</v>
      </c>
      <c r="F799" s="24" t="s">
        <v>2564</v>
      </c>
      <c r="G799" s="25">
        <v>44764</v>
      </c>
      <c r="H799" s="25">
        <v>46580</v>
      </c>
      <c r="I799" s="81">
        <f t="shared" si="98"/>
        <v>47311</v>
      </c>
      <c r="J799" s="77" t="str">
        <f t="shared" ca="1" si="102"/>
        <v>Live</v>
      </c>
      <c r="K799" s="77" t="str" cm="1">
        <f t="array" aca="1" ref="K799" ca="1">_xlfn.IFS((I799-TODAY())&gt;=547,"06 Expires over 18 months",(I799-TODAY())&gt;=365,"05 Expires in 18 months",(I799-TODAY())&gt;=183,"04 Expires in 12 months",(I799-TODAY())&gt;=92,"03 Expires in 6 months",(I799-TODAY())&gt;=31,"02 Expires in 3 months",(I799-TODAY())&gt;=0,"01 Expires in 30 days",(I799-TODAY())&gt;=-31,"01 Expired last 30 days",(I799-TODAY())&gt;=-92,"02 Expired last 3 months",(I799-TODAY())&gt;=-183,"03 Expired last 6 months",(I799-TODAY())&gt;=-365,"04 Expired last 12 months",(I799-TODAY())&gt;=-547,"05 Expired last 18 months",TRUE,"06 Expired over 18 months")</f>
        <v>06 Expires over 18 months</v>
      </c>
      <c r="L799" s="65">
        <v>50000</v>
      </c>
      <c r="M799" s="130">
        <f t="shared" si="101"/>
        <v>345833.33333333331</v>
      </c>
      <c r="N799" s="77" t="str">
        <f t="shared" si="100"/>
        <v>Yes</v>
      </c>
      <c r="O799" s="32">
        <v>60</v>
      </c>
      <c r="P799" s="24">
        <v>24</v>
      </c>
      <c r="Q799" s="24" t="s">
        <v>5003</v>
      </c>
      <c r="R799" s="89">
        <f t="shared" si="99"/>
        <v>83</v>
      </c>
    </row>
    <row r="800" spans="1:18" x14ac:dyDescent="0.5">
      <c r="A800" s="24">
        <v>3313</v>
      </c>
      <c r="B800" s="24" t="s">
        <v>12577</v>
      </c>
      <c r="C800" s="24" t="s">
        <v>12578</v>
      </c>
      <c r="D800" s="24" t="s">
        <v>12577</v>
      </c>
      <c r="E800" s="24" t="s">
        <v>97</v>
      </c>
      <c r="F800" s="27" t="s">
        <v>7292</v>
      </c>
      <c r="G800" s="25">
        <v>43313</v>
      </c>
      <c r="H800" s="25">
        <v>45504</v>
      </c>
      <c r="I800" s="81">
        <f t="shared" si="98"/>
        <v>47330</v>
      </c>
      <c r="J800" s="77" t="str">
        <f t="shared" ca="1" si="102"/>
        <v>Live</v>
      </c>
      <c r="K800" s="77" t="str" cm="1">
        <f t="array" aca="1" ref="K800" ca="1">_xlfn.IFS((I800-TODAY())&gt;=547,"06 Expires over 18 months",(I800-TODAY())&gt;=365,"05 Expires in 18 months",(I800-TODAY())&gt;=183,"04 Expires in 12 months",(I800-TODAY())&gt;=92,"03 Expires in 6 months",(I800-TODAY())&gt;=31,"02 Expires in 3 months",(I800-TODAY())&gt;=0,"01 Expires in 30 days",(I800-TODAY())&gt;=-31,"01 Expired last 30 days",(I800-TODAY())&gt;=-92,"02 Expired last 3 months",(I800-TODAY())&gt;=-183,"03 Expired last 6 months",(I800-TODAY())&gt;=-365,"04 Expired last 12 months",(I800-TODAY())&gt;=-547,"05 Expired last 18 months",TRUE,"06 Expired over 18 months")</f>
        <v>06 Expires over 18 months</v>
      </c>
      <c r="L800" s="65">
        <v>112050</v>
      </c>
      <c r="M800" s="131">
        <f t="shared" si="101"/>
        <v>1223212.5</v>
      </c>
      <c r="N800" s="77" t="str">
        <f t="shared" si="100"/>
        <v>Yes</v>
      </c>
      <c r="O800" s="32">
        <v>12</v>
      </c>
      <c r="P800" s="24">
        <v>60</v>
      </c>
      <c r="Q800" s="24" t="s">
        <v>8595</v>
      </c>
      <c r="R800" s="89">
        <f t="shared" si="99"/>
        <v>131</v>
      </c>
    </row>
    <row r="801" spans="1:18" x14ac:dyDescent="0.5">
      <c r="A801" s="24">
        <v>2329</v>
      </c>
      <c r="B801" s="24" t="s">
        <v>8306</v>
      </c>
      <c r="C801" s="24" t="s">
        <v>8307</v>
      </c>
      <c r="D801" s="24" t="s">
        <v>3010</v>
      </c>
      <c r="E801" s="24" t="s">
        <v>2962</v>
      </c>
      <c r="F801" s="24" t="s">
        <v>3283</v>
      </c>
      <c r="G801" s="25">
        <v>44204</v>
      </c>
      <c r="H801" s="25">
        <v>45869</v>
      </c>
      <c r="I801" s="81">
        <f t="shared" si="98"/>
        <v>47330</v>
      </c>
      <c r="J801" s="77" t="str">
        <f t="shared" ca="1" si="102"/>
        <v>Live</v>
      </c>
      <c r="K801" s="77" t="str" cm="1">
        <f t="array" aca="1" ref="K801" ca="1">_xlfn.IFS((I801-TODAY())&gt;=547,"06 Expires over 18 months",(I801-TODAY())&gt;=365,"05 Expires in 18 months",(I801-TODAY())&gt;=183,"04 Expires in 12 months",(I801-TODAY())&gt;=92,"03 Expires in 6 months",(I801-TODAY())&gt;=31,"02 Expires in 3 months",(I801-TODAY())&gt;=0,"01 Expires in 30 days",(I801-TODAY())&gt;=-31,"01 Expired last 30 days",(I801-TODAY())&gt;=-92,"02 Expired last 3 months",(I801-TODAY())&gt;=-183,"03 Expired last 6 months",(I801-TODAY())&gt;=-365,"04 Expired last 12 months",(I801-TODAY())&gt;=-547,"05 Expired last 18 months",TRUE,"06 Expired over 18 months")</f>
        <v>06 Expires over 18 months</v>
      </c>
      <c r="L801" s="65">
        <v>559440</v>
      </c>
      <c r="M801" s="130">
        <f t="shared" si="101"/>
        <v>4755240</v>
      </c>
      <c r="N801" s="77" t="str">
        <f t="shared" si="100"/>
        <v>Yes</v>
      </c>
      <c r="O801" s="32">
        <v>48</v>
      </c>
      <c r="P801" s="24">
        <v>48</v>
      </c>
      <c r="Q801" s="24" t="s">
        <v>1333</v>
      </c>
      <c r="R801" s="89">
        <f t="shared" si="99"/>
        <v>102</v>
      </c>
    </row>
    <row r="802" spans="1:18" x14ac:dyDescent="0.5">
      <c r="A802" s="24">
        <v>3259</v>
      </c>
      <c r="B802" s="24" t="s">
        <v>12358</v>
      </c>
      <c r="C802" s="24" t="s">
        <v>12358</v>
      </c>
      <c r="D802" s="24" t="s">
        <v>10492</v>
      </c>
      <c r="E802" s="24" t="s">
        <v>107</v>
      </c>
      <c r="F802" s="27" t="s">
        <v>3283</v>
      </c>
      <c r="G802" s="25">
        <v>45870</v>
      </c>
      <c r="H802" s="25">
        <v>46965</v>
      </c>
      <c r="I802" s="81">
        <f t="shared" si="98"/>
        <v>47330</v>
      </c>
      <c r="J802" s="77" t="str">
        <f t="shared" ca="1" si="102"/>
        <v>Live</v>
      </c>
      <c r="K802" s="77" t="str" cm="1">
        <f t="array" aca="1" ref="K802" ca="1">_xlfn.IFS((I802-TODAY())&gt;=547,"06 Expires over 18 months",(I802-TODAY())&gt;=365,"05 Expires in 18 months",(I802-TODAY())&gt;=183,"04 Expires in 12 months",(I802-TODAY())&gt;=92,"03 Expires in 6 months",(I802-TODAY())&gt;=31,"02 Expires in 3 months",(I802-TODAY())&gt;=0,"01 Expires in 30 days",(I802-TODAY())&gt;=-31,"01 Expired last 30 days",(I802-TODAY())&gt;=-92,"02 Expired last 3 months",(I802-TODAY())&gt;=-183,"03 Expired last 6 months",(I802-TODAY())&gt;=-365,"04 Expired last 12 months",(I802-TODAY())&gt;=-547,"05 Expired last 18 months",TRUE,"06 Expired over 18 months")</f>
        <v>06 Expires over 18 months</v>
      </c>
      <c r="L802" s="65">
        <v>70000</v>
      </c>
      <c r="M802" s="131">
        <f t="shared" si="101"/>
        <v>274166.66666666669</v>
      </c>
      <c r="N802" s="77" t="str">
        <f t="shared" si="100"/>
        <v>Yes</v>
      </c>
      <c r="O802" s="32">
        <v>24</v>
      </c>
      <c r="P802" s="24">
        <v>12</v>
      </c>
      <c r="Q802" s="24" t="s">
        <v>70</v>
      </c>
      <c r="R802" s="89">
        <f t="shared" si="99"/>
        <v>47</v>
      </c>
    </row>
    <row r="803" spans="1:18" x14ac:dyDescent="0.5">
      <c r="A803" s="24">
        <v>3261</v>
      </c>
      <c r="B803" s="24" t="s">
        <v>12362</v>
      </c>
      <c r="C803" s="24" t="s">
        <v>12362</v>
      </c>
      <c r="D803" s="24" t="s">
        <v>4056</v>
      </c>
      <c r="E803" s="24" t="s">
        <v>107</v>
      </c>
      <c r="F803" s="27" t="s">
        <v>3283</v>
      </c>
      <c r="G803" s="25">
        <v>45870</v>
      </c>
      <c r="H803" s="25">
        <v>46965</v>
      </c>
      <c r="I803" s="81">
        <f t="shared" si="98"/>
        <v>47330</v>
      </c>
      <c r="J803" s="77" t="str">
        <f t="shared" ca="1" si="102"/>
        <v>Live</v>
      </c>
      <c r="K803" s="77" t="str" cm="1">
        <f t="array" aca="1" ref="K803" ca="1">_xlfn.IFS((I803-TODAY())&gt;=547,"06 Expires over 18 months",(I803-TODAY())&gt;=365,"05 Expires in 18 months",(I803-TODAY())&gt;=183,"04 Expires in 12 months",(I803-TODAY())&gt;=92,"03 Expires in 6 months",(I803-TODAY())&gt;=31,"02 Expires in 3 months",(I803-TODAY())&gt;=0,"01 Expires in 30 days",(I803-TODAY())&gt;=-31,"01 Expired last 30 days",(I803-TODAY())&gt;=-92,"02 Expired last 3 months",(I803-TODAY())&gt;=-183,"03 Expired last 6 months",(I803-TODAY())&gt;=-365,"04 Expired last 12 months",(I803-TODAY())&gt;=-547,"05 Expired last 18 months",TRUE,"06 Expired over 18 months")</f>
        <v>06 Expires over 18 months</v>
      </c>
      <c r="L803" s="65">
        <v>70000</v>
      </c>
      <c r="M803" s="131">
        <f t="shared" si="101"/>
        <v>274166.66666666669</v>
      </c>
      <c r="N803" s="77" t="str">
        <f t="shared" si="100"/>
        <v>Yes</v>
      </c>
      <c r="O803" s="32">
        <v>24</v>
      </c>
      <c r="P803" s="24">
        <v>12</v>
      </c>
      <c r="Q803" s="24" t="s">
        <v>70</v>
      </c>
      <c r="R803" s="89">
        <f t="shared" si="99"/>
        <v>47</v>
      </c>
    </row>
    <row r="804" spans="1:18" x14ac:dyDescent="0.5">
      <c r="A804" s="24">
        <v>2640</v>
      </c>
      <c r="B804" s="24" t="s">
        <v>9512</v>
      </c>
      <c r="C804" s="24" t="s">
        <v>9513</v>
      </c>
      <c r="D804" s="24" t="s">
        <v>9512</v>
      </c>
      <c r="E804" s="24" t="s">
        <v>52</v>
      </c>
      <c r="F804" s="24" t="s">
        <v>116</v>
      </c>
      <c r="G804" s="25">
        <v>45478</v>
      </c>
      <c r="H804" s="25">
        <v>46975</v>
      </c>
      <c r="I804" s="81">
        <f t="shared" si="98"/>
        <v>47340</v>
      </c>
      <c r="J804" s="77" t="str">
        <f t="shared" ca="1" si="102"/>
        <v>Live</v>
      </c>
      <c r="K804" s="77" t="str" cm="1">
        <f t="array" aca="1" ref="K804" ca="1">_xlfn.IFS((I804-TODAY())&gt;=547,"06 Expires over 18 months",(I804-TODAY())&gt;=365,"05 Expires in 18 months",(I804-TODAY())&gt;=183,"04 Expires in 12 months",(I804-TODAY())&gt;=92,"03 Expires in 6 months",(I804-TODAY())&gt;=31,"02 Expires in 3 months",(I804-TODAY())&gt;=0,"01 Expires in 30 days",(I804-TODAY())&gt;=-31,"01 Expired last 30 days",(I804-TODAY())&gt;=-92,"02 Expired last 3 months",(I804-TODAY())&gt;=-183,"03 Expired last 6 months",(I804-TODAY())&gt;=-365,"04 Expired last 12 months",(I804-TODAY())&gt;=-547,"05 Expired last 18 months",TRUE,"06 Expired over 18 months")</f>
        <v>06 Expires over 18 months</v>
      </c>
      <c r="L804" s="65">
        <v>5500</v>
      </c>
      <c r="M804" s="130">
        <f t="shared" si="101"/>
        <v>27958.333333333332</v>
      </c>
      <c r="N804" s="77" t="str">
        <f t="shared" ref="N804:N820" si="103">IF(P804&gt;0,"Yes","No")</f>
        <v>Yes</v>
      </c>
      <c r="O804" s="32">
        <v>48</v>
      </c>
      <c r="P804" s="24">
        <v>12</v>
      </c>
      <c r="Q804" s="24" t="s">
        <v>70</v>
      </c>
      <c r="R804" s="89">
        <f t="shared" si="99"/>
        <v>61</v>
      </c>
    </row>
    <row r="805" spans="1:18" x14ac:dyDescent="0.5">
      <c r="A805" s="24">
        <v>3276</v>
      </c>
      <c r="B805" s="24" t="s">
        <v>12438</v>
      </c>
      <c r="C805" s="24" t="s">
        <v>12438</v>
      </c>
      <c r="D805" s="24" t="s">
        <v>9106</v>
      </c>
      <c r="E805" s="24" t="s">
        <v>107</v>
      </c>
      <c r="F805" s="27" t="s">
        <v>3283</v>
      </c>
      <c r="G805" s="25">
        <v>45880</v>
      </c>
      <c r="H805" s="25">
        <v>46975</v>
      </c>
      <c r="I805" s="81">
        <f t="shared" si="98"/>
        <v>47340</v>
      </c>
      <c r="J805" s="77" t="str">
        <f t="shared" ca="1" si="102"/>
        <v>Live</v>
      </c>
      <c r="K805" s="77" t="str" cm="1">
        <f t="array" aca="1" ref="K805" ca="1">_xlfn.IFS((I805-TODAY())&gt;=547,"06 Expires over 18 months",(I805-TODAY())&gt;=365,"05 Expires in 18 months",(I805-TODAY())&gt;=183,"04 Expires in 12 months",(I805-TODAY())&gt;=92,"03 Expires in 6 months",(I805-TODAY())&gt;=31,"02 Expires in 3 months",(I805-TODAY())&gt;=0,"01 Expires in 30 days",(I805-TODAY())&gt;=-31,"01 Expired last 30 days",(I805-TODAY())&gt;=-92,"02 Expired last 3 months",(I805-TODAY())&gt;=-183,"03 Expired last 6 months",(I805-TODAY())&gt;=-365,"04 Expired last 12 months",(I805-TODAY())&gt;=-547,"05 Expired last 18 months",TRUE,"06 Expired over 18 months")</f>
        <v>06 Expires over 18 months</v>
      </c>
      <c r="L805" s="65">
        <v>120000</v>
      </c>
      <c r="M805" s="131">
        <f t="shared" si="101"/>
        <v>470000</v>
      </c>
      <c r="N805" s="77" t="str">
        <f t="shared" si="103"/>
        <v>Yes</v>
      </c>
      <c r="O805" s="32">
        <v>24</v>
      </c>
      <c r="P805" s="24">
        <v>12</v>
      </c>
      <c r="Q805" s="24" t="s">
        <v>70</v>
      </c>
      <c r="R805" s="89">
        <f t="shared" si="99"/>
        <v>47</v>
      </c>
    </row>
    <row r="806" spans="1:18" x14ac:dyDescent="0.5">
      <c r="A806" s="24">
        <v>2699</v>
      </c>
      <c r="B806" s="24" t="s">
        <v>9762</v>
      </c>
      <c r="C806" s="24" t="s">
        <v>9763</v>
      </c>
      <c r="D806" s="24" t="s">
        <v>9764</v>
      </c>
      <c r="E806" s="24" t="s">
        <v>321</v>
      </c>
      <c r="F806" s="24" t="s">
        <v>5665</v>
      </c>
      <c r="G806" s="25">
        <v>45538</v>
      </c>
      <c r="H806" s="25">
        <v>46633</v>
      </c>
      <c r="I806" s="81">
        <f t="shared" si="98"/>
        <v>47364</v>
      </c>
      <c r="J806" s="77" t="str">
        <f t="shared" ca="1" si="102"/>
        <v>Live</v>
      </c>
      <c r="K806" s="77" t="str" cm="1">
        <f t="array" aca="1" ref="K806" ca="1">_xlfn.IFS((I806-TODAY())&gt;=547,"06 Expires over 18 months",(I806-TODAY())&gt;=365,"05 Expires in 18 months",(I806-TODAY())&gt;=183,"04 Expires in 12 months",(I806-TODAY())&gt;=92,"03 Expires in 6 months",(I806-TODAY())&gt;=31,"02 Expires in 3 months",(I806-TODAY())&gt;=0,"01 Expires in 30 days",(I806-TODAY())&gt;=-31,"01 Expired last 30 days",(I806-TODAY())&gt;=-92,"02 Expired last 3 months",(I806-TODAY())&gt;=-183,"03 Expired last 6 months",(I806-TODAY())&gt;=-365,"04 Expired last 12 months",(I806-TODAY())&gt;=-547,"05 Expired last 18 months",TRUE,"06 Expired over 18 months")</f>
        <v>06 Expires over 18 months</v>
      </c>
      <c r="L806" s="65">
        <v>5000</v>
      </c>
      <c r="M806" s="130">
        <f t="shared" si="101"/>
        <v>25000</v>
      </c>
      <c r="N806" s="77" t="str">
        <f t="shared" si="103"/>
        <v>Yes</v>
      </c>
      <c r="O806" s="32">
        <v>36</v>
      </c>
      <c r="P806" s="24">
        <v>24</v>
      </c>
      <c r="Q806" s="24" t="s">
        <v>8595</v>
      </c>
      <c r="R806" s="89">
        <f t="shared" si="99"/>
        <v>60</v>
      </c>
    </row>
    <row r="807" spans="1:18" x14ac:dyDescent="0.5">
      <c r="A807" s="24">
        <v>2751</v>
      </c>
      <c r="B807" s="24" t="s">
        <v>9644</v>
      </c>
      <c r="C807" s="24" t="s">
        <v>10034</v>
      </c>
      <c r="D807" s="24" t="s">
        <v>9646</v>
      </c>
      <c r="E807" s="24" t="s">
        <v>107</v>
      </c>
      <c r="F807" s="24" t="s">
        <v>3283</v>
      </c>
      <c r="G807" s="25">
        <v>45581</v>
      </c>
      <c r="H807" s="25">
        <v>46645</v>
      </c>
      <c r="I807" s="81">
        <f t="shared" si="98"/>
        <v>47376</v>
      </c>
      <c r="J807" s="77" t="str">
        <f t="shared" ca="1" si="102"/>
        <v>Live</v>
      </c>
      <c r="K807" s="77" t="str" cm="1">
        <f t="array" aca="1" ref="K807" ca="1">_xlfn.IFS((I807-TODAY())&gt;=547,"06 Expires over 18 months",(I807-TODAY())&gt;=365,"05 Expires in 18 months",(I807-TODAY())&gt;=183,"04 Expires in 12 months",(I807-TODAY())&gt;=92,"03 Expires in 6 months",(I807-TODAY())&gt;=31,"02 Expires in 3 months",(I807-TODAY())&gt;=0,"01 Expires in 30 days",(I807-TODAY())&gt;=-31,"01 Expired last 30 days",(I807-TODAY())&gt;=-92,"02 Expired last 3 months",(I807-TODAY())&gt;=-183,"03 Expired last 6 months",(I807-TODAY())&gt;=-365,"04 Expired last 12 months",(I807-TODAY())&gt;=-547,"05 Expired last 18 months",TRUE,"06 Expired over 18 months")</f>
        <v>06 Expires over 18 months</v>
      </c>
      <c r="L807" s="65">
        <v>150000</v>
      </c>
      <c r="M807" s="130">
        <f t="shared" ref="M807:M838" si="104">MAX(L807,L807*N(R807)/12)</f>
        <v>725000</v>
      </c>
      <c r="N807" s="77" t="str">
        <f t="shared" si="103"/>
        <v>Yes</v>
      </c>
      <c r="O807" s="32">
        <v>36</v>
      </c>
      <c r="P807" s="24">
        <v>24</v>
      </c>
      <c r="Q807" s="24" t="s">
        <v>8595</v>
      </c>
      <c r="R807" s="89">
        <f t="shared" si="99"/>
        <v>58</v>
      </c>
    </row>
    <row r="808" spans="1:18" x14ac:dyDescent="0.5">
      <c r="A808" s="24">
        <v>2283</v>
      </c>
      <c r="B808" s="24" t="s">
        <v>8182</v>
      </c>
      <c r="C808" s="24" t="s">
        <v>8183</v>
      </c>
      <c r="D808" s="24" t="s">
        <v>8184</v>
      </c>
      <c r="E808" s="24" t="s">
        <v>107</v>
      </c>
      <c r="F808" s="24" t="s">
        <v>8186</v>
      </c>
      <c r="G808" s="25">
        <v>45231</v>
      </c>
      <c r="H808" s="25">
        <v>46691</v>
      </c>
      <c r="I808" s="81">
        <f t="shared" si="98"/>
        <v>47422</v>
      </c>
      <c r="J808" s="77" t="str">
        <f t="shared" ca="1" si="102"/>
        <v>Live</v>
      </c>
      <c r="K808" s="77" t="str" cm="1">
        <f t="array" aca="1" ref="K808" ca="1">_xlfn.IFS((I808-TODAY())&gt;=547,"06 Expires over 18 months",(I808-TODAY())&gt;=365,"05 Expires in 18 months",(I808-TODAY())&gt;=183,"04 Expires in 12 months",(I808-TODAY())&gt;=92,"03 Expires in 6 months",(I808-TODAY())&gt;=31,"02 Expires in 3 months",(I808-TODAY())&gt;=0,"01 Expires in 30 days",(I808-TODAY())&gt;=-31,"01 Expired last 30 days",(I808-TODAY())&gt;=-92,"02 Expired last 3 months",(I808-TODAY())&gt;=-183,"03 Expired last 6 months",(I808-TODAY())&gt;=-365,"04 Expired last 12 months",(I808-TODAY())&gt;=-547,"05 Expired last 18 months",TRUE,"06 Expired over 18 months")</f>
        <v>06 Expires over 18 months</v>
      </c>
      <c r="L808" s="65">
        <v>10000</v>
      </c>
      <c r="M808" s="130">
        <f t="shared" si="104"/>
        <v>59166.666666666664</v>
      </c>
      <c r="N808" s="77" t="str">
        <f t="shared" si="103"/>
        <v>Yes</v>
      </c>
      <c r="O808" s="32">
        <v>60</v>
      </c>
      <c r="P808" s="24">
        <v>24</v>
      </c>
      <c r="Q808" s="24" t="s">
        <v>5003</v>
      </c>
      <c r="R808" s="89">
        <f t="shared" si="99"/>
        <v>71</v>
      </c>
    </row>
    <row r="809" spans="1:18" x14ac:dyDescent="0.5">
      <c r="A809" s="24">
        <v>3444</v>
      </c>
      <c r="B809" s="101" t="s">
        <v>13100</v>
      </c>
      <c r="C809" s="24" t="s">
        <v>13101</v>
      </c>
      <c r="D809" s="101" t="s">
        <v>3099</v>
      </c>
      <c r="E809" s="101" t="s">
        <v>107</v>
      </c>
      <c r="F809" s="101" t="s">
        <v>3283</v>
      </c>
      <c r="G809" s="25">
        <v>45966</v>
      </c>
      <c r="H809" s="25">
        <v>47061</v>
      </c>
      <c r="I809" s="81">
        <f t="shared" si="98"/>
        <v>47426</v>
      </c>
      <c r="J809" s="77" t="str">
        <f t="shared" ca="1" si="102"/>
        <v>Live</v>
      </c>
      <c r="K809" s="77" t="str" cm="1">
        <f t="array" aca="1" ref="K809" ca="1">_xlfn.IFS((I809-TODAY())&gt;=547,"06 Expires over 18 months",(I809-TODAY())&gt;=365,"05 Expires in 18 months",(I809-TODAY())&gt;=183,"04 Expires in 12 months",(I809-TODAY())&gt;=92,"03 Expires in 6 months",(I809-TODAY())&gt;=31,"02 Expires in 3 months",(I809-TODAY())&gt;=0,"01 Expires in 30 days",(I809-TODAY())&gt;=-31,"01 Expired last 30 days",(I809-TODAY())&gt;=-92,"02 Expired last 3 months",(I809-TODAY())&gt;=-183,"03 Expired last 6 months",(I809-TODAY())&gt;=-365,"04 Expired last 12 months",(I809-TODAY())&gt;=-547,"05 Expired last 18 months",TRUE,"06 Expired over 18 months")</f>
        <v>06 Expires over 18 months</v>
      </c>
      <c r="L809" s="65">
        <v>70000</v>
      </c>
      <c r="M809" s="131">
        <f t="shared" si="104"/>
        <v>274166.66666666669</v>
      </c>
      <c r="N809" s="77" t="str">
        <f t="shared" si="103"/>
        <v>Yes</v>
      </c>
      <c r="O809" s="101">
        <v>24</v>
      </c>
      <c r="P809" s="101">
        <v>12</v>
      </c>
      <c r="Q809" s="101" t="s">
        <v>70</v>
      </c>
      <c r="R809" s="89">
        <f t="shared" si="99"/>
        <v>47</v>
      </c>
    </row>
    <row r="810" spans="1:18" x14ac:dyDescent="0.5">
      <c r="A810" s="24">
        <v>3446</v>
      </c>
      <c r="B810" s="101" t="s">
        <v>13105</v>
      </c>
      <c r="C810" s="24" t="s">
        <v>13106</v>
      </c>
      <c r="D810" s="101" t="s">
        <v>9311</v>
      </c>
      <c r="E810" s="101" t="s">
        <v>107</v>
      </c>
      <c r="F810" s="101" t="s">
        <v>3283</v>
      </c>
      <c r="G810" s="25">
        <v>45966</v>
      </c>
      <c r="H810" s="25">
        <v>47061</v>
      </c>
      <c r="I810" s="81">
        <f t="shared" si="98"/>
        <v>47426</v>
      </c>
      <c r="J810" s="77" t="str">
        <f t="shared" ca="1" si="102"/>
        <v>Live</v>
      </c>
      <c r="K810" s="77" t="str" cm="1">
        <f t="array" aca="1" ref="K810" ca="1">_xlfn.IFS((I810-TODAY())&gt;=547,"06 Expires over 18 months",(I810-TODAY())&gt;=365,"05 Expires in 18 months",(I810-TODAY())&gt;=183,"04 Expires in 12 months",(I810-TODAY())&gt;=92,"03 Expires in 6 months",(I810-TODAY())&gt;=31,"02 Expires in 3 months",(I810-TODAY())&gt;=0,"01 Expires in 30 days",(I810-TODAY())&gt;=-31,"01 Expired last 30 days",(I810-TODAY())&gt;=-92,"02 Expired last 3 months",(I810-TODAY())&gt;=-183,"03 Expired last 6 months",(I810-TODAY())&gt;=-365,"04 Expired last 12 months",(I810-TODAY())&gt;=-547,"05 Expired last 18 months",TRUE,"06 Expired over 18 months")</f>
        <v>06 Expires over 18 months</v>
      </c>
      <c r="L810" s="65">
        <v>70000</v>
      </c>
      <c r="M810" s="131">
        <f t="shared" si="104"/>
        <v>274166.66666666669</v>
      </c>
      <c r="N810" s="77" t="str">
        <f t="shared" si="103"/>
        <v>Yes</v>
      </c>
      <c r="O810" s="101">
        <v>24</v>
      </c>
      <c r="P810" s="101">
        <v>12</v>
      </c>
      <c r="Q810" s="101" t="s">
        <v>70</v>
      </c>
      <c r="R810" s="89">
        <f t="shared" si="99"/>
        <v>47</v>
      </c>
    </row>
    <row r="811" spans="1:18" x14ac:dyDescent="0.5">
      <c r="A811" s="24">
        <v>3427</v>
      </c>
      <c r="B811" s="101" t="s">
        <v>13036</v>
      </c>
      <c r="C811" s="24" t="s">
        <v>13037</v>
      </c>
      <c r="D811" s="101" t="s">
        <v>13038</v>
      </c>
      <c r="E811" s="101" t="s">
        <v>107</v>
      </c>
      <c r="F811" s="101" t="s">
        <v>1519</v>
      </c>
      <c r="G811" s="25">
        <v>44529</v>
      </c>
      <c r="H811" s="25">
        <v>46355</v>
      </c>
      <c r="I811" s="81">
        <f t="shared" si="98"/>
        <v>47451</v>
      </c>
      <c r="J811" s="77" t="str">
        <f t="shared" ca="1" si="102"/>
        <v>Live</v>
      </c>
      <c r="K811" s="77" t="str" cm="1">
        <f t="array" aca="1" ref="K811" ca="1">_xlfn.IFS((I811-TODAY())&gt;=547,"06 Expires over 18 months",(I811-TODAY())&gt;=365,"05 Expires in 18 months",(I811-TODAY())&gt;=183,"04 Expires in 12 months",(I811-TODAY())&gt;=92,"03 Expires in 6 months",(I811-TODAY())&gt;=31,"02 Expires in 3 months",(I811-TODAY())&gt;=0,"01 Expires in 30 days",(I811-TODAY())&gt;=-31,"01 Expired last 30 days",(I811-TODAY())&gt;=-92,"02 Expired last 3 months",(I811-TODAY())&gt;=-183,"03 Expired last 6 months",(I811-TODAY())&gt;=-365,"04 Expired last 12 months",(I811-TODAY())&gt;=-547,"05 Expired last 18 months",TRUE,"06 Expired over 18 months")</f>
        <v>06 Expires over 18 months</v>
      </c>
      <c r="L811" s="65">
        <v>232402.17</v>
      </c>
      <c r="M811" s="131">
        <f t="shared" si="104"/>
        <v>1859217.36</v>
      </c>
      <c r="N811" s="77" t="str">
        <f t="shared" si="103"/>
        <v>Yes</v>
      </c>
      <c r="O811" s="101">
        <v>36</v>
      </c>
      <c r="P811" s="101">
        <v>36</v>
      </c>
      <c r="Q811" s="101" t="s">
        <v>70</v>
      </c>
      <c r="R811" s="89">
        <f t="shared" si="99"/>
        <v>96</v>
      </c>
    </row>
    <row r="812" spans="1:18" x14ac:dyDescent="0.5">
      <c r="A812" s="24">
        <v>2835</v>
      </c>
      <c r="B812" s="24" t="s">
        <v>10455</v>
      </c>
      <c r="C812" s="24" t="s">
        <v>10456</v>
      </c>
      <c r="D812" s="24" t="s">
        <v>10457</v>
      </c>
      <c r="E812" s="24" t="s">
        <v>52</v>
      </c>
      <c r="F812" s="24" t="s">
        <v>1801</v>
      </c>
      <c r="G812" s="25">
        <v>45628</v>
      </c>
      <c r="H812" s="25">
        <v>47454</v>
      </c>
      <c r="I812" s="81">
        <f t="shared" si="98"/>
        <v>47454</v>
      </c>
      <c r="J812" s="77" t="str">
        <f t="shared" ca="1" si="102"/>
        <v>Live</v>
      </c>
      <c r="K812" s="77" t="str" cm="1">
        <f t="array" aca="1" ref="K812" ca="1">_xlfn.IFS((I812-TODAY())&gt;=547,"06 Expires over 18 months",(I812-TODAY())&gt;=365,"05 Expires in 18 months",(I812-TODAY())&gt;=183,"04 Expires in 12 months",(I812-TODAY())&gt;=92,"03 Expires in 6 months",(I812-TODAY())&gt;=31,"02 Expires in 3 months",(I812-TODAY())&gt;=0,"01 Expires in 30 days",(I812-TODAY())&gt;=-31,"01 Expired last 30 days",(I812-TODAY())&gt;=-92,"02 Expired last 3 months",(I812-TODAY())&gt;=-183,"03 Expired last 6 months",(I812-TODAY())&gt;=-365,"04 Expired last 12 months",(I812-TODAY())&gt;=-547,"05 Expired last 18 months",TRUE,"06 Expired over 18 months")</f>
        <v>06 Expires over 18 months</v>
      </c>
      <c r="L812" s="104"/>
      <c r="M812" s="130">
        <v>0</v>
      </c>
      <c r="N812" s="77" t="str">
        <f t="shared" si="103"/>
        <v>No</v>
      </c>
      <c r="O812" s="32">
        <v>0</v>
      </c>
      <c r="P812" s="24">
        <v>0</v>
      </c>
      <c r="Q812" s="24" t="s">
        <v>70</v>
      </c>
      <c r="R812" s="89">
        <f t="shared" si="99"/>
        <v>60</v>
      </c>
    </row>
    <row r="813" spans="1:18" x14ac:dyDescent="0.5">
      <c r="A813" s="24">
        <v>2041</v>
      </c>
      <c r="B813" s="24" t="s">
        <v>7359</v>
      </c>
      <c r="C813" s="24" t="s">
        <v>7360</v>
      </c>
      <c r="D813" s="24" t="s">
        <v>7361</v>
      </c>
      <c r="E813" s="24" t="s">
        <v>52</v>
      </c>
      <c r="F813" s="24" t="s">
        <v>1281</v>
      </c>
      <c r="G813" s="25">
        <v>44909</v>
      </c>
      <c r="H813" s="25">
        <v>46734</v>
      </c>
      <c r="I813" s="81">
        <f t="shared" si="98"/>
        <v>47465</v>
      </c>
      <c r="J813" s="77" t="str">
        <f t="shared" ca="1" si="102"/>
        <v>Live</v>
      </c>
      <c r="K813" s="77" t="str" cm="1">
        <f t="array" aca="1" ref="K813" ca="1">_xlfn.IFS((I813-TODAY())&gt;=547,"06 Expires over 18 months",(I813-TODAY())&gt;=365,"05 Expires in 18 months",(I813-TODAY())&gt;=183,"04 Expires in 12 months",(I813-TODAY())&gt;=92,"03 Expires in 6 months",(I813-TODAY())&gt;=31,"02 Expires in 3 months",(I813-TODAY())&gt;=0,"01 Expires in 30 days",(I813-TODAY())&gt;=-31,"01 Expired last 30 days",(I813-TODAY())&gt;=-92,"02 Expired last 3 months",(I813-TODAY())&gt;=-183,"03 Expired last 6 months",(I813-TODAY())&gt;=-365,"04 Expired last 12 months",(I813-TODAY())&gt;=-547,"05 Expired last 18 months",TRUE,"06 Expired over 18 months")</f>
        <v>06 Expires over 18 months</v>
      </c>
      <c r="L813" s="65">
        <v>1681509.05</v>
      </c>
      <c r="M813" s="130">
        <f t="shared" ref="M813:M820" si="105">MAX(L813,L813*N(R813)/12)</f>
        <v>11630437.595833333</v>
      </c>
      <c r="N813" s="77" t="str">
        <f t="shared" si="103"/>
        <v>Yes</v>
      </c>
      <c r="O813" s="32">
        <v>60</v>
      </c>
      <c r="P813" s="24">
        <v>24</v>
      </c>
      <c r="Q813" s="24" t="s">
        <v>1333</v>
      </c>
      <c r="R813" s="89">
        <f t="shared" si="99"/>
        <v>83</v>
      </c>
    </row>
    <row r="814" spans="1:18" x14ac:dyDescent="0.5">
      <c r="A814" s="24">
        <v>3500</v>
      </c>
      <c r="B814" s="101" t="s">
        <v>13320</v>
      </c>
      <c r="C814" s="24" t="s">
        <v>13321</v>
      </c>
      <c r="D814" s="101" t="s">
        <v>13320</v>
      </c>
      <c r="E814" s="101" t="s">
        <v>190</v>
      </c>
      <c r="F814" s="27" t="s">
        <v>1276</v>
      </c>
      <c r="G814" s="25">
        <v>46006</v>
      </c>
      <c r="H814" s="25">
        <v>47102</v>
      </c>
      <c r="I814" s="81">
        <f t="shared" si="98"/>
        <v>47467</v>
      </c>
      <c r="J814" s="77" t="str">
        <f t="shared" ca="1" si="102"/>
        <v>Live</v>
      </c>
      <c r="K814" s="77" t="str" cm="1">
        <f t="array" aca="1" ref="K814" ca="1">_xlfn.IFS((I814-TODAY())&gt;=547,"06 Expires over 18 months",(I814-TODAY())&gt;=365,"05 Expires in 18 months",(I814-TODAY())&gt;=183,"04 Expires in 12 months",(I814-TODAY())&gt;=92,"03 Expires in 6 months",(I814-TODAY())&gt;=31,"02 Expires in 3 months",(I814-TODAY())&gt;=0,"01 Expires in 30 days",(I814-TODAY())&gt;=-31,"01 Expired last 30 days",(I814-TODAY())&gt;=-92,"02 Expired last 3 months",(I814-TODAY())&gt;=-183,"03 Expired last 6 months",(I814-TODAY())&gt;=-365,"04 Expired last 12 months",(I814-TODAY())&gt;=-547,"05 Expired last 18 months",TRUE,"06 Expired over 18 months")</f>
        <v>06 Expires over 18 months</v>
      </c>
      <c r="L814" s="65">
        <v>5000</v>
      </c>
      <c r="M814" s="131">
        <f t="shared" si="105"/>
        <v>20000</v>
      </c>
      <c r="N814" s="77" t="str">
        <f t="shared" si="103"/>
        <v>Yes</v>
      </c>
      <c r="O814" s="101">
        <v>36</v>
      </c>
      <c r="P814" s="101">
        <v>12</v>
      </c>
      <c r="Q814" s="101" t="s">
        <v>70</v>
      </c>
      <c r="R814" s="89">
        <f t="shared" si="99"/>
        <v>48</v>
      </c>
    </row>
    <row r="815" spans="1:18" x14ac:dyDescent="0.5">
      <c r="A815" s="24">
        <v>3364</v>
      </c>
      <c r="B815" s="24" t="s">
        <v>12755</v>
      </c>
      <c r="C815" s="24" t="s">
        <v>12756</v>
      </c>
      <c r="D815" s="24" t="s">
        <v>12757</v>
      </c>
      <c r="E815" s="24" t="s">
        <v>97</v>
      </c>
      <c r="F815" s="27" t="s">
        <v>10205</v>
      </c>
      <c r="G815" s="25">
        <v>45292</v>
      </c>
      <c r="H815" s="25">
        <v>47118</v>
      </c>
      <c r="I815" s="81">
        <f t="shared" si="98"/>
        <v>47483</v>
      </c>
      <c r="J815" s="77" t="str">
        <f t="shared" ca="1" si="102"/>
        <v>Live</v>
      </c>
      <c r="K815" s="77" t="str" cm="1">
        <f t="array" aca="1" ref="K815" ca="1">_xlfn.IFS((I815-TODAY())&gt;=547,"06 Expires over 18 months",(I815-TODAY())&gt;=365,"05 Expires in 18 months",(I815-TODAY())&gt;=183,"04 Expires in 12 months",(I815-TODAY())&gt;=92,"03 Expires in 6 months",(I815-TODAY())&gt;=31,"02 Expires in 3 months",(I815-TODAY())&gt;=0,"01 Expires in 30 days",(I815-TODAY())&gt;=-31,"01 Expired last 30 days",(I815-TODAY())&gt;=-92,"02 Expired last 3 months",(I815-TODAY())&gt;=-183,"03 Expired last 6 months",(I815-TODAY())&gt;=-365,"04 Expired last 12 months",(I815-TODAY())&gt;=-547,"05 Expired last 18 months",TRUE,"06 Expired over 18 months")</f>
        <v>06 Expires over 18 months</v>
      </c>
      <c r="L815" s="65">
        <v>273003.34000000003</v>
      </c>
      <c r="M815" s="131">
        <f t="shared" si="105"/>
        <v>1615269.7616666667</v>
      </c>
      <c r="N815" s="77" t="str">
        <f t="shared" si="103"/>
        <v>Yes</v>
      </c>
      <c r="O815" s="32">
        <v>60</v>
      </c>
      <c r="P815" s="24">
        <v>12</v>
      </c>
      <c r="Q815" s="24" t="s">
        <v>70</v>
      </c>
      <c r="R815" s="89">
        <f t="shared" si="99"/>
        <v>71</v>
      </c>
    </row>
    <row r="816" spans="1:18" x14ac:dyDescent="0.5">
      <c r="A816" s="24">
        <v>3365</v>
      </c>
      <c r="B816" s="24" t="s">
        <v>12755</v>
      </c>
      <c r="C816" s="24" t="s">
        <v>12761</v>
      </c>
      <c r="D816" s="24" t="s">
        <v>12762</v>
      </c>
      <c r="E816" s="24" t="s">
        <v>97</v>
      </c>
      <c r="F816" s="27" t="s">
        <v>10205</v>
      </c>
      <c r="G816" s="25">
        <v>45292</v>
      </c>
      <c r="H816" s="25">
        <v>47118</v>
      </c>
      <c r="I816" s="81">
        <f t="shared" si="98"/>
        <v>47483</v>
      </c>
      <c r="J816" s="77" t="str">
        <f t="shared" ca="1" si="102"/>
        <v>Live</v>
      </c>
      <c r="K816" s="77" t="str" cm="1">
        <f t="array" aca="1" ref="K816" ca="1">_xlfn.IFS((I816-TODAY())&gt;=547,"06 Expires over 18 months",(I816-TODAY())&gt;=365,"05 Expires in 18 months",(I816-TODAY())&gt;=183,"04 Expires in 12 months",(I816-TODAY())&gt;=92,"03 Expires in 6 months",(I816-TODAY())&gt;=31,"02 Expires in 3 months",(I816-TODAY())&gt;=0,"01 Expires in 30 days",(I816-TODAY())&gt;=-31,"01 Expired last 30 days",(I816-TODAY())&gt;=-92,"02 Expired last 3 months",(I816-TODAY())&gt;=-183,"03 Expired last 6 months",(I816-TODAY())&gt;=-365,"04 Expired last 12 months",(I816-TODAY())&gt;=-547,"05 Expired last 18 months",TRUE,"06 Expired over 18 months")</f>
        <v>06 Expires over 18 months</v>
      </c>
      <c r="L816" s="65">
        <v>365600.29</v>
      </c>
      <c r="M816" s="131">
        <f t="shared" si="105"/>
        <v>2163135.0491666668</v>
      </c>
      <c r="N816" s="77" t="str">
        <f t="shared" si="103"/>
        <v>Yes</v>
      </c>
      <c r="O816" s="32">
        <v>60</v>
      </c>
      <c r="P816" s="24">
        <v>12</v>
      </c>
      <c r="Q816" s="24" t="s">
        <v>70</v>
      </c>
      <c r="R816" s="89">
        <f t="shared" si="99"/>
        <v>71</v>
      </c>
    </row>
    <row r="817" spans="1:18" x14ac:dyDescent="0.5">
      <c r="A817" s="24">
        <v>3510</v>
      </c>
      <c r="B817" s="24" t="s">
        <v>12757</v>
      </c>
      <c r="C817" s="24" t="s">
        <v>13359</v>
      </c>
      <c r="D817" s="24" t="s">
        <v>12757</v>
      </c>
      <c r="E817" s="24" t="s">
        <v>97</v>
      </c>
      <c r="F817" s="27" t="s">
        <v>10205</v>
      </c>
      <c r="G817" s="25">
        <v>45292</v>
      </c>
      <c r="H817" s="25">
        <v>47118</v>
      </c>
      <c r="I817" s="81">
        <f t="shared" si="98"/>
        <v>47483</v>
      </c>
      <c r="J817" s="77" t="str">
        <f t="shared" ca="1" si="102"/>
        <v>Live</v>
      </c>
      <c r="K817" s="77" t="str" cm="1">
        <f t="array" aca="1" ref="K817" ca="1">_xlfn.IFS((I817-TODAY())&gt;=547,"06 Expires over 18 months",(I817-TODAY())&gt;=365,"05 Expires in 18 months",(I817-TODAY())&gt;=183,"04 Expires in 12 months",(I817-TODAY())&gt;=92,"03 Expires in 6 months",(I817-TODAY())&gt;=31,"02 Expires in 3 months",(I817-TODAY())&gt;=0,"01 Expires in 30 days",(I817-TODAY())&gt;=-31,"01 Expired last 30 days",(I817-TODAY())&gt;=-92,"02 Expired last 3 months",(I817-TODAY())&gt;=-183,"03 Expired last 6 months",(I817-TODAY())&gt;=-365,"04 Expired last 12 months",(I817-TODAY())&gt;=-547,"05 Expired last 18 months",TRUE,"06 Expired over 18 months")</f>
        <v>06 Expires over 18 months</v>
      </c>
      <c r="L817" s="68">
        <v>75322.83</v>
      </c>
      <c r="M817" s="131">
        <f t="shared" si="105"/>
        <v>445660.07749999996</v>
      </c>
      <c r="N817" s="77" t="str">
        <f t="shared" si="103"/>
        <v>Yes</v>
      </c>
      <c r="O817" s="32">
        <v>24</v>
      </c>
      <c r="P817" s="24">
        <v>12</v>
      </c>
      <c r="Q817" s="24" t="s">
        <v>70</v>
      </c>
      <c r="R817" s="89">
        <f t="shared" si="99"/>
        <v>71</v>
      </c>
    </row>
    <row r="818" spans="1:18" x14ac:dyDescent="0.5">
      <c r="A818" s="24">
        <v>3628</v>
      </c>
      <c r="B818" s="111" t="s">
        <v>12762</v>
      </c>
      <c r="C818" s="27" t="s">
        <v>13795</v>
      </c>
      <c r="D818" s="111" t="s">
        <v>12762</v>
      </c>
      <c r="E818" s="111" t="s">
        <v>97</v>
      </c>
      <c r="F818" s="111" t="s">
        <v>10205</v>
      </c>
      <c r="G818" s="121">
        <v>45292</v>
      </c>
      <c r="H818" s="121">
        <v>47118</v>
      </c>
      <c r="I818" s="81">
        <f t="shared" si="98"/>
        <v>47483</v>
      </c>
      <c r="J818" s="81" t="str">
        <f t="shared" ca="1" si="102"/>
        <v>Live</v>
      </c>
      <c r="K818" s="81" t="str" cm="1">
        <f t="array" aca="1" ref="K818" ca="1">_xlfn.IFS((I818-TODAY())&gt;=547,"06 Expires over 18 months",(I818-TODAY())&gt;=365,"05 Expires in 18 months",(I818-TODAY())&gt;=183,"04 Expires in 12 months",(I818-TODAY())&gt;=92,"03 Expires in 6 months",(I818-TODAY())&gt;=31,"02 Expires in 3 months",(I818-TODAY())&gt;=0,"01 Expires in 30 days",(I818-TODAY())&gt;=-31,"01 Expired last 30 days",(I818-TODAY())&gt;=-92,"02 Expired last 3 months",(I818-TODAY())&gt;=-183,"03 Expired last 6 months",(I818-TODAY())&gt;=-365,"04 Expired last 12 months",(I818-TODAY())&gt;=-547,"05 Expired last 18 months",TRUE,"06 Expired over 18 months")</f>
        <v>06 Expires over 18 months</v>
      </c>
      <c r="L818" s="65">
        <v>25828</v>
      </c>
      <c r="M818" s="130">
        <f t="shared" si="105"/>
        <v>152815.66666666666</v>
      </c>
      <c r="N818" s="77" t="str">
        <f t="shared" si="103"/>
        <v>Yes</v>
      </c>
      <c r="O818" s="32">
        <v>12</v>
      </c>
      <c r="P818" s="24">
        <v>12</v>
      </c>
      <c r="Q818" s="24" t="s">
        <v>70</v>
      </c>
      <c r="R818" s="89">
        <f t="shared" si="99"/>
        <v>71</v>
      </c>
    </row>
    <row r="819" spans="1:18" x14ac:dyDescent="0.5">
      <c r="A819" s="24">
        <v>2247</v>
      </c>
      <c r="B819" s="24" t="s">
        <v>8048</v>
      </c>
      <c r="C819" s="24" t="s">
        <v>8049</v>
      </c>
      <c r="D819" s="24" t="s">
        <v>1248</v>
      </c>
      <c r="E819" s="24" t="s">
        <v>52</v>
      </c>
      <c r="F819" s="24" t="s">
        <v>1281</v>
      </c>
      <c r="G819" s="25">
        <v>45292</v>
      </c>
      <c r="H819" s="25">
        <v>47483</v>
      </c>
      <c r="I819" s="81">
        <f t="shared" si="98"/>
        <v>47483</v>
      </c>
      <c r="J819" s="77" t="str">
        <f t="shared" ca="1" si="102"/>
        <v>Live</v>
      </c>
      <c r="K819" s="77" t="str" cm="1">
        <f t="array" aca="1" ref="K819" ca="1">_xlfn.IFS((I819-TODAY())&gt;=547,"06 Expires over 18 months",(I819-TODAY())&gt;=365,"05 Expires in 18 months",(I819-TODAY())&gt;=183,"04 Expires in 12 months",(I819-TODAY())&gt;=92,"03 Expires in 6 months",(I819-TODAY())&gt;=31,"02 Expires in 3 months",(I819-TODAY())&gt;=0,"01 Expires in 30 days",(I819-TODAY())&gt;=-31,"01 Expired last 30 days",(I819-TODAY())&gt;=-92,"02 Expired last 3 months",(I819-TODAY())&gt;=-183,"03 Expired last 6 months",(I819-TODAY())&gt;=-365,"04 Expired last 12 months",(I819-TODAY())&gt;=-547,"05 Expired last 18 months",TRUE,"06 Expired over 18 months")</f>
        <v>06 Expires over 18 months</v>
      </c>
      <c r="L819" s="65">
        <v>308950.56</v>
      </c>
      <c r="M819" s="130">
        <f t="shared" si="105"/>
        <v>1827957.4800000002</v>
      </c>
      <c r="N819" s="77" t="str">
        <f t="shared" si="103"/>
        <v>No</v>
      </c>
      <c r="O819" s="32">
        <v>60</v>
      </c>
      <c r="P819" s="24">
        <v>0</v>
      </c>
      <c r="Q819" s="24" t="s">
        <v>1333</v>
      </c>
      <c r="R819" s="89">
        <f t="shared" si="99"/>
        <v>71</v>
      </c>
    </row>
    <row r="820" spans="1:18" x14ac:dyDescent="0.5">
      <c r="A820" s="24">
        <v>3537</v>
      </c>
      <c r="B820" s="24" t="s">
        <v>13469</v>
      </c>
      <c r="C820" s="24" t="s">
        <v>13470</v>
      </c>
      <c r="D820" s="24">
        <v>10001537</v>
      </c>
      <c r="E820" s="24" t="s">
        <v>321</v>
      </c>
      <c r="F820" s="27" t="s">
        <v>360</v>
      </c>
      <c r="G820" s="25">
        <v>46034</v>
      </c>
      <c r="H820" s="25">
        <v>46755</v>
      </c>
      <c r="I820" s="81">
        <f t="shared" si="98"/>
        <v>47486</v>
      </c>
      <c r="J820" s="77" t="str">
        <f t="shared" ca="1" si="102"/>
        <v>Live</v>
      </c>
      <c r="K820" s="77" t="str" cm="1">
        <f t="array" aca="1" ref="K820" ca="1">_xlfn.IFS((I820-TODAY())&gt;=547,"06 Expires over 18 months",(I820-TODAY())&gt;=365,"05 Expires in 18 months",(I820-TODAY())&gt;=183,"04 Expires in 12 months",(I820-TODAY())&gt;=92,"03 Expires in 6 months",(I820-TODAY())&gt;=31,"02 Expires in 3 months",(I820-TODAY())&gt;=0,"01 Expires in 30 days",(I820-TODAY())&gt;=-31,"01 Expired last 30 days",(I820-TODAY())&gt;=-92,"02 Expired last 3 months",(I820-TODAY())&gt;=-183,"03 Expired last 6 months",(I820-TODAY())&gt;=-365,"04 Expired last 12 months",(I820-TODAY())&gt;=-547,"05 Expired last 18 months",TRUE,"06 Expired over 18 months")</f>
        <v>06 Expires over 18 months</v>
      </c>
      <c r="L820" s="68">
        <v>30000</v>
      </c>
      <c r="M820" s="131">
        <f t="shared" si="105"/>
        <v>117500</v>
      </c>
      <c r="N820" s="77" t="str">
        <f t="shared" si="103"/>
        <v>Yes</v>
      </c>
      <c r="O820" s="32">
        <v>36</v>
      </c>
      <c r="P820" s="24">
        <v>24</v>
      </c>
      <c r="Q820" s="24" t="s">
        <v>70</v>
      </c>
      <c r="R820" s="89">
        <f t="shared" si="99"/>
        <v>47</v>
      </c>
    </row>
    <row r="821" spans="1:18" x14ac:dyDescent="0.5">
      <c r="A821" s="24">
        <v>2450</v>
      </c>
      <c r="B821" s="24" t="s">
        <v>8773</v>
      </c>
      <c r="C821" s="24" t="s">
        <v>8774</v>
      </c>
      <c r="D821" s="24" t="s">
        <v>8775</v>
      </c>
      <c r="E821" s="24" t="s">
        <v>52</v>
      </c>
      <c r="F821" s="24" t="s">
        <v>1801</v>
      </c>
      <c r="G821" s="25">
        <v>45344</v>
      </c>
      <c r="H821" s="25">
        <v>47528</v>
      </c>
      <c r="I821" s="81">
        <f t="shared" si="98"/>
        <v>47528</v>
      </c>
      <c r="J821" s="77" t="str">
        <f t="shared" ca="1" si="102"/>
        <v>Live</v>
      </c>
      <c r="K821" s="77" t="str" cm="1">
        <f t="array" aca="1" ref="K821" ca="1">_xlfn.IFS((I821-TODAY())&gt;=547,"06 Expires over 18 months",(I821-TODAY())&gt;=365,"05 Expires in 18 months",(I821-TODAY())&gt;=183,"04 Expires in 12 months",(I821-TODAY())&gt;=92,"03 Expires in 6 months",(I821-TODAY())&gt;=31,"02 Expires in 3 months",(I821-TODAY())&gt;=0,"01 Expires in 30 days",(I821-TODAY())&gt;=-31,"01 Expired last 30 days",(I821-TODAY())&gt;=-92,"02 Expired last 3 months",(I821-TODAY())&gt;=-183,"03 Expired last 6 months",(I821-TODAY())&gt;=-365,"04 Expired last 12 months",(I821-TODAY())&gt;=-547,"05 Expired last 18 months",TRUE,"06 Expired over 18 months")</f>
        <v>06 Expires over 18 months</v>
      </c>
      <c r="L821" s="104"/>
      <c r="M821" s="130">
        <v>0</v>
      </c>
      <c r="N821" s="77" t="str">
        <f t="shared" ref="N821:N851" si="106">IF(P821&gt;0,"Yes","No")</f>
        <v>No</v>
      </c>
      <c r="O821" s="32">
        <v>0</v>
      </c>
      <c r="P821" s="24">
        <v>0</v>
      </c>
      <c r="Q821" s="24" t="s">
        <v>70</v>
      </c>
      <c r="R821" s="89">
        <f t="shared" si="99"/>
        <v>71</v>
      </c>
    </row>
    <row r="822" spans="1:18" x14ac:dyDescent="0.5">
      <c r="A822" s="24">
        <v>2441</v>
      </c>
      <c r="B822" s="24" t="s">
        <v>8730</v>
      </c>
      <c r="C822" s="24" t="s">
        <v>8731</v>
      </c>
      <c r="D822" s="24" t="s">
        <v>8730</v>
      </c>
      <c r="E822" s="24" t="s">
        <v>321</v>
      </c>
      <c r="F822" s="24" t="s">
        <v>360</v>
      </c>
      <c r="G822" s="25">
        <v>45342</v>
      </c>
      <c r="H822" s="25">
        <v>47169</v>
      </c>
      <c r="I822" s="81">
        <f t="shared" si="98"/>
        <v>47534</v>
      </c>
      <c r="J822" s="77" t="str">
        <f t="shared" ca="1" si="102"/>
        <v>Live</v>
      </c>
      <c r="K822" s="77" t="str" cm="1">
        <f t="array" aca="1" ref="K822" ca="1">_xlfn.IFS((I822-TODAY())&gt;=547,"06 Expires over 18 months",(I822-TODAY())&gt;=365,"05 Expires in 18 months",(I822-TODAY())&gt;=183,"04 Expires in 12 months",(I822-TODAY())&gt;=92,"03 Expires in 6 months",(I822-TODAY())&gt;=31,"02 Expires in 3 months",(I822-TODAY())&gt;=0,"01 Expires in 30 days",(I822-TODAY())&gt;=-31,"01 Expired last 30 days",(I822-TODAY())&gt;=-92,"02 Expired last 3 months",(I822-TODAY())&gt;=-183,"03 Expired last 6 months",(I822-TODAY())&gt;=-365,"04 Expired last 12 months",(I822-TODAY())&gt;=-547,"05 Expired last 18 months",TRUE,"06 Expired over 18 months")</f>
        <v>06 Expires over 18 months</v>
      </c>
      <c r="L822" s="65">
        <v>15000</v>
      </c>
      <c r="M822" s="130">
        <f t="shared" ref="M822:M839" si="107">MAX(L822,L822*N(R822)/12)</f>
        <v>90000</v>
      </c>
      <c r="N822" s="77" t="str">
        <f t="shared" si="106"/>
        <v>Yes</v>
      </c>
      <c r="O822" s="32">
        <v>60</v>
      </c>
      <c r="P822" s="24">
        <v>12</v>
      </c>
      <c r="Q822" s="24" t="s">
        <v>70</v>
      </c>
      <c r="R822" s="89">
        <f t="shared" si="99"/>
        <v>72</v>
      </c>
    </row>
    <row r="823" spans="1:18" x14ac:dyDescent="0.5">
      <c r="A823" s="24">
        <v>2747</v>
      </c>
      <c r="B823" s="24" t="s">
        <v>10009</v>
      </c>
      <c r="C823" s="24" t="s">
        <v>10010</v>
      </c>
      <c r="D823" s="24" t="s">
        <v>10011</v>
      </c>
      <c r="E823" s="24" t="s">
        <v>52</v>
      </c>
      <c r="F823" s="24" t="s">
        <v>116</v>
      </c>
      <c r="G823" s="25">
        <v>45566</v>
      </c>
      <c r="H823" s="25">
        <v>47177</v>
      </c>
      <c r="I823" s="81">
        <f t="shared" si="98"/>
        <v>47542</v>
      </c>
      <c r="J823" s="77" t="str">
        <f t="shared" ca="1" si="102"/>
        <v>Live</v>
      </c>
      <c r="K823" s="77" t="str" cm="1">
        <f t="array" aca="1" ref="K823" ca="1">_xlfn.IFS((I823-TODAY())&gt;=547,"06 Expires over 18 months",(I823-TODAY())&gt;=365,"05 Expires in 18 months",(I823-TODAY())&gt;=183,"04 Expires in 12 months",(I823-TODAY())&gt;=92,"03 Expires in 6 months",(I823-TODAY())&gt;=31,"02 Expires in 3 months",(I823-TODAY())&gt;=0,"01 Expires in 30 days",(I823-TODAY())&gt;=-31,"01 Expired last 30 days",(I823-TODAY())&gt;=-92,"02 Expired last 3 months",(I823-TODAY())&gt;=-183,"03 Expired last 6 months",(I823-TODAY())&gt;=-365,"04 Expired last 12 months",(I823-TODAY())&gt;=-547,"05 Expired last 18 months",TRUE,"06 Expired over 18 months")</f>
        <v>06 Expires over 18 months</v>
      </c>
      <c r="L823" s="65">
        <v>890000</v>
      </c>
      <c r="M823" s="130">
        <f t="shared" si="107"/>
        <v>4746666.666666667</v>
      </c>
      <c r="N823" s="77" t="str">
        <f t="shared" si="106"/>
        <v>Yes</v>
      </c>
      <c r="O823" s="32">
        <v>36</v>
      </c>
      <c r="P823" s="24">
        <v>12</v>
      </c>
      <c r="Q823" s="24" t="s">
        <v>8722</v>
      </c>
      <c r="R823" s="89">
        <f t="shared" si="99"/>
        <v>64</v>
      </c>
    </row>
    <row r="824" spans="1:18" x14ac:dyDescent="0.5">
      <c r="A824" s="24">
        <v>3613</v>
      </c>
      <c r="B824" s="111" t="s">
        <v>6878</v>
      </c>
      <c r="C824" s="27" t="s">
        <v>13731</v>
      </c>
      <c r="D824" s="111" t="s">
        <v>13732</v>
      </c>
      <c r="E824" s="111" t="s">
        <v>190</v>
      </c>
      <c r="F824" s="111" t="s">
        <v>6369</v>
      </c>
      <c r="G824" s="121">
        <v>46072</v>
      </c>
      <c r="H824" s="121">
        <v>46447</v>
      </c>
      <c r="I824" s="81">
        <f t="shared" si="98"/>
        <v>47543</v>
      </c>
      <c r="J824" s="81" t="str">
        <f t="shared" ca="1" si="102"/>
        <v>Live</v>
      </c>
      <c r="K824" s="81" t="str" cm="1">
        <f t="array" aca="1" ref="K824" ca="1">_xlfn.IFS((I824-TODAY())&gt;=547,"06 Expires over 18 months",(I824-TODAY())&gt;=365,"05 Expires in 18 months",(I824-TODAY())&gt;=183,"04 Expires in 12 months",(I824-TODAY())&gt;=92,"03 Expires in 6 months",(I824-TODAY())&gt;=31,"02 Expires in 3 months",(I824-TODAY())&gt;=0,"01 Expires in 30 days",(I824-TODAY())&gt;=-31,"01 Expired last 30 days",(I824-TODAY())&gt;=-92,"02 Expired last 3 months",(I824-TODAY())&gt;=-183,"03 Expired last 6 months",(I824-TODAY())&gt;=-365,"04 Expired last 12 months",(I824-TODAY())&gt;=-547,"05 Expired last 18 months",TRUE,"06 Expired over 18 months")</f>
        <v>06 Expires over 18 months</v>
      </c>
      <c r="L824" s="65">
        <v>10000</v>
      </c>
      <c r="M824" s="130">
        <f t="shared" si="107"/>
        <v>40000</v>
      </c>
      <c r="N824" s="77" t="str">
        <f t="shared" si="106"/>
        <v>Yes</v>
      </c>
      <c r="O824" s="32">
        <v>24</v>
      </c>
      <c r="P824" s="24">
        <v>36</v>
      </c>
      <c r="Q824" s="24" t="s">
        <v>70</v>
      </c>
      <c r="R824" s="89">
        <f t="shared" si="99"/>
        <v>48</v>
      </c>
    </row>
    <row r="825" spans="1:18" x14ac:dyDescent="0.5">
      <c r="A825" s="24">
        <v>3646</v>
      </c>
      <c r="B825" s="111" t="s">
        <v>13860</v>
      </c>
      <c r="C825" s="27" t="s">
        <v>13861</v>
      </c>
      <c r="D825" s="111" t="s">
        <v>13862</v>
      </c>
      <c r="E825" s="111" t="s">
        <v>321</v>
      </c>
      <c r="F825" s="111" t="s">
        <v>13863</v>
      </c>
      <c r="G825" s="121">
        <v>46082</v>
      </c>
      <c r="H825" s="121">
        <v>46813</v>
      </c>
      <c r="I825" s="81">
        <f t="shared" si="98"/>
        <v>47543</v>
      </c>
      <c r="J825" s="81" t="str">
        <f t="shared" ca="1" si="102"/>
        <v>Live</v>
      </c>
      <c r="K825" s="81" t="str" cm="1">
        <f t="array" aca="1" ref="K825" ca="1">_xlfn.IFS((I825-TODAY())&gt;=547,"06 Expires over 18 months",(I825-TODAY())&gt;=365,"05 Expires in 18 months",(I825-TODAY())&gt;=183,"04 Expires in 12 months",(I825-TODAY())&gt;=92,"03 Expires in 6 months",(I825-TODAY())&gt;=31,"02 Expires in 3 months",(I825-TODAY())&gt;=0,"01 Expires in 30 days",(I825-TODAY())&gt;=-31,"01 Expired last 30 days",(I825-TODAY())&gt;=-92,"02 Expired last 3 months",(I825-TODAY())&gt;=-183,"03 Expired last 6 months",(I825-TODAY())&gt;=-365,"04 Expired last 12 months",(I825-TODAY())&gt;=-547,"05 Expired last 18 months",TRUE,"06 Expired over 18 months")</f>
        <v>06 Expires over 18 months</v>
      </c>
      <c r="L825" s="65">
        <v>7500</v>
      </c>
      <c r="M825" s="130">
        <f t="shared" si="107"/>
        <v>30000</v>
      </c>
      <c r="N825" s="77" t="str">
        <f t="shared" si="106"/>
        <v>Yes</v>
      </c>
      <c r="O825" s="32">
        <v>24</v>
      </c>
      <c r="P825" s="24">
        <v>24</v>
      </c>
      <c r="Q825" s="24" t="s">
        <v>12795</v>
      </c>
      <c r="R825" s="89">
        <f t="shared" si="99"/>
        <v>48</v>
      </c>
    </row>
    <row r="826" spans="1:18" x14ac:dyDescent="0.5">
      <c r="A826" s="24">
        <v>3629</v>
      </c>
      <c r="B826" s="111" t="s">
        <v>13797</v>
      </c>
      <c r="C826" s="27" t="s">
        <v>13798</v>
      </c>
      <c r="D826" s="111" t="s">
        <v>13797</v>
      </c>
      <c r="E826" s="111" t="s">
        <v>97</v>
      </c>
      <c r="F826" s="111" t="s">
        <v>2521</v>
      </c>
      <c r="G826" s="121">
        <v>46086</v>
      </c>
      <c r="H826" s="121">
        <v>47547</v>
      </c>
      <c r="I826" s="81">
        <f t="shared" si="98"/>
        <v>47547</v>
      </c>
      <c r="J826" s="81" t="str">
        <f t="shared" ca="1" si="102"/>
        <v>Live</v>
      </c>
      <c r="K826" s="81" t="str" cm="1">
        <f t="array" aca="1" ref="K826" ca="1">_xlfn.IFS((I826-TODAY())&gt;=547,"06 Expires over 18 months",(I826-TODAY())&gt;=365,"05 Expires in 18 months",(I826-TODAY())&gt;=183,"04 Expires in 12 months",(I826-TODAY())&gt;=92,"03 Expires in 6 months",(I826-TODAY())&gt;=31,"02 Expires in 3 months",(I826-TODAY())&gt;=0,"01 Expires in 30 days",(I826-TODAY())&gt;=-31,"01 Expired last 30 days",(I826-TODAY())&gt;=-92,"02 Expired last 3 months",(I826-TODAY())&gt;=-183,"03 Expired last 6 months",(I826-TODAY())&gt;=-365,"04 Expired last 12 months",(I826-TODAY())&gt;=-547,"05 Expired last 18 months",TRUE,"06 Expired over 18 months")</f>
        <v>06 Expires over 18 months</v>
      </c>
      <c r="L826" s="65">
        <v>5000</v>
      </c>
      <c r="M826" s="130">
        <f t="shared" si="107"/>
        <v>20000</v>
      </c>
      <c r="N826" s="77" t="str">
        <f t="shared" si="106"/>
        <v>No</v>
      </c>
      <c r="O826" s="32">
        <v>48</v>
      </c>
      <c r="P826" s="24">
        <v>0</v>
      </c>
      <c r="Q826" s="24" t="s">
        <v>12795</v>
      </c>
      <c r="R826" s="89">
        <f t="shared" si="99"/>
        <v>48</v>
      </c>
    </row>
    <row r="827" spans="1:18" x14ac:dyDescent="0.5">
      <c r="A827" s="24">
        <v>3670</v>
      </c>
      <c r="B827" s="111" t="s">
        <v>13961</v>
      </c>
      <c r="C827" s="111" t="s">
        <v>13962</v>
      </c>
      <c r="D827" s="111" t="s">
        <v>13963</v>
      </c>
      <c r="E827" s="111" t="s">
        <v>190</v>
      </c>
      <c r="F827" s="111" t="s">
        <v>13384</v>
      </c>
      <c r="G827" s="121">
        <v>46094</v>
      </c>
      <c r="H827" s="121">
        <v>46824</v>
      </c>
      <c r="I827" s="81">
        <f t="shared" si="98"/>
        <v>47554</v>
      </c>
      <c r="J827" s="81" t="str">
        <f t="shared" ca="1" si="102"/>
        <v>Live</v>
      </c>
      <c r="K827" s="81" t="str" cm="1">
        <f t="array" aca="1" ref="K827" ca="1">_xlfn.IFS((I827-TODAY())&gt;=547,"06 Expires over 18 months",(I827-TODAY())&gt;=365,"05 Expires in 18 months",(I827-TODAY())&gt;=183,"04 Expires in 12 months",(I827-TODAY())&gt;=92,"03 Expires in 6 months",(I827-TODAY())&gt;=31,"02 Expires in 3 months",(I827-TODAY())&gt;=0,"01 Expires in 30 days",(I827-TODAY())&gt;=-31,"01 Expired last 30 days",(I827-TODAY())&gt;=-92,"02 Expired last 3 months",(I827-TODAY())&gt;=-183,"03 Expired last 6 months",(I827-TODAY())&gt;=-365,"04 Expired last 12 months",(I827-TODAY())&gt;=-547,"05 Expired last 18 months",TRUE,"06 Expired over 18 months")</f>
        <v>06 Expires over 18 months</v>
      </c>
      <c r="L827" s="104">
        <v>4999</v>
      </c>
      <c r="M827" s="131">
        <f t="shared" si="107"/>
        <v>19579.416666666668</v>
      </c>
      <c r="N827" s="77" t="str">
        <f t="shared" si="106"/>
        <v>Yes</v>
      </c>
      <c r="O827" s="111">
        <v>24</v>
      </c>
      <c r="P827" s="111">
        <v>24</v>
      </c>
      <c r="Q827" s="111" t="s">
        <v>70</v>
      </c>
      <c r="R827" s="89">
        <f t="shared" si="99"/>
        <v>47</v>
      </c>
    </row>
    <row r="828" spans="1:18" x14ac:dyDescent="0.5">
      <c r="A828" s="24">
        <v>2968</v>
      </c>
      <c r="B828" s="24" t="s">
        <v>9329</v>
      </c>
      <c r="C828" s="24" t="s">
        <v>9330</v>
      </c>
      <c r="D828" s="24" t="s">
        <v>9331</v>
      </c>
      <c r="E828" s="24" t="s">
        <v>107</v>
      </c>
      <c r="F828" s="24" t="s">
        <v>3283</v>
      </c>
      <c r="G828" s="25">
        <v>45733</v>
      </c>
      <c r="H828" s="25">
        <v>46828</v>
      </c>
      <c r="I828" s="81">
        <f t="shared" si="98"/>
        <v>47558</v>
      </c>
      <c r="J828" s="77" t="str">
        <f t="shared" ca="1" si="102"/>
        <v>Live</v>
      </c>
      <c r="K828" s="77" t="str" cm="1">
        <f t="array" aca="1" ref="K828" ca="1">_xlfn.IFS((I828-TODAY())&gt;=547,"06 Expires over 18 months",(I828-TODAY())&gt;=365,"05 Expires in 18 months",(I828-TODAY())&gt;=183,"04 Expires in 12 months",(I828-TODAY())&gt;=92,"03 Expires in 6 months",(I828-TODAY())&gt;=31,"02 Expires in 3 months",(I828-TODAY())&gt;=0,"01 Expires in 30 days",(I828-TODAY())&gt;=-31,"01 Expired last 30 days",(I828-TODAY())&gt;=-92,"02 Expired last 3 months",(I828-TODAY())&gt;=-183,"03 Expired last 6 months",(I828-TODAY())&gt;=-365,"04 Expired last 12 months",(I828-TODAY())&gt;=-547,"05 Expired last 18 months",TRUE,"06 Expired over 18 months")</f>
        <v>06 Expires over 18 months</v>
      </c>
      <c r="L828" s="65">
        <v>210000</v>
      </c>
      <c r="M828" s="130">
        <f t="shared" si="107"/>
        <v>1032500</v>
      </c>
      <c r="N828" s="77" t="str">
        <f t="shared" si="106"/>
        <v>Yes</v>
      </c>
      <c r="O828" s="32">
        <v>12</v>
      </c>
      <c r="P828" s="24">
        <v>24</v>
      </c>
      <c r="Q828" s="24" t="s">
        <v>8595</v>
      </c>
      <c r="R828" s="89">
        <f t="shared" si="99"/>
        <v>59</v>
      </c>
    </row>
    <row r="829" spans="1:18" x14ac:dyDescent="0.5">
      <c r="A829" s="24">
        <v>2969</v>
      </c>
      <c r="B829" s="24" t="s">
        <v>11089</v>
      </c>
      <c r="C829" s="24" t="s">
        <v>9103</v>
      </c>
      <c r="D829" s="24" t="s">
        <v>11090</v>
      </c>
      <c r="E829" s="24" t="s">
        <v>107</v>
      </c>
      <c r="F829" s="24" t="s">
        <v>3283</v>
      </c>
      <c r="G829" s="25">
        <v>45733</v>
      </c>
      <c r="H829" s="25">
        <v>46828</v>
      </c>
      <c r="I829" s="81">
        <f t="shared" si="98"/>
        <v>47558</v>
      </c>
      <c r="J829" s="77" t="str">
        <f t="shared" ca="1" si="102"/>
        <v>Live</v>
      </c>
      <c r="K829" s="77" t="str" cm="1">
        <f t="array" aca="1" ref="K829" ca="1">_xlfn.IFS((I829-TODAY())&gt;=547,"06 Expires over 18 months",(I829-TODAY())&gt;=365,"05 Expires in 18 months",(I829-TODAY())&gt;=183,"04 Expires in 12 months",(I829-TODAY())&gt;=92,"03 Expires in 6 months",(I829-TODAY())&gt;=31,"02 Expires in 3 months",(I829-TODAY())&gt;=0,"01 Expires in 30 days",(I829-TODAY())&gt;=-31,"01 Expired last 30 days",(I829-TODAY())&gt;=-92,"02 Expired last 3 months",(I829-TODAY())&gt;=-183,"03 Expired last 6 months",(I829-TODAY())&gt;=-365,"04 Expired last 12 months",(I829-TODAY())&gt;=-547,"05 Expired last 18 months",TRUE,"06 Expired over 18 months")</f>
        <v>06 Expires over 18 months</v>
      </c>
      <c r="L829" s="65">
        <v>210000</v>
      </c>
      <c r="M829" s="130">
        <f t="shared" si="107"/>
        <v>1032500</v>
      </c>
      <c r="N829" s="77" t="str">
        <f t="shared" si="106"/>
        <v>Yes</v>
      </c>
      <c r="O829" s="32">
        <v>12</v>
      </c>
      <c r="P829" s="24">
        <v>24</v>
      </c>
      <c r="Q829" s="24" t="s">
        <v>8595</v>
      </c>
      <c r="R829" s="89">
        <f t="shared" si="99"/>
        <v>59</v>
      </c>
    </row>
    <row r="830" spans="1:18" x14ac:dyDescent="0.5">
      <c r="A830" s="24">
        <v>2970</v>
      </c>
      <c r="B830" s="24" t="s">
        <v>11094</v>
      </c>
      <c r="C830" s="24" t="s">
        <v>9201</v>
      </c>
      <c r="D830" s="24" t="s">
        <v>11095</v>
      </c>
      <c r="E830" s="24" t="s">
        <v>107</v>
      </c>
      <c r="F830" s="24" t="s">
        <v>3283</v>
      </c>
      <c r="G830" s="25">
        <v>45733</v>
      </c>
      <c r="H830" s="25">
        <v>46828</v>
      </c>
      <c r="I830" s="81">
        <f t="shared" si="98"/>
        <v>47558</v>
      </c>
      <c r="J830" s="77" t="str">
        <f t="shared" ca="1" si="102"/>
        <v>Live</v>
      </c>
      <c r="K830" s="77" t="str" cm="1">
        <f t="array" aca="1" ref="K830" ca="1">_xlfn.IFS((I830-TODAY())&gt;=547,"06 Expires over 18 months",(I830-TODAY())&gt;=365,"05 Expires in 18 months",(I830-TODAY())&gt;=183,"04 Expires in 12 months",(I830-TODAY())&gt;=92,"03 Expires in 6 months",(I830-TODAY())&gt;=31,"02 Expires in 3 months",(I830-TODAY())&gt;=0,"01 Expires in 30 days",(I830-TODAY())&gt;=-31,"01 Expired last 30 days",(I830-TODAY())&gt;=-92,"02 Expired last 3 months",(I830-TODAY())&gt;=-183,"03 Expired last 6 months",(I830-TODAY())&gt;=-365,"04 Expired last 12 months",(I830-TODAY())&gt;=-547,"05 Expired last 18 months",TRUE,"06 Expired over 18 months")</f>
        <v>06 Expires over 18 months</v>
      </c>
      <c r="L830" s="65">
        <v>210000</v>
      </c>
      <c r="M830" s="130">
        <f t="shared" si="107"/>
        <v>1032500</v>
      </c>
      <c r="N830" s="77" t="str">
        <f t="shared" si="106"/>
        <v>Yes</v>
      </c>
      <c r="O830" s="32">
        <v>12</v>
      </c>
      <c r="P830" s="24">
        <v>24</v>
      </c>
      <c r="Q830" s="24" t="s">
        <v>8595</v>
      </c>
      <c r="R830" s="89">
        <f t="shared" si="99"/>
        <v>59</v>
      </c>
    </row>
    <row r="831" spans="1:18" x14ac:dyDescent="0.5">
      <c r="A831" s="24">
        <v>2971</v>
      </c>
      <c r="B831" s="24" t="s">
        <v>11099</v>
      </c>
      <c r="C831" s="24" t="s">
        <v>9045</v>
      </c>
      <c r="D831" s="24" t="s">
        <v>11100</v>
      </c>
      <c r="E831" s="24" t="s">
        <v>107</v>
      </c>
      <c r="F831" s="24" t="s">
        <v>3283</v>
      </c>
      <c r="G831" s="25">
        <v>45733</v>
      </c>
      <c r="H831" s="25">
        <v>46828</v>
      </c>
      <c r="I831" s="81">
        <f t="shared" si="98"/>
        <v>47558</v>
      </c>
      <c r="J831" s="77" t="str">
        <f t="shared" ca="1" si="102"/>
        <v>Live</v>
      </c>
      <c r="K831" s="77" t="str" cm="1">
        <f t="array" aca="1" ref="K831" ca="1">_xlfn.IFS((I831-TODAY())&gt;=547,"06 Expires over 18 months",(I831-TODAY())&gt;=365,"05 Expires in 18 months",(I831-TODAY())&gt;=183,"04 Expires in 12 months",(I831-TODAY())&gt;=92,"03 Expires in 6 months",(I831-TODAY())&gt;=31,"02 Expires in 3 months",(I831-TODAY())&gt;=0,"01 Expires in 30 days",(I831-TODAY())&gt;=-31,"01 Expired last 30 days",(I831-TODAY())&gt;=-92,"02 Expired last 3 months",(I831-TODAY())&gt;=-183,"03 Expired last 6 months",(I831-TODAY())&gt;=-365,"04 Expired last 12 months",(I831-TODAY())&gt;=-547,"05 Expired last 18 months",TRUE,"06 Expired over 18 months")</f>
        <v>06 Expires over 18 months</v>
      </c>
      <c r="L831" s="65">
        <v>210000</v>
      </c>
      <c r="M831" s="130">
        <f t="shared" si="107"/>
        <v>1032500</v>
      </c>
      <c r="N831" s="77" t="str">
        <f t="shared" si="106"/>
        <v>Yes</v>
      </c>
      <c r="O831" s="32">
        <v>12</v>
      </c>
      <c r="P831" s="24">
        <v>24</v>
      </c>
      <c r="Q831" s="24" t="s">
        <v>8595</v>
      </c>
      <c r="R831" s="89">
        <f t="shared" si="99"/>
        <v>59</v>
      </c>
    </row>
    <row r="832" spans="1:18" x14ac:dyDescent="0.5">
      <c r="A832" s="24">
        <v>3658</v>
      </c>
      <c r="B832" s="111" t="s">
        <v>7925</v>
      </c>
      <c r="C832" s="27" t="s">
        <v>13911</v>
      </c>
      <c r="D832" s="111" t="s">
        <v>7925</v>
      </c>
      <c r="E832" s="111" t="s">
        <v>107</v>
      </c>
      <c r="F832" s="111" t="s">
        <v>3283</v>
      </c>
      <c r="G832" s="121">
        <v>46111</v>
      </c>
      <c r="H832" s="121">
        <v>47571</v>
      </c>
      <c r="I832" s="81">
        <f t="shared" si="98"/>
        <v>47571</v>
      </c>
      <c r="J832" s="81" t="str">
        <f t="shared" ca="1" si="102"/>
        <v>Live</v>
      </c>
      <c r="K832" s="81" t="str" cm="1">
        <f t="array" aca="1" ref="K832" ca="1">_xlfn.IFS((I832-TODAY())&gt;=547,"06 Expires over 18 months",(I832-TODAY())&gt;=365,"05 Expires in 18 months",(I832-TODAY())&gt;=183,"04 Expires in 12 months",(I832-TODAY())&gt;=92,"03 Expires in 6 months",(I832-TODAY())&gt;=31,"02 Expires in 3 months",(I832-TODAY())&gt;=0,"01 Expires in 30 days",(I832-TODAY())&gt;=-31,"01 Expired last 30 days",(I832-TODAY())&gt;=-92,"02 Expired last 3 months",(I832-TODAY())&gt;=-183,"03 Expired last 6 months",(I832-TODAY())&gt;=-365,"04 Expired last 12 months",(I832-TODAY())&gt;=-547,"05 Expired last 18 months",TRUE,"06 Expired over 18 months")</f>
        <v>06 Expires over 18 months</v>
      </c>
      <c r="L832" s="65">
        <v>6125</v>
      </c>
      <c r="M832" s="130">
        <f t="shared" si="107"/>
        <v>23989.583333333332</v>
      </c>
      <c r="N832" s="77" t="str">
        <f t="shared" si="106"/>
        <v>No</v>
      </c>
      <c r="O832" s="32">
        <v>48</v>
      </c>
      <c r="P832" s="24">
        <v>0</v>
      </c>
      <c r="Q832" s="24" t="s">
        <v>12795</v>
      </c>
      <c r="R832" s="89">
        <f t="shared" si="99"/>
        <v>47</v>
      </c>
    </row>
    <row r="833" spans="1:18" x14ac:dyDescent="0.5">
      <c r="A833" s="24">
        <v>2874</v>
      </c>
      <c r="B833" s="24" t="s">
        <v>10636</v>
      </c>
      <c r="C833" s="24" t="s">
        <v>10637</v>
      </c>
      <c r="D833" s="24" t="s">
        <v>10638</v>
      </c>
      <c r="E833" s="24" t="s">
        <v>52</v>
      </c>
      <c r="F833" s="24" t="s">
        <v>3216</v>
      </c>
      <c r="G833" s="25">
        <v>45740</v>
      </c>
      <c r="H833" s="25">
        <v>47207</v>
      </c>
      <c r="I833" s="81">
        <f t="shared" si="98"/>
        <v>47572</v>
      </c>
      <c r="J833" s="77" t="str">
        <f t="shared" ca="1" si="102"/>
        <v>Live</v>
      </c>
      <c r="K833" s="77" t="str" cm="1">
        <f t="array" aca="1" ref="K833" ca="1">_xlfn.IFS((I833-TODAY())&gt;=547,"06 Expires over 18 months",(I833-TODAY())&gt;=365,"05 Expires in 18 months",(I833-TODAY())&gt;=183,"04 Expires in 12 months",(I833-TODAY())&gt;=92,"03 Expires in 6 months",(I833-TODAY())&gt;=31,"02 Expires in 3 months",(I833-TODAY())&gt;=0,"01 Expires in 30 days",(I833-TODAY())&gt;=-31,"01 Expired last 30 days",(I833-TODAY())&gt;=-92,"02 Expired last 3 months",(I833-TODAY())&gt;=-183,"03 Expired last 6 months",(I833-TODAY())&gt;=-365,"04 Expired last 12 months",(I833-TODAY())&gt;=-547,"05 Expired last 18 months",TRUE,"06 Expired over 18 months")</f>
        <v>06 Expires over 18 months</v>
      </c>
      <c r="L833" s="65">
        <v>80000</v>
      </c>
      <c r="M833" s="130">
        <f t="shared" si="107"/>
        <v>400000</v>
      </c>
      <c r="N833" s="77" t="str">
        <f t="shared" si="106"/>
        <v>Yes</v>
      </c>
      <c r="O833" s="32">
        <v>36</v>
      </c>
      <c r="P833" s="24">
        <v>12</v>
      </c>
      <c r="Q833" s="24" t="s">
        <v>8722</v>
      </c>
      <c r="R833" s="89">
        <f t="shared" si="99"/>
        <v>60</v>
      </c>
    </row>
    <row r="834" spans="1:18" x14ac:dyDescent="0.5">
      <c r="A834" s="24">
        <v>827</v>
      </c>
      <c r="B834" s="24" t="s">
        <v>3120</v>
      </c>
      <c r="C834" s="24" t="s">
        <v>3121</v>
      </c>
      <c r="D834" s="24" t="s">
        <v>3122</v>
      </c>
      <c r="E834" s="24" t="s">
        <v>107</v>
      </c>
      <c r="F834" s="24" t="s">
        <v>137</v>
      </c>
      <c r="G834" s="25">
        <v>44017</v>
      </c>
      <c r="H834" s="25">
        <v>45747</v>
      </c>
      <c r="I834" s="81">
        <f t="shared" ref="I834:I897" si="108">EDATE(H834,P834)</f>
        <v>47573</v>
      </c>
      <c r="J834" s="77" t="str">
        <f t="shared" ca="1" si="102"/>
        <v>Live</v>
      </c>
      <c r="K834" s="77" t="str" cm="1">
        <f t="array" aca="1" ref="K834" ca="1">_xlfn.IFS((I834-TODAY())&gt;=547,"06 Expires over 18 months",(I834-TODAY())&gt;=365,"05 Expires in 18 months",(I834-TODAY())&gt;=183,"04 Expires in 12 months",(I834-TODAY())&gt;=92,"03 Expires in 6 months",(I834-TODAY())&gt;=31,"02 Expires in 3 months",(I834-TODAY())&gt;=0,"01 Expires in 30 days",(I834-TODAY())&gt;=-31,"01 Expired last 30 days",(I834-TODAY())&gt;=-92,"02 Expired last 3 months",(I834-TODAY())&gt;=-183,"03 Expired last 6 months",(I834-TODAY())&gt;=-365,"04 Expired last 12 months",(I834-TODAY())&gt;=-547,"05 Expired last 18 months",TRUE,"06 Expired over 18 months")</f>
        <v>06 Expires over 18 months</v>
      </c>
      <c r="L834" s="65">
        <v>23000000</v>
      </c>
      <c r="M834" s="130">
        <f t="shared" si="107"/>
        <v>222333333.33333334</v>
      </c>
      <c r="N834" s="77" t="str">
        <f t="shared" si="106"/>
        <v>Yes</v>
      </c>
      <c r="O834" s="32">
        <v>60</v>
      </c>
      <c r="P834" s="24">
        <v>60</v>
      </c>
      <c r="Q834" s="24"/>
      <c r="R834" s="89">
        <f t="shared" ref="R834:R897" si="109">DATEDIF(G834,I834,"m")</f>
        <v>116</v>
      </c>
    </row>
    <row r="835" spans="1:18" x14ac:dyDescent="0.5">
      <c r="A835" s="24">
        <v>975</v>
      </c>
      <c r="B835" s="24" t="s">
        <v>3674</v>
      </c>
      <c r="C835" s="24" t="s">
        <v>3675</v>
      </c>
      <c r="D835" s="24" t="s">
        <v>3480</v>
      </c>
      <c r="E835" s="24" t="s">
        <v>66</v>
      </c>
      <c r="F835" s="24" t="s">
        <v>3672</v>
      </c>
      <c r="G835" s="25">
        <v>43922</v>
      </c>
      <c r="H835" s="25">
        <v>45747</v>
      </c>
      <c r="I835" s="81">
        <f t="shared" si="108"/>
        <v>47573</v>
      </c>
      <c r="J835" s="77" t="str">
        <f t="shared" ca="1" si="102"/>
        <v>Live</v>
      </c>
      <c r="K835" s="77" t="str" cm="1">
        <f t="array" aca="1" ref="K835" ca="1">_xlfn.IFS((I835-TODAY())&gt;=547,"06 Expires over 18 months",(I835-TODAY())&gt;=365,"05 Expires in 18 months",(I835-TODAY())&gt;=183,"04 Expires in 12 months",(I835-TODAY())&gt;=92,"03 Expires in 6 months",(I835-TODAY())&gt;=31,"02 Expires in 3 months",(I835-TODAY())&gt;=0,"01 Expires in 30 days",(I835-TODAY())&gt;=-31,"01 Expired last 30 days",(I835-TODAY())&gt;=-92,"02 Expired last 3 months",(I835-TODAY())&gt;=-183,"03 Expired last 6 months",(I835-TODAY())&gt;=-365,"04 Expired last 12 months",(I835-TODAY())&gt;=-547,"05 Expired last 18 months",TRUE,"06 Expired over 18 months")</f>
        <v>06 Expires over 18 months</v>
      </c>
      <c r="L835" s="65">
        <v>230000</v>
      </c>
      <c r="M835" s="130">
        <f t="shared" si="107"/>
        <v>2280833.3333333335</v>
      </c>
      <c r="N835" s="77" t="str">
        <f t="shared" si="106"/>
        <v>Yes</v>
      </c>
      <c r="O835" s="32">
        <v>60</v>
      </c>
      <c r="P835" s="24">
        <v>60</v>
      </c>
      <c r="Q835" s="24"/>
      <c r="R835" s="89">
        <f t="shared" si="109"/>
        <v>119</v>
      </c>
    </row>
    <row r="836" spans="1:18" x14ac:dyDescent="0.5">
      <c r="A836" s="24">
        <v>2875</v>
      </c>
      <c r="B836" s="24" t="s">
        <v>10643</v>
      </c>
      <c r="C836" s="24" t="s">
        <v>10644</v>
      </c>
      <c r="D836" s="24" t="s">
        <v>10645</v>
      </c>
      <c r="E836" s="24" t="s">
        <v>190</v>
      </c>
      <c r="F836" s="24" t="s">
        <v>10647</v>
      </c>
      <c r="G836" s="25">
        <v>45748</v>
      </c>
      <c r="H836" s="25">
        <v>46477</v>
      </c>
      <c r="I836" s="81">
        <f t="shared" si="108"/>
        <v>47573</v>
      </c>
      <c r="J836" s="77" t="str">
        <f t="shared" ca="1" si="102"/>
        <v>Live</v>
      </c>
      <c r="K836" s="77" t="str" cm="1">
        <f t="array" aca="1" ref="K836" ca="1">_xlfn.IFS((I836-TODAY())&gt;=547,"06 Expires over 18 months",(I836-TODAY())&gt;=365,"05 Expires in 18 months",(I836-TODAY())&gt;=183,"04 Expires in 12 months",(I836-TODAY())&gt;=92,"03 Expires in 6 months",(I836-TODAY())&gt;=31,"02 Expires in 3 months",(I836-TODAY())&gt;=0,"01 Expires in 30 days",(I836-TODAY())&gt;=-31,"01 Expired last 30 days",(I836-TODAY())&gt;=-92,"02 Expired last 3 months",(I836-TODAY())&gt;=-183,"03 Expired last 6 months",(I836-TODAY())&gt;=-365,"04 Expired last 12 months",(I836-TODAY())&gt;=-547,"05 Expired last 18 months",TRUE,"06 Expired over 18 months")</f>
        <v>06 Expires over 18 months</v>
      </c>
      <c r="L836" s="65">
        <v>456694</v>
      </c>
      <c r="M836" s="130">
        <f t="shared" si="107"/>
        <v>2245412.1666666665</v>
      </c>
      <c r="N836" s="77" t="str">
        <f t="shared" si="106"/>
        <v>Yes</v>
      </c>
      <c r="O836" s="32">
        <v>24</v>
      </c>
      <c r="P836" s="24">
        <v>36</v>
      </c>
      <c r="Q836" s="24" t="s">
        <v>70</v>
      </c>
      <c r="R836" s="89">
        <f t="shared" si="109"/>
        <v>59</v>
      </c>
    </row>
    <row r="837" spans="1:18" x14ac:dyDescent="0.5">
      <c r="A837" s="24">
        <v>2021</v>
      </c>
      <c r="B837" s="24" t="s">
        <v>7280</v>
      </c>
      <c r="C837" s="24" t="s">
        <v>7281</v>
      </c>
      <c r="D837" s="24" t="s">
        <v>7282</v>
      </c>
      <c r="E837" s="24" t="s">
        <v>66</v>
      </c>
      <c r="F837" s="24" t="s">
        <v>83</v>
      </c>
      <c r="G837" s="25">
        <v>45017</v>
      </c>
      <c r="H837" s="25">
        <v>46843</v>
      </c>
      <c r="I837" s="81">
        <f t="shared" si="108"/>
        <v>47573</v>
      </c>
      <c r="J837" s="77" t="str">
        <f t="shared" ca="1" si="102"/>
        <v>Live</v>
      </c>
      <c r="K837" s="77" t="str" cm="1">
        <f t="array" aca="1" ref="K837" ca="1">_xlfn.IFS((I837-TODAY())&gt;=547,"06 Expires over 18 months",(I837-TODAY())&gt;=365,"05 Expires in 18 months",(I837-TODAY())&gt;=183,"04 Expires in 12 months",(I837-TODAY())&gt;=92,"03 Expires in 6 months",(I837-TODAY())&gt;=31,"02 Expires in 3 months",(I837-TODAY())&gt;=0,"01 Expires in 30 days",(I837-TODAY())&gt;=-31,"01 Expired last 30 days",(I837-TODAY())&gt;=-92,"02 Expired last 3 months",(I837-TODAY())&gt;=-183,"03 Expired last 6 months",(I837-TODAY())&gt;=-365,"04 Expired last 12 months",(I837-TODAY())&gt;=-547,"05 Expired last 18 months",TRUE,"06 Expired over 18 months")</f>
        <v>06 Expires over 18 months</v>
      </c>
      <c r="L837" s="65">
        <v>16501500</v>
      </c>
      <c r="M837" s="130">
        <f t="shared" si="107"/>
        <v>114135375</v>
      </c>
      <c r="N837" s="77" t="str">
        <f t="shared" si="106"/>
        <v>Yes</v>
      </c>
      <c r="O837" s="32">
        <v>60</v>
      </c>
      <c r="P837" s="24">
        <v>24</v>
      </c>
      <c r="Q837" s="24" t="s">
        <v>1333</v>
      </c>
      <c r="R837" s="89">
        <f t="shared" si="109"/>
        <v>83</v>
      </c>
    </row>
    <row r="838" spans="1:18" x14ac:dyDescent="0.5">
      <c r="A838" s="24">
        <v>3006</v>
      </c>
      <c r="B838" s="24" t="s">
        <v>5358</v>
      </c>
      <c r="C838" s="24" t="s">
        <v>11274</v>
      </c>
      <c r="D838" s="24" t="s">
        <v>5358</v>
      </c>
      <c r="E838" s="24" t="s">
        <v>107</v>
      </c>
      <c r="F838" s="27" t="s">
        <v>3283</v>
      </c>
      <c r="G838" s="25">
        <v>45748</v>
      </c>
      <c r="H838" s="25">
        <v>46843</v>
      </c>
      <c r="I838" s="81">
        <f t="shared" si="108"/>
        <v>47573</v>
      </c>
      <c r="J838" s="77" t="str">
        <f t="shared" ca="1" si="102"/>
        <v>Live</v>
      </c>
      <c r="K838" s="77" t="str" cm="1">
        <f t="array" aca="1" ref="K838" ca="1">_xlfn.IFS((I838-TODAY())&gt;=547,"06 Expires over 18 months",(I838-TODAY())&gt;=365,"05 Expires in 18 months",(I838-TODAY())&gt;=183,"04 Expires in 12 months",(I838-TODAY())&gt;=92,"03 Expires in 6 months",(I838-TODAY())&gt;=31,"02 Expires in 3 months",(I838-TODAY())&gt;=0,"01 Expires in 30 days",(I838-TODAY())&gt;=-31,"01 Expired last 30 days",(I838-TODAY())&gt;=-92,"02 Expired last 3 months",(I838-TODAY())&gt;=-183,"03 Expired last 6 months",(I838-TODAY())&gt;=-365,"04 Expired last 12 months",(I838-TODAY())&gt;=-547,"05 Expired last 18 months",TRUE,"06 Expired over 18 months")</f>
        <v>06 Expires over 18 months</v>
      </c>
      <c r="L838" s="65">
        <v>175000</v>
      </c>
      <c r="M838" s="130">
        <f t="shared" si="107"/>
        <v>860416.66666666663</v>
      </c>
      <c r="N838" s="77" t="str">
        <f t="shared" si="106"/>
        <v>Yes</v>
      </c>
      <c r="O838" s="32">
        <v>12</v>
      </c>
      <c r="P838" s="24">
        <v>24</v>
      </c>
      <c r="Q838" s="24" t="s">
        <v>8595</v>
      </c>
      <c r="R838" s="89">
        <f t="shared" si="109"/>
        <v>59</v>
      </c>
    </row>
    <row r="839" spans="1:18" x14ac:dyDescent="0.5">
      <c r="A839" s="24">
        <v>3117</v>
      </c>
      <c r="B839" s="24" t="s">
        <v>11823</v>
      </c>
      <c r="C839" s="24" t="s">
        <v>11824</v>
      </c>
      <c r="D839" s="24" t="s">
        <v>11825</v>
      </c>
      <c r="E839" s="24" t="s">
        <v>321</v>
      </c>
      <c r="F839" s="24" t="s">
        <v>360</v>
      </c>
      <c r="G839" s="25">
        <v>45800</v>
      </c>
      <c r="H839" s="25">
        <v>46843</v>
      </c>
      <c r="I839" s="81">
        <f t="shared" si="108"/>
        <v>47573</v>
      </c>
      <c r="J839" s="77" t="str">
        <f t="shared" ca="1" si="102"/>
        <v>Live</v>
      </c>
      <c r="K839" s="77" t="str" cm="1">
        <f t="array" aca="1" ref="K839" ca="1">_xlfn.IFS((I839-TODAY())&gt;=547,"06 Expires over 18 months",(I839-TODAY())&gt;=365,"05 Expires in 18 months",(I839-TODAY())&gt;=183,"04 Expires in 12 months",(I839-TODAY())&gt;=92,"03 Expires in 6 months",(I839-TODAY())&gt;=31,"02 Expires in 3 months",(I839-TODAY())&gt;=0,"01 Expires in 30 days",(I839-TODAY())&gt;=-31,"01 Expired last 30 days",(I839-TODAY())&gt;=-92,"02 Expired last 3 months",(I839-TODAY())&gt;=-183,"03 Expired last 6 months",(I839-TODAY())&gt;=-365,"04 Expired last 12 months",(I839-TODAY())&gt;=-547,"05 Expired last 18 months",TRUE,"06 Expired over 18 months")</f>
        <v>06 Expires over 18 months</v>
      </c>
      <c r="L839" s="65">
        <v>525000</v>
      </c>
      <c r="M839" s="130">
        <f t="shared" si="107"/>
        <v>2537500</v>
      </c>
      <c r="N839" s="77" t="str">
        <f t="shared" si="106"/>
        <v>Yes</v>
      </c>
      <c r="O839" s="24">
        <v>36</v>
      </c>
      <c r="P839" s="24">
        <v>24</v>
      </c>
      <c r="Q839" s="24" t="s">
        <v>70</v>
      </c>
      <c r="R839" s="89">
        <f t="shared" si="109"/>
        <v>58</v>
      </c>
    </row>
    <row r="840" spans="1:18" x14ac:dyDescent="0.5">
      <c r="A840" s="24">
        <v>828</v>
      </c>
      <c r="B840" s="24" t="s">
        <v>3124</v>
      </c>
      <c r="C840" s="24" t="s">
        <v>3125</v>
      </c>
      <c r="D840" s="24" t="s">
        <v>3126</v>
      </c>
      <c r="E840" s="24" t="s">
        <v>190</v>
      </c>
      <c r="F840" s="24" t="s">
        <v>1207</v>
      </c>
      <c r="G840" s="25">
        <v>43922</v>
      </c>
      <c r="H840" s="25">
        <v>47573</v>
      </c>
      <c r="I840" s="81">
        <f t="shared" si="108"/>
        <v>47573</v>
      </c>
      <c r="J840" s="77" t="str">
        <f t="shared" ref="J840:J896" ca="1" si="110">IF(I840&lt;TODAY(),"Expired","Live")</f>
        <v>Live</v>
      </c>
      <c r="K840" s="77" t="str" cm="1">
        <f t="array" aca="1" ref="K840" ca="1">_xlfn.IFS((I840-TODAY())&gt;=547,"06 Expires over 18 months",(I840-TODAY())&gt;=365,"05 Expires in 18 months",(I840-TODAY())&gt;=183,"04 Expires in 12 months",(I840-TODAY())&gt;=92,"03 Expires in 6 months",(I840-TODAY())&gt;=31,"02 Expires in 3 months",(I840-TODAY())&gt;=0,"01 Expires in 30 days",(I840-TODAY())&gt;=-31,"01 Expired last 30 days",(I840-TODAY())&gt;=-92,"02 Expired last 3 months",(I840-TODAY())&gt;=-183,"03 Expired last 6 months",(I840-TODAY())&gt;=-365,"04 Expired last 12 months",(I840-TODAY())&gt;=-547,"05 Expired last 18 months",TRUE,"06 Expired over 18 months")</f>
        <v>06 Expires over 18 months</v>
      </c>
      <c r="L840" s="104"/>
      <c r="M840" s="130">
        <v>0</v>
      </c>
      <c r="N840" s="77" t="str">
        <f t="shared" si="106"/>
        <v>No</v>
      </c>
      <c r="O840" s="32">
        <v>120</v>
      </c>
      <c r="P840" s="24">
        <v>0</v>
      </c>
      <c r="Q840" s="24"/>
      <c r="R840" s="89">
        <f t="shared" si="109"/>
        <v>119</v>
      </c>
    </row>
    <row r="841" spans="1:18" x14ac:dyDescent="0.5">
      <c r="A841" s="24">
        <v>3052</v>
      </c>
      <c r="B841" s="24" t="s">
        <v>11491</v>
      </c>
      <c r="C841" s="24" t="s">
        <v>11492</v>
      </c>
      <c r="D841" s="24" t="s">
        <v>11493</v>
      </c>
      <c r="E841" s="24" t="s">
        <v>321</v>
      </c>
      <c r="F841" s="27" t="s">
        <v>11329</v>
      </c>
      <c r="G841" s="25">
        <v>45772</v>
      </c>
      <c r="H841" s="25">
        <v>46844</v>
      </c>
      <c r="I841" s="81">
        <f t="shared" si="108"/>
        <v>47574</v>
      </c>
      <c r="J841" s="77" t="str">
        <f t="shared" ca="1" si="110"/>
        <v>Live</v>
      </c>
      <c r="K841" s="77" t="str" cm="1">
        <f t="array" aca="1" ref="K841" ca="1">_xlfn.IFS((I841-TODAY())&gt;=547,"06 Expires over 18 months",(I841-TODAY())&gt;=365,"05 Expires in 18 months",(I841-TODAY())&gt;=183,"04 Expires in 12 months",(I841-TODAY())&gt;=92,"03 Expires in 6 months",(I841-TODAY())&gt;=31,"02 Expires in 3 months",(I841-TODAY())&gt;=0,"01 Expires in 30 days",(I841-TODAY())&gt;=-31,"01 Expired last 30 days",(I841-TODAY())&gt;=-92,"02 Expired last 3 months",(I841-TODAY())&gt;=-183,"03 Expired last 6 months",(I841-TODAY())&gt;=-365,"04 Expired last 12 months",(I841-TODAY())&gt;=-547,"05 Expired last 18 months",TRUE,"06 Expired over 18 months")</f>
        <v>06 Expires over 18 months</v>
      </c>
      <c r="L841" s="65">
        <v>15000</v>
      </c>
      <c r="M841" s="130">
        <f>MAX(L841,L841*N(R841)/12)</f>
        <v>73750</v>
      </c>
      <c r="N841" s="77" t="str">
        <f t="shared" si="106"/>
        <v>Yes</v>
      </c>
      <c r="O841" s="32">
        <v>36</v>
      </c>
      <c r="P841" s="24">
        <v>24</v>
      </c>
      <c r="Q841" s="24" t="s">
        <v>8595</v>
      </c>
      <c r="R841" s="89">
        <f t="shared" si="109"/>
        <v>59</v>
      </c>
    </row>
    <row r="842" spans="1:18" x14ac:dyDescent="0.5">
      <c r="A842" s="24">
        <v>2496</v>
      </c>
      <c r="B842" s="24" t="s">
        <v>8974</v>
      </c>
      <c r="C842" s="24" t="s">
        <v>8975</v>
      </c>
      <c r="D842" s="24" t="s">
        <v>8976</v>
      </c>
      <c r="E842" s="24" t="s">
        <v>52</v>
      </c>
      <c r="F842" s="24" t="s">
        <v>5173</v>
      </c>
      <c r="G842" s="25">
        <v>45385</v>
      </c>
      <c r="H842" s="25">
        <v>46846</v>
      </c>
      <c r="I842" s="81">
        <f t="shared" si="108"/>
        <v>47576</v>
      </c>
      <c r="J842" s="77" t="str">
        <f t="shared" ca="1" si="110"/>
        <v>Live</v>
      </c>
      <c r="K842" s="77" t="str" cm="1">
        <f t="array" aca="1" ref="K842" ca="1">_xlfn.IFS((I842-TODAY())&gt;=547,"06 Expires over 18 months",(I842-TODAY())&gt;=365,"05 Expires in 18 months",(I842-TODAY())&gt;=183,"04 Expires in 12 months",(I842-TODAY())&gt;=92,"03 Expires in 6 months",(I842-TODAY())&gt;=31,"02 Expires in 3 months",(I842-TODAY())&gt;=0,"01 Expires in 30 days",(I842-TODAY())&gt;=-31,"01 Expired last 30 days",(I842-TODAY())&gt;=-92,"02 Expired last 3 months",(I842-TODAY())&gt;=-183,"03 Expired last 6 months",(I842-TODAY())&gt;=-365,"04 Expired last 12 months",(I842-TODAY())&gt;=-547,"05 Expired last 18 months",TRUE,"06 Expired over 18 months")</f>
        <v>06 Expires over 18 months</v>
      </c>
      <c r="L842" s="65">
        <v>4000</v>
      </c>
      <c r="M842" s="130">
        <f>MAX(L842,L842*N(R842)/12)</f>
        <v>24000</v>
      </c>
      <c r="N842" s="77" t="str">
        <f t="shared" si="106"/>
        <v>Yes</v>
      </c>
      <c r="O842" s="32">
        <v>48</v>
      </c>
      <c r="P842" s="24">
        <v>24</v>
      </c>
      <c r="Q842" s="24" t="s">
        <v>70</v>
      </c>
      <c r="R842" s="89">
        <f t="shared" si="109"/>
        <v>72</v>
      </c>
    </row>
    <row r="843" spans="1:18" x14ac:dyDescent="0.5">
      <c r="A843" s="24">
        <v>3024</v>
      </c>
      <c r="B843" s="24" t="s">
        <v>7705</v>
      </c>
      <c r="C843" s="24" t="s">
        <v>11361</v>
      </c>
      <c r="D843" s="24" t="s">
        <v>7705</v>
      </c>
      <c r="E843" s="24" t="s">
        <v>107</v>
      </c>
      <c r="F843" s="27" t="s">
        <v>3283</v>
      </c>
      <c r="G843" s="25">
        <v>45754</v>
      </c>
      <c r="H843" s="25">
        <v>46849</v>
      </c>
      <c r="I843" s="81">
        <f t="shared" si="108"/>
        <v>47579</v>
      </c>
      <c r="J843" s="77" t="str">
        <f t="shared" ca="1" si="110"/>
        <v>Live</v>
      </c>
      <c r="K843" s="77" t="str" cm="1">
        <f t="array" aca="1" ref="K843" ca="1">_xlfn.IFS((I843-TODAY())&gt;=547,"06 Expires over 18 months",(I843-TODAY())&gt;=365,"05 Expires in 18 months",(I843-TODAY())&gt;=183,"04 Expires in 12 months",(I843-TODAY())&gt;=92,"03 Expires in 6 months",(I843-TODAY())&gt;=31,"02 Expires in 3 months",(I843-TODAY())&gt;=0,"01 Expires in 30 days",(I843-TODAY())&gt;=-31,"01 Expired last 30 days",(I843-TODAY())&gt;=-92,"02 Expired last 3 months",(I843-TODAY())&gt;=-183,"03 Expired last 6 months",(I843-TODAY())&gt;=-365,"04 Expired last 12 months",(I843-TODAY())&gt;=-547,"05 Expired last 18 months",TRUE,"06 Expired over 18 months")</f>
        <v>06 Expires over 18 months</v>
      </c>
      <c r="L843" s="65">
        <v>165000</v>
      </c>
      <c r="M843" s="130">
        <f>MAX(L843,L843*N(R843)/12)</f>
        <v>811250</v>
      </c>
      <c r="N843" s="77" t="str">
        <f t="shared" si="106"/>
        <v>Yes</v>
      </c>
      <c r="O843" s="32">
        <v>12</v>
      </c>
      <c r="P843" s="24">
        <v>24</v>
      </c>
      <c r="Q843" s="24" t="s">
        <v>8595</v>
      </c>
      <c r="R843" s="89">
        <f t="shared" si="109"/>
        <v>59</v>
      </c>
    </row>
    <row r="844" spans="1:18" x14ac:dyDescent="0.5">
      <c r="A844" s="24">
        <v>3684</v>
      </c>
      <c r="B844" s="111" t="s">
        <v>4402</v>
      </c>
      <c r="C844" s="111" t="s">
        <v>8258</v>
      </c>
      <c r="D844" s="111" t="s">
        <v>4402</v>
      </c>
      <c r="E844" s="111" t="s">
        <v>107</v>
      </c>
      <c r="F844" s="111" t="s">
        <v>3283</v>
      </c>
      <c r="G844" s="121">
        <v>46128</v>
      </c>
      <c r="H844" s="121">
        <v>47588</v>
      </c>
      <c r="I844" s="81">
        <f t="shared" si="108"/>
        <v>47588</v>
      </c>
      <c r="J844" s="81" t="str">
        <f t="shared" ca="1" si="110"/>
        <v>Live</v>
      </c>
      <c r="K844" s="81" t="str" cm="1">
        <f t="array" aca="1" ref="K844" ca="1">_xlfn.IFS((I844-TODAY())&gt;=547,"06 Expires over 18 months",(I844-TODAY())&gt;=365,"05 Expires in 18 months",(I844-TODAY())&gt;=183,"04 Expires in 12 months",(I844-TODAY())&gt;=92,"03 Expires in 6 months",(I844-TODAY())&gt;=31,"02 Expires in 3 months",(I844-TODAY())&gt;=0,"01 Expires in 30 days",(I844-TODAY())&gt;=-31,"01 Expired last 30 days",(I844-TODAY())&gt;=-92,"02 Expired last 3 months",(I844-TODAY())&gt;=-183,"03 Expired last 6 months",(I844-TODAY())&gt;=-365,"04 Expired last 12 months",(I844-TODAY())&gt;=-547,"05 Expired last 18 months",TRUE,"06 Expired over 18 months")</f>
        <v>06 Expires over 18 months</v>
      </c>
      <c r="L844" s="123">
        <v>6125</v>
      </c>
      <c r="M844" s="131">
        <f>MAX(L844,L844*N(R844)/12)</f>
        <v>23989.583333333332</v>
      </c>
      <c r="N844" s="77" t="str">
        <f t="shared" si="106"/>
        <v>No</v>
      </c>
      <c r="O844" s="111">
        <v>48</v>
      </c>
      <c r="P844" s="111">
        <v>0</v>
      </c>
      <c r="Q844" s="111" t="s">
        <v>12795</v>
      </c>
      <c r="R844" s="89">
        <f t="shared" si="109"/>
        <v>47</v>
      </c>
    </row>
    <row r="845" spans="1:18" x14ac:dyDescent="0.5">
      <c r="A845" s="24">
        <v>404</v>
      </c>
      <c r="B845" s="24" t="s">
        <v>1521</v>
      </c>
      <c r="C845" s="24" t="s">
        <v>1522</v>
      </c>
      <c r="D845" s="24" t="s">
        <v>1521</v>
      </c>
      <c r="E845" s="24" t="s">
        <v>107</v>
      </c>
      <c r="F845" s="24" t="s">
        <v>1524</v>
      </c>
      <c r="G845" s="25">
        <v>43572</v>
      </c>
      <c r="H845" s="25">
        <v>45809</v>
      </c>
      <c r="I845" s="81">
        <f t="shared" si="108"/>
        <v>47635</v>
      </c>
      <c r="J845" s="77" t="str">
        <f t="shared" ca="1" si="110"/>
        <v>Live</v>
      </c>
      <c r="K845" s="77" t="str" cm="1">
        <f t="array" aca="1" ref="K845" ca="1">_xlfn.IFS((I845-TODAY())&gt;=547,"06 Expires over 18 months",(I845-TODAY())&gt;=365,"05 Expires in 18 months",(I845-TODAY())&gt;=183,"04 Expires in 12 months",(I845-TODAY())&gt;=92,"03 Expires in 6 months",(I845-TODAY())&gt;=31,"02 Expires in 3 months",(I845-TODAY())&gt;=0,"01 Expires in 30 days",(I845-TODAY())&gt;=-31,"01 Expired last 30 days",(I845-TODAY())&gt;=-92,"02 Expired last 3 months",(I845-TODAY())&gt;=-183,"03 Expired last 6 months",(I845-TODAY())&gt;=-365,"04 Expired last 12 months",(I845-TODAY())&gt;=-547,"05 Expired last 18 months",TRUE,"06 Expired over 18 months")</f>
        <v>06 Expires over 18 months</v>
      </c>
      <c r="L845" s="104"/>
      <c r="M845" s="130">
        <v>0</v>
      </c>
      <c r="N845" s="77" t="str">
        <f t="shared" si="106"/>
        <v>Yes</v>
      </c>
      <c r="O845" s="32">
        <v>60</v>
      </c>
      <c r="P845" s="24">
        <v>60</v>
      </c>
      <c r="Q845" s="24"/>
      <c r="R845" s="89">
        <f t="shared" si="109"/>
        <v>133</v>
      </c>
    </row>
    <row r="846" spans="1:18" x14ac:dyDescent="0.5">
      <c r="A846" s="24" t="s">
        <v>14259</v>
      </c>
      <c r="B846" s="24" t="s">
        <v>14260</v>
      </c>
      <c r="C846" s="24" t="s">
        <v>8856</v>
      </c>
      <c r="D846" s="25" t="s">
        <v>14261</v>
      </c>
      <c r="E846" s="24" t="s">
        <v>66</v>
      </c>
      <c r="F846" s="24" t="s">
        <v>83</v>
      </c>
      <c r="G846" s="25">
        <v>45664</v>
      </c>
      <c r="H846" s="25">
        <v>46905</v>
      </c>
      <c r="I846" s="81">
        <f t="shared" si="108"/>
        <v>47635</v>
      </c>
      <c r="J846" s="77" t="str">
        <f t="shared" ca="1" si="110"/>
        <v>Live</v>
      </c>
      <c r="K846" s="77" t="str" cm="1">
        <f t="array" aca="1" ref="K846" ca="1">_xlfn.IFS((I846-TODAY())&gt;=547,"06 Expires over 18 months",(I846-TODAY())&gt;=365,"05 Expires in 18 months",(I846-TODAY())&gt;=183,"04 Expires in 12 months",(I846-TODAY())&gt;=92,"03 Expires in 6 months",(I846-TODAY())&gt;=31,"02 Expires in 3 months",(I846-TODAY())&gt;=0,"01 Expires in 30 days",(I846-TODAY())&gt;=-31,"01 Expired last 30 days",(I846-TODAY())&gt;=-92,"02 Expired last 3 months",(I846-TODAY())&gt;=-183,"03 Expired last 6 months",(I846-TODAY())&gt;=-365,"04 Expired last 12 months",(I846-TODAY())&gt;=-547,"05 Expired last 18 months",TRUE,"06 Expired over 18 months")</f>
        <v>06 Expires over 18 months</v>
      </c>
      <c r="L846" s="65">
        <v>74620</v>
      </c>
      <c r="M846" s="130">
        <f t="shared" ref="M846:M860" si="111">MAX(L846,L846*N(R846)/12)</f>
        <v>397973.33333333331</v>
      </c>
      <c r="N846" s="77" t="str">
        <f t="shared" si="106"/>
        <v>Yes</v>
      </c>
      <c r="O846" s="32">
        <v>48</v>
      </c>
      <c r="P846" s="24">
        <v>24</v>
      </c>
      <c r="Q846" s="24"/>
      <c r="R846" s="89">
        <f t="shared" si="109"/>
        <v>64</v>
      </c>
    </row>
    <row r="847" spans="1:18" x14ac:dyDescent="0.5">
      <c r="A847" s="24" t="s">
        <v>14184</v>
      </c>
      <c r="B847" s="56" t="s">
        <v>14185</v>
      </c>
      <c r="C847" s="50" t="s">
        <v>14186</v>
      </c>
      <c r="D847" s="50" t="s">
        <v>14187</v>
      </c>
      <c r="E847" s="24" t="s">
        <v>66</v>
      </c>
      <c r="F847" s="24" t="s">
        <v>83</v>
      </c>
      <c r="G847" s="25">
        <v>45839</v>
      </c>
      <c r="H847" s="25">
        <v>46934</v>
      </c>
      <c r="I847" s="81">
        <f t="shared" si="108"/>
        <v>47664</v>
      </c>
      <c r="J847" s="77" t="str">
        <f t="shared" ca="1" si="110"/>
        <v>Live</v>
      </c>
      <c r="K847" s="77" t="str" cm="1">
        <f t="array" aca="1" ref="K847" ca="1">_xlfn.IFS((I847-TODAY())&gt;=547,"06 Expires over 18 months",(I847-TODAY())&gt;=365,"05 Expires in 18 months",(I847-TODAY())&gt;=183,"04 Expires in 12 months",(I847-TODAY())&gt;=92,"03 Expires in 6 months",(I847-TODAY())&gt;=31,"02 Expires in 3 months",(I847-TODAY())&gt;=0,"01 Expires in 30 days",(I847-TODAY())&gt;=-31,"01 Expired last 30 days",(I847-TODAY())&gt;=-92,"02 Expired last 3 months",(I847-TODAY())&gt;=-183,"03 Expired last 6 months",(I847-TODAY())&gt;=-365,"04 Expired last 12 months",(I847-TODAY())&gt;=-547,"05 Expired last 18 months",TRUE,"06 Expired over 18 months")</f>
        <v>06 Expires over 18 months</v>
      </c>
      <c r="L847" s="65">
        <v>263420</v>
      </c>
      <c r="M847" s="131">
        <f t="shared" si="111"/>
        <v>1295148.3333333333</v>
      </c>
      <c r="N847" s="77" t="str">
        <f t="shared" si="106"/>
        <v>Yes</v>
      </c>
      <c r="O847" s="49">
        <v>36</v>
      </c>
      <c r="P847" s="49">
        <v>24</v>
      </c>
      <c r="Q847" s="24" t="s">
        <v>70</v>
      </c>
      <c r="R847" s="89">
        <f t="shared" si="109"/>
        <v>59</v>
      </c>
    </row>
    <row r="848" spans="1:18" x14ac:dyDescent="0.5">
      <c r="A848" s="24">
        <v>3423</v>
      </c>
      <c r="B848" s="101" t="s">
        <v>13016</v>
      </c>
      <c r="C848" s="24" t="s">
        <v>13017</v>
      </c>
      <c r="D848" s="101" t="s">
        <v>13018</v>
      </c>
      <c r="E848" s="101" t="s">
        <v>52</v>
      </c>
      <c r="F848" s="101" t="s">
        <v>827</v>
      </c>
      <c r="G848" s="25">
        <v>45839</v>
      </c>
      <c r="H848" s="25">
        <v>47299</v>
      </c>
      <c r="I848" s="81">
        <f t="shared" si="108"/>
        <v>47664</v>
      </c>
      <c r="J848" s="77" t="str">
        <f t="shared" ca="1" si="110"/>
        <v>Live</v>
      </c>
      <c r="K848" s="77" t="str" cm="1">
        <f t="array" aca="1" ref="K848" ca="1">_xlfn.IFS((I848-TODAY())&gt;=547,"06 Expires over 18 months",(I848-TODAY())&gt;=365,"05 Expires in 18 months",(I848-TODAY())&gt;=183,"04 Expires in 12 months",(I848-TODAY())&gt;=92,"03 Expires in 6 months",(I848-TODAY())&gt;=31,"02 Expires in 3 months",(I848-TODAY())&gt;=0,"01 Expires in 30 days",(I848-TODAY())&gt;=-31,"01 Expired last 30 days",(I848-TODAY())&gt;=-92,"02 Expired last 3 months",(I848-TODAY())&gt;=-183,"03 Expired last 6 months",(I848-TODAY())&gt;=-365,"04 Expired last 12 months",(I848-TODAY())&gt;=-547,"05 Expired last 18 months",TRUE,"06 Expired over 18 months")</f>
        <v>06 Expires over 18 months</v>
      </c>
      <c r="L848" s="65">
        <v>159000</v>
      </c>
      <c r="M848" s="131">
        <f t="shared" si="111"/>
        <v>781750</v>
      </c>
      <c r="N848" s="77" t="str">
        <f t="shared" si="106"/>
        <v>Yes</v>
      </c>
      <c r="O848" s="101">
        <v>36</v>
      </c>
      <c r="P848" s="101">
        <v>12</v>
      </c>
      <c r="Q848" s="101" t="s">
        <v>70</v>
      </c>
      <c r="R848" s="89">
        <f t="shared" si="109"/>
        <v>59</v>
      </c>
    </row>
    <row r="849" spans="1:18" x14ac:dyDescent="0.5">
      <c r="A849" s="24">
        <v>2324</v>
      </c>
      <c r="B849" s="24" t="s">
        <v>8293</v>
      </c>
      <c r="C849" s="24" t="s">
        <v>8294</v>
      </c>
      <c r="D849" s="24" t="s">
        <v>213</v>
      </c>
      <c r="E849" s="24" t="s">
        <v>2962</v>
      </c>
      <c r="F849" s="24" t="s">
        <v>3283</v>
      </c>
      <c r="G849" s="25">
        <v>44017</v>
      </c>
      <c r="H849" s="25">
        <v>45842</v>
      </c>
      <c r="I849" s="81">
        <f t="shared" si="108"/>
        <v>47668</v>
      </c>
      <c r="J849" s="77" t="str">
        <f t="shared" ca="1" si="110"/>
        <v>Live</v>
      </c>
      <c r="K849" s="77" t="str" cm="1">
        <f t="array" aca="1" ref="K849" ca="1">_xlfn.IFS((I849-TODAY())&gt;=547,"06 Expires over 18 months",(I849-TODAY())&gt;=365,"05 Expires in 18 months",(I849-TODAY())&gt;=183,"04 Expires in 12 months",(I849-TODAY())&gt;=92,"03 Expires in 6 months",(I849-TODAY())&gt;=31,"02 Expires in 3 months",(I849-TODAY())&gt;=0,"01 Expires in 30 days",(I849-TODAY())&gt;=-31,"01 Expired last 30 days",(I849-TODAY())&gt;=-92,"02 Expired last 3 months",(I849-TODAY())&gt;=-183,"03 Expired last 6 months",(I849-TODAY())&gt;=-365,"04 Expired last 12 months",(I849-TODAY())&gt;=-547,"05 Expired last 18 months",TRUE,"06 Expired over 18 months")</f>
        <v>06 Expires over 18 months</v>
      </c>
      <c r="L849" s="65">
        <v>100000000</v>
      </c>
      <c r="M849" s="130">
        <f t="shared" si="111"/>
        <v>991666666.66666663</v>
      </c>
      <c r="N849" s="77" t="str">
        <f t="shared" si="106"/>
        <v>Yes</v>
      </c>
      <c r="O849" s="32">
        <v>60</v>
      </c>
      <c r="P849" s="24">
        <v>60</v>
      </c>
      <c r="Q849" s="24" t="s">
        <v>1333</v>
      </c>
      <c r="R849" s="89">
        <f t="shared" si="109"/>
        <v>119</v>
      </c>
    </row>
    <row r="850" spans="1:18" x14ac:dyDescent="0.5">
      <c r="A850" s="24">
        <v>168</v>
      </c>
      <c r="B850" s="24" t="s">
        <v>682</v>
      </c>
      <c r="C850" s="24" t="s">
        <v>683</v>
      </c>
      <c r="D850" s="24" t="s">
        <v>684</v>
      </c>
      <c r="E850" s="24" t="s">
        <v>107</v>
      </c>
      <c r="F850" s="24" t="s">
        <v>121</v>
      </c>
      <c r="G850" s="25">
        <v>38565</v>
      </c>
      <c r="H850" s="25">
        <v>47694</v>
      </c>
      <c r="I850" s="81">
        <f t="shared" si="108"/>
        <v>47694</v>
      </c>
      <c r="J850" s="77" t="str">
        <f t="shared" ca="1" si="110"/>
        <v>Live</v>
      </c>
      <c r="K850" s="77" t="str" cm="1">
        <f t="array" aca="1" ref="K850" ca="1">_xlfn.IFS((I850-TODAY())&gt;=547,"06 Expires over 18 months",(I850-TODAY())&gt;=365,"05 Expires in 18 months",(I850-TODAY())&gt;=183,"04 Expires in 12 months",(I850-TODAY())&gt;=92,"03 Expires in 6 months",(I850-TODAY())&gt;=31,"02 Expires in 3 months",(I850-TODAY())&gt;=0,"01 Expires in 30 days",(I850-TODAY())&gt;=-31,"01 Expired last 30 days",(I850-TODAY())&gt;=-92,"02 Expired last 3 months",(I850-TODAY())&gt;=-183,"03 Expired last 6 months",(I850-TODAY())&gt;=-365,"04 Expired last 12 months",(I850-TODAY())&gt;=-547,"05 Expired last 18 months",TRUE,"06 Expired over 18 months")</f>
        <v>06 Expires over 18 months</v>
      </c>
      <c r="L850" s="65">
        <v>4000000</v>
      </c>
      <c r="M850" s="130">
        <f t="shared" si="111"/>
        <v>99666666.666666672</v>
      </c>
      <c r="N850" s="77" t="str">
        <f t="shared" si="106"/>
        <v>No</v>
      </c>
      <c r="O850" s="32">
        <v>300</v>
      </c>
      <c r="P850" s="24">
        <v>0</v>
      </c>
      <c r="Q850" s="24"/>
      <c r="R850" s="89">
        <f t="shared" si="109"/>
        <v>299</v>
      </c>
    </row>
    <row r="851" spans="1:18" x14ac:dyDescent="0.5">
      <c r="A851" s="24" t="s">
        <v>14484</v>
      </c>
      <c r="B851" s="28" t="s">
        <v>14485</v>
      </c>
      <c r="C851" s="28" t="s">
        <v>14486</v>
      </c>
      <c r="D851" s="28" t="s">
        <v>14264</v>
      </c>
      <c r="E851" s="24" t="s">
        <v>66</v>
      </c>
      <c r="F851" s="27" t="s">
        <v>67</v>
      </c>
      <c r="G851" s="25">
        <v>42948</v>
      </c>
      <c r="H851" s="25">
        <v>46234</v>
      </c>
      <c r="I851" s="81">
        <f t="shared" si="108"/>
        <v>47695</v>
      </c>
      <c r="J851" s="77" t="str">
        <f t="shared" ca="1" si="110"/>
        <v>Live</v>
      </c>
      <c r="K851" s="77" t="str" cm="1">
        <f t="array" aca="1" ref="K851" ca="1">_xlfn.IFS((I851-TODAY())&gt;=547,"06 Expires over 18 months",(I851-TODAY())&gt;=365,"05 Expires in 18 months",(I851-TODAY())&gt;=183,"04 Expires in 12 months",(I851-TODAY())&gt;=92,"03 Expires in 6 months",(I851-TODAY())&gt;=31,"02 Expires in 3 months",(I851-TODAY())&gt;=0,"01 Expires in 30 days",(I851-TODAY())&gt;=-31,"01 Expired last 30 days",(I851-TODAY())&gt;=-92,"02 Expired last 3 months",(I851-TODAY())&gt;=-183,"03 Expired last 6 months",(I851-TODAY())&gt;=-365,"04 Expired last 12 months",(I851-TODAY())&gt;=-547,"05 Expired last 18 months",TRUE,"06 Expired over 18 months")</f>
        <v>06 Expires over 18 months</v>
      </c>
      <c r="L851" s="71">
        <v>2087130.34</v>
      </c>
      <c r="M851" s="130">
        <f t="shared" si="111"/>
        <v>26958766.891666666</v>
      </c>
      <c r="N851" s="77" t="str">
        <f t="shared" si="106"/>
        <v>Yes</v>
      </c>
      <c r="O851" s="51">
        <v>60</v>
      </c>
      <c r="P851" s="28">
        <v>48</v>
      </c>
      <c r="Q851" s="24" t="s">
        <v>70</v>
      </c>
      <c r="R851" s="89">
        <f t="shared" si="109"/>
        <v>155</v>
      </c>
    </row>
    <row r="852" spans="1:18" x14ac:dyDescent="0.5">
      <c r="A852" s="24">
        <v>1780</v>
      </c>
      <c r="B852" s="24" t="s">
        <v>6409</v>
      </c>
      <c r="C852" s="24" t="s">
        <v>6410</v>
      </c>
      <c r="D852" s="24" t="s">
        <v>6411</v>
      </c>
      <c r="E852" s="24" t="s">
        <v>2962</v>
      </c>
      <c r="F852" s="24" t="s">
        <v>3283</v>
      </c>
      <c r="G852" s="25">
        <v>44092</v>
      </c>
      <c r="H852" s="25">
        <v>46599</v>
      </c>
      <c r="I852" s="81">
        <f t="shared" si="108"/>
        <v>47695</v>
      </c>
      <c r="J852" s="77" t="str">
        <f t="shared" ca="1" si="110"/>
        <v>Live</v>
      </c>
      <c r="K852" s="77" t="str" cm="1">
        <f t="array" aca="1" ref="K852" ca="1">_xlfn.IFS((I852-TODAY())&gt;=547,"06 Expires over 18 months",(I852-TODAY())&gt;=365,"05 Expires in 18 months",(I852-TODAY())&gt;=183,"04 Expires in 12 months",(I852-TODAY())&gt;=92,"03 Expires in 6 months",(I852-TODAY())&gt;=31,"02 Expires in 3 months",(I852-TODAY())&gt;=0,"01 Expires in 30 days",(I852-TODAY())&gt;=-31,"01 Expired last 30 days",(I852-TODAY())&gt;=-92,"02 Expired last 3 months",(I852-TODAY())&gt;=-183,"03 Expired last 6 months",(I852-TODAY())&gt;=-365,"04 Expired last 12 months",(I852-TODAY())&gt;=-547,"05 Expired last 18 months",TRUE,"06 Expired over 18 months")</f>
        <v>06 Expires over 18 months</v>
      </c>
      <c r="L852" s="65">
        <v>2620000</v>
      </c>
      <c r="M852" s="130">
        <f t="shared" si="111"/>
        <v>25763333.333333332</v>
      </c>
      <c r="N852" s="77" t="str">
        <f t="shared" ref="N852:N862" si="112">IF(P852&gt;0,"Yes","No")</f>
        <v>Yes</v>
      </c>
      <c r="O852" s="32">
        <v>60</v>
      </c>
      <c r="P852" s="24">
        <v>36</v>
      </c>
      <c r="Q852" s="24" t="s">
        <v>1333</v>
      </c>
      <c r="R852" s="89">
        <f t="shared" si="109"/>
        <v>118</v>
      </c>
    </row>
    <row r="853" spans="1:18" x14ac:dyDescent="0.5">
      <c r="A853" s="24">
        <v>2673</v>
      </c>
      <c r="B853" s="24" t="s">
        <v>9629</v>
      </c>
      <c r="C853" s="24" t="s">
        <v>9630</v>
      </c>
      <c r="D853" s="24" t="s">
        <v>9631</v>
      </c>
      <c r="E853" s="24" t="s">
        <v>107</v>
      </c>
      <c r="F853" s="24" t="s">
        <v>1638</v>
      </c>
      <c r="G853" s="25">
        <v>45511</v>
      </c>
      <c r="H853" s="25">
        <v>46971</v>
      </c>
      <c r="I853" s="81">
        <f t="shared" si="108"/>
        <v>47701</v>
      </c>
      <c r="J853" s="77" t="str">
        <f t="shared" ca="1" si="110"/>
        <v>Live</v>
      </c>
      <c r="K853" s="77" t="str" cm="1">
        <f t="array" aca="1" ref="K853" ca="1">_xlfn.IFS((I853-TODAY())&gt;=547,"06 Expires over 18 months",(I853-TODAY())&gt;=365,"05 Expires in 18 months",(I853-TODAY())&gt;=183,"04 Expires in 12 months",(I853-TODAY())&gt;=92,"03 Expires in 6 months",(I853-TODAY())&gt;=31,"02 Expires in 3 months",(I853-TODAY())&gt;=0,"01 Expires in 30 days",(I853-TODAY())&gt;=-31,"01 Expired last 30 days",(I853-TODAY())&gt;=-92,"02 Expired last 3 months",(I853-TODAY())&gt;=-183,"03 Expired last 6 months",(I853-TODAY())&gt;=-365,"04 Expired last 12 months",(I853-TODAY())&gt;=-547,"05 Expired last 18 months",TRUE,"06 Expired over 18 months")</f>
        <v>06 Expires over 18 months</v>
      </c>
      <c r="L853" s="65">
        <v>2530000</v>
      </c>
      <c r="M853" s="130">
        <f t="shared" si="111"/>
        <v>14969166.666666666</v>
      </c>
      <c r="N853" s="77" t="str">
        <f t="shared" si="112"/>
        <v>Yes</v>
      </c>
      <c r="O853" s="32">
        <v>48</v>
      </c>
      <c r="P853" s="24">
        <v>24</v>
      </c>
      <c r="Q853" s="24" t="s">
        <v>70</v>
      </c>
      <c r="R853" s="89">
        <f t="shared" si="109"/>
        <v>71</v>
      </c>
    </row>
    <row r="854" spans="1:18" x14ac:dyDescent="0.5">
      <c r="A854" s="24">
        <v>175</v>
      </c>
      <c r="B854" s="24" t="s">
        <v>705</v>
      </c>
      <c r="C854" s="24" t="s">
        <v>706</v>
      </c>
      <c r="D854" s="24" t="s">
        <v>707</v>
      </c>
      <c r="E854" s="24" t="s">
        <v>66</v>
      </c>
      <c r="F854" s="27" t="s">
        <v>67</v>
      </c>
      <c r="G854" s="25">
        <v>42962</v>
      </c>
      <c r="H854" s="25">
        <v>46249</v>
      </c>
      <c r="I854" s="81">
        <f t="shared" si="108"/>
        <v>47710</v>
      </c>
      <c r="J854" s="77" t="str">
        <f t="shared" ca="1" si="110"/>
        <v>Live</v>
      </c>
      <c r="K854" s="77" t="str" cm="1">
        <f t="array" aca="1" ref="K854" ca="1">_xlfn.IFS((I854-TODAY())&gt;=547,"06 Expires over 18 months",(I854-TODAY())&gt;=365,"05 Expires in 18 months",(I854-TODAY())&gt;=183,"04 Expires in 12 months",(I854-TODAY())&gt;=92,"03 Expires in 6 months",(I854-TODAY())&gt;=31,"02 Expires in 3 months",(I854-TODAY())&gt;=0,"01 Expires in 30 days",(I854-TODAY())&gt;=-31,"01 Expired last 30 days",(I854-TODAY())&gt;=-92,"02 Expired last 3 months",(I854-TODAY())&gt;=-183,"03 Expired last 6 months",(I854-TODAY())&gt;=-365,"04 Expired last 12 months",(I854-TODAY())&gt;=-547,"05 Expired last 18 months",TRUE,"06 Expired over 18 months")</f>
        <v>06 Expires over 18 months</v>
      </c>
      <c r="L854" s="65">
        <v>526926</v>
      </c>
      <c r="M854" s="130">
        <f t="shared" si="111"/>
        <v>6850038</v>
      </c>
      <c r="N854" s="77" t="str">
        <f t="shared" si="112"/>
        <v>Yes</v>
      </c>
      <c r="O854" s="32">
        <v>48</v>
      </c>
      <c r="P854" s="24">
        <v>48</v>
      </c>
      <c r="Q854" s="24"/>
      <c r="R854" s="89">
        <f t="shared" si="109"/>
        <v>156</v>
      </c>
    </row>
    <row r="855" spans="1:18" x14ac:dyDescent="0.5">
      <c r="A855" s="24" t="s">
        <v>14470</v>
      </c>
      <c r="B855" s="28" t="s">
        <v>14471</v>
      </c>
      <c r="C855" s="28" t="s">
        <v>14472</v>
      </c>
      <c r="D855" s="28" t="s">
        <v>14473</v>
      </c>
      <c r="E855" s="24" t="s">
        <v>66</v>
      </c>
      <c r="F855" s="27" t="s">
        <v>67</v>
      </c>
      <c r="G855" s="25">
        <v>42962</v>
      </c>
      <c r="H855" s="25">
        <v>46249</v>
      </c>
      <c r="I855" s="81">
        <f t="shared" si="108"/>
        <v>47710</v>
      </c>
      <c r="J855" s="77" t="str">
        <f t="shared" ca="1" si="110"/>
        <v>Live</v>
      </c>
      <c r="K855" s="77" t="str" cm="1">
        <f t="array" aca="1" ref="K855" ca="1">_xlfn.IFS((I855-TODAY())&gt;=547,"06 Expires over 18 months",(I855-TODAY())&gt;=365,"05 Expires in 18 months",(I855-TODAY())&gt;=183,"04 Expires in 12 months",(I855-TODAY())&gt;=92,"03 Expires in 6 months",(I855-TODAY())&gt;=31,"02 Expires in 3 months",(I855-TODAY())&gt;=0,"01 Expires in 30 days",(I855-TODAY())&gt;=-31,"01 Expired last 30 days",(I855-TODAY())&gt;=-92,"02 Expired last 3 months",(I855-TODAY())&gt;=-183,"03 Expired last 6 months",(I855-TODAY())&gt;=-365,"04 Expired last 12 months",(I855-TODAY())&gt;=-547,"05 Expired last 18 months",TRUE,"06 Expired over 18 months")</f>
        <v>06 Expires over 18 months</v>
      </c>
      <c r="L855" s="71">
        <v>578991.9</v>
      </c>
      <c r="M855" s="130">
        <f t="shared" si="111"/>
        <v>7526894.7000000002</v>
      </c>
      <c r="N855" s="77" t="str">
        <f t="shared" si="112"/>
        <v>Yes</v>
      </c>
      <c r="O855" s="51">
        <v>60</v>
      </c>
      <c r="P855" s="28">
        <v>48</v>
      </c>
      <c r="Q855" s="24" t="s">
        <v>70</v>
      </c>
      <c r="R855" s="89">
        <f t="shared" si="109"/>
        <v>156</v>
      </c>
    </row>
    <row r="856" spans="1:18" x14ac:dyDescent="0.5">
      <c r="A856" s="24">
        <v>331</v>
      </c>
      <c r="B856" s="24" t="s">
        <v>1250</v>
      </c>
      <c r="C856" s="24" t="s">
        <v>1251</v>
      </c>
      <c r="D856" s="24" t="s">
        <v>1252</v>
      </c>
      <c r="E856" s="24" t="s">
        <v>107</v>
      </c>
      <c r="F856" s="24" t="s">
        <v>1253</v>
      </c>
      <c r="G856" s="25">
        <v>44440</v>
      </c>
      <c r="H856" s="25">
        <v>47726</v>
      </c>
      <c r="I856" s="81">
        <f t="shared" si="108"/>
        <v>47726</v>
      </c>
      <c r="J856" s="77" t="str">
        <f t="shared" ca="1" si="110"/>
        <v>Live</v>
      </c>
      <c r="K856" s="77" t="str" cm="1">
        <f t="array" aca="1" ref="K856" ca="1">_xlfn.IFS((I856-TODAY())&gt;=547,"06 Expires over 18 months",(I856-TODAY())&gt;=365,"05 Expires in 18 months",(I856-TODAY())&gt;=183,"04 Expires in 12 months",(I856-TODAY())&gt;=92,"03 Expires in 6 months",(I856-TODAY())&gt;=31,"02 Expires in 3 months",(I856-TODAY())&gt;=0,"01 Expires in 30 days",(I856-TODAY())&gt;=-31,"01 Expired last 30 days",(I856-TODAY())&gt;=-92,"02 Expired last 3 months",(I856-TODAY())&gt;=-183,"03 Expired last 6 months",(I856-TODAY())&gt;=-365,"04 Expired last 12 months",(I856-TODAY())&gt;=-547,"05 Expired last 18 months",TRUE,"06 Expired over 18 months")</f>
        <v>06 Expires over 18 months</v>
      </c>
      <c r="L856" s="65">
        <v>70000</v>
      </c>
      <c r="M856" s="130">
        <f t="shared" si="111"/>
        <v>624166.66666666663</v>
      </c>
      <c r="N856" s="77" t="str">
        <f t="shared" si="112"/>
        <v>No</v>
      </c>
      <c r="O856" s="32">
        <v>7</v>
      </c>
      <c r="P856" s="24">
        <v>0</v>
      </c>
      <c r="Q856" s="24"/>
      <c r="R856" s="89">
        <f t="shared" si="109"/>
        <v>107</v>
      </c>
    </row>
    <row r="857" spans="1:18" x14ac:dyDescent="0.5">
      <c r="A857" s="24">
        <v>332</v>
      </c>
      <c r="B857" s="24" t="s">
        <v>1254</v>
      </c>
      <c r="C857" s="24" t="s">
        <v>1255</v>
      </c>
      <c r="D857" s="24" t="s">
        <v>1256</v>
      </c>
      <c r="E857" s="24" t="s">
        <v>321</v>
      </c>
      <c r="F857" s="24" t="s">
        <v>1253</v>
      </c>
      <c r="G857" s="25">
        <v>44440</v>
      </c>
      <c r="H857" s="25">
        <v>47726</v>
      </c>
      <c r="I857" s="81">
        <f t="shared" si="108"/>
        <v>47726</v>
      </c>
      <c r="J857" s="77" t="str">
        <f t="shared" ca="1" si="110"/>
        <v>Live</v>
      </c>
      <c r="K857" s="77" t="str" cm="1">
        <f t="array" aca="1" ref="K857" ca="1">_xlfn.IFS((I857-TODAY())&gt;=547,"06 Expires over 18 months",(I857-TODAY())&gt;=365,"05 Expires in 18 months",(I857-TODAY())&gt;=183,"04 Expires in 12 months",(I857-TODAY())&gt;=92,"03 Expires in 6 months",(I857-TODAY())&gt;=31,"02 Expires in 3 months",(I857-TODAY())&gt;=0,"01 Expires in 30 days",(I857-TODAY())&gt;=-31,"01 Expired last 30 days",(I857-TODAY())&gt;=-92,"02 Expired last 3 months",(I857-TODAY())&gt;=-183,"03 Expired last 6 months",(I857-TODAY())&gt;=-365,"04 Expired last 12 months",(I857-TODAY())&gt;=-547,"05 Expired last 18 months",TRUE,"06 Expired over 18 months")</f>
        <v>06 Expires over 18 months</v>
      </c>
      <c r="L857" s="65">
        <v>65000</v>
      </c>
      <c r="M857" s="130">
        <f t="shared" si="111"/>
        <v>579583.33333333337</v>
      </c>
      <c r="N857" s="77" t="str">
        <f t="shared" si="112"/>
        <v>No</v>
      </c>
      <c r="O857" s="32">
        <v>12</v>
      </c>
      <c r="P857" s="24">
        <v>0</v>
      </c>
      <c r="Q857" s="24"/>
      <c r="R857" s="89">
        <f t="shared" si="109"/>
        <v>107</v>
      </c>
    </row>
    <row r="858" spans="1:18" x14ac:dyDescent="0.5">
      <c r="A858" s="24">
        <v>3341</v>
      </c>
      <c r="B858" s="24" t="s">
        <v>12669</v>
      </c>
      <c r="C858" s="24" t="s">
        <v>12670</v>
      </c>
      <c r="D858" s="24" t="s">
        <v>12671</v>
      </c>
      <c r="E858" s="24" t="s">
        <v>190</v>
      </c>
      <c r="F858" s="27" t="s">
        <v>467</v>
      </c>
      <c r="G858" s="25">
        <v>45904</v>
      </c>
      <c r="H858" s="25">
        <v>46271</v>
      </c>
      <c r="I858" s="81">
        <f t="shared" si="108"/>
        <v>47732</v>
      </c>
      <c r="J858" s="77" t="str">
        <f t="shared" ca="1" si="110"/>
        <v>Live</v>
      </c>
      <c r="K858" s="77" t="str" cm="1">
        <f t="array" aca="1" ref="K858" ca="1">_xlfn.IFS((I858-TODAY())&gt;=547,"06 Expires over 18 months",(I858-TODAY())&gt;=365,"05 Expires in 18 months",(I858-TODAY())&gt;=183,"04 Expires in 12 months",(I858-TODAY())&gt;=92,"03 Expires in 6 months",(I858-TODAY())&gt;=31,"02 Expires in 3 months",(I858-TODAY())&gt;=0,"01 Expires in 30 days",(I858-TODAY())&gt;=-31,"01 Expired last 30 days",(I858-TODAY())&gt;=-92,"02 Expired last 3 months",(I858-TODAY())&gt;=-183,"03 Expired last 6 months",(I858-TODAY())&gt;=-365,"04 Expired last 12 months",(I858-TODAY())&gt;=-547,"05 Expired last 18 months",TRUE,"06 Expired over 18 months")</f>
        <v>06 Expires over 18 months</v>
      </c>
      <c r="L858" s="65">
        <v>25000</v>
      </c>
      <c r="M858" s="131">
        <f t="shared" si="111"/>
        <v>125000</v>
      </c>
      <c r="N858" s="77" t="str">
        <f t="shared" si="112"/>
        <v>Yes</v>
      </c>
      <c r="O858" s="32">
        <v>12</v>
      </c>
      <c r="P858" s="24">
        <v>48</v>
      </c>
      <c r="Q858" s="24" t="s">
        <v>70</v>
      </c>
      <c r="R858" s="89">
        <f t="shared" si="109"/>
        <v>60</v>
      </c>
    </row>
    <row r="859" spans="1:18" x14ac:dyDescent="0.5">
      <c r="A859" s="24">
        <v>3391</v>
      </c>
      <c r="B859" s="24" t="s">
        <v>12878</v>
      </c>
      <c r="C859" s="24" t="s">
        <v>12879</v>
      </c>
      <c r="D859" s="24" t="s">
        <v>9090</v>
      </c>
      <c r="E859" s="24" t="s">
        <v>107</v>
      </c>
      <c r="F859" s="27" t="s">
        <v>3283</v>
      </c>
      <c r="G859" s="25">
        <v>45931</v>
      </c>
      <c r="H859" s="25">
        <v>47026</v>
      </c>
      <c r="I859" s="81">
        <f t="shared" si="108"/>
        <v>47756</v>
      </c>
      <c r="J859" s="77" t="str">
        <f t="shared" ca="1" si="110"/>
        <v>Live</v>
      </c>
      <c r="K859" s="77" t="str" cm="1">
        <f t="array" aca="1" ref="K859" ca="1">_xlfn.IFS((I859-TODAY())&gt;=547,"06 Expires over 18 months",(I859-TODAY())&gt;=365,"05 Expires in 18 months",(I859-TODAY())&gt;=183,"04 Expires in 12 months",(I859-TODAY())&gt;=92,"03 Expires in 6 months",(I859-TODAY())&gt;=31,"02 Expires in 3 months",(I859-TODAY())&gt;=0,"01 Expires in 30 days",(I859-TODAY())&gt;=-31,"01 Expired last 30 days",(I859-TODAY())&gt;=-92,"02 Expired last 3 months",(I859-TODAY())&gt;=-183,"03 Expired last 6 months",(I859-TODAY())&gt;=-365,"04 Expired last 12 months",(I859-TODAY())&gt;=-547,"05 Expired last 18 months",TRUE,"06 Expired over 18 months")</f>
        <v>06 Expires over 18 months</v>
      </c>
      <c r="L859" s="65">
        <v>72000</v>
      </c>
      <c r="M859" s="131">
        <f t="shared" si="111"/>
        <v>354000</v>
      </c>
      <c r="N859" s="77" t="str">
        <f t="shared" si="112"/>
        <v>Yes</v>
      </c>
      <c r="O859" s="32">
        <v>36</v>
      </c>
      <c r="P859" s="24">
        <v>24</v>
      </c>
      <c r="Q859" s="24" t="s">
        <v>70</v>
      </c>
      <c r="R859" s="89">
        <f t="shared" si="109"/>
        <v>59</v>
      </c>
    </row>
    <row r="860" spans="1:18" x14ac:dyDescent="0.5">
      <c r="A860" s="24">
        <v>960</v>
      </c>
      <c r="B860" s="24" t="s">
        <v>3627</v>
      </c>
      <c r="C860" s="24" t="s">
        <v>3628</v>
      </c>
      <c r="D860" s="24" t="s">
        <v>3629</v>
      </c>
      <c r="E860" s="24" t="s">
        <v>190</v>
      </c>
      <c r="F860" s="24" t="s">
        <v>755</v>
      </c>
      <c r="G860" s="25">
        <v>44046</v>
      </c>
      <c r="H860" s="25">
        <v>47695</v>
      </c>
      <c r="I860" s="81">
        <f t="shared" si="108"/>
        <v>47756</v>
      </c>
      <c r="J860" s="77" t="str">
        <f t="shared" ca="1" si="110"/>
        <v>Live</v>
      </c>
      <c r="K860" s="77" t="str" cm="1">
        <f t="array" aca="1" ref="K860" ca="1">_xlfn.IFS((I860-TODAY())&gt;=547,"06 Expires over 18 months",(I860-TODAY())&gt;=365,"05 Expires in 18 months",(I860-TODAY())&gt;=183,"04 Expires in 12 months",(I860-TODAY())&gt;=92,"03 Expires in 6 months",(I860-TODAY())&gt;=31,"02 Expires in 3 months",(I860-TODAY())&gt;=0,"01 Expires in 30 days",(I860-TODAY())&gt;=-31,"01 Expired last 30 days",(I860-TODAY())&gt;=-92,"02 Expired last 3 months",(I860-TODAY())&gt;=-183,"03 Expired last 6 months",(I860-TODAY())&gt;=-365,"04 Expired last 12 months",(I860-TODAY())&gt;=-547,"05 Expired last 18 months",TRUE,"06 Expired over 18 months")</f>
        <v>06 Expires over 18 months</v>
      </c>
      <c r="L860" s="65">
        <v>642477</v>
      </c>
      <c r="M860" s="130">
        <f t="shared" si="111"/>
        <v>6478309.75</v>
      </c>
      <c r="N860" s="77" t="str">
        <f t="shared" si="112"/>
        <v>Yes</v>
      </c>
      <c r="O860" s="32">
        <v>120</v>
      </c>
      <c r="P860" s="24">
        <v>2</v>
      </c>
      <c r="Q860" s="24"/>
      <c r="R860" s="89">
        <f t="shared" si="109"/>
        <v>121</v>
      </c>
    </row>
    <row r="861" spans="1:18" x14ac:dyDescent="0.5">
      <c r="A861" s="24">
        <v>2433</v>
      </c>
      <c r="B861" s="24" t="s">
        <v>8692</v>
      </c>
      <c r="C861" s="24" t="s">
        <v>6473</v>
      </c>
      <c r="D861" s="24" t="s">
        <v>8693</v>
      </c>
      <c r="E861" s="24" t="s">
        <v>52</v>
      </c>
      <c r="F861" s="24" t="s">
        <v>822</v>
      </c>
      <c r="G861" s="25">
        <v>45335</v>
      </c>
      <c r="H861" s="25">
        <v>45335</v>
      </c>
      <c r="I861" s="81">
        <f t="shared" si="108"/>
        <v>47769</v>
      </c>
      <c r="J861" s="77" t="str">
        <f t="shared" ca="1" si="110"/>
        <v>Live</v>
      </c>
      <c r="K861" s="77" t="str" cm="1">
        <f t="array" aca="1" ref="K861" ca="1">_xlfn.IFS((I861-TODAY())&gt;=547,"06 Expires over 18 months",(I861-TODAY())&gt;=365,"05 Expires in 18 months",(I861-TODAY())&gt;=183,"04 Expires in 12 months",(I861-TODAY())&gt;=92,"03 Expires in 6 months",(I861-TODAY())&gt;=31,"02 Expires in 3 months",(I861-TODAY())&gt;=0,"01 Expires in 30 days",(I861-TODAY())&gt;=-31,"01 Expired last 30 days",(I861-TODAY())&gt;=-92,"02 Expired last 3 months",(I861-TODAY())&gt;=-183,"03 Expired last 6 months",(I861-TODAY())&gt;=-365,"04 Expired last 12 months",(I861-TODAY())&gt;=-547,"05 Expired last 18 months",TRUE,"06 Expired over 18 months")</f>
        <v>06 Expires over 18 months</v>
      </c>
      <c r="L861" s="104"/>
      <c r="M861" s="130">
        <v>0</v>
      </c>
      <c r="N861" s="77" t="str">
        <f t="shared" si="112"/>
        <v>Yes</v>
      </c>
      <c r="O861" s="32">
        <v>80</v>
      </c>
      <c r="P861" s="24">
        <v>80</v>
      </c>
      <c r="Q861" s="24" t="s">
        <v>70</v>
      </c>
      <c r="R861" s="89">
        <f t="shared" si="109"/>
        <v>80</v>
      </c>
    </row>
    <row r="862" spans="1:18" x14ac:dyDescent="0.5">
      <c r="A862" s="24">
        <v>3576</v>
      </c>
      <c r="B862" s="111" t="s">
        <v>13615</v>
      </c>
      <c r="C862" s="27" t="s">
        <v>13616</v>
      </c>
      <c r="D862" s="111" t="s">
        <v>13615</v>
      </c>
      <c r="E862" s="111" t="s">
        <v>97</v>
      </c>
      <c r="F862" s="111" t="s">
        <v>237</v>
      </c>
      <c r="G862" s="121">
        <v>46022</v>
      </c>
      <c r="H862" s="121">
        <v>47847</v>
      </c>
      <c r="I862" s="81">
        <f t="shared" si="108"/>
        <v>47847</v>
      </c>
      <c r="J862" s="81" t="str">
        <f t="shared" ca="1" si="110"/>
        <v>Live</v>
      </c>
      <c r="K862" s="81" t="str" cm="1">
        <f t="array" aca="1" ref="K862" ca="1">_xlfn.IFS((I862-TODAY())&gt;=547,"06 Expires over 18 months",(I862-TODAY())&gt;=365,"05 Expires in 18 months",(I862-TODAY())&gt;=183,"04 Expires in 12 months",(I862-TODAY())&gt;=92,"03 Expires in 6 months",(I862-TODAY())&gt;=31,"02 Expires in 3 months",(I862-TODAY())&gt;=0,"01 Expires in 30 days",(I862-TODAY())&gt;=-31,"01 Expired last 30 days",(I862-TODAY())&gt;=-92,"02 Expired last 3 months",(I862-TODAY())&gt;=-183,"03 Expired last 6 months",(I862-TODAY())&gt;=-365,"04 Expired last 12 months",(I862-TODAY())&gt;=-547,"05 Expired last 18 months",TRUE,"06 Expired over 18 months")</f>
        <v>06 Expires over 18 months</v>
      </c>
      <c r="L862" s="65">
        <v>392200</v>
      </c>
      <c r="M862" s="130">
        <f>MAX(L862,L862*N(R862)/12)</f>
        <v>1928316.6666666667</v>
      </c>
      <c r="N862" s="77" t="str">
        <f t="shared" si="112"/>
        <v>No</v>
      </c>
      <c r="O862" s="32">
        <v>60</v>
      </c>
      <c r="P862" s="24">
        <v>0</v>
      </c>
      <c r="Q862" s="24" t="s">
        <v>13165</v>
      </c>
      <c r="R862" s="89">
        <f t="shared" si="109"/>
        <v>59</v>
      </c>
    </row>
    <row r="863" spans="1:18" x14ac:dyDescent="0.5">
      <c r="A863" s="24" t="s">
        <v>14838</v>
      </c>
      <c r="B863" s="27" t="s">
        <v>14839</v>
      </c>
      <c r="C863" s="27" t="s">
        <v>8049</v>
      </c>
      <c r="D863" s="27" t="s">
        <v>1248</v>
      </c>
      <c r="E863" s="24" t="s">
        <v>52</v>
      </c>
      <c r="F863" s="27" t="s">
        <v>1281</v>
      </c>
      <c r="G863" s="25">
        <v>45292</v>
      </c>
      <c r="H863" s="25">
        <v>47848</v>
      </c>
      <c r="I863" s="81">
        <f t="shared" si="108"/>
        <v>47848</v>
      </c>
      <c r="J863" s="77" t="str">
        <f t="shared" ca="1" si="110"/>
        <v>Live</v>
      </c>
      <c r="K863" s="77" t="str" cm="1">
        <f t="array" aca="1" ref="K863" ca="1">_xlfn.IFS((I863-TODAY())&gt;=547,"06 Expires over 18 months",(I863-TODAY())&gt;=365,"05 Expires in 18 months",(I863-TODAY())&gt;=183,"04 Expires in 12 months",(I863-TODAY())&gt;=92,"03 Expires in 6 months",(I863-TODAY())&gt;=31,"02 Expires in 3 months",(I863-TODAY())&gt;=0,"01 Expires in 30 days",(I863-TODAY())&gt;=-31,"01 Expired last 30 days",(I863-TODAY())&gt;=-92,"02 Expired last 3 months",(I863-TODAY())&gt;=-183,"03 Expired last 6 months",(I863-TODAY())&gt;=-365,"04 Expired last 12 months",(I863-TODAY())&gt;=-547,"05 Expired last 18 months",TRUE,"06 Expired over 18 months")</f>
        <v>06 Expires over 18 months</v>
      </c>
      <c r="L863" s="104"/>
      <c r="M863" s="130">
        <v>0</v>
      </c>
      <c r="N863" s="77" t="str">
        <f>IF(N(P863)&gt;0,"Yes","No")</f>
        <v>No</v>
      </c>
      <c r="O863" s="32"/>
      <c r="P863" s="24"/>
      <c r="Q863" s="24"/>
      <c r="R863" s="89">
        <f t="shared" si="109"/>
        <v>83</v>
      </c>
    </row>
    <row r="864" spans="1:18" x14ac:dyDescent="0.5">
      <c r="A864" s="24">
        <v>2590</v>
      </c>
      <c r="B864" s="24" t="s">
        <v>9360</v>
      </c>
      <c r="C864" s="24" t="s">
        <v>9361</v>
      </c>
      <c r="D864" s="24" t="s">
        <v>9362</v>
      </c>
      <c r="E864" s="24" t="s">
        <v>52</v>
      </c>
      <c r="F864" s="24" t="s">
        <v>822</v>
      </c>
      <c r="G864" s="25">
        <v>45460</v>
      </c>
      <c r="H864" s="25">
        <v>45460</v>
      </c>
      <c r="I864" s="81">
        <f t="shared" si="108"/>
        <v>47896</v>
      </c>
      <c r="J864" s="77" t="str">
        <f t="shared" ca="1" si="110"/>
        <v>Live</v>
      </c>
      <c r="K864" s="77" t="str" cm="1">
        <f t="array" aca="1" ref="K864" ca="1">_xlfn.IFS((I864-TODAY())&gt;=547,"06 Expires over 18 months",(I864-TODAY())&gt;=365,"05 Expires in 18 months",(I864-TODAY())&gt;=183,"04 Expires in 12 months",(I864-TODAY())&gt;=92,"03 Expires in 6 months",(I864-TODAY())&gt;=31,"02 Expires in 3 months",(I864-TODAY())&gt;=0,"01 Expires in 30 days",(I864-TODAY())&gt;=-31,"01 Expired last 30 days",(I864-TODAY())&gt;=-92,"02 Expired last 3 months",(I864-TODAY())&gt;=-183,"03 Expired last 6 months",(I864-TODAY())&gt;=-365,"04 Expired last 12 months",(I864-TODAY())&gt;=-547,"05 Expired last 18 months",TRUE,"06 Expired over 18 months")</f>
        <v>06 Expires over 18 months</v>
      </c>
      <c r="L864" s="104"/>
      <c r="M864" s="130">
        <v>0</v>
      </c>
      <c r="N864" s="77" t="str">
        <f t="shared" ref="N864:N908" si="113">IF(P864&gt;0,"Yes","No")</f>
        <v>Yes</v>
      </c>
      <c r="O864" s="32">
        <v>80</v>
      </c>
      <c r="P864" s="24">
        <v>80</v>
      </c>
      <c r="Q864" s="24" t="s">
        <v>70</v>
      </c>
      <c r="R864" s="89">
        <f t="shared" si="109"/>
        <v>80</v>
      </c>
    </row>
    <row r="865" spans="1:18" x14ac:dyDescent="0.5">
      <c r="A865" s="24">
        <v>3666</v>
      </c>
      <c r="B865" s="111" t="s">
        <v>13944</v>
      </c>
      <c r="C865" s="111" t="s">
        <v>13945</v>
      </c>
      <c r="D865" s="111" t="s">
        <v>13946</v>
      </c>
      <c r="E865" s="111" t="s">
        <v>52</v>
      </c>
      <c r="F865" s="111" t="s">
        <v>13948</v>
      </c>
      <c r="G865" s="121">
        <v>46080</v>
      </c>
      <c r="H865" s="121">
        <v>47177</v>
      </c>
      <c r="I865" s="81">
        <f t="shared" si="108"/>
        <v>47907</v>
      </c>
      <c r="J865" s="81" t="str">
        <f t="shared" ca="1" si="110"/>
        <v>Live</v>
      </c>
      <c r="K865" s="81" t="str" cm="1">
        <f t="array" aca="1" ref="K865" ca="1">_xlfn.IFS((I865-TODAY())&gt;=547,"06 Expires over 18 months",(I865-TODAY())&gt;=365,"05 Expires in 18 months",(I865-TODAY())&gt;=183,"04 Expires in 12 months",(I865-TODAY())&gt;=92,"03 Expires in 6 months",(I865-TODAY())&gt;=31,"02 Expires in 3 months",(I865-TODAY())&gt;=0,"01 Expires in 30 days",(I865-TODAY())&gt;=-31,"01 Expired last 30 days",(I865-TODAY())&gt;=-92,"02 Expired last 3 months",(I865-TODAY())&gt;=-183,"03 Expired last 6 months",(I865-TODAY())&gt;=-365,"04 Expired last 12 months",(I865-TODAY())&gt;=-547,"05 Expired last 18 months",TRUE,"06 Expired over 18 months")</f>
        <v>06 Expires over 18 months</v>
      </c>
      <c r="L865" s="123">
        <v>16350</v>
      </c>
      <c r="M865" s="131">
        <f t="shared" ref="M865:M896" si="114">MAX(L865,L865*N(R865)/12)</f>
        <v>81750</v>
      </c>
      <c r="N865" s="77" t="str">
        <f t="shared" si="113"/>
        <v>Yes</v>
      </c>
      <c r="O865" s="111">
        <v>36</v>
      </c>
      <c r="P865" s="111">
        <v>24</v>
      </c>
      <c r="Q865" s="111" t="s">
        <v>8722</v>
      </c>
      <c r="R865" s="89">
        <f t="shared" si="109"/>
        <v>60</v>
      </c>
    </row>
    <row r="866" spans="1:18" x14ac:dyDescent="0.5">
      <c r="A866" s="31">
        <v>3218</v>
      </c>
      <c r="B866" s="31" t="s">
        <v>12156</v>
      </c>
      <c r="C866" s="24" t="s">
        <v>12157</v>
      </c>
      <c r="D866" s="31" t="s">
        <v>12158</v>
      </c>
      <c r="E866" s="31" t="s">
        <v>52</v>
      </c>
      <c r="F866" s="29" t="s">
        <v>12160</v>
      </c>
      <c r="G866" s="34">
        <v>46109</v>
      </c>
      <c r="H866" s="34">
        <v>47204</v>
      </c>
      <c r="I866" s="81">
        <f t="shared" si="108"/>
        <v>47934</v>
      </c>
      <c r="J866" s="77" t="str">
        <f t="shared" ca="1" si="110"/>
        <v>Live</v>
      </c>
      <c r="K866" s="77" t="str" cm="1">
        <f t="array" aca="1" ref="K866" ca="1">_xlfn.IFS((I866-TODAY())&gt;=547,"06 Expires over 18 months",(I866-TODAY())&gt;=365,"05 Expires in 18 months",(I866-TODAY())&gt;=183,"04 Expires in 12 months",(I866-TODAY())&gt;=92,"03 Expires in 6 months",(I866-TODAY())&gt;=31,"02 Expires in 3 months",(I866-TODAY())&gt;=0,"01 Expires in 30 days",(I866-TODAY())&gt;=-31,"01 Expired last 30 days",(I866-TODAY())&gt;=-92,"02 Expired last 3 months",(I866-TODAY())&gt;=-183,"03 Expired last 6 months",(I866-TODAY())&gt;=-365,"04 Expired last 12 months",(I866-TODAY())&gt;=-547,"05 Expired last 18 months",TRUE,"06 Expired over 18 months")</f>
        <v>06 Expires over 18 months</v>
      </c>
      <c r="L866" s="69">
        <v>3717612</v>
      </c>
      <c r="M866" s="130">
        <f t="shared" si="114"/>
        <v>18278259</v>
      </c>
      <c r="N866" s="77" t="str">
        <f t="shared" si="113"/>
        <v>Yes</v>
      </c>
      <c r="O866" s="48">
        <v>36</v>
      </c>
      <c r="P866" s="29">
        <v>24</v>
      </c>
      <c r="Q866" s="24" t="s">
        <v>70</v>
      </c>
      <c r="R866" s="89">
        <f t="shared" si="109"/>
        <v>59</v>
      </c>
    </row>
    <row r="867" spans="1:18" x14ac:dyDescent="0.5">
      <c r="A867" s="24">
        <v>2449</v>
      </c>
      <c r="B867" s="24" t="s">
        <v>8767</v>
      </c>
      <c r="C867" s="24" t="s">
        <v>8768</v>
      </c>
      <c r="D867" s="24" t="s">
        <v>8769</v>
      </c>
      <c r="E867" s="24" t="s">
        <v>52</v>
      </c>
      <c r="F867" s="24" t="s">
        <v>8770</v>
      </c>
      <c r="G867" s="25">
        <v>45383</v>
      </c>
      <c r="H867" s="25">
        <v>46843</v>
      </c>
      <c r="I867" s="81">
        <f t="shared" si="108"/>
        <v>47938</v>
      </c>
      <c r="J867" s="77" t="str">
        <f t="shared" ca="1" si="110"/>
        <v>Live</v>
      </c>
      <c r="K867" s="77" t="str" cm="1">
        <f t="array" aca="1" ref="K867" ca="1">_xlfn.IFS((I867-TODAY())&gt;=547,"06 Expires over 18 months",(I867-TODAY())&gt;=365,"05 Expires in 18 months",(I867-TODAY())&gt;=183,"04 Expires in 12 months",(I867-TODAY())&gt;=92,"03 Expires in 6 months",(I867-TODAY())&gt;=31,"02 Expires in 3 months",(I867-TODAY())&gt;=0,"01 Expires in 30 days",(I867-TODAY())&gt;=-31,"01 Expired last 30 days",(I867-TODAY())&gt;=-92,"02 Expired last 3 months",(I867-TODAY())&gt;=-183,"03 Expired last 6 months",(I867-TODAY())&gt;=-365,"04 Expired last 12 months",(I867-TODAY())&gt;=-547,"05 Expired last 18 months",TRUE,"06 Expired over 18 months")</f>
        <v>06 Expires over 18 months</v>
      </c>
      <c r="L867" s="65">
        <v>267377.83</v>
      </c>
      <c r="M867" s="130">
        <f t="shared" si="114"/>
        <v>1849363.3241666667</v>
      </c>
      <c r="N867" s="77" t="str">
        <f t="shared" si="113"/>
        <v>Yes</v>
      </c>
      <c r="O867" s="32">
        <v>48</v>
      </c>
      <c r="P867" s="24">
        <v>36</v>
      </c>
      <c r="Q867" s="24" t="s">
        <v>70</v>
      </c>
      <c r="R867" s="89">
        <f t="shared" si="109"/>
        <v>83</v>
      </c>
    </row>
    <row r="868" spans="1:18" x14ac:dyDescent="0.5">
      <c r="A868" s="24">
        <v>2565</v>
      </c>
      <c r="B868" s="24" t="s">
        <v>9255</v>
      </c>
      <c r="C868" s="24" t="s">
        <v>9256</v>
      </c>
      <c r="D868" s="24" t="s">
        <v>9257</v>
      </c>
      <c r="E868" s="24" t="s">
        <v>107</v>
      </c>
      <c r="F868" s="24" t="s">
        <v>1638</v>
      </c>
      <c r="G868" s="25">
        <v>45459</v>
      </c>
      <c r="H868" s="25">
        <v>47284</v>
      </c>
      <c r="I868" s="81">
        <f t="shared" si="108"/>
        <v>48014</v>
      </c>
      <c r="J868" s="77" t="str">
        <f t="shared" ca="1" si="110"/>
        <v>Live</v>
      </c>
      <c r="K868" s="77" t="str" cm="1">
        <f t="array" aca="1" ref="K868" ca="1">_xlfn.IFS((I868-TODAY())&gt;=547,"06 Expires over 18 months",(I868-TODAY())&gt;=365,"05 Expires in 18 months",(I868-TODAY())&gt;=183,"04 Expires in 12 months",(I868-TODAY())&gt;=92,"03 Expires in 6 months",(I868-TODAY())&gt;=31,"02 Expires in 3 months",(I868-TODAY())&gt;=0,"01 Expires in 30 days",(I868-TODAY())&gt;=-31,"01 Expired last 30 days",(I868-TODAY())&gt;=-92,"02 Expired last 3 months",(I868-TODAY())&gt;=-183,"03 Expired last 6 months",(I868-TODAY())&gt;=-365,"04 Expired last 12 months",(I868-TODAY())&gt;=-547,"05 Expired last 18 months",TRUE,"06 Expired over 18 months")</f>
        <v>06 Expires over 18 months</v>
      </c>
      <c r="L868" s="65">
        <v>358500</v>
      </c>
      <c r="M868" s="130">
        <f t="shared" si="114"/>
        <v>2479625</v>
      </c>
      <c r="N868" s="77" t="str">
        <f t="shared" si="113"/>
        <v>Yes</v>
      </c>
      <c r="O868" s="32">
        <v>36</v>
      </c>
      <c r="P868" s="24">
        <v>24</v>
      </c>
      <c r="Q868" s="24" t="s">
        <v>70</v>
      </c>
      <c r="R868" s="89">
        <f t="shared" si="109"/>
        <v>83</v>
      </c>
    </row>
    <row r="869" spans="1:18" x14ac:dyDescent="0.5">
      <c r="A869" s="24">
        <v>3178</v>
      </c>
      <c r="B869" s="24" t="s">
        <v>11973</v>
      </c>
      <c r="C869" s="24" t="s">
        <v>11974</v>
      </c>
      <c r="D869" s="24" t="s">
        <v>11975</v>
      </c>
      <c r="E869" s="24" t="s">
        <v>107</v>
      </c>
      <c r="F869" s="27" t="s">
        <v>3283</v>
      </c>
      <c r="G869" s="25">
        <v>45839</v>
      </c>
      <c r="H869" s="25">
        <v>47664</v>
      </c>
      <c r="I869" s="81">
        <f t="shared" si="108"/>
        <v>48029</v>
      </c>
      <c r="J869" s="77" t="str">
        <f t="shared" ca="1" si="110"/>
        <v>Live</v>
      </c>
      <c r="K869" s="77" t="str" cm="1">
        <f t="array" aca="1" ref="K869" ca="1">_xlfn.IFS((I869-TODAY())&gt;=547,"06 Expires over 18 months",(I869-TODAY())&gt;=365,"05 Expires in 18 months",(I869-TODAY())&gt;=183,"04 Expires in 12 months",(I869-TODAY())&gt;=92,"03 Expires in 6 months",(I869-TODAY())&gt;=31,"02 Expires in 3 months",(I869-TODAY())&gt;=0,"01 Expires in 30 days",(I869-TODAY())&gt;=-31,"01 Expired last 30 days",(I869-TODAY())&gt;=-92,"02 Expired last 3 months",(I869-TODAY())&gt;=-183,"03 Expired last 6 months",(I869-TODAY())&gt;=-365,"04 Expired last 12 months",(I869-TODAY())&gt;=-547,"05 Expired last 18 months",TRUE,"06 Expired over 18 months")</f>
        <v>06 Expires over 18 months</v>
      </c>
      <c r="L869" s="65">
        <v>5500000</v>
      </c>
      <c r="M869" s="130">
        <f t="shared" si="114"/>
        <v>32541666.666666668</v>
      </c>
      <c r="N869" s="77" t="str">
        <f t="shared" si="113"/>
        <v>Yes</v>
      </c>
      <c r="O869" s="32">
        <v>48</v>
      </c>
      <c r="P869" s="24">
        <v>12</v>
      </c>
      <c r="Q869" s="24" t="s">
        <v>70</v>
      </c>
      <c r="R869" s="89">
        <f t="shared" si="109"/>
        <v>71</v>
      </c>
    </row>
    <row r="870" spans="1:18" x14ac:dyDescent="0.5">
      <c r="A870" s="24">
        <v>2786</v>
      </c>
      <c r="B870" s="24" t="s">
        <v>10215</v>
      </c>
      <c r="C870" s="24" t="s">
        <v>10216</v>
      </c>
      <c r="D870" s="24" t="s">
        <v>16822</v>
      </c>
      <c r="E870" s="24" t="s">
        <v>190</v>
      </c>
      <c r="F870" s="24" t="s">
        <v>2690</v>
      </c>
      <c r="G870" s="25">
        <v>45505</v>
      </c>
      <c r="H870" s="25">
        <v>47330</v>
      </c>
      <c r="I870" s="81">
        <f t="shared" si="108"/>
        <v>48060</v>
      </c>
      <c r="J870" s="77" t="str">
        <f t="shared" ca="1" si="110"/>
        <v>Live</v>
      </c>
      <c r="K870" s="77" t="str" cm="1">
        <f t="array" aca="1" ref="K870" ca="1">_xlfn.IFS((I870-TODAY())&gt;=547,"06 Expires over 18 months",(I870-TODAY())&gt;=365,"05 Expires in 18 months",(I870-TODAY())&gt;=183,"04 Expires in 12 months",(I870-TODAY())&gt;=92,"03 Expires in 6 months",(I870-TODAY())&gt;=31,"02 Expires in 3 months",(I870-TODAY())&gt;=0,"01 Expires in 30 days",(I870-TODAY())&gt;=-31,"01 Expired last 30 days",(I870-TODAY())&gt;=-92,"02 Expired last 3 months",(I870-TODAY())&gt;=-183,"03 Expired last 6 months",(I870-TODAY())&gt;=-365,"04 Expired last 12 months",(I870-TODAY())&gt;=-547,"05 Expired last 18 months",TRUE,"06 Expired over 18 months")</f>
        <v>06 Expires over 18 months</v>
      </c>
      <c r="L870" s="65">
        <v>75000</v>
      </c>
      <c r="M870" s="130">
        <f t="shared" si="114"/>
        <v>518750</v>
      </c>
      <c r="N870" s="77" t="str">
        <f t="shared" si="113"/>
        <v>Yes</v>
      </c>
      <c r="O870" s="32">
        <v>60</v>
      </c>
      <c r="P870" s="24">
        <v>24</v>
      </c>
      <c r="Q870" s="24" t="s">
        <v>8860</v>
      </c>
      <c r="R870" s="89">
        <f t="shared" si="109"/>
        <v>83</v>
      </c>
    </row>
    <row r="871" spans="1:18" x14ac:dyDescent="0.5">
      <c r="A871" s="24">
        <v>2815</v>
      </c>
      <c r="B871" s="24" t="s">
        <v>10363</v>
      </c>
      <c r="C871" s="24" t="s">
        <v>10216</v>
      </c>
      <c r="D871" s="24" t="s">
        <v>16822</v>
      </c>
      <c r="E871" s="24" t="s">
        <v>190</v>
      </c>
      <c r="F871" s="27" t="s">
        <v>2690</v>
      </c>
      <c r="G871" s="25">
        <v>45505</v>
      </c>
      <c r="H871" s="25">
        <v>47330</v>
      </c>
      <c r="I871" s="81">
        <f t="shared" si="108"/>
        <v>48060</v>
      </c>
      <c r="J871" s="77" t="str">
        <f t="shared" ca="1" si="110"/>
        <v>Live</v>
      </c>
      <c r="K871" s="77" t="str" cm="1">
        <f t="array" aca="1" ref="K871" ca="1">_xlfn.IFS((I871-TODAY())&gt;=547,"06 Expires over 18 months",(I871-TODAY())&gt;=365,"05 Expires in 18 months",(I871-TODAY())&gt;=183,"04 Expires in 12 months",(I871-TODAY())&gt;=92,"03 Expires in 6 months",(I871-TODAY())&gt;=31,"02 Expires in 3 months",(I871-TODAY())&gt;=0,"01 Expires in 30 days",(I871-TODAY())&gt;=-31,"01 Expired last 30 days",(I871-TODAY())&gt;=-92,"02 Expired last 3 months",(I871-TODAY())&gt;=-183,"03 Expired last 6 months",(I871-TODAY())&gt;=-365,"04 Expired last 12 months",(I871-TODAY())&gt;=-547,"05 Expired last 18 months",TRUE,"06 Expired over 18 months")</f>
        <v>06 Expires over 18 months</v>
      </c>
      <c r="L871" s="65">
        <v>75000</v>
      </c>
      <c r="M871" s="130">
        <f t="shared" si="114"/>
        <v>518750</v>
      </c>
      <c r="N871" s="77" t="str">
        <f t="shared" si="113"/>
        <v>Yes</v>
      </c>
      <c r="O871" s="32">
        <v>60</v>
      </c>
      <c r="P871" s="24">
        <v>24</v>
      </c>
      <c r="Q871" s="24" t="s">
        <v>8860</v>
      </c>
      <c r="R871" s="89">
        <f t="shared" si="109"/>
        <v>83</v>
      </c>
    </row>
    <row r="872" spans="1:18" x14ac:dyDescent="0.5">
      <c r="A872" s="24">
        <v>2816</v>
      </c>
      <c r="B872" s="24" t="s">
        <v>10367</v>
      </c>
      <c r="C872" s="24" t="s">
        <v>10368</v>
      </c>
      <c r="D872" s="24" t="s">
        <v>16822</v>
      </c>
      <c r="E872" s="24" t="s">
        <v>190</v>
      </c>
      <c r="F872" s="27" t="s">
        <v>2690</v>
      </c>
      <c r="G872" s="25">
        <v>45505</v>
      </c>
      <c r="H872" s="25">
        <v>47330</v>
      </c>
      <c r="I872" s="81">
        <f t="shared" si="108"/>
        <v>48060</v>
      </c>
      <c r="J872" s="77" t="str">
        <f t="shared" ca="1" si="110"/>
        <v>Live</v>
      </c>
      <c r="K872" s="77" t="str" cm="1">
        <f t="array" aca="1" ref="K872" ca="1">_xlfn.IFS((I872-TODAY())&gt;=547,"06 Expires over 18 months",(I872-TODAY())&gt;=365,"05 Expires in 18 months",(I872-TODAY())&gt;=183,"04 Expires in 12 months",(I872-TODAY())&gt;=92,"03 Expires in 6 months",(I872-TODAY())&gt;=31,"02 Expires in 3 months",(I872-TODAY())&gt;=0,"01 Expires in 30 days",(I872-TODAY())&gt;=-31,"01 Expired last 30 days",(I872-TODAY())&gt;=-92,"02 Expired last 3 months",(I872-TODAY())&gt;=-183,"03 Expired last 6 months",(I872-TODAY())&gt;=-365,"04 Expired last 12 months",(I872-TODAY())&gt;=-547,"05 Expired last 18 months",TRUE,"06 Expired over 18 months")</f>
        <v>06 Expires over 18 months</v>
      </c>
      <c r="L872" s="65">
        <v>75000</v>
      </c>
      <c r="M872" s="130">
        <f t="shared" si="114"/>
        <v>518750</v>
      </c>
      <c r="N872" s="77" t="str">
        <f t="shared" si="113"/>
        <v>Yes</v>
      </c>
      <c r="O872" s="32">
        <v>60</v>
      </c>
      <c r="P872" s="24">
        <v>24</v>
      </c>
      <c r="Q872" s="24" t="s">
        <v>8860</v>
      </c>
      <c r="R872" s="89">
        <f t="shared" si="109"/>
        <v>83</v>
      </c>
    </row>
    <row r="873" spans="1:18" x14ac:dyDescent="0.5">
      <c r="A873" s="24">
        <v>2817</v>
      </c>
      <c r="B873" s="24" t="s">
        <v>10367</v>
      </c>
      <c r="C873" s="24" t="s">
        <v>10373</v>
      </c>
      <c r="D873" s="24" t="s">
        <v>16822</v>
      </c>
      <c r="E873" s="24" t="s">
        <v>190</v>
      </c>
      <c r="F873" s="27" t="s">
        <v>2690</v>
      </c>
      <c r="G873" s="25">
        <v>45505</v>
      </c>
      <c r="H873" s="25">
        <v>47330</v>
      </c>
      <c r="I873" s="81">
        <f t="shared" si="108"/>
        <v>48060</v>
      </c>
      <c r="J873" s="77" t="str">
        <f t="shared" ca="1" si="110"/>
        <v>Live</v>
      </c>
      <c r="K873" s="77" t="str" cm="1">
        <f t="array" aca="1" ref="K873" ca="1">_xlfn.IFS((I873-TODAY())&gt;=547,"06 Expires over 18 months",(I873-TODAY())&gt;=365,"05 Expires in 18 months",(I873-TODAY())&gt;=183,"04 Expires in 12 months",(I873-TODAY())&gt;=92,"03 Expires in 6 months",(I873-TODAY())&gt;=31,"02 Expires in 3 months",(I873-TODAY())&gt;=0,"01 Expires in 30 days",(I873-TODAY())&gt;=-31,"01 Expired last 30 days",(I873-TODAY())&gt;=-92,"02 Expired last 3 months",(I873-TODAY())&gt;=-183,"03 Expired last 6 months",(I873-TODAY())&gt;=-365,"04 Expired last 12 months",(I873-TODAY())&gt;=-547,"05 Expired last 18 months",TRUE,"06 Expired over 18 months")</f>
        <v>06 Expires over 18 months</v>
      </c>
      <c r="L873" s="65">
        <v>75000</v>
      </c>
      <c r="M873" s="130">
        <f t="shared" si="114"/>
        <v>518750</v>
      </c>
      <c r="N873" s="77" t="str">
        <f t="shared" si="113"/>
        <v>Yes</v>
      </c>
      <c r="O873" s="32">
        <v>60</v>
      </c>
      <c r="P873" s="24">
        <v>24</v>
      </c>
      <c r="Q873" s="24" t="s">
        <v>8860</v>
      </c>
      <c r="R873" s="89">
        <f t="shared" si="109"/>
        <v>83</v>
      </c>
    </row>
    <row r="874" spans="1:18" x14ac:dyDescent="0.5">
      <c r="A874" s="24">
        <v>2820</v>
      </c>
      <c r="B874" s="24" t="s">
        <v>10382</v>
      </c>
      <c r="C874" s="24" t="s">
        <v>10380</v>
      </c>
      <c r="D874" s="24" t="s">
        <v>16822</v>
      </c>
      <c r="E874" s="24" t="s">
        <v>190</v>
      </c>
      <c r="F874" s="27" t="s">
        <v>2690</v>
      </c>
      <c r="G874" s="25">
        <v>45505</v>
      </c>
      <c r="H874" s="25">
        <v>47330</v>
      </c>
      <c r="I874" s="81">
        <f t="shared" si="108"/>
        <v>48060</v>
      </c>
      <c r="J874" s="77" t="str">
        <f t="shared" ca="1" si="110"/>
        <v>Live</v>
      </c>
      <c r="K874" s="77" t="str" cm="1">
        <f t="array" aca="1" ref="K874" ca="1">_xlfn.IFS((I874-TODAY())&gt;=547,"06 Expires over 18 months",(I874-TODAY())&gt;=365,"05 Expires in 18 months",(I874-TODAY())&gt;=183,"04 Expires in 12 months",(I874-TODAY())&gt;=92,"03 Expires in 6 months",(I874-TODAY())&gt;=31,"02 Expires in 3 months",(I874-TODAY())&gt;=0,"01 Expires in 30 days",(I874-TODAY())&gt;=-31,"01 Expired last 30 days",(I874-TODAY())&gt;=-92,"02 Expired last 3 months",(I874-TODAY())&gt;=-183,"03 Expired last 6 months",(I874-TODAY())&gt;=-365,"04 Expired last 12 months",(I874-TODAY())&gt;=-547,"05 Expired last 18 months",TRUE,"06 Expired over 18 months")</f>
        <v>06 Expires over 18 months</v>
      </c>
      <c r="L874" s="65">
        <v>75000</v>
      </c>
      <c r="M874" s="130">
        <f t="shared" si="114"/>
        <v>518750</v>
      </c>
      <c r="N874" s="77" t="str">
        <f t="shared" si="113"/>
        <v>Yes</v>
      </c>
      <c r="O874" s="32">
        <v>60</v>
      </c>
      <c r="P874" s="24">
        <v>24</v>
      </c>
      <c r="Q874" s="24" t="s">
        <v>8860</v>
      </c>
      <c r="R874" s="89">
        <f t="shared" si="109"/>
        <v>83</v>
      </c>
    </row>
    <row r="875" spans="1:18" x14ac:dyDescent="0.5">
      <c r="A875" s="24">
        <v>2821</v>
      </c>
      <c r="B875" s="24" t="s">
        <v>10382</v>
      </c>
      <c r="C875" s="24" t="s">
        <v>10387</v>
      </c>
      <c r="D875" s="24" t="s">
        <v>16822</v>
      </c>
      <c r="E875" s="24" t="s">
        <v>190</v>
      </c>
      <c r="F875" s="27" t="s">
        <v>2690</v>
      </c>
      <c r="G875" s="25">
        <v>45505</v>
      </c>
      <c r="H875" s="25">
        <v>47330</v>
      </c>
      <c r="I875" s="81">
        <f t="shared" si="108"/>
        <v>48060</v>
      </c>
      <c r="J875" s="77" t="str">
        <f t="shared" ca="1" si="110"/>
        <v>Live</v>
      </c>
      <c r="K875" s="77" t="str" cm="1">
        <f t="array" aca="1" ref="K875" ca="1">_xlfn.IFS((I875-TODAY())&gt;=547,"06 Expires over 18 months",(I875-TODAY())&gt;=365,"05 Expires in 18 months",(I875-TODAY())&gt;=183,"04 Expires in 12 months",(I875-TODAY())&gt;=92,"03 Expires in 6 months",(I875-TODAY())&gt;=31,"02 Expires in 3 months",(I875-TODAY())&gt;=0,"01 Expires in 30 days",(I875-TODAY())&gt;=-31,"01 Expired last 30 days",(I875-TODAY())&gt;=-92,"02 Expired last 3 months",(I875-TODAY())&gt;=-183,"03 Expired last 6 months",(I875-TODAY())&gt;=-365,"04 Expired last 12 months",(I875-TODAY())&gt;=-547,"05 Expired last 18 months",TRUE,"06 Expired over 18 months")</f>
        <v>06 Expires over 18 months</v>
      </c>
      <c r="L875" s="65">
        <v>75000</v>
      </c>
      <c r="M875" s="130">
        <f t="shared" si="114"/>
        <v>518750</v>
      </c>
      <c r="N875" s="77" t="str">
        <f t="shared" si="113"/>
        <v>Yes</v>
      </c>
      <c r="O875" s="32">
        <v>60</v>
      </c>
      <c r="P875" s="24">
        <v>24</v>
      </c>
      <c r="Q875" s="24" t="s">
        <v>8860</v>
      </c>
      <c r="R875" s="89">
        <f t="shared" si="109"/>
        <v>83</v>
      </c>
    </row>
    <row r="876" spans="1:18" x14ac:dyDescent="0.5">
      <c r="A876" s="24">
        <v>2822</v>
      </c>
      <c r="B876" s="24" t="s">
        <v>10367</v>
      </c>
      <c r="C876" s="24" t="s">
        <v>10391</v>
      </c>
      <c r="D876" s="24" t="s">
        <v>16822</v>
      </c>
      <c r="E876" s="24" t="s">
        <v>190</v>
      </c>
      <c r="F876" s="27" t="s">
        <v>2690</v>
      </c>
      <c r="G876" s="25">
        <v>45505</v>
      </c>
      <c r="H876" s="25">
        <v>47330</v>
      </c>
      <c r="I876" s="81">
        <f t="shared" si="108"/>
        <v>48060</v>
      </c>
      <c r="J876" s="77" t="str">
        <f t="shared" ca="1" si="110"/>
        <v>Live</v>
      </c>
      <c r="K876" s="77" t="str" cm="1">
        <f t="array" aca="1" ref="K876" ca="1">_xlfn.IFS((I876-TODAY())&gt;=547,"06 Expires over 18 months",(I876-TODAY())&gt;=365,"05 Expires in 18 months",(I876-TODAY())&gt;=183,"04 Expires in 12 months",(I876-TODAY())&gt;=92,"03 Expires in 6 months",(I876-TODAY())&gt;=31,"02 Expires in 3 months",(I876-TODAY())&gt;=0,"01 Expires in 30 days",(I876-TODAY())&gt;=-31,"01 Expired last 30 days",(I876-TODAY())&gt;=-92,"02 Expired last 3 months",(I876-TODAY())&gt;=-183,"03 Expired last 6 months",(I876-TODAY())&gt;=-365,"04 Expired last 12 months",(I876-TODAY())&gt;=-547,"05 Expired last 18 months",TRUE,"06 Expired over 18 months")</f>
        <v>06 Expires over 18 months</v>
      </c>
      <c r="L876" s="65">
        <v>75000</v>
      </c>
      <c r="M876" s="130">
        <f t="shared" si="114"/>
        <v>518750</v>
      </c>
      <c r="N876" s="77" t="str">
        <f t="shared" si="113"/>
        <v>Yes</v>
      </c>
      <c r="O876" s="32">
        <v>60</v>
      </c>
      <c r="P876" s="24">
        <v>24</v>
      </c>
      <c r="Q876" s="24" t="s">
        <v>8860</v>
      </c>
      <c r="R876" s="89">
        <f t="shared" si="109"/>
        <v>83</v>
      </c>
    </row>
    <row r="877" spans="1:18" x14ac:dyDescent="0.5">
      <c r="A877" s="24">
        <v>2824</v>
      </c>
      <c r="B877" s="24" t="s">
        <v>10402</v>
      </c>
      <c r="C877" s="24" t="s">
        <v>10403</v>
      </c>
      <c r="D877" s="24" t="s">
        <v>16822</v>
      </c>
      <c r="E877" s="24" t="s">
        <v>190</v>
      </c>
      <c r="F877" s="27" t="s">
        <v>2690</v>
      </c>
      <c r="G877" s="25">
        <v>45505</v>
      </c>
      <c r="H877" s="25">
        <v>47330</v>
      </c>
      <c r="I877" s="81">
        <f t="shared" si="108"/>
        <v>48060</v>
      </c>
      <c r="J877" s="77" t="str">
        <f t="shared" ca="1" si="110"/>
        <v>Live</v>
      </c>
      <c r="K877" s="77" t="str" cm="1">
        <f t="array" aca="1" ref="K877" ca="1">_xlfn.IFS((I877-TODAY())&gt;=547,"06 Expires over 18 months",(I877-TODAY())&gt;=365,"05 Expires in 18 months",(I877-TODAY())&gt;=183,"04 Expires in 12 months",(I877-TODAY())&gt;=92,"03 Expires in 6 months",(I877-TODAY())&gt;=31,"02 Expires in 3 months",(I877-TODAY())&gt;=0,"01 Expires in 30 days",(I877-TODAY())&gt;=-31,"01 Expired last 30 days",(I877-TODAY())&gt;=-92,"02 Expired last 3 months",(I877-TODAY())&gt;=-183,"03 Expired last 6 months",(I877-TODAY())&gt;=-365,"04 Expired last 12 months",(I877-TODAY())&gt;=-547,"05 Expired last 18 months",TRUE,"06 Expired over 18 months")</f>
        <v>06 Expires over 18 months</v>
      </c>
      <c r="L877" s="65">
        <v>75000</v>
      </c>
      <c r="M877" s="130">
        <f t="shared" si="114"/>
        <v>518750</v>
      </c>
      <c r="N877" s="77" t="str">
        <f t="shared" si="113"/>
        <v>Yes</v>
      </c>
      <c r="O877" s="32">
        <v>60</v>
      </c>
      <c r="P877" s="24">
        <v>24</v>
      </c>
      <c r="Q877" s="24" t="s">
        <v>8860</v>
      </c>
      <c r="R877" s="89">
        <f t="shared" si="109"/>
        <v>83</v>
      </c>
    </row>
    <row r="878" spans="1:18" x14ac:dyDescent="0.5">
      <c r="A878" s="24">
        <v>2825</v>
      </c>
      <c r="B878" s="24" t="s">
        <v>10382</v>
      </c>
      <c r="C878" s="24" t="s">
        <v>10407</v>
      </c>
      <c r="D878" s="24" t="s">
        <v>16822</v>
      </c>
      <c r="E878" s="24" t="s">
        <v>190</v>
      </c>
      <c r="F878" s="27" t="s">
        <v>2690</v>
      </c>
      <c r="G878" s="25">
        <v>45505</v>
      </c>
      <c r="H878" s="25">
        <v>47330</v>
      </c>
      <c r="I878" s="81">
        <f t="shared" si="108"/>
        <v>48060</v>
      </c>
      <c r="J878" s="77" t="str">
        <f t="shared" ca="1" si="110"/>
        <v>Live</v>
      </c>
      <c r="K878" s="77" t="str" cm="1">
        <f t="array" aca="1" ref="K878" ca="1">_xlfn.IFS((I878-TODAY())&gt;=547,"06 Expires over 18 months",(I878-TODAY())&gt;=365,"05 Expires in 18 months",(I878-TODAY())&gt;=183,"04 Expires in 12 months",(I878-TODAY())&gt;=92,"03 Expires in 6 months",(I878-TODAY())&gt;=31,"02 Expires in 3 months",(I878-TODAY())&gt;=0,"01 Expires in 30 days",(I878-TODAY())&gt;=-31,"01 Expired last 30 days",(I878-TODAY())&gt;=-92,"02 Expired last 3 months",(I878-TODAY())&gt;=-183,"03 Expired last 6 months",(I878-TODAY())&gt;=-365,"04 Expired last 12 months",(I878-TODAY())&gt;=-547,"05 Expired last 18 months",TRUE,"06 Expired over 18 months")</f>
        <v>06 Expires over 18 months</v>
      </c>
      <c r="L878" s="65">
        <v>75000</v>
      </c>
      <c r="M878" s="130">
        <f t="shared" si="114"/>
        <v>518750</v>
      </c>
      <c r="N878" s="77" t="str">
        <f t="shared" si="113"/>
        <v>Yes</v>
      </c>
      <c r="O878" s="32">
        <v>60</v>
      </c>
      <c r="P878" s="24">
        <v>24</v>
      </c>
      <c r="Q878" s="24" t="s">
        <v>8860</v>
      </c>
      <c r="R878" s="89">
        <f t="shared" si="109"/>
        <v>83</v>
      </c>
    </row>
    <row r="879" spans="1:18" x14ac:dyDescent="0.5">
      <c r="A879" s="24">
        <v>2830</v>
      </c>
      <c r="B879" s="24" t="s">
        <v>10382</v>
      </c>
      <c r="C879" s="24" t="s">
        <v>10407</v>
      </c>
      <c r="D879" s="24" t="s">
        <v>16822</v>
      </c>
      <c r="E879" s="24" t="s">
        <v>190</v>
      </c>
      <c r="F879" s="27" t="s">
        <v>2690</v>
      </c>
      <c r="G879" s="25">
        <v>45505</v>
      </c>
      <c r="H879" s="25">
        <v>47330</v>
      </c>
      <c r="I879" s="81">
        <f t="shared" si="108"/>
        <v>48060</v>
      </c>
      <c r="J879" s="77" t="str">
        <f t="shared" ca="1" si="110"/>
        <v>Live</v>
      </c>
      <c r="K879" s="77" t="str" cm="1">
        <f t="array" aca="1" ref="K879" ca="1">_xlfn.IFS((I879-TODAY())&gt;=547,"06 Expires over 18 months",(I879-TODAY())&gt;=365,"05 Expires in 18 months",(I879-TODAY())&gt;=183,"04 Expires in 12 months",(I879-TODAY())&gt;=92,"03 Expires in 6 months",(I879-TODAY())&gt;=31,"02 Expires in 3 months",(I879-TODAY())&gt;=0,"01 Expires in 30 days",(I879-TODAY())&gt;=-31,"01 Expired last 30 days",(I879-TODAY())&gt;=-92,"02 Expired last 3 months",(I879-TODAY())&gt;=-183,"03 Expired last 6 months",(I879-TODAY())&gt;=-365,"04 Expired last 12 months",(I879-TODAY())&gt;=-547,"05 Expired last 18 months",TRUE,"06 Expired over 18 months")</f>
        <v>06 Expires over 18 months</v>
      </c>
      <c r="L879" s="65">
        <v>75000</v>
      </c>
      <c r="M879" s="130">
        <f t="shared" si="114"/>
        <v>518750</v>
      </c>
      <c r="N879" s="77" t="str">
        <f t="shared" si="113"/>
        <v>Yes</v>
      </c>
      <c r="O879" s="32">
        <v>60</v>
      </c>
      <c r="P879" s="24">
        <v>24</v>
      </c>
      <c r="Q879" s="24" t="s">
        <v>8860</v>
      </c>
      <c r="R879" s="89">
        <f t="shared" si="109"/>
        <v>83</v>
      </c>
    </row>
    <row r="880" spans="1:18" x14ac:dyDescent="0.5">
      <c r="A880" s="24">
        <v>2831</v>
      </c>
      <c r="B880" s="24" t="s">
        <v>10382</v>
      </c>
      <c r="C880" s="24" t="s">
        <v>10407</v>
      </c>
      <c r="D880" s="24" t="s">
        <v>16822</v>
      </c>
      <c r="E880" s="24" t="s">
        <v>190</v>
      </c>
      <c r="F880" s="27" t="s">
        <v>2690</v>
      </c>
      <c r="G880" s="25">
        <v>45505</v>
      </c>
      <c r="H880" s="25">
        <v>47330</v>
      </c>
      <c r="I880" s="81">
        <f t="shared" si="108"/>
        <v>48060</v>
      </c>
      <c r="J880" s="77" t="str">
        <f t="shared" ca="1" si="110"/>
        <v>Live</v>
      </c>
      <c r="K880" s="77" t="str" cm="1">
        <f t="array" aca="1" ref="K880" ca="1">_xlfn.IFS((I880-TODAY())&gt;=547,"06 Expires over 18 months",(I880-TODAY())&gt;=365,"05 Expires in 18 months",(I880-TODAY())&gt;=183,"04 Expires in 12 months",(I880-TODAY())&gt;=92,"03 Expires in 6 months",(I880-TODAY())&gt;=31,"02 Expires in 3 months",(I880-TODAY())&gt;=0,"01 Expires in 30 days",(I880-TODAY())&gt;=-31,"01 Expired last 30 days",(I880-TODAY())&gt;=-92,"02 Expired last 3 months",(I880-TODAY())&gt;=-183,"03 Expired last 6 months",(I880-TODAY())&gt;=-365,"04 Expired last 12 months",(I880-TODAY())&gt;=-547,"05 Expired last 18 months",TRUE,"06 Expired over 18 months")</f>
        <v>06 Expires over 18 months</v>
      </c>
      <c r="L880" s="65">
        <v>75000</v>
      </c>
      <c r="M880" s="130">
        <f t="shared" si="114"/>
        <v>518750</v>
      </c>
      <c r="N880" s="77" t="str">
        <f t="shared" si="113"/>
        <v>Yes</v>
      </c>
      <c r="O880" s="32">
        <v>60</v>
      </c>
      <c r="P880" s="24">
        <v>24</v>
      </c>
      <c r="Q880" s="24" t="s">
        <v>8860</v>
      </c>
      <c r="R880" s="89">
        <f t="shared" si="109"/>
        <v>83</v>
      </c>
    </row>
    <row r="881" spans="1:18" x14ac:dyDescent="0.5">
      <c r="A881" s="24">
        <v>2832</v>
      </c>
      <c r="B881" s="24" t="s">
        <v>10382</v>
      </c>
      <c r="C881" s="24" t="s">
        <v>10407</v>
      </c>
      <c r="D881" s="24" t="s">
        <v>16822</v>
      </c>
      <c r="E881" s="24" t="s">
        <v>190</v>
      </c>
      <c r="F881" s="27" t="s">
        <v>2690</v>
      </c>
      <c r="G881" s="25">
        <v>45505</v>
      </c>
      <c r="H881" s="25">
        <v>47330</v>
      </c>
      <c r="I881" s="81">
        <f t="shared" si="108"/>
        <v>48060</v>
      </c>
      <c r="J881" s="77" t="str">
        <f t="shared" ca="1" si="110"/>
        <v>Live</v>
      </c>
      <c r="K881" s="77" t="str" cm="1">
        <f t="array" aca="1" ref="K881" ca="1">_xlfn.IFS((I881-TODAY())&gt;=547,"06 Expires over 18 months",(I881-TODAY())&gt;=365,"05 Expires in 18 months",(I881-TODAY())&gt;=183,"04 Expires in 12 months",(I881-TODAY())&gt;=92,"03 Expires in 6 months",(I881-TODAY())&gt;=31,"02 Expires in 3 months",(I881-TODAY())&gt;=0,"01 Expires in 30 days",(I881-TODAY())&gt;=-31,"01 Expired last 30 days",(I881-TODAY())&gt;=-92,"02 Expired last 3 months",(I881-TODAY())&gt;=-183,"03 Expired last 6 months",(I881-TODAY())&gt;=-365,"04 Expired last 12 months",(I881-TODAY())&gt;=-547,"05 Expired last 18 months",TRUE,"06 Expired over 18 months")</f>
        <v>06 Expires over 18 months</v>
      </c>
      <c r="L881" s="65">
        <v>75000</v>
      </c>
      <c r="M881" s="130">
        <f t="shared" si="114"/>
        <v>518750</v>
      </c>
      <c r="N881" s="77" t="str">
        <f t="shared" si="113"/>
        <v>Yes</v>
      </c>
      <c r="O881" s="32">
        <v>60</v>
      </c>
      <c r="P881" s="24">
        <v>24</v>
      </c>
      <c r="Q881" s="24" t="s">
        <v>8860</v>
      </c>
      <c r="R881" s="89">
        <f t="shared" si="109"/>
        <v>83</v>
      </c>
    </row>
    <row r="882" spans="1:18" x14ac:dyDescent="0.5">
      <c r="A882" s="24">
        <v>2877</v>
      </c>
      <c r="B882" s="24" t="s">
        <v>10382</v>
      </c>
      <c r="C882" s="24" t="s">
        <v>10407</v>
      </c>
      <c r="D882" s="24" t="s">
        <v>16822</v>
      </c>
      <c r="E882" s="24" t="s">
        <v>190</v>
      </c>
      <c r="F882" s="27" t="s">
        <v>2690</v>
      </c>
      <c r="G882" s="25">
        <v>45505</v>
      </c>
      <c r="H882" s="25">
        <v>47330</v>
      </c>
      <c r="I882" s="81">
        <f t="shared" si="108"/>
        <v>48060</v>
      </c>
      <c r="J882" s="77" t="str">
        <f t="shared" ca="1" si="110"/>
        <v>Live</v>
      </c>
      <c r="K882" s="77" t="str" cm="1">
        <f t="array" aca="1" ref="K882" ca="1">_xlfn.IFS((I882-TODAY())&gt;=547,"06 Expires over 18 months",(I882-TODAY())&gt;=365,"05 Expires in 18 months",(I882-TODAY())&gt;=183,"04 Expires in 12 months",(I882-TODAY())&gt;=92,"03 Expires in 6 months",(I882-TODAY())&gt;=31,"02 Expires in 3 months",(I882-TODAY())&gt;=0,"01 Expires in 30 days",(I882-TODAY())&gt;=-31,"01 Expired last 30 days",(I882-TODAY())&gt;=-92,"02 Expired last 3 months",(I882-TODAY())&gt;=-183,"03 Expired last 6 months",(I882-TODAY())&gt;=-365,"04 Expired last 12 months",(I882-TODAY())&gt;=-547,"05 Expired last 18 months",TRUE,"06 Expired over 18 months")</f>
        <v>06 Expires over 18 months</v>
      </c>
      <c r="L882" s="65">
        <v>75000</v>
      </c>
      <c r="M882" s="130">
        <f t="shared" si="114"/>
        <v>518750</v>
      </c>
      <c r="N882" s="77" t="str">
        <f t="shared" si="113"/>
        <v>Yes</v>
      </c>
      <c r="O882" s="32">
        <v>60</v>
      </c>
      <c r="P882" s="24">
        <v>24</v>
      </c>
      <c r="Q882" s="24" t="s">
        <v>8860</v>
      </c>
      <c r="R882" s="89">
        <f t="shared" si="109"/>
        <v>83</v>
      </c>
    </row>
    <row r="883" spans="1:18" x14ac:dyDescent="0.5">
      <c r="A883" s="31">
        <v>2945</v>
      </c>
      <c r="B883" s="31" t="s">
        <v>10966</v>
      </c>
      <c r="C883" s="24" t="s">
        <v>10407</v>
      </c>
      <c r="D883" s="24" t="s">
        <v>16822</v>
      </c>
      <c r="E883" s="31" t="s">
        <v>190</v>
      </c>
      <c r="F883" s="27" t="s">
        <v>2690</v>
      </c>
      <c r="G883" s="34">
        <v>45505</v>
      </c>
      <c r="H883" s="34">
        <v>47330</v>
      </c>
      <c r="I883" s="81">
        <f t="shared" si="108"/>
        <v>48060</v>
      </c>
      <c r="J883" s="77" t="str">
        <f t="shared" ca="1" si="110"/>
        <v>Live</v>
      </c>
      <c r="K883" s="77" t="str" cm="1">
        <f t="array" aca="1" ref="K883" ca="1">_xlfn.IFS((I883-TODAY())&gt;=547,"06 Expires over 18 months",(I883-TODAY())&gt;=365,"05 Expires in 18 months",(I883-TODAY())&gt;=183,"04 Expires in 12 months",(I883-TODAY())&gt;=92,"03 Expires in 6 months",(I883-TODAY())&gt;=31,"02 Expires in 3 months",(I883-TODAY())&gt;=0,"01 Expires in 30 days",(I883-TODAY())&gt;=-31,"01 Expired last 30 days",(I883-TODAY())&gt;=-92,"02 Expired last 3 months",(I883-TODAY())&gt;=-183,"03 Expired last 6 months",(I883-TODAY())&gt;=-365,"04 Expired last 12 months",(I883-TODAY())&gt;=-547,"05 Expired last 18 months",TRUE,"06 Expired over 18 months")</f>
        <v>06 Expires over 18 months</v>
      </c>
      <c r="L883" s="69">
        <v>75000</v>
      </c>
      <c r="M883" s="130">
        <f t="shared" si="114"/>
        <v>518750</v>
      </c>
      <c r="N883" s="77" t="str">
        <f t="shared" si="113"/>
        <v>Yes</v>
      </c>
      <c r="O883" s="48">
        <v>60</v>
      </c>
      <c r="P883" s="31">
        <v>24</v>
      </c>
      <c r="Q883" s="31" t="s">
        <v>8860</v>
      </c>
      <c r="R883" s="89">
        <f t="shared" si="109"/>
        <v>83</v>
      </c>
    </row>
    <row r="884" spans="1:18" x14ac:dyDescent="0.5">
      <c r="A884" s="24">
        <v>3009</v>
      </c>
      <c r="B884" s="24" t="s">
        <v>11291</v>
      </c>
      <c r="C884" s="24" t="s">
        <v>10407</v>
      </c>
      <c r="D884" s="24" t="s">
        <v>16822</v>
      </c>
      <c r="E884" s="24" t="s">
        <v>190</v>
      </c>
      <c r="F884" s="27" t="s">
        <v>2690</v>
      </c>
      <c r="G884" s="25">
        <v>45505</v>
      </c>
      <c r="H884" s="25">
        <v>47330</v>
      </c>
      <c r="I884" s="81">
        <f t="shared" si="108"/>
        <v>48060</v>
      </c>
      <c r="J884" s="77" t="str">
        <f t="shared" ca="1" si="110"/>
        <v>Live</v>
      </c>
      <c r="K884" s="77" t="str" cm="1">
        <f t="array" aca="1" ref="K884" ca="1">_xlfn.IFS((I884-TODAY())&gt;=547,"06 Expires over 18 months",(I884-TODAY())&gt;=365,"05 Expires in 18 months",(I884-TODAY())&gt;=183,"04 Expires in 12 months",(I884-TODAY())&gt;=92,"03 Expires in 6 months",(I884-TODAY())&gt;=31,"02 Expires in 3 months",(I884-TODAY())&gt;=0,"01 Expires in 30 days",(I884-TODAY())&gt;=-31,"01 Expired last 30 days",(I884-TODAY())&gt;=-92,"02 Expired last 3 months",(I884-TODAY())&gt;=-183,"03 Expired last 6 months",(I884-TODAY())&gt;=-365,"04 Expired last 12 months",(I884-TODAY())&gt;=-547,"05 Expired last 18 months",TRUE,"06 Expired over 18 months")</f>
        <v>06 Expires over 18 months</v>
      </c>
      <c r="L884" s="65">
        <v>75000</v>
      </c>
      <c r="M884" s="130">
        <f t="shared" si="114"/>
        <v>518750</v>
      </c>
      <c r="N884" s="77" t="str">
        <f t="shared" si="113"/>
        <v>Yes</v>
      </c>
      <c r="O884" s="32">
        <v>60</v>
      </c>
      <c r="P884" s="24">
        <v>24</v>
      </c>
      <c r="Q884" s="24" t="s">
        <v>70</v>
      </c>
      <c r="R884" s="89">
        <f t="shared" si="109"/>
        <v>83</v>
      </c>
    </row>
    <row r="885" spans="1:18" x14ac:dyDescent="0.5">
      <c r="A885" s="24">
        <v>3040</v>
      </c>
      <c r="B885" s="24" t="s">
        <v>11428</v>
      </c>
      <c r="C885" s="24" t="s">
        <v>10407</v>
      </c>
      <c r="D885" s="24" t="s">
        <v>16822</v>
      </c>
      <c r="E885" s="24" t="s">
        <v>190</v>
      </c>
      <c r="F885" s="27" t="s">
        <v>2690</v>
      </c>
      <c r="G885" s="25">
        <v>45505</v>
      </c>
      <c r="H885" s="25">
        <v>47330</v>
      </c>
      <c r="I885" s="81">
        <f t="shared" si="108"/>
        <v>48060</v>
      </c>
      <c r="J885" s="77" t="str">
        <f t="shared" ca="1" si="110"/>
        <v>Live</v>
      </c>
      <c r="K885" s="77" t="str" cm="1">
        <f t="array" aca="1" ref="K885" ca="1">_xlfn.IFS((I885-TODAY())&gt;=547,"06 Expires over 18 months",(I885-TODAY())&gt;=365,"05 Expires in 18 months",(I885-TODAY())&gt;=183,"04 Expires in 12 months",(I885-TODAY())&gt;=92,"03 Expires in 6 months",(I885-TODAY())&gt;=31,"02 Expires in 3 months",(I885-TODAY())&gt;=0,"01 Expires in 30 days",(I885-TODAY())&gt;=-31,"01 Expired last 30 days",(I885-TODAY())&gt;=-92,"02 Expired last 3 months",(I885-TODAY())&gt;=-183,"03 Expired last 6 months",(I885-TODAY())&gt;=-365,"04 Expired last 12 months",(I885-TODAY())&gt;=-547,"05 Expired last 18 months",TRUE,"06 Expired over 18 months")</f>
        <v>06 Expires over 18 months</v>
      </c>
      <c r="L885" s="65">
        <v>75000</v>
      </c>
      <c r="M885" s="130">
        <f t="shared" si="114"/>
        <v>518750</v>
      </c>
      <c r="N885" s="77" t="str">
        <f t="shared" si="113"/>
        <v>Yes</v>
      </c>
      <c r="O885" s="32">
        <v>60</v>
      </c>
      <c r="P885" s="24">
        <v>24</v>
      </c>
      <c r="Q885" s="24" t="s">
        <v>70</v>
      </c>
      <c r="R885" s="89">
        <f t="shared" si="109"/>
        <v>83</v>
      </c>
    </row>
    <row r="886" spans="1:18" x14ac:dyDescent="0.5">
      <c r="A886" s="24">
        <v>3051</v>
      </c>
      <c r="B886" s="24" t="s">
        <v>11486</v>
      </c>
      <c r="C886" s="24" t="s">
        <v>10407</v>
      </c>
      <c r="D886" s="24" t="s">
        <v>16822</v>
      </c>
      <c r="E886" s="24" t="s">
        <v>190</v>
      </c>
      <c r="F886" s="27" t="s">
        <v>2690</v>
      </c>
      <c r="G886" s="25">
        <v>45505</v>
      </c>
      <c r="H886" s="25">
        <v>47330</v>
      </c>
      <c r="I886" s="81">
        <f t="shared" si="108"/>
        <v>48060</v>
      </c>
      <c r="J886" s="77" t="str">
        <f t="shared" ca="1" si="110"/>
        <v>Live</v>
      </c>
      <c r="K886" s="77" t="str" cm="1">
        <f t="array" aca="1" ref="K886" ca="1">_xlfn.IFS((I886-TODAY())&gt;=547,"06 Expires over 18 months",(I886-TODAY())&gt;=365,"05 Expires in 18 months",(I886-TODAY())&gt;=183,"04 Expires in 12 months",(I886-TODAY())&gt;=92,"03 Expires in 6 months",(I886-TODAY())&gt;=31,"02 Expires in 3 months",(I886-TODAY())&gt;=0,"01 Expires in 30 days",(I886-TODAY())&gt;=-31,"01 Expired last 30 days",(I886-TODAY())&gt;=-92,"02 Expired last 3 months",(I886-TODAY())&gt;=-183,"03 Expired last 6 months",(I886-TODAY())&gt;=-365,"04 Expired last 12 months",(I886-TODAY())&gt;=-547,"05 Expired last 18 months",TRUE,"06 Expired over 18 months")</f>
        <v>06 Expires over 18 months</v>
      </c>
      <c r="L886" s="65">
        <v>75000</v>
      </c>
      <c r="M886" s="130">
        <f t="shared" si="114"/>
        <v>518750</v>
      </c>
      <c r="N886" s="77" t="str">
        <f t="shared" si="113"/>
        <v>Yes</v>
      </c>
      <c r="O886" s="32">
        <v>60</v>
      </c>
      <c r="P886" s="24">
        <v>24</v>
      </c>
      <c r="Q886" s="24" t="s">
        <v>8860</v>
      </c>
      <c r="R886" s="89">
        <f t="shared" si="109"/>
        <v>83</v>
      </c>
    </row>
    <row r="887" spans="1:18" x14ac:dyDescent="0.5">
      <c r="A887" s="24">
        <v>3065</v>
      </c>
      <c r="B887" s="24" t="s">
        <v>11564</v>
      </c>
      <c r="C887" s="24" t="s">
        <v>10407</v>
      </c>
      <c r="D887" s="24" t="s">
        <v>16822</v>
      </c>
      <c r="E887" s="24" t="s">
        <v>190</v>
      </c>
      <c r="F887" s="27" t="s">
        <v>2690</v>
      </c>
      <c r="G887" s="25">
        <v>37104</v>
      </c>
      <c r="H887" s="25">
        <v>47330</v>
      </c>
      <c r="I887" s="81">
        <f t="shared" si="108"/>
        <v>48060</v>
      </c>
      <c r="J887" s="77" t="str">
        <f t="shared" ca="1" si="110"/>
        <v>Live</v>
      </c>
      <c r="K887" s="77" t="str" cm="1">
        <f t="array" aca="1" ref="K887" ca="1">_xlfn.IFS((I887-TODAY())&gt;=547,"06 Expires over 18 months",(I887-TODAY())&gt;=365,"05 Expires in 18 months",(I887-TODAY())&gt;=183,"04 Expires in 12 months",(I887-TODAY())&gt;=92,"03 Expires in 6 months",(I887-TODAY())&gt;=31,"02 Expires in 3 months",(I887-TODAY())&gt;=0,"01 Expires in 30 days",(I887-TODAY())&gt;=-31,"01 Expired last 30 days",(I887-TODAY())&gt;=-92,"02 Expired last 3 months",(I887-TODAY())&gt;=-183,"03 Expired last 6 months",(I887-TODAY())&gt;=-365,"04 Expired last 12 months",(I887-TODAY())&gt;=-547,"05 Expired last 18 months",TRUE,"06 Expired over 18 months")</f>
        <v>06 Expires over 18 months</v>
      </c>
      <c r="L887" s="65">
        <v>75000</v>
      </c>
      <c r="M887" s="130">
        <f t="shared" si="114"/>
        <v>2243750</v>
      </c>
      <c r="N887" s="77" t="str">
        <f t="shared" si="113"/>
        <v>Yes</v>
      </c>
      <c r="O887" s="32">
        <v>60</v>
      </c>
      <c r="P887" s="24">
        <v>24</v>
      </c>
      <c r="Q887" s="24" t="s">
        <v>70</v>
      </c>
      <c r="R887" s="89">
        <f t="shared" si="109"/>
        <v>359</v>
      </c>
    </row>
    <row r="888" spans="1:18" x14ac:dyDescent="0.5">
      <c r="A888" s="24">
        <v>3279</v>
      </c>
      <c r="B888" s="24" t="s">
        <v>12444</v>
      </c>
      <c r="C888" s="24" t="s">
        <v>10407</v>
      </c>
      <c r="D888" s="24" t="s">
        <v>16822</v>
      </c>
      <c r="E888" s="24" t="s">
        <v>190</v>
      </c>
      <c r="F888" s="27" t="s">
        <v>2690</v>
      </c>
      <c r="G888" s="25">
        <v>45505</v>
      </c>
      <c r="H888" s="25">
        <v>47330</v>
      </c>
      <c r="I888" s="81">
        <f t="shared" si="108"/>
        <v>48060</v>
      </c>
      <c r="J888" s="77" t="str">
        <f t="shared" ca="1" si="110"/>
        <v>Live</v>
      </c>
      <c r="K888" s="77" t="str" cm="1">
        <f t="array" aca="1" ref="K888" ca="1">_xlfn.IFS((I888-TODAY())&gt;=547,"06 Expires over 18 months",(I888-TODAY())&gt;=365,"05 Expires in 18 months",(I888-TODAY())&gt;=183,"04 Expires in 12 months",(I888-TODAY())&gt;=92,"03 Expires in 6 months",(I888-TODAY())&gt;=31,"02 Expires in 3 months",(I888-TODAY())&gt;=0,"01 Expires in 30 days",(I888-TODAY())&gt;=-31,"01 Expired last 30 days",(I888-TODAY())&gt;=-92,"02 Expired last 3 months",(I888-TODAY())&gt;=-183,"03 Expired last 6 months",(I888-TODAY())&gt;=-365,"04 Expired last 12 months",(I888-TODAY())&gt;=-547,"05 Expired last 18 months",TRUE,"06 Expired over 18 months")</f>
        <v>06 Expires over 18 months</v>
      </c>
      <c r="L888" s="65">
        <v>75000</v>
      </c>
      <c r="M888" s="131">
        <f t="shared" si="114"/>
        <v>518750</v>
      </c>
      <c r="N888" s="77" t="str">
        <f t="shared" si="113"/>
        <v>Yes</v>
      </c>
      <c r="O888" s="32">
        <v>60</v>
      </c>
      <c r="P888" s="24">
        <v>24</v>
      </c>
      <c r="Q888" s="24" t="s">
        <v>70</v>
      </c>
      <c r="R888" s="89">
        <f t="shared" si="109"/>
        <v>83</v>
      </c>
    </row>
    <row r="889" spans="1:18" x14ac:dyDescent="0.5">
      <c r="A889" s="24">
        <v>3281</v>
      </c>
      <c r="B889" s="24" t="s">
        <v>12452</v>
      </c>
      <c r="C889" s="24" t="s">
        <v>10407</v>
      </c>
      <c r="D889" s="24" t="s">
        <v>16822</v>
      </c>
      <c r="E889" s="24" t="s">
        <v>190</v>
      </c>
      <c r="F889" s="27" t="s">
        <v>2690</v>
      </c>
      <c r="G889" s="25">
        <v>45505</v>
      </c>
      <c r="H889" s="25">
        <v>47330</v>
      </c>
      <c r="I889" s="81">
        <f t="shared" si="108"/>
        <v>48060</v>
      </c>
      <c r="J889" s="77" t="str">
        <f t="shared" ca="1" si="110"/>
        <v>Live</v>
      </c>
      <c r="K889" s="77" t="str" cm="1">
        <f t="array" aca="1" ref="K889" ca="1">_xlfn.IFS((I889-TODAY())&gt;=547,"06 Expires over 18 months",(I889-TODAY())&gt;=365,"05 Expires in 18 months",(I889-TODAY())&gt;=183,"04 Expires in 12 months",(I889-TODAY())&gt;=92,"03 Expires in 6 months",(I889-TODAY())&gt;=31,"02 Expires in 3 months",(I889-TODAY())&gt;=0,"01 Expires in 30 days",(I889-TODAY())&gt;=-31,"01 Expired last 30 days",(I889-TODAY())&gt;=-92,"02 Expired last 3 months",(I889-TODAY())&gt;=-183,"03 Expired last 6 months",(I889-TODAY())&gt;=-365,"04 Expired last 12 months",(I889-TODAY())&gt;=-547,"05 Expired last 18 months",TRUE,"06 Expired over 18 months")</f>
        <v>06 Expires over 18 months</v>
      </c>
      <c r="L889" s="65">
        <v>75000</v>
      </c>
      <c r="M889" s="131">
        <f t="shared" si="114"/>
        <v>518750</v>
      </c>
      <c r="N889" s="77" t="str">
        <f t="shared" si="113"/>
        <v>Yes</v>
      </c>
      <c r="O889" s="32">
        <v>60</v>
      </c>
      <c r="P889" s="24">
        <v>24</v>
      </c>
      <c r="Q889" s="24" t="s">
        <v>70</v>
      </c>
      <c r="R889" s="89">
        <f t="shared" si="109"/>
        <v>83</v>
      </c>
    </row>
    <row r="890" spans="1:18" x14ac:dyDescent="0.5">
      <c r="A890" s="24">
        <v>3283</v>
      </c>
      <c r="B890" s="24" t="s">
        <v>12458</v>
      </c>
      <c r="C890" s="24" t="s">
        <v>10407</v>
      </c>
      <c r="D890" s="24" t="s">
        <v>16822</v>
      </c>
      <c r="E890" s="24" t="s">
        <v>190</v>
      </c>
      <c r="F890" s="27" t="s">
        <v>2690</v>
      </c>
      <c r="G890" s="25">
        <v>45505</v>
      </c>
      <c r="H890" s="25">
        <v>47330</v>
      </c>
      <c r="I890" s="81">
        <f t="shared" si="108"/>
        <v>48060</v>
      </c>
      <c r="J890" s="77" t="str">
        <f t="shared" ca="1" si="110"/>
        <v>Live</v>
      </c>
      <c r="K890" s="77" t="str" cm="1">
        <f t="array" aca="1" ref="K890" ca="1">_xlfn.IFS((I890-TODAY())&gt;=547,"06 Expires over 18 months",(I890-TODAY())&gt;=365,"05 Expires in 18 months",(I890-TODAY())&gt;=183,"04 Expires in 12 months",(I890-TODAY())&gt;=92,"03 Expires in 6 months",(I890-TODAY())&gt;=31,"02 Expires in 3 months",(I890-TODAY())&gt;=0,"01 Expires in 30 days",(I890-TODAY())&gt;=-31,"01 Expired last 30 days",(I890-TODAY())&gt;=-92,"02 Expired last 3 months",(I890-TODAY())&gt;=-183,"03 Expired last 6 months",(I890-TODAY())&gt;=-365,"04 Expired last 12 months",(I890-TODAY())&gt;=-547,"05 Expired last 18 months",TRUE,"06 Expired over 18 months")</f>
        <v>06 Expires over 18 months</v>
      </c>
      <c r="L890" s="65">
        <v>75000</v>
      </c>
      <c r="M890" s="131">
        <f t="shared" si="114"/>
        <v>518750</v>
      </c>
      <c r="N890" s="77" t="str">
        <f t="shared" si="113"/>
        <v>Yes</v>
      </c>
      <c r="O890" s="32">
        <v>60</v>
      </c>
      <c r="P890" s="24">
        <v>24</v>
      </c>
      <c r="Q890" s="24" t="s">
        <v>70</v>
      </c>
      <c r="R890" s="89">
        <f t="shared" si="109"/>
        <v>83</v>
      </c>
    </row>
    <row r="891" spans="1:18" x14ac:dyDescent="0.5">
      <c r="A891" s="24">
        <v>3285</v>
      </c>
      <c r="B891" s="24" t="s">
        <v>12464</v>
      </c>
      <c r="C891" s="24" t="s">
        <v>10407</v>
      </c>
      <c r="D891" s="24" t="s">
        <v>16822</v>
      </c>
      <c r="E891" s="24" t="s">
        <v>190</v>
      </c>
      <c r="F891" s="27" t="s">
        <v>2690</v>
      </c>
      <c r="G891" s="25">
        <v>45505</v>
      </c>
      <c r="H891" s="25">
        <v>47330</v>
      </c>
      <c r="I891" s="81">
        <f t="shared" si="108"/>
        <v>48060</v>
      </c>
      <c r="J891" s="77" t="str">
        <f t="shared" ca="1" si="110"/>
        <v>Live</v>
      </c>
      <c r="K891" s="77" t="str" cm="1">
        <f t="array" aca="1" ref="K891" ca="1">_xlfn.IFS((I891-TODAY())&gt;=547,"06 Expires over 18 months",(I891-TODAY())&gt;=365,"05 Expires in 18 months",(I891-TODAY())&gt;=183,"04 Expires in 12 months",(I891-TODAY())&gt;=92,"03 Expires in 6 months",(I891-TODAY())&gt;=31,"02 Expires in 3 months",(I891-TODAY())&gt;=0,"01 Expires in 30 days",(I891-TODAY())&gt;=-31,"01 Expired last 30 days",(I891-TODAY())&gt;=-92,"02 Expired last 3 months",(I891-TODAY())&gt;=-183,"03 Expired last 6 months",(I891-TODAY())&gt;=-365,"04 Expired last 12 months",(I891-TODAY())&gt;=-547,"05 Expired last 18 months",TRUE,"06 Expired over 18 months")</f>
        <v>06 Expires over 18 months</v>
      </c>
      <c r="L891" s="65">
        <v>75000</v>
      </c>
      <c r="M891" s="131">
        <f t="shared" si="114"/>
        <v>518750</v>
      </c>
      <c r="N891" s="77" t="str">
        <f t="shared" si="113"/>
        <v>Yes</v>
      </c>
      <c r="O891" s="32">
        <v>60</v>
      </c>
      <c r="P891" s="24">
        <v>24</v>
      </c>
      <c r="Q891" s="24" t="s">
        <v>70</v>
      </c>
      <c r="R891" s="89">
        <f t="shared" si="109"/>
        <v>83</v>
      </c>
    </row>
    <row r="892" spans="1:18" x14ac:dyDescent="0.5">
      <c r="A892" s="24">
        <v>3291</v>
      </c>
      <c r="B892" s="24" t="s">
        <v>12489</v>
      </c>
      <c r="C892" s="24" t="s">
        <v>10407</v>
      </c>
      <c r="D892" s="24" t="s">
        <v>16822</v>
      </c>
      <c r="E892" s="24" t="s">
        <v>190</v>
      </c>
      <c r="F892" s="27" t="s">
        <v>2690</v>
      </c>
      <c r="G892" s="25">
        <v>45505</v>
      </c>
      <c r="H892" s="25">
        <v>47330</v>
      </c>
      <c r="I892" s="81">
        <f t="shared" si="108"/>
        <v>48060</v>
      </c>
      <c r="J892" s="77" t="str">
        <f t="shared" ca="1" si="110"/>
        <v>Live</v>
      </c>
      <c r="K892" s="77" t="str" cm="1">
        <f t="array" aca="1" ref="K892" ca="1">_xlfn.IFS((I892-TODAY())&gt;=547,"06 Expires over 18 months",(I892-TODAY())&gt;=365,"05 Expires in 18 months",(I892-TODAY())&gt;=183,"04 Expires in 12 months",(I892-TODAY())&gt;=92,"03 Expires in 6 months",(I892-TODAY())&gt;=31,"02 Expires in 3 months",(I892-TODAY())&gt;=0,"01 Expires in 30 days",(I892-TODAY())&gt;=-31,"01 Expired last 30 days",(I892-TODAY())&gt;=-92,"02 Expired last 3 months",(I892-TODAY())&gt;=-183,"03 Expired last 6 months",(I892-TODAY())&gt;=-365,"04 Expired last 12 months",(I892-TODAY())&gt;=-547,"05 Expired last 18 months",TRUE,"06 Expired over 18 months")</f>
        <v>06 Expires over 18 months</v>
      </c>
      <c r="L892" s="65">
        <v>75000</v>
      </c>
      <c r="M892" s="131">
        <f t="shared" si="114"/>
        <v>518750</v>
      </c>
      <c r="N892" s="77" t="str">
        <f t="shared" si="113"/>
        <v>Yes</v>
      </c>
      <c r="O892" s="32">
        <v>60</v>
      </c>
      <c r="P892" s="24">
        <v>24</v>
      </c>
      <c r="Q892" s="24" t="s">
        <v>70</v>
      </c>
      <c r="R892" s="89">
        <f t="shared" si="109"/>
        <v>83</v>
      </c>
    </row>
    <row r="893" spans="1:18" x14ac:dyDescent="0.5">
      <c r="A893" s="24">
        <v>3352</v>
      </c>
      <c r="B893" s="24" t="s">
        <v>12714</v>
      </c>
      <c r="C893" s="24" t="s">
        <v>10407</v>
      </c>
      <c r="D893" s="24" t="s">
        <v>16822</v>
      </c>
      <c r="E893" s="24" t="s">
        <v>190</v>
      </c>
      <c r="F893" s="27" t="s">
        <v>2690</v>
      </c>
      <c r="G893" s="25">
        <v>45505</v>
      </c>
      <c r="H893" s="25">
        <v>47330</v>
      </c>
      <c r="I893" s="81">
        <f t="shared" si="108"/>
        <v>48060</v>
      </c>
      <c r="J893" s="77" t="str">
        <f t="shared" ca="1" si="110"/>
        <v>Live</v>
      </c>
      <c r="K893" s="77" t="str" cm="1">
        <f t="array" aca="1" ref="K893" ca="1">_xlfn.IFS((I893-TODAY())&gt;=547,"06 Expires over 18 months",(I893-TODAY())&gt;=365,"05 Expires in 18 months",(I893-TODAY())&gt;=183,"04 Expires in 12 months",(I893-TODAY())&gt;=92,"03 Expires in 6 months",(I893-TODAY())&gt;=31,"02 Expires in 3 months",(I893-TODAY())&gt;=0,"01 Expires in 30 days",(I893-TODAY())&gt;=-31,"01 Expired last 30 days",(I893-TODAY())&gt;=-92,"02 Expired last 3 months",(I893-TODAY())&gt;=-183,"03 Expired last 6 months",(I893-TODAY())&gt;=-365,"04 Expired last 12 months",(I893-TODAY())&gt;=-547,"05 Expired last 18 months",TRUE,"06 Expired over 18 months")</f>
        <v>06 Expires over 18 months</v>
      </c>
      <c r="L893" s="65">
        <v>75000</v>
      </c>
      <c r="M893" s="131">
        <f t="shared" si="114"/>
        <v>518750</v>
      </c>
      <c r="N893" s="77" t="str">
        <f t="shared" si="113"/>
        <v>Yes</v>
      </c>
      <c r="O893" s="32">
        <v>60</v>
      </c>
      <c r="P893" s="24">
        <v>24</v>
      </c>
      <c r="Q893" s="24" t="s">
        <v>70</v>
      </c>
      <c r="R893" s="89">
        <f t="shared" si="109"/>
        <v>83</v>
      </c>
    </row>
    <row r="894" spans="1:18" x14ac:dyDescent="0.5">
      <c r="A894" s="24">
        <v>3424</v>
      </c>
      <c r="B894" s="101" t="s">
        <v>13023</v>
      </c>
      <c r="C894" s="24" t="s">
        <v>10407</v>
      </c>
      <c r="D894" s="24" t="s">
        <v>16822</v>
      </c>
      <c r="E894" s="101" t="s">
        <v>190</v>
      </c>
      <c r="F894" s="27" t="s">
        <v>2690</v>
      </c>
      <c r="G894" s="25">
        <v>45505</v>
      </c>
      <c r="H894" s="25">
        <v>47330</v>
      </c>
      <c r="I894" s="81">
        <f t="shared" si="108"/>
        <v>48060</v>
      </c>
      <c r="J894" s="77" t="str">
        <f t="shared" ca="1" si="110"/>
        <v>Live</v>
      </c>
      <c r="K894" s="77" t="str" cm="1">
        <f t="array" aca="1" ref="K894" ca="1">_xlfn.IFS((I894-TODAY())&gt;=547,"06 Expires over 18 months",(I894-TODAY())&gt;=365,"05 Expires in 18 months",(I894-TODAY())&gt;=183,"04 Expires in 12 months",(I894-TODAY())&gt;=92,"03 Expires in 6 months",(I894-TODAY())&gt;=31,"02 Expires in 3 months",(I894-TODAY())&gt;=0,"01 Expires in 30 days",(I894-TODAY())&gt;=-31,"01 Expired last 30 days",(I894-TODAY())&gt;=-92,"02 Expired last 3 months",(I894-TODAY())&gt;=-183,"03 Expired last 6 months",(I894-TODAY())&gt;=-365,"04 Expired last 12 months",(I894-TODAY())&gt;=-547,"05 Expired last 18 months",TRUE,"06 Expired over 18 months")</f>
        <v>06 Expires over 18 months</v>
      </c>
      <c r="L894" s="65">
        <v>75000</v>
      </c>
      <c r="M894" s="131">
        <f t="shared" si="114"/>
        <v>518750</v>
      </c>
      <c r="N894" s="77" t="str">
        <f t="shared" si="113"/>
        <v>Yes</v>
      </c>
      <c r="O894" s="101">
        <v>60</v>
      </c>
      <c r="P894" s="101">
        <v>24</v>
      </c>
      <c r="Q894" s="101" t="s">
        <v>70</v>
      </c>
      <c r="R894" s="89">
        <f t="shared" si="109"/>
        <v>83</v>
      </c>
    </row>
    <row r="895" spans="1:18" x14ac:dyDescent="0.5">
      <c r="A895" s="24">
        <v>3575</v>
      </c>
      <c r="B895" s="111" t="s">
        <v>13610</v>
      </c>
      <c r="C895" s="27" t="s">
        <v>10407</v>
      </c>
      <c r="D895" s="24" t="s">
        <v>16822</v>
      </c>
      <c r="E895" s="111" t="s">
        <v>190</v>
      </c>
      <c r="F895" s="111" t="s">
        <v>2690</v>
      </c>
      <c r="G895" s="121">
        <v>45505</v>
      </c>
      <c r="H895" s="121">
        <v>47330</v>
      </c>
      <c r="I895" s="81">
        <f t="shared" si="108"/>
        <v>48060</v>
      </c>
      <c r="J895" s="81" t="str">
        <f t="shared" ca="1" si="110"/>
        <v>Live</v>
      </c>
      <c r="K895" s="81" t="str" cm="1">
        <f t="array" aca="1" ref="K895" ca="1">_xlfn.IFS((I895-TODAY())&gt;=547,"06 Expires over 18 months",(I895-TODAY())&gt;=365,"05 Expires in 18 months",(I895-TODAY())&gt;=183,"04 Expires in 12 months",(I895-TODAY())&gt;=92,"03 Expires in 6 months",(I895-TODAY())&gt;=31,"02 Expires in 3 months",(I895-TODAY())&gt;=0,"01 Expires in 30 days",(I895-TODAY())&gt;=-31,"01 Expired last 30 days",(I895-TODAY())&gt;=-92,"02 Expired last 3 months",(I895-TODAY())&gt;=-183,"03 Expired last 6 months",(I895-TODAY())&gt;=-365,"04 Expired last 12 months",(I895-TODAY())&gt;=-547,"05 Expired last 18 months",TRUE,"06 Expired over 18 months")</f>
        <v>06 Expires over 18 months</v>
      </c>
      <c r="L895" s="65">
        <v>75000</v>
      </c>
      <c r="M895" s="130">
        <f t="shared" si="114"/>
        <v>518750</v>
      </c>
      <c r="N895" s="77" t="str">
        <f t="shared" si="113"/>
        <v>Yes</v>
      </c>
      <c r="O895" s="32">
        <v>60</v>
      </c>
      <c r="P895" s="24">
        <v>24</v>
      </c>
      <c r="Q895" s="24" t="s">
        <v>70</v>
      </c>
      <c r="R895" s="89">
        <f t="shared" si="109"/>
        <v>83</v>
      </c>
    </row>
    <row r="896" spans="1:18" x14ac:dyDescent="0.5">
      <c r="A896" s="24">
        <v>3688</v>
      </c>
      <c r="B896" s="111" t="s">
        <v>14029</v>
      </c>
      <c r="C896" s="111" t="s">
        <v>14030</v>
      </c>
      <c r="D896" s="24" t="s">
        <v>16822</v>
      </c>
      <c r="E896" s="111" t="s">
        <v>190</v>
      </c>
      <c r="F896" s="111" t="s">
        <v>2690</v>
      </c>
      <c r="G896" s="121">
        <v>45505</v>
      </c>
      <c r="H896" s="121">
        <v>47330</v>
      </c>
      <c r="I896" s="81">
        <f t="shared" si="108"/>
        <v>48060</v>
      </c>
      <c r="J896" s="81" t="str">
        <f t="shared" ca="1" si="110"/>
        <v>Live</v>
      </c>
      <c r="K896" s="81" t="str" cm="1">
        <f t="array" aca="1" ref="K896" ca="1">_xlfn.IFS((I896-TODAY())&gt;=547,"06 Expires over 18 months",(I896-TODAY())&gt;=365,"05 Expires in 18 months",(I896-TODAY())&gt;=183,"04 Expires in 12 months",(I896-TODAY())&gt;=92,"03 Expires in 6 months",(I896-TODAY())&gt;=31,"02 Expires in 3 months",(I896-TODAY())&gt;=0,"01 Expires in 30 days",(I896-TODAY())&gt;=-31,"01 Expired last 30 days",(I896-TODAY())&gt;=-92,"02 Expired last 3 months",(I896-TODAY())&gt;=-183,"03 Expired last 6 months",(I896-TODAY())&gt;=-365,"04 Expired last 12 months",(I896-TODAY())&gt;=-547,"05 Expired last 18 months",TRUE,"06 Expired over 18 months")</f>
        <v>06 Expires over 18 months</v>
      </c>
      <c r="L896" s="104">
        <v>75000</v>
      </c>
      <c r="M896" s="131">
        <f t="shared" si="114"/>
        <v>518750</v>
      </c>
      <c r="N896" s="77" t="str">
        <f t="shared" si="113"/>
        <v>Yes</v>
      </c>
      <c r="O896" s="111">
        <v>60</v>
      </c>
      <c r="P896" s="111">
        <v>24</v>
      </c>
      <c r="Q896" s="111" t="s">
        <v>70</v>
      </c>
      <c r="R896" s="89">
        <f t="shared" si="109"/>
        <v>83</v>
      </c>
    </row>
    <row r="897" spans="1:18" x14ac:dyDescent="0.5">
      <c r="A897" s="24">
        <v>2862</v>
      </c>
      <c r="B897" s="24" t="s">
        <v>10584</v>
      </c>
      <c r="C897" s="24" t="s">
        <v>6473</v>
      </c>
      <c r="D897" s="24" t="s">
        <v>10585</v>
      </c>
      <c r="E897" s="24" t="s">
        <v>52</v>
      </c>
      <c r="F897" s="24" t="s">
        <v>822</v>
      </c>
      <c r="G897" s="25">
        <v>45644</v>
      </c>
      <c r="H897" s="25">
        <v>45644</v>
      </c>
      <c r="I897" s="81">
        <f t="shared" si="108"/>
        <v>48078</v>
      </c>
      <c r="J897" s="77" t="str">
        <f t="shared" ref="J897:J908" ca="1" si="115">IF(I897&lt;TODAY(),"Expired","Live")</f>
        <v>Live</v>
      </c>
      <c r="K897" s="77" t="str" cm="1">
        <f t="array" aca="1" ref="K897" ca="1">_xlfn.IFS((I897-TODAY())&gt;=547,"06 Expires over 18 months",(I897-TODAY())&gt;=365,"05 Expires in 18 months",(I897-TODAY())&gt;=183,"04 Expires in 12 months",(I897-TODAY())&gt;=92,"03 Expires in 6 months",(I897-TODAY())&gt;=31,"02 Expires in 3 months",(I897-TODAY())&gt;=0,"01 Expires in 30 days",(I897-TODAY())&gt;=-31,"01 Expired last 30 days",(I897-TODAY())&gt;=-92,"02 Expired last 3 months",(I897-TODAY())&gt;=-183,"03 Expired last 6 months",(I897-TODAY())&gt;=-365,"04 Expired last 12 months",(I897-TODAY())&gt;=-547,"05 Expired last 18 months",TRUE,"06 Expired over 18 months")</f>
        <v>06 Expires over 18 months</v>
      </c>
      <c r="L897" s="104"/>
      <c r="M897" s="130">
        <v>0</v>
      </c>
      <c r="N897" s="77" t="str">
        <f t="shared" si="113"/>
        <v>Yes</v>
      </c>
      <c r="O897" s="32">
        <v>80</v>
      </c>
      <c r="P897" s="24">
        <v>80</v>
      </c>
      <c r="Q897" s="24" t="s">
        <v>70</v>
      </c>
      <c r="R897" s="89">
        <f t="shared" si="109"/>
        <v>80</v>
      </c>
    </row>
    <row r="898" spans="1:18" x14ac:dyDescent="0.5">
      <c r="A898" s="24">
        <v>249</v>
      </c>
      <c r="B898" s="24" t="s">
        <v>916</v>
      </c>
      <c r="C898" s="24" t="s">
        <v>917</v>
      </c>
      <c r="D898" s="24" t="s">
        <v>918</v>
      </c>
      <c r="E898" s="24" t="s">
        <v>190</v>
      </c>
      <c r="F898" s="24" t="s">
        <v>920</v>
      </c>
      <c r="G898" s="25">
        <v>37608</v>
      </c>
      <c r="H898" s="25">
        <v>48083</v>
      </c>
      <c r="I898" s="81">
        <f t="shared" ref="I898:I961" si="116">EDATE(H898,P898)</f>
        <v>48083</v>
      </c>
      <c r="J898" s="77" t="str">
        <f t="shared" ca="1" si="115"/>
        <v>Live</v>
      </c>
      <c r="K898" s="77" t="str" cm="1">
        <f t="array" aca="1" ref="K898" ca="1">_xlfn.IFS((I898-TODAY())&gt;=547,"06 Expires over 18 months",(I898-TODAY())&gt;=365,"05 Expires in 18 months",(I898-TODAY())&gt;=183,"04 Expires in 12 months",(I898-TODAY())&gt;=92,"03 Expires in 6 months",(I898-TODAY())&gt;=31,"02 Expires in 3 months",(I898-TODAY())&gt;=0,"01 Expires in 30 days",(I898-TODAY())&gt;=-31,"01 Expired last 30 days",(I898-TODAY())&gt;=-92,"02 Expired last 3 months",(I898-TODAY())&gt;=-183,"03 Expired last 6 months",(I898-TODAY())&gt;=-365,"04 Expired last 12 months",(I898-TODAY())&gt;=-547,"05 Expired last 18 months",TRUE,"06 Expired over 18 months")</f>
        <v>06 Expires over 18 months</v>
      </c>
      <c r="L898" s="65">
        <v>710920.5</v>
      </c>
      <c r="M898" s="130">
        <f t="shared" ref="M898:M933" si="117">MAX(L898,L898*N(R898)/12)</f>
        <v>20379721</v>
      </c>
      <c r="N898" s="77" t="str">
        <f t="shared" si="113"/>
        <v>No</v>
      </c>
      <c r="O898" s="32">
        <v>344</v>
      </c>
      <c r="P898" s="24">
        <v>0</v>
      </c>
      <c r="Q898" s="24"/>
      <c r="R898" s="89">
        <f t="shared" ref="R898:R950" si="118">DATEDIF(G898,I898,"m")</f>
        <v>344</v>
      </c>
    </row>
    <row r="899" spans="1:18" x14ac:dyDescent="0.5">
      <c r="A899" s="24">
        <v>2752</v>
      </c>
      <c r="B899" s="24" t="s">
        <v>10039</v>
      </c>
      <c r="C899" s="24" t="s">
        <v>10040</v>
      </c>
      <c r="D899" s="24" t="s">
        <v>16822</v>
      </c>
      <c r="E899" s="24" t="s">
        <v>190</v>
      </c>
      <c r="F899" s="24" t="s">
        <v>10043</v>
      </c>
      <c r="G899" s="25">
        <v>45505</v>
      </c>
      <c r="H899" s="25">
        <v>47391</v>
      </c>
      <c r="I899" s="81">
        <f t="shared" si="116"/>
        <v>48121</v>
      </c>
      <c r="J899" s="77" t="str">
        <f t="shared" ca="1" si="115"/>
        <v>Live</v>
      </c>
      <c r="K899" s="77" t="str" cm="1">
        <f t="array" aca="1" ref="K899" ca="1">_xlfn.IFS((I899-TODAY())&gt;=547,"06 Expires over 18 months",(I899-TODAY())&gt;=365,"05 Expires in 18 months",(I899-TODAY())&gt;=183,"04 Expires in 12 months",(I899-TODAY())&gt;=92,"03 Expires in 6 months",(I899-TODAY())&gt;=31,"02 Expires in 3 months",(I899-TODAY())&gt;=0,"01 Expires in 30 days",(I899-TODAY())&gt;=-31,"01 Expired last 30 days",(I899-TODAY())&gt;=-92,"02 Expired last 3 months",(I899-TODAY())&gt;=-183,"03 Expired last 6 months",(I899-TODAY())&gt;=-365,"04 Expired last 12 months",(I899-TODAY())&gt;=-547,"05 Expired last 18 months",TRUE,"06 Expired over 18 months")</f>
        <v>06 Expires over 18 months</v>
      </c>
      <c r="L899" s="65">
        <v>70000</v>
      </c>
      <c r="M899" s="130">
        <f t="shared" si="117"/>
        <v>495833.33333333331</v>
      </c>
      <c r="N899" s="77" t="str">
        <f t="shared" si="113"/>
        <v>Yes</v>
      </c>
      <c r="O899" s="32">
        <v>60</v>
      </c>
      <c r="P899" s="24">
        <v>24</v>
      </c>
      <c r="Q899" s="24" t="s">
        <v>70</v>
      </c>
      <c r="R899" s="89">
        <f t="shared" si="118"/>
        <v>85</v>
      </c>
    </row>
    <row r="900" spans="1:18" x14ac:dyDescent="0.5">
      <c r="A900" s="24">
        <v>2754</v>
      </c>
      <c r="B900" s="24" t="s">
        <v>10039</v>
      </c>
      <c r="C900" s="24" t="s">
        <v>10040</v>
      </c>
      <c r="D900" s="24" t="s">
        <v>16822</v>
      </c>
      <c r="E900" s="24" t="s">
        <v>190</v>
      </c>
      <c r="F900" s="24" t="s">
        <v>10043</v>
      </c>
      <c r="G900" s="25">
        <v>45505</v>
      </c>
      <c r="H900" s="25">
        <v>47391</v>
      </c>
      <c r="I900" s="81">
        <f t="shared" si="116"/>
        <v>48121</v>
      </c>
      <c r="J900" s="77" t="str">
        <f t="shared" ca="1" si="115"/>
        <v>Live</v>
      </c>
      <c r="K900" s="77" t="str" cm="1">
        <f t="array" aca="1" ref="K900" ca="1">_xlfn.IFS((I900-TODAY())&gt;=547,"06 Expires over 18 months",(I900-TODAY())&gt;=365,"05 Expires in 18 months",(I900-TODAY())&gt;=183,"04 Expires in 12 months",(I900-TODAY())&gt;=92,"03 Expires in 6 months",(I900-TODAY())&gt;=31,"02 Expires in 3 months",(I900-TODAY())&gt;=0,"01 Expires in 30 days",(I900-TODAY())&gt;=-31,"01 Expired last 30 days",(I900-TODAY())&gt;=-92,"02 Expired last 3 months",(I900-TODAY())&gt;=-183,"03 Expired last 6 months",(I900-TODAY())&gt;=-365,"04 Expired last 12 months",(I900-TODAY())&gt;=-547,"05 Expired last 18 months",TRUE,"06 Expired over 18 months")</f>
        <v>06 Expires over 18 months</v>
      </c>
      <c r="L900" s="65">
        <v>70000</v>
      </c>
      <c r="M900" s="130">
        <f t="shared" si="117"/>
        <v>495833.33333333331</v>
      </c>
      <c r="N900" s="77" t="str">
        <f t="shared" si="113"/>
        <v>Yes</v>
      </c>
      <c r="O900" s="32">
        <v>60</v>
      </c>
      <c r="P900" s="24">
        <v>24</v>
      </c>
      <c r="Q900" s="24" t="s">
        <v>70</v>
      </c>
      <c r="R900" s="89">
        <f t="shared" si="118"/>
        <v>85</v>
      </c>
    </row>
    <row r="901" spans="1:18" x14ac:dyDescent="0.5">
      <c r="A901" s="24">
        <v>2755</v>
      </c>
      <c r="B901" s="24" t="s">
        <v>10039</v>
      </c>
      <c r="C901" s="24" t="s">
        <v>10040</v>
      </c>
      <c r="D901" s="24" t="s">
        <v>16822</v>
      </c>
      <c r="E901" s="24" t="s">
        <v>190</v>
      </c>
      <c r="F901" s="24" t="s">
        <v>10043</v>
      </c>
      <c r="G901" s="25">
        <v>45505</v>
      </c>
      <c r="H901" s="25">
        <v>47391</v>
      </c>
      <c r="I901" s="81">
        <f t="shared" si="116"/>
        <v>48121</v>
      </c>
      <c r="J901" s="77" t="str">
        <f t="shared" ca="1" si="115"/>
        <v>Live</v>
      </c>
      <c r="K901" s="77" t="str" cm="1">
        <f t="array" aca="1" ref="K901" ca="1">_xlfn.IFS((I901-TODAY())&gt;=547,"06 Expires over 18 months",(I901-TODAY())&gt;=365,"05 Expires in 18 months",(I901-TODAY())&gt;=183,"04 Expires in 12 months",(I901-TODAY())&gt;=92,"03 Expires in 6 months",(I901-TODAY())&gt;=31,"02 Expires in 3 months",(I901-TODAY())&gt;=0,"01 Expires in 30 days",(I901-TODAY())&gt;=-31,"01 Expired last 30 days",(I901-TODAY())&gt;=-92,"02 Expired last 3 months",(I901-TODAY())&gt;=-183,"03 Expired last 6 months",(I901-TODAY())&gt;=-365,"04 Expired last 12 months",(I901-TODAY())&gt;=-547,"05 Expired last 18 months",TRUE,"06 Expired over 18 months")</f>
        <v>06 Expires over 18 months</v>
      </c>
      <c r="L901" s="65">
        <v>70000</v>
      </c>
      <c r="M901" s="130">
        <f t="shared" si="117"/>
        <v>495833.33333333331</v>
      </c>
      <c r="N901" s="77" t="str">
        <f t="shared" si="113"/>
        <v>Yes</v>
      </c>
      <c r="O901" s="32">
        <v>60</v>
      </c>
      <c r="P901" s="24">
        <v>24</v>
      </c>
      <c r="Q901" s="24" t="s">
        <v>70</v>
      </c>
      <c r="R901" s="89">
        <f t="shared" si="118"/>
        <v>85</v>
      </c>
    </row>
    <row r="902" spans="1:18" x14ac:dyDescent="0.5">
      <c r="A902" s="24">
        <v>2756</v>
      </c>
      <c r="B902" s="24" t="s">
        <v>10039</v>
      </c>
      <c r="C902" s="24" t="s">
        <v>10040</v>
      </c>
      <c r="D902" s="24" t="s">
        <v>16822</v>
      </c>
      <c r="E902" s="24" t="s">
        <v>190</v>
      </c>
      <c r="F902" s="24" t="s">
        <v>10043</v>
      </c>
      <c r="G902" s="25">
        <v>45505</v>
      </c>
      <c r="H902" s="25">
        <v>47391</v>
      </c>
      <c r="I902" s="81">
        <f t="shared" si="116"/>
        <v>48121</v>
      </c>
      <c r="J902" s="77" t="str">
        <f t="shared" ca="1" si="115"/>
        <v>Live</v>
      </c>
      <c r="K902" s="77" t="str" cm="1">
        <f t="array" aca="1" ref="K902" ca="1">_xlfn.IFS((I902-TODAY())&gt;=547,"06 Expires over 18 months",(I902-TODAY())&gt;=365,"05 Expires in 18 months",(I902-TODAY())&gt;=183,"04 Expires in 12 months",(I902-TODAY())&gt;=92,"03 Expires in 6 months",(I902-TODAY())&gt;=31,"02 Expires in 3 months",(I902-TODAY())&gt;=0,"01 Expires in 30 days",(I902-TODAY())&gt;=-31,"01 Expired last 30 days",(I902-TODAY())&gt;=-92,"02 Expired last 3 months",(I902-TODAY())&gt;=-183,"03 Expired last 6 months",(I902-TODAY())&gt;=-365,"04 Expired last 12 months",(I902-TODAY())&gt;=-547,"05 Expired last 18 months",TRUE,"06 Expired over 18 months")</f>
        <v>06 Expires over 18 months</v>
      </c>
      <c r="L902" s="65">
        <v>70000</v>
      </c>
      <c r="M902" s="130">
        <f t="shared" si="117"/>
        <v>495833.33333333331</v>
      </c>
      <c r="N902" s="77" t="str">
        <f t="shared" si="113"/>
        <v>Yes</v>
      </c>
      <c r="O902" s="32">
        <v>60</v>
      </c>
      <c r="P902" s="24">
        <v>24</v>
      </c>
      <c r="Q902" s="24" t="s">
        <v>70</v>
      </c>
      <c r="R902" s="89">
        <f t="shared" si="118"/>
        <v>85</v>
      </c>
    </row>
    <row r="903" spans="1:18" x14ac:dyDescent="0.5">
      <c r="A903" s="24">
        <v>1484</v>
      </c>
      <c r="B903" s="24" t="s">
        <v>5391</v>
      </c>
      <c r="C903" s="24" t="s">
        <v>5392</v>
      </c>
      <c r="D903" s="24" t="s">
        <v>5393</v>
      </c>
      <c r="E903" s="24" t="s">
        <v>107</v>
      </c>
      <c r="F903" s="24" t="s">
        <v>1397</v>
      </c>
      <c r="G903" s="25">
        <v>44501</v>
      </c>
      <c r="H903" s="25">
        <v>46327</v>
      </c>
      <c r="I903" s="81">
        <f t="shared" si="116"/>
        <v>48153</v>
      </c>
      <c r="J903" s="77" t="str">
        <f t="shared" ca="1" si="115"/>
        <v>Live</v>
      </c>
      <c r="K903" s="77" t="str" cm="1">
        <f t="array" aca="1" ref="K903" ca="1">_xlfn.IFS((I903-TODAY())&gt;=547,"06 Expires over 18 months",(I903-TODAY())&gt;=365,"05 Expires in 18 months",(I903-TODAY())&gt;=183,"04 Expires in 12 months",(I903-TODAY())&gt;=92,"03 Expires in 6 months",(I903-TODAY())&gt;=31,"02 Expires in 3 months",(I903-TODAY())&gt;=0,"01 Expires in 30 days",(I903-TODAY())&gt;=-31,"01 Expired last 30 days",(I903-TODAY())&gt;=-92,"02 Expired last 3 months",(I903-TODAY())&gt;=-183,"03 Expired last 6 months",(I903-TODAY())&gt;=-365,"04 Expired last 12 months",(I903-TODAY())&gt;=-547,"05 Expired last 18 months",TRUE,"06 Expired over 18 months")</f>
        <v>06 Expires over 18 months</v>
      </c>
      <c r="L903" s="65">
        <v>5000000</v>
      </c>
      <c r="M903" s="130">
        <f t="shared" si="117"/>
        <v>50000000</v>
      </c>
      <c r="N903" s="77" t="str">
        <f t="shared" si="113"/>
        <v>Yes</v>
      </c>
      <c r="O903" s="32">
        <v>60</v>
      </c>
      <c r="P903" s="24">
        <v>60</v>
      </c>
      <c r="Q903" s="24" t="s">
        <v>1333</v>
      </c>
      <c r="R903" s="89">
        <f t="shared" si="118"/>
        <v>120</v>
      </c>
    </row>
    <row r="904" spans="1:18" x14ac:dyDescent="0.5">
      <c r="A904" s="24">
        <v>1485</v>
      </c>
      <c r="B904" s="24" t="s">
        <v>5395</v>
      </c>
      <c r="C904" s="24" t="s">
        <v>5392</v>
      </c>
      <c r="D904" s="24" t="s">
        <v>5396</v>
      </c>
      <c r="E904" s="24" t="s">
        <v>107</v>
      </c>
      <c r="F904" s="24" t="s">
        <v>1397</v>
      </c>
      <c r="G904" s="25">
        <v>44501</v>
      </c>
      <c r="H904" s="25">
        <v>46327</v>
      </c>
      <c r="I904" s="81">
        <f t="shared" si="116"/>
        <v>48153</v>
      </c>
      <c r="J904" s="77" t="str">
        <f t="shared" ca="1" si="115"/>
        <v>Live</v>
      </c>
      <c r="K904" s="77" t="str" cm="1">
        <f t="array" aca="1" ref="K904" ca="1">_xlfn.IFS((I904-TODAY())&gt;=547,"06 Expires over 18 months",(I904-TODAY())&gt;=365,"05 Expires in 18 months",(I904-TODAY())&gt;=183,"04 Expires in 12 months",(I904-TODAY())&gt;=92,"03 Expires in 6 months",(I904-TODAY())&gt;=31,"02 Expires in 3 months",(I904-TODAY())&gt;=0,"01 Expires in 30 days",(I904-TODAY())&gt;=-31,"01 Expired last 30 days",(I904-TODAY())&gt;=-92,"02 Expired last 3 months",(I904-TODAY())&gt;=-183,"03 Expired last 6 months",(I904-TODAY())&gt;=-365,"04 Expired last 12 months",(I904-TODAY())&gt;=-547,"05 Expired last 18 months",TRUE,"06 Expired over 18 months")</f>
        <v>06 Expires over 18 months</v>
      </c>
      <c r="L904" s="65">
        <v>5000000</v>
      </c>
      <c r="M904" s="130">
        <f t="shared" si="117"/>
        <v>50000000</v>
      </c>
      <c r="N904" s="77" t="str">
        <f t="shared" si="113"/>
        <v>Yes</v>
      </c>
      <c r="O904" s="32">
        <v>60</v>
      </c>
      <c r="P904" s="24">
        <v>60</v>
      </c>
      <c r="Q904" s="24" t="s">
        <v>1333</v>
      </c>
      <c r="R904" s="89">
        <f t="shared" si="118"/>
        <v>120</v>
      </c>
    </row>
    <row r="905" spans="1:18" x14ac:dyDescent="0.5">
      <c r="A905" s="24">
        <v>1486</v>
      </c>
      <c r="B905" s="24" t="s">
        <v>5397</v>
      </c>
      <c r="C905" s="24" t="s">
        <v>5392</v>
      </c>
      <c r="D905" s="24" t="s">
        <v>5398</v>
      </c>
      <c r="E905" s="24" t="s">
        <v>107</v>
      </c>
      <c r="F905" s="24" t="s">
        <v>1397</v>
      </c>
      <c r="G905" s="25">
        <v>44501</v>
      </c>
      <c r="H905" s="25">
        <v>46327</v>
      </c>
      <c r="I905" s="81">
        <f t="shared" si="116"/>
        <v>48153</v>
      </c>
      <c r="J905" s="77" t="str">
        <f t="shared" ca="1" si="115"/>
        <v>Live</v>
      </c>
      <c r="K905" s="77" t="str" cm="1">
        <f t="array" aca="1" ref="K905" ca="1">_xlfn.IFS((I905-TODAY())&gt;=547,"06 Expires over 18 months",(I905-TODAY())&gt;=365,"05 Expires in 18 months",(I905-TODAY())&gt;=183,"04 Expires in 12 months",(I905-TODAY())&gt;=92,"03 Expires in 6 months",(I905-TODAY())&gt;=31,"02 Expires in 3 months",(I905-TODAY())&gt;=0,"01 Expires in 30 days",(I905-TODAY())&gt;=-31,"01 Expired last 30 days",(I905-TODAY())&gt;=-92,"02 Expired last 3 months",(I905-TODAY())&gt;=-183,"03 Expired last 6 months",(I905-TODAY())&gt;=-365,"04 Expired last 12 months",(I905-TODAY())&gt;=-547,"05 Expired last 18 months",TRUE,"06 Expired over 18 months")</f>
        <v>06 Expires over 18 months</v>
      </c>
      <c r="L905" s="65">
        <v>5000000</v>
      </c>
      <c r="M905" s="130">
        <f t="shared" si="117"/>
        <v>50000000</v>
      </c>
      <c r="N905" s="77" t="str">
        <f t="shared" si="113"/>
        <v>Yes</v>
      </c>
      <c r="O905" s="32">
        <v>60</v>
      </c>
      <c r="P905" s="24">
        <v>60</v>
      </c>
      <c r="Q905" s="24" t="s">
        <v>1333</v>
      </c>
      <c r="R905" s="89">
        <f t="shared" si="118"/>
        <v>120</v>
      </c>
    </row>
    <row r="906" spans="1:18" x14ac:dyDescent="0.5">
      <c r="A906" s="24">
        <v>3501</v>
      </c>
      <c r="B906" s="101" t="s">
        <v>13325</v>
      </c>
      <c r="C906" s="24" t="s">
        <v>13326</v>
      </c>
      <c r="D906" s="101" t="s">
        <v>13325</v>
      </c>
      <c r="E906" s="101" t="s">
        <v>190</v>
      </c>
      <c r="F906" s="27" t="s">
        <v>1276</v>
      </c>
      <c r="G906" s="25">
        <v>46006</v>
      </c>
      <c r="H906" s="25">
        <v>47832</v>
      </c>
      <c r="I906" s="81">
        <f t="shared" si="116"/>
        <v>48197</v>
      </c>
      <c r="J906" s="77" t="str">
        <f t="shared" ca="1" si="115"/>
        <v>Live</v>
      </c>
      <c r="K906" s="77" t="str" cm="1">
        <f t="array" aca="1" ref="K906" ca="1">_xlfn.IFS((I906-TODAY())&gt;=547,"06 Expires over 18 months",(I906-TODAY())&gt;=365,"05 Expires in 18 months",(I906-TODAY())&gt;=183,"04 Expires in 12 months",(I906-TODAY())&gt;=92,"03 Expires in 6 months",(I906-TODAY())&gt;=31,"02 Expires in 3 months",(I906-TODAY())&gt;=0,"01 Expires in 30 days",(I906-TODAY())&gt;=-31,"01 Expired last 30 days",(I906-TODAY())&gt;=-92,"02 Expired last 3 months",(I906-TODAY())&gt;=-183,"03 Expired last 6 months",(I906-TODAY())&gt;=-365,"04 Expired last 12 months",(I906-TODAY())&gt;=-547,"05 Expired last 18 months",TRUE,"06 Expired over 18 months")</f>
        <v>06 Expires over 18 months</v>
      </c>
      <c r="L906" s="65">
        <v>18000</v>
      </c>
      <c r="M906" s="131">
        <f t="shared" si="117"/>
        <v>108000</v>
      </c>
      <c r="N906" s="77" t="str">
        <f t="shared" si="113"/>
        <v>Yes</v>
      </c>
      <c r="O906" s="101">
        <v>60</v>
      </c>
      <c r="P906" s="101">
        <v>12</v>
      </c>
      <c r="Q906" s="101" t="s">
        <v>12795</v>
      </c>
      <c r="R906" s="89">
        <f t="shared" si="118"/>
        <v>72</v>
      </c>
    </row>
    <row r="907" spans="1:18" x14ac:dyDescent="0.5">
      <c r="A907" s="24">
        <v>112</v>
      </c>
      <c r="B907" s="24" t="s">
        <v>463</v>
      </c>
      <c r="C907" s="24" t="s">
        <v>464</v>
      </c>
      <c r="D907" s="24" t="s">
        <v>465</v>
      </c>
      <c r="E907" s="24" t="s">
        <v>190</v>
      </c>
      <c r="F907" s="24" t="s">
        <v>467</v>
      </c>
      <c r="G907" s="25">
        <v>45292</v>
      </c>
      <c r="H907" s="25">
        <v>47483</v>
      </c>
      <c r="I907" s="81">
        <f t="shared" si="116"/>
        <v>48213</v>
      </c>
      <c r="J907" s="77" t="str">
        <f t="shared" ca="1" si="115"/>
        <v>Live</v>
      </c>
      <c r="K907" s="77" t="str" cm="1">
        <f t="array" aca="1" ref="K907" ca="1">_xlfn.IFS((I907-TODAY())&gt;=547,"06 Expires over 18 months",(I907-TODAY())&gt;=365,"05 Expires in 18 months",(I907-TODAY())&gt;=183,"04 Expires in 12 months",(I907-TODAY())&gt;=92,"03 Expires in 6 months",(I907-TODAY())&gt;=31,"02 Expires in 3 months",(I907-TODAY())&gt;=0,"01 Expires in 30 days",(I907-TODAY())&gt;=-31,"01 Expired last 30 days",(I907-TODAY())&gt;=-92,"02 Expired last 3 months",(I907-TODAY())&gt;=-183,"03 Expired last 6 months",(I907-TODAY())&gt;=-365,"04 Expired last 12 months",(I907-TODAY())&gt;=-547,"05 Expired last 18 months",TRUE,"06 Expired over 18 months")</f>
        <v>06 Expires over 18 months</v>
      </c>
      <c r="L907" s="65">
        <v>133000</v>
      </c>
      <c r="M907" s="130">
        <f t="shared" si="117"/>
        <v>1052916.6666666667</v>
      </c>
      <c r="N907" s="77" t="str">
        <f t="shared" si="113"/>
        <v>Yes</v>
      </c>
      <c r="O907" s="32">
        <v>36</v>
      </c>
      <c r="P907" s="24">
        <v>24</v>
      </c>
      <c r="Q907" s="24"/>
      <c r="R907" s="89">
        <f t="shared" si="118"/>
        <v>95</v>
      </c>
    </row>
    <row r="908" spans="1:18" x14ac:dyDescent="0.5">
      <c r="A908" s="24">
        <v>3474</v>
      </c>
      <c r="B908" s="101" t="s">
        <v>13223</v>
      </c>
      <c r="C908" s="24" t="s">
        <v>13224</v>
      </c>
      <c r="D908" s="101" t="s">
        <v>12332</v>
      </c>
      <c r="E908" s="101" t="s">
        <v>52</v>
      </c>
      <c r="F908" s="101" t="s">
        <v>13226</v>
      </c>
      <c r="G908" s="25">
        <v>46031</v>
      </c>
      <c r="H908" s="25">
        <v>46760</v>
      </c>
      <c r="I908" s="81">
        <f t="shared" si="116"/>
        <v>48221</v>
      </c>
      <c r="J908" s="77" t="str">
        <f t="shared" ca="1" si="115"/>
        <v>Live</v>
      </c>
      <c r="K908" s="77" t="str" cm="1">
        <f t="array" aca="1" ref="K908" ca="1">_xlfn.IFS((I908-TODAY())&gt;=547,"06 Expires over 18 months",(I908-TODAY())&gt;=365,"05 Expires in 18 months",(I908-TODAY())&gt;=183,"04 Expires in 12 months",(I908-TODAY())&gt;=92,"03 Expires in 6 months",(I908-TODAY())&gt;=31,"02 Expires in 3 months",(I908-TODAY())&gt;=0,"01 Expires in 30 days",(I908-TODAY())&gt;=-31,"01 Expired last 30 days",(I908-TODAY())&gt;=-92,"02 Expired last 3 months",(I908-TODAY())&gt;=-183,"03 Expired last 6 months",(I908-TODAY())&gt;=-365,"04 Expired last 12 months",(I908-TODAY())&gt;=-547,"05 Expired last 18 months",TRUE,"06 Expired over 18 months")</f>
        <v>06 Expires over 18 months</v>
      </c>
      <c r="L908" s="65">
        <v>30000000</v>
      </c>
      <c r="M908" s="130">
        <f t="shared" si="117"/>
        <v>177500000</v>
      </c>
      <c r="N908" s="77" t="str">
        <f t="shared" si="113"/>
        <v>Yes</v>
      </c>
      <c r="O908" s="101">
        <v>24</v>
      </c>
      <c r="P908" s="101">
        <v>48</v>
      </c>
      <c r="Q908" s="101" t="s">
        <v>70</v>
      </c>
      <c r="R908" s="89">
        <f t="shared" si="118"/>
        <v>71</v>
      </c>
    </row>
    <row r="909" spans="1:18" x14ac:dyDescent="0.5">
      <c r="A909" s="24">
        <v>2175</v>
      </c>
      <c r="B909" s="24" t="s">
        <v>7789</v>
      </c>
      <c r="C909" s="24" t="s">
        <v>7790</v>
      </c>
      <c r="D909" s="24" t="s">
        <v>7791</v>
      </c>
      <c r="E909" s="24" t="s">
        <v>321</v>
      </c>
      <c r="F909" s="24" t="s">
        <v>6268</v>
      </c>
      <c r="G909" s="25">
        <v>44956</v>
      </c>
      <c r="H909" s="25">
        <v>46051</v>
      </c>
      <c r="I909" s="81">
        <f t="shared" si="116"/>
        <v>48242</v>
      </c>
      <c r="J909" s="77" t="str">
        <f t="shared" ref="J909:J925" ca="1" si="119">IF(I909&lt;TODAY(),"Expired","Live")</f>
        <v>Live</v>
      </c>
      <c r="K909" s="77" t="str" cm="1">
        <f t="array" aca="1" ref="K909" ca="1">_xlfn.IFS((I909-TODAY())&gt;=547,"06 Expires over 18 months",(I909-TODAY())&gt;=365,"05 Expires in 18 months",(I909-TODAY())&gt;=183,"04 Expires in 12 months",(I909-TODAY())&gt;=92,"03 Expires in 6 months",(I909-TODAY())&gt;=31,"02 Expires in 3 months",(I909-TODAY())&gt;=0,"01 Expires in 30 days",(I909-TODAY())&gt;=-31,"01 Expired last 30 days",(I909-TODAY())&gt;=-92,"02 Expired last 3 months",(I909-TODAY())&gt;=-183,"03 Expired last 6 months",(I909-TODAY())&gt;=-365,"04 Expired last 12 months",(I909-TODAY())&gt;=-547,"05 Expired last 18 months",TRUE,"06 Expired over 18 months")</f>
        <v>06 Expires over 18 months</v>
      </c>
      <c r="L909" s="65">
        <v>390000</v>
      </c>
      <c r="M909" s="130">
        <f t="shared" si="117"/>
        <v>3477500</v>
      </c>
      <c r="N909" s="77" t="str">
        <f t="shared" ref="N909:N927" si="120">IF(P909&gt;0,"Yes","No")</f>
        <v>Yes</v>
      </c>
      <c r="O909" s="32">
        <v>36</v>
      </c>
      <c r="P909" s="24">
        <v>72</v>
      </c>
      <c r="Q909" s="24" t="s">
        <v>1333</v>
      </c>
      <c r="R909" s="89">
        <f t="shared" si="118"/>
        <v>107</v>
      </c>
    </row>
    <row r="910" spans="1:18" x14ac:dyDescent="0.5">
      <c r="A910" s="31">
        <v>2943</v>
      </c>
      <c r="B910" s="31" t="s">
        <v>10959</v>
      </c>
      <c r="C910" s="24" t="s">
        <v>10960</v>
      </c>
      <c r="D910" s="31" t="s">
        <v>6274</v>
      </c>
      <c r="E910" s="31" t="s">
        <v>321</v>
      </c>
      <c r="F910" s="31" t="s">
        <v>6268</v>
      </c>
      <c r="G910" s="34">
        <v>44967</v>
      </c>
      <c r="H910" s="34">
        <v>46062</v>
      </c>
      <c r="I910" s="81">
        <f t="shared" si="116"/>
        <v>48253</v>
      </c>
      <c r="J910" s="77" t="str">
        <f t="shared" ca="1" si="119"/>
        <v>Live</v>
      </c>
      <c r="K910" s="77" t="str" cm="1">
        <f t="array" aca="1" ref="K910" ca="1">_xlfn.IFS((I910-TODAY())&gt;=547,"06 Expires over 18 months",(I910-TODAY())&gt;=365,"05 Expires in 18 months",(I910-TODAY())&gt;=183,"04 Expires in 12 months",(I910-TODAY())&gt;=92,"03 Expires in 6 months",(I910-TODAY())&gt;=31,"02 Expires in 3 months",(I910-TODAY())&gt;=0,"01 Expires in 30 days",(I910-TODAY())&gt;=-31,"01 Expired last 30 days",(I910-TODAY())&gt;=-92,"02 Expired last 3 months",(I910-TODAY())&gt;=-183,"03 Expired last 6 months",(I910-TODAY())&gt;=-365,"04 Expired last 12 months",(I910-TODAY())&gt;=-547,"05 Expired last 18 months",TRUE,"06 Expired over 18 months")</f>
        <v>06 Expires over 18 months</v>
      </c>
      <c r="L910" s="69">
        <v>390000</v>
      </c>
      <c r="M910" s="130">
        <f t="shared" si="117"/>
        <v>3477500</v>
      </c>
      <c r="N910" s="77" t="str">
        <f t="shared" si="120"/>
        <v>Yes</v>
      </c>
      <c r="O910" s="48">
        <v>36</v>
      </c>
      <c r="P910" s="31">
        <v>72</v>
      </c>
      <c r="Q910" s="24" t="s">
        <v>123</v>
      </c>
      <c r="R910" s="89">
        <f t="shared" si="118"/>
        <v>107</v>
      </c>
    </row>
    <row r="911" spans="1:18" x14ac:dyDescent="0.5">
      <c r="A911" s="31">
        <v>2942</v>
      </c>
      <c r="B911" s="31" t="s">
        <v>10956</v>
      </c>
      <c r="C911" s="24" t="s">
        <v>10957</v>
      </c>
      <c r="D911" s="31" t="s">
        <v>10716</v>
      </c>
      <c r="E911" s="31" t="s">
        <v>321</v>
      </c>
      <c r="F911" s="31" t="s">
        <v>6268</v>
      </c>
      <c r="G911" s="34">
        <v>44981</v>
      </c>
      <c r="H911" s="34">
        <v>46076</v>
      </c>
      <c r="I911" s="81">
        <f t="shared" si="116"/>
        <v>48267</v>
      </c>
      <c r="J911" s="77" t="str">
        <f t="shared" ca="1" si="119"/>
        <v>Live</v>
      </c>
      <c r="K911" s="77" t="str" cm="1">
        <f t="array" aca="1" ref="K911" ca="1">_xlfn.IFS((I911-TODAY())&gt;=547,"06 Expires over 18 months",(I911-TODAY())&gt;=365,"05 Expires in 18 months",(I911-TODAY())&gt;=183,"04 Expires in 12 months",(I911-TODAY())&gt;=92,"03 Expires in 6 months",(I911-TODAY())&gt;=31,"02 Expires in 3 months",(I911-TODAY())&gt;=0,"01 Expires in 30 days",(I911-TODAY())&gt;=-31,"01 Expired last 30 days",(I911-TODAY())&gt;=-92,"02 Expired last 3 months",(I911-TODAY())&gt;=-183,"03 Expired last 6 months",(I911-TODAY())&gt;=-365,"04 Expired last 12 months",(I911-TODAY())&gt;=-547,"05 Expired last 18 months",TRUE,"06 Expired over 18 months")</f>
        <v>06 Expires over 18 months</v>
      </c>
      <c r="L911" s="69">
        <v>390000</v>
      </c>
      <c r="M911" s="130">
        <f t="shared" si="117"/>
        <v>3477500</v>
      </c>
      <c r="N911" s="77" t="str">
        <f t="shared" si="120"/>
        <v>Yes</v>
      </c>
      <c r="O911" s="48">
        <v>36</v>
      </c>
      <c r="P911" s="31">
        <v>72</v>
      </c>
      <c r="Q911" s="24" t="s">
        <v>123</v>
      </c>
      <c r="R911" s="89">
        <f t="shared" si="118"/>
        <v>107</v>
      </c>
    </row>
    <row r="912" spans="1:18" x14ac:dyDescent="0.5">
      <c r="A912" s="31">
        <v>2941</v>
      </c>
      <c r="B912" s="31" t="s">
        <v>10950</v>
      </c>
      <c r="C912" s="24" t="s">
        <v>10951</v>
      </c>
      <c r="D912" s="31" t="s">
        <v>10952</v>
      </c>
      <c r="E912" s="31" t="s">
        <v>321</v>
      </c>
      <c r="F912" s="31" t="s">
        <v>6268</v>
      </c>
      <c r="G912" s="34">
        <v>45007</v>
      </c>
      <c r="H912" s="34">
        <v>46102</v>
      </c>
      <c r="I912" s="81">
        <f t="shared" si="116"/>
        <v>48294</v>
      </c>
      <c r="J912" s="77" t="str">
        <f t="shared" ca="1" si="119"/>
        <v>Live</v>
      </c>
      <c r="K912" s="77" t="str" cm="1">
        <f t="array" aca="1" ref="K912" ca="1">_xlfn.IFS((I912-TODAY())&gt;=547,"06 Expires over 18 months",(I912-TODAY())&gt;=365,"05 Expires in 18 months",(I912-TODAY())&gt;=183,"04 Expires in 12 months",(I912-TODAY())&gt;=92,"03 Expires in 6 months",(I912-TODAY())&gt;=31,"02 Expires in 3 months",(I912-TODAY())&gt;=0,"01 Expires in 30 days",(I912-TODAY())&gt;=-31,"01 Expired last 30 days",(I912-TODAY())&gt;=-92,"02 Expired last 3 months",(I912-TODAY())&gt;=-183,"03 Expired last 6 months",(I912-TODAY())&gt;=-365,"04 Expired last 12 months",(I912-TODAY())&gt;=-547,"05 Expired last 18 months",TRUE,"06 Expired over 18 months")</f>
        <v>06 Expires over 18 months</v>
      </c>
      <c r="L912" s="69">
        <v>390000</v>
      </c>
      <c r="M912" s="130">
        <f t="shared" si="117"/>
        <v>3477500</v>
      </c>
      <c r="N912" s="77" t="str">
        <f t="shared" si="120"/>
        <v>Yes</v>
      </c>
      <c r="O912" s="48">
        <v>36</v>
      </c>
      <c r="P912" s="31">
        <v>72</v>
      </c>
      <c r="Q912" s="24" t="s">
        <v>123</v>
      </c>
      <c r="R912" s="89">
        <f t="shared" si="118"/>
        <v>107</v>
      </c>
    </row>
    <row r="913" spans="1:118" x14ac:dyDescent="0.5">
      <c r="A913" s="24">
        <v>3596</v>
      </c>
      <c r="B913" s="111" t="s">
        <v>8423</v>
      </c>
      <c r="C913" s="27" t="s">
        <v>8424</v>
      </c>
      <c r="D913" s="111" t="s">
        <v>8425</v>
      </c>
      <c r="E913" s="111" t="s">
        <v>52</v>
      </c>
      <c r="F913" s="111" t="s">
        <v>8770</v>
      </c>
      <c r="G913" s="121">
        <v>46110</v>
      </c>
      <c r="H913" s="121">
        <v>48300</v>
      </c>
      <c r="I913" s="81">
        <f t="shared" si="116"/>
        <v>48300</v>
      </c>
      <c r="J913" s="81" t="str">
        <f t="shared" ca="1" si="119"/>
        <v>Live</v>
      </c>
      <c r="K913" s="81" t="str" cm="1">
        <f t="array" aca="1" ref="K913" ca="1">_xlfn.IFS((I913-TODAY())&gt;=547,"06 Expires over 18 months",(I913-TODAY())&gt;=365,"05 Expires in 18 months",(I913-TODAY())&gt;=183,"04 Expires in 12 months",(I913-TODAY())&gt;=92,"03 Expires in 6 months",(I913-TODAY())&gt;=31,"02 Expires in 3 months",(I913-TODAY())&gt;=0,"01 Expires in 30 days",(I913-TODAY())&gt;=-31,"01 Expired last 30 days",(I913-TODAY())&gt;=-92,"02 Expired last 3 months",(I913-TODAY())&gt;=-183,"03 Expired last 6 months",(I913-TODAY())&gt;=-365,"04 Expired last 12 months",(I913-TODAY())&gt;=-547,"05 Expired last 18 months",TRUE,"06 Expired over 18 months")</f>
        <v>06 Expires over 18 months</v>
      </c>
      <c r="L913" s="65">
        <v>55352.800000000003</v>
      </c>
      <c r="M913" s="130">
        <f t="shared" si="117"/>
        <v>327504.06666666671</v>
      </c>
      <c r="N913" s="77" t="str">
        <f t="shared" si="120"/>
        <v>No</v>
      </c>
      <c r="O913" s="32">
        <v>72</v>
      </c>
      <c r="P913" s="24">
        <v>0</v>
      </c>
      <c r="Q913" s="24" t="s">
        <v>12795</v>
      </c>
      <c r="R913" s="89">
        <f t="shared" si="118"/>
        <v>71</v>
      </c>
    </row>
    <row r="914" spans="1:118" x14ac:dyDescent="0.5">
      <c r="A914" s="31">
        <v>2944</v>
      </c>
      <c r="B914" s="31" t="s">
        <v>10961</v>
      </c>
      <c r="C914" s="24" t="s">
        <v>10962</v>
      </c>
      <c r="D914" s="31" t="s">
        <v>10963</v>
      </c>
      <c r="E914" s="31" t="s">
        <v>321</v>
      </c>
      <c r="F914" s="31" t="s">
        <v>6268</v>
      </c>
      <c r="G914" s="34">
        <v>45014</v>
      </c>
      <c r="H914" s="34">
        <v>46109</v>
      </c>
      <c r="I914" s="81">
        <f t="shared" si="116"/>
        <v>48301</v>
      </c>
      <c r="J914" s="77" t="str">
        <f t="shared" ca="1" si="119"/>
        <v>Live</v>
      </c>
      <c r="K914" s="77" t="str" cm="1">
        <f t="array" aca="1" ref="K914" ca="1">_xlfn.IFS((I914-TODAY())&gt;=547,"06 Expires over 18 months",(I914-TODAY())&gt;=365,"05 Expires in 18 months",(I914-TODAY())&gt;=183,"04 Expires in 12 months",(I914-TODAY())&gt;=92,"03 Expires in 6 months",(I914-TODAY())&gt;=31,"02 Expires in 3 months",(I914-TODAY())&gt;=0,"01 Expires in 30 days",(I914-TODAY())&gt;=-31,"01 Expired last 30 days",(I914-TODAY())&gt;=-92,"02 Expired last 3 months",(I914-TODAY())&gt;=-183,"03 Expired last 6 months",(I914-TODAY())&gt;=-365,"04 Expired last 12 months",(I914-TODAY())&gt;=-547,"05 Expired last 18 months",TRUE,"06 Expired over 18 months")</f>
        <v>06 Expires over 18 months</v>
      </c>
      <c r="L914" s="69">
        <v>390000</v>
      </c>
      <c r="M914" s="130">
        <f t="shared" si="117"/>
        <v>3477500</v>
      </c>
      <c r="N914" s="77" t="str">
        <f t="shared" si="120"/>
        <v>Yes</v>
      </c>
      <c r="O914" s="48">
        <v>36</v>
      </c>
      <c r="P914" s="31">
        <v>72</v>
      </c>
      <c r="Q914" s="24" t="s">
        <v>123</v>
      </c>
      <c r="R914" s="89">
        <f t="shared" si="118"/>
        <v>107</v>
      </c>
    </row>
    <row r="915" spans="1:118" x14ac:dyDescent="0.5">
      <c r="A915" s="24">
        <v>2995</v>
      </c>
      <c r="B915" s="24" t="s">
        <v>11228</v>
      </c>
      <c r="C915" s="24" t="s">
        <v>11229</v>
      </c>
      <c r="D915" s="24" t="s">
        <v>11230</v>
      </c>
      <c r="E915" s="24" t="s">
        <v>190</v>
      </c>
      <c r="F915" s="24" t="s">
        <v>6369</v>
      </c>
      <c r="G915" s="25">
        <v>45748</v>
      </c>
      <c r="H915" s="25">
        <v>47574</v>
      </c>
      <c r="I915" s="81">
        <f t="shared" si="116"/>
        <v>48305</v>
      </c>
      <c r="J915" s="77" t="str">
        <f t="shared" ca="1" si="119"/>
        <v>Live</v>
      </c>
      <c r="K915" s="77" t="str" cm="1">
        <f t="array" aca="1" ref="K915" ca="1">_xlfn.IFS((I915-TODAY())&gt;=547,"06 Expires over 18 months",(I915-TODAY())&gt;=365,"05 Expires in 18 months",(I915-TODAY())&gt;=183,"04 Expires in 12 months",(I915-TODAY())&gt;=92,"03 Expires in 6 months",(I915-TODAY())&gt;=31,"02 Expires in 3 months",(I915-TODAY())&gt;=0,"01 Expires in 30 days",(I915-TODAY())&gt;=-31,"01 Expired last 30 days",(I915-TODAY())&gt;=-92,"02 Expired last 3 months",(I915-TODAY())&gt;=-183,"03 Expired last 6 months",(I915-TODAY())&gt;=-365,"04 Expired last 12 months",(I915-TODAY())&gt;=-547,"05 Expired last 18 months",TRUE,"06 Expired over 18 months")</f>
        <v>06 Expires over 18 months</v>
      </c>
      <c r="L915" s="65">
        <v>7500</v>
      </c>
      <c r="M915" s="130">
        <f t="shared" si="117"/>
        <v>52500</v>
      </c>
      <c r="N915" s="77" t="str">
        <f t="shared" si="120"/>
        <v>Yes</v>
      </c>
      <c r="O915" s="32">
        <v>60</v>
      </c>
      <c r="P915" s="24">
        <v>24</v>
      </c>
      <c r="Q915" s="24" t="s">
        <v>8595</v>
      </c>
      <c r="R915" s="89">
        <f t="shared" si="118"/>
        <v>84</v>
      </c>
    </row>
    <row r="916" spans="1:118" x14ac:dyDescent="0.5">
      <c r="A916" s="24">
        <v>3133</v>
      </c>
      <c r="B916" s="24" t="s">
        <v>11906</v>
      </c>
      <c r="C916" s="24" t="s">
        <v>4018</v>
      </c>
      <c r="D916" s="24" t="s">
        <v>11907</v>
      </c>
      <c r="E916" s="24" t="s">
        <v>107</v>
      </c>
      <c r="F916" s="24" t="s">
        <v>3283</v>
      </c>
      <c r="G916" s="25">
        <v>45839</v>
      </c>
      <c r="H916" s="25">
        <v>47664</v>
      </c>
      <c r="I916" s="81">
        <f t="shared" si="116"/>
        <v>48395</v>
      </c>
      <c r="J916" s="77" t="str">
        <f t="shared" ca="1" si="119"/>
        <v>Live</v>
      </c>
      <c r="K916" s="77" t="str" cm="1">
        <f t="array" aca="1" ref="K916" ca="1">_xlfn.IFS((I916-TODAY())&gt;=547,"06 Expires over 18 months",(I916-TODAY())&gt;=365,"05 Expires in 18 months",(I916-TODAY())&gt;=183,"04 Expires in 12 months",(I916-TODAY())&gt;=92,"03 Expires in 6 months",(I916-TODAY())&gt;=31,"02 Expires in 3 months",(I916-TODAY())&gt;=0,"01 Expires in 30 days",(I916-TODAY())&gt;=-31,"01 Expired last 30 days",(I916-TODAY())&gt;=-92,"02 Expired last 3 months",(I916-TODAY())&gt;=-183,"03 Expired last 6 months",(I916-TODAY())&gt;=-365,"04 Expired last 12 months",(I916-TODAY())&gt;=-547,"05 Expired last 18 months",TRUE,"06 Expired over 18 months")</f>
        <v>06 Expires over 18 months</v>
      </c>
      <c r="L916" s="65">
        <v>7500000</v>
      </c>
      <c r="M916" s="130">
        <f t="shared" si="117"/>
        <v>51875000</v>
      </c>
      <c r="N916" s="77" t="str">
        <f t="shared" si="120"/>
        <v>Yes</v>
      </c>
      <c r="O916" s="24">
        <v>36</v>
      </c>
      <c r="P916" s="24">
        <v>24</v>
      </c>
      <c r="Q916" s="24" t="s">
        <v>70</v>
      </c>
      <c r="R916" s="89">
        <f t="shared" si="118"/>
        <v>83</v>
      </c>
    </row>
    <row r="917" spans="1:118" x14ac:dyDescent="0.5">
      <c r="A917" s="24">
        <v>3198</v>
      </c>
      <c r="B917" s="24" t="s">
        <v>12066</v>
      </c>
      <c r="C917" s="24" t="s">
        <v>12067</v>
      </c>
      <c r="D917" s="24" t="s">
        <v>12068</v>
      </c>
      <c r="E917" s="24" t="s">
        <v>52</v>
      </c>
      <c r="F917" s="27" t="s">
        <v>3994</v>
      </c>
      <c r="G917" s="25">
        <v>45839</v>
      </c>
      <c r="H917" s="25">
        <v>47664</v>
      </c>
      <c r="I917" s="81">
        <f t="shared" si="116"/>
        <v>48395</v>
      </c>
      <c r="J917" s="77" t="str">
        <f t="shared" ca="1" si="119"/>
        <v>Live</v>
      </c>
      <c r="K917" s="77" t="str" cm="1">
        <f t="array" aca="1" ref="K917" ca="1">_xlfn.IFS((I917-TODAY())&gt;=547,"06 Expires over 18 months",(I917-TODAY())&gt;=365,"05 Expires in 18 months",(I917-TODAY())&gt;=183,"04 Expires in 12 months",(I917-TODAY())&gt;=92,"03 Expires in 6 months",(I917-TODAY())&gt;=31,"02 Expires in 3 months",(I917-TODAY())&gt;=0,"01 Expires in 30 days",(I917-TODAY())&gt;=-31,"01 Expired last 30 days",(I917-TODAY())&gt;=-92,"02 Expired last 3 months",(I917-TODAY())&gt;=-183,"03 Expired last 6 months",(I917-TODAY())&gt;=-365,"04 Expired last 12 months",(I917-TODAY())&gt;=-547,"05 Expired last 18 months",TRUE,"06 Expired over 18 months")</f>
        <v>06 Expires over 18 months</v>
      </c>
      <c r="L917" s="65">
        <v>2975000</v>
      </c>
      <c r="M917" s="130">
        <f t="shared" si="117"/>
        <v>20577083.333333332</v>
      </c>
      <c r="N917" s="77" t="str">
        <f t="shared" si="120"/>
        <v>Yes</v>
      </c>
      <c r="O917" s="32">
        <v>60</v>
      </c>
      <c r="P917" s="24">
        <v>24</v>
      </c>
      <c r="Q917" s="24" t="s">
        <v>70</v>
      </c>
      <c r="R917" s="89">
        <f t="shared" si="118"/>
        <v>83</v>
      </c>
    </row>
    <row r="918" spans="1:118" x14ac:dyDescent="0.5">
      <c r="A918" s="24">
        <v>3199</v>
      </c>
      <c r="B918" s="24" t="s">
        <v>12072</v>
      </c>
      <c r="C918" s="24" t="s">
        <v>12073</v>
      </c>
      <c r="D918" s="24" t="s">
        <v>12074</v>
      </c>
      <c r="E918" s="24" t="s">
        <v>107</v>
      </c>
      <c r="F918" s="27" t="s">
        <v>12075</v>
      </c>
      <c r="G918" s="25">
        <v>45839</v>
      </c>
      <c r="H918" s="25">
        <v>47664</v>
      </c>
      <c r="I918" s="81">
        <f t="shared" si="116"/>
        <v>48395</v>
      </c>
      <c r="J918" s="77" t="str">
        <f t="shared" ca="1" si="119"/>
        <v>Live</v>
      </c>
      <c r="K918" s="77" t="str" cm="1">
        <f t="array" aca="1" ref="K918" ca="1">_xlfn.IFS((I918-TODAY())&gt;=547,"06 Expires over 18 months",(I918-TODAY())&gt;=365,"05 Expires in 18 months",(I918-TODAY())&gt;=183,"04 Expires in 12 months",(I918-TODAY())&gt;=92,"03 Expires in 6 months",(I918-TODAY())&gt;=31,"02 Expires in 3 months",(I918-TODAY())&gt;=0,"01 Expires in 30 days",(I918-TODAY())&gt;=-31,"01 Expired last 30 days",(I918-TODAY())&gt;=-92,"02 Expired last 3 months",(I918-TODAY())&gt;=-183,"03 Expired last 6 months",(I918-TODAY())&gt;=-365,"04 Expired last 12 months",(I918-TODAY())&gt;=-547,"05 Expired last 18 months",TRUE,"06 Expired over 18 months")</f>
        <v>06 Expires over 18 months</v>
      </c>
      <c r="L918" s="65">
        <v>980000</v>
      </c>
      <c r="M918" s="130">
        <f t="shared" si="117"/>
        <v>6778333.333333333</v>
      </c>
      <c r="N918" s="77" t="str">
        <f t="shared" si="120"/>
        <v>Yes</v>
      </c>
      <c r="O918" s="32">
        <v>60</v>
      </c>
      <c r="P918" s="24">
        <v>24</v>
      </c>
      <c r="Q918" s="24" t="s">
        <v>70</v>
      </c>
      <c r="R918" s="89">
        <f t="shared" si="118"/>
        <v>83</v>
      </c>
    </row>
    <row r="919" spans="1:118" x14ac:dyDescent="0.5">
      <c r="A919" s="24">
        <v>2952</v>
      </c>
      <c r="B919" s="24" t="s">
        <v>11001</v>
      </c>
      <c r="C919" s="24" t="s">
        <v>11002</v>
      </c>
      <c r="D919" s="24" t="s">
        <v>11003</v>
      </c>
      <c r="E919" s="24" t="s">
        <v>52</v>
      </c>
      <c r="F919" s="24" t="s">
        <v>827</v>
      </c>
      <c r="G919" s="25">
        <v>45505</v>
      </c>
      <c r="H919" s="25">
        <v>46965</v>
      </c>
      <c r="I919" s="81">
        <f t="shared" si="116"/>
        <v>48426</v>
      </c>
      <c r="J919" s="77" t="str">
        <f t="shared" ca="1" si="119"/>
        <v>Live</v>
      </c>
      <c r="K919" s="77" t="str" cm="1">
        <f t="array" aca="1" ref="K919" ca="1">_xlfn.IFS((I919-TODAY())&gt;=547,"06 Expires over 18 months",(I919-TODAY())&gt;=365,"05 Expires in 18 months",(I919-TODAY())&gt;=183,"04 Expires in 12 months",(I919-TODAY())&gt;=92,"03 Expires in 6 months",(I919-TODAY())&gt;=31,"02 Expires in 3 months",(I919-TODAY())&gt;=0,"01 Expires in 30 days",(I919-TODAY())&gt;=-31,"01 Expired last 30 days",(I919-TODAY())&gt;=-92,"02 Expired last 3 months",(I919-TODAY())&gt;=-183,"03 Expired last 6 months",(I919-TODAY())&gt;=-365,"04 Expired last 12 months",(I919-TODAY())&gt;=-547,"05 Expired last 18 months",TRUE,"06 Expired over 18 months")</f>
        <v>06 Expires over 18 months</v>
      </c>
      <c r="L919" s="65">
        <v>124000</v>
      </c>
      <c r="M919" s="130">
        <f t="shared" si="117"/>
        <v>981666.66666666663</v>
      </c>
      <c r="N919" s="77" t="str">
        <f t="shared" si="120"/>
        <v>Yes</v>
      </c>
      <c r="O919" s="32">
        <v>48</v>
      </c>
      <c r="P919" s="24">
        <v>48</v>
      </c>
      <c r="Q919" s="24" t="s">
        <v>70</v>
      </c>
      <c r="R919" s="89">
        <f t="shared" si="118"/>
        <v>95</v>
      </c>
    </row>
    <row r="920" spans="1:118" s="16" customFormat="1" x14ac:dyDescent="0.5">
      <c r="A920" s="24">
        <v>1505</v>
      </c>
      <c r="B920" s="24" t="s">
        <v>5461</v>
      </c>
      <c r="C920" s="24" t="s">
        <v>5462</v>
      </c>
      <c r="D920" s="24" t="s">
        <v>5463</v>
      </c>
      <c r="E920" s="24" t="s">
        <v>52</v>
      </c>
      <c r="F920" s="24" t="s">
        <v>5465</v>
      </c>
      <c r="G920" s="25">
        <v>44531</v>
      </c>
      <c r="H920" s="25">
        <v>48183</v>
      </c>
      <c r="I920" s="81">
        <f t="shared" si="116"/>
        <v>48549</v>
      </c>
      <c r="J920" s="77" t="str">
        <f t="shared" ca="1" si="119"/>
        <v>Live</v>
      </c>
      <c r="K920" s="77" t="str" cm="1">
        <f t="array" aca="1" ref="K920" ca="1">_xlfn.IFS((I920-TODAY())&gt;=547,"06 Expires over 18 months",(I920-TODAY())&gt;=365,"05 Expires in 18 months",(I920-TODAY())&gt;=183,"04 Expires in 12 months",(I920-TODAY())&gt;=92,"03 Expires in 6 months",(I920-TODAY())&gt;=31,"02 Expires in 3 months",(I920-TODAY())&gt;=0,"01 Expires in 30 days",(I920-TODAY())&gt;=-31,"01 Expired last 30 days",(I920-TODAY())&gt;=-92,"02 Expired last 3 months",(I920-TODAY())&gt;=-183,"03 Expired last 6 months",(I920-TODAY())&gt;=-365,"04 Expired last 12 months",(I920-TODAY())&gt;=-547,"05 Expired last 18 months",TRUE,"06 Expired over 18 months")</f>
        <v>06 Expires over 18 months</v>
      </c>
      <c r="L920" s="65">
        <v>15000</v>
      </c>
      <c r="M920" s="130">
        <f t="shared" si="117"/>
        <v>165000</v>
      </c>
      <c r="N920" s="77" t="str">
        <f t="shared" si="120"/>
        <v>Yes</v>
      </c>
      <c r="O920" s="32">
        <v>12</v>
      </c>
      <c r="P920" s="24">
        <v>12</v>
      </c>
      <c r="Q920" s="24" t="s">
        <v>5003</v>
      </c>
      <c r="R920" s="89">
        <f t="shared" si="118"/>
        <v>132</v>
      </c>
      <c r="S920" s="132"/>
      <c r="T920" s="132"/>
      <c r="U920" s="132"/>
      <c r="V920" s="132"/>
      <c r="W920" s="132"/>
      <c r="X920" s="132"/>
      <c r="Y920" s="132"/>
      <c r="Z920" s="132"/>
      <c r="AA920" s="132"/>
      <c r="AB920" s="132"/>
      <c r="AC920" s="132"/>
      <c r="AD920" s="132"/>
      <c r="AE920" s="132"/>
      <c r="AF920" s="132"/>
      <c r="AG920" s="132"/>
      <c r="AH920" s="132"/>
      <c r="AI920" s="132"/>
      <c r="AJ920" s="132"/>
      <c r="AK920" s="132"/>
      <c r="AL920" s="132"/>
      <c r="AM920" s="132"/>
      <c r="AN920" s="132"/>
      <c r="AO920" s="132"/>
      <c r="AP920" s="132"/>
      <c r="AQ920" s="132"/>
      <c r="AR920" s="132"/>
      <c r="AS920" s="132"/>
      <c r="AT920" s="132"/>
      <c r="AU920" s="132"/>
      <c r="AV920" s="132"/>
      <c r="AW920" s="132"/>
      <c r="AX920" s="132"/>
      <c r="AY920" s="132"/>
      <c r="AZ920" s="132"/>
      <c r="BA920" s="132"/>
      <c r="BB920" s="132"/>
      <c r="BC920" s="132"/>
      <c r="BD920" s="132"/>
      <c r="BE920" s="132"/>
      <c r="BF920" s="132"/>
      <c r="BG920" s="132"/>
      <c r="BH920" s="132"/>
      <c r="BI920" s="132"/>
      <c r="BJ920" s="132"/>
      <c r="BK920" s="132"/>
      <c r="BL920" s="132"/>
      <c r="BM920" s="132"/>
      <c r="BN920" s="132"/>
      <c r="BO920" s="132"/>
      <c r="BP920" s="132"/>
      <c r="BQ920" s="132"/>
      <c r="BR920" s="132"/>
      <c r="BS920" s="132"/>
      <c r="BT920" s="132"/>
      <c r="BU920" s="132"/>
      <c r="BV920" s="132"/>
      <c r="BW920" s="132"/>
      <c r="BX920" s="132"/>
      <c r="BY920" s="132"/>
      <c r="BZ920" s="132"/>
      <c r="CA920" s="132"/>
      <c r="CB920" s="132"/>
      <c r="CC920" s="132"/>
      <c r="CD920" s="132"/>
      <c r="CE920" s="132"/>
      <c r="CF920" s="132"/>
      <c r="CG920" s="132"/>
      <c r="CH920" s="132"/>
      <c r="CI920" s="132"/>
      <c r="CJ920" s="132"/>
      <c r="CK920" s="132"/>
      <c r="CL920" s="132"/>
      <c r="CM920" s="132"/>
      <c r="CN920" s="132"/>
      <c r="CO920" s="132"/>
      <c r="CP920" s="132"/>
      <c r="CQ920" s="132"/>
      <c r="CR920" s="132"/>
      <c r="CS920" s="132"/>
      <c r="CT920" s="132"/>
      <c r="CU920" s="132"/>
      <c r="CV920" s="132"/>
      <c r="CW920" s="132"/>
      <c r="CX920" s="132"/>
      <c r="CY920" s="132"/>
      <c r="CZ920" s="132"/>
      <c r="DA920" s="132"/>
      <c r="DB920" s="132"/>
      <c r="DC920" s="132"/>
      <c r="DD920" s="132"/>
      <c r="DE920" s="132"/>
      <c r="DF920" s="132"/>
      <c r="DG920" s="132"/>
      <c r="DH920" s="132"/>
      <c r="DI920" s="132"/>
      <c r="DJ920" s="132"/>
      <c r="DK920" s="132"/>
      <c r="DL920" s="132"/>
      <c r="DM920" s="132"/>
      <c r="DN920" s="132"/>
    </row>
    <row r="921" spans="1:118" x14ac:dyDescent="0.5">
      <c r="A921" s="24">
        <v>3556</v>
      </c>
      <c r="B921" s="24" t="s">
        <v>13545</v>
      </c>
      <c r="C921" s="24" t="s">
        <v>13546</v>
      </c>
      <c r="D921" s="24" t="s">
        <v>13547</v>
      </c>
      <c r="E921" s="24" t="s">
        <v>52</v>
      </c>
      <c r="F921" s="27" t="s">
        <v>12160</v>
      </c>
      <c r="G921" s="25">
        <v>46086</v>
      </c>
      <c r="H921" s="25">
        <v>47911</v>
      </c>
      <c r="I921" s="81">
        <f t="shared" si="116"/>
        <v>48642</v>
      </c>
      <c r="J921" s="77" t="str">
        <f t="shared" ca="1" si="119"/>
        <v>Live</v>
      </c>
      <c r="K921" s="77" t="str" cm="1">
        <f t="array" aca="1" ref="K921" ca="1">_xlfn.IFS((I921-TODAY())&gt;=547,"06 Expires over 18 months",(I921-TODAY())&gt;=365,"05 Expires in 18 months",(I921-TODAY())&gt;=183,"04 Expires in 12 months",(I921-TODAY())&gt;=92,"03 Expires in 6 months",(I921-TODAY())&gt;=31,"02 Expires in 3 months",(I921-TODAY())&gt;=0,"01 Expires in 30 days",(I921-TODAY())&gt;=-31,"01 Expired last 30 days",(I921-TODAY())&gt;=-92,"02 Expired last 3 months",(I921-TODAY())&gt;=-183,"03 Expired last 6 months",(I921-TODAY())&gt;=-365,"04 Expired last 12 months",(I921-TODAY())&gt;=-547,"05 Expired last 18 months",TRUE,"06 Expired over 18 months")</f>
        <v>06 Expires over 18 months</v>
      </c>
      <c r="L921" s="68">
        <v>153936</v>
      </c>
      <c r="M921" s="131">
        <f t="shared" si="117"/>
        <v>1064724</v>
      </c>
      <c r="N921" s="77" t="str">
        <f t="shared" si="120"/>
        <v>Yes</v>
      </c>
      <c r="O921" s="32">
        <v>60</v>
      </c>
      <c r="P921" s="24">
        <v>24</v>
      </c>
      <c r="Q921" s="24" t="s">
        <v>70</v>
      </c>
      <c r="R921" s="89">
        <f t="shared" si="118"/>
        <v>83</v>
      </c>
    </row>
    <row r="922" spans="1:118" x14ac:dyDescent="0.5">
      <c r="A922" s="24" t="s">
        <v>14498</v>
      </c>
      <c r="B922" s="28" t="s">
        <v>14499</v>
      </c>
      <c r="C922" s="28" t="s">
        <v>14500</v>
      </c>
      <c r="D922" s="28" t="s">
        <v>14501</v>
      </c>
      <c r="E922" s="24" t="s">
        <v>66</v>
      </c>
      <c r="F922" s="27" t="s">
        <v>14502</v>
      </c>
      <c r="G922" s="25">
        <v>45017</v>
      </c>
      <c r="H922" s="25">
        <v>46843</v>
      </c>
      <c r="I922" s="81">
        <f t="shared" si="116"/>
        <v>48669</v>
      </c>
      <c r="J922" s="77" t="str">
        <f t="shared" ca="1" si="119"/>
        <v>Live</v>
      </c>
      <c r="K922" s="77" t="str" cm="1">
        <f t="array" aca="1" ref="K922" ca="1">_xlfn.IFS((I922-TODAY())&gt;=547,"06 Expires over 18 months",(I922-TODAY())&gt;=365,"05 Expires in 18 months",(I922-TODAY())&gt;=183,"04 Expires in 12 months",(I922-TODAY())&gt;=92,"03 Expires in 6 months",(I922-TODAY())&gt;=31,"02 Expires in 3 months",(I922-TODAY())&gt;=0,"01 Expires in 30 days",(I922-TODAY())&gt;=-31,"01 Expired last 30 days",(I922-TODAY())&gt;=-92,"02 Expired last 3 months",(I922-TODAY())&gt;=-183,"03 Expired last 6 months",(I922-TODAY())&gt;=-365,"04 Expired last 12 months",(I922-TODAY())&gt;=-547,"05 Expired last 18 months",TRUE,"06 Expired over 18 months")</f>
        <v>06 Expires over 18 months</v>
      </c>
      <c r="L922" s="71">
        <v>355000</v>
      </c>
      <c r="M922" s="130">
        <f t="shared" si="117"/>
        <v>3520416.6666666665</v>
      </c>
      <c r="N922" s="77" t="str">
        <f t="shared" si="120"/>
        <v>Yes</v>
      </c>
      <c r="O922" s="51">
        <v>60</v>
      </c>
      <c r="P922" s="28">
        <v>60</v>
      </c>
      <c r="Q922" s="24" t="s">
        <v>70</v>
      </c>
      <c r="R922" s="89">
        <f t="shared" si="118"/>
        <v>119</v>
      </c>
    </row>
    <row r="923" spans="1:118" x14ac:dyDescent="0.5">
      <c r="A923" s="24">
        <v>3690</v>
      </c>
      <c r="B923" s="111" t="s">
        <v>14035</v>
      </c>
      <c r="C923" s="111" t="s">
        <v>14036</v>
      </c>
      <c r="D923" s="111" t="s">
        <v>1010</v>
      </c>
      <c r="E923" s="111" t="s">
        <v>52</v>
      </c>
      <c r="F923" s="111" t="s">
        <v>14037</v>
      </c>
      <c r="G923" s="121">
        <v>46113</v>
      </c>
      <c r="H923" s="121">
        <v>47938</v>
      </c>
      <c r="I923" s="81">
        <f t="shared" si="116"/>
        <v>48669</v>
      </c>
      <c r="J923" s="81" t="str">
        <f t="shared" ca="1" si="119"/>
        <v>Live</v>
      </c>
      <c r="K923" s="81" t="str" cm="1">
        <f t="array" aca="1" ref="K923" ca="1">_xlfn.IFS((I923-TODAY())&gt;=547,"06 Expires over 18 months",(I923-TODAY())&gt;=365,"05 Expires in 18 months",(I923-TODAY())&gt;=183,"04 Expires in 12 months",(I923-TODAY())&gt;=92,"03 Expires in 6 months",(I923-TODAY())&gt;=31,"02 Expires in 3 months",(I923-TODAY())&gt;=0,"01 Expires in 30 days",(I923-TODAY())&gt;=-31,"01 Expired last 30 days",(I923-TODAY())&gt;=-92,"02 Expired last 3 months",(I923-TODAY())&gt;=-183,"03 Expired last 6 months",(I923-TODAY())&gt;=-365,"04 Expired last 12 months",(I923-TODAY())&gt;=-547,"05 Expired last 18 months",TRUE,"06 Expired over 18 months")</f>
        <v>06 Expires over 18 months</v>
      </c>
      <c r="L923" s="123">
        <v>360000</v>
      </c>
      <c r="M923" s="131">
        <f t="shared" si="117"/>
        <v>2490000</v>
      </c>
      <c r="N923" s="77" t="str">
        <f t="shared" si="120"/>
        <v>Yes</v>
      </c>
      <c r="O923" s="111">
        <v>36</v>
      </c>
      <c r="P923" s="111">
        <v>24</v>
      </c>
      <c r="Q923" s="111" t="s">
        <v>70</v>
      </c>
      <c r="R923" s="89">
        <f t="shared" si="118"/>
        <v>83</v>
      </c>
    </row>
    <row r="924" spans="1:118" x14ac:dyDescent="0.5">
      <c r="A924" s="24" t="s">
        <v>14176</v>
      </c>
      <c r="B924" s="56" t="s">
        <v>758</v>
      </c>
      <c r="C924" s="24" t="s">
        <v>14177</v>
      </c>
      <c r="D924" s="50" t="s">
        <v>14178</v>
      </c>
      <c r="E924" s="24" t="s">
        <v>66</v>
      </c>
      <c r="F924" s="24" t="s">
        <v>83</v>
      </c>
      <c r="G924" s="25">
        <v>43313</v>
      </c>
      <c r="H924" s="25">
        <v>46965</v>
      </c>
      <c r="I924" s="81">
        <f t="shared" si="116"/>
        <v>48791</v>
      </c>
      <c r="J924" s="77" t="str">
        <f t="shared" ca="1" si="119"/>
        <v>Live</v>
      </c>
      <c r="K924" s="77" t="str" cm="1">
        <f t="array" aca="1" ref="K924" ca="1">_xlfn.IFS((I924-TODAY())&gt;=547,"06 Expires over 18 months",(I924-TODAY())&gt;=365,"05 Expires in 18 months",(I924-TODAY())&gt;=183,"04 Expires in 12 months",(I924-TODAY())&gt;=92,"03 Expires in 6 months",(I924-TODAY())&gt;=31,"02 Expires in 3 months",(I924-TODAY())&gt;=0,"01 Expires in 30 days",(I924-TODAY())&gt;=-31,"01 Expired last 30 days",(I924-TODAY())&gt;=-92,"02 Expired last 3 months",(I924-TODAY())&gt;=-183,"03 Expired last 6 months",(I924-TODAY())&gt;=-365,"04 Expired last 12 months",(I924-TODAY())&gt;=-547,"05 Expired last 18 months",TRUE,"06 Expired over 18 months")</f>
        <v>06 Expires over 18 months</v>
      </c>
      <c r="L924" s="65">
        <v>906097</v>
      </c>
      <c r="M924" s="131">
        <f t="shared" si="117"/>
        <v>13515946.916666666</v>
      </c>
      <c r="N924" s="77" t="str">
        <f t="shared" si="120"/>
        <v>Yes</v>
      </c>
      <c r="O924" s="49">
        <v>120</v>
      </c>
      <c r="P924" s="49">
        <v>60</v>
      </c>
      <c r="Q924" s="24" t="s">
        <v>70</v>
      </c>
      <c r="R924" s="89">
        <f t="shared" si="118"/>
        <v>179</v>
      </c>
    </row>
    <row r="925" spans="1:118" x14ac:dyDescent="0.5">
      <c r="A925" s="24">
        <v>2949</v>
      </c>
      <c r="B925" s="24" t="s">
        <v>427</v>
      </c>
      <c r="C925" s="24" t="s">
        <v>4439</v>
      </c>
      <c r="D925" s="24" t="s">
        <v>3283</v>
      </c>
      <c r="E925" s="24" t="s">
        <v>107</v>
      </c>
      <c r="F925" s="24" t="s">
        <v>431</v>
      </c>
      <c r="G925" s="25">
        <v>45383</v>
      </c>
      <c r="H925" s="25">
        <v>47208</v>
      </c>
      <c r="I925" s="81">
        <f t="shared" si="116"/>
        <v>49034</v>
      </c>
      <c r="J925" s="77" t="str">
        <f t="shared" ca="1" si="119"/>
        <v>Live</v>
      </c>
      <c r="K925" s="77" t="str" cm="1">
        <f t="array" aca="1" ref="K925" ca="1">_xlfn.IFS((I925-TODAY())&gt;=547,"06 Expires over 18 months",(I925-TODAY())&gt;=365,"05 Expires in 18 months",(I925-TODAY())&gt;=183,"04 Expires in 12 months",(I925-TODAY())&gt;=92,"03 Expires in 6 months",(I925-TODAY())&gt;=31,"02 Expires in 3 months",(I925-TODAY())&gt;=0,"01 Expires in 30 days",(I925-TODAY())&gt;=-31,"01 Expired last 30 days",(I925-TODAY())&gt;=-92,"02 Expired last 3 months",(I925-TODAY())&gt;=-183,"03 Expired last 6 months",(I925-TODAY())&gt;=-365,"04 Expired last 12 months",(I925-TODAY())&gt;=-547,"05 Expired last 18 months",TRUE,"06 Expired over 18 months")</f>
        <v>06 Expires over 18 months</v>
      </c>
      <c r="L925" s="65">
        <v>5000000</v>
      </c>
      <c r="M925" s="130">
        <f t="shared" si="117"/>
        <v>49583333.333333336</v>
      </c>
      <c r="N925" s="77" t="str">
        <f t="shared" si="120"/>
        <v>Yes</v>
      </c>
      <c r="O925" s="32">
        <v>60</v>
      </c>
      <c r="P925" s="24">
        <v>60</v>
      </c>
      <c r="Q925" s="24" t="s">
        <v>70</v>
      </c>
      <c r="R925" s="89">
        <f t="shared" si="118"/>
        <v>119</v>
      </c>
    </row>
    <row r="926" spans="1:118" x14ac:dyDescent="0.5">
      <c r="A926" s="24">
        <v>634</v>
      </c>
      <c r="B926" s="24" t="s">
        <v>2407</v>
      </c>
      <c r="C926" s="24" t="s">
        <v>2408</v>
      </c>
      <c r="D926" s="24" t="s">
        <v>2409</v>
      </c>
      <c r="E926" s="24" t="s">
        <v>52</v>
      </c>
      <c r="F926" s="24" t="s">
        <v>827</v>
      </c>
      <c r="G926" s="25">
        <v>42309</v>
      </c>
      <c r="H926" s="25">
        <v>47727</v>
      </c>
      <c r="I926" s="81">
        <f t="shared" si="116"/>
        <v>49188</v>
      </c>
      <c r="J926" s="77" t="str">
        <f t="shared" ref="J926:J950" ca="1" si="121">IF(I926&lt;TODAY(),"Expired","Live")</f>
        <v>Live</v>
      </c>
      <c r="K926" s="77" t="str" cm="1">
        <f t="array" aca="1" ref="K926" ca="1">_xlfn.IFS((I926-TODAY())&gt;=547,"06 Expires over 18 months",(I926-TODAY())&gt;=365,"05 Expires in 18 months",(I926-TODAY())&gt;=183,"04 Expires in 12 months",(I926-TODAY())&gt;=92,"03 Expires in 6 months",(I926-TODAY())&gt;=31,"02 Expires in 3 months",(I926-TODAY())&gt;=0,"01 Expires in 30 days",(I926-TODAY())&gt;=-31,"01 Expired last 30 days",(I926-TODAY())&gt;=-92,"02 Expired last 3 months",(I926-TODAY())&gt;=-183,"03 Expired last 6 months",(I926-TODAY())&gt;=-365,"04 Expired last 12 months",(I926-TODAY())&gt;=-547,"05 Expired last 18 months",TRUE,"06 Expired over 18 months")</f>
        <v>06 Expires over 18 months</v>
      </c>
      <c r="L926" s="65">
        <v>4000</v>
      </c>
      <c r="M926" s="130">
        <f t="shared" si="117"/>
        <v>75333.333333333328</v>
      </c>
      <c r="N926" s="77" t="str">
        <f t="shared" si="120"/>
        <v>Yes</v>
      </c>
      <c r="O926" s="32">
        <v>360</v>
      </c>
      <c r="P926" s="24">
        <v>48</v>
      </c>
      <c r="Q926" s="24"/>
      <c r="R926" s="89">
        <f t="shared" si="118"/>
        <v>226</v>
      </c>
    </row>
    <row r="927" spans="1:118" x14ac:dyDescent="0.5">
      <c r="A927" s="24">
        <v>3422</v>
      </c>
      <c r="B927" s="101" t="s">
        <v>13010</v>
      </c>
      <c r="C927" s="24" t="s">
        <v>13011</v>
      </c>
      <c r="D927" s="101" t="s">
        <v>13012</v>
      </c>
      <c r="E927" s="101" t="s">
        <v>52</v>
      </c>
      <c r="F927" s="101" t="s">
        <v>6383</v>
      </c>
      <c r="G927" s="25">
        <v>45931</v>
      </c>
      <c r="H927" s="25">
        <v>48487</v>
      </c>
      <c r="I927" s="81">
        <f t="shared" si="116"/>
        <v>49217</v>
      </c>
      <c r="J927" s="77" t="str">
        <f t="shared" ca="1" si="121"/>
        <v>Live</v>
      </c>
      <c r="K927" s="77" t="str" cm="1">
        <f t="array" aca="1" ref="K927" ca="1">_xlfn.IFS((I927-TODAY())&gt;=547,"06 Expires over 18 months",(I927-TODAY())&gt;=365,"05 Expires in 18 months",(I927-TODAY())&gt;=183,"04 Expires in 12 months",(I927-TODAY())&gt;=92,"03 Expires in 6 months",(I927-TODAY())&gt;=31,"02 Expires in 3 months",(I927-TODAY())&gt;=0,"01 Expires in 30 days",(I927-TODAY())&gt;=-31,"01 Expired last 30 days",(I927-TODAY())&gt;=-92,"02 Expired last 3 months",(I927-TODAY())&gt;=-183,"03 Expired last 6 months",(I927-TODAY())&gt;=-365,"04 Expired last 12 months",(I927-TODAY())&gt;=-547,"05 Expired last 18 months",TRUE,"06 Expired over 18 months")</f>
        <v>06 Expires over 18 months</v>
      </c>
      <c r="L927" s="65">
        <v>1000000</v>
      </c>
      <c r="M927" s="131">
        <f t="shared" si="117"/>
        <v>8916666.666666666</v>
      </c>
      <c r="N927" s="77" t="str">
        <f t="shared" si="120"/>
        <v>Yes</v>
      </c>
      <c r="O927" s="101">
        <v>60</v>
      </c>
      <c r="P927" s="101">
        <v>24</v>
      </c>
      <c r="Q927" s="101" t="s">
        <v>70</v>
      </c>
      <c r="R927" s="89">
        <f t="shared" si="118"/>
        <v>107</v>
      </c>
    </row>
    <row r="928" spans="1:118" x14ac:dyDescent="0.5">
      <c r="A928" s="24">
        <v>251</v>
      </c>
      <c r="B928" s="24" t="s">
        <v>926</v>
      </c>
      <c r="C928" s="24" t="s">
        <v>927</v>
      </c>
      <c r="D928" s="24" t="s">
        <v>928</v>
      </c>
      <c r="E928" s="24" t="s">
        <v>190</v>
      </c>
      <c r="F928" s="24" t="s">
        <v>920</v>
      </c>
      <c r="G928" s="25">
        <v>38538</v>
      </c>
      <c r="H928" s="25">
        <v>49250</v>
      </c>
      <c r="I928" s="81">
        <f t="shared" si="116"/>
        <v>49250</v>
      </c>
      <c r="J928" s="77" t="str">
        <f t="shared" ca="1" si="121"/>
        <v>Live</v>
      </c>
      <c r="K928" s="77" t="str" cm="1">
        <f t="array" aca="1" ref="K928" ca="1">_xlfn.IFS((I928-TODAY())&gt;=547,"06 Expires over 18 months",(I928-TODAY())&gt;=365,"05 Expires in 18 months",(I928-TODAY())&gt;=183,"04 Expires in 12 months",(I928-TODAY())&gt;=92,"03 Expires in 6 months",(I928-TODAY())&gt;=31,"02 Expires in 3 months",(I928-TODAY())&gt;=0,"01 Expires in 30 days",(I928-TODAY())&gt;=-31,"01 Expired last 30 days",(I928-TODAY())&gt;=-92,"02 Expired last 3 months",(I928-TODAY())&gt;=-183,"03 Expired last 6 months",(I928-TODAY())&gt;=-365,"04 Expired last 12 months",(I928-TODAY())&gt;=-547,"05 Expired last 18 months",TRUE,"06 Expired over 18 months")</f>
        <v>06 Expires over 18 months</v>
      </c>
      <c r="L928" s="65">
        <v>560000</v>
      </c>
      <c r="M928" s="130">
        <f t="shared" si="117"/>
        <v>16380000</v>
      </c>
      <c r="N928" s="77" t="str">
        <f t="shared" ref="N928:N950" si="122">IF(P928&gt;0,"Yes","No")</f>
        <v>No</v>
      </c>
      <c r="O928" s="32">
        <v>352</v>
      </c>
      <c r="P928" s="24">
        <v>0</v>
      </c>
      <c r="Q928" s="24"/>
      <c r="R928" s="89">
        <f t="shared" si="118"/>
        <v>351</v>
      </c>
    </row>
    <row r="929" spans="1:18" x14ac:dyDescent="0.5">
      <c r="A929" s="24">
        <v>2416</v>
      </c>
      <c r="B929" s="24" t="s">
        <v>8621</v>
      </c>
      <c r="C929" s="24" t="s">
        <v>8622</v>
      </c>
      <c r="D929" s="24" t="s">
        <v>8623</v>
      </c>
      <c r="E929" s="24" t="s">
        <v>107</v>
      </c>
      <c r="F929" s="24" t="s">
        <v>137</v>
      </c>
      <c r="G929" s="25">
        <v>45352</v>
      </c>
      <c r="H929" s="25">
        <v>48273</v>
      </c>
      <c r="I929" s="81">
        <f t="shared" si="116"/>
        <v>49368</v>
      </c>
      <c r="J929" s="77" t="str">
        <f t="shared" ca="1" si="121"/>
        <v>Live</v>
      </c>
      <c r="K929" s="77" t="str" cm="1">
        <f t="array" aca="1" ref="K929" ca="1">_xlfn.IFS((I929-TODAY())&gt;=547,"06 Expires over 18 months",(I929-TODAY())&gt;=365,"05 Expires in 18 months",(I929-TODAY())&gt;=183,"04 Expires in 12 months",(I929-TODAY())&gt;=92,"03 Expires in 6 months",(I929-TODAY())&gt;=31,"02 Expires in 3 months",(I929-TODAY())&gt;=0,"01 Expires in 30 days",(I929-TODAY())&gt;=-31,"01 Expired last 30 days",(I929-TODAY())&gt;=-92,"02 Expired last 3 months",(I929-TODAY())&gt;=-183,"03 Expired last 6 months",(I929-TODAY())&gt;=-365,"04 Expired last 12 months",(I929-TODAY())&gt;=-547,"05 Expired last 18 months",TRUE,"06 Expired over 18 months")</f>
        <v>06 Expires over 18 months</v>
      </c>
      <c r="L929" s="65">
        <v>360000</v>
      </c>
      <c r="M929" s="130">
        <f t="shared" si="117"/>
        <v>3930000</v>
      </c>
      <c r="N929" s="77" t="str">
        <f t="shared" si="122"/>
        <v>Yes</v>
      </c>
      <c r="O929" s="32">
        <v>60</v>
      </c>
      <c r="P929" s="24">
        <v>36</v>
      </c>
      <c r="Q929" s="24" t="s">
        <v>70</v>
      </c>
      <c r="R929" s="89">
        <f t="shared" si="118"/>
        <v>131</v>
      </c>
    </row>
    <row r="930" spans="1:18" x14ac:dyDescent="0.5">
      <c r="A930" s="24" t="s">
        <v>14265</v>
      </c>
      <c r="B930" s="101" t="s">
        <v>14266</v>
      </c>
      <c r="C930" s="101" t="s">
        <v>14266</v>
      </c>
      <c r="D930" s="24" t="s">
        <v>14267</v>
      </c>
      <c r="E930" s="24" t="s">
        <v>1312</v>
      </c>
      <c r="F930" s="24" t="s">
        <v>1109</v>
      </c>
      <c r="G930" s="25">
        <v>45748</v>
      </c>
      <c r="H930" s="25">
        <v>46843</v>
      </c>
      <c r="I930" s="81">
        <f t="shared" si="116"/>
        <v>49399</v>
      </c>
      <c r="J930" s="77" t="str">
        <f t="shared" ca="1" si="121"/>
        <v>Live</v>
      </c>
      <c r="K930" s="77" t="str" cm="1">
        <f t="array" aca="1" ref="K930" ca="1">_xlfn.IFS((I930-TODAY())&gt;=547,"06 Expires over 18 months",(I930-TODAY())&gt;=365,"05 Expires in 18 months",(I930-TODAY())&gt;=183,"04 Expires in 12 months",(I930-TODAY())&gt;=92,"03 Expires in 6 months",(I930-TODAY())&gt;=31,"02 Expires in 3 months",(I930-TODAY())&gt;=0,"01 Expires in 30 days",(I930-TODAY())&gt;=-31,"01 Expired last 30 days",(I930-TODAY())&gt;=-92,"02 Expired last 3 months",(I930-TODAY())&gt;=-183,"03 Expired last 6 months",(I930-TODAY())&gt;=-365,"04 Expired last 12 months",(I930-TODAY())&gt;=-547,"05 Expired last 18 months",TRUE,"06 Expired over 18 months")</f>
        <v>06 Expires over 18 months</v>
      </c>
      <c r="L930" s="65">
        <v>6480000</v>
      </c>
      <c r="M930" s="130">
        <f t="shared" si="117"/>
        <v>64260000</v>
      </c>
      <c r="N930" s="77" t="str">
        <f t="shared" si="122"/>
        <v>Yes</v>
      </c>
      <c r="O930" s="32">
        <v>36</v>
      </c>
      <c r="P930" s="24">
        <v>84</v>
      </c>
      <c r="Q930" s="24" t="s">
        <v>1333</v>
      </c>
      <c r="R930" s="89">
        <f t="shared" si="118"/>
        <v>119</v>
      </c>
    </row>
    <row r="931" spans="1:18" x14ac:dyDescent="0.5">
      <c r="A931" s="24">
        <v>3339</v>
      </c>
      <c r="B931" s="24" t="s">
        <v>12661</v>
      </c>
      <c r="C931" s="24" t="s">
        <v>12662</v>
      </c>
      <c r="D931" s="24" t="s">
        <v>12663</v>
      </c>
      <c r="E931" s="24" t="s">
        <v>107</v>
      </c>
      <c r="F931" s="27" t="s">
        <v>1397</v>
      </c>
      <c r="G931" s="25">
        <v>45852</v>
      </c>
      <c r="H931" s="25">
        <v>47677</v>
      </c>
      <c r="I931" s="81">
        <f t="shared" si="116"/>
        <v>49503</v>
      </c>
      <c r="J931" s="77" t="str">
        <f t="shared" ca="1" si="121"/>
        <v>Live</v>
      </c>
      <c r="K931" s="77" t="str" cm="1">
        <f t="array" aca="1" ref="K931" ca="1">_xlfn.IFS((I931-TODAY())&gt;=547,"06 Expires over 18 months",(I931-TODAY())&gt;=365,"05 Expires in 18 months",(I931-TODAY())&gt;=183,"04 Expires in 12 months",(I931-TODAY())&gt;=92,"03 Expires in 6 months",(I931-TODAY())&gt;=31,"02 Expires in 3 months",(I931-TODAY())&gt;=0,"01 Expires in 30 days",(I931-TODAY())&gt;=-31,"01 Expired last 30 days",(I931-TODAY())&gt;=-92,"02 Expired last 3 months",(I931-TODAY())&gt;=-183,"03 Expired last 6 months",(I931-TODAY())&gt;=-365,"04 Expired last 12 months",(I931-TODAY())&gt;=-547,"05 Expired last 18 months",TRUE,"06 Expired over 18 months")</f>
        <v>06 Expires over 18 months</v>
      </c>
      <c r="L931" s="65">
        <v>6655466.2999999998</v>
      </c>
      <c r="M931" s="130">
        <f t="shared" si="117"/>
        <v>66000040.80833333</v>
      </c>
      <c r="N931" s="77" t="str">
        <f t="shared" si="122"/>
        <v>Yes</v>
      </c>
      <c r="O931" s="32">
        <v>60</v>
      </c>
      <c r="P931" s="24">
        <v>60</v>
      </c>
      <c r="Q931" s="24" t="s">
        <v>123</v>
      </c>
      <c r="R931" s="89">
        <f t="shared" si="118"/>
        <v>119</v>
      </c>
    </row>
    <row r="932" spans="1:18" x14ac:dyDescent="0.5">
      <c r="A932" s="24">
        <v>2700</v>
      </c>
      <c r="B932" s="24" t="s">
        <v>9768</v>
      </c>
      <c r="C932" s="24" t="s">
        <v>9769</v>
      </c>
      <c r="D932" s="24" t="s">
        <v>9770</v>
      </c>
      <c r="E932" s="24" t="s">
        <v>321</v>
      </c>
      <c r="F932" s="24" t="s">
        <v>9771</v>
      </c>
      <c r="G932" s="25">
        <v>45541</v>
      </c>
      <c r="H932" s="25">
        <v>49192</v>
      </c>
      <c r="I932" s="81">
        <f t="shared" si="116"/>
        <v>49557</v>
      </c>
      <c r="J932" s="77" t="str">
        <f t="shared" ca="1" si="121"/>
        <v>Live</v>
      </c>
      <c r="K932" s="77" t="str" cm="1">
        <f t="array" aca="1" ref="K932" ca="1">_xlfn.IFS((I932-TODAY())&gt;=547,"06 Expires over 18 months",(I932-TODAY())&gt;=365,"05 Expires in 18 months",(I932-TODAY())&gt;=183,"04 Expires in 12 months",(I932-TODAY())&gt;=92,"03 Expires in 6 months",(I932-TODAY())&gt;=31,"02 Expires in 3 months",(I932-TODAY())&gt;=0,"01 Expires in 30 days",(I932-TODAY())&gt;=-31,"01 Expired last 30 days",(I932-TODAY())&gt;=-92,"02 Expired last 3 months",(I932-TODAY())&gt;=-183,"03 Expired last 6 months",(I932-TODAY())&gt;=-365,"04 Expired last 12 months",(I932-TODAY())&gt;=-547,"05 Expired last 18 months",TRUE,"06 Expired over 18 months")</f>
        <v>06 Expires over 18 months</v>
      </c>
      <c r="L932" s="65">
        <v>1000</v>
      </c>
      <c r="M932" s="130">
        <f t="shared" si="117"/>
        <v>10916.666666666666</v>
      </c>
      <c r="N932" s="77" t="str">
        <f t="shared" si="122"/>
        <v>Yes</v>
      </c>
      <c r="O932" s="32">
        <v>48</v>
      </c>
      <c r="P932" s="24">
        <v>12</v>
      </c>
      <c r="Q932" s="24" t="s">
        <v>8595</v>
      </c>
      <c r="R932" s="89">
        <f t="shared" si="118"/>
        <v>131</v>
      </c>
    </row>
    <row r="933" spans="1:18" x14ac:dyDescent="0.5">
      <c r="A933" s="24">
        <v>86</v>
      </c>
      <c r="B933" s="27" t="s">
        <v>341</v>
      </c>
      <c r="C933" s="24" t="s">
        <v>342</v>
      </c>
      <c r="D933" s="27" t="s">
        <v>343</v>
      </c>
      <c r="E933" s="31" t="s">
        <v>66</v>
      </c>
      <c r="F933" s="27" t="s">
        <v>83</v>
      </c>
      <c r="G933" s="25">
        <v>38442</v>
      </c>
      <c r="H933" s="25">
        <v>49583</v>
      </c>
      <c r="I933" s="81">
        <f t="shared" si="116"/>
        <v>49583</v>
      </c>
      <c r="J933" s="81" t="str">
        <f t="shared" ca="1" si="121"/>
        <v>Live</v>
      </c>
      <c r="K933" s="81" t="str" cm="1">
        <f t="array" aca="1" ref="K933" ca="1">_xlfn.IFS((I933-TODAY())&gt;=547,"06 Expires over 18 months",(I933-TODAY())&gt;=365,"05 Expires in 18 months",(I933-TODAY())&gt;=183,"04 Expires in 12 months",(I933-TODAY())&gt;=92,"03 Expires in 6 months",(I933-TODAY())&gt;=31,"02 Expires in 3 months",(I933-TODAY())&gt;=0,"01 Expires in 30 days",(I933-TODAY())&gt;=-31,"01 Expired last 30 days",(I933-TODAY())&gt;=-92,"02 Expired last 3 months",(I933-TODAY())&gt;=-183,"03 Expired last 6 months",(I933-TODAY())&gt;=-365,"04 Expired last 12 months",(I933-TODAY())&gt;=-547,"05 Expired last 18 months",TRUE,"06 Expired over 18 months")</f>
        <v>06 Expires over 18 months</v>
      </c>
      <c r="L933" s="65">
        <v>5000000</v>
      </c>
      <c r="M933" s="130">
        <f t="shared" si="117"/>
        <v>152500000</v>
      </c>
      <c r="N933" s="77" t="str">
        <f t="shared" si="122"/>
        <v>No</v>
      </c>
      <c r="O933" s="32">
        <v>360</v>
      </c>
      <c r="P933" s="24">
        <v>0</v>
      </c>
      <c r="Q933" s="24"/>
      <c r="R933" s="89">
        <f t="shared" si="118"/>
        <v>366</v>
      </c>
    </row>
    <row r="934" spans="1:18" x14ac:dyDescent="0.5">
      <c r="A934" s="24">
        <v>1942</v>
      </c>
      <c r="B934" s="24" t="s">
        <v>6989</v>
      </c>
      <c r="C934" s="24" t="s">
        <v>6990</v>
      </c>
      <c r="D934" s="24" t="s">
        <v>6991</v>
      </c>
      <c r="E934" s="24" t="s">
        <v>52</v>
      </c>
      <c r="F934" s="24" t="s">
        <v>822</v>
      </c>
      <c r="G934" s="25">
        <v>44957</v>
      </c>
      <c r="H934" s="25">
        <v>47514</v>
      </c>
      <c r="I934" s="81">
        <f t="shared" si="116"/>
        <v>49948</v>
      </c>
      <c r="J934" s="77" t="str">
        <f t="shared" ca="1" si="121"/>
        <v>Live</v>
      </c>
      <c r="K934" s="77" t="str" cm="1">
        <f t="array" aca="1" ref="K934" ca="1">_xlfn.IFS((I934-TODAY())&gt;=547,"06 Expires over 18 months",(I934-TODAY())&gt;=365,"05 Expires in 18 months",(I934-TODAY())&gt;=183,"04 Expires in 12 months",(I934-TODAY())&gt;=92,"03 Expires in 6 months",(I934-TODAY())&gt;=31,"02 Expires in 3 months",(I934-TODAY())&gt;=0,"01 Expires in 30 days",(I934-TODAY())&gt;=-31,"01 Expired last 30 days",(I934-TODAY())&gt;=-92,"02 Expired last 3 months",(I934-TODAY())&gt;=-183,"03 Expired last 6 months",(I934-TODAY())&gt;=-365,"04 Expired last 12 months",(I934-TODAY())&gt;=-547,"05 Expired last 18 months",TRUE,"06 Expired over 18 months")</f>
        <v>06 Expires over 18 months</v>
      </c>
      <c r="L934" s="104"/>
      <c r="M934" s="130">
        <v>0</v>
      </c>
      <c r="N934" s="77" t="str">
        <f t="shared" si="122"/>
        <v>Yes</v>
      </c>
      <c r="O934" s="32">
        <v>80</v>
      </c>
      <c r="P934" s="24">
        <v>80</v>
      </c>
      <c r="Q934" s="24" t="s">
        <v>5003</v>
      </c>
      <c r="R934" s="89">
        <f t="shared" si="118"/>
        <v>163</v>
      </c>
    </row>
    <row r="935" spans="1:18" x14ac:dyDescent="0.5">
      <c r="A935" s="24" t="s">
        <v>14170</v>
      </c>
      <c r="B935" s="56" t="s">
        <v>14171</v>
      </c>
      <c r="C935" s="24" t="s">
        <v>14172</v>
      </c>
      <c r="D935" s="50" t="s">
        <v>343</v>
      </c>
      <c r="E935" s="24" t="s">
        <v>66</v>
      </c>
      <c r="F935" s="24" t="s">
        <v>83</v>
      </c>
      <c r="G935" s="25">
        <v>38442</v>
      </c>
      <c r="H935" s="25">
        <v>49938</v>
      </c>
      <c r="I935" s="81">
        <f t="shared" si="116"/>
        <v>50119</v>
      </c>
      <c r="J935" s="77" t="str">
        <f t="shared" ca="1" si="121"/>
        <v>Live</v>
      </c>
      <c r="K935" s="77" t="str" cm="1">
        <f t="array" aca="1" ref="K935" ca="1">_xlfn.IFS((I935-TODAY())&gt;=547,"06 Expires over 18 months",(I935-TODAY())&gt;=365,"05 Expires in 18 months",(I935-TODAY())&gt;=183,"04 Expires in 12 months",(I935-TODAY())&gt;=92,"03 Expires in 6 months",(I935-TODAY())&gt;=31,"02 Expires in 3 months",(I935-TODAY())&gt;=0,"01 Expires in 30 days",(I935-TODAY())&gt;=-31,"01 Expired last 30 days",(I935-TODAY())&gt;=-92,"02 Expired last 3 months",(I935-TODAY())&gt;=-183,"03 Expired last 6 months",(I935-TODAY())&gt;=-365,"04 Expired last 12 months",(I935-TODAY())&gt;=-547,"05 Expired last 18 months",TRUE,"06 Expired over 18 months")</f>
        <v>06 Expires over 18 months</v>
      </c>
      <c r="L935" s="65">
        <v>21500000</v>
      </c>
      <c r="M935" s="130">
        <f t="shared" ref="M935:M946" si="123">MAX(L935,L935*N(R935)/12)</f>
        <v>686208333.33333337</v>
      </c>
      <c r="N935" s="77" t="str">
        <f t="shared" si="122"/>
        <v>Yes</v>
      </c>
      <c r="O935" s="49">
        <v>378</v>
      </c>
      <c r="P935" s="49">
        <v>6</v>
      </c>
      <c r="Q935" s="24" t="s">
        <v>70</v>
      </c>
      <c r="R935" s="89">
        <f t="shared" si="118"/>
        <v>383</v>
      </c>
    </row>
    <row r="936" spans="1:18" x14ac:dyDescent="0.5">
      <c r="A936" s="24">
        <v>1789</v>
      </c>
      <c r="B936" s="24" t="s">
        <v>6442</v>
      </c>
      <c r="C936" s="24" t="s">
        <v>6443</v>
      </c>
      <c r="D936" s="24" t="s">
        <v>6442</v>
      </c>
      <c r="E936" s="24" t="s">
        <v>66</v>
      </c>
      <c r="F936" s="24" t="s">
        <v>1567</v>
      </c>
      <c r="G936" s="25">
        <v>44805</v>
      </c>
      <c r="H936" s="25">
        <v>48457</v>
      </c>
      <c r="I936" s="81">
        <f t="shared" si="116"/>
        <v>50283</v>
      </c>
      <c r="J936" s="77" t="str">
        <f t="shared" ca="1" si="121"/>
        <v>Live</v>
      </c>
      <c r="K936" s="77" t="str" cm="1">
        <f t="array" aca="1" ref="K936" ca="1">_xlfn.IFS((I936-TODAY())&gt;=547,"06 Expires over 18 months",(I936-TODAY())&gt;=365,"05 Expires in 18 months",(I936-TODAY())&gt;=183,"04 Expires in 12 months",(I936-TODAY())&gt;=92,"03 Expires in 6 months",(I936-TODAY())&gt;=31,"02 Expires in 3 months",(I936-TODAY())&gt;=0,"01 Expires in 30 days",(I936-TODAY())&gt;=-31,"01 Expired last 30 days",(I936-TODAY())&gt;=-92,"02 Expired last 3 months",(I936-TODAY())&gt;=-183,"03 Expired last 6 months",(I936-TODAY())&gt;=-365,"04 Expired last 12 months",(I936-TODAY())&gt;=-547,"05 Expired last 18 months",TRUE,"06 Expired over 18 months")</f>
        <v>06 Expires over 18 months</v>
      </c>
      <c r="L936" s="65">
        <v>5000</v>
      </c>
      <c r="M936" s="130">
        <f t="shared" si="123"/>
        <v>74583.333333333328</v>
      </c>
      <c r="N936" s="77" t="str">
        <f t="shared" si="122"/>
        <v>Yes</v>
      </c>
      <c r="O936" s="32">
        <v>240</v>
      </c>
      <c r="P936" s="24">
        <v>60</v>
      </c>
      <c r="Q936" s="24" t="s">
        <v>5003</v>
      </c>
      <c r="R936" s="89">
        <f t="shared" si="118"/>
        <v>179</v>
      </c>
    </row>
    <row r="937" spans="1:18" x14ac:dyDescent="0.5">
      <c r="A937" s="24">
        <v>1790</v>
      </c>
      <c r="B937" s="24" t="s">
        <v>6445</v>
      </c>
      <c r="C937" s="24" t="s">
        <v>6446</v>
      </c>
      <c r="D937" s="24" t="s">
        <v>6447</v>
      </c>
      <c r="E937" s="24" t="s">
        <v>66</v>
      </c>
      <c r="F937" s="24" t="s">
        <v>1567</v>
      </c>
      <c r="G937" s="25">
        <v>44805</v>
      </c>
      <c r="H937" s="25">
        <v>48457</v>
      </c>
      <c r="I937" s="81">
        <f t="shared" si="116"/>
        <v>50283</v>
      </c>
      <c r="J937" s="77" t="str">
        <f t="shared" ca="1" si="121"/>
        <v>Live</v>
      </c>
      <c r="K937" s="77" t="str" cm="1">
        <f t="array" aca="1" ref="K937" ca="1">_xlfn.IFS((I937-TODAY())&gt;=547,"06 Expires over 18 months",(I937-TODAY())&gt;=365,"05 Expires in 18 months",(I937-TODAY())&gt;=183,"04 Expires in 12 months",(I937-TODAY())&gt;=92,"03 Expires in 6 months",(I937-TODAY())&gt;=31,"02 Expires in 3 months",(I937-TODAY())&gt;=0,"01 Expires in 30 days",(I937-TODAY())&gt;=-31,"01 Expired last 30 days",(I937-TODAY())&gt;=-92,"02 Expired last 3 months",(I937-TODAY())&gt;=-183,"03 Expired last 6 months",(I937-TODAY())&gt;=-365,"04 Expired last 12 months",(I937-TODAY())&gt;=-547,"05 Expired last 18 months",TRUE,"06 Expired over 18 months")</f>
        <v>06 Expires over 18 months</v>
      </c>
      <c r="L937" s="65">
        <v>5000</v>
      </c>
      <c r="M937" s="130">
        <f t="shared" si="123"/>
        <v>74583.333333333328</v>
      </c>
      <c r="N937" s="77" t="str">
        <f t="shared" si="122"/>
        <v>Yes</v>
      </c>
      <c r="O937" s="32">
        <v>120</v>
      </c>
      <c r="P937" s="24">
        <v>60</v>
      </c>
      <c r="Q937" s="24" t="s">
        <v>5003</v>
      </c>
      <c r="R937" s="89">
        <f t="shared" si="118"/>
        <v>179</v>
      </c>
    </row>
    <row r="938" spans="1:18" x14ac:dyDescent="0.5">
      <c r="A938" s="24">
        <v>2036</v>
      </c>
      <c r="B938" s="24" t="s">
        <v>7338</v>
      </c>
      <c r="C938" s="24" t="s">
        <v>7339</v>
      </c>
      <c r="D938" s="24" t="s">
        <v>7340</v>
      </c>
      <c r="E938" s="24" t="s">
        <v>107</v>
      </c>
      <c r="F938" s="24" t="s">
        <v>121</v>
      </c>
      <c r="G938" s="25">
        <v>45017</v>
      </c>
      <c r="H938" s="25">
        <v>48669</v>
      </c>
      <c r="I938" s="81">
        <f t="shared" si="116"/>
        <v>50495</v>
      </c>
      <c r="J938" s="77" t="str">
        <f t="shared" ca="1" si="121"/>
        <v>Live</v>
      </c>
      <c r="K938" s="77" t="str" cm="1">
        <f t="array" aca="1" ref="K938" ca="1">_xlfn.IFS((I938-TODAY())&gt;=547,"06 Expires over 18 months",(I938-TODAY())&gt;=365,"05 Expires in 18 months",(I938-TODAY())&gt;=183,"04 Expires in 12 months",(I938-TODAY())&gt;=92,"03 Expires in 6 months",(I938-TODAY())&gt;=31,"02 Expires in 3 months",(I938-TODAY())&gt;=0,"01 Expires in 30 days",(I938-TODAY())&gt;=-31,"01 Expired last 30 days",(I938-TODAY())&gt;=-92,"02 Expired last 3 months",(I938-TODAY())&gt;=-183,"03 Expired last 6 months",(I938-TODAY())&gt;=-365,"04 Expired last 12 months",(I938-TODAY())&gt;=-547,"05 Expired last 18 months",TRUE,"06 Expired over 18 months")</f>
        <v>06 Expires over 18 months</v>
      </c>
      <c r="L938" s="65">
        <v>18000</v>
      </c>
      <c r="M938" s="130">
        <f t="shared" si="123"/>
        <v>268500</v>
      </c>
      <c r="N938" s="77" t="str">
        <f t="shared" si="122"/>
        <v>Yes</v>
      </c>
      <c r="O938" s="32">
        <v>60</v>
      </c>
      <c r="P938" s="24">
        <v>60</v>
      </c>
      <c r="Q938" s="24" t="s">
        <v>5003</v>
      </c>
      <c r="R938" s="89">
        <f t="shared" si="118"/>
        <v>179</v>
      </c>
    </row>
    <row r="939" spans="1:18" x14ac:dyDescent="0.5">
      <c r="A939" s="24">
        <v>254</v>
      </c>
      <c r="B939" s="24" t="s">
        <v>942</v>
      </c>
      <c r="C939" s="24" t="s">
        <v>943</v>
      </c>
      <c r="D939" s="24" t="s">
        <v>944</v>
      </c>
      <c r="E939" s="24" t="s">
        <v>190</v>
      </c>
      <c r="F939" s="24" t="s">
        <v>920</v>
      </c>
      <c r="G939" s="25">
        <v>40527</v>
      </c>
      <c r="H939" s="25">
        <v>50495</v>
      </c>
      <c r="I939" s="81">
        <f t="shared" si="116"/>
        <v>50495</v>
      </c>
      <c r="J939" s="77" t="str">
        <f t="shared" ca="1" si="121"/>
        <v>Live</v>
      </c>
      <c r="K939" s="77" t="str" cm="1">
        <f t="array" aca="1" ref="K939" ca="1">_xlfn.IFS((I939-TODAY())&gt;=547,"06 Expires over 18 months",(I939-TODAY())&gt;=365,"05 Expires in 18 months",(I939-TODAY())&gt;=183,"04 Expires in 12 months",(I939-TODAY())&gt;=92,"03 Expires in 6 months",(I939-TODAY())&gt;=31,"02 Expires in 3 months",(I939-TODAY())&gt;=0,"01 Expires in 30 days",(I939-TODAY())&gt;=-31,"01 Expired last 30 days",(I939-TODAY())&gt;=-92,"02 Expired last 3 months",(I939-TODAY())&gt;=-183,"03 Expired last 6 months",(I939-TODAY())&gt;=-365,"04 Expired last 12 months",(I939-TODAY())&gt;=-547,"05 Expired last 18 months",TRUE,"06 Expired over 18 months")</f>
        <v>06 Expires over 18 months</v>
      </c>
      <c r="L939" s="65">
        <v>880000</v>
      </c>
      <c r="M939" s="130">
        <f t="shared" si="123"/>
        <v>23980000</v>
      </c>
      <c r="N939" s="77" t="str">
        <f t="shared" si="122"/>
        <v>No</v>
      </c>
      <c r="O939" s="32">
        <v>327</v>
      </c>
      <c r="P939" s="24">
        <v>0</v>
      </c>
      <c r="Q939" s="24"/>
      <c r="R939" s="89">
        <f t="shared" si="118"/>
        <v>327</v>
      </c>
    </row>
    <row r="940" spans="1:18" x14ac:dyDescent="0.5">
      <c r="A940" s="24">
        <v>2891</v>
      </c>
      <c r="B940" s="24" t="s">
        <v>10714</v>
      </c>
      <c r="C940" s="24" t="s">
        <v>10715</v>
      </c>
      <c r="D940" s="24" t="s">
        <v>10716</v>
      </c>
      <c r="E940" s="24" t="s">
        <v>321</v>
      </c>
      <c r="F940" s="24" t="s">
        <v>10717</v>
      </c>
      <c r="G940" s="25">
        <v>45089</v>
      </c>
      <c r="H940" s="25">
        <v>48376</v>
      </c>
      <c r="I940" s="81">
        <f t="shared" si="116"/>
        <v>50567</v>
      </c>
      <c r="J940" s="77" t="str">
        <f t="shared" ca="1" si="121"/>
        <v>Live</v>
      </c>
      <c r="K940" s="77" t="str" cm="1">
        <f t="array" aca="1" ref="K940" ca="1">_xlfn.IFS((I940-TODAY())&gt;=547,"06 Expires over 18 months",(I940-TODAY())&gt;=365,"05 Expires in 18 months",(I940-TODAY())&gt;=183,"04 Expires in 12 months",(I940-TODAY())&gt;=92,"03 Expires in 6 months",(I940-TODAY())&gt;=31,"02 Expires in 3 months",(I940-TODAY())&gt;=0,"01 Expires in 30 days",(I940-TODAY())&gt;=-31,"01 Expired last 30 days",(I940-TODAY())&gt;=-92,"02 Expired last 3 months",(I940-TODAY())&gt;=-183,"03 Expired last 6 months",(I940-TODAY())&gt;=-365,"04 Expired last 12 months",(I940-TODAY())&gt;=-547,"05 Expired last 18 months",TRUE,"06 Expired over 18 months")</f>
        <v>06 Expires over 18 months</v>
      </c>
      <c r="L940" s="65">
        <v>837000</v>
      </c>
      <c r="M940" s="130">
        <f t="shared" si="123"/>
        <v>12485250</v>
      </c>
      <c r="N940" s="77" t="str">
        <f t="shared" si="122"/>
        <v>Yes</v>
      </c>
      <c r="O940" s="32">
        <v>36</v>
      </c>
      <c r="P940" s="24">
        <v>72</v>
      </c>
      <c r="Q940" s="24" t="s">
        <v>123</v>
      </c>
      <c r="R940" s="89">
        <f t="shared" si="118"/>
        <v>179</v>
      </c>
    </row>
    <row r="941" spans="1:18" x14ac:dyDescent="0.5">
      <c r="A941" s="31">
        <v>2939</v>
      </c>
      <c r="B941" s="31" t="s">
        <v>10943</v>
      </c>
      <c r="C941" s="24" t="s">
        <v>10715</v>
      </c>
      <c r="D941" s="31" t="s">
        <v>6274</v>
      </c>
      <c r="E941" s="31" t="s">
        <v>321</v>
      </c>
      <c r="F941" s="31" t="s">
        <v>6268</v>
      </c>
      <c r="G941" s="34">
        <v>45089</v>
      </c>
      <c r="H941" s="34">
        <v>48376</v>
      </c>
      <c r="I941" s="81">
        <f t="shared" si="116"/>
        <v>50567</v>
      </c>
      <c r="J941" s="77" t="str">
        <f t="shared" ca="1" si="121"/>
        <v>Live</v>
      </c>
      <c r="K941" s="77" t="str" cm="1">
        <f t="array" aca="1" ref="K941" ca="1">_xlfn.IFS((I941-TODAY())&gt;=547,"06 Expires over 18 months",(I941-TODAY())&gt;=365,"05 Expires in 18 months",(I941-TODAY())&gt;=183,"04 Expires in 12 months",(I941-TODAY())&gt;=92,"03 Expires in 6 months",(I941-TODAY())&gt;=31,"02 Expires in 3 months",(I941-TODAY())&gt;=0,"01 Expires in 30 days",(I941-TODAY())&gt;=-31,"01 Expired last 30 days",(I941-TODAY())&gt;=-92,"02 Expired last 3 months",(I941-TODAY())&gt;=-183,"03 Expired last 6 months",(I941-TODAY())&gt;=-365,"04 Expired last 12 months",(I941-TODAY())&gt;=-547,"05 Expired last 18 months",TRUE,"06 Expired over 18 months")</f>
        <v>06 Expires over 18 months</v>
      </c>
      <c r="L941" s="69">
        <v>837000</v>
      </c>
      <c r="M941" s="130">
        <f t="shared" si="123"/>
        <v>12485250</v>
      </c>
      <c r="N941" s="77" t="str">
        <f t="shared" si="122"/>
        <v>Yes</v>
      </c>
      <c r="O941" s="48">
        <v>36</v>
      </c>
      <c r="P941" s="31">
        <v>72</v>
      </c>
      <c r="Q941" s="24" t="s">
        <v>123</v>
      </c>
      <c r="R941" s="89">
        <f t="shared" si="118"/>
        <v>179</v>
      </c>
    </row>
    <row r="942" spans="1:18" x14ac:dyDescent="0.5">
      <c r="A942" s="31">
        <v>2940</v>
      </c>
      <c r="B942" s="31" t="s">
        <v>10947</v>
      </c>
      <c r="C942" s="24" t="s">
        <v>10715</v>
      </c>
      <c r="D942" s="31" t="s">
        <v>423</v>
      </c>
      <c r="E942" s="31" t="s">
        <v>321</v>
      </c>
      <c r="F942" s="31" t="s">
        <v>6268</v>
      </c>
      <c r="G942" s="34">
        <v>45089</v>
      </c>
      <c r="H942" s="34">
        <v>48376</v>
      </c>
      <c r="I942" s="81">
        <f t="shared" si="116"/>
        <v>50567</v>
      </c>
      <c r="J942" s="77" t="str">
        <f t="shared" ca="1" si="121"/>
        <v>Live</v>
      </c>
      <c r="K942" s="77" t="str" cm="1">
        <f t="array" aca="1" ref="K942" ca="1">_xlfn.IFS((I942-TODAY())&gt;=547,"06 Expires over 18 months",(I942-TODAY())&gt;=365,"05 Expires in 18 months",(I942-TODAY())&gt;=183,"04 Expires in 12 months",(I942-TODAY())&gt;=92,"03 Expires in 6 months",(I942-TODAY())&gt;=31,"02 Expires in 3 months",(I942-TODAY())&gt;=0,"01 Expires in 30 days",(I942-TODAY())&gt;=-31,"01 Expired last 30 days",(I942-TODAY())&gt;=-92,"02 Expired last 3 months",(I942-TODAY())&gt;=-183,"03 Expired last 6 months",(I942-TODAY())&gt;=-365,"04 Expired last 12 months",(I942-TODAY())&gt;=-547,"05 Expired last 18 months",TRUE,"06 Expired over 18 months")</f>
        <v>06 Expires over 18 months</v>
      </c>
      <c r="L942" s="69">
        <v>837000</v>
      </c>
      <c r="M942" s="130">
        <f t="shared" si="123"/>
        <v>12485250</v>
      </c>
      <c r="N942" s="77" t="str">
        <f t="shared" si="122"/>
        <v>Yes</v>
      </c>
      <c r="O942" s="48">
        <v>36</v>
      </c>
      <c r="P942" s="31">
        <v>72</v>
      </c>
      <c r="Q942" s="24" t="s">
        <v>123</v>
      </c>
      <c r="R942" s="89">
        <f t="shared" si="118"/>
        <v>179</v>
      </c>
    </row>
    <row r="943" spans="1:18" x14ac:dyDescent="0.5">
      <c r="A943" s="24">
        <v>2492</v>
      </c>
      <c r="B943" s="24" t="s">
        <v>8956</v>
      </c>
      <c r="C943" s="24" t="s">
        <v>8957</v>
      </c>
      <c r="D943" s="24" t="s">
        <v>8958</v>
      </c>
      <c r="E943" s="24" t="s">
        <v>321</v>
      </c>
      <c r="F943" s="24" t="s">
        <v>8959</v>
      </c>
      <c r="G943" s="25">
        <v>45413</v>
      </c>
      <c r="H943" s="25">
        <v>48700</v>
      </c>
      <c r="I943" s="81">
        <f t="shared" si="116"/>
        <v>50891</v>
      </c>
      <c r="J943" s="77" t="str">
        <f t="shared" ca="1" si="121"/>
        <v>Live</v>
      </c>
      <c r="K943" s="77" t="str" cm="1">
        <f t="array" aca="1" ref="K943" ca="1">_xlfn.IFS((I943-TODAY())&gt;=547,"06 Expires over 18 months",(I943-TODAY())&gt;=365,"05 Expires in 18 months",(I943-TODAY())&gt;=183,"04 Expires in 12 months",(I943-TODAY())&gt;=92,"03 Expires in 6 months",(I943-TODAY())&gt;=31,"02 Expires in 3 months",(I943-TODAY())&gt;=0,"01 Expires in 30 days",(I943-TODAY())&gt;=-31,"01 Expired last 30 days",(I943-TODAY())&gt;=-92,"02 Expired last 3 months",(I943-TODAY())&gt;=-183,"03 Expired last 6 months",(I943-TODAY())&gt;=-365,"04 Expired last 12 months",(I943-TODAY())&gt;=-547,"05 Expired last 18 months",TRUE,"06 Expired over 18 months")</f>
        <v>06 Expires over 18 months</v>
      </c>
      <c r="L943" s="65">
        <v>70000</v>
      </c>
      <c r="M943" s="130">
        <f t="shared" si="123"/>
        <v>1050000</v>
      </c>
      <c r="N943" s="77" t="str">
        <f t="shared" si="122"/>
        <v>Yes</v>
      </c>
      <c r="O943" s="32">
        <v>36</v>
      </c>
      <c r="P943" s="24">
        <v>72</v>
      </c>
      <c r="Q943" s="24" t="s">
        <v>8595</v>
      </c>
      <c r="R943" s="89">
        <f t="shared" si="118"/>
        <v>180</v>
      </c>
    </row>
    <row r="944" spans="1:18" x14ac:dyDescent="0.5">
      <c r="A944" s="24">
        <v>716</v>
      </c>
      <c r="B944" s="24" t="s">
        <v>2723</v>
      </c>
      <c r="C944" s="24" t="s">
        <v>2724</v>
      </c>
      <c r="D944" s="24" t="s">
        <v>2725</v>
      </c>
      <c r="E944" s="24" t="s">
        <v>107</v>
      </c>
      <c r="F944" s="24" t="s">
        <v>982</v>
      </c>
      <c r="G944" s="25">
        <v>43729</v>
      </c>
      <c r="H944" s="25">
        <v>51034</v>
      </c>
      <c r="I944" s="81">
        <f t="shared" si="116"/>
        <v>51034</v>
      </c>
      <c r="J944" s="77" t="str">
        <f t="shared" ca="1" si="121"/>
        <v>Live</v>
      </c>
      <c r="K944" s="77" t="str" cm="1">
        <f t="array" aca="1" ref="K944" ca="1">_xlfn.IFS((I944-TODAY())&gt;=547,"06 Expires over 18 months",(I944-TODAY())&gt;=365,"05 Expires in 18 months",(I944-TODAY())&gt;=183,"04 Expires in 12 months",(I944-TODAY())&gt;=92,"03 Expires in 6 months",(I944-TODAY())&gt;=31,"02 Expires in 3 months",(I944-TODAY())&gt;=0,"01 Expires in 30 days",(I944-TODAY())&gt;=-31,"01 Expired last 30 days",(I944-TODAY())&gt;=-92,"02 Expired last 3 months",(I944-TODAY())&gt;=-183,"03 Expired last 6 months",(I944-TODAY())&gt;=-365,"04 Expired last 12 months",(I944-TODAY())&gt;=-547,"05 Expired last 18 months",TRUE,"06 Expired over 18 months")</f>
        <v>06 Expires over 18 months</v>
      </c>
      <c r="L944" s="65">
        <v>15000</v>
      </c>
      <c r="M944" s="130">
        <f t="shared" si="123"/>
        <v>300000</v>
      </c>
      <c r="N944" s="77" t="str">
        <f t="shared" si="122"/>
        <v>No</v>
      </c>
      <c r="O944" s="32">
        <v>240</v>
      </c>
      <c r="P944" s="24">
        <v>0</v>
      </c>
      <c r="Q944" s="24"/>
      <c r="R944" s="89">
        <f t="shared" si="118"/>
        <v>240</v>
      </c>
    </row>
    <row r="945" spans="1:92" s="16" customFormat="1" x14ac:dyDescent="0.5">
      <c r="A945" s="24">
        <v>2838</v>
      </c>
      <c r="B945" s="24" t="s">
        <v>10471</v>
      </c>
      <c r="C945" s="24" t="s">
        <v>10472</v>
      </c>
      <c r="D945" s="24" t="s">
        <v>10473</v>
      </c>
      <c r="E945" s="24" t="s">
        <v>321</v>
      </c>
      <c r="F945" s="24" t="s">
        <v>360</v>
      </c>
      <c r="G945" s="25">
        <v>45634</v>
      </c>
      <c r="H945" s="25">
        <v>48944</v>
      </c>
      <c r="I945" s="81">
        <f t="shared" si="116"/>
        <v>51135</v>
      </c>
      <c r="J945" s="77" t="str">
        <f t="shared" ca="1" si="121"/>
        <v>Live</v>
      </c>
      <c r="K945" s="77" t="str" cm="1">
        <f t="array" aca="1" ref="K945" ca="1">_xlfn.IFS((I945-TODAY())&gt;=547,"06 Expires over 18 months",(I945-TODAY())&gt;=365,"05 Expires in 18 months",(I945-TODAY())&gt;=183,"04 Expires in 12 months",(I945-TODAY())&gt;=92,"03 Expires in 6 months",(I945-TODAY())&gt;=31,"02 Expires in 3 months",(I945-TODAY())&gt;=0,"01 Expires in 30 days",(I945-TODAY())&gt;=-31,"01 Expired last 30 days",(I945-TODAY())&gt;=-92,"02 Expired last 3 months",(I945-TODAY())&gt;=-183,"03 Expired last 6 months",(I945-TODAY())&gt;=-365,"04 Expired last 12 months",(I945-TODAY())&gt;=-547,"05 Expired last 18 months",TRUE,"06 Expired over 18 months")</f>
        <v>06 Expires over 18 months</v>
      </c>
      <c r="L945" s="65">
        <v>70000</v>
      </c>
      <c r="M945" s="130">
        <f t="shared" si="123"/>
        <v>1050000</v>
      </c>
      <c r="N945" s="77" t="str">
        <f t="shared" si="122"/>
        <v>Yes</v>
      </c>
      <c r="O945" s="32">
        <v>36</v>
      </c>
      <c r="P945" s="24">
        <v>72</v>
      </c>
      <c r="Q945" s="24" t="s">
        <v>8595</v>
      </c>
      <c r="R945" s="89">
        <f t="shared" si="118"/>
        <v>180</v>
      </c>
      <c r="S945" s="132"/>
      <c r="T945" s="132"/>
      <c r="U945" s="132"/>
      <c r="V945" s="132"/>
      <c r="W945" s="132"/>
      <c r="X945" s="132"/>
      <c r="Y945" s="132"/>
      <c r="Z945" s="132"/>
      <c r="AA945" s="132"/>
      <c r="AB945" s="132"/>
      <c r="AC945" s="132"/>
      <c r="AD945" s="132"/>
      <c r="AE945" s="132"/>
      <c r="AF945" s="132"/>
      <c r="AG945" s="132"/>
      <c r="AH945" s="132"/>
      <c r="AI945" s="132"/>
      <c r="AJ945" s="132"/>
      <c r="AK945" s="132"/>
      <c r="AL945" s="132"/>
      <c r="AM945" s="132"/>
      <c r="AN945" s="132"/>
      <c r="AO945" s="132"/>
      <c r="AP945" s="132"/>
      <c r="AQ945" s="132"/>
      <c r="AR945" s="132"/>
      <c r="AS945" s="132"/>
      <c r="AT945" s="132"/>
      <c r="AU945" s="132"/>
      <c r="AV945" s="132"/>
      <c r="AW945" s="132"/>
      <c r="AX945" s="132"/>
      <c r="AY945" s="132"/>
      <c r="AZ945" s="132"/>
      <c r="BA945" s="132"/>
      <c r="BB945" s="132"/>
      <c r="BC945" s="132"/>
      <c r="BD945" s="132"/>
      <c r="BE945" s="132"/>
      <c r="BF945" s="132"/>
      <c r="BG945" s="132"/>
      <c r="BH945" s="132"/>
      <c r="BI945" s="132"/>
      <c r="BJ945" s="132"/>
      <c r="BK945" s="132"/>
      <c r="BL945" s="132"/>
      <c r="BM945" s="132"/>
      <c r="BN945" s="132"/>
      <c r="BO945" s="132"/>
      <c r="BP945" s="132"/>
      <c r="BQ945" s="132"/>
      <c r="BR945" s="132"/>
      <c r="BS945" s="132"/>
      <c r="BT945" s="132"/>
      <c r="BU945" s="132"/>
      <c r="BV945" s="132"/>
      <c r="BW945" s="132"/>
      <c r="BX945" s="132"/>
      <c r="BY945" s="132"/>
      <c r="BZ945" s="132"/>
      <c r="CA945" s="132"/>
      <c r="CB945" s="132"/>
      <c r="CC945" s="132"/>
      <c r="CD945" s="132"/>
      <c r="CE945" s="132"/>
      <c r="CF945" s="132"/>
      <c r="CG945" s="132"/>
      <c r="CH945" s="132"/>
      <c r="CI945" s="132"/>
      <c r="CJ945" s="132"/>
      <c r="CK945" s="132"/>
      <c r="CL945" s="132"/>
      <c r="CM945" s="132"/>
      <c r="CN945" s="132"/>
    </row>
    <row r="946" spans="1:92" x14ac:dyDescent="0.5">
      <c r="A946" s="24">
        <v>649</v>
      </c>
      <c r="B946" s="24" t="s">
        <v>2471</v>
      </c>
      <c r="C946" s="24" t="s">
        <v>2472</v>
      </c>
      <c r="D946" s="24" t="s">
        <v>2471</v>
      </c>
      <c r="E946" s="24" t="s">
        <v>190</v>
      </c>
      <c r="F946" s="24" t="s">
        <v>2474</v>
      </c>
      <c r="G946" s="25">
        <v>43782</v>
      </c>
      <c r="H946" s="25">
        <v>47483</v>
      </c>
      <c r="I946" s="81">
        <f t="shared" si="116"/>
        <v>51166</v>
      </c>
      <c r="J946" s="77" t="str">
        <f t="shared" ca="1" si="121"/>
        <v>Live</v>
      </c>
      <c r="K946" s="77" t="str" cm="1">
        <f t="array" aca="1" ref="K946" ca="1">_xlfn.IFS((I946-TODAY())&gt;=547,"06 Expires over 18 months",(I946-TODAY())&gt;=365,"05 Expires in 18 months",(I946-TODAY())&gt;=183,"04 Expires in 12 months",(I946-TODAY())&gt;=92,"03 Expires in 6 months",(I946-TODAY())&gt;=31,"02 Expires in 3 months",(I946-TODAY())&gt;=0,"01 Expires in 30 days",(I946-TODAY())&gt;=-31,"01 Expired last 30 days",(I946-TODAY())&gt;=-92,"02 Expired last 3 months",(I946-TODAY())&gt;=-183,"03 Expired last 6 months",(I946-TODAY())&gt;=-365,"04 Expired last 12 months",(I946-TODAY())&gt;=-547,"05 Expired last 18 months",TRUE,"06 Expired over 18 months")</f>
        <v>06 Expires over 18 months</v>
      </c>
      <c r="L946" s="65">
        <v>45000</v>
      </c>
      <c r="M946" s="130">
        <f t="shared" si="123"/>
        <v>907500</v>
      </c>
      <c r="N946" s="77" t="str">
        <f t="shared" si="122"/>
        <v>Yes</v>
      </c>
      <c r="O946" s="32">
        <v>121</v>
      </c>
      <c r="P946" s="24">
        <v>121</v>
      </c>
      <c r="Q946" s="24"/>
      <c r="R946" s="89">
        <f t="shared" si="118"/>
        <v>242</v>
      </c>
    </row>
    <row r="947" spans="1:92" x14ac:dyDescent="0.5">
      <c r="A947" s="24">
        <v>1736</v>
      </c>
      <c r="B947" s="24" t="s">
        <v>2632</v>
      </c>
      <c r="C947" s="24" t="s">
        <v>6256</v>
      </c>
      <c r="D947" s="24" t="s">
        <v>6257</v>
      </c>
      <c r="E947" s="24" t="s">
        <v>107</v>
      </c>
      <c r="F947" s="24" t="s">
        <v>5491</v>
      </c>
      <c r="G947" s="25">
        <v>44762</v>
      </c>
      <c r="H947" s="25">
        <v>48305</v>
      </c>
      <c r="I947" s="81">
        <f t="shared" si="116"/>
        <v>51957</v>
      </c>
      <c r="J947" s="77" t="str">
        <f t="shared" ca="1" si="121"/>
        <v>Live</v>
      </c>
      <c r="K947" s="77" t="str" cm="1">
        <f t="array" aca="1" ref="K947" ca="1">_xlfn.IFS((I947-TODAY())&gt;=547,"06 Expires over 18 months",(I947-TODAY())&gt;=365,"05 Expires in 18 months",(I947-TODAY())&gt;=183,"04 Expires in 12 months",(I947-TODAY())&gt;=92,"03 Expires in 6 months",(I947-TODAY())&gt;=31,"02 Expires in 3 months",(I947-TODAY())&gt;=0,"01 Expires in 30 days",(I947-TODAY())&gt;=-31,"01 Expired last 30 days",(I947-TODAY())&gt;=-92,"02 Expired last 3 months",(I947-TODAY())&gt;=-183,"03 Expired last 6 months",(I947-TODAY())&gt;=-365,"04 Expired last 12 months",(I947-TODAY())&gt;=-547,"05 Expired last 18 months",TRUE,"06 Expired over 18 months")</f>
        <v>06 Expires over 18 months</v>
      </c>
      <c r="L947" s="104"/>
      <c r="M947" s="130">
        <v>0</v>
      </c>
      <c r="N947" s="77" t="str">
        <f t="shared" si="122"/>
        <v>Yes</v>
      </c>
      <c r="O947" s="32">
        <v>120</v>
      </c>
      <c r="P947" s="24">
        <v>120</v>
      </c>
      <c r="Q947" s="24" t="s">
        <v>5003</v>
      </c>
      <c r="R947" s="89">
        <f t="shared" si="118"/>
        <v>236</v>
      </c>
    </row>
    <row r="948" spans="1:92" x14ac:dyDescent="0.5">
      <c r="A948" s="24">
        <v>3607</v>
      </c>
      <c r="B948" s="111" t="s">
        <v>13712</v>
      </c>
      <c r="C948" s="27" t="s">
        <v>13713</v>
      </c>
      <c r="D948" s="111" t="s">
        <v>13712</v>
      </c>
      <c r="E948" s="111" t="s">
        <v>52</v>
      </c>
      <c r="F948" s="111" t="s">
        <v>822</v>
      </c>
      <c r="G948" s="121">
        <v>46071</v>
      </c>
      <c r="H948" s="121">
        <v>65960</v>
      </c>
      <c r="I948" s="81">
        <f t="shared" si="116"/>
        <v>69004</v>
      </c>
      <c r="J948" s="81" t="str">
        <f t="shared" ca="1" si="121"/>
        <v>Live</v>
      </c>
      <c r="K948" s="81" t="str" cm="1">
        <f t="array" aca="1" ref="K948" ca="1">_xlfn.IFS((I948-TODAY())&gt;=547,"06 Expires over 18 months",(I948-TODAY())&gt;=365,"05 Expires in 18 months",(I948-TODAY())&gt;=183,"04 Expires in 12 months",(I948-TODAY())&gt;=92,"03 Expires in 6 months",(I948-TODAY())&gt;=31,"02 Expires in 3 months",(I948-TODAY())&gt;=0,"01 Expires in 30 days",(I948-TODAY())&gt;=-31,"01 Expired last 30 days",(I948-TODAY())&gt;=-92,"02 Expired last 3 months",(I948-TODAY())&gt;=-183,"03 Expired last 6 months",(I948-TODAY())&gt;=-365,"04 Expired last 12 months",(I948-TODAY())&gt;=-547,"05 Expired last 18 months",TRUE,"06 Expired over 18 months")</f>
        <v>06 Expires over 18 months</v>
      </c>
      <c r="L948" s="65">
        <v>5000</v>
      </c>
      <c r="M948" s="130">
        <f>MAX(L948,L948*N(R948)/12)</f>
        <v>313750</v>
      </c>
      <c r="N948" s="77" t="str">
        <f t="shared" si="122"/>
        <v>Yes</v>
      </c>
      <c r="O948" s="32">
        <v>100</v>
      </c>
      <c r="P948" s="24">
        <v>100</v>
      </c>
      <c r="Q948" s="24" t="s">
        <v>70</v>
      </c>
      <c r="R948" s="89">
        <f t="shared" si="118"/>
        <v>753</v>
      </c>
    </row>
    <row r="949" spans="1:92" x14ac:dyDescent="0.5">
      <c r="A949" s="24">
        <v>3174</v>
      </c>
      <c r="B949" s="24" t="s">
        <v>11959</v>
      </c>
      <c r="C949" s="24" t="s">
        <v>6473</v>
      </c>
      <c r="D949" s="24" t="s">
        <v>11959</v>
      </c>
      <c r="E949" s="24" t="s">
        <v>52</v>
      </c>
      <c r="F949" s="27" t="s">
        <v>822</v>
      </c>
      <c r="G949" s="25">
        <v>45827</v>
      </c>
      <c r="H949" s="25">
        <v>73221</v>
      </c>
      <c r="I949" s="81">
        <f t="shared" si="116"/>
        <v>75657</v>
      </c>
      <c r="J949" s="77" t="str">
        <f t="shared" ca="1" si="121"/>
        <v>Live</v>
      </c>
      <c r="K949" s="77" t="str" cm="1">
        <f t="array" aca="1" ref="K949" ca="1">_xlfn.IFS((I949-TODAY())&gt;=547,"06 Expires over 18 months",(I949-TODAY())&gt;=365,"05 Expires in 18 months",(I949-TODAY())&gt;=183,"04 Expires in 12 months",(I949-TODAY())&gt;=92,"03 Expires in 6 months",(I949-TODAY())&gt;=31,"02 Expires in 3 months",(I949-TODAY())&gt;=0,"01 Expires in 30 days",(I949-TODAY())&gt;=-31,"01 Expired last 30 days",(I949-TODAY())&gt;=-92,"02 Expired last 3 months",(I949-TODAY())&gt;=-183,"03 Expired last 6 months",(I949-TODAY())&gt;=-365,"04 Expired last 12 months",(I949-TODAY())&gt;=-547,"05 Expired last 18 months",TRUE,"06 Expired over 18 months")</f>
        <v>06 Expires over 18 months</v>
      </c>
      <c r="L949" s="104"/>
      <c r="M949" s="130">
        <v>0</v>
      </c>
      <c r="N949" s="77" t="str">
        <f t="shared" si="122"/>
        <v>Yes</v>
      </c>
      <c r="O949" s="32">
        <v>80</v>
      </c>
      <c r="P949" s="24">
        <v>80</v>
      </c>
      <c r="Q949" s="24" t="s">
        <v>70</v>
      </c>
      <c r="R949" s="89">
        <f t="shared" si="118"/>
        <v>980</v>
      </c>
    </row>
    <row r="950" spans="1:92" x14ac:dyDescent="0.5">
      <c r="A950" s="24">
        <v>2209</v>
      </c>
      <c r="B950" s="24" t="s">
        <v>7913</v>
      </c>
      <c r="C950" s="24" t="s">
        <v>7914</v>
      </c>
      <c r="D950" s="24" t="s">
        <v>7915</v>
      </c>
      <c r="E950" s="24" t="s">
        <v>321</v>
      </c>
      <c r="F950" s="24" t="s">
        <v>7917</v>
      </c>
      <c r="G950" s="25">
        <v>44974</v>
      </c>
      <c r="H950" s="25">
        <v>46800</v>
      </c>
      <c r="I950" s="81">
        <f t="shared" si="116"/>
        <v>411312</v>
      </c>
      <c r="J950" s="77" t="str">
        <f t="shared" ca="1" si="121"/>
        <v>Live</v>
      </c>
      <c r="K950" s="77" t="str" cm="1">
        <f t="array" aca="1" ref="K950" ca="1">_xlfn.IFS((I950-TODAY())&gt;=547,"06 Expires over 18 months",(I950-TODAY())&gt;=365,"05 Expires in 18 months",(I950-TODAY())&gt;=183,"04 Expires in 12 months",(I950-TODAY())&gt;=92,"03 Expires in 6 months",(I950-TODAY())&gt;=31,"02 Expires in 3 months",(I950-TODAY())&gt;=0,"01 Expires in 30 days",(I950-TODAY())&gt;=-31,"01 Expired last 30 days",(I950-TODAY())&gt;=-92,"02 Expired last 3 months",(I950-TODAY())&gt;=-183,"03 Expired last 6 months",(I950-TODAY())&gt;=-365,"04 Expired last 12 months",(I950-TODAY())&gt;=-547,"05 Expired last 18 months",TRUE,"06 Expired over 18 months")</f>
        <v>06 Expires over 18 months</v>
      </c>
      <c r="L950" s="65">
        <v>45000</v>
      </c>
      <c r="M950" s="130">
        <f>MAX(L950,L950*N(R950)/12)</f>
        <v>45135000</v>
      </c>
      <c r="N950" s="77" t="str">
        <f t="shared" si="122"/>
        <v>Yes</v>
      </c>
      <c r="O950" s="32">
        <v>12</v>
      </c>
      <c r="P950" s="24">
        <v>11976</v>
      </c>
      <c r="Q950" s="24" t="s">
        <v>1333</v>
      </c>
      <c r="R950" s="89">
        <f t="shared" si="118"/>
        <v>12036</v>
      </c>
    </row>
    <row r="951" spans="1:92" x14ac:dyDescent="0.5">
      <c r="A951" s="24"/>
      <c r="B951" s="27" t="s">
        <v>14886</v>
      </c>
      <c r="C951" s="27" t="s">
        <v>14887</v>
      </c>
      <c r="D951" s="27" t="s">
        <v>14888</v>
      </c>
      <c r="E951" s="31" t="s">
        <v>107</v>
      </c>
      <c r="F951" s="27" t="s">
        <v>12870</v>
      </c>
      <c r="G951" s="25">
        <v>46150</v>
      </c>
      <c r="H951" s="25"/>
      <c r="I951" s="81" t="s">
        <v>8471</v>
      </c>
      <c r="J951" s="81" t="str">
        <f ca="1">IF(I951="","",IF(I951&lt;TODAY(),"Expired","Live"))</f>
        <v>Live</v>
      </c>
      <c r="K951" s="81" t="e" cm="1">
        <f t="array" aca="1" ref="K951" ca="1">IF(I951="","",_xlfn.IFS((I951-TODAY())&gt;=547,"06 Expires over 18 months",(I951-TODAY())&gt;=365,"05 Expires in 18 months",(I951-TODAY())&gt;=183,"04 Expires in 12 months",(I951-TODAY())&gt;=92,"03 Expires in 6 months",(I951-TODAY())&gt;=31,"02 Expires in 3 months",(I951-TODAY())&gt;=0,"01 Expires in 30 days",(I951-TODAY())&gt;=-31,"01 Expired last 30 days",(I951-TODAY())&gt;=-92,"02 Expired last 3 months",(I951-TODAY())&gt;=-183,"03 Expired last 6 months",(I951-TODAY())&gt;=-365,"04 Expired last 12 months",(I951-TODAY())&gt;=-547,"05 Expired last 18 months",TRUE,"06 Expired over 18 months"))</f>
        <v>#VALUE!</v>
      </c>
      <c r="L951" s="55"/>
      <c r="M951" s="133" t="str">
        <f>IF(ISNUMBER(L951),MAX(L951,L951*N(R951)/12),"")</f>
        <v/>
      </c>
      <c r="N951" s="77" t="str">
        <f>IF(Table15[[#This Row],[Option to Extend (Months)]]=0,"No","Yes")</f>
        <v>No</v>
      </c>
      <c r="O951" s="32"/>
      <c r="P951" s="24"/>
      <c r="Q951" s="24"/>
      <c r="R951" s="89">
        <f>IFERROR(((DATEDIF(Table15[[#This Row],[Start Date]],Table15[[#This Row],[End Date]],"m"))+Table15[[#This Row],[Option to Extend (Months)]]),0)</f>
        <v>0</v>
      </c>
    </row>
    <row r="952" spans="1:92" x14ac:dyDescent="0.5">
      <c r="A952" s="24">
        <v>176</v>
      </c>
      <c r="B952" s="24" t="s">
        <v>709</v>
      </c>
      <c r="C952" s="24" t="s">
        <v>710</v>
      </c>
      <c r="D952" s="24" t="s">
        <v>711</v>
      </c>
      <c r="E952" s="24" t="s">
        <v>52</v>
      </c>
      <c r="F952" s="24" t="s">
        <v>704</v>
      </c>
      <c r="G952" s="25">
        <v>42816</v>
      </c>
      <c r="H952" s="25"/>
      <c r="I952" s="81" t="s">
        <v>8471</v>
      </c>
      <c r="J952" s="77" t="s">
        <v>712</v>
      </c>
      <c r="K952" s="77"/>
      <c r="L952" s="65">
        <v>20300</v>
      </c>
      <c r="M952" s="130">
        <f>MAX(L952,L952*N(R952)/12)</f>
        <v>20300</v>
      </c>
      <c r="N952" s="77" t="str">
        <f t="shared" ref="N952:N1010" si="124">IF(P952&gt;0,"Yes","No")</f>
        <v>No</v>
      </c>
      <c r="O952" s="32">
        <v>0</v>
      </c>
      <c r="P952" s="24">
        <v>0</v>
      </c>
      <c r="Q952" s="24"/>
      <c r="R952" s="89">
        <v>0</v>
      </c>
    </row>
    <row r="953" spans="1:92" x14ac:dyDescent="0.5">
      <c r="A953" s="24">
        <v>177</v>
      </c>
      <c r="B953" s="24" t="s">
        <v>713</v>
      </c>
      <c r="C953" s="24" t="s">
        <v>714</v>
      </c>
      <c r="D953" s="24" t="s">
        <v>711</v>
      </c>
      <c r="E953" s="24" t="s">
        <v>52</v>
      </c>
      <c r="F953" s="24" t="s">
        <v>704</v>
      </c>
      <c r="G953" s="25">
        <v>43277</v>
      </c>
      <c r="H953" s="25"/>
      <c r="I953" s="81" t="s">
        <v>8471</v>
      </c>
      <c r="J953" s="77" t="s">
        <v>712</v>
      </c>
      <c r="K953" s="77"/>
      <c r="L953" s="65">
        <v>6000</v>
      </c>
      <c r="M953" s="130">
        <f>MAX(L953,L953*N(R953)/12)</f>
        <v>6000</v>
      </c>
      <c r="N953" s="77" t="str">
        <f t="shared" si="124"/>
        <v>No</v>
      </c>
      <c r="O953" s="32">
        <v>12</v>
      </c>
      <c r="P953" s="24">
        <v>0</v>
      </c>
      <c r="Q953" s="24"/>
      <c r="R953" s="89">
        <v>0</v>
      </c>
    </row>
    <row r="954" spans="1:92" x14ac:dyDescent="0.5">
      <c r="A954" s="24">
        <v>178</v>
      </c>
      <c r="B954" s="24" t="s">
        <v>715</v>
      </c>
      <c r="C954" s="24" t="s">
        <v>716</v>
      </c>
      <c r="D954" s="24" t="s">
        <v>717</v>
      </c>
      <c r="E954" s="24" t="s">
        <v>52</v>
      </c>
      <c r="F954" s="24" t="s">
        <v>704</v>
      </c>
      <c r="G954" s="25">
        <v>42496</v>
      </c>
      <c r="H954" s="25"/>
      <c r="I954" s="81" t="s">
        <v>8471</v>
      </c>
      <c r="J954" s="77" t="s">
        <v>712</v>
      </c>
      <c r="K954" s="77"/>
      <c r="L954" s="104"/>
      <c r="M954" s="130">
        <v>0</v>
      </c>
      <c r="N954" s="77" t="str">
        <f t="shared" si="124"/>
        <v>No</v>
      </c>
      <c r="O954" s="32">
        <v>12</v>
      </c>
      <c r="P954" s="24">
        <v>0</v>
      </c>
      <c r="Q954" s="24"/>
      <c r="R954" s="89">
        <v>0</v>
      </c>
    </row>
    <row r="955" spans="1:92" x14ac:dyDescent="0.5">
      <c r="A955" s="24">
        <v>288</v>
      </c>
      <c r="B955" s="24" t="s">
        <v>1088</v>
      </c>
      <c r="C955" s="24" t="s">
        <v>1089</v>
      </c>
      <c r="D955" s="24"/>
      <c r="E955" s="24" t="s">
        <v>190</v>
      </c>
      <c r="F955" s="24" t="s">
        <v>1090</v>
      </c>
      <c r="G955" s="25">
        <v>43191</v>
      </c>
      <c r="H955" s="25"/>
      <c r="I955" s="81" t="s">
        <v>8471</v>
      </c>
      <c r="J955" s="77" t="s">
        <v>712</v>
      </c>
      <c r="K955" s="77"/>
      <c r="L955" s="104"/>
      <c r="M955" s="130">
        <v>0</v>
      </c>
      <c r="N955" s="77" t="str">
        <f t="shared" si="124"/>
        <v>No</v>
      </c>
      <c r="O955" s="32">
        <v>0</v>
      </c>
      <c r="P955" s="24">
        <v>0</v>
      </c>
      <c r="Q955" s="24"/>
      <c r="R955" s="89">
        <v>0</v>
      </c>
    </row>
    <row r="956" spans="1:92" x14ac:dyDescent="0.5">
      <c r="A956" s="24">
        <v>289</v>
      </c>
      <c r="B956" s="24" t="s">
        <v>1091</v>
      </c>
      <c r="C956" s="24" t="s">
        <v>1092</v>
      </c>
      <c r="D956" s="24"/>
      <c r="E956" s="24" t="s">
        <v>190</v>
      </c>
      <c r="F956" s="24" t="s">
        <v>1090</v>
      </c>
      <c r="G956" s="25">
        <v>41395</v>
      </c>
      <c r="H956" s="25"/>
      <c r="I956" s="81" t="s">
        <v>8471</v>
      </c>
      <c r="J956" s="77" t="s">
        <v>712</v>
      </c>
      <c r="K956" s="77"/>
      <c r="L956" s="104"/>
      <c r="M956" s="130">
        <v>0</v>
      </c>
      <c r="N956" s="77" t="str">
        <f t="shared" si="124"/>
        <v>No</v>
      </c>
      <c r="O956" s="32">
        <v>0</v>
      </c>
      <c r="P956" s="24">
        <v>0</v>
      </c>
      <c r="Q956" s="24"/>
      <c r="R956" s="89">
        <v>0</v>
      </c>
    </row>
    <row r="957" spans="1:92" x14ac:dyDescent="0.5">
      <c r="A957" s="24">
        <v>297</v>
      </c>
      <c r="B957" s="24" t="s">
        <v>1110</v>
      </c>
      <c r="C957" s="24" t="s">
        <v>1111</v>
      </c>
      <c r="D957" s="24"/>
      <c r="E957" s="24" t="s">
        <v>190</v>
      </c>
      <c r="F957" s="24" t="s">
        <v>1097</v>
      </c>
      <c r="G957" s="25">
        <v>43191</v>
      </c>
      <c r="H957" s="25"/>
      <c r="I957" s="81" t="s">
        <v>8471</v>
      </c>
      <c r="J957" s="77" t="s">
        <v>712</v>
      </c>
      <c r="K957" s="77"/>
      <c r="L957" s="104"/>
      <c r="M957" s="130">
        <v>0</v>
      </c>
      <c r="N957" s="77" t="str">
        <f t="shared" si="124"/>
        <v>No</v>
      </c>
      <c r="O957" s="32">
        <v>0</v>
      </c>
      <c r="P957" s="24">
        <v>0</v>
      </c>
      <c r="Q957" s="24"/>
      <c r="R957" s="89">
        <v>0</v>
      </c>
    </row>
    <row r="958" spans="1:92" x14ac:dyDescent="0.5">
      <c r="A958" s="24">
        <v>299</v>
      </c>
      <c r="B958" s="24" t="s">
        <v>1116</v>
      </c>
      <c r="C958" s="24" t="s">
        <v>1117</v>
      </c>
      <c r="D958" s="24"/>
      <c r="E958" s="24" t="s">
        <v>190</v>
      </c>
      <c r="F958" s="24" t="s">
        <v>1097</v>
      </c>
      <c r="G958" s="25">
        <v>43191</v>
      </c>
      <c r="H958" s="25"/>
      <c r="I958" s="81" t="s">
        <v>8471</v>
      </c>
      <c r="J958" s="77" t="s">
        <v>712</v>
      </c>
      <c r="K958" s="77"/>
      <c r="L958" s="104"/>
      <c r="M958" s="130">
        <v>0</v>
      </c>
      <c r="N958" s="77" t="str">
        <f t="shared" si="124"/>
        <v>No</v>
      </c>
      <c r="O958" s="32">
        <v>0</v>
      </c>
      <c r="P958" s="24">
        <v>0</v>
      </c>
      <c r="Q958" s="24"/>
      <c r="R958" s="89">
        <v>0</v>
      </c>
    </row>
    <row r="959" spans="1:92" x14ac:dyDescent="0.5">
      <c r="A959" s="24">
        <v>300</v>
      </c>
      <c r="B959" s="24" t="s">
        <v>1118</v>
      </c>
      <c r="C959" s="24" t="s">
        <v>1119</v>
      </c>
      <c r="D959" s="24"/>
      <c r="E959" s="24" t="s">
        <v>190</v>
      </c>
      <c r="F959" s="24" t="s">
        <v>1097</v>
      </c>
      <c r="G959" s="25">
        <v>43191</v>
      </c>
      <c r="H959" s="25"/>
      <c r="I959" s="81" t="s">
        <v>8471</v>
      </c>
      <c r="J959" s="77" t="s">
        <v>712</v>
      </c>
      <c r="K959" s="77"/>
      <c r="L959" s="104"/>
      <c r="M959" s="130">
        <v>0</v>
      </c>
      <c r="N959" s="77" t="str">
        <f t="shared" si="124"/>
        <v>No</v>
      </c>
      <c r="O959" s="32">
        <v>0</v>
      </c>
      <c r="P959" s="24">
        <v>0</v>
      </c>
      <c r="Q959" s="24"/>
      <c r="R959" s="89">
        <v>0</v>
      </c>
    </row>
    <row r="960" spans="1:92" x14ac:dyDescent="0.5">
      <c r="A960" s="24">
        <v>307</v>
      </c>
      <c r="B960" s="24" t="s">
        <v>1147</v>
      </c>
      <c r="C960" s="24" t="s">
        <v>1148</v>
      </c>
      <c r="D960" s="24" t="s">
        <v>1147</v>
      </c>
      <c r="E960" s="24" t="s">
        <v>52</v>
      </c>
      <c r="F960" s="24" t="s">
        <v>1150</v>
      </c>
      <c r="G960" s="25">
        <v>43472</v>
      </c>
      <c r="H960" s="25"/>
      <c r="I960" s="81" t="s">
        <v>8471</v>
      </c>
      <c r="J960" s="77" t="s">
        <v>712</v>
      </c>
      <c r="K960" s="77"/>
      <c r="L960" s="65">
        <v>2000</v>
      </c>
      <c r="M960" s="130">
        <f>MAX(L960,L960*N(R960)/12)</f>
        <v>2000</v>
      </c>
      <c r="N960" s="77" t="str">
        <f t="shared" si="124"/>
        <v>No</v>
      </c>
      <c r="O960" s="32">
        <v>12</v>
      </c>
      <c r="P960" s="24">
        <v>0</v>
      </c>
      <c r="Q960" s="24"/>
      <c r="R960" s="89">
        <v>0</v>
      </c>
    </row>
    <row r="961" spans="1:18" x14ac:dyDescent="0.5">
      <c r="A961" s="24">
        <v>340</v>
      </c>
      <c r="B961" s="24" t="s">
        <v>1287</v>
      </c>
      <c r="C961" s="24" t="s">
        <v>1288</v>
      </c>
      <c r="D961" s="24" t="s">
        <v>1289</v>
      </c>
      <c r="E961" s="24" t="s">
        <v>107</v>
      </c>
      <c r="F961" s="24" t="s">
        <v>982</v>
      </c>
      <c r="G961" s="25">
        <v>43501</v>
      </c>
      <c r="H961" s="25"/>
      <c r="I961" s="81" t="s">
        <v>8471</v>
      </c>
      <c r="J961" s="77" t="s">
        <v>712</v>
      </c>
      <c r="K961" s="77"/>
      <c r="L961" s="104"/>
      <c r="M961" s="130">
        <v>0</v>
      </c>
      <c r="N961" s="77" t="str">
        <f t="shared" si="124"/>
        <v>No</v>
      </c>
      <c r="O961" s="32">
        <v>99999</v>
      </c>
      <c r="P961" s="24">
        <v>0</v>
      </c>
      <c r="Q961" s="24"/>
      <c r="R961" s="89">
        <v>0</v>
      </c>
    </row>
    <row r="962" spans="1:18" x14ac:dyDescent="0.5">
      <c r="A962" s="24">
        <v>346</v>
      </c>
      <c r="B962" s="24" t="s">
        <v>1306</v>
      </c>
      <c r="C962" s="24" t="s">
        <v>1307</v>
      </c>
      <c r="D962" s="24" t="s">
        <v>1306</v>
      </c>
      <c r="E962" s="24" t="s">
        <v>107</v>
      </c>
      <c r="F962" s="24" t="s">
        <v>982</v>
      </c>
      <c r="G962" s="25">
        <v>43509</v>
      </c>
      <c r="H962" s="25"/>
      <c r="I962" s="81" t="s">
        <v>8471</v>
      </c>
      <c r="J962" s="77" t="s">
        <v>712</v>
      </c>
      <c r="K962" s="77"/>
      <c r="L962" s="104"/>
      <c r="M962" s="130">
        <v>0</v>
      </c>
      <c r="N962" s="77" t="str">
        <f t="shared" si="124"/>
        <v>No</v>
      </c>
      <c r="O962" s="32">
        <v>99999</v>
      </c>
      <c r="P962" s="24">
        <v>0</v>
      </c>
      <c r="Q962" s="24"/>
      <c r="R962" s="89">
        <v>0</v>
      </c>
    </row>
    <row r="963" spans="1:18" x14ac:dyDescent="0.5">
      <c r="A963" s="24">
        <v>374</v>
      </c>
      <c r="B963" s="24" t="s">
        <v>1418</v>
      </c>
      <c r="C963" s="24" t="s">
        <v>1419</v>
      </c>
      <c r="D963" s="24" t="s">
        <v>1418</v>
      </c>
      <c r="E963" s="24" t="s">
        <v>52</v>
      </c>
      <c r="F963" s="24" t="s">
        <v>1133</v>
      </c>
      <c r="G963" s="25">
        <v>43544</v>
      </c>
      <c r="H963" s="25"/>
      <c r="I963" s="81" t="s">
        <v>8471</v>
      </c>
      <c r="J963" s="77" t="s">
        <v>712</v>
      </c>
      <c r="K963" s="77"/>
      <c r="L963" s="104"/>
      <c r="M963" s="130">
        <v>0</v>
      </c>
      <c r="N963" s="77" t="str">
        <f t="shared" si="124"/>
        <v>No</v>
      </c>
      <c r="O963" s="32">
        <v>0</v>
      </c>
      <c r="P963" s="24">
        <v>0</v>
      </c>
      <c r="Q963" s="24"/>
      <c r="R963" s="89">
        <v>0</v>
      </c>
    </row>
    <row r="964" spans="1:18" x14ac:dyDescent="0.5">
      <c r="A964" s="24">
        <v>399</v>
      </c>
      <c r="B964" s="24" t="s">
        <v>1497</v>
      </c>
      <c r="C964" s="24" t="s">
        <v>1498</v>
      </c>
      <c r="D964" s="24" t="s">
        <v>1499</v>
      </c>
      <c r="E964" s="24" t="s">
        <v>52</v>
      </c>
      <c r="F964" s="24" t="s">
        <v>822</v>
      </c>
      <c r="G964" s="25">
        <v>43563</v>
      </c>
      <c r="H964" s="25"/>
      <c r="I964" s="81" t="s">
        <v>8471</v>
      </c>
      <c r="J964" s="77" t="s">
        <v>712</v>
      </c>
      <c r="K964" s="77"/>
      <c r="L964" s="104"/>
      <c r="M964" s="130">
        <v>0</v>
      </c>
      <c r="N964" s="77" t="str">
        <f t="shared" si="124"/>
        <v>Yes</v>
      </c>
      <c r="O964" s="32">
        <v>100</v>
      </c>
      <c r="P964" s="24">
        <v>100</v>
      </c>
      <c r="Q964" s="24"/>
      <c r="R964" s="89">
        <v>0</v>
      </c>
    </row>
    <row r="965" spans="1:18" x14ac:dyDescent="0.5">
      <c r="A965" s="24">
        <v>414</v>
      </c>
      <c r="B965" s="24" t="s">
        <v>1555</v>
      </c>
      <c r="C965" s="24" t="s">
        <v>1556</v>
      </c>
      <c r="D965" s="24" t="s">
        <v>1557</v>
      </c>
      <c r="E965" s="24" t="s">
        <v>52</v>
      </c>
      <c r="F965" s="24" t="s">
        <v>1558</v>
      </c>
      <c r="G965" s="25">
        <v>43592</v>
      </c>
      <c r="H965" s="25"/>
      <c r="I965" s="81" t="s">
        <v>8471</v>
      </c>
      <c r="J965" s="77" t="s">
        <v>712</v>
      </c>
      <c r="K965" s="77"/>
      <c r="L965" s="65">
        <v>10000</v>
      </c>
      <c r="M965" s="130">
        <f>MAX(L965,L965*N(R965)/12)</f>
        <v>10000</v>
      </c>
      <c r="N965" s="77" t="str">
        <f t="shared" si="124"/>
        <v>Yes</v>
      </c>
      <c r="O965" s="32">
        <v>60</v>
      </c>
      <c r="P965" s="24">
        <v>60</v>
      </c>
      <c r="Q965" s="24"/>
      <c r="R965" s="89">
        <v>0</v>
      </c>
    </row>
    <row r="966" spans="1:18" x14ac:dyDescent="0.5">
      <c r="A966" s="24">
        <v>422</v>
      </c>
      <c r="B966" s="24" t="s">
        <v>1596</v>
      </c>
      <c r="C966" s="24" t="s">
        <v>1597</v>
      </c>
      <c r="D966" s="24" t="s">
        <v>1598</v>
      </c>
      <c r="E966" s="24" t="s">
        <v>190</v>
      </c>
      <c r="F966" s="24" t="s">
        <v>1600</v>
      </c>
      <c r="G966" s="25">
        <v>43586</v>
      </c>
      <c r="H966" s="25"/>
      <c r="I966" s="81" t="s">
        <v>8471</v>
      </c>
      <c r="J966" s="77" t="s">
        <v>712</v>
      </c>
      <c r="K966" s="77"/>
      <c r="L966" s="104"/>
      <c r="M966" s="130">
        <v>0</v>
      </c>
      <c r="N966" s="77" t="str">
        <f t="shared" si="124"/>
        <v>Yes</v>
      </c>
      <c r="O966" s="32">
        <v>12</v>
      </c>
      <c r="P966" s="24">
        <v>12</v>
      </c>
      <c r="Q966" s="24"/>
      <c r="R966" s="89">
        <v>0</v>
      </c>
    </row>
    <row r="967" spans="1:18" x14ac:dyDescent="0.5">
      <c r="A967" s="24">
        <v>424</v>
      </c>
      <c r="B967" s="24" t="s">
        <v>1608</v>
      </c>
      <c r="C967" s="24" t="s">
        <v>1609</v>
      </c>
      <c r="D967" s="24" t="s">
        <v>16822</v>
      </c>
      <c r="E967" s="24" t="s">
        <v>190</v>
      </c>
      <c r="F967" s="24" t="s">
        <v>1600</v>
      </c>
      <c r="G967" s="25">
        <v>43600</v>
      </c>
      <c r="H967" s="25"/>
      <c r="I967" s="81" t="s">
        <v>8471</v>
      </c>
      <c r="J967" s="77" t="s">
        <v>712</v>
      </c>
      <c r="K967" s="77"/>
      <c r="L967" s="104"/>
      <c r="M967" s="130">
        <v>0</v>
      </c>
      <c r="N967" s="77" t="str">
        <f t="shared" si="124"/>
        <v>Yes</v>
      </c>
      <c r="O967" s="32">
        <v>12</v>
      </c>
      <c r="P967" s="24">
        <v>12</v>
      </c>
      <c r="Q967" s="24"/>
      <c r="R967" s="89">
        <v>0</v>
      </c>
    </row>
    <row r="968" spans="1:18" x14ac:dyDescent="0.5">
      <c r="A968" s="24">
        <v>459</v>
      </c>
      <c r="B968" s="24" t="s">
        <v>1756</v>
      </c>
      <c r="C968" s="24" t="s">
        <v>1757</v>
      </c>
      <c r="D968" s="24" t="s">
        <v>1758</v>
      </c>
      <c r="E968" s="24" t="s">
        <v>52</v>
      </c>
      <c r="F968" s="24" t="s">
        <v>822</v>
      </c>
      <c r="G968" s="25">
        <v>43633</v>
      </c>
      <c r="H968" s="25"/>
      <c r="I968" s="81" t="s">
        <v>8471</v>
      </c>
      <c r="J968" s="77" t="s">
        <v>712</v>
      </c>
      <c r="K968" s="77"/>
      <c r="L968" s="104"/>
      <c r="M968" s="130">
        <v>0</v>
      </c>
      <c r="N968" s="77" t="str">
        <f t="shared" si="124"/>
        <v>Yes</v>
      </c>
      <c r="O968" s="32">
        <v>300</v>
      </c>
      <c r="P968" s="24">
        <v>300</v>
      </c>
      <c r="Q968" s="24"/>
      <c r="R968" s="89">
        <v>0</v>
      </c>
    </row>
    <row r="969" spans="1:18" x14ac:dyDescent="0.5">
      <c r="A969" s="24">
        <v>483</v>
      </c>
      <c r="B969" s="24" t="s">
        <v>1847</v>
      </c>
      <c r="C969" s="24" t="s">
        <v>1848</v>
      </c>
      <c r="D969" s="24" t="s">
        <v>1847</v>
      </c>
      <c r="E969" s="24" t="s">
        <v>190</v>
      </c>
      <c r="F969" s="24" t="s">
        <v>191</v>
      </c>
      <c r="G969" s="25">
        <v>43656</v>
      </c>
      <c r="H969" s="25"/>
      <c r="I969" s="81" t="s">
        <v>8471</v>
      </c>
      <c r="J969" s="77" t="s">
        <v>712</v>
      </c>
      <c r="K969" s="77"/>
      <c r="L969" s="65">
        <v>44200</v>
      </c>
      <c r="M969" s="130">
        <f>MAX(L969,L969*N(R969)/12)</f>
        <v>44200</v>
      </c>
      <c r="N969" s="77" t="str">
        <f t="shared" si="124"/>
        <v>Yes</v>
      </c>
      <c r="O969" s="32">
        <v>12</v>
      </c>
      <c r="P969" s="24">
        <v>12</v>
      </c>
      <c r="Q969" s="24"/>
      <c r="R969" s="89">
        <v>0</v>
      </c>
    </row>
    <row r="970" spans="1:18" x14ac:dyDescent="0.5">
      <c r="A970" s="24">
        <v>485</v>
      </c>
      <c r="B970" s="24" t="s">
        <v>1855</v>
      </c>
      <c r="C970" s="24" t="s">
        <v>1856</v>
      </c>
      <c r="D970" s="24" t="s">
        <v>1855</v>
      </c>
      <c r="E970" s="24" t="s">
        <v>52</v>
      </c>
      <c r="F970" s="24" t="s">
        <v>1857</v>
      </c>
      <c r="G970" s="25">
        <v>43661</v>
      </c>
      <c r="H970" s="25"/>
      <c r="I970" s="81" t="s">
        <v>8471</v>
      </c>
      <c r="J970" s="77" t="s">
        <v>712</v>
      </c>
      <c r="K970" s="77"/>
      <c r="L970" s="104"/>
      <c r="M970" s="130">
        <v>0</v>
      </c>
      <c r="N970" s="77" t="str">
        <f t="shared" si="124"/>
        <v>Yes</v>
      </c>
      <c r="O970" s="32">
        <v>120</v>
      </c>
      <c r="P970" s="24">
        <v>120</v>
      </c>
      <c r="Q970" s="24"/>
      <c r="R970" s="89">
        <v>0</v>
      </c>
    </row>
    <row r="971" spans="1:18" x14ac:dyDescent="0.5">
      <c r="A971" s="24">
        <v>499</v>
      </c>
      <c r="B971" s="24" t="s">
        <v>1915</v>
      </c>
      <c r="C971" s="24" t="s">
        <v>1916</v>
      </c>
      <c r="D971" s="24" t="s">
        <v>1917</v>
      </c>
      <c r="E971" s="24" t="s">
        <v>52</v>
      </c>
      <c r="F971" s="24" t="s">
        <v>1918</v>
      </c>
      <c r="G971" s="25">
        <v>43676</v>
      </c>
      <c r="H971" s="25"/>
      <c r="I971" s="81" t="s">
        <v>8471</v>
      </c>
      <c r="J971" s="77" t="s">
        <v>712</v>
      </c>
      <c r="K971" s="77"/>
      <c r="L971" s="104"/>
      <c r="M971" s="130">
        <v>0</v>
      </c>
      <c r="N971" s="77" t="str">
        <f t="shared" si="124"/>
        <v>Yes</v>
      </c>
      <c r="O971" s="32">
        <v>80</v>
      </c>
      <c r="P971" s="24">
        <v>80</v>
      </c>
      <c r="Q971" s="24"/>
      <c r="R971" s="89">
        <v>0</v>
      </c>
    </row>
    <row r="972" spans="1:18" x14ac:dyDescent="0.5">
      <c r="A972" s="24">
        <v>551</v>
      </c>
      <c r="B972" s="24" t="s">
        <v>2100</v>
      </c>
      <c r="C972" s="24" t="s">
        <v>2101</v>
      </c>
      <c r="D972" s="24" t="s">
        <v>2100</v>
      </c>
      <c r="E972" s="24" t="s">
        <v>52</v>
      </c>
      <c r="F972" s="24" t="s">
        <v>822</v>
      </c>
      <c r="G972" s="25">
        <v>43732</v>
      </c>
      <c r="H972" s="25"/>
      <c r="I972" s="81" t="s">
        <v>8471</v>
      </c>
      <c r="J972" s="77" t="s">
        <v>712</v>
      </c>
      <c r="K972" s="77"/>
      <c r="L972" s="104"/>
      <c r="M972" s="130">
        <v>0</v>
      </c>
      <c r="N972" s="77" t="str">
        <f t="shared" si="124"/>
        <v>Yes</v>
      </c>
      <c r="O972" s="32">
        <v>50</v>
      </c>
      <c r="P972" s="24">
        <v>50</v>
      </c>
      <c r="Q972" s="24"/>
      <c r="R972" s="89">
        <v>0</v>
      </c>
    </row>
    <row r="973" spans="1:18" x14ac:dyDescent="0.5">
      <c r="A973" s="24">
        <v>553</v>
      </c>
      <c r="B973" s="24" t="s">
        <v>2106</v>
      </c>
      <c r="C973" s="24" t="s">
        <v>2107</v>
      </c>
      <c r="D973" s="24" t="s">
        <v>2106</v>
      </c>
      <c r="E973" s="24" t="s">
        <v>52</v>
      </c>
      <c r="F973" s="24" t="s">
        <v>822</v>
      </c>
      <c r="G973" s="25">
        <v>43733</v>
      </c>
      <c r="H973" s="25"/>
      <c r="I973" s="81" t="s">
        <v>8471</v>
      </c>
      <c r="J973" s="77" t="s">
        <v>712</v>
      </c>
      <c r="K973" s="77"/>
      <c r="L973" s="104"/>
      <c r="M973" s="130">
        <v>0</v>
      </c>
      <c r="N973" s="77" t="str">
        <f t="shared" si="124"/>
        <v>Yes</v>
      </c>
      <c r="O973" s="32">
        <v>80</v>
      </c>
      <c r="P973" s="24">
        <v>80</v>
      </c>
      <c r="Q973" s="24"/>
      <c r="R973" s="89">
        <v>0</v>
      </c>
    </row>
    <row r="974" spans="1:18" x14ac:dyDescent="0.5">
      <c r="A974" s="24">
        <v>554</v>
      </c>
      <c r="B974" s="24" t="s">
        <v>2109</v>
      </c>
      <c r="C974" s="24" t="s">
        <v>2110</v>
      </c>
      <c r="D974" s="24" t="s">
        <v>2109</v>
      </c>
      <c r="E974" s="24" t="s">
        <v>52</v>
      </c>
      <c r="F974" s="24" t="s">
        <v>822</v>
      </c>
      <c r="G974" s="25">
        <v>43733</v>
      </c>
      <c r="H974" s="25"/>
      <c r="I974" s="81" t="s">
        <v>8471</v>
      </c>
      <c r="J974" s="77" t="s">
        <v>712</v>
      </c>
      <c r="K974" s="77"/>
      <c r="L974" s="104"/>
      <c r="M974" s="130">
        <v>0</v>
      </c>
      <c r="N974" s="77" t="str">
        <f t="shared" si="124"/>
        <v>Yes</v>
      </c>
      <c r="O974" s="32">
        <v>80</v>
      </c>
      <c r="P974" s="24">
        <v>80</v>
      </c>
      <c r="Q974" s="24"/>
      <c r="R974" s="89">
        <v>0</v>
      </c>
    </row>
    <row r="975" spans="1:18" x14ac:dyDescent="0.5">
      <c r="A975" s="24">
        <v>620</v>
      </c>
      <c r="B975" s="24" t="s">
        <v>2342</v>
      </c>
      <c r="C975" s="24" t="s">
        <v>2343</v>
      </c>
      <c r="D975" s="24" t="s">
        <v>2342</v>
      </c>
      <c r="E975" s="24" t="s">
        <v>52</v>
      </c>
      <c r="F975" s="24" t="s">
        <v>822</v>
      </c>
      <c r="G975" s="25">
        <v>43789</v>
      </c>
      <c r="H975" s="25"/>
      <c r="I975" s="81" t="s">
        <v>8471</v>
      </c>
      <c r="J975" s="77" t="s">
        <v>712</v>
      </c>
      <c r="K975" s="77"/>
      <c r="L975" s="104"/>
      <c r="M975" s="130">
        <v>0</v>
      </c>
      <c r="N975" s="77" t="str">
        <f t="shared" si="124"/>
        <v>Yes</v>
      </c>
      <c r="O975" s="32">
        <v>80</v>
      </c>
      <c r="P975" s="24">
        <v>80</v>
      </c>
      <c r="Q975" s="24"/>
      <c r="R975" s="89">
        <v>0</v>
      </c>
    </row>
    <row r="976" spans="1:18" x14ac:dyDescent="0.5">
      <c r="A976" s="24">
        <v>631</v>
      </c>
      <c r="B976" s="24" t="s">
        <v>2397</v>
      </c>
      <c r="C976" s="24" t="s">
        <v>2398</v>
      </c>
      <c r="D976" s="24" t="s">
        <v>2397</v>
      </c>
      <c r="E976" s="24" t="s">
        <v>52</v>
      </c>
      <c r="F976" s="24" t="s">
        <v>822</v>
      </c>
      <c r="G976" s="25">
        <v>43791</v>
      </c>
      <c r="H976" s="25"/>
      <c r="I976" s="81" t="s">
        <v>8471</v>
      </c>
      <c r="J976" s="77" t="s">
        <v>712</v>
      </c>
      <c r="K976" s="77"/>
      <c r="L976" s="104"/>
      <c r="M976" s="130">
        <v>0</v>
      </c>
      <c r="N976" s="77" t="str">
        <f t="shared" si="124"/>
        <v>Yes</v>
      </c>
      <c r="O976" s="32">
        <v>80</v>
      </c>
      <c r="P976" s="24">
        <v>80</v>
      </c>
      <c r="Q976" s="24"/>
      <c r="R976" s="89">
        <v>0</v>
      </c>
    </row>
    <row r="977" spans="1:18" s="2" customFormat="1" x14ac:dyDescent="0.5">
      <c r="A977" s="24">
        <v>632</v>
      </c>
      <c r="B977" s="24" t="s">
        <v>2400</v>
      </c>
      <c r="C977" s="24" t="s">
        <v>2401</v>
      </c>
      <c r="D977" s="24" t="s">
        <v>2402</v>
      </c>
      <c r="E977" s="24" t="s">
        <v>52</v>
      </c>
      <c r="F977" s="24" t="s">
        <v>822</v>
      </c>
      <c r="G977" s="25">
        <v>43791</v>
      </c>
      <c r="H977" s="25"/>
      <c r="I977" s="81" t="s">
        <v>8471</v>
      </c>
      <c r="J977" s="77" t="s">
        <v>712</v>
      </c>
      <c r="K977" s="77"/>
      <c r="L977" s="104"/>
      <c r="M977" s="130">
        <v>0</v>
      </c>
      <c r="N977" s="77" t="str">
        <f t="shared" si="124"/>
        <v>Yes</v>
      </c>
      <c r="O977" s="32">
        <v>80</v>
      </c>
      <c r="P977" s="24">
        <v>80</v>
      </c>
      <c r="Q977" s="24"/>
      <c r="R977" s="89">
        <v>0</v>
      </c>
    </row>
    <row r="978" spans="1:18" s="2" customFormat="1" x14ac:dyDescent="0.5">
      <c r="A978" s="24">
        <v>633</v>
      </c>
      <c r="B978" s="24" t="s">
        <v>2404</v>
      </c>
      <c r="C978" s="24" t="s">
        <v>2405</v>
      </c>
      <c r="D978" s="24" t="s">
        <v>2404</v>
      </c>
      <c r="E978" s="24" t="s">
        <v>52</v>
      </c>
      <c r="F978" s="24" t="s">
        <v>822</v>
      </c>
      <c r="G978" s="25">
        <v>43791</v>
      </c>
      <c r="H978" s="25"/>
      <c r="I978" s="81" t="s">
        <v>8471</v>
      </c>
      <c r="J978" s="77" t="s">
        <v>712</v>
      </c>
      <c r="K978" s="77"/>
      <c r="L978" s="104"/>
      <c r="M978" s="130">
        <v>0</v>
      </c>
      <c r="N978" s="77" t="str">
        <f t="shared" si="124"/>
        <v>Yes</v>
      </c>
      <c r="O978" s="32">
        <v>80</v>
      </c>
      <c r="P978" s="24">
        <v>80</v>
      </c>
      <c r="Q978" s="24"/>
      <c r="R978" s="89">
        <v>0</v>
      </c>
    </row>
    <row r="979" spans="1:18" s="2" customFormat="1" x14ac:dyDescent="0.5">
      <c r="A979" s="24">
        <v>658</v>
      </c>
      <c r="B979" s="24" t="s">
        <v>2508</v>
      </c>
      <c r="C979" s="24" t="s">
        <v>2509</v>
      </c>
      <c r="D979" s="24" t="s">
        <v>2510</v>
      </c>
      <c r="E979" s="24" t="s">
        <v>52</v>
      </c>
      <c r="F979" s="24" t="s">
        <v>822</v>
      </c>
      <c r="G979" s="25">
        <v>43817</v>
      </c>
      <c r="H979" s="25"/>
      <c r="I979" s="81" t="s">
        <v>8471</v>
      </c>
      <c r="J979" s="77" t="s">
        <v>712</v>
      </c>
      <c r="K979" s="77"/>
      <c r="L979" s="104"/>
      <c r="M979" s="130">
        <v>0</v>
      </c>
      <c r="N979" s="77" t="str">
        <f t="shared" si="124"/>
        <v>Yes</v>
      </c>
      <c r="O979" s="32">
        <v>80</v>
      </c>
      <c r="P979" s="24">
        <v>80</v>
      </c>
      <c r="Q979" s="24"/>
      <c r="R979" s="89">
        <v>0</v>
      </c>
    </row>
    <row r="980" spans="1:18" s="2" customFormat="1" x14ac:dyDescent="0.5">
      <c r="A980" s="24">
        <v>659</v>
      </c>
      <c r="B980" s="24" t="s">
        <v>2511</v>
      </c>
      <c r="C980" s="24" t="s">
        <v>2512</v>
      </c>
      <c r="D980" s="24" t="s">
        <v>2513</v>
      </c>
      <c r="E980" s="24" t="s">
        <v>52</v>
      </c>
      <c r="F980" s="24" t="s">
        <v>822</v>
      </c>
      <c r="G980" s="25">
        <v>43819</v>
      </c>
      <c r="H980" s="25"/>
      <c r="I980" s="81" t="s">
        <v>8471</v>
      </c>
      <c r="J980" s="77" t="s">
        <v>712</v>
      </c>
      <c r="K980" s="77"/>
      <c r="L980" s="104"/>
      <c r="M980" s="130">
        <v>0</v>
      </c>
      <c r="N980" s="77" t="str">
        <f t="shared" si="124"/>
        <v>Yes</v>
      </c>
      <c r="O980" s="32">
        <v>80</v>
      </c>
      <c r="P980" s="24">
        <v>80</v>
      </c>
      <c r="Q980" s="24"/>
      <c r="R980" s="89">
        <v>0</v>
      </c>
    </row>
    <row r="981" spans="1:18" s="2" customFormat="1" x14ac:dyDescent="0.5">
      <c r="A981" s="24">
        <v>660</v>
      </c>
      <c r="B981" s="24" t="s">
        <v>2514</v>
      </c>
      <c r="C981" s="24" t="s">
        <v>2515</v>
      </c>
      <c r="D981" s="24" t="s">
        <v>2514</v>
      </c>
      <c r="E981" s="24" t="s">
        <v>52</v>
      </c>
      <c r="F981" s="24" t="s">
        <v>822</v>
      </c>
      <c r="G981" s="25">
        <v>43819</v>
      </c>
      <c r="H981" s="25"/>
      <c r="I981" s="81" t="s">
        <v>8471</v>
      </c>
      <c r="J981" s="77" t="s">
        <v>712</v>
      </c>
      <c r="K981" s="77"/>
      <c r="L981" s="104"/>
      <c r="M981" s="130">
        <v>0</v>
      </c>
      <c r="N981" s="77" t="str">
        <f t="shared" si="124"/>
        <v>Yes</v>
      </c>
      <c r="O981" s="32">
        <v>80</v>
      </c>
      <c r="P981" s="24">
        <v>80</v>
      </c>
      <c r="Q981" s="24"/>
      <c r="R981" s="89">
        <v>0</v>
      </c>
    </row>
    <row r="982" spans="1:18" s="2" customFormat="1" x14ac:dyDescent="0.5">
      <c r="A982" s="24">
        <v>661</v>
      </c>
      <c r="B982" s="24" t="s">
        <v>2517</v>
      </c>
      <c r="C982" s="24" t="s">
        <v>2518</v>
      </c>
      <c r="D982" s="24" t="s">
        <v>2519</v>
      </c>
      <c r="E982" s="24" t="s">
        <v>190</v>
      </c>
      <c r="F982" s="24" t="s">
        <v>2520</v>
      </c>
      <c r="G982" s="25">
        <v>44041</v>
      </c>
      <c r="H982" s="25"/>
      <c r="I982" s="81" t="s">
        <v>8471</v>
      </c>
      <c r="J982" s="77" t="s">
        <v>712</v>
      </c>
      <c r="K982" s="77"/>
      <c r="L982" s="65">
        <v>10000</v>
      </c>
      <c r="M982" s="130">
        <f>MAX(L982,L982*N(R982)/12)</f>
        <v>10000</v>
      </c>
      <c r="N982" s="77" t="str">
        <f t="shared" si="124"/>
        <v>Yes</v>
      </c>
      <c r="O982" s="32">
        <v>60</v>
      </c>
      <c r="P982" s="24">
        <v>60</v>
      </c>
      <c r="Q982" s="24"/>
      <c r="R982" s="89">
        <v>0</v>
      </c>
    </row>
    <row r="983" spans="1:18" s="2" customFormat="1" x14ac:dyDescent="0.5">
      <c r="A983" s="24">
        <v>707</v>
      </c>
      <c r="B983" s="24" t="s">
        <v>2687</v>
      </c>
      <c r="C983" s="24" t="s">
        <v>2688</v>
      </c>
      <c r="D983" s="24" t="s">
        <v>16822</v>
      </c>
      <c r="E983" s="24" t="s">
        <v>190</v>
      </c>
      <c r="F983" s="27" t="s">
        <v>2690</v>
      </c>
      <c r="G983" s="25">
        <v>43875</v>
      </c>
      <c r="H983" s="25"/>
      <c r="I983" s="81" t="s">
        <v>8471</v>
      </c>
      <c r="J983" s="77" t="s">
        <v>712</v>
      </c>
      <c r="K983" s="77"/>
      <c r="L983" s="65">
        <v>7432</v>
      </c>
      <c r="M983" s="130">
        <f>MAX(L983,L983*N(R983)/12)</f>
        <v>7432</v>
      </c>
      <c r="N983" s="77" t="str">
        <f t="shared" si="124"/>
        <v>Yes</v>
      </c>
      <c r="O983" s="32">
        <v>12</v>
      </c>
      <c r="P983" s="24">
        <v>12</v>
      </c>
      <c r="Q983" s="24"/>
      <c r="R983" s="89">
        <v>0</v>
      </c>
    </row>
    <row r="984" spans="1:18" s="2" customFormat="1" x14ac:dyDescent="0.5">
      <c r="A984" s="24">
        <v>710</v>
      </c>
      <c r="B984" s="24" t="s">
        <v>2702</v>
      </c>
      <c r="C984" s="24" t="s">
        <v>2703</v>
      </c>
      <c r="D984" s="24" t="s">
        <v>2704</v>
      </c>
      <c r="E984" s="24" t="s">
        <v>52</v>
      </c>
      <c r="F984" s="24" t="s">
        <v>822</v>
      </c>
      <c r="G984" s="25">
        <v>43878</v>
      </c>
      <c r="H984" s="25"/>
      <c r="I984" s="81" t="s">
        <v>8471</v>
      </c>
      <c r="J984" s="77" t="s">
        <v>712</v>
      </c>
      <c r="K984" s="77"/>
      <c r="L984" s="104"/>
      <c r="M984" s="130">
        <v>0</v>
      </c>
      <c r="N984" s="77" t="str">
        <f t="shared" si="124"/>
        <v>Yes</v>
      </c>
      <c r="O984" s="32">
        <v>80</v>
      </c>
      <c r="P984" s="24">
        <v>80</v>
      </c>
      <c r="Q984" s="24"/>
      <c r="R984" s="89">
        <v>0</v>
      </c>
    </row>
    <row r="985" spans="1:18" s="2" customFormat="1" x14ac:dyDescent="0.5">
      <c r="A985" s="24">
        <v>711</v>
      </c>
      <c r="B985" s="24" t="s">
        <v>2706</v>
      </c>
      <c r="C985" s="24" t="s">
        <v>2707</v>
      </c>
      <c r="D985" s="24" t="s">
        <v>2706</v>
      </c>
      <c r="E985" s="24" t="s">
        <v>52</v>
      </c>
      <c r="F985" s="24" t="s">
        <v>822</v>
      </c>
      <c r="G985" s="25">
        <v>43878</v>
      </c>
      <c r="H985" s="25"/>
      <c r="I985" s="81" t="s">
        <v>8471</v>
      </c>
      <c r="J985" s="77" t="s">
        <v>712</v>
      </c>
      <c r="K985" s="77"/>
      <c r="L985" s="104"/>
      <c r="M985" s="130">
        <v>0</v>
      </c>
      <c r="N985" s="77" t="str">
        <f t="shared" si="124"/>
        <v>Yes</v>
      </c>
      <c r="O985" s="32">
        <v>80</v>
      </c>
      <c r="P985" s="24">
        <v>80</v>
      </c>
      <c r="Q985" s="24"/>
      <c r="R985" s="89">
        <v>0</v>
      </c>
    </row>
    <row r="986" spans="1:18" s="2" customFormat="1" x14ac:dyDescent="0.5">
      <c r="A986" s="24">
        <v>712</v>
      </c>
      <c r="B986" s="24" t="s">
        <v>2709</v>
      </c>
      <c r="C986" s="24" t="s">
        <v>2710</v>
      </c>
      <c r="D986" s="24" t="s">
        <v>2709</v>
      </c>
      <c r="E986" s="24" t="s">
        <v>52</v>
      </c>
      <c r="F986" s="24" t="s">
        <v>822</v>
      </c>
      <c r="G986" s="25">
        <v>43878</v>
      </c>
      <c r="H986" s="25"/>
      <c r="I986" s="81" t="s">
        <v>8471</v>
      </c>
      <c r="J986" s="77" t="s">
        <v>712</v>
      </c>
      <c r="K986" s="77"/>
      <c r="L986" s="104"/>
      <c r="M986" s="130">
        <v>0</v>
      </c>
      <c r="N986" s="77" t="str">
        <f t="shared" si="124"/>
        <v>Yes</v>
      </c>
      <c r="O986" s="32">
        <v>80</v>
      </c>
      <c r="P986" s="24">
        <v>80</v>
      </c>
      <c r="Q986" s="24"/>
      <c r="R986" s="89">
        <v>0</v>
      </c>
    </row>
    <row r="987" spans="1:18" s="2" customFormat="1" x14ac:dyDescent="0.5">
      <c r="A987" s="24">
        <v>713</v>
      </c>
      <c r="B987" s="24" t="s">
        <v>2712</v>
      </c>
      <c r="C987" s="24" t="s">
        <v>2713</v>
      </c>
      <c r="D987" s="24" t="s">
        <v>2712</v>
      </c>
      <c r="E987" s="24" t="s">
        <v>52</v>
      </c>
      <c r="F987" s="24" t="s">
        <v>822</v>
      </c>
      <c r="G987" s="25">
        <v>43878</v>
      </c>
      <c r="H987" s="25"/>
      <c r="I987" s="81" t="s">
        <v>8471</v>
      </c>
      <c r="J987" s="77" t="s">
        <v>712</v>
      </c>
      <c r="K987" s="77"/>
      <c r="L987" s="104"/>
      <c r="M987" s="130">
        <v>0</v>
      </c>
      <c r="N987" s="77" t="str">
        <f t="shared" si="124"/>
        <v>Yes</v>
      </c>
      <c r="O987" s="32">
        <v>80</v>
      </c>
      <c r="P987" s="24">
        <v>80</v>
      </c>
      <c r="Q987" s="24"/>
      <c r="R987" s="89">
        <v>0</v>
      </c>
    </row>
    <row r="988" spans="1:18" s="2" customFormat="1" x14ac:dyDescent="0.5">
      <c r="A988" s="24">
        <v>714</v>
      </c>
      <c r="B988" s="24" t="s">
        <v>2715</v>
      </c>
      <c r="C988" s="24" t="s">
        <v>2713</v>
      </c>
      <c r="D988" s="24" t="s">
        <v>2715</v>
      </c>
      <c r="E988" s="24" t="s">
        <v>52</v>
      </c>
      <c r="F988" s="24" t="s">
        <v>822</v>
      </c>
      <c r="G988" s="25">
        <v>43878</v>
      </c>
      <c r="H988" s="25"/>
      <c r="I988" s="81" t="s">
        <v>8471</v>
      </c>
      <c r="J988" s="77" t="s">
        <v>712</v>
      </c>
      <c r="K988" s="77"/>
      <c r="L988" s="104"/>
      <c r="M988" s="130">
        <v>0</v>
      </c>
      <c r="N988" s="77" t="str">
        <f t="shared" si="124"/>
        <v>Yes</v>
      </c>
      <c r="O988" s="32">
        <v>80</v>
      </c>
      <c r="P988" s="24">
        <v>80</v>
      </c>
      <c r="Q988" s="24"/>
      <c r="R988" s="89">
        <v>0</v>
      </c>
    </row>
    <row r="989" spans="1:18" s="2" customFormat="1" x14ac:dyDescent="0.5">
      <c r="A989" s="24">
        <v>722</v>
      </c>
      <c r="B989" s="24" t="s">
        <v>2744</v>
      </c>
      <c r="C989" s="24" t="s">
        <v>2745</v>
      </c>
      <c r="D989" s="24" t="s">
        <v>2744</v>
      </c>
      <c r="E989" s="24" t="s">
        <v>52</v>
      </c>
      <c r="F989" s="24" t="s">
        <v>822</v>
      </c>
      <c r="G989" s="25">
        <v>43880</v>
      </c>
      <c r="H989" s="25"/>
      <c r="I989" s="81" t="s">
        <v>8471</v>
      </c>
      <c r="J989" s="77" t="s">
        <v>712</v>
      </c>
      <c r="K989" s="77"/>
      <c r="L989" s="104"/>
      <c r="M989" s="130">
        <v>0</v>
      </c>
      <c r="N989" s="77" t="str">
        <f t="shared" si="124"/>
        <v>Yes</v>
      </c>
      <c r="O989" s="32">
        <v>80</v>
      </c>
      <c r="P989" s="24">
        <v>8</v>
      </c>
      <c r="Q989" s="24"/>
      <c r="R989" s="89">
        <v>0</v>
      </c>
    </row>
    <row r="990" spans="1:18" s="2" customFormat="1" x14ac:dyDescent="0.5">
      <c r="A990" s="24">
        <v>724</v>
      </c>
      <c r="B990" s="24" t="s">
        <v>2750</v>
      </c>
      <c r="C990" s="24" t="s">
        <v>2751</v>
      </c>
      <c r="D990" s="24" t="s">
        <v>2750</v>
      </c>
      <c r="E990" s="24" t="s">
        <v>52</v>
      </c>
      <c r="F990" s="24" t="s">
        <v>822</v>
      </c>
      <c r="G990" s="25">
        <v>43882</v>
      </c>
      <c r="H990" s="25"/>
      <c r="I990" s="81" t="s">
        <v>8471</v>
      </c>
      <c r="J990" s="77" t="s">
        <v>712</v>
      </c>
      <c r="K990" s="77"/>
      <c r="L990" s="104"/>
      <c r="M990" s="130">
        <v>0</v>
      </c>
      <c r="N990" s="77" t="str">
        <f t="shared" si="124"/>
        <v>Yes</v>
      </c>
      <c r="O990" s="32">
        <v>80</v>
      </c>
      <c r="P990" s="24">
        <v>80</v>
      </c>
      <c r="Q990" s="24"/>
      <c r="R990" s="89">
        <v>0</v>
      </c>
    </row>
    <row r="991" spans="1:18" x14ac:dyDescent="0.5">
      <c r="A991" s="24">
        <v>740</v>
      </c>
      <c r="B991" s="24" t="s">
        <v>2809</v>
      </c>
      <c r="C991" s="24" t="s">
        <v>2810</v>
      </c>
      <c r="D991" s="24" t="s">
        <v>2809</v>
      </c>
      <c r="E991" s="24" t="s">
        <v>52</v>
      </c>
      <c r="F991" s="24" t="s">
        <v>822</v>
      </c>
      <c r="G991" s="25">
        <v>43896</v>
      </c>
      <c r="H991" s="25"/>
      <c r="I991" s="81" t="s">
        <v>8471</v>
      </c>
      <c r="J991" s="77" t="s">
        <v>712</v>
      </c>
      <c r="K991" s="77"/>
      <c r="L991" s="104"/>
      <c r="M991" s="130">
        <v>0</v>
      </c>
      <c r="N991" s="77" t="str">
        <f t="shared" si="124"/>
        <v>Yes</v>
      </c>
      <c r="O991" s="32">
        <v>80</v>
      </c>
      <c r="P991" s="24">
        <v>80</v>
      </c>
      <c r="Q991" s="24"/>
      <c r="R991" s="89">
        <v>0</v>
      </c>
    </row>
    <row r="992" spans="1:18" x14ac:dyDescent="0.5">
      <c r="A992" s="24">
        <v>741</v>
      </c>
      <c r="B992" s="24" t="s">
        <v>2812</v>
      </c>
      <c r="C992" s="24" t="s">
        <v>2813</v>
      </c>
      <c r="D992" s="24" t="s">
        <v>2812</v>
      </c>
      <c r="E992" s="24" t="s">
        <v>52</v>
      </c>
      <c r="F992" s="24" t="s">
        <v>822</v>
      </c>
      <c r="G992" s="25">
        <v>43896</v>
      </c>
      <c r="H992" s="25"/>
      <c r="I992" s="81" t="s">
        <v>8471</v>
      </c>
      <c r="J992" s="77" t="s">
        <v>712</v>
      </c>
      <c r="K992" s="77"/>
      <c r="L992" s="104"/>
      <c r="M992" s="130">
        <v>0</v>
      </c>
      <c r="N992" s="77" t="str">
        <f t="shared" si="124"/>
        <v>No</v>
      </c>
      <c r="O992" s="32">
        <v>0</v>
      </c>
      <c r="P992" s="24">
        <v>0</v>
      </c>
      <c r="Q992" s="24"/>
      <c r="R992" s="89">
        <v>0</v>
      </c>
    </row>
    <row r="993" spans="1:18" x14ac:dyDescent="0.5">
      <c r="A993" s="24">
        <v>742</v>
      </c>
      <c r="B993" s="24" t="s">
        <v>2815</v>
      </c>
      <c r="C993" s="24" t="s">
        <v>2813</v>
      </c>
      <c r="D993" s="24" t="s">
        <v>2815</v>
      </c>
      <c r="E993" s="24" t="s">
        <v>52</v>
      </c>
      <c r="F993" s="24" t="s">
        <v>822</v>
      </c>
      <c r="G993" s="25">
        <v>43896</v>
      </c>
      <c r="H993" s="25"/>
      <c r="I993" s="81" t="s">
        <v>8471</v>
      </c>
      <c r="J993" s="77" t="s">
        <v>712</v>
      </c>
      <c r="K993" s="77"/>
      <c r="L993" s="104"/>
      <c r="M993" s="130">
        <v>0</v>
      </c>
      <c r="N993" s="77" t="str">
        <f t="shared" si="124"/>
        <v>No</v>
      </c>
      <c r="O993" s="32">
        <v>0</v>
      </c>
      <c r="P993" s="24">
        <v>0</v>
      </c>
      <c r="Q993" s="24"/>
      <c r="R993" s="89">
        <v>0</v>
      </c>
    </row>
    <row r="994" spans="1:18" x14ac:dyDescent="0.5">
      <c r="A994" s="24">
        <v>745</v>
      </c>
      <c r="B994" s="24" t="s">
        <v>2822</v>
      </c>
      <c r="C994" s="24" t="s">
        <v>2823</v>
      </c>
      <c r="D994" s="24" t="s">
        <v>2822</v>
      </c>
      <c r="E994" s="24" t="s">
        <v>52</v>
      </c>
      <c r="F994" s="24" t="s">
        <v>822</v>
      </c>
      <c r="G994" s="25">
        <v>43896</v>
      </c>
      <c r="H994" s="25"/>
      <c r="I994" s="81" t="s">
        <v>8471</v>
      </c>
      <c r="J994" s="77" t="s">
        <v>712</v>
      </c>
      <c r="K994" s="77"/>
      <c r="L994" s="104"/>
      <c r="M994" s="130">
        <v>0</v>
      </c>
      <c r="N994" s="77" t="str">
        <f t="shared" si="124"/>
        <v>No</v>
      </c>
      <c r="O994" s="32">
        <v>0</v>
      </c>
      <c r="P994" s="24">
        <v>0</v>
      </c>
      <c r="Q994" s="24"/>
      <c r="R994" s="89">
        <v>0</v>
      </c>
    </row>
    <row r="995" spans="1:18" x14ac:dyDescent="0.5">
      <c r="A995" s="24">
        <v>748</v>
      </c>
      <c r="B995" s="24" t="s">
        <v>2829</v>
      </c>
      <c r="C995" s="24" t="s">
        <v>2830</v>
      </c>
      <c r="D995" s="24" t="s">
        <v>2829</v>
      </c>
      <c r="E995" s="24" t="s">
        <v>52</v>
      </c>
      <c r="F995" s="24" t="s">
        <v>822</v>
      </c>
      <c r="G995" s="25">
        <v>43907</v>
      </c>
      <c r="H995" s="25"/>
      <c r="I995" s="81" t="s">
        <v>8471</v>
      </c>
      <c r="J995" s="77" t="s">
        <v>712</v>
      </c>
      <c r="K995" s="77"/>
      <c r="L995" s="104"/>
      <c r="M995" s="130">
        <v>0</v>
      </c>
      <c r="N995" s="77" t="str">
        <f t="shared" si="124"/>
        <v>Yes</v>
      </c>
      <c r="O995" s="32">
        <v>80</v>
      </c>
      <c r="P995" s="24">
        <v>80</v>
      </c>
      <c r="Q995" s="24"/>
      <c r="R995" s="89">
        <v>0</v>
      </c>
    </row>
    <row r="996" spans="1:18" x14ac:dyDescent="0.5">
      <c r="A996" s="24">
        <v>749</v>
      </c>
      <c r="B996" s="24" t="s">
        <v>2832</v>
      </c>
      <c r="C996" s="24" t="s">
        <v>2820</v>
      </c>
      <c r="D996" s="24" t="s">
        <v>2832</v>
      </c>
      <c r="E996" s="24" t="s">
        <v>52</v>
      </c>
      <c r="F996" s="24" t="s">
        <v>822</v>
      </c>
      <c r="G996" s="25">
        <v>43907</v>
      </c>
      <c r="H996" s="25"/>
      <c r="I996" s="81" t="s">
        <v>8471</v>
      </c>
      <c r="J996" s="77" t="s">
        <v>712</v>
      </c>
      <c r="K996" s="77"/>
      <c r="L996" s="104"/>
      <c r="M996" s="130">
        <v>0</v>
      </c>
      <c r="N996" s="77" t="str">
        <f t="shared" si="124"/>
        <v>Yes</v>
      </c>
      <c r="O996" s="32">
        <v>80</v>
      </c>
      <c r="P996" s="24">
        <v>80</v>
      </c>
      <c r="Q996" s="24"/>
      <c r="R996" s="89">
        <v>0</v>
      </c>
    </row>
    <row r="997" spans="1:18" x14ac:dyDescent="0.5">
      <c r="A997" s="24">
        <v>750</v>
      </c>
      <c r="B997" s="24" t="s">
        <v>2834</v>
      </c>
      <c r="C997" s="24" t="s">
        <v>2835</v>
      </c>
      <c r="D997" s="24" t="s">
        <v>2834</v>
      </c>
      <c r="E997" s="24" t="s">
        <v>52</v>
      </c>
      <c r="F997" s="24" t="s">
        <v>822</v>
      </c>
      <c r="G997" s="25">
        <v>43907</v>
      </c>
      <c r="H997" s="25"/>
      <c r="I997" s="81" t="s">
        <v>8471</v>
      </c>
      <c r="J997" s="77" t="s">
        <v>712</v>
      </c>
      <c r="K997" s="77"/>
      <c r="L997" s="104"/>
      <c r="M997" s="130">
        <v>0</v>
      </c>
      <c r="N997" s="77" t="str">
        <f t="shared" si="124"/>
        <v>Yes</v>
      </c>
      <c r="O997" s="32">
        <v>80</v>
      </c>
      <c r="P997" s="24">
        <v>80</v>
      </c>
      <c r="Q997" s="24"/>
      <c r="R997" s="89">
        <v>0</v>
      </c>
    </row>
    <row r="998" spans="1:18" x14ac:dyDescent="0.5">
      <c r="A998" s="24">
        <v>751</v>
      </c>
      <c r="B998" s="24" t="s">
        <v>2836</v>
      </c>
      <c r="C998" s="24" t="s">
        <v>2837</v>
      </c>
      <c r="D998" s="24" t="s">
        <v>2836</v>
      </c>
      <c r="E998" s="24" t="s">
        <v>52</v>
      </c>
      <c r="F998" s="24" t="s">
        <v>822</v>
      </c>
      <c r="G998" s="25">
        <v>43907</v>
      </c>
      <c r="H998" s="25"/>
      <c r="I998" s="81" t="s">
        <v>8471</v>
      </c>
      <c r="J998" s="77" t="s">
        <v>712</v>
      </c>
      <c r="K998" s="77"/>
      <c r="L998" s="104"/>
      <c r="M998" s="130">
        <v>0</v>
      </c>
      <c r="N998" s="77" t="str">
        <f t="shared" si="124"/>
        <v>Yes</v>
      </c>
      <c r="O998" s="32">
        <v>80</v>
      </c>
      <c r="P998" s="24">
        <v>80</v>
      </c>
      <c r="Q998" s="24"/>
      <c r="R998" s="89">
        <v>0</v>
      </c>
    </row>
    <row r="999" spans="1:18" x14ac:dyDescent="0.5">
      <c r="A999" s="24">
        <v>752</v>
      </c>
      <c r="B999" s="24" t="s">
        <v>2839</v>
      </c>
      <c r="C999" s="24" t="s">
        <v>2840</v>
      </c>
      <c r="D999" s="24" t="s">
        <v>2839</v>
      </c>
      <c r="E999" s="24" t="s">
        <v>52</v>
      </c>
      <c r="F999" s="24" t="s">
        <v>822</v>
      </c>
      <c r="G999" s="25">
        <v>43907</v>
      </c>
      <c r="H999" s="25"/>
      <c r="I999" s="81" t="s">
        <v>8471</v>
      </c>
      <c r="J999" s="77" t="s">
        <v>712</v>
      </c>
      <c r="K999" s="77"/>
      <c r="L999" s="104"/>
      <c r="M999" s="130">
        <v>0</v>
      </c>
      <c r="N999" s="77" t="str">
        <f t="shared" si="124"/>
        <v>Yes</v>
      </c>
      <c r="O999" s="32">
        <v>80</v>
      </c>
      <c r="P999" s="24">
        <v>80</v>
      </c>
      <c r="Q999" s="24"/>
      <c r="R999" s="89">
        <v>0</v>
      </c>
    </row>
    <row r="1000" spans="1:18" x14ac:dyDescent="0.5">
      <c r="A1000" s="24">
        <v>762</v>
      </c>
      <c r="B1000" s="24" t="s">
        <v>1294</v>
      </c>
      <c r="C1000" s="24" t="s">
        <v>2877</v>
      </c>
      <c r="D1000" s="24" t="s">
        <v>2878</v>
      </c>
      <c r="E1000" s="24" t="s">
        <v>190</v>
      </c>
      <c r="F1000" s="24" t="s">
        <v>755</v>
      </c>
      <c r="G1000" s="25">
        <v>43922</v>
      </c>
      <c r="H1000" s="25"/>
      <c r="I1000" s="81" t="s">
        <v>8471</v>
      </c>
      <c r="J1000" s="77" t="s">
        <v>712</v>
      </c>
      <c r="K1000" s="77"/>
      <c r="L1000" s="65">
        <v>17200</v>
      </c>
      <c r="M1000" s="130">
        <f>MAX(L1000,L1000*N(R1000)/12)</f>
        <v>17200</v>
      </c>
      <c r="N1000" s="77" t="str">
        <f t="shared" si="124"/>
        <v>No</v>
      </c>
      <c r="O1000" s="32">
        <v>24</v>
      </c>
      <c r="P1000" s="24">
        <v>0</v>
      </c>
      <c r="Q1000" s="24"/>
      <c r="R1000" s="89">
        <v>0</v>
      </c>
    </row>
    <row r="1001" spans="1:18" x14ac:dyDescent="0.5">
      <c r="A1001" s="24">
        <v>765</v>
      </c>
      <c r="B1001" s="24" t="s">
        <v>2888</v>
      </c>
      <c r="C1001" s="24" t="s">
        <v>2889</v>
      </c>
      <c r="D1001" s="24" t="s">
        <v>2888</v>
      </c>
      <c r="E1001" s="24" t="s">
        <v>52</v>
      </c>
      <c r="F1001" s="24" t="s">
        <v>822</v>
      </c>
      <c r="G1001" s="25">
        <v>43930</v>
      </c>
      <c r="H1001" s="25"/>
      <c r="I1001" s="81" t="s">
        <v>8471</v>
      </c>
      <c r="J1001" s="77" t="s">
        <v>712</v>
      </c>
      <c r="K1001" s="77"/>
      <c r="L1001" s="104"/>
      <c r="M1001" s="130">
        <v>0</v>
      </c>
      <c r="N1001" s="77" t="str">
        <f t="shared" si="124"/>
        <v>Yes</v>
      </c>
      <c r="O1001" s="32">
        <v>80</v>
      </c>
      <c r="P1001" s="24">
        <v>80</v>
      </c>
      <c r="Q1001" s="24"/>
      <c r="R1001" s="89">
        <v>0</v>
      </c>
    </row>
    <row r="1002" spans="1:18" x14ac:dyDescent="0.5">
      <c r="A1002" s="24">
        <v>794</v>
      </c>
      <c r="B1002" s="24" t="s">
        <v>2995</v>
      </c>
      <c r="C1002" s="24" t="s">
        <v>2996</v>
      </c>
      <c r="D1002" s="24" t="s">
        <v>2997</v>
      </c>
      <c r="E1002" s="24" t="s">
        <v>66</v>
      </c>
      <c r="F1002" s="27" t="s">
        <v>67</v>
      </c>
      <c r="G1002" s="25">
        <v>43950</v>
      </c>
      <c r="H1002" s="25"/>
      <c r="I1002" s="81" t="s">
        <v>8471</v>
      </c>
      <c r="J1002" s="77" t="s">
        <v>712</v>
      </c>
      <c r="K1002" s="77"/>
      <c r="L1002" s="65">
        <v>1045</v>
      </c>
      <c r="M1002" s="130">
        <f>MAX(L1002,L1002*N(R1002)/12)</f>
        <v>1045</v>
      </c>
      <c r="N1002" s="77" t="str">
        <f t="shared" si="124"/>
        <v>Yes</v>
      </c>
      <c r="O1002" s="32">
        <v>12</v>
      </c>
      <c r="P1002" s="24">
        <v>12</v>
      </c>
      <c r="Q1002" s="24"/>
      <c r="R1002" s="89">
        <v>0</v>
      </c>
    </row>
    <row r="1003" spans="1:18" x14ac:dyDescent="0.5">
      <c r="A1003" s="24">
        <v>800</v>
      </c>
      <c r="B1003" s="24" t="s">
        <v>3019</v>
      </c>
      <c r="C1003" s="24" t="s">
        <v>3020</v>
      </c>
      <c r="D1003" s="24" t="s">
        <v>3021</v>
      </c>
      <c r="E1003" s="24" t="s">
        <v>52</v>
      </c>
      <c r="F1003" s="24" t="s">
        <v>3023</v>
      </c>
      <c r="G1003" s="25">
        <v>43922</v>
      </c>
      <c r="H1003" s="25"/>
      <c r="I1003" s="81" t="s">
        <v>8471</v>
      </c>
      <c r="J1003" s="77" t="s">
        <v>712</v>
      </c>
      <c r="K1003" s="77"/>
      <c r="L1003" s="65">
        <v>3500</v>
      </c>
      <c r="M1003" s="130">
        <f>MAX(L1003,L1003*N(R1003)/12)</f>
        <v>3500</v>
      </c>
      <c r="N1003" s="77" t="str">
        <f t="shared" si="124"/>
        <v>Yes</v>
      </c>
      <c r="O1003" s="32">
        <v>12</v>
      </c>
      <c r="P1003" s="24">
        <v>12</v>
      </c>
      <c r="Q1003" s="24"/>
      <c r="R1003" s="89">
        <v>0</v>
      </c>
    </row>
    <row r="1004" spans="1:18" x14ac:dyDescent="0.5">
      <c r="A1004" s="24">
        <v>805</v>
      </c>
      <c r="B1004" s="24" t="s">
        <v>3035</v>
      </c>
      <c r="C1004" s="24" t="s">
        <v>3036</v>
      </c>
      <c r="D1004" s="24" t="s">
        <v>3037</v>
      </c>
      <c r="E1004" s="24" t="s">
        <v>52</v>
      </c>
      <c r="F1004" s="24" t="s">
        <v>822</v>
      </c>
      <c r="G1004" s="25">
        <v>43957</v>
      </c>
      <c r="H1004" s="25"/>
      <c r="I1004" s="81" t="s">
        <v>8471</v>
      </c>
      <c r="J1004" s="77" t="s">
        <v>712</v>
      </c>
      <c r="K1004" s="77"/>
      <c r="L1004" s="104"/>
      <c r="M1004" s="130">
        <v>0</v>
      </c>
      <c r="N1004" s="77" t="str">
        <f t="shared" si="124"/>
        <v>Yes</v>
      </c>
      <c r="O1004" s="32">
        <v>80</v>
      </c>
      <c r="P1004" s="24">
        <v>80</v>
      </c>
      <c r="Q1004" s="24"/>
      <c r="R1004" s="89">
        <v>0</v>
      </c>
    </row>
    <row r="1005" spans="1:18" x14ac:dyDescent="0.5">
      <c r="A1005" s="24">
        <v>842</v>
      </c>
      <c r="B1005" s="24" t="s">
        <v>3178</v>
      </c>
      <c r="C1005" s="24" t="s">
        <v>3179</v>
      </c>
      <c r="D1005" s="24" t="s">
        <v>3180</v>
      </c>
      <c r="E1005" s="24" t="s">
        <v>52</v>
      </c>
      <c r="F1005" s="24" t="s">
        <v>822</v>
      </c>
      <c r="G1005" s="25">
        <v>44001</v>
      </c>
      <c r="H1005" s="25"/>
      <c r="I1005" s="81" t="s">
        <v>8471</v>
      </c>
      <c r="J1005" s="77" t="s">
        <v>712</v>
      </c>
      <c r="K1005" s="77"/>
      <c r="L1005" s="104"/>
      <c r="M1005" s="130">
        <v>0</v>
      </c>
      <c r="N1005" s="77" t="str">
        <f t="shared" si="124"/>
        <v>Yes</v>
      </c>
      <c r="O1005" s="32">
        <v>80</v>
      </c>
      <c r="P1005" s="24">
        <v>80</v>
      </c>
      <c r="Q1005" s="24"/>
      <c r="R1005" s="89">
        <v>0</v>
      </c>
    </row>
    <row r="1006" spans="1:18" x14ac:dyDescent="0.5">
      <c r="A1006" s="24">
        <v>843</v>
      </c>
      <c r="B1006" s="24" t="s">
        <v>3182</v>
      </c>
      <c r="C1006" s="24" t="s">
        <v>3183</v>
      </c>
      <c r="D1006" s="24" t="s">
        <v>3184</v>
      </c>
      <c r="E1006" s="24" t="s">
        <v>52</v>
      </c>
      <c r="F1006" s="24" t="s">
        <v>822</v>
      </c>
      <c r="G1006" s="25">
        <v>44001</v>
      </c>
      <c r="H1006" s="25"/>
      <c r="I1006" s="81" t="s">
        <v>8471</v>
      </c>
      <c r="J1006" s="77" t="s">
        <v>712</v>
      </c>
      <c r="K1006" s="77"/>
      <c r="L1006" s="104"/>
      <c r="M1006" s="130">
        <v>0</v>
      </c>
      <c r="N1006" s="77" t="str">
        <f t="shared" si="124"/>
        <v>Yes</v>
      </c>
      <c r="O1006" s="32">
        <v>80</v>
      </c>
      <c r="P1006" s="24">
        <v>80</v>
      </c>
      <c r="Q1006" s="24"/>
      <c r="R1006" s="89">
        <v>0</v>
      </c>
    </row>
    <row r="1007" spans="1:18" x14ac:dyDescent="0.5">
      <c r="A1007" s="24">
        <v>857</v>
      </c>
      <c r="B1007" s="24" t="s">
        <v>3245</v>
      </c>
      <c r="C1007" s="24" t="s">
        <v>3246</v>
      </c>
      <c r="D1007" s="24" t="s">
        <v>3245</v>
      </c>
      <c r="E1007" s="24" t="s">
        <v>66</v>
      </c>
      <c r="F1007" s="24" t="s">
        <v>3248</v>
      </c>
      <c r="G1007" s="25">
        <v>43951</v>
      </c>
      <c r="H1007" s="25"/>
      <c r="I1007" s="81" t="s">
        <v>8471</v>
      </c>
      <c r="J1007" s="77" t="s">
        <v>712</v>
      </c>
      <c r="K1007" s="77"/>
      <c r="L1007" s="65">
        <v>600</v>
      </c>
      <c r="M1007" s="130">
        <f>MAX(L1007,L1007*N(R1007)/12)</f>
        <v>600</v>
      </c>
      <c r="N1007" s="77" t="str">
        <f t="shared" si="124"/>
        <v>Yes</v>
      </c>
      <c r="O1007" s="32">
        <v>24</v>
      </c>
      <c r="P1007" s="24">
        <v>24</v>
      </c>
      <c r="Q1007" s="24"/>
      <c r="R1007" s="89">
        <v>0</v>
      </c>
    </row>
    <row r="1008" spans="1:18" x14ac:dyDescent="0.5">
      <c r="A1008" s="24">
        <v>874</v>
      </c>
      <c r="B1008" s="24" t="s">
        <v>3313</v>
      </c>
      <c r="C1008" s="24" t="s">
        <v>3314</v>
      </c>
      <c r="D1008" s="24" t="s">
        <v>3315</v>
      </c>
      <c r="E1008" s="24" t="s">
        <v>97</v>
      </c>
      <c r="F1008" s="24" t="s">
        <v>3316</v>
      </c>
      <c r="G1008" s="25">
        <v>44044</v>
      </c>
      <c r="H1008" s="25"/>
      <c r="I1008" s="81" t="s">
        <v>8471</v>
      </c>
      <c r="J1008" s="77" t="s">
        <v>712</v>
      </c>
      <c r="K1008" s="77"/>
      <c r="L1008" s="104"/>
      <c r="M1008" s="130">
        <v>0</v>
      </c>
      <c r="N1008" s="77" t="str">
        <f t="shared" si="124"/>
        <v>Yes</v>
      </c>
      <c r="O1008" s="32">
        <v>12</v>
      </c>
      <c r="P1008" s="24">
        <v>12</v>
      </c>
      <c r="Q1008" s="24"/>
      <c r="R1008" s="89">
        <v>0</v>
      </c>
    </row>
    <row r="1009" spans="1:18" x14ac:dyDescent="0.5">
      <c r="A1009" s="24">
        <v>882</v>
      </c>
      <c r="B1009" s="24" t="s">
        <v>3342</v>
      </c>
      <c r="C1009" s="24" t="s">
        <v>3343</v>
      </c>
      <c r="D1009" s="24" t="s">
        <v>3344</v>
      </c>
      <c r="E1009" s="24" t="s">
        <v>52</v>
      </c>
      <c r="F1009" s="24" t="s">
        <v>822</v>
      </c>
      <c r="G1009" s="25">
        <v>44053</v>
      </c>
      <c r="H1009" s="25"/>
      <c r="I1009" s="81" t="s">
        <v>8471</v>
      </c>
      <c r="J1009" s="77" t="s">
        <v>712</v>
      </c>
      <c r="K1009" s="77"/>
      <c r="L1009" s="104"/>
      <c r="M1009" s="130">
        <v>0</v>
      </c>
      <c r="N1009" s="77" t="str">
        <f t="shared" si="124"/>
        <v>Yes</v>
      </c>
      <c r="O1009" s="32">
        <v>80</v>
      </c>
      <c r="P1009" s="24">
        <v>80</v>
      </c>
      <c r="Q1009" s="24"/>
      <c r="R1009" s="89">
        <v>0</v>
      </c>
    </row>
    <row r="1010" spans="1:18" x14ac:dyDescent="0.5">
      <c r="A1010" s="24">
        <v>909</v>
      </c>
      <c r="B1010" s="24" t="s">
        <v>3438</v>
      </c>
      <c r="C1010" s="24" t="s">
        <v>3439</v>
      </c>
      <c r="D1010" s="24" t="s">
        <v>3440</v>
      </c>
      <c r="E1010" s="24" t="s">
        <v>190</v>
      </c>
      <c r="F1010" s="24" t="s">
        <v>191</v>
      </c>
      <c r="G1010" s="25">
        <v>44021</v>
      </c>
      <c r="H1010" s="25"/>
      <c r="I1010" s="81" t="s">
        <v>8471</v>
      </c>
      <c r="J1010" s="77" t="s">
        <v>712</v>
      </c>
      <c r="K1010" s="77"/>
      <c r="L1010" s="65">
        <v>49920</v>
      </c>
      <c r="M1010" s="130">
        <f>MAX(L1010,L1010*N(R1010)/12)</f>
        <v>49920</v>
      </c>
      <c r="N1010" s="77" t="str">
        <f t="shared" si="124"/>
        <v>No</v>
      </c>
      <c r="O1010" s="32">
        <v>3</v>
      </c>
      <c r="P1010" s="24">
        <v>0</v>
      </c>
      <c r="Q1010" s="24"/>
      <c r="R1010" s="89">
        <v>0</v>
      </c>
    </row>
    <row r="1011" spans="1:18" x14ac:dyDescent="0.5">
      <c r="A1011" s="24">
        <v>938</v>
      </c>
      <c r="B1011" s="24" t="s">
        <v>3553</v>
      </c>
      <c r="C1011" s="24" t="s">
        <v>3554</v>
      </c>
      <c r="D1011" s="24" t="s">
        <v>3555</v>
      </c>
      <c r="E1011" s="24" t="s">
        <v>190</v>
      </c>
      <c r="F1011" s="24" t="s">
        <v>934</v>
      </c>
      <c r="G1011" s="25">
        <v>43983</v>
      </c>
      <c r="H1011" s="25"/>
      <c r="I1011" s="81" t="s">
        <v>8471</v>
      </c>
      <c r="J1011" s="77" t="s">
        <v>712</v>
      </c>
      <c r="K1011" s="77"/>
      <c r="L1011" s="65">
        <v>57600</v>
      </c>
      <c r="M1011" s="130">
        <f>MAX(L1011,L1011*N(R1011)/12)</f>
        <v>57600</v>
      </c>
      <c r="N1011" s="77" t="str">
        <f t="shared" ref="N1011:N1071" si="125">IF(P1011&gt;0,"Yes","No")</f>
        <v>No</v>
      </c>
      <c r="O1011" s="32">
        <v>48</v>
      </c>
      <c r="P1011" s="24">
        <v>0</v>
      </c>
      <c r="Q1011" s="24"/>
      <c r="R1011" s="89">
        <v>0</v>
      </c>
    </row>
    <row r="1012" spans="1:18" x14ac:dyDescent="0.5">
      <c r="A1012" s="24">
        <v>945</v>
      </c>
      <c r="B1012" s="24" t="s">
        <v>3573</v>
      </c>
      <c r="C1012" s="24" t="s">
        <v>3574</v>
      </c>
      <c r="D1012" s="24" t="s">
        <v>3575</v>
      </c>
      <c r="E1012" s="24" t="s">
        <v>52</v>
      </c>
      <c r="F1012" s="24" t="s">
        <v>822</v>
      </c>
      <c r="G1012" s="25">
        <v>44131</v>
      </c>
      <c r="H1012" s="25"/>
      <c r="I1012" s="81" t="s">
        <v>8471</v>
      </c>
      <c r="J1012" s="77" t="s">
        <v>712</v>
      </c>
      <c r="K1012" s="77"/>
      <c r="L1012" s="104"/>
      <c r="M1012" s="130">
        <v>0</v>
      </c>
      <c r="N1012" s="77" t="str">
        <f t="shared" si="125"/>
        <v>Yes</v>
      </c>
      <c r="O1012" s="32">
        <v>80</v>
      </c>
      <c r="P1012" s="24">
        <v>80</v>
      </c>
      <c r="Q1012" s="24"/>
      <c r="R1012" s="89">
        <v>0</v>
      </c>
    </row>
    <row r="1013" spans="1:18" x14ac:dyDescent="0.5">
      <c r="A1013" s="24">
        <v>946</v>
      </c>
      <c r="B1013" s="24" t="s">
        <v>3577</v>
      </c>
      <c r="C1013" s="24" t="s">
        <v>3578</v>
      </c>
      <c r="D1013" s="24" t="s">
        <v>3579</v>
      </c>
      <c r="E1013" s="24" t="s">
        <v>52</v>
      </c>
      <c r="F1013" s="24" t="s">
        <v>822</v>
      </c>
      <c r="G1013" s="25">
        <v>44131</v>
      </c>
      <c r="H1013" s="25"/>
      <c r="I1013" s="81" t="s">
        <v>8471</v>
      </c>
      <c r="J1013" s="77" t="s">
        <v>712</v>
      </c>
      <c r="K1013" s="77"/>
      <c r="L1013" s="104"/>
      <c r="M1013" s="130">
        <v>0</v>
      </c>
      <c r="N1013" s="77" t="str">
        <f t="shared" si="125"/>
        <v>Yes</v>
      </c>
      <c r="O1013" s="32">
        <v>80</v>
      </c>
      <c r="P1013" s="24">
        <v>80</v>
      </c>
      <c r="Q1013" s="24"/>
      <c r="R1013" s="89">
        <v>0</v>
      </c>
    </row>
    <row r="1014" spans="1:18" x14ac:dyDescent="0.5">
      <c r="A1014" s="24">
        <v>971</v>
      </c>
      <c r="B1014" s="24" t="s">
        <v>3658</v>
      </c>
      <c r="C1014" s="24" t="s">
        <v>3659</v>
      </c>
      <c r="D1014" s="24" t="s">
        <v>3660</v>
      </c>
      <c r="E1014" s="24" t="s">
        <v>190</v>
      </c>
      <c r="F1014" s="24" t="s">
        <v>191</v>
      </c>
      <c r="G1014" s="25">
        <v>44144</v>
      </c>
      <c r="H1014" s="25"/>
      <c r="I1014" s="81" t="s">
        <v>8471</v>
      </c>
      <c r="J1014" s="77" t="s">
        <v>712</v>
      </c>
      <c r="K1014" s="77"/>
      <c r="L1014" s="65">
        <v>15000</v>
      </c>
      <c r="M1014" s="130">
        <f>MAX(L1014,L1014*N(R1014)/12)</f>
        <v>15000</v>
      </c>
      <c r="N1014" s="77" t="str">
        <f t="shared" si="125"/>
        <v>No</v>
      </c>
      <c r="O1014" s="32">
        <v>24</v>
      </c>
      <c r="P1014" s="24">
        <v>0</v>
      </c>
      <c r="Q1014" s="24"/>
      <c r="R1014" s="89">
        <v>0</v>
      </c>
    </row>
    <row r="1015" spans="1:18" x14ac:dyDescent="0.5">
      <c r="A1015" s="24">
        <v>985</v>
      </c>
      <c r="B1015" s="24" t="s">
        <v>3709</v>
      </c>
      <c r="C1015" s="24" t="s">
        <v>3710</v>
      </c>
      <c r="D1015" s="24" t="s">
        <v>3711</v>
      </c>
      <c r="E1015" s="24" t="s">
        <v>52</v>
      </c>
      <c r="F1015" s="24" t="s">
        <v>822</v>
      </c>
      <c r="G1015" s="25">
        <v>44155</v>
      </c>
      <c r="H1015" s="25"/>
      <c r="I1015" s="81" t="s">
        <v>8471</v>
      </c>
      <c r="J1015" s="77" t="s">
        <v>712</v>
      </c>
      <c r="K1015" s="77"/>
      <c r="L1015" s="104"/>
      <c r="M1015" s="130">
        <v>0</v>
      </c>
      <c r="N1015" s="77" t="str">
        <f t="shared" si="125"/>
        <v>Yes</v>
      </c>
      <c r="O1015" s="32">
        <v>80</v>
      </c>
      <c r="P1015" s="24">
        <v>80</v>
      </c>
      <c r="Q1015" s="24"/>
      <c r="R1015" s="89">
        <v>0</v>
      </c>
    </row>
    <row r="1016" spans="1:18" x14ac:dyDescent="0.5">
      <c r="A1016" s="24">
        <v>986</v>
      </c>
      <c r="B1016" s="24" t="s">
        <v>3713</v>
      </c>
      <c r="C1016" s="24" t="s">
        <v>3714</v>
      </c>
      <c r="D1016" s="24" t="s">
        <v>3713</v>
      </c>
      <c r="E1016" s="24" t="s">
        <v>52</v>
      </c>
      <c r="F1016" s="24" t="s">
        <v>822</v>
      </c>
      <c r="G1016" s="25">
        <v>44155</v>
      </c>
      <c r="H1016" s="25"/>
      <c r="I1016" s="81" t="s">
        <v>8471</v>
      </c>
      <c r="J1016" s="77" t="s">
        <v>712</v>
      </c>
      <c r="K1016" s="77"/>
      <c r="L1016" s="104"/>
      <c r="M1016" s="130">
        <v>0</v>
      </c>
      <c r="N1016" s="77" t="str">
        <f t="shared" si="125"/>
        <v>Yes</v>
      </c>
      <c r="O1016" s="32">
        <v>80</v>
      </c>
      <c r="P1016" s="24">
        <v>80</v>
      </c>
      <c r="Q1016" s="24"/>
      <c r="R1016" s="89">
        <v>0</v>
      </c>
    </row>
    <row r="1017" spans="1:18" x14ac:dyDescent="0.5">
      <c r="A1017" s="24">
        <v>989</v>
      </c>
      <c r="B1017" s="24" t="s">
        <v>3722</v>
      </c>
      <c r="C1017" s="24" t="s">
        <v>3723</v>
      </c>
      <c r="D1017" s="24" t="s">
        <v>3724</v>
      </c>
      <c r="E1017" s="24" t="s">
        <v>52</v>
      </c>
      <c r="F1017" s="24" t="s">
        <v>2521</v>
      </c>
      <c r="G1017" s="25">
        <v>44160</v>
      </c>
      <c r="H1017" s="25"/>
      <c r="I1017" s="81" t="s">
        <v>8471</v>
      </c>
      <c r="J1017" s="77" t="s">
        <v>712</v>
      </c>
      <c r="K1017" s="77"/>
      <c r="L1017" s="65">
        <v>10000</v>
      </c>
      <c r="M1017" s="130">
        <f>MAX(L1017,L1017*N(R1017)/12)</f>
        <v>10000</v>
      </c>
      <c r="N1017" s="77" t="str">
        <f t="shared" si="125"/>
        <v>Yes</v>
      </c>
      <c r="O1017" s="32">
        <v>12</v>
      </c>
      <c r="P1017" s="24">
        <v>12</v>
      </c>
      <c r="Q1017" s="24"/>
      <c r="R1017" s="89">
        <v>0</v>
      </c>
    </row>
    <row r="1018" spans="1:18" x14ac:dyDescent="0.5">
      <c r="A1018" s="24">
        <v>999</v>
      </c>
      <c r="B1018" s="24" t="s">
        <v>3765</v>
      </c>
      <c r="C1018" s="24" t="s">
        <v>3766</v>
      </c>
      <c r="D1018" s="24" t="s">
        <v>3767</v>
      </c>
      <c r="E1018" s="24" t="s">
        <v>52</v>
      </c>
      <c r="F1018" s="24" t="s">
        <v>822</v>
      </c>
      <c r="G1018" s="25">
        <v>44172</v>
      </c>
      <c r="H1018" s="25"/>
      <c r="I1018" s="81" t="s">
        <v>8471</v>
      </c>
      <c r="J1018" s="77" t="s">
        <v>712</v>
      </c>
      <c r="K1018" s="77"/>
      <c r="L1018" s="104"/>
      <c r="M1018" s="130">
        <v>0</v>
      </c>
      <c r="N1018" s="77" t="str">
        <f t="shared" si="125"/>
        <v>Yes</v>
      </c>
      <c r="O1018" s="32">
        <v>80</v>
      </c>
      <c r="P1018" s="24">
        <v>80</v>
      </c>
      <c r="Q1018" s="24"/>
      <c r="R1018" s="89">
        <v>0</v>
      </c>
    </row>
    <row r="1019" spans="1:18" x14ac:dyDescent="0.5">
      <c r="A1019" s="24">
        <v>1000</v>
      </c>
      <c r="B1019" s="24" t="s">
        <v>3769</v>
      </c>
      <c r="C1019" s="24" t="s">
        <v>3770</v>
      </c>
      <c r="D1019" s="24" t="s">
        <v>3771</v>
      </c>
      <c r="E1019" s="24" t="s">
        <v>52</v>
      </c>
      <c r="F1019" s="24" t="s">
        <v>822</v>
      </c>
      <c r="G1019" s="25">
        <v>44172</v>
      </c>
      <c r="H1019" s="25"/>
      <c r="I1019" s="81" t="s">
        <v>8471</v>
      </c>
      <c r="J1019" s="77" t="s">
        <v>712</v>
      </c>
      <c r="K1019" s="77"/>
      <c r="L1019" s="104"/>
      <c r="M1019" s="130">
        <v>0</v>
      </c>
      <c r="N1019" s="77" t="str">
        <f t="shared" si="125"/>
        <v>Yes</v>
      </c>
      <c r="O1019" s="32">
        <v>80</v>
      </c>
      <c r="P1019" s="24">
        <v>80</v>
      </c>
      <c r="Q1019" s="24"/>
      <c r="R1019" s="89">
        <v>0</v>
      </c>
    </row>
    <row r="1020" spans="1:18" x14ac:dyDescent="0.5">
      <c r="A1020" s="24">
        <v>1027</v>
      </c>
      <c r="B1020" s="24" t="s">
        <v>3438</v>
      </c>
      <c r="C1020" s="24" t="s">
        <v>3439</v>
      </c>
      <c r="D1020" s="24" t="s">
        <v>3440</v>
      </c>
      <c r="E1020" s="24" t="s">
        <v>190</v>
      </c>
      <c r="F1020" s="24" t="s">
        <v>191</v>
      </c>
      <c r="G1020" s="25">
        <v>44021</v>
      </c>
      <c r="H1020" s="25"/>
      <c r="I1020" s="81" t="s">
        <v>8471</v>
      </c>
      <c r="J1020" s="77" t="s">
        <v>712</v>
      </c>
      <c r="K1020" s="77"/>
      <c r="L1020" s="65">
        <v>49920</v>
      </c>
      <c r="M1020" s="130">
        <f>MAX(L1020,L1020*N(R1020)/12)</f>
        <v>49920</v>
      </c>
      <c r="N1020" s="77" t="str">
        <f t="shared" si="125"/>
        <v>No</v>
      </c>
      <c r="O1020" s="32">
        <v>3</v>
      </c>
      <c r="P1020" s="24">
        <v>0</v>
      </c>
      <c r="Q1020" s="24"/>
      <c r="R1020" s="89">
        <v>0</v>
      </c>
    </row>
    <row r="1021" spans="1:18" x14ac:dyDescent="0.5">
      <c r="A1021" s="24">
        <v>1033</v>
      </c>
      <c r="B1021" s="24" t="s">
        <v>3879</v>
      </c>
      <c r="C1021" s="24" t="s">
        <v>3770</v>
      </c>
      <c r="D1021" s="24" t="s">
        <v>3880</v>
      </c>
      <c r="E1021" s="24" t="s">
        <v>52</v>
      </c>
      <c r="F1021" s="24" t="s">
        <v>822</v>
      </c>
      <c r="G1021" s="25">
        <v>44208</v>
      </c>
      <c r="H1021" s="25"/>
      <c r="I1021" s="81" t="s">
        <v>8471</v>
      </c>
      <c r="J1021" s="77" t="s">
        <v>712</v>
      </c>
      <c r="K1021" s="77"/>
      <c r="L1021" s="104"/>
      <c r="M1021" s="130">
        <v>0</v>
      </c>
      <c r="N1021" s="77" t="str">
        <f t="shared" si="125"/>
        <v>Yes</v>
      </c>
      <c r="O1021" s="32">
        <v>80</v>
      </c>
      <c r="P1021" s="24">
        <v>80</v>
      </c>
      <c r="Q1021" s="24"/>
      <c r="R1021" s="89">
        <v>0</v>
      </c>
    </row>
    <row r="1022" spans="1:18" x14ac:dyDescent="0.5">
      <c r="A1022" s="24">
        <v>1034</v>
      </c>
      <c r="B1022" s="24" t="s">
        <v>3882</v>
      </c>
      <c r="C1022" s="24" t="s">
        <v>3883</v>
      </c>
      <c r="D1022" s="24" t="s">
        <v>3884</v>
      </c>
      <c r="E1022" s="24" t="s">
        <v>52</v>
      </c>
      <c r="F1022" s="24" t="s">
        <v>822</v>
      </c>
      <c r="G1022" s="25">
        <v>44208</v>
      </c>
      <c r="H1022" s="25"/>
      <c r="I1022" s="81" t="s">
        <v>8471</v>
      </c>
      <c r="J1022" s="77" t="s">
        <v>712</v>
      </c>
      <c r="K1022" s="77"/>
      <c r="L1022" s="104"/>
      <c r="M1022" s="130">
        <v>0</v>
      </c>
      <c r="N1022" s="77" t="str">
        <f t="shared" si="125"/>
        <v>Yes</v>
      </c>
      <c r="O1022" s="32">
        <v>80</v>
      </c>
      <c r="P1022" s="24">
        <v>80</v>
      </c>
      <c r="Q1022" s="24"/>
      <c r="R1022" s="89">
        <v>0</v>
      </c>
    </row>
    <row r="1023" spans="1:18" x14ac:dyDescent="0.5">
      <c r="A1023" s="24">
        <v>1035</v>
      </c>
      <c r="B1023" s="24" t="s">
        <v>3886</v>
      </c>
      <c r="C1023" s="24" t="s">
        <v>3883</v>
      </c>
      <c r="D1023" s="24" t="s">
        <v>3887</v>
      </c>
      <c r="E1023" s="24" t="s">
        <v>52</v>
      </c>
      <c r="F1023" s="24" t="s">
        <v>822</v>
      </c>
      <c r="G1023" s="25">
        <v>44208</v>
      </c>
      <c r="H1023" s="25"/>
      <c r="I1023" s="81" t="s">
        <v>8471</v>
      </c>
      <c r="J1023" s="77" t="s">
        <v>712</v>
      </c>
      <c r="K1023" s="77"/>
      <c r="L1023" s="104"/>
      <c r="M1023" s="130">
        <v>0</v>
      </c>
      <c r="N1023" s="77" t="str">
        <f t="shared" si="125"/>
        <v>Yes</v>
      </c>
      <c r="O1023" s="32">
        <v>80</v>
      </c>
      <c r="P1023" s="24">
        <v>80</v>
      </c>
      <c r="Q1023" s="24"/>
      <c r="R1023" s="89">
        <v>0</v>
      </c>
    </row>
    <row r="1024" spans="1:18" x14ac:dyDescent="0.5">
      <c r="A1024" s="24">
        <v>1036</v>
      </c>
      <c r="B1024" s="24" t="s">
        <v>3889</v>
      </c>
      <c r="C1024" s="24" t="s">
        <v>3890</v>
      </c>
      <c r="D1024" s="24" t="s">
        <v>3891</v>
      </c>
      <c r="E1024" s="24" t="s">
        <v>52</v>
      </c>
      <c r="F1024" s="24" t="s">
        <v>822</v>
      </c>
      <c r="G1024" s="25">
        <v>44208</v>
      </c>
      <c r="H1024" s="25"/>
      <c r="I1024" s="81" t="s">
        <v>8471</v>
      </c>
      <c r="J1024" s="77" t="s">
        <v>712</v>
      </c>
      <c r="K1024" s="77"/>
      <c r="L1024" s="104"/>
      <c r="M1024" s="130">
        <v>0</v>
      </c>
      <c r="N1024" s="77" t="str">
        <f t="shared" si="125"/>
        <v>Yes</v>
      </c>
      <c r="O1024" s="32">
        <v>80</v>
      </c>
      <c r="P1024" s="24">
        <v>80</v>
      </c>
      <c r="Q1024" s="24"/>
      <c r="R1024" s="89">
        <v>0</v>
      </c>
    </row>
    <row r="1025" spans="1:18" x14ac:dyDescent="0.5">
      <c r="A1025" s="24">
        <v>1040</v>
      </c>
      <c r="B1025" s="24" t="s">
        <v>3900</v>
      </c>
      <c r="C1025" s="24" t="s">
        <v>3901</v>
      </c>
      <c r="D1025" s="24" t="s">
        <v>3902</v>
      </c>
      <c r="E1025" s="24" t="s">
        <v>52</v>
      </c>
      <c r="F1025" s="24" t="s">
        <v>822</v>
      </c>
      <c r="G1025" s="25">
        <v>44209</v>
      </c>
      <c r="H1025" s="25"/>
      <c r="I1025" s="81" t="s">
        <v>8471</v>
      </c>
      <c r="J1025" s="77" t="s">
        <v>712</v>
      </c>
      <c r="K1025" s="77"/>
      <c r="L1025" s="104"/>
      <c r="M1025" s="130">
        <v>0</v>
      </c>
      <c r="N1025" s="77" t="str">
        <f t="shared" si="125"/>
        <v>Yes</v>
      </c>
      <c r="O1025" s="32">
        <v>80</v>
      </c>
      <c r="P1025" s="24">
        <v>80</v>
      </c>
      <c r="Q1025" s="24"/>
      <c r="R1025" s="89">
        <v>0</v>
      </c>
    </row>
    <row r="1026" spans="1:18" x14ac:dyDescent="0.5">
      <c r="A1026" s="24">
        <v>1048</v>
      </c>
      <c r="B1026" s="24" t="s">
        <v>3921</v>
      </c>
      <c r="C1026" s="24" t="s">
        <v>3922</v>
      </c>
      <c r="D1026" s="24" t="s">
        <v>3923</v>
      </c>
      <c r="E1026" s="24" t="s">
        <v>190</v>
      </c>
      <c r="F1026" s="24" t="s">
        <v>191</v>
      </c>
      <c r="G1026" s="25">
        <v>44043</v>
      </c>
      <c r="H1026" s="25"/>
      <c r="I1026" s="81" t="s">
        <v>8471</v>
      </c>
      <c r="J1026" s="77" t="s">
        <v>712</v>
      </c>
      <c r="K1026" s="77"/>
      <c r="L1026" s="104"/>
      <c r="M1026" s="130">
        <v>0</v>
      </c>
      <c r="N1026" s="77" t="str">
        <f t="shared" si="125"/>
        <v>No</v>
      </c>
      <c r="O1026" s="32">
        <v>6</v>
      </c>
      <c r="P1026" s="24">
        <v>0</v>
      </c>
      <c r="Q1026" s="24"/>
      <c r="R1026" s="89">
        <v>0</v>
      </c>
    </row>
    <row r="1027" spans="1:18" x14ac:dyDescent="0.5">
      <c r="A1027" s="24">
        <v>1049</v>
      </c>
      <c r="B1027" s="38" t="s">
        <v>3926</v>
      </c>
      <c r="C1027" s="24" t="s">
        <v>3927</v>
      </c>
      <c r="D1027" s="38" t="s">
        <v>3926</v>
      </c>
      <c r="E1027" s="38" t="s">
        <v>52</v>
      </c>
      <c r="F1027" s="38" t="s">
        <v>822</v>
      </c>
      <c r="G1027" s="37">
        <v>44223</v>
      </c>
      <c r="H1027" s="37"/>
      <c r="I1027" s="81" t="s">
        <v>8471</v>
      </c>
      <c r="J1027" s="77" t="s">
        <v>712</v>
      </c>
      <c r="K1027" s="80"/>
      <c r="L1027" s="118"/>
      <c r="M1027" s="134">
        <v>0</v>
      </c>
      <c r="N1027" s="80" t="str">
        <f t="shared" si="125"/>
        <v>Yes</v>
      </c>
      <c r="O1027" s="54">
        <v>80</v>
      </c>
      <c r="P1027" s="38">
        <v>80</v>
      </c>
      <c r="Q1027" s="38"/>
      <c r="R1027" s="90">
        <v>0</v>
      </c>
    </row>
    <row r="1028" spans="1:18" x14ac:dyDescent="0.5">
      <c r="A1028" s="24">
        <v>1050</v>
      </c>
      <c r="B1028" s="38" t="s">
        <v>3929</v>
      </c>
      <c r="C1028" s="24" t="s">
        <v>3930</v>
      </c>
      <c r="D1028" s="38" t="s">
        <v>3931</v>
      </c>
      <c r="E1028" s="38" t="s">
        <v>52</v>
      </c>
      <c r="F1028" s="38" t="s">
        <v>822</v>
      </c>
      <c r="G1028" s="37">
        <v>44223</v>
      </c>
      <c r="H1028" s="37"/>
      <c r="I1028" s="81" t="s">
        <v>8471</v>
      </c>
      <c r="J1028" s="77" t="s">
        <v>712</v>
      </c>
      <c r="K1028" s="80"/>
      <c r="L1028" s="118"/>
      <c r="M1028" s="134">
        <v>0</v>
      </c>
      <c r="N1028" s="80" t="str">
        <f t="shared" si="125"/>
        <v>Yes</v>
      </c>
      <c r="O1028" s="54">
        <v>80</v>
      </c>
      <c r="P1028" s="38">
        <v>80</v>
      </c>
      <c r="Q1028" s="38"/>
      <c r="R1028" s="90">
        <v>0</v>
      </c>
    </row>
    <row r="1029" spans="1:18" x14ac:dyDescent="0.5">
      <c r="A1029" s="24">
        <v>1054</v>
      </c>
      <c r="B1029" s="24" t="s">
        <v>3947</v>
      </c>
      <c r="C1029" s="24" t="s">
        <v>3948</v>
      </c>
      <c r="D1029" s="24" t="s">
        <v>3949</v>
      </c>
      <c r="E1029" s="24" t="s">
        <v>52</v>
      </c>
      <c r="F1029" s="24" t="s">
        <v>822</v>
      </c>
      <c r="G1029" s="25">
        <v>44224</v>
      </c>
      <c r="H1029" s="25"/>
      <c r="I1029" s="81" t="s">
        <v>8471</v>
      </c>
      <c r="J1029" s="77" t="s">
        <v>712</v>
      </c>
      <c r="K1029" s="77"/>
      <c r="L1029" s="104"/>
      <c r="M1029" s="130">
        <v>0</v>
      </c>
      <c r="N1029" s="77" t="str">
        <f t="shared" si="125"/>
        <v>Yes</v>
      </c>
      <c r="O1029" s="32">
        <v>80</v>
      </c>
      <c r="P1029" s="24">
        <v>80</v>
      </c>
      <c r="Q1029" s="24"/>
      <c r="R1029" s="89">
        <v>0</v>
      </c>
    </row>
    <row r="1030" spans="1:18" x14ac:dyDescent="0.5">
      <c r="A1030" s="24">
        <v>1066</v>
      </c>
      <c r="B1030" s="24" t="s">
        <v>3990</v>
      </c>
      <c r="C1030" s="24" t="s">
        <v>3991</v>
      </c>
      <c r="D1030" s="24" t="s">
        <v>3992</v>
      </c>
      <c r="E1030" s="24" t="s">
        <v>107</v>
      </c>
      <c r="F1030" s="24" t="s">
        <v>3994</v>
      </c>
      <c r="G1030" s="25">
        <v>44200</v>
      </c>
      <c r="H1030" s="25"/>
      <c r="I1030" s="81" t="s">
        <v>8471</v>
      </c>
      <c r="J1030" s="77" t="s">
        <v>712</v>
      </c>
      <c r="K1030" s="77"/>
      <c r="L1030" s="65">
        <v>15000</v>
      </c>
      <c r="M1030" s="130">
        <f>MAX(L1030,L1030*N(R1030)/12)</f>
        <v>15000</v>
      </c>
      <c r="N1030" s="77" t="str">
        <f t="shared" si="125"/>
        <v>Yes</v>
      </c>
      <c r="O1030" s="32">
        <v>2</v>
      </c>
      <c r="P1030" s="24">
        <v>1</v>
      </c>
      <c r="Q1030" s="24"/>
      <c r="R1030" s="89">
        <v>0</v>
      </c>
    </row>
    <row r="1031" spans="1:18" x14ac:dyDescent="0.5">
      <c r="A1031" s="24">
        <v>1076</v>
      </c>
      <c r="B1031" s="24" t="s">
        <v>4035</v>
      </c>
      <c r="C1031" s="24" t="s">
        <v>4036</v>
      </c>
      <c r="D1031" s="24" t="s">
        <v>4037</v>
      </c>
      <c r="E1031" s="24" t="s">
        <v>190</v>
      </c>
      <c r="F1031" s="24" t="s">
        <v>3587</v>
      </c>
      <c r="G1031" s="25">
        <v>43922</v>
      </c>
      <c r="H1031" s="25"/>
      <c r="I1031" s="81" t="s">
        <v>8471</v>
      </c>
      <c r="J1031" s="77" t="s">
        <v>712</v>
      </c>
      <c r="K1031" s="77"/>
      <c r="L1031" s="65">
        <v>20500</v>
      </c>
      <c r="M1031" s="130">
        <f>MAX(L1031,L1031*N(R1031)/12)</f>
        <v>20500</v>
      </c>
      <c r="N1031" s="77" t="str">
        <f t="shared" si="125"/>
        <v>Yes</v>
      </c>
      <c r="O1031" s="32">
        <v>12</v>
      </c>
      <c r="P1031" s="24">
        <v>48</v>
      </c>
      <c r="Q1031" s="24"/>
      <c r="R1031" s="89">
        <v>0</v>
      </c>
    </row>
    <row r="1032" spans="1:18" x14ac:dyDescent="0.5">
      <c r="A1032" s="24">
        <v>1077</v>
      </c>
      <c r="B1032" s="24" t="s">
        <v>4039</v>
      </c>
      <c r="C1032" s="24" t="s">
        <v>4040</v>
      </c>
      <c r="D1032" s="24" t="s">
        <v>4041</v>
      </c>
      <c r="E1032" s="24" t="s">
        <v>190</v>
      </c>
      <c r="F1032" s="24" t="s">
        <v>755</v>
      </c>
      <c r="G1032" s="25">
        <v>44137</v>
      </c>
      <c r="H1032" s="25"/>
      <c r="I1032" s="81" t="s">
        <v>8471</v>
      </c>
      <c r="J1032" s="77" t="s">
        <v>712</v>
      </c>
      <c r="K1032" s="77"/>
      <c r="L1032" s="65">
        <v>15350</v>
      </c>
      <c r="M1032" s="130">
        <f>MAX(L1032,L1032*N(R1032)/12)</f>
        <v>15350</v>
      </c>
      <c r="N1032" s="77" t="str">
        <f t="shared" si="125"/>
        <v>No</v>
      </c>
      <c r="O1032" s="32">
        <v>12</v>
      </c>
      <c r="P1032" s="24">
        <v>0</v>
      </c>
      <c r="Q1032" s="24"/>
      <c r="R1032" s="89">
        <v>0</v>
      </c>
    </row>
    <row r="1033" spans="1:18" x14ac:dyDescent="0.5">
      <c r="A1033" s="24">
        <v>1089</v>
      </c>
      <c r="B1033" s="24" t="s">
        <v>4086</v>
      </c>
      <c r="C1033" s="24" t="s">
        <v>4087</v>
      </c>
      <c r="D1033" s="24" t="s">
        <v>4088</v>
      </c>
      <c r="E1033" s="24" t="s">
        <v>52</v>
      </c>
      <c r="F1033" s="24" t="s">
        <v>822</v>
      </c>
      <c r="G1033" s="25">
        <v>44244</v>
      </c>
      <c r="H1033" s="25"/>
      <c r="I1033" s="81" t="s">
        <v>8471</v>
      </c>
      <c r="J1033" s="77" t="s">
        <v>712</v>
      </c>
      <c r="K1033" s="77"/>
      <c r="L1033" s="104"/>
      <c r="M1033" s="130">
        <v>0</v>
      </c>
      <c r="N1033" s="77" t="str">
        <f t="shared" si="125"/>
        <v>Yes</v>
      </c>
      <c r="O1033" s="32">
        <v>80</v>
      </c>
      <c r="P1033" s="24">
        <v>80</v>
      </c>
      <c r="Q1033" s="24"/>
      <c r="R1033" s="89">
        <v>0</v>
      </c>
    </row>
    <row r="1034" spans="1:18" x14ac:dyDescent="0.5">
      <c r="A1034" s="24">
        <v>1090</v>
      </c>
      <c r="B1034" s="24" t="s">
        <v>4090</v>
      </c>
      <c r="C1034" s="24" t="s">
        <v>4091</v>
      </c>
      <c r="D1034" s="24" t="s">
        <v>4092</v>
      </c>
      <c r="E1034" s="24" t="s">
        <v>52</v>
      </c>
      <c r="F1034" s="24" t="s">
        <v>822</v>
      </c>
      <c r="G1034" s="25">
        <v>44244</v>
      </c>
      <c r="H1034" s="25"/>
      <c r="I1034" s="81" t="s">
        <v>8471</v>
      </c>
      <c r="J1034" s="77" t="s">
        <v>712</v>
      </c>
      <c r="K1034" s="77"/>
      <c r="L1034" s="104"/>
      <c r="M1034" s="130">
        <v>0</v>
      </c>
      <c r="N1034" s="77" t="str">
        <f t="shared" si="125"/>
        <v>Yes</v>
      </c>
      <c r="O1034" s="32">
        <v>80</v>
      </c>
      <c r="P1034" s="24">
        <v>80</v>
      </c>
      <c r="Q1034" s="24"/>
      <c r="R1034" s="89">
        <v>0</v>
      </c>
    </row>
    <row r="1035" spans="1:18" x14ac:dyDescent="0.5">
      <c r="A1035" s="24">
        <v>1101</v>
      </c>
      <c r="B1035" s="24" t="s">
        <v>4130</v>
      </c>
      <c r="C1035" s="24" t="s">
        <v>4131</v>
      </c>
      <c r="D1035" s="24" t="s">
        <v>4132</v>
      </c>
      <c r="E1035" s="24" t="s">
        <v>52</v>
      </c>
      <c r="F1035" s="24" t="s">
        <v>2521</v>
      </c>
      <c r="G1035" s="25">
        <v>44252</v>
      </c>
      <c r="H1035" s="25"/>
      <c r="I1035" s="81" t="s">
        <v>8471</v>
      </c>
      <c r="J1035" s="77" t="s">
        <v>712</v>
      </c>
      <c r="K1035" s="77"/>
      <c r="L1035" s="65">
        <v>10000</v>
      </c>
      <c r="M1035" s="130">
        <f>MAX(L1035,L1035*N(R1035)/12)</f>
        <v>10000</v>
      </c>
      <c r="N1035" s="77" t="str">
        <f t="shared" si="125"/>
        <v>Yes</v>
      </c>
      <c r="O1035" s="32">
        <v>12</v>
      </c>
      <c r="P1035" s="24">
        <v>12</v>
      </c>
      <c r="Q1035" s="24"/>
      <c r="R1035" s="89">
        <v>0</v>
      </c>
    </row>
    <row r="1036" spans="1:18" x14ac:dyDescent="0.5">
      <c r="A1036" s="24">
        <v>1102</v>
      </c>
      <c r="B1036" s="24" t="s">
        <v>4134</v>
      </c>
      <c r="C1036" s="24" t="s">
        <v>4135</v>
      </c>
      <c r="D1036" s="24" t="s">
        <v>4136</v>
      </c>
      <c r="E1036" s="24" t="s">
        <v>52</v>
      </c>
      <c r="F1036" s="24" t="s">
        <v>822</v>
      </c>
      <c r="G1036" s="25">
        <v>44256</v>
      </c>
      <c r="H1036" s="25"/>
      <c r="I1036" s="81" t="s">
        <v>8471</v>
      </c>
      <c r="J1036" s="77" t="s">
        <v>712</v>
      </c>
      <c r="K1036" s="77"/>
      <c r="L1036" s="104"/>
      <c r="M1036" s="130">
        <v>0</v>
      </c>
      <c r="N1036" s="77" t="str">
        <f t="shared" si="125"/>
        <v>Yes</v>
      </c>
      <c r="O1036" s="32">
        <v>80</v>
      </c>
      <c r="P1036" s="24">
        <v>80</v>
      </c>
      <c r="Q1036" s="24"/>
      <c r="R1036" s="89">
        <v>0</v>
      </c>
    </row>
    <row r="1037" spans="1:18" x14ac:dyDescent="0.5">
      <c r="A1037" s="24">
        <v>1103</v>
      </c>
      <c r="B1037" s="24" t="s">
        <v>4138</v>
      </c>
      <c r="C1037" s="24" t="s">
        <v>4139</v>
      </c>
      <c r="D1037" s="24" t="s">
        <v>4138</v>
      </c>
      <c r="E1037" s="24" t="s">
        <v>52</v>
      </c>
      <c r="F1037" s="24" t="s">
        <v>822</v>
      </c>
      <c r="G1037" s="25">
        <v>44256</v>
      </c>
      <c r="H1037" s="25"/>
      <c r="I1037" s="81" t="s">
        <v>8471</v>
      </c>
      <c r="J1037" s="77" t="s">
        <v>712</v>
      </c>
      <c r="K1037" s="77"/>
      <c r="L1037" s="104"/>
      <c r="M1037" s="130">
        <v>0</v>
      </c>
      <c r="N1037" s="77" t="str">
        <f t="shared" si="125"/>
        <v>Yes</v>
      </c>
      <c r="O1037" s="32">
        <v>80</v>
      </c>
      <c r="P1037" s="24">
        <v>80</v>
      </c>
      <c r="Q1037" s="24"/>
      <c r="R1037" s="89">
        <v>0</v>
      </c>
    </row>
    <row r="1038" spans="1:18" x14ac:dyDescent="0.5">
      <c r="A1038" s="24">
        <v>1104</v>
      </c>
      <c r="B1038" s="24" t="s">
        <v>4141</v>
      </c>
      <c r="C1038" s="24" t="s">
        <v>4142</v>
      </c>
      <c r="D1038" s="24" t="s">
        <v>4141</v>
      </c>
      <c r="E1038" s="24" t="s">
        <v>52</v>
      </c>
      <c r="F1038" s="24" t="s">
        <v>822</v>
      </c>
      <c r="G1038" s="25">
        <v>44256</v>
      </c>
      <c r="H1038" s="25"/>
      <c r="I1038" s="81" t="s">
        <v>8471</v>
      </c>
      <c r="J1038" s="77" t="s">
        <v>712</v>
      </c>
      <c r="K1038" s="77"/>
      <c r="L1038" s="104"/>
      <c r="M1038" s="130">
        <v>0</v>
      </c>
      <c r="N1038" s="77" t="str">
        <f t="shared" si="125"/>
        <v>Yes</v>
      </c>
      <c r="O1038" s="32">
        <v>80</v>
      </c>
      <c r="P1038" s="24">
        <v>80</v>
      </c>
      <c r="Q1038" s="24"/>
      <c r="R1038" s="89">
        <v>0</v>
      </c>
    </row>
    <row r="1039" spans="1:18" x14ac:dyDescent="0.5">
      <c r="A1039" s="24">
        <v>1131</v>
      </c>
      <c r="B1039" s="24" t="s">
        <v>4240</v>
      </c>
      <c r="C1039" s="24" t="s">
        <v>4241</v>
      </c>
      <c r="D1039" s="24" t="s">
        <v>4242</v>
      </c>
      <c r="E1039" s="24" t="s">
        <v>52</v>
      </c>
      <c r="F1039" s="24" t="s">
        <v>822</v>
      </c>
      <c r="G1039" s="25">
        <v>44278</v>
      </c>
      <c r="H1039" s="25"/>
      <c r="I1039" s="81" t="s">
        <v>8471</v>
      </c>
      <c r="J1039" s="77" t="s">
        <v>712</v>
      </c>
      <c r="K1039" s="77"/>
      <c r="L1039" s="104"/>
      <c r="M1039" s="130">
        <v>0</v>
      </c>
      <c r="N1039" s="77" t="str">
        <f t="shared" si="125"/>
        <v>Yes</v>
      </c>
      <c r="O1039" s="32">
        <v>80</v>
      </c>
      <c r="P1039" s="24">
        <v>80</v>
      </c>
      <c r="Q1039" s="24"/>
      <c r="R1039" s="89">
        <v>0</v>
      </c>
    </row>
    <row r="1040" spans="1:18" x14ac:dyDescent="0.5">
      <c r="A1040" s="24">
        <v>1158</v>
      </c>
      <c r="B1040" s="24" t="s">
        <v>4342</v>
      </c>
      <c r="C1040" s="24" t="s">
        <v>4343</v>
      </c>
      <c r="D1040" s="24" t="s">
        <v>4344</v>
      </c>
      <c r="E1040" s="24" t="s">
        <v>52</v>
      </c>
      <c r="F1040" s="24" t="s">
        <v>822</v>
      </c>
      <c r="G1040" s="25">
        <v>44286</v>
      </c>
      <c r="H1040" s="25"/>
      <c r="I1040" s="81" t="s">
        <v>8471</v>
      </c>
      <c r="J1040" s="77" t="s">
        <v>712</v>
      </c>
      <c r="K1040" s="77"/>
      <c r="L1040" s="104"/>
      <c r="M1040" s="130">
        <v>0</v>
      </c>
      <c r="N1040" s="77" t="str">
        <f t="shared" si="125"/>
        <v>Yes</v>
      </c>
      <c r="O1040" s="32">
        <v>80</v>
      </c>
      <c r="P1040" s="24">
        <v>80</v>
      </c>
      <c r="Q1040" s="24"/>
      <c r="R1040" s="89">
        <v>0</v>
      </c>
    </row>
    <row r="1041" spans="1:18" x14ac:dyDescent="0.5">
      <c r="A1041" s="24">
        <v>1159</v>
      </c>
      <c r="B1041" s="24" t="s">
        <v>4346</v>
      </c>
      <c r="C1041" s="24" t="s">
        <v>4347</v>
      </c>
      <c r="D1041" s="24" t="s">
        <v>4346</v>
      </c>
      <c r="E1041" s="24" t="s">
        <v>52</v>
      </c>
      <c r="F1041" s="24" t="s">
        <v>822</v>
      </c>
      <c r="G1041" s="25">
        <v>44286</v>
      </c>
      <c r="H1041" s="25"/>
      <c r="I1041" s="81" t="s">
        <v>8471</v>
      </c>
      <c r="J1041" s="77" t="s">
        <v>712</v>
      </c>
      <c r="K1041" s="77"/>
      <c r="L1041" s="104"/>
      <c r="M1041" s="130">
        <v>0</v>
      </c>
      <c r="N1041" s="77" t="str">
        <f t="shared" si="125"/>
        <v>Yes</v>
      </c>
      <c r="O1041" s="32">
        <v>80</v>
      </c>
      <c r="P1041" s="24">
        <v>80</v>
      </c>
      <c r="Q1041" s="24"/>
      <c r="R1041" s="89">
        <v>0</v>
      </c>
    </row>
    <row r="1042" spans="1:18" x14ac:dyDescent="0.5">
      <c r="A1042" s="24">
        <v>1160</v>
      </c>
      <c r="B1042" s="24" t="s">
        <v>4349</v>
      </c>
      <c r="C1042" s="24" t="s">
        <v>4350</v>
      </c>
      <c r="D1042" s="24" t="s">
        <v>4351</v>
      </c>
      <c r="E1042" s="24" t="s">
        <v>52</v>
      </c>
      <c r="F1042" s="24" t="s">
        <v>822</v>
      </c>
      <c r="G1042" s="25">
        <v>44286</v>
      </c>
      <c r="H1042" s="25"/>
      <c r="I1042" s="81" t="s">
        <v>8471</v>
      </c>
      <c r="J1042" s="77" t="s">
        <v>712</v>
      </c>
      <c r="K1042" s="77"/>
      <c r="L1042" s="104"/>
      <c r="M1042" s="130">
        <v>0</v>
      </c>
      <c r="N1042" s="77" t="str">
        <f t="shared" si="125"/>
        <v>Yes</v>
      </c>
      <c r="O1042" s="32">
        <v>80</v>
      </c>
      <c r="P1042" s="24">
        <v>80</v>
      </c>
      <c r="Q1042" s="24"/>
      <c r="R1042" s="89">
        <v>0</v>
      </c>
    </row>
    <row r="1043" spans="1:18" x14ac:dyDescent="0.5">
      <c r="A1043" s="24">
        <v>1187</v>
      </c>
      <c r="B1043" s="24" t="s">
        <v>1568</v>
      </c>
      <c r="C1043" s="24" t="s">
        <v>4432</v>
      </c>
      <c r="D1043" s="24" t="s">
        <v>4433</v>
      </c>
      <c r="E1043" s="24" t="s">
        <v>107</v>
      </c>
      <c r="F1043" s="24" t="s">
        <v>1572</v>
      </c>
      <c r="G1043" s="25">
        <v>44348</v>
      </c>
      <c r="H1043" s="25"/>
      <c r="I1043" s="81" t="s">
        <v>8471</v>
      </c>
      <c r="J1043" s="77" t="s">
        <v>712</v>
      </c>
      <c r="K1043" s="77"/>
      <c r="L1043" s="104"/>
      <c r="M1043" s="130">
        <v>0</v>
      </c>
      <c r="N1043" s="77" t="str">
        <f t="shared" si="125"/>
        <v>No</v>
      </c>
      <c r="O1043" s="32">
        <v>0</v>
      </c>
      <c r="P1043" s="24">
        <v>0</v>
      </c>
      <c r="Q1043" s="24"/>
      <c r="R1043" s="89">
        <v>0</v>
      </c>
    </row>
    <row r="1044" spans="1:18" x14ac:dyDescent="0.5">
      <c r="A1044" s="24">
        <v>1228</v>
      </c>
      <c r="B1044" s="24" t="s">
        <v>4556</v>
      </c>
      <c r="C1044" s="24" t="s">
        <v>4557</v>
      </c>
      <c r="D1044" s="24" t="s">
        <v>4558</v>
      </c>
      <c r="E1044" s="24" t="s">
        <v>52</v>
      </c>
      <c r="F1044" s="24" t="s">
        <v>822</v>
      </c>
      <c r="G1044" s="25">
        <v>44348</v>
      </c>
      <c r="H1044" s="25"/>
      <c r="I1044" s="81" t="s">
        <v>8471</v>
      </c>
      <c r="J1044" s="77" t="s">
        <v>712</v>
      </c>
      <c r="K1044" s="77"/>
      <c r="L1044" s="104"/>
      <c r="M1044" s="130">
        <v>0</v>
      </c>
      <c r="N1044" s="77" t="str">
        <f t="shared" si="125"/>
        <v>Yes</v>
      </c>
      <c r="O1044" s="32">
        <v>80</v>
      </c>
      <c r="P1044" s="24">
        <v>80</v>
      </c>
      <c r="Q1044" s="24"/>
      <c r="R1044" s="89">
        <v>0</v>
      </c>
    </row>
    <row r="1045" spans="1:18" x14ac:dyDescent="0.5">
      <c r="A1045" s="24">
        <v>1235</v>
      </c>
      <c r="B1045" s="24" t="s">
        <v>4585</v>
      </c>
      <c r="C1045" s="24" t="s">
        <v>4586</v>
      </c>
      <c r="D1045" s="24" t="s">
        <v>4587</v>
      </c>
      <c r="E1045" s="24" t="s">
        <v>52</v>
      </c>
      <c r="F1045" s="24" t="s">
        <v>822</v>
      </c>
      <c r="G1045" s="25">
        <v>44357</v>
      </c>
      <c r="H1045" s="25"/>
      <c r="I1045" s="81" t="s">
        <v>8471</v>
      </c>
      <c r="J1045" s="77" t="s">
        <v>712</v>
      </c>
      <c r="K1045" s="77"/>
      <c r="L1045" s="104"/>
      <c r="M1045" s="130">
        <v>0</v>
      </c>
      <c r="N1045" s="77" t="str">
        <f t="shared" si="125"/>
        <v>Yes</v>
      </c>
      <c r="O1045" s="32">
        <v>80</v>
      </c>
      <c r="P1045" s="24">
        <v>80</v>
      </c>
      <c r="Q1045" s="24"/>
      <c r="R1045" s="89">
        <v>0</v>
      </c>
    </row>
    <row r="1046" spans="1:18" x14ac:dyDescent="0.5">
      <c r="A1046" s="24">
        <v>1236</v>
      </c>
      <c r="B1046" s="24" t="s">
        <v>4588</v>
      </c>
      <c r="C1046" s="24" t="s">
        <v>4589</v>
      </c>
      <c r="D1046" s="24" t="s">
        <v>4590</v>
      </c>
      <c r="E1046" s="24" t="s">
        <v>52</v>
      </c>
      <c r="F1046" s="24" t="s">
        <v>822</v>
      </c>
      <c r="G1046" s="25">
        <v>44357</v>
      </c>
      <c r="H1046" s="25"/>
      <c r="I1046" s="81" t="s">
        <v>8471</v>
      </c>
      <c r="J1046" s="77" t="s">
        <v>712</v>
      </c>
      <c r="K1046" s="77"/>
      <c r="L1046" s="104"/>
      <c r="M1046" s="130">
        <v>0</v>
      </c>
      <c r="N1046" s="77" t="str">
        <f t="shared" si="125"/>
        <v>Yes</v>
      </c>
      <c r="O1046" s="32">
        <v>80</v>
      </c>
      <c r="P1046" s="24">
        <v>80</v>
      </c>
      <c r="Q1046" s="24"/>
      <c r="R1046" s="89">
        <v>0</v>
      </c>
    </row>
    <row r="1047" spans="1:18" x14ac:dyDescent="0.5">
      <c r="A1047" s="24">
        <v>1241</v>
      </c>
      <c r="B1047" s="24" t="s">
        <v>4606</v>
      </c>
      <c r="C1047" s="24" t="s">
        <v>4607</v>
      </c>
      <c r="D1047" s="24" t="s">
        <v>4608</v>
      </c>
      <c r="E1047" s="24" t="s">
        <v>52</v>
      </c>
      <c r="F1047" s="24" t="s">
        <v>822</v>
      </c>
      <c r="G1047" s="25">
        <v>44364</v>
      </c>
      <c r="H1047" s="25"/>
      <c r="I1047" s="81" t="s">
        <v>8471</v>
      </c>
      <c r="J1047" s="77" t="s">
        <v>712</v>
      </c>
      <c r="K1047" s="77"/>
      <c r="L1047" s="104"/>
      <c r="M1047" s="130">
        <v>0</v>
      </c>
      <c r="N1047" s="77" t="str">
        <f t="shared" si="125"/>
        <v>Yes</v>
      </c>
      <c r="O1047" s="32">
        <v>80</v>
      </c>
      <c r="P1047" s="24">
        <v>80</v>
      </c>
      <c r="Q1047" s="24"/>
      <c r="R1047" s="89">
        <v>0</v>
      </c>
    </row>
    <row r="1048" spans="1:18" x14ac:dyDescent="0.5">
      <c r="A1048" s="24">
        <v>1247</v>
      </c>
      <c r="B1048" s="24" t="s">
        <v>4632</v>
      </c>
      <c r="C1048" s="24" t="s">
        <v>4633</v>
      </c>
      <c r="D1048" s="24" t="s">
        <v>4632</v>
      </c>
      <c r="E1048" s="24" t="s">
        <v>52</v>
      </c>
      <c r="F1048" s="24" t="s">
        <v>822</v>
      </c>
      <c r="G1048" s="25">
        <v>44370</v>
      </c>
      <c r="H1048" s="25"/>
      <c r="I1048" s="81" t="s">
        <v>8471</v>
      </c>
      <c r="J1048" s="77" t="s">
        <v>712</v>
      </c>
      <c r="K1048" s="77"/>
      <c r="L1048" s="104"/>
      <c r="M1048" s="130">
        <v>0</v>
      </c>
      <c r="N1048" s="77" t="str">
        <f t="shared" si="125"/>
        <v>Yes</v>
      </c>
      <c r="O1048" s="32">
        <v>80</v>
      </c>
      <c r="P1048" s="24">
        <v>80</v>
      </c>
      <c r="Q1048" s="24"/>
      <c r="R1048" s="89">
        <v>0</v>
      </c>
    </row>
    <row r="1049" spans="1:18" x14ac:dyDescent="0.5">
      <c r="A1049" s="24">
        <v>1248</v>
      </c>
      <c r="B1049" s="24" t="s">
        <v>4635</v>
      </c>
      <c r="C1049" s="24" t="s">
        <v>4636</v>
      </c>
      <c r="D1049" s="24" t="s">
        <v>4635</v>
      </c>
      <c r="E1049" s="24" t="s">
        <v>52</v>
      </c>
      <c r="F1049" s="24" t="s">
        <v>822</v>
      </c>
      <c r="G1049" s="25">
        <v>44372</v>
      </c>
      <c r="H1049" s="25"/>
      <c r="I1049" s="81" t="s">
        <v>8471</v>
      </c>
      <c r="J1049" s="77" t="s">
        <v>712</v>
      </c>
      <c r="K1049" s="77"/>
      <c r="L1049" s="104"/>
      <c r="M1049" s="130">
        <v>0</v>
      </c>
      <c r="N1049" s="77" t="str">
        <f t="shared" si="125"/>
        <v>Yes</v>
      </c>
      <c r="O1049" s="32">
        <v>80</v>
      </c>
      <c r="P1049" s="24">
        <v>80</v>
      </c>
      <c r="Q1049" s="24"/>
      <c r="R1049" s="89">
        <v>0</v>
      </c>
    </row>
    <row r="1050" spans="1:18" x14ac:dyDescent="0.5">
      <c r="A1050" s="24">
        <v>1273</v>
      </c>
      <c r="B1050" s="24" t="s">
        <v>4722</v>
      </c>
      <c r="C1050" s="24" t="s">
        <v>4723</v>
      </c>
      <c r="D1050" s="24" t="s">
        <v>4724</v>
      </c>
      <c r="E1050" s="24" t="s">
        <v>52</v>
      </c>
      <c r="F1050" s="24" t="s">
        <v>822</v>
      </c>
      <c r="G1050" s="25">
        <v>44397</v>
      </c>
      <c r="H1050" s="25"/>
      <c r="I1050" s="81" t="s">
        <v>8471</v>
      </c>
      <c r="J1050" s="77" t="s">
        <v>712</v>
      </c>
      <c r="K1050" s="77"/>
      <c r="L1050" s="104"/>
      <c r="M1050" s="130">
        <v>0</v>
      </c>
      <c r="N1050" s="77" t="str">
        <f t="shared" si="125"/>
        <v>Yes</v>
      </c>
      <c r="O1050" s="32">
        <v>80</v>
      </c>
      <c r="P1050" s="24">
        <v>80</v>
      </c>
      <c r="Q1050" s="24"/>
      <c r="R1050" s="89">
        <v>0</v>
      </c>
    </row>
    <row r="1051" spans="1:18" x14ac:dyDescent="0.5">
      <c r="A1051" s="24">
        <v>1274</v>
      </c>
      <c r="B1051" s="24" t="s">
        <v>4727</v>
      </c>
      <c r="C1051" s="24" t="s">
        <v>4728</v>
      </c>
      <c r="D1051" s="24" t="s">
        <v>4729</v>
      </c>
      <c r="E1051" s="24" t="s">
        <v>52</v>
      </c>
      <c r="F1051" s="24" t="s">
        <v>822</v>
      </c>
      <c r="G1051" s="25">
        <v>44397</v>
      </c>
      <c r="H1051" s="25"/>
      <c r="I1051" s="81" t="s">
        <v>8471</v>
      </c>
      <c r="J1051" s="77" t="s">
        <v>712</v>
      </c>
      <c r="K1051" s="77"/>
      <c r="L1051" s="104"/>
      <c r="M1051" s="130">
        <v>0</v>
      </c>
      <c r="N1051" s="77" t="str">
        <f t="shared" si="125"/>
        <v>Yes</v>
      </c>
      <c r="O1051" s="32">
        <v>80</v>
      </c>
      <c r="P1051" s="24">
        <v>80</v>
      </c>
      <c r="Q1051" s="24"/>
      <c r="R1051" s="89">
        <v>0</v>
      </c>
    </row>
    <row r="1052" spans="1:18" x14ac:dyDescent="0.5">
      <c r="A1052" s="24">
        <v>1281</v>
      </c>
      <c r="B1052" s="24" t="s">
        <v>4753</v>
      </c>
      <c r="C1052" s="24" t="s">
        <v>4754</v>
      </c>
      <c r="D1052" s="24" t="s">
        <v>4755</v>
      </c>
      <c r="E1052" s="24" t="s">
        <v>190</v>
      </c>
      <c r="F1052" s="24" t="s">
        <v>4757</v>
      </c>
      <c r="G1052" s="25">
        <v>44378</v>
      </c>
      <c r="H1052" s="25"/>
      <c r="I1052" s="81" t="s">
        <v>8471</v>
      </c>
      <c r="J1052" s="77" t="s">
        <v>712</v>
      </c>
      <c r="K1052" s="77"/>
      <c r="L1052" s="104"/>
      <c r="M1052" s="130">
        <v>0</v>
      </c>
      <c r="N1052" s="77" t="str">
        <f t="shared" si="125"/>
        <v>Yes</v>
      </c>
      <c r="O1052" s="32">
        <v>42</v>
      </c>
      <c r="P1052" s="24">
        <v>12</v>
      </c>
      <c r="Q1052" s="24"/>
      <c r="R1052" s="89">
        <v>0</v>
      </c>
    </row>
    <row r="1053" spans="1:18" x14ac:dyDescent="0.5">
      <c r="A1053" s="24">
        <v>1289</v>
      </c>
      <c r="B1053" s="24" t="s">
        <v>4786</v>
      </c>
      <c r="C1053" s="24" t="s">
        <v>4754</v>
      </c>
      <c r="D1053" s="24" t="s">
        <v>4787</v>
      </c>
      <c r="E1053" s="24" t="s">
        <v>190</v>
      </c>
      <c r="F1053" s="24" t="s">
        <v>4757</v>
      </c>
      <c r="G1053" s="25">
        <v>44378</v>
      </c>
      <c r="H1053" s="25"/>
      <c r="I1053" s="81" t="s">
        <v>8471</v>
      </c>
      <c r="J1053" s="77" t="s">
        <v>712</v>
      </c>
      <c r="K1053" s="77"/>
      <c r="L1053" s="104"/>
      <c r="M1053" s="130">
        <v>0</v>
      </c>
      <c r="N1053" s="77" t="str">
        <f t="shared" si="125"/>
        <v>Yes</v>
      </c>
      <c r="O1053" s="32">
        <v>42</v>
      </c>
      <c r="P1053" s="24">
        <v>12</v>
      </c>
      <c r="Q1053" s="24"/>
      <c r="R1053" s="89">
        <v>0</v>
      </c>
    </row>
    <row r="1054" spans="1:18" x14ac:dyDescent="0.5">
      <c r="A1054" s="24">
        <v>1290</v>
      </c>
      <c r="B1054" s="24" t="s">
        <v>4789</v>
      </c>
      <c r="C1054" s="24" t="s">
        <v>4754</v>
      </c>
      <c r="D1054" s="24" t="s">
        <v>4790</v>
      </c>
      <c r="E1054" s="24" t="s">
        <v>190</v>
      </c>
      <c r="F1054" s="24" t="s">
        <v>4757</v>
      </c>
      <c r="G1054" s="25">
        <v>44378</v>
      </c>
      <c r="H1054" s="25"/>
      <c r="I1054" s="81" t="s">
        <v>8471</v>
      </c>
      <c r="J1054" s="77" t="s">
        <v>712</v>
      </c>
      <c r="K1054" s="77"/>
      <c r="L1054" s="104"/>
      <c r="M1054" s="130">
        <v>0</v>
      </c>
      <c r="N1054" s="77" t="str">
        <f t="shared" si="125"/>
        <v>Yes</v>
      </c>
      <c r="O1054" s="32">
        <v>42</v>
      </c>
      <c r="P1054" s="24">
        <v>12</v>
      </c>
      <c r="Q1054" s="24"/>
      <c r="R1054" s="89">
        <v>0</v>
      </c>
    </row>
    <row r="1055" spans="1:18" x14ac:dyDescent="0.5">
      <c r="A1055" s="24">
        <v>1291</v>
      </c>
      <c r="B1055" s="24" t="s">
        <v>4792</v>
      </c>
      <c r="C1055" s="24" t="s">
        <v>4754</v>
      </c>
      <c r="D1055" s="24" t="s">
        <v>4793</v>
      </c>
      <c r="E1055" s="24" t="s">
        <v>190</v>
      </c>
      <c r="F1055" s="24" t="s">
        <v>4757</v>
      </c>
      <c r="G1055" s="25">
        <v>44378</v>
      </c>
      <c r="H1055" s="25"/>
      <c r="I1055" s="81" t="s">
        <v>8471</v>
      </c>
      <c r="J1055" s="77" t="s">
        <v>712</v>
      </c>
      <c r="K1055" s="77"/>
      <c r="L1055" s="104"/>
      <c r="M1055" s="130">
        <v>0</v>
      </c>
      <c r="N1055" s="77" t="str">
        <f t="shared" si="125"/>
        <v>Yes</v>
      </c>
      <c r="O1055" s="32">
        <v>42</v>
      </c>
      <c r="P1055" s="24">
        <v>12</v>
      </c>
      <c r="Q1055" s="24"/>
      <c r="R1055" s="89">
        <v>0</v>
      </c>
    </row>
    <row r="1056" spans="1:18" x14ac:dyDescent="0.5">
      <c r="A1056" s="24">
        <v>1292</v>
      </c>
      <c r="B1056" s="24" t="s">
        <v>4795</v>
      </c>
      <c r="C1056" s="24" t="s">
        <v>4754</v>
      </c>
      <c r="D1056" s="24" t="s">
        <v>4796</v>
      </c>
      <c r="E1056" s="24" t="s">
        <v>190</v>
      </c>
      <c r="F1056" s="24" t="s">
        <v>4757</v>
      </c>
      <c r="G1056" s="25">
        <v>44378</v>
      </c>
      <c r="H1056" s="25"/>
      <c r="I1056" s="81" t="s">
        <v>8471</v>
      </c>
      <c r="J1056" s="77" t="s">
        <v>712</v>
      </c>
      <c r="K1056" s="77"/>
      <c r="L1056" s="104"/>
      <c r="M1056" s="130">
        <v>0</v>
      </c>
      <c r="N1056" s="77" t="str">
        <f t="shared" si="125"/>
        <v>Yes</v>
      </c>
      <c r="O1056" s="32">
        <v>42</v>
      </c>
      <c r="P1056" s="24">
        <v>12</v>
      </c>
      <c r="Q1056" s="24"/>
      <c r="R1056" s="89">
        <v>0</v>
      </c>
    </row>
    <row r="1057" spans="1:18" x14ac:dyDescent="0.5">
      <c r="A1057" s="24">
        <v>1293</v>
      </c>
      <c r="B1057" s="24" t="s">
        <v>4798</v>
      </c>
      <c r="C1057" s="24" t="s">
        <v>4754</v>
      </c>
      <c r="D1057" s="24" t="s">
        <v>4799</v>
      </c>
      <c r="E1057" s="24" t="s">
        <v>190</v>
      </c>
      <c r="F1057" s="24" t="s">
        <v>4757</v>
      </c>
      <c r="G1057" s="25">
        <v>44378</v>
      </c>
      <c r="H1057" s="25"/>
      <c r="I1057" s="81" t="s">
        <v>8471</v>
      </c>
      <c r="J1057" s="77" t="s">
        <v>712</v>
      </c>
      <c r="K1057" s="77"/>
      <c r="L1057" s="104"/>
      <c r="M1057" s="130">
        <v>0</v>
      </c>
      <c r="N1057" s="77" t="str">
        <f t="shared" si="125"/>
        <v>Yes</v>
      </c>
      <c r="O1057" s="32">
        <v>42</v>
      </c>
      <c r="P1057" s="24">
        <v>12</v>
      </c>
      <c r="Q1057" s="24"/>
      <c r="R1057" s="89">
        <v>0</v>
      </c>
    </row>
    <row r="1058" spans="1:18" x14ac:dyDescent="0.5">
      <c r="A1058" s="24">
        <v>1294</v>
      </c>
      <c r="B1058" s="24" t="s">
        <v>4801</v>
      </c>
      <c r="C1058" s="24" t="s">
        <v>4754</v>
      </c>
      <c r="D1058" s="24" t="s">
        <v>4802</v>
      </c>
      <c r="E1058" s="24" t="s">
        <v>190</v>
      </c>
      <c r="F1058" s="24" t="s">
        <v>4757</v>
      </c>
      <c r="G1058" s="25">
        <v>44378</v>
      </c>
      <c r="H1058" s="25"/>
      <c r="I1058" s="81" t="s">
        <v>8471</v>
      </c>
      <c r="J1058" s="77" t="s">
        <v>712</v>
      </c>
      <c r="K1058" s="77"/>
      <c r="L1058" s="104"/>
      <c r="M1058" s="130">
        <v>0</v>
      </c>
      <c r="N1058" s="77" t="str">
        <f t="shared" si="125"/>
        <v>Yes</v>
      </c>
      <c r="O1058" s="32">
        <v>42</v>
      </c>
      <c r="P1058" s="24">
        <v>12</v>
      </c>
      <c r="Q1058" s="24"/>
      <c r="R1058" s="89">
        <v>0</v>
      </c>
    </row>
    <row r="1059" spans="1:18" x14ac:dyDescent="0.5">
      <c r="A1059" s="24">
        <v>1295</v>
      </c>
      <c r="B1059" s="24" t="s">
        <v>4804</v>
      </c>
      <c r="C1059" s="24" t="s">
        <v>4754</v>
      </c>
      <c r="D1059" s="24" t="s">
        <v>4805</v>
      </c>
      <c r="E1059" s="24" t="s">
        <v>190</v>
      </c>
      <c r="F1059" s="24" t="s">
        <v>4757</v>
      </c>
      <c r="G1059" s="25">
        <v>44378</v>
      </c>
      <c r="H1059" s="25"/>
      <c r="I1059" s="81" t="s">
        <v>8471</v>
      </c>
      <c r="J1059" s="77" t="s">
        <v>712</v>
      </c>
      <c r="K1059" s="77"/>
      <c r="L1059" s="104"/>
      <c r="M1059" s="130">
        <v>0</v>
      </c>
      <c r="N1059" s="77" t="str">
        <f t="shared" si="125"/>
        <v>Yes</v>
      </c>
      <c r="O1059" s="32">
        <v>42</v>
      </c>
      <c r="P1059" s="24">
        <v>12</v>
      </c>
      <c r="Q1059" s="24"/>
      <c r="R1059" s="89">
        <v>0</v>
      </c>
    </row>
    <row r="1060" spans="1:18" x14ac:dyDescent="0.5">
      <c r="A1060" s="24">
        <v>1296</v>
      </c>
      <c r="B1060" s="24" t="s">
        <v>4807</v>
      </c>
      <c r="C1060" s="24" t="s">
        <v>4808</v>
      </c>
      <c r="D1060" s="24" t="s">
        <v>4809</v>
      </c>
      <c r="E1060" s="24" t="s">
        <v>190</v>
      </c>
      <c r="F1060" s="24" t="s">
        <v>4757</v>
      </c>
      <c r="G1060" s="25">
        <v>44378</v>
      </c>
      <c r="H1060" s="25"/>
      <c r="I1060" s="81" t="s">
        <v>8471</v>
      </c>
      <c r="J1060" s="77" t="s">
        <v>712</v>
      </c>
      <c r="K1060" s="77"/>
      <c r="L1060" s="104"/>
      <c r="M1060" s="130">
        <v>0</v>
      </c>
      <c r="N1060" s="77" t="str">
        <f t="shared" si="125"/>
        <v>Yes</v>
      </c>
      <c r="O1060" s="32">
        <v>42</v>
      </c>
      <c r="P1060" s="24">
        <v>12</v>
      </c>
      <c r="Q1060" s="24"/>
      <c r="R1060" s="89">
        <v>0</v>
      </c>
    </row>
    <row r="1061" spans="1:18" x14ac:dyDescent="0.5">
      <c r="A1061" s="24">
        <v>1297</v>
      </c>
      <c r="B1061" s="24" t="s">
        <v>4811</v>
      </c>
      <c r="C1061" s="24" t="s">
        <v>4754</v>
      </c>
      <c r="D1061" s="24" t="s">
        <v>4812</v>
      </c>
      <c r="E1061" s="24" t="s">
        <v>190</v>
      </c>
      <c r="F1061" s="24" t="s">
        <v>4757</v>
      </c>
      <c r="G1061" s="25">
        <v>44378</v>
      </c>
      <c r="H1061" s="25"/>
      <c r="I1061" s="81" t="s">
        <v>8471</v>
      </c>
      <c r="J1061" s="77" t="s">
        <v>712</v>
      </c>
      <c r="K1061" s="77"/>
      <c r="L1061" s="104"/>
      <c r="M1061" s="130">
        <v>0</v>
      </c>
      <c r="N1061" s="77" t="str">
        <f t="shared" si="125"/>
        <v>Yes</v>
      </c>
      <c r="O1061" s="32">
        <v>42</v>
      </c>
      <c r="P1061" s="24">
        <v>12</v>
      </c>
      <c r="Q1061" s="24"/>
      <c r="R1061" s="89">
        <v>0</v>
      </c>
    </row>
    <row r="1062" spans="1:18" x14ac:dyDescent="0.5">
      <c r="A1062" s="24">
        <v>1300</v>
      </c>
      <c r="B1062" s="24" t="s">
        <v>4820</v>
      </c>
      <c r="C1062" s="24" t="s">
        <v>4821</v>
      </c>
      <c r="D1062" s="24" t="s">
        <v>4822</v>
      </c>
      <c r="E1062" s="24" t="s">
        <v>190</v>
      </c>
      <c r="F1062" s="24" t="s">
        <v>4757</v>
      </c>
      <c r="G1062" s="25">
        <v>44378</v>
      </c>
      <c r="H1062" s="25"/>
      <c r="I1062" s="81" t="s">
        <v>8471</v>
      </c>
      <c r="J1062" s="77" t="s">
        <v>712</v>
      </c>
      <c r="K1062" s="77"/>
      <c r="L1062" s="104"/>
      <c r="M1062" s="130">
        <v>0</v>
      </c>
      <c r="N1062" s="77" t="str">
        <f t="shared" si="125"/>
        <v>Yes</v>
      </c>
      <c r="O1062" s="32">
        <v>42</v>
      </c>
      <c r="P1062" s="24">
        <v>12</v>
      </c>
      <c r="Q1062" s="24"/>
      <c r="R1062" s="89">
        <v>0</v>
      </c>
    </row>
    <row r="1063" spans="1:18" x14ac:dyDescent="0.5">
      <c r="A1063" s="24">
        <v>1304</v>
      </c>
      <c r="B1063" s="24" t="s">
        <v>4833</v>
      </c>
      <c r="C1063" s="24" t="s">
        <v>4821</v>
      </c>
      <c r="D1063" s="24" t="s">
        <v>4834</v>
      </c>
      <c r="E1063" s="24" t="s">
        <v>190</v>
      </c>
      <c r="F1063" s="24" t="s">
        <v>4757</v>
      </c>
      <c r="G1063" s="25">
        <v>44378</v>
      </c>
      <c r="H1063" s="25"/>
      <c r="I1063" s="81" t="s">
        <v>8471</v>
      </c>
      <c r="J1063" s="77" t="s">
        <v>712</v>
      </c>
      <c r="K1063" s="77"/>
      <c r="L1063" s="104"/>
      <c r="M1063" s="130">
        <v>0</v>
      </c>
      <c r="N1063" s="77" t="str">
        <f t="shared" si="125"/>
        <v>Yes</v>
      </c>
      <c r="O1063" s="32">
        <v>42</v>
      </c>
      <c r="P1063" s="24">
        <v>12</v>
      </c>
      <c r="Q1063" s="24"/>
      <c r="R1063" s="89">
        <v>0</v>
      </c>
    </row>
    <row r="1064" spans="1:18" x14ac:dyDescent="0.5">
      <c r="A1064" s="24">
        <v>1328</v>
      </c>
      <c r="B1064" s="24" t="s">
        <v>4905</v>
      </c>
      <c r="C1064" s="24" t="s">
        <v>4906</v>
      </c>
      <c r="D1064" s="24" t="s">
        <v>4907</v>
      </c>
      <c r="E1064" s="24" t="s">
        <v>52</v>
      </c>
      <c r="F1064" s="24" t="s">
        <v>822</v>
      </c>
      <c r="G1064" s="25">
        <v>44427</v>
      </c>
      <c r="H1064" s="25"/>
      <c r="I1064" s="81" t="s">
        <v>8471</v>
      </c>
      <c r="J1064" s="77" t="s">
        <v>712</v>
      </c>
      <c r="K1064" s="77"/>
      <c r="L1064" s="104"/>
      <c r="M1064" s="130">
        <v>0</v>
      </c>
      <c r="N1064" s="77" t="str">
        <f t="shared" si="125"/>
        <v>Yes</v>
      </c>
      <c r="O1064" s="32">
        <v>80</v>
      </c>
      <c r="P1064" s="24">
        <v>80</v>
      </c>
      <c r="Q1064" s="24"/>
      <c r="R1064" s="89">
        <v>0</v>
      </c>
    </row>
    <row r="1065" spans="1:18" x14ac:dyDescent="0.5">
      <c r="A1065" s="24">
        <v>1329</v>
      </c>
      <c r="B1065" s="24" t="s">
        <v>4909</v>
      </c>
      <c r="C1065" s="24" t="s">
        <v>4910</v>
      </c>
      <c r="D1065" s="24" t="s">
        <v>4911</v>
      </c>
      <c r="E1065" s="24" t="s">
        <v>52</v>
      </c>
      <c r="F1065" s="24" t="s">
        <v>822</v>
      </c>
      <c r="G1065" s="25">
        <v>44427</v>
      </c>
      <c r="H1065" s="25"/>
      <c r="I1065" s="81" t="s">
        <v>8471</v>
      </c>
      <c r="J1065" s="77" t="s">
        <v>712</v>
      </c>
      <c r="K1065" s="77"/>
      <c r="L1065" s="104"/>
      <c r="M1065" s="130">
        <v>0</v>
      </c>
      <c r="N1065" s="77" t="str">
        <f t="shared" si="125"/>
        <v>Yes</v>
      </c>
      <c r="O1065" s="32">
        <v>80</v>
      </c>
      <c r="P1065" s="24">
        <v>80</v>
      </c>
      <c r="Q1065" s="24"/>
      <c r="R1065" s="89">
        <v>0</v>
      </c>
    </row>
    <row r="1066" spans="1:18" x14ac:dyDescent="0.5">
      <c r="A1066" s="24">
        <v>1331</v>
      </c>
      <c r="B1066" s="24" t="s">
        <v>3726</v>
      </c>
      <c r="C1066" s="24" t="s">
        <v>4916</v>
      </c>
      <c r="D1066" s="24" t="s">
        <v>4917</v>
      </c>
      <c r="E1066" s="24" t="s">
        <v>107</v>
      </c>
      <c r="F1066" s="24" t="s">
        <v>360</v>
      </c>
      <c r="G1066" s="25">
        <v>44428</v>
      </c>
      <c r="H1066" s="25"/>
      <c r="I1066" s="81" t="s">
        <v>8471</v>
      </c>
      <c r="J1066" s="77" t="s">
        <v>712</v>
      </c>
      <c r="K1066" s="77"/>
      <c r="L1066" s="65">
        <v>5000</v>
      </c>
      <c r="M1066" s="130">
        <f>MAX(L1066,L1066*N(R1066)/12)</f>
        <v>5000</v>
      </c>
      <c r="N1066" s="77" t="str">
        <f t="shared" si="125"/>
        <v>No</v>
      </c>
      <c r="O1066" s="32">
        <v>6</v>
      </c>
      <c r="P1066" s="24">
        <v>0</v>
      </c>
      <c r="Q1066" s="24"/>
      <c r="R1066" s="89">
        <v>0</v>
      </c>
    </row>
    <row r="1067" spans="1:18" x14ac:dyDescent="0.5">
      <c r="A1067" s="24">
        <v>1332</v>
      </c>
      <c r="B1067" s="24" t="s">
        <v>3726</v>
      </c>
      <c r="C1067" s="24" t="s">
        <v>4919</v>
      </c>
      <c r="D1067" s="24" t="s">
        <v>4920</v>
      </c>
      <c r="E1067" s="24" t="s">
        <v>107</v>
      </c>
      <c r="F1067" s="24" t="s">
        <v>360</v>
      </c>
      <c r="G1067" s="25">
        <v>44428</v>
      </c>
      <c r="H1067" s="25"/>
      <c r="I1067" s="81" t="s">
        <v>8471</v>
      </c>
      <c r="J1067" s="77" t="s">
        <v>712</v>
      </c>
      <c r="K1067" s="77"/>
      <c r="L1067" s="65">
        <v>10000</v>
      </c>
      <c r="M1067" s="130">
        <f>MAX(L1067,L1067*N(R1067)/12)</f>
        <v>10000</v>
      </c>
      <c r="N1067" s="77" t="str">
        <f t="shared" si="125"/>
        <v>No</v>
      </c>
      <c r="O1067" s="32">
        <v>6</v>
      </c>
      <c r="P1067" s="24">
        <v>0</v>
      </c>
      <c r="Q1067" s="24"/>
      <c r="R1067" s="89">
        <v>0</v>
      </c>
    </row>
    <row r="1068" spans="1:18" x14ac:dyDescent="0.5">
      <c r="A1068" s="24">
        <v>1333</v>
      </c>
      <c r="B1068" s="24" t="s">
        <v>3726</v>
      </c>
      <c r="C1068" s="24" t="s">
        <v>4922</v>
      </c>
      <c r="D1068" s="24" t="s">
        <v>4923</v>
      </c>
      <c r="E1068" s="24" t="s">
        <v>107</v>
      </c>
      <c r="F1068" s="24" t="s">
        <v>360</v>
      </c>
      <c r="G1068" s="25">
        <v>44665</v>
      </c>
      <c r="H1068" s="25"/>
      <c r="I1068" s="81" t="s">
        <v>8471</v>
      </c>
      <c r="J1068" s="77" t="s">
        <v>712</v>
      </c>
      <c r="K1068" s="77"/>
      <c r="L1068" s="65">
        <v>5000</v>
      </c>
      <c r="M1068" s="130">
        <f>MAX(L1068,L1068*N(R1068)/12)</f>
        <v>5000</v>
      </c>
      <c r="N1068" s="77" t="str">
        <f t="shared" si="125"/>
        <v>Yes</v>
      </c>
      <c r="O1068" s="32">
        <v>22</v>
      </c>
      <c r="P1068" s="24">
        <v>14</v>
      </c>
      <c r="Q1068" s="24"/>
      <c r="R1068" s="89">
        <v>0</v>
      </c>
    </row>
    <row r="1069" spans="1:18" x14ac:dyDescent="0.5">
      <c r="A1069" s="24">
        <v>1366</v>
      </c>
      <c r="B1069" s="24" t="s">
        <v>5028</v>
      </c>
      <c r="C1069" s="24" t="s">
        <v>5029</v>
      </c>
      <c r="D1069" s="24" t="s">
        <v>5030</v>
      </c>
      <c r="E1069" s="24" t="s">
        <v>52</v>
      </c>
      <c r="F1069" s="24" t="s">
        <v>822</v>
      </c>
      <c r="G1069" s="25">
        <v>44461</v>
      </c>
      <c r="H1069" s="25"/>
      <c r="I1069" s="81" t="s">
        <v>8471</v>
      </c>
      <c r="J1069" s="77" t="s">
        <v>712</v>
      </c>
      <c r="K1069" s="77"/>
      <c r="L1069" s="104"/>
      <c r="M1069" s="130">
        <v>0</v>
      </c>
      <c r="N1069" s="77" t="str">
        <f t="shared" si="125"/>
        <v>Yes</v>
      </c>
      <c r="O1069" s="32">
        <v>80</v>
      </c>
      <c r="P1069" s="24">
        <v>80</v>
      </c>
      <c r="Q1069" s="24" t="s">
        <v>5003</v>
      </c>
      <c r="R1069" s="89">
        <v>0</v>
      </c>
    </row>
    <row r="1070" spans="1:18" x14ac:dyDescent="0.5">
      <c r="A1070" s="24">
        <v>1367</v>
      </c>
      <c r="B1070" s="24" t="s">
        <v>5032</v>
      </c>
      <c r="C1070" s="24" t="s">
        <v>5033</v>
      </c>
      <c r="D1070" s="24" t="s">
        <v>5032</v>
      </c>
      <c r="E1070" s="24" t="s">
        <v>52</v>
      </c>
      <c r="F1070" s="24" t="s">
        <v>822</v>
      </c>
      <c r="G1070" s="25">
        <v>44461</v>
      </c>
      <c r="H1070" s="25"/>
      <c r="I1070" s="81" t="s">
        <v>8471</v>
      </c>
      <c r="J1070" s="77" t="s">
        <v>712</v>
      </c>
      <c r="K1070" s="77"/>
      <c r="L1070" s="104"/>
      <c r="M1070" s="130">
        <v>0</v>
      </c>
      <c r="N1070" s="77" t="str">
        <f t="shared" si="125"/>
        <v>Yes</v>
      </c>
      <c r="O1070" s="32">
        <v>80</v>
      </c>
      <c r="P1070" s="24">
        <v>80</v>
      </c>
      <c r="Q1070" s="24" t="s">
        <v>5003</v>
      </c>
      <c r="R1070" s="89">
        <v>0</v>
      </c>
    </row>
    <row r="1071" spans="1:18" x14ac:dyDescent="0.5">
      <c r="A1071" s="24">
        <v>1373</v>
      </c>
      <c r="B1071" s="24" t="s">
        <v>5051</v>
      </c>
      <c r="C1071" s="24" t="s">
        <v>5052</v>
      </c>
      <c r="D1071" s="24" t="s">
        <v>4351</v>
      </c>
      <c r="E1071" s="24" t="s">
        <v>52</v>
      </c>
      <c r="F1071" s="24" t="s">
        <v>822</v>
      </c>
      <c r="G1071" s="25">
        <v>44466</v>
      </c>
      <c r="H1071" s="25"/>
      <c r="I1071" s="81" t="s">
        <v>8471</v>
      </c>
      <c r="J1071" s="77" t="s">
        <v>712</v>
      </c>
      <c r="K1071" s="77"/>
      <c r="L1071" s="104"/>
      <c r="M1071" s="130">
        <v>0</v>
      </c>
      <c r="N1071" s="77" t="str">
        <f t="shared" si="125"/>
        <v>Yes</v>
      </c>
      <c r="O1071" s="32">
        <v>80</v>
      </c>
      <c r="P1071" s="24">
        <v>80</v>
      </c>
      <c r="Q1071" s="24" t="s">
        <v>5003</v>
      </c>
      <c r="R1071" s="89">
        <v>0</v>
      </c>
    </row>
    <row r="1072" spans="1:18" x14ac:dyDescent="0.5">
      <c r="A1072" s="24">
        <v>1374</v>
      </c>
      <c r="B1072" s="24" t="s">
        <v>5053</v>
      </c>
      <c r="C1072" s="24" t="s">
        <v>5054</v>
      </c>
      <c r="D1072" s="24" t="s">
        <v>5055</v>
      </c>
      <c r="E1072" s="24" t="s">
        <v>52</v>
      </c>
      <c r="F1072" s="24" t="s">
        <v>3216</v>
      </c>
      <c r="G1072" s="25">
        <v>44466</v>
      </c>
      <c r="H1072" s="25"/>
      <c r="I1072" s="81" t="s">
        <v>8471</v>
      </c>
      <c r="J1072" s="77" t="s">
        <v>712</v>
      </c>
      <c r="K1072" s="77"/>
      <c r="L1072" s="65">
        <v>500</v>
      </c>
      <c r="M1072" s="130">
        <f>MAX(L1072,L1072*N(R1072)/12)</f>
        <v>500</v>
      </c>
      <c r="N1072" s="77" t="str">
        <f t="shared" ref="N1072:N1125" si="126">IF(P1072&gt;0,"Yes","No")</f>
        <v>Yes</v>
      </c>
      <c r="O1072" s="32">
        <v>60</v>
      </c>
      <c r="P1072" s="24">
        <v>60</v>
      </c>
      <c r="Q1072" s="24" t="s">
        <v>5003</v>
      </c>
      <c r="R1072" s="89">
        <v>0</v>
      </c>
    </row>
    <row r="1073" spans="1:18" x14ac:dyDescent="0.5">
      <c r="A1073" s="24">
        <v>1381</v>
      </c>
      <c r="B1073" s="24" t="s">
        <v>5074</v>
      </c>
      <c r="C1073" s="24" t="s">
        <v>5075</v>
      </c>
      <c r="D1073" s="24" t="s">
        <v>5076</v>
      </c>
      <c r="E1073" s="24" t="s">
        <v>52</v>
      </c>
      <c r="F1073" s="24" t="s">
        <v>822</v>
      </c>
      <c r="G1073" s="25">
        <v>44473</v>
      </c>
      <c r="H1073" s="25"/>
      <c r="I1073" s="81" t="s">
        <v>8471</v>
      </c>
      <c r="J1073" s="77" t="s">
        <v>712</v>
      </c>
      <c r="K1073" s="77"/>
      <c r="L1073" s="104"/>
      <c r="M1073" s="130">
        <v>0</v>
      </c>
      <c r="N1073" s="77" t="str">
        <f t="shared" si="126"/>
        <v>Yes</v>
      </c>
      <c r="O1073" s="32">
        <v>80</v>
      </c>
      <c r="P1073" s="24">
        <v>80</v>
      </c>
      <c r="Q1073" s="24" t="s">
        <v>5003</v>
      </c>
      <c r="R1073" s="89">
        <v>0</v>
      </c>
    </row>
    <row r="1074" spans="1:18" x14ac:dyDescent="0.5">
      <c r="A1074" s="24">
        <v>1382</v>
      </c>
      <c r="B1074" s="24" t="s">
        <v>5078</v>
      </c>
      <c r="C1074" s="24" t="s">
        <v>4636</v>
      </c>
      <c r="D1074" s="24" t="s">
        <v>5079</v>
      </c>
      <c r="E1074" s="24" t="s">
        <v>52</v>
      </c>
      <c r="F1074" s="24" t="s">
        <v>822</v>
      </c>
      <c r="G1074" s="25">
        <v>44473</v>
      </c>
      <c r="H1074" s="25"/>
      <c r="I1074" s="81" t="s">
        <v>8471</v>
      </c>
      <c r="J1074" s="77" t="s">
        <v>712</v>
      </c>
      <c r="K1074" s="77"/>
      <c r="L1074" s="104"/>
      <c r="M1074" s="130">
        <v>0</v>
      </c>
      <c r="N1074" s="77" t="str">
        <f t="shared" si="126"/>
        <v>Yes</v>
      </c>
      <c r="O1074" s="32">
        <v>80</v>
      </c>
      <c r="P1074" s="24">
        <v>80</v>
      </c>
      <c r="Q1074" s="24" t="s">
        <v>5003</v>
      </c>
      <c r="R1074" s="89">
        <v>0</v>
      </c>
    </row>
    <row r="1075" spans="1:18" x14ac:dyDescent="0.5">
      <c r="A1075" s="24">
        <v>1383</v>
      </c>
      <c r="B1075" s="24" t="s">
        <v>5081</v>
      </c>
      <c r="C1075" s="24" t="s">
        <v>4636</v>
      </c>
      <c r="D1075" s="24" t="s">
        <v>5082</v>
      </c>
      <c r="E1075" s="24" t="s">
        <v>52</v>
      </c>
      <c r="F1075" s="24" t="s">
        <v>822</v>
      </c>
      <c r="G1075" s="25">
        <v>44473</v>
      </c>
      <c r="H1075" s="25"/>
      <c r="I1075" s="81" t="s">
        <v>8471</v>
      </c>
      <c r="J1075" s="77" t="s">
        <v>712</v>
      </c>
      <c r="K1075" s="77"/>
      <c r="L1075" s="104"/>
      <c r="M1075" s="130">
        <v>0</v>
      </c>
      <c r="N1075" s="77" t="str">
        <f t="shared" si="126"/>
        <v>Yes</v>
      </c>
      <c r="O1075" s="32">
        <v>80</v>
      </c>
      <c r="P1075" s="24">
        <v>80</v>
      </c>
      <c r="Q1075" s="24" t="s">
        <v>5003</v>
      </c>
      <c r="R1075" s="89">
        <v>0</v>
      </c>
    </row>
    <row r="1076" spans="1:18" x14ac:dyDescent="0.5">
      <c r="A1076" s="24">
        <v>1388</v>
      </c>
      <c r="B1076" s="24" t="s">
        <v>5098</v>
      </c>
      <c r="C1076" s="24" t="s">
        <v>5099</v>
      </c>
      <c r="D1076" s="24" t="s">
        <v>5098</v>
      </c>
      <c r="E1076" s="24" t="s">
        <v>107</v>
      </c>
      <c r="F1076" s="24" t="s">
        <v>4869</v>
      </c>
      <c r="G1076" s="25">
        <v>44477</v>
      </c>
      <c r="H1076" s="25"/>
      <c r="I1076" s="81" t="s">
        <v>8471</v>
      </c>
      <c r="J1076" s="77" t="s">
        <v>712</v>
      </c>
      <c r="K1076" s="77"/>
      <c r="L1076" s="104"/>
      <c r="M1076" s="130">
        <v>0</v>
      </c>
      <c r="N1076" s="77" t="str">
        <f t="shared" si="126"/>
        <v>No</v>
      </c>
      <c r="O1076" s="32">
        <v>0</v>
      </c>
      <c r="P1076" s="24">
        <v>0</v>
      </c>
      <c r="Q1076" s="24" t="s">
        <v>5003</v>
      </c>
      <c r="R1076" s="89">
        <v>0</v>
      </c>
    </row>
    <row r="1077" spans="1:18" x14ac:dyDescent="0.5">
      <c r="A1077" s="24">
        <v>1391</v>
      </c>
      <c r="B1077" s="24" t="s">
        <v>5109</v>
      </c>
      <c r="C1077" s="24" t="s">
        <v>5110</v>
      </c>
      <c r="D1077" s="24"/>
      <c r="E1077" s="24" t="s">
        <v>66</v>
      </c>
      <c r="F1077" s="24" t="s">
        <v>1567</v>
      </c>
      <c r="G1077" s="25">
        <v>44287</v>
      </c>
      <c r="H1077" s="25"/>
      <c r="I1077" s="81" t="s">
        <v>8471</v>
      </c>
      <c r="J1077" s="77" t="s">
        <v>712</v>
      </c>
      <c r="K1077" s="77"/>
      <c r="L1077" s="104"/>
      <c r="M1077" s="130">
        <v>0</v>
      </c>
      <c r="N1077" s="77" t="str">
        <f t="shared" si="126"/>
        <v>No</v>
      </c>
      <c r="O1077" s="32">
        <v>0</v>
      </c>
      <c r="P1077" s="24">
        <v>0</v>
      </c>
      <c r="Q1077" s="24" t="s">
        <v>5003</v>
      </c>
      <c r="R1077" s="89">
        <v>0</v>
      </c>
    </row>
    <row r="1078" spans="1:18" x14ac:dyDescent="0.5">
      <c r="A1078" s="24">
        <v>1392</v>
      </c>
      <c r="B1078" s="24" t="s">
        <v>5111</v>
      </c>
      <c r="C1078" s="24" t="s">
        <v>5112</v>
      </c>
      <c r="D1078" s="24"/>
      <c r="E1078" s="24" t="s">
        <v>66</v>
      </c>
      <c r="F1078" s="24" t="s">
        <v>1567</v>
      </c>
      <c r="G1078" s="25">
        <v>44287</v>
      </c>
      <c r="H1078" s="25"/>
      <c r="I1078" s="81" t="s">
        <v>8471</v>
      </c>
      <c r="J1078" s="77" t="s">
        <v>712</v>
      </c>
      <c r="K1078" s="77"/>
      <c r="L1078" s="104"/>
      <c r="M1078" s="130">
        <v>0</v>
      </c>
      <c r="N1078" s="77" t="str">
        <f t="shared" si="126"/>
        <v>No</v>
      </c>
      <c r="O1078" s="32">
        <v>0</v>
      </c>
      <c r="P1078" s="24">
        <v>0</v>
      </c>
      <c r="Q1078" s="24" t="s">
        <v>5003</v>
      </c>
      <c r="R1078" s="89">
        <v>0</v>
      </c>
    </row>
    <row r="1079" spans="1:18" x14ac:dyDescent="0.5">
      <c r="A1079" s="24">
        <v>1412</v>
      </c>
      <c r="B1079" s="24" t="s">
        <v>5175</v>
      </c>
      <c r="C1079" s="24" t="s">
        <v>5176</v>
      </c>
      <c r="D1079" s="24" t="s">
        <v>5177</v>
      </c>
      <c r="E1079" s="24" t="s">
        <v>190</v>
      </c>
      <c r="F1079" s="24" t="s">
        <v>4757</v>
      </c>
      <c r="G1079" s="25">
        <v>44501</v>
      </c>
      <c r="H1079" s="25"/>
      <c r="I1079" s="81" t="s">
        <v>8471</v>
      </c>
      <c r="J1079" s="77" t="s">
        <v>712</v>
      </c>
      <c r="K1079" s="77"/>
      <c r="L1079" s="104"/>
      <c r="M1079" s="130">
        <v>0</v>
      </c>
      <c r="N1079" s="77" t="str">
        <f t="shared" si="126"/>
        <v>No</v>
      </c>
      <c r="O1079" s="32">
        <v>36</v>
      </c>
      <c r="P1079" s="24">
        <v>0</v>
      </c>
      <c r="Q1079" s="24" t="s">
        <v>1333</v>
      </c>
      <c r="R1079" s="89">
        <v>0</v>
      </c>
    </row>
    <row r="1080" spans="1:18" x14ac:dyDescent="0.5">
      <c r="A1080" s="24">
        <v>1414</v>
      </c>
      <c r="B1080" s="24" t="s">
        <v>5181</v>
      </c>
      <c r="C1080" s="24" t="s">
        <v>5182</v>
      </c>
      <c r="D1080" s="24" t="s">
        <v>5183</v>
      </c>
      <c r="E1080" s="24" t="s">
        <v>190</v>
      </c>
      <c r="F1080" s="24" t="s">
        <v>4757</v>
      </c>
      <c r="G1080" s="25">
        <v>44501</v>
      </c>
      <c r="H1080" s="25"/>
      <c r="I1080" s="81" t="s">
        <v>8471</v>
      </c>
      <c r="J1080" s="77" t="s">
        <v>712</v>
      </c>
      <c r="K1080" s="77"/>
      <c r="L1080" s="104"/>
      <c r="M1080" s="130">
        <v>0</v>
      </c>
      <c r="N1080" s="77" t="str">
        <f t="shared" si="126"/>
        <v>Yes</v>
      </c>
      <c r="O1080" s="32">
        <v>42</v>
      </c>
      <c r="P1080" s="24">
        <v>12</v>
      </c>
      <c r="Q1080" s="24" t="s">
        <v>5003</v>
      </c>
      <c r="R1080" s="89">
        <v>0</v>
      </c>
    </row>
    <row r="1081" spans="1:18" x14ac:dyDescent="0.5">
      <c r="A1081" s="24">
        <v>1453</v>
      </c>
      <c r="B1081" s="24" t="s">
        <v>5290</v>
      </c>
      <c r="C1081" s="24" t="s">
        <v>5182</v>
      </c>
      <c r="D1081" s="24" t="s">
        <v>5291</v>
      </c>
      <c r="E1081" s="24" t="s">
        <v>190</v>
      </c>
      <c r="F1081" s="24" t="s">
        <v>4757</v>
      </c>
      <c r="G1081" s="25">
        <v>44501</v>
      </c>
      <c r="H1081" s="25"/>
      <c r="I1081" s="81" t="s">
        <v>8471</v>
      </c>
      <c r="J1081" s="77" t="s">
        <v>712</v>
      </c>
      <c r="K1081" s="77"/>
      <c r="L1081" s="104"/>
      <c r="M1081" s="130">
        <v>0</v>
      </c>
      <c r="N1081" s="77" t="str">
        <f t="shared" si="126"/>
        <v>Yes</v>
      </c>
      <c r="O1081" s="32">
        <v>42</v>
      </c>
      <c r="P1081" s="24">
        <v>12</v>
      </c>
      <c r="Q1081" s="24" t="s">
        <v>5003</v>
      </c>
      <c r="R1081" s="89">
        <v>0</v>
      </c>
    </row>
    <row r="1082" spans="1:18" x14ac:dyDescent="0.5">
      <c r="A1082" s="24">
        <v>1455</v>
      </c>
      <c r="B1082" s="24" t="s">
        <v>5299</v>
      </c>
      <c r="C1082" s="24" t="s">
        <v>5182</v>
      </c>
      <c r="D1082" s="24" t="s">
        <v>5300</v>
      </c>
      <c r="E1082" s="24" t="s">
        <v>190</v>
      </c>
      <c r="F1082" s="24" t="s">
        <v>4757</v>
      </c>
      <c r="G1082" s="25">
        <v>44501</v>
      </c>
      <c r="H1082" s="25"/>
      <c r="I1082" s="81" t="s">
        <v>8471</v>
      </c>
      <c r="J1082" s="77" t="s">
        <v>712</v>
      </c>
      <c r="K1082" s="77"/>
      <c r="L1082" s="104"/>
      <c r="M1082" s="130">
        <v>0</v>
      </c>
      <c r="N1082" s="77" t="str">
        <f t="shared" si="126"/>
        <v>Yes</v>
      </c>
      <c r="O1082" s="32">
        <v>42</v>
      </c>
      <c r="P1082" s="24">
        <v>12</v>
      </c>
      <c r="Q1082" s="24" t="s">
        <v>5003</v>
      </c>
      <c r="R1082" s="89">
        <v>0</v>
      </c>
    </row>
    <row r="1083" spans="1:18" x14ac:dyDescent="0.5">
      <c r="A1083" s="24">
        <v>1457</v>
      </c>
      <c r="B1083" s="24" t="s">
        <v>5304</v>
      </c>
      <c r="C1083" s="24" t="s">
        <v>5182</v>
      </c>
      <c r="D1083" s="24" t="s">
        <v>5305</v>
      </c>
      <c r="E1083" s="24" t="s">
        <v>190</v>
      </c>
      <c r="F1083" s="24" t="s">
        <v>4757</v>
      </c>
      <c r="G1083" s="25">
        <v>44501</v>
      </c>
      <c r="H1083" s="25"/>
      <c r="I1083" s="81" t="s">
        <v>8471</v>
      </c>
      <c r="J1083" s="77" t="s">
        <v>712</v>
      </c>
      <c r="K1083" s="77"/>
      <c r="L1083" s="104"/>
      <c r="M1083" s="130">
        <v>0</v>
      </c>
      <c r="N1083" s="77" t="str">
        <f t="shared" si="126"/>
        <v>Yes</v>
      </c>
      <c r="O1083" s="32">
        <v>42</v>
      </c>
      <c r="P1083" s="24">
        <v>12</v>
      </c>
      <c r="Q1083" s="24" t="s">
        <v>5003</v>
      </c>
      <c r="R1083" s="89">
        <v>0</v>
      </c>
    </row>
    <row r="1084" spans="1:18" x14ac:dyDescent="0.5">
      <c r="A1084" s="24">
        <v>1468</v>
      </c>
      <c r="B1084" s="24" t="s">
        <v>5337</v>
      </c>
      <c r="C1084" s="24" t="s">
        <v>5182</v>
      </c>
      <c r="D1084" s="24" t="s">
        <v>5338</v>
      </c>
      <c r="E1084" s="24" t="s">
        <v>190</v>
      </c>
      <c r="F1084" s="24" t="s">
        <v>4757</v>
      </c>
      <c r="G1084" s="25">
        <v>44501</v>
      </c>
      <c r="H1084" s="25"/>
      <c r="I1084" s="81" t="s">
        <v>8471</v>
      </c>
      <c r="J1084" s="77" t="s">
        <v>712</v>
      </c>
      <c r="K1084" s="77"/>
      <c r="L1084" s="104"/>
      <c r="M1084" s="130">
        <v>0</v>
      </c>
      <c r="N1084" s="77" t="str">
        <f t="shared" si="126"/>
        <v>Yes</v>
      </c>
      <c r="O1084" s="32">
        <v>42</v>
      </c>
      <c r="P1084" s="24">
        <v>12</v>
      </c>
      <c r="Q1084" s="24" t="s">
        <v>5003</v>
      </c>
      <c r="R1084" s="89">
        <v>0</v>
      </c>
    </row>
    <row r="1085" spans="1:18" x14ac:dyDescent="0.5">
      <c r="A1085" s="24">
        <v>1469</v>
      </c>
      <c r="B1085" s="24" t="s">
        <v>5340</v>
      </c>
      <c r="C1085" s="24" t="s">
        <v>5182</v>
      </c>
      <c r="D1085" s="24" t="s">
        <v>5341</v>
      </c>
      <c r="E1085" s="24" t="s">
        <v>190</v>
      </c>
      <c r="F1085" s="24" t="s">
        <v>4757</v>
      </c>
      <c r="G1085" s="25">
        <v>44501</v>
      </c>
      <c r="H1085" s="25"/>
      <c r="I1085" s="81" t="s">
        <v>8471</v>
      </c>
      <c r="J1085" s="77" t="s">
        <v>712</v>
      </c>
      <c r="K1085" s="77"/>
      <c r="L1085" s="104"/>
      <c r="M1085" s="130">
        <v>0</v>
      </c>
      <c r="N1085" s="77" t="str">
        <f t="shared" si="126"/>
        <v>Yes</v>
      </c>
      <c r="O1085" s="32">
        <v>42</v>
      </c>
      <c r="P1085" s="24">
        <v>12</v>
      </c>
      <c r="Q1085" s="24" t="s">
        <v>5003</v>
      </c>
      <c r="R1085" s="89">
        <v>0</v>
      </c>
    </row>
    <row r="1086" spans="1:18" x14ac:dyDescent="0.5">
      <c r="A1086" s="24">
        <v>1470</v>
      </c>
      <c r="B1086" s="24" t="s">
        <v>5343</v>
      </c>
      <c r="C1086" s="24" t="s">
        <v>5182</v>
      </c>
      <c r="D1086" s="24" t="s">
        <v>5344</v>
      </c>
      <c r="E1086" s="24" t="s">
        <v>190</v>
      </c>
      <c r="F1086" s="24" t="s">
        <v>4757</v>
      </c>
      <c r="G1086" s="25">
        <v>44501</v>
      </c>
      <c r="H1086" s="25"/>
      <c r="I1086" s="81" t="s">
        <v>8471</v>
      </c>
      <c r="J1086" s="77" t="s">
        <v>712</v>
      </c>
      <c r="K1086" s="77"/>
      <c r="L1086" s="104"/>
      <c r="M1086" s="130">
        <v>0</v>
      </c>
      <c r="N1086" s="77" t="str">
        <f t="shared" si="126"/>
        <v>Yes</v>
      </c>
      <c r="O1086" s="32">
        <v>42</v>
      </c>
      <c r="P1086" s="24">
        <v>12</v>
      </c>
      <c r="Q1086" s="24" t="s">
        <v>5003</v>
      </c>
      <c r="R1086" s="89">
        <v>0</v>
      </c>
    </row>
    <row r="1087" spans="1:18" x14ac:dyDescent="0.5">
      <c r="A1087" s="24">
        <v>1478</v>
      </c>
      <c r="B1087" s="24" t="s">
        <v>5371</v>
      </c>
      <c r="C1087" s="24" t="s">
        <v>5372</v>
      </c>
      <c r="D1087" s="24" t="s">
        <v>5373</v>
      </c>
      <c r="E1087" s="24" t="s">
        <v>52</v>
      </c>
      <c r="F1087" s="24" t="s">
        <v>822</v>
      </c>
      <c r="G1087" s="25">
        <v>44525</v>
      </c>
      <c r="H1087" s="25"/>
      <c r="I1087" s="81" t="s">
        <v>8471</v>
      </c>
      <c r="J1087" s="77" t="s">
        <v>712</v>
      </c>
      <c r="K1087" s="77"/>
      <c r="L1087" s="104"/>
      <c r="M1087" s="130">
        <v>0</v>
      </c>
      <c r="N1087" s="77" t="str">
        <f t="shared" si="126"/>
        <v>Yes</v>
      </c>
      <c r="O1087" s="32">
        <v>80</v>
      </c>
      <c r="P1087" s="24">
        <v>80</v>
      </c>
      <c r="Q1087" s="24" t="s">
        <v>5003</v>
      </c>
      <c r="R1087" s="89">
        <v>0</v>
      </c>
    </row>
    <row r="1088" spans="1:18" x14ac:dyDescent="0.5">
      <c r="A1088" s="24">
        <v>1492</v>
      </c>
      <c r="B1088" s="24" t="s">
        <v>5415</v>
      </c>
      <c r="C1088" s="24" t="s">
        <v>4636</v>
      </c>
      <c r="D1088" s="24" t="s">
        <v>5416</v>
      </c>
      <c r="E1088" s="24" t="s">
        <v>52</v>
      </c>
      <c r="F1088" s="24" t="s">
        <v>822</v>
      </c>
      <c r="G1088" s="25">
        <v>44538</v>
      </c>
      <c r="H1088" s="25"/>
      <c r="I1088" s="81" t="s">
        <v>8471</v>
      </c>
      <c r="J1088" s="77" t="s">
        <v>712</v>
      </c>
      <c r="K1088" s="77"/>
      <c r="L1088" s="104"/>
      <c r="M1088" s="130">
        <v>0</v>
      </c>
      <c r="N1088" s="77" t="str">
        <f t="shared" si="126"/>
        <v>Yes</v>
      </c>
      <c r="O1088" s="32">
        <v>80</v>
      </c>
      <c r="P1088" s="24">
        <v>80</v>
      </c>
      <c r="Q1088" s="24" t="s">
        <v>5003</v>
      </c>
      <c r="R1088" s="89">
        <v>0</v>
      </c>
    </row>
    <row r="1089" spans="1:18" x14ac:dyDescent="0.5">
      <c r="A1089" s="24">
        <v>1502</v>
      </c>
      <c r="B1089" s="24" t="s">
        <v>5452</v>
      </c>
      <c r="C1089" s="24" t="s">
        <v>5372</v>
      </c>
      <c r="D1089" s="24" t="s">
        <v>5453</v>
      </c>
      <c r="E1089" s="24" t="s">
        <v>52</v>
      </c>
      <c r="F1089" s="24" t="s">
        <v>822</v>
      </c>
      <c r="G1089" s="25">
        <v>44545</v>
      </c>
      <c r="H1089" s="25"/>
      <c r="I1089" s="81" t="s">
        <v>8471</v>
      </c>
      <c r="J1089" s="77" t="s">
        <v>712</v>
      </c>
      <c r="K1089" s="77"/>
      <c r="L1089" s="104"/>
      <c r="M1089" s="130">
        <v>0</v>
      </c>
      <c r="N1089" s="77" t="str">
        <f t="shared" si="126"/>
        <v>Yes</v>
      </c>
      <c r="O1089" s="32">
        <v>80</v>
      </c>
      <c r="P1089" s="24">
        <v>80</v>
      </c>
      <c r="Q1089" s="24" t="s">
        <v>5003</v>
      </c>
      <c r="R1089" s="89">
        <v>0</v>
      </c>
    </row>
    <row r="1090" spans="1:18" x14ac:dyDescent="0.5">
      <c r="A1090" s="24">
        <v>1515</v>
      </c>
      <c r="B1090" s="24" t="s">
        <v>5495</v>
      </c>
      <c r="C1090" s="24" t="s">
        <v>5496</v>
      </c>
      <c r="D1090" s="24" t="s">
        <v>5497</v>
      </c>
      <c r="E1090" s="24" t="s">
        <v>52</v>
      </c>
      <c r="F1090" s="24" t="s">
        <v>822</v>
      </c>
      <c r="G1090" s="25">
        <v>44554</v>
      </c>
      <c r="H1090" s="25"/>
      <c r="I1090" s="81" t="s">
        <v>8471</v>
      </c>
      <c r="J1090" s="77" t="s">
        <v>712</v>
      </c>
      <c r="K1090" s="77"/>
      <c r="L1090" s="104"/>
      <c r="M1090" s="130">
        <v>0</v>
      </c>
      <c r="N1090" s="77" t="str">
        <f t="shared" si="126"/>
        <v>Yes</v>
      </c>
      <c r="O1090" s="32">
        <v>80</v>
      </c>
      <c r="P1090" s="24">
        <v>80</v>
      </c>
      <c r="Q1090" s="24" t="s">
        <v>5003</v>
      </c>
      <c r="R1090" s="89">
        <v>0</v>
      </c>
    </row>
    <row r="1091" spans="1:18" x14ac:dyDescent="0.5">
      <c r="A1091" s="24">
        <v>1516</v>
      </c>
      <c r="B1091" s="24" t="s">
        <v>5499</v>
      </c>
      <c r="C1091" s="24" t="s">
        <v>4636</v>
      </c>
      <c r="D1091" s="24" t="s">
        <v>5500</v>
      </c>
      <c r="E1091" s="24" t="s">
        <v>52</v>
      </c>
      <c r="F1091" s="24" t="s">
        <v>822</v>
      </c>
      <c r="G1091" s="25">
        <v>44554</v>
      </c>
      <c r="H1091" s="25"/>
      <c r="I1091" s="81" t="s">
        <v>8471</v>
      </c>
      <c r="J1091" s="77" t="s">
        <v>712</v>
      </c>
      <c r="K1091" s="77"/>
      <c r="L1091" s="104"/>
      <c r="M1091" s="130">
        <v>0</v>
      </c>
      <c r="N1091" s="77" t="str">
        <f t="shared" si="126"/>
        <v>Yes</v>
      </c>
      <c r="O1091" s="32">
        <v>80</v>
      </c>
      <c r="P1091" s="24">
        <v>80</v>
      </c>
      <c r="Q1091" s="24" t="s">
        <v>5003</v>
      </c>
      <c r="R1091" s="89">
        <v>0</v>
      </c>
    </row>
    <row r="1092" spans="1:18" x14ac:dyDescent="0.5">
      <c r="A1092" s="24">
        <v>1540</v>
      </c>
      <c r="B1092" s="24" t="s">
        <v>5591</v>
      </c>
      <c r="C1092" s="24" t="s">
        <v>5592</v>
      </c>
      <c r="D1092" s="24" t="s">
        <v>5591</v>
      </c>
      <c r="E1092" s="24" t="s">
        <v>52</v>
      </c>
      <c r="F1092" s="24" t="s">
        <v>822</v>
      </c>
      <c r="G1092" s="25">
        <v>44594</v>
      </c>
      <c r="H1092" s="25"/>
      <c r="I1092" s="81" t="s">
        <v>8471</v>
      </c>
      <c r="J1092" s="77" t="s">
        <v>712</v>
      </c>
      <c r="K1092" s="77"/>
      <c r="L1092" s="104"/>
      <c r="M1092" s="130">
        <v>0</v>
      </c>
      <c r="N1092" s="77" t="str">
        <f t="shared" si="126"/>
        <v>Yes</v>
      </c>
      <c r="O1092" s="32">
        <v>80</v>
      </c>
      <c r="P1092" s="24">
        <v>80</v>
      </c>
      <c r="Q1092" s="24" t="s">
        <v>5003</v>
      </c>
      <c r="R1092" s="89">
        <v>0</v>
      </c>
    </row>
    <row r="1093" spans="1:18" x14ac:dyDescent="0.5">
      <c r="A1093" s="24">
        <v>1541</v>
      </c>
      <c r="B1093" s="24" t="s">
        <v>2746</v>
      </c>
      <c r="C1093" s="24" t="s">
        <v>5592</v>
      </c>
      <c r="D1093" s="24" t="s">
        <v>5594</v>
      </c>
      <c r="E1093" s="24" t="s">
        <v>52</v>
      </c>
      <c r="F1093" s="24" t="s">
        <v>822</v>
      </c>
      <c r="G1093" s="25">
        <v>44594</v>
      </c>
      <c r="H1093" s="25"/>
      <c r="I1093" s="81" t="s">
        <v>8471</v>
      </c>
      <c r="J1093" s="77" t="s">
        <v>712</v>
      </c>
      <c r="K1093" s="77"/>
      <c r="L1093" s="104"/>
      <c r="M1093" s="130">
        <v>0</v>
      </c>
      <c r="N1093" s="77" t="str">
        <f t="shared" si="126"/>
        <v>No</v>
      </c>
      <c r="O1093" s="32">
        <v>0</v>
      </c>
      <c r="P1093" s="24">
        <v>0</v>
      </c>
      <c r="Q1093" s="24" t="s">
        <v>5003</v>
      </c>
      <c r="R1093" s="89">
        <v>0</v>
      </c>
    </row>
    <row r="1094" spans="1:18" x14ac:dyDescent="0.5">
      <c r="A1094" s="24">
        <v>1542</v>
      </c>
      <c r="B1094" s="24" t="s">
        <v>5595</v>
      </c>
      <c r="C1094" s="24" t="s">
        <v>5372</v>
      </c>
      <c r="D1094" s="24" t="s">
        <v>5596</v>
      </c>
      <c r="E1094" s="24" t="s">
        <v>52</v>
      </c>
      <c r="F1094" s="24" t="s">
        <v>822</v>
      </c>
      <c r="G1094" s="25">
        <v>44594</v>
      </c>
      <c r="H1094" s="25"/>
      <c r="I1094" s="81" t="s">
        <v>8471</v>
      </c>
      <c r="J1094" s="77" t="s">
        <v>712</v>
      </c>
      <c r="K1094" s="77"/>
      <c r="L1094" s="104"/>
      <c r="M1094" s="130">
        <v>0</v>
      </c>
      <c r="N1094" s="77" t="str">
        <f t="shared" si="126"/>
        <v>No</v>
      </c>
      <c r="O1094" s="32">
        <v>0</v>
      </c>
      <c r="P1094" s="24">
        <v>0</v>
      </c>
      <c r="Q1094" s="24" t="s">
        <v>5003</v>
      </c>
      <c r="R1094" s="89">
        <v>0</v>
      </c>
    </row>
    <row r="1095" spans="1:18" x14ac:dyDescent="0.5">
      <c r="A1095" s="24">
        <v>1546</v>
      </c>
      <c r="B1095" s="24" t="s">
        <v>3726</v>
      </c>
      <c r="C1095" s="24" t="s">
        <v>5608</v>
      </c>
      <c r="D1095" s="24" t="s">
        <v>5609</v>
      </c>
      <c r="E1095" s="24" t="s">
        <v>107</v>
      </c>
      <c r="F1095" s="24" t="s">
        <v>360</v>
      </c>
      <c r="G1095" s="25">
        <v>44596</v>
      </c>
      <c r="H1095" s="25"/>
      <c r="I1095" s="81" t="s">
        <v>8471</v>
      </c>
      <c r="J1095" s="77" t="s">
        <v>712</v>
      </c>
      <c r="K1095" s="77"/>
      <c r="L1095" s="65">
        <v>16000</v>
      </c>
      <c r="M1095" s="130">
        <f>MAX(L1095,L1095*N(R1095)/12)</f>
        <v>16000</v>
      </c>
      <c r="N1095" s="77" t="str">
        <f t="shared" si="126"/>
        <v>No</v>
      </c>
      <c r="O1095" s="32">
        <v>12</v>
      </c>
      <c r="P1095" s="24">
        <v>0</v>
      </c>
      <c r="Q1095" s="24" t="s">
        <v>5003</v>
      </c>
      <c r="R1095" s="89">
        <v>0</v>
      </c>
    </row>
    <row r="1096" spans="1:18" x14ac:dyDescent="0.5">
      <c r="A1096" s="24">
        <v>1567</v>
      </c>
      <c r="B1096" s="24" t="s">
        <v>5683</v>
      </c>
      <c r="C1096" s="24" t="s">
        <v>5684</v>
      </c>
      <c r="D1096" s="24" t="s">
        <v>5685</v>
      </c>
      <c r="E1096" s="24" t="s">
        <v>107</v>
      </c>
      <c r="F1096" s="24" t="s">
        <v>3994</v>
      </c>
      <c r="G1096" s="25">
        <v>44614</v>
      </c>
      <c r="H1096" s="25"/>
      <c r="I1096" s="81" t="s">
        <v>8471</v>
      </c>
      <c r="J1096" s="77" t="s">
        <v>712</v>
      </c>
      <c r="K1096" s="77"/>
      <c r="L1096" s="104"/>
      <c r="M1096" s="130">
        <v>0</v>
      </c>
      <c r="N1096" s="77" t="str">
        <f t="shared" si="126"/>
        <v>No</v>
      </c>
      <c r="O1096" s="32">
        <v>0</v>
      </c>
      <c r="P1096" s="24">
        <v>0</v>
      </c>
      <c r="Q1096" s="24" t="s">
        <v>5003</v>
      </c>
      <c r="R1096" s="89">
        <v>0</v>
      </c>
    </row>
    <row r="1097" spans="1:18" x14ac:dyDescent="0.5">
      <c r="A1097" s="24">
        <v>1576</v>
      </c>
      <c r="B1097" s="24" t="s">
        <v>5718</v>
      </c>
      <c r="C1097" s="24" t="s">
        <v>5372</v>
      </c>
      <c r="D1097" s="24" t="s">
        <v>5718</v>
      </c>
      <c r="E1097" s="24" t="s">
        <v>52</v>
      </c>
      <c r="F1097" s="24" t="s">
        <v>1133</v>
      </c>
      <c r="G1097" s="25">
        <v>44617</v>
      </c>
      <c r="H1097" s="25"/>
      <c r="I1097" s="81" t="s">
        <v>8471</v>
      </c>
      <c r="J1097" s="77" t="s">
        <v>712</v>
      </c>
      <c r="K1097" s="77"/>
      <c r="L1097" s="104"/>
      <c r="M1097" s="130">
        <v>0</v>
      </c>
      <c r="N1097" s="77" t="str">
        <f t="shared" si="126"/>
        <v>No</v>
      </c>
      <c r="O1097" s="32">
        <v>0</v>
      </c>
      <c r="P1097" s="24">
        <v>0</v>
      </c>
      <c r="Q1097" s="24" t="s">
        <v>5003</v>
      </c>
      <c r="R1097" s="89">
        <v>0</v>
      </c>
    </row>
    <row r="1098" spans="1:18" x14ac:dyDescent="0.5">
      <c r="A1098" s="24">
        <v>1578</v>
      </c>
      <c r="B1098" s="24" t="s">
        <v>5725</v>
      </c>
      <c r="C1098" s="24" t="s">
        <v>5372</v>
      </c>
      <c r="D1098" s="24" t="s">
        <v>5725</v>
      </c>
      <c r="E1098" s="24" t="s">
        <v>52</v>
      </c>
      <c r="F1098" s="24" t="s">
        <v>1133</v>
      </c>
      <c r="G1098" s="25">
        <v>44617</v>
      </c>
      <c r="H1098" s="25"/>
      <c r="I1098" s="81" t="s">
        <v>8471</v>
      </c>
      <c r="J1098" s="77" t="s">
        <v>712</v>
      </c>
      <c r="K1098" s="77"/>
      <c r="L1098" s="104"/>
      <c r="M1098" s="130">
        <v>0</v>
      </c>
      <c r="N1098" s="77" t="str">
        <f t="shared" si="126"/>
        <v>No</v>
      </c>
      <c r="O1098" s="32">
        <v>0</v>
      </c>
      <c r="P1098" s="24">
        <v>0</v>
      </c>
      <c r="Q1098" s="24"/>
      <c r="R1098" s="89">
        <v>0</v>
      </c>
    </row>
    <row r="1099" spans="1:18" x14ac:dyDescent="0.5">
      <c r="A1099" s="24">
        <v>1579</v>
      </c>
      <c r="B1099" s="24" t="s">
        <v>5727</v>
      </c>
      <c r="C1099" s="24" t="s">
        <v>5182</v>
      </c>
      <c r="D1099" s="24" t="s">
        <v>5728</v>
      </c>
      <c r="E1099" s="24" t="s">
        <v>190</v>
      </c>
      <c r="F1099" s="24" t="s">
        <v>4757</v>
      </c>
      <c r="G1099" s="25">
        <v>44593</v>
      </c>
      <c r="H1099" s="25"/>
      <c r="I1099" s="81" t="s">
        <v>8471</v>
      </c>
      <c r="J1099" s="77" t="s">
        <v>712</v>
      </c>
      <c r="K1099" s="77"/>
      <c r="L1099" s="104"/>
      <c r="M1099" s="130">
        <v>0</v>
      </c>
      <c r="N1099" s="77" t="str">
        <f t="shared" si="126"/>
        <v>Yes</v>
      </c>
      <c r="O1099" s="32">
        <v>42</v>
      </c>
      <c r="P1099" s="24">
        <v>12</v>
      </c>
      <c r="Q1099" s="24" t="s">
        <v>5003</v>
      </c>
      <c r="R1099" s="89">
        <v>0</v>
      </c>
    </row>
    <row r="1100" spans="1:18" x14ac:dyDescent="0.5">
      <c r="A1100" s="24">
        <v>1585</v>
      </c>
      <c r="B1100" s="24" t="s">
        <v>5745</v>
      </c>
      <c r="C1100" s="24" t="s">
        <v>5182</v>
      </c>
      <c r="D1100" s="24" t="s">
        <v>5746</v>
      </c>
      <c r="E1100" s="24" t="s">
        <v>190</v>
      </c>
      <c r="F1100" s="24" t="s">
        <v>4757</v>
      </c>
      <c r="G1100" s="25">
        <v>44621</v>
      </c>
      <c r="H1100" s="25"/>
      <c r="I1100" s="81" t="s">
        <v>8471</v>
      </c>
      <c r="J1100" s="77" t="s">
        <v>712</v>
      </c>
      <c r="K1100" s="77"/>
      <c r="L1100" s="104"/>
      <c r="M1100" s="130">
        <v>0</v>
      </c>
      <c r="N1100" s="77" t="str">
        <f t="shared" si="126"/>
        <v>Yes</v>
      </c>
      <c r="O1100" s="32">
        <v>42</v>
      </c>
      <c r="P1100" s="24">
        <v>12</v>
      </c>
      <c r="Q1100" s="24" t="s">
        <v>5003</v>
      </c>
      <c r="R1100" s="89">
        <v>0</v>
      </c>
    </row>
    <row r="1101" spans="1:18" x14ac:dyDescent="0.5">
      <c r="A1101" s="24">
        <v>1586</v>
      </c>
      <c r="B1101" s="24" t="s">
        <v>5748</v>
      </c>
      <c r="C1101" s="24" t="s">
        <v>5182</v>
      </c>
      <c r="D1101" s="24" t="s">
        <v>5749</v>
      </c>
      <c r="E1101" s="24" t="s">
        <v>190</v>
      </c>
      <c r="F1101" s="24" t="s">
        <v>4757</v>
      </c>
      <c r="G1101" s="25">
        <v>44621</v>
      </c>
      <c r="H1101" s="25"/>
      <c r="I1101" s="81" t="s">
        <v>8471</v>
      </c>
      <c r="J1101" s="77" t="s">
        <v>712</v>
      </c>
      <c r="K1101" s="77"/>
      <c r="L1101" s="104"/>
      <c r="M1101" s="130">
        <v>0</v>
      </c>
      <c r="N1101" s="77" t="str">
        <f t="shared" si="126"/>
        <v>Yes</v>
      </c>
      <c r="O1101" s="32">
        <v>42</v>
      </c>
      <c r="P1101" s="24">
        <v>12</v>
      </c>
      <c r="Q1101" s="24" t="s">
        <v>5003</v>
      </c>
      <c r="R1101" s="89">
        <v>0</v>
      </c>
    </row>
    <row r="1102" spans="1:18" x14ac:dyDescent="0.5">
      <c r="A1102" s="24">
        <v>1587</v>
      </c>
      <c r="B1102" s="24" t="s">
        <v>5751</v>
      </c>
      <c r="C1102" s="24" t="s">
        <v>5182</v>
      </c>
      <c r="D1102" s="24" t="s">
        <v>5752</v>
      </c>
      <c r="E1102" s="24" t="s">
        <v>190</v>
      </c>
      <c r="F1102" s="24" t="s">
        <v>4757</v>
      </c>
      <c r="G1102" s="25">
        <v>44621</v>
      </c>
      <c r="H1102" s="25"/>
      <c r="I1102" s="81" t="s">
        <v>8471</v>
      </c>
      <c r="J1102" s="77" t="s">
        <v>712</v>
      </c>
      <c r="K1102" s="77"/>
      <c r="L1102" s="104"/>
      <c r="M1102" s="130">
        <v>0</v>
      </c>
      <c r="N1102" s="77" t="str">
        <f t="shared" si="126"/>
        <v>Yes</v>
      </c>
      <c r="O1102" s="32">
        <v>42</v>
      </c>
      <c r="P1102" s="24">
        <v>12</v>
      </c>
      <c r="Q1102" s="24" t="s">
        <v>5003</v>
      </c>
      <c r="R1102" s="89">
        <v>0</v>
      </c>
    </row>
    <row r="1103" spans="1:18" x14ac:dyDescent="0.5">
      <c r="A1103" s="24">
        <v>1588</v>
      </c>
      <c r="B1103" s="24" t="s">
        <v>5754</v>
      </c>
      <c r="C1103" s="24" t="s">
        <v>5182</v>
      </c>
      <c r="D1103" s="24" t="s">
        <v>5755</v>
      </c>
      <c r="E1103" s="24" t="s">
        <v>190</v>
      </c>
      <c r="F1103" s="24" t="s">
        <v>4757</v>
      </c>
      <c r="G1103" s="25">
        <v>44621</v>
      </c>
      <c r="H1103" s="25"/>
      <c r="I1103" s="81" t="s">
        <v>8471</v>
      </c>
      <c r="J1103" s="77" t="s">
        <v>712</v>
      </c>
      <c r="K1103" s="77"/>
      <c r="L1103" s="104"/>
      <c r="M1103" s="130">
        <v>0</v>
      </c>
      <c r="N1103" s="77" t="str">
        <f t="shared" si="126"/>
        <v>Yes</v>
      </c>
      <c r="O1103" s="32">
        <v>42</v>
      </c>
      <c r="P1103" s="24">
        <v>12</v>
      </c>
      <c r="Q1103" s="24" t="s">
        <v>5003</v>
      </c>
      <c r="R1103" s="89">
        <v>0</v>
      </c>
    </row>
    <row r="1104" spans="1:18" x14ac:dyDescent="0.5">
      <c r="A1104" s="24">
        <v>1589</v>
      </c>
      <c r="B1104" s="24" t="s">
        <v>5757</v>
      </c>
      <c r="C1104" s="24" t="s">
        <v>5182</v>
      </c>
      <c r="D1104" s="24" t="s">
        <v>5758</v>
      </c>
      <c r="E1104" s="24" t="s">
        <v>190</v>
      </c>
      <c r="F1104" s="24" t="s">
        <v>4757</v>
      </c>
      <c r="G1104" s="25">
        <v>44621</v>
      </c>
      <c r="H1104" s="25"/>
      <c r="I1104" s="81" t="s">
        <v>8471</v>
      </c>
      <c r="J1104" s="77" t="s">
        <v>712</v>
      </c>
      <c r="K1104" s="77"/>
      <c r="L1104" s="104"/>
      <c r="M1104" s="130">
        <v>0</v>
      </c>
      <c r="N1104" s="77" t="str">
        <f t="shared" si="126"/>
        <v>Yes</v>
      </c>
      <c r="O1104" s="32">
        <v>42</v>
      </c>
      <c r="P1104" s="24">
        <v>12</v>
      </c>
      <c r="Q1104" s="24" t="s">
        <v>5003</v>
      </c>
      <c r="R1104" s="89">
        <v>0</v>
      </c>
    </row>
    <row r="1105" spans="1:18" x14ac:dyDescent="0.5">
      <c r="A1105" s="24">
        <v>1590</v>
      </c>
      <c r="B1105" s="24" t="s">
        <v>5760</v>
      </c>
      <c r="C1105" s="24" t="s">
        <v>5182</v>
      </c>
      <c r="D1105" s="24" t="s">
        <v>5761</v>
      </c>
      <c r="E1105" s="24" t="s">
        <v>190</v>
      </c>
      <c r="F1105" s="24" t="s">
        <v>4757</v>
      </c>
      <c r="G1105" s="25">
        <v>44621</v>
      </c>
      <c r="H1105" s="25"/>
      <c r="I1105" s="81" t="s">
        <v>8471</v>
      </c>
      <c r="J1105" s="77" t="s">
        <v>712</v>
      </c>
      <c r="K1105" s="77"/>
      <c r="L1105" s="104"/>
      <c r="M1105" s="130">
        <v>0</v>
      </c>
      <c r="N1105" s="77" t="str">
        <f t="shared" si="126"/>
        <v>Yes</v>
      </c>
      <c r="O1105" s="32">
        <v>42</v>
      </c>
      <c r="P1105" s="24">
        <v>12</v>
      </c>
      <c r="Q1105" s="24" t="s">
        <v>5003</v>
      </c>
      <c r="R1105" s="89">
        <v>0</v>
      </c>
    </row>
    <row r="1106" spans="1:18" x14ac:dyDescent="0.5">
      <c r="A1106" s="24">
        <v>1596</v>
      </c>
      <c r="B1106" s="24" t="s">
        <v>5781</v>
      </c>
      <c r="C1106" s="24" t="s">
        <v>4636</v>
      </c>
      <c r="D1106" s="24" t="s">
        <v>5782</v>
      </c>
      <c r="E1106" s="24" t="s">
        <v>52</v>
      </c>
      <c r="F1106" s="24" t="s">
        <v>822</v>
      </c>
      <c r="G1106" s="25">
        <v>44635</v>
      </c>
      <c r="H1106" s="25"/>
      <c r="I1106" s="81" t="s">
        <v>8471</v>
      </c>
      <c r="J1106" s="77" t="s">
        <v>712</v>
      </c>
      <c r="K1106" s="77"/>
      <c r="L1106" s="104"/>
      <c r="M1106" s="130">
        <v>0</v>
      </c>
      <c r="N1106" s="77" t="str">
        <f t="shared" si="126"/>
        <v>Yes</v>
      </c>
      <c r="O1106" s="32">
        <v>80</v>
      </c>
      <c r="P1106" s="24">
        <v>80</v>
      </c>
      <c r="Q1106" s="24" t="s">
        <v>5003</v>
      </c>
      <c r="R1106" s="89">
        <v>0</v>
      </c>
    </row>
    <row r="1107" spans="1:18" x14ac:dyDescent="0.5">
      <c r="A1107" s="24">
        <v>1655</v>
      </c>
      <c r="B1107" s="24" t="s">
        <v>5987</v>
      </c>
      <c r="C1107" s="24" t="s">
        <v>5988</v>
      </c>
      <c r="D1107" s="24" t="s">
        <v>5989</v>
      </c>
      <c r="E1107" s="24" t="s">
        <v>107</v>
      </c>
      <c r="F1107" s="24" t="s">
        <v>360</v>
      </c>
      <c r="G1107" s="25">
        <v>44694</v>
      </c>
      <c r="H1107" s="25"/>
      <c r="I1107" s="81" t="s">
        <v>8471</v>
      </c>
      <c r="J1107" s="77" t="s">
        <v>712</v>
      </c>
      <c r="K1107" s="77"/>
      <c r="L1107" s="65">
        <v>14500</v>
      </c>
      <c r="M1107" s="130">
        <f>MAX(L1107,L1107*N(R1107)/12)</f>
        <v>14500</v>
      </c>
      <c r="N1107" s="77" t="str">
        <f t="shared" si="126"/>
        <v>No</v>
      </c>
      <c r="O1107" s="32">
        <v>34</v>
      </c>
      <c r="P1107" s="24">
        <v>0</v>
      </c>
      <c r="Q1107" s="24" t="s">
        <v>5003</v>
      </c>
      <c r="R1107" s="89">
        <v>0</v>
      </c>
    </row>
    <row r="1108" spans="1:18" x14ac:dyDescent="0.5">
      <c r="A1108" s="24">
        <v>1675</v>
      </c>
      <c r="B1108" s="24" t="s">
        <v>6052</v>
      </c>
      <c r="C1108" s="24" t="s">
        <v>5182</v>
      </c>
      <c r="D1108" s="24" t="s">
        <v>6053</v>
      </c>
      <c r="E1108" s="24" t="s">
        <v>190</v>
      </c>
      <c r="F1108" s="24" t="s">
        <v>4757</v>
      </c>
      <c r="G1108" s="25">
        <v>44713</v>
      </c>
      <c r="H1108" s="25"/>
      <c r="I1108" s="81" t="s">
        <v>8471</v>
      </c>
      <c r="J1108" s="77" t="s">
        <v>712</v>
      </c>
      <c r="K1108" s="77"/>
      <c r="L1108" s="104"/>
      <c r="M1108" s="130">
        <v>0</v>
      </c>
      <c r="N1108" s="77" t="str">
        <f t="shared" si="126"/>
        <v>Yes</v>
      </c>
      <c r="O1108" s="32">
        <v>42</v>
      </c>
      <c r="P1108" s="24">
        <v>12</v>
      </c>
      <c r="Q1108" s="24" t="s">
        <v>5003</v>
      </c>
      <c r="R1108" s="89">
        <v>0</v>
      </c>
    </row>
    <row r="1109" spans="1:18" x14ac:dyDescent="0.5">
      <c r="A1109" s="24">
        <v>1676</v>
      </c>
      <c r="B1109" s="24" t="s">
        <v>6055</v>
      </c>
      <c r="C1109" s="24" t="s">
        <v>5182</v>
      </c>
      <c r="D1109" s="24" t="s">
        <v>6056</v>
      </c>
      <c r="E1109" s="24" t="s">
        <v>190</v>
      </c>
      <c r="F1109" s="24" t="s">
        <v>4757</v>
      </c>
      <c r="G1109" s="25">
        <v>44713</v>
      </c>
      <c r="H1109" s="25"/>
      <c r="I1109" s="81" t="s">
        <v>8471</v>
      </c>
      <c r="J1109" s="77" t="s">
        <v>712</v>
      </c>
      <c r="K1109" s="77"/>
      <c r="L1109" s="104"/>
      <c r="M1109" s="130">
        <v>0</v>
      </c>
      <c r="N1109" s="77" t="str">
        <f t="shared" si="126"/>
        <v>Yes</v>
      </c>
      <c r="O1109" s="32">
        <v>42</v>
      </c>
      <c r="P1109" s="24">
        <v>12</v>
      </c>
      <c r="Q1109" s="24" t="s">
        <v>5003</v>
      </c>
      <c r="R1109" s="89">
        <v>0</v>
      </c>
    </row>
    <row r="1110" spans="1:18" x14ac:dyDescent="0.5">
      <c r="A1110" s="24">
        <v>1684</v>
      </c>
      <c r="B1110" s="24" t="s">
        <v>6077</v>
      </c>
      <c r="C1110" s="24" t="s">
        <v>5182</v>
      </c>
      <c r="D1110" s="24" t="s">
        <v>6078</v>
      </c>
      <c r="E1110" s="24" t="s">
        <v>190</v>
      </c>
      <c r="F1110" s="24" t="s">
        <v>4757</v>
      </c>
      <c r="G1110" s="25">
        <v>44713</v>
      </c>
      <c r="H1110" s="25"/>
      <c r="I1110" s="81" t="s">
        <v>8471</v>
      </c>
      <c r="J1110" s="77" t="s">
        <v>712</v>
      </c>
      <c r="K1110" s="77"/>
      <c r="L1110" s="104"/>
      <c r="M1110" s="130">
        <v>0</v>
      </c>
      <c r="N1110" s="77" t="str">
        <f t="shared" si="126"/>
        <v>Yes</v>
      </c>
      <c r="O1110" s="32">
        <v>42</v>
      </c>
      <c r="P1110" s="24">
        <v>12</v>
      </c>
      <c r="Q1110" s="24" t="s">
        <v>5003</v>
      </c>
      <c r="R1110" s="89">
        <v>0</v>
      </c>
    </row>
    <row r="1111" spans="1:18" x14ac:dyDescent="0.5">
      <c r="A1111" s="24">
        <v>1686</v>
      </c>
      <c r="B1111" s="24" t="s">
        <v>6082</v>
      </c>
      <c r="C1111" s="24" t="s">
        <v>5182</v>
      </c>
      <c r="D1111" s="24" t="s">
        <v>6083</v>
      </c>
      <c r="E1111" s="24" t="s">
        <v>190</v>
      </c>
      <c r="F1111" s="24" t="s">
        <v>4757</v>
      </c>
      <c r="G1111" s="25">
        <v>44713</v>
      </c>
      <c r="H1111" s="25"/>
      <c r="I1111" s="81" t="s">
        <v>8471</v>
      </c>
      <c r="J1111" s="77" t="s">
        <v>712</v>
      </c>
      <c r="K1111" s="77"/>
      <c r="L1111" s="104"/>
      <c r="M1111" s="130">
        <v>0</v>
      </c>
      <c r="N1111" s="77" t="str">
        <f t="shared" si="126"/>
        <v>Yes</v>
      </c>
      <c r="O1111" s="32">
        <v>42</v>
      </c>
      <c r="P1111" s="24">
        <v>12</v>
      </c>
      <c r="Q1111" s="24" t="s">
        <v>5003</v>
      </c>
      <c r="R1111" s="89">
        <v>0</v>
      </c>
    </row>
    <row r="1112" spans="1:18" x14ac:dyDescent="0.5">
      <c r="A1112" s="24">
        <v>1688</v>
      </c>
      <c r="B1112" s="24" t="s">
        <v>6087</v>
      </c>
      <c r="C1112" s="24" t="s">
        <v>5182</v>
      </c>
      <c r="D1112" s="24" t="s">
        <v>6088</v>
      </c>
      <c r="E1112" s="24" t="s">
        <v>190</v>
      </c>
      <c r="F1112" s="24" t="s">
        <v>4757</v>
      </c>
      <c r="G1112" s="25">
        <v>44713</v>
      </c>
      <c r="H1112" s="25"/>
      <c r="I1112" s="81" t="s">
        <v>8471</v>
      </c>
      <c r="J1112" s="77" t="s">
        <v>712</v>
      </c>
      <c r="K1112" s="77"/>
      <c r="L1112" s="104"/>
      <c r="M1112" s="130">
        <v>0</v>
      </c>
      <c r="N1112" s="77" t="str">
        <f t="shared" si="126"/>
        <v>Yes</v>
      </c>
      <c r="O1112" s="32">
        <v>42</v>
      </c>
      <c r="P1112" s="24">
        <v>12</v>
      </c>
      <c r="Q1112" s="24" t="s">
        <v>5003</v>
      </c>
      <c r="R1112" s="89">
        <v>0</v>
      </c>
    </row>
    <row r="1113" spans="1:18" x14ac:dyDescent="0.5">
      <c r="A1113" s="24">
        <v>1689</v>
      </c>
      <c r="B1113" s="24" t="s">
        <v>6089</v>
      </c>
      <c r="C1113" s="24" t="s">
        <v>5182</v>
      </c>
      <c r="D1113" s="24" t="s">
        <v>6090</v>
      </c>
      <c r="E1113" s="24" t="s">
        <v>190</v>
      </c>
      <c r="F1113" s="24" t="s">
        <v>4757</v>
      </c>
      <c r="G1113" s="25">
        <v>44713</v>
      </c>
      <c r="H1113" s="25"/>
      <c r="I1113" s="81" t="s">
        <v>8471</v>
      </c>
      <c r="J1113" s="77" t="s">
        <v>712</v>
      </c>
      <c r="K1113" s="77"/>
      <c r="L1113" s="104"/>
      <c r="M1113" s="130">
        <v>0</v>
      </c>
      <c r="N1113" s="77" t="str">
        <f t="shared" si="126"/>
        <v>Yes</v>
      </c>
      <c r="O1113" s="32">
        <v>42</v>
      </c>
      <c r="P1113" s="24">
        <v>12</v>
      </c>
      <c r="Q1113" s="24" t="s">
        <v>5003</v>
      </c>
      <c r="R1113" s="89">
        <v>0</v>
      </c>
    </row>
    <row r="1114" spans="1:18" x14ac:dyDescent="0.5">
      <c r="A1114" s="24">
        <v>1692</v>
      </c>
      <c r="B1114" s="24" t="s">
        <v>6099</v>
      </c>
      <c r="C1114" s="24" t="s">
        <v>5182</v>
      </c>
      <c r="D1114" s="24" t="s">
        <v>6100</v>
      </c>
      <c r="E1114" s="24" t="s">
        <v>190</v>
      </c>
      <c r="F1114" s="24" t="s">
        <v>4757</v>
      </c>
      <c r="G1114" s="25">
        <v>44713</v>
      </c>
      <c r="H1114" s="25"/>
      <c r="I1114" s="81" t="s">
        <v>8471</v>
      </c>
      <c r="J1114" s="77" t="s">
        <v>712</v>
      </c>
      <c r="K1114" s="77"/>
      <c r="L1114" s="104"/>
      <c r="M1114" s="130">
        <v>0</v>
      </c>
      <c r="N1114" s="77" t="str">
        <f t="shared" si="126"/>
        <v>Yes</v>
      </c>
      <c r="O1114" s="32">
        <v>42</v>
      </c>
      <c r="P1114" s="24">
        <v>12</v>
      </c>
      <c r="Q1114" s="24" t="s">
        <v>5003</v>
      </c>
      <c r="R1114" s="89">
        <v>0</v>
      </c>
    </row>
    <row r="1115" spans="1:18" x14ac:dyDescent="0.5">
      <c r="A1115" s="24">
        <v>1699</v>
      </c>
      <c r="B1115" s="24" t="s">
        <v>6128</v>
      </c>
      <c r="C1115" s="24" t="s">
        <v>6129</v>
      </c>
      <c r="D1115" s="24" t="s">
        <v>6130</v>
      </c>
      <c r="E1115" s="24" t="s">
        <v>190</v>
      </c>
      <c r="F1115" s="24" t="s">
        <v>3476</v>
      </c>
      <c r="G1115" s="25">
        <v>44732</v>
      </c>
      <c r="H1115" s="25"/>
      <c r="I1115" s="81" t="s">
        <v>8471</v>
      </c>
      <c r="J1115" s="77" t="s">
        <v>712</v>
      </c>
      <c r="K1115" s="77"/>
      <c r="L1115" s="65">
        <v>15000</v>
      </c>
      <c r="M1115" s="130">
        <f>MAX(L1115,L1115*N(R1115)/12)</f>
        <v>15000</v>
      </c>
      <c r="N1115" s="77" t="str">
        <f t="shared" si="126"/>
        <v>Yes</v>
      </c>
      <c r="O1115" s="32">
        <v>12</v>
      </c>
      <c r="P1115" s="24">
        <v>12</v>
      </c>
      <c r="Q1115" s="24" t="s">
        <v>1333</v>
      </c>
      <c r="R1115" s="89">
        <v>0</v>
      </c>
    </row>
    <row r="1116" spans="1:18" x14ac:dyDescent="0.5">
      <c r="A1116" s="24">
        <v>1705</v>
      </c>
      <c r="B1116" s="24" t="s">
        <v>6153</v>
      </c>
      <c r="C1116" s="24" t="s">
        <v>6154</v>
      </c>
      <c r="D1116" s="24" t="s">
        <v>6155</v>
      </c>
      <c r="E1116" s="24" t="s">
        <v>52</v>
      </c>
      <c r="F1116" s="24" t="s">
        <v>822</v>
      </c>
      <c r="G1116" s="25">
        <v>44739</v>
      </c>
      <c r="H1116" s="25"/>
      <c r="I1116" s="81" t="s">
        <v>8471</v>
      </c>
      <c r="J1116" s="77" t="s">
        <v>712</v>
      </c>
      <c r="K1116" s="77"/>
      <c r="L1116" s="104"/>
      <c r="M1116" s="130">
        <v>0</v>
      </c>
      <c r="N1116" s="77" t="str">
        <f t="shared" si="126"/>
        <v>Yes</v>
      </c>
      <c r="O1116" s="32">
        <v>80</v>
      </c>
      <c r="P1116" s="24">
        <v>80</v>
      </c>
      <c r="Q1116" s="24" t="s">
        <v>5003</v>
      </c>
      <c r="R1116" s="89">
        <v>0</v>
      </c>
    </row>
    <row r="1117" spans="1:18" x14ac:dyDescent="0.5">
      <c r="A1117" s="24">
        <v>1728</v>
      </c>
      <c r="B1117" s="24" t="s">
        <v>6226</v>
      </c>
      <c r="C1117" s="24" t="s">
        <v>6227</v>
      </c>
      <c r="D1117" s="24" t="s">
        <v>6228</v>
      </c>
      <c r="E1117" s="24" t="s">
        <v>52</v>
      </c>
      <c r="F1117" s="24" t="s">
        <v>822</v>
      </c>
      <c r="G1117" s="25">
        <v>44757</v>
      </c>
      <c r="H1117" s="25"/>
      <c r="I1117" s="81" t="s">
        <v>8471</v>
      </c>
      <c r="J1117" s="77" t="s">
        <v>712</v>
      </c>
      <c r="K1117" s="77"/>
      <c r="L1117" s="104"/>
      <c r="M1117" s="130">
        <v>0</v>
      </c>
      <c r="N1117" s="77" t="str">
        <f t="shared" si="126"/>
        <v>Yes</v>
      </c>
      <c r="O1117" s="32">
        <v>80</v>
      </c>
      <c r="P1117" s="24">
        <v>80</v>
      </c>
      <c r="Q1117" s="24" t="s">
        <v>5003</v>
      </c>
      <c r="R1117" s="89">
        <v>0</v>
      </c>
    </row>
    <row r="1118" spans="1:18" x14ac:dyDescent="0.5">
      <c r="A1118" s="24">
        <v>1742</v>
      </c>
      <c r="B1118" s="24" t="s">
        <v>6276</v>
      </c>
      <c r="C1118" s="24" t="s">
        <v>5171</v>
      </c>
      <c r="D1118" s="24" t="s">
        <v>6277</v>
      </c>
      <c r="E1118" s="24" t="s">
        <v>52</v>
      </c>
      <c r="F1118" s="24" t="s">
        <v>5173</v>
      </c>
      <c r="G1118" s="25">
        <v>44764</v>
      </c>
      <c r="H1118" s="25"/>
      <c r="I1118" s="81" t="s">
        <v>8471</v>
      </c>
      <c r="J1118" s="77" t="s">
        <v>712</v>
      </c>
      <c r="K1118" s="77"/>
      <c r="L1118" s="65">
        <v>25000</v>
      </c>
      <c r="M1118" s="130">
        <f>MAX(L1118,L1118*N(R1118)/12)</f>
        <v>25000</v>
      </c>
      <c r="N1118" s="77" t="str">
        <f t="shared" si="126"/>
        <v>Yes</v>
      </c>
      <c r="O1118" s="32">
        <v>24</v>
      </c>
      <c r="P1118" s="24">
        <v>12</v>
      </c>
      <c r="Q1118" s="24" t="s">
        <v>5003</v>
      </c>
      <c r="R1118" s="89">
        <v>0</v>
      </c>
    </row>
    <row r="1119" spans="1:18" x14ac:dyDescent="0.5">
      <c r="A1119" s="24">
        <v>1753</v>
      </c>
      <c r="B1119" s="24" t="s">
        <v>6320</v>
      </c>
      <c r="C1119" s="24" t="s">
        <v>6227</v>
      </c>
      <c r="D1119" s="24" t="s">
        <v>6321</v>
      </c>
      <c r="E1119" s="24" t="s">
        <v>52</v>
      </c>
      <c r="F1119" s="24" t="s">
        <v>822</v>
      </c>
      <c r="G1119" s="25">
        <v>44771</v>
      </c>
      <c r="H1119" s="25"/>
      <c r="I1119" s="81" t="s">
        <v>8471</v>
      </c>
      <c r="J1119" s="77" t="s">
        <v>712</v>
      </c>
      <c r="K1119" s="77"/>
      <c r="L1119" s="104"/>
      <c r="M1119" s="130">
        <v>0</v>
      </c>
      <c r="N1119" s="77" t="str">
        <f t="shared" si="126"/>
        <v>Yes</v>
      </c>
      <c r="O1119" s="32">
        <v>80</v>
      </c>
      <c r="P1119" s="24">
        <v>80</v>
      </c>
      <c r="Q1119" s="24" t="s">
        <v>5003</v>
      </c>
      <c r="R1119" s="89">
        <v>0</v>
      </c>
    </row>
    <row r="1120" spans="1:18" x14ac:dyDescent="0.5">
      <c r="A1120" s="24">
        <v>1760</v>
      </c>
      <c r="B1120" s="24" t="s">
        <v>6342</v>
      </c>
      <c r="C1120" s="24" t="s">
        <v>6343</v>
      </c>
      <c r="D1120" s="24" t="s">
        <v>6344</v>
      </c>
      <c r="E1120" s="24" t="s">
        <v>52</v>
      </c>
      <c r="F1120" s="24" t="s">
        <v>822</v>
      </c>
      <c r="G1120" s="25">
        <v>44777</v>
      </c>
      <c r="H1120" s="25"/>
      <c r="I1120" s="81" t="s">
        <v>8471</v>
      </c>
      <c r="J1120" s="77" t="s">
        <v>712</v>
      </c>
      <c r="K1120" s="77"/>
      <c r="L1120" s="104"/>
      <c r="M1120" s="130">
        <v>0</v>
      </c>
      <c r="N1120" s="77" t="str">
        <f t="shared" si="126"/>
        <v>Yes</v>
      </c>
      <c r="O1120" s="32">
        <v>80</v>
      </c>
      <c r="P1120" s="24">
        <v>80</v>
      </c>
      <c r="Q1120" s="24" t="s">
        <v>5003</v>
      </c>
      <c r="R1120" s="89">
        <v>0</v>
      </c>
    </row>
    <row r="1121" spans="1:18" x14ac:dyDescent="0.5">
      <c r="A1121" s="24">
        <v>1769</v>
      </c>
      <c r="B1121" s="24" t="s">
        <v>6371</v>
      </c>
      <c r="C1121" s="24" t="s">
        <v>6372</v>
      </c>
      <c r="D1121" s="24" t="s">
        <v>6371</v>
      </c>
      <c r="E1121" s="24" t="s">
        <v>190</v>
      </c>
      <c r="F1121" s="24" t="s">
        <v>769</v>
      </c>
      <c r="G1121" s="25">
        <v>44805</v>
      </c>
      <c r="H1121" s="25"/>
      <c r="I1121" s="81" t="s">
        <v>8471</v>
      </c>
      <c r="J1121" s="77" t="s">
        <v>712</v>
      </c>
      <c r="K1121" s="77"/>
      <c r="L1121" s="65">
        <v>34500</v>
      </c>
      <c r="M1121" s="130">
        <f>MAX(L1121,L1121*N(R1121)/12)</f>
        <v>34500</v>
      </c>
      <c r="N1121" s="77" t="str">
        <f t="shared" si="126"/>
        <v>Yes</v>
      </c>
      <c r="O1121" s="32">
        <v>29</v>
      </c>
      <c r="P1121" s="24">
        <v>12</v>
      </c>
      <c r="Q1121" s="24" t="s">
        <v>1333</v>
      </c>
      <c r="R1121" s="89">
        <v>0</v>
      </c>
    </row>
    <row r="1122" spans="1:18" x14ac:dyDescent="0.5">
      <c r="A1122" s="24">
        <v>1774</v>
      </c>
      <c r="B1122" s="24" t="s">
        <v>6385</v>
      </c>
      <c r="C1122" s="24" t="s">
        <v>6386</v>
      </c>
      <c r="D1122" s="24" t="s">
        <v>6387</v>
      </c>
      <c r="E1122" s="24" t="s">
        <v>107</v>
      </c>
      <c r="F1122" s="24" t="s">
        <v>360</v>
      </c>
      <c r="G1122" s="25">
        <v>44683</v>
      </c>
      <c r="H1122" s="25"/>
      <c r="I1122" s="81" t="s">
        <v>8471</v>
      </c>
      <c r="J1122" s="77" t="s">
        <v>712</v>
      </c>
      <c r="K1122" s="77"/>
      <c r="L1122" s="65">
        <v>9999</v>
      </c>
      <c r="M1122" s="130">
        <f>MAX(L1122,L1122*N(R1122)/12)</f>
        <v>9999</v>
      </c>
      <c r="N1122" s="77" t="str">
        <f t="shared" si="126"/>
        <v>No</v>
      </c>
      <c r="O1122" s="32">
        <v>6</v>
      </c>
      <c r="P1122" s="24">
        <v>0</v>
      </c>
      <c r="Q1122" s="24" t="s">
        <v>5003</v>
      </c>
      <c r="R1122" s="89">
        <v>0</v>
      </c>
    </row>
    <row r="1123" spans="1:18" x14ac:dyDescent="0.5">
      <c r="A1123" s="24">
        <v>1778</v>
      </c>
      <c r="B1123" s="24" t="s">
        <v>6402</v>
      </c>
      <c r="C1123" s="24" t="s">
        <v>6403</v>
      </c>
      <c r="D1123" s="24" t="s">
        <v>6404</v>
      </c>
      <c r="E1123" s="24" t="s">
        <v>52</v>
      </c>
      <c r="F1123" s="24" t="s">
        <v>3613</v>
      </c>
      <c r="G1123" s="25">
        <v>44790</v>
      </c>
      <c r="H1123" s="25"/>
      <c r="I1123" s="81" t="s">
        <v>8471</v>
      </c>
      <c r="J1123" s="77" t="s">
        <v>712</v>
      </c>
      <c r="K1123" s="77"/>
      <c r="L1123" s="65">
        <v>10000</v>
      </c>
      <c r="M1123" s="130">
        <f>MAX(L1123,L1123*N(R1123)/12)</f>
        <v>10000</v>
      </c>
      <c r="N1123" s="77" t="str">
        <f t="shared" si="126"/>
        <v>Yes</v>
      </c>
      <c r="O1123" s="32">
        <v>12</v>
      </c>
      <c r="P1123" s="24">
        <v>12</v>
      </c>
      <c r="Q1123" s="24" t="s">
        <v>1333</v>
      </c>
      <c r="R1123" s="89">
        <v>0</v>
      </c>
    </row>
    <row r="1124" spans="1:18" x14ac:dyDescent="0.5">
      <c r="A1124" s="24">
        <v>1779</v>
      </c>
      <c r="B1124" s="24" t="s">
        <v>6406</v>
      </c>
      <c r="C1124" s="24" t="s">
        <v>6407</v>
      </c>
      <c r="D1124" s="24" t="s">
        <v>6408</v>
      </c>
      <c r="E1124" s="24" t="s">
        <v>52</v>
      </c>
      <c r="F1124" s="24" t="s">
        <v>3613</v>
      </c>
      <c r="G1124" s="25">
        <v>44791</v>
      </c>
      <c r="H1124" s="25"/>
      <c r="I1124" s="81" t="s">
        <v>8471</v>
      </c>
      <c r="J1124" s="77" t="s">
        <v>712</v>
      </c>
      <c r="K1124" s="77"/>
      <c r="L1124" s="65">
        <v>10000</v>
      </c>
      <c r="M1124" s="130">
        <f>MAX(L1124,L1124*N(R1124)/12)</f>
        <v>10000</v>
      </c>
      <c r="N1124" s="77" t="str">
        <f t="shared" si="126"/>
        <v>Yes</v>
      </c>
      <c r="O1124" s="32">
        <v>12</v>
      </c>
      <c r="P1124" s="24">
        <v>12</v>
      </c>
      <c r="Q1124" s="24" t="s">
        <v>1333</v>
      </c>
      <c r="R1124" s="89">
        <v>0</v>
      </c>
    </row>
    <row r="1125" spans="1:18" x14ac:dyDescent="0.5">
      <c r="A1125" s="24">
        <v>1788</v>
      </c>
      <c r="B1125" s="24" t="s">
        <v>6438</v>
      </c>
      <c r="C1125" s="24" t="s">
        <v>6439</v>
      </c>
      <c r="D1125" s="24" t="s">
        <v>6440</v>
      </c>
      <c r="E1125" s="24" t="s">
        <v>190</v>
      </c>
      <c r="F1125" s="24" t="s">
        <v>4757</v>
      </c>
      <c r="G1125" s="25">
        <v>44743</v>
      </c>
      <c r="H1125" s="25"/>
      <c r="I1125" s="81" t="s">
        <v>8471</v>
      </c>
      <c r="J1125" s="77" t="s">
        <v>712</v>
      </c>
      <c r="K1125" s="77"/>
      <c r="L1125" s="104"/>
      <c r="M1125" s="130">
        <v>0</v>
      </c>
      <c r="N1125" s="77" t="str">
        <f t="shared" si="126"/>
        <v>Yes</v>
      </c>
      <c r="O1125" s="32">
        <v>42</v>
      </c>
      <c r="P1125" s="24">
        <v>12</v>
      </c>
      <c r="Q1125" s="24" t="s">
        <v>5003</v>
      </c>
      <c r="R1125" s="89">
        <v>0</v>
      </c>
    </row>
    <row r="1126" spans="1:18" x14ac:dyDescent="0.5">
      <c r="A1126" s="24">
        <v>1792</v>
      </c>
      <c r="B1126" s="24" t="s">
        <v>6452</v>
      </c>
      <c r="C1126" s="24" t="s">
        <v>6453</v>
      </c>
      <c r="D1126" s="24" t="s">
        <v>6454</v>
      </c>
      <c r="E1126" s="24" t="s">
        <v>52</v>
      </c>
      <c r="F1126" s="24" t="s">
        <v>822</v>
      </c>
      <c r="G1126" s="25">
        <v>44806</v>
      </c>
      <c r="H1126" s="25"/>
      <c r="I1126" s="81" t="s">
        <v>8471</v>
      </c>
      <c r="J1126" s="77" t="s">
        <v>712</v>
      </c>
      <c r="K1126" s="77"/>
      <c r="L1126" s="104"/>
      <c r="M1126" s="130">
        <v>0</v>
      </c>
      <c r="N1126" s="77" t="str">
        <f t="shared" ref="N1126:N1182" si="127">IF(P1126&gt;0,"Yes","No")</f>
        <v>Yes</v>
      </c>
      <c r="O1126" s="32">
        <v>80</v>
      </c>
      <c r="P1126" s="24">
        <v>80</v>
      </c>
      <c r="Q1126" s="24" t="s">
        <v>5003</v>
      </c>
      <c r="R1126" s="89">
        <v>0</v>
      </c>
    </row>
    <row r="1127" spans="1:18" x14ac:dyDescent="0.5">
      <c r="A1127" s="24">
        <v>1799</v>
      </c>
      <c r="B1127" s="24" t="s">
        <v>6472</v>
      </c>
      <c r="C1127" s="24" t="s">
        <v>6473</v>
      </c>
      <c r="D1127" s="24" t="s">
        <v>6474</v>
      </c>
      <c r="E1127" s="24" t="s">
        <v>52</v>
      </c>
      <c r="F1127" s="24" t="s">
        <v>822</v>
      </c>
      <c r="G1127" s="25">
        <v>44813</v>
      </c>
      <c r="H1127" s="25"/>
      <c r="I1127" s="81" t="s">
        <v>8471</v>
      </c>
      <c r="J1127" s="77" t="s">
        <v>712</v>
      </c>
      <c r="K1127" s="77"/>
      <c r="L1127" s="104"/>
      <c r="M1127" s="130">
        <v>0</v>
      </c>
      <c r="N1127" s="77" t="str">
        <f t="shared" si="127"/>
        <v>Yes</v>
      </c>
      <c r="O1127" s="32">
        <v>80</v>
      </c>
      <c r="P1127" s="24">
        <v>80</v>
      </c>
      <c r="Q1127" s="24" t="s">
        <v>5003</v>
      </c>
      <c r="R1127" s="89">
        <v>0</v>
      </c>
    </row>
    <row r="1128" spans="1:18" x14ac:dyDescent="0.5">
      <c r="A1128" s="24">
        <v>1800</v>
      </c>
      <c r="B1128" s="24" t="s">
        <v>6476</v>
      </c>
      <c r="C1128" s="24" t="s">
        <v>6473</v>
      </c>
      <c r="D1128" s="24" t="s">
        <v>6477</v>
      </c>
      <c r="E1128" s="24" t="s">
        <v>52</v>
      </c>
      <c r="F1128" s="24" t="s">
        <v>822</v>
      </c>
      <c r="G1128" s="25">
        <v>44813</v>
      </c>
      <c r="H1128" s="25"/>
      <c r="I1128" s="81" t="s">
        <v>8471</v>
      </c>
      <c r="J1128" s="77" t="s">
        <v>712</v>
      </c>
      <c r="K1128" s="77"/>
      <c r="L1128" s="104"/>
      <c r="M1128" s="130">
        <v>0</v>
      </c>
      <c r="N1128" s="77" t="str">
        <f t="shared" si="127"/>
        <v>Yes</v>
      </c>
      <c r="O1128" s="32">
        <v>80</v>
      </c>
      <c r="P1128" s="24">
        <v>80</v>
      </c>
      <c r="Q1128" s="24" t="s">
        <v>5003</v>
      </c>
      <c r="R1128" s="89">
        <v>0</v>
      </c>
    </row>
    <row r="1129" spans="1:18" x14ac:dyDescent="0.5">
      <c r="A1129" s="24">
        <v>1801</v>
      </c>
      <c r="B1129" s="24" t="s">
        <v>6478</v>
      </c>
      <c r="C1129" s="24" t="s">
        <v>4636</v>
      </c>
      <c r="D1129" s="24" t="s">
        <v>6479</v>
      </c>
      <c r="E1129" s="24" t="s">
        <v>52</v>
      </c>
      <c r="F1129" s="24" t="s">
        <v>822</v>
      </c>
      <c r="G1129" s="25">
        <v>44813</v>
      </c>
      <c r="H1129" s="25"/>
      <c r="I1129" s="81" t="s">
        <v>8471</v>
      </c>
      <c r="J1129" s="77" t="s">
        <v>712</v>
      </c>
      <c r="K1129" s="77"/>
      <c r="L1129" s="104"/>
      <c r="M1129" s="130">
        <v>0</v>
      </c>
      <c r="N1129" s="77" t="str">
        <f t="shared" si="127"/>
        <v>Yes</v>
      </c>
      <c r="O1129" s="32">
        <v>80</v>
      </c>
      <c r="P1129" s="24">
        <v>80</v>
      </c>
      <c r="Q1129" s="24" t="s">
        <v>5003</v>
      </c>
      <c r="R1129" s="89">
        <v>0</v>
      </c>
    </row>
    <row r="1130" spans="1:18" x14ac:dyDescent="0.5">
      <c r="A1130" s="24">
        <v>1842</v>
      </c>
      <c r="B1130" s="24" t="s">
        <v>6628</v>
      </c>
      <c r="C1130" s="24" t="s">
        <v>5182</v>
      </c>
      <c r="D1130" s="24" t="s">
        <v>6629</v>
      </c>
      <c r="E1130" s="24" t="s">
        <v>190</v>
      </c>
      <c r="F1130" s="24" t="s">
        <v>4757</v>
      </c>
      <c r="G1130" s="25">
        <v>44835</v>
      </c>
      <c r="H1130" s="25"/>
      <c r="I1130" s="81" t="s">
        <v>8471</v>
      </c>
      <c r="J1130" s="77" t="s">
        <v>712</v>
      </c>
      <c r="K1130" s="77"/>
      <c r="L1130" s="104"/>
      <c r="M1130" s="130">
        <v>0</v>
      </c>
      <c r="N1130" s="77" t="str">
        <f t="shared" si="127"/>
        <v>Yes</v>
      </c>
      <c r="O1130" s="32">
        <v>42</v>
      </c>
      <c r="P1130" s="24">
        <v>12</v>
      </c>
      <c r="Q1130" s="24" t="s">
        <v>5003</v>
      </c>
      <c r="R1130" s="89">
        <v>0</v>
      </c>
    </row>
    <row r="1131" spans="1:18" x14ac:dyDescent="0.5">
      <c r="A1131" s="24">
        <v>1848</v>
      </c>
      <c r="B1131" s="24" t="s">
        <v>6647</v>
      </c>
      <c r="C1131" s="24" t="s">
        <v>5182</v>
      </c>
      <c r="D1131" s="24" t="s">
        <v>6648</v>
      </c>
      <c r="E1131" s="24" t="s">
        <v>190</v>
      </c>
      <c r="F1131" s="24" t="s">
        <v>4757</v>
      </c>
      <c r="G1131" s="25">
        <v>44835</v>
      </c>
      <c r="H1131" s="25"/>
      <c r="I1131" s="81" t="s">
        <v>8471</v>
      </c>
      <c r="J1131" s="77" t="s">
        <v>712</v>
      </c>
      <c r="K1131" s="77"/>
      <c r="L1131" s="104"/>
      <c r="M1131" s="130">
        <v>0</v>
      </c>
      <c r="N1131" s="77" t="str">
        <f t="shared" si="127"/>
        <v>Yes</v>
      </c>
      <c r="O1131" s="32">
        <v>42</v>
      </c>
      <c r="P1131" s="24">
        <v>12</v>
      </c>
      <c r="Q1131" s="24" t="s">
        <v>5003</v>
      </c>
      <c r="R1131" s="89">
        <v>0</v>
      </c>
    </row>
    <row r="1132" spans="1:18" x14ac:dyDescent="0.5">
      <c r="A1132" s="24">
        <v>1858</v>
      </c>
      <c r="B1132" s="24" t="s">
        <v>6680</v>
      </c>
      <c r="C1132" s="24" t="s">
        <v>5182</v>
      </c>
      <c r="D1132" s="24" t="s">
        <v>6681</v>
      </c>
      <c r="E1132" s="24" t="s">
        <v>190</v>
      </c>
      <c r="F1132" s="24" t="s">
        <v>4757</v>
      </c>
      <c r="G1132" s="25">
        <v>44835</v>
      </c>
      <c r="H1132" s="25"/>
      <c r="I1132" s="81" t="s">
        <v>8471</v>
      </c>
      <c r="J1132" s="77" t="s">
        <v>712</v>
      </c>
      <c r="K1132" s="77"/>
      <c r="L1132" s="104"/>
      <c r="M1132" s="130">
        <v>0</v>
      </c>
      <c r="N1132" s="77" t="str">
        <f t="shared" si="127"/>
        <v>Yes</v>
      </c>
      <c r="O1132" s="32">
        <v>42</v>
      </c>
      <c r="P1132" s="24">
        <v>12</v>
      </c>
      <c r="Q1132" s="24" t="s">
        <v>5003</v>
      </c>
      <c r="R1132" s="89">
        <v>0</v>
      </c>
    </row>
    <row r="1133" spans="1:18" x14ac:dyDescent="0.5">
      <c r="A1133" s="24">
        <v>1868</v>
      </c>
      <c r="B1133" s="24" t="s">
        <v>6706</v>
      </c>
      <c r="C1133" s="24" t="s">
        <v>5182</v>
      </c>
      <c r="D1133" s="24" t="s">
        <v>6707</v>
      </c>
      <c r="E1133" s="24" t="s">
        <v>190</v>
      </c>
      <c r="F1133" s="24" t="s">
        <v>4757</v>
      </c>
      <c r="G1133" s="25">
        <v>44866</v>
      </c>
      <c r="H1133" s="25"/>
      <c r="I1133" s="81" t="s">
        <v>8471</v>
      </c>
      <c r="J1133" s="77" t="s">
        <v>712</v>
      </c>
      <c r="K1133" s="77"/>
      <c r="L1133" s="104"/>
      <c r="M1133" s="130">
        <v>0</v>
      </c>
      <c r="N1133" s="77" t="str">
        <f t="shared" si="127"/>
        <v>Yes</v>
      </c>
      <c r="O1133" s="32">
        <v>42</v>
      </c>
      <c r="P1133" s="24">
        <v>12</v>
      </c>
      <c r="Q1133" s="24" t="s">
        <v>5003</v>
      </c>
      <c r="R1133" s="89">
        <v>0</v>
      </c>
    </row>
    <row r="1134" spans="1:18" x14ac:dyDescent="0.5">
      <c r="A1134" s="24">
        <v>1886</v>
      </c>
      <c r="B1134" s="24" t="s">
        <v>6775</v>
      </c>
      <c r="C1134" s="24" t="s">
        <v>6776</v>
      </c>
      <c r="D1134" s="24" t="s">
        <v>6777</v>
      </c>
      <c r="E1134" s="24" t="s">
        <v>52</v>
      </c>
      <c r="F1134" s="24" t="s">
        <v>822</v>
      </c>
      <c r="G1134" s="25">
        <v>44888</v>
      </c>
      <c r="H1134" s="25"/>
      <c r="I1134" s="81" t="s">
        <v>8471</v>
      </c>
      <c r="J1134" s="77" t="s">
        <v>712</v>
      </c>
      <c r="K1134" s="77"/>
      <c r="L1134" s="104"/>
      <c r="M1134" s="130">
        <v>0</v>
      </c>
      <c r="N1134" s="77" t="str">
        <f t="shared" si="127"/>
        <v>Yes</v>
      </c>
      <c r="O1134" s="32">
        <v>80</v>
      </c>
      <c r="P1134" s="24">
        <v>80</v>
      </c>
      <c r="Q1134" s="24" t="s">
        <v>5003</v>
      </c>
      <c r="R1134" s="89">
        <v>0</v>
      </c>
    </row>
    <row r="1135" spans="1:18" x14ac:dyDescent="0.5">
      <c r="A1135" s="24">
        <v>1890</v>
      </c>
      <c r="B1135" s="24" t="s">
        <v>6792</v>
      </c>
      <c r="C1135" s="24" t="s">
        <v>6453</v>
      </c>
      <c r="D1135" s="24" t="s">
        <v>6793</v>
      </c>
      <c r="E1135" s="24" t="s">
        <v>52</v>
      </c>
      <c r="F1135" s="24" t="s">
        <v>822</v>
      </c>
      <c r="G1135" s="25">
        <v>44890</v>
      </c>
      <c r="H1135" s="25"/>
      <c r="I1135" s="81" t="s">
        <v>8471</v>
      </c>
      <c r="J1135" s="77" t="s">
        <v>712</v>
      </c>
      <c r="K1135" s="77"/>
      <c r="L1135" s="104"/>
      <c r="M1135" s="130">
        <v>0</v>
      </c>
      <c r="N1135" s="77" t="str">
        <f t="shared" si="127"/>
        <v>Yes</v>
      </c>
      <c r="O1135" s="32">
        <v>80</v>
      </c>
      <c r="P1135" s="24">
        <v>80</v>
      </c>
      <c r="Q1135" s="24" t="s">
        <v>5003</v>
      </c>
      <c r="R1135" s="89">
        <v>0</v>
      </c>
    </row>
    <row r="1136" spans="1:18" x14ac:dyDescent="0.5">
      <c r="A1136" s="24">
        <v>1895</v>
      </c>
      <c r="B1136" s="24" t="s">
        <v>6809</v>
      </c>
      <c r="C1136" s="24" t="s">
        <v>6810</v>
      </c>
      <c r="D1136" s="24" t="s">
        <v>6811</v>
      </c>
      <c r="E1136" s="24" t="s">
        <v>107</v>
      </c>
      <c r="F1136" s="24" t="s">
        <v>360</v>
      </c>
      <c r="G1136" s="25">
        <v>44901</v>
      </c>
      <c r="H1136" s="25"/>
      <c r="I1136" s="81" t="s">
        <v>8471</v>
      </c>
      <c r="J1136" s="77" t="s">
        <v>712</v>
      </c>
      <c r="K1136" s="77"/>
      <c r="L1136" s="65">
        <v>6000</v>
      </c>
      <c r="M1136" s="130">
        <f>MAX(L1136,L1136*N(R1136)/12)</f>
        <v>6000</v>
      </c>
      <c r="N1136" s="77" t="str">
        <f t="shared" si="127"/>
        <v>No</v>
      </c>
      <c r="O1136" s="32">
        <v>24</v>
      </c>
      <c r="P1136" s="24">
        <v>0</v>
      </c>
      <c r="Q1136" s="24" t="s">
        <v>5003</v>
      </c>
      <c r="R1136" s="89">
        <v>0</v>
      </c>
    </row>
    <row r="1137" spans="1:18" x14ac:dyDescent="0.5">
      <c r="A1137" s="24">
        <v>1921</v>
      </c>
      <c r="B1137" s="24" t="s">
        <v>6917</v>
      </c>
      <c r="C1137" s="24" t="s">
        <v>6918</v>
      </c>
      <c r="D1137" s="24" t="s">
        <v>6919</v>
      </c>
      <c r="E1137" s="24" t="s">
        <v>52</v>
      </c>
      <c r="F1137" s="24" t="s">
        <v>822</v>
      </c>
      <c r="G1137" s="25">
        <v>44930</v>
      </c>
      <c r="H1137" s="25"/>
      <c r="I1137" s="81" t="s">
        <v>8471</v>
      </c>
      <c r="J1137" s="77" t="s">
        <v>712</v>
      </c>
      <c r="K1137" s="77"/>
      <c r="L1137" s="104"/>
      <c r="M1137" s="130">
        <v>0</v>
      </c>
      <c r="N1137" s="77" t="str">
        <f t="shared" si="127"/>
        <v>Yes</v>
      </c>
      <c r="O1137" s="32">
        <v>80</v>
      </c>
      <c r="P1137" s="24">
        <v>80</v>
      </c>
      <c r="Q1137" s="24" t="s">
        <v>5003</v>
      </c>
      <c r="R1137" s="89">
        <v>0</v>
      </c>
    </row>
    <row r="1138" spans="1:18" x14ac:dyDescent="0.5">
      <c r="A1138" s="24">
        <v>1922</v>
      </c>
      <c r="B1138" s="24" t="s">
        <v>6920</v>
      </c>
      <c r="C1138" s="24" t="s">
        <v>6921</v>
      </c>
      <c r="D1138" s="24" t="s">
        <v>6922</v>
      </c>
      <c r="E1138" s="24" t="s">
        <v>52</v>
      </c>
      <c r="F1138" s="24" t="s">
        <v>822</v>
      </c>
      <c r="G1138" s="25">
        <v>44930</v>
      </c>
      <c r="H1138" s="25"/>
      <c r="I1138" s="81" t="s">
        <v>8471</v>
      </c>
      <c r="J1138" s="77" t="s">
        <v>712</v>
      </c>
      <c r="K1138" s="77"/>
      <c r="L1138" s="104"/>
      <c r="M1138" s="130">
        <v>0</v>
      </c>
      <c r="N1138" s="77" t="str">
        <f t="shared" si="127"/>
        <v>Yes</v>
      </c>
      <c r="O1138" s="32">
        <v>80</v>
      </c>
      <c r="P1138" s="24">
        <v>80</v>
      </c>
      <c r="Q1138" s="24" t="s">
        <v>5003</v>
      </c>
      <c r="R1138" s="89">
        <v>0</v>
      </c>
    </row>
    <row r="1139" spans="1:18" x14ac:dyDescent="0.5">
      <c r="A1139" s="24">
        <v>1923</v>
      </c>
      <c r="B1139" s="24" t="s">
        <v>6924</v>
      </c>
      <c r="C1139" s="24" t="s">
        <v>6925</v>
      </c>
      <c r="D1139" s="24" t="s">
        <v>6926</v>
      </c>
      <c r="E1139" s="24" t="s">
        <v>52</v>
      </c>
      <c r="F1139" s="24" t="s">
        <v>822</v>
      </c>
      <c r="G1139" s="25">
        <v>44930</v>
      </c>
      <c r="H1139" s="25"/>
      <c r="I1139" s="81" t="s">
        <v>8471</v>
      </c>
      <c r="J1139" s="77" t="s">
        <v>712</v>
      </c>
      <c r="K1139" s="77"/>
      <c r="L1139" s="104"/>
      <c r="M1139" s="130">
        <v>0</v>
      </c>
      <c r="N1139" s="77" t="str">
        <f t="shared" si="127"/>
        <v>Yes</v>
      </c>
      <c r="O1139" s="32">
        <v>80</v>
      </c>
      <c r="P1139" s="24">
        <v>80</v>
      </c>
      <c r="Q1139" s="24" t="s">
        <v>5003</v>
      </c>
      <c r="R1139" s="89">
        <v>0</v>
      </c>
    </row>
    <row r="1140" spans="1:18" x14ac:dyDescent="0.5">
      <c r="A1140" s="24">
        <v>1933</v>
      </c>
      <c r="B1140" s="24" t="s">
        <v>6956</v>
      </c>
      <c r="C1140" s="24" t="s">
        <v>5182</v>
      </c>
      <c r="D1140" s="24" t="s">
        <v>6957</v>
      </c>
      <c r="E1140" s="24" t="s">
        <v>190</v>
      </c>
      <c r="F1140" s="24" t="s">
        <v>4757</v>
      </c>
      <c r="G1140" s="25">
        <v>44927</v>
      </c>
      <c r="H1140" s="25"/>
      <c r="I1140" s="81" t="s">
        <v>8471</v>
      </c>
      <c r="J1140" s="77" t="s">
        <v>712</v>
      </c>
      <c r="K1140" s="77"/>
      <c r="L1140" s="104"/>
      <c r="M1140" s="130">
        <v>0</v>
      </c>
      <c r="N1140" s="77" t="str">
        <f t="shared" si="127"/>
        <v>Yes</v>
      </c>
      <c r="O1140" s="32">
        <v>42</v>
      </c>
      <c r="P1140" s="24">
        <v>12</v>
      </c>
      <c r="Q1140" s="24" t="s">
        <v>5003</v>
      </c>
      <c r="R1140" s="89">
        <v>0</v>
      </c>
    </row>
    <row r="1141" spans="1:18" x14ac:dyDescent="0.5">
      <c r="A1141" s="24">
        <v>1938</v>
      </c>
      <c r="B1141" s="24" t="s">
        <v>6976</v>
      </c>
      <c r="C1141" s="24" t="s">
        <v>6977</v>
      </c>
      <c r="D1141" s="24" t="s">
        <v>6978</v>
      </c>
      <c r="E1141" s="24" t="s">
        <v>107</v>
      </c>
      <c r="F1141" s="24" t="s">
        <v>977</v>
      </c>
      <c r="G1141" s="25">
        <v>44956</v>
      </c>
      <c r="H1141" s="25"/>
      <c r="I1141" s="81" t="s">
        <v>8471</v>
      </c>
      <c r="J1141" s="77" t="s">
        <v>712</v>
      </c>
      <c r="K1141" s="77"/>
      <c r="L1141" s="65">
        <v>10065</v>
      </c>
      <c r="M1141" s="130">
        <f>MAX(L1141,L1141*N(R1141)/12)</f>
        <v>10065</v>
      </c>
      <c r="N1141" s="77" t="str">
        <f t="shared" si="127"/>
        <v>Yes</v>
      </c>
      <c r="O1141" s="32">
        <v>12</v>
      </c>
      <c r="P1141" s="24">
        <v>12</v>
      </c>
      <c r="Q1141" s="24" t="s">
        <v>5003</v>
      </c>
      <c r="R1141" s="89">
        <v>0</v>
      </c>
    </row>
    <row r="1142" spans="1:18" x14ac:dyDescent="0.5">
      <c r="A1142" s="24">
        <v>1947</v>
      </c>
      <c r="B1142" s="24" t="s">
        <v>6315</v>
      </c>
      <c r="C1142" s="24" t="s">
        <v>7009</v>
      </c>
      <c r="D1142" s="24" t="s">
        <v>7010</v>
      </c>
      <c r="E1142" s="24" t="s">
        <v>66</v>
      </c>
      <c r="F1142" s="24" t="s">
        <v>6318</v>
      </c>
      <c r="G1142" s="25">
        <v>44896</v>
      </c>
      <c r="H1142" s="25"/>
      <c r="I1142" s="81" t="s">
        <v>8471</v>
      </c>
      <c r="J1142" s="77" t="s">
        <v>712</v>
      </c>
      <c r="K1142" s="77"/>
      <c r="L1142" s="65">
        <v>20000</v>
      </c>
      <c r="M1142" s="130">
        <f>MAX(L1142,L1142*N(R1142)/12)</f>
        <v>20000</v>
      </c>
      <c r="N1142" s="77" t="str">
        <f t="shared" si="127"/>
        <v>Yes</v>
      </c>
      <c r="O1142" s="32">
        <v>5</v>
      </c>
      <c r="P1142" s="24">
        <v>12</v>
      </c>
      <c r="Q1142" s="24" t="s">
        <v>1333</v>
      </c>
      <c r="R1142" s="89">
        <v>0</v>
      </c>
    </row>
    <row r="1143" spans="1:18" x14ac:dyDescent="0.5">
      <c r="A1143" s="24">
        <v>1948</v>
      </c>
      <c r="B1143" s="24" t="s">
        <v>7012</v>
      </c>
      <c r="C1143" s="24" t="s">
        <v>4636</v>
      </c>
      <c r="D1143" s="24" t="s">
        <v>7013</v>
      </c>
      <c r="E1143" s="24" t="s">
        <v>52</v>
      </c>
      <c r="F1143" s="24" t="s">
        <v>822</v>
      </c>
      <c r="G1143" s="25">
        <v>44965</v>
      </c>
      <c r="H1143" s="25"/>
      <c r="I1143" s="81" t="s">
        <v>8471</v>
      </c>
      <c r="J1143" s="77" t="s">
        <v>712</v>
      </c>
      <c r="K1143" s="77"/>
      <c r="L1143" s="104"/>
      <c r="M1143" s="130">
        <v>0</v>
      </c>
      <c r="N1143" s="77" t="str">
        <f t="shared" si="127"/>
        <v>Yes</v>
      </c>
      <c r="O1143" s="32">
        <v>80</v>
      </c>
      <c r="P1143" s="24">
        <v>80</v>
      </c>
      <c r="Q1143" s="24" t="s">
        <v>5003</v>
      </c>
      <c r="R1143" s="89">
        <v>0</v>
      </c>
    </row>
    <row r="1144" spans="1:18" x14ac:dyDescent="0.5">
      <c r="A1144" s="24">
        <v>1949</v>
      </c>
      <c r="B1144" s="24" t="s">
        <v>7014</v>
      </c>
      <c r="C1144" s="24" t="s">
        <v>6990</v>
      </c>
      <c r="D1144" s="24" t="s">
        <v>7015</v>
      </c>
      <c r="E1144" s="24" t="s">
        <v>52</v>
      </c>
      <c r="F1144" s="24" t="s">
        <v>822</v>
      </c>
      <c r="G1144" s="25">
        <v>44965</v>
      </c>
      <c r="H1144" s="25"/>
      <c r="I1144" s="81" t="s">
        <v>8471</v>
      </c>
      <c r="J1144" s="77" t="s">
        <v>712</v>
      </c>
      <c r="K1144" s="77"/>
      <c r="L1144" s="104"/>
      <c r="M1144" s="130">
        <v>0</v>
      </c>
      <c r="N1144" s="77" t="str">
        <f t="shared" si="127"/>
        <v>Yes</v>
      </c>
      <c r="O1144" s="32">
        <v>80</v>
      </c>
      <c r="P1144" s="24">
        <v>80</v>
      </c>
      <c r="Q1144" s="24" t="s">
        <v>5003</v>
      </c>
      <c r="R1144" s="89">
        <v>0</v>
      </c>
    </row>
    <row r="1145" spans="1:18" x14ac:dyDescent="0.5">
      <c r="A1145" s="24">
        <v>1950</v>
      </c>
      <c r="B1145" s="24" t="s">
        <v>7017</v>
      </c>
      <c r="C1145" s="24" t="s">
        <v>7018</v>
      </c>
      <c r="D1145" s="24" t="s">
        <v>7019</v>
      </c>
      <c r="E1145" s="24" t="s">
        <v>52</v>
      </c>
      <c r="F1145" s="24" t="s">
        <v>822</v>
      </c>
      <c r="G1145" s="25">
        <v>44965</v>
      </c>
      <c r="H1145" s="25"/>
      <c r="I1145" s="81" t="s">
        <v>8471</v>
      </c>
      <c r="J1145" s="77" t="s">
        <v>712</v>
      </c>
      <c r="K1145" s="77"/>
      <c r="L1145" s="104"/>
      <c r="M1145" s="130">
        <v>0</v>
      </c>
      <c r="N1145" s="77" t="str">
        <f t="shared" si="127"/>
        <v>Yes</v>
      </c>
      <c r="O1145" s="32">
        <v>80</v>
      </c>
      <c r="P1145" s="24">
        <v>80</v>
      </c>
      <c r="Q1145" s="24" t="s">
        <v>5003</v>
      </c>
      <c r="R1145" s="89">
        <v>0</v>
      </c>
    </row>
    <row r="1146" spans="1:18" x14ac:dyDescent="0.5">
      <c r="A1146" s="24">
        <v>1980</v>
      </c>
      <c r="B1146" s="24" t="s">
        <v>7121</v>
      </c>
      <c r="C1146" s="24" t="s">
        <v>7122</v>
      </c>
      <c r="D1146" s="24" t="s">
        <v>7123</v>
      </c>
      <c r="E1146" s="24" t="s">
        <v>52</v>
      </c>
      <c r="F1146" s="24" t="s">
        <v>822</v>
      </c>
      <c r="G1146" s="25">
        <v>44993</v>
      </c>
      <c r="H1146" s="25"/>
      <c r="I1146" s="81" t="s">
        <v>8471</v>
      </c>
      <c r="J1146" s="77" t="s">
        <v>712</v>
      </c>
      <c r="K1146" s="77"/>
      <c r="L1146" s="104"/>
      <c r="M1146" s="130">
        <v>0</v>
      </c>
      <c r="N1146" s="77" t="str">
        <f t="shared" si="127"/>
        <v>Yes</v>
      </c>
      <c r="O1146" s="32">
        <v>80</v>
      </c>
      <c r="P1146" s="24">
        <v>80</v>
      </c>
      <c r="Q1146" s="24" t="s">
        <v>5003</v>
      </c>
      <c r="R1146" s="89">
        <v>0</v>
      </c>
    </row>
    <row r="1147" spans="1:18" x14ac:dyDescent="0.5">
      <c r="A1147" s="24">
        <v>1981</v>
      </c>
      <c r="B1147" s="24" t="s">
        <v>7124</v>
      </c>
      <c r="C1147" s="24" t="s">
        <v>7125</v>
      </c>
      <c r="D1147" s="24" t="s">
        <v>7126</v>
      </c>
      <c r="E1147" s="24" t="s">
        <v>52</v>
      </c>
      <c r="F1147" s="24" t="s">
        <v>822</v>
      </c>
      <c r="G1147" s="25">
        <v>44993</v>
      </c>
      <c r="H1147" s="25"/>
      <c r="I1147" s="81" t="s">
        <v>8471</v>
      </c>
      <c r="J1147" s="77" t="s">
        <v>712</v>
      </c>
      <c r="K1147" s="77"/>
      <c r="L1147" s="104"/>
      <c r="M1147" s="130">
        <v>0</v>
      </c>
      <c r="N1147" s="77" t="str">
        <f t="shared" si="127"/>
        <v>Yes</v>
      </c>
      <c r="O1147" s="32">
        <v>80</v>
      </c>
      <c r="P1147" s="24">
        <v>80</v>
      </c>
      <c r="Q1147" s="24" t="s">
        <v>5003</v>
      </c>
      <c r="R1147" s="89">
        <v>0</v>
      </c>
    </row>
    <row r="1148" spans="1:18" x14ac:dyDescent="0.5">
      <c r="A1148" s="24">
        <v>2034</v>
      </c>
      <c r="B1148" s="24" t="s">
        <v>7332</v>
      </c>
      <c r="C1148" s="24" t="s">
        <v>4636</v>
      </c>
      <c r="D1148" s="24" t="s">
        <v>7333</v>
      </c>
      <c r="E1148" s="24" t="s">
        <v>52</v>
      </c>
      <c r="F1148" s="24" t="s">
        <v>822</v>
      </c>
      <c r="G1148" s="25">
        <v>45030</v>
      </c>
      <c r="H1148" s="25"/>
      <c r="I1148" s="81" t="s">
        <v>8471</v>
      </c>
      <c r="J1148" s="77" t="s">
        <v>712</v>
      </c>
      <c r="K1148" s="77"/>
      <c r="L1148" s="104"/>
      <c r="M1148" s="130">
        <v>0</v>
      </c>
      <c r="N1148" s="77" t="str">
        <f t="shared" si="127"/>
        <v>Yes</v>
      </c>
      <c r="O1148" s="32">
        <v>80</v>
      </c>
      <c r="P1148" s="24">
        <v>80</v>
      </c>
      <c r="Q1148" s="24" t="s">
        <v>5003</v>
      </c>
      <c r="R1148" s="89">
        <v>0</v>
      </c>
    </row>
    <row r="1149" spans="1:18" x14ac:dyDescent="0.5">
      <c r="A1149" s="24">
        <v>2035</v>
      </c>
      <c r="B1149" s="24" t="s">
        <v>7335</v>
      </c>
      <c r="C1149" s="24" t="s">
        <v>4636</v>
      </c>
      <c r="D1149" s="24" t="s">
        <v>7336</v>
      </c>
      <c r="E1149" s="24" t="s">
        <v>52</v>
      </c>
      <c r="F1149" s="24" t="s">
        <v>822</v>
      </c>
      <c r="G1149" s="25">
        <v>45030</v>
      </c>
      <c r="H1149" s="25"/>
      <c r="I1149" s="81" t="s">
        <v>8471</v>
      </c>
      <c r="J1149" s="77" t="s">
        <v>712</v>
      </c>
      <c r="K1149" s="77"/>
      <c r="L1149" s="104"/>
      <c r="M1149" s="130">
        <v>0</v>
      </c>
      <c r="N1149" s="77" t="str">
        <f t="shared" si="127"/>
        <v>Yes</v>
      </c>
      <c r="O1149" s="32">
        <v>80</v>
      </c>
      <c r="P1149" s="24">
        <v>80</v>
      </c>
      <c r="Q1149" s="24" t="s">
        <v>5003</v>
      </c>
      <c r="R1149" s="89">
        <v>0</v>
      </c>
    </row>
    <row r="1150" spans="1:18" x14ac:dyDescent="0.5">
      <c r="A1150" s="24">
        <v>2054</v>
      </c>
      <c r="B1150" s="24" t="s">
        <v>7398</v>
      </c>
      <c r="C1150" s="24" t="s">
        <v>7399</v>
      </c>
      <c r="D1150" s="24" t="s">
        <v>7398</v>
      </c>
      <c r="E1150" s="24" t="s">
        <v>52</v>
      </c>
      <c r="F1150" s="24" t="s">
        <v>822</v>
      </c>
      <c r="G1150" s="25">
        <v>45037</v>
      </c>
      <c r="H1150" s="25"/>
      <c r="I1150" s="81" t="s">
        <v>8471</v>
      </c>
      <c r="J1150" s="77" t="s">
        <v>712</v>
      </c>
      <c r="K1150" s="77"/>
      <c r="L1150" s="104"/>
      <c r="M1150" s="130">
        <v>0</v>
      </c>
      <c r="N1150" s="77" t="str">
        <f t="shared" si="127"/>
        <v>Yes</v>
      </c>
      <c r="O1150" s="32">
        <v>80</v>
      </c>
      <c r="P1150" s="24">
        <v>80</v>
      </c>
      <c r="Q1150" s="24" t="s">
        <v>5003</v>
      </c>
      <c r="R1150" s="89">
        <v>0</v>
      </c>
    </row>
    <row r="1151" spans="1:18" x14ac:dyDescent="0.5">
      <c r="A1151" s="24">
        <v>2055</v>
      </c>
      <c r="B1151" s="24" t="s">
        <v>7401</v>
      </c>
      <c r="C1151" s="24" t="s">
        <v>6473</v>
      </c>
      <c r="D1151" s="24" t="s">
        <v>7402</v>
      </c>
      <c r="E1151" s="24" t="s">
        <v>52</v>
      </c>
      <c r="F1151" s="24" t="s">
        <v>822</v>
      </c>
      <c r="G1151" s="25">
        <v>45037</v>
      </c>
      <c r="H1151" s="25"/>
      <c r="I1151" s="81" t="s">
        <v>8471</v>
      </c>
      <c r="J1151" s="77" t="s">
        <v>712</v>
      </c>
      <c r="K1151" s="77"/>
      <c r="L1151" s="104"/>
      <c r="M1151" s="130">
        <v>0</v>
      </c>
      <c r="N1151" s="77" t="str">
        <f t="shared" si="127"/>
        <v>Yes</v>
      </c>
      <c r="O1151" s="32">
        <v>80</v>
      </c>
      <c r="P1151" s="24">
        <v>80</v>
      </c>
      <c r="Q1151" s="24" t="s">
        <v>5003</v>
      </c>
      <c r="R1151" s="89">
        <v>0</v>
      </c>
    </row>
    <row r="1152" spans="1:18" x14ac:dyDescent="0.5">
      <c r="A1152" s="24">
        <v>2061</v>
      </c>
      <c r="B1152" s="24" t="s">
        <v>7419</v>
      </c>
      <c r="C1152" s="24" t="s">
        <v>7420</v>
      </c>
      <c r="D1152" s="24" t="s">
        <v>7421</v>
      </c>
      <c r="E1152" s="24" t="s">
        <v>52</v>
      </c>
      <c r="F1152" s="24" t="s">
        <v>822</v>
      </c>
      <c r="G1152" s="25">
        <v>45042</v>
      </c>
      <c r="H1152" s="25"/>
      <c r="I1152" s="81" t="s">
        <v>8471</v>
      </c>
      <c r="J1152" s="77" t="s">
        <v>712</v>
      </c>
      <c r="K1152" s="77"/>
      <c r="L1152" s="104"/>
      <c r="M1152" s="130">
        <v>0</v>
      </c>
      <c r="N1152" s="77" t="str">
        <f t="shared" si="127"/>
        <v>Yes</v>
      </c>
      <c r="O1152" s="32">
        <v>80</v>
      </c>
      <c r="P1152" s="24">
        <v>80</v>
      </c>
      <c r="Q1152" s="24" t="s">
        <v>5003</v>
      </c>
      <c r="R1152" s="89">
        <v>0</v>
      </c>
    </row>
    <row r="1153" spans="1:18" x14ac:dyDescent="0.5">
      <c r="A1153" s="24">
        <v>2065</v>
      </c>
      <c r="B1153" s="24" t="s">
        <v>7434</v>
      </c>
      <c r="C1153" s="24" t="s">
        <v>7435</v>
      </c>
      <c r="D1153" s="24" t="s">
        <v>7434</v>
      </c>
      <c r="E1153" s="24" t="s">
        <v>52</v>
      </c>
      <c r="F1153" s="24" t="s">
        <v>822</v>
      </c>
      <c r="G1153" s="25">
        <v>45048</v>
      </c>
      <c r="H1153" s="25"/>
      <c r="I1153" s="81" t="s">
        <v>8471</v>
      </c>
      <c r="J1153" s="77" t="s">
        <v>712</v>
      </c>
      <c r="K1153" s="77"/>
      <c r="L1153" s="104"/>
      <c r="M1153" s="130">
        <v>0</v>
      </c>
      <c r="N1153" s="77" t="str">
        <f t="shared" si="127"/>
        <v>Yes</v>
      </c>
      <c r="O1153" s="32">
        <v>80</v>
      </c>
      <c r="P1153" s="24">
        <v>80</v>
      </c>
      <c r="Q1153" s="24" t="s">
        <v>5003</v>
      </c>
      <c r="R1153" s="89">
        <v>0</v>
      </c>
    </row>
    <row r="1154" spans="1:18" x14ac:dyDescent="0.5">
      <c r="A1154" s="24">
        <v>2067</v>
      </c>
      <c r="B1154" s="24" t="s">
        <v>7441</v>
      </c>
      <c r="C1154" s="24"/>
      <c r="D1154" s="24" t="s">
        <v>7441</v>
      </c>
      <c r="E1154" s="24" t="s">
        <v>52</v>
      </c>
      <c r="F1154" s="24" t="s">
        <v>822</v>
      </c>
      <c r="G1154" s="25">
        <v>45049</v>
      </c>
      <c r="H1154" s="25"/>
      <c r="I1154" s="81" t="s">
        <v>8471</v>
      </c>
      <c r="J1154" s="77" t="s">
        <v>712</v>
      </c>
      <c r="K1154" s="77"/>
      <c r="L1154" s="104"/>
      <c r="M1154" s="130">
        <v>0</v>
      </c>
      <c r="N1154" s="77" t="str">
        <f t="shared" si="127"/>
        <v>Yes</v>
      </c>
      <c r="O1154" s="32">
        <v>80</v>
      </c>
      <c r="P1154" s="24">
        <v>80</v>
      </c>
      <c r="Q1154" s="24" t="s">
        <v>5003</v>
      </c>
      <c r="R1154" s="89">
        <v>0</v>
      </c>
    </row>
    <row r="1155" spans="1:18" x14ac:dyDescent="0.5">
      <c r="A1155" s="24">
        <v>2105</v>
      </c>
      <c r="B1155" s="24" t="s">
        <v>7589</v>
      </c>
      <c r="C1155" s="24" t="s">
        <v>6776</v>
      </c>
      <c r="D1155" s="24" t="s">
        <v>7589</v>
      </c>
      <c r="E1155" s="24" t="s">
        <v>52</v>
      </c>
      <c r="F1155" s="24" t="s">
        <v>822</v>
      </c>
      <c r="G1155" s="25">
        <v>45083</v>
      </c>
      <c r="H1155" s="25"/>
      <c r="I1155" s="81" t="s">
        <v>8471</v>
      </c>
      <c r="J1155" s="77" t="s">
        <v>712</v>
      </c>
      <c r="K1155" s="77"/>
      <c r="L1155" s="104"/>
      <c r="M1155" s="130">
        <v>0</v>
      </c>
      <c r="N1155" s="77" t="str">
        <f t="shared" si="127"/>
        <v>Yes</v>
      </c>
      <c r="O1155" s="32">
        <v>80</v>
      </c>
      <c r="P1155" s="24">
        <v>80</v>
      </c>
      <c r="Q1155" s="24" t="s">
        <v>1333</v>
      </c>
      <c r="R1155" s="89">
        <v>0</v>
      </c>
    </row>
    <row r="1156" spans="1:18" x14ac:dyDescent="0.5">
      <c r="A1156" s="24">
        <v>2106</v>
      </c>
      <c r="B1156" s="24" t="s">
        <v>7591</v>
      </c>
      <c r="C1156" s="24" t="s">
        <v>6473</v>
      </c>
      <c r="D1156" s="24" t="s">
        <v>7591</v>
      </c>
      <c r="E1156" s="24" t="s">
        <v>52</v>
      </c>
      <c r="F1156" s="24" t="s">
        <v>822</v>
      </c>
      <c r="G1156" s="25">
        <v>45083</v>
      </c>
      <c r="H1156" s="25"/>
      <c r="I1156" s="81" t="s">
        <v>8471</v>
      </c>
      <c r="J1156" s="77" t="s">
        <v>712</v>
      </c>
      <c r="K1156" s="77"/>
      <c r="L1156" s="104"/>
      <c r="M1156" s="130">
        <v>0</v>
      </c>
      <c r="N1156" s="77" t="str">
        <f t="shared" si="127"/>
        <v>Yes</v>
      </c>
      <c r="O1156" s="32">
        <v>80</v>
      </c>
      <c r="P1156" s="24">
        <v>80</v>
      </c>
      <c r="Q1156" s="24" t="s">
        <v>5003</v>
      </c>
      <c r="R1156" s="89">
        <v>0</v>
      </c>
    </row>
    <row r="1157" spans="1:18" x14ac:dyDescent="0.5">
      <c r="A1157" s="24">
        <v>2107</v>
      </c>
      <c r="B1157" s="24" t="s">
        <v>7593</v>
      </c>
      <c r="C1157" s="24" t="s">
        <v>4636</v>
      </c>
      <c r="D1157" s="24" t="s">
        <v>7594</v>
      </c>
      <c r="E1157" s="24" t="s">
        <v>52</v>
      </c>
      <c r="F1157" s="24" t="s">
        <v>822</v>
      </c>
      <c r="G1157" s="25">
        <v>45083</v>
      </c>
      <c r="H1157" s="25"/>
      <c r="I1157" s="81" t="s">
        <v>8471</v>
      </c>
      <c r="J1157" s="77" t="s">
        <v>712</v>
      </c>
      <c r="K1157" s="77"/>
      <c r="L1157" s="104"/>
      <c r="M1157" s="130">
        <v>0</v>
      </c>
      <c r="N1157" s="77" t="str">
        <f t="shared" si="127"/>
        <v>Yes</v>
      </c>
      <c r="O1157" s="32">
        <v>80</v>
      </c>
      <c r="P1157" s="24">
        <v>80</v>
      </c>
      <c r="Q1157" s="24" t="s">
        <v>5003</v>
      </c>
      <c r="R1157" s="89">
        <v>0</v>
      </c>
    </row>
    <row r="1158" spans="1:18" x14ac:dyDescent="0.5">
      <c r="A1158" s="24">
        <v>2108</v>
      </c>
      <c r="B1158" s="24" t="s">
        <v>7596</v>
      </c>
      <c r="C1158" s="24" t="s">
        <v>4636</v>
      </c>
      <c r="D1158" s="24" t="s">
        <v>7596</v>
      </c>
      <c r="E1158" s="24" t="s">
        <v>52</v>
      </c>
      <c r="F1158" s="24" t="s">
        <v>822</v>
      </c>
      <c r="G1158" s="25">
        <v>45083</v>
      </c>
      <c r="H1158" s="25"/>
      <c r="I1158" s="81" t="s">
        <v>8471</v>
      </c>
      <c r="J1158" s="77" t="s">
        <v>712</v>
      </c>
      <c r="K1158" s="77"/>
      <c r="L1158" s="104"/>
      <c r="M1158" s="130">
        <v>0</v>
      </c>
      <c r="N1158" s="77" t="str">
        <f t="shared" si="127"/>
        <v>No</v>
      </c>
      <c r="O1158" s="32">
        <v>0</v>
      </c>
      <c r="P1158" s="24">
        <v>0</v>
      </c>
      <c r="Q1158" s="24" t="s">
        <v>5003</v>
      </c>
      <c r="R1158" s="89">
        <v>0</v>
      </c>
    </row>
    <row r="1159" spans="1:18" x14ac:dyDescent="0.5">
      <c r="A1159" s="24">
        <v>2114</v>
      </c>
      <c r="B1159" s="24" t="s">
        <v>7611</v>
      </c>
      <c r="C1159" s="24" t="s">
        <v>7612</v>
      </c>
      <c r="D1159" s="24" t="s">
        <v>7613</v>
      </c>
      <c r="E1159" s="24" t="s">
        <v>52</v>
      </c>
      <c r="F1159" s="24" t="s">
        <v>822</v>
      </c>
      <c r="G1159" s="25">
        <v>45086</v>
      </c>
      <c r="H1159" s="25"/>
      <c r="I1159" s="81" t="s">
        <v>8471</v>
      </c>
      <c r="J1159" s="77" t="s">
        <v>712</v>
      </c>
      <c r="K1159" s="77"/>
      <c r="L1159" s="104"/>
      <c r="M1159" s="130">
        <v>0</v>
      </c>
      <c r="N1159" s="77" t="str">
        <f t="shared" si="127"/>
        <v>No</v>
      </c>
      <c r="O1159" s="32">
        <v>0</v>
      </c>
      <c r="P1159" s="24">
        <v>0</v>
      </c>
      <c r="Q1159" s="24" t="s">
        <v>5003</v>
      </c>
      <c r="R1159" s="89">
        <v>0</v>
      </c>
    </row>
    <row r="1160" spans="1:18" x14ac:dyDescent="0.5">
      <c r="A1160" s="24">
        <v>2190</v>
      </c>
      <c r="B1160" s="24" t="s">
        <v>7845</v>
      </c>
      <c r="C1160" s="24" t="s">
        <v>7846</v>
      </c>
      <c r="D1160" s="24" t="s">
        <v>7847</v>
      </c>
      <c r="E1160" s="24" t="s">
        <v>190</v>
      </c>
      <c r="F1160" s="24" t="s">
        <v>191</v>
      </c>
      <c r="G1160" s="25">
        <v>45222</v>
      </c>
      <c r="H1160" s="25"/>
      <c r="I1160" s="81" t="s">
        <v>8471</v>
      </c>
      <c r="J1160" s="77" t="s">
        <v>712</v>
      </c>
      <c r="K1160" s="77"/>
      <c r="L1160" s="65">
        <v>24000</v>
      </c>
      <c r="M1160" s="130">
        <f>MAX(L1160,L1160*N(R1160)/12)</f>
        <v>24000</v>
      </c>
      <c r="N1160" s="77" t="str">
        <f t="shared" si="127"/>
        <v>No</v>
      </c>
      <c r="O1160" s="32">
        <v>24</v>
      </c>
      <c r="P1160" s="24">
        <v>0</v>
      </c>
      <c r="Q1160" s="24" t="s">
        <v>1333</v>
      </c>
      <c r="R1160" s="89">
        <v>0</v>
      </c>
    </row>
    <row r="1161" spans="1:18" x14ac:dyDescent="0.5">
      <c r="A1161" s="24">
        <v>2234</v>
      </c>
      <c r="B1161" s="24" t="s">
        <v>8001</v>
      </c>
      <c r="C1161" s="24" t="s">
        <v>6473</v>
      </c>
      <c r="D1161" s="24" t="s">
        <v>8002</v>
      </c>
      <c r="E1161" s="24" t="s">
        <v>52</v>
      </c>
      <c r="F1161" s="24" t="s">
        <v>1133</v>
      </c>
      <c r="G1161" s="25">
        <v>45202</v>
      </c>
      <c r="H1161" s="25"/>
      <c r="I1161" s="81" t="s">
        <v>8471</v>
      </c>
      <c r="J1161" s="77" t="s">
        <v>712</v>
      </c>
      <c r="K1161" s="77"/>
      <c r="L1161" s="104"/>
      <c r="M1161" s="130">
        <v>0</v>
      </c>
      <c r="N1161" s="77" t="str">
        <f t="shared" si="127"/>
        <v>Yes</v>
      </c>
      <c r="O1161" s="32">
        <v>80</v>
      </c>
      <c r="P1161" s="24">
        <v>80</v>
      </c>
      <c r="Q1161" s="24" t="s">
        <v>5003</v>
      </c>
      <c r="R1161" s="89">
        <v>0</v>
      </c>
    </row>
    <row r="1162" spans="1:18" x14ac:dyDescent="0.5">
      <c r="A1162" s="24">
        <v>2275</v>
      </c>
      <c r="B1162" s="24" t="s">
        <v>8151</v>
      </c>
      <c r="C1162" s="24" t="s">
        <v>7420</v>
      </c>
      <c r="D1162" s="24" t="s">
        <v>8152</v>
      </c>
      <c r="E1162" s="24" t="s">
        <v>52</v>
      </c>
      <c r="F1162" s="24" t="s">
        <v>822</v>
      </c>
      <c r="G1162" s="25">
        <v>45230</v>
      </c>
      <c r="H1162" s="25"/>
      <c r="I1162" s="81" t="s">
        <v>8471</v>
      </c>
      <c r="J1162" s="77" t="s">
        <v>712</v>
      </c>
      <c r="K1162" s="77"/>
      <c r="L1162" s="104"/>
      <c r="M1162" s="130">
        <v>0</v>
      </c>
      <c r="N1162" s="77" t="str">
        <f t="shared" si="127"/>
        <v>Yes</v>
      </c>
      <c r="O1162" s="32">
        <v>80</v>
      </c>
      <c r="P1162" s="24">
        <v>80</v>
      </c>
      <c r="Q1162" s="24" t="s">
        <v>5003</v>
      </c>
      <c r="R1162" s="89">
        <v>0</v>
      </c>
    </row>
    <row r="1163" spans="1:18" x14ac:dyDescent="0.5">
      <c r="A1163" s="24">
        <v>2276</v>
      </c>
      <c r="B1163" s="24" t="s">
        <v>8154</v>
      </c>
      <c r="C1163" s="24" t="s">
        <v>7420</v>
      </c>
      <c r="D1163" s="24" t="s">
        <v>8155</v>
      </c>
      <c r="E1163" s="24" t="s">
        <v>52</v>
      </c>
      <c r="F1163" s="24" t="s">
        <v>822</v>
      </c>
      <c r="G1163" s="25">
        <v>45230</v>
      </c>
      <c r="H1163" s="25"/>
      <c r="I1163" s="81" t="s">
        <v>8471</v>
      </c>
      <c r="J1163" s="77" t="s">
        <v>712</v>
      </c>
      <c r="K1163" s="77"/>
      <c r="L1163" s="104"/>
      <c r="M1163" s="130">
        <v>0</v>
      </c>
      <c r="N1163" s="77" t="str">
        <f t="shared" si="127"/>
        <v>Yes</v>
      </c>
      <c r="O1163" s="32">
        <v>80</v>
      </c>
      <c r="P1163" s="24">
        <v>80</v>
      </c>
      <c r="Q1163" s="24" t="s">
        <v>5003</v>
      </c>
      <c r="R1163" s="89">
        <v>0</v>
      </c>
    </row>
    <row r="1164" spans="1:18" x14ac:dyDescent="0.5">
      <c r="A1164" s="24">
        <v>2277</v>
      </c>
      <c r="B1164" s="24" t="s">
        <v>8157</v>
      </c>
      <c r="C1164" s="24" t="s">
        <v>8158</v>
      </c>
      <c r="D1164" s="24" t="s">
        <v>8157</v>
      </c>
      <c r="E1164" s="24" t="s">
        <v>52</v>
      </c>
      <c r="F1164" s="24" t="s">
        <v>822</v>
      </c>
      <c r="G1164" s="25">
        <v>45230</v>
      </c>
      <c r="H1164" s="25"/>
      <c r="I1164" s="81" t="s">
        <v>8471</v>
      </c>
      <c r="J1164" s="77" t="s">
        <v>712</v>
      </c>
      <c r="K1164" s="77"/>
      <c r="L1164" s="104"/>
      <c r="M1164" s="130">
        <v>0</v>
      </c>
      <c r="N1164" s="77" t="str">
        <f t="shared" si="127"/>
        <v>No</v>
      </c>
      <c r="O1164" s="32">
        <v>0</v>
      </c>
      <c r="P1164" s="24">
        <v>0</v>
      </c>
      <c r="Q1164" s="24" t="s">
        <v>5003</v>
      </c>
      <c r="R1164" s="89">
        <v>0</v>
      </c>
    </row>
    <row r="1165" spans="1:18" x14ac:dyDescent="0.5">
      <c r="A1165" s="24">
        <v>2278</v>
      </c>
      <c r="B1165" s="24" t="s">
        <v>8160</v>
      </c>
      <c r="C1165" s="24" t="s">
        <v>7612</v>
      </c>
      <c r="D1165" s="24" t="s">
        <v>8161</v>
      </c>
      <c r="E1165" s="24" t="s">
        <v>52</v>
      </c>
      <c r="F1165" s="24" t="s">
        <v>822</v>
      </c>
      <c r="G1165" s="25">
        <v>45230</v>
      </c>
      <c r="H1165" s="25"/>
      <c r="I1165" s="81" t="s">
        <v>8471</v>
      </c>
      <c r="J1165" s="77" t="s">
        <v>712</v>
      </c>
      <c r="K1165" s="77"/>
      <c r="L1165" s="104"/>
      <c r="M1165" s="130">
        <v>0</v>
      </c>
      <c r="N1165" s="77" t="str">
        <f t="shared" si="127"/>
        <v>Yes</v>
      </c>
      <c r="O1165" s="32">
        <v>80</v>
      </c>
      <c r="P1165" s="24">
        <v>80</v>
      </c>
      <c r="Q1165" s="24" t="s">
        <v>5003</v>
      </c>
      <c r="R1165" s="89">
        <v>0</v>
      </c>
    </row>
    <row r="1166" spans="1:18" x14ac:dyDescent="0.5">
      <c r="A1166" s="24">
        <v>2401</v>
      </c>
      <c r="B1166" s="24" t="s">
        <v>8553</v>
      </c>
      <c r="C1166" s="24" t="s">
        <v>8554</v>
      </c>
      <c r="D1166" s="24" t="s">
        <v>8553</v>
      </c>
      <c r="E1166" s="24" t="s">
        <v>190</v>
      </c>
      <c r="F1166" s="24" t="s">
        <v>755</v>
      </c>
      <c r="G1166" s="25">
        <v>45308</v>
      </c>
      <c r="H1166" s="25"/>
      <c r="I1166" s="81" t="s">
        <v>8471</v>
      </c>
      <c r="J1166" s="77" t="s">
        <v>712</v>
      </c>
      <c r="K1166" s="77"/>
      <c r="L1166" s="65">
        <v>10000</v>
      </c>
      <c r="M1166" s="130">
        <f>MAX(L1166,L1166*N(R1166)/12)</f>
        <v>10000</v>
      </c>
      <c r="N1166" s="77" t="str">
        <f t="shared" si="127"/>
        <v>Yes</v>
      </c>
      <c r="O1166" s="32">
        <v>12</v>
      </c>
      <c r="P1166" s="24">
        <v>12</v>
      </c>
      <c r="Q1166" s="24" t="s">
        <v>5003</v>
      </c>
      <c r="R1166" s="89">
        <v>0</v>
      </c>
    </row>
    <row r="1167" spans="1:18" x14ac:dyDescent="0.5">
      <c r="A1167" s="24">
        <v>2417</v>
      </c>
      <c r="B1167" s="24" t="s">
        <v>8625</v>
      </c>
      <c r="C1167" s="24" t="s">
        <v>6473</v>
      </c>
      <c r="D1167" s="24" t="s">
        <v>8625</v>
      </c>
      <c r="E1167" s="24" t="s">
        <v>52</v>
      </c>
      <c r="F1167" s="24" t="s">
        <v>822</v>
      </c>
      <c r="G1167" s="25">
        <v>45323</v>
      </c>
      <c r="H1167" s="25"/>
      <c r="I1167" s="81" t="s">
        <v>8471</v>
      </c>
      <c r="J1167" s="77" t="s">
        <v>712</v>
      </c>
      <c r="K1167" s="77"/>
      <c r="L1167" s="104"/>
      <c r="M1167" s="130">
        <v>0</v>
      </c>
      <c r="N1167" s="77" t="str">
        <f t="shared" si="127"/>
        <v>Yes</v>
      </c>
      <c r="O1167" s="32">
        <v>80</v>
      </c>
      <c r="P1167" s="24">
        <v>80</v>
      </c>
      <c r="Q1167" s="24" t="s">
        <v>70</v>
      </c>
      <c r="R1167" s="89">
        <v>0</v>
      </c>
    </row>
    <row r="1168" spans="1:18" x14ac:dyDescent="0.5">
      <c r="A1168" s="24">
        <v>2448</v>
      </c>
      <c r="B1168" s="24" t="s">
        <v>8765</v>
      </c>
      <c r="C1168" s="24" t="s">
        <v>6473</v>
      </c>
      <c r="D1168" s="24" t="s">
        <v>8766</v>
      </c>
      <c r="E1168" s="24" t="s">
        <v>52</v>
      </c>
      <c r="F1168" s="24" t="s">
        <v>822</v>
      </c>
      <c r="G1168" s="25">
        <v>45349</v>
      </c>
      <c r="H1168" s="25"/>
      <c r="I1168" s="81" t="s">
        <v>8471</v>
      </c>
      <c r="J1168" s="77" t="s">
        <v>712</v>
      </c>
      <c r="K1168" s="77"/>
      <c r="L1168" s="104"/>
      <c r="M1168" s="130">
        <v>0</v>
      </c>
      <c r="N1168" s="77" t="str">
        <f t="shared" si="127"/>
        <v>Yes</v>
      </c>
      <c r="O1168" s="32">
        <v>80</v>
      </c>
      <c r="P1168" s="24">
        <v>80</v>
      </c>
      <c r="Q1168" s="24" t="s">
        <v>70</v>
      </c>
      <c r="R1168" s="89">
        <v>0</v>
      </c>
    </row>
    <row r="1169" spans="1:18" x14ac:dyDescent="0.5">
      <c r="A1169" s="24">
        <v>2480</v>
      </c>
      <c r="B1169" s="24" t="s">
        <v>8907</v>
      </c>
      <c r="C1169" s="24" t="s">
        <v>8908</v>
      </c>
      <c r="D1169" s="24" t="s">
        <v>8907</v>
      </c>
      <c r="E1169" s="24" t="s">
        <v>190</v>
      </c>
      <c r="F1169" s="24" t="s">
        <v>755</v>
      </c>
      <c r="G1169" s="25">
        <v>45352</v>
      </c>
      <c r="H1169" s="25"/>
      <c r="I1169" s="81" t="s">
        <v>8471</v>
      </c>
      <c r="J1169" s="77" t="s">
        <v>712</v>
      </c>
      <c r="K1169" s="77"/>
      <c r="L1169" s="65">
        <v>10000</v>
      </c>
      <c r="M1169" s="130">
        <f>MAX(L1169,L1169*N(R1169)/12)</f>
        <v>10000</v>
      </c>
      <c r="N1169" s="77" t="str">
        <f t="shared" si="127"/>
        <v>Yes</v>
      </c>
      <c r="O1169" s="32">
        <v>12</v>
      </c>
      <c r="P1169" s="24">
        <v>12</v>
      </c>
      <c r="Q1169" s="24" t="s">
        <v>70</v>
      </c>
      <c r="R1169" s="89">
        <v>0</v>
      </c>
    </row>
    <row r="1170" spans="1:18" x14ac:dyDescent="0.5">
      <c r="A1170" s="24">
        <v>2483</v>
      </c>
      <c r="B1170" s="24" t="s">
        <v>8918</v>
      </c>
      <c r="C1170" s="24" t="s">
        <v>8919</v>
      </c>
      <c r="D1170" s="24" t="s">
        <v>8920</v>
      </c>
      <c r="E1170" s="24" t="s">
        <v>190</v>
      </c>
      <c r="F1170" s="24" t="s">
        <v>755</v>
      </c>
      <c r="G1170" s="25">
        <v>45352</v>
      </c>
      <c r="H1170" s="25"/>
      <c r="I1170" s="81" t="s">
        <v>8471</v>
      </c>
      <c r="J1170" s="77" t="s">
        <v>712</v>
      </c>
      <c r="K1170" s="77"/>
      <c r="L1170" s="65">
        <v>10000</v>
      </c>
      <c r="M1170" s="130">
        <f>MAX(L1170,L1170*N(R1170)/12)</f>
        <v>10000</v>
      </c>
      <c r="N1170" s="77" t="str">
        <f t="shared" si="127"/>
        <v>Yes</v>
      </c>
      <c r="O1170" s="32">
        <v>12</v>
      </c>
      <c r="P1170" s="24">
        <v>12</v>
      </c>
      <c r="Q1170" s="24" t="s">
        <v>70</v>
      </c>
      <c r="R1170" s="89">
        <v>0</v>
      </c>
    </row>
    <row r="1171" spans="1:18" x14ac:dyDescent="0.5">
      <c r="A1171" s="24">
        <v>2484</v>
      </c>
      <c r="B1171" s="24" t="s">
        <v>8921</v>
      </c>
      <c r="C1171" s="24" t="s">
        <v>6473</v>
      </c>
      <c r="D1171" s="24" t="s">
        <v>8922</v>
      </c>
      <c r="E1171" s="24" t="s">
        <v>52</v>
      </c>
      <c r="F1171" s="24" t="s">
        <v>822</v>
      </c>
      <c r="G1171" s="25">
        <v>45378</v>
      </c>
      <c r="H1171" s="25"/>
      <c r="I1171" s="81" t="s">
        <v>8471</v>
      </c>
      <c r="J1171" s="77" t="s">
        <v>712</v>
      </c>
      <c r="K1171" s="77"/>
      <c r="L1171" s="104"/>
      <c r="M1171" s="130">
        <v>0</v>
      </c>
      <c r="N1171" s="77" t="str">
        <f t="shared" si="127"/>
        <v>Yes</v>
      </c>
      <c r="O1171" s="32">
        <v>80</v>
      </c>
      <c r="P1171" s="24">
        <v>80</v>
      </c>
      <c r="Q1171" s="24" t="s">
        <v>70</v>
      </c>
      <c r="R1171" s="89">
        <v>0</v>
      </c>
    </row>
    <row r="1172" spans="1:18" x14ac:dyDescent="0.5">
      <c r="A1172" s="24">
        <v>2485</v>
      </c>
      <c r="B1172" s="24" t="s">
        <v>8924</v>
      </c>
      <c r="C1172" s="24" t="s">
        <v>6473</v>
      </c>
      <c r="D1172" s="24" t="s">
        <v>8925</v>
      </c>
      <c r="E1172" s="24" t="s">
        <v>52</v>
      </c>
      <c r="F1172" s="24" t="s">
        <v>822</v>
      </c>
      <c r="G1172" s="25">
        <v>45378</v>
      </c>
      <c r="H1172" s="25"/>
      <c r="I1172" s="81" t="s">
        <v>8471</v>
      </c>
      <c r="J1172" s="77" t="s">
        <v>712</v>
      </c>
      <c r="K1172" s="77"/>
      <c r="L1172" s="104"/>
      <c r="M1172" s="130">
        <v>0</v>
      </c>
      <c r="N1172" s="77" t="str">
        <f t="shared" si="127"/>
        <v>Yes</v>
      </c>
      <c r="O1172" s="32">
        <v>80</v>
      </c>
      <c r="P1172" s="24">
        <v>80</v>
      </c>
      <c r="Q1172" s="24" t="s">
        <v>70</v>
      </c>
      <c r="R1172" s="89">
        <v>0</v>
      </c>
    </row>
    <row r="1173" spans="1:18" x14ac:dyDescent="0.5">
      <c r="A1173" s="24">
        <v>2486</v>
      </c>
      <c r="B1173" s="24" t="s">
        <v>8926</v>
      </c>
      <c r="C1173" s="24" t="s">
        <v>6473</v>
      </c>
      <c r="D1173" s="24" t="s">
        <v>8927</v>
      </c>
      <c r="E1173" s="24" t="s">
        <v>52</v>
      </c>
      <c r="F1173" s="24" t="s">
        <v>822</v>
      </c>
      <c r="G1173" s="25">
        <v>45378</v>
      </c>
      <c r="H1173" s="25"/>
      <c r="I1173" s="81" t="s">
        <v>8471</v>
      </c>
      <c r="J1173" s="77" t="s">
        <v>712</v>
      </c>
      <c r="K1173" s="77"/>
      <c r="L1173" s="104"/>
      <c r="M1173" s="130">
        <v>0</v>
      </c>
      <c r="N1173" s="77" t="str">
        <f t="shared" si="127"/>
        <v>Yes</v>
      </c>
      <c r="O1173" s="32">
        <v>80</v>
      </c>
      <c r="P1173" s="24">
        <v>80</v>
      </c>
      <c r="Q1173" s="24" t="s">
        <v>70</v>
      </c>
      <c r="R1173" s="89">
        <v>0</v>
      </c>
    </row>
    <row r="1174" spans="1:18" x14ac:dyDescent="0.5">
      <c r="A1174" s="24">
        <v>2493</v>
      </c>
      <c r="B1174" s="24" t="s">
        <v>8961</v>
      </c>
      <c r="C1174" s="24" t="s">
        <v>8962</v>
      </c>
      <c r="D1174" s="24" t="s">
        <v>8961</v>
      </c>
      <c r="E1174" s="24" t="s">
        <v>190</v>
      </c>
      <c r="F1174" s="24" t="s">
        <v>755</v>
      </c>
      <c r="G1174" s="25">
        <v>45386</v>
      </c>
      <c r="H1174" s="25"/>
      <c r="I1174" s="81" t="s">
        <v>8471</v>
      </c>
      <c r="J1174" s="77" t="s">
        <v>712</v>
      </c>
      <c r="K1174" s="77"/>
      <c r="L1174" s="65">
        <v>10000</v>
      </c>
      <c r="M1174" s="130">
        <f>MAX(L1174,L1174*N(R1174)/12)</f>
        <v>10000</v>
      </c>
      <c r="N1174" s="77" t="str">
        <f t="shared" si="127"/>
        <v>Yes</v>
      </c>
      <c r="O1174" s="32">
        <v>12</v>
      </c>
      <c r="P1174" s="24">
        <v>12</v>
      </c>
      <c r="Q1174" s="24" t="s">
        <v>70</v>
      </c>
      <c r="R1174" s="89">
        <v>0</v>
      </c>
    </row>
    <row r="1175" spans="1:18" x14ac:dyDescent="0.5">
      <c r="A1175" s="24">
        <v>2495</v>
      </c>
      <c r="B1175" s="24" t="s">
        <v>8969</v>
      </c>
      <c r="C1175" s="24" t="s">
        <v>8970</v>
      </c>
      <c r="D1175" s="24" t="s">
        <v>8971</v>
      </c>
      <c r="E1175" s="24" t="s">
        <v>190</v>
      </c>
      <c r="F1175" s="24" t="s">
        <v>191</v>
      </c>
      <c r="G1175" s="25">
        <v>45387</v>
      </c>
      <c r="H1175" s="25"/>
      <c r="I1175" s="81" t="s">
        <v>8471</v>
      </c>
      <c r="J1175" s="77" t="s">
        <v>712</v>
      </c>
      <c r="K1175" s="77"/>
      <c r="L1175" s="65">
        <v>10000</v>
      </c>
      <c r="M1175" s="130">
        <f>MAX(L1175,L1175*N(R1175)/12)</f>
        <v>10000</v>
      </c>
      <c r="N1175" s="77" t="str">
        <f t="shared" si="127"/>
        <v>Yes</v>
      </c>
      <c r="O1175" s="32">
        <v>12</v>
      </c>
      <c r="P1175" s="24">
        <v>12</v>
      </c>
      <c r="Q1175" s="24" t="s">
        <v>70</v>
      </c>
      <c r="R1175" s="89">
        <v>0</v>
      </c>
    </row>
    <row r="1176" spans="1:18" x14ac:dyDescent="0.5">
      <c r="A1176" s="24">
        <v>2500</v>
      </c>
      <c r="B1176" s="24" t="s">
        <v>8993</v>
      </c>
      <c r="C1176" s="24" t="s">
        <v>8994</v>
      </c>
      <c r="D1176" s="24" t="s">
        <v>8993</v>
      </c>
      <c r="E1176" s="24" t="s">
        <v>190</v>
      </c>
      <c r="F1176" s="24" t="s">
        <v>755</v>
      </c>
      <c r="G1176" s="25">
        <v>45397</v>
      </c>
      <c r="H1176" s="25"/>
      <c r="I1176" s="81" t="s">
        <v>8471</v>
      </c>
      <c r="J1176" s="77" t="s">
        <v>712</v>
      </c>
      <c r="K1176" s="77"/>
      <c r="L1176" s="65">
        <v>10000</v>
      </c>
      <c r="M1176" s="130">
        <f>MAX(L1176,L1176*N(R1176)/12)</f>
        <v>10000</v>
      </c>
      <c r="N1176" s="77" t="str">
        <f t="shared" si="127"/>
        <v>Yes</v>
      </c>
      <c r="O1176" s="32">
        <v>12</v>
      </c>
      <c r="P1176" s="24">
        <v>12</v>
      </c>
      <c r="Q1176" s="24" t="s">
        <v>70</v>
      </c>
      <c r="R1176" s="89">
        <v>0</v>
      </c>
    </row>
    <row r="1177" spans="1:18" x14ac:dyDescent="0.5">
      <c r="A1177" s="24">
        <v>2513</v>
      </c>
      <c r="B1177" s="24" t="s">
        <v>9041</v>
      </c>
      <c r="C1177" s="24" t="s">
        <v>9042</v>
      </c>
      <c r="D1177" s="24" t="s">
        <v>9043</v>
      </c>
      <c r="E1177" s="24" t="s">
        <v>190</v>
      </c>
      <c r="F1177" s="24" t="s">
        <v>191</v>
      </c>
      <c r="G1177" s="25">
        <v>45383</v>
      </c>
      <c r="H1177" s="25"/>
      <c r="I1177" s="81" t="s">
        <v>8471</v>
      </c>
      <c r="J1177" s="77" t="s">
        <v>712</v>
      </c>
      <c r="K1177" s="77"/>
      <c r="L1177" s="65">
        <v>37400</v>
      </c>
      <c r="M1177" s="130">
        <f>MAX(L1177,L1177*N(R1177)/12)</f>
        <v>37400</v>
      </c>
      <c r="N1177" s="77" t="str">
        <f t="shared" si="127"/>
        <v>Yes</v>
      </c>
      <c r="O1177" s="32">
        <v>24</v>
      </c>
      <c r="P1177" s="24">
        <v>24</v>
      </c>
      <c r="Q1177" s="24" t="s">
        <v>70</v>
      </c>
      <c r="R1177" s="89">
        <v>0</v>
      </c>
    </row>
    <row r="1178" spans="1:18" x14ac:dyDescent="0.5">
      <c r="A1178" s="24">
        <v>2552</v>
      </c>
      <c r="B1178" s="24" t="s">
        <v>9211</v>
      </c>
      <c r="C1178" s="24" t="s">
        <v>6473</v>
      </c>
      <c r="D1178" s="24" t="s">
        <v>9211</v>
      </c>
      <c r="E1178" s="24" t="s">
        <v>52</v>
      </c>
      <c r="F1178" s="24" t="s">
        <v>822</v>
      </c>
      <c r="G1178" s="25">
        <v>45434</v>
      </c>
      <c r="H1178" s="25"/>
      <c r="I1178" s="81" t="s">
        <v>8471</v>
      </c>
      <c r="J1178" s="77" t="s">
        <v>712</v>
      </c>
      <c r="K1178" s="77"/>
      <c r="L1178" s="104"/>
      <c r="M1178" s="130">
        <v>0</v>
      </c>
      <c r="N1178" s="77" t="str">
        <f t="shared" si="127"/>
        <v>Yes</v>
      </c>
      <c r="O1178" s="32">
        <v>80</v>
      </c>
      <c r="P1178" s="24">
        <v>80</v>
      </c>
      <c r="Q1178" s="24" t="s">
        <v>70</v>
      </c>
      <c r="R1178" s="89">
        <v>0</v>
      </c>
    </row>
    <row r="1179" spans="1:18" x14ac:dyDescent="0.5">
      <c r="A1179" s="24">
        <v>2569</v>
      </c>
      <c r="B1179" s="24" t="s">
        <v>9270</v>
      </c>
      <c r="C1179" s="24" t="s">
        <v>1168</v>
      </c>
      <c r="D1179" s="24" t="s">
        <v>9271</v>
      </c>
      <c r="E1179" s="24" t="s">
        <v>190</v>
      </c>
      <c r="F1179" s="24" t="s">
        <v>191</v>
      </c>
      <c r="G1179" s="25">
        <v>45446</v>
      </c>
      <c r="H1179" s="25"/>
      <c r="I1179" s="81" t="s">
        <v>8471</v>
      </c>
      <c r="J1179" s="77" t="s">
        <v>712</v>
      </c>
      <c r="K1179" s="77"/>
      <c r="L1179" s="104"/>
      <c r="M1179" s="130">
        <v>0</v>
      </c>
      <c r="N1179" s="77" t="str">
        <f t="shared" si="127"/>
        <v>Yes</v>
      </c>
      <c r="O1179" s="32">
        <v>12</v>
      </c>
      <c r="P1179" s="24">
        <v>12</v>
      </c>
      <c r="Q1179" s="24" t="s">
        <v>70</v>
      </c>
      <c r="R1179" s="89">
        <v>0</v>
      </c>
    </row>
    <row r="1180" spans="1:18" x14ac:dyDescent="0.5">
      <c r="A1180" s="24">
        <v>2591</v>
      </c>
      <c r="B1180" s="24" t="s">
        <v>9363</v>
      </c>
      <c r="C1180" s="24" t="s">
        <v>6473</v>
      </c>
      <c r="D1180" s="24" t="s">
        <v>9364</v>
      </c>
      <c r="E1180" s="24" t="s">
        <v>52</v>
      </c>
      <c r="F1180" s="24" t="s">
        <v>822</v>
      </c>
      <c r="G1180" s="25">
        <v>45462</v>
      </c>
      <c r="H1180" s="25"/>
      <c r="I1180" s="81" t="s">
        <v>8471</v>
      </c>
      <c r="J1180" s="77" t="s">
        <v>712</v>
      </c>
      <c r="K1180" s="77"/>
      <c r="L1180" s="104"/>
      <c r="M1180" s="130">
        <v>0</v>
      </c>
      <c r="N1180" s="77" t="str">
        <f t="shared" si="127"/>
        <v>Yes</v>
      </c>
      <c r="O1180" s="32">
        <v>80</v>
      </c>
      <c r="P1180" s="24">
        <v>80</v>
      </c>
      <c r="Q1180" s="24" t="s">
        <v>70</v>
      </c>
      <c r="R1180" s="89">
        <v>0</v>
      </c>
    </row>
    <row r="1181" spans="1:18" x14ac:dyDescent="0.5">
      <c r="A1181" s="24">
        <v>2656</v>
      </c>
      <c r="B1181" s="24" t="s">
        <v>9561</v>
      </c>
      <c r="C1181" s="24" t="s">
        <v>7612</v>
      </c>
      <c r="D1181" s="24" t="s">
        <v>9562</v>
      </c>
      <c r="E1181" s="24" t="s">
        <v>52</v>
      </c>
      <c r="F1181" s="24" t="s">
        <v>822</v>
      </c>
      <c r="G1181" s="25">
        <v>45485</v>
      </c>
      <c r="H1181" s="25"/>
      <c r="I1181" s="81" t="s">
        <v>8471</v>
      </c>
      <c r="J1181" s="77" t="s">
        <v>712</v>
      </c>
      <c r="K1181" s="77"/>
      <c r="L1181" s="104"/>
      <c r="M1181" s="130">
        <v>0</v>
      </c>
      <c r="N1181" s="77" t="str">
        <f t="shared" si="127"/>
        <v>Yes</v>
      </c>
      <c r="O1181" s="32">
        <v>80</v>
      </c>
      <c r="P1181" s="24">
        <v>80</v>
      </c>
      <c r="Q1181" s="24" t="s">
        <v>70</v>
      </c>
      <c r="R1181" s="89">
        <v>0</v>
      </c>
    </row>
    <row r="1182" spans="1:18" x14ac:dyDescent="0.5">
      <c r="A1182" s="24">
        <v>2657</v>
      </c>
      <c r="B1182" s="24" t="s">
        <v>9563</v>
      </c>
      <c r="C1182" s="24" t="s">
        <v>7612</v>
      </c>
      <c r="D1182" s="24" t="s">
        <v>9564</v>
      </c>
      <c r="E1182" s="24" t="s">
        <v>52</v>
      </c>
      <c r="F1182" s="24" t="s">
        <v>822</v>
      </c>
      <c r="G1182" s="25">
        <v>45485</v>
      </c>
      <c r="H1182" s="25"/>
      <c r="I1182" s="81" t="s">
        <v>8471</v>
      </c>
      <c r="J1182" s="77" t="s">
        <v>712</v>
      </c>
      <c r="K1182" s="77"/>
      <c r="L1182" s="104"/>
      <c r="M1182" s="130">
        <v>0</v>
      </c>
      <c r="N1182" s="77" t="str">
        <f t="shared" si="127"/>
        <v>Yes</v>
      </c>
      <c r="O1182" s="32">
        <v>80</v>
      </c>
      <c r="P1182" s="24">
        <v>80</v>
      </c>
      <c r="Q1182" s="24" t="s">
        <v>70</v>
      </c>
      <c r="R1182" s="89">
        <v>0</v>
      </c>
    </row>
    <row r="1183" spans="1:18" x14ac:dyDescent="0.5">
      <c r="A1183" s="24">
        <v>2668</v>
      </c>
      <c r="B1183" s="24" t="s">
        <v>9611</v>
      </c>
      <c r="C1183" s="24" t="s">
        <v>9612</v>
      </c>
      <c r="D1183" s="24" t="s">
        <v>9613</v>
      </c>
      <c r="E1183" s="24" t="s">
        <v>52</v>
      </c>
      <c r="F1183" s="24" t="s">
        <v>822</v>
      </c>
      <c r="G1183" s="25">
        <v>45498</v>
      </c>
      <c r="H1183" s="25"/>
      <c r="I1183" s="81" t="s">
        <v>8471</v>
      </c>
      <c r="J1183" s="77" t="s">
        <v>712</v>
      </c>
      <c r="K1183" s="77"/>
      <c r="L1183" s="104"/>
      <c r="M1183" s="130">
        <v>0</v>
      </c>
      <c r="N1183" s="77" t="str">
        <f t="shared" ref="N1183:N1212" si="128">IF(P1183&gt;0,"Yes","No")</f>
        <v>Yes</v>
      </c>
      <c r="O1183" s="32">
        <v>80</v>
      </c>
      <c r="P1183" s="24">
        <v>80</v>
      </c>
      <c r="Q1183" s="24" t="s">
        <v>70</v>
      </c>
      <c r="R1183" s="89">
        <v>0</v>
      </c>
    </row>
    <row r="1184" spans="1:18" x14ac:dyDescent="0.5">
      <c r="A1184" s="24">
        <v>2678</v>
      </c>
      <c r="B1184" s="24" t="s">
        <v>9651</v>
      </c>
      <c r="C1184" s="24" t="s">
        <v>9652</v>
      </c>
      <c r="D1184" s="24" t="s">
        <v>9653</v>
      </c>
      <c r="E1184" s="24" t="s">
        <v>107</v>
      </c>
      <c r="F1184" s="24" t="s">
        <v>6841</v>
      </c>
      <c r="G1184" s="25">
        <v>45513</v>
      </c>
      <c r="H1184" s="25"/>
      <c r="I1184" s="81" t="s">
        <v>8471</v>
      </c>
      <c r="J1184" s="77" t="s">
        <v>712</v>
      </c>
      <c r="K1184" s="77"/>
      <c r="L1184" s="65">
        <v>100000</v>
      </c>
      <c r="M1184" s="130">
        <f>MAX(L1184,L1184*N(R1184)/12)</f>
        <v>100000</v>
      </c>
      <c r="N1184" s="77" t="str">
        <f t="shared" si="128"/>
        <v>Yes</v>
      </c>
      <c r="O1184" s="32">
        <v>12</v>
      </c>
      <c r="P1184" s="24">
        <v>12</v>
      </c>
      <c r="Q1184" s="24" t="s">
        <v>70</v>
      </c>
      <c r="R1184" s="89">
        <v>0</v>
      </c>
    </row>
    <row r="1185" spans="1:18" x14ac:dyDescent="0.5">
      <c r="A1185" s="24">
        <v>2680</v>
      </c>
      <c r="B1185" s="24" t="s">
        <v>9661</v>
      </c>
      <c r="C1185" s="24" t="s">
        <v>7018</v>
      </c>
      <c r="D1185" s="24" t="s">
        <v>9662</v>
      </c>
      <c r="E1185" s="24" t="s">
        <v>52</v>
      </c>
      <c r="F1185" s="24" t="s">
        <v>822</v>
      </c>
      <c r="G1185" s="25">
        <v>45520</v>
      </c>
      <c r="H1185" s="25"/>
      <c r="I1185" s="81" t="s">
        <v>8471</v>
      </c>
      <c r="J1185" s="77" t="s">
        <v>712</v>
      </c>
      <c r="K1185" s="77"/>
      <c r="L1185" s="104"/>
      <c r="M1185" s="130">
        <v>0</v>
      </c>
      <c r="N1185" s="77" t="str">
        <f t="shared" si="128"/>
        <v>Yes</v>
      </c>
      <c r="O1185" s="32">
        <v>80</v>
      </c>
      <c r="P1185" s="24">
        <v>80</v>
      </c>
      <c r="Q1185" s="24" t="s">
        <v>70</v>
      </c>
      <c r="R1185" s="89">
        <v>0</v>
      </c>
    </row>
    <row r="1186" spans="1:18" x14ac:dyDescent="0.5">
      <c r="A1186" s="24">
        <v>2681</v>
      </c>
      <c r="B1186" s="24" t="s">
        <v>9665</v>
      </c>
      <c r="C1186" s="24" t="s">
        <v>6473</v>
      </c>
      <c r="D1186" s="24" t="s">
        <v>9666</v>
      </c>
      <c r="E1186" s="24" t="s">
        <v>52</v>
      </c>
      <c r="F1186" s="24" t="s">
        <v>822</v>
      </c>
      <c r="G1186" s="25">
        <v>45520</v>
      </c>
      <c r="H1186" s="25"/>
      <c r="I1186" s="81" t="s">
        <v>8471</v>
      </c>
      <c r="J1186" s="77" t="s">
        <v>712</v>
      </c>
      <c r="K1186" s="77"/>
      <c r="L1186" s="104"/>
      <c r="M1186" s="130">
        <v>0</v>
      </c>
      <c r="N1186" s="77" t="str">
        <f t="shared" si="128"/>
        <v>Yes</v>
      </c>
      <c r="O1186" s="32">
        <v>80</v>
      </c>
      <c r="P1186" s="24">
        <v>80</v>
      </c>
      <c r="Q1186" s="24" t="s">
        <v>70</v>
      </c>
      <c r="R1186" s="89">
        <v>0</v>
      </c>
    </row>
    <row r="1187" spans="1:18" x14ac:dyDescent="0.5">
      <c r="A1187" s="24">
        <v>2722</v>
      </c>
      <c r="B1187" s="24" t="s">
        <v>9883</v>
      </c>
      <c r="C1187" s="24" t="s">
        <v>7420</v>
      </c>
      <c r="D1187" s="24" t="s">
        <v>9884</v>
      </c>
      <c r="E1187" s="24" t="s">
        <v>52</v>
      </c>
      <c r="F1187" s="24" t="s">
        <v>822</v>
      </c>
      <c r="G1187" s="25">
        <v>45555</v>
      </c>
      <c r="H1187" s="25"/>
      <c r="I1187" s="81" t="s">
        <v>8471</v>
      </c>
      <c r="J1187" s="77" t="s">
        <v>712</v>
      </c>
      <c r="K1187" s="77"/>
      <c r="L1187" s="104"/>
      <c r="M1187" s="130">
        <v>0</v>
      </c>
      <c r="N1187" s="77" t="str">
        <f t="shared" si="128"/>
        <v>Yes</v>
      </c>
      <c r="O1187" s="32">
        <v>80</v>
      </c>
      <c r="P1187" s="24">
        <v>80</v>
      </c>
      <c r="Q1187" s="24" t="s">
        <v>70</v>
      </c>
      <c r="R1187" s="89">
        <v>0</v>
      </c>
    </row>
    <row r="1188" spans="1:18" x14ac:dyDescent="0.5">
      <c r="A1188" s="24">
        <v>2723</v>
      </c>
      <c r="B1188" s="24" t="s">
        <v>9887</v>
      </c>
      <c r="C1188" s="24" t="s">
        <v>6473</v>
      </c>
      <c r="D1188" s="24" t="s">
        <v>9888</v>
      </c>
      <c r="E1188" s="24" t="s">
        <v>52</v>
      </c>
      <c r="F1188" s="24" t="s">
        <v>822</v>
      </c>
      <c r="G1188" s="25">
        <v>45555</v>
      </c>
      <c r="H1188" s="25"/>
      <c r="I1188" s="81" t="s">
        <v>8471</v>
      </c>
      <c r="J1188" s="77" t="s">
        <v>712</v>
      </c>
      <c r="K1188" s="77"/>
      <c r="L1188" s="104"/>
      <c r="M1188" s="130">
        <v>0</v>
      </c>
      <c r="N1188" s="77" t="str">
        <f t="shared" si="128"/>
        <v>Yes</v>
      </c>
      <c r="O1188" s="32">
        <v>80</v>
      </c>
      <c r="P1188" s="24">
        <v>80</v>
      </c>
      <c r="Q1188" s="24" t="s">
        <v>70</v>
      </c>
      <c r="R1188" s="89">
        <v>0</v>
      </c>
    </row>
    <row r="1189" spans="1:18" x14ac:dyDescent="0.5">
      <c r="A1189" s="24">
        <v>2726</v>
      </c>
      <c r="B1189" s="24" t="s">
        <v>9898</v>
      </c>
      <c r="C1189" s="24" t="s">
        <v>9899</v>
      </c>
      <c r="D1189" s="24" t="s">
        <v>9900</v>
      </c>
      <c r="E1189" s="24" t="s">
        <v>190</v>
      </c>
      <c r="F1189" s="24" t="s">
        <v>4757</v>
      </c>
      <c r="G1189" s="25">
        <v>45558</v>
      </c>
      <c r="H1189" s="25"/>
      <c r="I1189" s="81" t="s">
        <v>8471</v>
      </c>
      <c r="J1189" s="77" t="s">
        <v>712</v>
      </c>
      <c r="K1189" s="77"/>
      <c r="L1189" s="104"/>
      <c r="M1189" s="130">
        <v>0</v>
      </c>
      <c r="N1189" s="77" t="str">
        <f t="shared" si="128"/>
        <v>No</v>
      </c>
      <c r="O1189" s="32">
        <v>6</v>
      </c>
      <c r="P1189" s="24">
        <v>0</v>
      </c>
      <c r="Q1189" s="24" t="s">
        <v>70</v>
      </c>
      <c r="R1189" s="89">
        <v>0</v>
      </c>
    </row>
    <row r="1190" spans="1:18" x14ac:dyDescent="0.5">
      <c r="A1190" s="24">
        <v>2727</v>
      </c>
      <c r="B1190" s="24" t="s">
        <v>9903</v>
      </c>
      <c r="C1190" s="24" t="s">
        <v>6473</v>
      </c>
      <c r="D1190" s="24" t="s">
        <v>9904</v>
      </c>
      <c r="E1190" s="24" t="s">
        <v>52</v>
      </c>
      <c r="F1190" s="24" t="s">
        <v>822</v>
      </c>
      <c r="G1190" s="25">
        <v>45559</v>
      </c>
      <c r="H1190" s="25"/>
      <c r="I1190" s="81" t="s">
        <v>8471</v>
      </c>
      <c r="J1190" s="77" t="s">
        <v>712</v>
      </c>
      <c r="K1190" s="77"/>
      <c r="L1190" s="104"/>
      <c r="M1190" s="130">
        <v>0</v>
      </c>
      <c r="N1190" s="77" t="str">
        <f t="shared" si="128"/>
        <v>Yes</v>
      </c>
      <c r="O1190" s="32">
        <v>80</v>
      </c>
      <c r="P1190" s="24">
        <v>80</v>
      </c>
      <c r="Q1190" s="24" t="s">
        <v>70</v>
      </c>
      <c r="R1190" s="89">
        <v>0</v>
      </c>
    </row>
    <row r="1191" spans="1:18" x14ac:dyDescent="0.5">
      <c r="A1191" s="24">
        <v>2771</v>
      </c>
      <c r="B1191" s="24" t="s">
        <v>10140</v>
      </c>
      <c r="C1191" s="24" t="s">
        <v>10141</v>
      </c>
      <c r="D1191" s="24" t="s">
        <v>10142</v>
      </c>
      <c r="E1191" s="24" t="s">
        <v>52</v>
      </c>
      <c r="F1191" s="24" t="s">
        <v>822</v>
      </c>
      <c r="G1191" s="25">
        <v>45586</v>
      </c>
      <c r="H1191" s="25"/>
      <c r="I1191" s="81" t="s">
        <v>8471</v>
      </c>
      <c r="J1191" s="77" t="s">
        <v>712</v>
      </c>
      <c r="K1191" s="77"/>
      <c r="L1191" s="104"/>
      <c r="M1191" s="130">
        <v>0</v>
      </c>
      <c r="N1191" s="77" t="str">
        <f t="shared" si="128"/>
        <v>Yes</v>
      </c>
      <c r="O1191" s="32">
        <v>80</v>
      </c>
      <c r="P1191" s="24">
        <v>80</v>
      </c>
      <c r="Q1191" s="24" t="s">
        <v>70</v>
      </c>
      <c r="R1191" s="89">
        <v>0</v>
      </c>
    </row>
    <row r="1192" spans="1:18" x14ac:dyDescent="0.5">
      <c r="A1192" s="24">
        <v>2774</v>
      </c>
      <c r="B1192" s="24" t="s">
        <v>10160</v>
      </c>
      <c r="C1192" s="24" t="s">
        <v>6473</v>
      </c>
      <c r="D1192" s="24" t="s">
        <v>10161</v>
      </c>
      <c r="E1192" s="24" t="s">
        <v>52</v>
      </c>
      <c r="F1192" s="24" t="s">
        <v>822</v>
      </c>
      <c r="G1192" s="25">
        <v>45588</v>
      </c>
      <c r="H1192" s="25"/>
      <c r="I1192" s="81" t="s">
        <v>8471</v>
      </c>
      <c r="J1192" s="77" t="s">
        <v>712</v>
      </c>
      <c r="K1192" s="77"/>
      <c r="L1192" s="104"/>
      <c r="M1192" s="130">
        <v>0</v>
      </c>
      <c r="N1192" s="77" t="str">
        <f t="shared" si="128"/>
        <v>Yes</v>
      </c>
      <c r="O1192" s="32">
        <v>80</v>
      </c>
      <c r="P1192" s="24">
        <v>80</v>
      </c>
      <c r="Q1192" s="24" t="s">
        <v>70</v>
      </c>
      <c r="R1192" s="89">
        <v>0</v>
      </c>
    </row>
    <row r="1193" spans="1:18" x14ac:dyDescent="0.5">
      <c r="A1193" s="24">
        <v>2798</v>
      </c>
      <c r="B1193" s="24" t="s">
        <v>10271</v>
      </c>
      <c r="C1193" s="24" t="s">
        <v>6473</v>
      </c>
      <c r="D1193" s="24" t="s">
        <v>10272</v>
      </c>
      <c r="E1193" s="24" t="s">
        <v>52</v>
      </c>
      <c r="F1193" s="24" t="s">
        <v>822</v>
      </c>
      <c r="G1193" s="25">
        <v>45614</v>
      </c>
      <c r="H1193" s="25"/>
      <c r="I1193" s="81" t="s">
        <v>8471</v>
      </c>
      <c r="J1193" s="77" t="s">
        <v>712</v>
      </c>
      <c r="K1193" s="77"/>
      <c r="L1193" s="104"/>
      <c r="M1193" s="130">
        <v>0</v>
      </c>
      <c r="N1193" s="77" t="str">
        <f t="shared" si="128"/>
        <v>Yes</v>
      </c>
      <c r="O1193" s="32">
        <v>80</v>
      </c>
      <c r="P1193" s="24">
        <v>80</v>
      </c>
      <c r="Q1193" s="24" t="s">
        <v>70</v>
      </c>
      <c r="R1193" s="89">
        <v>0</v>
      </c>
    </row>
    <row r="1194" spans="1:18" x14ac:dyDescent="0.5">
      <c r="A1194" s="24">
        <v>2799</v>
      </c>
      <c r="B1194" s="24" t="s">
        <v>10274</v>
      </c>
      <c r="C1194" s="24" t="s">
        <v>6473</v>
      </c>
      <c r="D1194" s="24" t="s">
        <v>10275</v>
      </c>
      <c r="E1194" s="24" t="s">
        <v>52</v>
      </c>
      <c r="F1194" s="24" t="s">
        <v>822</v>
      </c>
      <c r="G1194" s="25">
        <v>45614</v>
      </c>
      <c r="H1194" s="25"/>
      <c r="I1194" s="81" t="s">
        <v>8471</v>
      </c>
      <c r="J1194" s="77" t="s">
        <v>712</v>
      </c>
      <c r="K1194" s="77"/>
      <c r="L1194" s="104"/>
      <c r="M1194" s="130">
        <v>0</v>
      </c>
      <c r="N1194" s="77" t="str">
        <f t="shared" si="128"/>
        <v>Yes</v>
      </c>
      <c r="O1194" s="32">
        <v>80</v>
      </c>
      <c r="P1194" s="24">
        <v>80</v>
      </c>
      <c r="Q1194" s="24" t="s">
        <v>70</v>
      </c>
      <c r="R1194" s="89">
        <v>0</v>
      </c>
    </row>
    <row r="1195" spans="1:18" x14ac:dyDescent="0.5">
      <c r="A1195" s="24">
        <v>2860</v>
      </c>
      <c r="B1195" s="24" t="s">
        <v>10577</v>
      </c>
      <c r="C1195" s="24" t="s">
        <v>10578</v>
      </c>
      <c r="D1195" s="24" t="s">
        <v>10577</v>
      </c>
      <c r="E1195" s="24" t="s">
        <v>52</v>
      </c>
      <c r="F1195" s="24" t="s">
        <v>822</v>
      </c>
      <c r="G1195" s="25">
        <v>45642</v>
      </c>
      <c r="H1195" s="25"/>
      <c r="I1195" s="81" t="s">
        <v>8471</v>
      </c>
      <c r="J1195" s="77" t="s">
        <v>712</v>
      </c>
      <c r="K1195" s="77"/>
      <c r="L1195" s="104"/>
      <c r="M1195" s="130">
        <v>0</v>
      </c>
      <c r="N1195" s="77" t="str">
        <f t="shared" si="128"/>
        <v>Yes</v>
      </c>
      <c r="O1195" s="32">
        <v>80</v>
      </c>
      <c r="P1195" s="24">
        <v>80</v>
      </c>
      <c r="Q1195" s="24" t="s">
        <v>70</v>
      </c>
      <c r="R1195" s="89">
        <v>0</v>
      </c>
    </row>
    <row r="1196" spans="1:18" x14ac:dyDescent="0.5">
      <c r="A1196" s="24">
        <v>2861</v>
      </c>
      <c r="B1196" s="24" t="s">
        <v>10581</v>
      </c>
      <c r="C1196" s="24" t="s">
        <v>6473</v>
      </c>
      <c r="D1196" s="24" t="s">
        <v>10581</v>
      </c>
      <c r="E1196" s="24" t="s">
        <v>52</v>
      </c>
      <c r="F1196" s="24" t="s">
        <v>822</v>
      </c>
      <c r="G1196" s="25">
        <v>45644</v>
      </c>
      <c r="H1196" s="25"/>
      <c r="I1196" s="81" t="s">
        <v>8471</v>
      </c>
      <c r="J1196" s="77" t="s">
        <v>712</v>
      </c>
      <c r="K1196" s="77"/>
      <c r="L1196" s="104"/>
      <c r="M1196" s="130">
        <v>0</v>
      </c>
      <c r="N1196" s="77" t="str">
        <f t="shared" si="128"/>
        <v>Yes</v>
      </c>
      <c r="O1196" s="32">
        <v>80</v>
      </c>
      <c r="P1196" s="24">
        <v>80</v>
      </c>
      <c r="Q1196" s="24" t="s">
        <v>70</v>
      </c>
      <c r="R1196" s="89">
        <v>0</v>
      </c>
    </row>
    <row r="1197" spans="1:18" x14ac:dyDescent="0.5">
      <c r="A1197" s="24">
        <v>2863</v>
      </c>
      <c r="B1197" s="24" t="s">
        <v>10586</v>
      </c>
      <c r="C1197" s="24" t="s">
        <v>6473</v>
      </c>
      <c r="D1197" s="24" t="s">
        <v>10587</v>
      </c>
      <c r="E1197" s="24" t="s">
        <v>52</v>
      </c>
      <c r="F1197" s="24" t="s">
        <v>822</v>
      </c>
      <c r="G1197" s="25">
        <v>45644</v>
      </c>
      <c r="H1197" s="25"/>
      <c r="I1197" s="81" t="s">
        <v>8471</v>
      </c>
      <c r="J1197" s="77" t="s">
        <v>712</v>
      </c>
      <c r="K1197" s="77"/>
      <c r="L1197" s="104"/>
      <c r="M1197" s="130">
        <v>0</v>
      </c>
      <c r="N1197" s="77" t="str">
        <f t="shared" si="128"/>
        <v>Yes</v>
      </c>
      <c r="O1197" s="32">
        <v>80</v>
      </c>
      <c r="P1197" s="24">
        <v>80</v>
      </c>
      <c r="Q1197" s="24" t="s">
        <v>70</v>
      </c>
      <c r="R1197" s="89">
        <v>0</v>
      </c>
    </row>
    <row r="1198" spans="1:18" x14ac:dyDescent="0.5">
      <c r="A1198" s="24">
        <v>2886</v>
      </c>
      <c r="B1198" s="24" t="s">
        <v>10688</v>
      </c>
      <c r="C1198" s="24" t="s">
        <v>6473</v>
      </c>
      <c r="D1198" s="24" t="s">
        <v>10689</v>
      </c>
      <c r="E1198" s="24" t="s">
        <v>52</v>
      </c>
      <c r="F1198" s="24" t="s">
        <v>822</v>
      </c>
      <c r="G1198" s="25">
        <v>45677</v>
      </c>
      <c r="H1198" s="25"/>
      <c r="I1198" s="81" t="s">
        <v>8471</v>
      </c>
      <c r="J1198" s="77" t="s">
        <v>712</v>
      </c>
      <c r="K1198" s="77"/>
      <c r="L1198" s="104"/>
      <c r="M1198" s="130">
        <v>0</v>
      </c>
      <c r="N1198" s="77" t="str">
        <f t="shared" si="128"/>
        <v>Yes</v>
      </c>
      <c r="O1198" s="32">
        <v>80</v>
      </c>
      <c r="P1198" s="24">
        <v>80</v>
      </c>
      <c r="Q1198" s="24" t="s">
        <v>70</v>
      </c>
      <c r="R1198" s="89">
        <v>0</v>
      </c>
    </row>
    <row r="1199" spans="1:18" x14ac:dyDescent="0.5">
      <c r="A1199" s="24">
        <v>2892</v>
      </c>
      <c r="B1199" s="24" t="s">
        <v>10722</v>
      </c>
      <c r="C1199" s="24" t="s">
        <v>10723</v>
      </c>
      <c r="D1199" s="24" t="s">
        <v>10724</v>
      </c>
      <c r="E1199" s="24" t="s">
        <v>107</v>
      </c>
      <c r="F1199" s="24" t="s">
        <v>10726</v>
      </c>
      <c r="G1199" s="25">
        <v>44718</v>
      </c>
      <c r="H1199" s="25"/>
      <c r="I1199" s="81" t="s">
        <v>8471</v>
      </c>
      <c r="J1199" s="77" t="s">
        <v>712</v>
      </c>
      <c r="K1199" s="77"/>
      <c r="L1199" s="65">
        <v>71347.12</v>
      </c>
      <c r="M1199" s="130">
        <f>MAX(L1199,L1199*N(R1199)/12)</f>
        <v>71347.12</v>
      </c>
      <c r="N1199" s="77" t="str">
        <f t="shared" si="128"/>
        <v>Yes</v>
      </c>
      <c r="O1199" s="32">
        <v>2</v>
      </c>
      <c r="P1199" s="24">
        <v>2</v>
      </c>
      <c r="Q1199" s="24" t="s">
        <v>123</v>
      </c>
      <c r="R1199" s="89">
        <v>0</v>
      </c>
    </row>
    <row r="1200" spans="1:18" x14ac:dyDescent="0.5">
      <c r="A1200" s="31">
        <v>2915</v>
      </c>
      <c r="B1200" s="31" t="s">
        <v>10838</v>
      </c>
      <c r="C1200" s="24" t="s">
        <v>6473</v>
      </c>
      <c r="D1200" s="31" t="s">
        <v>10839</v>
      </c>
      <c r="E1200" s="24" t="s">
        <v>52</v>
      </c>
      <c r="F1200" s="31" t="s">
        <v>822</v>
      </c>
      <c r="G1200" s="34">
        <v>45693</v>
      </c>
      <c r="H1200" s="34"/>
      <c r="I1200" s="81" t="s">
        <v>8471</v>
      </c>
      <c r="J1200" s="77" t="s">
        <v>712</v>
      </c>
      <c r="K1200" s="77"/>
      <c r="L1200" s="104"/>
      <c r="M1200" s="130">
        <v>0</v>
      </c>
      <c r="N1200" s="77" t="str">
        <f t="shared" si="128"/>
        <v>Yes</v>
      </c>
      <c r="O1200" s="48">
        <v>80</v>
      </c>
      <c r="P1200" s="31">
        <v>80</v>
      </c>
      <c r="Q1200" s="24" t="s">
        <v>70</v>
      </c>
      <c r="R1200" s="89">
        <v>0</v>
      </c>
    </row>
    <row r="1201" spans="1:18" x14ac:dyDescent="0.5">
      <c r="A1201" s="24">
        <v>2983</v>
      </c>
      <c r="B1201" s="24" t="s">
        <v>11161</v>
      </c>
      <c r="C1201" s="24" t="s">
        <v>6473</v>
      </c>
      <c r="D1201" s="24" t="s">
        <v>11162</v>
      </c>
      <c r="E1201" s="24" t="s">
        <v>52</v>
      </c>
      <c r="F1201" s="27" t="s">
        <v>822</v>
      </c>
      <c r="G1201" s="25">
        <v>45737</v>
      </c>
      <c r="H1201" s="25"/>
      <c r="I1201" s="81" t="s">
        <v>8471</v>
      </c>
      <c r="J1201" s="77" t="s">
        <v>712</v>
      </c>
      <c r="K1201" s="77"/>
      <c r="L1201" s="104"/>
      <c r="M1201" s="130">
        <v>0</v>
      </c>
      <c r="N1201" s="77" t="str">
        <f t="shared" si="128"/>
        <v>Yes</v>
      </c>
      <c r="O1201" s="32">
        <v>80</v>
      </c>
      <c r="P1201" s="24">
        <v>80</v>
      </c>
      <c r="Q1201" s="24" t="s">
        <v>70</v>
      </c>
      <c r="R1201" s="89">
        <v>0</v>
      </c>
    </row>
    <row r="1202" spans="1:18" x14ac:dyDescent="0.5">
      <c r="A1202" s="24">
        <v>3262</v>
      </c>
      <c r="B1202" s="24" t="s">
        <v>12365</v>
      </c>
      <c r="C1202" s="24" t="s">
        <v>12366</v>
      </c>
      <c r="D1202" s="24" t="s">
        <v>12365</v>
      </c>
      <c r="E1202" s="24" t="s">
        <v>52</v>
      </c>
      <c r="F1202" s="27" t="s">
        <v>822</v>
      </c>
      <c r="G1202" s="25">
        <v>45868</v>
      </c>
      <c r="H1202" s="25"/>
      <c r="I1202" s="81" t="s">
        <v>8471</v>
      </c>
      <c r="J1202" s="77" t="s">
        <v>712</v>
      </c>
      <c r="K1202" s="77"/>
      <c r="L1202" s="104"/>
      <c r="M1202" s="131">
        <v>0</v>
      </c>
      <c r="N1202" s="77" t="str">
        <f t="shared" si="128"/>
        <v>Yes</v>
      </c>
      <c r="O1202" s="32">
        <v>80</v>
      </c>
      <c r="P1202" s="24">
        <v>80</v>
      </c>
      <c r="Q1202" s="24" t="s">
        <v>70</v>
      </c>
      <c r="R1202" s="89">
        <v>0</v>
      </c>
    </row>
    <row r="1203" spans="1:18" x14ac:dyDescent="0.5">
      <c r="A1203" s="24">
        <v>3288</v>
      </c>
      <c r="B1203" s="24" t="s">
        <v>12474</v>
      </c>
      <c r="C1203" s="24" t="s">
        <v>12475</v>
      </c>
      <c r="D1203" s="24" t="s">
        <v>12476</v>
      </c>
      <c r="E1203" s="24" t="s">
        <v>107</v>
      </c>
      <c r="F1203" s="27" t="s">
        <v>1397</v>
      </c>
      <c r="G1203" s="25">
        <v>45658</v>
      </c>
      <c r="H1203" s="25"/>
      <c r="I1203" s="81" t="s">
        <v>8471</v>
      </c>
      <c r="J1203" s="77" t="s">
        <v>712</v>
      </c>
      <c r="K1203" s="77"/>
      <c r="L1203" s="65">
        <v>30000</v>
      </c>
      <c r="M1203" s="131">
        <f>MAX(L1203,L1203*N(R1203)/12)</f>
        <v>30000</v>
      </c>
      <c r="N1203" s="77" t="str">
        <f t="shared" si="128"/>
        <v>Yes</v>
      </c>
      <c r="O1203" s="32">
        <v>48</v>
      </c>
      <c r="P1203" s="24">
        <v>12</v>
      </c>
      <c r="Q1203" s="24" t="s">
        <v>70</v>
      </c>
      <c r="R1203" s="89">
        <v>0</v>
      </c>
    </row>
    <row r="1204" spans="1:18" x14ac:dyDescent="0.5">
      <c r="A1204" s="24">
        <v>3292</v>
      </c>
      <c r="B1204" s="24" t="s">
        <v>12491</v>
      </c>
      <c r="C1204" s="24" t="s">
        <v>12366</v>
      </c>
      <c r="D1204" s="24" t="s">
        <v>12491</v>
      </c>
      <c r="E1204" s="24" t="s">
        <v>52</v>
      </c>
      <c r="F1204" s="27" t="s">
        <v>822</v>
      </c>
      <c r="G1204" s="25">
        <v>45888</v>
      </c>
      <c r="H1204" s="25"/>
      <c r="I1204" s="81" t="s">
        <v>8471</v>
      </c>
      <c r="J1204" s="77" t="s">
        <v>712</v>
      </c>
      <c r="K1204" s="77"/>
      <c r="L1204" s="104"/>
      <c r="M1204" s="131">
        <v>0</v>
      </c>
      <c r="N1204" s="77" t="str">
        <f t="shared" si="128"/>
        <v>Yes</v>
      </c>
      <c r="O1204" s="32">
        <v>80</v>
      </c>
      <c r="P1204" s="24">
        <v>80</v>
      </c>
      <c r="Q1204" s="24" t="s">
        <v>70</v>
      </c>
      <c r="R1204" s="89">
        <v>0</v>
      </c>
    </row>
    <row r="1205" spans="1:18" x14ac:dyDescent="0.5">
      <c r="A1205" s="24">
        <v>3317</v>
      </c>
      <c r="B1205" s="24" t="s">
        <v>12592</v>
      </c>
      <c r="C1205" s="24" t="s">
        <v>12593</v>
      </c>
      <c r="D1205" s="24" t="s">
        <v>12594</v>
      </c>
      <c r="E1205" s="24" t="s">
        <v>97</v>
      </c>
      <c r="F1205" s="27" t="s">
        <v>12595</v>
      </c>
      <c r="G1205" s="25">
        <v>43831</v>
      </c>
      <c r="H1205" s="25"/>
      <c r="I1205" s="81" t="s">
        <v>8471</v>
      </c>
      <c r="J1205" s="77" t="s">
        <v>712</v>
      </c>
      <c r="K1205" s="77"/>
      <c r="L1205" s="65">
        <v>15000</v>
      </c>
      <c r="M1205" s="131">
        <f>MAX(L1205,L1205*N(R1205)/12)</f>
        <v>15000</v>
      </c>
      <c r="N1205" s="77" t="str">
        <f t="shared" si="128"/>
        <v>Yes</v>
      </c>
      <c r="O1205" s="32">
        <v>12</v>
      </c>
      <c r="P1205" s="24">
        <v>12</v>
      </c>
      <c r="Q1205" s="24" t="s">
        <v>70</v>
      </c>
      <c r="R1205" s="89">
        <v>0</v>
      </c>
    </row>
    <row r="1206" spans="1:18" x14ac:dyDescent="0.5">
      <c r="A1206" s="24">
        <v>3318</v>
      </c>
      <c r="B1206" s="24" t="s">
        <v>12598</v>
      </c>
      <c r="C1206" s="24" t="s">
        <v>12599</v>
      </c>
      <c r="D1206" s="24" t="s">
        <v>12600</v>
      </c>
      <c r="E1206" s="24" t="s">
        <v>97</v>
      </c>
      <c r="F1206" s="27" t="s">
        <v>12595</v>
      </c>
      <c r="G1206" s="25">
        <v>44162</v>
      </c>
      <c r="H1206" s="25"/>
      <c r="I1206" s="81" t="s">
        <v>8471</v>
      </c>
      <c r="J1206" s="77" t="s">
        <v>712</v>
      </c>
      <c r="K1206" s="77"/>
      <c r="L1206" s="65">
        <v>11000</v>
      </c>
      <c r="M1206" s="131">
        <f>MAX(L1206,L1206*N(R1206)/12)</f>
        <v>11000</v>
      </c>
      <c r="N1206" s="77" t="str">
        <f t="shared" si="128"/>
        <v>Yes</v>
      </c>
      <c r="O1206" s="32">
        <v>12</v>
      </c>
      <c r="P1206" s="24">
        <v>12</v>
      </c>
      <c r="Q1206" s="24" t="s">
        <v>70</v>
      </c>
      <c r="R1206" s="89">
        <v>0</v>
      </c>
    </row>
    <row r="1207" spans="1:18" x14ac:dyDescent="0.5">
      <c r="A1207" s="24">
        <v>3405</v>
      </c>
      <c r="B1207" s="24" t="s">
        <v>12938</v>
      </c>
      <c r="C1207" s="24" t="s">
        <v>9361</v>
      </c>
      <c r="D1207" s="24" t="s">
        <v>12938</v>
      </c>
      <c r="E1207" s="24" t="s">
        <v>52</v>
      </c>
      <c r="F1207" s="27" t="s">
        <v>1133</v>
      </c>
      <c r="G1207" s="25">
        <v>45939</v>
      </c>
      <c r="H1207" s="25"/>
      <c r="I1207" s="81" t="s">
        <v>8471</v>
      </c>
      <c r="J1207" s="77" t="s">
        <v>712</v>
      </c>
      <c r="K1207" s="77"/>
      <c r="L1207" s="65">
        <v>0</v>
      </c>
      <c r="M1207" s="130">
        <f>MAX(L1207,L1207*N(R1207)/12)</f>
        <v>0</v>
      </c>
      <c r="N1207" s="77" t="str">
        <f t="shared" si="128"/>
        <v>Yes</v>
      </c>
      <c r="O1207" s="32">
        <v>80</v>
      </c>
      <c r="P1207" s="24">
        <v>80</v>
      </c>
      <c r="Q1207" s="24" t="s">
        <v>70</v>
      </c>
      <c r="R1207" s="89">
        <v>0</v>
      </c>
    </row>
    <row r="1208" spans="1:18" x14ac:dyDescent="0.5">
      <c r="A1208" s="24">
        <v>3406</v>
      </c>
      <c r="B1208" s="24" t="s">
        <v>12941</v>
      </c>
      <c r="C1208" s="24" t="s">
        <v>12942</v>
      </c>
      <c r="D1208" s="24" t="s">
        <v>12941</v>
      </c>
      <c r="E1208" s="24" t="s">
        <v>52</v>
      </c>
      <c r="F1208" s="27" t="s">
        <v>1133</v>
      </c>
      <c r="G1208" s="25">
        <v>45939</v>
      </c>
      <c r="H1208" s="25"/>
      <c r="I1208" s="81" t="s">
        <v>8471</v>
      </c>
      <c r="J1208" s="77" t="s">
        <v>712</v>
      </c>
      <c r="K1208" s="77"/>
      <c r="L1208" s="65">
        <v>0</v>
      </c>
      <c r="M1208" s="130">
        <f>MAX(L1208,L1208*N(R1208)/12)</f>
        <v>0</v>
      </c>
      <c r="N1208" s="77" t="str">
        <f t="shared" si="128"/>
        <v>Yes</v>
      </c>
      <c r="O1208" s="32">
        <v>80</v>
      </c>
      <c r="P1208" s="24">
        <v>80</v>
      </c>
      <c r="Q1208" s="24" t="s">
        <v>70</v>
      </c>
      <c r="R1208" s="89">
        <v>0</v>
      </c>
    </row>
    <row r="1209" spans="1:18" x14ac:dyDescent="0.5">
      <c r="A1209" s="24">
        <v>3542</v>
      </c>
      <c r="B1209" s="24" t="s">
        <v>13493</v>
      </c>
      <c r="C1209" s="24" t="s">
        <v>12366</v>
      </c>
      <c r="D1209" s="24" t="s">
        <v>13493</v>
      </c>
      <c r="E1209" s="24" t="s">
        <v>52</v>
      </c>
      <c r="F1209" s="27" t="s">
        <v>822</v>
      </c>
      <c r="G1209" s="25">
        <v>46030</v>
      </c>
      <c r="H1209" s="25"/>
      <c r="I1209" s="81" t="s">
        <v>8471</v>
      </c>
      <c r="J1209" s="77" t="s">
        <v>712</v>
      </c>
      <c r="K1209" s="77"/>
      <c r="L1209" s="104"/>
      <c r="M1209" s="131">
        <v>0</v>
      </c>
      <c r="N1209" s="77" t="str">
        <f t="shared" si="128"/>
        <v>Yes</v>
      </c>
      <c r="O1209" s="32">
        <v>80</v>
      </c>
      <c r="P1209" s="24">
        <v>80</v>
      </c>
      <c r="Q1209" s="24" t="s">
        <v>70</v>
      </c>
      <c r="R1209" s="89">
        <v>0</v>
      </c>
    </row>
    <row r="1210" spans="1:18" x14ac:dyDescent="0.5">
      <c r="A1210" s="24">
        <v>3544</v>
      </c>
      <c r="B1210" s="24" t="s">
        <v>13500</v>
      </c>
      <c r="C1210" s="24" t="s">
        <v>12366</v>
      </c>
      <c r="D1210" s="24" t="s">
        <v>13500</v>
      </c>
      <c r="E1210" s="24" t="s">
        <v>52</v>
      </c>
      <c r="F1210" s="27" t="s">
        <v>822</v>
      </c>
      <c r="G1210" s="25">
        <v>46030</v>
      </c>
      <c r="H1210" s="25"/>
      <c r="I1210" s="81" t="s">
        <v>8471</v>
      </c>
      <c r="J1210" s="77" t="s">
        <v>712</v>
      </c>
      <c r="K1210" s="77"/>
      <c r="L1210" s="104"/>
      <c r="M1210" s="131">
        <v>0</v>
      </c>
      <c r="N1210" s="77" t="str">
        <f t="shared" si="128"/>
        <v>Yes</v>
      </c>
      <c r="O1210" s="32">
        <v>80</v>
      </c>
      <c r="P1210" s="24">
        <v>80</v>
      </c>
      <c r="Q1210" s="24" t="s">
        <v>70</v>
      </c>
      <c r="R1210" s="89">
        <v>0</v>
      </c>
    </row>
    <row r="1211" spans="1:18" x14ac:dyDescent="0.5">
      <c r="A1211" s="24">
        <v>3554</v>
      </c>
      <c r="B1211" s="24" t="s">
        <v>13537</v>
      </c>
      <c r="C1211" s="24" t="s">
        <v>13538</v>
      </c>
      <c r="D1211" s="24" t="s">
        <v>13539</v>
      </c>
      <c r="E1211" s="24" t="s">
        <v>190</v>
      </c>
      <c r="F1211" s="27" t="s">
        <v>755</v>
      </c>
      <c r="G1211" s="25">
        <v>46038</v>
      </c>
      <c r="H1211" s="25"/>
      <c r="I1211" s="81" t="s">
        <v>8471</v>
      </c>
      <c r="J1211" s="77" t="s">
        <v>712</v>
      </c>
      <c r="K1211" s="77"/>
      <c r="L1211" s="68">
        <v>25000</v>
      </c>
      <c r="M1211" s="131">
        <f>MAX(L1211,L1211*N(R1211)/12)</f>
        <v>25000</v>
      </c>
      <c r="N1211" s="77" t="str">
        <f t="shared" si="128"/>
        <v>Yes</v>
      </c>
      <c r="O1211" s="32">
        <v>36</v>
      </c>
      <c r="P1211" s="24">
        <v>36</v>
      </c>
      <c r="Q1211" s="24" t="s">
        <v>70</v>
      </c>
      <c r="R1211" s="89">
        <v>0</v>
      </c>
    </row>
    <row r="1212" spans="1:18" x14ac:dyDescent="0.5">
      <c r="A1212" s="24">
        <v>3671</v>
      </c>
      <c r="B1212" s="111" t="s">
        <v>13967</v>
      </c>
      <c r="C1212" s="111" t="s">
        <v>12366</v>
      </c>
      <c r="D1212" s="111" t="s">
        <v>13967</v>
      </c>
      <c r="E1212" s="111" t="s">
        <v>52</v>
      </c>
      <c r="F1212" s="111" t="s">
        <v>822</v>
      </c>
      <c r="G1212" s="121">
        <v>46122</v>
      </c>
      <c r="H1212" s="121"/>
      <c r="I1212" s="81" t="s">
        <v>8471</v>
      </c>
      <c r="J1212" s="81" t="s">
        <v>712</v>
      </c>
      <c r="K1212" s="81"/>
      <c r="L1212" s="104">
        <v>0</v>
      </c>
      <c r="M1212" s="131">
        <f>MAX(L1212,L1212*N(R1212)/12)</f>
        <v>0</v>
      </c>
      <c r="N1212" s="77" t="str">
        <f t="shared" si="128"/>
        <v>Yes</v>
      </c>
      <c r="O1212" s="111">
        <v>80</v>
      </c>
      <c r="P1212" s="111">
        <v>80</v>
      </c>
      <c r="Q1212" s="111" t="s">
        <v>70</v>
      </c>
      <c r="R1212" s="89">
        <v>0</v>
      </c>
    </row>
    <row r="1213" spans="1:18" x14ac:dyDescent="0.5">
      <c r="A1213" s="24" t="s">
        <v>14439</v>
      </c>
      <c r="B1213" s="27" t="s">
        <v>14440</v>
      </c>
      <c r="C1213" s="27"/>
      <c r="D1213" s="27" t="s">
        <v>3449</v>
      </c>
      <c r="E1213" s="24" t="s">
        <v>52</v>
      </c>
      <c r="F1213" s="27" t="s">
        <v>1281</v>
      </c>
      <c r="G1213" s="25"/>
      <c r="H1213" s="25"/>
      <c r="I1213" s="81" t="s">
        <v>8471</v>
      </c>
      <c r="J1213" s="77" t="s">
        <v>712</v>
      </c>
      <c r="K1213" s="77"/>
      <c r="L1213" s="104"/>
      <c r="M1213" s="130">
        <v>0</v>
      </c>
      <c r="N1213" s="77" t="str">
        <f>IF(N(P1213)&gt;0,"Yes","No")</f>
        <v>No</v>
      </c>
      <c r="O1213" s="32"/>
      <c r="P1213" s="24"/>
      <c r="Q1213" s="24"/>
      <c r="R1213" s="89">
        <v>0</v>
      </c>
    </row>
    <row r="1214" spans="1:18" x14ac:dyDescent="0.5">
      <c r="A1214" s="24">
        <v>1411</v>
      </c>
      <c r="B1214" s="24" t="s">
        <v>5170</v>
      </c>
      <c r="C1214" s="24" t="s">
        <v>5171</v>
      </c>
      <c r="D1214" s="24" t="s">
        <v>5172</v>
      </c>
      <c r="E1214" s="24" t="s">
        <v>52</v>
      </c>
      <c r="F1214" s="24" t="s">
        <v>5173</v>
      </c>
      <c r="G1214" s="25">
        <v>44494</v>
      </c>
      <c r="H1214" s="25"/>
      <c r="I1214" s="81" t="s">
        <v>8471</v>
      </c>
      <c r="J1214" s="77" t="s">
        <v>14889</v>
      </c>
      <c r="K1214" s="77"/>
      <c r="L1214" s="65">
        <v>750000</v>
      </c>
      <c r="M1214" s="130">
        <f>MAX(L1214,L1214*N(R1214)/12)</f>
        <v>750000</v>
      </c>
      <c r="N1214" s="77" t="str">
        <f>IF(P1214&gt;0,"Yes","No")</f>
        <v>Yes</v>
      </c>
      <c r="O1214" s="32">
        <v>36</v>
      </c>
      <c r="P1214" s="24">
        <v>12</v>
      </c>
      <c r="Q1214" s="24" t="s">
        <v>5003</v>
      </c>
      <c r="R1214" s="89">
        <v>0</v>
      </c>
    </row>
    <row r="1215" spans="1:18" x14ac:dyDescent="0.5">
      <c r="A1215" s="24" t="s">
        <v>14489</v>
      </c>
      <c r="B1215" s="28" t="s">
        <v>14490</v>
      </c>
      <c r="C1215" s="28" t="s">
        <v>14491</v>
      </c>
      <c r="D1215" s="28" t="s">
        <v>14492</v>
      </c>
      <c r="E1215" s="24" t="s">
        <v>66</v>
      </c>
      <c r="F1215" s="27" t="s">
        <v>67</v>
      </c>
      <c r="G1215" s="44"/>
      <c r="H1215" s="44"/>
      <c r="I1215" s="81" t="s">
        <v>8471</v>
      </c>
      <c r="J1215" s="77" t="s">
        <v>712</v>
      </c>
      <c r="K1215" s="77"/>
      <c r="L1215" s="71">
        <v>1351560</v>
      </c>
      <c r="M1215" s="130">
        <f>MAX(L1215,L1215*N(R1215)/12)</f>
        <v>1351560</v>
      </c>
      <c r="N1215" s="77" t="str">
        <f t="shared" ref="N1215:N1221" si="129">IF(N(P1215)&gt;0,"Yes","No")</f>
        <v>No</v>
      </c>
      <c r="O1215" s="51" t="s">
        <v>14493</v>
      </c>
      <c r="P1215" s="28" t="s">
        <v>14494</v>
      </c>
      <c r="Q1215" s="28" t="s">
        <v>14199</v>
      </c>
      <c r="R1215" s="89">
        <v>0</v>
      </c>
    </row>
    <row r="1216" spans="1:18" x14ac:dyDescent="0.5">
      <c r="A1216" s="24" t="s">
        <v>14761</v>
      </c>
      <c r="B1216" s="27" t="s">
        <v>14762</v>
      </c>
      <c r="C1216" s="27" t="s">
        <v>14763</v>
      </c>
      <c r="D1216" s="27" t="s">
        <v>3449</v>
      </c>
      <c r="E1216" s="24" t="s">
        <v>52</v>
      </c>
      <c r="F1216" s="27" t="s">
        <v>1281</v>
      </c>
      <c r="G1216" s="25">
        <v>44426</v>
      </c>
      <c r="H1216" s="25"/>
      <c r="I1216" s="81" t="s">
        <v>8471</v>
      </c>
      <c r="J1216" s="77" t="s">
        <v>712</v>
      </c>
      <c r="K1216" s="77"/>
      <c r="L1216" s="104"/>
      <c r="M1216" s="130">
        <v>0</v>
      </c>
      <c r="N1216" s="77" t="str">
        <f t="shared" si="129"/>
        <v>No</v>
      </c>
      <c r="O1216" s="32"/>
      <c r="P1216" s="24"/>
      <c r="Q1216" s="24"/>
      <c r="R1216" s="89">
        <v>0</v>
      </c>
    </row>
    <row r="1217" spans="1:18" x14ac:dyDescent="0.5">
      <c r="A1217" s="24" t="s">
        <v>14770</v>
      </c>
      <c r="B1217" s="27" t="s">
        <v>14771</v>
      </c>
      <c r="C1217" s="27" t="s">
        <v>14772</v>
      </c>
      <c r="D1217" s="27" t="s">
        <v>3449</v>
      </c>
      <c r="E1217" s="24" t="s">
        <v>52</v>
      </c>
      <c r="F1217" s="27" t="s">
        <v>1281</v>
      </c>
      <c r="G1217" s="25"/>
      <c r="H1217" s="25"/>
      <c r="I1217" s="81" t="s">
        <v>8471</v>
      </c>
      <c r="J1217" s="77" t="s">
        <v>712</v>
      </c>
      <c r="K1217" s="77"/>
      <c r="L1217" s="104"/>
      <c r="M1217" s="130">
        <v>0</v>
      </c>
      <c r="N1217" s="77" t="str">
        <f t="shared" si="129"/>
        <v>No</v>
      </c>
      <c r="O1217" s="32"/>
      <c r="P1217" s="24"/>
      <c r="Q1217" s="24"/>
      <c r="R1217" s="89">
        <v>0</v>
      </c>
    </row>
    <row r="1218" spans="1:18" x14ac:dyDescent="0.5">
      <c r="A1218" s="24" t="s">
        <v>14776</v>
      </c>
      <c r="B1218" s="27" t="s">
        <v>14777</v>
      </c>
      <c r="C1218" s="27"/>
      <c r="D1218" s="27" t="s">
        <v>3449</v>
      </c>
      <c r="E1218" s="24" t="s">
        <v>52</v>
      </c>
      <c r="F1218" s="27" t="s">
        <v>1281</v>
      </c>
      <c r="G1218" s="25"/>
      <c r="H1218" s="25"/>
      <c r="I1218" s="81" t="s">
        <v>8471</v>
      </c>
      <c r="J1218" s="77" t="s">
        <v>712</v>
      </c>
      <c r="K1218" s="77"/>
      <c r="L1218" s="104"/>
      <c r="M1218" s="130">
        <v>0</v>
      </c>
      <c r="N1218" s="77" t="str">
        <f t="shared" si="129"/>
        <v>No</v>
      </c>
      <c r="O1218" s="32"/>
      <c r="P1218" s="24"/>
      <c r="Q1218" s="24"/>
      <c r="R1218" s="89">
        <v>0</v>
      </c>
    </row>
    <row r="1219" spans="1:18" x14ac:dyDescent="0.5">
      <c r="A1219" s="24" t="s">
        <v>14778</v>
      </c>
      <c r="B1219" s="27" t="s">
        <v>14779</v>
      </c>
      <c r="C1219" s="27"/>
      <c r="D1219" s="27" t="s">
        <v>3449</v>
      </c>
      <c r="E1219" s="24" t="s">
        <v>52</v>
      </c>
      <c r="F1219" s="27" t="s">
        <v>1281</v>
      </c>
      <c r="G1219" s="25"/>
      <c r="H1219" s="25"/>
      <c r="I1219" s="81" t="s">
        <v>8471</v>
      </c>
      <c r="J1219" s="77" t="s">
        <v>712</v>
      </c>
      <c r="K1219" s="77"/>
      <c r="L1219" s="104"/>
      <c r="M1219" s="130">
        <v>0</v>
      </c>
      <c r="N1219" s="77" t="str">
        <f t="shared" si="129"/>
        <v>No</v>
      </c>
      <c r="O1219" s="32"/>
      <c r="P1219" s="24"/>
      <c r="Q1219" s="24"/>
      <c r="R1219" s="89">
        <v>0</v>
      </c>
    </row>
    <row r="1220" spans="1:18" x14ac:dyDescent="0.5">
      <c r="A1220" s="24" t="s">
        <v>14780</v>
      </c>
      <c r="B1220" s="27" t="s">
        <v>14781</v>
      </c>
      <c r="C1220" s="27"/>
      <c r="D1220" s="27" t="s">
        <v>3449</v>
      </c>
      <c r="E1220" s="24" t="s">
        <v>52</v>
      </c>
      <c r="F1220" s="27" t="s">
        <v>1281</v>
      </c>
      <c r="G1220" s="25"/>
      <c r="H1220" s="25"/>
      <c r="I1220" s="81" t="s">
        <v>8471</v>
      </c>
      <c r="J1220" s="77" t="s">
        <v>712</v>
      </c>
      <c r="K1220" s="77"/>
      <c r="L1220" s="104"/>
      <c r="M1220" s="130">
        <v>0</v>
      </c>
      <c r="N1220" s="77" t="str">
        <f t="shared" si="129"/>
        <v>No</v>
      </c>
      <c r="O1220" s="32"/>
      <c r="P1220" s="24"/>
      <c r="Q1220" s="24"/>
      <c r="R1220" s="89">
        <v>0</v>
      </c>
    </row>
    <row r="1221" spans="1:18" x14ac:dyDescent="0.5">
      <c r="A1221" s="24" t="s">
        <v>14832</v>
      </c>
      <c r="B1221" s="27" t="s">
        <v>14833</v>
      </c>
      <c r="C1221" s="27" t="s">
        <v>14834</v>
      </c>
      <c r="D1221" s="27" t="s">
        <v>14835</v>
      </c>
      <c r="E1221" s="24" t="s">
        <v>52</v>
      </c>
      <c r="F1221" s="27" t="s">
        <v>1281</v>
      </c>
      <c r="G1221" s="25"/>
      <c r="H1221" s="25"/>
      <c r="I1221" s="81" t="s">
        <v>8471</v>
      </c>
      <c r="J1221" s="77" t="s">
        <v>712</v>
      </c>
      <c r="K1221" s="77"/>
      <c r="L1221" s="104"/>
      <c r="M1221" s="130">
        <v>0</v>
      </c>
      <c r="N1221" s="77" t="str">
        <f t="shared" si="129"/>
        <v>No</v>
      </c>
      <c r="O1221" s="32"/>
      <c r="P1221" s="24"/>
      <c r="Q1221" s="24"/>
      <c r="R1221" s="89">
        <v>0</v>
      </c>
    </row>
    <row r="1222" spans="1:18" x14ac:dyDescent="0.5">
      <c r="A1222" s="24"/>
      <c r="B1222" s="27"/>
      <c r="C1222" s="33"/>
      <c r="D1222" s="27"/>
      <c r="E1222" s="31"/>
      <c r="F1222" s="27"/>
      <c r="G1222" s="25"/>
      <c r="H1222" s="25"/>
      <c r="I1222" s="81" t="s">
        <v>8471</v>
      </c>
      <c r="J1222" s="81"/>
      <c r="K1222" s="81"/>
      <c r="L1222" s="55"/>
      <c r="M1222" s="133"/>
      <c r="N1222" s="77" t="str">
        <f>IF(Table15[[#This Row],[Option to Extend (Months)]]=0,"No","Yes")</f>
        <v>No</v>
      </c>
      <c r="O1222" s="32"/>
      <c r="P1222" s="24"/>
      <c r="Q1222" s="24"/>
      <c r="R1222" s="89">
        <f>IFERROR(((DATEDIF(Table15[[#This Row],[Start Date]],Table15[[#This Row],[End Date]],"m"))+Table15[[#This Row],[Option to Extend (Months)]]),0)</f>
        <v>0</v>
      </c>
    </row>
    <row r="1223" spans="1:18" x14ac:dyDescent="0.5">
      <c r="A1223" s="24"/>
      <c r="B1223" s="27"/>
      <c r="C1223" s="33"/>
      <c r="D1223" s="27"/>
      <c r="E1223" s="31"/>
      <c r="F1223" s="27"/>
      <c r="G1223" s="25"/>
      <c r="H1223" s="25"/>
      <c r="I1223" s="81"/>
      <c r="J1223" s="81"/>
      <c r="K1223" s="81"/>
      <c r="L1223" s="55"/>
      <c r="M1223" s="133"/>
      <c r="N1223" s="77" t="str">
        <f>IF(Table15[[#This Row],[Option to Extend (Months)]]=0,"No","Yes")</f>
        <v>No</v>
      </c>
      <c r="O1223" s="32"/>
      <c r="P1223" s="24"/>
      <c r="Q1223" s="24"/>
      <c r="R1223" s="89">
        <f>IFERROR(((DATEDIF(Table15[[#This Row],[Start Date]],Table15[[#This Row],[End Date]],"m"))+Table15[[#This Row],[Option to Extend (Months)]]),0)</f>
        <v>0</v>
      </c>
    </row>
    <row r="1224" spans="1:18" x14ac:dyDescent="0.5">
      <c r="A1224" s="24"/>
      <c r="B1224" s="27"/>
      <c r="C1224" s="33"/>
      <c r="D1224" s="27"/>
      <c r="E1224" s="31"/>
      <c r="F1224" s="27"/>
      <c r="G1224" s="25"/>
      <c r="H1224" s="25"/>
      <c r="I1224" s="81"/>
      <c r="J1224" s="81"/>
      <c r="K1224" s="81"/>
      <c r="L1224" s="55"/>
      <c r="M1224" s="133"/>
      <c r="N1224" s="77" t="str">
        <f>IF(Table15[[#This Row],[Option to Extend (Months)]]=0,"No","Yes")</f>
        <v>No</v>
      </c>
      <c r="O1224" s="32"/>
      <c r="P1224" s="24"/>
      <c r="Q1224" s="24"/>
      <c r="R1224" s="89">
        <f>IFERROR(((DATEDIF(Table15[[#This Row],[Start Date]],Table15[[#This Row],[End Date]],"m"))+Table15[[#This Row],[Option to Extend (Months)]]),0)</f>
        <v>0</v>
      </c>
    </row>
    <row r="1225" spans="1:18" x14ac:dyDescent="0.5">
      <c r="A1225" s="24"/>
      <c r="B1225" s="27"/>
      <c r="C1225" s="33"/>
      <c r="D1225" s="27"/>
      <c r="E1225" s="31"/>
      <c r="F1225" s="27"/>
      <c r="G1225" s="25"/>
      <c r="H1225" s="25"/>
      <c r="I1225" s="81"/>
      <c r="J1225" s="81"/>
      <c r="K1225" s="81"/>
      <c r="L1225" s="55"/>
      <c r="M1225" s="133"/>
      <c r="N1225" s="77" t="str">
        <f>IF(Table15[[#This Row],[Option to Extend (Months)]]=0,"No","Yes")</f>
        <v>No</v>
      </c>
      <c r="O1225" s="32"/>
      <c r="P1225" s="24"/>
      <c r="Q1225" s="24"/>
      <c r="R1225" s="89">
        <f>IFERROR(((DATEDIF(Table15[[#This Row],[Start Date]],Table15[[#This Row],[End Date]],"m"))+Table15[[#This Row],[Option to Extend (Months)]]),0)</f>
        <v>0</v>
      </c>
    </row>
    <row r="1226" spans="1:18" x14ac:dyDescent="0.5">
      <c r="A1226" s="24"/>
      <c r="B1226" s="27"/>
      <c r="C1226" s="33"/>
      <c r="D1226" s="27"/>
      <c r="E1226" s="31"/>
      <c r="F1226" s="27"/>
      <c r="G1226" s="25"/>
      <c r="H1226" s="25"/>
      <c r="I1226" s="81"/>
      <c r="J1226" s="81"/>
      <c r="K1226" s="81"/>
      <c r="L1226" s="55"/>
      <c r="M1226" s="133"/>
      <c r="N1226" s="77" t="str">
        <f>IF(Table15[[#This Row],[Option to Extend (Months)]]=0,"No","Yes")</f>
        <v>No</v>
      </c>
      <c r="O1226" s="32"/>
      <c r="P1226" s="24"/>
      <c r="Q1226" s="24"/>
      <c r="R1226" s="89">
        <f>IFERROR(((DATEDIF(Table15[[#This Row],[Start Date]],Table15[[#This Row],[End Date]],"m"))+Table15[[#This Row],[Option to Extend (Months)]]),0)</f>
        <v>0</v>
      </c>
    </row>
    <row r="1227" spans="1:18" x14ac:dyDescent="0.5">
      <c r="A1227" s="24"/>
      <c r="B1227" s="27"/>
      <c r="C1227" s="33"/>
      <c r="D1227" s="27"/>
      <c r="E1227" s="31"/>
      <c r="F1227" s="27"/>
      <c r="G1227" s="25"/>
      <c r="H1227" s="25"/>
      <c r="I1227" s="81"/>
      <c r="J1227" s="81"/>
      <c r="K1227" s="81"/>
      <c r="L1227" s="55"/>
      <c r="M1227" s="133"/>
      <c r="N1227" s="77" t="str">
        <f>IF(Table15[[#This Row],[Option to Extend (Months)]]=0,"No","Yes")</f>
        <v>No</v>
      </c>
      <c r="O1227" s="32"/>
      <c r="P1227" s="24"/>
      <c r="Q1227" s="24"/>
      <c r="R1227" s="89">
        <f>IFERROR(((DATEDIF(Table15[[#This Row],[Start Date]],Table15[[#This Row],[End Date]],"m"))+Table15[[#This Row],[Option to Extend (Months)]]),0)</f>
        <v>0</v>
      </c>
    </row>
    <row r="1228" spans="1:18" hidden="1" x14ac:dyDescent="0.5">
      <c r="A1228" s="3"/>
    </row>
    <row r="1229" spans="1:18" x14ac:dyDescent="0.5">
      <c r="A1229" s="3"/>
    </row>
  </sheetData>
  <sheetProtection formatColumns="0" formatRows="0" insertRows="0" deleteRows="0" sort="0" autoFilter="0"/>
  <conditionalFormatting sqref="A2:A1205">
    <cfRule type="duplicateValues" dxfId="1" priority="10420"/>
  </conditionalFormatting>
  <conditionalFormatting sqref="B2:C2 E2:F2 B3:F1176">
    <cfRule type="expression" dxfId="0" priority="10130">
      <formula>#REF!="Unique"</formula>
    </cfRule>
  </conditionalFormatting>
  <dataValidations count="1">
    <dataValidation type="decimal" operator="greaterThanOrEqual" allowBlank="1" showInputMessage="1" showErrorMessage="1" sqref="N13:N1084" xr:uid="{E81F958F-F0A3-4FD8-A84C-3FC749E79119}">
      <formula1>0</formula1>
    </dataValidation>
  </dataValidations>
  <pageMargins left="0.7" right="0.7" top="0.75" bottom="0.75" header="0.3" footer="0.3"/>
  <pageSetup paperSize="9" scale="10" fitToWidth="0" orientation="landscape" verticalDpi="0"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8F36-F83D-494A-8BFD-16089B08EAE0}">
  <sheetPr>
    <tabColor theme="9" tint="0.39997558519241921"/>
  </sheetPr>
  <dimension ref="A1:AF88"/>
  <sheetViews>
    <sheetView topLeftCell="A56" zoomScale="80" zoomScaleNormal="80" workbookViewId="0">
      <selection activeCell="B8" sqref="A1:B88"/>
    </sheetView>
  </sheetViews>
  <sheetFormatPr defaultRowHeight="15.75" x14ac:dyDescent="0.5"/>
  <cols>
    <col min="1" max="1" width="21.875" bestFit="1" customWidth="1"/>
    <col min="2" max="2" width="37.375" customWidth="1"/>
  </cols>
  <sheetData>
    <row r="1" spans="1:2" x14ac:dyDescent="0.5">
      <c r="A1" s="2" t="s">
        <v>14894</v>
      </c>
      <c r="B1" s="2" t="s">
        <v>14895</v>
      </c>
    </row>
    <row r="2" spans="1:2" x14ac:dyDescent="0.5">
      <c r="A2" t="s">
        <v>84</v>
      </c>
      <c r="B2" t="s">
        <v>85</v>
      </c>
    </row>
    <row r="3" spans="1:2" x14ac:dyDescent="0.5">
      <c r="A3" t="s">
        <v>84</v>
      </c>
      <c r="B3" t="s">
        <v>204</v>
      </c>
    </row>
    <row r="4" spans="1:2" x14ac:dyDescent="0.5">
      <c r="A4" t="s">
        <v>84</v>
      </c>
      <c r="B4" t="s">
        <v>214</v>
      </c>
    </row>
    <row r="5" spans="1:2" x14ac:dyDescent="0.5">
      <c r="A5" t="s">
        <v>84</v>
      </c>
      <c r="B5" t="s">
        <v>727</v>
      </c>
    </row>
    <row r="6" spans="1:2" x14ac:dyDescent="0.5">
      <c r="A6" t="s">
        <v>84</v>
      </c>
      <c r="B6" t="s">
        <v>1742</v>
      </c>
    </row>
    <row r="7" spans="1:2" x14ac:dyDescent="0.5">
      <c r="A7" t="s">
        <v>84</v>
      </c>
      <c r="B7" t="s">
        <v>157</v>
      </c>
    </row>
    <row r="8" spans="1:2" x14ac:dyDescent="0.5">
      <c r="A8" t="s">
        <v>190</v>
      </c>
      <c r="B8" t="s">
        <v>596</v>
      </c>
    </row>
    <row r="9" spans="1:2" x14ac:dyDescent="0.5">
      <c r="A9" t="s">
        <v>190</v>
      </c>
      <c r="B9" t="s">
        <v>75</v>
      </c>
    </row>
    <row r="10" spans="1:2" x14ac:dyDescent="0.5">
      <c r="A10" t="s">
        <v>190</v>
      </c>
      <c r="B10" t="s">
        <v>1742</v>
      </c>
    </row>
    <row r="11" spans="1:2" x14ac:dyDescent="0.5">
      <c r="A11" t="s">
        <v>190</v>
      </c>
      <c r="B11" t="s">
        <v>192</v>
      </c>
    </row>
    <row r="12" spans="1:2" x14ac:dyDescent="0.5">
      <c r="A12" t="s">
        <v>208</v>
      </c>
      <c r="B12" t="s">
        <v>209</v>
      </c>
    </row>
    <row r="13" spans="1:2" x14ac:dyDescent="0.5">
      <c r="A13" t="s">
        <v>2860</v>
      </c>
      <c r="B13" t="s">
        <v>2861</v>
      </c>
    </row>
    <row r="14" spans="1:2" x14ac:dyDescent="0.5">
      <c r="A14" t="s">
        <v>2860</v>
      </c>
      <c r="B14" t="s">
        <v>4918</v>
      </c>
    </row>
    <row r="15" spans="1:2" x14ac:dyDescent="0.5">
      <c r="A15" t="s">
        <v>109</v>
      </c>
      <c r="B15" t="s">
        <v>1011</v>
      </c>
    </row>
    <row r="16" spans="1:2" x14ac:dyDescent="0.5">
      <c r="A16" t="s">
        <v>109</v>
      </c>
      <c r="B16" t="s">
        <v>148</v>
      </c>
    </row>
    <row r="17" spans="1:32" x14ac:dyDescent="0.5">
      <c r="A17" t="s">
        <v>109</v>
      </c>
      <c r="B17" t="s">
        <v>2428</v>
      </c>
    </row>
    <row r="18" spans="1:32" x14ac:dyDescent="0.5">
      <c r="A18" t="s">
        <v>109</v>
      </c>
      <c r="B18" t="s">
        <v>110</v>
      </c>
    </row>
    <row r="19" spans="1:32" x14ac:dyDescent="0.5">
      <c r="A19" t="s">
        <v>109</v>
      </c>
      <c r="B19" t="s">
        <v>1146</v>
      </c>
    </row>
    <row r="20" spans="1:32" x14ac:dyDescent="0.5">
      <c r="A20" t="s">
        <v>109</v>
      </c>
      <c r="B20" t="s">
        <v>1022</v>
      </c>
    </row>
    <row r="21" spans="1:32" x14ac:dyDescent="0.5">
      <c r="A21" t="s">
        <v>366</v>
      </c>
      <c r="B21" t="s">
        <v>367</v>
      </c>
    </row>
    <row r="22" spans="1:32" x14ac:dyDescent="0.5">
      <c r="A22" t="s">
        <v>366</v>
      </c>
      <c r="B22" t="s">
        <v>1337</v>
      </c>
    </row>
    <row r="23" spans="1:32" x14ac:dyDescent="0.5">
      <c r="A23" t="s">
        <v>366</v>
      </c>
      <c r="B23" t="s">
        <v>7933</v>
      </c>
    </row>
    <row r="24" spans="1:32" x14ac:dyDescent="0.5">
      <c r="A24" t="s">
        <v>366</v>
      </c>
      <c r="B24" t="s">
        <v>853</v>
      </c>
    </row>
    <row r="25" spans="1:32" x14ac:dyDescent="0.5">
      <c r="A25" t="s">
        <v>366</v>
      </c>
      <c r="B25" t="s">
        <v>1754</v>
      </c>
    </row>
    <row r="26" spans="1:32" x14ac:dyDescent="0.5">
      <c r="A26" t="s">
        <v>366</v>
      </c>
      <c r="B26" t="s">
        <v>1346</v>
      </c>
      <c r="AF26" t="s">
        <v>14896</v>
      </c>
    </row>
    <row r="27" spans="1:32" x14ac:dyDescent="0.5">
      <c r="A27" t="s">
        <v>366</v>
      </c>
      <c r="B27" t="s">
        <v>4264</v>
      </c>
    </row>
    <row r="28" spans="1:32" x14ac:dyDescent="0.5">
      <c r="A28" t="s">
        <v>366</v>
      </c>
      <c r="B28" t="s">
        <v>770</v>
      </c>
    </row>
    <row r="29" spans="1:32" x14ac:dyDescent="0.5">
      <c r="A29" t="s">
        <v>366</v>
      </c>
      <c r="B29" t="s">
        <v>789</v>
      </c>
    </row>
    <row r="30" spans="1:32" x14ac:dyDescent="0.5">
      <c r="A30" t="s">
        <v>366</v>
      </c>
      <c r="B30" t="s">
        <v>1058</v>
      </c>
    </row>
    <row r="31" spans="1:32" x14ac:dyDescent="0.5">
      <c r="A31" t="s">
        <v>131</v>
      </c>
      <c r="B31" t="s">
        <v>5968</v>
      </c>
    </row>
    <row r="32" spans="1:32" x14ac:dyDescent="0.5">
      <c r="A32" t="s">
        <v>131</v>
      </c>
      <c r="B32" t="s">
        <v>613</v>
      </c>
    </row>
    <row r="33" spans="1:2" x14ac:dyDescent="0.5">
      <c r="A33" t="s">
        <v>131</v>
      </c>
      <c r="B33" t="s">
        <v>132</v>
      </c>
    </row>
    <row r="34" spans="1:2" x14ac:dyDescent="0.5">
      <c r="A34" t="s">
        <v>131</v>
      </c>
      <c r="B34" t="s">
        <v>361</v>
      </c>
    </row>
    <row r="35" spans="1:2" x14ac:dyDescent="0.5">
      <c r="A35" s="2" t="s">
        <v>445</v>
      </c>
      <c r="B35" t="s">
        <v>446</v>
      </c>
    </row>
    <row r="36" spans="1:2" x14ac:dyDescent="0.5">
      <c r="A36" s="2" t="s">
        <v>445</v>
      </c>
      <c r="B36" t="s">
        <v>810</v>
      </c>
    </row>
    <row r="37" spans="1:2" x14ac:dyDescent="0.5">
      <c r="A37" s="2" t="s">
        <v>445</v>
      </c>
      <c r="B37" t="s">
        <v>2500</v>
      </c>
    </row>
    <row r="38" spans="1:2" x14ac:dyDescent="0.5">
      <c r="A38" s="2" t="s">
        <v>445</v>
      </c>
      <c r="B38" t="s">
        <v>874</v>
      </c>
    </row>
    <row r="39" spans="1:2" x14ac:dyDescent="0.5">
      <c r="A39" t="s">
        <v>99</v>
      </c>
      <c r="B39" t="s">
        <v>184</v>
      </c>
    </row>
    <row r="40" spans="1:2" x14ac:dyDescent="0.5">
      <c r="A40" t="s">
        <v>99</v>
      </c>
      <c r="B40" t="s">
        <v>100</v>
      </c>
    </row>
    <row r="41" spans="1:2" x14ac:dyDescent="0.5">
      <c r="A41" t="s">
        <v>99</v>
      </c>
      <c r="B41" t="s">
        <v>886</v>
      </c>
    </row>
    <row r="42" spans="1:2" x14ac:dyDescent="0.5">
      <c r="A42" t="s">
        <v>99</v>
      </c>
      <c r="B42" t="s">
        <v>472</v>
      </c>
    </row>
    <row r="43" spans="1:2" x14ac:dyDescent="0.5">
      <c r="A43" t="s">
        <v>99</v>
      </c>
      <c r="B43" t="s">
        <v>1813</v>
      </c>
    </row>
    <row r="44" spans="1:2" x14ac:dyDescent="0.5">
      <c r="A44" t="s">
        <v>99</v>
      </c>
      <c r="B44" t="s">
        <v>1168</v>
      </c>
    </row>
    <row r="45" spans="1:2" x14ac:dyDescent="0.5">
      <c r="A45" t="s">
        <v>99</v>
      </c>
      <c r="B45" t="s">
        <v>993</v>
      </c>
    </row>
    <row r="46" spans="1:2" x14ac:dyDescent="0.5">
      <c r="A46" t="s">
        <v>99</v>
      </c>
      <c r="B46" t="s">
        <v>1184</v>
      </c>
    </row>
    <row r="47" spans="1:2" x14ac:dyDescent="0.5">
      <c r="A47" t="s">
        <v>455</v>
      </c>
      <c r="B47" t="s">
        <v>1457</v>
      </c>
    </row>
    <row r="48" spans="1:2" x14ac:dyDescent="0.5">
      <c r="A48" t="s">
        <v>455</v>
      </c>
      <c r="B48" t="s">
        <v>741</v>
      </c>
    </row>
    <row r="49" spans="1:2" x14ac:dyDescent="0.5">
      <c r="A49" t="s">
        <v>455</v>
      </c>
      <c r="B49" t="s">
        <v>2188</v>
      </c>
    </row>
    <row r="50" spans="1:2" x14ac:dyDescent="0.5">
      <c r="A50" t="s">
        <v>455</v>
      </c>
      <c r="B50" t="s">
        <v>2395</v>
      </c>
    </row>
    <row r="51" spans="1:2" x14ac:dyDescent="0.5">
      <c r="A51" t="s">
        <v>455</v>
      </c>
      <c r="B51" t="s">
        <v>456</v>
      </c>
    </row>
    <row r="52" spans="1:2" x14ac:dyDescent="0.5">
      <c r="A52" t="s">
        <v>455</v>
      </c>
      <c r="B52" t="s">
        <v>1801</v>
      </c>
    </row>
    <row r="53" spans="1:2" x14ac:dyDescent="0.5">
      <c r="A53" t="s">
        <v>455</v>
      </c>
      <c r="B53" t="s">
        <v>822</v>
      </c>
    </row>
    <row r="54" spans="1:2" x14ac:dyDescent="0.5">
      <c r="A54" t="s">
        <v>69</v>
      </c>
      <c r="B54" t="s">
        <v>581</v>
      </c>
    </row>
    <row r="55" spans="1:2" x14ac:dyDescent="0.5">
      <c r="A55" t="s">
        <v>69</v>
      </c>
      <c r="B55" t="s">
        <v>3747</v>
      </c>
    </row>
    <row r="56" spans="1:2" x14ac:dyDescent="0.5">
      <c r="A56" t="s">
        <v>69</v>
      </c>
      <c r="B56" t="s">
        <v>177</v>
      </c>
    </row>
    <row r="57" spans="1:2" x14ac:dyDescent="0.5">
      <c r="A57" t="s">
        <v>69</v>
      </c>
      <c r="B57" t="s">
        <v>1442</v>
      </c>
    </row>
    <row r="58" spans="1:2" x14ac:dyDescent="0.5">
      <c r="A58" t="s">
        <v>69</v>
      </c>
      <c r="B58" t="s">
        <v>983</v>
      </c>
    </row>
    <row r="59" spans="1:2" x14ac:dyDescent="0.5">
      <c r="A59" t="s">
        <v>69</v>
      </c>
      <c r="B59" t="s">
        <v>3205</v>
      </c>
    </row>
    <row r="60" spans="1:2" x14ac:dyDescent="0.5">
      <c r="A60" t="s">
        <v>69</v>
      </c>
      <c r="B60" t="s">
        <v>1208</v>
      </c>
    </row>
    <row r="61" spans="1:2" x14ac:dyDescent="0.5">
      <c r="A61" t="s">
        <v>69</v>
      </c>
      <c r="B61" t="s">
        <v>67</v>
      </c>
    </row>
    <row r="62" spans="1:2" x14ac:dyDescent="0.5">
      <c r="A62" t="s">
        <v>69</v>
      </c>
      <c r="B62" t="s">
        <v>70</v>
      </c>
    </row>
    <row r="63" spans="1:2" x14ac:dyDescent="0.5">
      <c r="A63" t="s">
        <v>237</v>
      </c>
      <c r="B63" t="s">
        <v>940</v>
      </c>
    </row>
    <row r="64" spans="1:2" x14ac:dyDescent="0.5">
      <c r="A64" t="s">
        <v>237</v>
      </c>
      <c r="B64" t="s">
        <v>350</v>
      </c>
    </row>
    <row r="65" spans="1:2" x14ac:dyDescent="0.5">
      <c r="A65" t="s">
        <v>237</v>
      </c>
      <c r="B65" t="s">
        <v>238</v>
      </c>
    </row>
    <row r="66" spans="1:2" x14ac:dyDescent="0.5">
      <c r="A66" t="s">
        <v>237</v>
      </c>
      <c r="B66" t="s">
        <v>566</v>
      </c>
    </row>
    <row r="67" spans="1:2" x14ac:dyDescent="0.5">
      <c r="A67" t="s">
        <v>116</v>
      </c>
      <c r="B67" t="s">
        <v>2268</v>
      </c>
    </row>
    <row r="68" spans="1:2" x14ac:dyDescent="0.5">
      <c r="A68" t="s">
        <v>116</v>
      </c>
      <c r="B68" t="s">
        <v>70</v>
      </c>
    </row>
    <row r="69" spans="1:2" x14ac:dyDescent="0.5">
      <c r="A69" t="s">
        <v>116</v>
      </c>
      <c r="B69" t="s">
        <v>569</v>
      </c>
    </row>
    <row r="70" spans="1:2" x14ac:dyDescent="0.5">
      <c r="A70" t="s">
        <v>116</v>
      </c>
      <c r="B70" t="s">
        <v>409</v>
      </c>
    </row>
    <row r="71" spans="1:2" x14ac:dyDescent="0.5">
      <c r="A71" t="s">
        <v>891</v>
      </c>
      <c r="B71" t="s">
        <v>2721</v>
      </c>
    </row>
    <row r="72" spans="1:2" x14ac:dyDescent="0.5">
      <c r="A72" t="s">
        <v>891</v>
      </c>
      <c r="B72" t="s">
        <v>892</v>
      </c>
    </row>
    <row r="73" spans="1:2" x14ac:dyDescent="0.5">
      <c r="A73" t="s">
        <v>891</v>
      </c>
      <c r="B73" t="s">
        <v>2521</v>
      </c>
    </row>
    <row r="74" spans="1:2" x14ac:dyDescent="0.5">
      <c r="A74" s="2" t="s">
        <v>162</v>
      </c>
      <c r="B74" t="s">
        <v>163</v>
      </c>
    </row>
    <row r="75" spans="1:2" x14ac:dyDescent="0.5">
      <c r="A75" s="2" t="s">
        <v>162</v>
      </c>
      <c r="B75" t="s">
        <v>1601</v>
      </c>
    </row>
    <row r="76" spans="1:2" x14ac:dyDescent="0.5">
      <c r="A76" t="s">
        <v>393</v>
      </c>
      <c r="B76" t="s">
        <v>1151</v>
      </c>
    </row>
    <row r="77" spans="1:2" x14ac:dyDescent="0.5">
      <c r="A77" t="s">
        <v>393</v>
      </c>
      <c r="B77" t="s">
        <v>1200</v>
      </c>
    </row>
    <row r="78" spans="1:2" x14ac:dyDescent="0.5">
      <c r="A78" t="s">
        <v>393</v>
      </c>
      <c r="B78" t="s">
        <v>394</v>
      </c>
    </row>
    <row r="79" spans="1:2" x14ac:dyDescent="0.5">
      <c r="A79" t="s">
        <v>393</v>
      </c>
      <c r="B79" t="s">
        <v>756</v>
      </c>
    </row>
    <row r="80" spans="1:2" x14ac:dyDescent="0.5">
      <c r="A80" t="s">
        <v>393</v>
      </c>
      <c r="B80" t="s">
        <v>432</v>
      </c>
    </row>
    <row r="81" spans="1:2" x14ac:dyDescent="0.5">
      <c r="A81" t="s">
        <v>55</v>
      </c>
      <c r="B81" t="s">
        <v>56</v>
      </c>
    </row>
    <row r="82" spans="1:2" x14ac:dyDescent="0.5">
      <c r="A82" t="s">
        <v>55</v>
      </c>
      <c r="B82" t="s">
        <v>388</v>
      </c>
    </row>
    <row r="83" spans="1:2" x14ac:dyDescent="0.5">
      <c r="A83" t="s">
        <v>55</v>
      </c>
      <c r="B83" t="s">
        <v>378</v>
      </c>
    </row>
    <row r="84" spans="1:2" x14ac:dyDescent="0.5">
      <c r="A84" t="s">
        <v>123</v>
      </c>
      <c r="B84" t="s">
        <v>290</v>
      </c>
    </row>
    <row r="85" spans="1:2" x14ac:dyDescent="0.5">
      <c r="A85" t="s">
        <v>123</v>
      </c>
      <c r="B85" t="s">
        <v>1686</v>
      </c>
    </row>
    <row r="86" spans="1:2" x14ac:dyDescent="0.5">
      <c r="A86" t="s">
        <v>123</v>
      </c>
      <c r="B86" t="s">
        <v>338</v>
      </c>
    </row>
    <row r="87" spans="1:2" x14ac:dyDescent="0.5">
      <c r="A87" t="s">
        <v>123</v>
      </c>
      <c r="B87" t="s">
        <v>1357</v>
      </c>
    </row>
    <row r="88" spans="1:2" x14ac:dyDescent="0.5">
      <c r="A88" t="s">
        <v>123</v>
      </c>
      <c r="B88" t="s">
        <v>124</v>
      </c>
    </row>
  </sheetData>
  <sheetProtection selectLockedCells="1" selectUnlockedCells="1"/>
  <phoneticPr fontId="1"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1DDC0-873A-4E48-86B4-2016D04F78F2}">
  <sheetPr>
    <tabColor theme="9" tint="0.39997558519241921"/>
  </sheetPr>
  <dimension ref="A1:U88"/>
  <sheetViews>
    <sheetView zoomScale="80" zoomScaleNormal="80" workbookViewId="0">
      <selection activeCell="E2" sqref="E2:E5"/>
    </sheetView>
  </sheetViews>
  <sheetFormatPr defaultRowHeight="15.75" x14ac:dyDescent="0.5"/>
  <cols>
    <col min="1" max="1" width="19.75" bestFit="1" customWidth="1"/>
    <col min="2" max="2" width="37.375" bestFit="1" customWidth="1"/>
    <col min="3" max="3" width="11.75" customWidth="1"/>
    <col min="4" max="4" width="19.75" bestFit="1" customWidth="1"/>
  </cols>
  <sheetData>
    <row r="1" spans="1:21" ht="16.5" thickTop="1" thickBot="1" x14ac:dyDescent="0.55000000000000004">
      <c r="A1" s="17" t="s">
        <v>14897</v>
      </c>
      <c r="B1" s="18" t="s">
        <v>14898</v>
      </c>
      <c r="C1" s="2"/>
      <c r="D1" s="19" t="s">
        <v>84</v>
      </c>
      <c r="E1" s="23" t="s">
        <v>190</v>
      </c>
      <c r="F1" s="23" t="s">
        <v>208</v>
      </c>
      <c r="G1" s="21" t="s">
        <v>2860</v>
      </c>
      <c r="H1" s="21" t="s">
        <v>109</v>
      </c>
      <c r="I1" s="21" t="s">
        <v>366</v>
      </c>
      <c r="J1" s="21" t="s">
        <v>131</v>
      </c>
      <c r="K1" s="21" t="s">
        <v>99</v>
      </c>
      <c r="L1" s="21" t="s">
        <v>455</v>
      </c>
      <c r="M1" s="23" t="s">
        <v>69</v>
      </c>
      <c r="N1" s="21" t="s">
        <v>445</v>
      </c>
      <c r="O1" s="21" t="s">
        <v>237</v>
      </c>
      <c r="P1" s="21" t="s">
        <v>116</v>
      </c>
      <c r="Q1" s="21" t="s">
        <v>891</v>
      </c>
      <c r="R1" s="23" t="s">
        <v>162</v>
      </c>
      <c r="S1" s="23" t="s">
        <v>393</v>
      </c>
      <c r="T1" s="21" t="s">
        <v>55</v>
      </c>
      <c r="U1" s="23" t="s">
        <v>123</v>
      </c>
    </row>
    <row r="2" spans="1:21" ht="16.149999999999999" thickTop="1" x14ac:dyDescent="0.5">
      <c r="A2" s="19" t="s">
        <v>84</v>
      </c>
      <c r="B2" s="20" t="s">
        <v>85</v>
      </c>
      <c r="D2" s="20" t="s">
        <v>85</v>
      </c>
      <c r="E2" s="15" t="s">
        <v>596</v>
      </c>
      <c r="F2" s="15" t="s">
        <v>209</v>
      </c>
      <c r="G2" s="22" t="s">
        <v>2861</v>
      </c>
      <c r="H2" s="15" t="s">
        <v>148</v>
      </c>
      <c r="I2" s="22" t="s">
        <v>367</v>
      </c>
      <c r="J2" s="22" t="s">
        <v>5968</v>
      </c>
      <c r="K2" s="22" t="s">
        <v>184</v>
      </c>
      <c r="L2" s="22" t="s">
        <v>1457</v>
      </c>
      <c r="M2" s="15" t="s">
        <v>581</v>
      </c>
      <c r="N2" s="22" t="s">
        <v>446</v>
      </c>
      <c r="O2" s="22" t="s">
        <v>940</v>
      </c>
      <c r="P2" s="22" t="s">
        <v>2268</v>
      </c>
      <c r="Q2" s="22" t="s">
        <v>2721</v>
      </c>
      <c r="R2" s="15" t="s">
        <v>163</v>
      </c>
      <c r="S2" s="15" t="s">
        <v>1151</v>
      </c>
      <c r="T2" s="22" t="s">
        <v>56</v>
      </c>
      <c r="U2" s="15" t="s">
        <v>290</v>
      </c>
    </row>
    <row r="3" spans="1:21" x14ac:dyDescent="0.5">
      <c r="A3" s="21" t="s">
        <v>84</v>
      </c>
      <c r="B3" s="22" t="s">
        <v>204</v>
      </c>
      <c r="D3" s="22" t="s">
        <v>204</v>
      </c>
      <c r="E3" s="22" t="s">
        <v>75</v>
      </c>
      <c r="G3" s="15" t="s">
        <v>4918</v>
      </c>
      <c r="H3" s="22" t="s">
        <v>2428</v>
      </c>
      <c r="I3" s="15" t="s">
        <v>1337</v>
      </c>
      <c r="J3" s="15" t="s">
        <v>613</v>
      </c>
      <c r="K3" s="15" t="s">
        <v>100</v>
      </c>
      <c r="L3" s="15" t="s">
        <v>741</v>
      </c>
      <c r="M3" s="22" t="s">
        <v>3747</v>
      </c>
      <c r="N3" s="15" t="s">
        <v>810</v>
      </c>
      <c r="O3" s="15" t="s">
        <v>350</v>
      </c>
      <c r="P3" s="15" t="s">
        <v>70</v>
      </c>
      <c r="Q3" s="15" t="s">
        <v>892</v>
      </c>
      <c r="R3" s="22" t="s">
        <v>1601</v>
      </c>
      <c r="S3" s="22" t="s">
        <v>1200</v>
      </c>
      <c r="T3" s="15" t="s">
        <v>388</v>
      </c>
      <c r="U3" s="22" t="s">
        <v>1686</v>
      </c>
    </row>
    <row r="4" spans="1:21" x14ac:dyDescent="0.5">
      <c r="A4" s="23" t="s">
        <v>84</v>
      </c>
      <c r="B4" s="15" t="s">
        <v>214</v>
      </c>
      <c r="D4" s="15" t="s">
        <v>214</v>
      </c>
      <c r="E4" s="15" t="s">
        <v>1742</v>
      </c>
      <c r="H4" s="15" t="s">
        <v>110</v>
      </c>
      <c r="I4" s="22" t="s">
        <v>7933</v>
      </c>
      <c r="J4" s="22" t="s">
        <v>132</v>
      </c>
      <c r="K4" s="22" t="s">
        <v>886</v>
      </c>
      <c r="L4" s="22" t="s">
        <v>2188</v>
      </c>
      <c r="M4" s="15" t="s">
        <v>177</v>
      </c>
      <c r="N4" s="22" t="s">
        <v>2500</v>
      </c>
      <c r="O4" s="22" t="s">
        <v>238</v>
      </c>
      <c r="P4" s="22" t="s">
        <v>569</v>
      </c>
      <c r="Q4" s="22" t="s">
        <v>2521</v>
      </c>
      <c r="S4" s="15" t="s">
        <v>394</v>
      </c>
      <c r="T4" s="22" t="s">
        <v>378</v>
      </c>
      <c r="U4" s="15" t="s">
        <v>338</v>
      </c>
    </row>
    <row r="5" spans="1:21" x14ac:dyDescent="0.5">
      <c r="A5" s="21" t="s">
        <v>84</v>
      </c>
      <c r="B5" s="22" t="s">
        <v>727</v>
      </c>
      <c r="D5" s="22" t="s">
        <v>727</v>
      </c>
      <c r="E5" s="22" t="s">
        <v>192</v>
      </c>
      <c r="H5" s="22" t="s">
        <v>1146</v>
      </c>
      <c r="I5" s="15" t="s">
        <v>853</v>
      </c>
      <c r="J5" s="15" t="s">
        <v>361</v>
      </c>
      <c r="K5" s="15" t="s">
        <v>472</v>
      </c>
      <c r="L5" s="15" t="s">
        <v>2395</v>
      </c>
      <c r="M5" s="22" t="s">
        <v>1442</v>
      </c>
      <c r="N5" s="15" t="s">
        <v>874</v>
      </c>
      <c r="O5" s="15" t="s">
        <v>566</v>
      </c>
      <c r="P5" s="15" t="s">
        <v>409</v>
      </c>
      <c r="S5" s="22" t="s">
        <v>756</v>
      </c>
      <c r="U5" s="22" t="s">
        <v>1357</v>
      </c>
    </row>
    <row r="6" spans="1:21" x14ac:dyDescent="0.5">
      <c r="A6" s="23" t="s">
        <v>84</v>
      </c>
      <c r="B6" s="15" t="s">
        <v>1742</v>
      </c>
      <c r="D6" s="15" t="s">
        <v>1742</v>
      </c>
      <c r="H6" s="15" t="s">
        <v>1022</v>
      </c>
      <c r="I6" s="22" t="s">
        <v>1754</v>
      </c>
      <c r="K6" s="22" t="s">
        <v>1813</v>
      </c>
      <c r="L6" s="22" t="s">
        <v>456</v>
      </c>
      <c r="M6" s="15" t="s">
        <v>983</v>
      </c>
      <c r="S6" s="15" t="s">
        <v>432</v>
      </c>
      <c r="U6" s="15" t="s">
        <v>124</v>
      </c>
    </row>
    <row r="7" spans="1:21" x14ac:dyDescent="0.5">
      <c r="A7" s="21" t="s">
        <v>84</v>
      </c>
      <c r="B7" s="22" t="s">
        <v>157</v>
      </c>
      <c r="D7" s="22" t="s">
        <v>157</v>
      </c>
      <c r="I7" s="15" t="s">
        <v>1346</v>
      </c>
      <c r="K7" s="15" t="s">
        <v>1168</v>
      </c>
      <c r="L7" s="15" t="s">
        <v>1801</v>
      </c>
      <c r="M7" s="22" t="s">
        <v>3205</v>
      </c>
    </row>
    <row r="8" spans="1:21" x14ac:dyDescent="0.5">
      <c r="A8" s="23" t="s">
        <v>190</v>
      </c>
      <c r="B8" s="15" t="s">
        <v>596</v>
      </c>
      <c r="I8" s="22" t="s">
        <v>4264</v>
      </c>
      <c r="K8" s="22" t="s">
        <v>993</v>
      </c>
      <c r="L8" s="22" t="s">
        <v>822</v>
      </c>
      <c r="M8" s="15" t="s">
        <v>1208</v>
      </c>
    </row>
    <row r="9" spans="1:21" x14ac:dyDescent="0.5">
      <c r="A9" s="21" t="s">
        <v>190</v>
      </c>
      <c r="B9" s="22" t="s">
        <v>75</v>
      </c>
      <c r="I9" s="15" t="s">
        <v>770</v>
      </c>
      <c r="K9" s="15" t="s">
        <v>1184</v>
      </c>
      <c r="M9" s="22" t="s">
        <v>67</v>
      </c>
    </row>
    <row r="10" spans="1:21" x14ac:dyDescent="0.5">
      <c r="A10" s="23" t="s">
        <v>190</v>
      </c>
      <c r="B10" s="15" t="s">
        <v>1742</v>
      </c>
      <c r="I10" s="22" t="s">
        <v>789</v>
      </c>
      <c r="M10" s="15" t="s">
        <v>70</v>
      </c>
    </row>
    <row r="11" spans="1:21" x14ac:dyDescent="0.5">
      <c r="A11" s="21" t="s">
        <v>190</v>
      </c>
      <c r="B11" s="22" t="s">
        <v>192</v>
      </c>
      <c r="I11" s="15" t="s">
        <v>1058</v>
      </c>
    </row>
    <row r="12" spans="1:21" x14ac:dyDescent="0.5">
      <c r="A12" s="23" t="s">
        <v>208</v>
      </c>
      <c r="B12" s="15" t="s">
        <v>209</v>
      </c>
    </row>
    <row r="13" spans="1:21" x14ac:dyDescent="0.5">
      <c r="A13" s="21" t="s">
        <v>2860</v>
      </c>
      <c r="B13" s="22" t="s">
        <v>2861</v>
      </c>
    </row>
    <row r="14" spans="1:21" x14ac:dyDescent="0.5">
      <c r="A14" s="23" t="s">
        <v>2860</v>
      </c>
      <c r="B14" s="15" t="s">
        <v>4918</v>
      </c>
    </row>
    <row r="15" spans="1:21" x14ac:dyDescent="0.5">
      <c r="A15" s="21" t="s">
        <v>109</v>
      </c>
      <c r="B15" s="22" t="s">
        <v>1011</v>
      </c>
    </row>
    <row r="16" spans="1:21" x14ac:dyDescent="0.5">
      <c r="A16" s="23" t="s">
        <v>109</v>
      </c>
      <c r="B16" s="15" t="s">
        <v>148</v>
      </c>
    </row>
    <row r="17" spans="1:4" x14ac:dyDescent="0.5">
      <c r="A17" s="21" t="s">
        <v>109</v>
      </c>
      <c r="B17" s="22" t="s">
        <v>2428</v>
      </c>
    </row>
    <row r="18" spans="1:4" x14ac:dyDescent="0.5">
      <c r="A18" s="23" t="s">
        <v>109</v>
      </c>
      <c r="B18" s="15" t="s">
        <v>110</v>
      </c>
      <c r="D18" s="16" t="s">
        <v>445</v>
      </c>
    </row>
    <row r="19" spans="1:4" x14ac:dyDescent="0.5">
      <c r="A19" s="21" t="s">
        <v>109</v>
      </c>
      <c r="B19" s="22" t="s">
        <v>1146</v>
      </c>
    </row>
    <row r="20" spans="1:4" x14ac:dyDescent="0.5">
      <c r="A20" s="23" t="s">
        <v>109</v>
      </c>
      <c r="B20" s="15" t="s">
        <v>1022</v>
      </c>
    </row>
    <row r="21" spans="1:4" x14ac:dyDescent="0.5">
      <c r="A21" s="21" t="s">
        <v>366</v>
      </c>
      <c r="B21" s="22" t="s">
        <v>367</v>
      </c>
    </row>
    <row r="22" spans="1:4" x14ac:dyDescent="0.5">
      <c r="A22" s="23" t="s">
        <v>366</v>
      </c>
      <c r="B22" s="15" t="s">
        <v>1337</v>
      </c>
    </row>
    <row r="23" spans="1:4" x14ac:dyDescent="0.5">
      <c r="A23" s="21" t="s">
        <v>366</v>
      </c>
      <c r="B23" s="22" t="s">
        <v>7933</v>
      </c>
    </row>
    <row r="24" spans="1:4" x14ac:dyDescent="0.5">
      <c r="A24" s="23" t="s">
        <v>366</v>
      </c>
      <c r="B24" s="15" t="s">
        <v>853</v>
      </c>
    </row>
    <row r="25" spans="1:4" x14ac:dyDescent="0.5">
      <c r="A25" s="21" t="s">
        <v>366</v>
      </c>
      <c r="B25" s="22" t="s">
        <v>1754</v>
      </c>
    </row>
    <row r="26" spans="1:4" x14ac:dyDescent="0.5">
      <c r="A26" s="23" t="s">
        <v>366</v>
      </c>
      <c r="B26" s="15" t="s">
        <v>1346</v>
      </c>
    </row>
    <row r="27" spans="1:4" x14ac:dyDescent="0.5">
      <c r="A27" s="21" t="s">
        <v>366</v>
      </c>
      <c r="B27" s="22" t="s">
        <v>4264</v>
      </c>
    </row>
    <row r="28" spans="1:4" x14ac:dyDescent="0.5">
      <c r="A28" s="23" t="s">
        <v>366</v>
      </c>
      <c r="B28" s="15" t="s">
        <v>770</v>
      </c>
    </row>
    <row r="29" spans="1:4" x14ac:dyDescent="0.5">
      <c r="A29" s="21" t="s">
        <v>366</v>
      </c>
      <c r="B29" s="22" t="s">
        <v>789</v>
      </c>
    </row>
    <row r="30" spans="1:4" x14ac:dyDescent="0.5">
      <c r="A30" s="23" t="s">
        <v>366</v>
      </c>
      <c r="B30" s="15" t="s">
        <v>1058</v>
      </c>
    </row>
    <row r="31" spans="1:4" x14ac:dyDescent="0.5">
      <c r="A31" s="21" t="s">
        <v>131</v>
      </c>
      <c r="B31" s="22" t="s">
        <v>5968</v>
      </c>
    </row>
    <row r="32" spans="1:4" x14ac:dyDescent="0.5">
      <c r="A32" s="23" t="s">
        <v>131</v>
      </c>
      <c r="B32" s="15" t="s">
        <v>613</v>
      </c>
    </row>
    <row r="33" spans="1:2" x14ac:dyDescent="0.5">
      <c r="A33" s="21" t="s">
        <v>131</v>
      </c>
      <c r="B33" s="22" t="s">
        <v>132</v>
      </c>
    </row>
    <row r="34" spans="1:2" x14ac:dyDescent="0.5">
      <c r="A34" s="23" t="s">
        <v>131</v>
      </c>
      <c r="B34" s="15" t="s">
        <v>361</v>
      </c>
    </row>
    <row r="35" spans="1:2" x14ac:dyDescent="0.5">
      <c r="A35" s="21" t="s">
        <v>99</v>
      </c>
      <c r="B35" s="22" t="s">
        <v>184</v>
      </c>
    </row>
    <row r="36" spans="1:2" x14ac:dyDescent="0.5">
      <c r="A36" s="23" t="s">
        <v>99</v>
      </c>
      <c r="B36" s="15" t="s">
        <v>100</v>
      </c>
    </row>
    <row r="37" spans="1:2" x14ac:dyDescent="0.5">
      <c r="A37" s="21" t="s">
        <v>99</v>
      </c>
      <c r="B37" s="22" t="s">
        <v>886</v>
      </c>
    </row>
    <row r="38" spans="1:2" x14ac:dyDescent="0.5">
      <c r="A38" s="23" t="s">
        <v>99</v>
      </c>
      <c r="B38" s="15" t="s">
        <v>472</v>
      </c>
    </row>
    <row r="39" spans="1:2" x14ac:dyDescent="0.5">
      <c r="A39" s="21" t="s">
        <v>99</v>
      </c>
      <c r="B39" s="22" t="s">
        <v>8358</v>
      </c>
    </row>
    <row r="40" spans="1:2" x14ac:dyDescent="0.5">
      <c r="A40" s="23" t="s">
        <v>99</v>
      </c>
      <c r="B40" s="15" t="s">
        <v>1168</v>
      </c>
    </row>
    <row r="41" spans="1:2" x14ac:dyDescent="0.5">
      <c r="A41" s="21" t="s">
        <v>99</v>
      </c>
      <c r="B41" s="22" t="s">
        <v>993</v>
      </c>
    </row>
    <row r="42" spans="1:2" x14ac:dyDescent="0.5">
      <c r="A42" s="23" t="s">
        <v>99</v>
      </c>
      <c r="B42" s="15" t="s">
        <v>1184</v>
      </c>
    </row>
    <row r="43" spans="1:2" x14ac:dyDescent="0.5">
      <c r="A43" s="21" t="s">
        <v>455</v>
      </c>
      <c r="B43" s="22" t="s">
        <v>1457</v>
      </c>
    </row>
    <row r="44" spans="1:2" x14ac:dyDescent="0.5">
      <c r="A44" s="23" t="s">
        <v>455</v>
      </c>
      <c r="B44" s="15" t="s">
        <v>741</v>
      </c>
    </row>
    <row r="45" spans="1:2" x14ac:dyDescent="0.5">
      <c r="A45" s="21" t="s">
        <v>455</v>
      </c>
      <c r="B45" s="22" t="s">
        <v>2188</v>
      </c>
    </row>
    <row r="46" spans="1:2" x14ac:dyDescent="0.5">
      <c r="A46" s="23" t="s">
        <v>455</v>
      </c>
      <c r="B46" s="15" t="s">
        <v>2395</v>
      </c>
    </row>
    <row r="47" spans="1:2" x14ac:dyDescent="0.5">
      <c r="A47" s="21" t="s">
        <v>455</v>
      </c>
      <c r="B47" s="22" t="s">
        <v>456</v>
      </c>
    </row>
    <row r="48" spans="1:2" x14ac:dyDescent="0.5">
      <c r="A48" s="23" t="s">
        <v>455</v>
      </c>
      <c r="B48" s="15" t="s">
        <v>1801</v>
      </c>
    </row>
    <row r="49" spans="1:2" x14ac:dyDescent="0.5">
      <c r="A49" s="21" t="s">
        <v>455</v>
      </c>
      <c r="B49" s="22" t="s">
        <v>822</v>
      </c>
    </row>
    <row r="50" spans="1:2" x14ac:dyDescent="0.5">
      <c r="A50" s="23" t="s">
        <v>69</v>
      </c>
      <c r="B50" s="15" t="s">
        <v>581</v>
      </c>
    </row>
    <row r="51" spans="1:2" x14ac:dyDescent="0.5">
      <c r="A51" s="21" t="s">
        <v>69</v>
      </c>
      <c r="B51" s="22" t="s">
        <v>3747</v>
      </c>
    </row>
    <row r="52" spans="1:2" x14ac:dyDescent="0.5">
      <c r="A52" s="23" t="s">
        <v>69</v>
      </c>
      <c r="B52" s="15" t="s">
        <v>177</v>
      </c>
    </row>
    <row r="53" spans="1:2" x14ac:dyDescent="0.5">
      <c r="A53" s="21" t="s">
        <v>69</v>
      </c>
      <c r="B53" s="22" t="s">
        <v>1442</v>
      </c>
    </row>
    <row r="54" spans="1:2" x14ac:dyDescent="0.5">
      <c r="A54" s="23" t="s">
        <v>69</v>
      </c>
      <c r="B54" s="15" t="s">
        <v>983</v>
      </c>
    </row>
    <row r="55" spans="1:2" x14ac:dyDescent="0.5">
      <c r="A55" s="21" t="s">
        <v>69</v>
      </c>
      <c r="B55" s="22" t="s">
        <v>3205</v>
      </c>
    </row>
    <row r="56" spans="1:2" x14ac:dyDescent="0.5">
      <c r="A56" s="23" t="s">
        <v>69</v>
      </c>
      <c r="B56" s="15" t="s">
        <v>1208</v>
      </c>
    </row>
    <row r="57" spans="1:2" x14ac:dyDescent="0.5">
      <c r="A57" s="21" t="s">
        <v>69</v>
      </c>
      <c r="B57" s="22" t="s">
        <v>67</v>
      </c>
    </row>
    <row r="58" spans="1:2" x14ac:dyDescent="0.5">
      <c r="A58" s="23" t="s">
        <v>69</v>
      </c>
      <c r="B58" s="15" t="s">
        <v>70</v>
      </c>
    </row>
    <row r="59" spans="1:2" x14ac:dyDescent="0.5">
      <c r="A59" s="21" t="s">
        <v>14899</v>
      </c>
      <c r="B59" s="22" t="s">
        <v>446</v>
      </c>
    </row>
    <row r="60" spans="1:2" x14ac:dyDescent="0.5">
      <c r="A60" s="23" t="s">
        <v>14899</v>
      </c>
      <c r="B60" s="15" t="s">
        <v>810</v>
      </c>
    </row>
    <row r="61" spans="1:2" x14ac:dyDescent="0.5">
      <c r="A61" s="21" t="s">
        <v>14899</v>
      </c>
      <c r="B61" s="22" t="s">
        <v>2500</v>
      </c>
    </row>
    <row r="62" spans="1:2" x14ac:dyDescent="0.5">
      <c r="A62" s="23" t="s">
        <v>14899</v>
      </c>
      <c r="B62" s="15" t="s">
        <v>874</v>
      </c>
    </row>
    <row r="63" spans="1:2" x14ac:dyDescent="0.5">
      <c r="A63" s="21" t="s">
        <v>237</v>
      </c>
      <c r="B63" s="22" t="s">
        <v>940</v>
      </c>
    </row>
    <row r="64" spans="1:2" x14ac:dyDescent="0.5">
      <c r="A64" s="23" t="s">
        <v>237</v>
      </c>
      <c r="B64" s="15" t="s">
        <v>350</v>
      </c>
    </row>
    <row r="65" spans="1:2" x14ac:dyDescent="0.5">
      <c r="A65" s="21" t="s">
        <v>237</v>
      </c>
      <c r="B65" s="22" t="s">
        <v>238</v>
      </c>
    </row>
    <row r="66" spans="1:2" x14ac:dyDescent="0.5">
      <c r="A66" s="23" t="s">
        <v>237</v>
      </c>
      <c r="B66" s="15" t="s">
        <v>566</v>
      </c>
    </row>
    <row r="67" spans="1:2" x14ac:dyDescent="0.5">
      <c r="A67" s="21" t="s">
        <v>116</v>
      </c>
      <c r="B67" s="22" t="s">
        <v>2268</v>
      </c>
    </row>
    <row r="68" spans="1:2" x14ac:dyDescent="0.5">
      <c r="A68" s="23" t="s">
        <v>116</v>
      </c>
      <c r="B68" s="15" t="s">
        <v>70</v>
      </c>
    </row>
    <row r="69" spans="1:2" x14ac:dyDescent="0.5">
      <c r="A69" s="21" t="s">
        <v>116</v>
      </c>
      <c r="B69" s="22" t="s">
        <v>569</v>
      </c>
    </row>
    <row r="70" spans="1:2" x14ac:dyDescent="0.5">
      <c r="A70" s="23" t="s">
        <v>116</v>
      </c>
      <c r="B70" s="15" t="s">
        <v>409</v>
      </c>
    </row>
    <row r="71" spans="1:2" x14ac:dyDescent="0.5">
      <c r="A71" s="21" t="s">
        <v>891</v>
      </c>
      <c r="B71" s="22" t="s">
        <v>2721</v>
      </c>
    </row>
    <row r="72" spans="1:2" x14ac:dyDescent="0.5">
      <c r="A72" s="23" t="s">
        <v>891</v>
      </c>
      <c r="B72" s="15" t="s">
        <v>892</v>
      </c>
    </row>
    <row r="73" spans="1:2" x14ac:dyDescent="0.5">
      <c r="A73" s="21" t="s">
        <v>891</v>
      </c>
      <c r="B73" s="22" t="s">
        <v>2521</v>
      </c>
    </row>
    <row r="74" spans="1:2" x14ac:dyDescent="0.5">
      <c r="A74" s="23" t="s">
        <v>3672</v>
      </c>
      <c r="B74" s="15" t="s">
        <v>163</v>
      </c>
    </row>
    <row r="75" spans="1:2" x14ac:dyDescent="0.5">
      <c r="A75" s="21" t="s">
        <v>3672</v>
      </c>
      <c r="B75" s="22" t="s">
        <v>1601</v>
      </c>
    </row>
    <row r="76" spans="1:2" x14ac:dyDescent="0.5">
      <c r="A76" s="23" t="s">
        <v>393</v>
      </c>
      <c r="B76" s="15" t="s">
        <v>1151</v>
      </c>
    </row>
    <row r="77" spans="1:2" x14ac:dyDescent="0.5">
      <c r="A77" s="21" t="s">
        <v>393</v>
      </c>
      <c r="B77" s="22" t="s">
        <v>1200</v>
      </c>
    </row>
    <row r="78" spans="1:2" x14ac:dyDescent="0.5">
      <c r="A78" s="23" t="s">
        <v>393</v>
      </c>
      <c r="B78" s="15" t="s">
        <v>394</v>
      </c>
    </row>
    <row r="79" spans="1:2" x14ac:dyDescent="0.5">
      <c r="A79" s="21" t="s">
        <v>393</v>
      </c>
      <c r="B79" s="22" t="s">
        <v>756</v>
      </c>
    </row>
    <row r="80" spans="1:2" x14ac:dyDescent="0.5">
      <c r="A80" s="23" t="s">
        <v>393</v>
      </c>
      <c r="B80" s="15" t="s">
        <v>432</v>
      </c>
    </row>
    <row r="81" spans="1:2" x14ac:dyDescent="0.5">
      <c r="A81" s="21" t="s">
        <v>55</v>
      </c>
      <c r="B81" s="22" t="s">
        <v>56</v>
      </c>
    </row>
    <row r="82" spans="1:2" x14ac:dyDescent="0.5">
      <c r="A82" s="23" t="s">
        <v>55</v>
      </c>
      <c r="B82" s="15" t="s">
        <v>388</v>
      </c>
    </row>
    <row r="83" spans="1:2" x14ac:dyDescent="0.5">
      <c r="A83" s="21" t="s">
        <v>55</v>
      </c>
      <c r="B83" s="22" t="s">
        <v>378</v>
      </c>
    </row>
    <row r="84" spans="1:2" x14ac:dyDescent="0.5">
      <c r="A84" s="23" t="s">
        <v>123</v>
      </c>
      <c r="B84" s="15" t="s">
        <v>290</v>
      </c>
    </row>
    <row r="85" spans="1:2" x14ac:dyDescent="0.5">
      <c r="A85" s="21" t="s">
        <v>123</v>
      </c>
      <c r="B85" s="22" t="s">
        <v>1686</v>
      </c>
    </row>
    <row r="86" spans="1:2" x14ac:dyDescent="0.5">
      <c r="A86" s="23" t="s">
        <v>123</v>
      </c>
      <c r="B86" s="15" t="s">
        <v>338</v>
      </c>
    </row>
    <row r="87" spans="1:2" x14ac:dyDescent="0.5">
      <c r="A87" s="21" t="s">
        <v>123</v>
      </c>
      <c r="B87" s="22" t="s">
        <v>1357</v>
      </c>
    </row>
    <row r="88" spans="1:2" x14ac:dyDescent="0.5">
      <c r="A88" s="23" t="s">
        <v>123</v>
      </c>
      <c r="B88" s="15" t="s">
        <v>124</v>
      </c>
    </row>
  </sheetData>
  <sheetProtection selectLockedCells="1" selectUnlockedCells="1"/>
  <dataValidations count="3">
    <dataValidation type="list" allowBlank="1" showInputMessage="1" showErrorMessage="1" sqref="A1:B1" xr:uid="{B780FE57-BDA1-4E2A-AD69-5691695F90BD}">
      <formula1>$A$1:$B$1</formula1>
    </dataValidation>
    <dataValidation type="list" allowBlank="1" showInputMessage="1" showErrorMessage="1" sqref="D18" xr:uid="{E4CA99BF-45FA-46AA-AB91-0068CE1DC625}">
      <formula1>$D$1:$U$1</formula1>
    </dataValidation>
    <dataValidation type="list" allowBlank="1" showInputMessage="1" showErrorMessage="1" sqref="E18" xr:uid="{62C7C611-89DC-436D-B5FB-02E34821D9DB}">
      <formula1>INDIRECT($D$18)</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08997-0FF9-4BAF-AA33-D8CCDA37E96B}">
  <sheetPr>
    <tabColor rgb="FF7030A0"/>
  </sheetPr>
  <dimension ref="A3:L998"/>
  <sheetViews>
    <sheetView topLeftCell="A855" zoomScale="83" zoomScaleNormal="80" workbookViewId="0">
      <selection activeCell="E1035" sqref="E12:E1042"/>
    </sheetView>
  </sheetViews>
  <sheetFormatPr defaultRowHeight="15.75" x14ac:dyDescent="0.5"/>
  <cols>
    <col min="1" max="1" width="13.5" bestFit="1" customWidth="1"/>
    <col min="2" max="2" width="21.125" customWidth="1"/>
    <col min="3" max="3" width="14.375" style="1" customWidth="1"/>
    <col min="4" max="4" width="19.625" customWidth="1"/>
    <col min="5" max="5" width="21.75" customWidth="1"/>
    <col min="6" max="6" width="19.625" style="4" customWidth="1"/>
    <col min="7" max="7" width="14.125" style="4" customWidth="1"/>
    <col min="8" max="8" width="14.375" customWidth="1"/>
    <col min="9" max="9" width="15.25" customWidth="1"/>
    <col min="10" max="10" width="16.25" customWidth="1"/>
    <col min="11" max="11" width="27.25" bestFit="1" customWidth="1"/>
    <col min="12" max="12" width="29.625" bestFit="1" customWidth="1"/>
    <col min="13" max="13" width="19.75" bestFit="1" customWidth="1"/>
    <col min="14" max="14" width="18.125" bestFit="1" customWidth="1"/>
    <col min="15" max="15" width="16.375" customWidth="1"/>
  </cols>
  <sheetData>
    <row r="3" spans="1:12" x14ac:dyDescent="0.5">
      <c r="A3" s="7" t="s">
        <v>9</v>
      </c>
      <c r="B3" s="8" t="s" vm="4">
        <v>5173</v>
      </c>
      <c r="F3" s="66"/>
      <c r="G3" s="66"/>
    </row>
    <row r="4" spans="1:12" x14ac:dyDescent="0.5">
      <c r="A4" s="5" t="s">
        <v>14</v>
      </c>
      <c r="B4" t="s" vm="5">
        <v>712</v>
      </c>
      <c r="F4" s="66"/>
      <c r="G4" s="66"/>
    </row>
    <row r="5" spans="1:12" x14ac:dyDescent="0.5">
      <c r="A5" s="5" t="s">
        <v>15</v>
      </c>
      <c r="B5" t="s" vm="1">
        <v>5173</v>
      </c>
      <c r="F5" s="66"/>
      <c r="G5" s="66"/>
    </row>
    <row r="6" spans="1:12" x14ac:dyDescent="0.5">
      <c r="A6" s="5" t="s">
        <v>30</v>
      </c>
      <c r="B6" t="s" vm="6">
        <v>14900</v>
      </c>
      <c r="F6"/>
      <c r="G6"/>
    </row>
    <row r="7" spans="1:12" x14ac:dyDescent="0.5">
      <c r="A7" s="5" t="s">
        <v>38</v>
      </c>
      <c r="B7" t="s" vm="7">
        <v>14900</v>
      </c>
      <c r="F7"/>
      <c r="G7"/>
    </row>
    <row r="8" spans="1:12" x14ac:dyDescent="0.5">
      <c r="A8" s="5" t="s">
        <v>18</v>
      </c>
      <c r="B8" t="s" vm="3">
        <v>5173</v>
      </c>
      <c r="F8"/>
      <c r="G8"/>
    </row>
    <row r="9" spans="1:12" x14ac:dyDescent="0.5">
      <c r="A9" s="5" t="s">
        <v>20</v>
      </c>
      <c r="B9" t="s" vm="2">
        <v>5173</v>
      </c>
      <c r="C9"/>
      <c r="F9"/>
      <c r="G9"/>
    </row>
    <row r="10" spans="1:12" x14ac:dyDescent="0.5">
      <c r="C10"/>
      <c r="F10"/>
      <c r="G10"/>
    </row>
    <row r="11" spans="1:12" x14ac:dyDescent="0.5">
      <c r="A11" s="7" t="s">
        <v>14901</v>
      </c>
      <c r="B11" s="7" t="s">
        <v>10</v>
      </c>
      <c r="C11" s="7" t="s">
        <v>1</v>
      </c>
      <c r="D11" s="7" t="s">
        <v>2</v>
      </c>
      <c r="E11" s="7" t="s">
        <v>4</v>
      </c>
      <c r="F11" s="5" t="s">
        <v>11</v>
      </c>
      <c r="G11" s="5" t="s">
        <v>12</v>
      </c>
      <c r="H11" s="5" t="s">
        <v>23</v>
      </c>
      <c r="I11" s="5" t="s">
        <v>33</v>
      </c>
      <c r="J11" s="5" t="s">
        <v>34</v>
      </c>
      <c r="K11" s="5" t="s">
        <v>35</v>
      </c>
      <c r="L11" s="5" t="s">
        <v>36</v>
      </c>
    </row>
    <row r="12" spans="1:12" x14ac:dyDescent="0.5">
      <c r="A12" t="s">
        <v>14902</v>
      </c>
      <c r="B12" t="s">
        <v>360</v>
      </c>
      <c r="C12" t="s">
        <v>14903</v>
      </c>
      <c r="D12" t="s">
        <v>77</v>
      </c>
      <c r="E12" t="s">
        <v>417</v>
      </c>
      <c r="F12" s="1">
        <v>42628</v>
      </c>
      <c r="G12" s="1">
        <v>47010</v>
      </c>
      <c r="H12" t="s">
        <v>59</v>
      </c>
      <c r="I12" t="s">
        <v>14903</v>
      </c>
      <c r="J12" t="s">
        <v>59</v>
      </c>
      <c r="K12" t="s">
        <v>14903</v>
      </c>
      <c r="L12" t="s">
        <v>60</v>
      </c>
    </row>
    <row r="13" spans="1:12" x14ac:dyDescent="0.5">
      <c r="A13" t="s">
        <v>14904</v>
      </c>
      <c r="B13" t="s">
        <v>3790</v>
      </c>
      <c r="C13" t="s">
        <v>506</v>
      </c>
      <c r="D13" t="s">
        <v>14905</v>
      </c>
      <c r="E13" t="s">
        <v>3787</v>
      </c>
      <c r="F13" s="1">
        <v>44174</v>
      </c>
      <c r="G13" s="1">
        <v>47848</v>
      </c>
      <c r="H13" t="s">
        <v>60</v>
      </c>
      <c r="I13" t="s">
        <v>14903</v>
      </c>
      <c r="J13" t="s">
        <v>60</v>
      </c>
      <c r="K13" t="s">
        <v>14903</v>
      </c>
      <c r="L13" t="s">
        <v>60</v>
      </c>
    </row>
    <row r="14" spans="1:12" x14ac:dyDescent="0.5">
      <c r="A14" t="s">
        <v>14906</v>
      </c>
      <c r="B14" t="s">
        <v>3790</v>
      </c>
      <c r="C14" t="s">
        <v>506</v>
      </c>
      <c r="D14" t="s">
        <v>14905</v>
      </c>
      <c r="E14" t="s">
        <v>3792</v>
      </c>
      <c r="F14" s="1">
        <v>44174</v>
      </c>
      <c r="G14" s="1">
        <v>47848</v>
      </c>
      <c r="H14" t="s">
        <v>60</v>
      </c>
      <c r="I14" t="s">
        <v>14903</v>
      </c>
      <c r="J14" t="s">
        <v>60</v>
      </c>
      <c r="K14" t="s">
        <v>14903</v>
      </c>
      <c r="L14" t="s">
        <v>60</v>
      </c>
    </row>
    <row r="15" spans="1:12" x14ac:dyDescent="0.5">
      <c r="A15" t="s">
        <v>14907</v>
      </c>
      <c r="B15" t="s">
        <v>3790</v>
      </c>
      <c r="C15" t="s">
        <v>506</v>
      </c>
      <c r="D15" t="s">
        <v>14905</v>
      </c>
      <c r="E15" t="s">
        <v>3797</v>
      </c>
      <c r="F15" s="1">
        <v>44174</v>
      </c>
      <c r="G15" s="1">
        <v>47848</v>
      </c>
      <c r="H15" t="s">
        <v>60</v>
      </c>
      <c r="I15" t="s">
        <v>14903</v>
      </c>
      <c r="J15" t="s">
        <v>60</v>
      </c>
      <c r="K15" t="s">
        <v>14903</v>
      </c>
      <c r="L15" t="s">
        <v>60</v>
      </c>
    </row>
    <row r="16" spans="1:12" x14ac:dyDescent="0.5">
      <c r="A16" t="s">
        <v>14908</v>
      </c>
      <c r="B16" t="s">
        <v>3790</v>
      </c>
      <c r="C16" t="s">
        <v>506</v>
      </c>
      <c r="D16" t="s">
        <v>14905</v>
      </c>
      <c r="E16" t="s">
        <v>3787</v>
      </c>
      <c r="F16" s="1">
        <v>44174</v>
      </c>
      <c r="G16" s="1">
        <v>47848</v>
      </c>
      <c r="H16" t="s">
        <v>60</v>
      </c>
      <c r="I16" t="s">
        <v>14903</v>
      </c>
      <c r="J16" t="s">
        <v>60</v>
      </c>
      <c r="K16" t="s">
        <v>14903</v>
      </c>
      <c r="L16" t="s">
        <v>60</v>
      </c>
    </row>
    <row r="17" spans="1:12" x14ac:dyDescent="0.5">
      <c r="A17" t="s">
        <v>14909</v>
      </c>
      <c r="B17" t="s">
        <v>3790</v>
      </c>
      <c r="C17" t="s">
        <v>506</v>
      </c>
      <c r="D17" t="s">
        <v>14905</v>
      </c>
      <c r="E17" t="s">
        <v>3787</v>
      </c>
      <c r="F17" s="1">
        <v>44174</v>
      </c>
      <c r="G17" s="1">
        <v>47848</v>
      </c>
      <c r="H17" t="s">
        <v>60</v>
      </c>
      <c r="I17" t="s">
        <v>14903</v>
      </c>
      <c r="J17" t="s">
        <v>60</v>
      </c>
      <c r="K17" t="s">
        <v>14903</v>
      </c>
      <c r="L17" t="s">
        <v>60</v>
      </c>
    </row>
    <row r="18" spans="1:12" x14ac:dyDescent="0.5">
      <c r="A18" t="s">
        <v>14910</v>
      </c>
      <c r="B18" t="s">
        <v>360</v>
      </c>
      <c r="C18" t="s">
        <v>14903</v>
      </c>
      <c r="D18" t="s">
        <v>77</v>
      </c>
      <c r="E18" t="s">
        <v>420</v>
      </c>
      <c r="F18" s="1">
        <v>42628</v>
      </c>
      <c r="G18" s="1">
        <v>47010</v>
      </c>
      <c r="H18" t="s">
        <v>59</v>
      </c>
      <c r="I18" t="s">
        <v>14903</v>
      </c>
      <c r="J18" t="s">
        <v>59</v>
      </c>
      <c r="K18" t="s">
        <v>14903</v>
      </c>
      <c r="L18" t="s">
        <v>60</v>
      </c>
    </row>
    <row r="19" spans="1:12" x14ac:dyDescent="0.5">
      <c r="A19" t="s">
        <v>14911</v>
      </c>
      <c r="B19" t="s">
        <v>3790</v>
      </c>
      <c r="C19" t="s">
        <v>506</v>
      </c>
      <c r="D19" t="s">
        <v>14905</v>
      </c>
      <c r="E19" t="s">
        <v>3787</v>
      </c>
      <c r="F19" s="1">
        <v>44175</v>
      </c>
      <c r="G19" s="1">
        <v>47848</v>
      </c>
      <c r="H19" t="s">
        <v>60</v>
      </c>
      <c r="I19" t="s">
        <v>14903</v>
      </c>
      <c r="J19" t="s">
        <v>60</v>
      </c>
      <c r="K19" t="s">
        <v>14903</v>
      </c>
      <c r="L19" t="s">
        <v>60</v>
      </c>
    </row>
    <row r="20" spans="1:12" x14ac:dyDescent="0.5">
      <c r="A20" t="s">
        <v>14912</v>
      </c>
      <c r="B20" t="s">
        <v>360</v>
      </c>
      <c r="C20" t="s">
        <v>14903</v>
      </c>
      <c r="D20" t="s">
        <v>77</v>
      </c>
      <c r="E20" t="s">
        <v>422</v>
      </c>
      <c r="F20" s="1">
        <v>42628</v>
      </c>
      <c r="G20" s="1">
        <v>47010</v>
      </c>
      <c r="H20" t="s">
        <v>59</v>
      </c>
      <c r="I20" t="s">
        <v>14903</v>
      </c>
      <c r="J20" t="s">
        <v>59</v>
      </c>
      <c r="K20" t="s">
        <v>14903</v>
      </c>
      <c r="L20" t="s">
        <v>60</v>
      </c>
    </row>
    <row r="21" spans="1:12" x14ac:dyDescent="0.5">
      <c r="A21" t="s">
        <v>14913</v>
      </c>
      <c r="B21" t="s">
        <v>4097</v>
      </c>
      <c r="C21" t="s">
        <v>506</v>
      </c>
      <c r="D21" t="s">
        <v>14905</v>
      </c>
      <c r="E21" t="s">
        <v>4094</v>
      </c>
      <c r="F21" s="1">
        <v>44197</v>
      </c>
      <c r="G21" s="1">
        <v>46387</v>
      </c>
      <c r="H21" t="s">
        <v>60</v>
      </c>
      <c r="I21" t="s">
        <v>14903</v>
      </c>
      <c r="J21" t="s">
        <v>59</v>
      </c>
      <c r="K21" t="s">
        <v>14903</v>
      </c>
      <c r="L21" t="s">
        <v>60</v>
      </c>
    </row>
    <row r="22" spans="1:12" x14ac:dyDescent="0.5">
      <c r="A22" t="s">
        <v>14914</v>
      </c>
      <c r="B22" t="s">
        <v>467</v>
      </c>
      <c r="C22" t="s">
        <v>14903</v>
      </c>
      <c r="D22" t="s">
        <v>77</v>
      </c>
      <c r="E22" t="s">
        <v>464</v>
      </c>
      <c r="F22" s="1">
        <v>45292</v>
      </c>
      <c r="G22" s="1">
        <v>48213</v>
      </c>
      <c r="H22" t="s">
        <v>59</v>
      </c>
      <c r="I22" t="s">
        <v>14903</v>
      </c>
      <c r="J22" t="s">
        <v>59</v>
      </c>
      <c r="K22" t="s">
        <v>14903</v>
      </c>
      <c r="L22" t="s">
        <v>59</v>
      </c>
    </row>
    <row r="23" spans="1:12" x14ac:dyDescent="0.5">
      <c r="A23" t="s">
        <v>14915</v>
      </c>
      <c r="B23" t="s">
        <v>489</v>
      </c>
      <c r="C23" t="s">
        <v>14903</v>
      </c>
      <c r="D23" t="s">
        <v>77</v>
      </c>
      <c r="E23" t="s">
        <v>485</v>
      </c>
      <c r="F23" s="1">
        <v>42522</v>
      </c>
      <c r="G23" s="1">
        <v>46904</v>
      </c>
      <c r="H23" t="s">
        <v>59</v>
      </c>
      <c r="I23" t="s">
        <v>14903</v>
      </c>
      <c r="J23" t="s">
        <v>60</v>
      </c>
      <c r="K23" t="s">
        <v>14903</v>
      </c>
      <c r="L23" t="s">
        <v>60</v>
      </c>
    </row>
    <row r="24" spans="1:12" x14ac:dyDescent="0.5">
      <c r="A24" t="s">
        <v>14916</v>
      </c>
      <c r="B24" t="s">
        <v>147</v>
      </c>
      <c r="C24" t="s">
        <v>506</v>
      </c>
      <c r="D24" t="s">
        <v>77</v>
      </c>
      <c r="E24" t="s">
        <v>4431</v>
      </c>
      <c r="F24" s="1">
        <v>44319</v>
      </c>
      <c r="G24" s="1">
        <v>46510</v>
      </c>
      <c r="H24" t="s">
        <v>59</v>
      </c>
      <c r="I24" t="s">
        <v>14903</v>
      </c>
      <c r="J24" t="s">
        <v>60</v>
      </c>
      <c r="K24" t="s">
        <v>14903</v>
      </c>
      <c r="L24" t="s">
        <v>60</v>
      </c>
    </row>
    <row r="25" spans="1:12" x14ac:dyDescent="0.5">
      <c r="A25" t="s">
        <v>14917</v>
      </c>
      <c r="B25" t="s">
        <v>337</v>
      </c>
      <c r="C25" t="s">
        <v>506</v>
      </c>
      <c r="D25" t="s">
        <v>77</v>
      </c>
      <c r="E25" t="s">
        <v>4434</v>
      </c>
      <c r="F25" s="1">
        <v>44228</v>
      </c>
      <c r="G25" s="1">
        <v>46295</v>
      </c>
      <c r="H25" t="s">
        <v>59</v>
      </c>
      <c r="I25" t="s">
        <v>14903</v>
      </c>
      <c r="J25" t="s">
        <v>60</v>
      </c>
      <c r="K25" t="s">
        <v>14903</v>
      </c>
      <c r="L25" t="s">
        <v>60</v>
      </c>
    </row>
    <row r="26" spans="1:12" x14ac:dyDescent="0.5">
      <c r="A26" t="s">
        <v>14918</v>
      </c>
      <c r="B26" t="s">
        <v>511</v>
      </c>
      <c r="C26" t="s">
        <v>506</v>
      </c>
      <c r="D26" t="s">
        <v>14905</v>
      </c>
      <c r="E26" t="s">
        <v>508</v>
      </c>
      <c r="F26" s="1">
        <v>42292</v>
      </c>
      <c r="G26" s="1">
        <v>46310</v>
      </c>
      <c r="H26" t="s">
        <v>59</v>
      </c>
      <c r="I26" t="s">
        <v>14903</v>
      </c>
      <c r="J26" t="s">
        <v>60</v>
      </c>
      <c r="K26" t="s">
        <v>14903</v>
      </c>
      <c r="L26" t="s">
        <v>60</v>
      </c>
    </row>
    <row r="27" spans="1:12" x14ac:dyDescent="0.5">
      <c r="A27" t="s">
        <v>14919</v>
      </c>
      <c r="B27" t="s">
        <v>1880</v>
      </c>
      <c r="C27" t="s">
        <v>506</v>
      </c>
      <c r="D27" t="s">
        <v>14905</v>
      </c>
      <c r="E27" t="s">
        <v>4485</v>
      </c>
      <c r="F27" s="1">
        <v>44333</v>
      </c>
      <c r="G27" s="1">
        <v>46524</v>
      </c>
      <c r="H27" t="s">
        <v>59</v>
      </c>
      <c r="I27" t="s">
        <v>14903</v>
      </c>
      <c r="J27" t="s">
        <v>60</v>
      </c>
      <c r="K27" t="s">
        <v>14903</v>
      </c>
      <c r="L27" t="s">
        <v>60</v>
      </c>
    </row>
    <row r="28" spans="1:12" x14ac:dyDescent="0.5">
      <c r="A28" t="s">
        <v>14920</v>
      </c>
      <c r="B28" t="s">
        <v>1880</v>
      </c>
      <c r="C28" t="s">
        <v>506</v>
      </c>
      <c r="D28" t="s">
        <v>14905</v>
      </c>
      <c r="E28" t="s">
        <v>4539</v>
      </c>
      <c r="F28" s="1">
        <v>44350</v>
      </c>
      <c r="G28" s="1">
        <v>46541</v>
      </c>
      <c r="H28" t="s">
        <v>59</v>
      </c>
      <c r="I28" t="s">
        <v>14903</v>
      </c>
      <c r="J28" t="s">
        <v>60</v>
      </c>
      <c r="K28" t="s">
        <v>14903</v>
      </c>
      <c r="L28" t="s">
        <v>60</v>
      </c>
    </row>
    <row r="29" spans="1:12" x14ac:dyDescent="0.5">
      <c r="A29" t="s">
        <v>14921</v>
      </c>
      <c r="B29" t="s">
        <v>4564</v>
      </c>
      <c r="C29" t="s">
        <v>506</v>
      </c>
      <c r="D29" t="s">
        <v>77</v>
      </c>
      <c r="E29" t="s">
        <v>4561</v>
      </c>
      <c r="F29" s="1">
        <v>44227</v>
      </c>
      <c r="G29" s="1">
        <v>46418</v>
      </c>
      <c r="H29" t="s">
        <v>59</v>
      </c>
      <c r="I29" t="s">
        <v>14903</v>
      </c>
      <c r="J29" t="s">
        <v>60</v>
      </c>
      <c r="K29" t="s">
        <v>14903</v>
      </c>
      <c r="L29" t="s">
        <v>60</v>
      </c>
    </row>
    <row r="30" spans="1:12" x14ac:dyDescent="0.5">
      <c r="A30" t="s">
        <v>14922</v>
      </c>
      <c r="B30" t="s">
        <v>1638</v>
      </c>
      <c r="C30" t="s">
        <v>506</v>
      </c>
      <c r="D30" t="s">
        <v>14905</v>
      </c>
      <c r="E30" t="s">
        <v>4615</v>
      </c>
      <c r="F30" s="1">
        <v>44368</v>
      </c>
      <c r="G30" s="1">
        <v>46203</v>
      </c>
      <c r="H30" t="s">
        <v>59</v>
      </c>
      <c r="I30" t="s">
        <v>14903</v>
      </c>
      <c r="J30" t="s">
        <v>59</v>
      </c>
      <c r="K30" t="s">
        <v>14903</v>
      </c>
      <c r="L30" t="s">
        <v>60</v>
      </c>
    </row>
    <row r="31" spans="1:12" x14ac:dyDescent="0.5">
      <c r="A31" t="s">
        <v>14923</v>
      </c>
      <c r="B31" t="s">
        <v>191</v>
      </c>
      <c r="C31" t="s">
        <v>506</v>
      </c>
      <c r="D31" t="s">
        <v>14905</v>
      </c>
      <c r="E31" t="s">
        <v>4690</v>
      </c>
      <c r="F31" s="1">
        <v>43922</v>
      </c>
      <c r="G31" s="1">
        <v>46843</v>
      </c>
      <c r="H31" t="s">
        <v>59</v>
      </c>
      <c r="I31" t="s">
        <v>14903</v>
      </c>
      <c r="J31" t="s">
        <v>59</v>
      </c>
      <c r="K31" t="s">
        <v>14903</v>
      </c>
      <c r="L31" t="s">
        <v>59</v>
      </c>
    </row>
    <row r="32" spans="1:12" x14ac:dyDescent="0.5">
      <c r="A32" t="s">
        <v>14924</v>
      </c>
      <c r="B32" t="s">
        <v>1801</v>
      </c>
      <c r="C32" t="s">
        <v>506</v>
      </c>
      <c r="D32" t="s">
        <v>14905</v>
      </c>
      <c r="E32" t="s">
        <v>4709</v>
      </c>
      <c r="F32" s="1">
        <v>44390</v>
      </c>
      <c r="G32" s="1">
        <v>46217</v>
      </c>
      <c r="H32" t="s">
        <v>60</v>
      </c>
      <c r="I32" t="s">
        <v>14903</v>
      </c>
      <c r="J32" t="s">
        <v>60</v>
      </c>
      <c r="K32" t="s">
        <v>14903</v>
      </c>
      <c r="L32" t="s">
        <v>60</v>
      </c>
    </row>
    <row r="33" spans="1:12" x14ac:dyDescent="0.5">
      <c r="A33" t="s">
        <v>14925</v>
      </c>
      <c r="B33" t="s">
        <v>1567</v>
      </c>
      <c r="C33" t="s">
        <v>506</v>
      </c>
      <c r="D33" t="s">
        <v>77</v>
      </c>
      <c r="E33" t="s">
        <v>4661</v>
      </c>
      <c r="F33" s="1">
        <v>44417</v>
      </c>
      <c r="G33" s="1">
        <v>46607</v>
      </c>
      <c r="H33" t="s">
        <v>59</v>
      </c>
      <c r="I33" t="s">
        <v>14903</v>
      </c>
      <c r="J33" t="s">
        <v>59</v>
      </c>
      <c r="K33" t="s">
        <v>14903</v>
      </c>
      <c r="L33" t="s">
        <v>60</v>
      </c>
    </row>
    <row r="34" spans="1:12" x14ac:dyDescent="0.5">
      <c r="A34" t="s">
        <v>14926</v>
      </c>
      <c r="B34" t="s">
        <v>1880</v>
      </c>
      <c r="C34" t="s">
        <v>506</v>
      </c>
      <c r="D34" t="s">
        <v>14905</v>
      </c>
      <c r="E34" t="s">
        <v>4855</v>
      </c>
      <c r="F34" s="1">
        <v>44378</v>
      </c>
      <c r="G34" s="1">
        <v>46569</v>
      </c>
      <c r="H34" t="s">
        <v>59</v>
      </c>
      <c r="I34" t="s">
        <v>14903</v>
      </c>
      <c r="J34" t="s">
        <v>60</v>
      </c>
      <c r="K34" t="s">
        <v>14903</v>
      </c>
      <c r="L34" t="s">
        <v>60</v>
      </c>
    </row>
    <row r="35" spans="1:12" x14ac:dyDescent="0.5">
      <c r="A35" t="s">
        <v>14927</v>
      </c>
      <c r="B35" t="s">
        <v>3201</v>
      </c>
      <c r="C35" t="s">
        <v>506</v>
      </c>
      <c r="D35" t="s">
        <v>14905</v>
      </c>
      <c r="E35" t="s">
        <v>4863</v>
      </c>
      <c r="F35" s="1">
        <v>44409</v>
      </c>
      <c r="G35" s="1">
        <v>46965</v>
      </c>
      <c r="H35" t="s">
        <v>59</v>
      </c>
      <c r="I35" t="s">
        <v>14903</v>
      </c>
      <c r="J35" t="s">
        <v>59</v>
      </c>
      <c r="K35" t="s">
        <v>14903</v>
      </c>
      <c r="L35" t="s">
        <v>60</v>
      </c>
    </row>
    <row r="36" spans="1:12" x14ac:dyDescent="0.5">
      <c r="A36" t="s">
        <v>14928</v>
      </c>
      <c r="B36" t="s">
        <v>4869</v>
      </c>
      <c r="C36" t="s">
        <v>506</v>
      </c>
      <c r="D36" t="s">
        <v>14905</v>
      </c>
      <c r="E36" t="s">
        <v>4866</v>
      </c>
      <c r="F36" s="1">
        <v>44440</v>
      </c>
      <c r="G36" s="1">
        <v>46996</v>
      </c>
      <c r="H36" t="s">
        <v>59</v>
      </c>
      <c r="I36" t="s">
        <v>14903</v>
      </c>
      <c r="J36" t="s">
        <v>60</v>
      </c>
      <c r="K36" t="s">
        <v>14903</v>
      </c>
      <c r="L36" t="s">
        <v>59</v>
      </c>
    </row>
    <row r="37" spans="1:12" x14ac:dyDescent="0.5">
      <c r="A37" t="s">
        <v>14929</v>
      </c>
      <c r="B37" t="s">
        <v>4869</v>
      </c>
      <c r="C37" t="s">
        <v>506</v>
      </c>
      <c r="D37" t="s">
        <v>14905</v>
      </c>
      <c r="E37" t="s">
        <v>4873</v>
      </c>
      <c r="F37" s="1">
        <v>44440</v>
      </c>
      <c r="G37" s="1">
        <v>46996</v>
      </c>
      <c r="H37" t="s">
        <v>59</v>
      </c>
      <c r="I37" t="s">
        <v>14903</v>
      </c>
      <c r="J37" t="s">
        <v>60</v>
      </c>
      <c r="K37" t="s">
        <v>14903</v>
      </c>
      <c r="L37" t="s">
        <v>59</v>
      </c>
    </row>
    <row r="38" spans="1:12" x14ac:dyDescent="0.5">
      <c r="A38" t="s">
        <v>14930</v>
      </c>
      <c r="B38" t="s">
        <v>4869</v>
      </c>
      <c r="C38" t="s">
        <v>340</v>
      </c>
      <c r="D38" t="s">
        <v>77</v>
      </c>
      <c r="E38" t="s">
        <v>4876</v>
      </c>
      <c r="F38" s="1">
        <v>44440</v>
      </c>
      <c r="G38" s="1">
        <v>46996</v>
      </c>
      <c r="H38" t="s">
        <v>59</v>
      </c>
      <c r="I38" t="s">
        <v>14903</v>
      </c>
      <c r="J38" t="s">
        <v>60</v>
      </c>
      <c r="K38" t="s">
        <v>14903</v>
      </c>
      <c r="L38" t="s">
        <v>59</v>
      </c>
    </row>
    <row r="39" spans="1:12" x14ac:dyDescent="0.5">
      <c r="A39" t="s">
        <v>14931</v>
      </c>
      <c r="B39" t="s">
        <v>4869</v>
      </c>
      <c r="C39" t="s">
        <v>506</v>
      </c>
      <c r="D39" t="s">
        <v>77</v>
      </c>
      <c r="E39" t="s">
        <v>4879</v>
      </c>
      <c r="F39" s="1">
        <v>44440</v>
      </c>
      <c r="G39" s="1">
        <v>46996</v>
      </c>
      <c r="H39" t="s">
        <v>59</v>
      </c>
      <c r="I39" t="s">
        <v>14903</v>
      </c>
      <c r="J39" t="s">
        <v>60</v>
      </c>
      <c r="K39" t="s">
        <v>14903</v>
      </c>
      <c r="L39" t="s">
        <v>59</v>
      </c>
    </row>
    <row r="40" spans="1:12" x14ac:dyDescent="0.5">
      <c r="A40" t="s">
        <v>14932</v>
      </c>
      <c r="B40" t="s">
        <v>4869</v>
      </c>
      <c r="C40" t="s">
        <v>506</v>
      </c>
      <c r="D40" t="s">
        <v>14905</v>
      </c>
      <c r="E40" t="s">
        <v>4880</v>
      </c>
      <c r="F40" s="1">
        <v>44440</v>
      </c>
      <c r="G40" s="1">
        <v>46996</v>
      </c>
      <c r="H40" t="s">
        <v>59</v>
      </c>
      <c r="I40" t="s">
        <v>14903</v>
      </c>
      <c r="J40" t="s">
        <v>60</v>
      </c>
      <c r="K40" t="s">
        <v>14903</v>
      </c>
      <c r="L40" t="s">
        <v>60</v>
      </c>
    </row>
    <row r="41" spans="1:12" x14ac:dyDescent="0.5">
      <c r="A41" t="s">
        <v>14933</v>
      </c>
      <c r="B41" t="s">
        <v>4869</v>
      </c>
      <c r="C41" t="s">
        <v>506</v>
      </c>
      <c r="D41" t="s">
        <v>14905</v>
      </c>
      <c r="E41" t="s">
        <v>4884</v>
      </c>
      <c r="F41" s="1">
        <v>44440</v>
      </c>
      <c r="G41" s="1">
        <v>46996</v>
      </c>
      <c r="H41" t="s">
        <v>59</v>
      </c>
      <c r="I41" t="s">
        <v>14903</v>
      </c>
      <c r="J41" t="s">
        <v>60</v>
      </c>
      <c r="K41" t="s">
        <v>14903</v>
      </c>
      <c r="L41" t="s">
        <v>59</v>
      </c>
    </row>
    <row r="42" spans="1:12" x14ac:dyDescent="0.5">
      <c r="A42" t="s">
        <v>14934</v>
      </c>
      <c r="B42" t="s">
        <v>1880</v>
      </c>
      <c r="C42" t="s">
        <v>506</v>
      </c>
      <c r="D42" t="s">
        <v>14905</v>
      </c>
      <c r="E42" t="s">
        <v>4888</v>
      </c>
      <c r="F42" s="1">
        <v>44409</v>
      </c>
      <c r="G42" s="1">
        <v>46235</v>
      </c>
      <c r="H42" t="s">
        <v>59</v>
      </c>
      <c r="I42" t="s">
        <v>14903</v>
      </c>
      <c r="J42" t="s">
        <v>60</v>
      </c>
      <c r="K42" t="s">
        <v>14903</v>
      </c>
      <c r="L42" t="s">
        <v>60</v>
      </c>
    </row>
    <row r="43" spans="1:12" x14ac:dyDescent="0.5">
      <c r="A43" t="s">
        <v>14935</v>
      </c>
      <c r="B43" t="s">
        <v>1880</v>
      </c>
      <c r="C43" t="s">
        <v>506</v>
      </c>
      <c r="D43" t="s">
        <v>14905</v>
      </c>
      <c r="E43" t="s">
        <v>4899</v>
      </c>
      <c r="F43" s="1">
        <v>44426</v>
      </c>
      <c r="G43" s="1">
        <v>46569</v>
      </c>
      <c r="H43" t="s">
        <v>59</v>
      </c>
      <c r="I43" t="s">
        <v>14903</v>
      </c>
      <c r="J43" t="s">
        <v>60</v>
      </c>
      <c r="K43" t="s">
        <v>14903</v>
      </c>
      <c r="L43" t="s">
        <v>60</v>
      </c>
    </row>
    <row r="44" spans="1:12" x14ac:dyDescent="0.5">
      <c r="A44" t="s">
        <v>14936</v>
      </c>
      <c r="B44" t="s">
        <v>1880</v>
      </c>
      <c r="C44" t="s">
        <v>506</v>
      </c>
      <c r="D44" t="s">
        <v>14905</v>
      </c>
      <c r="E44" t="s">
        <v>4903</v>
      </c>
      <c r="F44" s="1">
        <v>44427</v>
      </c>
      <c r="G44" s="1">
        <v>46235</v>
      </c>
      <c r="H44" t="s">
        <v>59</v>
      </c>
      <c r="I44" t="s">
        <v>14903</v>
      </c>
      <c r="J44" t="s">
        <v>59</v>
      </c>
      <c r="K44" t="s">
        <v>14903</v>
      </c>
      <c r="L44" t="s">
        <v>60</v>
      </c>
    </row>
    <row r="45" spans="1:12" x14ac:dyDescent="0.5">
      <c r="A45" t="s">
        <v>14937</v>
      </c>
      <c r="B45" t="s">
        <v>543</v>
      </c>
      <c r="C45" t="s">
        <v>506</v>
      </c>
      <c r="D45" t="s">
        <v>14905</v>
      </c>
      <c r="E45" t="s">
        <v>548</v>
      </c>
      <c r="F45" s="1">
        <v>41342</v>
      </c>
      <c r="G45" s="1">
        <v>46265</v>
      </c>
      <c r="H45" t="s">
        <v>59</v>
      </c>
      <c r="I45" t="s">
        <v>14903</v>
      </c>
      <c r="J45" t="s">
        <v>60</v>
      </c>
      <c r="K45" t="s">
        <v>14903</v>
      </c>
      <c r="L45" t="s">
        <v>60</v>
      </c>
    </row>
    <row r="46" spans="1:12" x14ac:dyDescent="0.5">
      <c r="A46" t="s">
        <v>14938</v>
      </c>
      <c r="B46" t="s">
        <v>1276</v>
      </c>
      <c r="C46" t="s">
        <v>506</v>
      </c>
      <c r="D46" t="s">
        <v>14905</v>
      </c>
      <c r="E46" t="s">
        <v>4940</v>
      </c>
      <c r="F46" s="1">
        <v>44440</v>
      </c>
      <c r="G46" s="1">
        <v>46996</v>
      </c>
      <c r="H46" t="s">
        <v>59</v>
      </c>
      <c r="I46" t="s">
        <v>14903</v>
      </c>
      <c r="J46" t="s">
        <v>59</v>
      </c>
      <c r="K46" t="s">
        <v>14903</v>
      </c>
      <c r="L46" t="s">
        <v>60</v>
      </c>
    </row>
    <row r="47" spans="1:12" x14ac:dyDescent="0.5">
      <c r="A47" t="s">
        <v>14939</v>
      </c>
      <c r="B47" t="s">
        <v>1276</v>
      </c>
      <c r="C47" t="s">
        <v>506</v>
      </c>
      <c r="D47" t="s">
        <v>77</v>
      </c>
      <c r="E47" t="s">
        <v>4945</v>
      </c>
      <c r="F47" s="1">
        <v>44440</v>
      </c>
      <c r="G47" s="1">
        <v>46265</v>
      </c>
      <c r="H47" t="s">
        <v>60</v>
      </c>
      <c r="I47" t="s">
        <v>14903</v>
      </c>
      <c r="J47" t="s">
        <v>59</v>
      </c>
      <c r="K47" t="s">
        <v>14903</v>
      </c>
      <c r="L47" t="s">
        <v>60</v>
      </c>
    </row>
    <row r="48" spans="1:12" x14ac:dyDescent="0.5">
      <c r="A48" t="s">
        <v>14940</v>
      </c>
      <c r="B48" t="s">
        <v>1276</v>
      </c>
      <c r="C48" t="s">
        <v>506</v>
      </c>
      <c r="D48" t="s">
        <v>14905</v>
      </c>
      <c r="E48" t="s">
        <v>4945</v>
      </c>
      <c r="F48" s="1">
        <v>44440</v>
      </c>
      <c r="G48" s="1">
        <v>46265</v>
      </c>
      <c r="H48" t="s">
        <v>60</v>
      </c>
      <c r="I48" t="s">
        <v>14903</v>
      </c>
      <c r="J48" t="s">
        <v>59</v>
      </c>
      <c r="K48" t="s">
        <v>14903</v>
      </c>
      <c r="L48" t="s">
        <v>60</v>
      </c>
    </row>
    <row r="49" spans="1:12" x14ac:dyDescent="0.5">
      <c r="A49" t="s">
        <v>14941</v>
      </c>
      <c r="B49" t="s">
        <v>1276</v>
      </c>
      <c r="C49" t="s">
        <v>506</v>
      </c>
      <c r="D49" t="s">
        <v>77</v>
      </c>
      <c r="E49" t="s">
        <v>4945</v>
      </c>
      <c r="F49" s="1">
        <v>44440</v>
      </c>
      <c r="G49" s="1">
        <v>46265</v>
      </c>
      <c r="H49" t="s">
        <v>60</v>
      </c>
      <c r="I49" t="s">
        <v>14903</v>
      </c>
      <c r="J49" t="s">
        <v>59</v>
      </c>
      <c r="K49" t="s">
        <v>14903</v>
      </c>
      <c r="L49" t="s">
        <v>60</v>
      </c>
    </row>
    <row r="50" spans="1:12" x14ac:dyDescent="0.5">
      <c r="A50" t="s">
        <v>14942</v>
      </c>
      <c r="B50" t="s">
        <v>1276</v>
      </c>
      <c r="C50" t="s">
        <v>506</v>
      </c>
      <c r="D50" t="s">
        <v>14905</v>
      </c>
      <c r="E50" t="s">
        <v>4945</v>
      </c>
      <c r="F50" s="1">
        <v>44440</v>
      </c>
      <c r="G50" s="1">
        <v>46265</v>
      </c>
      <c r="H50" t="s">
        <v>60</v>
      </c>
      <c r="I50" t="s">
        <v>14903</v>
      </c>
      <c r="J50" t="s">
        <v>59</v>
      </c>
      <c r="K50" t="s">
        <v>14903</v>
      </c>
      <c r="L50" t="s">
        <v>60</v>
      </c>
    </row>
    <row r="51" spans="1:12" x14ac:dyDescent="0.5">
      <c r="A51" t="s">
        <v>14943</v>
      </c>
      <c r="B51" t="s">
        <v>1276</v>
      </c>
      <c r="C51" t="s">
        <v>506</v>
      </c>
      <c r="D51" t="s">
        <v>14905</v>
      </c>
      <c r="E51" t="s">
        <v>4958</v>
      </c>
      <c r="F51" s="1">
        <v>44440</v>
      </c>
      <c r="G51" s="1">
        <v>46265</v>
      </c>
      <c r="H51" t="s">
        <v>60</v>
      </c>
      <c r="I51" t="s">
        <v>14903</v>
      </c>
      <c r="J51" t="s">
        <v>59</v>
      </c>
      <c r="K51" t="s">
        <v>14903</v>
      </c>
      <c r="L51" t="s">
        <v>60</v>
      </c>
    </row>
    <row r="52" spans="1:12" x14ac:dyDescent="0.5">
      <c r="A52" t="s">
        <v>14944</v>
      </c>
      <c r="B52" t="s">
        <v>1276</v>
      </c>
      <c r="C52" t="s">
        <v>506</v>
      </c>
      <c r="D52" t="s">
        <v>14905</v>
      </c>
      <c r="E52" t="s">
        <v>4962</v>
      </c>
      <c r="F52" s="1">
        <v>44440</v>
      </c>
      <c r="G52" s="1">
        <v>46265</v>
      </c>
      <c r="H52" t="s">
        <v>60</v>
      </c>
      <c r="I52" t="s">
        <v>14903</v>
      </c>
      <c r="J52" t="s">
        <v>59</v>
      </c>
      <c r="K52" t="s">
        <v>14903</v>
      </c>
      <c r="L52" t="s">
        <v>60</v>
      </c>
    </row>
    <row r="53" spans="1:12" x14ac:dyDescent="0.5">
      <c r="A53" t="s">
        <v>14945</v>
      </c>
      <c r="B53" t="s">
        <v>1801</v>
      </c>
      <c r="C53" t="s">
        <v>506</v>
      </c>
      <c r="D53" t="s">
        <v>14905</v>
      </c>
      <c r="E53" t="s">
        <v>5017</v>
      </c>
      <c r="F53" s="1">
        <v>44454</v>
      </c>
      <c r="G53" s="1">
        <v>46280</v>
      </c>
      <c r="H53" t="s">
        <v>60</v>
      </c>
      <c r="I53" t="s">
        <v>14903</v>
      </c>
      <c r="J53" t="s">
        <v>60</v>
      </c>
      <c r="K53" t="s">
        <v>14903</v>
      </c>
      <c r="L53" t="s">
        <v>60</v>
      </c>
    </row>
    <row r="54" spans="1:12" x14ac:dyDescent="0.5">
      <c r="A54" t="s">
        <v>14946</v>
      </c>
      <c r="B54" t="s">
        <v>560</v>
      </c>
      <c r="C54" t="s">
        <v>14903</v>
      </c>
      <c r="D54" t="s">
        <v>77</v>
      </c>
      <c r="E54" t="s">
        <v>589</v>
      </c>
      <c r="F54" s="1">
        <v>42491</v>
      </c>
      <c r="G54" s="1">
        <v>47238</v>
      </c>
      <c r="H54" t="s">
        <v>59</v>
      </c>
      <c r="I54" t="s">
        <v>14903</v>
      </c>
      <c r="J54" t="s">
        <v>60</v>
      </c>
      <c r="K54" t="s">
        <v>14903</v>
      </c>
      <c r="L54" t="s">
        <v>60</v>
      </c>
    </row>
    <row r="55" spans="1:12" x14ac:dyDescent="0.5">
      <c r="A55" t="s">
        <v>14947</v>
      </c>
      <c r="B55" t="s">
        <v>3033</v>
      </c>
      <c r="C55" t="s">
        <v>506</v>
      </c>
      <c r="D55" t="s">
        <v>14905</v>
      </c>
      <c r="E55" t="s">
        <v>5287</v>
      </c>
      <c r="F55" s="1">
        <v>44509</v>
      </c>
      <c r="G55" s="1">
        <v>46326</v>
      </c>
      <c r="H55" t="s">
        <v>59</v>
      </c>
      <c r="I55" t="s">
        <v>14903</v>
      </c>
      <c r="J55" t="s">
        <v>60</v>
      </c>
      <c r="K55" t="s">
        <v>14903</v>
      </c>
      <c r="L55" t="s">
        <v>60</v>
      </c>
    </row>
    <row r="56" spans="1:12" x14ac:dyDescent="0.5">
      <c r="A56" t="s">
        <v>14948</v>
      </c>
      <c r="B56" t="s">
        <v>1397</v>
      </c>
      <c r="C56" t="s">
        <v>506</v>
      </c>
      <c r="D56" t="s">
        <v>77</v>
      </c>
      <c r="E56" t="s">
        <v>5389</v>
      </c>
      <c r="F56" s="1">
        <v>44531</v>
      </c>
      <c r="G56" s="1">
        <v>46357</v>
      </c>
      <c r="H56" t="s">
        <v>59</v>
      </c>
      <c r="I56" t="s">
        <v>14903</v>
      </c>
      <c r="J56" t="s">
        <v>60</v>
      </c>
      <c r="K56" t="s">
        <v>14903</v>
      </c>
      <c r="L56" t="s">
        <v>60</v>
      </c>
    </row>
    <row r="57" spans="1:12" x14ac:dyDescent="0.5">
      <c r="A57" t="s">
        <v>14949</v>
      </c>
      <c r="B57" t="s">
        <v>1397</v>
      </c>
      <c r="C57" t="s">
        <v>506</v>
      </c>
      <c r="D57" t="s">
        <v>77</v>
      </c>
      <c r="E57" t="s">
        <v>5392</v>
      </c>
      <c r="F57" s="1">
        <v>44501</v>
      </c>
      <c r="G57" s="1">
        <v>48153</v>
      </c>
      <c r="H57" t="s">
        <v>59</v>
      </c>
      <c r="I57" t="s">
        <v>14903</v>
      </c>
      <c r="J57" t="s">
        <v>60</v>
      </c>
      <c r="K57" t="s">
        <v>14903</v>
      </c>
      <c r="L57" t="s">
        <v>60</v>
      </c>
    </row>
    <row r="58" spans="1:12" x14ac:dyDescent="0.5">
      <c r="A58" t="s">
        <v>14950</v>
      </c>
      <c r="B58" t="s">
        <v>1397</v>
      </c>
      <c r="C58" t="s">
        <v>506</v>
      </c>
      <c r="D58" t="s">
        <v>77</v>
      </c>
      <c r="E58" t="s">
        <v>5392</v>
      </c>
      <c r="F58" s="1">
        <v>44501</v>
      </c>
      <c r="G58" s="1">
        <v>48153</v>
      </c>
      <c r="H58" t="s">
        <v>59</v>
      </c>
      <c r="I58" t="s">
        <v>14903</v>
      </c>
      <c r="J58" t="s">
        <v>59</v>
      </c>
      <c r="K58" t="s">
        <v>14903</v>
      </c>
      <c r="L58" t="s">
        <v>60</v>
      </c>
    </row>
    <row r="59" spans="1:12" x14ac:dyDescent="0.5">
      <c r="A59" t="s">
        <v>14951</v>
      </c>
      <c r="B59" t="s">
        <v>1397</v>
      </c>
      <c r="C59" t="s">
        <v>506</v>
      </c>
      <c r="D59" t="s">
        <v>14905</v>
      </c>
      <c r="E59" t="s">
        <v>5392</v>
      </c>
      <c r="F59" s="1">
        <v>44501</v>
      </c>
      <c r="G59" s="1">
        <v>48153</v>
      </c>
      <c r="H59" t="s">
        <v>59</v>
      </c>
      <c r="I59" t="s">
        <v>14903</v>
      </c>
      <c r="J59" t="s">
        <v>59</v>
      </c>
      <c r="K59" t="s">
        <v>14903</v>
      </c>
      <c r="L59" t="s">
        <v>60</v>
      </c>
    </row>
    <row r="60" spans="1:12" x14ac:dyDescent="0.5">
      <c r="A60" t="s">
        <v>14952</v>
      </c>
      <c r="B60" t="s">
        <v>121</v>
      </c>
      <c r="C60" t="s">
        <v>14903</v>
      </c>
      <c r="D60" t="s">
        <v>77</v>
      </c>
      <c r="E60" t="s">
        <v>657</v>
      </c>
      <c r="F60" s="1">
        <v>42979</v>
      </c>
      <c r="G60" s="1">
        <v>46265</v>
      </c>
      <c r="H60" t="s">
        <v>59</v>
      </c>
      <c r="I60" t="s">
        <v>14903</v>
      </c>
      <c r="J60" t="s">
        <v>59</v>
      </c>
      <c r="K60" t="s">
        <v>14903</v>
      </c>
      <c r="L60" t="s">
        <v>60</v>
      </c>
    </row>
    <row r="61" spans="1:12" x14ac:dyDescent="0.5">
      <c r="A61" t="s">
        <v>14953</v>
      </c>
      <c r="B61" t="s">
        <v>1567</v>
      </c>
      <c r="C61" t="s">
        <v>506</v>
      </c>
      <c r="D61" t="s">
        <v>14905</v>
      </c>
      <c r="E61" t="s">
        <v>4661</v>
      </c>
      <c r="F61" s="1">
        <v>44662</v>
      </c>
      <c r="G61" s="1">
        <v>46487</v>
      </c>
      <c r="H61" t="s">
        <v>59</v>
      </c>
      <c r="I61" t="s">
        <v>14903</v>
      </c>
      <c r="J61" t="s">
        <v>59</v>
      </c>
      <c r="K61" t="s">
        <v>14903</v>
      </c>
      <c r="L61" t="s">
        <v>60</v>
      </c>
    </row>
    <row r="62" spans="1:12" x14ac:dyDescent="0.5">
      <c r="A62" t="s">
        <v>14954</v>
      </c>
      <c r="B62" t="s">
        <v>674</v>
      </c>
      <c r="C62" t="s">
        <v>506</v>
      </c>
      <c r="D62" t="s">
        <v>14905</v>
      </c>
      <c r="E62" t="s">
        <v>672</v>
      </c>
      <c r="F62" s="1">
        <v>43500</v>
      </c>
      <c r="G62" s="1">
        <v>46421</v>
      </c>
      <c r="H62" t="s">
        <v>59</v>
      </c>
      <c r="I62" t="s">
        <v>14903</v>
      </c>
      <c r="J62" t="s">
        <v>60</v>
      </c>
      <c r="K62" t="s">
        <v>14903</v>
      </c>
      <c r="L62" t="s">
        <v>60</v>
      </c>
    </row>
    <row r="63" spans="1:12" x14ac:dyDescent="0.5">
      <c r="A63" t="s">
        <v>14955</v>
      </c>
      <c r="B63" t="s">
        <v>121</v>
      </c>
      <c r="C63" t="s">
        <v>506</v>
      </c>
      <c r="D63" t="s">
        <v>14905</v>
      </c>
      <c r="E63" t="s">
        <v>683</v>
      </c>
      <c r="F63" s="1">
        <v>38565</v>
      </c>
      <c r="G63" s="1">
        <v>47694</v>
      </c>
      <c r="H63" t="s">
        <v>60</v>
      </c>
      <c r="I63" t="s">
        <v>14903</v>
      </c>
      <c r="J63" t="s">
        <v>59</v>
      </c>
      <c r="K63" t="s">
        <v>14903</v>
      </c>
      <c r="L63" t="s">
        <v>60</v>
      </c>
    </row>
    <row r="64" spans="1:12" x14ac:dyDescent="0.5">
      <c r="A64" t="s">
        <v>14956</v>
      </c>
      <c r="B64" t="s">
        <v>2564</v>
      </c>
      <c r="C64" t="s">
        <v>506</v>
      </c>
      <c r="D64" t="s">
        <v>14905</v>
      </c>
      <c r="E64" t="s">
        <v>6107</v>
      </c>
      <c r="F64" s="1">
        <v>44743</v>
      </c>
      <c r="G64" s="1">
        <v>46568</v>
      </c>
      <c r="H64" t="s">
        <v>60</v>
      </c>
      <c r="I64" t="s">
        <v>14903</v>
      </c>
      <c r="J64" t="s">
        <v>60</v>
      </c>
      <c r="K64" t="s">
        <v>14903</v>
      </c>
      <c r="L64" t="s">
        <v>60</v>
      </c>
    </row>
    <row r="65" spans="1:12" x14ac:dyDescent="0.5">
      <c r="A65" t="s">
        <v>14957</v>
      </c>
      <c r="B65" t="s">
        <v>1567</v>
      </c>
      <c r="C65" t="s">
        <v>506</v>
      </c>
      <c r="D65" t="s">
        <v>14905</v>
      </c>
      <c r="E65" t="s">
        <v>4661</v>
      </c>
      <c r="F65" s="1">
        <v>44743</v>
      </c>
      <c r="G65" s="1">
        <v>46935</v>
      </c>
      <c r="H65" t="s">
        <v>59</v>
      </c>
      <c r="I65" t="s">
        <v>14903</v>
      </c>
      <c r="J65" t="s">
        <v>60</v>
      </c>
      <c r="K65" t="s">
        <v>14903</v>
      </c>
      <c r="L65" t="s">
        <v>60</v>
      </c>
    </row>
    <row r="66" spans="1:12" x14ac:dyDescent="0.5">
      <c r="A66" t="s">
        <v>14958</v>
      </c>
      <c r="B66" t="s">
        <v>67</v>
      </c>
      <c r="C66" t="s">
        <v>506</v>
      </c>
      <c r="D66" t="s">
        <v>77</v>
      </c>
      <c r="E66" t="s">
        <v>706</v>
      </c>
      <c r="F66" s="1">
        <v>42962</v>
      </c>
      <c r="G66" s="1">
        <v>47710</v>
      </c>
      <c r="H66" t="s">
        <v>59</v>
      </c>
      <c r="I66" t="s">
        <v>14903</v>
      </c>
      <c r="J66" t="s">
        <v>60</v>
      </c>
      <c r="K66" t="s">
        <v>14903</v>
      </c>
      <c r="L66" t="s">
        <v>60</v>
      </c>
    </row>
    <row r="67" spans="1:12" x14ac:dyDescent="0.5">
      <c r="A67" t="s">
        <v>14959</v>
      </c>
      <c r="B67" t="s">
        <v>3033</v>
      </c>
      <c r="C67" t="s">
        <v>506</v>
      </c>
      <c r="D67" t="s">
        <v>14905</v>
      </c>
      <c r="E67" t="s">
        <v>6351</v>
      </c>
      <c r="F67" s="1">
        <v>44774</v>
      </c>
      <c r="G67" s="1">
        <v>46599</v>
      </c>
      <c r="H67" t="s">
        <v>59</v>
      </c>
      <c r="I67" t="s">
        <v>14903</v>
      </c>
      <c r="J67" t="s">
        <v>59</v>
      </c>
      <c r="K67" t="s">
        <v>14903</v>
      </c>
      <c r="L67" t="s">
        <v>60</v>
      </c>
    </row>
    <row r="68" spans="1:12" x14ac:dyDescent="0.5">
      <c r="A68" t="s">
        <v>14960</v>
      </c>
      <c r="B68" t="s">
        <v>3283</v>
      </c>
      <c r="C68" t="s">
        <v>506</v>
      </c>
      <c r="D68" t="s">
        <v>14905</v>
      </c>
      <c r="E68" t="s">
        <v>6410</v>
      </c>
      <c r="F68" s="1">
        <v>44092</v>
      </c>
      <c r="G68" s="1">
        <v>47695</v>
      </c>
      <c r="H68" t="s">
        <v>59</v>
      </c>
      <c r="I68" t="s">
        <v>14903</v>
      </c>
      <c r="J68" t="s">
        <v>60</v>
      </c>
      <c r="K68" t="s">
        <v>14903</v>
      </c>
      <c r="L68" t="s">
        <v>60</v>
      </c>
    </row>
    <row r="69" spans="1:12" x14ac:dyDescent="0.5">
      <c r="A69" t="s">
        <v>14961</v>
      </c>
      <c r="B69" t="s">
        <v>1889</v>
      </c>
      <c r="C69" t="s">
        <v>506</v>
      </c>
      <c r="D69" t="s">
        <v>14905</v>
      </c>
      <c r="E69" t="s">
        <v>6418</v>
      </c>
      <c r="F69" s="1">
        <v>44805</v>
      </c>
      <c r="G69" s="1">
        <v>46265</v>
      </c>
      <c r="H69" t="s">
        <v>59</v>
      </c>
      <c r="I69" t="s">
        <v>14903</v>
      </c>
      <c r="J69" t="s">
        <v>60</v>
      </c>
      <c r="K69" t="s">
        <v>14903</v>
      </c>
      <c r="L69" t="s">
        <v>60</v>
      </c>
    </row>
    <row r="70" spans="1:12" x14ac:dyDescent="0.5">
      <c r="A70" t="s">
        <v>14962</v>
      </c>
      <c r="B70" t="s">
        <v>67</v>
      </c>
      <c r="C70" t="s">
        <v>506</v>
      </c>
      <c r="D70" t="s">
        <v>14905</v>
      </c>
      <c r="E70" t="s">
        <v>735</v>
      </c>
      <c r="F70" s="1">
        <v>45017</v>
      </c>
      <c r="G70" s="1">
        <v>47208</v>
      </c>
      <c r="H70" t="s">
        <v>59</v>
      </c>
      <c r="I70" t="s">
        <v>14903</v>
      </c>
      <c r="J70" t="s">
        <v>59</v>
      </c>
      <c r="K70" t="s">
        <v>14903</v>
      </c>
      <c r="L70" t="s">
        <v>60</v>
      </c>
    </row>
    <row r="71" spans="1:12" x14ac:dyDescent="0.5">
      <c r="A71" t="s">
        <v>14963</v>
      </c>
      <c r="B71" t="s">
        <v>1584</v>
      </c>
      <c r="C71" t="s">
        <v>506</v>
      </c>
      <c r="D71" t="s">
        <v>14905</v>
      </c>
      <c r="E71" t="s">
        <v>6773</v>
      </c>
      <c r="F71" s="1">
        <v>44866</v>
      </c>
      <c r="G71" s="1">
        <v>46326</v>
      </c>
      <c r="H71" t="s">
        <v>59</v>
      </c>
      <c r="I71" t="s">
        <v>14903</v>
      </c>
      <c r="J71" t="s">
        <v>60</v>
      </c>
      <c r="K71" t="s">
        <v>14903</v>
      </c>
      <c r="L71" t="s">
        <v>60</v>
      </c>
    </row>
    <row r="72" spans="1:12" x14ac:dyDescent="0.5">
      <c r="A72" t="s">
        <v>14964</v>
      </c>
      <c r="B72" t="s">
        <v>83</v>
      </c>
      <c r="C72" t="s">
        <v>506</v>
      </c>
      <c r="D72" t="s">
        <v>77</v>
      </c>
      <c r="E72" t="s">
        <v>759</v>
      </c>
      <c r="F72" s="1">
        <v>43313</v>
      </c>
      <c r="G72" s="1">
        <v>46965</v>
      </c>
      <c r="H72" t="s">
        <v>59</v>
      </c>
      <c r="I72" t="s">
        <v>14903</v>
      </c>
      <c r="J72" t="s">
        <v>59</v>
      </c>
      <c r="K72" t="s">
        <v>14903</v>
      </c>
      <c r="L72" t="s">
        <v>59</v>
      </c>
    </row>
    <row r="73" spans="1:12" x14ac:dyDescent="0.5">
      <c r="A73" t="s">
        <v>14965</v>
      </c>
      <c r="B73" t="s">
        <v>5369</v>
      </c>
      <c r="C73" t="s">
        <v>506</v>
      </c>
      <c r="D73" t="s">
        <v>14905</v>
      </c>
      <c r="E73" t="s">
        <v>6833</v>
      </c>
      <c r="F73" s="1">
        <v>44904</v>
      </c>
      <c r="G73" s="1">
        <v>46729</v>
      </c>
      <c r="H73" t="s">
        <v>59</v>
      </c>
      <c r="I73" t="s">
        <v>14903</v>
      </c>
      <c r="J73" t="s">
        <v>59</v>
      </c>
      <c r="K73" t="s">
        <v>14903</v>
      </c>
      <c r="L73" t="s">
        <v>60</v>
      </c>
    </row>
    <row r="74" spans="1:12" x14ac:dyDescent="0.5">
      <c r="A74" t="s">
        <v>14966</v>
      </c>
      <c r="B74" t="s">
        <v>5369</v>
      </c>
      <c r="C74" t="s">
        <v>506</v>
      </c>
      <c r="D74" t="s">
        <v>14905</v>
      </c>
      <c r="E74" t="s">
        <v>7007</v>
      </c>
      <c r="F74" s="1">
        <v>44964</v>
      </c>
      <c r="G74" s="1">
        <v>46789</v>
      </c>
      <c r="H74" t="s">
        <v>59</v>
      </c>
      <c r="I74" t="s">
        <v>14903</v>
      </c>
      <c r="J74" t="s">
        <v>59</v>
      </c>
      <c r="K74" t="s">
        <v>14903</v>
      </c>
      <c r="L74" t="s">
        <v>60</v>
      </c>
    </row>
    <row r="75" spans="1:12" x14ac:dyDescent="0.5">
      <c r="A75" t="s">
        <v>14967</v>
      </c>
      <c r="B75" t="s">
        <v>2793</v>
      </c>
      <c r="C75" t="s">
        <v>506</v>
      </c>
      <c r="D75" t="s">
        <v>77</v>
      </c>
      <c r="E75" t="s">
        <v>7026</v>
      </c>
      <c r="F75" s="1">
        <v>44013</v>
      </c>
      <c r="G75" s="1">
        <v>46568</v>
      </c>
      <c r="H75" t="s">
        <v>59</v>
      </c>
      <c r="I75" t="s">
        <v>14903</v>
      </c>
      <c r="J75" t="s">
        <v>60</v>
      </c>
      <c r="K75" t="s">
        <v>14903</v>
      </c>
      <c r="L75" t="s">
        <v>60</v>
      </c>
    </row>
    <row r="76" spans="1:12" x14ac:dyDescent="0.5">
      <c r="A76" t="s">
        <v>14968</v>
      </c>
      <c r="B76" t="s">
        <v>236</v>
      </c>
      <c r="C76" t="s">
        <v>506</v>
      </c>
      <c r="D76" t="s">
        <v>77</v>
      </c>
      <c r="E76" t="s">
        <v>7039</v>
      </c>
      <c r="F76" s="1">
        <v>44984</v>
      </c>
      <c r="G76" s="1">
        <v>46445</v>
      </c>
      <c r="H76" t="s">
        <v>59</v>
      </c>
      <c r="I76" t="s">
        <v>14903</v>
      </c>
      <c r="J76" t="s">
        <v>60</v>
      </c>
      <c r="K76" t="s">
        <v>59</v>
      </c>
      <c r="L76" t="s">
        <v>60</v>
      </c>
    </row>
    <row r="77" spans="1:12" x14ac:dyDescent="0.5">
      <c r="A77" t="s">
        <v>14969</v>
      </c>
      <c r="B77" t="s">
        <v>2793</v>
      </c>
      <c r="C77" t="s">
        <v>506</v>
      </c>
      <c r="D77" t="s">
        <v>14905</v>
      </c>
      <c r="E77" t="s">
        <v>7275</v>
      </c>
      <c r="F77" s="1">
        <v>44013</v>
      </c>
      <c r="G77" s="1">
        <v>46568</v>
      </c>
      <c r="H77" t="s">
        <v>59</v>
      </c>
      <c r="I77" t="s">
        <v>14903</v>
      </c>
      <c r="J77" t="s">
        <v>60</v>
      </c>
      <c r="K77" t="s">
        <v>14903</v>
      </c>
      <c r="L77" t="s">
        <v>60</v>
      </c>
    </row>
    <row r="78" spans="1:12" x14ac:dyDescent="0.5">
      <c r="A78" t="s">
        <v>14970</v>
      </c>
      <c r="B78" t="s">
        <v>1109</v>
      </c>
      <c r="C78" t="s">
        <v>506</v>
      </c>
      <c r="D78" t="s">
        <v>14905</v>
      </c>
      <c r="E78" t="s">
        <v>7301</v>
      </c>
      <c r="F78" s="1">
        <v>45025</v>
      </c>
      <c r="G78" s="1">
        <v>46485</v>
      </c>
      <c r="H78" t="s">
        <v>59</v>
      </c>
      <c r="I78" t="s">
        <v>14903</v>
      </c>
      <c r="J78" t="s">
        <v>60</v>
      </c>
      <c r="K78" t="s">
        <v>14903</v>
      </c>
      <c r="L78" t="s">
        <v>60</v>
      </c>
    </row>
    <row r="79" spans="1:12" x14ac:dyDescent="0.5">
      <c r="A79" t="s">
        <v>14971</v>
      </c>
      <c r="B79" t="s">
        <v>1281</v>
      </c>
      <c r="C79" t="s">
        <v>506</v>
      </c>
      <c r="D79" t="s">
        <v>77</v>
      </c>
      <c r="E79" t="s">
        <v>7360</v>
      </c>
      <c r="F79" s="1">
        <v>44909</v>
      </c>
      <c r="G79" s="1">
        <v>47465</v>
      </c>
      <c r="H79" t="s">
        <v>59</v>
      </c>
      <c r="I79" t="s">
        <v>14903</v>
      </c>
      <c r="J79" t="s">
        <v>60</v>
      </c>
      <c r="K79" t="s">
        <v>14903</v>
      </c>
      <c r="L79" t="s">
        <v>60</v>
      </c>
    </row>
    <row r="80" spans="1:12" x14ac:dyDescent="0.5">
      <c r="A80" t="s">
        <v>14972</v>
      </c>
      <c r="B80" t="s">
        <v>1281</v>
      </c>
      <c r="C80" t="s">
        <v>506</v>
      </c>
      <c r="D80" t="s">
        <v>77</v>
      </c>
      <c r="E80" t="s">
        <v>7364</v>
      </c>
      <c r="F80" s="1">
        <v>45017</v>
      </c>
      <c r="G80" s="1">
        <v>46477</v>
      </c>
      <c r="H80" t="s">
        <v>59</v>
      </c>
      <c r="I80" t="s">
        <v>14903</v>
      </c>
      <c r="J80" t="s">
        <v>60</v>
      </c>
      <c r="K80" t="s">
        <v>14903</v>
      </c>
      <c r="L80" t="s">
        <v>60</v>
      </c>
    </row>
    <row r="81" spans="1:12" x14ac:dyDescent="0.5">
      <c r="A81" t="s">
        <v>14973</v>
      </c>
      <c r="B81" t="s">
        <v>1281</v>
      </c>
      <c r="C81" t="s">
        <v>506</v>
      </c>
      <c r="D81" t="s">
        <v>77</v>
      </c>
      <c r="E81" t="s">
        <v>7366</v>
      </c>
      <c r="F81" s="1">
        <v>44593</v>
      </c>
      <c r="G81" s="1">
        <v>46477</v>
      </c>
      <c r="H81" t="s">
        <v>59</v>
      </c>
      <c r="I81" t="s">
        <v>14903</v>
      </c>
      <c r="J81" t="s">
        <v>60</v>
      </c>
      <c r="K81" t="s">
        <v>14903</v>
      </c>
      <c r="L81" t="s">
        <v>60</v>
      </c>
    </row>
    <row r="82" spans="1:12" x14ac:dyDescent="0.5">
      <c r="A82" t="s">
        <v>14974</v>
      </c>
      <c r="B82" t="s">
        <v>1281</v>
      </c>
      <c r="C82" t="s">
        <v>506</v>
      </c>
      <c r="D82" t="s">
        <v>77</v>
      </c>
      <c r="E82" t="s">
        <v>7374</v>
      </c>
      <c r="F82" s="1">
        <v>44652</v>
      </c>
      <c r="G82" s="1">
        <v>47208</v>
      </c>
      <c r="H82" t="s">
        <v>59</v>
      </c>
      <c r="I82" t="s">
        <v>14903</v>
      </c>
      <c r="J82" t="s">
        <v>60</v>
      </c>
      <c r="K82" t="s">
        <v>14903</v>
      </c>
      <c r="L82" t="s">
        <v>60</v>
      </c>
    </row>
    <row r="83" spans="1:12" x14ac:dyDescent="0.5">
      <c r="A83" t="s">
        <v>14975</v>
      </c>
      <c r="B83" t="s">
        <v>1281</v>
      </c>
      <c r="C83" t="s">
        <v>506</v>
      </c>
      <c r="D83" t="s">
        <v>77</v>
      </c>
      <c r="E83" t="s">
        <v>7386</v>
      </c>
      <c r="F83" s="1">
        <v>43738</v>
      </c>
      <c r="G83" s="1">
        <v>46811</v>
      </c>
      <c r="H83" t="s">
        <v>59</v>
      </c>
      <c r="I83" t="s">
        <v>14903</v>
      </c>
      <c r="J83" t="s">
        <v>60</v>
      </c>
      <c r="K83" t="s">
        <v>14903</v>
      </c>
      <c r="L83" t="s">
        <v>60</v>
      </c>
    </row>
    <row r="84" spans="1:12" x14ac:dyDescent="0.5">
      <c r="A84" t="s">
        <v>14976</v>
      </c>
      <c r="B84" t="s">
        <v>1281</v>
      </c>
      <c r="C84" t="s">
        <v>506</v>
      </c>
      <c r="D84" t="s">
        <v>77</v>
      </c>
      <c r="E84" t="s">
        <v>7393</v>
      </c>
      <c r="F84" s="1">
        <v>44866</v>
      </c>
      <c r="G84" s="1">
        <v>46326</v>
      </c>
      <c r="H84" t="s">
        <v>59</v>
      </c>
      <c r="I84" t="s">
        <v>14903</v>
      </c>
      <c r="J84" t="s">
        <v>60</v>
      </c>
      <c r="K84" t="s">
        <v>14903</v>
      </c>
      <c r="L84" t="s">
        <v>60</v>
      </c>
    </row>
    <row r="85" spans="1:12" x14ac:dyDescent="0.5">
      <c r="A85" t="s">
        <v>14977</v>
      </c>
      <c r="B85" t="s">
        <v>67</v>
      </c>
      <c r="C85" t="s">
        <v>506</v>
      </c>
      <c r="D85" t="s">
        <v>14905</v>
      </c>
      <c r="E85" t="s">
        <v>792</v>
      </c>
      <c r="F85" s="1">
        <v>43313</v>
      </c>
      <c r="G85" s="1">
        <v>46477</v>
      </c>
      <c r="H85" t="s">
        <v>59</v>
      </c>
      <c r="I85" t="s">
        <v>14903</v>
      </c>
      <c r="J85" t="s">
        <v>60</v>
      </c>
      <c r="K85" t="s">
        <v>14903</v>
      </c>
      <c r="L85" t="s">
        <v>60</v>
      </c>
    </row>
    <row r="86" spans="1:12" x14ac:dyDescent="0.5">
      <c r="A86" t="s">
        <v>14978</v>
      </c>
      <c r="B86" t="s">
        <v>755</v>
      </c>
      <c r="C86" t="s">
        <v>506</v>
      </c>
      <c r="D86" t="s">
        <v>77</v>
      </c>
      <c r="E86" t="s">
        <v>7438</v>
      </c>
      <c r="F86" s="1">
        <v>45049</v>
      </c>
      <c r="G86" s="1">
        <v>46517</v>
      </c>
      <c r="H86" t="s">
        <v>59</v>
      </c>
      <c r="I86" t="s">
        <v>14903</v>
      </c>
      <c r="J86" t="s">
        <v>60</v>
      </c>
      <c r="K86" t="s">
        <v>14903</v>
      </c>
      <c r="L86" t="s">
        <v>60</v>
      </c>
    </row>
    <row r="87" spans="1:12" x14ac:dyDescent="0.5">
      <c r="A87" t="s">
        <v>14979</v>
      </c>
      <c r="B87" t="s">
        <v>2690</v>
      </c>
      <c r="C87" t="s">
        <v>506</v>
      </c>
      <c r="D87" t="s">
        <v>14905</v>
      </c>
      <c r="E87" t="s">
        <v>7559</v>
      </c>
      <c r="F87" s="1">
        <v>45072</v>
      </c>
      <c r="G87" s="1">
        <v>46899</v>
      </c>
      <c r="H87" t="s">
        <v>59</v>
      </c>
      <c r="I87" t="s">
        <v>14903</v>
      </c>
      <c r="J87" t="s">
        <v>60</v>
      </c>
      <c r="K87" t="s">
        <v>14903</v>
      </c>
      <c r="L87" t="s">
        <v>59</v>
      </c>
    </row>
    <row r="88" spans="1:12" x14ac:dyDescent="0.5">
      <c r="A88" t="s">
        <v>14980</v>
      </c>
      <c r="B88" t="s">
        <v>3201</v>
      </c>
      <c r="C88" t="s">
        <v>506</v>
      </c>
      <c r="D88" t="s">
        <v>77</v>
      </c>
      <c r="E88" t="s">
        <v>7605</v>
      </c>
      <c r="F88" s="1">
        <v>45085</v>
      </c>
      <c r="G88" s="1">
        <v>46179</v>
      </c>
      <c r="H88" t="s">
        <v>59</v>
      </c>
      <c r="I88" t="s">
        <v>14903</v>
      </c>
      <c r="J88" t="s">
        <v>59</v>
      </c>
      <c r="K88" t="s">
        <v>14903</v>
      </c>
      <c r="L88" t="s">
        <v>60</v>
      </c>
    </row>
    <row r="89" spans="1:12" x14ac:dyDescent="0.5">
      <c r="A89" t="s">
        <v>14981</v>
      </c>
      <c r="B89" t="s">
        <v>116</v>
      </c>
      <c r="C89" t="s">
        <v>506</v>
      </c>
      <c r="D89" t="s">
        <v>14905</v>
      </c>
      <c r="E89" t="s">
        <v>7625</v>
      </c>
      <c r="F89" s="1">
        <v>45061</v>
      </c>
      <c r="G89" s="1">
        <v>46553</v>
      </c>
      <c r="H89" t="s">
        <v>59</v>
      </c>
      <c r="I89" t="s">
        <v>14903</v>
      </c>
      <c r="J89" t="s">
        <v>59</v>
      </c>
      <c r="K89" t="s">
        <v>14903</v>
      </c>
      <c r="L89" t="s">
        <v>60</v>
      </c>
    </row>
    <row r="90" spans="1:12" x14ac:dyDescent="0.5">
      <c r="A90" t="s">
        <v>14982</v>
      </c>
      <c r="B90" t="s">
        <v>3283</v>
      </c>
      <c r="C90" t="s">
        <v>506</v>
      </c>
      <c r="D90" t="s">
        <v>77</v>
      </c>
      <c r="E90" t="s">
        <v>7648</v>
      </c>
      <c r="F90" s="1">
        <v>45096</v>
      </c>
      <c r="G90" s="1">
        <v>46418</v>
      </c>
      <c r="H90" t="s">
        <v>60</v>
      </c>
      <c r="I90" t="s">
        <v>14903</v>
      </c>
      <c r="J90" t="s">
        <v>59</v>
      </c>
      <c r="K90" t="s">
        <v>14903</v>
      </c>
      <c r="L90" t="s">
        <v>60</v>
      </c>
    </row>
    <row r="91" spans="1:12" x14ac:dyDescent="0.5">
      <c r="A91" t="s">
        <v>14983</v>
      </c>
      <c r="B91" t="s">
        <v>7682</v>
      </c>
      <c r="C91" t="s">
        <v>506</v>
      </c>
      <c r="D91" t="s">
        <v>14905</v>
      </c>
      <c r="E91" t="s">
        <v>7680</v>
      </c>
      <c r="F91" s="1">
        <v>45001</v>
      </c>
      <c r="G91" s="1">
        <v>46462</v>
      </c>
      <c r="H91" t="s">
        <v>59</v>
      </c>
      <c r="I91" t="s">
        <v>14903</v>
      </c>
      <c r="J91" t="s">
        <v>59</v>
      </c>
      <c r="K91" t="s">
        <v>14903</v>
      </c>
      <c r="L91" t="s">
        <v>60</v>
      </c>
    </row>
    <row r="92" spans="1:12" x14ac:dyDescent="0.5">
      <c r="A92" t="s">
        <v>14984</v>
      </c>
      <c r="B92" t="s">
        <v>755</v>
      </c>
      <c r="C92" t="s">
        <v>506</v>
      </c>
      <c r="D92" t="s">
        <v>14905</v>
      </c>
      <c r="E92" t="s">
        <v>7713</v>
      </c>
      <c r="F92" s="1">
        <v>45124</v>
      </c>
      <c r="G92" s="1">
        <v>46843</v>
      </c>
      <c r="H92" t="s">
        <v>59</v>
      </c>
      <c r="I92" t="s">
        <v>14903</v>
      </c>
      <c r="J92" t="s">
        <v>59</v>
      </c>
      <c r="K92" t="s">
        <v>14903</v>
      </c>
      <c r="L92" t="s">
        <v>60</v>
      </c>
    </row>
    <row r="93" spans="1:12" x14ac:dyDescent="0.5">
      <c r="A93" t="s">
        <v>14985</v>
      </c>
      <c r="B93" t="s">
        <v>755</v>
      </c>
      <c r="C93" t="s">
        <v>506</v>
      </c>
      <c r="D93" t="s">
        <v>14905</v>
      </c>
      <c r="E93" t="s">
        <v>7719</v>
      </c>
      <c r="F93" s="1">
        <v>45124</v>
      </c>
      <c r="G93" s="1">
        <v>46843</v>
      </c>
      <c r="H93" t="s">
        <v>59</v>
      </c>
      <c r="I93" t="s">
        <v>14903</v>
      </c>
      <c r="J93" t="s">
        <v>59</v>
      </c>
      <c r="K93" t="s">
        <v>14903</v>
      </c>
      <c r="L93" t="s">
        <v>60</v>
      </c>
    </row>
    <row r="94" spans="1:12" x14ac:dyDescent="0.5">
      <c r="A94" t="s">
        <v>14986</v>
      </c>
      <c r="B94" t="s">
        <v>1281</v>
      </c>
      <c r="C94" t="s">
        <v>506</v>
      </c>
      <c r="D94" t="s">
        <v>77</v>
      </c>
      <c r="E94" t="s">
        <v>7747</v>
      </c>
      <c r="F94" s="1">
        <v>45200</v>
      </c>
      <c r="G94" s="1">
        <v>46660</v>
      </c>
      <c r="H94" t="s">
        <v>59</v>
      </c>
      <c r="I94" t="s">
        <v>14903</v>
      </c>
      <c r="J94" t="s">
        <v>60</v>
      </c>
      <c r="K94" t="s">
        <v>14903</v>
      </c>
      <c r="L94" t="s">
        <v>60</v>
      </c>
    </row>
    <row r="95" spans="1:12" x14ac:dyDescent="0.5">
      <c r="A95" t="s">
        <v>14987</v>
      </c>
      <c r="B95" t="s">
        <v>1281</v>
      </c>
      <c r="C95" t="s">
        <v>506</v>
      </c>
      <c r="D95" t="s">
        <v>77</v>
      </c>
      <c r="E95" t="s">
        <v>7751</v>
      </c>
      <c r="F95" s="1">
        <v>45200</v>
      </c>
      <c r="G95" s="1">
        <v>46660</v>
      </c>
      <c r="H95" t="s">
        <v>59</v>
      </c>
      <c r="I95" t="s">
        <v>14903</v>
      </c>
      <c r="J95" t="s">
        <v>60</v>
      </c>
      <c r="K95" t="s">
        <v>14903</v>
      </c>
      <c r="L95" t="s">
        <v>60</v>
      </c>
    </row>
    <row r="96" spans="1:12" x14ac:dyDescent="0.5">
      <c r="A96" t="s">
        <v>14988</v>
      </c>
      <c r="B96" t="s">
        <v>1281</v>
      </c>
      <c r="C96" t="s">
        <v>506</v>
      </c>
      <c r="D96" t="s">
        <v>77</v>
      </c>
      <c r="E96" t="s">
        <v>7755</v>
      </c>
      <c r="F96" s="1">
        <v>45200</v>
      </c>
      <c r="G96" s="1">
        <v>46660</v>
      </c>
      <c r="H96" t="s">
        <v>59</v>
      </c>
      <c r="I96" t="s">
        <v>14903</v>
      </c>
      <c r="J96" t="s">
        <v>60</v>
      </c>
      <c r="K96" t="s">
        <v>14903</v>
      </c>
      <c r="L96" t="s">
        <v>60</v>
      </c>
    </row>
    <row r="97" spans="1:12" x14ac:dyDescent="0.5">
      <c r="A97" t="s">
        <v>14989</v>
      </c>
      <c r="B97" t="s">
        <v>116</v>
      </c>
      <c r="C97" t="s">
        <v>506</v>
      </c>
      <c r="D97" t="s">
        <v>14905</v>
      </c>
      <c r="E97" t="s">
        <v>7765</v>
      </c>
      <c r="F97" s="1">
        <v>45198</v>
      </c>
      <c r="G97" s="1">
        <v>47024</v>
      </c>
      <c r="H97" t="s">
        <v>60</v>
      </c>
      <c r="I97" t="s">
        <v>14903</v>
      </c>
      <c r="J97" t="s">
        <v>60</v>
      </c>
      <c r="K97" t="s">
        <v>14903</v>
      </c>
      <c r="L97" t="s">
        <v>60</v>
      </c>
    </row>
    <row r="98" spans="1:12" x14ac:dyDescent="0.5">
      <c r="A98" t="s">
        <v>14990</v>
      </c>
      <c r="B98" t="s">
        <v>237</v>
      </c>
      <c r="C98" t="s">
        <v>506</v>
      </c>
      <c r="D98" t="s">
        <v>14905</v>
      </c>
      <c r="E98" t="s">
        <v>7783</v>
      </c>
      <c r="F98" s="1">
        <v>45108</v>
      </c>
      <c r="G98" s="1">
        <v>46204</v>
      </c>
      <c r="H98" t="s">
        <v>60</v>
      </c>
      <c r="I98" t="s">
        <v>14903</v>
      </c>
      <c r="J98" t="s">
        <v>60</v>
      </c>
      <c r="K98" t="s">
        <v>59</v>
      </c>
      <c r="L98" t="s">
        <v>60</v>
      </c>
    </row>
    <row r="99" spans="1:12" x14ac:dyDescent="0.5">
      <c r="A99" t="s">
        <v>14991</v>
      </c>
      <c r="B99" t="s">
        <v>6268</v>
      </c>
      <c r="C99" t="s">
        <v>506</v>
      </c>
      <c r="D99" t="s">
        <v>14905</v>
      </c>
      <c r="E99" t="s">
        <v>7790</v>
      </c>
      <c r="F99" s="1">
        <v>44956</v>
      </c>
      <c r="G99" s="1">
        <v>48242</v>
      </c>
      <c r="H99" t="s">
        <v>59</v>
      </c>
      <c r="I99" t="s">
        <v>14903</v>
      </c>
      <c r="J99" t="s">
        <v>59</v>
      </c>
      <c r="K99" t="s">
        <v>14903</v>
      </c>
      <c r="L99" t="s">
        <v>60</v>
      </c>
    </row>
    <row r="100" spans="1:12" x14ac:dyDescent="0.5">
      <c r="A100" t="s">
        <v>14992</v>
      </c>
      <c r="B100" t="s">
        <v>3033</v>
      </c>
      <c r="C100" t="s">
        <v>506</v>
      </c>
      <c r="D100" t="s">
        <v>77</v>
      </c>
      <c r="E100" t="s">
        <v>7807</v>
      </c>
      <c r="F100" s="1">
        <v>45146</v>
      </c>
      <c r="G100" s="1">
        <v>46973</v>
      </c>
      <c r="H100" t="s">
        <v>59</v>
      </c>
      <c r="I100" t="s">
        <v>14903</v>
      </c>
      <c r="J100" t="s">
        <v>60</v>
      </c>
      <c r="K100" t="s">
        <v>14903</v>
      </c>
      <c r="L100" t="s">
        <v>60</v>
      </c>
    </row>
    <row r="101" spans="1:12" x14ac:dyDescent="0.5">
      <c r="A101" t="s">
        <v>14993</v>
      </c>
      <c r="B101" t="s">
        <v>1109</v>
      </c>
      <c r="C101" t="s">
        <v>506</v>
      </c>
      <c r="D101" t="s">
        <v>14905</v>
      </c>
      <c r="E101" t="s">
        <v>7851</v>
      </c>
      <c r="F101" s="1">
        <v>45201</v>
      </c>
      <c r="G101" s="1">
        <v>46295</v>
      </c>
      <c r="H101" t="s">
        <v>59</v>
      </c>
      <c r="I101" t="s">
        <v>14903</v>
      </c>
      <c r="J101" t="s">
        <v>59</v>
      </c>
      <c r="K101" t="s">
        <v>14903</v>
      </c>
      <c r="L101" t="s">
        <v>59</v>
      </c>
    </row>
    <row r="102" spans="1:12" x14ac:dyDescent="0.5">
      <c r="A102" t="s">
        <v>14994</v>
      </c>
      <c r="B102" t="s">
        <v>1519</v>
      </c>
      <c r="C102" t="s">
        <v>506</v>
      </c>
      <c r="D102" t="s">
        <v>14905</v>
      </c>
      <c r="E102" t="s">
        <v>7854</v>
      </c>
      <c r="F102" s="1">
        <v>45170</v>
      </c>
      <c r="G102" s="1">
        <v>46996</v>
      </c>
      <c r="H102" t="s">
        <v>59</v>
      </c>
      <c r="I102" t="s">
        <v>14903</v>
      </c>
      <c r="J102" t="s">
        <v>60</v>
      </c>
      <c r="K102" t="s">
        <v>14903</v>
      </c>
      <c r="L102" t="s">
        <v>60</v>
      </c>
    </row>
    <row r="103" spans="1:12" x14ac:dyDescent="0.5">
      <c r="A103" t="s">
        <v>14995</v>
      </c>
      <c r="B103" t="s">
        <v>3201</v>
      </c>
      <c r="C103" t="s">
        <v>506</v>
      </c>
      <c r="D103" t="s">
        <v>77</v>
      </c>
      <c r="E103" t="s">
        <v>7867</v>
      </c>
      <c r="F103" s="1">
        <v>45090</v>
      </c>
      <c r="G103" s="1">
        <v>46186</v>
      </c>
      <c r="H103" t="s">
        <v>59</v>
      </c>
      <c r="I103" t="s">
        <v>14903</v>
      </c>
      <c r="J103" t="s">
        <v>59</v>
      </c>
      <c r="K103" t="s">
        <v>14903</v>
      </c>
      <c r="L103" t="s">
        <v>60</v>
      </c>
    </row>
    <row r="104" spans="1:12" x14ac:dyDescent="0.5">
      <c r="A104" t="s">
        <v>14996</v>
      </c>
      <c r="B104" t="s">
        <v>1281</v>
      </c>
      <c r="C104" t="s">
        <v>506</v>
      </c>
      <c r="D104" t="s">
        <v>77</v>
      </c>
      <c r="E104" t="s">
        <v>7882</v>
      </c>
      <c r="F104" s="1">
        <v>45174</v>
      </c>
      <c r="G104" s="1">
        <v>47000</v>
      </c>
      <c r="H104" t="s">
        <v>59</v>
      </c>
      <c r="I104" t="s">
        <v>14903</v>
      </c>
      <c r="J104" t="s">
        <v>60</v>
      </c>
      <c r="K104" t="s">
        <v>14903</v>
      </c>
      <c r="L104" t="s">
        <v>60</v>
      </c>
    </row>
    <row r="105" spans="1:12" x14ac:dyDescent="0.5">
      <c r="A105" t="s">
        <v>14997</v>
      </c>
      <c r="B105" t="s">
        <v>7917</v>
      </c>
      <c r="C105" t="s">
        <v>506</v>
      </c>
      <c r="D105" t="s">
        <v>14905</v>
      </c>
      <c r="E105" t="s">
        <v>7914</v>
      </c>
      <c r="F105" s="1">
        <v>44974</v>
      </c>
      <c r="G105" s="1">
        <v>411312</v>
      </c>
      <c r="H105" t="s">
        <v>59</v>
      </c>
      <c r="I105" t="s">
        <v>14903</v>
      </c>
      <c r="J105" t="s">
        <v>59</v>
      </c>
      <c r="K105" t="s">
        <v>14903</v>
      </c>
      <c r="L105" t="s">
        <v>60</v>
      </c>
    </row>
    <row r="106" spans="1:12" x14ac:dyDescent="0.5">
      <c r="A106" t="s">
        <v>14998</v>
      </c>
      <c r="B106" t="s">
        <v>3283</v>
      </c>
      <c r="C106" t="s">
        <v>506</v>
      </c>
      <c r="D106" t="s">
        <v>14905</v>
      </c>
      <c r="E106" t="s">
        <v>7926</v>
      </c>
      <c r="F106" s="1">
        <v>45187</v>
      </c>
      <c r="G106" s="1">
        <v>47013</v>
      </c>
      <c r="H106" t="s">
        <v>59</v>
      </c>
      <c r="I106" t="s">
        <v>14903</v>
      </c>
      <c r="J106" t="s">
        <v>60</v>
      </c>
      <c r="K106" t="s">
        <v>14903</v>
      </c>
      <c r="L106" t="s">
        <v>60</v>
      </c>
    </row>
    <row r="107" spans="1:12" x14ac:dyDescent="0.5">
      <c r="A107" t="s">
        <v>14999</v>
      </c>
      <c r="B107" t="s">
        <v>2690</v>
      </c>
      <c r="C107" t="s">
        <v>506</v>
      </c>
      <c r="D107" t="s">
        <v>14905</v>
      </c>
      <c r="E107" t="s">
        <v>7953</v>
      </c>
      <c r="F107" s="1">
        <v>44805</v>
      </c>
      <c r="G107" s="1">
        <v>46630</v>
      </c>
      <c r="H107" t="s">
        <v>59</v>
      </c>
      <c r="I107" t="s">
        <v>14903</v>
      </c>
      <c r="J107" t="s">
        <v>60</v>
      </c>
      <c r="K107" t="s">
        <v>14903</v>
      </c>
      <c r="L107" t="s">
        <v>59</v>
      </c>
    </row>
    <row r="108" spans="1:12" x14ac:dyDescent="0.5">
      <c r="A108" t="s">
        <v>15000</v>
      </c>
      <c r="B108" t="s">
        <v>1281</v>
      </c>
      <c r="C108" t="s">
        <v>506</v>
      </c>
      <c r="D108" t="s">
        <v>77</v>
      </c>
      <c r="E108" t="s">
        <v>8049</v>
      </c>
      <c r="F108" s="1">
        <v>45292</v>
      </c>
      <c r="G108" s="1">
        <v>47483</v>
      </c>
      <c r="H108" t="s">
        <v>60</v>
      </c>
      <c r="I108" t="s">
        <v>14903</v>
      </c>
      <c r="J108" t="s">
        <v>60</v>
      </c>
      <c r="K108" t="s">
        <v>14903</v>
      </c>
      <c r="L108" t="s">
        <v>60</v>
      </c>
    </row>
    <row r="109" spans="1:12" x14ac:dyDescent="0.5">
      <c r="A109" t="s">
        <v>15001</v>
      </c>
      <c r="B109" t="s">
        <v>1397</v>
      </c>
      <c r="C109" t="s">
        <v>506</v>
      </c>
      <c r="D109" t="s">
        <v>77</v>
      </c>
      <c r="E109" t="s">
        <v>8074</v>
      </c>
      <c r="F109" s="1">
        <v>44980</v>
      </c>
      <c r="G109" s="1">
        <v>46440</v>
      </c>
      <c r="H109" t="s">
        <v>59</v>
      </c>
      <c r="I109" t="s">
        <v>14903</v>
      </c>
      <c r="J109" t="s">
        <v>59</v>
      </c>
      <c r="K109" t="s">
        <v>14903</v>
      </c>
      <c r="L109" t="s">
        <v>60</v>
      </c>
    </row>
    <row r="110" spans="1:12" x14ac:dyDescent="0.5">
      <c r="A110" t="s">
        <v>15002</v>
      </c>
      <c r="B110" t="s">
        <v>8099</v>
      </c>
      <c r="C110" t="s">
        <v>506</v>
      </c>
      <c r="D110" t="s">
        <v>14905</v>
      </c>
      <c r="E110" t="s">
        <v>8097</v>
      </c>
      <c r="F110" s="1">
        <v>45201</v>
      </c>
      <c r="G110" s="1">
        <v>46296</v>
      </c>
      <c r="H110" t="s">
        <v>59</v>
      </c>
      <c r="I110" t="s">
        <v>14903</v>
      </c>
      <c r="J110" t="s">
        <v>60</v>
      </c>
      <c r="K110" t="s">
        <v>14903</v>
      </c>
      <c r="L110" t="s">
        <v>60</v>
      </c>
    </row>
    <row r="111" spans="1:12" x14ac:dyDescent="0.5">
      <c r="A111" t="s">
        <v>15003</v>
      </c>
      <c r="B111" t="s">
        <v>1276</v>
      </c>
      <c r="C111" t="s">
        <v>506</v>
      </c>
      <c r="D111" t="s">
        <v>14905</v>
      </c>
      <c r="E111" t="s">
        <v>8118</v>
      </c>
      <c r="F111" s="1">
        <v>45173</v>
      </c>
      <c r="G111" s="1">
        <v>47000</v>
      </c>
      <c r="H111" t="s">
        <v>59</v>
      </c>
      <c r="I111" t="s">
        <v>14903</v>
      </c>
      <c r="J111" t="s">
        <v>60</v>
      </c>
      <c r="K111" t="s">
        <v>14903</v>
      </c>
      <c r="L111" t="s">
        <v>60</v>
      </c>
    </row>
    <row r="112" spans="1:12" x14ac:dyDescent="0.5">
      <c r="A112" t="s">
        <v>15004</v>
      </c>
      <c r="B112" t="s">
        <v>3283</v>
      </c>
      <c r="C112" t="s">
        <v>506</v>
      </c>
      <c r="D112" t="s">
        <v>77</v>
      </c>
      <c r="E112" t="s">
        <v>8133</v>
      </c>
      <c r="F112" s="1">
        <v>45230</v>
      </c>
      <c r="G112" s="1">
        <v>46690</v>
      </c>
      <c r="H112" t="s">
        <v>60</v>
      </c>
      <c r="I112" t="s">
        <v>14903</v>
      </c>
      <c r="J112" t="s">
        <v>59</v>
      </c>
      <c r="K112" t="s">
        <v>14903</v>
      </c>
      <c r="L112" t="s">
        <v>60</v>
      </c>
    </row>
    <row r="113" spans="1:12" x14ac:dyDescent="0.5">
      <c r="A113" t="s">
        <v>15005</v>
      </c>
      <c r="B113" t="s">
        <v>8167</v>
      </c>
      <c r="C113" t="s">
        <v>506</v>
      </c>
      <c r="D113" t="s">
        <v>14905</v>
      </c>
      <c r="E113" t="s">
        <v>8164</v>
      </c>
      <c r="F113" s="1">
        <v>45170</v>
      </c>
      <c r="G113" s="1">
        <v>46265</v>
      </c>
      <c r="H113" t="s">
        <v>59</v>
      </c>
      <c r="I113" t="s">
        <v>14903</v>
      </c>
      <c r="J113" t="s">
        <v>59</v>
      </c>
      <c r="K113" t="s">
        <v>14903</v>
      </c>
      <c r="L113" t="s">
        <v>59</v>
      </c>
    </row>
    <row r="114" spans="1:12" x14ac:dyDescent="0.5">
      <c r="A114" t="s">
        <v>15006</v>
      </c>
      <c r="B114" t="s">
        <v>3283</v>
      </c>
      <c r="C114" t="s">
        <v>506</v>
      </c>
      <c r="D114" t="s">
        <v>14905</v>
      </c>
      <c r="E114" t="s">
        <v>8170</v>
      </c>
      <c r="F114" s="1">
        <v>45233</v>
      </c>
      <c r="G114" s="1">
        <v>47058</v>
      </c>
      <c r="H114" t="s">
        <v>60</v>
      </c>
      <c r="I114" t="s">
        <v>14903</v>
      </c>
      <c r="J114" t="s">
        <v>60</v>
      </c>
      <c r="K114" t="s">
        <v>14903</v>
      </c>
      <c r="L114" t="s">
        <v>60</v>
      </c>
    </row>
    <row r="115" spans="1:12" x14ac:dyDescent="0.5">
      <c r="A115" t="s">
        <v>15007</v>
      </c>
      <c r="B115" t="s">
        <v>3283</v>
      </c>
      <c r="C115" t="s">
        <v>506</v>
      </c>
      <c r="D115" t="s">
        <v>14905</v>
      </c>
      <c r="E115" t="s">
        <v>8175</v>
      </c>
      <c r="F115" s="1">
        <v>45233</v>
      </c>
      <c r="G115" s="1">
        <v>46328</v>
      </c>
      <c r="H115" t="s">
        <v>59</v>
      </c>
      <c r="I115" t="s">
        <v>14903</v>
      </c>
      <c r="J115" t="s">
        <v>60</v>
      </c>
      <c r="K115" t="s">
        <v>14903</v>
      </c>
      <c r="L115" t="s">
        <v>60</v>
      </c>
    </row>
    <row r="116" spans="1:12" x14ac:dyDescent="0.5">
      <c r="A116" t="s">
        <v>15008</v>
      </c>
      <c r="B116" t="s">
        <v>3283</v>
      </c>
      <c r="C116" t="s">
        <v>506</v>
      </c>
      <c r="D116" t="s">
        <v>77</v>
      </c>
      <c r="E116" t="s">
        <v>8179</v>
      </c>
      <c r="F116" s="1">
        <v>45383</v>
      </c>
      <c r="G116" s="1">
        <v>46477</v>
      </c>
      <c r="H116" t="s">
        <v>60</v>
      </c>
      <c r="I116" t="s">
        <v>14903</v>
      </c>
      <c r="J116" t="s">
        <v>60</v>
      </c>
      <c r="K116" t="s">
        <v>14903</v>
      </c>
      <c r="L116" t="s">
        <v>60</v>
      </c>
    </row>
    <row r="117" spans="1:12" x14ac:dyDescent="0.5">
      <c r="A117" t="s">
        <v>15009</v>
      </c>
      <c r="B117" t="s">
        <v>394</v>
      </c>
      <c r="C117" t="s">
        <v>506</v>
      </c>
      <c r="D117" t="s">
        <v>14905</v>
      </c>
      <c r="E117" t="s">
        <v>8198</v>
      </c>
      <c r="F117" s="1">
        <v>44996</v>
      </c>
      <c r="G117" s="1">
        <v>46457</v>
      </c>
      <c r="H117" t="s">
        <v>60</v>
      </c>
      <c r="I117" t="s">
        <v>14903</v>
      </c>
      <c r="J117" t="s">
        <v>60</v>
      </c>
      <c r="K117" t="s">
        <v>14903</v>
      </c>
      <c r="L117" t="s">
        <v>60</v>
      </c>
    </row>
    <row r="118" spans="1:12" x14ac:dyDescent="0.5">
      <c r="A118" t="s">
        <v>15010</v>
      </c>
      <c r="B118" t="s">
        <v>121</v>
      </c>
      <c r="C118" t="s">
        <v>14903</v>
      </c>
      <c r="D118" t="s">
        <v>77</v>
      </c>
      <c r="E118" t="s">
        <v>118</v>
      </c>
      <c r="F118" s="1">
        <v>42979</v>
      </c>
      <c r="G118" s="1">
        <v>46265</v>
      </c>
      <c r="H118" t="s">
        <v>59</v>
      </c>
      <c r="I118" t="s">
        <v>14903</v>
      </c>
      <c r="J118" t="s">
        <v>59</v>
      </c>
      <c r="K118" t="s">
        <v>14903</v>
      </c>
      <c r="L118" t="s">
        <v>60</v>
      </c>
    </row>
    <row r="119" spans="1:12" x14ac:dyDescent="0.5">
      <c r="A119" t="s">
        <v>15011</v>
      </c>
      <c r="B119" t="s">
        <v>3283</v>
      </c>
      <c r="C119" t="s">
        <v>506</v>
      </c>
      <c r="D119" t="s">
        <v>77</v>
      </c>
      <c r="E119" t="s">
        <v>8280</v>
      </c>
      <c r="F119" s="1">
        <v>45110</v>
      </c>
      <c r="G119" s="1">
        <v>46570</v>
      </c>
      <c r="H119" t="s">
        <v>59</v>
      </c>
      <c r="I119" t="s">
        <v>14903</v>
      </c>
      <c r="J119" t="s">
        <v>59</v>
      </c>
      <c r="K119" t="s">
        <v>14903</v>
      </c>
      <c r="L119" t="s">
        <v>60</v>
      </c>
    </row>
    <row r="120" spans="1:12" x14ac:dyDescent="0.5">
      <c r="A120" t="s">
        <v>15012</v>
      </c>
      <c r="B120" t="s">
        <v>3283</v>
      </c>
      <c r="C120" t="s">
        <v>506</v>
      </c>
      <c r="D120" t="s">
        <v>77</v>
      </c>
      <c r="E120" t="s">
        <v>8285</v>
      </c>
      <c r="F120" s="1">
        <v>45185</v>
      </c>
      <c r="G120" s="1">
        <v>47011</v>
      </c>
      <c r="H120" t="s">
        <v>59</v>
      </c>
      <c r="I120" t="s">
        <v>14903</v>
      </c>
      <c r="J120" t="s">
        <v>59</v>
      </c>
      <c r="K120" t="s">
        <v>14903</v>
      </c>
      <c r="L120" t="s">
        <v>60</v>
      </c>
    </row>
    <row r="121" spans="1:12" x14ac:dyDescent="0.5">
      <c r="A121" t="s">
        <v>15013</v>
      </c>
      <c r="B121" t="s">
        <v>3283</v>
      </c>
      <c r="C121" t="s">
        <v>506</v>
      </c>
      <c r="D121" t="s">
        <v>77</v>
      </c>
      <c r="E121" t="s">
        <v>8294</v>
      </c>
      <c r="F121" s="1">
        <v>44017</v>
      </c>
      <c r="G121" s="1">
        <v>47668</v>
      </c>
      <c r="H121" t="s">
        <v>59</v>
      </c>
      <c r="I121" t="s">
        <v>14903</v>
      </c>
      <c r="J121" t="s">
        <v>59</v>
      </c>
      <c r="K121" t="s">
        <v>14903</v>
      </c>
      <c r="L121" t="s">
        <v>60</v>
      </c>
    </row>
    <row r="122" spans="1:12" x14ac:dyDescent="0.5">
      <c r="A122" t="s">
        <v>15014</v>
      </c>
      <c r="B122" t="s">
        <v>6383</v>
      </c>
      <c r="C122" t="s">
        <v>506</v>
      </c>
      <c r="D122" t="s">
        <v>14905</v>
      </c>
      <c r="E122" t="s">
        <v>8302</v>
      </c>
      <c r="F122" s="1">
        <v>45261</v>
      </c>
      <c r="G122" s="1">
        <v>46721</v>
      </c>
      <c r="H122" t="s">
        <v>59</v>
      </c>
      <c r="I122" t="s">
        <v>14903</v>
      </c>
      <c r="J122" t="s">
        <v>59</v>
      </c>
      <c r="K122" t="s">
        <v>14903</v>
      </c>
      <c r="L122" t="s">
        <v>60</v>
      </c>
    </row>
    <row r="123" spans="1:12" x14ac:dyDescent="0.5">
      <c r="A123" t="s">
        <v>15015</v>
      </c>
      <c r="B123" t="s">
        <v>3283</v>
      </c>
      <c r="C123" t="s">
        <v>506</v>
      </c>
      <c r="D123" t="s">
        <v>77</v>
      </c>
      <c r="E123" t="s">
        <v>8307</v>
      </c>
      <c r="F123" s="1">
        <v>44204</v>
      </c>
      <c r="G123" s="1">
        <v>47330</v>
      </c>
      <c r="H123" t="s">
        <v>59</v>
      </c>
      <c r="I123" t="s">
        <v>14903</v>
      </c>
      <c r="J123" t="s">
        <v>60</v>
      </c>
      <c r="K123" t="s">
        <v>14903</v>
      </c>
      <c r="L123" t="s">
        <v>60</v>
      </c>
    </row>
    <row r="124" spans="1:12" x14ac:dyDescent="0.5">
      <c r="A124" t="s">
        <v>15016</v>
      </c>
      <c r="B124" t="s">
        <v>67</v>
      </c>
      <c r="C124" t="s">
        <v>506</v>
      </c>
      <c r="D124" t="s">
        <v>14905</v>
      </c>
      <c r="E124" t="s">
        <v>8366</v>
      </c>
      <c r="F124" s="1">
        <v>45017</v>
      </c>
      <c r="G124" s="1">
        <v>46843</v>
      </c>
      <c r="H124" t="s">
        <v>60</v>
      </c>
      <c r="I124" t="s">
        <v>14903</v>
      </c>
      <c r="J124" t="s">
        <v>59</v>
      </c>
      <c r="K124" t="s">
        <v>14903</v>
      </c>
      <c r="L124" t="s">
        <v>60</v>
      </c>
    </row>
    <row r="125" spans="1:12" x14ac:dyDescent="0.5">
      <c r="A125" t="s">
        <v>15017</v>
      </c>
      <c r="B125" t="s">
        <v>3283</v>
      </c>
      <c r="C125" t="s">
        <v>506</v>
      </c>
      <c r="D125" t="s">
        <v>77</v>
      </c>
      <c r="E125" t="s">
        <v>8383</v>
      </c>
      <c r="F125" s="1">
        <v>45278</v>
      </c>
      <c r="G125" s="1">
        <v>46738</v>
      </c>
      <c r="H125" t="s">
        <v>59</v>
      </c>
      <c r="I125" t="s">
        <v>14903</v>
      </c>
      <c r="J125" t="s">
        <v>59</v>
      </c>
      <c r="K125" t="s">
        <v>14903</v>
      </c>
      <c r="L125" t="s">
        <v>60</v>
      </c>
    </row>
    <row r="126" spans="1:12" x14ac:dyDescent="0.5">
      <c r="A126" t="s">
        <v>15018</v>
      </c>
      <c r="B126" t="s">
        <v>3283</v>
      </c>
      <c r="C126" t="s">
        <v>506</v>
      </c>
      <c r="D126" t="s">
        <v>77</v>
      </c>
      <c r="E126" t="s">
        <v>8386</v>
      </c>
      <c r="F126" s="1">
        <v>45272</v>
      </c>
      <c r="G126" s="1">
        <v>46732</v>
      </c>
      <c r="H126" t="s">
        <v>60</v>
      </c>
      <c r="I126" t="s">
        <v>14903</v>
      </c>
      <c r="J126" t="s">
        <v>59</v>
      </c>
      <c r="K126" t="s">
        <v>14903</v>
      </c>
      <c r="L126" t="s">
        <v>60</v>
      </c>
    </row>
    <row r="127" spans="1:12" x14ac:dyDescent="0.5">
      <c r="A127" t="s">
        <v>15019</v>
      </c>
      <c r="B127" t="s">
        <v>67</v>
      </c>
      <c r="C127" t="s">
        <v>506</v>
      </c>
      <c r="D127" t="s">
        <v>77</v>
      </c>
      <c r="E127" t="s">
        <v>8388</v>
      </c>
      <c r="F127" s="1">
        <v>42948</v>
      </c>
      <c r="G127" s="1">
        <v>46235</v>
      </c>
      <c r="H127" t="s">
        <v>59</v>
      </c>
      <c r="I127" t="s">
        <v>14903</v>
      </c>
      <c r="J127" t="s">
        <v>59</v>
      </c>
      <c r="K127" t="s">
        <v>14903</v>
      </c>
      <c r="L127" t="s">
        <v>60</v>
      </c>
    </row>
    <row r="128" spans="1:12" x14ac:dyDescent="0.5">
      <c r="A128" t="s">
        <v>15020</v>
      </c>
      <c r="B128" t="s">
        <v>67</v>
      </c>
      <c r="C128" t="s">
        <v>506</v>
      </c>
      <c r="D128" t="s">
        <v>77</v>
      </c>
      <c r="E128" t="s">
        <v>8391</v>
      </c>
      <c r="F128" s="1">
        <v>45383</v>
      </c>
      <c r="G128" s="1">
        <v>47208</v>
      </c>
      <c r="H128" t="s">
        <v>59</v>
      </c>
      <c r="I128" t="s">
        <v>14903</v>
      </c>
      <c r="J128" t="s">
        <v>59</v>
      </c>
      <c r="K128" t="s">
        <v>14903</v>
      </c>
      <c r="L128" t="s">
        <v>59</v>
      </c>
    </row>
    <row r="129" spans="1:12" x14ac:dyDescent="0.5">
      <c r="A129" t="s">
        <v>15021</v>
      </c>
      <c r="B129" t="s">
        <v>881</v>
      </c>
      <c r="C129" t="s">
        <v>506</v>
      </c>
      <c r="D129" t="s">
        <v>77</v>
      </c>
      <c r="E129" t="s">
        <v>8414</v>
      </c>
      <c r="F129" s="1">
        <v>44453</v>
      </c>
      <c r="G129" s="1">
        <v>46278</v>
      </c>
      <c r="H129" t="s">
        <v>59</v>
      </c>
      <c r="I129" t="s">
        <v>14903</v>
      </c>
      <c r="J129" t="s">
        <v>60</v>
      </c>
      <c r="K129" t="s">
        <v>14903</v>
      </c>
      <c r="L129" t="s">
        <v>60</v>
      </c>
    </row>
    <row r="130" spans="1:12" x14ac:dyDescent="0.5">
      <c r="A130" t="s">
        <v>15022</v>
      </c>
      <c r="B130" t="s">
        <v>1281</v>
      </c>
      <c r="C130" t="s">
        <v>506</v>
      </c>
      <c r="D130" t="s">
        <v>77</v>
      </c>
      <c r="E130" t="s">
        <v>8445</v>
      </c>
      <c r="F130" s="1">
        <v>45056</v>
      </c>
      <c r="G130" s="1">
        <v>46882</v>
      </c>
      <c r="H130" t="s">
        <v>60</v>
      </c>
      <c r="I130" t="s">
        <v>14903</v>
      </c>
      <c r="J130" t="s">
        <v>60</v>
      </c>
      <c r="K130" t="s">
        <v>14903</v>
      </c>
      <c r="L130" t="s">
        <v>60</v>
      </c>
    </row>
    <row r="131" spans="1:12" x14ac:dyDescent="0.5">
      <c r="A131" t="s">
        <v>15023</v>
      </c>
      <c r="B131" t="s">
        <v>2202</v>
      </c>
      <c r="C131" t="s">
        <v>506</v>
      </c>
      <c r="D131" t="s">
        <v>14905</v>
      </c>
      <c r="E131" t="s">
        <v>8461</v>
      </c>
      <c r="F131" s="1">
        <v>45278</v>
      </c>
      <c r="G131" s="1">
        <v>46374</v>
      </c>
      <c r="H131" t="s">
        <v>59</v>
      </c>
      <c r="I131" t="s">
        <v>14903</v>
      </c>
      <c r="J131" t="s">
        <v>59</v>
      </c>
      <c r="K131" t="s">
        <v>14903</v>
      </c>
      <c r="L131" t="s">
        <v>60</v>
      </c>
    </row>
    <row r="132" spans="1:12" x14ac:dyDescent="0.5">
      <c r="A132" t="s">
        <v>15024</v>
      </c>
      <c r="B132" t="s">
        <v>1281</v>
      </c>
      <c r="C132" t="s">
        <v>506</v>
      </c>
      <c r="D132" t="s">
        <v>77</v>
      </c>
      <c r="E132" t="s">
        <v>8474</v>
      </c>
      <c r="F132" s="1">
        <v>44895</v>
      </c>
      <c r="G132" s="1">
        <v>46355</v>
      </c>
      <c r="H132" t="s">
        <v>59</v>
      </c>
      <c r="I132" t="s">
        <v>14903</v>
      </c>
      <c r="J132" t="s">
        <v>60</v>
      </c>
      <c r="K132" t="s">
        <v>14903</v>
      </c>
      <c r="L132" t="s">
        <v>60</v>
      </c>
    </row>
    <row r="133" spans="1:12" x14ac:dyDescent="0.5">
      <c r="A133" t="s">
        <v>15025</v>
      </c>
      <c r="B133" t="s">
        <v>3283</v>
      </c>
      <c r="C133" t="s">
        <v>506</v>
      </c>
      <c r="D133" t="s">
        <v>77</v>
      </c>
      <c r="E133" t="s">
        <v>8481</v>
      </c>
      <c r="F133" s="1">
        <v>45299</v>
      </c>
      <c r="G133" s="1">
        <v>46759</v>
      </c>
      <c r="H133" t="s">
        <v>59</v>
      </c>
      <c r="I133" t="s">
        <v>14903</v>
      </c>
      <c r="J133" t="s">
        <v>60</v>
      </c>
      <c r="K133" t="s">
        <v>14903</v>
      </c>
      <c r="L133" t="s">
        <v>60</v>
      </c>
    </row>
    <row r="134" spans="1:12" x14ac:dyDescent="0.5">
      <c r="A134" t="s">
        <v>15026</v>
      </c>
      <c r="B134" t="s">
        <v>1397</v>
      </c>
      <c r="C134" t="s">
        <v>506</v>
      </c>
      <c r="D134" t="s">
        <v>14905</v>
      </c>
      <c r="E134" t="s">
        <v>8513</v>
      </c>
      <c r="F134" s="1">
        <v>45201</v>
      </c>
      <c r="G134" s="1">
        <v>47027</v>
      </c>
      <c r="H134" t="s">
        <v>60</v>
      </c>
      <c r="I134" t="s">
        <v>14903</v>
      </c>
      <c r="J134" t="s">
        <v>60</v>
      </c>
      <c r="K134" t="s">
        <v>14903</v>
      </c>
      <c r="L134" t="s">
        <v>60</v>
      </c>
    </row>
    <row r="135" spans="1:12" x14ac:dyDescent="0.5">
      <c r="A135" t="s">
        <v>15027</v>
      </c>
      <c r="B135" t="s">
        <v>3283</v>
      </c>
      <c r="C135" t="s">
        <v>506</v>
      </c>
      <c r="D135" t="s">
        <v>14905</v>
      </c>
      <c r="E135" t="s">
        <v>8558</v>
      </c>
      <c r="F135" s="1">
        <v>45308</v>
      </c>
      <c r="G135" s="1">
        <v>46357</v>
      </c>
      <c r="H135" t="s">
        <v>60</v>
      </c>
      <c r="I135" t="s">
        <v>14903</v>
      </c>
      <c r="J135" t="s">
        <v>60</v>
      </c>
      <c r="K135" t="s">
        <v>14903</v>
      </c>
      <c r="L135" t="s">
        <v>60</v>
      </c>
    </row>
    <row r="136" spans="1:12" x14ac:dyDescent="0.5">
      <c r="A136" t="s">
        <v>15028</v>
      </c>
      <c r="B136" t="s">
        <v>3283</v>
      </c>
      <c r="C136" t="s">
        <v>506</v>
      </c>
      <c r="D136" t="s">
        <v>14905</v>
      </c>
      <c r="E136" t="s">
        <v>8569</v>
      </c>
      <c r="F136" s="1">
        <v>45316</v>
      </c>
      <c r="G136" s="1">
        <v>46411</v>
      </c>
      <c r="H136" t="s">
        <v>60</v>
      </c>
      <c r="I136" t="s">
        <v>14903</v>
      </c>
      <c r="J136" t="s">
        <v>60</v>
      </c>
      <c r="K136" t="s">
        <v>14903</v>
      </c>
      <c r="L136" t="s">
        <v>60</v>
      </c>
    </row>
    <row r="137" spans="1:12" x14ac:dyDescent="0.5">
      <c r="A137" t="s">
        <v>15029</v>
      </c>
      <c r="B137" t="s">
        <v>4564</v>
      </c>
      <c r="C137" t="s">
        <v>506</v>
      </c>
      <c r="D137" t="s">
        <v>14905</v>
      </c>
      <c r="E137" t="s">
        <v>8594</v>
      </c>
      <c r="F137" s="1">
        <v>45309</v>
      </c>
      <c r="G137" s="1">
        <v>46770</v>
      </c>
      <c r="H137" t="s">
        <v>59</v>
      </c>
      <c r="I137" t="s">
        <v>60</v>
      </c>
      <c r="J137" t="s">
        <v>60</v>
      </c>
      <c r="K137" t="s">
        <v>15030</v>
      </c>
      <c r="L137" t="s">
        <v>59</v>
      </c>
    </row>
    <row r="138" spans="1:12" x14ac:dyDescent="0.5">
      <c r="A138" t="s">
        <v>15031</v>
      </c>
      <c r="B138" t="s">
        <v>3283</v>
      </c>
      <c r="C138" t="s">
        <v>506</v>
      </c>
      <c r="D138" t="s">
        <v>14905</v>
      </c>
      <c r="E138" t="s">
        <v>8598</v>
      </c>
      <c r="F138" s="1">
        <v>45323</v>
      </c>
      <c r="G138" s="1">
        <v>46419</v>
      </c>
      <c r="H138" t="s">
        <v>60</v>
      </c>
      <c r="I138" t="s">
        <v>59</v>
      </c>
      <c r="J138" t="s">
        <v>60</v>
      </c>
      <c r="K138" t="s">
        <v>15032</v>
      </c>
      <c r="L138" t="s">
        <v>60</v>
      </c>
    </row>
    <row r="139" spans="1:12" x14ac:dyDescent="0.5">
      <c r="A139" t="s">
        <v>15033</v>
      </c>
      <c r="B139" t="s">
        <v>3283</v>
      </c>
      <c r="C139" t="s">
        <v>506</v>
      </c>
      <c r="D139" t="s">
        <v>77</v>
      </c>
      <c r="E139" t="s">
        <v>8603</v>
      </c>
      <c r="F139" s="1">
        <v>45323</v>
      </c>
      <c r="G139" s="1">
        <v>46418</v>
      </c>
      <c r="H139" t="s">
        <v>60</v>
      </c>
      <c r="I139" t="s">
        <v>59</v>
      </c>
      <c r="J139" t="s">
        <v>60</v>
      </c>
      <c r="K139" t="s">
        <v>15034</v>
      </c>
      <c r="L139" t="s">
        <v>60</v>
      </c>
    </row>
    <row r="140" spans="1:12" x14ac:dyDescent="0.5">
      <c r="A140" t="s">
        <v>15035</v>
      </c>
      <c r="B140" t="s">
        <v>1276</v>
      </c>
      <c r="C140" t="s">
        <v>506</v>
      </c>
      <c r="D140" t="s">
        <v>77</v>
      </c>
      <c r="E140" t="s">
        <v>4945</v>
      </c>
      <c r="F140" s="1">
        <v>45328</v>
      </c>
      <c r="G140" s="1">
        <v>47155</v>
      </c>
      <c r="H140" t="s">
        <v>60</v>
      </c>
      <c r="I140" t="s">
        <v>59</v>
      </c>
      <c r="J140" t="s">
        <v>60</v>
      </c>
      <c r="K140" t="s">
        <v>15036</v>
      </c>
      <c r="L140" t="s">
        <v>59</v>
      </c>
    </row>
    <row r="141" spans="1:12" x14ac:dyDescent="0.5">
      <c r="A141" t="s">
        <v>15037</v>
      </c>
      <c r="B141" t="s">
        <v>116</v>
      </c>
      <c r="C141" t="s">
        <v>506</v>
      </c>
      <c r="D141" t="s">
        <v>14905</v>
      </c>
      <c r="E141" t="s">
        <v>8641</v>
      </c>
      <c r="F141" s="1">
        <v>45329</v>
      </c>
      <c r="G141" s="1">
        <v>47156</v>
      </c>
      <c r="H141" t="s">
        <v>59</v>
      </c>
      <c r="I141" t="s">
        <v>59</v>
      </c>
      <c r="J141" t="s">
        <v>60</v>
      </c>
      <c r="K141" t="s">
        <v>15038</v>
      </c>
      <c r="L141" t="s">
        <v>59</v>
      </c>
    </row>
    <row r="142" spans="1:12" x14ac:dyDescent="0.5">
      <c r="A142" t="s">
        <v>15039</v>
      </c>
      <c r="B142" t="s">
        <v>1276</v>
      </c>
      <c r="C142" t="s">
        <v>506</v>
      </c>
      <c r="D142" t="s">
        <v>77</v>
      </c>
      <c r="E142" t="s">
        <v>8646</v>
      </c>
      <c r="F142" s="1">
        <v>45329</v>
      </c>
      <c r="G142" s="1">
        <v>46790</v>
      </c>
      <c r="H142" t="s">
        <v>60</v>
      </c>
      <c r="I142" t="s">
        <v>59</v>
      </c>
      <c r="J142" t="s">
        <v>60</v>
      </c>
      <c r="K142" t="s">
        <v>15040</v>
      </c>
      <c r="L142" t="s">
        <v>60</v>
      </c>
    </row>
    <row r="143" spans="1:12" x14ac:dyDescent="0.5">
      <c r="A143" t="s">
        <v>15041</v>
      </c>
      <c r="B143" t="s">
        <v>1276</v>
      </c>
      <c r="C143" t="s">
        <v>506</v>
      </c>
      <c r="D143" t="s">
        <v>14905</v>
      </c>
      <c r="E143" t="s">
        <v>8650</v>
      </c>
      <c r="F143" s="1">
        <v>45329</v>
      </c>
      <c r="G143" s="1">
        <v>46790</v>
      </c>
      <c r="H143" t="s">
        <v>60</v>
      </c>
      <c r="I143" t="s">
        <v>59</v>
      </c>
      <c r="J143" t="s">
        <v>60</v>
      </c>
      <c r="K143" t="s">
        <v>15042</v>
      </c>
      <c r="L143" t="s">
        <v>60</v>
      </c>
    </row>
    <row r="144" spans="1:12" x14ac:dyDescent="0.5">
      <c r="A144" t="s">
        <v>15043</v>
      </c>
      <c r="B144" t="s">
        <v>1276</v>
      </c>
      <c r="C144" t="s">
        <v>506</v>
      </c>
      <c r="D144" t="s">
        <v>14905</v>
      </c>
      <c r="E144" t="s">
        <v>8656</v>
      </c>
      <c r="F144" s="1">
        <v>45329</v>
      </c>
      <c r="G144" s="1">
        <v>46790</v>
      </c>
      <c r="H144" t="s">
        <v>60</v>
      </c>
      <c r="I144" t="s">
        <v>59</v>
      </c>
      <c r="J144" t="s">
        <v>60</v>
      </c>
      <c r="K144" t="s">
        <v>15044</v>
      </c>
      <c r="L144" t="s">
        <v>60</v>
      </c>
    </row>
    <row r="145" spans="1:12" x14ac:dyDescent="0.5">
      <c r="A145" t="s">
        <v>15045</v>
      </c>
      <c r="B145" t="s">
        <v>3283</v>
      </c>
      <c r="C145" t="s">
        <v>506</v>
      </c>
      <c r="D145" t="s">
        <v>14905</v>
      </c>
      <c r="E145" t="s">
        <v>8660</v>
      </c>
      <c r="F145" s="1">
        <v>45352</v>
      </c>
      <c r="G145" s="1">
        <v>46477</v>
      </c>
      <c r="H145" t="s">
        <v>60</v>
      </c>
      <c r="I145" t="s">
        <v>59</v>
      </c>
      <c r="J145" t="s">
        <v>60</v>
      </c>
      <c r="K145" t="s">
        <v>15046</v>
      </c>
      <c r="L145" t="s">
        <v>60</v>
      </c>
    </row>
    <row r="146" spans="1:12" x14ac:dyDescent="0.5">
      <c r="A146" t="s">
        <v>15047</v>
      </c>
      <c r="B146" t="s">
        <v>3283</v>
      </c>
      <c r="C146" t="s">
        <v>506</v>
      </c>
      <c r="D146" t="s">
        <v>77</v>
      </c>
      <c r="E146" t="s">
        <v>8603</v>
      </c>
      <c r="F146" s="1">
        <v>45334</v>
      </c>
      <c r="G146" s="1">
        <v>46429</v>
      </c>
      <c r="H146" t="s">
        <v>60</v>
      </c>
      <c r="I146" t="s">
        <v>59</v>
      </c>
      <c r="J146" t="s">
        <v>60</v>
      </c>
      <c r="K146" t="s">
        <v>15048</v>
      </c>
      <c r="L146" t="s">
        <v>60</v>
      </c>
    </row>
    <row r="147" spans="1:12" x14ac:dyDescent="0.5">
      <c r="A147" t="s">
        <v>15049</v>
      </c>
      <c r="B147" t="s">
        <v>236</v>
      </c>
      <c r="C147" t="s">
        <v>506</v>
      </c>
      <c r="D147" t="s">
        <v>77</v>
      </c>
      <c r="E147" t="s">
        <v>8700</v>
      </c>
      <c r="F147" s="1">
        <v>45383</v>
      </c>
      <c r="G147" s="1">
        <v>46843</v>
      </c>
      <c r="H147" t="s">
        <v>59</v>
      </c>
      <c r="I147" t="s">
        <v>60</v>
      </c>
      <c r="J147" t="s">
        <v>60</v>
      </c>
      <c r="K147" t="s">
        <v>901</v>
      </c>
      <c r="L147" t="s">
        <v>59</v>
      </c>
    </row>
    <row r="148" spans="1:12" x14ac:dyDescent="0.5">
      <c r="A148" t="s">
        <v>15050</v>
      </c>
      <c r="B148" t="s">
        <v>8711</v>
      </c>
      <c r="C148" t="s">
        <v>506</v>
      </c>
      <c r="D148" t="s">
        <v>77</v>
      </c>
      <c r="E148" t="s">
        <v>8709</v>
      </c>
      <c r="F148" s="1">
        <v>45323</v>
      </c>
      <c r="G148" s="1">
        <v>46418</v>
      </c>
      <c r="H148" t="s">
        <v>60</v>
      </c>
      <c r="I148" t="s">
        <v>60</v>
      </c>
      <c r="J148" t="s">
        <v>59</v>
      </c>
      <c r="K148" t="s">
        <v>15051</v>
      </c>
      <c r="L148" t="s">
        <v>59</v>
      </c>
    </row>
    <row r="149" spans="1:12" x14ac:dyDescent="0.5">
      <c r="A149" t="s">
        <v>15052</v>
      </c>
      <c r="B149" t="s">
        <v>3283</v>
      </c>
      <c r="C149" t="s">
        <v>506</v>
      </c>
      <c r="D149" t="s">
        <v>77</v>
      </c>
      <c r="E149" t="s">
        <v>8714</v>
      </c>
      <c r="F149" s="1">
        <v>45341</v>
      </c>
      <c r="G149" s="1">
        <v>46801</v>
      </c>
      <c r="H149" t="s">
        <v>59</v>
      </c>
      <c r="I149" t="s">
        <v>59</v>
      </c>
      <c r="J149" t="s">
        <v>60</v>
      </c>
      <c r="K149" t="s">
        <v>15053</v>
      </c>
      <c r="L149" t="s">
        <v>60</v>
      </c>
    </row>
    <row r="150" spans="1:12" x14ac:dyDescent="0.5">
      <c r="A150" t="s">
        <v>15054</v>
      </c>
      <c r="B150" t="s">
        <v>337</v>
      </c>
      <c r="C150" t="s">
        <v>506</v>
      </c>
      <c r="D150" t="s">
        <v>14905</v>
      </c>
      <c r="E150" t="s">
        <v>8719</v>
      </c>
      <c r="F150" s="1">
        <v>44643</v>
      </c>
      <c r="G150" s="1">
        <v>46469</v>
      </c>
      <c r="H150" t="s">
        <v>60</v>
      </c>
      <c r="I150" t="s">
        <v>60</v>
      </c>
      <c r="J150" t="s">
        <v>60</v>
      </c>
      <c r="K150" t="s">
        <v>8721</v>
      </c>
      <c r="L150" t="s">
        <v>59</v>
      </c>
    </row>
    <row r="151" spans="1:12" x14ac:dyDescent="0.5">
      <c r="A151" t="s">
        <v>15055</v>
      </c>
      <c r="B151" t="s">
        <v>755</v>
      </c>
      <c r="C151" t="s">
        <v>506</v>
      </c>
      <c r="D151" t="s">
        <v>77</v>
      </c>
      <c r="E151" t="s">
        <v>8745</v>
      </c>
      <c r="F151" s="1">
        <v>45344</v>
      </c>
      <c r="G151" s="1">
        <v>46805</v>
      </c>
      <c r="H151" t="s">
        <v>59</v>
      </c>
      <c r="I151" t="s">
        <v>59</v>
      </c>
      <c r="J151" t="s">
        <v>59</v>
      </c>
      <c r="K151" t="s">
        <v>15056</v>
      </c>
      <c r="L151" t="s">
        <v>59</v>
      </c>
    </row>
    <row r="152" spans="1:12" x14ac:dyDescent="0.5">
      <c r="A152" t="s">
        <v>15057</v>
      </c>
      <c r="B152" t="s">
        <v>3283</v>
      </c>
      <c r="C152" t="s">
        <v>506</v>
      </c>
      <c r="D152" t="s">
        <v>14905</v>
      </c>
      <c r="E152" t="s">
        <v>8751</v>
      </c>
      <c r="F152" s="1">
        <v>45347</v>
      </c>
      <c r="G152" s="1">
        <v>46442</v>
      </c>
      <c r="H152" t="s">
        <v>59</v>
      </c>
      <c r="I152" t="s">
        <v>59</v>
      </c>
      <c r="J152" t="s">
        <v>60</v>
      </c>
      <c r="K152" t="s">
        <v>15058</v>
      </c>
      <c r="L152" t="s">
        <v>60</v>
      </c>
    </row>
    <row r="153" spans="1:12" x14ac:dyDescent="0.5">
      <c r="A153" t="s">
        <v>15059</v>
      </c>
      <c r="B153" t="s">
        <v>8770</v>
      </c>
      <c r="C153" t="s">
        <v>506</v>
      </c>
      <c r="D153" t="s">
        <v>14905</v>
      </c>
      <c r="E153" t="s">
        <v>8768</v>
      </c>
      <c r="F153" s="1">
        <v>45383</v>
      </c>
      <c r="G153" s="1">
        <v>47938</v>
      </c>
      <c r="H153" t="s">
        <v>59</v>
      </c>
      <c r="I153" t="s">
        <v>60</v>
      </c>
      <c r="J153" t="s">
        <v>60</v>
      </c>
      <c r="K153" t="s">
        <v>15060</v>
      </c>
      <c r="L153" t="s">
        <v>60</v>
      </c>
    </row>
    <row r="154" spans="1:12" x14ac:dyDescent="0.5">
      <c r="A154" t="s">
        <v>15061</v>
      </c>
      <c r="B154" t="s">
        <v>1801</v>
      </c>
      <c r="C154" t="s">
        <v>506</v>
      </c>
      <c r="D154" t="s">
        <v>77</v>
      </c>
      <c r="E154" t="s">
        <v>8778</v>
      </c>
      <c r="F154" s="1">
        <v>45200</v>
      </c>
      <c r="G154" s="1">
        <v>47026</v>
      </c>
      <c r="H154" t="s">
        <v>59</v>
      </c>
      <c r="I154" t="s">
        <v>60</v>
      </c>
      <c r="J154" t="s">
        <v>60</v>
      </c>
      <c r="K154" t="s">
        <v>8780</v>
      </c>
      <c r="L154" t="s">
        <v>60</v>
      </c>
    </row>
    <row r="155" spans="1:12" x14ac:dyDescent="0.5">
      <c r="A155" t="s">
        <v>15062</v>
      </c>
      <c r="B155" t="s">
        <v>116</v>
      </c>
      <c r="C155" t="s">
        <v>506</v>
      </c>
      <c r="D155" t="s">
        <v>14905</v>
      </c>
      <c r="E155" t="s">
        <v>8814</v>
      </c>
      <c r="F155" s="1">
        <v>45357</v>
      </c>
      <c r="G155" s="1">
        <v>46813</v>
      </c>
      <c r="H155" t="s">
        <v>59</v>
      </c>
      <c r="I155" t="s">
        <v>59</v>
      </c>
      <c r="J155" t="s">
        <v>60</v>
      </c>
      <c r="K155" t="s">
        <v>15063</v>
      </c>
      <c r="L155" t="s">
        <v>59</v>
      </c>
    </row>
    <row r="156" spans="1:12" x14ac:dyDescent="0.5">
      <c r="A156" t="s">
        <v>15064</v>
      </c>
      <c r="B156" t="s">
        <v>337</v>
      </c>
      <c r="C156" t="s">
        <v>506</v>
      </c>
      <c r="D156" t="s">
        <v>14905</v>
      </c>
      <c r="E156" t="s">
        <v>8822</v>
      </c>
      <c r="F156" s="1">
        <v>45362</v>
      </c>
      <c r="G156" s="1">
        <v>46651</v>
      </c>
      <c r="H156" t="s">
        <v>59</v>
      </c>
      <c r="I156" t="s">
        <v>59</v>
      </c>
      <c r="J156" t="s">
        <v>60</v>
      </c>
      <c r="K156" t="s">
        <v>15065</v>
      </c>
      <c r="L156" t="s">
        <v>60</v>
      </c>
    </row>
    <row r="157" spans="1:12" x14ac:dyDescent="0.5">
      <c r="A157" t="s">
        <v>15066</v>
      </c>
      <c r="B157" t="s">
        <v>1801</v>
      </c>
      <c r="C157" t="s">
        <v>506</v>
      </c>
      <c r="D157" t="s">
        <v>14905</v>
      </c>
      <c r="E157" t="s">
        <v>8842</v>
      </c>
      <c r="F157" s="1">
        <v>43922</v>
      </c>
      <c r="G157" s="1">
        <v>46295</v>
      </c>
      <c r="H157" t="s">
        <v>59</v>
      </c>
      <c r="I157" t="s">
        <v>60</v>
      </c>
      <c r="J157" t="s">
        <v>60</v>
      </c>
      <c r="K157" t="s">
        <v>15067</v>
      </c>
      <c r="L157" t="s">
        <v>60</v>
      </c>
    </row>
    <row r="158" spans="1:12" x14ac:dyDescent="0.5">
      <c r="A158" t="s">
        <v>15068</v>
      </c>
      <c r="B158" t="s">
        <v>1801</v>
      </c>
      <c r="C158" t="s">
        <v>506</v>
      </c>
      <c r="D158" t="s">
        <v>77</v>
      </c>
      <c r="E158" t="s">
        <v>8847</v>
      </c>
      <c r="F158" s="1">
        <v>43922</v>
      </c>
      <c r="G158" s="1">
        <v>46295</v>
      </c>
      <c r="H158" t="s">
        <v>59</v>
      </c>
      <c r="I158" t="s">
        <v>60</v>
      </c>
      <c r="J158" t="s">
        <v>60</v>
      </c>
      <c r="K158" t="s">
        <v>8780</v>
      </c>
      <c r="L158" t="s">
        <v>60</v>
      </c>
    </row>
    <row r="159" spans="1:12" x14ac:dyDescent="0.5">
      <c r="A159" t="s">
        <v>15069</v>
      </c>
      <c r="B159" t="s">
        <v>755</v>
      </c>
      <c r="C159" t="s">
        <v>506</v>
      </c>
      <c r="D159" t="s">
        <v>14905</v>
      </c>
      <c r="E159" t="s">
        <v>8863</v>
      </c>
      <c r="F159" s="1">
        <v>45365</v>
      </c>
      <c r="G159" s="1">
        <v>46826</v>
      </c>
      <c r="H159" t="s">
        <v>59</v>
      </c>
      <c r="I159" t="s">
        <v>59</v>
      </c>
      <c r="J159" t="s">
        <v>60</v>
      </c>
      <c r="K159" t="s">
        <v>15070</v>
      </c>
      <c r="L159" t="s">
        <v>60</v>
      </c>
    </row>
    <row r="160" spans="1:12" x14ac:dyDescent="0.5">
      <c r="A160" t="s">
        <v>15071</v>
      </c>
      <c r="B160" t="s">
        <v>755</v>
      </c>
      <c r="C160" t="s">
        <v>506</v>
      </c>
      <c r="D160" t="s">
        <v>14905</v>
      </c>
      <c r="E160" t="s">
        <v>8872</v>
      </c>
      <c r="F160" s="1">
        <v>45366</v>
      </c>
      <c r="G160" s="1">
        <v>46566</v>
      </c>
      <c r="H160" t="s">
        <v>59</v>
      </c>
      <c r="I160" t="s">
        <v>59</v>
      </c>
      <c r="J160" t="s">
        <v>60</v>
      </c>
      <c r="K160" t="s">
        <v>15072</v>
      </c>
      <c r="L160" t="s">
        <v>59</v>
      </c>
    </row>
    <row r="161" spans="1:12" x14ac:dyDescent="0.5">
      <c r="A161" t="s">
        <v>15073</v>
      </c>
      <c r="B161" t="s">
        <v>3283</v>
      </c>
      <c r="C161" t="s">
        <v>506</v>
      </c>
      <c r="D161" t="s">
        <v>77</v>
      </c>
      <c r="E161" t="s">
        <v>8881</v>
      </c>
      <c r="F161" s="1">
        <v>45383</v>
      </c>
      <c r="G161" s="1">
        <v>47208</v>
      </c>
      <c r="H161" t="s">
        <v>59</v>
      </c>
      <c r="I161" t="s">
        <v>59</v>
      </c>
      <c r="J161" t="s">
        <v>60</v>
      </c>
      <c r="K161" t="s">
        <v>15074</v>
      </c>
      <c r="L161" t="s">
        <v>60</v>
      </c>
    </row>
    <row r="162" spans="1:12" x14ac:dyDescent="0.5">
      <c r="A162" t="s">
        <v>15075</v>
      </c>
      <c r="B162" t="s">
        <v>8943</v>
      </c>
      <c r="C162" t="s">
        <v>506</v>
      </c>
      <c r="D162" t="s">
        <v>14905</v>
      </c>
      <c r="E162" t="s">
        <v>8940</v>
      </c>
      <c r="F162" s="1">
        <v>45426</v>
      </c>
      <c r="G162" s="1">
        <v>46887</v>
      </c>
      <c r="H162" t="s">
        <v>59</v>
      </c>
      <c r="I162" t="s">
        <v>59</v>
      </c>
      <c r="J162" t="s">
        <v>60</v>
      </c>
      <c r="K162" t="s">
        <v>15076</v>
      </c>
      <c r="L162" t="s">
        <v>60</v>
      </c>
    </row>
    <row r="163" spans="1:12" x14ac:dyDescent="0.5">
      <c r="A163" t="s">
        <v>15077</v>
      </c>
      <c r="B163" t="s">
        <v>920</v>
      </c>
      <c r="C163" t="s">
        <v>506</v>
      </c>
      <c r="D163" t="s">
        <v>14905</v>
      </c>
      <c r="E163" t="s">
        <v>917</v>
      </c>
      <c r="F163" s="1">
        <v>37608</v>
      </c>
      <c r="G163" s="1">
        <v>48083</v>
      </c>
      <c r="H163" t="s">
        <v>60</v>
      </c>
      <c r="I163" t="s">
        <v>14903</v>
      </c>
      <c r="J163" t="s">
        <v>60</v>
      </c>
      <c r="K163" t="s">
        <v>14903</v>
      </c>
      <c r="L163" t="s">
        <v>60</v>
      </c>
    </row>
    <row r="164" spans="1:12" x14ac:dyDescent="0.5">
      <c r="A164" t="s">
        <v>15078</v>
      </c>
      <c r="B164" t="s">
        <v>8770</v>
      </c>
      <c r="C164" t="s">
        <v>506</v>
      </c>
      <c r="D164" t="s">
        <v>14905</v>
      </c>
      <c r="E164" t="s">
        <v>8965</v>
      </c>
      <c r="F164" s="1">
        <v>45383</v>
      </c>
      <c r="G164" s="1">
        <v>46843</v>
      </c>
      <c r="H164" t="s">
        <v>60</v>
      </c>
      <c r="I164" t="s">
        <v>59</v>
      </c>
      <c r="J164" t="s">
        <v>60</v>
      </c>
      <c r="K164" t="s">
        <v>15079</v>
      </c>
      <c r="L164" t="s">
        <v>59</v>
      </c>
    </row>
    <row r="165" spans="1:12" x14ac:dyDescent="0.5">
      <c r="A165" t="s">
        <v>15080</v>
      </c>
      <c r="B165" t="s">
        <v>5173</v>
      </c>
      <c r="C165" t="s">
        <v>506</v>
      </c>
      <c r="D165" t="s">
        <v>14905</v>
      </c>
      <c r="E165" t="s">
        <v>8975</v>
      </c>
      <c r="F165" s="1">
        <v>45385</v>
      </c>
      <c r="G165" s="1">
        <v>47576</v>
      </c>
      <c r="H165" t="s">
        <v>59</v>
      </c>
      <c r="I165" t="s">
        <v>60</v>
      </c>
      <c r="J165" t="s">
        <v>60</v>
      </c>
      <c r="K165" t="s">
        <v>15081</v>
      </c>
      <c r="L165" t="s">
        <v>59</v>
      </c>
    </row>
    <row r="166" spans="1:12" x14ac:dyDescent="0.5">
      <c r="A166" t="s">
        <v>15082</v>
      </c>
      <c r="B166" t="s">
        <v>5173</v>
      </c>
      <c r="C166" t="s">
        <v>506</v>
      </c>
      <c r="D166" t="s">
        <v>14905</v>
      </c>
      <c r="E166" t="s">
        <v>8986</v>
      </c>
      <c r="F166" s="1">
        <v>45233</v>
      </c>
      <c r="G166" s="1">
        <v>47425</v>
      </c>
      <c r="H166" t="s">
        <v>59</v>
      </c>
      <c r="I166" t="s">
        <v>60</v>
      </c>
      <c r="J166" t="s">
        <v>60</v>
      </c>
      <c r="K166" t="s">
        <v>15083</v>
      </c>
      <c r="L166" t="s">
        <v>59</v>
      </c>
    </row>
    <row r="167" spans="1:12" x14ac:dyDescent="0.5">
      <c r="A167" t="s">
        <v>15084</v>
      </c>
      <c r="B167" t="s">
        <v>920</v>
      </c>
      <c r="C167" t="s">
        <v>506</v>
      </c>
      <c r="D167" t="s">
        <v>14905</v>
      </c>
      <c r="E167" t="s">
        <v>927</v>
      </c>
      <c r="F167" s="1">
        <v>38538</v>
      </c>
      <c r="G167" s="1">
        <v>49250</v>
      </c>
      <c r="H167" t="s">
        <v>60</v>
      </c>
      <c r="I167" t="s">
        <v>14903</v>
      </c>
      <c r="J167" t="s">
        <v>60</v>
      </c>
      <c r="K167" t="s">
        <v>14903</v>
      </c>
      <c r="L167" t="s">
        <v>60</v>
      </c>
    </row>
    <row r="168" spans="1:12" x14ac:dyDescent="0.5">
      <c r="A168" t="s">
        <v>15085</v>
      </c>
      <c r="B168" t="s">
        <v>3283</v>
      </c>
      <c r="C168" t="s">
        <v>506</v>
      </c>
      <c r="D168" t="s">
        <v>14905</v>
      </c>
      <c r="E168" t="s">
        <v>9069</v>
      </c>
      <c r="F168" s="1">
        <v>45413</v>
      </c>
      <c r="G168" s="1">
        <v>46507</v>
      </c>
      <c r="H168" t="s">
        <v>60</v>
      </c>
      <c r="I168" t="s">
        <v>59</v>
      </c>
      <c r="J168" t="s">
        <v>60</v>
      </c>
      <c r="K168" t="s">
        <v>15086</v>
      </c>
      <c r="L168" t="s">
        <v>60</v>
      </c>
    </row>
    <row r="169" spans="1:12" x14ac:dyDescent="0.5">
      <c r="A169" t="s">
        <v>15087</v>
      </c>
      <c r="B169" t="s">
        <v>3283</v>
      </c>
      <c r="C169" t="s">
        <v>506</v>
      </c>
      <c r="D169" t="s">
        <v>14905</v>
      </c>
      <c r="E169" t="s">
        <v>9074</v>
      </c>
      <c r="F169" s="1">
        <v>45413</v>
      </c>
      <c r="G169" s="1">
        <v>46507</v>
      </c>
      <c r="H169" t="s">
        <v>60</v>
      </c>
      <c r="I169" t="s">
        <v>59</v>
      </c>
      <c r="J169" t="s">
        <v>60</v>
      </c>
      <c r="K169" t="s">
        <v>15088</v>
      </c>
      <c r="L169" t="s">
        <v>60</v>
      </c>
    </row>
    <row r="170" spans="1:12" x14ac:dyDescent="0.5">
      <c r="A170" t="s">
        <v>15089</v>
      </c>
      <c r="B170" t="s">
        <v>1109</v>
      </c>
      <c r="C170" t="s">
        <v>506</v>
      </c>
      <c r="D170" t="s">
        <v>14905</v>
      </c>
      <c r="E170" t="s">
        <v>9086</v>
      </c>
      <c r="F170" s="1">
        <v>45455</v>
      </c>
      <c r="G170" s="1">
        <v>46477</v>
      </c>
      <c r="H170" t="s">
        <v>59</v>
      </c>
      <c r="I170" t="s">
        <v>59</v>
      </c>
      <c r="J170" t="s">
        <v>60</v>
      </c>
      <c r="K170" t="s">
        <v>15090</v>
      </c>
      <c r="L170" t="s">
        <v>60</v>
      </c>
    </row>
    <row r="171" spans="1:12" x14ac:dyDescent="0.5">
      <c r="A171" t="s">
        <v>15091</v>
      </c>
      <c r="B171" t="s">
        <v>3283</v>
      </c>
      <c r="C171" t="s">
        <v>506</v>
      </c>
      <c r="D171" t="s">
        <v>77</v>
      </c>
      <c r="E171" t="s">
        <v>9091</v>
      </c>
      <c r="F171" s="1">
        <v>45413</v>
      </c>
      <c r="G171" s="1">
        <v>46507</v>
      </c>
      <c r="H171" t="s">
        <v>60</v>
      </c>
      <c r="I171" t="s">
        <v>59</v>
      </c>
      <c r="J171" t="s">
        <v>60</v>
      </c>
      <c r="K171" t="s">
        <v>15092</v>
      </c>
      <c r="L171" t="s">
        <v>60</v>
      </c>
    </row>
    <row r="172" spans="1:12" x14ac:dyDescent="0.5">
      <c r="A172" t="s">
        <v>15093</v>
      </c>
      <c r="B172" t="s">
        <v>3283</v>
      </c>
      <c r="C172" t="s">
        <v>506</v>
      </c>
      <c r="D172" t="s">
        <v>14905</v>
      </c>
      <c r="E172" t="s">
        <v>9099</v>
      </c>
      <c r="F172" s="1">
        <v>45414</v>
      </c>
      <c r="G172" s="1">
        <v>46508</v>
      </c>
      <c r="H172" t="s">
        <v>60</v>
      </c>
      <c r="I172" t="s">
        <v>59</v>
      </c>
      <c r="J172" t="s">
        <v>60</v>
      </c>
      <c r="K172" t="s">
        <v>15094</v>
      </c>
      <c r="L172" t="s">
        <v>60</v>
      </c>
    </row>
    <row r="173" spans="1:12" x14ac:dyDescent="0.5">
      <c r="A173" t="s">
        <v>15095</v>
      </c>
      <c r="B173" t="s">
        <v>3283</v>
      </c>
      <c r="C173" t="s">
        <v>506</v>
      </c>
      <c r="D173" t="s">
        <v>77</v>
      </c>
      <c r="E173" t="s">
        <v>9103</v>
      </c>
      <c r="F173" s="1">
        <v>45414</v>
      </c>
      <c r="G173" s="1">
        <v>46508</v>
      </c>
      <c r="H173" t="s">
        <v>60</v>
      </c>
      <c r="I173" t="s">
        <v>59</v>
      </c>
      <c r="J173" t="s">
        <v>60</v>
      </c>
      <c r="K173" t="s">
        <v>15096</v>
      </c>
      <c r="L173" t="s">
        <v>60</v>
      </c>
    </row>
    <row r="174" spans="1:12" x14ac:dyDescent="0.5">
      <c r="A174" t="s">
        <v>15097</v>
      </c>
      <c r="B174" t="s">
        <v>3283</v>
      </c>
      <c r="C174" t="s">
        <v>506</v>
      </c>
      <c r="D174" t="s">
        <v>77</v>
      </c>
      <c r="E174" t="s">
        <v>9107</v>
      </c>
      <c r="F174" s="1">
        <v>45414</v>
      </c>
      <c r="G174" s="1">
        <v>46508</v>
      </c>
      <c r="H174" t="s">
        <v>60</v>
      </c>
      <c r="I174" t="s">
        <v>59</v>
      </c>
      <c r="J174" t="s">
        <v>60</v>
      </c>
      <c r="K174" t="s">
        <v>15098</v>
      </c>
      <c r="L174" t="s">
        <v>60</v>
      </c>
    </row>
    <row r="175" spans="1:12" x14ac:dyDescent="0.5">
      <c r="A175" t="s">
        <v>15099</v>
      </c>
      <c r="B175" t="s">
        <v>934</v>
      </c>
      <c r="C175" t="s">
        <v>506</v>
      </c>
      <c r="D175" t="s">
        <v>14905</v>
      </c>
      <c r="E175" t="s">
        <v>937</v>
      </c>
      <c r="F175" s="1">
        <v>43345</v>
      </c>
      <c r="G175" s="1">
        <v>46599</v>
      </c>
      <c r="H175" t="s">
        <v>59</v>
      </c>
      <c r="I175" t="s">
        <v>14903</v>
      </c>
      <c r="J175" t="s">
        <v>60</v>
      </c>
      <c r="K175" t="s">
        <v>14903</v>
      </c>
      <c r="L175" t="s">
        <v>60</v>
      </c>
    </row>
    <row r="176" spans="1:12" x14ac:dyDescent="0.5">
      <c r="A176" t="s">
        <v>15100</v>
      </c>
      <c r="B176" t="s">
        <v>3283</v>
      </c>
      <c r="C176" t="s">
        <v>506</v>
      </c>
      <c r="D176" t="s">
        <v>14905</v>
      </c>
      <c r="E176" t="s">
        <v>9125</v>
      </c>
      <c r="F176" s="1">
        <v>45420</v>
      </c>
      <c r="G176" s="1">
        <v>46514</v>
      </c>
      <c r="H176" t="s">
        <v>60</v>
      </c>
      <c r="I176" t="s">
        <v>59</v>
      </c>
      <c r="J176" t="s">
        <v>60</v>
      </c>
      <c r="K176" t="s">
        <v>15101</v>
      </c>
      <c r="L176" t="s">
        <v>60</v>
      </c>
    </row>
    <row r="177" spans="1:12" x14ac:dyDescent="0.5">
      <c r="A177" t="s">
        <v>15102</v>
      </c>
      <c r="B177" t="s">
        <v>3283</v>
      </c>
      <c r="C177" t="s">
        <v>506</v>
      </c>
      <c r="D177" t="s">
        <v>14905</v>
      </c>
      <c r="E177" t="s">
        <v>9141</v>
      </c>
      <c r="F177" s="1">
        <v>45421</v>
      </c>
      <c r="G177" s="1">
        <v>46515</v>
      </c>
      <c r="H177" t="s">
        <v>60</v>
      </c>
      <c r="I177" t="s">
        <v>59</v>
      </c>
      <c r="J177" t="s">
        <v>60</v>
      </c>
      <c r="K177" t="s">
        <v>15103</v>
      </c>
      <c r="L177" t="s">
        <v>60</v>
      </c>
    </row>
    <row r="178" spans="1:12" x14ac:dyDescent="0.5">
      <c r="A178" t="s">
        <v>15104</v>
      </c>
      <c r="B178" t="s">
        <v>920</v>
      </c>
      <c r="C178" t="s">
        <v>506</v>
      </c>
      <c r="D178" t="s">
        <v>14905</v>
      </c>
      <c r="E178" t="s">
        <v>943</v>
      </c>
      <c r="F178" s="1">
        <v>40527</v>
      </c>
      <c r="G178" s="1">
        <v>50495</v>
      </c>
      <c r="H178" t="s">
        <v>60</v>
      </c>
      <c r="I178" t="s">
        <v>14903</v>
      </c>
      <c r="J178" t="s">
        <v>60</v>
      </c>
      <c r="K178" t="s">
        <v>14903</v>
      </c>
      <c r="L178" t="s">
        <v>60</v>
      </c>
    </row>
    <row r="179" spans="1:12" x14ac:dyDescent="0.5">
      <c r="A179" t="s">
        <v>15105</v>
      </c>
      <c r="B179" t="s">
        <v>3283</v>
      </c>
      <c r="C179" t="s">
        <v>506</v>
      </c>
      <c r="D179" t="s">
        <v>77</v>
      </c>
      <c r="E179" t="s">
        <v>9158</v>
      </c>
      <c r="F179" s="1">
        <v>45425</v>
      </c>
      <c r="G179" s="1">
        <v>46519</v>
      </c>
      <c r="H179" t="s">
        <v>60</v>
      </c>
      <c r="I179" t="s">
        <v>59</v>
      </c>
      <c r="J179" t="s">
        <v>60</v>
      </c>
      <c r="K179" t="s">
        <v>15106</v>
      </c>
      <c r="L179" t="s">
        <v>60</v>
      </c>
    </row>
    <row r="180" spans="1:12" x14ac:dyDescent="0.5">
      <c r="A180" t="s">
        <v>15107</v>
      </c>
      <c r="B180" t="s">
        <v>3283</v>
      </c>
      <c r="C180" t="s">
        <v>506</v>
      </c>
      <c r="D180" t="s">
        <v>14905</v>
      </c>
      <c r="E180" t="s">
        <v>9168</v>
      </c>
      <c r="F180" s="1">
        <v>45426</v>
      </c>
      <c r="G180" s="1">
        <v>46520</v>
      </c>
      <c r="H180" t="s">
        <v>60</v>
      </c>
      <c r="I180" t="s">
        <v>59</v>
      </c>
      <c r="J180" t="s">
        <v>60</v>
      </c>
      <c r="K180" t="s">
        <v>15108</v>
      </c>
      <c r="L180" t="s">
        <v>60</v>
      </c>
    </row>
    <row r="181" spans="1:12" x14ac:dyDescent="0.5">
      <c r="A181" t="s">
        <v>15109</v>
      </c>
      <c r="B181" t="s">
        <v>1109</v>
      </c>
      <c r="C181" t="s">
        <v>506</v>
      </c>
      <c r="D181" t="s">
        <v>14905</v>
      </c>
      <c r="E181" t="s">
        <v>9186</v>
      </c>
      <c r="F181" s="1">
        <v>45455</v>
      </c>
      <c r="G181" s="1">
        <v>46185</v>
      </c>
      <c r="H181" t="s">
        <v>59</v>
      </c>
      <c r="I181" t="s">
        <v>59</v>
      </c>
      <c r="J181" t="s">
        <v>59</v>
      </c>
      <c r="K181" t="s">
        <v>8471</v>
      </c>
      <c r="L181" t="s">
        <v>59</v>
      </c>
    </row>
    <row r="182" spans="1:12" x14ac:dyDescent="0.5">
      <c r="A182" t="s">
        <v>15110</v>
      </c>
      <c r="B182" t="s">
        <v>3283</v>
      </c>
      <c r="C182" t="s">
        <v>506</v>
      </c>
      <c r="D182" t="s">
        <v>14905</v>
      </c>
      <c r="E182" t="s">
        <v>9189</v>
      </c>
      <c r="F182" s="1">
        <v>45429</v>
      </c>
      <c r="G182" s="1">
        <v>46523</v>
      </c>
      <c r="H182" t="s">
        <v>60</v>
      </c>
      <c r="I182" t="s">
        <v>59</v>
      </c>
      <c r="J182" t="s">
        <v>60</v>
      </c>
      <c r="K182" t="s">
        <v>15111</v>
      </c>
      <c r="L182" t="s">
        <v>60</v>
      </c>
    </row>
    <row r="183" spans="1:12" x14ac:dyDescent="0.5">
      <c r="A183" t="s">
        <v>15112</v>
      </c>
      <c r="B183" t="s">
        <v>9208</v>
      </c>
      <c r="C183" t="s">
        <v>506</v>
      </c>
      <c r="D183" t="s">
        <v>77</v>
      </c>
      <c r="E183" t="s">
        <v>9206</v>
      </c>
      <c r="F183" s="1">
        <v>45427</v>
      </c>
      <c r="G183" s="1">
        <v>46265</v>
      </c>
      <c r="H183" t="s">
        <v>60</v>
      </c>
      <c r="I183" t="s">
        <v>59</v>
      </c>
      <c r="J183" t="s">
        <v>60</v>
      </c>
      <c r="K183" t="s">
        <v>15113</v>
      </c>
      <c r="L183" t="s">
        <v>60</v>
      </c>
    </row>
    <row r="184" spans="1:12" x14ac:dyDescent="0.5">
      <c r="A184" t="s">
        <v>15114</v>
      </c>
      <c r="B184" t="s">
        <v>3283</v>
      </c>
      <c r="C184" t="s">
        <v>506</v>
      </c>
      <c r="D184" t="s">
        <v>14905</v>
      </c>
      <c r="E184" t="s">
        <v>9224</v>
      </c>
      <c r="F184" s="1">
        <v>45440</v>
      </c>
      <c r="G184" s="1">
        <v>47265</v>
      </c>
      <c r="H184" t="s">
        <v>60</v>
      </c>
      <c r="I184" t="s">
        <v>59</v>
      </c>
      <c r="J184" t="s">
        <v>60</v>
      </c>
      <c r="K184" t="s">
        <v>15115</v>
      </c>
      <c r="L184" t="s">
        <v>60</v>
      </c>
    </row>
    <row r="185" spans="1:12" x14ac:dyDescent="0.5">
      <c r="A185" t="s">
        <v>15116</v>
      </c>
      <c r="B185" t="s">
        <v>3283</v>
      </c>
      <c r="C185" t="s">
        <v>506</v>
      </c>
      <c r="D185" t="s">
        <v>14905</v>
      </c>
      <c r="E185" t="s">
        <v>9235</v>
      </c>
      <c r="F185" s="1">
        <v>45440</v>
      </c>
      <c r="G185" s="1">
        <v>46534</v>
      </c>
      <c r="H185" t="s">
        <v>60</v>
      </c>
      <c r="I185" t="s">
        <v>59</v>
      </c>
      <c r="J185" t="s">
        <v>60</v>
      </c>
      <c r="K185" t="s">
        <v>15117</v>
      </c>
      <c r="L185" t="s">
        <v>60</v>
      </c>
    </row>
    <row r="186" spans="1:12" x14ac:dyDescent="0.5">
      <c r="A186" t="s">
        <v>15118</v>
      </c>
      <c r="B186" t="s">
        <v>1638</v>
      </c>
      <c r="C186" t="s">
        <v>506</v>
      </c>
      <c r="D186" t="s">
        <v>77</v>
      </c>
      <c r="E186" t="s">
        <v>9256</v>
      </c>
      <c r="F186" s="1">
        <v>45459</v>
      </c>
      <c r="G186" s="1">
        <v>48014</v>
      </c>
      <c r="H186" t="s">
        <v>59</v>
      </c>
      <c r="I186" t="s">
        <v>59</v>
      </c>
      <c r="J186" t="s">
        <v>60</v>
      </c>
      <c r="K186" t="s">
        <v>15119</v>
      </c>
      <c r="L186" t="s">
        <v>60</v>
      </c>
    </row>
    <row r="187" spans="1:12" x14ac:dyDescent="0.5">
      <c r="A187" t="s">
        <v>15120</v>
      </c>
      <c r="B187" t="s">
        <v>3283</v>
      </c>
      <c r="C187" t="s">
        <v>506</v>
      </c>
      <c r="D187" t="s">
        <v>77</v>
      </c>
      <c r="E187" t="s">
        <v>9260</v>
      </c>
      <c r="F187" s="1">
        <v>45536</v>
      </c>
      <c r="G187" s="1">
        <v>46630</v>
      </c>
      <c r="H187" t="s">
        <v>60</v>
      </c>
      <c r="I187" t="s">
        <v>59</v>
      </c>
      <c r="J187" t="s">
        <v>60</v>
      </c>
      <c r="K187" t="s">
        <v>15121</v>
      </c>
      <c r="L187" t="s">
        <v>60</v>
      </c>
    </row>
    <row r="188" spans="1:12" x14ac:dyDescent="0.5">
      <c r="A188" t="s">
        <v>15122</v>
      </c>
      <c r="B188" t="s">
        <v>3283</v>
      </c>
      <c r="C188" t="s">
        <v>506</v>
      </c>
      <c r="D188" t="s">
        <v>77</v>
      </c>
      <c r="E188" t="s">
        <v>9263</v>
      </c>
      <c r="F188" s="1">
        <v>45446</v>
      </c>
      <c r="G188" s="1">
        <v>46175</v>
      </c>
      <c r="H188" t="s">
        <v>60</v>
      </c>
      <c r="I188" t="s">
        <v>59</v>
      </c>
      <c r="J188" t="s">
        <v>60</v>
      </c>
      <c r="K188" t="s">
        <v>15123</v>
      </c>
      <c r="L188" t="s">
        <v>60</v>
      </c>
    </row>
    <row r="189" spans="1:12" x14ac:dyDescent="0.5">
      <c r="A189" t="s">
        <v>15124</v>
      </c>
      <c r="B189" t="s">
        <v>3283</v>
      </c>
      <c r="C189" t="s">
        <v>506</v>
      </c>
      <c r="D189" t="s">
        <v>77</v>
      </c>
      <c r="E189" t="s">
        <v>9267</v>
      </c>
      <c r="F189" s="1">
        <v>45446</v>
      </c>
      <c r="G189" s="1">
        <v>46175</v>
      </c>
      <c r="H189" t="s">
        <v>60</v>
      </c>
      <c r="I189" t="s">
        <v>59</v>
      </c>
      <c r="J189" t="s">
        <v>60</v>
      </c>
      <c r="K189" t="s">
        <v>15125</v>
      </c>
      <c r="L189" t="s">
        <v>60</v>
      </c>
    </row>
    <row r="190" spans="1:12" x14ac:dyDescent="0.5">
      <c r="A190" t="s">
        <v>15126</v>
      </c>
      <c r="B190" t="s">
        <v>3283</v>
      </c>
      <c r="C190" t="s">
        <v>506</v>
      </c>
      <c r="D190" t="s">
        <v>14905</v>
      </c>
      <c r="E190" t="s">
        <v>9283</v>
      </c>
      <c r="F190" s="1">
        <v>45446</v>
      </c>
      <c r="G190" s="1">
        <v>46540</v>
      </c>
      <c r="H190" t="s">
        <v>60</v>
      </c>
      <c r="I190" t="s">
        <v>59</v>
      </c>
      <c r="J190" t="s">
        <v>60</v>
      </c>
      <c r="K190" t="s">
        <v>15127</v>
      </c>
      <c r="L190" t="s">
        <v>60</v>
      </c>
    </row>
    <row r="191" spans="1:12" x14ac:dyDescent="0.5">
      <c r="A191" t="s">
        <v>15128</v>
      </c>
      <c r="B191" t="s">
        <v>9310</v>
      </c>
      <c r="C191" t="s">
        <v>506</v>
      </c>
      <c r="D191" t="s">
        <v>77</v>
      </c>
      <c r="E191" t="s">
        <v>9309</v>
      </c>
      <c r="F191" s="1">
        <v>45453</v>
      </c>
      <c r="G191" s="1">
        <v>47279</v>
      </c>
      <c r="H191" t="s">
        <v>59</v>
      </c>
      <c r="I191" t="s">
        <v>59</v>
      </c>
      <c r="J191" t="s">
        <v>60</v>
      </c>
      <c r="K191" t="s">
        <v>15119</v>
      </c>
      <c r="L191" t="s">
        <v>60</v>
      </c>
    </row>
    <row r="192" spans="1:12" x14ac:dyDescent="0.5">
      <c r="A192" t="s">
        <v>15129</v>
      </c>
      <c r="B192" t="s">
        <v>1157</v>
      </c>
      <c r="C192" t="s">
        <v>506</v>
      </c>
      <c r="D192" t="s">
        <v>14905</v>
      </c>
      <c r="E192" t="s">
        <v>9317</v>
      </c>
      <c r="F192" s="1">
        <v>45455</v>
      </c>
      <c r="G192" s="1">
        <v>46184</v>
      </c>
      <c r="H192" t="s">
        <v>59</v>
      </c>
      <c r="I192" t="s">
        <v>59</v>
      </c>
      <c r="J192" t="s">
        <v>60</v>
      </c>
      <c r="K192" t="s">
        <v>8471</v>
      </c>
      <c r="L192" t="s">
        <v>59</v>
      </c>
    </row>
    <row r="193" spans="1:12" x14ac:dyDescent="0.5">
      <c r="A193" t="s">
        <v>15130</v>
      </c>
      <c r="B193" t="s">
        <v>1456</v>
      </c>
      <c r="C193" t="s">
        <v>506</v>
      </c>
      <c r="D193" t="s">
        <v>14905</v>
      </c>
      <c r="E193" t="s">
        <v>9322</v>
      </c>
      <c r="F193" s="1">
        <v>45017</v>
      </c>
      <c r="G193" s="1">
        <v>47026</v>
      </c>
      <c r="H193" t="s">
        <v>60</v>
      </c>
      <c r="I193" t="s">
        <v>60</v>
      </c>
      <c r="J193" t="s">
        <v>60</v>
      </c>
      <c r="K193" t="s">
        <v>9326</v>
      </c>
      <c r="L193" t="s">
        <v>59</v>
      </c>
    </row>
    <row r="194" spans="1:12" x14ac:dyDescent="0.5">
      <c r="A194" t="s">
        <v>15131</v>
      </c>
      <c r="B194" t="s">
        <v>3283</v>
      </c>
      <c r="C194" t="s">
        <v>506</v>
      </c>
      <c r="D194" t="s">
        <v>77</v>
      </c>
      <c r="E194" t="s">
        <v>9330</v>
      </c>
      <c r="F194" s="1">
        <v>45456</v>
      </c>
      <c r="G194" s="1">
        <v>46550</v>
      </c>
      <c r="H194" t="s">
        <v>60</v>
      </c>
      <c r="I194" t="s">
        <v>59</v>
      </c>
      <c r="J194" t="s">
        <v>60</v>
      </c>
      <c r="K194" t="s">
        <v>15132</v>
      </c>
      <c r="L194" t="s">
        <v>60</v>
      </c>
    </row>
    <row r="195" spans="1:12" x14ac:dyDescent="0.5">
      <c r="A195" t="s">
        <v>15133</v>
      </c>
      <c r="B195" t="s">
        <v>122</v>
      </c>
      <c r="C195" t="s">
        <v>506</v>
      </c>
      <c r="D195" t="s">
        <v>77</v>
      </c>
      <c r="E195" t="s">
        <v>9369</v>
      </c>
      <c r="F195" s="1">
        <v>45463</v>
      </c>
      <c r="G195" s="1">
        <v>46193</v>
      </c>
      <c r="H195" t="s">
        <v>60</v>
      </c>
      <c r="I195" t="s">
        <v>59</v>
      </c>
      <c r="J195" t="s">
        <v>60</v>
      </c>
      <c r="K195" t="s">
        <v>15134</v>
      </c>
      <c r="L195" t="s">
        <v>60</v>
      </c>
    </row>
    <row r="196" spans="1:12" x14ac:dyDescent="0.5">
      <c r="A196" t="s">
        <v>15135</v>
      </c>
      <c r="B196" t="s">
        <v>122</v>
      </c>
      <c r="C196" t="s">
        <v>506</v>
      </c>
      <c r="D196" t="s">
        <v>77</v>
      </c>
      <c r="E196" t="s">
        <v>9372</v>
      </c>
      <c r="F196" s="1">
        <v>45463</v>
      </c>
      <c r="G196" s="1">
        <v>46193</v>
      </c>
      <c r="H196" t="s">
        <v>60</v>
      </c>
      <c r="I196" t="s">
        <v>59</v>
      </c>
      <c r="J196" t="s">
        <v>60</v>
      </c>
      <c r="K196" t="s">
        <v>15134</v>
      </c>
      <c r="L196" t="s">
        <v>60</v>
      </c>
    </row>
    <row r="197" spans="1:12" x14ac:dyDescent="0.5">
      <c r="A197" t="s">
        <v>15136</v>
      </c>
      <c r="B197" t="s">
        <v>3283</v>
      </c>
      <c r="C197" t="s">
        <v>506</v>
      </c>
      <c r="D197" t="s">
        <v>14905</v>
      </c>
      <c r="E197" t="s">
        <v>9374</v>
      </c>
      <c r="F197" s="1">
        <v>45467</v>
      </c>
      <c r="G197" s="1">
        <v>46561</v>
      </c>
      <c r="H197" t="s">
        <v>60</v>
      </c>
      <c r="I197" t="s">
        <v>59</v>
      </c>
      <c r="J197" t="s">
        <v>60</v>
      </c>
      <c r="K197" t="s">
        <v>15137</v>
      </c>
      <c r="L197" t="s">
        <v>60</v>
      </c>
    </row>
    <row r="198" spans="1:12" x14ac:dyDescent="0.5">
      <c r="A198" t="s">
        <v>15138</v>
      </c>
      <c r="B198" t="s">
        <v>3283</v>
      </c>
      <c r="C198" t="s">
        <v>506</v>
      </c>
      <c r="D198" t="s">
        <v>77</v>
      </c>
      <c r="E198" t="s">
        <v>9379</v>
      </c>
      <c r="F198" s="1">
        <v>45468</v>
      </c>
      <c r="G198" s="1">
        <v>46562</v>
      </c>
      <c r="H198" t="s">
        <v>60</v>
      </c>
      <c r="I198" t="s">
        <v>59</v>
      </c>
      <c r="J198" t="s">
        <v>60</v>
      </c>
      <c r="K198" t="s">
        <v>15139</v>
      </c>
      <c r="L198" t="s">
        <v>60</v>
      </c>
    </row>
    <row r="199" spans="1:12" x14ac:dyDescent="0.5">
      <c r="A199" t="s">
        <v>15140</v>
      </c>
      <c r="B199" t="s">
        <v>3283</v>
      </c>
      <c r="C199" t="s">
        <v>506</v>
      </c>
      <c r="D199" t="s">
        <v>14905</v>
      </c>
      <c r="E199" t="s">
        <v>9425</v>
      </c>
      <c r="F199" s="1">
        <v>45470</v>
      </c>
      <c r="G199" s="1">
        <v>46564</v>
      </c>
      <c r="H199" t="s">
        <v>60</v>
      </c>
      <c r="I199" t="s">
        <v>59</v>
      </c>
      <c r="J199" t="s">
        <v>60</v>
      </c>
      <c r="K199" t="s">
        <v>15141</v>
      </c>
      <c r="L199" t="s">
        <v>60</v>
      </c>
    </row>
    <row r="200" spans="1:12" x14ac:dyDescent="0.5">
      <c r="A200" t="s">
        <v>15142</v>
      </c>
      <c r="B200" t="s">
        <v>3283</v>
      </c>
      <c r="C200" t="s">
        <v>506</v>
      </c>
      <c r="D200" t="s">
        <v>14905</v>
      </c>
      <c r="E200" t="s">
        <v>9429</v>
      </c>
      <c r="F200" s="1">
        <v>45470</v>
      </c>
      <c r="G200" s="1">
        <v>46564</v>
      </c>
      <c r="H200" t="s">
        <v>60</v>
      </c>
      <c r="I200" t="s">
        <v>59</v>
      </c>
      <c r="J200" t="s">
        <v>60</v>
      </c>
      <c r="K200" t="s">
        <v>15143</v>
      </c>
      <c r="L200" t="s">
        <v>60</v>
      </c>
    </row>
    <row r="201" spans="1:12" x14ac:dyDescent="0.5">
      <c r="A201" t="s">
        <v>15144</v>
      </c>
      <c r="B201" t="s">
        <v>755</v>
      </c>
      <c r="C201" t="s">
        <v>506</v>
      </c>
      <c r="D201" t="s">
        <v>14905</v>
      </c>
      <c r="E201" t="s">
        <v>9443</v>
      </c>
      <c r="F201" s="1">
        <v>45470</v>
      </c>
      <c r="G201" s="1">
        <v>46565</v>
      </c>
      <c r="H201" t="s">
        <v>59</v>
      </c>
      <c r="I201" t="s">
        <v>59</v>
      </c>
      <c r="J201" t="s">
        <v>60</v>
      </c>
      <c r="K201" t="s">
        <v>15145</v>
      </c>
      <c r="L201" t="s">
        <v>60</v>
      </c>
    </row>
    <row r="202" spans="1:12" x14ac:dyDescent="0.5">
      <c r="A202" t="s">
        <v>15146</v>
      </c>
      <c r="B202" t="s">
        <v>755</v>
      </c>
      <c r="C202" t="s">
        <v>506</v>
      </c>
      <c r="D202" t="s">
        <v>14905</v>
      </c>
      <c r="E202" t="s">
        <v>9479</v>
      </c>
      <c r="F202" s="1">
        <v>45475</v>
      </c>
      <c r="G202" s="1">
        <v>46391</v>
      </c>
      <c r="H202" t="s">
        <v>59</v>
      </c>
      <c r="I202" t="s">
        <v>59</v>
      </c>
      <c r="J202" t="s">
        <v>60</v>
      </c>
      <c r="K202" t="s">
        <v>15147</v>
      </c>
      <c r="L202" t="s">
        <v>59</v>
      </c>
    </row>
    <row r="203" spans="1:12" x14ac:dyDescent="0.5">
      <c r="A203" t="s">
        <v>15148</v>
      </c>
      <c r="B203" t="s">
        <v>2234</v>
      </c>
      <c r="C203" t="s">
        <v>506</v>
      </c>
      <c r="D203" t="s">
        <v>14905</v>
      </c>
      <c r="E203" t="s">
        <v>5924</v>
      </c>
      <c r="F203" s="1">
        <v>45475</v>
      </c>
      <c r="G203" s="1">
        <v>46204</v>
      </c>
      <c r="H203" t="s">
        <v>59</v>
      </c>
      <c r="I203" t="s">
        <v>59</v>
      </c>
      <c r="J203" t="s">
        <v>60</v>
      </c>
      <c r="K203" t="s">
        <v>8471</v>
      </c>
      <c r="L203" t="s">
        <v>60</v>
      </c>
    </row>
    <row r="204" spans="1:12" x14ac:dyDescent="0.5">
      <c r="A204" t="s">
        <v>15149</v>
      </c>
      <c r="B204" t="s">
        <v>2234</v>
      </c>
      <c r="C204" t="s">
        <v>506</v>
      </c>
      <c r="D204" t="s">
        <v>14905</v>
      </c>
      <c r="E204" t="s">
        <v>5924</v>
      </c>
      <c r="F204" s="1">
        <v>45475</v>
      </c>
      <c r="G204" s="1">
        <v>46204</v>
      </c>
      <c r="H204" t="s">
        <v>59</v>
      </c>
      <c r="I204" t="s">
        <v>59</v>
      </c>
      <c r="J204" t="s">
        <v>60</v>
      </c>
      <c r="K204" t="s">
        <v>15150</v>
      </c>
      <c r="L204" t="s">
        <v>60</v>
      </c>
    </row>
    <row r="205" spans="1:12" x14ac:dyDescent="0.5">
      <c r="A205" t="s">
        <v>15151</v>
      </c>
      <c r="B205" t="s">
        <v>2234</v>
      </c>
      <c r="C205" t="s">
        <v>506</v>
      </c>
      <c r="D205" t="s">
        <v>14905</v>
      </c>
      <c r="E205" t="s">
        <v>5924</v>
      </c>
      <c r="F205" s="1">
        <v>45475</v>
      </c>
      <c r="G205" s="1">
        <v>46204</v>
      </c>
      <c r="H205" t="s">
        <v>59</v>
      </c>
      <c r="I205" t="s">
        <v>59</v>
      </c>
      <c r="J205" t="s">
        <v>60</v>
      </c>
      <c r="K205" t="s">
        <v>8471</v>
      </c>
      <c r="L205" t="s">
        <v>60</v>
      </c>
    </row>
    <row r="206" spans="1:12" x14ac:dyDescent="0.5">
      <c r="A206" t="s">
        <v>15152</v>
      </c>
      <c r="B206" t="s">
        <v>2234</v>
      </c>
      <c r="C206" t="s">
        <v>506</v>
      </c>
      <c r="D206" t="s">
        <v>14905</v>
      </c>
      <c r="E206" t="s">
        <v>5924</v>
      </c>
      <c r="F206" s="1">
        <v>45475</v>
      </c>
      <c r="G206" s="1">
        <v>46204</v>
      </c>
      <c r="H206" t="s">
        <v>59</v>
      </c>
      <c r="I206" t="s">
        <v>59</v>
      </c>
      <c r="J206" t="s">
        <v>60</v>
      </c>
      <c r="K206" t="s">
        <v>15153</v>
      </c>
      <c r="L206" t="s">
        <v>60</v>
      </c>
    </row>
    <row r="207" spans="1:12" x14ac:dyDescent="0.5">
      <c r="A207" t="s">
        <v>15154</v>
      </c>
      <c r="B207" t="s">
        <v>2234</v>
      </c>
      <c r="C207" t="s">
        <v>506</v>
      </c>
      <c r="D207" t="s">
        <v>14905</v>
      </c>
      <c r="E207" t="s">
        <v>5924</v>
      </c>
      <c r="F207" s="1">
        <v>45475</v>
      </c>
      <c r="G207" s="1">
        <v>46204</v>
      </c>
      <c r="H207" t="s">
        <v>59</v>
      </c>
      <c r="I207" t="s">
        <v>59</v>
      </c>
      <c r="J207" t="s">
        <v>60</v>
      </c>
      <c r="K207" t="s">
        <v>15155</v>
      </c>
      <c r="L207" t="s">
        <v>60</v>
      </c>
    </row>
    <row r="208" spans="1:12" x14ac:dyDescent="0.5">
      <c r="A208" t="s">
        <v>15156</v>
      </c>
      <c r="B208" t="s">
        <v>467</v>
      </c>
      <c r="C208" t="s">
        <v>506</v>
      </c>
      <c r="D208" t="s">
        <v>14905</v>
      </c>
      <c r="E208" t="s">
        <v>9554</v>
      </c>
      <c r="F208" s="1">
        <v>45484</v>
      </c>
      <c r="G208" s="1">
        <v>47310</v>
      </c>
      <c r="H208" t="s">
        <v>59</v>
      </c>
      <c r="I208" t="s">
        <v>59</v>
      </c>
      <c r="J208" t="s">
        <v>60</v>
      </c>
      <c r="K208" t="s">
        <v>15157</v>
      </c>
      <c r="L208" t="s">
        <v>59</v>
      </c>
    </row>
    <row r="209" spans="1:12" x14ac:dyDescent="0.5">
      <c r="A209" t="s">
        <v>15158</v>
      </c>
      <c r="B209" t="s">
        <v>1097</v>
      </c>
      <c r="C209" t="s">
        <v>506</v>
      </c>
      <c r="D209" t="s">
        <v>14905</v>
      </c>
      <c r="E209" t="s">
        <v>6710</v>
      </c>
      <c r="F209" s="1">
        <v>45497</v>
      </c>
      <c r="G209" s="1">
        <v>46958</v>
      </c>
      <c r="H209" t="s">
        <v>59</v>
      </c>
      <c r="I209" t="s">
        <v>59</v>
      </c>
      <c r="J209" t="s">
        <v>60</v>
      </c>
      <c r="K209" t="s">
        <v>15159</v>
      </c>
      <c r="L209" t="s">
        <v>59</v>
      </c>
    </row>
    <row r="210" spans="1:12" x14ac:dyDescent="0.5">
      <c r="A210" t="s">
        <v>15160</v>
      </c>
      <c r="B210" t="s">
        <v>5173</v>
      </c>
      <c r="C210" t="s">
        <v>506</v>
      </c>
      <c r="D210" t="s">
        <v>14905</v>
      </c>
      <c r="E210" t="s">
        <v>9615</v>
      </c>
      <c r="F210" s="1">
        <v>45492</v>
      </c>
      <c r="G210" s="1">
        <v>47318</v>
      </c>
      <c r="H210" t="s">
        <v>59</v>
      </c>
      <c r="I210" t="s">
        <v>60</v>
      </c>
      <c r="J210" t="s">
        <v>60</v>
      </c>
      <c r="K210" t="s">
        <v>15161</v>
      </c>
      <c r="L210" t="s">
        <v>59</v>
      </c>
    </row>
    <row r="211" spans="1:12" x14ac:dyDescent="0.5">
      <c r="A211" t="s">
        <v>15162</v>
      </c>
      <c r="B211" t="s">
        <v>9624</v>
      </c>
      <c r="C211" t="s">
        <v>506</v>
      </c>
      <c r="D211" t="s">
        <v>14905</v>
      </c>
      <c r="E211" t="s">
        <v>9622</v>
      </c>
      <c r="F211" s="1">
        <v>45537</v>
      </c>
      <c r="G211" s="1">
        <v>46996</v>
      </c>
      <c r="H211" t="s">
        <v>59</v>
      </c>
      <c r="I211" t="s">
        <v>59</v>
      </c>
      <c r="J211" t="s">
        <v>60</v>
      </c>
      <c r="K211" t="s">
        <v>15163</v>
      </c>
      <c r="L211" t="s">
        <v>59</v>
      </c>
    </row>
    <row r="212" spans="1:12" x14ac:dyDescent="0.5">
      <c r="A212" t="s">
        <v>15164</v>
      </c>
      <c r="B212" t="s">
        <v>755</v>
      </c>
      <c r="C212" t="s">
        <v>506</v>
      </c>
      <c r="D212" t="s">
        <v>14905</v>
      </c>
      <c r="E212" t="s">
        <v>9626</v>
      </c>
      <c r="F212" s="1">
        <v>45503</v>
      </c>
      <c r="G212" s="1">
        <v>46419</v>
      </c>
      <c r="H212" t="s">
        <v>59</v>
      </c>
      <c r="I212" t="s">
        <v>59</v>
      </c>
      <c r="J212" t="s">
        <v>60</v>
      </c>
      <c r="K212" t="s">
        <v>15165</v>
      </c>
      <c r="L212" t="s">
        <v>59</v>
      </c>
    </row>
    <row r="213" spans="1:12" x14ac:dyDescent="0.5">
      <c r="A213" t="s">
        <v>15166</v>
      </c>
      <c r="B213" t="s">
        <v>1638</v>
      </c>
      <c r="C213" t="s">
        <v>506</v>
      </c>
      <c r="D213" t="s">
        <v>77</v>
      </c>
      <c r="E213" t="s">
        <v>9630</v>
      </c>
      <c r="F213" s="1">
        <v>45511</v>
      </c>
      <c r="G213" s="1">
        <v>47701</v>
      </c>
      <c r="H213" t="s">
        <v>59</v>
      </c>
      <c r="I213" t="s">
        <v>60</v>
      </c>
      <c r="J213" t="s">
        <v>60</v>
      </c>
      <c r="K213" t="s">
        <v>15167</v>
      </c>
      <c r="L213" t="s">
        <v>60</v>
      </c>
    </row>
    <row r="214" spans="1:12" x14ac:dyDescent="0.5">
      <c r="A214" t="s">
        <v>15168</v>
      </c>
      <c r="B214" t="s">
        <v>5011</v>
      </c>
      <c r="C214" t="s">
        <v>506</v>
      </c>
      <c r="D214" t="s">
        <v>14905</v>
      </c>
      <c r="E214" t="s">
        <v>9636</v>
      </c>
      <c r="F214" s="1">
        <v>45505</v>
      </c>
      <c r="G214" s="1">
        <v>46234</v>
      </c>
      <c r="H214" t="s">
        <v>59</v>
      </c>
      <c r="I214" t="s">
        <v>59</v>
      </c>
      <c r="J214" t="s">
        <v>60</v>
      </c>
      <c r="K214" t="s">
        <v>15169</v>
      </c>
      <c r="L214" t="s">
        <v>59</v>
      </c>
    </row>
    <row r="215" spans="1:12" x14ac:dyDescent="0.5">
      <c r="A215" t="s">
        <v>15170</v>
      </c>
      <c r="B215" t="s">
        <v>1675</v>
      </c>
      <c r="C215" t="s">
        <v>506</v>
      </c>
      <c r="D215" t="s">
        <v>77</v>
      </c>
      <c r="E215" t="s">
        <v>9649</v>
      </c>
      <c r="F215" s="1">
        <v>45474</v>
      </c>
      <c r="G215" s="1">
        <v>46234</v>
      </c>
      <c r="H215" t="s">
        <v>59</v>
      </c>
      <c r="I215" t="s">
        <v>59</v>
      </c>
      <c r="J215" t="s">
        <v>60</v>
      </c>
      <c r="K215" t="s">
        <v>15171</v>
      </c>
      <c r="L215" t="s">
        <v>60</v>
      </c>
    </row>
    <row r="216" spans="1:12" x14ac:dyDescent="0.5">
      <c r="A216" t="s">
        <v>15172</v>
      </c>
      <c r="B216" t="s">
        <v>1157</v>
      </c>
      <c r="C216" t="s">
        <v>506</v>
      </c>
      <c r="D216" t="s">
        <v>14905</v>
      </c>
      <c r="E216" t="s">
        <v>9656</v>
      </c>
      <c r="F216" s="1">
        <v>45518</v>
      </c>
      <c r="G216" s="1">
        <v>46247</v>
      </c>
      <c r="H216" t="s">
        <v>59</v>
      </c>
      <c r="I216" t="s">
        <v>59</v>
      </c>
      <c r="J216" t="s">
        <v>60</v>
      </c>
      <c r="K216" t="s">
        <v>15173</v>
      </c>
      <c r="L216" t="s">
        <v>59</v>
      </c>
    </row>
    <row r="217" spans="1:12" x14ac:dyDescent="0.5">
      <c r="A217" t="s">
        <v>15174</v>
      </c>
      <c r="B217" t="s">
        <v>755</v>
      </c>
      <c r="C217" t="s">
        <v>506</v>
      </c>
      <c r="D217" t="s">
        <v>14905</v>
      </c>
      <c r="E217" t="s">
        <v>9706</v>
      </c>
      <c r="F217" s="1">
        <v>45526</v>
      </c>
      <c r="G217" s="1">
        <v>46446</v>
      </c>
      <c r="H217" t="s">
        <v>59</v>
      </c>
      <c r="I217" t="s">
        <v>59</v>
      </c>
      <c r="J217" t="s">
        <v>60</v>
      </c>
      <c r="K217" t="s">
        <v>15175</v>
      </c>
      <c r="L217" t="s">
        <v>59</v>
      </c>
    </row>
    <row r="218" spans="1:12" x14ac:dyDescent="0.5">
      <c r="A218" t="s">
        <v>15176</v>
      </c>
      <c r="B218" t="s">
        <v>3283</v>
      </c>
      <c r="C218" t="s">
        <v>506</v>
      </c>
      <c r="D218" t="s">
        <v>77</v>
      </c>
      <c r="E218" t="s">
        <v>9725</v>
      </c>
      <c r="F218" s="1">
        <v>45536</v>
      </c>
      <c r="G218" s="1">
        <v>46265</v>
      </c>
      <c r="H218" t="s">
        <v>59</v>
      </c>
      <c r="I218" t="s">
        <v>59</v>
      </c>
      <c r="J218" t="s">
        <v>60</v>
      </c>
      <c r="K218" t="s">
        <v>15074</v>
      </c>
      <c r="L218" t="s">
        <v>60</v>
      </c>
    </row>
    <row r="219" spans="1:12" x14ac:dyDescent="0.5">
      <c r="A219" t="s">
        <v>15177</v>
      </c>
      <c r="B219" t="s">
        <v>137</v>
      </c>
      <c r="C219" t="s">
        <v>506</v>
      </c>
      <c r="D219" t="s">
        <v>77</v>
      </c>
      <c r="E219" t="s">
        <v>9750</v>
      </c>
      <c r="F219" s="1">
        <v>45474</v>
      </c>
      <c r="G219" s="1">
        <v>47299</v>
      </c>
      <c r="H219" t="s">
        <v>59</v>
      </c>
      <c r="I219" t="s">
        <v>60</v>
      </c>
      <c r="J219" t="s">
        <v>60</v>
      </c>
      <c r="K219" t="s">
        <v>15178</v>
      </c>
      <c r="L219" t="s">
        <v>60</v>
      </c>
    </row>
    <row r="220" spans="1:12" x14ac:dyDescent="0.5">
      <c r="A220" t="s">
        <v>15179</v>
      </c>
      <c r="B220" t="s">
        <v>9771</v>
      </c>
      <c r="C220" t="s">
        <v>506</v>
      </c>
      <c r="D220" t="s">
        <v>14905</v>
      </c>
      <c r="E220" t="s">
        <v>9769</v>
      </c>
      <c r="F220" s="1">
        <v>45541</v>
      </c>
      <c r="G220" s="1">
        <v>49557</v>
      </c>
      <c r="H220" t="s">
        <v>59</v>
      </c>
      <c r="I220" t="s">
        <v>60</v>
      </c>
      <c r="J220" t="s">
        <v>60</v>
      </c>
      <c r="K220" t="s">
        <v>15180</v>
      </c>
      <c r="L220" t="s">
        <v>59</v>
      </c>
    </row>
    <row r="221" spans="1:12" x14ac:dyDescent="0.5">
      <c r="A221" t="s">
        <v>15181</v>
      </c>
      <c r="B221" t="s">
        <v>9860</v>
      </c>
      <c r="C221" t="s">
        <v>506</v>
      </c>
      <c r="D221" t="s">
        <v>77</v>
      </c>
      <c r="E221" t="s">
        <v>9859</v>
      </c>
      <c r="F221" s="1">
        <v>45566</v>
      </c>
      <c r="G221" s="1">
        <v>46295</v>
      </c>
      <c r="H221" t="s">
        <v>60</v>
      </c>
      <c r="I221" t="s">
        <v>59</v>
      </c>
      <c r="J221" t="s">
        <v>60</v>
      </c>
      <c r="K221" t="s">
        <v>15121</v>
      </c>
      <c r="L221" t="s">
        <v>60</v>
      </c>
    </row>
    <row r="222" spans="1:12" x14ac:dyDescent="0.5">
      <c r="A222" t="s">
        <v>15182</v>
      </c>
      <c r="B222" t="s">
        <v>755</v>
      </c>
      <c r="C222" t="s">
        <v>506</v>
      </c>
      <c r="D222" t="s">
        <v>14905</v>
      </c>
      <c r="E222" t="s">
        <v>9868</v>
      </c>
      <c r="F222" s="1">
        <v>45552</v>
      </c>
      <c r="G222" s="1">
        <v>46282</v>
      </c>
      <c r="H222" t="s">
        <v>59</v>
      </c>
      <c r="I222" t="s">
        <v>59</v>
      </c>
      <c r="J222" t="s">
        <v>60</v>
      </c>
      <c r="K222" t="s">
        <v>15183</v>
      </c>
      <c r="L222" t="s">
        <v>59</v>
      </c>
    </row>
    <row r="223" spans="1:12" x14ac:dyDescent="0.5">
      <c r="A223" t="s">
        <v>15184</v>
      </c>
      <c r="B223" t="s">
        <v>3283</v>
      </c>
      <c r="C223" t="s">
        <v>506</v>
      </c>
      <c r="D223" t="s">
        <v>77</v>
      </c>
      <c r="E223" t="s">
        <v>9878</v>
      </c>
      <c r="F223" s="1">
        <v>45554</v>
      </c>
      <c r="G223" s="1">
        <v>46648</v>
      </c>
      <c r="H223" t="s">
        <v>60</v>
      </c>
      <c r="I223" t="s">
        <v>59</v>
      </c>
      <c r="J223" t="s">
        <v>60</v>
      </c>
      <c r="K223" t="s">
        <v>15185</v>
      </c>
      <c r="L223" t="s">
        <v>60</v>
      </c>
    </row>
    <row r="224" spans="1:12" x14ac:dyDescent="0.5">
      <c r="A224" t="s">
        <v>15186</v>
      </c>
      <c r="B224" t="s">
        <v>3283</v>
      </c>
      <c r="C224" t="s">
        <v>506</v>
      </c>
      <c r="D224" t="s">
        <v>77</v>
      </c>
      <c r="E224" t="s">
        <v>9895</v>
      </c>
      <c r="F224" s="1">
        <v>45555</v>
      </c>
      <c r="G224" s="1">
        <v>46284</v>
      </c>
      <c r="H224" t="s">
        <v>60</v>
      </c>
      <c r="I224" t="s">
        <v>59</v>
      </c>
      <c r="J224" t="s">
        <v>60</v>
      </c>
      <c r="K224" t="s">
        <v>15187</v>
      </c>
      <c r="L224" t="s">
        <v>60</v>
      </c>
    </row>
    <row r="225" spans="1:12" x14ac:dyDescent="0.5">
      <c r="A225" t="s">
        <v>15188</v>
      </c>
      <c r="B225" t="s">
        <v>3283</v>
      </c>
      <c r="C225" t="s">
        <v>506</v>
      </c>
      <c r="D225" t="s">
        <v>77</v>
      </c>
      <c r="E225" t="s">
        <v>9912</v>
      </c>
      <c r="F225" s="1">
        <v>45560</v>
      </c>
      <c r="G225" s="1">
        <v>46289</v>
      </c>
      <c r="H225" t="s">
        <v>60</v>
      </c>
      <c r="I225" t="s">
        <v>59</v>
      </c>
      <c r="J225" t="s">
        <v>60</v>
      </c>
      <c r="K225" t="s">
        <v>15189</v>
      </c>
      <c r="L225" t="s">
        <v>60</v>
      </c>
    </row>
    <row r="226" spans="1:12" x14ac:dyDescent="0.5">
      <c r="A226" t="s">
        <v>15190</v>
      </c>
      <c r="B226" t="s">
        <v>3283</v>
      </c>
      <c r="C226" t="s">
        <v>506</v>
      </c>
      <c r="D226" t="s">
        <v>77</v>
      </c>
      <c r="E226" t="s">
        <v>9921</v>
      </c>
      <c r="F226" s="1">
        <v>45560</v>
      </c>
      <c r="G226" s="1">
        <v>46289</v>
      </c>
      <c r="H226" t="s">
        <v>60</v>
      </c>
      <c r="I226" t="s">
        <v>59</v>
      </c>
      <c r="J226" t="s">
        <v>60</v>
      </c>
      <c r="K226" t="s">
        <v>15191</v>
      </c>
      <c r="L226" t="s">
        <v>60</v>
      </c>
    </row>
    <row r="227" spans="1:12" x14ac:dyDescent="0.5">
      <c r="A227" t="s">
        <v>15192</v>
      </c>
      <c r="B227" t="s">
        <v>3283</v>
      </c>
      <c r="C227" t="s">
        <v>506</v>
      </c>
      <c r="D227" t="s">
        <v>77</v>
      </c>
      <c r="E227" t="s">
        <v>9925</v>
      </c>
      <c r="F227" s="1">
        <v>45560</v>
      </c>
      <c r="G227" s="1">
        <v>46289</v>
      </c>
      <c r="H227" t="s">
        <v>60</v>
      </c>
      <c r="I227" t="s">
        <v>59</v>
      </c>
      <c r="J227" t="s">
        <v>60</v>
      </c>
      <c r="K227" t="s">
        <v>15193</v>
      </c>
      <c r="L227" t="s">
        <v>60</v>
      </c>
    </row>
    <row r="228" spans="1:12" x14ac:dyDescent="0.5">
      <c r="A228" t="s">
        <v>15194</v>
      </c>
      <c r="B228" t="s">
        <v>3283</v>
      </c>
      <c r="C228" t="s">
        <v>506</v>
      </c>
      <c r="D228" t="s">
        <v>77</v>
      </c>
      <c r="E228" t="s">
        <v>9929</v>
      </c>
      <c r="F228" s="1">
        <v>45561</v>
      </c>
      <c r="G228" s="1">
        <v>46290</v>
      </c>
      <c r="H228" t="s">
        <v>60</v>
      </c>
      <c r="I228" t="s">
        <v>59</v>
      </c>
      <c r="J228" t="s">
        <v>60</v>
      </c>
      <c r="K228" t="s">
        <v>1721</v>
      </c>
      <c r="L228" t="s">
        <v>60</v>
      </c>
    </row>
    <row r="229" spans="1:12" x14ac:dyDescent="0.5">
      <c r="A229" t="s">
        <v>15195</v>
      </c>
      <c r="B229" t="s">
        <v>3283</v>
      </c>
      <c r="C229" t="s">
        <v>506</v>
      </c>
      <c r="D229" t="s">
        <v>14905</v>
      </c>
      <c r="E229" t="s">
        <v>9935</v>
      </c>
      <c r="F229" s="1">
        <v>45561</v>
      </c>
      <c r="G229" s="1">
        <v>46655</v>
      </c>
      <c r="H229" t="s">
        <v>60</v>
      </c>
      <c r="I229" t="s">
        <v>59</v>
      </c>
      <c r="J229" t="s">
        <v>60</v>
      </c>
      <c r="K229" t="s">
        <v>15196</v>
      </c>
      <c r="L229" t="s">
        <v>60</v>
      </c>
    </row>
    <row r="230" spans="1:12" x14ac:dyDescent="0.5">
      <c r="A230" t="s">
        <v>15197</v>
      </c>
      <c r="B230" t="s">
        <v>3283</v>
      </c>
      <c r="C230" t="s">
        <v>506</v>
      </c>
      <c r="D230" t="s">
        <v>14905</v>
      </c>
      <c r="E230" t="s">
        <v>9940</v>
      </c>
      <c r="F230" s="1">
        <v>45561</v>
      </c>
      <c r="G230" s="1">
        <v>46655</v>
      </c>
      <c r="H230" t="s">
        <v>60</v>
      </c>
      <c r="I230" t="s">
        <v>59</v>
      </c>
      <c r="J230" t="s">
        <v>60</v>
      </c>
      <c r="K230" t="s">
        <v>15198</v>
      </c>
      <c r="L230" t="s">
        <v>60</v>
      </c>
    </row>
    <row r="231" spans="1:12" x14ac:dyDescent="0.5">
      <c r="A231" t="s">
        <v>15199</v>
      </c>
      <c r="B231" t="s">
        <v>1109</v>
      </c>
      <c r="C231" t="s">
        <v>506</v>
      </c>
      <c r="D231" t="s">
        <v>14905</v>
      </c>
      <c r="E231" t="s">
        <v>9995</v>
      </c>
      <c r="F231" s="1">
        <v>45568</v>
      </c>
      <c r="G231" s="1">
        <v>46298</v>
      </c>
      <c r="H231" t="s">
        <v>60</v>
      </c>
      <c r="I231" t="s">
        <v>60</v>
      </c>
      <c r="J231" t="s">
        <v>60</v>
      </c>
      <c r="K231" t="s">
        <v>9998</v>
      </c>
      <c r="L231" t="s">
        <v>60</v>
      </c>
    </row>
    <row r="232" spans="1:12" x14ac:dyDescent="0.5">
      <c r="A232" t="s">
        <v>15200</v>
      </c>
      <c r="B232" t="s">
        <v>1157</v>
      </c>
      <c r="C232" t="s">
        <v>506</v>
      </c>
      <c r="D232" t="s">
        <v>14905</v>
      </c>
      <c r="E232" t="s">
        <v>10017</v>
      </c>
      <c r="F232" s="1">
        <v>45572</v>
      </c>
      <c r="G232" s="1">
        <v>46301</v>
      </c>
      <c r="H232" t="s">
        <v>59</v>
      </c>
      <c r="I232" t="s">
        <v>59</v>
      </c>
      <c r="J232" t="s">
        <v>60</v>
      </c>
      <c r="K232" t="s">
        <v>8471</v>
      </c>
      <c r="L232" t="s">
        <v>59</v>
      </c>
    </row>
    <row r="233" spans="1:12" x14ac:dyDescent="0.5">
      <c r="A233" t="s">
        <v>15201</v>
      </c>
      <c r="B233" t="s">
        <v>121</v>
      </c>
      <c r="C233" t="s">
        <v>506</v>
      </c>
      <c r="D233" t="s">
        <v>14905</v>
      </c>
      <c r="E233" t="s">
        <v>10028</v>
      </c>
      <c r="F233" s="1">
        <v>45574</v>
      </c>
      <c r="G233" s="1">
        <v>46477</v>
      </c>
      <c r="H233" t="s">
        <v>59</v>
      </c>
      <c r="I233" t="s">
        <v>59</v>
      </c>
      <c r="J233" t="s">
        <v>60</v>
      </c>
      <c r="K233" t="s">
        <v>15202</v>
      </c>
      <c r="L233" t="s">
        <v>59</v>
      </c>
    </row>
    <row r="234" spans="1:12" x14ac:dyDescent="0.5">
      <c r="A234" t="s">
        <v>15203</v>
      </c>
      <c r="B234" t="s">
        <v>3283</v>
      </c>
      <c r="C234" t="s">
        <v>506</v>
      </c>
      <c r="D234" t="s">
        <v>14905</v>
      </c>
      <c r="E234" t="s">
        <v>10034</v>
      </c>
      <c r="F234" s="1">
        <v>45581</v>
      </c>
      <c r="G234" s="1">
        <v>47376</v>
      </c>
      <c r="H234" t="s">
        <v>59</v>
      </c>
      <c r="I234" t="s">
        <v>59</v>
      </c>
      <c r="J234" t="s">
        <v>60</v>
      </c>
      <c r="K234" t="s">
        <v>15204</v>
      </c>
      <c r="L234" t="s">
        <v>59</v>
      </c>
    </row>
    <row r="235" spans="1:12" x14ac:dyDescent="0.5">
      <c r="A235" t="s">
        <v>15205</v>
      </c>
      <c r="B235" t="s">
        <v>769</v>
      </c>
      <c r="C235" t="s">
        <v>506</v>
      </c>
      <c r="D235" t="s">
        <v>77</v>
      </c>
      <c r="E235" t="s">
        <v>10040</v>
      </c>
      <c r="F235" s="1">
        <v>45505</v>
      </c>
      <c r="G235" s="1">
        <v>48121</v>
      </c>
      <c r="H235" t="s">
        <v>59</v>
      </c>
      <c r="I235" t="s">
        <v>59</v>
      </c>
      <c r="J235" t="s">
        <v>60</v>
      </c>
      <c r="K235" t="s">
        <v>15206</v>
      </c>
      <c r="L235" t="s">
        <v>59</v>
      </c>
    </row>
    <row r="236" spans="1:12" x14ac:dyDescent="0.5">
      <c r="A236" t="s">
        <v>15207</v>
      </c>
      <c r="B236" t="s">
        <v>769</v>
      </c>
      <c r="C236" t="s">
        <v>506</v>
      </c>
      <c r="D236" t="s">
        <v>14905</v>
      </c>
      <c r="E236" t="s">
        <v>10040</v>
      </c>
      <c r="F236" s="1">
        <v>45505</v>
      </c>
      <c r="G236" s="1">
        <v>48121</v>
      </c>
      <c r="H236" t="s">
        <v>59</v>
      </c>
      <c r="I236" t="s">
        <v>59</v>
      </c>
      <c r="J236" t="s">
        <v>60</v>
      </c>
      <c r="K236" t="s">
        <v>15208</v>
      </c>
      <c r="L236" t="s">
        <v>59</v>
      </c>
    </row>
    <row r="237" spans="1:12" x14ac:dyDescent="0.5">
      <c r="A237" t="s">
        <v>15209</v>
      </c>
      <c r="B237" t="s">
        <v>769</v>
      </c>
      <c r="C237" t="s">
        <v>506</v>
      </c>
      <c r="D237" t="s">
        <v>14905</v>
      </c>
      <c r="E237" t="s">
        <v>10040</v>
      </c>
      <c r="F237" s="1">
        <v>45505</v>
      </c>
      <c r="G237" s="1">
        <v>48121</v>
      </c>
      <c r="H237" t="s">
        <v>59</v>
      </c>
      <c r="I237" t="s">
        <v>59</v>
      </c>
      <c r="J237" t="s">
        <v>60</v>
      </c>
      <c r="K237" t="s">
        <v>15210</v>
      </c>
      <c r="L237" t="s">
        <v>59</v>
      </c>
    </row>
    <row r="238" spans="1:12" x14ac:dyDescent="0.5">
      <c r="A238" t="s">
        <v>15211</v>
      </c>
      <c r="B238" t="s">
        <v>769</v>
      </c>
      <c r="C238" t="s">
        <v>506</v>
      </c>
      <c r="D238" t="s">
        <v>14905</v>
      </c>
      <c r="E238" t="s">
        <v>10040</v>
      </c>
      <c r="F238" s="1">
        <v>45505</v>
      </c>
      <c r="G238" s="1">
        <v>48121</v>
      </c>
      <c r="H238" t="s">
        <v>59</v>
      </c>
      <c r="I238" t="s">
        <v>59</v>
      </c>
      <c r="J238" t="s">
        <v>60</v>
      </c>
      <c r="K238" t="s">
        <v>15212</v>
      </c>
      <c r="L238" t="s">
        <v>59</v>
      </c>
    </row>
    <row r="239" spans="1:12" x14ac:dyDescent="0.5">
      <c r="A239" t="s">
        <v>15213</v>
      </c>
      <c r="B239" t="s">
        <v>2234</v>
      </c>
      <c r="C239" t="s">
        <v>506</v>
      </c>
      <c r="D239" t="s">
        <v>14905</v>
      </c>
      <c r="E239" t="s">
        <v>5924</v>
      </c>
      <c r="F239" s="1">
        <v>45575</v>
      </c>
      <c r="G239" s="1">
        <v>46304</v>
      </c>
      <c r="H239" t="s">
        <v>59</v>
      </c>
      <c r="I239" t="s">
        <v>59</v>
      </c>
      <c r="J239" t="s">
        <v>60</v>
      </c>
      <c r="K239" t="s">
        <v>8471</v>
      </c>
      <c r="L239" t="s">
        <v>60</v>
      </c>
    </row>
    <row r="240" spans="1:12" x14ac:dyDescent="0.5">
      <c r="A240" t="s">
        <v>15214</v>
      </c>
      <c r="B240" t="s">
        <v>2234</v>
      </c>
      <c r="C240" t="s">
        <v>506</v>
      </c>
      <c r="D240" t="s">
        <v>14905</v>
      </c>
      <c r="E240" t="s">
        <v>5924</v>
      </c>
      <c r="F240" s="1">
        <v>45575</v>
      </c>
      <c r="G240" s="1">
        <v>46304</v>
      </c>
      <c r="H240" t="s">
        <v>59</v>
      </c>
      <c r="I240" t="s">
        <v>59</v>
      </c>
      <c r="J240" t="s">
        <v>60</v>
      </c>
      <c r="K240" t="s">
        <v>8471</v>
      </c>
      <c r="L240" t="s">
        <v>60</v>
      </c>
    </row>
    <row r="241" spans="1:12" x14ac:dyDescent="0.5">
      <c r="A241" t="s">
        <v>15215</v>
      </c>
      <c r="B241" t="s">
        <v>2234</v>
      </c>
      <c r="C241" t="s">
        <v>506</v>
      </c>
      <c r="D241" t="s">
        <v>14905</v>
      </c>
      <c r="E241" t="s">
        <v>5924</v>
      </c>
      <c r="F241" s="1">
        <v>45575</v>
      </c>
      <c r="G241" s="1">
        <v>46304</v>
      </c>
      <c r="H241" t="s">
        <v>59</v>
      </c>
      <c r="I241" t="s">
        <v>59</v>
      </c>
      <c r="J241" t="s">
        <v>60</v>
      </c>
      <c r="K241" t="s">
        <v>15216</v>
      </c>
      <c r="L241" t="s">
        <v>60</v>
      </c>
    </row>
    <row r="242" spans="1:12" x14ac:dyDescent="0.5">
      <c r="A242" t="s">
        <v>15217</v>
      </c>
      <c r="B242" t="s">
        <v>2234</v>
      </c>
      <c r="C242" t="s">
        <v>506</v>
      </c>
      <c r="D242" t="s">
        <v>14905</v>
      </c>
      <c r="E242" t="s">
        <v>5924</v>
      </c>
      <c r="F242" s="1">
        <v>45575</v>
      </c>
      <c r="G242" s="1">
        <v>46304</v>
      </c>
      <c r="H242" t="s">
        <v>59</v>
      </c>
      <c r="I242" t="s">
        <v>59</v>
      </c>
      <c r="J242" t="s">
        <v>60</v>
      </c>
      <c r="K242" t="s">
        <v>15218</v>
      </c>
      <c r="L242" t="s">
        <v>60</v>
      </c>
    </row>
    <row r="243" spans="1:12" x14ac:dyDescent="0.5">
      <c r="A243" t="s">
        <v>15219</v>
      </c>
      <c r="B243" t="s">
        <v>2234</v>
      </c>
      <c r="C243" t="s">
        <v>506</v>
      </c>
      <c r="D243" t="s">
        <v>14905</v>
      </c>
      <c r="E243" t="s">
        <v>5924</v>
      </c>
      <c r="F243" s="1">
        <v>45575</v>
      </c>
      <c r="G243" s="1">
        <v>46304</v>
      </c>
      <c r="H243" t="s">
        <v>59</v>
      </c>
      <c r="I243" t="s">
        <v>59</v>
      </c>
      <c r="J243" t="s">
        <v>60</v>
      </c>
      <c r="K243" t="s">
        <v>15220</v>
      </c>
      <c r="L243" t="s">
        <v>60</v>
      </c>
    </row>
    <row r="244" spans="1:12" x14ac:dyDescent="0.5">
      <c r="A244" t="s">
        <v>15221</v>
      </c>
      <c r="B244" t="s">
        <v>10105</v>
      </c>
      <c r="C244" t="s">
        <v>506</v>
      </c>
      <c r="D244" t="s">
        <v>77</v>
      </c>
      <c r="E244" t="s">
        <v>10103</v>
      </c>
      <c r="F244" s="1">
        <v>45568</v>
      </c>
      <c r="G244" s="1">
        <v>47029</v>
      </c>
      <c r="H244" t="s">
        <v>59</v>
      </c>
      <c r="I244" t="s">
        <v>59</v>
      </c>
      <c r="J244" t="s">
        <v>60</v>
      </c>
      <c r="K244" t="s">
        <v>15222</v>
      </c>
      <c r="L244" t="s">
        <v>60</v>
      </c>
    </row>
    <row r="245" spans="1:12" x14ac:dyDescent="0.5">
      <c r="A245" t="s">
        <v>15223</v>
      </c>
      <c r="B245" t="s">
        <v>3283</v>
      </c>
      <c r="C245" t="s">
        <v>506</v>
      </c>
      <c r="D245" t="s">
        <v>14905</v>
      </c>
      <c r="E245" t="s">
        <v>10136</v>
      </c>
      <c r="F245" s="1">
        <v>45583</v>
      </c>
      <c r="G245" s="1">
        <v>46312</v>
      </c>
      <c r="H245" t="s">
        <v>60</v>
      </c>
      <c r="I245" t="s">
        <v>59</v>
      </c>
      <c r="J245" t="s">
        <v>60</v>
      </c>
      <c r="K245" t="s">
        <v>15224</v>
      </c>
      <c r="L245" t="s">
        <v>59</v>
      </c>
    </row>
    <row r="246" spans="1:12" x14ac:dyDescent="0.5">
      <c r="A246" t="s">
        <v>15225</v>
      </c>
      <c r="B246" t="s">
        <v>1638</v>
      </c>
      <c r="C246" t="s">
        <v>506</v>
      </c>
      <c r="D246" t="s">
        <v>14905</v>
      </c>
      <c r="E246" t="s">
        <v>10146</v>
      </c>
      <c r="F246" s="1">
        <v>45588</v>
      </c>
      <c r="G246" s="1">
        <v>46318</v>
      </c>
      <c r="H246" t="s">
        <v>60</v>
      </c>
      <c r="I246" t="s">
        <v>59</v>
      </c>
      <c r="J246" t="s">
        <v>60</v>
      </c>
      <c r="K246" t="s">
        <v>15226</v>
      </c>
      <c r="L246" t="s">
        <v>59</v>
      </c>
    </row>
    <row r="247" spans="1:12" x14ac:dyDescent="0.5">
      <c r="A247" t="s">
        <v>15227</v>
      </c>
      <c r="B247" t="s">
        <v>67</v>
      </c>
      <c r="C247" t="s">
        <v>506</v>
      </c>
      <c r="D247" t="s">
        <v>14905</v>
      </c>
      <c r="E247" t="s">
        <v>10154</v>
      </c>
      <c r="F247" s="1">
        <v>45574</v>
      </c>
      <c r="G247" s="1">
        <v>46303</v>
      </c>
      <c r="H247" t="s">
        <v>60</v>
      </c>
      <c r="I247" t="s">
        <v>59</v>
      </c>
      <c r="J247" t="s">
        <v>59</v>
      </c>
      <c r="K247" t="s">
        <v>15228</v>
      </c>
      <c r="L247" t="s">
        <v>60</v>
      </c>
    </row>
    <row r="248" spans="1:12" x14ac:dyDescent="0.5">
      <c r="A248" t="s">
        <v>15229</v>
      </c>
      <c r="B248" t="s">
        <v>360</v>
      </c>
      <c r="C248" t="s">
        <v>506</v>
      </c>
      <c r="D248" t="s">
        <v>14905</v>
      </c>
      <c r="E248" t="s">
        <v>10172</v>
      </c>
      <c r="F248" s="1">
        <v>45590</v>
      </c>
      <c r="G248" s="1">
        <v>46539</v>
      </c>
      <c r="H248" t="s">
        <v>59</v>
      </c>
      <c r="I248" t="s">
        <v>59</v>
      </c>
      <c r="J248" t="s">
        <v>59</v>
      </c>
      <c r="K248" t="s">
        <v>15230</v>
      </c>
      <c r="L248" t="s">
        <v>59</v>
      </c>
    </row>
    <row r="249" spans="1:12" x14ac:dyDescent="0.5">
      <c r="A249" t="s">
        <v>15231</v>
      </c>
      <c r="B249" t="s">
        <v>3283</v>
      </c>
      <c r="C249" t="s">
        <v>506</v>
      </c>
      <c r="D249" t="s">
        <v>77</v>
      </c>
      <c r="E249" t="s">
        <v>10178</v>
      </c>
      <c r="F249" s="1">
        <v>45594</v>
      </c>
      <c r="G249" s="1">
        <v>46323</v>
      </c>
      <c r="H249" t="s">
        <v>60</v>
      </c>
      <c r="I249" t="s">
        <v>59</v>
      </c>
      <c r="J249" t="s">
        <v>60</v>
      </c>
      <c r="K249" t="s">
        <v>15132</v>
      </c>
      <c r="L249" t="s">
        <v>60</v>
      </c>
    </row>
    <row r="250" spans="1:12" x14ac:dyDescent="0.5">
      <c r="A250" t="s">
        <v>15232</v>
      </c>
      <c r="B250" t="s">
        <v>3283</v>
      </c>
      <c r="C250" t="s">
        <v>506</v>
      </c>
      <c r="D250" t="s">
        <v>14905</v>
      </c>
      <c r="E250" t="s">
        <v>10182</v>
      </c>
      <c r="F250" s="1">
        <v>45594</v>
      </c>
      <c r="G250" s="1">
        <v>46323</v>
      </c>
      <c r="H250" t="s">
        <v>60</v>
      </c>
      <c r="I250" t="s">
        <v>59</v>
      </c>
      <c r="J250" t="s">
        <v>60</v>
      </c>
      <c r="K250" t="s">
        <v>15233</v>
      </c>
      <c r="L250" t="s">
        <v>59</v>
      </c>
    </row>
    <row r="251" spans="1:12" x14ac:dyDescent="0.5">
      <c r="A251" t="s">
        <v>15234</v>
      </c>
      <c r="B251" t="s">
        <v>3283</v>
      </c>
      <c r="C251" t="s">
        <v>506</v>
      </c>
      <c r="D251" t="s">
        <v>77</v>
      </c>
      <c r="E251" t="s">
        <v>6365</v>
      </c>
      <c r="F251" s="1">
        <v>45594</v>
      </c>
      <c r="G251" s="1">
        <v>46688</v>
      </c>
      <c r="H251" t="s">
        <v>60</v>
      </c>
      <c r="I251" t="s">
        <v>59</v>
      </c>
      <c r="J251" t="s">
        <v>60</v>
      </c>
      <c r="K251" t="s">
        <v>15235</v>
      </c>
      <c r="L251" t="s">
        <v>59</v>
      </c>
    </row>
    <row r="252" spans="1:12" x14ac:dyDescent="0.5">
      <c r="A252" t="s">
        <v>15236</v>
      </c>
      <c r="B252" t="s">
        <v>67</v>
      </c>
      <c r="C252" t="s">
        <v>506</v>
      </c>
      <c r="D252" t="s">
        <v>14905</v>
      </c>
      <c r="E252" t="s">
        <v>10197</v>
      </c>
      <c r="F252" s="1">
        <v>45606</v>
      </c>
      <c r="G252" s="1">
        <v>46356</v>
      </c>
      <c r="H252" t="s">
        <v>59</v>
      </c>
      <c r="I252" t="s">
        <v>59</v>
      </c>
      <c r="J252" t="s">
        <v>59</v>
      </c>
      <c r="K252" t="s">
        <v>15237</v>
      </c>
      <c r="L252" t="s">
        <v>59</v>
      </c>
    </row>
    <row r="253" spans="1:12" x14ac:dyDescent="0.5">
      <c r="A253" t="s">
        <v>15238</v>
      </c>
      <c r="B253" t="s">
        <v>755</v>
      </c>
      <c r="C253" t="s">
        <v>506</v>
      </c>
      <c r="D253" t="s">
        <v>14905</v>
      </c>
      <c r="E253" t="s">
        <v>10228</v>
      </c>
      <c r="F253" s="1">
        <v>45608</v>
      </c>
      <c r="G253" s="1">
        <v>46521</v>
      </c>
      <c r="H253" t="s">
        <v>59</v>
      </c>
      <c r="I253" t="s">
        <v>59</v>
      </c>
      <c r="J253" t="s">
        <v>60</v>
      </c>
      <c r="K253" t="s">
        <v>15239</v>
      </c>
      <c r="L253" t="s">
        <v>59</v>
      </c>
    </row>
    <row r="254" spans="1:12" x14ac:dyDescent="0.5">
      <c r="A254" t="s">
        <v>15240</v>
      </c>
      <c r="B254" t="s">
        <v>3283</v>
      </c>
      <c r="C254" t="s">
        <v>506</v>
      </c>
      <c r="D254" t="s">
        <v>14905</v>
      </c>
      <c r="E254" t="s">
        <v>10234</v>
      </c>
      <c r="F254" s="1">
        <v>45608</v>
      </c>
      <c r="G254" s="1">
        <v>46337</v>
      </c>
      <c r="H254" t="s">
        <v>60</v>
      </c>
      <c r="I254" t="s">
        <v>59</v>
      </c>
      <c r="J254" t="s">
        <v>60</v>
      </c>
      <c r="K254" t="s">
        <v>3836</v>
      </c>
      <c r="L254" t="s">
        <v>59</v>
      </c>
    </row>
    <row r="255" spans="1:12" x14ac:dyDescent="0.5">
      <c r="A255" t="s">
        <v>15241</v>
      </c>
      <c r="B255" t="s">
        <v>3283</v>
      </c>
      <c r="C255" t="s">
        <v>506</v>
      </c>
      <c r="D255" t="s">
        <v>77</v>
      </c>
      <c r="E255" t="s">
        <v>10238</v>
      </c>
      <c r="F255" s="1">
        <v>45609</v>
      </c>
      <c r="G255" s="1">
        <v>46338</v>
      </c>
      <c r="H255" t="s">
        <v>60</v>
      </c>
      <c r="I255" t="s">
        <v>59</v>
      </c>
      <c r="J255" t="s">
        <v>60</v>
      </c>
      <c r="K255" t="s">
        <v>14903</v>
      </c>
      <c r="L255" t="s">
        <v>59</v>
      </c>
    </row>
    <row r="256" spans="1:12" x14ac:dyDescent="0.5">
      <c r="A256" t="s">
        <v>15242</v>
      </c>
      <c r="B256" t="s">
        <v>755</v>
      </c>
      <c r="C256" t="s">
        <v>506</v>
      </c>
      <c r="D256" t="s">
        <v>14905</v>
      </c>
      <c r="E256" t="s">
        <v>10240</v>
      </c>
      <c r="F256" s="1">
        <v>45901</v>
      </c>
      <c r="G256" s="1">
        <v>46229</v>
      </c>
      <c r="H256" t="s">
        <v>60</v>
      </c>
      <c r="I256" t="s">
        <v>59</v>
      </c>
      <c r="J256" t="s">
        <v>60</v>
      </c>
      <c r="K256" t="s">
        <v>15243</v>
      </c>
      <c r="L256" t="s">
        <v>59</v>
      </c>
    </row>
    <row r="257" spans="1:12" x14ac:dyDescent="0.5">
      <c r="A257" t="s">
        <v>15244</v>
      </c>
      <c r="B257" t="s">
        <v>2202</v>
      </c>
      <c r="C257" t="s">
        <v>506</v>
      </c>
      <c r="D257" t="s">
        <v>14905</v>
      </c>
      <c r="E257" t="s">
        <v>10253</v>
      </c>
      <c r="F257" s="1">
        <v>45609</v>
      </c>
      <c r="G257" s="1">
        <v>46446</v>
      </c>
      <c r="H257" t="s">
        <v>59</v>
      </c>
      <c r="I257" t="s">
        <v>59</v>
      </c>
      <c r="J257" t="s">
        <v>60</v>
      </c>
      <c r="K257" t="s">
        <v>15245</v>
      </c>
      <c r="L257" t="s">
        <v>60</v>
      </c>
    </row>
    <row r="258" spans="1:12" x14ac:dyDescent="0.5">
      <c r="A258" t="s">
        <v>15246</v>
      </c>
      <c r="B258" t="s">
        <v>10267</v>
      </c>
      <c r="C258" t="s">
        <v>506</v>
      </c>
      <c r="D258" t="s">
        <v>14905</v>
      </c>
      <c r="E258" t="s">
        <v>10264</v>
      </c>
      <c r="F258" s="1">
        <v>45597</v>
      </c>
      <c r="G258" s="1">
        <v>46327</v>
      </c>
      <c r="H258" t="s">
        <v>59</v>
      </c>
      <c r="I258" t="s">
        <v>59</v>
      </c>
      <c r="J258" t="s">
        <v>59</v>
      </c>
      <c r="K258" t="s">
        <v>15247</v>
      </c>
      <c r="L258" t="s">
        <v>59</v>
      </c>
    </row>
    <row r="259" spans="1:12" x14ac:dyDescent="0.5">
      <c r="A259" t="s">
        <v>15248</v>
      </c>
      <c r="B259" t="s">
        <v>10291</v>
      </c>
      <c r="C259" t="s">
        <v>506</v>
      </c>
      <c r="D259" t="s">
        <v>14905</v>
      </c>
      <c r="E259" t="s">
        <v>10288</v>
      </c>
      <c r="F259" s="1">
        <v>45619</v>
      </c>
      <c r="G259" s="1">
        <v>46713</v>
      </c>
      <c r="H259" t="s">
        <v>59</v>
      </c>
      <c r="I259" t="s">
        <v>59</v>
      </c>
      <c r="J259" t="s">
        <v>60</v>
      </c>
      <c r="K259" t="s">
        <v>15249</v>
      </c>
      <c r="L259" t="s">
        <v>60</v>
      </c>
    </row>
    <row r="260" spans="1:12" x14ac:dyDescent="0.5">
      <c r="A260" t="s">
        <v>15250</v>
      </c>
      <c r="B260" t="s">
        <v>2202</v>
      </c>
      <c r="C260" t="s">
        <v>506</v>
      </c>
      <c r="D260" t="s">
        <v>14905</v>
      </c>
      <c r="E260" t="s">
        <v>10253</v>
      </c>
      <c r="F260" s="1">
        <v>45616</v>
      </c>
      <c r="G260" s="1">
        <v>46346</v>
      </c>
      <c r="H260" t="s">
        <v>60</v>
      </c>
      <c r="I260" t="s">
        <v>59</v>
      </c>
      <c r="J260" t="s">
        <v>60</v>
      </c>
      <c r="K260" t="s">
        <v>15251</v>
      </c>
      <c r="L260" t="s">
        <v>60</v>
      </c>
    </row>
    <row r="261" spans="1:12" x14ac:dyDescent="0.5">
      <c r="A261" t="s">
        <v>15252</v>
      </c>
      <c r="B261" t="s">
        <v>1157</v>
      </c>
      <c r="C261" t="s">
        <v>506</v>
      </c>
      <c r="D261" t="s">
        <v>14905</v>
      </c>
      <c r="E261" t="s">
        <v>10306</v>
      </c>
      <c r="F261" s="1">
        <v>45616</v>
      </c>
      <c r="G261" s="1">
        <v>46345</v>
      </c>
      <c r="H261" t="s">
        <v>59</v>
      </c>
      <c r="I261" t="s">
        <v>59</v>
      </c>
      <c r="J261" t="s">
        <v>60</v>
      </c>
      <c r="K261" t="s">
        <v>15253</v>
      </c>
      <c r="L261" t="s">
        <v>59</v>
      </c>
    </row>
    <row r="262" spans="1:12" x14ac:dyDescent="0.5">
      <c r="A262" t="s">
        <v>15254</v>
      </c>
      <c r="B262" t="s">
        <v>3283</v>
      </c>
      <c r="C262" t="s">
        <v>506</v>
      </c>
      <c r="D262" t="s">
        <v>14905</v>
      </c>
      <c r="E262" t="s">
        <v>10312</v>
      </c>
      <c r="F262" s="1">
        <v>45616</v>
      </c>
      <c r="G262" s="1">
        <v>46710</v>
      </c>
      <c r="H262" t="s">
        <v>60</v>
      </c>
      <c r="I262" t="s">
        <v>59</v>
      </c>
      <c r="J262" t="s">
        <v>60</v>
      </c>
      <c r="K262" t="s">
        <v>15255</v>
      </c>
      <c r="L262" t="s">
        <v>59</v>
      </c>
    </row>
    <row r="263" spans="1:12" x14ac:dyDescent="0.5">
      <c r="A263" t="s">
        <v>15256</v>
      </c>
      <c r="B263" t="s">
        <v>3283</v>
      </c>
      <c r="C263" t="s">
        <v>506</v>
      </c>
      <c r="D263" t="s">
        <v>77</v>
      </c>
      <c r="E263" t="s">
        <v>10324</v>
      </c>
      <c r="F263" s="1">
        <v>45616</v>
      </c>
      <c r="G263" s="1">
        <v>46710</v>
      </c>
      <c r="H263" t="s">
        <v>60</v>
      </c>
      <c r="I263" t="s">
        <v>59</v>
      </c>
      <c r="J263" t="s">
        <v>60</v>
      </c>
      <c r="K263" t="s">
        <v>14903</v>
      </c>
      <c r="L263" t="s">
        <v>59</v>
      </c>
    </row>
    <row r="264" spans="1:12" x14ac:dyDescent="0.5">
      <c r="A264" t="s">
        <v>15257</v>
      </c>
      <c r="B264" t="s">
        <v>755</v>
      </c>
      <c r="C264" t="s">
        <v>506</v>
      </c>
      <c r="D264" t="s">
        <v>14905</v>
      </c>
      <c r="E264" t="s">
        <v>10333</v>
      </c>
      <c r="F264" s="1">
        <v>45617</v>
      </c>
      <c r="G264" s="1">
        <v>46568</v>
      </c>
      <c r="H264" t="s">
        <v>59</v>
      </c>
      <c r="I264" t="s">
        <v>59</v>
      </c>
      <c r="J264" t="s">
        <v>60</v>
      </c>
      <c r="K264" t="s">
        <v>15258</v>
      </c>
      <c r="L264" t="s">
        <v>59</v>
      </c>
    </row>
    <row r="265" spans="1:12" x14ac:dyDescent="0.5">
      <c r="A265" t="s">
        <v>15259</v>
      </c>
      <c r="B265" t="s">
        <v>2202</v>
      </c>
      <c r="C265" t="s">
        <v>506</v>
      </c>
      <c r="D265" t="s">
        <v>14905</v>
      </c>
      <c r="E265" t="s">
        <v>10340</v>
      </c>
      <c r="F265" s="1">
        <v>45617</v>
      </c>
      <c r="G265" s="1">
        <v>46265</v>
      </c>
      <c r="H265" t="s">
        <v>60</v>
      </c>
      <c r="I265" t="s">
        <v>59</v>
      </c>
      <c r="J265" t="s">
        <v>60</v>
      </c>
      <c r="K265" t="s">
        <v>15260</v>
      </c>
      <c r="L265" t="s">
        <v>60</v>
      </c>
    </row>
    <row r="266" spans="1:12" x14ac:dyDescent="0.5">
      <c r="A266" t="s">
        <v>15261</v>
      </c>
      <c r="B266" t="s">
        <v>137</v>
      </c>
      <c r="C266" t="s">
        <v>506</v>
      </c>
      <c r="D266" t="s">
        <v>77</v>
      </c>
      <c r="E266" t="s">
        <v>10343</v>
      </c>
      <c r="F266" s="1">
        <v>45474</v>
      </c>
      <c r="G266" s="1">
        <v>47299</v>
      </c>
      <c r="H266" t="s">
        <v>59</v>
      </c>
      <c r="I266" t="s">
        <v>60</v>
      </c>
      <c r="J266" t="s">
        <v>60</v>
      </c>
      <c r="K266" t="s">
        <v>15262</v>
      </c>
      <c r="L266" t="s">
        <v>60</v>
      </c>
    </row>
    <row r="267" spans="1:12" x14ac:dyDescent="0.5">
      <c r="A267" t="s">
        <v>15263</v>
      </c>
      <c r="B267" t="s">
        <v>2202</v>
      </c>
      <c r="C267" t="s">
        <v>506</v>
      </c>
      <c r="D267" t="s">
        <v>14905</v>
      </c>
      <c r="E267" t="s">
        <v>10349</v>
      </c>
      <c r="F267" s="1">
        <v>45663</v>
      </c>
      <c r="G267" s="1">
        <v>46752</v>
      </c>
      <c r="H267" t="s">
        <v>59</v>
      </c>
      <c r="I267" t="s">
        <v>59</v>
      </c>
      <c r="J267" t="s">
        <v>60</v>
      </c>
      <c r="K267" t="s">
        <v>10352</v>
      </c>
      <c r="L267" t="s">
        <v>59</v>
      </c>
    </row>
    <row r="268" spans="1:12" x14ac:dyDescent="0.5">
      <c r="A268" t="s">
        <v>15264</v>
      </c>
      <c r="B268" t="s">
        <v>755</v>
      </c>
      <c r="C268" t="s">
        <v>506</v>
      </c>
      <c r="D268" t="s">
        <v>14905</v>
      </c>
      <c r="E268" t="s">
        <v>10396</v>
      </c>
      <c r="F268" s="1">
        <v>45622</v>
      </c>
      <c r="G268" s="1">
        <v>47083</v>
      </c>
      <c r="H268" t="s">
        <v>59</v>
      </c>
      <c r="I268" t="s">
        <v>60</v>
      </c>
      <c r="J268" t="s">
        <v>60</v>
      </c>
      <c r="K268" t="s">
        <v>10398</v>
      </c>
      <c r="L268" t="s">
        <v>59</v>
      </c>
    </row>
    <row r="269" spans="1:12" x14ac:dyDescent="0.5">
      <c r="A269" t="s">
        <v>15265</v>
      </c>
      <c r="B269" t="s">
        <v>8566</v>
      </c>
      <c r="C269" t="s">
        <v>506</v>
      </c>
      <c r="D269" t="s">
        <v>14905</v>
      </c>
      <c r="E269" t="s">
        <v>10419</v>
      </c>
      <c r="F269" s="1">
        <v>45627</v>
      </c>
      <c r="G269" s="1">
        <v>46357</v>
      </c>
      <c r="H269" t="s">
        <v>59</v>
      </c>
      <c r="I269" t="s">
        <v>59</v>
      </c>
      <c r="J269" t="s">
        <v>59</v>
      </c>
      <c r="K269" t="s">
        <v>15266</v>
      </c>
      <c r="L269" t="s">
        <v>59</v>
      </c>
    </row>
    <row r="270" spans="1:12" x14ac:dyDescent="0.5">
      <c r="A270" t="s">
        <v>15267</v>
      </c>
      <c r="B270" t="s">
        <v>977</v>
      </c>
      <c r="C270" t="s">
        <v>506</v>
      </c>
      <c r="D270" t="s">
        <v>14905</v>
      </c>
      <c r="E270" t="s">
        <v>10426</v>
      </c>
      <c r="F270" s="1">
        <v>45574</v>
      </c>
      <c r="G270" s="1">
        <v>46289</v>
      </c>
      <c r="H270" t="s">
        <v>60</v>
      </c>
      <c r="I270" t="s">
        <v>60</v>
      </c>
      <c r="J270" t="s">
        <v>60</v>
      </c>
      <c r="K270" t="s">
        <v>15268</v>
      </c>
      <c r="L270" t="s">
        <v>60</v>
      </c>
    </row>
    <row r="271" spans="1:12" x14ac:dyDescent="0.5">
      <c r="A271" t="s">
        <v>15269</v>
      </c>
      <c r="B271" t="s">
        <v>2202</v>
      </c>
      <c r="C271" t="s">
        <v>506</v>
      </c>
      <c r="D271" t="s">
        <v>14905</v>
      </c>
      <c r="E271" t="s">
        <v>10432</v>
      </c>
      <c r="F271" s="1">
        <v>45625</v>
      </c>
      <c r="G271" s="1">
        <v>46234</v>
      </c>
      <c r="H271" t="s">
        <v>60</v>
      </c>
      <c r="I271" t="s">
        <v>59</v>
      </c>
      <c r="J271" t="s">
        <v>60</v>
      </c>
      <c r="K271" t="s">
        <v>15270</v>
      </c>
      <c r="L271" t="s">
        <v>60</v>
      </c>
    </row>
    <row r="272" spans="1:12" x14ac:dyDescent="0.5">
      <c r="A272" t="s">
        <v>15271</v>
      </c>
      <c r="B272" t="s">
        <v>53</v>
      </c>
      <c r="C272" t="s">
        <v>506</v>
      </c>
      <c r="D272" t="s">
        <v>14905</v>
      </c>
      <c r="E272" t="s">
        <v>10446</v>
      </c>
      <c r="F272" s="1">
        <v>44440</v>
      </c>
      <c r="G272" s="1">
        <v>46630</v>
      </c>
      <c r="H272" t="s">
        <v>59</v>
      </c>
      <c r="I272" t="s">
        <v>60</v>
      </c>
      <c r="J272" t="s">
        <v>60</v>
      </c>
      <c r="K272" t="s">
        <v>15272</v>
      </c>
      <c r="L272" t="s">
        <v>59</v>
      </c>
    </row>
    <row r="273" spans="1:12" x14ac:dyDescent="0.5">
      <c r="A273" t="s">
        <v>15273</v>
      </c>
      <c r="B273" t="s">
        <v>2202</v>
      </c>
      <c r="C273" t="s">
        <v>506</v>
      </c>
      <c r="D273" t="s">
        <v>14905</v>
      </c>
      <c r="E273" t="s">
        <v>10452</v>
      </c>
      <c r="F273" s="1">
        <v>45628</v>
      </c>
      <c r="G273" s="1">
        <v>46175</v>
      </c>
      <c r="H273" t="s">
        <v>59</v>
      </c>
      <c r="I273" t="s">
        <v>60</v>
      </c>
      <c r="J273" t="s">
        <v>60</v>
      </c>
      <c r="K273" t="s">
        <v>15274</v>
      </c>
      <c r="L273" t="s">
        <v>60</v>
      </c>
    </row>
    <row r="274" spans="1:12" x14ac:dyDescent="0.5">
      <c r="A274" t="s">
        <v>15275</v>
      </c>
      <c r="B274" t="s">
        <v>3283</v>
      </c>
      <c r="C274" t="s">
        <v>506</v>
      </c>
      <c r="D274" t="s">
        <v>14905</v>
      </c>
      <c r="E274" t="s">
        <v>9935</v>
      </c>
      <c r="F274" s="1">
        <v>45628</v>
      </c>
      <c r="G274" s="1">
        <v>46722</v>
      </c>
      <c r="H274" t="s">
        <v>60</v>
      </c>
      <c r="I274" t="s">
        <v>59</v>
      </c>
      <c r="J274" t="s">
        <v>60</v>
      </c>
      <c r="K274" t="s">
        <v>15196</v>
      </c>
      <c r="L274" t="s">
        <v>60</v>
      </c>
    </row>
    <row r="275" spans="1:12" x14ac:dyDescent="0.5">
      <c r="A275" t="s">
        <v>15276</v>
      </c>
      <c r="B275" t="s">
        <v>755</v>
      </c>
      <c r="C275" t="s">
        <v>506</v>
      </c>
      <c r="D275" t="s">
        <v>14905</v>
      </c>
      <c r="E275" t="s">
        <v>10466</v>
      </c>
      <c r="F275" s="1">
        <v>45629</v>
      </c>
      <c r="G275" s="1">
        <v>47090</v>
      </c>
      <c r="H275" t="s">
        <v>59</v>
      </c>
      <c r="I275" t="s">
        <v>59</v>
      </c>
      <c r="J275" t="s">
        <v>59</v>
      </c>
      <c r="K275" t="s">
        <v>10467</v>
      </c>
      <c r="L275" t="s">
        <v>59</v>
      </c>
    </row>
    <row r="276" spans="1:12" x14ac:dyDescent="0.5">
      <c r="A276" t="s">
        <v>15277</v>
      </c>
      <c r="B276" t="s">
        <v>3283</v>
      </c>
      <c r="C276" t="s">
        <v>506</v>
      </c>
      <c r="D276" t="s">
        <v>14905</v>
      </c>
      <c r="E276" t="s">
        <v>10493</v>
      </c>
      <c r="F276" s="1">
        <v>45632</v>
      </c>
      <c r="G276" s="1">
        <v>46726</v>
      </c>
      <c r="H276" t="s">
        <v>60</v>
      </c>
      <c r="I276" t="s">
        <v>59</v>
      </c>
      <c r="J276" t="s">
        <v>60</v>
      </c>
      <c r="K276" t="s">
        <v>15278</v>
      </c>
      <c r="L276" t="s">
        <v>59</v>
      </c>
    </row>
    <row r="277" spans="1:12" x14ac:dyDescent="0.5">
      <c r="A277" t="s">
        <v>15279</v>
      </c>
      <c r="B277" t="s">
        <v>3283</v>
      </c>
      <c r="C277" t="s">
        <v>506</v>
      </c>
      <c r="D277" t="s">
        <v>77</v>
      </c>
      <c r="E277" t="s">
        <v>4362</v>
      </c>
      <c r="F277" s="1">
        <v>45642</v>
      </c>
      <c r="G277" s="1">
        <v>46371</v>
      </c>
      <c r="H277" t="s">
        <v>60</v>
      </c>
      <c r="I277" t="s">
        <v>59</v>
      </c>
      <c r="J277" t="s">
        <v>60</v>
      </c>
      <c r="K277" t="s">
        <v>15280</v>
      </c>
      <c r="L277" t="s">
        <v>59</v>
      </c>
    </row>
    <row r="278" spans="1:12" x14ac:dyDescent="0.5">
      <c r="A278" t="s">
        <v>15281</v>
      </c>
      <c r="B278" t="s">
        <v>3283</v>
      </c>
      <c r="C278" t="s">
        <v>506</v>
      </c>
      <c r="D278" t="s">
        <v>14905</v>
      </c>
      <c r="E278" t="s">
        <v>10500</v>
      </c>
      <c r="F278" s="1">
        <v>45635</v>
      </c>
      <c r="G278" s="1">
        <v>46730</v>
      </c>
      <c r="H278" t="s">
        <v>60</v>
      </c>
      <c r="I278" t="s">
        <v>59</v>
      </c>
      <c r="J278" t="s">
        <v>60</v>
      </c>
      <c r="K278" t="s">
        <v>15282</v>
      </c>
      <c r="L278" t="s">
        <v>59</v>
      </c>
    </row>
    <row r="279" spans="1:12" x14ac:dyDescent="0.5">
      <c r="A279" t="s">
        <v>15283</v>
      </c>
      <c r="B279" t="s">
        <v>1276</v>
      </c>
      <c r="C279" t="s">
        <v>506</v>
      </c>
      <c r="D279" t="s">
        <v>14905</v>
      </c>
      <c r="E279" t="s">
        <v>10534</v>
      </c>
      <c r="F279" s="1">
        <v>45642</v>
      </c>
      <c r="G279" s="1">
        <v>46737</v>
      </c>
      <c r="H279" t="s">
        <v>59</v>
      </c>
      <c r="I279" t="s">
        <v>59</v>
      </c>
      <c r="J279" t="s">
        <v>60</v>
      </c>
      <c r="K279" t="s">
        <v>15284</v>
      </c>
      <c r="L279" t="s">
        <v>60</v>
      </c>
    </row>
    <row r="280" spans="1:12" x14ac:dyDescent="0.5">
      <c r="A280" t="s">
        <v>15285</v>
      </c>
      <c r="B280" t="s">
        <v>2234</v>
      </c>
      <c r="C280" t="s">
        <v>506</v>
      </c>
      <c r="D280" t="s">
        <v>14905</v>
      </c>
      <c r="E280" t="s">
        <v>5924</v>
      </c>
      <c r="F280" s="1">
        <v>45637</v>
      </c>
      <c r="G280" s="1">
        <v>46366</v>
      </c>
      <c r="H280" t="s">
        <v>59</v>
      </c>
      <c r="I280" t="s">
        <v>59</v>
      </c>
      <c r="J280" t="s">
        <v>60</v>
      </c>
      <c r="K280" t="s">
        <v>8471</v>
      </c>
      <c r="L280" t="s">
        <v>60</v>
      </c>
    </row>
    <row r="281" spans="1:12" x14ac:dyDescent="0.5">
      <c r="A281" t="s">
        <v>15286</v>
      </c>
      <c r="B281" t="s">
        <v>3283</v>
      </c>
      <c r="C281" t="s">
        <v>506</v>
      </c>
      <c r="D281" t="s">
        <v>77</v>
      </c>
      <c r="E281" t="s">
        <v>10551</v>
      </c>
      <c r="F281" s="1">
        <v>45642</v>
      </c>
      <c r="G281" s="1">
        <v>46736</v>
      </c>
      <c r="H281" t="s">
        <v>60</v>
      </c>
      <c r="I281" t="s">
        <v>59</v>
      </c>
      <c r="J281" t="s">
        <v>60</v>
      </c>
      <c r="K281" t="s">
        <v>15287</v>
      </c>
      <c r="L281" t="s">
        <v>59</v>
      </c>
    </row>
    <row r="282" spans="1:12" x14ac:dyDescent="0.5">
      <c r="A282" t="s">
        <v>15288</v>
      </c>
      <c r="B282" t="s">
        <v>2234</v>
      </c>
      <c r="C282" t="s">
        <v>506</v>
      </c>
      <c r="D282" t="s">
        <v>14905</v>
      </c>
      <c r="E282" t="s">
        <v>5924</v>
      </c>
      <c r="F282" s="1">
        <v>45637</v>
      </c>
      <c r="G282" s="1">
        <v>46366</v>
      </c>
      <c r="H282" t="s">
        <v>59</v>
      </c>
      <c r="I282" t="s">
        <v>59</v>
      </c>
      <c r="J282" t="s">
        <v>60</v>
      </c>
      <c r="K282" t="s">
        <v>8471</v>
      </c>
      <c r="L282" t="s">
        <v>60</v>
      </c>
    </row>
    <row r="283" spans="1:12" x14ac:dyDescent="0.5">
      <c r="A283" t="s">
        <v>15289</v>
      </c>
      <c r="B283" t="s">
        <v>2234</v>
      </c>
      <c r="C283" t="s">
        <v>506</v>
      </c>
      <c r="D283" t="s">
        <v>14905</v>
      </c>
      <c r="E283" t="s">
        <v>5924</v>
      </c>
      <c r="F283" s="1">
        <v>45637</v>
      </c>
      <c r="G283" s="1">
        <v>46366</v>
      </c>
      <c r="H283" t="s">
        <v>59</v>
      </c>
      <c r="I283" t="s">
        <v>59</v>
      </c>
      <c r="J283" t="s">
        <v>60</v>
      </c>
      <c r="K283" t="s">
        <v>8471</v>
      </c>
      <c r="L283" t="s">
        <v>60</v>
      </c>
    </row>
    <row r="284" spans="1:12" x14ac:dyDescent="0.5">
      <c r="A284" t="s">
        <v>15290</v>
      </c>
      <c r="B284" t="s">
        <v>2234</v>
      </c>
      <c r="C284" t="s">
        <v>506</v>
      </c>
      <c r="D284" t="s">
        <v>14905</v>
      </c>
      <c r="E284" t="s">
        <v>5924</v>
      </c>
      <c r="F284" s="1">
        <v>45637</v>
      </c>
      <c r="G284" s="1">
        <v>46366</v>
      </c>
      <c r="H284" t="s">
        <v>59</v>
      </c>
      <c r="I284" t="s">
        <v>59</v>
      </c>
      <c r="J284" t="s">
        <v>60</v>
      </c>
      <c r="K284" t="s">
        <v>8471</v>
      </c>
      <c r="L284" t="s">
        <v>60</v>
      </c>
    </row>
    <row r="285" spans="1:12" x14ac:dyDescent="0.5">
      <c r="A285" t="s">
        <v>15291</v>
      </c>
      <c r="B285" t="s">
        <v>2202</v>
      </c>
      <c r="C285" t="s">
        <v>506</v>
      </c>
      <c r="D285" t="s">
        <v>14905</v>
      </c>
      <c r="E285" t="s">
        <v>10575</v>
      </c>
      <c r="F285" s="1">
        <v>45639</v>
      </c>
      <c r="G285" s="1">
        <v>46265</v>
      </c>
      <c r="H285" t="s">
        <v>60</v>
      </c>
      <c r="I285" t="s">
        <v>59</v>
      </c>
      <c r="J285" t="s">
        <v>60</v>
      </c>
      <c r="K285" t="s">
        <v>15292</v>
      </c>
      <c r="L285" t="s">
        <v>60</v>
      </c>
    </row>
    <row r="286" spans="1:12" x14ac:dyDescent="0.5">
      <c r="A286" t="s">
        <v>15293</v>
      </c>
      <c r="B286" t="s">
        <v>2202</v>
      </c>
      <c r="C286" t="s">
        <v>506</v>
      </c>
      <c r="D286" t="s">
        <v>14905</v>
      </c>
      <c r="E286" t="s">
        <v>10575</v>
      </c>
      <c r="F286" s="1">
        <v>45644</v>
      </c>
      <c r="G286" s="1">
        <v>46265</v>
      </c>
      <c r="H286" t="s">
        <v>60</v>
      </c>
      <c r="I286" t="s">
        <v>59</v>
      </c>
      <c r="J286" t="s">
        <v>60</v>
      </c>
      <c r="K286" t="s">
        <v>15294</v>
      </c>
      <c r="L286" t="s">
        <v>60</v>
      </c>
    </row>
    <row r="287" spans="1:12" x14ac:dyDescent="0.5">
      <c r="A287" t="s">
        <v>15295</v>
      </c>
      <c r="B287" t="s">
        <v>3216</v>
      </c>
      <c r="C287" t="s">
        <v>506</v>
      </c>
      <c r="D287" t="s">
        <v>14905</v>
      </c>
      <c r="E287" t="s">
        <v>10637</v>
      </c>
      <c r="F287" s="1">
        <v>45740</v>
      </c>
      <c r="G287" s="1">
        <v>47572</v>
      </c>
      <c r="H287" t="s">
        <v>59</v>
      </c>
      <c r="I287" t="s">
        <v>60</v>
      </c>
      <c r="J287" t="s">
        <v>60</v>
      </c>
      <c r="K287" t="s">
        <v>15296</v>
      </c>
      <c r="L287" t="s">
        <v>60</v>
      </c>
    </row>
    <row r="288" spans="1:12" x14ac:dyDescent="0.5">
      <c r="A288" t="s">
        <v>15297</v>
      </c>
      <c r="B288" t="s">
        <v>10647</v>
      </c>
      <c r="C288" t="s">
        <v>506</v>
      </c>
      <c r="D288" t="s">
        <v>14905</v>
      </c>
      <c r="E288" t="s">
        <v>10644</v>
      </c>
      <c r="F288" s="1">
        <v>45748</v>
      </c>
      <c r="G288" s="1">
        <v>47573</v>
      </c>
      <c r="H288" t="s">
        <v>59</v>
      </c>
      <c r="I288" t="s">
        <v>60</v>
      </c>
      <c r="J288" t="s">
        <v>60</v>
      </c>
      <c r="K288" t="s">
        <v>15298</v>
      </c>
      <c r="L288" t="s">
        <v>60</v>
      </c>
    </row>
    <row r="289" spans="1:12" x14ac:dyDescent="0.5">
      <c r="A289" t="s">
        <v>15299</v>
      </c>
      <c r="B289" t="s">
        <v>3270</v>
      </c>
      <c r="C289" t="s">
        <v>506</v>
      </c>
      <c r="D289" t="s">
        <v>77</v>
      </c>
      <c r="E289" t="s">
        <v>9582</v>
      </c>
      <c r="F289" s="1">
        <v>45671</v>
      </c>
      <c r="G289" s="1">
        <v>46401</v>
      </c>
      <c r="H289" t="s">
        <v>59</v>
      </c>
      <c r="I289" t="s">
        <v>59</v>
      </c>
      <c r="J289" t="s">
        <v>60</v>
      </c>
      <c r="K289" t="s">
        <v>15300</v>
      </c>
      <c r="L289" t="s">
        <v>59</v>
      </c>
    </row>
    <row r="290" spans="1:12" x14ac:dyDescent="0.5">
      <c r="A290" t="s">
        <v>15301</v>
      </c>
      <c r="B290" t="s">
        <v>3283</v>
      </c>
      <c r="C290" t="s">
        <v>506</v>
      </c>
      <c r="D290" t="s">
        <v>77</v>
      </c>
      <c r="E290" t="s">
        <v>8579</v>
      </c>
      <c r="F290" s="1">
        <v>45677</v>
      </c>
      <c r="G290" s="1">
        <v>46406</v>
      </c>
      <c r="H290" t="s">
        <v>60</v>
      </c>
      <c r="I290" t="s">
        <v>59</v>
      </c>
      <c r="J290" t="s">
        <v>60</v>
      </c>
      <c r="K290" t="s">
        <v>15302</v>
      </c>
      <c r="L290" t="s">
        <v>59</v>
      </c>
    </row>
    <row r="291" spans="1:12" x14ac:dyDescent="0.5">
      <c r="A291" t="s">
        <v>15303</v>
      </c>
      <c r="B291" t="s">
        <v>1157</v>
      </c>
      <c r="C291" t="s">
        <v>506</v>
      </c>
      <c r="D291" t="s">
        <v>14905</v>
      </c>
      <c r="E291" t="s">
        <v>10674</v>
      </c>
      <c r="F291" s="1">
        <v>45673</v>
      </c>
      <c r="G291" s="1">
        <v>46402</v>
      </c>
      <c r="H291" t="s">
        <v>59</v>
      </c>
      <c r="I291" t="s">
        <v>59</v>
      </c>
      <c r="J291" t="s">
        <v>60</v>
      </c>
      <c r="K291" t="s">
        <v>15304</v>
      </c>
      <c r="L291" t="s">
        <v>59</v>
      </c>
    </row>
    <row r="292" spans="1:12" x14ac:dyDescent="0.5">
      <c r="A292" t="s">
        <v>15305</v>
      </c>
      <c r="B292" t="s">
        <v>1889</v>
      </c>
      <c r="C292" t="s">
        <v>506</v>
      </c>
      <c r="D292" t="s">
        <v>77</v>
      </c>
      <c r="E292" t="s">
        <v>10681</v>
      </c>
      <c r="F292" s="1">
        <v>45658</v>
      </c>
      <c r="G292" s="1">
        <v>46446</v>
      </c>
      <c r="H292" t="s">
        <v>59</v>
      </c>
      <c r="I292" t="s">
        <v>59</v>
      </c>
      <c r="J292" t="s">
        <v>59</v>
      </c>
      <c r="K292" t="s">
        <v>15306</v>
      </c>
      <c r="L292" t="s">
        <v>59</v>
      </c>
    </row>
    <row r="293" spans="1:12" x14ac:dyDescent="0.5">
      <c r="A293" t="s">
        <v>15307</v>
      </c>
      <c r="B293" t="s">
        <v>977</v>
      </c>
      <c r="C293" t="s">
        <v>506</v>
      </c>
      <c r="D293" t="s">
        <v>14905</v>
      </c>
      <c r="E293" t="s">
        <v>10693</v>
      </c>
      <c r="F293" s="1">
        <v>45683</v>
      </c>
      <c r="G293" s="1">
        <v>46412</v>
      </c>
      <c r="H293" t="s">
        <v>59</v>
      </c>
      <c r="I293" t="s">
        <v>60</v>
      </c>
      <c r="J293" t="s">
        <v>60</v>
      </c>
      <c r="K293" t="s">
        <v>15308</v>
      </c>
      <c r="L293" t="s">
        <v>59</v>
      </c>
    </row>
    <row r="294" spans="1:12" x14ac:dyDescent="0.5">
      <c r="A294" t="s">
        <v>15309</v>
      </c>
      <c r="B294" t="s">
        <v>1281</v>
      </c>
      <c r="C294" t="s">
        <v>506</v>
      </c>
      <c r="D294" t="s">
        <v>77</v>
      </c>
      <c r="E294" t="s">
        <v>10700</v>
      </c>
      <c r="F294" s="1">
        <v>45748</v>
      </c>
      <c r="G294" s="1">
        <v>47208</v>
      </c>
      <c r="H294" t="s">
        <v>60</v>
      </c>
      <c r="I294" t="s">
        <v>60</v>
      </c>
      <c r="J294" t="s">
        <v>60</v>
      </c>
      <c r="K294" t="s">
        <v>15310</v>
      </c>
      <c r="L294" t="s">
        <v>60</v>
      </c>
    </row>
    <row r="295" spans="1:12" x14ac:dyDescent="0.5">
      <c r="A295" t="s">
        <v>15311</v>
      </c>
      <c r="B295" t="s">
        <v>3283</v>
      </c>
      <c r="C295" t="s">
        <v>506</v>
      </c>
      <c r="D295" t="s">
        <v>77</v>
      </c>
      <c r="E295" t="s">
        <v>10710</v>
      </c>
      <c r="F295" s="1">
        <v>45627</v>
      </c>
      <c r="G295" s="1">
        <v>46357</v>
      </c>
      <c r="H295" t="s">
        <v>60</v>
      </c>
      <c r="I295" t="s">
        <v>59</v>
      </c>
      <c r="J295" t="s">
        <v>60</v>
      </c>
      <c r="K295" t="s">
        <v>15312</v>
      </c>
      <c r="L295" t="s">
        <v>60</v>
      </c>
    </row>
    <row r="296" spans="1:12" x14ac:dyDescent="0.5">
      <c r="A296" t="s">
        <v>15313</v>
      </c>
      <c r="B296" t="s">
        <v>67</v>
      </c>
      <c r="C296" t="s">
        <v>506</v>
      </c>
      <c r="D296" t="s">
        <v>77</v>
      </c>
      <c r="E296" t="s">
        <v>10652</v>
      </c>
      <c r="F296" s="1">
        <v>45691</v>
      </c>
      <c r="G296" s="1">
        <v>46421</v>
      </c>
      <c r="H296" t="s">
        <v>60</v>
      </c>
      <c r="I296" t="s">
        <v>59</v>
      </c>
      <c r="J296" t="s">
        <v>59</v>
      </c>
      <c r="K296" t="s">
        <v>15314</v>
      </c>
      <c r="L296" t="s">
        <v>60</v>
      </c>
    </row>
    <row r="297" spans="1:12" x14ac:dyDescent="0.5">
      <c r="A297" t="s">
        <v>15315</v>
      </c>
      <c r="B297" t="s">
        <v>10758</v>
      </c>
      <c r="C297" t="s">
        <v>506</v>
      </c>
      <c r="D297" t="s">
        <v>14905</v>
      </c>
      <c r="E297" t="s">
        <v>10756</v>
      </c>
      <c r="F297" s="1">
        <v>45691</v>
      </c>
      <c r="G297" s="1">
        <v>47152</v>
      </c>
      <c r="H297" t="s">
        <v>59</v>
      </c>
      <c r="I297" t="s">
        <v>59</v>
      </c>
      <c r="J297" t="s">
        <v>60</v>
      </c>
      <c r="K297" t="s">
        <v>10760</v>
      </c>
      <c r="L297" t="s">
        <v>59</v>
      </c>
    </row>
    <row r="298" spans="1:12" x14ac:dyDescent="0.5">
      <c r="A298" t="s">
        <v>15316</v>
      </c>
      <c r="B298" t="s">
        <v>755</v>
      </c>
      <c r="C298" t="s">
        <v>506</v>
      </c>
      <c r="D298" t="s">
        <v>14905</v>
      </c>
      <c r="E298" t="s">
        <v>10764</v>
      </c>
      <c r="F298" s="1">
        <v>45687</v>
      </c>
      <c r="G298" s="1">
        <v>46598</v>
      </c>
      <c r="H298" t="s">
        <v>59</v>
      </c>
      <c r="I298" t="s">
        <v>59</v>
      </c>
      <c r="J298" t="s">
        <v>60</v>
      </c>
      <c r="K298" t="s">
        <v>15317</v>
      </c>
      <c r="L298" t="s">
        <v>59</v>
      </c>
    </row>
    <row r="299" spans="1:12" x14ac:dyDescent="0.5">
      <c r="A299" t="s">
        <v>15318</v>
      </c>
      <c r="B299" t="s">
        <v>755</v>
      </c>
      <c r="C299" t="s">
        <v>506</v>
      </c>
      <c r="D299" t="s">
        <v>14905</v>
      </c>
      <c r="E299" t="s">
        <v>10769</v>
      </c>
      <c r="F299" s="1">
        <v>45687</v>
      </c>
      <c r="G299" s="1">
        <v>46598</v>
      </c>
      <c r="H299" t="s">
        <v>59</v>
      </c>
      <c r="I299" t="s">
        <v>59</v>
      </c>
      <c r="J299" t="s">
        <v>60</v>
      </c>
      <c r="K299" t="s">
        <v>10772</v>
      </c>
      <c r="L299" t="s">
        <v>59</v>
      </c>
    </row>
    <row r="300" spans="1:12" x14ac:dyDescent="0.5">
      <c r="A300" t="s">
        <v>15319</v>
      </c>
      <c r="B300" t="s">
        <v>755</v>
      </c>
      <c r="C300" t="s">
        <v>506</v>
      </c>
      <c r="D300" t="s">
        <v>14905</v>
      </c>
      <c r="E300" t="s">
        <v>10769</v>
      </c>
      <c r="F300" s="1">
        <v>45687</v>
      </c>
      <c r="G300" s="1">
        <v>46598</v>
      </c>
      <c r="H300" t="s">
        <v>59</v>
      </c>
      <c r="I300" t="s">
        <v>59</v>
      </c>
      <c r="J300" t="s">
        <v>60</v>
      </c>
      <c r="K300" t="s">
        <v>15320</v>
      </c>
      <c r="L300" t="s">
        <v>59</v>
      </c>
    </row>
    <row r="301" spans="1:12" x14ac:dyDescent="0.5">
      <c r="A301" t="s">
        <v>15321</v>
      </c>
      <c r="B301" t="s">
        <v>755</v>
      </c>
      <c r="C301" t="s">
        <v>506</v>
      </c>
      <c r="D301" t="s">
        <v>14905</v>
      </c>
      <c r="E301" t="s">
        <v>10769</v>
      </c>
      <c r="F301" s="1">
        <v>45687</v>
      </c>
      <c r="G301" s="1">
        <v>46598</v>
      </c>
      <c r="H301" t="s">
        <v>59</v>
      </c>
      <c r="I301" t="s">
        <v>59</v>
      </c>
      <c r="J301" t="s">
        <v>60</v>
      </c>
      <c r="K301" t="s">
        <v>15322</v>
      </c>
      <c r="L301" t="s">
        <v>59</v>
      </c>
    </row>
    <row r="302" spans="1:12" x14ac:dyDescent="0.5">
      <c r="A302" t="s">
        <v>15323</v>
      </c>
      <c r="B302" t="s">
        <v>755</v>
      </c>
      <c r="C302" t="s">
        <v>506</v>
      </c>
      <c r="D302" t="s">
        <v>14905</v>
      </c>
      <c r="E302" t="s">
        <v>10769</v>
      </c>
      <c r="F302" s="1">
        <v>45687</v>
      </c>
      <c r="G302" s="1">
        <v>46598</v>
      </c>
      <c r="H302" t="s">
        <v>59</v>
      </c>
      <c r="I302" t="s">
        <v>59</v>
      </c>
      <c r="J302" t="s">
        <v>60</v>
      </c>
      <c r="K302" t="s">
        <v>10785</v>
      </c>
      <c r="L302" t="s">
        <v>59</v>
      </c>
    </row>
    <row r="303" spans="1:12" x14ac:dyDescent="0.5">
      <c r="A303" t="s">
        <v>15324</v>
      </c>
      <c r="B303" t="s">
        <v>755</v>
      </c>
      <c r="C303" t="s">
        <v>506</v>
      </c>
      <c r="D303" t="s">
        <v>14905</v>
      </c>
      <c r="E303" t="s">
        <v>10769</v>
      </c>
      <c r="F303" s="1">
        <v>45687</v>
      </c>
      <c r="G303" s="1">
        <v>46598</v>
      </c>
      <c r="H303" t="s">
        <v>59</v>
      </c>
      <c r="I303" t="s">
        <v>59</v>
      </c>
      <c r="J303" t="s">
        <v>60</v>
      </c>
      <c r="K303" t="s">
        <v>15325</v>
      </c>
      <c r="L303" t="s">
        <v>59</v>
      </c>
    </row>
    <row r="304" spans="1:12" x14ac:dyDescent="0.5">
      <c r="A304" t="s">
        <v>15326</v>
      </c>
      <c r="B304" t="s">
        <v>755</v>
      </c>
      <c r="C304" t="s">
        <v>506</v>
      </c>
      <c r="D304" t="s">
        <v>14905</v>
      </c>
      <c r="E304" t="s">
        <v>10769</v>
      </c>
      <c r="F304" s="1">
        <v>45687</v>
      </c>
      <c r="G304" s="1">
        <v>46598</v>
      </c>
      <c r="H304" t="s">
        <v>59</v>
      </c>
      <c r="I304" t="s">
        <v>59</v>
      </c>
      <c r="J304" t="s">
        <v>60</v>
      </c>
      <c r="K304" t="s">
        <v>10794</v>
      </c>
      <c r="L304" t="s">
        <v>59</v>
      </c>
    </row>
    <row r="305" spans="1:12" x14ac:dyDescent="0.5">
      <c r="A305" t="s">
        <v>15327</v>
      </c>
      <c r="B305" t="s">
        <v>755</v>
      </c>
      <c r="C305" t="s">
        <v>506</v>
      </c>
      <c r="D305" t="s">
        <v>14905</v>
      </c>
      <c r="E305" t="s">
        <v>10798</v>
      </c>
      <c r="F305" s="1">
        <v>45687</v>
      </c>
      <c r="G305" s="1">
        <v>46598</v>
      </c>
      <c r="H305" t="s">
        <v>59</v>
      </c>
      <c r="I305" t="s">
        <v>59</v>
      </c>
      <c r="J305" t="s">
        <v>60</v>
      </c>
      <c r="K305" t="s">
        <v>15328</v>
      </c>
      <c r="L305" t="s">
        <v>59</v>
      </c>
    </row>
    <row r="306" spans="1:12" x14ac:dyDescent="0.5">
      <c r="A306" t="s">
        <v>15329</v>
      </c>
      <c r="B306" t="s">
        <v>755</v>
      </c>
      <c r="C306" t="s">
        <v>506</v>
      </c>
      <c r="D306" t="s">
        <v>77</v>
      </c>
      <c r="E306" t="s">
        <v>10803</v>
      </c>
      <c r="F306" s="1">
        <v>45687</v>
      </c>
      <c r="G306" s="1">
        <v>46598</v>
      </c>
      <c r="H306" t="s">
        <v>59</v>
      </c>
      <c r="I306" t="s">
        <v>59</v>
      </c>
      <c r="J306" t="s">
        <v>60</v>
      </c>
      <c r="K306" t="s">
        <v>10805</v>
      </c>
      <c r="L306" t="s">
        <v>59</v>
      </c>
    </row>
    <row r="307" spans="1:12" x14ac:dyDescent="0.5">
      <c r="A307" t="s">
        <v>15330</v>
      </c>
      <c r="B307" t="s">
        <v>755</v>
      </c>
      <c r="C307" t="s">
        <v>506</v>
      </c>
      <c r="D307" t="s">
        <v>14905</v>
      </c>
      <c r="E307" t="s">
        <v>10803</v>
      </c>
      <c r="F307" s="1">
        <v>45687</v>
      </c>
      <c r="G307" s="1">
        <v>46598</v>
      </c>
      <c r="H307" t="s">
        <v>59</v>
      </c>
      <c r="I307" t="s">
        <v>59</v>
      </c>
      <c r="J307" t="s">
        <v>60</v>
      </c>
      <c r="K307" t="s">
        <v>15331</v>
      </c>
      <c r="L307" t="s">
        <v>59</v>
      </c>
    </row>
    <row r="308" spans="1:12" x14ac:dyDescent="0.5">
      <c r="A308" t="s">
        <v>15332</v>
      </c>
      <c r="B308" t="s">
        <v>3283</v>
      </c>
      <c r="C308" t="s">
        <v>506</v>
      </c>
      <c r="D308" t="s">
        <v>14905</v>
      </c>
      <c r="E308" t="s">
        <v>9503</v>
      </c>
      <c r="F308" s="1">
        <v>45688</v>
      </c>
      <c r="G308" s="1">
        <v>46783</v>
      </c>
      <c r="H308" t="s">
        <v>60</v>
      </c>
      <c r="I308" t="s">
        <v>59</v>
      </c>
      <c r="J308" t="s">
        <v>60</v>
      </c>
      <c r="K308" t="s">
        <v>15333</v>
      </c>
      <c r="L308" t="s">
        <v>59</v>
      </c>
    </row>
    <row r="309" spans="1:12" x14ac:dyDescent="0.5">
      <c r="A309" t="s">
        <v>15334</v>
      </c>
      <c r="B309" t="s">
        <v>755</v>
      </c>
      <c r="C309" t="s">
        <v>506</v>
      </c>
      <c r="D309" t="s">
        <v>14905</v>
      </c>
      <c r="E309" t="s">
        <v>10803</v>
      </c>
      <c r="F309" s="1">
        <v>45688</v>
      </c>
      <c r="G309" s="1">
        <v>46599</v>
      </c>
      <c r="H309" t="s">
        <v>59</v>
      </c>
      <c r="I309" t="s">
        <v>59</v>
      </c>
      <c r="J309" t="s">
        <v>60</v>
      </c>
      <c r="K309" t="s">
        <v>15335</v>
      </c>
      <c r="L309" t="s">
        <v>59</v>
      </c>
    </row>
    <row r="310" spans="1:12" x14ac:dyDescent="0.5">
      <c r="A310" t="s">
        <v>15336</v>
      </c>
      <c r="B310" t="s">
        <v>755</v>
      </c>
      <c r="C310" t="s">
        <v>506</v>
      </c>
      <c r="D310" t="s">
        <v>14905</v>
      </c>
      <c r="E310" t="s">
        <v>10826</v>
      </c>
      <c r="F310" s="1">
        <v>45688</v>
      </c>
      <c r="G310" s="1">
        <v>46599</v>
      </c>
      <c r="H310" t="s">
        <v>59</v>
      </c>
      <c r="I310" t="s">
        <v>59</v>
      </c>
      <c r="J310" t="s">
        <v>60</v>
      </c>
      <c r="K310" t="s">
        <v>15337</v>
      </c>
      <c r="L310" t="s">
        <v>59</v>
      </c>
    </row>
    <row r="311" spans="1:12" x14ac:dyDescent="0.5">
      <c r="A311" t="s">
        <v>15338</v>
      </c>
      <c r="B311" t="s">
        <v>3283</v>
      </c>
      <c r="C311" t="s">
        <v>506</v>
      </c>
      <c r="D311" t="s">
        <v>14905</v>
      </c>
      <c r="E311" t="s">
        <v>9503</v>
      </c>
      <c r="F311" s="1">
        <v>45693</v>
      </c>
      <c r="G311" s="1">
        <v>46787</v>
      </c>
      <c r="H311" t="s">
        <v>60</v>
      </c>
      <c r="I311" t="s">
        <v>59</v>
      </c>
      <c r="J311" t="s">
        <v>60</v>
      </c>
      <c r="K311" t="s">
        <v>15333</v>
      </c>
      <c r="L311" t="s">
        <v>59</v>
      </c>
    </row>
    <row r="312" spans="1:12" x14ac:dyDescent="0.5">
      <c r="A312" t="s">
        <v>15339</v>
      </c>
      <c r="B312" t="s">
        <v>2202</v>
      </c>
      <c r="C312" t="s">
        <v>506</v>
      </c>
      <c r="D312" t="s">
        <v>14905</v>
      </c>
      <c r="E312" t="s">
        <v>10850</v>
      </c>
      <c r="F312" s="1">
        <v>45693</v>
      </c>
      <c r="G312" s="1">
        <v>46239</v>
      </c>
      <c r="H312" t="s">
        <v>59</v>
      </c>
      <c r="I312" t="s">
        <v>60</v>
      </c>
      <c r="J312" t="s">
        <v>60</v>
      </c>
      <c r="K312" t="s">
        <v>15340</v>
      </c>
      <c r="L312" t="s">
        <v>60</v>
      </c>
    </row>
    <row r="313" spans="1:12" x14ac:dyDescent="0.5">
      <c r="A313" t="s">
        <v>15341</v>
      </c>
      <c r="B313" t="s">
        <v>755</v>
      </c>
      <c r="C313" t="s">
        <v>506</v>
      </c>
      <c r="D313" t="s">
        <v>77</v>
      </c>
      <c r="E313" t="s">
        <v>10853</v>
      </c>
      <c r="F313" s="1">
        <v>45694</v>
      </c>
      <c r="G313" s="1">
        <v>46605</v>
      </c>
      <c r="H313" t="s">
        <v>59</v>
      </c>
      <c r="I313" t="s">
        <v>59</v>
      </c>
      <c r="J313" t="s">
        <v>60</v>
      </c>
      <c r="K313" t="s">
        <v>15342</v>
      </c>
      <c r="L313" t="s">
        <v>59</v>
      </c>
    </row>
    <row r="314" spans="1:12" x14ac:dyDescent="0.5">
      <c r="A314" t="s">
        <v>15343</v>
      </c>
      <c r="B314" t="s">
        <v>755</v>
      </c>
      <c r="C314" t="s">
        <v>506</v>
      </c>
      <c r="D314" t="s">
        <v>14905</v>
      </c>
      <c r="E314" t="s">
        <v>10855</v>
      </c>
      <c r="F314" s="1">
        <v>45694</v>
      </c>
      <c r="G314" s="1">
        <v>46605</v>
      </c>
      <c r="H314" t="s">
        <v>59</v>
      </c>
      <c r="I314" t="s">
        <v>59</v>
      </c>
      <c r="J314" t="s">
        <v>60</v>
      </c>
      <c r="K314" t="s">
        <v>15344</v>
      </c>
      <c r="L314" t="s">
        <v>59</v>
      </c>
    </row>
    <row r="315" spans="1:12" x14ac:dyDescent="0.5">
      <c r="A315" t="s">
        <v>15345</v>
      </c>
      <c r="B315" t="s">
        <v>755</v>
      </c>
      <c r="C315" t="s">
        <v>506</v>
      </c>
      <c r="D315" t="s">
        <v>14905</v>
      </c>
      <c r="E315" t="s">
        <v>10855</v>
      </c>
      <c r="F315" s="1">
        <v>45694</v>
      </c>
      <c r="G315" s="1">
        <v>46605</v>
      </c>
      <c r="H315" t="s">
        <v>59</v>
      </c>
      <c r="I315" t="s">
        <v>59</v>
      </c>
      <c r="J315" t="s">
        <v>60</v>
      </c>
      <c r="K315" t="s">
        <v>15346</v>
      </c>
      <c r="L315" t="s">
        <v>59</v>
      </c>
    </row>
    <row r="316" spans="1:12" x14ac:dyDescent="0.5">
      <c r="A316" t="s">
        <v>15347</v>
      </c>
      <c r="B316" t="s">
        <v>755</v>
      </c>
      <c r="C316" t="s">
        <v>506</v>
      </c>
      <c r="D316" t="s">
        <v>14905</v>
      </c>
      <c r="E316" t="s">
        <v>10864</v>
      </c>
      <c r="F316" s="1">
        <v>45694</v>
      </c>
      <c r="G316" s="1">
        <v>46605</v>
      </c>
      <c r="H316" t="s">
        <v>59</v>
      </c>
      <c r="I316" t="s">
        <v>59</v>
      </c>
      <c r="J316" t="s">
        <v>60</v>
      </c>
      <c r="K316" t="s">
        <v>15348</v>
      </c>
      <c r="L316" t="s">
        <v>59</v>
      </c>
    </row>
    <row r="317" spans="1:12" x14ac:dyDescent="0.5">
      <c r="A317" t="s">
        <v>15349</v>
      </c>
      <c r="B317" t="s">
        <v>755</v>
      </c>
      <c r="C317" t="s">
        <v>506</v>
      </c>
      <c r="D317" t="s">
        <v>77</v>
      </c>
      <c r="E317" t="s">
        <v>10853</v>
      </c>
      <c r="F317" s="1">
        <v>45695</v>
      </c>
      <c r="G317" s="1">
        <v>46607</v>
      </c>
      <c r="H317" t="s">
        <v>59</v>
      </c>
      <c r="I317" t="s">
        <v>59</v>
      </c>
      <c r="J317" t="s">
        <v>60</v>
      </c>
      <c r="K317" t="s">
        <v>10869</v>
      </c>
      <c r="L317" t="s">
        <v>60</v>
      </c>
    </row>
    <row r="318" spans="1:12" x14ac:dyDescent="0.5">
      <c r="A318" t="s">
        <v>15350</v>
      </c>
      <c r="B318" t="s">
        <v>2202</v>
      </c>
      <c r="C318" t="s">
        <v>506</v>
      </c>
      <c r="D318" t="s">
        <v>14905</v>
      </c>
      <c r="E318" t="s">
        <v>10874</v>
      </c>
      <c r="F318" s="1">
        <v>45698</v>
      </c>
      <c r="G318" s="1">
        <v>46244</v>
      </c>
      <c r="H318" t="s">
        <v>59</v>
      </c>
      <c r="I318" t="s">
        <v>60</v>
      </c>
      <c r="J318" t="s">
        <v>60</v>
      </c>
      <c r="K318" t="s">
        <v>14903</v>
      </c>
      <c r="L318" t="s">
        <v>60</v>
      </c>
    </row>
    <row r="319" spans="1:12" x14ac:dyDescent="0.5">
      <c r="A319" t="s">
        <v>15351</v>
      </c>
      <c r="B319" t="s">
        <v>755</v>
      </c>
      <c r="C319" t="s">
        <v>506</v>
      </c>
      <c r="D319" t="s">
        <v>77</v>
      </c>
      <c r="E319" t="s">
        <v>10853</v>
      </c>
      <c r="F319" s="1">
        <v>45699</v>
      </c>
      <c r="G319" s="1">
        <v>46612</v>
      </c>
      <c r="H319" t="s">
        <v>59</v>
      </c>
      <c r="I319" t="s">
        <v>59</v>
      </c>
      <c r="J319" t="s">
        <v>60</v>
      </c>
      <c r="K319" t="s">
        <v>15352</v>
      </c>
      <c r="L319" t="s">
        <v>59</v>
      </c>
    </row>
    <row r="320" spans="1:12" x14ac:dyDescent="0.5">
      <c r="A320" t="s">
        <v>15353</v>
      </c>
      <c r="B320" t="s">
        <v>3283</v>
      </c>
      <c r="C320" t="s">
        <v>506</v>
      </c>
      <c r="D320" t="s">
        <v>14905</v>
      </c>
      <c r="E320" t="s">
        <v>10887</v>
      </c>
      <c r="F320" s="1">
        <v>45699</v>
      </c>
      <c r="G320" s="1">
        <v>46428</v>
      </c>
      <c r="H320" t="s">
        <v>60</v>
      </c>
      <c r="I320" t="s">
        <v>59</v>
      </c>
      <c r="J320" t="s">
        <v>60</v>
      </c>
      <c r="K320" t="s">
        <v>15354</v>
      </c>
      <c r="L320" t="s">
        <v>59</v>
      </c>
    </row>
    <row r="321" spans="1:12" x14ac:dyDescent="0.5">
      <c r="A321" t="s">
        <v>15355</v>
      </c>
      <c r="B321" t="s">
        <v>3283</v>
      </c>
      <c r="C321" t="s">
        <v>506</v>
      </c>
      <c r="D321" t="s">
        <v>77</v>
      </c>
      <c r="E321" t="s">
        <v>10891</v>
      </c>
      <c r="F321" s="1">
        <v>45700</v>
      </c>
      <c r="G321" s="1">
        <v>46794</v>
      </c>
      <c r="H321" t="s">
        <v>60</v>
      </c>
      <c r="I321" t="s">
        <v>59</v>
      </c>
      <c r="J321" t="s">
        <v>60</v>
      </c>
      <c r="K321" t="s">
        <v>15356</v>
      </c>
      <c r="L321" t="s">
        <v>59</v>
      </c>
    </row>
    <row r="322" spans="1:12" x14ac:dyDescent="0.5">
      <c r="A322" t="s">
        <v>15357</v>
      </c>
      <c r="B322" t="s">
        <v>3283</v>
      </c>
      <c r="C322" t="s">
        <v>506</v>
      </c>
      <c r="D322" t="s">
        <v>14905</v>
      </c>
      <c r="E322" t="s">
        <v>10913</v>
      </c>
      <c r="F322" s="1">
        <v>45705</v>
      </c>
      <c r="G322" s="1">
        <v>46434</v>
      </c>
      <c r="H322" t="s">
        <v>60</v>
      </c>
      <c r="I322" t="s">
        <v>59</v>
      </c>
      <c r="J322" t="s">
        <v>60</v>
      </c>
      <c r="K322" t="s">
        <v>15101</v>
      </c>
      <c r="L322" t="s">
        <v>59</v>
      </c>
    </row>
    <row r="323" spans="1:12" x14ac:dyDescent="0.5">
      <c r="A323" t="s">
        <v>15358</v>
      </c>
      <c r="B323" t="s">
        <v>3270</v>
      </c>
      <c r="C323" t="s">
        <v>506</v>
      </c>
      <c r="D323" t="s">
        <v>14905</v>
      </c>
      <c r="E323" t="s">
        <v>10923</v>
      </c>
      <c r="F323" s="1">
        <v>45708</v>
      </c>
      <c r="G323" s="1">
        <v>46438</v>
      </c>
      <c r="H323" t="s">
        <v>59</v>
      </c>
      <c r="I323" t="s">
        <v>59</v>
      </c>
      <c r="J323" t="s">
        <v>60</v>
      </c>
      <c r="K323" t="s">
        <v>15359</v>
      </c>
      <c r="L323" t="s">
        <v>59</v>
      </c>
    </row>
    <row r="324" spans="1:12" x14ac:dyDescent="0.5">
      <c r="A324" t="s">
        <v>15360</v>
      </c>
      <c r="B324" t="s">
        <v>3283</v>
      </c>
      <c r="C324" t="s">
        <v>506</v>
      </c>
      <c r="D324" t="s">
        <v>14905</v>
      </c>
      <c r="E324" t="s">
        <v>10983</v>
      </c>
      <c r="F324" s="1">
        <v>45717</v>
      </c>
      <c r="G324" s="1">
        <v>46446</v>
      </c>
      <c r="H324" t="s">
        <v>60</v>
      </c>
      <c r="I324" t="s">
        <v>59</v>
      </c>
      <c r="J324" t="s">
        <v>60</v>
      </c>
      <c r="K324" t="s">
        <v>15361</v>
      </c>
      <c r="L324" t="s">
        <v>59</v>
      </c>
    </row>
    <row r="325" spans="1:12" x14ac:dyDescent="0.5">
      <c r="A325" t="s">
        <v>15362</v>
      </c>
      <c r="B325" t="s">
        <v>11049</v>
      </c>
      <c r="C325" t="s">
        <v>506</v>
      </c>
      <c r="D325" t="s">
        <v>77</v>
      </c>
      <c r="E325" t="s">
        <v>11047</v>
      </c>
      <c r="F325" s="1">
        <v>45708</v>
      </c>
      <c r="G325" s="1">
        <v>46390</v>
      </c>
      <c r="H325" t="s">
        <v>59</v>
      </c>
      <c r="I325" t="s">
        <v>59</v>
      </c>
      <c r="J325" t="s">
        <v>60</v>
      </c>
      <c r="K325" t="s">
        <v>15363</v>
      </c>
      <c r="L325" t="s">
        <v>59</v>
      </c>
    </row>
    <row r="326" spans="1:12" x14ac:dyDescent="0.5">
      <c r="A326" t="s">
        <v>15364</v>
      </c>
      <c r="B326" t="s">
        <v>3283</v>
      </c>
      <c r="C326" t="s">
        <v>506</v>
      </c>
      <c r="D326" t="s">
        <v>14905</v>
      </c>
      <c r="E326" t="s">
        <v>11053</v>
      </c>
      <c r="F326" s="1">
        <v>45733</v>
      </c>
      <c r="G326" s="1">
        <v>46828</v>
      </c>
      <c r="H326" t="s">
        <v>60</v>
      </c>
      <c r="I326" t="s">
        <v>59</v>
      </c>
      <c r="J326" t="s">
        <v>60</v>
      </c>
      <c r="K326" t="s">
        <v>15365</v>
      </c>
      <c r="L326" t="s">
        <v>59</v>
      </c>
    </row>
    <row r="327" spans="1:12" x14ac:dyDescent="0.5">
      <c r="A327" t="s">
        <v>15366</v>
      </c>
      <c r="B327" t="s">
        <v>2559</v>
      </c>
      <c r="C327" t="s">
        <v>506</v>
      </c>
      <c r="D327" t="s">
        <v>77</v>
      </c>
      <c r="E327" t="s">
        <v>11083</v>
      </c>
      <c r="F327" s="1">
        <v>45729</v>
      </c>
      <c r="G327" s="1">
        <v>46843</v>
      </c>
      <c r="H327" t="s">
        <v>59</v>
      </c>
      <c r="I327" t="s">
        <v>59</v>
      </c>
      <c r="J327" t="s">
        <v>60</v>
      </c>
      <c r="K327" t="s">
        <v>15367</v>
      </c>
      <c r="L327" t="s">
        <v>59</v>
      </c>
    </row>
    <row r="328" spans="1:12" x14ac:dyDescent="0.5">
      <c r="A328" t="s">
        <v>15368</v>
      </c>
      <c r="B328" t="s">
        <v>3283</v>
      </c>
      <c r="C328" t="s">
        <v>506</v>
      </c>
      <c r="D328" t="s">
        <v>14905</v>
      </c>
      <c r="E328" t="s">
        <v>9330</v>
      </c>
      <c r="F328" s="1">
        <v>45733</v>
      </c>
      <c r="G328" s="1">
        <v>47558</v>
      </c>
      <c r="H328" t="s">
        <v>59</v>
      </c>
      <c r="I328" t="s">
        <v>59</v>
      </c>
      <c r="J328" t="s">
        <v>60</v>
      </c>
      <c r="K328" t="s">
        <v>15132</v>
      </c>
      <c r="L328" t="s">
        <v>59</v>
      </c>
    </row>
    <row r="329" spans="1:12" x14ac:dyDescent="0.5">
      <c r="A329" t="s">
        <v>15369</v>
      </c>
      <c r="B329" t="s">
        <v>3283</v>
      </c>
      <c r="C329" t="s">
        <v>506</v>
      </c>
      <c r="D329" t="s">
        <v>14905</v>
      </c>
      <c r="E329" t="s">
        <v>9103</v>
      </c>
      <c r="F329" s="1">
        <v>45733</v>
      </c>
      <c r="G329" s="1">
        <v>47558</v>
      </c>
      <c r="H329" t="s">
        <v>59</v>
      </c>
      <c r="I329" t="s">
        <v>59</v>
      </c>
      <c r="J329" t="s">
        <v>60</v>
      </c>
      <c r="K329" t="s">
        <v>15096</v>
      </c>
      <c r="L329" t="s">
        <v>59</v>
      </c>
    </row>
    <row r="330" spans="1:12" x14ac:dyDescent="0.5">
      <c r="A330" t="s">
        <v>15370</v>
      </c>
      <c r="B330" t="s">
        <v>3283</v>
      </c>
      <c r="C330" t="s">
        <v>506</v>
      </c>
      <c r="D330" t="s">
        <v>14905</v>
      </c>
      <c r="E330" t="s">
        <v>9201</v>
      </c>
      <c r="F330" s="1">
        <v>45733</v>
      </c>
      <c r="G330" s="1">
        <v>47558</v>
      </c>
      <c r="H330" t="s">
        <v>59</v>
      </c>
      <c r="I330" t="s">
        <v>59</v>
      </c>
      <c r="J330" t="s">
        <v>60</v>
      </c>
      <c r="K330" t="s">
        <v>15371</v>
      </c>
      <c r="L330" t="s">
        <v>59</v>
      </c>
    </row>
    <row r="331" spans="1:12" x14ac:dyDescent="0.5">
      <c r="A331" t="s">
        <v>15372</v>
      </c>
      <c r="B331" t="s">
        <v>3283</v>
      </c>
      <c r="C331" t="s">
        <v>506</v>
      </c>
      <c r="D331" t="s">
        <v>14905</v>
      </c>
      <c r="E331" t="s">
        <v>9045</v>
      </c>
      <c r="F331" s="1">
        <v>45733</v>
      </c>
      <c r="G331" s="1">
        <v>47558</v>
      </c>
      <c r="H331" t="s">
        <v>59</v>
      </c>
      <c r="I331" t="s">
        <v>59</v>
      </c>
      <c r="J331" t="s">
        <v>60</v>
      </c>
      <c r="K331" t="s">
        <v>15373</v>
      </c>
      <c r="L331" t="s">
        <v>59</v>
      </c>
    </row>
    <row r="332" spans="1:12" x14ac:dyDescent="0.5">
      <c r="A332" t="s">
        <v>15374</v>
      </c>
      <c r="B332" t="s">
        <v>755</v>
      </c>
      <c r="C332" t="s">
        <v>506</v>
      </c>
      <c r="D332" t="s">
        <v>77</v>
      </c>
      <c r="E332" t="s">
        <v>11103</v>
      </c>
      <c r="F332" s="1">
        <v>45730</v>
      </c>
      <c r="G332" s="1">
        <v>46660</v>
      </c>
      <c r="H332" t="s">
        <v>59</v>
      </c>
      <c r="I332" t="s">
        <v>59</v>
      </c>
      <c r="J332" t="s">
        <v>60</v>
      </c>
      <c r="K332" t="s">
        <v>11105</v>
      </c>
      <c r="L332" t="s">
        <v>59</v>
      </c>
    </row>
    <row r="333" spans="1:12" x14ac:dyDescent="0.5">
      <c r="A333" t="s">
        <v>15375</v>
      </c>
      <c r="B333" t="s">
        <v>755</v>
      </c>
      <c r="C333" t="s">
        <v>506</v>
      </c>
      <c r="D333" t="s">
        <v>14905</v>
      </c>
      <c r="E333" t="s">
        <v>11117</v>
      </c>
      <c r="F333" s="1">
        <v>45734</v>
      </c>
      <c r="G333" s="1">
        <v>46660</v>
      </c>
      <c r="H333" t="s">
        <v>59</v>
      </c>
      <c r="I333" t="s">
        <v>59</v>
      </c>
      <c r="J333" t="s">
        <v>60</v>
      </c>
      <c r="K333" t="s">
        <v>11119</v>
      </c>
      <c r="L333" t="s">
        <v>59</v>
      </c>
    </row>
    <row r="334" spans="1:12" x14ac:dyDescent="0.5">
      <c r="A334" t="s">
        <v>15376</v>
      </c>
      <c r="B334" t="s">
        <v>3283</v>
      </c>
      <c r="C334" t="s">
        <v>506</v>
      </c>
      <c r="D334" t="s">
        <v>14905</v>
      </c>
      <c r="E334" t="s">
        <v>11124</v>
      </c>
      <c r="F334" s="1">
        <v>45734</v>
      </c>
      <c r="G334" s="1">
        <v>46829</v>
      </c>
      <c r="H334" t="s">
        <v>59</v>
      </c>
      <c r="I334" t="s">
        <v>59</v>
      </c>
      <c r="J334" t="s">
        <v>60</v>
      </c>
      <c r="K334" t="s">
        <v>15377</v>
      </c>
      <c r="L334" t="s">
        <v>59</v>
      </c>
    </row>
    <row r="335" spans="1:12" x14ac:dyDescent="0.5">
      <c r="A335" t="s">
        <v>15378</v>
      </c>
      <c r="B335" t="s">
        <v>467</v>
      </c>
      <c r="C335" t="s">
        <v>506</v>
      </c>
      <c r="D335" t="s">
        <v>77</v>
      </c>
      <c r="E335" t="s">
        <v>11040</v>
      </c>
      <c r="F335" s="1">
        <v>45735</v>
      </c>
      <c r="G335" s="1">
        <v>46465</v>
      </c>
      <c r="H335" t="s">
        <v>59</v>
      </c>
      <c r="I335" t="s">
        <v>59</v>
      </c>
      <c r="J335" t="s">
        <v>60</v>
      </c>
      <c r="K335" t="s">
        <v>15379</v>
      </c>
      <c r="L335" t="s">
        <v>59</v>
      </c>
    </row>
    <row r="336" spans="1:12" x14ac:dyDescent="0.5">
      <c r="A336" t="s">
        <v>15380</v>
      </c>
      <c r="B336" t="s">
        <v>1836</v>
      </c>
      <c r="C336" t="s">
        <v>506</v>
      </c>
      <c r="D336" t="s">
        <v>14905</v>
      </c>
      <c r="E336" t="s">
        <v>11132</v>
      </c>
      <c r="F336" s="1">
        <v>45735</v>
      </c>
      <c r="G336" s="1">
        <v>47015</v>
      </c>
      <c r="H336" t="s">
        <v>59</v>
      </c>
      <c r="I336" t="s">
        <v>59</v>
      </c>
      <c r="J336" t="s">
        <v>60</v>
      </c>
      <c r="K336" t="s">
        <v>15381</v>
      </c>
      <c r="L336" t="s">
        <v>59</v>
      </c>
    </row>
    <row r="337" spans="1:12" x14ac:dyDescent="0.5">
      <c r="A337" t="s">
        <v>15382</v>
      </c>
      <c r="B337" t="s">
        <v>3283</v>
      </c>
      <c r="C337" t="s">
        <v>506</v>
      </c>
      <c r="D337" t="s">
        <v>14905</v>
      </c>
      <c r="E337" t="s">
        <v>11145</v>
      </c>
      <c r="F337" s="1">
        <v>45736</v>
      </c>
      <c r="G337" s="1">
        <v>46831</v>
      </c>
      <c r="H337" t="s">
        <v>60</v>
      </c>
      <c r="I337" t="s">
        <v>59</v>
      </c>
      <c r="J337" t="s">
        <v>60</v>
      </c>
      <c r="K337" t="s">
        <v>8471</v>
      </c>
      <c r="L337" t="s">
        <v>59</v>
      </c>
    </row>
    <row r="338" spans="1:12" x14ac:dyDescent="0.5">
      <c r="A338" t="s">
        <v>15383</v>
      </c>
      <c r="B338" t="s">
        <v>3283</v>
      </c>
      <c r="C338" t="s">
        <v>506</v>
      </c>
      <c r="D338" t="s">
        <v>14905</v>
      </c>
      <c r="E338" t="s">
        <v>11150</v>
      </c>
      <c r="F338" s="1">
        <v>45736</v>
      </c>
      <c r="G338" s="1">
        <v>46465</v>
      </c>
      <c r="H338" t="s">
        <v>60</v>
      </c>
      <c r="I338" t="s">
        <v>59</v>
      </c>
      <c r="J338" t="s">
        <v>60</v>
      </c>
      <c r="K338" t="s">
        <v>15384</v>
      </c>
      <c r="L338" t="s">
        <v>59</v>
      </c>
    </row>
    <row r="339" spans="1:12" x14ac:dyDescent="0.5">
      <c r="A339" t="s">
        <v>15385</v>
      </c>
      <c r="B339" t="s">
        <v>1276</v>
      </c>
      <c r="C339" t="s">
        <v>506</v>
      </c>
      <c r="D339" t="s">
        <v>14905</v>
      </c>
      <c r="E339" t="s">
        <v>11173</v>
      </c>
      <c r="F339" s="1">
        <v>45752</v>
      </c>
      <c r="G339" s="1">
        <v>47213</v>
      </c>
      <c r="H339" t="s">
        <v>59</v>
      </c>
      <c r="I339" t="s">
        <v>59</v>
      </c>
      <c r="J339" t="s">
        <v>60</v>
      </c>
      <c r="K339" t="s">
        <v>11175</v>
      </c>
      <c r="L339" t="s">
        <v>60</v>
      </c>
    </row>
    <row r="340" spans="1:12" x14ac:dyDescent="0.5">
      <c r="A340" t="s">
        <v>15386</v>
      </c>
      <c r="B340" t="s">
        <v>920</v>
      </c>
      <c r="C340" t="s">
        <v>506</v>
      </c>
      <c r="D340" t="s">
        <v>77</v>
      </c>
      <c r="E340" t="s">
        <v>11192</v>
      </c>
      <c r="F340" s="1">
        <v>45748</v>
      </c>
      <c r="G340" s="1">
        <v>47208</v>
      </c>
      <c r="H340" t="s">
        <v>59</v>
      </c>
      <c r="I340" t="s">
        <v>60</v>
      </c>
      <c r="J340" t="s">
        <v>60</v>
      </c>
      <c r="K340" t="s">
        <v>14903</v>
      </c>
      <c r="L340" t="s">
        <v>60</v>
      </c>
    </row>
    <row r="341" spans="1:12" x14ac:dyDescent="0.5">
      <c r="A341" t="s">
        <v>15387</v>
      </c>
      <c r="B341" t="s">
        <v>3283</v>
      </c>
      <c r="C341" t="s">
        <v>506</v>
      </c>
      <c r="D341" t="s">
        <v>14905</v>
      </c>
      <c r="E341" t="s">
        <v>11225</v>
      </c>
      <c r="F341" s="1">
        <v>45749</v>
      </c>
      <c r="G341" s="1">
        <v>46478</v>
      </c>
      <c r="H341" t="s">
        <v>60</v>
      </c>
      <c r="I341" t="s">
        <v>59</v>
      </c>
      <c r="J341" t="s">
        <v>60</v>
      </c>
      <c r="K341" t="s">
        <v>15388</v>
      </c>
      <c r="L341" t="s">
        <v>60</v>
      </c>
    </row>
    <row r="342" spans="1:12" x14ac:dyDescent="0.5">
      <c r="A342" t="s">
        <v>15389</v>
      </c>
      <c r="B342" t="s">
        <v>3283</v>
      </c>
      <c r="C342" t="s">
        <v>506</v>
      </c>
      <c r="D342" t="s">
        <v>14905</v>
      </c>
      <c r="E342" t="s">
        <v>11274</v>
      </c>
      <c r="F342" s="1">
        <v>45748</v>
      </c>
      <c r="G342" s="1">
        <v>47573</v>
      </c>
      <c r="H342" t="s">
        <v>59</v>
      </c>
      <c r="I342" t="s">
        <v>59</v>
      </c>
      <c r="J342" t="s">
        <v>60</v>
      </c>
      <c r="K342" t="s">
        <v>15390</v>
      </c>
      <c r="L342" t="s">
        <v>59</v>
      </c>
    </row>
    <row r="343" spans="1:12" x14ac:dyDescent="0.5">
      <c r="A343" t="s">
        <v>15391</v>
      </c>
      <c r="B343" t="s">
        <v>2690</v>
      </c>
      <c r="C343" t="s">
        <v>506</v>
      </c>
      <c r="D343" t="s">
        <v>77</v>
      </c>
      <c r="E343" t="s">
        <v>10407</v>
      </c>
      <c r="F343" s="1">
        <v>45505</v>
      </c>
      <c r="G343" s="1">
        <v>48060</v>
      </c>
      <c r="H343" t="s">
        <v>59</v>
      </c>
      <c r="I343" t="s">
        <v>59</v>
      </c>
      <c r="J343" t="s">
        <v>60</v>
      </c>
      <c r="K343" t="s">
        <v>15392</v>
      </c>
      <c r="L343" t="s">
        <v>60</v>
      </c>
    </row>
    <row r="344" spans="1:12" x14ac:dyDescent="0.5">
      <c r="A344" t="s">
        <v>15393</v>
      </c>
      <c r="B344" t="s">
        <v>3283</v>
      </c>
      <c r="C344" t="s">
        <v>506</v>
      </c>
      <c r="D344" t="s">
        <v>14905</v>
      </c>
      <c r="E344" t="s">
        <v>11145</v>
      </c>
      <c r="F344" s="1">
        <v>45756</v>
      </c>
      <c r="G344" s="1">
        <v>46851</v>
      </c>
      <c r="H344" t="s">
        <v>60</v>
      </c>
      <c r="I344" t="s">
        <v>59</v>
      </c>
      <c r="J344" t="s">
        <v>60</v>
      </c>
      <c r="K344" t="s">
        <v>8471</v>
      </c>
      <c r="L344" t="s">
        <v>59</v>
      </c>
    </row>
    <row r="345" spans="1:12" x14ac:dyDescent="0.5">
      <c r="A345" t="s">
        <v>15394</v>
      </c>
      <c r="B345" t="s">
        <v>3283</v>
      </c>
      <c r="C345" t="s">
        <v>506</v>
      </c>
      <c r="D345" t="s">
        <v>14905</v>
      </c>
      <c r="E345" t="s">
        <v>11361</v>
      </c>
      <c r="F345" s="1">
        <v>45754</v>
      </c>
      <c r="G345" s="1">
        <v>47579</v>
      </c>
      <c r="H345" t="s">
        <v>59</v>
      </c>
      <c r="I345" t="s">
        <v>59</v>
      </c>
      <c r="J345" t="s">
        <v>60</v>
      </c>
      <c r="K345" t="s">
        <v>15395</v>
      </c>
      <c r="L345" t="s">
        <v>59</v>
      </c>
    </row>
    <row r="346" spans="1:12" x14ac:dyDescent="0.5">
      <c r="A346" t="s">
        <v>15396</v>
      </c>
      <c r="B346" t="s">
        <v>755</v>
      </c>
      <c r="C346" t="s">
        <v>506</v>
      </c>
      <c r="D346" t="s">
        <v>14905</v>
      </c>
      <c r="E346" t="s">
        <v>11388</v>
      </c>
      <c r="F346" s="1">
        <v>45762</v>
      </c>
      <c r="G346" s="1">
        <v>47223</v>
      </c>
      <c r="H346" t="s">
        <v>59</v>
      </c>
      <c r="I346" t="s">
        <v>59</v>
      </c>
      <c r="J346" t="s">
        <v>59</v>
      </c>
      <c r="K346" t="s">
        <v>15397</v>
      </c>
      <c r="L346" t="s">
        <v>59</v>
      </c>
    </row>
    <row r="347" spans="1:12" x14ac:dyDescent="0.5">
      <c r="A347" t="s">
        <v>15398</v>
      </c>
      <c r="B347" t="s">
        <v>2690</v>
      </c>
      <c r="C347" t="s">
        <v>506</v>
      </c>
      <c r="D347" t="s">
        <v>14905</v>
      </c>
      <c r="E347" t="s">
        <v>10407</v>
      </c>
      <c r="F347" s="1">
        <v>45505</v>
      </c>
      <c r="G347" s="1">
        <v>48060</v>
      </c>
      <c r="H347" t="s">
        <v>59</v>
      </c>
      <c r="I347" t="s">
        <v>59</v>
      </c>
      <c r="J347" t="s">
        <v>60</v>
      </c>
      <c r="K347" t="s">
        <v>15399</v>
      </c>
      <c r="L347" t="s">
        <v>60</v>
      </c>
    </row>
    <row r="348" spans="1:12" x14ac:dyDescent="0.5">
      <c r="A348" t="s">
        <v>15400</v>
      </c>
      <c r="B348" t="s">
        <v>1207</v>
      </c>
      <c r="C348" t="s">
        <v>506</v>
      </c>
      <c r="D348" t="s">
        <v>77</v>
      </c>
      <c r="E348" t="s">
        <v>11566</v>
      </c>
      <c r="F348" s="1">
        <v>45778</v>
      </c>
      <c r="G348" s="1">
        <v>46508</v>
      </c>
      <c r="H348" t="s">
        <v>59</v>
      </c>
      <c r="I348" t="s">
        <v>59</v>
      </c>
      <c r="J348" t="s">
        <v>59</v>
      </c>
      <c r="K348" t="s">
        <v>15401</v>
      </c>
      <c r="L348" t="s">
        <v>59</v>
      </c>
    </row>
    <row r="349" spans="1:12" x14ac:dyDescent="0.5">
      <c r="A349" t="s">
        <v>15402</v>
      </c>
      <c r="B349" t="s">
        <v>3283</v>
      </c>
      <c r="C349" t="s">
        <v>506</v>
      </c>
      <c r="D349" t="s">
        <v>77</v>
      </c>
      <c r="E349" t="s">
        <v>11575</v>
      </c>
      <c r="F349" s="1">
        <v>45784</v>
      </c>
      <c r="G349" s="1">
        <v>46514</v>
      </c>
      <c r="H349" t="s">
        <v>60</v>
      </c>
      <c r="I349" t="s">
        <v>59</v>
      </c>
      <c r="J349" t="s">
        <v>60</v>
      </c>
      <c r="K349" t="s">
        <v>15403</v>
      </c>
      <c r="L349" t="s">
        <v>59</v>
      </c>
    </row>
    <row r="350" spans="1:12" x14ac:dyDescent="0.5">
      <c r="A350" t="s">
        <v>15404</v>
      </c>
      <c r="B350" t="s">
        <v>1157</v>
      </c>
      <c r="C350" t="s">
        <v>506</v>
      </c>
      <c r="D350" t="s">
        <v>14905</v>
      </c>
      <c r="E350" t="s">
        <v>11580</v>
      </c>
      <c r="F350" s="1">
        <v>45784</v>
      </c>
      <c r="G350" s="1">
        <v>46477</v>
      </c>
      <c r="H350" t="s">
        <v>59</v>
      </c>
      <c r="I350" t="s">
        <v>59</v>
      </c>
      <c r="J350" t="s">
        <v>59</v>
      </c>
      <c r="K350" t="s">
        <v>15405</v>
      </c>
      <c r="L350" t="s">
        <v>59</v>
      </c>
    </row>
    <row r="351" spans="1:12" x14ac:dyDescent="0.5">
      <c r="A351" t="s">
        <v>15406</v>
      </c>
      <c r="B351" t="s">
        <v>1157</v>
      </c>
      <c r="C351" t="s">
        <v>506</v>
      </c>
      <c r="D351" t="s">
        <v>14905</v>
      </c>
      <c r="E351" t="s">
        <v>11617</v>
      </c>
      <c r="F351" s="1">
        <v>45789</v>
      </c>
      <c r="G351" s="1">
        <v>46518</v>
      </c>
      <c r="H351" t="s">
        <v>59</v>
      </c>
      <c r="I351" t="s">
        <v>59</v>
      </c>
      <c r="J351" t="s">
        <v>59</v>
      </c>
      <c r="K351" t="s">
        <v>15407</v>
      </c>
      <c r="L351" t="s">
        <v>59</v>
      </c>
    </row>
    <row r="352" spans="1:12" x14ac:dyDescent="0.5">
      <c r="A352" t="s">
        <v>15408</v>
      </c>
      <c r="B352" t="s">
        <v>3283</v>
      </c>
      <c r="C352" t="s">
        <v>506</v>
      </c>
      <c r="D352" t="s">
        <v>14905</v>
      </c>
      <c r="E352" t="s">
        <v>7452</v>
      </c>
      <c r="F352" s="1">
        <v>45796</v>
      </c>
      <c r="G352" s="1">
        <v>46525</v>
      </c>
      <c r="H352" t="s">
        <v>60</v>
      </c>
      <c r="I352" t="s">
        <v>59</v>
      </c>
      <c r="J352" t="s">
        <v>60</v>
      </c>
      <c r="K352" t="s">
        <v>15409</v>
      </c>
      <c r="L352" t="s">
        <v>59</v>
      </c>
    </row>
    <row r="353" spans="1:12" x14ac:dyDescent="0.5">
      <c r="A353" t="s">
        <v>15410</v>
      </c>
      <c r="B353" t="s">
        <v>3283</v>
      </c>
      <c r="C353" t="s">
        <v>506</v>
      </c>
      <c r="D353" t="s">
        <v>14905</v>
      </c>
      <c r="E353" t="s">
        <v>7047</v>
      </c>
      <c r="F353" s="1">
        <v>45796</v>
      </c>
      <c r="G353" s="1">
        <v>46525</v>
      </c>
      <c r="H353" t="s">
        <v>60</v>
      </c>
      <c r="I353" t="s">
        <v>59</v>
      </c>
      <c r="J353" t="s">
        <v>60</v>
      </c>
      <c r="K353" t="s">
        <v>8471</v>
      </c>
      <c r="L353" t="s">
        <v>59</v>
      </c>
    </row>
    <row r="354" spans="1:12" x14ac:dyDescent="0.5">
      <c r="A354" t="s">
        <v>15411</v>
      </c>
      <c r="B354" t="s">
        <v>1862</v>
      </c>
      <c r="C354" t="s">
        <v>506</v>
      </c>
      <c r="D354" t="s">
        <v>14905</v>
      </c>
      <c r="E354" t="s">
        <v>11639</v>
      </c>
      <c r="F354" s="1">
        <v>45748</v>
      </c>
      <c r="G354" s="1">
        <v>47208</v>
      </c>
      <c r="H354" t="s">
        <v>59</v>
      </c>
      <c r="I354" t="s">
        <v>59</v>
      </c>
      <c r="J354" t="s">
        <v>59</v>
      </c>
      <c r="K354" t="s">
        <v>11641</v>
      </c>
      <c r="L354" t="s">
        <v>59</v>
      </c>
    </row>
    <row r="355" spans="1:12" x14ac:dyDescent="0.5">
      <c r="A355" t="s">
        <v>15412</v>
      </c>
      <c r="B355" t="s">
        <v>3283</v>
      </c>
      <c r="C355" t="s">
        <v>506</v>
      </c>
      <c r="D355" t="s">
        <v>14905</v>
      </c>
      <c r="E355" t="s">
        <v>11677</v>
      </c>
      <c r="F355" s="1">
        <v>45792</v>
      </c>
      <c r="G355" s="1">
        <v>46521</v>
      </c>
      <c r="H355" t="s">
        <v>60</v>
      </c>
      <c r="I355" t="s">
        <v>59</v>
      </c>
      <c r="J355" t="s">
        <v>60</v>
      </c>
      <c r="K355" t="s">
        <v>15413</v>
      </c>
      <c r="L355" t="s">
        <v>60</v>
      </c>
    </row>
    <row r="356" spans="1:12" x14ac:dyDescent="0.5">
      <c r="A356" t="s">
        <v>15414</v>
      </c>
      <c r="B356" t="s">
        <v>11774</v>
      </c>
      <c r="C356" t="s">
        <v>506</v>
      </c>
      <c r="D356" t="s">
        <v>14905</v>
      </c>
      <c r="E356" t="s">
        <v>11771</v>
      </c>
      <c r="F356" s="1">
        <v>45778</v>
      </c>
      <c r="G356" s="1">
        <v>46507</v>
      </c>
      <c r="H356" t="s">
        <v>59</v>
      </c>
      <c r="I356" t="s">
        <v>60</v>
      </c>
      <c r="J356" t="s">
        <v>60</v>
      </c>
      <c r="K356" t="s">
        <v>15415</v>
      </c>
      <c r="L356" t="s">
        <v>60</v>
      </c>
    </row>
    <row r="357" spans="1:12" x14ac:dyDescent="0.5">
      <c r="A357" t="s">
        <v>15416</v>
      </c>
      <c r="B357" t="s">
        <v>2234</v>
      </c>
      <c r="C357" t="s">
        <v>506</v>
      </c>
      <c r="D357" t="s">
        <v>14905</v>
      </c>
      <c r="E357" t="s">
        <v>5924</v>
      </c>
      <c r="F357" s="1">
        <v>45821</v>
      </c>
      <c r="G357" s="1">
        <v>46550</v>
      </c>
      <c r="H357" t="s">
        <v>59</v>
      </c>
      <c r="I357" t="s">
        <v>59</v>
      </c>
      <c r="J357" t="s">
        <v>60</v>
      </c>
      <c r="K357" t="s">
        <v>8471</v>
      </c>
      <c r="L357" t="s">
        <v>60</v>
      </c>
    </row>
    <row r="358" spans="1:12" x14ac:dyDescent="0.5">
      <c r="A358" t="s">
        <v>15417</v>
      </c>
      <c r="B358" t="s">
        <v>1157</v>
      </c>
      <c r="C358" t="s">
        <v>506</v>
      </c>
      <c r="D358" t="s">
        <v>14905</v>
      </c>
      <c r="E358" t="s">
        <v>12008</v>
      </c>
      <c r="F358" s="1">
        <v>45835</v>
      </c>
      <c r="G358" s="1">
        <v>46564</v>
      </c>
      <c r="H358" t="s">
        <v>59</v>
      </c>
      <c r="I358" t="s">
        <v>59</v>
      </c>
      <c r="J358" t="s">
        <v>59</v>
      </c>
      <c r="K358" t="s">
        <v>15418</v>
      </c>
      <c r="L358" t="s">
        <v>59</v>
      </c>
    </row>
    <row r="359" spans="1:12" x14ac:dyDescent="0.5">
      <c r="A359" t="s">
        <v>15419</v>
      </c>
      <c r="B359" t="s">
        <v>2234</v>
      </c>
      <c r="C359" t="s">
        <v>506</v>
      </c>
      <c r="D359" t="s">
        <v>14905</v>
      </c>
      <c r="E359" t="s">
        <v>5924</v>
      </c>
      <c r="F359" s="1">
        <v>45840</v>
      </c>
      <c r="G359" s="1">
        <v>46569</v>
      </c>
      <c r="H359" t="s">
        <v>59</v>
      </c>
      <c r="I359" t="s">
        <v>59</v>
      </c>
      <c r="J359" t="s">
        <v>60</v>
      </c>
      <c r="K359" t="s">
        <v>8471</v>
      </c>
      <c r="L359" t="s">
        <v>60</v>
      </c>
    </row>
    <row r="360" spans="1:12" x14ac:dyDescent="0.5">
      <c r="A360" t="s">
        <v>15420</v>
      </c>
      <c r="B360" t="s">
        <v>2234</v>
      </c>
      <c r="C360" t="s">
        <v>506</v>
      </c>
      <c r="D360" t="s">
        <v>14905</v>
      </c>
      <c r="E360" t="s">
        <v>5924</v>
      </c>
      <c r="F360" s="1">
        <v>45840</v>
      </c>
      <c r="G360" s="1">
        <v>46569</v>
      </c>
      <c r="H360" t="s">
        <v>59</v>
      </c>
      <c r="I360" t="s">
        <v>59</v>
      </c>
      <c r="J360" t="s">
        <v>60</v>
      </c>
      <c r="K360" t="s">
        <v>8471</v>
      </c>
      <c r="L360" t="s">
        <v>60</v>
      </c>
    </row>
    <row r="361" spans="1:12" x14ac:dyDescent="0.5">
      <c r="A361" t="s">
        <v>15421</v>
      </c>
      <c r="B361" t="s">
        <v>2234</v>
      </c>
      <c r="C361" t="s">
        <v>506</v>
      </c>
      <c r="D361" t="s">
        <v>14905</v>
      </c>
      <c r="E361" t="s">
        <v>5924</v>
      </c>
      <c r="F361" s="1">
        <v>45840</v>
      </c>
      <c r="G361" s="1">
        <v>46569</v>
      </c>
      <c r="H361" t="s">
        <v>59</v>
      </c>
      <c r="I361" t="s">
        <v>59</v>
      </c>
      <c r="J361" t="s">
        <v>60</v>
      </c>
      <c r="K361" t="s">
        <v>15422</v>
      </c>
      <c r="L361" t="s">
        <v>60</v>
      </c>
    </row>
    <row r="362" spans="1:12" x14ac:dyDescent="0.5">
      <c r="A362" t="s">
        <v>15423</v>
      </c>
      <c r="B362" t="s">
        <v>2234</v>
      </c>
      <c r="C362" t="s">
        <v>506</v>
      </c>
      <c r="D362" t="s">
        <v>14905</v>
      </c>
      <c r="E362" t="s">
        <v>5924</v>
      </c>
      <c r="F362" s="1">
        <v>45840</v>
      </c>
      <c r="G362" s="1">
        <v>46569</v>
      </c>
      <c r="H362" t="s">
        <v>59</v>
      </c>
      <c r="I362" t="s">
        <v>59</v>
      </c>
      <c r="J362" t="s">
        <v>60</v>
      </c>
      <c r="K362" t="s">
        <v>8471</v>
      </c>
      <c r="L362" t="s">
        <v>60</v>
      </c>
    </row>
    <row r="363" spans="1:12" x14ac:dyDescent="0.5">
      <c r="A363" t="s">
        <v>15424</v>
      </c>
      <c r="B363" t="s">
        <v>2234</v>
      </c>
      <c r="C363" t="s">
        <v>506</v>
      </c>
      <c r="D363" t="s">
        <v>14905</v>
      </c>
      <c r="E363" t="s">
        <v>5924</v>
      </c>
      <c r="F363" s="1">
        <v>45840</v>
      </c>
      <c r="G363" s="1">
        <v>46569</v>
      </c>
      <c r="H363" t="s">
        <v>59</v>
      </c>
      <c r="I363" t="s">
        <v>59</v>
      </c>
      <c r="J363" t="s">
        <v>60</v>
      </c>
      <c r="K363" t="s">
        <v>8471</v>
      </c>
      <c r="L363" t="s">
        <v>60</v>
      </c>
    </row>
    <row r="364" spans="1:12" x14ac:dyDescent="0.5">
      <c r="A364" t="s">
        <v>15425</v>
      </c>
      <c r="B364" t="s">
        <v>1253</v>
      </c>
      <c r="C364" t="s">
        <v>506</v>
      </c>
      <c r="D364" t="s">
        <v>14905</v>
      </c>
      <c r="E364" t="s">
        <v>1251</v>
      </c>
      <c r="F364" s="1">
        <v>44440</v>
      </c>
      <c r="G364" s="1">
        <v>47726</v>
      </c>
      <c r="H364" t="s">
        <v>60</v>
      </c>
      <c r="I364" t="s">
        <v>14903</v>
      </c>
      <c r="J364" t="s">
        <v>60</v>
      </c>
      <c r="K364" t="s">
        <v>14903</v>
      </c>
      <c r="L364" t="s">
        <v>60</v>
      </c>
    </row>
    <row r="365" spans="1:12" x14ac:dyDescent="0.5">
      <c r="A365" t="s">
        <v>15426</v>
      </c>
      <c r="B365" t="s">
        <v>1253</v>
      </c>
      <c r="C365" t="s">
        <v>506</v>
      </c>
      <c r="D365" t="s">
        <v>14905</v>
      </c>
      <c r="E365" t="s">
        <v>1255</v>
      </c>
      <c r="F365" s="1">
        <v>44440</v>
      </c>
      <c r="G365" s="1">
        <v>47726</v>
      </c>
      <c r="H365" t="s">
        <v>60</v>
      </c>
      <c r="I365" t="s">
        <v>14903</v>
      </c>
      <c r="J365" t="s">
        <v>59</v>
      </c>
      <c r="K365" t="s">
        <v>14903</v>
      </c>
      <c r="L365" t="s">
        <v>60</v>
      </c>
    </row>
    <row r="366" spans="1:12" x14ac:dyDescent="0.5">
      <c r="A366" t="s">
        <v>15427</v>
      </c>
      <c r="B366" t="s">
        <v>982</v>
      </c>
      <c r="C366" t="s">
        <v>506</v>
      </c>
      <c r="D366" t="s">
        <v>14905</v>
      </c>
      <c r="E366" t="s">
        <v>1449</v>
      </c>
      <c r="F366" s="1">
        <v>42826</v>
      </c>
      <c r="G366" s="1">
        <v>46477</v>
      </c>
      <c r="H366" t="s">
        <v>60</v>
      </c>
      <c r="I366" t="s">
        <v>14903</v>
      </c>
      <c r="J366" t="s">
        <v>60</v>
      </c>
      <c r="K366" t="s">
        <v>14903</v>
      </c>
      <c r="L366" t="s">
        <v>60</v>
      </c>
    </row>
    <row r="367" spans="1:12" x14ac:dyDescent="0.5">
      <c r="A367" t="s">
        <v>15428</v>
      </c>
      <c r="B367" t="s">
        <v>1281</v>
      </c>
      <c r="C367" t="s">
        <v>506</v>
      </c>
      <c r="D367" t="s">
        <v>14905</v>
      </c>
      <c r="E367" t="s">
        <v>1530</v>
      </c>
      <c r="F367" s="1">
        <v>43580</v>
      </c>
      <c r="G367" s="1">
        <v>47233</v>
      </c>
      <c r="H367" t="s">
        <v>59</v>
      </c>
      <c r="I367" t="s">
        <v>14903</v>
      </c>
      <c r="J367" t="s">
        <v>60</v>
      </c>
      <c r="K367" t="s">
        <v>14903</v>
      </c>
      <c r="L367" t="s">
        <v>60</v>
      </c>
    </row>
    <row r="368" spans="1:12" x14ac:dyDescent="0.5">
      <c r="A368" t="s">
        <v>15429</v>
      </c>
      <c r="B368" t="s">
        <v>1281</v>
      </c>
      <c r="C368" t="s">
        <v>506</v>
      </c>
      <c r="D368" t="s">
        <v>14905</v>
      </c>
      <c r="E368" t="s">
        <v>1700</v>
      </c>
      <c r="F368" s="1">
        <v>43623</v>
      </c>
      <c r="G368" s="1">
        <v>46357</v>
      </c>
      <c r="H368" t="s">
        <v>59</v>
      </c>
      <c r="I368" t="s">
        <v>14903</v>
      </c>
      <c r="J368" t="s">
        <v>60</v>
      </c>
      <c r="K368" t="s">
        <v>14903</v>
      </c>
      <c r="L368" t="s">
        <v>60</v>
      </c>
    </row>
    <row r="369" spans="1:12" x14ac:dyDescent="0.5">
      <c r="A369" t="s">
        <v>15430</v>
      </c>
      <c r="B369" t="s">
        <v>467</v>
      </c>
      <c r="C369" t="s">
        <v>506</v>
      </c>
      <c r="D369" t="s">
        <v>14905</v>
      </c>
      <c r="E369" t="s">
        <v>1703</v>
      </c>
      <c r="F369" s="1">
        <v>43624</v>
      </c>
      <c r="G369" s="1">
        <v>46546</v>
      </c>
      <c r="H369" t="s">
        <v>59</v>
      </c>
      <c r="I369" t="s">
        <v>14903</v>
      </c>
      <c r="J369" t="s">
        <v>60</v>
      </c>
      <c r="K369" t="s">
        <v>14903</v>
      </c>
      <c r="L369" t="s">
        <v>60</v>
      </c>
    </row>
    <row r="370" spans="1:12" x14ac:dyDescent="0.5">
      <c r="A370" t="s">
        <v>15431</v>
      </c>
      <c r="B370" t="s">
        <v>1281</v>
      </c>
      <c r="C370" t="s">
        <v>506</v>
      </c>
      <c r="D370" t="s">
        <v>14905</v>
      </c>
      <c r="E370" t="s">
        <v>1706</v>
      </c>
      <c r="F370" s="1">
        <v>43626</v>
      </c>
      <c r="G370" s="1">
        <v>46210</v>
      </c>
      <c r="H370" t="s">
        <v>59</v>
      </c>
      <c r="I370" t="s">
        <v>14903</v>
      </c>
      <c r="J370" t="s">
        <v>60</v>
      </c>
      <c r="K370" t="s">
        <v>14903</v>
      </c>
      <c r="L370" t="s">
        <v>60</v>
      </c>
    </row>
    <row r="371" spans="1:12" x14ac:dyDescent="0.5">
      <c r="A371" t="s">
        <v>15432</v>
      </c>
      <c r="B371" t="s">
        <v>1524</v>
      </c>
      <c r="C371" t="s">
        <v>506</v>
      </c>
      <c r="D371" t="s">
        <v>77</v>
      </c>
      <c r="E371" t="s">
        <v>1871</v>
      </c>
      <c r="F371" s="1">
        <v>43647</v>
      </c>
      <c r="G371" s="1">
        <v>46569</v>
      </c>
      <c r="H371" t="s">
        <v>59</v>
      </c>
      <c r="I371" t="s">
        <v>14903</v>
      </c>
      <c r="J371" t="s">
        <v>59</v>
      </c>
      <c r="K371" t="s">
        <v>14903</v>
      </c>
      <c r="L371" t="s">
        <v>60</v>
      </c>
    </row>
    <row r="372" spans="1:12" x14ac:dyDescent="0.5">
      <c r="A372" t="s">
        <v>15433</v>
      </c>
      <c r="B372" t="s">
        <v>2048</v>
      </c>
      <c r="C372" t="s">
        <v>506</v>
      </c>
      <c r="D372" t="s">
        <v>14905</v>
      </c>
      <c r="E372" t="s">
        <v>2045</v>
      </c>
      <c r="F372" s="1">
        <v>43710</v>
      </c>
      <c r="G372" s="1">
        <v>46267</v>
      </c>
      <c r="H372" t="s">
        <v>59</v>
      </c>
      <c r="I372" t="s">
        <v>14903</v>
      </c>
      <c r="J372" t="s">
        <v>59</v>
      </c>
      <c r="K372" t="s">
        <v>14903</v>
      </c>
      <c r="L372" t="s">
        <v>60</v>
      </c>
    </row>
    <row r="373" spans="1:12" x14ac:dyDescent="0.5">
      <c r="A373" t="s">
        <v>15434</v>
      </c>
      <c r="B373" t="s">
        <v>1350</v>
      </c>
      <c r="C373" t="s">
        <v>506</v>
      </c>
      <c r="D373" t="s">
        <v>14905</v>
      </c>
      <c r="E373" t="s">
        <v>2178</v>
      </c>
      <c r="F373" s="1">
        <v>43739</v>
      </c>
      <c r="G373" s="1">
        <v>46295</v>
      </c>
      <c r="H373" t="s">
        <v>59</v>
      </c>
      <c r="I373" t="s">
        <v>14903</v>
      </c>
      <c r="J373" t="s">
        <v>60</v>
      </c>
      <c r="K373" t="s">
        <v>14903</v>
      </c>
      <c r="L373" t="s">
        <v>60</v>
      </c>
    </row>
    <row r="374" spans="1:12" x14ac:dyDescent="0.5">
      <c r="A374" t="s">
        <v>15435</v>
      </c>
      <c r="B374" t="s">
        <v>83</v>
      </c>
      <c r="C374" t="s">
        <v>14903</v>
      </c>
      <c r="D374" t="s">
        <v>77</v>
      </c>
      <c r="E374" t="s">
        <v>263</v>
      </c>
      <c r="F374" s="1">
        <v>44652</v>
      </c>
      <c r="G374" s="1">
        <v>46477</v>
      </c>
      <c r="H374" t="s">
        <v>59</v>
      </c>
      <c r="I374" t="s">
        <v>14903</v>
      </c>
      <c r="J374" t="s">
        <v>59</v>
      </c>
      <c r="K374" t="s">
        <v>14903</v>
      </c>
      <c r="L374" t="s">
        <v>59</v>
      </c>
    </row>
    <row r="375" spans="1:12" x14ac:dyDescent="0.5">
      <c r="A375" t="s">
        <v>15436</v>
      </c>
      <c r="B375" t="s">
        <v>83</v>
      </c>
      <c r="C375" t="s">
        <v>14903</v>
      </c>
      <c r="D375" t="s">
        <v>77</v>
      </c>
      <c r="E375" t="s">
        <v>267</v>
      </c>
      <c r="F375" s="1">
        <v>44654</v>
      </c>
      <c r="G375" s="1">
        <v>46479</v>
      </c>
      <c r="H375" t="s">
        <v>59</v>
      </c>
      <c r="I375" t="s">
        <v>14903</v>
      </c>
      <c r="J375" t="s">
        <v>59</v>
      </c>
      <c r="K375" t="s">
        <v>14903</v>
      </c>
      <c r="L375" t="s">
        <v>59</v>
      </c>
    </row>
    <row r="376" spans="1:12" x14ac:dyDescent="0.5">
      <c r="A376" t="s">
        <v>15437</v>
      </c>
      <c r="B376" t="s">
        <v>1880</v>
      </c>
      <c r="C376" t="s">
        <v>506</v>
      </c>
      <c r="D376" t="s">
        <v>14905</v>
      </c>
      <c r="E376" t="s">
        <v>2293</v>
      </c>
      <c r="F376" s="1">
        <v>43773</v>
      </c>
      <c r="G376" s="1">
        <v>46695</v>
      </c>
      <c r="H376" t="s">
        <v>59</v>
      </c>
      <c r="I376" t="s">
        <v>14903</v>
      </c>
      <c r="J376" t="s">
        <v>60</v>
      </c>
      <c r="K376" t="s">
        <v>14903</v>
      </c>
      <c r="L376" t="s">
        <v>60</v>
      </c>
    </row>
    <row r="377" spans="1:12" x14ac:dyDescent="0.5">
      <c r="A377" t="s">
        <v>15438</v>
      </c>
      <c r="B377" t="s">
        <v>1880</v>
      </c>
      <c r="C377" t="s">
        <v>506</v>
      </c>
      <c r="D377" t="s">
        <v>14905</v>
      </c>
      <c r="E377" t="s">
        <v>2297</v>
      </c>
      <c r="F377" s="1">
        <v>43718</v>
      </c>
      <c r="G377" s="1">
        <v>46633</v>
      </c>
      <c r="H377" t="s">
        <v>59</v>
      </c>
      <c r="I377" t="s">
        <v>14903</v>
      </c>
      <c r="J377" t="s">
        <v>60</v>
      </c>
      <c r="K377" t="s">
        <v>14903</v>
      </c>
      <c r="L377" t="s">
        <v>60</v>
      </c>
    </row>
    <row r="378" spans="1:12" x14ac:dyDescent="0.5">
      <c r="A378" t="s">
        <v>15439</v>
      </c>
      <c r="B378" t="s">
        <v>2357</v>
      </c>
      <c r="C378" t="s">
        <v>506</v>
      </c>
      <c r="D378" t="s">
        <v>77</v>
      </c>
      <c r="E378" t="s">
        <v>2354</v>
      </c>
      <c r="F378" s="1">
        <v>43770</v>
      </c>
      <c r="G378" s="1">
        <v>46326</v>
      </c>
      <c r="H378" t="s">
        <v>59</v>
      </c>
      <c r="I378" t="s">
        <v>14903</v>
      </c>
      <c r="J378" t="s">
        <v>60</v>
      </c>
      <c r="K378" t="s">
        <v>14903</v>
      </c>
      <c r="L378" t="s">
        <v>60</v>
      </c>
    </row>
    <row r="379" spans="1:12" x14ac:dyDescent="0.5">
      <c r="A379" t="s">
        <v>15440</v>
      </c>
      <c r="B379" t="s">
        <v>827</v>
      </c>
      <c r="C379" t="s">
        <v>506</v>
      </c>
      <c r="D379" t="s">
        <v>14905</v>
      </c>
      <c r="E379" t="s">
        <v>2408</v>
      </c>
      <c r="F379" s="1">
        <v>42309</v>
      </c>
      <c r="G379" s="1">
        <v>49188</v>
      </c>
      <c r="H379" t="s">
        <v>59</v>
      </c>
      <c r="I379" t="s">
        <v>14903</v>
      </c>
      <c r="J379" t="s">
        <v>60</v>
      </c>
      <c r="K379" t="s">
        <v>14903</v>
      </c>
      <c r="L379" t="s">
        <v>60</v>
      </c>
    </row>
    <row r="380" spans="1:12" x14ac:dyDescent="0.5">
      <c r="A380" t="s">
        <v>15441</v>
      </c>
      <c r="B380" t="s">
        <v>4097</v>
      </c>
      <c r="C380" t="s">
        <v>506</v>
      </c>
      <c r="D380" t="s">
        <v>14905</v>
      </c>
      <c r="E380" t="s">
        <v>2472</v>
      </c>
      <c r="F380" s="1">
        <v>43782</v>
      </c>
      <c r="G380" s="1">
        <v>51166</v>
      </c>
      <c r="H380" t="s">
        <v>59</v>
      </c>
      <c r="I380" t="s">
        <v>14903</v>
      </c>
      <c r="J380" t="s">
        <v>59</v>
      </c>
      <c r="K380" t="s">
        <v>14903</v>
      </c>
      <c r="L380" t="s">
        <v>60</v>
      </c>
    </row>
    <row r="381" spans="1:12" x14ac:dyDescent="0.5">
      <c r="A381" t="s">
        <v>15442</v>
      </c>
      <c r="B381" t="s">
        <v>2564</v>
      </c>
      <c r="C381" t="s">
        <v>506</v>
      </c>
      <c r="D381" t="s">
        <v>14905</v>
      </c>
      <c r="E381" t="s">
        <v>2562</v>
      </c>
      <c r="F381" s="1">
        <v>43846</v>
      </c>
      <c r="G381" s="1">
        <v>46388</v>
      </c>
      <c r="H381" t="s">
        <v>59</v>
      </c>
      <c r="I381" t="s">
        <v>14903</v>
      </c>
      <c r="J381" t="s">
        <v>59</v>
      </c>
      <c r="K381" t="s">
        <v>14903</v>
      </c>
      <c r="L381" t="s">
        <v>60</v>
      </c>
    </row>
    <row r="382" spans="1:12" x14ac:dyDescent="0.5">
      <c r="A382" t="s">
        <v>15443</v>
      </c>
      <c r="B382" t="s">
        <v>982</v>
      </c>
      <c r="C382" t="s">
        <v>506</v>
      </c>
      <c r="D382" t="s">
        <v>14905</v>
      </c>
      <c r="E382" t="s">
        <v>2724</v>
      </c>
      <c r="F382" s="1">
        <v>43729</v>
      </c>
      <c r="G382" s="1">
        <v>51034</v>
      </c>
      <c r="H382" t="s">
        <v>60</v>
      </c>
      <c r="I382" t="s">
        <v>14903</v>
      </c>
      <c r="J382" t="s">
        <v>60</v>
      </c>
      <c r="K382" t="s">
        <v>14903</v>
      </c>
      <c r="L382" t="s">
        <v>59</v>
      </c>
    </row>
    <row r="383" spans="1:12" x14ac:dyDescent="0.5">
      <c r="A383" t="s">
        <v>15444</v>
      </c>
      <c r="B383" t="s">
        <v>1584</v>
      </c>
      <c r="C383" t="s">
        <v>506</v>
      </c>
      <c r="D383" t="s">
        <v>14905</v>
      </c>
      <c r="E383" t="s">
        <v>2754</v>
      </c>
      <c r="F383" s="1">
        <v>43882</v>
      </c>
      <c r="G383" s="1">
        <v>46439</v>
      </c>
      <c r="H383" t="s">
        <v>59</v>
      </c>
      <c r="I383" t="s">
        <v>14903</v>
      </c>
      <c r="J383" t="s">
        <v>59</v>
      </c>
      <c r="K383" t="s">
        <v>14903</v>
      </c>
      <c r="L383" t="s">
        <v>60</v>
      </c>
    </row>
    <row r="384" spans="1:12" x14ac:dyDescent="0.5">
      <c r="A384" t="s">
        <v>15445</v>
      </c>
      <c r="B384" t="s">
        <v>1880</v>
      </c>
      <c r="C384" t="s">
        <v>506</v>
      </c>
      <c r="D384" t="s">
        <v>14905</v>
      </c>
      <c r="E384" t="s">
        <v>2947</v>
      </c>
      <c r="F384" s="1">
        <v>43922</v>
      </c>
      <c r="G384" s="1">
        <v>46478</v>
      </c>
      <c r="H384" t="s">
        <v>59</v>
      </c>
      <c r="I384" t="s">
        <v>14903</v>
      </c>
      <c r="J384" t="s">
        <v>59</v>
      </c>
      <c r="K384" t="s">
        <v>14903</v>
      </c>
      <c r="L384" t="s">
        <v>59</v>
      </c>
    </row>
    <row r="385" spans="1:12" x14ac:dyDescent="0.5">
      <c r="A385" t="s">
        <v>15446</v>
      </c>
      <c r="B385" t="s">
        <v>1880</v>
      </c>
      <c r="C385" t="s">
        <v>506</v>
      </c>
      <c r="D385" t="s">
        <v>14905</v>
      </c>
      <c r="E385" t="s">
        <v>2951</v>
      </c>
      <c r="F385" s="1">
        <v>43922</v>
      </c>
      <c r="G385" s="1">
        <v>46478</v>
      </c>
      <c r="H385" t="s">
        <v>59</v>
      </c>
      <c r="I385" t="s">
        <v>14903</v>
      </c>
      <c r="J385" t="s">
        <v>59</v>
      </c>
      <c r="K385" t="s">
        <v>14903</v>
      </c>
      <c r="L385" t="s">
        <v>59</v>
      </c>
    </row>
    <row r="386" spans="1:12" x14ac:dyDescent="0.5">
      <c r="A386" t="s">
        <v>15447</v>
      </c>
      <c r="B386" t="s">
        <v>1880</v>
      </c>
      <c r="C386" t="s">
        <v>506</v>
      </c>
      <c r="D386" t="s">
        <v>14905</v>
      </c>
      <c r="E386" t="s">
        <v>3040</v>
      </c>
      <c r="F386" s="1">
        <v>43909</v>
      </c>
      <c r="G386" s="1">
        <v>47196</v>
      </c>
      <c r="H386" t="s">
        <v>59</v>
      </c>
      <c r="I386" t="s">
        <v>14903</v>
      </c>
      <c r="J386" t="s">
        <v>60</v>
      </c>
      <c r="K386" t="s">
        <v>14903</v>
      </c>
      <c r="L386" t="s">
        <v>60</v>
      </c>
    </row>
    <row r="387" spans="1:12" x14ac:dyDescent="0.5">
      <c r="A387" t="s">
        <v>15448</v>
      </c>
      <c r="B387" t="s">
        <v>1880</v>
      </c>
      <c r="C387" t="s">
        <v>506</v>
      </c>
      <c r="D387" t="s">
        <v>77</v>
      </c>
      <c r="E387" t="s">
        <v>3053</v>
      </c>
      <c r="F387" s="1">
        <v>43922</v>
      </c>
      <c r="G387" s="1">
        <v>46478</v>
      </c>
      <c r="H387" t="s">
        <v>59</v>
      </c>
      <c r="I387" t="s">
        <v>14903</v>
      </c>
      <c r="J387" t="s">
        <v>59</v>
      </c>
      <c r="K387" t="s">
        <v>14903</v>
      </c>
      <c r="L387" t="s">
        <v>59</v>
      </c>
    </row>
    <row r="388" spans="1:12" x14ac:dyDescent="0.5">
      <c r="A388" t="s">
        <v>15449</v>
      </c>
      <c r="B388" t="s">
        <v>137</v>
      </c>
      <c r="C388" t="s">
        <v>506</v>
      </c>
      <c r="D388" t="s">
        <v>77</v>
      </c>
      <c r="E388" t="s">
        <v>3121</v>
      </c>
      <c r="F388" s="1">
        <v>44017</v>
      </c>
      <c r="G388" s="1">
        <v>47573</v>
      </c>
      <c r="H388" t="s">
        <v>59</v>
      </c>
      <c r="I388" t="s">
        <v>14903</v>
      </c>
      <c r="J388" t="s">
        <v>59</v>
      </c>
      <c r="K388" t="s">
        <v>14903</v>
      </c>
      <c r="L388" t="s">
        <v>60</v>
      </c>
    </row>
    <row r="389" spans="1:12" x14ac:dyDescent="0.5">
      <c r="A389" t="s">
        <v>15450</v>
      </c>
      <c r="B389" t="s">
        <v>3167</v>
      </c>
      <c r="C389" t="s">
        <v>506</v>
      </c>
      <c r="D389" t="s">
        <v>14905</v>
      </c>
      <c r="E389" t="s">
        <v>3163</v>
      </c>
      <c r="F389" s="1">
        <v>44000</v>
      </c>
      <c r="G389" s="1">
        <v>47026</v>
      </c>
      <c r="H389" t="s">
        <v>59</v>
      </c>
      <c r="I389" t="s">
        <v>14903</v>
      </c>
      <c r="J389" t="s">
        <v>60</v>
      </c>
      <c r="K389" t="s">
        <v>14903</v>
      </c>
      <c r="L389" t="s">
        <v>60</v>
      </c>
    </row>
    <row r="390" spans="1:12" x14ac:dyDescent="0.5">
      <c r="A390" t="s">
        <v>15451</v>
      </c>
      <c r="B390" t="s">
        <v>3167</v>
      </c>
      <c r="C390" t="s">
        <v>506</v>
      </c>
      <c r="D390" t="s">
        <v>14905</v>
      </c>
      <c r="E390" t="s">
        <v>3170</v>
      </c>
      <c r="F390" s="1">
        <v>44000</v>
      </c>
      <c r="G390" s="1">
        <v>47026</v>
      </c>
      <c r="H390" t="s">
        <v>59</v>
      </c>
      <c r="I390" t="s">
        <v>14903</v>
      </c>
      <c r="J390" t="s">
        <v>60</v>
      </c>
      <c r="K390" t="s">
        <v>14903</v>
      </c>
      <c r="L390" t="s">
        <v>60</v>
      </c>
    </row>
    <row r="391" spans="1:12" x14ac:dyDescent="0.5">
      <c r="A391" t="s">
        <v>15452</v>
      </c>
      <c r="B391" t="s">
        <v>3167</v>
      </c>
      <c r="C391" t="s">
        <v>506</v>
      </c>
      <c r="D391" t="s">
        <v>14905</v>
      </c>
      <c r="E391" t="s">
        <v>3163</v>
      </c>
      <c r="F391" s="1">
        <v>44000</v>
      </c>
      <c r="G391" s="1">
        <v>47026</v>
      </c>
      <c r="H391" t="s">
        <v>59</v>
      </c>
      <c r="I391" t="s">
        <v>14903</v>
      </c>
      <c r="J391" t="s">
        <v>60</v>
      </c>
      <c r="K391" t="s">
        <v>14903</v>
      </c>
      <c r="L391" t="s">
        <v>60</v>
      </c>
    </row>
    <row r="392" spans="1:12" x14ac:dyDescent="0.5">
      <c r="A392" t="s">
        <v>15453</v>
      </c>
      <c r="B392" t="s">
        <v>3167</v>
      </c>
      <c r="C392" t="s">
        <v>506</v>
      </c>
      <c r="D392" t="s">
        <v>14905</v>
      </c>
      <c r="E392" t="s">
        <v>3163</v>
      </c>
      <c r="F392" s="1">
        <v>44000</v>
      </c>
      <c r="G392" s="1">
        <v>47026</v>
      </c>
      <c r="H392" t="s">
        <v>59</v>
      </c>
      <c r="I392" t="s">
        <v>14903</v>
      </c>
      <c r="J392" t="s">
        <v>60</v>
      </c>
      <c r="K392" t="s">
        <v>14903</v>
      </c>
      <c r="L392" t="s">
        <v>60</v>
      </c>
    </row>
    <row r="393" spans="1:12" x14ac:dyDescent="0.5">
      <c r="A393" t="s">
        <v>15454</v>
      </c>
      <c r="B393" t="s">
        <v>1880</v>
      </c>
      <c r="C393" t="s">
        <v>506</v>
      </c>
      <c r="D393" t="s">
        <v>14905</v>
      </c>
      <c r="E393" t="s">
        <v>3276</v>
      </c>
      <c r="F393" s="1">
        <v>44027</v>
      </c>
      <c r="G393" s="1">
        <v>46234</v>
      </c>
      <c r="H393" t="s">
        <v>59</v>
      </c>
      <c r="I393" t="s">
        <v>14903</v>
      </c>
      <c r="J393" t="s">
        <v>60</v>
      </c>
      <c r="K393" t="s">
        <v>14903</v>
      </c>
      <c r="L393" t="s">
        <v>60</v>
      </c>
    </row>
    <row r="394" spans="1:12" x14ac:dyDescent="0.5">
      <c r="A394" t="s">
        <v>15455</v>
      </c>
      <c r="B394" t="s">
        <v>2048</v>
      </c>
      <c r="C394" t="s">
        <v>506</v>
      </c>
      <c r="D394" t="s">
        <v>14905</v>
      </c>
      <c r="E394" t="s">
        <v>3310</v>
      </c>
      <c r="F394" s="1">
        <v>44046</v>
      </c>
      <c r="G394" s="1">
        <v>46602</v>
      </c>
      <c r="H394" t="s">
        <v>59</v>
      </c>
      <c r="I394" t="s">
        <v>14903</v>
      </c>
      <c r="J394" t="s">
        <v>59</v>
      </c>
      <c r="K394" t="s">
        <v>14903</v>
      </c>
      <c r="L394" t="s">
        <v>60</v>
      </c>
    </row>
    <row r="395" spans="1:12" x14ac:dyDescent="0.5">
      <c r="A395" t="s">
        <v>15456</v>
      </c>
      <c r="B395" t="s">
        <v>360</v>
      </c>
      <c r="C395" t="s">
        <v>14903</v>
      </c>
      <c r="D395" t="s">
        <v>77</v>
      </c>
      <c r="E395" t="s">
        <v>357</v>
      </c>
      <c r="F395" s="1">
        <v>42461</v>
      </c>
      <c r="G395" s="1">
        <v>46843</v>
      </c>
      <c r="H395" t="s">
        <v>59</v>
      </c>
      <c r="I395" t="s">
        <v>14903</v>
      </c>
      <c r="J395" t="s">
        <v>60</v>
      </c>
      <c r="K395" t="s">
        <v>14903</v>
      </c>
      <c r="L395" t="s">
        <v>60</v>
      </c>
    </row>
    <row r="396" spans="1:12" x14ac:dyDescent="0.5">
      <c r="A396" t="s">
        <v>15457</v>
      </c>
      <c r="B396" t="s">
        <v>337</v>
      </c>
      <c r="C396" t="s">
        <v>506</v>
      </c>
      <c r="D396" t="s">
        <v>14905</v>
      </c>
      <c r="E396" t="s">
        <v>3386</v>
      </c>
      <c r="F396" s="1">
        <v>44044</v>
      </c>
      <c r="G396" s="1">
        <v>46844</v>
      </c>
      <c r="H396" t="s">
        <v>59</v>
      </c>
      <c r="I396" t="s">
        <v>14903</v>
      </c>
      <c r="J396" t="s">
        <v>60</v>
      </c>
      <c r="K396" t="s">
        <v>14903</v>
      </c>
      <c r="L396" t="s">
        <v>60</v>
      </c>
    </row>
    <row r="397" spans="1:12" x14ac:dyDescent="0.5">
      <c r="A397" t="s">
        <v>15458</v>
      </c>
      <c r="B397" t="s">
        <v>67</v>
      </c>
      <c r="C397" t="s">
        <v>506</v>
      </c>
      <c r="D397" t="s">
        <v>77</v>
      </c>
      <c r="E397" t="s">
        <v>3467</v>
      </c>
      <c r="F397" s="1">
        <v>43922</v>
      </c>
      <c r="G397" s="1">
        <v>46477</v>
      </c>
      <c r="H397" t="s">
        <v>59</v>
      </c>
      <c r="I397" t="s">
        <v>14903</v>
      </c>
      <c r="J397" t="s">
        <v>59</v>
      </c>
      <c r="K397" t="s">
        <v>14903</v>
      </c>
      <c r="L397" t="s">
        <v>59</v>
      </c>
    </row>
    <row r="398" spans="1:12" x14ac:dyDescent="0.5">
      <c r="A398" t="s">
        <v>15459</v>
      </c>
      <c r="B398" t="s">
        <v>2690</v>
      </c>
      <c r="C398" t="s">
        <v>506</v>
      </c>
      <c r="D398" t="s">
        <v>14905</v>
      </c>
      <c r="E398" t="s">
        <v>3479</v>
      </c>
      <c r="F398" s="1">
        <v>44046</v>
      </c>
      <c r="G398" s="1">
        <v>46601</v>
      </c>
      <c r="H398" t="s">
        <v>59</v>
      </c>
      <c r="I398" t="s">
        <v>14903</v>
      </c>
      <c r="J398" t="s">
        <v>60</v>
      </c>
      <c r="K398" t="s">
        <v>14903</v>
      </c>
      <c r="L398" t="s">
        <v>59</v>
      </c>
    </row>
    <row r="399" spans="1:12" x14ac:dyDescent="0.5">
      <c r="A399" t="s">
        <v>15460</v>
      </c>
      <c r="B399" t="s">
        <v>1801</v>
      </c>
      <c r="C399" t="s">
        <v>506</v>
      </c>
      <c r="D399" t="s">
        <v>77</v>
      </c>
      <c r="E399" t="s">
        <v>3505</v>
      </c>
      <c r="F399" s="1">
        <v>44111</v>
      </c>
      <c r="G399" s="1">
        <v>47033</v>
      </c>
      <c r="H399" t="s">
        <v>59</v>
      </c>
      <c r="I399" t="s">
        <v>14903</v>
      </c>
      <c r="J399" t="s">
        <v>60</v>
      </c>
      <c r="K399" t="s">
        <v>14903</v>
      </c>
      <c r="L399" t="s">
        <v>60</v>
      </c>
    </row>
    <row r="400" spans="1:12" x14ac:dyDescent="0.5">
      <c r="A400" t="s">
        <v>15461</v>
      </c>
      <c r="B400" t="s">
        <v>67</v>
      </c>
      <c r="C400" t="s">
        <v>506</v>
      </c>
      <c r="D400" t="s">
        <v>77</v>
      </c>
      <c r="E400" t="s">
        <v>3512</v>
      </c>
      <c r="F400" s="1">
        <v>45200</v>
      </c>
      <c r="G400" s="1">
        <v>47026</v>
      </c>
      <c r="H400" t="s">
        <v>59</v>
      </c>
      <c r="I400" t="s">
        <v>14903</v>
      </c>
      <c r="J400" t="s">
        <v>59</v>
      </c>
      <c r="K400" t="s">
        <v>14903</v>
      </c>
      <c r="L400" t="s">
        <v>60</v>
      </c>
    </row>
    <row r="401" spans="1:12" x14ac:dyDescent="0.5">
      <c r="A401" t="s">
        <v>15462</v>
      </c>
      <c r="B401" t="s">
        <v>337</v>
      </c>
      <c r="C401" t="s">
        <v>506</v>
      </c>
      <c r="D401" t="s">
        <v>14905</v>
      </c>
      <c r="E401" t="s">
        <v>3537</v>
      </c>
      <c r="F401" s="1">
        <v>44123</v>
      </c>
      <c r="G401" s="1">
        <v>47044</v>
      </c>
      <c r="H401" t="s">
        <v>59</v>
      </c>
      <c r="I401" t="s">
        <v>14903</v>
      </c>
      <c r="J401" t="s">
        <v>60</v>
      </c>
      <c r="K401" t="s">
        <v>14903</v>
      </c>
      <c r="L401" t="s">
        <v>60</v>
      </c>
    </row>
    <row r="402" spans="1:12" x14ac:dyDescent="0.5">
      <c r="A402" t="s">
        <v>15463</v>
      </c>
      <c r="B402" t="s">
        <v>1880</v>
      </c>
      <c r="C402" t="s">
        <v>506</v>
      </c>
      <c r="D402" t="s">
        <v>14905</v>
      </c>
      <c r="E402" t="s">
        <v>3616</v>
      </c>
      <c r="F402" s="1">
        <v>44143</v>
      </c>
      <c r="G402" s="1">
        <v>46356</v>
      </c>
      <c r="H402" t="s">
        <v>59</v>
      </c>
      <c r="I402" t="s">
        <v>14903</v>
      </c>
      <c r="J402" t="s">
        <v>60</v>
      </c>
      <c r="K402" t="s">
        <v>14903</v>
      </c>
      <c r="L402" t="s">
        <v>60</v>
      </c>
    </row>
    <row r="403" spans="1:12" x14ac:dyDescent="0.5">
      <c r="A403" t="s">
        <v>15464</v>
      </c>
      <c r="B403" t="s">
        <v>3672</v>
      </c>
      <c r="C403" t="s">
        <v>506</v>
      </c>
      <c r="D403" t="s">
        <v>14905</v>
      </c>
      <c r="E403" t="s">
        <v>3675</v>
      </c>
      <c r="F403" s="1">
        <v>43922</v>
      </c>
      <c r="G403" s="1">
        <v>47573</v>
      </c>
      <c r="H403" t="s">
        <v>59</v>
      </c>
      <c r="I403" t="s">
        <v>14903</v>
      </c>
      <c r="J403" t="s">
        <v>60</v>
      </c>
      <c r="K403" t="s">
        <v>14903</v>
      </c>
      <c r="L403" t="s">
        <v>59</v>
      </c>
    </row>
    <row r="404" spans="1:12" x14ac:dyDescent="0.5">
      <c r="A404" t="s">
        <v>15465</v>
      </c>
      <c r="B404" t="s">
        <v>2048</v>
      </c>
      <c r="C404" t="s">
        <v>506</v>
      </c>
      <c r="D404" t="s">
        <v>14905</v>
      </c>
      <c r="E404" t="s">
        <v>3721</v>
      </c>
      <c r="F404" s="1">
        <v>44160</v>
      </c>
      <c r="G404" s="1">
        <v>46388</v>
      </c>
      <c r="H404" t="s">
        <v>59</v>
      </c>
      <c r="I404" t="s">
        <v>14903</v>
      </c>
      <c r="J404" t="s">
        <v>59</v>
      </c>
      <c r="K404" t="s">
        <v>14903</v>
      </c>
      <c r="L404" t="s">
        <v>60</v>
      </c>
    </row>
    <row r="405" spans="1:12" x14ac:dyDescent="0.5">
      <c r="A405" t="s">
        <v>14464</v>
      </c>
      <c r="B405" t="s">
        <v>67</v>
      </c>
      <c r="C405" t="s">
        <v>506</v>
      </c>
      <c r="D405" t="s">
        <v>77</v>
      </c>
      <c r="E405" t="s">
        <v>14466</v>
      </c>
      <c r="F405" s="1">
        <v>45383</v>
      </c>
      <c r="G405" s="1">
        <v>47208</v>
      </c>
      <c r="H405" t="s">
        <v>59</v>
      </c>
      <c r="I405" t="s">
        <v>59</v>
      </c>
      <c r="J405" t="s">
        <v>59</v>
      </c>
      <c r="K405" t="s">
        <v>10467</v>
      </c>
      <c r="L405" t="s">
        <v>60</v>
      </c>
    </row>
    <row r="406" spans="1:12" x14ac:dyDescent="0.5">
      <c r="A406" t="s">
        <v>14470</v>
      </c>
      <c r="B406" t="s">
        <v>67</v>
      </c>
      <c r="C406" t="s">
        <v>506</v>
      </c>
      <c r="D406" t="s">
        <v>77</v>
      </c>
      <c r="E406" t="s">
        <v>14472</v>
      </c>
      <c r="F406" s="1">
        <v>42962</v>
      </c>
      <c r="G406" s="1">
        <v>47710</v>
      </c>
      <c r="H406" t="s">
        <v>59</v>
      </c>
      <c r="I406" t="s">
        <v>60</v>
      </c>
      <c r="J406" t="s">
        <v>60</v>
      </c>
      <c r="K406" t="s">
        <v>10467</v>
      </c>
      <c r="L406" t="s">
        <v>60</v>
      </c>
    </row>
    <row r="407" spans="1:12" x14ac:dyDescent="0.5">
      <c r="A407" t="s">
        <v>14477</v>
      </c>
      <c r="B407" t="s">
        <v>67</v>
      </c>
      <c r="C407" t="s">
        <v>506</v>
      </c>
      <c r="D407" t="s">
        <v>14905</v>
      </c>
      <c r="E407" t="s">
        <v>14478</v>
      </c>
      <c r="F407" s="1">
        <v>45748</v>
      </c>
      <c r="G407" s="1">
        <v>46477</v>
      </c>
      <c r="H407" t="s">
        <v>60</v>
      </c>
      <c r="I407" t="s">
        <v>60</v>
      </c>
      <c r="J407" t="s">
        <v>59</v>
      </c>
      <c r="K407" t="s">
        <v>10467</v>
      </c>
      <c r="L407" t="s">
        <v>60</v>
      </c>
    </row>
    <row r="408" spans="1:12" x14ac:dyDescent="0.5">
      <c r="A408" t="s">
        <v>14484</v>
      </c>
      <c r="B408" t="s">
        <v>67</v>
      </c>
      <c r="C408" t="s">
        <v>506</v>
      </c>
      <c r="D408" t="s">
        <v>77</v>
      </c>
      <c r="E408" t="s">
        <v>14486</v>
      </c>
      <c r="F408" s="1">
        <v>42948</v>
      </c>
      <c r="G408" s="1">
        <v>47695</v>
      </c>
      <c r="H408" t="s">
        <v>59</v>
      </c>
      <c r="I408" t="s">
        <v>60</v>
      </c>
      <c r="J408" t="s">
        <v>60</v>
      </c>
      <c r="K408" t="s">
        <v>10467</v>
      </c>
      <c r="L408" t="s">
        <v>60</v>
      </c>
    </row>
    <row r="409" spans="1:12" x14ac:dyDescent="0.5">
      <c r="A409" t="s">
        <v>14498</v>
      </c>
      <c r="B409" t="s">
        <v>14502</v>
      </c>
      <c r="C409" t="s">
        <v>506</v>
      </c>
      <c r="D409" t="s">
        <v>14905</v>
      </c>
      <c r="E409" t="s">
        <v>14500</v>
      </c>
      <c r="F409" s="1">
        <v>45017</v>
      </c>
      <c r="G409" s="1">
        <v>48669</v>
      </c>
      <c r="H409" t="s">
        <v>59</v>
      </c>
      <c r="I409" t="s">
        <v>8471</v>
      </c>
      <c r="J409" t="s">
        <v>8471</v>
      </c>
      <c r="K409" t="s">
        <v>10467</v>
      </c>
      <c r="L409" t="s">
        <v>8552</v>
      </c>
    </row>
    <row r="410" spans="1:12" x14ac:dyDescent="0.5">
      <c r="A410" t="s">
        <v>14503</v>
      </c>
      <c r="B410" t="s">
        <v>13463</v>
      </c>
      <c r="C410" t="s">
        <v>506</v>
      </c>
      <c r="D410" t="s">
        <v>77</v>
      </c>
      <c r="E410" t="s">
        <v>13464</v>
      </c>
      <c r="F410" s="1">
        <v>45748</v>
      </c>
      <c r="G410" s="1">
        <v>47208</v>
      </c>
      <c r="H410" t="s">
        <v>59</v>
      </c>
      <c r="I410" t="s">
        <v>8471</v>
      </c>
      <c r="J410" t="s">
        <v>60</v>
      </c>
      <c r="K410" t="s">
        <v>10467</v>
      </c>
      <c r="L410" t="s">
        <v>60</v>
      </c>
    </row>
    <row r="411" spans="1:12" x14ac:dyDescent="0.5">
      <c r="A411" t="s">
        <v>14520</v>
      </c>
      <c r="B411" t="s">
        <v>14523</v>
      </c>
      <c r="C411" t="s">
        <v>506</v>
      </c>
      <c r="D411" t="s">
        <v>77</v>
      </c>
      <c r="E411" t="s">
        <v>14522</v>
      </c>
      <c r="F411" s="1">
        <v>44652</v>
      </c>
      <c r="G411" s="1">
        <v>46843</v>
      </c>
      <c r="H411" t="s">
        <v>60</v>
      </c>
      <c r="I411" t="s">
        <v>60</v>
      </c>
      <c r="J411" t="s">
        <v>59</v>
      </c>
      <c r="K411" t="s">
        <v>15466</v>
      </c>
      <c r="L411" t="s">
        <v>14903</v>
      </c>
    </row>
    <row r="412" spans="1:12" x14ac:dyDescent="0.5">
      <c r="A412" t="s">
        <v>14534</v>
      </c>
      <c r="B412" t="s">
        <v>14523</v>
      </c>
      <c r="C412" t="s">
        <v>506</v>
      </c>
      <c r="D412" t="s">
        <v>77</v>
      </c>
      <c r="E412" t="s">
        <v>14536</v>
      </c>
      <c r="F412" s="1">
        <v>45748</v>
      </c>
      <c r="G412" s="1">
        <v>46477</v>
      </c>
      <c r="H412" t="s">
        <v>60</v>
      </c>
      <c r="I412" t="s">
        <v>60</v>
      </c>
      <c r="J412" t="s">
        <v>59</v>
      </c>
      <c r="K412" t="s">
        <v>15467</v>
      </c>
      <c r="L412" t="s">
        <v>14903</v>
      </c>
    </row>
    <row r="413" spans="1:12" x14ac:dyDescent="0.5">
      <c r="A413" t="s">
        <v>14540</v>
      </c>
      <c r="B413" t="s">
        <v>14523</v>
      </c>
      <c r="C413" t="s">
        <v>506</v>
      </c>
      <c r="D413" t="s">
        <v>77</v>
      </c>
      <c r="E413" t="s">
        <v>14542</v>
      </c>
      <c r="F413" s="1">
        <v>45748</v>
      </c>
      <c r="G413" s="1">
        <v>46477</v>
      </c>
      <c r="H413" t="s">
        <v>60</v>
      </c>
      <c r="I413" t="s">
        <v>60</v>
      </c>
      <c r="J413" t="s">
        <v>59</v>
      </c>
      <c r="K413" t="s">
        <v>15466</v>
      </c>
      <c r="L413" t="s">
        <v>14903</v>
      </c>
    </row>
    <row r="414" spans="1:12" x14ac:dyDescent="0.5">
      <c r="A414" t="s">
        <v>14546</v>
      </c>
      <c r="B414" t="s">
        <v>14549</v>
      </c>
      <c r="C414" t="s">
        <v>506</v>
      </c>
      <c r="D414" t="s">
        <v>77</v>
      </c>
      <c r="E414" t="s">
        <v>14548</v>
      </c>
      <c r="F414" s="1">
        <v>45200</v>
      </c>
      <c r="G414" s="1">
        <v>47026</v>
      </c>
      <c r="H414" t="s">
        <v>59</v>
      </c>
      <c r="I414" t="s">
        <v>60</v>
      </c>
      <c r="J414" t="s">
        <v>60</v>
      </c>
      <c r="K414" t="s">
        <v>14903</v>
      </c>
      <c r="L414" t="s">
        <v>60</v>
      </c>
    </row>
    <row r="415" spans="1:12" x14ac:dyDescent="0.5">
      <c r="A415" t="s">
        <v>14550</v>
      </c>
      <c r="B415" t="s">
        <v>14553</v>
      </c>
      <c r="C415" t="s">
        <v>506</v>
      </c>
      <c r="D415" t="s">
        <v>77</v>
      </c>
      <c r="E415" t="s">
        <v>14552</v>
      </c>
      <c r="F415" s="1">
        <v>45497</v>
      </c>
      <c r="G415" s="1">
        <v>46234</v>
      </c>
      <c r="H415" t="s">
        <v>59</v>
      </c>
      <c r="I415" t="s">
        <v>60</v>
      </c>
      <c r="J415" t="s">
        <v>60</v>
      </c>
      <c r="K415" t="s">
        <v>14903</v>
      </c>
      <c r="L415" t="s">
        <v>14903</v>
      </c>
    </row>
    <row r="416" spans="1:12" x14ac:dyDescent="0.5">
      <c r="A416" t="s">
        <v>15468</v>
      </c>
      <c r="B416" t="s">
        <v>8959</v>
      </c>
      <c r="C416" t="s">
        <v>506</v>
      </c>
      <c r="D416" t="s">
        <v>14905</v>
      </c>
      <c r="E416" t="s">
        <v>8957</v>
      </c>
      <c r="F416" s="1">
        <v>45413</v>
      </c>
      <c r="G416" s="1">
        <v>50891</v>
      </c>
      <c r="H416" t="s">
        <v>59</v>
      </c>
      <c r="I416" t="s">
        <v>60</v>
      </c>
      <c r="J416" t="s">
        <v>60</v>
      </c>
      <c r="K416" t="s">
        <v>15469</v>
      </c>
      <c r="L416" t="s">
        <v>59</v>
      </c>
    </row>
    <row r="417" spans="1:12" x14ac:dyDescent="0.5">
      <c r="A417" t="s">
        <v>15470</v>
      </c>
      <c r="B417" t="s">
        <v>3283</v>
      </c>
      <c r="C417" t="s">
        <v>506</v>
      </c>
      <c r="D417" t="s">
        <v>14905</v>
      </c>
      <c r="E417" t="s">
        <v>9199</v>
      </c>
      <c r="F417" s="1">
        <v>45433</v>
      </c>
      <c r="G417" s="1">
        <v>46527</v>
      </c>
      <c r="H417" t="s">
        <v>60</v>
      </c>
      <c r="I417" t="s">
        <v>59</v>
      </c>
      <c r="J417" t="s">
        <v>59</v>
      </c>
      <c r="K417" t="s">
        <v>15471</v>
      </c>
      <c r="L417" t="s">
        <v>60</v>
      </c>
    </row>
    <row r="418" spans="1:12" x14ac:dyDescent="0.5">
      <c r="A418" t="s">
        <v>15472</v>
      </c>
      <c r="B418" t="s">
        <v>3283</v>
      </c>
      <c r="C418" t="s">
        <v>506</v>
      </c>
      <c r="D418" t="s">
        <v>14905</v>
      </c>
      <c r="E418" t="s">
        <v>9202</v>
      </c>
      <c r="F418" s="1">
        <v>45433</v>
      </c>
      <c r="G418" s="1">
        <v>46527</v>
      </c>
      <c r="H418" t="s">
        <v>60</v>
      </c>
      <c r="I418" t="s">
        <v>59</v>
      </c>
      <c r="J418" t="s">
        <v>60</v>
      </c>
      <c r="K418" t="s">
        <v>15473</v>
      </c>
      <c r="L418" t="s">
        <v>60</v>
      </c>
    </row>
    <row r="419" spans="1:12" x14ac:dyDescent="0.5">
      <c r="A419" t="s">
        <v>15474</v>
      </c>
      <c r="B419" t="s">
        <v>1281</v>
      </c>
      <c r="C419" t="s">
        <v>506</v>
      </c>
      <c r="D419" t="s">
        <v>77</v>
      </c>
      <c r="E419" t="s">
        <v>9247</v>
      </c>
      <c r="F419" s="1">
        <v>45441</v>
      </c>
      <c r="G419" s="1">
        <v>46535</v>
      </c>
      <c r="H419" t="s">
        <v>59</v>
      </c>
      <c r="I419" t="s">
        <v>59</v>
      </c>
      <c r="J419" t="s">
        <v>60</v>
      </c>
      <c r="K419" t="s">
        <v>15475</v>
      </c>
      <c r="L419" t="s">
        <v>59</v>
      </c>
    </row>
    <row r="420" spans="1:12" x14ac:dyDescent="0.5">
      <c r="A420" t="s">
        <v>15476</v>
      </c>
      <c r="B420" t="s">
        <v>1675</v>
      </c>
      <c r="C420" t="s">
        <v>506</v>
      </c>
      <c r="D420" t="s">
        <v>77</v>
      </c>
      <c r="E420" t="s">
        <v>9288</v>
      </c>
      <c r="F420" s="1">
        <v>45435</v>
      </c>
      <c r="G420" s="1">
        <v>46897</v>
      </c>
      <c r="H420" t="s">
        <v>59</v>
      </c>
      <c r="I420" t="s">
        <v>59</v>
      </c>
      <c r="J420" t="s">
        <v>60</v>
      </c>
      <c r="K420" t="s">
        <v>15477</v>
      </c>
      <c r="L420" t="s">
        <v>60</v>
      </c>
    </row>
    <row r="421" spans="1:12" x14ac:dyDescent="0.5">
      <c r="A421" t="s">
        <v>15478</v>
      </c>
      <c r="B421" t="s">
        <v>3283</v>
      </c>
      <c r="C421" t="s">
        <v>506</v>
      </c>
      <c r="D421" t="s">
        <v>14905</v>
      </c>
      <c r="E421" t="s">
        <v>9217</v>
      </c>
      <c r="F421" s="1">
        <v>45476</v>
      </c>
      <c r="G421" s="1">
        <v>46570</v>
      </c>
      <c r="H421" t="s">
        <v>60</v>
      </c>
      <c r="I421" t="s">
        <v>59</v>
      </c>
      <c r="J421" t="s">
        <v>60</v>
      </c>
      <c r="K421" t="s">
        <v>15479</v>
      </c>
      <c r="L421" t="s">
        <v>60</v>
      </c>
    </row>
    <row r="422" spans="1:12" x14ac:dyDescent="0.5">
      <c r="A422" t="s">
        <v>15480</v>
      </c>
      <c r="B422" t="s">
        <v>3283</v>
      </c>
      <c r="C422" t="s">
        <v>506</v>
      </c>
      <c r="D422" t="s">
        <v>14905</v>
      </c>
      <c r="E422" t="s">
        <v>9214</v>
      </c>
      <c r="F422" s="1">
        <v>45476</v>
      </c>
      <c r="G422" s="1">
        <v>46570</v>
      </c>
      <c r="H422" t="s">
        <v>60</v>
      </c>
      <c r="I422" t="s">
        <v>59</v>
      </c>
      <c r="J422" t="s">
        <v>60</v>
      </c>
      <c r="K422" t="s">
        <v>15481</v>
      </c>
      <c r="L422" t="s">
        <v>60</v>
      </c>
    </row>
    <row r="423" spans="1:12" x14ac:dyDescent="0.5">
      <c r="A423" t="s">
        <v>15482</v>
      </c>
      <c r="B423" t="s">
        <v>3283</v>
      </c>
      <c r="C423" t="s">
        <v>506</v>
      </c>
      <c r="D423" t="s">
        <v>14905</v>
      </c>
      <c r="E423" t="s">
        <v>9378</v>
      </c>
      <c r="F423" s="1">
        <v>45476</v>
      </c>
      <c r="G423" s="1">
        <v>46570</v>
      </c>
      <c r="H423" t="s">
        <v>60</v>
      </c>
      <c r="I423" t="s">
        <v>59</v>
      </c>
      <c r="J423" t="s">
        <v>60</v>
      </c>
      <c r="K423" t="s">
        <v>15483</v>
      </c>
      <c r="L423" t="s">
        <v>60</v>
      </c>
    </row>
    <row r="424" spans="1:12" x14ac:dyDescent="0.5">
      <c r="A424" t="s">
        <v>15484</v>
      </c>
      <c r="B424" t="s">
        <v>3283</v>
      </c>
      <c r="C424" t="s">
        <v>506</v>
      </c>
      <c r="D424" t="s">
        <v>14905</v>
      </c>
      <c r="E424" t="s">
        <v>9499</v>
      </c>
      <c r="F424" s="1">
        <v>45476</v>
      </c>
      <c r="G424" s="1">
        <v>46570</v>
      </c>
      <c r="H424" t="s">
        <v>60</v>
      </c>
      <c r="I424" t="s">
        <v>59</v>
      </c>
      <c r="J424" t="s">
        <v>60</v>
      </c>
      <c r="K424" t="s">
        <v>15485</v>
      </c>
      <c r="L424" t="s">
        <v>60</v>
      </c>
    </row>
    <row r="425" spans="1:12" x14ac:dyDescent="0.5">
      <c r="A425" t="s">
        <v>15486</v>
      </c>
      <c r="B425" t="s">
        <v>3283</v>
      </c>
      <c r="C425" t="s">
        <v>506</v>
      </c>
      <c r="D425" t="s">
        <v>14905</v>
      </c>
      <c r="E425" t="s">
        <v>9343</v>
      </c>
      <c r="F425" s="1">
        <v>45476</v>
      </c>
      <c r="G425" s="1">
        <v>46570</v>
      </c>
      <c r="H425" t="s">
        <v>60</v>
      </c>
      <c r="I425" t="s">
        <v>59</v>
      </c>
      <c r="J425" t="s">
        <v>60</v>
      </c>
      <c r="K425" t="s">
        <v>15487</v>
      </c>
      <c r="L425" t="s">
        <v>60</v>
      </c>
    </row>
    <row r="426" spans="1:12" x14ac:dyDescent="0.5">
      <c r="A426" t="s">
        <v>15488</v>
      </c>
      <c r="B426" t="s">
        <v>3283</v>
      </c>
      <c r="C426" t="s">
        <v>506</v>
      </c>
      <c r="D426" t="s">
        <v>14905</v>
      </c>
      <c r="E426" t="s">
        <v>9503</v>
      </c>
      <c r="F426" s="1">
        <v>45476</v>
      </c>
      <c r="G426" s="1">
        <v>46570</v>
      </c>
      <c r="H426" t="s">
        <v>60</v>
      </c>
      <c r="I426" t="s">
        <v>59</v>
      </c>
      <c r="J426" t="s">
        <v>60</v>
      </c>
      <c r="K426" t="s">
        <v>15489</v>
      </c>
      <c r="L426" t="s">
        <v>60</v>
      </c>
    </row>
    <row r="427" spans="1:12" x14ac:dyDescent="0.5">
      <c r="A427" t="s">
        <v>15490</v>
      </c>
      <c r="B427" t="s">
        <v>3201</v>
      </c>
      <c r="C427" t="s">
        <v>506</v>
      </c>
      <c r="D427" t="s">
        <v>77</v>
      </c>
      <c r="E427" t="s">
        <v>9588</v>
      </c>
      <c r="F427" s="1">
        <v>45450</v>
      </c>
      <c r="G427" s="1">
        <v>46265</v>
      </c>
      <c r="H427" t="s">
        <v>60</v>
      </c>
      <c r="I427" t="s">
        <v>59</v>
      </c>
      <c r="J427" t="s">
        <v>60</v>
      </c>
      <c r="K427" t="s">
        <v>15491</v>
      </c>
      <c r="L427" t="s">
        <v>60</v>
      </c>
    </row>
    <row r="428" spans="1:12" x14ac:dyDescent="0.5">
      <c r="A428" t="s">
        <v>15492</v>
      </c>
      <c r="B428" t="s">
        <v>3283</v>
      </c>
      <c r="C428" t="s">
        <v>506</v>
      </c>
      <c r="D428" t="s">
        <v>14905</v>
      </c>
      <c r="E428" t="s">
        <v>9603</v>
      </c>
      <c r="F428" s="1">
        <v>45497</v>
      </c>
      <c r="G428" s="1">
        <v>46226</v>
      </c>
      <c r="H428" t="s">
        <v>60</v>
      </c>
      <c r="I428" t="s">
        <v>59</v>
      </c>
      <c r="J428" t="s">
        <v>60</v>
      </c>
      <c r="K428" t="s">
        <v>15493</v>
      </c>
      <c r="L428" t="s">
        <v>60</v>
      </c>
    </row>
    <row r="429" spans="1:12" x14ac:dyDescent="0.5">
      <c r="A429" t="s">
        <v>15494</v>
      </c>
      <c r="B429" t="s">
        <v>3283</v>
      </c>
      <c r="C429" t="s">
        <v>506</v>
      </c>
      <c r="D429" t="s">
        <v>77</v>
      </c>
      <c r="E429" t="s">
        <v>9686</v>
      </c>
      <c r="F429" s="1">
        <v>45525</v>
      </c>
      <c r="G429" s="1">
        <v>46254</v>
      </c>
      <c r="H429" t="s">
        <v>60</v>
      </c>
      <c r="I429" t="s">
        <v>59</v>
      </c>
      <c r="J429" t="s">
        <v>60</v>
      </c>
      <c r="K429" t="s">
        <v>15495</v>
      </c>
      <c r="L429" t="s">
        <v>60</v>
      </c>
    </row>
    <row r="430" spans="1:12" x14ac:dyDescent="0.5">
      <c r="A430" t="s">
        <v>15496</v>
      </c>
      <c r="B430" t="s">
        <v>3283</v>
      </c>
      <c r="C430" t="s">
        <v>506</v>
      </c>
      <c r="D430" t="s">
        <v>14905</v>
      </c>
      <c r="E430" t="s">
        <v>9696</v>
      </c>
      <c r="F430" s="1">
        <v>45525</v>
      </c>
      <c r="G430" s="1">
        <v>46619</v>
      </c>
      <c r="H430" t="s">
        <v>60</v>
      </c>
      <c r="I430" t="s">
        <v>59</v>
      </c>
      <c r="J430" t="s">
        <v>60</v>
      </c>
      <c r="K430" t="s">
        <v>15497</v>
      </c>
      <c r="L430" t="s">
        <v>60</v>
      </c>
    </row>
    <row r="431" spans="1:12" x14ac:dyDescent="0.5">
      <c r="A431" t="s">
        <v>15498</v>
      </c>
      <c r="B431" t="s">
        <v>9739</v>
      </c>
      <c r="C431" t="s">
        <v>506</v>
      </c>
      <c r="D431" t="s">
        <v>77</v>
      </c>
      <c r="E431" t="s">
        <v>9738</v>
      </c>
      <c r="F431" s="1">
        <v>45505</v>
      </c>
      <c r="G431" s="1">
        <v>46234</v>
      </c>
      <c r="H431" t="s">
        <v>59</v>
      </c>
      <c r="I431" t="s">
        <v>59</v>
      </c>
      <c r="J431" t="s">
        <v>60</v>
      </c>
      <c r="K431" t="s">
        <v>15499</v>
      </c>
      <c r="L431" t="s">
        <v>59</v>
      </c>
    </row>
    <row r="432" spans="1:12" x14ac:dyDescent="0.5">
      <c r="A432" t="s">
        <v>15500</v>
      </c>
      <c r="B432" t="s">
        <v>5665</v>
      </c>
      <c r="C432" t="s">
        <v>506</v>
      </c>
      <c r="D432" t="s">
        <v>14905</v>
      </c>
      <c r="E432" t="s">
        <v>9763</v>
      </c>
      <c r="F432" s="1">
        <v>45538</v>
      </c>
      <c r="G432" s="1">
        <v>47364</v>
      </c>
      <c r="H432" t="s">
        <v>59</v>
      </c>
      <c r="I432" t="s">
        <v>60</v>
      </c>
      <c r="J432" t="s">
        <v>60</v>
      </c>
      <c r="K432" t="s">
        <v>15501</v>
      </c>
      <c r="L432" t="s">
        <v>59</v>
      </c>
    </row>
    <row r="433" spans="1:12" x14ac:dyDescent="0.5">
      <c r="A433" t="s">
        <v>15502</v>
      </c>
      <c r="B433" t="s">
        <v>1109</v>
      </c>
      <c r="C433" t="s">
        <v>506</v>
      </c>
      <c r="D433" t="s">
        <v>14905</v>
      </c>
      <c r="E433" t="s">
        <v>9873</v>
      </c>
      <c r="F433" s="1">
        <v>45550</v>
      </c>
      <c r="G433" s="1">
        <v>46280</v>
      </c>
      <c r="H433" t="s">
        <v>60</v>
      </c>
      <c r="I433" t="s">
        <v>59</v>
      </c>
      <c r="J433" t="s">
        <v>59</v>
      </c>
      <c r="K433" t="s">
        <v>15503</v>
      </c>
      <c r="L433" t="s">
        <v>60</v>
      </c>
    </row>
    <row r="434" spans="1:12" x14ac:dyDescent="0.5">
      <c r="A434" t="s">
        <v>15504</v>
      </c>
      <c r="B434" t="s">
        <v>3283</v>
      </c>
      <c r="C434" t="s">
        <v>506</v>
      </c>
      <c r="D434" t="s">
        <v>77</v>
      </c>
      <c r="E434" t="s">
        <v>4482</v>
      </c>
      <c r="F434" s="1">
        <v>45559</v>
      </c>
      <c r="G434" s="1">
        <v>46288</v>
      </c>
      <c r="H434" t="s">
        <v>60</v>
      </c>
      <c r="I434" t="s">
        <v>59</v>
      </c>
      <c r="J434" t="s">
        <v>60</v>
      </c>
      <c r="K434" t="s">
        <v>9909</v>
      </c>
      <c r="L434" t="s">
        <v>60</v>
      </c>
    </row>
    <row r="435" spans="1:12" x14ac:dyDescent="0.5">
      <c r="A435" t="s">
        <v>15505</v>
      </c>
      <c r="B435" t="s">
        <v>1157</v>
      </c>
      <c r="C435" t="s">
        <v>506</v>
      </c>
      <c r="D435" t="s">
        <v>14905</v>
      </c>
      <c r="E435" t="s">
        <v>10002</v>
      </c>
      <c r="F435" s="1">
        <v>45568</v>
      </c>
      <c r="G435" s="1">
        <v>46297</v>
      </c>
      <c r="H435" t="s">
        <v>59</v>
      </c>
      <c r="I435" t="s">
        <v>59</v>
      </c>
      <c r="J435" t="s">
        <v>60</v>
      </c>
      <c r="K435" t="s">
        <v>15506</v>
      </c>
      <c r="L435" t="s">
        <v>59</v>
      </c>
    </row>
    <row r="436" spans="1:12" x14ac:dyDescent="0.5">
      <c r="A436" t="s">
        <v>15507</v>
      </c>
      <c r="B436" t="s">
        <v>116</v>
      </c>
      <c r="C436" t="s">
        <v>506</v>
      </c>
      <c r="D436" t="s">
        <v>77</v>
      </c>
      <c r="E436" t="s">
        <v>10010</v>
      </c>
      <c r="F436" s="1">
        <v>45566</v>
      </c>
      <c r="G436" s="1">
        <v>47542</v>
      </c>
      <c r="H436" t="s">
        <v>59</v>
      </c>
      <c r="I436" t="s">
        <v>59</v>
      </c>
      <c r="J436" t="s">
        <v>60</v>
      </c>
      <c r="K436" t="s">
        <v>15508</v>
      </c>
      <c r="L436" t="s">
        <v>60</v>
      </c>
    </row>
    <row r="437" spans="1:12" x14ac:dyDescent="0.5">
      <c r="A437" t="s">
        <v>15509</v>
      </c>
      <c r="B437" t="s">
        <v>3283</v>
      </c>
      <c r="C437" t="s">
        <v>506</v>
      </c>
      <c r="D437" t="s">
        <v>77</v>
      </c>
      <c r="E437" t="s">
        <v>10259</v>
      </c>
      <c r="F437" s="1">
        <v>45611</v>
      </c>
      <c r="G437" s="1">
        <v>46705</v>
      </c>
      <c r="H437" t="s">
        <v>60</v>
      </c>
      <c r="I437" t="s">
        <v>59</v>
      </c>
      <c r="J437" t="s">
        <v>60</v>
      </c>
      <c r="K437" t="s">
        <v>15510</v>
      </c>
      <c r="L437" t="s">
        <v>59</v>
      </c>
    </row>
    <row r="438" spans="1:12" x14ac:dyDescent="0.5">
      <c r="A438" t="s">
        <v>15511</v>
      </c>
      <c r="B438" t="s">
        <v>3283</v>
      </c>
      <c r="C438" t="s">
        <v>506</v>
      </c>
      <c r="D438" t="s">
        <v>14905</v>
      </c>
      <c r="E438" t="s">
        <v>10297</v>
      </c>
      <c r="F438" s="1">
        <v>45616</v>
      </c>
      <c r="G438" s="1">
        <v>46710</v>
      </c>
      <c r="H438" t="s">
        <v>60</v>
      </c>
      <c r="I438" t="s">
        <v>59</v>
      </c>
      <c r="J438" t="s">
        <v>60</v>
      </c>
      <c r="K438" t="s">
        <v>15512</v>
      </c>
      <c r="L438" t="s">
        <v>59</v>
      </c>
    </row>
    <row r="439" spans="1:12" x14ac:dyDescent="0.5">
      <c r="A439" t="s">
        <v>15513</v>
      </c>
      <c r="B439" t="s">
        <v>4328</v>
      </c>
      <c r="C439" t="s">
        <v>506</v>
      </c>
      <c r="D439" t="s">
        <v>14905</v>
      </c>
      <c r="E439" t="s">
        <v>10540</v>
      </c>
      <c r="F439" s="1">
        <v>45631</v>
      </c>
      <c r="G439" s="1">
        <v>46359</v>
      </c>
      <c r="H439" t="s">
        <v>60</v>
      </c>
      <c r="I439" t="s">
        <v>59</v>
      </c>
      <c r="J439" t="s">
        <v>60</v>
      </c>
      <c r="K439" t="s">
        <v>15514</v>
      </c>
      <c r="L439" t="s">
        <v>59</v>
      </c>
    </row>
    <row r="440" spans="1:12" x14ac:dyDescent="0.5">
      <c r="A440" t="s">
        <v>15515</v>
      </c>
      <c r="B440" t="s">
        <v>3270</v>
      </c>
      <c r="C440" t="s">
        <v>506</v>
      </c>
      <c r="D440" t="s">
        <v>77</v>
      </c>
      <c r="E440" t="s">
        <v>10571</v>
      </c>
      <c r="F440" s="1">
        <v>45639</v>
      </c>
      <c r="G440" s="1">
        <v>46369</v>
      </c>
      <c r="H440" t="s">
        <v>59</v>
      </c>
      <c r="I440" t="s">
        <v>59</v>
      </c>
      <c r="J440" t="s">
        <v>60</v>
      </c>
      <c r="K440" t="s">
        <v>15516</v>
      </c>
      <c r="L440" t="s">
        <v>59</v>
      </c>
    </row>
    <row r="441" spans="1:12" x14ac:dyDescent="0.5">
      <c r="A441" t="s">
        <v>15517</v>
      </c>
      <c r="B441" t="s">
        <v>755</v>
      </c>
      <c r="C441" t="s">
        <v>506</v>
      </c>
      <c r="D441" t="s">
        <v>14905</v>
      </c>
      <c r="E441" t="s">
        <v>10613</v>
      </c>
      <c r="F441" s="1">
        <v>45646</v>
      </c>
      <c r="G441" s="1">
        <v>46376</v>
      </c>
      <c r="H441" t="s">
        <v>60</v>
      </c>
      <c r="I441" t="s">
        <v>60</v>
      </c>
      <c r="J441" t="s">
        <v>60</v>
      </c>
      <c r="K441" t="s">
        <v>10615</v>
      </c>
      <c r="L441" t="s">
        <v>60</v>
      </c>
    </row>
    <row r="442" spans="1:12" x14ac:dyDescent="0.5">
      <c r="A442" t="s">
        <v>15518</v>
      </c>
      <c r="B442" t="s">
        <v>3283</v>
      </c>
      <c r="C442" t="s">
        <v>506</v>
      </c>
      <c r="D442" t="s">
        <v>14905</v>
      </c>
      <c r="E442" t="s">
        <v>10620</v>
      </c>
      <c r="F442" s="1">
        <v>45663</v>
      </c>
      <c r="G442" s="1">
        <v>46392</v>
      </c>
      <c r="H442" t="s">
        <v>60</v>
      </c>
      <c r="I442" t="s">
        <v>59</v>
      </c>
      <c r="J442" t="s">
        <v>60</v>
      </c>
      <c r="K442" t="s">
        <v>15519</v>
      </c>
      <c r="L442" t="s">
        <v>59</v>
      </c>
    </row>
    <row r="443" spans="1:12" x14ac:dyDescent="0.5">
      <c r="A443" t="s">
        <v>15520</v>
      </c>
      <c r="B443" t="s">
        <v>3283</v>
      </c>
      <c r="C443" t="s">
        <v>506</v>
      </c>
      <c r="D443" t="s">
        <v>77</v>
      </c>
      <c r="E443" t="s">
        <v>10747</v>
      </c>
      <c r="F443" s="1">
        <v>45686</v>
      </c>
      <c r="G443" s="1">
        <v>46780</v>
      </c>
      <c r="H443" t="s">
        <v>60</v>
      </c>
      <c r="I443" t="s">
        <v>59</v>
      </c>
      <c r="J443" t="s">
        <v>60</v>
      </c>
      <c r="K443" t="s">
        <v>15365</v>
      </c>
      <c r="L443" t="s">
        <v>59</v>
      </c>
    </row>
    <row r="444" spans="1:12" x14ac:dyDescent="0.5">
      <c r="A444" t="s">
        <v>15521</v>
      </c>
      <c r="B444" t="s">
        <v>3283</v>
      </c>
      <c r="C444" t="s">
        <v>506</v>
      </c>
      <c r="D444" t="s">
        <v>14905</v>
      </c>
      <c r="E444" t="s">
        <v>10751</v>
      </c>
      <c r="F444" s="1">
        <v>45686</v>
      </c>
      <c r="G444" s="1">
        <v>46780</v>
      </c>
      <c r="H444" t="s">
        <v>60</v>
      </c>
      <c r="I444" t="s">
        <v>59</v>
      </c>
      <c r="J444" t="s">
        <v>60</v>
      </c>
      <c r="K444" t="s">
        <v>15522</v>
      </c>
      <c r="L444" t="s">
        <v>59</v>
      </c>
    </row>
    <row r="445" spans="1:12" x14ac:dyDescent="0.5">
      <c r="A445" t="s">
        <v>15523</v>
      </c>
      <c r="B445" t="s">
        <v>360</v>
      </c>
      <c r="C445" t="s">
        <v>506</v>
      </c>
      <c r="D445" t="s">
        <v>14905</v>
      </c>
      <c r="E445" t="s">
        <v>10817</v>
      </c>
      <c r="F445" s="1">
        <v>45688</v>
      </c>
      <c r="G445" s="1">
        <v>46784</v>
      </c>
      <c r="H445" t="s">
        <v>59</v>
      </c>
      <c r="I445" t="s">
        <v>59</v>
      </c>
      <c r="J445" t="s">
        <v>60</v>
      </c>
      <c r="K445" t="s">
        <v>10819</v>
      </c>
      <c r="L445" t="s">
        <v>59</v>
      </c>
    </row>
    <row r="446" spans="1:12" x14ac:dyDescent="0.5">
      <c r="A446" t="s">
        <v>15524</v>
      </c>
      <c r="B446" t="s">
        <v>3283</v>
      </c>
      <c r="C446" t="s">
        <v>506</v>
      </c>
      <c r="D446" t="s">
        <v>14905</v>
      </c>
      <c r="E446" t="s">
        <v>7200</v>
      </c>
      <c r="F446" s="1">
        <v>45717</v>
      </c>
      <c r="G446" s="1">
        <v>46811</v>
      </c>
      <c r="H446" t="s">
        <v>60</v>
      </c>
      <c r="I446" t="s">
        <v>59</v>
      </c>
      <c r="J446" t="s">
        <v>60</v>
      </c>
      <c r="K446" t="s">
        <v>15525</v>
      </c>
      <c r="L446" t="s">
        <v>59</v>
      </c>
    </row>
    <row r="447" spans="1:12" x14ac:dyDescent="0.5">
      <c r="A447" t="s">
        <v>15526</v>
      </c>
      <c r="B447" t="s">
        <v>431</v>
      </c>
      <c r="C447" t="s">
        <v>506</v>
      </c>
      <c r="D447" t="s">
        <v>77</v>
      </c>
      <c r="E447" t="s">
        <v>4439</v>
      </c>
      <c r="F447" s="1">
        <v>45383</v>
      </c>
      <c r="G447" s="1">
        <v>49034</v>
      </c>
      <c r="H447" t="s">
        <v>59</v>
      </c>
      <c r="I447" t="s">
        <v>59</v>
      </c>
      <c r="J447" t="s">
        <v>60</v>
      </c>
      <c r="K447" t="s">
        <v>15527</v>
      </c>
      <c r="L447" t="s">
        <v>60</v>
      </c>
    </row>
    <row r="448" spans="1:12" x14ac:dyDescent="0.5">
      <c r="A448" t="s">
        <v>15528</v>
      </c>
      <c r="B448" t="s">
        <v>121</v>
      </c>
      <c r="C448" t="s">
        <v>506</v>
      </c>
      <c r="D448" t="s">
        <v>14905</v>
      </c>
      <c r="E448" t="s">
        <v>10995</v>
      </c>
      <c r="F448" s="1">
        <v>45721</v>
      </c>
      <c r="G448" s="1">
        <v>51226</v>
      </c>
      <c r="H448" t="s">
        <v>59</v>
      </c>
      <c r="I448" t="s">
        <v>60</v>
      </c>
      <c r="J448" t="s">
        <v>60</v>
      </c>
      <c r="K448" t="s">
        <v>10997</v>
      </c>
      <c r="L448" t="s">
        <v>59</v>
      </c>
    </row>
    <row r="449" spans="1:12" x14ac:dyDescent="0.5">
      <c r="A449" t="s">
        <v>15529</v>
      </c>
      <c r="B449" t="s">
        <v>337</v>
      </c>
      <c r="C449" t="s">
        <v>506</v>
      </c>
      <c r="D449" t="s">
        <v>77</v>
      </c>
      <c r="E449" t="s">
        <v>11155</v>
      </c>
      <c r="F449" s="1">
        <v>45215</v>
      </c>
      <c r="G449" s="1">
        <v>46312</v>
      </c>
      <c r="H449" t="s">
        <v>59</v>
      </c>
      <c r="I449" t="s">
        <v>59</v>
      </c>
      <c r="J449" t="s">
        <v>60</v>
      </c>
      <c r="K449" t="s">
        <v>11158</v>
      </c>
      <c r="L449" t="s">
        <v>59</v>
      </c>
    </row>
    <row r="450" spans="1:12" x14ac:dyDescent="0.5">
      <c r="A450" t="s">
        <v>15530</v>
      </c>
      <c r="B450" t="s">
        <v>827</v>
      </c>
      <c r="C450" t="s">
        <v>506</v>
      </c>
      <c r="D450" t="s">
        <v>14905</v>
      </c>
      <c r="E450" t="s">
        <v>11197</v>
      </c>
      <c r="F450" s="1">
        <v>46204</v>
      </c>
      <c r="G450" s="1">
        <v>46356</v>
      </c>
      <c r="H450" t="s">
        <v>60</v>
      </c>
      <c r="I450" t="s">
        <v>60</v>
      </c>
      <c r="J450" t="s">
        <v>60</v>
      </c>
      <c r="K450" t="s">
        <v>11199</v>
      </c>
      <c r="L450" t="s">
        <v>59</v>
      </c>
    </row>
    <row r="451" spans="1:12" x14ac:dyDescent="0.5">
      <c r="A451" t="s">
        <v>15531</v>
      </c>
      <c r="B451" t="s">
        <v>755</v>
      </c>
      <c r="C451" t="s">
        <v>506</v>
      </c>
      <c r="D451" t="s">
        <v>77</v>
      </c>
      <c r="E451" t="s">
        <v>11215</v>
      </c>
      <c r="F451" s="1">
        <v>45748</v>
      </c>
      <c r="G451" s="1">
        <v>46661</v>
      </c>
      <c r="H451" t="s">
        <v>59</v>
      </c>
      <c r="I451" t="s">
        <v>59</v>
      </c>
      <c r="J451" t="s">
        <v>60</v>
      </c>
      <c r="K451" t="s">
        <v>15532</v>
      </c>
      <c r="L451" t="s">
        <v>60</v>
      </c>
    </row>
    <row r="452" spans="1:12" x14ac:dyDescent="0.5">
      <c r="A452" t="s">
        <v>15533</v>
      </c>
      <c r="B452" t="s">
        <v>11236</v>
      </c>
      <c r="C452" t="s">
        <v>506</v>
      </c>
      <c r="D452" t="s">
        <v>14905</v>
      </c>
      <c r="E452" t="s">
        <v>11233</v>
      </c>
      <c r="F452" s="1">
        <v>45778</v>
      </c>
      <c r="G452" s="1">
        <v>46509</v>
      </c>
      <c r="H452" t="s">
        <v>59</v>
      </c>
      <c r="I452" t="s">
        <v>59</v>
      </c>
      <c r="J452" t="s">
        <v>60</v>
      </c>
      <c r="K452" t="s">
        <v>15534</v>
      </c>
      <c r="L452" t="s">
        <v>59</v>
      </c>
    </row>
    <row r="453" spans="1:12" x14ac:dyDescent="0.5">
      <c r="A453" t="s">
        <v>15535</v>
      </c>
      <c r="B453" t="s">
        <v>11236</v>
      </c>
      <c r="C453" t="s">
        <v>506</v>
      </c>
      <c r="D453" t="s">
        <v>14905</v>
      </c>
      <c r="E453" t="s">
        <v>11233</v>
      </c>
      <c r="F453" s="1">
        <v>45778</v>
      </c>
      <c r="G453" s="1">
        <v>46509</v>
      </c>
      <c r="H453" t="s">
        <v>59</v>
      </c>
      <c r="I453" t="s">
        <v>59</v>
      </c>
      <c r="J453" t="s">
        <v>60</v>
      </c>
      <c r="K453" t="s">
        <v>15536</v>
      </c>
      <c r="L453" t="s">
        <v>59</v>
      </c>
    </row>
    <row r="454" spans="1:12" x14ac:dyDescent="0.5">
      <c r="A454" t="s">
        <v>15537</v>
      </c>
      <c r="B454" t="s">
        <v>2234</v>
      </c>
      <c r="C454" t="s">
        <v>506</v>
      </c>
      <c r="D454" t="s">
        <v>77</v>
      </c>
      <c r="E454" t="s">
        <v>5924</v>
      </c>
      <c r="F454" s="1">
        <v>45756</v>
      </c>
      <c r="G454" s="1">
        <v>46485</v>
      </c>
      <c r="H454" t="s">
        <v>59</v>
      </c>
      <c r="I454" t="s">
        <v>59</v>
      </c>
      <c r="J454" t="s">
        <v>60</v>
      </c>
      <c r="K454" t="s">
        <v>8471</v>
      </c>
      <c r="L454" t="s">
        <v>60</v>
      </c>
    </row>
    <row r="455" spans="1:12" x14ac:dyDescent="0.5">
      <c r="A455" t="s">
        <v>15538</v>
      </c>
      <c r="B455" t="s">
        <v>2234</v>
      </c>
      <c r="C455" t="s">
        <v>506</v>
      </c>
      <c r="D455" t="s">
        <v>14905</v>
      </c>
      <c r="E455" t="s">
        <v>5924</v>
      </c>
      <c r="F455" s="1">
        <v>45756</v>
      </c>
      <c r="G455" s="1">
        <v>46485</v>
      </c>
      <c r="H455" t="s">
        <v>59</v>
      </c>
      <c r="I455" t="s">
        <v>59</v>
      </c>
      <c r="J455" t="s">
        <v>60</v>
      </c>
      <c r="K455" t="s">
        <v>8471</v>
      </c>
      <c r="L455" t="s">
        <v>60</v>
      </c>
    </row>
    <row r="456" spans="1:12" x14ac:dyDescent="0.5">
      <c r="A456" t="s">
        <v>15539</v>
      </c>
      <c r="B456" t="s">
        <v>2234</v>
      </c>
      <c r="C456" t="s">
        <v>506</v>
      </c>
      <c r="D456" t="s">
        <v>14905</v>
      </c>
      <c r="E456" t="s">
        <v>5924</v>
      </c>
      <c r="F456" s="1">
        <v>45756</v>
      </c>
      <c r="G456" s="1">
        <v>46485</v>
      </c>
      <c r="H456" t="s">
        <v>59</v>
      </c>
      <c r="I456" t="s">
        <v>59</v>
      </c>
      <c r="J456" t="s">
        <v>60</v>
      </c>
      <c r="K456" t="s">
        <v>8471</v>
      </c>
      <c r="L456" t="s">
        <v>60</v>
      </c>
    </row>
    <row r="457" spans="1:12" x14ac:dyDescent="0.5">
      <c r="A457" t="s">
        <v>15540</v>
      </c>
      <c r="B457" t="s">
        <v>3283</v>
      </c>
      <c r="C457" t="s">
        <v>506</v>
      </c>
      <c r="D457" t="s">
        <v>14905</v>
      </c>
      <c r="E457" t="s">
        <v>11322</v>
      </c>
      <c r="F457" s="1">
        <v>45757</v>
      </c>
      <c r="G457" s="1">
        <v>46486</v>
      </c>
      <c r="H457" t="s">
        <v>60</v>
      </c>
      <c r="I457" t="s">
        <v>59</v>
      </c>
      <c r="J457" t="s">
        <v>60</v>
      </c>
      <c r="K457" t="s">
        <v>15541</v>
      </c>
      <c r="L457" t="s">
        <v>60</v>
      </c>
    </row>
    <row r="458" spans="1:12" x14ac:dyDescent="0.5">
      <c r="A458" t="s">
        <v>15542</v>
      </c>
      <c r="B458" t="s">
        <v>11329</v>
      </c>
      <c r="C458" t="s">
        <v>506</v>
      </c>
      <c r="D458" t="s">
        <v>14905</v>
      </c>
      <c r="E458" t="s">
        <v>11327</v>
      </c>
      <c r="F458" s="1">
        <v>45758</v>
      </c>
      <c r="G458" s="1">
        <v>47209</v>
      </c>
      <c r="H458" t="s">
        <v>59</v>
      </c>
      <c r="I458" t="s">
        <v>60</v>
      </c>
      <c r="J458" t="s">
        <v>60</v>
      </c>
      <c r="K458" t="s">
        <v>15543</v>
      </c>
      <c r="L458" t="s">
        <v>60</v>
      </c>
    </row>
    <row r="459" spans="1:12" x14ac:dyDescent="0.5">
      <c r="A459" t="s">
        <v>15544</v>
      </c>
      <c r="B459" t="s">
        <v>11329</v>
      </c>
      <c r="C459" t="s">
        <v>506</v>
      </c>
      <c r="D459" t="s">
        <v>14905</v>
      </c>
      <c r="E459" t="s">
        <v>11334</v>
      </c>
      <c r="F459" s="1">
        <v>45758</v>
      </c>
      <c r="G459" s="1">
        <v>47209</v>
      </c>
      <c r="H459" t="s">
        <v>59</v>
      </c>
      <c r="I459" t="s">
        <v>60</v>
      </c>
      <c r="J459" t="s">
        <v>60</v>
      </c>
      <c r="K459" t="s">
        <v>15545</v>
      </c>
      <c r="L459" t="s">
        <v>59</v>
      </c>
    </row>
    <row r="460" spans="1:12" x14ac:dyDescent="0.5">
      <c r="A460" t="s">
        <v>15546</v>
      </c>
      <c r="B460" t="s">
        <v>11329</v>
      </c>
      <c r="C460" t="s">
        <v>506</v>
      </c>
      <c r="D460" t="s">
        <v>77</v>
      </c>
      <c r="E460" t="s">
        <v>11339</v>
      </c>
      <c r="F460" s="1">
        <v>45758</v>
      </c>
      <c r="G460" s="1">
        <v>47209</v>
      </c>
      <c r="H460" t="s">
        <v>59</v>
      </c>
      <c r="I460" t="s">
        <v>60</v>
      </c>
      <c r="J460" t="s">
        <v>60</v>
      </c>
      <c r="K460" t="s">
        <v>15547</v>
      </c>
      <c r="L460" t="s">
        <v>59</v>
      </c>
    </row>
    <row r="461" spans="1:12" x14ac:dyDescent="0.5">
      <c r="A461" t="s">
        <v>15548</v>
      </c>
      <c r="B461" t="s">
        <v>11329</v>
      </c>
      <c r="C461" t="s">
        <v>506</v>
      </c>
      <c r="D461" t="s">
        <v>14905</v>
      </c>
      <c r="E461" t="s">
        <v>11343</v>
      </c>
      <c r="F461" s="1">
        <v>45758</v>
      </c>
      <c r="G461" s="1">
        <v>47209</v>
      </c>
      <c r="H461" t="s">
        <v>59</v>
      </c>
      <c r="I461" t="s">
        <v>60</v>
      </c>
      <c r="J461" t="s">
        <v>60</v>
      </c>
      <c r="K461" t="s">
        <v>11345</v>
      </c>
      <c r="L461" t="s">
        <v>59</v>
      </c>
    </row>
    <row r="462" spans="1:12" x14ac:dyDescent="0.5">
      <c r="A462" t="s">
        <v>15549</v>
      </c>
      <c r="B462" t="s">
        <v>11329</v>
      </c>
      <c r="C462" t="s">
        <v>506</v>
      </c>
      <c r="D462" t="s">
        <v>14905</v>
      </c>
      <c r="E462" t="s">
        <v>11365</v>
      </c>
      <c r="F462" s="1">
        <v>45758</v>
      </c>
      <c r="G462" s="1">
        <v>47209</v>
      </c>
      <c r="H462" t="s">
        <v>59</v>
      </c>
      <c r="I462" t="s">
        <v>60</v>
      </c>
      <c r="J462" t="s">
        <v>60</v>
      </c>
      <c r="K462" t="s">
        <v>15550</v>
      </c>
      <c r="L462" t="s">
        <v>59</v>
      </c>
    </row>
    <row r="463" spans="1:12" x14ac:dyDescent="0.5">
      <c r="A463" t="s">
        <v>15551</v>
      </c>
      <c r="B463" t="s">
        <v>3283</v>
      </c>
      <c r="C463" t="s">
        <v>506</v>
      </c>
      <c r="D463" t="s">
        <v>14905</v>
      </c>
      <c r="E463" t="s">
        <v>11369</v>
      </c>
      <c r="F463" s="1">
        <v>45758</v>
      </c>
      <c r="G463" s="1">
        <v>46853</v>
      </c>
      <c r="H463" t="s">
        <v>60</v>
      </c>
      <c r="I463" t="s">
        <v>59</v>
      </c>
      <c r="J463" t="s">
        <v>60</v>
      </c>
      <c r="K463" t="s">
        <v>15187</v>
      </c>
      <c r="L463" t="s">
        <v>59</v>
      </c>
    </row>
    <row r="464" spans="1:12" x14ac:dyDescent="0.5">
      <c r="A464" t="s">
        <v>15552</v>
      </c>
      <c r="B464" t="s">
        <v>3283</v>
      </c>
      <c r="C464" t="s">
        <v>506</v>
      </c>
      <c r="D464" t="s">
        <v>14905</v>
      </c>
      <c r="E464" t="s">
        <v>11526</v>
      </c>
      <c r="F464" s="1">
        <v>45839</v>
      </c>
      <c r="G464" s="1">
        <v>46934</v>
      </c>
      <c r="H464" t="s">
        <v>59</v>
      </c>
      <c r="I464" t="s">
        <v>59</v>
      </c>
      <c r="J464" t="s">
        <v>60</v>
      </c>
      <c r="K464" t="s">
        <v>15553</v>
      </c>
      <c r="L464" t="s">
        <v>59</v>
      </c>
    </row>
    <row r="465" spans="1:12" x14ac:dyDescent="0.5">
      <c r="A465" t="s">
        <v>15554</v>
      </c>
      <c r="B465" t="s">
        <v>3270</v>
      </c>
      <c r="C465" t="s">
        <v>506</v>
      </c>
      <c r="D465" t="s">
        <v>14905</v>
      </c>
      <c r="E465" t="s">
        <v>11530</v>
      </c>
      <c r="F465" s="1">
        <v>45775</v>
      </c>
      <c r="G465" s="1">
        <v>46505</v>
      </c>
      <c r="H465" t="s">
        <v>59</v>
      </c>
      <c r="I465" t="s">
        <v>59</v>
      </c>
      <c r="J465" t="s">
        <v>60</v>
      </c>
      <c r="K465" t="s">
        <v>11532</v>
      </c>
      <c r="L465" t="s">
        <v>59</v>
      </c>
    </row>
    <row r="466" spans="1:12" x14ac:dyDescent="0.5">
      <c r="A466" t="s">
        <v>15555</v>
      </c>
      <c r="B466" t="s">
        <v>11540</v>
      </c>
      <c r="C466" t="s">
        <v>340</v>
      </c>
      <c r="D466" t="s">
        <v>77</v>
      </c>
      <c r="E466" t="s">
        <v>11536</v>
      </c>
      <c r="F466" s="1">
        <v>45776</v>
      </c>
      <c r="G466" s="1">
        <v>46506</v>
      </c>
      <c r="H466" t="s">
        <v>59</v>
      </c>
      <c r="I466" t="s">
        <v>59</v>
      </c>
      <c r="J466" t="s">
        <v>59</v>
      </c>
      <c r="K466" t="s">
        <v>15556</v>
      </c>
      <c r="L466" t="s">
        <v>59</v>
      </c>
    </row>
    <row r="467" spans="1:12" x14ac:dyDescent="0.5">
      <c r="A467" t="s">
        <v>15557</v>
      </c>
      <c r="B467" t="s">
        <v>2690</v>
      </c>
      <c r="C467" t="s">
        <v>506</v>
      </c>
      <c r="D467" t="s">
        <v>77</v>
      </c>
      <c r="E467" t="s">
        <v>10407</v>
      </c>
      <c r="F467" s="1">
        <v>37104</v>
      </c>
      <c r="G467" s="1">
        <v>48060</v>
      </c>
      <c r="H467" t="s">
        <v>59</v>
      </c>
      <c r="I467" t="s">
        <v>59</v>
      </c>
      <c r="J467" t="s">
        <v>60</v>
      </c>
      <c r="K467" t="s">
        <v>15392</v>
      </c>
      <c r="L467" t="s">
        <v>60</v>
      </c>
    </row>
    <row r="468" spans="1:12" x14ac:dyDescent="0.5">
      <c r="A468" t="s">
        <v>15558</v>
      </c>
      <c r="B468" t="s">
        <v>11329</v>
      </c>
      <c r="C468" t="s">
        <v>506</v>
      </c>
      <c r="D468" t="s">
        <v>14905</v>
      </c>
      <c r="E468" t="s">
        <v>11571</v>
      </c>
      <c r="F468" s="1">
        <v>45778</v>
      </c>
      <c r="G468" s="1">
        <v>47209</v>
      </c>
      <c r="H468" t="s">
        <v>59</v>
      </c>
      <c r="I468" t="s">
        <v>60</v>
      </c>
      <c r="J468" t="s">
        <v>60</v>
      </c>
      <c r="K468" t="s">
        <v>15559</v>
      </c>
      <c r="L468" t="s">
        <v>59</v>
      </c>
    </row>
    <row r="469" spans="1:12" x14ac:dyDescent="0.5">
      <c r="A469" t="s">
        <v>15560</v>
      </c>
      <c r="B469" t="s">
        <v>3283</v>
      </c>
      <c r="C469" t="s">
        <v>506</v>
      </c>
      <c r="D469" t="s">
        <v>14905</v>
      </c>
      <c r="E469" t="s">
        <v>11634</v>
      </c>
      <c r="F469" s="1">
        <v>45790</v>
      </c>
      <c r="G469" s="1">
        <v>46885</v>
      </c>
      <c r="H469" t="s">
        <v>60</v>
      </c>
      <c r="I469" t="s">
        <v>59</v>
      </c>
      <c r="J469" t="s">
        <v>59</v>
      </c>
      <c r="K469" t="s">
        <v>15561</v>
      </c>
      <c r="L469" t="s">
        <v>59</v>
      </c>
    </row>
    <row r="470" spans="1:12" x14ac:dyDescent="0.5">
      <c r="A470" t="s">
        <v>15562</v>
      </c>
      <c r="B470" t="s">
        <v>4641</v>
      </c>
      <c r="C470" t="s">
        <v>506</v>
      </c>
      <c r="D470" t="s">
        <v>14905</v>
      </c>
      <c r="E470" t="s">
        <v>11657</v>
      </c>
      <c r="F470" s="1">
        <v>45778</v>
      </c>
      <c r="G470" s="1">
        <v>47269</v>
      </c>
      <c r="H470" t="s">
        <v>59</v>
      </c>
      <c r="I470" t="s">
        <v>59</v>
      </c>
      <c r="J470" t="s">
        <v>59</v>
      </c>
      <c r="K470" t="s">
        <v>8471</v>
      </c>
      <c r="L470" t="s">
        <v>59</v>
      </c>
    </row>
    <row r="471" spans="1:12" x14ac:dyDescent="0.5">
      <c r="A471" t="s">
        <v>15563</v>
      </c>
      <c r="B471" t="s">
        <v>2521</v>
      </c>
      <c r="C471" t="s">
        <v>506</v>
      </c>
      <c r="D471" t="s">
        <v>14905</v>
      </c>
      <c r="E471" t="s">
        <v>11667</v>
      </c>
      <c r="F471" s="1">
        <v>45748</v>
      </c>
      <c r="G471" s="1">
        <v>46477</v>
      </c>
      <c r="H471" t="s">
        <v>59</v>
      </c>
      <c r="I471" t="s">
        <v>60</v>
      </c>
      <c r="J471" t="s">
        <v>60</v>
      </c>
      <c r="K471" t="s">
        <v>15564</v>
      </c>
      <c r="L471" t="s">
        <v>59</v>
      </c>
    </row>
    <row r="472" spans="1:12" x14ac:dyDescent="0.5">
      <c r="A472" t="s">
        <v>15565</v>
      </c>
      <c r="B472" t="s">
        <v>2202</v>
      </c>
      <c r="C472" t="s">
        <v>506</v>
      </c>
      <c r="D472" t="s">
        <v>14905</v>
      </c>
      <c r="E472" t="s">
        <v>11794</v>
      </c>
      <c r="F472" s="1">
        <v>45799</v>
      </c>
      <c r="G472" s="1">
        <v>46713</v>
      </c>
      <c r="H472" t="s">
        <v>59</v>
      </c>
      <c r="I472" t="s">
        <v>60</v>
      </c>
      <c r="J472" t="s">
        <v>60</v>
      </c>
      <c r="K472" t="s">
        <v>15566</v>
      </c>
      <c r="L472" t="s">
        <v>60</v>
      </c>
    </row>
    <row r="473" spans="1:12" x14ac:dyDescent="0.5">
      <c r="A473" t="s">
        <v>15567</v>
      </c>
      <c r="B473" t="s">
        <v>2202</v>
      </c>
      <c r="C473" t="s">
        <v>506</v>
      </c>
      <c r="D473" t="s">
        <v>77</v>
      </c>
      <c r="E473" t="s">
        <v>10253</v>
      </c>
      <c r="F473" s="1">
        <v>45832</v>
      </c>
      <c r="G473" s="1">
        <v>46562</v>
      </c>
      <c r="H473" t="s">
        <v>60</v>
      </c>
      <c r="I473" t="s">
        <v>59</v>
      </c>
      <c r="J473" t="s">
        <v>60</v>
      </c>
      <c r="K473" t="s">
        <v>15568</v>
      </c>
      <c r="L473" t="s">
        <v>60</v>
      </c>
    </row>
    <row r="474" spans="1:12" x14ac:dyDescent="0.5">
      <c r="A474" t="s">
        <v>15569</v>
      </c>
      <c r="B474" t="s">
        <v>1397</v>
      </c>
      <c r="C474" t="s">
        <v>506</v>
      </c>
      <c r="D474" t="s">
        <v>14905</v>
      </c>
      <c r="E474" t="s">
        <v>8703</v>
      </c>
      <c r="F474" s="1">
        <v>45335</v>
      </c>
      <c r="G474" s="1">
        <v>46431</v>
      </c>
      <c r="H474" t="s">
        <v>60</v>
      </c>
      <c r="I474" t="s">
        <v>59</v>
      </c>
      <c r="J474" t="s">
        <v>60</v>
      </c>
      <c r="K474" t="s">
        <v>14903</v>
      </c>
      <c r="L474" t="s">
        <v>59</v>
      </c>
    </row>
    <row r="475" spans="1:12" x14ac:dyDescent="0.5">
      <c r="A475" t="s">
        <v>15570</v>
      </c>
      <c r="B475" t="s">
        <v>8794</v>
      </c>
      <c r="C475" t="s">
        <v>506</v>
      </c>
      <c r="D475" t="s">
        <v>14905</v>
      </c>
      <c r="E475" t="s">
        <v>8791</v>
      </c>
      <c r="F475" s="1">
        <v>45351</v>
      </c>
      <c r="G475" s="1">
        <v>46811</v>
      </c>
      <c r="H475" t="s">
        <v>59</v>
      </c>
      <c r="I475" t="s">
        <v>59</v>
      </c>
      <c r="J475" t="s">
        <v>60</v>
      </c>
      <c r="K475" t="s">
        <v>15571</v>
      </c>
      <c r="L475" t="s">
        <v>59</v>
      </c>
    </row>
    <row r="476" spans="1:12" x14ac:dyDescent="0.5">
      <c r="A476" t="s">
        <v>15572</v>
      </c>
      <c r="B476" t="s">
        <v>1281</v>
      </c>
      <c r="C476" t="s">
        <v>506</v>
      </c>
      <c r="D476" t="s">
        <v>77</v>
      </c>
      <c r="E476" t="s">
        <v>9243</v>
      </c>
      <c r="F476" s="1">
        <v>45404</v>
      </c>
      <c r="G476" s="1">
        <v>46804</v>
      </c>
      <c r="H476" t="s">
        <v>59</v>
      </c>
      <c r="I476" t="s">
        <v>60</v>
      </c>
      <c r="J476" t="s">
        <v>60</v>
      </c>
      <c r="K476" t="s">
        <v>15573</v>
      </c>
      <c r="L476" t="s">
        <v>59</v>
      </c>
    </row>
    <row r="477" spans="1:12" x14ac:dyDescent="0.5">
      <c r="A477" t="s">
        <v>15574</v>
      </c>
      <c r="B477" t="s">
        <v>1281</v>
      </c>
      <c r="C477" t="s">
        <v>506</v>
      </c>
      <c r="D477" t="s">
        <v>77</v>
      </c>
      <c r="E477" t="s">
        <v>9245</v>
      </c>
      <c r="F477" s="1">
        <v>45383</v>
      </c>
      <c r="G477" s="1">
        <v>46843</v>
      </c>
      <c r="H477" t="s">
        <v>59</v>
      </c>
      <c r="I477" t="s">
        <v>60</v>
      </c>
      <c r="J477" t="s">
        <v>60</v>
      </c>
      <c r="K477" t="s">
        <v>15575</v>
      </c>
      <c r="L477" t="s">
        <v>59</v>
      </c>
    </row>
    <row r="478" spans="1:12" x14ac:dyDescent="0.5">
      <c r="A478" t="s">
        <v>15576</v>
      </c>
      <c r="B478" t="s">
        <v>3270</v>
      </c>
      <c r="C478" t="s">
        <v>506</v>
      </c>
      <c r="D478" t="s">
        <v>77</v>
      </c>
      <c r="E478" t="s">
        <v>10625</v>
      </c>
      <c r="F478" s="1">
        <v>45659</v>
      </c>
      <c r="G478" s="1">
        <v>46389</v>
      </c>
      <c r="H478" t="s">
        <v>59</v>
      </c>
      <c r="I478" t="s">
        <v>59</v>
      </c>
      <c r="J478" t="s">
        <v>60</v>
      </c>
      <c r="K478" t="s">
        <v>15300</v>
      </c>
      <c r="L478" t="s">
        <v>59</v>
      </c>
    </row>
    <row r="479" spans="1:12" x14ac:dyDescent="0.5">
      <c r="A479" t="s">
        <v>15577</v>
      </c>
      <c r="B479" t="s">
        <v>10717</v>
      </c>
      <c r="C479" t="s">
        <v>506</v>
      </c>
      <c r="D479" t="s">
        <v>77</v>
      </c>
      <c r="E479" t="s">
        <v>10715</v>
      </c>
      <c r="F479" s="1">
        <v>45089</v>
      </c>
      <c r="G479" s="1">
        <v>50567</v>
      </c>
      <c r="H479" t="s">
        <v>59</v>
      </c>
      <c r="I479" t="s">
        <v>59</v>
      </c>
      <c r="J479" t="s">
        <v>60</v>
      </c>
      <c r="K479" t="s">
        <v>15578</v>
      </c>
      <c r="L479" t="s">
        <v>60</v>
      </c>
    </row>
    <row r="480" spans="1:12" x14ac:dyDescent="0.5">
      <c r="A480" t="s">
        <v>15579</v>
      </c>
      <c r="B480" t="s">
        <v>116</v>
      </c>
      <c r="C480" t="s">
        <v>506</v>
      </c>
      <c r="D480" t="s">
        <v>77</v>
      </c>
      <c r="E480" t="s">
        <v>10977</v>
      </c>
      <c r="F480" s="1">
        <v>45719</v>
      </c>
      <c r="G480" s="1">
        <v>46447</v>
      </c>
      <c r="H480" t="s">
        <v>59</v>
      </c>
      <c r="I480" t="s">
        <v>60</v>
      </c>
      <c r="J480" t="s">
        <v>60</v>
      </c>
      <c r="K480" t="s">
        <v>15580</v>
      </c>
      <c r="L480" t="s">
        <v>59</v>
      </c>
    </row>
    <row r="481" spans="1:12" x14ac:dyDescent="0.5">
      <c r="A481" t="s">
        <v>15581</v>
      </c>
      <c r="B481" t="s">
        <v>827</v>
      </c>
      <c r="C481" t="s">
        <v>506</v>
      </c>
      <c r="D481" t="s">
        <v>14905</v>
      </c>
      <c r="E481" t="s">
        <v>11002</v>
      </c>
      <c r="F481" s="1">
        <v>45505</v>
      </c>
      <c r="G481" s="1">
        <v>48426</v>
      </c>
      <c r="H481" t="s">
        <v>59</v>
      </c>
      <c r="I481" t="s">
        <v>60</v>
      </c>
      <c r="J481" t="s">
        <v>60</v>
      </c>
      <c r="K481" t="s">
        <v>14903</v>
      </c>
      <c r="L481" t="s">
        <v>59</v>
      </c>
    </row>
    <row r="482" spans="1:12" x14ac:dyDescent="0.5">
      <c r="A482" t="s">
        <v>15582</v>
      </c>
      <c r="B482" t="s">
        <v>11329</v>
      </c>
      <c r="C482" t="s">
        <v>506</v>
      </c>
      <c r="D482" t="s">
        <v>14905</v>
      </c>
      <c r="E482" t="s">
        <v>11492</v>
      </c>
      <c r="F482" s="1">
        <v>45772</v>
      </c>
      <c r="G482" s="1">
        <v>47574</v>
      </c>
      <c r="H482" t="s">
        <v>59</v>
      </c>
      <c r="I482" t="s">
        <v>60</v>
      </c>
      <c r="J482" t="s">
        <v>60</v>
      </c>
      <c r="K482" t="s">
        <v>15583</v>
      </c>
      <c r="L482" t="s">
        <v>60</v>
      </c>
    </row>
    <row r="483" spans="1:12" x14ac:dyDescent="0.5">
      <c r="A483" t="s">
        <v>15584</v>
      </c>
      <c r="B483" t="s">
        <v>11329</v>
      </c>
      <c r="C483" t="s">
        <v>506</v>
      </c>
      <c r="D483" t="s">
        <v>14905</v>
      </c>
      <c r="E483" t="s">
        <v>11498</v>
      </c>
      <c r="F483" s="1">
        <v>45772</v>
      </c>
      <c r="G483" s="1">
        <v>47209</v>
      </c>
      <c r="H483" t="s">
        <v>59</v>
      </c>
      <c r="I483" t="s">
        <v>60</v>
      </c>
      <c r="J483" t="s">
        <v>60</v>
      </c>
      <c r="K483" t="s">
        <v>15583</v>
      </c>
      <c r="L483" t="s">
        <v>59</v>
      </c>
    </row>
    <row r="484" spans="1:12" x14ac:dyDescent="0.5">
      <c r="A484" t="s">
        <v>15585</v>
      </c>
      <c r="B484" t="s">
        <v>11329</v>
      </c>
      <c r="C484" t="s">
        <v>506</v>
      </c>
      <c r="D484" t="s">
        <v>14905</v>
      </c>
      <c r="E484" t="s">
        <v>11504</v>
      </c>
      <c r="F484" s="1">
        <v>45772</v>
      </c>
      <c r="G484" s="1">
        <v>47209</v>
      </c>
      <c r="H484" t="s">
        <v>59</v>
      </c>
      <c r="I484" t="s">
        <v>59</v>
      </c>
      <c r="J484" t="s">
        <v>60</v>
      </c>
      <c r="K484" t="s">
        <v>15586</v>
      </c>
      <c r="L484" t="s">
        <v>59</v>
      </c>
    </row>
    <row r="485" spans="1:12" x14ac:dyDescent="0.5">
      <c r="A485" t="s">
        <v>15587</v>
      </c>
      <c r="B485" t="s">
        <v>11540</v>
      </c>
      <c r="C485" t="s">
        <v>506</v>
      </c>
      <c r="D485" t="s">
        <v>77</v>
      </c>
      <c r="E485" t="s">
        <v>11597</v>
      </c>
      <c r="F485" s="1">
        <v>45784</v>
      </c>
      <c r="G485" s="1">
        <v>46514</v>
      </c>
      <c r="H485" t="s">
        <v>59</v>
      </c>
      <c r="I485" t="s">
        <v>59</v>
      </c>
      <c r="J485" t="s">
        <v>59</v>
      </c>
      <c r="K485" t="s">
        <v>15556</v>
      </c>
      <c r="L485" t="s">
        <v>59</v>
      </c>
    </row>
    <row r="486" spans="1:12" x14ac:dyDescent="0.5">
      <c r="A486" t="s">
        <v>15588</v>
      </c>
      <c r="B486" t="s">
        <v>1638</v>
      </c>
      <c r="C486" t="s">
        <v>506</v>
      </c>
      <c r="D486" t="s">
        <v>11653</v>
      </c>
      <c r="E486" t="s">
        <v>274</v>
      </c>
      <c r="F486" s="1">
        <v>45748</v>
      </c>
      <c r="G486" s="1">
        <v>46843</v>
      </c>
      <c r="H486" t="s">
        <v>60</v>
      </c>
      <c r="I486" t="s">
        <v>59</v>
      </c>
      <c r="J486" t="s">
        <v>59</v>
      </c>
      <c r="K486" t="s">
        <v>11654</v>
      </c>
      <c r="L486" t="s">
        <v>59</v>
      </c>
    </row>
    <row r="487" spans="1:12" x14ac:dyDescent="0.5">
      <c r="A487" t="s">
        <v>15589</v>
      </c>
      <c r="B487" t="s">
        <v>191</v>
      </c>
      <c r="C487" t="s">
        <v>14903</v>
      </c>
      <c r="D487" t="s">
        <v>77</v>
      </c>
      <c r="E487" t="s">
        <v>3439</v>
      </c>
      <c r="F487" s="1">
        <v>44021</v>
      </c>
      <c r="G487" t="s">
        <v>14905</v>
      </c>
      <c r="H487" t="s">
        <v>60</v>
      </c>
      <c r="I487" t="s">
        <v>14903</v>
      </c>
      <c r="J487" t="s">
        <v>60</v>
      </c>
      <c r="K487" t="s">
        <v>14903</v>
      </c>
      <c r="L487" t="s">
        <v>59</v>
      </c>
    </row>
    <row r="488" spans="1:12" x14ac:dyDescent="0.5">
      <c r="A488" t="s">
        <v>15590</v>
      </c>
      <c r="B488" t="s">
        <v>467</v>
      </c>
      <c r="C488" t="s">
        <v>14903</v>
      </c>
      <c r="D488" t="s">
        <v>14905</v>
      </c>
      <c r="E488" t="s">
        <v>3969</v>
      </c>
      <c r="F488" s="1">
        <v>44229</v>
      </c>
      <c r="G488" t="s">
        <v>14905</v>
      </c>
      <c r="H488" t="s">
        <v>59</v>
      </c>
      <c r="I488" t="s">
        <v>14903</v>
      </c>
      <c r="J488" t="s">
        <v>60</v>
      </c>
      <c r="K488" t="s">
        <v>14903</v>
      </c>
      <c r="L488" t="s">
        <v>60</v>
      </c>
    </row>
    <row r="489" spans="1:12" x14ac:dyDescent="0.5">
      <c r="A489" t="s">
        <v>15591</v>
      </c>
      <c r="B489" t="s">
        <v>3994</v>
      </c>
      <c r="C489" t="s">
        <v>14903</v>
      </c>
      <c r="D489" t="s">
        <v>14905</v>
      </c>
      <c r="E489" t="s">
        <v>3991</v>
      </c>
      <c r="F489" s="1">
        <v>44200</v>
      </c>
      <c r="G489" t="s">
        <v>14905</v>
      </c>
      <c r="H489" t="s">
        <v>59</v>
      </c>
      <c r="I489" t="s">
        <v>14903</v>
      </c>
      <c r="J489" t="s">
        <v>60</v>
      </c>
      <c r="K489" t="s">
        <v>14903</v>
      </c>
      <c r="L489" t="s">
        <v>60</v>
      </c>
    </row>
    <row r="490" spans="1:12" x14ac:dyDescent="0.5">
      <c r="A490" t="s">
        <v>15592</v>
      </c>
      <c r="B490" t="s">
        <v>3587</v>
      </c>
      <c r="C490" t="s">
        <v>14903</v>
      </c>
      <c r="D490" t="s">
        <v>14905</v>
      </c>
      <c r="E490" t="s">
        <v>4036</v>
      </c>
      <c r="F490" s="1">
        <v>43922</v>
      </c>
      <c r="G490" t="s">
        <v>14905</v>
      </c>
      <c r="H490" t="s">
        <v>59</v>
      </c>
      <c r="I490" t="s">
        <v>14903</v>
      </c>
      <c r="J490" t="s">
        <v>59</v>
      </c>
      <c r="K490" t="s">
        <v>14903</v>
      </c>
      <c r="L490" t="s">
        <v>60</v>
      </c>
    </row>
    <row r="491" spans="1:12" x14ac:dyDescent="0.5">
      <c r="A491" t="s">
        <v>15593</v>
      </c>
      <c r="B491" t="s">
        <v>755</v>
      </c>
      <c r="C491" t="s">
        <v>14903</v>
      </c>
      <c r="D491" t="s">
        <v>14905</v>
      </c>
      <c r="E491" t="s">
        <v>4040</v>
      </c>
      <c r="F491" s="1">
        <v>44137</v>
      </c>
      <c r="G491" t="s">
        <v>14905</v>
      </c>
      <c r="H491" t="s">
        <v>60</v>
      </c>
      <c r="I491" t="s">
        <v>14903</v>
      </c>
      <c r="J491" t="s">
        <v>60</v>
      </c>
      <c r="K491" t="s">
        <v>14903</v>
      </c>
      <c r="L491" t="s">
        <v>59</v>
      </c>
    </row>
    <row r="492" spans="1:12" x14ac:dyDescent="0.5">
      <c r="A492" t="s">
        <v>15594</v>
      </c>
      <c r="B492" t="s">
        <v>2521</v>
      </c>
      <c r="C492" t="s">
        <v>14903</v>
      </c>
      <c r="D492" t="s">
        <v>14905</v>
      </c>
      <c r="E492" t="s">
        <v>4131</v>
      </c>
      <c r="F492" s="1">
        <v>44252</v>
      </c>
      <c r="G492" t="s">
        <v>14905</v>
      </c>
      <c r="H492" t="s">
        <v>59</v>
      </c>
      <c r="I492" t="s">
        <v>14903</v>
      </c>
      <c r="J492" t="s">
        <v>59</v>
      </c>
      <c r="K492" t="s">
        <v>14903</v>
      </c>
      <c r="L492" t="s">
        <v>60</v>
      </c>
    </row>
    <row r="493" spans="1:12" x14ac:dyDescent="0.5">
      <c r="A493" t="s">
        <v>15595</v>
      </c>
      <c r="B493" t="s">
        <v>755</v>
      </c>
      <c r="C493" t="s">
        <v>14903</v>
      </c>
      <c r="D493" t="s">
        <v>14905</v>
      </c>
      <c r="E493" t="s">
        <v>4166</v>
      </c>
      <c r="F493" s="1">
        <v>44128</v>
      </c>
      <c r="G493" t="s">
        <v>14905</v>
      </c>
      <c r="H493" t="s">
        <v>60</v>
      </c>
      <c r="I493" t="s">
        <v>14903</v>
      </c>
      <c r="J493" t="s">
        <v>60</v>
      </c>
      <c r="K493" t="s">
        <v>14903</v>
      </c>
      <c r="L493" t="s">
        <v>59</v>
      </c>
    </row>
    <row r="494" spans="1:12" x14ac:dyDescent="0.5">
      <c r="A494" t="s">
        <v>15596</v>
      </c>
      <c r="B494" t="s">
        <v>360</v>
      </c>
      <c r="C494" t="s">
        <v>14903</v>
      </c>
      <c r="D494" t="s">
        <v>14905</v>
      </c>
      <c r="E494" t="s">
        <v>4916</v>
      </c>
      <c r="F494" s="1">
        <v>44428</v>
      </c>
      <c r="G494" t="s">
        <v>14905</v>
      </c>
      <c r="H494" t="s">
        <v>60</v>
      </c>
      <c r="I494" t="s">
        <v>14903</v>
      </c>
      <c r="J494" t="s">
        <v>59</v>
      </c>
      <c r="K494" t="s">
        <v>14903</v>
      </c>
      <c r="L494" t="s">
        <v>60</v>
      </c>
    </row>
    <row r="495" spans="1:12" x14ac:dyDescent="0.5">
      <c r="A495" t="s">
        <v>15597</v>
      </c>
      <c r="B495" t="s">
        <v>360</v>
      </c>
      <c r="C495" t="s">
        <v>14903</v>
      </c>
      <c r="D495" t="s">
        <v>14905</v>
      </c>
      <c r="E495" t="s">
        <v>4919</v>
      </c>
      <c r="F495" s="1">
        <v>44428</v>
      </c>
      <c r="G495" t="s">
        <v>14905</v>
      </c>
      <c r="H495" t="s">
        <v>60</v>
      </c>
      <c r="I495" t="s">
        <v>14903</v>
      </c>
      <c r="J495" t="s">
        <v>60</v>
      </c>
      <c r="K495" t="s">
        <v>14903</v>
      </c>
      <c r="L495" t="s">
        <v>60</v>
      </c>
    </row>
    <row r="496" spans="1:12" x14ac:dyDescent="0.5">
      <c r="A496" t="s">
        <v>15598</v>
      </c>
      <c r="B496" t="s">
        <v>360</v>
      </c>
      <c r="C496" t="s">
        <v>14903</v>
      </c>
      <c r="D496" t="s">
        <v>14905</v>
      </c>
      <c r="E496" t="s">
        <v>4922</v>
      </c>
      <c r="F496" s="1">
        <v>44665</v>
      </c>
      <c r="G496" t="s">
        <v>14905</v>
      </c>
      <c r="H496" t="s">
        <v>59</v>
      </c>
      <c r="I496" t="s">
        <v>14903</v>
      </c>
      <c r="J496" t="s">
        <v>60</v>
      </c>
      <c r="K496" t="s">
        <v>14903</v>
      </c>
      <c r="L496" t="s">
        <v>60</v>
      </c>
    </row>
    <row r="497" spans="1:12" x14ac:dyDescent="0.5">
      <c r="A497" t="s">
        <v>15599</v>
      </c>
      <c r="B497" t="s">
        <v>349</v>
      </c>
      <c r="C497" t="s">
        <v>506</v>
      </c>
      <c r="D497" t="s">
        <v>14905</v>
      </c>
      <c r="E497" t="s">
        <v>572</v>
      </c>
      <c r="F497" s="1">
        <v>40969</v>
      </c>
      <c r="G497" s="1">
        <v>46474</v>
      </c>
      <c r="H497" t="s">
        <v>60</v>
      </c>
      <c r="I497" t="s">
        <v>14903</v>
      </c>
      <c r="J497" t="s">
        <v>60</v>
      </c>
      <c r="K497" t="s">
        <v>60</v>
      </c>
      <c r="L497" t="s">
        <v>60</v>
      </c>
    </row>
    <row r="498" spans="1:12" x14ac:dyDescent="0.5">
      <c r="A498" t="s">
        <v>15600</v>
      </c>
      <c r="B498" t="s">
        <v>349</v>
      </c>
      <c r="C498" t="s">
        <v>14903</v>
      </c>
      <c r="D498" t="s">
        <v>77</v>
      </c>
      <c r="E498" t="s">
        <v>576</v>
      </c>
      <c r="F498" s="1">
        <v>40940</v>
      </c>
      <c r="G498" s="1">
        <v>46587</v>
      </c>
      <c r="H498" t="s">
        <v>59</v>
      </c>
      <c r="I498" t="s">
        <v>14903</v>
      </c>
      <c r="J498" t="s">
        <v>59</v>
      </c>
      <c r="K498" t="s">
        <v>60</v>
      </c>
      <c r="L498" t="s">
        <v>60</v>
      </c>
    </row>
    <row r="499" spans="1:12" x14ac:dyDescent="0.5">
      <c r="A499" t="s">
        <v>15601</v>
      </c>
      <c r="B499" t="s">
        <v>2234</v>
      </c>
      <c r="C499" t="s">
        <v>14903</v>
      </c>
      <c r="D499" t="s">
        <v>14905</v>
      </c>
      <c r="E499" t="s">
        <v>5785</v>
      </c>
      <c r="F499" s="1">
        <v>44637</v>
      </c>
      <c r="G499" t="s">
        <v>14905</v>
      </c>
      <c r="H499" t="s">
        <v>59</v>
      </c>
      <c r="I499" t="s">
        <v>14903</v>
      </c>
      <c r="J499" t="s">
        <v>59</v>
      </c>
      <c r="K499" t="s">
        <v>14903</v>
      </c>
      <c r="L499" t="s">
        <v>60</v>
      </c>
    </row>
    <row r="500" spans="1:12" x14ac:dyDescent="0.5">
      <c r="A500" t="s">
        <v>15602</v>
      </c>
      <c r="B500" t="s">
        <v>2234</v>
      </c>
      <c r="C500" t="s">
        <v>14903</v>
      </c>
      <c r="D500" t="s">
        <v>77</v>
      </c>
      <c r="E500" t="s">
        <v>5785</v>
      </c>
      <c r="F500" s="1">
        <v>44682</v>
      </c>
      <c r="G500" t="s">
        <v>14905</v>
      </c>
      <c r="H500" t="s">
        <v>59</v>
      </c>
      <c r="I500" t="s">
        <v>14903</v>
      </c>
      <c r="J500" t="s">
        <v>60</v>
      </c>
      <c r="K500" t="s">
        <v>14903</v>
      </c>
      <c r="L500" t="s">
        <v>60</v>
      </c>
    </row>
    <row r="501" spans="1:12" x14ac:dyDescent="0.5">
      <c r="A501" t="s">
        <v>15603</v>
      </c>
      <c r="B501" t="s">
        <v>2234</v>
      </c>
      <c r="C501" t="s">
        <v>14903</v>
      </c>
      <c r="D501" t="s">
        <v>14905</v>
      </c>
      <c r="E501" t="s">
        <v>5785</v>
      </c>
      <c r="F501" s="1">
        <v>44687</v>
      </c>
      <c r="G501" t="s">
        <v>14905</v>
      </c>
      <c r="H501" t="s">
        <v>59</v>
      </c>
      <c r="I501" t="s">
        <v>14903</v>
      </c>
      <c r="J501" t="s">
        <v>60</v>
      </c>
      <c r="K501" t="s">
        <v>14903</v>
      </c>
      <c r="L501" t="s">
        <v>60</v>
      </c>
    </row>
    <row r="502" spans="1:12" x14ac:dyDescent="0.5">
      <c r="A502" t="s">
        <v>15604</v>
      </c>
      <c r="B502" t="s">
        <v>3476</v>
      </c>
      <c r="C502" t="s">
        <v>14903</v>
      </c>
      <c r="D502" t="s">
        <v>14905</v>
      </c>
      <c r="E502" t="s">
        <v>6129</v>
      </c>
      <c r="F502" s="1">
        <v>44732</v>
      </c>
      <c r="G502" t="s">
        <v>14905</v>
      </c>
      <c r="H502" t="s">
        <v>59</v>
      </c>
      <c r="I502" t="s">
        <v>14903</v>
      </c>
      <c r="J502" t="s">
        <v>59</v>
      </c>
      <c r="K502" t="s">
        <v>14903</v>
      </c>
      <c r="L502" t="s">
        <v>60</v>
      </c>
    </row>
    <row r="503" spans="1:12" x14ac:dyDescent="0.5">
      <c r="A503" t="s">
        <v>15605</v>
      </c>
      <c r="B503" t="s">
        <v>769</v>
      </c>
      <c r="C503" t="s">
        <v>14903</v>
      </c>
      <c r="D503" t="s">
        <v>14905</v>
      </c>
      <c r="E503" t="s">
        <v>6372</v>
      </c>
      <c r="F503" s="1">
        <v>44805</v>
      </c>
      <c r="G503" t="s">
        <v>14905</v>
      </c>
      <c r="H503" t="s">
        <v>59</v>
      </c>
      <c r="I503" t="s">
        <v>14903</v>
      </c>
      <c r="J503" t="s">
        <v>60</v>
      </c>
      <c r="K503" t="s">
        <v>14903</v>
      </c>
      <c r="L503" t="s">
        <v>60</v>
      </c>
    </row>
    <row r="504" spans="1:12" x14ac:dyDescent="0.5">
      <c r="A504" t="s">
        <v>15606</v>
      </c>
      <c r="B504" t="s">
        <v>3613</v>
      </c>
      <c r="C504" t="s">
        <v>14903</v>
      </c>
      <c r="D504" t="s">
        <v>14905</v>
      </c>
      <c r="E504" t="s">
        <v>6403</v>
      </c>
      <c r="F504" s="1">
        <v>44790</v>
      </c>
      <c r="G504" t="s">
        <v>14905</v>
      </c>
      <c r="H504" t="s">
        <v>59</v>
      </c>
      <c r="I504" t="s">
        <v>14903</v>
      </c>
      <c r="J504" t="s">
        <v>59</v>
      </c>
      <c r="K504" t="s">
        <v>14903</v>
      </c>
      <c r="L504" t="s">
        <v>60</v>
      </c>
    </row>
    <row r="505" spans="1:12" x14ac:dyDescent="0.5">
      <c r="A505" t="s">
        <v>15607</v>
      </c>
      <c r="B505" t="s">
        <v>3613</v>
      </c>
      <c r="C505" t="s">
        <v>14903</v>
      </c>
      <c r="D505" t="s">
        <v>14905</v>
      </c>
      <c r="E505" t="s">
        <v>6407</v>
      </c>
      <c r="F505" s="1">
        <v>44791</v>
      </c>
      <c r="G505" t="s">
        <v>14905</v>
      </c>
      <c r="H505" t="s">
        <v>59</v>
      </c>
      <c r="I505" t="s">
        <v>14903</v>
      </c>
      <c r="J505" t="s">
        <v>59</v>
      </c>
      <c r="K505" t="s">
        <v>14903</v>
      </c>
      <c r="L505" t="s">
        <v>60</v>
      </c>
    </row>
    <row r="506" spans="1:12" x14ac:dyDescent="0.5">
      <c r="A506" t="s">
        <v>15608</v>
      </c>
      <c r="B506" t="s">
        <v>6318</v>
      </c>
      <c r="C506" t="s">
        <v>14903</v>
      </c>
      <c r="D506" t="s">
        <v>14905</v>
      </c>
      <c r="E506" t="s">
        <v>7009</v>
      </c>
      <c r="F506" s="1">
        <v>44896</v>
      </c>
      <c r="G506" t="s">
        <v>14905</v>
      </c>
      <c r="H506" t="s">
        <v>59</v>
      </c>
      <c r="I506" t="s">
        <v>14903</v>
      </c>
      <c r="J506" t="s">
        <v>59</v>
      </c>
      <c r="K506" t="s">
        <v>14903</v>
      </c>
      <c r="L506" t="s">
        <v>60</v>
      </c>
    </row>
    <row r="507" spans="1:12" x14ac:dyDescent="0.5">
      <c r="A507" t="s">
        <v>15609</v>
      </c>
      <c r="B507" t="s">
        <v>191</v>
      </c>
      <c r="C507" t="s">
        <v>14903</v>
      </c>
      <c r="D507" t="s">
        <v>14905</v>
      </c>
      <c r="E507" t="s">
        <v>7846</v>
      </c>
      <c r="F507" s="1">
        <v>45222</v>
      </c>
      <c r="G507" t="s">
        <v>14905</v>
      </c>
      <c r="H507" t="s">
        <v>60</v>
      </c>
      <c r="I507" t="s">
        <v>14903</v>
      </c>
      <c r="J507" t="s">
        <v>60</v>
      </c>
      <c r="K507" t="s">
        <v>14903</v>
      </c>
      <c r="L507" t="s">
        <v>60</v>
      </c>
    </row>
    <row r="508" spans="1:12" x14ac:dyDescent="0.5">
      <c r="A508" t="s">
        <v>15610</v>
      </c>
      <c r="B508" t="s">
        <v>755</v>
      </c>
      <c r="C508" t="s">
        <v>14903</v>
      </c>
      <c r="D508" t="s">
        <v>14905</v>
      </c>
      <c r="E508" t="s">
        <v>8850</v>
      </c>
      <c r="F508" s="1">
        <v>45341</v>
      </c>
      <c r="G508" t="s">
        <v>14905</v>
      </c>
      <c r="H508" t="s">
        <v>59</v>
      </c>
      <c r="I508" t="s">
        <v>59</v>
      </c>
      <c r="J508" t="s">
        <v>59</v>
      </c>
      <c r="K508" t="s">
        <v>15611</v>
      </c>
      <c r="L508" t="s">
        <v>60</v>
      </c>
    </row>
    <row r="509" spans="1:12" x14ac:dyDescent="0.5">
      <c r="A509" t="s">
        <v>15612</v>
      </c>
      <c r="B509" t="s">
        <v>755</v>
      </c>
      <c r="C509" t="s">
        <v>14903</v>
      </c>
      <c r="D509" t="s">
        <v>14905</v>
      </c>
      <c r="E509" t="s">
        <v>8908</v>
      </c>
      <c r="F509" s="1">
        <v>45352</v>
      </c>
      <c r="G509" t="s">
        <v>14905</v>
      </c>
      <c r="H509" t="s">
        <v>59</v>
      </c>
      <c r="I509" t="s">
        <v>59</v>
      </c>
      <c r="J509" t="s">
        <v>59</v>
      </c>
      <c r="K509" t="s">
        <v>8909</v>
      </c>
      <c r="L509" t="s">
        <v>60</v>
      </c>
    </row>
    <row r="510" spans="1:12" x14ac:dyDescent="0.5">
      <c r="A510" t="s">
        <v>15613</v>
      </c>
      <c r="B510" t="s">
        <v>755</v>
      </c>
      <c r="C510" t="s">
        <v>14903</v>
      </c>
      <c r="D510" t="s">
        <v>14905</v>
      </c>
      <c r="E510" t="s">
        <v>8919</v>
      </c>
      <c r="F510" s="1">
        <v>45352</v>
      </c>
      <c r="G510" t="s">
        <v>14905</v>
      </c>
      <c r="H510" t="s">
        <v>59</v>
      </c>
      <c r="I510" t="s">
        <v>59</v>
      </c>
      <c r="J510" t="s">
        <v>60</v>
      </c>
      <c r="K510" t="s">
        <v>15614</v>
      </c>
      <c r="L510" t="s">
        <v>60</v>
      </c>
    </row>
    <row r="511" spans="1:12" x14ac:dyDescent="0.5">
      <c r="A511" t="s">
        <v>15615</v>
      </c>
      <c r="B511" t="s">
        <v>755</v>
      </c>
      <c r="C511" t="s">
        <v>14903</v>
      </c>
      <c r="D511" t="s">
        <v>14905</v>
      </c>
      <c r="E511" t="s">
        <v>8962</v>
      </c>
      <c r="F511" s="1">
        <v>45386</v>
      </c>
      <c r="G511" t="s">
        <v>14905</v>
      </c>
      <c r="H511" t="s">
        <v>59</v>
      </c>
      <c r="I511" t="s">
        <v>59</v>
      </c>
      <c r="J511" t="s">
        <v>59</v>
      </c>
      <c r="K511" t="s">
        <v>15616</v>
      </c>
      <c r="L511" t="s">
        <v>60</v>
      </c>
    </row>
    <row r="512" spans="1:12" x14ac:dyDescent="0.5">
      <c r="A512" t="s">
        <v>15617</v>
      </c>
      <c r="B512" t="s">
        <v>191</v>
      </c>
      <c r="C512" t="s">
        <v>14903</v>
      </c>
      <c r="D512" t="s">
        <v>14905</v>
      </c>
      <c r="E512" t="s">
        <v>8970</v>
      </c>
      <c r="F512" s="1">
        <v>45387</v>
      </c>
      <c r="G512" t="s">
        <v>14905</v>
      </c>
      <c r="H512" t="s">
        <v>59</v>
      </c>
      <c r="I512" t="s">
        <v>59</v>
      </c>
      <c r="J512" t="s">
        <v>59</v>
      </c>
      <c r="K512" t="s">
        <v>8972</v>
      </c>
      <c r="L512" t="s">
        <v>60</v>
      </c>
    </row>
    <row r="513" spans="1:12" x14ac:dyDescent="0.5">
      <c r="A513" t="s">
        <v>15618</v>
      </c>
      <c r="B513" t="s">
        <v>755</v>
      </c>
      <c r="C513" t="s">
        <v>14903</v>
      </c>
      <c r="D513" t="s">
        <v>14905</v>
      </c>
      <c r="E513" t="s">
        <v>8994</v>
      </c>
      <c r="F513" s="1">
        <v>45397</v>
      </c>
      <c r="G513" t="s">
        <v>14905</v>
      </c>
      <c r="H513" t="s">
        <v>59</v>
      </c>
      <c r="I513" t="s">
        <v>59</v>
      </c>
      <c r="J513" t="s">
        <v>59</v>
      </c>
      <c r="K513" t="s">
        <v>15619</v>
      </c>
      <c r="L513" t="s">
        <v>60</v>
      </c>
    </row>
    <row r="514" spans="1:12" x14ac:dyDescent="0.5">
      <c r="A514" t="s">
        <v>15620</v>
      </c>
      <c r="B514" t="s">
        <v>191</v>
      </c>
      <c r="C514" t="s">
        <v>14903</v>
      </c>
      <c r="D514" t="s">
        <v>77</v>
      </c>
      <c r="E514" t="s">
        <v>9042</v>
      </c>
      <c r="F514" s="1">
        <v>45383</v>
      </c>
      <c r="G514" t="s">
        <v>14905</v>
      </c>
      <c r="H514" t="s">
        <v>59</v>
      </c>
      <c r="I514" t="s">
        <v>59</v>
      </c>
      <c r="J514" t="s">
        <v>59</v>
      </c>
      <c r="K514" t="s">
        <v>15621</v>
      </c>
      <c r="L514" t="s">
        <v>60</v>
      </c>
    </row>
    <row r="515" spans="1:12" x14ac:dyDescent="0.5">
      <c r="A515" t="s">
        <v>15622</v>
      </c>
      <c r="B515" t="s">
        <v>2521</v>
      </c>
      <c r="C515" t="s">
        <v>14903</v>
      </c>
      <c r="D515" t="s">
        <v>14905</v>
      </c>
      <c r="E515" t="s">
        <v>10165</v>
      </c>
      <c r="F515" s="1">
        <v>45589</v>
      </c>
      <c r="G515" t="s">
        <v>14905</v>
      </c>
      <c r="H515" t="s">
        <v>60</v>
      </c>
      <c r="I515" t="s">
        <v>59</v>
      </c>
      <c r="J515" t="s">
        <v>60</v>
      </c>
      <c r="K515" t="s">
        <v>15623</v>
      </c>
      <c r="L515" t="s">
        <v>60</v>
      </c>
    </row>
    <row r="516" spans="1:12" x14ac:dyDescent="0.5">
      <c r="A516" t="s">
        <v>15624</v>
      </c>
      <c r="B516" t="s">
        <v>2521</v>
      </c>
      <c r="C516" t="s">
        <v>14903</v>
      </c>
      <c r="D516" t="s">
        <v>14905</v>
      </c>
      <c r="E516" t="s">
        <v>10329</v>
      </c>
      <c r="F516" s="1">
        <v>45617</v>
      </c>
      <c r="G516" t="s">
        <v>14905</v>
      </c>
      <c r="H516" t="s">
        <v>60</v>
      </c>
      <c r="I516" t="s">
        <v>59</v>
      </c>
      <c r="J516" t="s">
        <v>60</v>
      </c>
      <c r="K516" t="s">
        <v>15625</v>
      </c>
      <c r="L516" t="s">
        <v>60</v>
      </c>
    </row>
    <row r="517" spans="1:12" x14ac:dyDescent="0.5">
      <c r="A517" t="s">
        <v>15626</v>
      </c>
      <c r="B517" t="s">
        <v>10726</v>
      </c>
      <c r="C517" t="s">
        <v>14903</v>
      </c>
      <c r="D517" t="s">
        <v>14905</v>
      </c>
      <c r="E517" t="s">
        <v>10723</v>
      </c>
      <c r="F517" s="1">
        <v>44718</v>
      </c>
      <c r="G517" t="s">
        <v>14905</v>
      </c>
      <c r="H517" t="s">
        <v>59</v>
      </c>
      <c r="I517" t="s">
        <v>59</v>
      </c>
      <c r="J517" t="s">
        <v>60</v>
      </c>
      <c r="K517" t="s">
        <v>15627</v>
      </c>
      <c r="L517" t="s">
        <v>60</v>
      </c>
    </row>
    <row r="518" spans="1:12" x14ac:dyDescent="0.5">
      <c r="A518" t="s">
        <v>15628</v>
      </c>
      <c r="B518" t="s">
        <v>1150</v>
      </c>
      <c r="C518" t="s">
        <v>14903</v>
      </c>
      <c r="D518" t="s">
        <v>14905</v>
      </c>
      <c r="E518" t="s">
        <v>1148</v>
      </c>
      <c r="F518" s="1">
        <v>43472</v>
      </c>
      <c r="G518" t="s">
        <v>14905</v>
      </c>
      <c r="H518" t="s">
        <v>60</v>
      </c>
      <c r="I518" t="s">
        <v>14903</v>
      </c>
      <c r="J518" t="s">
        <v>59</v>
      </c>
      <c r="K518" t="s">
        <v>14903</v>
      </c>
      <c r="L518" t="s">
        <v>60</v>
      </c>
    </row>
    <row r="519" spans="1:12" x14ac:dyDescent="0.5">
      <c r="A519" t="s">
        <v>15629</v>
      </c>
      <c r="B519" t="s">
        <v>3283</v>
      </c>
      <c r="C519" t="s">
        <v>506</v>
      </c>
      <c r="D519" t="s">
        <v>77</v>
      </c>
      <c r="E519" t="s">
        <v>11674</v>
      </c>
      <c r="F519" s="1">
        <v>45803</v>
      </c>
      <c r="G519" s="1">
        <v>46898</v>
      </c>
      <c r="H519" t="s">
        <v>60</v>
      </c>
      <c r="I519" t="s">
        <v>59</v>
      </c>
      <c r="J519" t="s">
        <v>60</v>
      </c>
      <c r="K519" t="s">
        <v>15630</v>
      </c>
      <c r="L519" t="s">
        <v>60</v>
      </c>
    </row>
    <row r="520" spans="1:12" x14ac:dyDescent="0.5">
      <c r="A520" t="s">
        <v>15631</v>
      </c>
      <c r="B520" t="s">
        <v>543</v>
      </c>
      <c r="C520" t="s">
        <v>506</v>
      </c>
      <c r="D520" t="s">
        <v>77</v>
      </c>
      <c r="E520" t="s">
        <v>11689</v>
      </c>
      <c r="F520" s="1">
        <v>45082</v>
      </c>
      <c r="G520" s="1">
        <v>46542</v>
      </c>
      <c r="H520" t="s">
        <v>59</v>
      </c>
      <c r="I520" t="s">
        <v>60</v>
      </c>
      <c r="J520" t="s">
        <v>60</v>
      </c>
      <c r="K520" t="s">
        <v>15632</v>
      </c>
      <c r="L520" t="s">
        <v>60</v>
      </c>
    </row>
    <row r="521" spans="1:12" x14ac:dyDescent="0.5">
      <c r="A521" t="s">
        <v>15633</v>
      </c>
      <c r="B521" t="s">
        <v>11329</v>
      </c>
      <c r="C521" t="s">
        <v>506</v>
      </c>
      <c r="D521" t="s">
        <v>14905</v>
      </c>
      <c r="E521" t="s">
        <v>11750</v>
      </c>
      <c r="F521" s="1">
        <v>45798</v>
      </c>
      <c r="G521" s="1">
        <v>47259</v>
      </c>
      <c r="H521" t="s">
        <v>59</v>
      </c>
      <c r="I521" t="s">
        <v>60</v>
      </c>
      <c r="J521" t="s">
        <v>60</v>
      </c>
      <c r="K521" t="s">
        <v>11752</v>
      </c>
      <c r="L521" t="s">
        <v>59</v>
      </c>
    </row>
    <row r="522" spans="1:12" x14ac:dyDescent="0.5">
      <c r="A522" t="s">
        <v>15634</v>
      </c>
      <c r="B522" t="s">
        <v>11759</v>
      </c>
      <c r="C522" t="s">
        <v>506</v>
      </c>
      <c r="D522" t="s">
        <v>14905</v>
      </c>
      <c r="E522" t="s">
        <v>11757</v>
      </c>
      <c r="F522" s="1">
        <v>45798</v>
      </c>
      <c r="G522" s="1">
        <v>47259</v>
      </c>
      <c r="H522" t="s">
        <v>59</v>
      </c>
      <c r="I522" t="s">
        <v>60</v>
      </c>
      <c r="J522" t="s">
        <v>60</v>
      </c>
      <c r="K522" t="s">
        <v>11760</v>
      </c>
      <c r="L522" t="s">
        <v>59</v>
      </c>
    </row>
    <row r="523" spans="1:12" x14ac:dyDescent="0.5">
      <c r="A523" t="s">
        <v>15635</v>
      </c>
      <c r="B523" t="s">
        <v>11329</v>
      </c>
      <c r="C523" t="s">
        <v>506</v>
      </c>
      <c r="D523" t="s">
        <v>14905</v>
      </c>
      <c r="E523" t="s">
        <v>11765</v>
      </c>
      <c r="F523" s="1">
        <v>45798</v>
      </c>
      <c r="G523" s="1">
        <v>47259</v>
      </c>
      <c r="H523" t="s">
        <v>59</v>
      </c>
      <c r="I523" t="s">
        <v>60</v>
      </c>
      <c r="J523" t="s">
        <v>60</v>
      </c>
      <c r="K523" t="s">
        <v>15636</v>
      </c>
      <c r="L523" t="s">
        <v>59</v>
      </c>
    </row>
    <row r="524" spans="1:12" x14ac:dyDescent="0.5">
      <c r="A524" t="s">
        <v>15637</v>
      </c>
      <c r="B524" t="s">
        <v>3033</v>
      </c>
      <c r="C524" t="s">
        <v>506</v>
      </c>
      <c r="D524" t="s">
        <v>14905</v>
      </c>
      <c r="E524" t="s">
        <v>11890</v>
      </c>
      <c r="F524" s="1">
        <v>45807</v>
      </c>
      <c r="G524" s="1">
        <v>47268</v>
      </c>
      <c r="H524" t="s">
        <v>59</v>
      </c>
      <c r="I524" t="s">
        <v>59</v>
      </c>
      <c r="J524" t="s">
        <v>59</v>
      </c>
      <c r="K524" t="s">
        <v>15638</v>
      </c>
      <c r="L524" t="s">
        <v>59</v>
      </c>
    </row>
    <row r="525" spans="1:12" x14ac:dyDescent="0.5">
      <c r="A525" t="s">
        <v>15639</v>
      </c>
      <c r="B525" t="s">
        <v>3283</v>
      </c>
      <c r="C525" t="s">
        <v>506</v>
      </c>
      <c r="D525" t="s">
        <v>77</v>
      </c>
      <c r="E525" t="s">
        <v>4018</v>
      </c>
      <c r="F525" s="1">
        <v>45839</v>
      </c>
      <c r="G525" s="1">
        <v>48395</v>
      </c>
      <c r="H525" t="s">
        <v>59</v>
      </c>
      <c r="I525" t="s">
        <v>60</v>
      </c>
      <c r="J525" t="s">
        <v>60</v>
      </c>
      <c r="K525" t="s">
        <v>8780</v>
      </c>
      <c r="L525" t="s">
        <v>59</v>
      </c>
    </row>
    <row r="526" spans="1:12" x14ac:dyDescent="0.5">
      <c r="A526" t="s">
        <v>15640</v>
      </c>
      <c r="B526" t="s">
        <v>769</v>
      </c>
      <c r="C526" t="s">
        <v>506</v>
      </c>
      <c r="D526" t="s">
        <v>77</v>
      </c>
      <c r="E526" t="s">
        <v>11925</v>
      </c>
      <c r="F526" s="1">
        <v>45810</v>
      </c>
      <c r="G526" s="1">
        <v>46906</v>
      </c>
      <c r="H526" t="s">
        <v>60</v>
      </c>
      <c r="I526" t="s">
        <v>59</v>
      </c>
      <c r="J526" t="s">
        <v>60</v>
      </c>
      <c r="K526" t="s">
        <v>15641</v>
      </c>
      <c r="L526" t="s">
        <v>59</v>
      </c>
    </row>
    <row r="527" spans="1:12" x14ac:dyDescent="0.5">
      <c r="A527" t="s">
        <v>15642</v>
      </c>
      <c r="B527" t="s">
        <v>3283</v>
      </c>
      <c r="C527" t="s">
        <v>506</v>
      </c>
      <c r="D527" t="s">
        <v>77</v>
      </c>
      <c r="E527" t="s">
        <v>11929</v>
      </c>
      <c r="F527" s="1">
        <v>45824</v>
      </c>
      <c r="G527" s="1">
        <v>46188</v>
      </c>
      <c r="H527" t="s">
        <v>60</v>
      </c>
      <c r="I527" t="s">
        <v>59</v>
      </c>
      <c r="J527" t="s">
        <v>60</v>
      </c>
      <c r="K527" t="s">
        <v>15583</v>
      </c>
      <c r="L527" t="s">
        <v>59</v>
      </c>
    </row>
    <row r="528" spans="1:12" x14ac:dyDescent="0.5">
      <c r="A528" t="s">
        <v>15643</v>
      </c>
      <c r="B528" t="s">
        <v>769</v>
      </c>
      <c r="C528" t="s">
        <v>506</v>
      </c>
      <c r="D528" t="s">
        <v>77</v>
      </c>
      <c r="E528" t="s">
        <v>11935</v>
      </c>
      <c r="F528" s="1">
        <v>45820</v>
      </c>
      <c r="G528" s="1">
        <v>46266</v>
      </c>
      <c r="H528" t="s">
        <v>60</v>
      </c>
      <c r="I528" t="s">
        <v>59</v>
      </c>
      <c r="J528" t="s">
        <v>60</v>
      </c>
      <c r="K528" t="s">
        <v>15644</v>
      </c>
      <c r="L528" t="s">
        <v>60</v>
      </c>
    </row>
    <row r="529" spans="1:12" x14ac:dyDescent="0.5">
      <c r="A529" t="s">
        <v>15645</v>
      </c>
      <c r="B529" t="s">
        <v>769</v>
      </c>
      <c r="C529" t="s">
        <v>506</v>
      </c>
      <c r="D529" t="s">
        <v>77</v>
      </c>
      <c r="E529" t="s">
        <v>11944</v>
      </c>
      <c r="F529" s="1">
        <v>45821</v>
      </c>
      <c r="G529" s="1">
        <v>46266</v>
      </c>
      <c r="H529" t="s">
        <v>60</v>
      </c>
      <c r="I529" t="s">
        <v>59</v>
      </c>
      <c r="J529" t="s">
        <v>60</v>
      </c>
      <c r="K529" t="s">
        <v>15113</v>
      </c>
      <c r="L529" t="s">
        <v>60</v>
      </c>
    </row>
    <row r="530" spans="1:12" x14ac:dyDescent="0.5">
      <c r="A530" t="s">
        <v>15646</v>
      </c>
      <c r="B530" t="s">
        <v>769</v>
      </c>
      <c r="C530" t="s">
        <v>506</v>
      </c>
      <c r="D530" t="s">
        <v>77</v>
      </c>
      <c r="E530" t="s">
        <v>11948</v>
      </c>
      <c r="F530" s="1">
        <v>45825</v>
      </c>
      <c r="G530" s="1">
        <v>46266</v>
      </c>
      <c r="H530" t="s">
        <v>60</v>
      </c>
      <c r="I530" t="s">
        <v>59</v>
      </c>
      <c r="J530" t="s">
        <v>60</v>
      </c>
      <c r="K530" t="s">
        <v>15647</v>
      </c>
      <c r="L530" t="s">
        <v>60</v>
      </c>
    </row>
    <row r="531" spans="1:12" x14ac:dyDescent="0.5">
      <c r="A531" t="s">
        <v>15648</v>
      </c>
      <c r="B531" t="s">
        <v>769</v>
      </c>
      <c r="C531" t="s">
        <v>506</v>
      </c>
      <c r="D531" t="s">
        <v>14905</v>
      </c>
      <c r="E531" t="s">
        <v>11953</v>
      </c>
      <c r="F531" s="1">
        <v>45826</v>
      </c>
      <c r="G531" s="1">
        <v>46266</v>
      </c>
      <c r="H531" t="s">
        <v>60</v>
      </c>
      <c r="I531" t="s">
        <v>59</v>
      </c>
      <c r="J531" t="s">
        <v>60</v>
      </c>
      <c r="K531" t="s">
        <v>15649</v>
      </c>
      <c r="L531" t="s">
        <v>59</v>
      </c>
    </row>
    <row r="532" spans="1:12" x14ac:dyDescent="0.5">
      <c r="A532" t="s">
        <v>15650</v>
      </c>
      <c r="B532" t="s">
        <v>3283</v>
      </c>
      <c r="C532" t="s">
        <v>506</v>
      </c>
      <c r="D532" t="s">
        <v>14905</v>
      </c>
      <c r="E532" t="s">
        <v>11964</v>
      </c>
      <c r="F532" s="1">
        <v>45827</v>
      </c>
      <c r="G532" s="1">
        <v>46922</v>
      </c>
      <c r="H532" t="s">
        <v>60</v>
      </c>
      <c r="I532" t="s">
        <v>59</v>
      </c>
      <c r="J532" t="s">
        <v>60</v>
      </c>
      <c r="K532" t="s">
        <v>15651</v>
      </c>
      <c r="L532" t="s">
        <v>59</v>
      </c>
    </row>
    <row r="533" spans="1:12" x14ac:dyDescent="0.5">
      <c r="A533" t="s">
        <v>15652</v>
      </c>
      <c r="B533" t="s">
        <v>3283</v>
      </c>
      <c r="C533" t="s">
        <v>506</v>
      </c>
      <c r="D533" t="s">
        <v>77</v>
      </c>
      <c r="E533" t="s">
        <v>11967</v>
      </c>
      <c r="F533" s="1">
        <v>45844</v>
      </c>
      <c r="G533" s="1">
        <v>46208</v>
      </c>
      <c r="H533" t="s">
        <v>60</v>
      </c>
      <c r="I533" t="s">
        <v>59</v>
      </c>
      <c r="J533" t="s">
        <v>60</v>
      </c>
      <c r="K533" t="s">
        <v>15653</v>
      </c>
      <c r="L533" t="s">
        <v>59</v>
      </c>
    </row>
    <row r="534" spans="1:12" x14ac:dyDescent="0.5">
      <c r="A534" t="s">
        <v>15654</v>
      </c>
      <c r="B534" t="s">
        <v>755</v>
      </c>
      <c r="C534" t="s">
        <v>506</v>
      </c>
      <c r="D534" t="s">
        <v>77</v>
      </c>
      <c r="E534" t="s">
        <v>11970</v>
      </c>
      <c r="F534" s="1">
        <v>45828</v>
      </c>
      <c r="G534" s="1">
        <v>46743</v>
      </c>
      <c r="H534" t="s">
        <v>59</v>
      </c>
      <c r="I534" t="s">
        <v>59</v>
      </c>
      <c r="J534" t="s">
        <v>60</v>
      </c>
      <c r="K534" t="s">
        <v>15532</v>
      </c>
      <c r="L534" t="s">
        <v>60</v>
      </c>
    </row>
    <row r="535" spans="1:12" x14ac:dyDescent="0.5">
      <c r="A535" t="s">
        <v>15655</v>
      </c>
      <c r="B535" t="s">
        <v>3283</v>
      </c>
      <c r="C535" t="s">
        <v>506</v>
      </c>
      <c r="D535" t="s">
        <v>14905</v>
      </c>
      <c r="E535" t="s">
        <v>11974</v>
      </c>
      <c r="F535" s="1">
        <v>45839</v>
      </c>
      <c r="G535" s="1">
        <v>48029</v>
      </c>
      <c r="H535" t="s">
        <v>59</v>
      </c>
      <c r="I535" t="s">
        <v>60</v>
      </c>
      <c r="J535" t="s">
        <v>60</v>
      </c>
      <c r="K535" t="s">
        <v>15656</v>
      </c>
      <c r="L535" t="s">
        <v>59</v>
      </c>
    </row>
    <row r="536" spans="1:12" x14ac:dyDescent="0.5">
      <c r="A536" t="s">
        <v>15657</v>
      </c>
      <c r="B536" t="s">
        <v>3283</v>
      </c>
      <c r="C536" t="s">
        <v>506</v>
      </c>
      <c r="D536" t="s">
        <v>14905</v>
      </c>
      <c r="E536" t="s">
        <v>11988</v>
      </c>
      <c r="F536" s="1">
        <v>45831</v>
      </c>
      <c r="G536" s="1">
        <v>46926</v>
      </c>
      <c r="H536" t="s">
        <v>60</v>
      </c>
      <c r="I536" t="s">
        <v>59</v>
      </c>
      <c r="J536" t="s">
        <v>60</v>
      </c>
      <c r="K536" t="s">
        <v>15658</v>
      </c>
      <c r="L536" t="s">
        <v>59</v>
      </c>
    </row>
    <row r="537" spans="1:12" x14ac:dyDescent="0.5">
      <c r="A537" t="s">
        <v>15659</v>
      </c>
      <c r="B537" t="s">
        <v>2521</v>
      </c>
      <c r="C537" t="s">
        <v>506</v>
      </c>
      <c r="D537" t="s">
        <v>14905</v>
      </c>
      <c r="E537" t="s">
        <v>12042</v>
      </c>
      <c r="F537" s="1">
        <v>45908</v>
      </c>
      <c r="G537" s="1">
        <v>46272</v>
      </c>
      <c r="H537" t="s">
        <v>60</v>
      </c>
      <c r="I537" t="s">
        <v>59</v>
      </c>
      <c r="J537" t="s">
        <v>60</v>
      </c>
      <c r="K537" t="s">
        <v>15583</v>
      </c>
      <c r="L537" t="s">
        <v>59</v>
      </c>
    </row>
    <row r="538" spans="1:12" x14ac:dyDescent="0.5">
      <c r="A538" t="s">
        <v>15660</v>
      </c>
      <c r="B538" t="s">
        <v>873</v>
      </c>
      <c r="C538" t="s">
        <v>506</v>
      </c>
      <c r="D538" t="s">
        <v>14905</v>
      </c>
      <c r="E538" t="s">
        <v>12052</v>
      </c>
      <c r="F538" s="1">
        <v>45636</v>
      </c>
      <c r="G538" s="1">
        <v>46731</v>
      </c>
      <c r="H538" t="s">
        <v>59</v>
      </c>
      <c r="I538" t="s">
        <v>60</v>
      </c>
      <c r="J538" t="s">
        <v>60</v>
      </c>
      <c r="K538" t="s">
        <v>12055</v>
      </c>
      <c r="L538" t="s">
        <v>60</v>
      </c>
    </row>
    <row r="539" spans="1:12" x14ac:dyDescent="0.5">
      <c r="A539" t="s">
        <v>15661</v>
      </c>
      <c r="B539" t="s">
        <v>3994</v>
      </c>
      <c r="C539" t="s">
        <v>506</v>
      </c>
      <c r="D539" t="s">
        <v>77</v>
      </c>
      <c r="E539" t="s">
        <v>12067</v>
      </c>
      <c r="F539" s="1">
        <v>45839</v>
      </c>
      <c r="G539" s="1">
        <v>48395</v>
      </c>
      <c r="H539" t="s">
        <v>59</v>
      </c>
      <c r="I539" t="s">
        <v>60</v>
      </c>
      <c r="J539" t="s">
        <v>60</v>
      </c>
      <c r="K539" t="s">
        <v>2958</v>
      </c>
      <c r="L539" t="s">
        <v>60</v>
      </c>
    </row>
    <row r="540" spans="1:12" x14ac:dyDescent="0.5">
      <c r="A540" t="s">
        <v>15662</v>
      </c>
      <c r="B540" t="s">
        <v>12075</v>
      </c>
      <c r="C540" t="s">
        <v>506</v>
      </c>
      <c r="D540" t="s">
        <v>77</v>
      </c>
      <c r="E540" t="s">
        <v>12073</v>
      </c>
      <c r="F540" s="1">
        <v>45839</v>
      </c>
      <c r="G540" s="1">
        <v>48395</v>
      </c>
      <c r="H540" t="s">
        <v>59</v>
      </c>
      <c r="I540" t="s">
        <v>60</v>
      </c>
      <c r="J540" t="s">
        <v>60</v>
      </c>
      <c r="K540" t="s">
        <v>15663</v>
      </c>
      <c r="L540" t="s">
        <v>60</v>
      </c>
    </row>
    <row r="541" spans="1:12" x14ac:dyDescent="0.5">
      <c r="A541" t="s">
        <v>15664</v>
      </c>
      <c r="B541" t="s">
        <v>755</v>
      </c>
      <c r="C541" t="s">
        <v>506</v>
      </c>
      <c r="D541" t="s">
        <v>14905</v>
      </c>
      <c r="E541" t="s">
        <v>12095</v>
      </c>
      <c r="F541" s="1">
        <v>45846</v>
      </c>
      <c r="G541" s="1">
        <v>46762</v>
      </c>
      <c r="H541" t="s">
        <v>59</v>
      </c>
      <c r="I541" t="s">
        <v>59</v>
      </c>
      <c r="J541" t="s">
        <v>60</v>
      </c>
      <c r="K541" t="s">
        <v>15665</v>
      </c>
      <c r="L541" t="s">
        <v>59</v>
      </c>
    </row>
    <row r="542" spans="1:12" x14ac:dyDescent="0.5">
      <c r="A542" t="s">
        <v>15666</v>
      </c>
      <c r="B542" t="s">
        <v>3283</v>
      </c>
      <c r="C542" t="s">
        <v>506</v>
      </c>
      <c r="D542" t="s">
        <v>14905</v>
      </c>
      <c r="E542" t="s">
        <v>9912</v>
      </c>
      <c r="F542" s="1">
        <v>45846</v>
      </c>
      <c r="G542" s="1">
        <v>46941</v>
      </c>
      <c r="H542" t="s">
        <v>60</v>
      </c>
      <c r="I542" t="s">
        <v>59</v>
      </c>
      <c r="J542" t="s">
        <v>60</v>
      </c>
      <c r="K542" t="s">
        <v>15667</v>
      </c>
      <c r="L542" t="s">
        <v>60</v>
      </c>
    </row>
    <row r="543" spans="1:12" x14ac:dyDescent="0.5">
      <c r="A543" t="s">
        <v>15668</v>
      </c>
      <c r="B543" t="s">
        <v>3283</v>
      </c>
      <c r="C543" t="s">
        <v>506</v>
      </c>
      <c r="D543" t="s">
        <v>77</v>
      </c>
      <c r="E543" t="s">
        <v>12102</v>
      </c>
      <c r="F543" s="1">
        <v>45846</v>
      </c>
      <c r="G543" s="1">
        <v>46941</v>
      </c>
      <c r="H543" t="s">
        <v>60</v>
      </c>
      <c r="I543" t="s">
        <v>59</v>
      </c>
      <c r="J543" t="s">
        <v>60</v>
      </c>
      <c r="K543" t="s">
        <v>15669</v>
      </c>
      <c r="L543" t="s">
        <v>59</v>
      </c>
    </row>
    <row r="544" spans="1:12" x14ac:dyDescent="0.5">
      <c r="A544" t="s">
        <v>15670</v>
      </c>
      <c r="B544" t="s">
        <v>1553</v>
      </c>
      <c r="C544" t="s">
        <v>506</v>
      </c>
      <c r="D544" t="s">
        <v>14905</v>
      </c>
      <c r="E544" t="s">
        <v>12120</v>
      </c>
      <c r="F544" s="1">
        <v>45848</v>
      </c>
      <c r="G544" s="1">
        <v>46577</v>
      </c>
      <c r="H544" t="s">
        <v>59</v>
      </c>
      <c r="I544" t="s">
        <v>59</v>
      </c>
      <c r="J544" t="s">
        <v>60</v>
      </c>
      <c r="K544" t="s">
        <v>12121</v>
      </c>
      <c r="L544" t="s">
        <v>60</v>
      </c>
    </row>
    <row r="545" spans="1:12" x14ac:dyDescent="0.5">
      <c r="A545" t="s">
        <v>15671</v>
      </c>
      <c r="B545" t="s">
        <v>3283</v>
      </c>
      <c r="C545" t="s">
        <v>506</v>
      </c>
      <c r="D545" t="s">
        <v>77</v>
      </c>
      <c r="E545" t="s">
        <v>12124</v>
      </c>
      <c r="F545" s="1">
        <v>45849</v>
      </c>
      <c r="G545" s="1">
        <v>46944</v>
      </c>
      <c r="H545" t="s">
        <v>60</v>
      </c>
      <c r="I545" t="s">
        <v>59</v>
      </c>
      <c r="J545" t="s">
        <v>60</v>
      </c>
      <c r="K545" t="s">
        <v>15672</v>
      </c>
      <c r="L545" t="s">
        <v>59</v>
      </c>
    </row>
    <row r="546" spans="1:12" x14ac:dyDescent="0.5">
      <c r="A546" t="s">
        <v>15673</v>
      </c>
      <c r="B546" t="s">
        <v>3283</v>
      </c>
      <c r="C546" t="s">
        <v>506</v>
      </c>
      <c r="D546" t="s">
        <v>14905</v>
      </c>
      <c r="E546" t="s">
        <v>12127</v>
      </c>
      <c r="F546" s="1">
        <v>45849</v>
      </c>
      <c r="G546" s="1">
        <v>46944</v>
      </c>
      <c r="H546" t="s">
        <v>60</v>
      </c>
      <c r="I546" t="s">
        <v>59</v>
      </c>
      <c r="J546" t="s">
        <v>60</v>
      </c>
      <c r="K546" t="s">
        <v>15674</v>
      </c>
      <c r="L546" t="s">
        <v>59</v>
      </c>
    </row>
    <row r="547" spans="1:12" x14ac:dyDescent="0.5">
      <c r="A547" t="s">
        <v>15675</v>
      </c>
      <c r="B547" t="s">
        <v>12160</v>
      </c>
      <c r="C547" t="s">
        <v>506</v>
      </c>
      <c r="D547" t="s">
        <v>14905</v>
      </c>
      <c r="E547" t="s">
        <v>12157</v>
      </c>
      <c r="F547" s="1">
        <v>46109</v>
      </c>
      <c r="G547" s="1">
        <v>47934</v>
      </c>
      <c r="H547" t="s">
        <v>59</v>
      </c>
      <c r="I547" t="s">
        <v>60</v>
      </c>
      <c r="J547" t="s">
        <v>60</v>
      </c>
      <c r="K547" t="s">
        <v>15676</v>
      </c>
      <c r="L547" t="s">
        <v>60</v>
      </c>
    </row>
    <row r="548" spans="1:12" x14ac:dyDescent="0.5">
      <c r="A548" t="s">
        <v>15677</v>
      </c>
      <c r="B548" t="s">
        <v>3283</v>
      </c>
      <c r="C548" t="s">
        <v>506</v>
      </c>
      <c r="D548" t="s">
        <v>14905</v>
      </c>
      <c r="E548" t="s">
        <v>12182</v>
      </c>
      <c r="F548" s="1">
        <v>45855</v>
      </c>
      <c r="G548" s="1">
        <v>46950</v>
      </c>
      <c r="H548" t="s">
        <v>60</v>
      </c>
      <c r="I548" t="s">
        <v>59</v>
      </c>
      <c r="J548" t="s">
        <v>60</v>
      </c>
      <c r="K548" t="s">
        <v>15678</v>
      </c>
      <c r="L548" t="s">
        <v>59</v>
      </c>
    </row>
    <row r="549" spans="1:12" x14ac:dyDescent="0.5">
      <c r="A549" t="s">
        <v>15679</v>
      </c>
      <c r="B549" t="s">
        <v>7292</v>
      </c>
      <c r="C549" t="s">
        <v>506</v>
      </c>
      <c r="D549" t="s">
        <v>14905</v>
      </c>
      <c r="E549" t="s">
        <v>12195</v>
      </c>
      <c r="F549" s="1">
        <v>45823</v>
      </c>
      <c r="G549" s="1">
        <v>46934</v>
      </c>
      <c r="H549" t="s">
        <v>59</v>
      </c>
      <c r="I549" t="s">
        <v>59</v>
      </c>
      <c r="J549" t="s">
        <v>59</v>
      </c>
      <c r="K549" t="s">
        <v>12197</v>
      </c>
      <c r="L549" t="s">
        <v>59</v>
      </c>
    </row>
    <row r="550" spans="1:12" x14ac:dyDescent="0.5">
      <c r="A550" t="s">
        <v>15680</v>
      </c>
      <c r="B550" t="s">
        <v>755</v>
      </c>
      <c r="C550" t="s">
        <v>14903</v>
      </c>
      <c r="D550" t="s">
        <v>14905</v>
      </c>
      <c r="E550" t="s">
        <v>1295</v>
      </c>
      <c r="F550" s="1">
        <v>43431</v>
      </c>
      <c r="G550" t="s">
        <v>14905</v>
      </c>
      <c r="H550" t="s">
        <v>60</v>
      </c>
      <c r="I550" t="s">
        <v>14903</v>
      </c>
      <c r="J550" t="s">
        <v>60</v>
      </c>
      <c r="K550" t="s">
        <v>14903</v>
      </c>
      <c r="L550" t="s">
        <v>60</v>
      </c>
    </row>
    <row r="551" spans="1:12" x14ac:dyDescent="0.5">
      <c r="A551" t="s">
        <v>15681</v>
      </c>
      <c r="B551" t="s">
        <v>1558</v>
      </c>
      <c r="C551" t="s">
        <v>14903</v>
      </c>
      <c r="D551" t="s">
        <v>14905</v>
      </c>
      <c r="E551" t="s">
        <v>1556</v>
      </c>
      <c r="F551" s="1">
        <v>43592</v>
      </c>
      <c r="G551" t="s">
        <v>14905</v>
      </c>
      <c r="H551" t="s">
        <v>59</v>
      </c>
      <c r="I551" t="s">
        <v>14903</v>
      </c>
      <c r="J551" t="s">
        <v>60</v>
      </c>
      <c r="K551" t="s">
        <v>14903</v>
      </c>
      <c r="L551" t="s">
        <v>60</v>
      </c>
    </row>
    <row r="552" spans="1:12" x14ac:dyDescent="0.5">
      <c r="A552" t="s">
        <v>15682</v>
      </c>
      <c r="B552" t="s">
        <v>1600</v>
      </c>
      <c r="C552" t="s">
        <v>14903</v>
      </c>
      <c r="D552" t="s">
        <v>14905</v>
      </c>
      <c r="E552" t="s">
        <v>1660</v>
      </c>
      <c r="F552" s="1">
        <v>43605</v>
      </c>
      <c r="G552" t="s">
        <v>14905</v>
      </c>
      <c r="H552" t="s">
        <v>59</v>
      </c>
      <c r="I552" t="s">
        <v>14903</v>
      </c>
      <c r="J552" t="s">
        <v>60</v>
      </c>
      <c r="K552" t="s">
        <v>14903</v>
      </c>
      <c r="L552" t="s">
        <v>60</v>
      </c>
    </row>
    <row r="553" spans="1:12" x14ac:dyDescent="0.5">
      <c r="A553" t="s">
        <v>15683</v>
      </c>
      <c r="B553" t="s">
        <v>191</v>
      </c>
      <c r="C553" t="s">
        <v>14903</v>
      </c>
      <c r="D553" t="s">
        <v>14905</v>
      </c>
      <c r="E553" t="s">
        <v>1848</v>
      </c>
      <c r="F553" s="1">
        <v>43656</v>
      </c>
      <c r="G553" t="s">
        <v>14905</v>
      </c>
      <c r="H553" t="s">
        <v>59</v>
      </c>
      <c r="I553" t="s">
        <v>14903</v>
      </c>
      <c r="J553" t="s">
        <v>60</v>
      </c>
      <c r="K553" t="s">
        <v>14903</v>
      </c>
      <c r="L553" t="s">
        <v>60</v>
      </c>
    </row>
    <row r="554" spans="1:12" x14ac:dyDescent="0.5">
      <c r="A554" t="s">
        <v>15684</v>
      </c>
      <c r="B554" t="s">
        <v>2520</v>
      </c>
      <c r="C554" t="s">
        <v>14903</v>
      </c>
      <c r="D554" t="s">
        <v>14905</v>
      </c>
      <c r="E554" t="s">
        <v>2518</v>
      </c>
      <c r="F554" s="1">
        <v>44041</v>
      </c>
      <c r="G554" t="s">
        <v>14905</v>
      </c>
      <c r="H554" t="s">
        <v>59</v>
      </c>
      <c r="I554" t="s">
        <v>14903</v>
      </c>
      <c r="J554" t="s">
        <v>59</v>
      </c>
      <c r="K554" t="s">
        <v>14903</v>
      </c>
      <c r="L554" t="s">
        <v>60</v>
      </c>
    </row>
    <row r="555" spans="1:12" x14ac:dyDescent="0.5">
      <c r="A555" t="s">
        <v>15685</v>
      </c>
      <c r="B555" t="s">
        <v>2690</v>
      </c>
      <c r="C555" t="s">
        <v>14903</v>
      </c>
      <c r="D555" t="s">
        <v>14905</v>
      </c>
      <c r="E555" t="s">
        <v>2688</v>
      </c>
      <c r="F555" s="1">
        <v>43875</v>
      </c>
      <c r="G555" t="s">
        <v>14905</v>
      </c>
      <c r="H555" t="s">
        <v>59</v>
      </c>
      <c r="I555" t="s">
        <v>14903</v>
      </c>
      <c r="J555" t="s">
        <v>59</v>
      </c>
      <c r="K555" t="s">
        <v>14903</v>
      </c>
      <c r="L555" t="s">
        <v>59</v>
      </c>
    </row>
    <row r="556" spans="1:12" x14ac:dyDescent="0.5">
      <c r="A556" t="s">
        <v>15686</v>
      </c>
      <c r="B556" t="s">
        <v>755</v>
      </c>
      <c r="C556" t="s">
        <v>14903</v>
      </c>
      <c r="D556" t="s">
        <v>14905</v>
      </c>
      <c r="E556" t="s">
        <v>2877</v>
      </c>
      <c r="F556" s="1">
        <v>43922</v>
      </c>
      <c r="G556" t="s">
        <v>14905</v>
      </c>
      <c r="H556" t="s">
        <v>60</v>
      </c>
      <c r="I556" t="s">
        <v>14903</v>
      </c>
      <c r="J556" t="s">
        <v>60</v>
      </c>
      <c r="K556" t="s">
        <v>14903</v>
      </c>
      <c r="L556" t="s">
        <v>60</v>
      </c>
    </row>
    <row r="557" spans="1:12" x14ac:dyDescent="0.5">
      <c r="A557" t="s">
        <v>15687</v>
      </c>
      <c r="B557" t="s">
        <v>67</v>
      </c>
      <c r="C557" t="s">
        <v>14903</v>
      </c>
      <c r="D557" t="s">
        <v>14905</v>
      </c>
      <c r="E557" t="s">
        <v>2996</v>
      </c>
      <c r="F557" s="1">
        <v>43950</v>
      </c>
      <c r="G557" t="s">
        <v>14905</v>
      </c>
      <c r="H557" t="s">
        <v>59</v>
      </c>
      <c r="I557" t="s">
        <v>14903</v>
      </c>
      <c r="J557" t="s">
        <v>59</v>
      </c>
      <c r="K557" t="s">
        <v>14903</v>
      </c>
      <c r="L557" t="s">
        <v>60</v>
      </c>
    </row>
    <row r="558" spans="1:12" x14ac:dyDescent="0.5">
      <c r="A558" t="s">
        <v>15688</v>
      </c>
      <c r="B558" t="s">
        <v>3002</v>
      </c>
      <c r="C558" t="s">
        <v>14903</v>
      </c>
      <c r="D558" t="s">
        <v>14905</v>
      </c>
      <c r="E558" t="s">
        <v>3000</v>
      </c>
      <c r="F558" s="1">
        <v>43951</v>
      </c>
      <c r="G558" t="s">
        <v>14905</v>
      </c>
      <c r="H558" t="s">
        <v>60</v>
      </c>
      <c r="I558" t="s">
        <v>14903</v>
      </c>
      <c r="J558" t="s">
        <v>60</v>
      </c>
      <c r="K558" t="s">
        <v>14903</v>
      </c>
      <c r="L558" t="s">
        <v>60</v>
      </c>
    </row>
    <row r="559" spans="1:12" x14ac:dyDescent="0.5">
      <c r="A559" t="s">
        <v>15689</v>
      </c>
      <c r="B559" t="s">
        <v>3023</v>
      </c>
      <c r="C559" t="s">
        <v>14903</v>
      </c>
      <c r="D559" t="s">
        <v>14905</v>
      </c>
      <c r="E559" t="s">
        <v>3020</v>
      </c>
      <c r="F559" s="1">
        <v>43922</v>
      </c>
      <c r="G559" t="s">
        <v>14905</v>
      </c>
      <c r="H559" t="s">
        <v>59</v>
      </c>
      <c r="I559" t="s">
        <v>14903</v>
      </c>
      <c r="J559" t="s">
        <v>59</v>
      </c>
      <c r="K559" t="s">
        <v>14903</v>
      </c>
      <c r="L559" t="s">
        <v>60</v>
      </c>
    </row>
    <row r="560" spans="1:12" x14ac:dyDescent="0.5">
      <c r="A560" t="s">
        <v>15690</v>
      </c>
      <c r="B560" t="s">
        <v>3248</v>
      </c>
      <c r="C560" t="s">
        <v>14903</v>
      </c>
      <c r="D560" t="s">
        <v>14905</v>
      </c>
      <c r="E560" t="s">
        <v>3246</v>
      </c>
      <c r="F560" s="1">
        <v>43951</v>
      </c>
      <c r="G560" t="s">
        <v>14905</v>
      </c>
      <c r="H560" t="s">
        <v>59</v>
      </c>
      <c r="I560" t="s">
        <v>14903</v>
      </c>
      <c r="J560" t="s">
        <v>60</v>
      </c>
      <c r="K560" t="s">
        <v>14903</v>
      </c>
      <c r="L560" t="s">
        <v>60</v>
      </c>
    </row>
    <row r="561" spans="1:12" x14ac:dyDescent="0.5">
      <c r="A561" t="s">
        <v>15691</v>
      </c>
      <c r="B561" t="s">
        <v>191</v>
      </c>
      <c r="C561" t="s">
        <v>14903</v>
      </c>
      <c r="D561" t="s">
        <v>14905</v>
      </c>
      <c r="E561" t="s">
        <v>3427</v>
      </c>
      <c r="F561" s="1">
        <v>44075</v>
      </c>
      <c r="G561" t="s">
        <v>14905</v>
      </c>
      <c r="H561" t="s">
        <v>60</v>
      </c>
      <c r="I561" t="s">
        <v>14903</v>
      </c>
      <c r="J561" t="s">
        <v>60</v>
      </c>
      <c r="K561" t="s">
        <v>14903</v>
      </c>
      <c r="L561" t="s">
        <v>60</v>
      </c>
    </row>
    <row r="562" spans="1:12" x14ac:dyDescent="0.5">
      <c r="A562" t="s">
        <v>15692</v>
      </c>
      <c r="B562" t="s">
        <v>3476</v>
      </c>
      <c r="C562" t="s">
        <v>14903</v>
      </c>
      <c r="D562" t="s">
        <v>14905</v>
      </c>
      <c r="E562" t="s">
        <v>3473</v>
      </c>
      <c r="F562" s="1">
        <v>44067</v>
      </c>
      <c r="G562" t="s">
        <v>14905</v>
      </c>
      <c r="H562" t="s">
        <v>60</v>
      </c>
      <c r="I562" t="s">
        <v>14903</v>
      </c>
      <c r="J562" t="s">
        <v>60</v>
      </c>
      <c r="K562" t="s">
        <v>14903</v>
      </c>
      <c r="L562" t="s">
        <v>60</v>
      </c>
    </row>
    <row r="563" spans="1:12" x14ac:dyDescent="0.5">
      <c r="A563" t="s">
        <v>15693</v>
      </c>
      <c r="B563" t="s">
        <v>934</v>
      </c>
      <c r="C563" t="s">
        <v>14903</v>
      </c>
      <c r="D563" t="s">
        <v>14905</v>
      </c>
      <c r="E563" t="s">
        <v>3554</v>
      </c>
      <c r="F563" s="1">
        <v>43983</v>
      </c>
      <c r="G563" t="s">
        <v>14905</v>
      </c>
      <c r="H563" t="s">
        <v>60</v>
      </c>
      <c r="I563" t="s">
        <v>14903</v>
      </c>
      <c r="J563" t="s">
        <v>59</v>
      </c>
      <c r="K563" t="s">
        <v>14903</v>
      </c>
      <c r="L563" t="s">
        <v>60</v>
      </c>
    </row>
    <row r="564" spans="1:12" x14ac:dyDescent="0.5">
      <c r="A564" t="s">
        <v>15694</v>
      </c>
      <c r="B564" t="s">
        <v>2521</v>
      </c>
      <c r="C564" t="s">
        <v>14903</v>
      </c>
      <c r="D564" t="s">
        <v>14905</v>
      </c>
      <c r="E564" t="s">
        <v>3723</v>
      </c>
      <c r="F564" s="1">
        <v>44160</v>
      </c>
      <c r="G564" t="s">
        <v>14905</v>
      </c>
      <c r="H564" t="s">
        <v>59</v>
      </c>
      <c r="I564" t="s">
        <v>14903</v>
      </c>
      <c r="J564" t="s">
        <v>60</v>
      </c>
      <c r="K564" t="s">
        <v>14903</v>
      </c>
      <c r="L564" t="s">
        <v>60</v>
      </c>
    </row>
    <row r="565" spans="1:12" x14ac:dyDescent="0.5">
      <c r="A565" t="s">
        <v>15695</v>
      </c>
      <c r="B565" t="s">
        <v>822</v>
      </c>
      <c r="C565" t="s">
        <v>14903</v>
      </c>
      <c r="D565" t="s">
        <v>14905</v>
      </c>
      <c r="E565" t="s">
        <v>3770</v>
      </c>
      <c r="F565" s="1">
        <v>44172</v>
      </c>
      <c r="G565" t="s">
        <v>14905</v>
      </c>
      <c r="H565" t="s">
        <v>59</v>
      </c>
      <c r="I565" t="s">
        <v>14903</v>
      </c>
      <c r="J565" t="s">
        <v>59</v>
      </c>
      <c r="K565" t="s">
        <v>14903</v>
      </c>
      <c r="L565" t="s">
        <v>60</v>
      </c>
    </row>
    <row r="566" spans="1:12" x14ac:dyDescent="0.5">
      <c r="A566" t="s">
        <v>15696</v>
      </c>
      <c r="B566" t="s">
        <v>822</v>
      </c>
      <c r="C566" t="s">
        <v>14903</v>
      </c>
      <c r="D566" t="s">
        <v>14905</v>
      </c>
      <c r="E566" t="s">
        <v>3770</v>
      </c>
      <c r="F566" s="1">
        <v>44208</v>
      </c>
      <c r="G566" t="s">
        <v>14905</v>
      </c>
      <c r="H566" t="s">
        <v>59</v>
      </c>
      <c r="I566" t="s">
        <v>14903</v>
      </c>
      <c r="J566" t="s">
        <v>59</v>
      </c>
      <c r="K566" t="s">
        <v>14903</v>
      </c>
      <c r="L566" t="s">
        <v>60</v>
      </c>
    </row>
    <row r="567" spans="1:12" x14ac:dyDescent="0.5">
      <c r="A567" t="s">
        <v>15697</v>
      </c>
      <c r="B567" t="s">
        <v>822</v>
      </c>
      <c r="C567" t="s">
        <v>14903</v>
      </c>
      <c r="D567" t="s">
        <v>14905</v>
      </c>
      <c r="E567" t="s">
        <v>3883</v>
      </c>
      <c r="F567" s="1">
        <v>44208</v>
      </c>
      <c r="G567" t="s">
        <v>14905</v>
      </c>
      <c r="H567" t="s">
        <v>59</v>
      </c>
      <c r="I567" t="s">
        <v>14903</v>
      </c>
      <c r="J567" t="s">
        <v>59</v>
      </c>
      <c r="K567" t="s">
        <v>14903</v>
      </c>
      <c r="L567" t="s">
        <v>60</v>
      </c>
    </row>
    <row r="568" spans="1:12" x14ac:dyDescent="0.5">
      <c r="A568" t="s">
        <v>15698</v>
      </c>
      <c r="B568" t="s">
        <v>822</v>
      </c>
      <c r="C568" t="s">
        <v>14903</v>
      </c>
      <c r="D568" t="s">
        <v>14905</v>
      </c>
      <c r="E568" t="s">
        <v>3883</v>
      </c>
      <c r="F568" s="1">
        <v>44208</v>
      </c>
      <c r="G568" t="s">
        <v>14905</v>
      </c>
      <c r="H568" t="s">
        <v>59</v>
      </c>
      <c r="I568" t="s">
        <v>14903</v>
      </c>
      <c r="J568" t="s">
        <v>59</v>
      </c>
      <c r="K568" t="s">
        <v>14903</v>
      </c>
      <c r="L568" t="s">
        <v>60</v>
      </c>
    </row>
    <row r="569" spans="1:12" x14ac:dyDescent="0.5">
      <c r="A569" t="s">
        <v>15699</v>
      </c>
      <c r="B569" t="s">
        <v>822</v>
      </c>
      <c r="C569" t="s">
        <v>14903</v>
      </c>
      <c r="D569" t="s">
        <v>14905</v>
      </c>
      <c r="E569" t="s">
        <v>3890</v>
      </c>
      <c r="F569" s="1">
        <v>44208</v>
      </c>
      <c r="G569" t="s">
        <v>14905</v>
      </c>
      <c r="H569" t="s">
        <v>59</v>
      </c>
      <c r="I569" t="s">
        <v>14903</v>
      </c>
      <c r="J569" t="s">
        <v>59</v>
      </c>
      <c r="K569" t="s">
        <v>14903</v>
      </c>
      <c r="L569" t="s">
        <v>60</v>
      </c>
    </row>
    <row r="570" spans="1:12" x14ac:dyDescent="0.5">
      <c r="A570" t="s">
        <v>15700</v>
      </c>
      <c r="B570" t="s">
        <v>822</v>
      </c>
      <c r="C570" t="s">
        <v>14903</v>
      </c>
      <c r="D570" t="s">
        <v>14905</v>
      </c>
      <c r="E570" t="s">
        <v>3901</v>
      </c>
      <c r="F570" s="1">
        <v>44209</v>
      </c>
      <c r="G570" t="s">
        <v>14905</v>
      </c>
      <c r="H570" t="s">
        <v>59</v>
      </c>
      <c r="I570" t="s">
        <v>14903</v>
      </c>
      <c r="J570" t="s">
        <v>59</v>
      </c>
      <c r="K570" t="s">
        <v>14903</v>
      </c>
      <c r="L570" t="s">
        <v>60</v>
      </c>
    </row>
    <row r="571" spans="1:12" x14ac:dyDescent="0.5">
      <c r="A571" t="s">
        <v>15701</v>
      </c>
      <c r="B571" t="s">
        <v>822</v>
      </c>
      <c r="C571" t="s">
        <v>14903</v>
      </c>
      <c r="D571" t="s">
        <v>14905</v>
      </c>
      <c r="E571" t="s">
        <v>3927</v>
      </c>
      <c r="F571" s="1">
        <v>44223</v>
      </c>
      <c r="G571" t="s">
        <v>14905</v>
      </c>
      <c r="H571" t="s">
        <v>59</v>
      </c>
      <c r="I571" t="s">
        <v>14903</v>
      </c>
      <c r="J571" t="s">
        <v>59</v>
      </c>
      <c r="K571" t="s">
        <v>14903</v>
      </c>
      <c r="L571" t="s">
        <v>60</v>
      </c>
    </row>
    <row r="572" spans="1:12" x14ac:dyDescent="0.5">
      <c r="A572" t="s">
        <v>15702</v>
      </c>
      <c r="B572" t="s">
        <v>822</v>
      </c>
      <c r="C572" t="s">
        <v>14903</v>
      </c>
      <c r="D572" t="s">
        <v>14905</v>
      </c>
      <c r="E572" t="s">
        <v>3930</v>
      </c>
      <c r="F572" s="1">
        <v>44223</v>
      </c>
      <c r="G572" t="s">
        <v>14905</v>
      </c>
      <c r="H572" t="s">
        <v>59</v>
      </c>
      <c r="I572" t="s">
        <v>14903</v>
      </c>
      <c r="J572" t="s">
        <v>59</v>
      </c>
      <c r="K572" t="s">
        <v>14903</v>
      </c>
      <c r="L572" t="s">
        <v>60</v>
      </c>
    </row>
    <row r="573" spans="1:12" x14ac:dyDescent="0.5">
      <c r="A573" t="s">
        <v>15703</v>
      </c>
      <c r="B573" t="s">
        <v>822</v>
      </c>
      <c r="C573" t="s">
        <v>14903</v>
      </c>
      <c r="D573" t="s">
        <v>14905</v>
      </c>
      <c r="E573" t="s">
        <v>3948</v>
      </c>
      <c r="F573" s="1">
        <v>44224</v>
      </c>
      <c r="G573" t="s">
        <v>14905</v>
      </c>
      <c r="H573" t="s">
        <v>59</v>
      </c>
      <c r="I573" t="s">
        <v>14903</v>
      </c>
      <c r="J573" t="s">
        <v>60</v>
      </c>
      <c r="K573" t="s">
        <v>14903</v>
      </c>
      <c r="L573" t="s">
        <v>60</v>
      </c>
    </row>
    <row r="574" spans="1:12" x14ac:dyDescent="0.5">
      <c r="A574" t="s">
        <v>15704</v>
      </c>
      <c r="B574" t="s">
        <v>822</v>
      </c>
      <c r="C574" t="s">
        <v>14903</v>
      </c>
      <c r="D574" t="s">
        <v>14905</v>
      </c>
      <c r="E574" t="s">
        <v>4087</v>
      </c>
      <c r="F574" s="1">
        <v>44244</v>
      </c>
      <c r="G574" t="s">
        <v>14905</v>
      </c>
      <c r="H574" t="s">
        <v>59</v>
      </c>
      <c r="I574" t="s">
        <v>14903</v>
      </c>
      <c r="J574" t="s">
        <v>59</v>
      </c>
      <c r="K574" t="s">
        <v>14903</v>
      </c>
      <c r="L574" t="s">
        <v>60</v>
      </c>
    </row>
    <row r="575" spans="1:12" x14ac:dyDescent="0.5">
      <c r="A575" t="s">
        <v>15705</v>
      </c>
      <c r="B575" t="s">
        <v>822</v>
      </c>
      <c r="C575" t="s">
        <v>14903</v>
      </c>
      <c r="D575" t="s">
        <v>14905</v>
      </c>
      <c r="E575" t="s">
        <v>4091</v>
      </c>
      <c r="F575" s="1">
        <v>44244</v>
      </c>
      <c r="G575" t="s">
        <v>14905</v>
      </c>
      <c r="H575" t="s">
        <v>59</v>
      </c>
      <c r="I575" t="s">
        <v>14903</v>
      </c>
      <c r="J575" t="s">
        <v>59</v>
      </c>
      <c r="K575" t="s">
        <v>14903</v>
      </c>
      <c r="L575" t="s">
        <v>60</v>
      </c>
    </row>
    <row r="576" spans="1:12" x14ac:dyDescent="0.5">
      <c r="A576" t="s">
        <v>15706</v>
      </c>
      <c r="B576" t="s">
        <v>822</v>
      </c>
      <c r="C576" t="s">
        <v>14903</v>
      </c>
      <c r="D576" t="s">
        <v>14905</v>
      </c>
      <c r="E576" t="s">
        <v>4135</v>
      </c>
      <c r="F576" s="1">
        <v>44256</v>
      </c>
      <c r="G576" t="s">
        <v>14905</v>
      </c>
      <c r="H576" t="s">
        <v>59</v>
      </c>
      <c r="I576" t="s">
        <v>14903</v>
      </c>
      <c r="J576" t="s">
        <v>60</v>
      </c>
      <c r="K576" t="s">
        <v>14903</v>
      </c>
      <c r="L576" t="s">
        <v>60</v>
      </c>
    </row>
    <row r="577" spans="1:12" x14ac:dyDescent="0.5">
      <c r="A577" t="s">
        <v>15707</v>
      </c>
      <c r="B577" t="s">
        <v>822</v>
      </c>
      <c r="C577" t="s">
        <v>14903</v>
      </c>
      <c r="D577" t="s">
        <v>14905</v>
      </c>
      <c r="E577" t="s">
        <v>4139</v>
      </c>
      <c r="F577" s="1">
        <v>44256</v>
      </c>
      <c r="G577" t="s">
        <v>14905</v>
      </c>
      <c r="H577" t="s">
        <v>59</v>
      </c>
      <c r="I577" t="s">
        <v>14903</v>
      </c>
      <c r="J577" t="s">
        <v>60</v>
      </c>
      <c r="K577" t="s">
        <v>14903</v>
      </c>
      <c r="L577" t="s">
        <v>60</v>
      </c>
    </row>
    <row r="578" spans="1:12" x14ac:dyDescent="0.5">
      <c r="A578" t="s">
        <v>15708</v>
      </c>
      <c r="B578" t="s">
        <v>822</v>
      </c>
      <c r="C578" t="s">
        <v>14903</v>
      </c>
      <c r="D578" t="s">
        <v>14905</v>
      </c>
      <c r="E578" t="s">
        <v>4142</v>
      </c>
      <c r="F578" s="1">
        <v>44256</v>
      </c>
      <c r="G578" t="s">
        <v>14905</v>
      </c>
      <c r="H578" t="s">
        <v>59</v>
      </c>
      <c r="I578" t="s">
        <v>14903</v>
      </c>
      <c r="J578" t="s">
        <v>60</v>
      </c>
      <c r="K578" t="s">
        <v>14903</v>
      </c>
      <c r="L578" t="s">
        <v>60</v>
      </c>
    </row>
    <row r="579" spans="1:12" x14ac:dyDescent="0.5">
      <c r="A579" t="s">
        <v>15709</v>
      </c>
      <c r="B579" t="s">
        <v>822</v>
      </c>
      <c r="C579" t="s">
        <v>14903</v>
      </c>
      <c r="D579" t="s">
        <v>14905</v>
      </c>
      <c r="E579" t="s">
        <v>4241</v>
      </c>
      <c r="F579" s="1">
        <v>44278</v>
      </c>
      <c r="G579" t="s">
        <v>14905</v>
      </c>
      <c r="H579" t="s">
        <v>59</v>
      </c>
      <c r="I579" t="s">
        <v>14903</v>
      </c>
      <c r="J579" t="s">
        <v>60</v>
      </c>
      <c r="K579" t="s">
        <v>14903</v>
      </c>
      <c r="L579" t="s">
        <v>60</v>
      </c>
    </row>
    <row r="580" spans="1:12" x14ac:dyDescent="0.5">
      <c r="A580" t="s">
        <v>15710</v>
      </c>
      <c r="B580" t="s">
        <v>822</v>
      </c>
      <c r="C580" t="s">
        <v>14903</v>
      </c>
      <c r="D580" t="s">
        <v>14905</v>
      </c>
      <c r="E580" t="s">
        <v>4343</v>
      </c>
      <c r="F580" s="1">
        <v>44286</v>
      </c>
      <c r="G580" t="s">
        <v>14905</v>
      </c>
      <c r="H580" t="s">
        <v>59</v>
      </c>
      <c r="I580" t="s">
        <v>14903</v>
      </c>
      <c r="J580" t="s">
        <v>59</v>
      </c>
      <c r="K580" t="s">
        <v>14903</v>
      </c>
      <c r="L580" t="s">
        <v>60</v>
      </c>
    </row>
    <row r="581" spans="1:12" x14ac:dyDescent="0.5">
      <c r="A581" t="s">
        <v>15711</v>
      </c>
      <c r="B581" t="s">
        <v>822</v>
      </c>
      <c r="C581" t="s">
        <v>14903</v>
      </c>
      <c r="D581" t="s">
        <v>14905</v>
      </c>
      <c r="E581" t="s">
        <v>4347</v>
      </c>
      <c r="F581" s="1">
        <v>44286</v>
      </c>
      <c r="G581" t="s">
        <v>14905</v>
      </c>
      <c r="H581" t="s">
        <v>59</v>
      </c>
      <c r="I581" t="s">
        <v>14903</v>
      </c>
      <c r="J581" t="s">
        <v>60</v>
      </c>
      <c r="K581" t="s">
        <v>14903</v>
      </c>
      <c r="L581" t="s">
        <v>60</v>
      </c>
    </row>
    <row r="582" spans="1:12" x14ac:dyDescent="0.5">
      <c r="A582" t="s">
        <v>15712</v>
      </c>
      <c r="B582" t="s">
        <v>822</v>
      </c>
      <c r="C582" t="s">
        <v>14903</v>
      </c>
      <c r="D582" t="s">
        <v>77</v>
      </c>
      <c r="E582" t="s">
        <v>4350</v>
      </c>
      <c r="F582" s="1">
        <v>44286</v>
      </c>
      <c r="G582" t="s">
        <v>14905</v>
      </c>
      <c r="H582" t="s">
        <v>59</v>
      </c>
      <c r="I582" t="s">
        <v>14903</v>
      </c>
      <c r="J582" t="s">
        <v>59</v>
      </c>
      <c r="K582" t="s">
        <v>14903</v>
      </c>
      <c r="L582" t="s">
        <v>60</v>
      </c>
    </row>
    <row r="583" spans="1:12" x14ac:dyDescent="0.5">
      <c r="A583" t="s">
        <v>15713</v>
      </c>
      <c r="B583" t="s">
        <v>822</v>
      </c>
      <c r="C583" t="s">
        <v>14903</v>
      </c>
      <c r="D583" t="s">
        <v>14905</v>
      </c>
      <c r="E583" t="s">
        <v>4557</v>
      </c>
      <c r="F583" s="1">
        <v>44348</v>
      </c>
      <c r="G583" t="s">
        <v>14905</v>
      </c>
      <c r="H583" t="s">
        <v>59</v>
      </c>
      <c r="I583" t="s">
        <v>14903</v>
      </c>
      <c r="J583" t="s">
        <v>60</v>
      </c>
      <c r="K583" t="s">
        <v>14903</v>
      </c>
      <c r="L583" t="s">
        <v>60</v>
      </c>
    </row>
    <row r="584" spans="1:12" x14ac:dyDescent="0.5">
      <c r="A584" t="s">
        <v>15714</v>
      </c>
      <c r="B584" t="s">
        <v>822</v>
      </c>
      <c r="C584" t="s">
        <v>14903</v>
      </c>
      <c r="D584" t="s">
        <v>14905</v>
      </c>
      <c r="E584" t="s">
        <v>4586</v>
      </c>
      <c r="F584" s="1">
        <v>44357</v>
      </c>
      <c r="G584" t="s">
        <v>14905</v>
      </c>
      <c r="H584" t="s">
        <v>59</v>
      </c>
      <c r="I584" t="s">
        <v>14903</v>
      </c>
      <c r="J584" t="s">
        <v>60</v>
      </c>
      <c r="K584" t="s">
        <v>14903</v>
      </c>
      <c r="L584" t="s">
        <v>60</v>
      </c>
    </row>
    <row r="585" spans="1:12" x14ac:dyDescent="0.5">
      <c r="A585" t="s">
        <v>15715</v>
      </c>
      <c r="B585" t="s">
        <v>822</v>
      </c>
      <c r="C585" t="s">
        <v>14903</v>
      </c>
      <c r="D585" t="s">
        <v>14905</v>
      </c>
      <c r="E585" t="s">
        <v>4589</v>
      </c>
      <c r="F585" s="1">
        <v>44357</v>
      </c>
      <c r="G585" t="s">
        <v>14905</v>
      </c>
      <c r="H585" t="s">
        <v>59</v>
      </c>
      <c r="I585" t="s">
        <v>14903</v>
      </c>
      <c r="J585" t="s">
        <v>60</v>
      </c>
      <c r="K585" t="s">
        <v>14903</v>
      </c>
      <c r="L585" t="s">
        <v>60</v>
      </c>
    </row>
    <row r="586" spans="1:12" x14ac:dyDescent="0.5">
      <c r="A586" t="s">
        <v>15716</v>
      </c>
      <c r="B586" t="s">
        <v>822</v>
      </c>
      <c r="C586" t="s">
        <v>14903</v>
      </c>
      <c r="D586" t="s">
        <v>14905</v>
      </c>
      <c r="E586" t="s">
        <v>4607</v>
      </c>
      <c r="F586" s="1">
        <v>44364</v>
      </c>
      <c r="G586" t="s">
        <v>14905</v>
      </c>
      <c r="H586" t="s">
        <v>59</v>
      </c>
      <c r="I586" t="s">
        <v>14903</v>
      </c>
      <c r="J586" t="s">
        <v>60</v>
      </c>
      <c r="K586" t="s">
        <v>14903</v>
      </c>
      <c r="L586" t="s">
        <v>60</v>
      </c>
    </row>
    <row r="587" spans="1:12" x14ac:dyDescent="0.5">
      <c r="A587" t="s">
        <v>15717</v>
      </c>
      <c r="B587" t="s">
        <v>822</v>
      </c>
      <c r="C587" t="s">
        <v>14903</v>
      </c>
      <c r="D587" t="s">
        <v>14905</v>
      </c>
      <c r="E587" t="s">
        <v>4633</v>
      </c>
      <c r="F587" s="1">
        <v>44370</v>
      </c>
      <c r="G587" t="s">
        <v>14905</v>
      </c>
      <c r="H587" t="s">
        <v>59</v>
      </c>
      <c r="I587" t="s">
        <v>14903</v>
      </c>
      <c r="J587" t="s">
        <v>60</v>
      </c>
      <c r="K587" t="s">
        <v>14903</v>
      </c>
      <c r="L587" t="s">
        <v>60</v>
      </c>
    </row>
    <row r="588" spans="1:12" x14ac:dyDescent="0.5">
      <c r="A588" t="s">
        <v>15718</v>
      </c>
      <c r="B588" t="s">
        <v>822</v>
      </c>
      <c r="C588" t="s">
        <v>14903</v>
      </c>
      <c r="D588" t="s">
        <v>14905</v>
      </c>
      <c r="E588" t="s">
        <v>4636</v>
      </c>
      <c r="F588" s="1">
        <v>44372</v>
      </c>
      <c r="G588" t="s">
        <v>14905</v>
      </c>
      <c r="H588" t="s">
        <v>59</v>
      </c>
      <c r="I588" t="s">
        <v>14903</v>
      </c>
      <c r="J588" t="s">
        <v>60</v>
      </c>
      <c r="K588" t="s">
        <v>14903</v>
      </c>
      <c r="L588" t="s">
        <v>60</v>
      </c>
    </row>
    <row r="589" spans="1:12" x14ac:dyDescent="0.5">
      <c r="A589" t="s">
        <v>15719</v>
      </c>
      <c r="B589" t="s">
        <v>822</v>
      </c>
      <c r="C589" t="s">
        <v>14903</v>
      </c>
      <c r="D589" t="s">
        <v>14905</v>
      </c>
      <c r="E589" t="s">
        <v>4723</v>
      </c>
      <c r="F589" s="1">
        <v>44397</v>
      </c>
      <c r="G589" t="s">
        <v>14905</v>
      </c>
      <c r="H589" t="s">
        <v>59</v>
      </c>
      <c r="I589" t="s">
        <v>14903</v>
      </c>
      <c r="J589" t="s">
        <v>59</v>
      </c>
      <c r="K589" t="s">
        <v>14903</v>
      </c>
      <c r="L589" t="s">
        <v>60</v>
      </c>
    </row>
    <row r="590" spans="1:12" x14ac:dyDescent="0.5">
      <c r="A590" t="s">
        <v>15720</v>
      </c>
      <c r="B590" t="s">
        <v>822</v>
      </c>
      <c r="C590" t="s">
        <v>14903</v>
      </c>
      <c r="D590" t="s">
        <v>14905</v>
      </c>
      <c r="E590" t="s">
        <v>4728</v>
      </c>
      <c r="F590" s="1">
        <v>44397</v>
      </c>
      <c r="G590" t="s">
        <v>14905</v>
      </c>
      <c r="H590" t="s">
        <v>59</v>
      </c>
      <c r="I590" t="s">
        <v>14903</v>
      </c>
      <c r="J590" t="s">
        <v>59</v>
      </c>
      <c r="K590" t="s">
        <v>14903</v>
      </c>
      <c r="L590" t="s">
        <v>60</v>
      </c>
    </row>
    <row r="591" spans="1:12" x14ac:dyDescent="0.5">
      <c r="A591" t="s">
        <v>15721</v>
      </c>
      <c r="B591" t="s">
        <v>4757</v>
      </c>
      <c r="C591" t="s">
        <v>14903</v>
      </c>
      <c r="D591" t="s">
        <v>14905</v>
      </c>
      <c r="E591" t="s">
        <v>4754</v>
      </c>
      <c r="F591" s="1">
        <v>44378</v>
      </c>
      <c r="G591" t="s">
        <v>14905</v>
      </c>
      <c r="H591" t="s">
        <v>59</v>
      </c>
      <c r="I591" t="s">
        <v>14903</v>
      </c>
      <c r="J591" t="s">
        <v>59</v>
      </c>
      <c r="K591" t="s">
        <v>14903</v>
      </c>
      <c r="L591" t="s">
        <v>59</v>
      </c>
    </row>
    <row r="592" spans="1:12" x14ac:dyDescent="0.5">
      <c r="A592" t="s">
        <v>15722</v>
      </c>
      <c r="B592" t="s">
        <v>4757</v>
      </c>
      <c r="C592" t="s">
        <v>14903</v>
      </c>
      <c r="D592" t="s">
        <v>14905</v>
      </c>
      <c r="E592" t="s">
        <v>4754</v>
      </c>
      <c r="F592" s="1">
        <v>44378</v>
      </c>
      <c r="G592" t="s">
        <v>14905</v>
      </c>
      <c r="H592" t="s">
        <v>59</v>
      </c>
      <c r="I592" t="s">
        <v>14903</v>
      </c>
      <c r="J592" t="s">
        <v>59</v>
      </c>
      <c r="K592" t="s">
        <v>14903</v>
      </c>
      <c r="L592" t="s">
        <v>59</v>
      </c>
    </row>
    <row r="593" spans="1:12" x14ac:dyDescent="0.5">
      <c r="A593" t="s">
        <v>15723</v>
      </c>
      <c r="B593" t="s">
        <v>4757</v>
      </c>
      <c r="C593" t="s">
        <v>14903</v>
      </c>
      <c r="D593" t="s">
        <v>14905</v>
      </c>
      <c r="E593" t="s">
        <v>4754</v>
      </c>
      <c r="F593" s="1">
        <v>44378</v>
      </c>
      <c r="G593" t="s">
        <v>14905</v>
      </c>
      <c r="H593" t="s">
        <v>59</v>
      </c>
      <c r="I593" t="s">
        <v>14903</v>
      </c>
      <c r="J593" t="s">
        <v>59</v>
      </c>
      <c r="K593" t="s">
        <v>14903</v>
      </c>
      <c r="L593" t="s">
        <v>59</v>
      </c>
    </row>
    <row r="594" spans="1:12" x14ac:dyDescent="0.5">
      <c r="A594" t="s">
        <v>15724</v>
      </c>
      <c r="B594" t="s">
        <v>4757</v>
      </c>
      <c r="C594" t="s">
        <v>14903</v>
      </c>
      <c r="D594" t="s">
        <v>14905</v>
      </c>
      <c r="E594" t="s">
        <v>4754</v>
      </c>
      <c r="F594" s="1">
        <v>44378</v>
      </c>
      <c r="G594" t="s">
        <v>14905</v>
      </c>
      <c r="H594" t="s">
        <v>59</v>
      </c>
      <c r="I594" t="s">
        <v>14903</v>
      </c>
      <c r="J594" t="s">
        <v>59</v>
      </c>
      <c r="K594" t="s">
        <v>14903</v>
      </c>
      <c r="L594" t="s">
        <v>59</v>
      </c>
    </row>
    <row r="595" spans="1:12" x14ac:dyDescent="0.5">
      <c r="A595" t="s">
        <v>15725</v>
      </c>
      <c r="B595" t="s">
        <v>4757</v>
      </c>
      <c r="C595" t="s">
        <v>14903</v>
      </c>
      <c r="D595" t="s">
        <v>14905</v>
      </c>
      <c r="E595" t="s">
        <v>4754</v>
      </c>
      <c r="F595" s="1">
        <v>44378</v>
      </c>
      <c r="G595" t="s">
        <v>14905</v>
      </c>
      <c r="H595" t="s">
        <v>59</v>
      </c>
      <c r="I595" t="s">
        <v>14903</v>
      </c>
      <c r="J595" t="s">
        <v>59</v>
      </c>
      <c r="K595" t="s">
        <v>14903</v>
      </c>
      <c r="L595" t="s">
        <v>59</v>
      </c>
    </row>
    <row r="596" spans="1:12" x14ac:dyDescent="0.5">
      <c r="A596" t="s">
        <v>15726</v>
      </c>
      <c r="B596" t="s">
        <v>4757</v>
      </c>
      <c r="C596" t="s">
        <v>14903</v>
      </c>
      <c r="D596" t="s">
        <v>14905</v>
      </c>
      <c r="E596" t="s">
        <v>4754</v>
      </c>
      <c r="F596" s="1">
        <v>44378</v>
      </c>
      <c r="G596" t="s">
        <v>14905</v>
      </c>
      <c r="H596" t="s">
        <v>59</v>
      </c>
      <c r="I596" t="s">
        <v>14903</v>
      </c>
      <c r="J596" t="s">
        <v>59</v>
      </c>
      <c r="K596" t="s">
        <v>14903</v>
      </c>
      <c r="L596" t="s">
        <v>59</v>
      </c>
    </row>
    <row r="597" spans="1:12" x14ac:dyDescent="0.5">
      <c r="A597" t="s">
        <v>15727</v>
      </c>
      <c r="B597" t="s">
        <v>4757</v>
      </c>
      <c r="C597" t="s">
        <v>14903</v>
      </c>
      <c r="D597" t="s">
        <v>14905</v>
      </c>
      <c r="E597" t="s">
        <v>4754</v>
      </c>
      <c r="F597" s="1">
        <v>44378</v>
      </c>
      <c r="G597" t="s">
        <v>14905</v>
      </c>
      <c r="H597" t="s">
        <v>59</v>
      </c>
      <c r="I597" t="s">
        <v>14903</v>
      </c>
      <c r="J597" t="s">
        <v>59</v>
      </c>
      <c r="K597" t="s">
        <v>14903</v>
      </c>
      <c r="L597" t="s">
        <v>59</v>
      </c>
    </row>
    <row r="598" spans="1:12" x14ac:dyDescent="0.5">
      <c r="A598" t="s">
        <v>15728</v>
      </c>
      <c r="B598" t="s">
        <v>4757</v>
      </c>
      <c r="C598" t="s">
        <v>14903</v>
      </c>
      <c r="D598" t="s">
        <v>14905</v>
      </c>
      <c r="E598" t="s">
        <v>4754</v>
      </c>
      <c r="F598" s="1">
        <v>44378</v>
      </c>
      <c r="G598" t="s">
        <v>14905</v>
      </c>
      <c r="H598" t="s">
        <v>59</v>
      </c>
      <c r="I598" t="s">
        <v>14903</v>
      </c>
      <c r="J598" t="s">
        <v>59</v>
      </c>
      <c r="K598" t="s">
        <v>14903</v>
      </c>
      <c r="L598" t="s">
        <v>59</v>
      </c>
    </row>
    <row r="599" spans="1:12" x14ac:dyDescent="0.5">
      <c r="A599" t="s">
        <v>15729</v>
      </c>
      <c r="B599" t="s">
        <v>4757</v>
      </c>
      <c r="C599" t="s">
        <v>14903</v>
      </c>
      <c r="D599" t="s">
        <v>14905</v>
      </c>
      <c r="E599" t="s">
        <v>4808</v>
      </c>
      <c r="F599" s="1">
        <v>44378</v>
      </c>
      <c r="G599" t="s">
        <v>14905</v>
      </c>
      <c r="H599" t="s">
        <v>59</v>
      </c>
      <c r="I599" t="s">
        <v>14903</v>
      </c>
      <c r="J599" t="s">
        <v>59</v>
      </c>
      <c r="K599" t="s">
        <v>14903</v>
      </c>
      <c r="L599" t="s">
        <v>59</v>
      </c>
    </row>
    <row r="600" spans="1:12" x14ac:dyDescent="0.5">
      <c r="A600" t="s">
        <v>15730</v>
      </c>
      <c r="B600" t="s">
        <v>4757</v>
      </c>
      <c r="C600" t="s">
        <v>14903</v>
      </c>
      <c r="D600" t="s">
        <v>14905</v>
      </c>
      <c r="E600" t="s">
        <v>4754</v>
      </c>
      <c r="F600" s="1">
        <v>44378</v>
      </c>
      <c r="G600" t="s">
        <v>14905</v>
      </c>
      <c r="H600" t="s">
        <v>59</v>
      </c>
      <c r="I600" t="s">
        <v>14903</v>
      </c>
      <c r="J600" t="s">
        <v>59</v>
      </c>
      <c r="K600" t="s">
        <v>14903</v>
      </c>
      <c r="L600" t="s">
        <v>59</v>
      </c>
    </row>
    <row r="601" spans="1:12" x14ac:dyDescent="0.5">
      <c r="A601" t="s">
        <v>15731</v>
      </c>
      <c r="B601" t="s">
        <v>4757</v>
      </c>
      <c r="C601" t="s">
        <v>14903</v>
      </c>
      <c r="D601" t="s">
        <v>14905</v>
      </c>
      <c r="E601" t="s">
        <v>4821</v>
      </c>
      <c r="F601" s="1">
        <v>44378</v>
      </c>
      <c r="G601" t="s">
        <v>14905</v>
      </c>
      <c r="H601" t="s">
        <v>59</v>
      </c>
      <c r="I601" t="s">
        <v>14903</v>
      </c>
      <c r="J601" t="s">
        <v>60</v>
      </c>
      <c r="K601" t="s">
        <v>14903</v>
      </c>
      <c r="L601" t="s">
        <v>59</v>
      </c>
    </row>
    <row r="602" spans="1:12" x14ac:dyDescent="0.5">
      <c r="A602" t="s">
        <v>15732</v>
      </c>
      <c r="B602" t="s">
        <v>4757</v>
      </c>
      <c r="C602" t="s">
        <v>14903</v>
      </c>
      <c r="D602" t="s">
        <v>14905</v>
      </c>
      <c r="E602" t="s">
        <v>4821</v>
      </c>
      <c r="F602" s="1">
        <v>44378</v>
      </c>
      <c r="G602" t="s">
        <v>14905</v>
      </c>
      <c r="H602" t="s">
        <v>59</v>
      </c>
      <c r="I602" t="s">
        <v>14903</v>
      </c>
      <c r="J602" t="s">
        <v>59</v>
      </c>
      <c r="K602" t="s">
        <v>14903</v>
      </c>
      <c r="L602" t="s">
        <v>59</v>
      </c>
    </row>
    <row r="603" spans="1:12" x14ac:dyDescent="0.5">
      <c r="A603" t="s">
        <v>15733</v>
      </c>
      <c r="B603" t="s">
        <v>822</v>
      </c>
      <c r="C603" t="s">
        <v>14903</v>
      </c>
      <c r="D603" t="s">
        <v>14905</v>
      </c>
      <c r="E603" t="s">
        <v>4906</v>
      </c>
      <c r="F603" s="1">
        <v>44427</v>
      </c>
      <c r="G603" t="s">
        <v>14905</v>
      </c>
      <c r="H603" t="s">
        <v>59</v>
      </c>
      <c r="I603" t="s">
        <v>14903</v>
      </c>
      <c r="J603" t="s">
        <v>60</v>
      </c>
      <c r="K603" t="s">
        <v>14903</v>
      </c>
      <c r="L603" t="s">
        <v>60</v>
      </c>
    </row>
    <row r="604" spans="1:12" x14ac:dyDescent="0.5">
      <c r="A604" t="s">
        <v>15734</v>
      </c>
      <c r="B604" t="s">
        <v>822</v>
      </c>
      <c r="C604" t="s">
        <v>14903</v>
      </c>
      <c r="D604" t="s">
        <v>14905</v>
      </c>
      <c r="E604" t="s">
        <v>4910</v>
      </c>
      <c r="F604" s="1">
        <v>44427</v>
      </c>
      <c r="G604" t="s">
        <v>14905</v>
      </c>
      <c r="H604" t="s">
        <v>59</v>
      </c>
      <c r="I604" t="s">
        <v>14903</v>
      </c>
      <c r="J604" t="s">
        <v>60</v>
      </c>
      <c r="K604" t="s">
        <v>14903</v>
      </c>
      <c r="L604" t="s">
        <v>60</v>
      </c>
    </row>
    <row r="605" spans="1:12" x14ac:dyDescent="0.5">
      <c r="A605" t="s">
        <v>15735</v>
      </c>
      <c r="B605" t="s">
        <v>4757</v>
      </c>
      <c r="C605" t="s">
        <v>14903</v>
      </c>
      <c r="D605" t="s">
        <v>14905</v>
      </c>
      <c r="E605" t="s">
        <v>5176</v>
      </c>
      <c r="F605" s="1">
        <v>44501</v>
      </c>
      <c r="G605" t="s">
        <v>14905</v>
      </c>
      <c r="H605" t="s">
        <v>60</v>
      </c>
      <c r="I605" t="s">
        <v>14903</v>
      </c>
      <c r="J605" t="s">
        <v>60</v>
      </c>
      <c r="K605" t="s">
        <v>14903</v>
      </c>
      <c r="L605" t="s">
        <v>60</v>
      </c>
    </row>
    <row r="606" spans="1:12" x14ac:dyDescent="0.5">
      <c r="A606" t="s">
        <v>15736</v>
      </c>
      <c r="B606" t="s">
        <v>1133</v>
      </c>
      <c r="C606" t="s">
        <v>14903</v>
      </c>
      <c r="D606" t="s">
        <v>14905</v>
      </c>
      <c r="E606" t="s">
        <v>5372</v>
      </c>
      <c r="F606" s="1">
        <v>44617</v>
      </c>
      <c r="G606" t="s">
        <v>14905</v>
      </c>
      <c r="H606" t="s">
        <v>60</v>
      </c>
      <c r="I606" t="s">
        <v>14903</v>
      </c>
      <c r="J606" t="s">
        <v>60</v>
      </c>
      <c r="K606" t="s">
        <v>14903</v>
      </c>
      <c r="L606" t="s">
        <v>60</v>
      </c>
    </row>
    <row r="607" spans="1:12" x14ac:dyDescent="0.5">
      <c r="A607" t="s">
        <v>15737</v>
      </c>
      <c r="B607" t="s">
        <v>822</v>
      </c>
      <c r="C607" t="s">
        <v>14903</v>
      </c>
      <c r="D607" t="s">
        <v>14905</v>
      </c>
      <c r="E607" t="s">
        <v>6776</v>
      </c>
      <c r="F607" s="1">
        <v>45083</v>
      </c>
      <c r="G607" t="s">
        <v>14905</v>
      </c>
      <c r="H607" t="s">
        <v>59</v>
      </c>
      <c r="I607" t="s">
        <v>14903</v>
      </c>
      <c r="J607" t="s">
        <v>60</v>
      </c>
      <c r="K607" t="s">
        <v>14903</v>
      </c>
      <c r="L607" t="s">
        <v>60</v>
      </c>
    </row>
    <row r="608" spans="1:12" x14ac:dyDescent="0.5">
      <c r="A608" t="s">
        <v>15738</v>
      </c>
      <c r="B608" t="s">
        <v>822</v>
      </c>
      <c r="C608" t="s">
        <v>14903</v>
      </c>
      <c r="D608" t="s">
        <v>14905</v>
      </c>
      <c r="E608" t="s">
        <v>6473</v>
      </c>
      <c r="F608" s="1">
        <v>45323</v>
      </c>
      <c r="G608" t="s">
        <v>14905</v>
      </c>
      <c r="H608" t="s">
        <v>59</v>
      </c>
      <c r="I608" t="s">
        <v>59</v>
      </c>
      <c r="J608" t="s">
        <v>60</v>
      </c>
      <c r="K608" t="s">
        <v>15739</v>
      </c>
      <c r="L608" t="s">
        <v>59</v>
      </c>
    </row>
    <row r="609" spans="1:12" x14ac:dyDescent="0.5">
      <c r="A609" t="s">
        <v>15740</v>
      </c>
      <c r="B609" t="s">
        <v>822</v>
      </c>
      <c r="C609" t="s">
        <v>506</v>
      </c>
      <c r="D609" t="s">
        <v>14905</v>
      </c>
      <c r="E609" t="s">
        <v>6473</v>
      </c>
      <c r="F609" s="1">
        <v>45335</v>
      </c>
      <c r="G609" s="1">
        <v>47769</v>
      </c>
      <c r="H609" t="s">
        <v>59</v>
      </c>
      <c r="I609" t="s">
        <v>59</v>
      </c>
      <c r="J609" t="s">
        <v>60</v>
      </c>
      <c r="K609" t="s">
        <v>15741</v>
      </c>
      <c r="L609" t="s">
        <v>59</v>
      </c>
    </row>
    <row r="610" spans="1:12" x14ac:dyDescent="0.5">
      <c r="A610" t="s">
        <v>15742</v>
      </c>
      <c r="B610" t="s">
        <v>822</v>
      </c>
      <c r="C610" t="s">
        <v>14903</v>
      </c>
      <c r="D610" t="s">
        <v>14905</v>
      </c>
      <c r="E610" t="s">
        <v>6473</v>
      </c>
      <c r="F610" s="1">
        <v>45349</v>
      </c>
      <c r="G610" t="s">
        <v>14905</v>
      </c>
      <c r="H610" t="s">
        <v>59</v>
      </c>
      <c r="I610" t="s">
        <v>59</v>
      </c>
      <c r="J610" t="s">
        <v>60</v>
      </c>
      <c r="K610" t="s">
        <v>15743</v>
      </c>
      <c r="L610" t="s">
        <v>59</v>
      </c>
    </row>
    <row r="611" spans="1:12" x14ac:dyDescent="0.5">
      <c r="A611" t="s">
        <v>15744</v>
      </c>
      <c r="B611" t="s">
        <v>1801</v>
      </c>
      <c r="C611" t="s">
        <v>506</v>
      </c>
      <c r="D611" t="s">
        <v>14905</v>
      </c>
      <c r="E611" t="s">
        <v>8774</v>
      </c>
      <c r="F611" s="1">
        <v>45344</v>
      </c>
      <c r="G611" s="1">
        <v>47528</v>
      </c>
      <c r="H611" t="s">
        <v>60</v>
      </c>
      <c r="I611" t="s">
        <v>60</v>
      </c>
      <c r="J611" t="s">
        <v>60</v>
      </c>
      <c r="K611" t="s">
        <v>15745</v>
      </c>
      <c r="L611" t="s">
        <v>59</v>
      </c>
    </row>
    <row r="612" spans="1:12" x14ac:dyDescent="0.5">
      <c r="A612" t="s">
        <v>15746</v>
      </c>
      <c r="B612" t="s">
        <v>822</v>
      </c>
      <c r="C612" t="s">
        <v>14903</v>
      </c>
      <c r="D612" t="s">
        <v>14905</v>
      </c>
      <c r="E612" t="s">
        <v>6473</v>
      </c>
      <c r="F612" s="1">
        <v>45378</v>
      </c>
      <c r="G612" t="s">
        <v>14905</v>
      </c>
      <c r="H612" t="s">
        <v>59</v>
      </c>
      <c r="I612" t="s">
        <v>60</v>
      </c>
      <c r="J612" t="s">
        <v>60</v>
      </c>
      <c r="K612" t="s">
        <v>14903</v>
      </c>
      <c r="L612" t="s">
        <v>59</v>
      </c>
    </row>
    <row r="613" spans="1:12" x14ac:dyDescent="0.5">
      <c r="A613" t="s">
        <v>15747</v>
      </c>
      <c r="B613" t="s">
        <v>822</v>
      </c>
      <c r="C613" t="s">
        <v>14903</v>
      </c>
      <c r="D613" t="s">
        <v>14905</v>
      </c>
      <c r="E613" t="s">
        <v>6473</v>
      </c>
      <c r="F613" s="1">
        <v>45378</v>
      </c>
      <c r="G613" t="s">
        <v>14905</v>
      </c>
      <c r="H613" t="s">
        <v>59</v>
      </c>
      <c r="I613" t="s">
        <v>60</v>
      </c>
      <c r="J613" t="s">
        <v>60</v>
      </c>
      <c r="K613" t="s">
        <v>15748</v>
      </c>
      <c r="L613" t="s">
        <v>60</v>
      </c>
    </row>
    <row r="614" spans="1:12" x14ac:dyDescent="0.5">
      <c r="A614" t="s">
        <v>15749</v>
      </c>
      <c r="B614" t="s">
        <v>822</v>
      </c>
      <c r="C614" t="s">
        <v>14903</v>
      </c>
      <c r="D614" t="s">
        <v>14905</v>
      </c>
      <c r="E614" t="s">
        <v>6473</v>
      </c>
      <c r="F614" s="1">
        <v>45378</v>
      </c>
      <c r="G614" t="s">
        <v>14905</v>
      </c>
      <c r="H614" t="s">
        <v>59</v>
      </c>
      <c r="I614" t="s">
        <v>60</v>
      </c>
      <c r="J614" t="s">
        <v>60</v>
      </c>
      <c r="K614" t="s">
        <v>15750</v>
      </c>
      <c r="L614" t="s">
        <v>60</v>
      </c>
    </row>
    <row r="615" spans="1:12" x14ac:dyDescent="0.5">
      <c r="A615" t="s">
        <v>15751</v>
      </c>
      <c r="B615" t="s">
        <v>191</v>
      </c>
      <c r="C615" t="s">
        <v>14903</v>
      </c>
      <c r="D615" t="s">
        <v>14905</v>
      </c>
      <c r="E615" t="s">
        <v>1168</v>
      </c>
      <c r="F615" s="1">
        <v>45446</v>
      </c>
      <c r="G615" t="s">
        <v>14905</v>
      </c>
      <c r="H615" t="s">
        <v>59</v>
      </c>
      <c r="I615" t="s">
        <v>59</v>
      </c>
      <c r="J615" t="s">
        <v>59</v>
      </c>
      <c r="K615" t="s">
        <v>14903</v>
      </c>
      <c r="L615" t="s">
        <v>60</v>
      </c>
    </row>
    <row r="616" spans="1:12" x14ac:dyDescent="0.5">
      <c r="A616" t="s">
        <v>15752</v>
      </c>
      <c r="B616" t="s">
        <v>822</v>
      </c>
      <c r="C616" t="s">
        <v>506</v>
      </c>
      <c r="D616" t="s">
        <v>14905</v>
      </c>
      <c r="E616" t="s">
        <v>9361</v>
      </c>
      <c r="F616" s="1">
        <v>45460</v>
      </c>
      <c r="G616" s="1">
        <v>47896</v>
      </c>
      <c r="H616" t="s">
        <v>59</v>
      </c>
      <c r="I616" t="s">
        <v>60</v>
      </c>
      <c r="J616" t="s">
        <v>60</v>
      </c>
      <c r="K616" t="s">
        <v>15753</v>
      </c>
      <c r="L616" t="s">
        <v>60</v>
      </c>
    </row>
    <row r="617" spans="1:12" x14ac:dyDescent="0.5">
      <c r="A617" t="s">
        <v>15754</v>
      </c>
      <c r="B617" t="s">
        <v>822</v>
      </c>
      <c r="C617" t="s">
        <v>14903</v>
      </c>
      <c r="D617" t="s">
        <v>14905</v>
      </c>
      <c r="E617" t="s">
        <v>6473</v>
      </c>
      <c r="F617" s="1">
        <v>45462</v>
      </c>
      <c r="G617" t="s">
        <v>14905</v>
      </c>
      <c r="H617" t="s">
        <v>59</v>
      </c>
      <c r="I617" t="s">
        <v>60</v>
      </c>
      <c r="J617" t="s">
        <v>60</v>
      </c>
      <c r="K617" t="s">
        <v>14903</v>
      </c>
      <c r="L617" t="s">
        <v>60</v>
      </c>
    </row>
    <row r="618" spans="1:12" x14ac:dyDescent="0.5">
      <c r="A618" t="s">
        <v>15755</v>
      </c>
      <c r="B618" t="s">
        <v>822</v>
      </c>
      <c r="C618" t="s">
        <v>14903</v>
      </c>
      <c r="D618" t="s">
        <v>77</v>
      </c>
      <c r="E618" t="s">
        <v>7612</v>
      </c>
      <c r="F618" s="1">
        <v>45485</v>
      </c>
      <c r="G618" t="s">
        <v>14905</v>
      </c>
      <c r="H618" t="s">
        <v>59</v>
      </c>
      <c r="I618" t="s">
        <v>59</v>
      </c>
      <c r="J618" t="s">
        <v>60</v>
      </c>
      <c r="K618" t="s">
        <v>14903</v>
      </c>
      <c r="L618" t="s">
        <v>59</v>
      </c>
    </row>
    <row r="619" spans="1:12" x14ac:dyDescent="0.5">
      <c r="A619" t="s">
        <v>15756</v>
      </c>
      <c r="B619" t="s">
        <v>822</v>
      </c>
      <c r="C619" t="s">
        <v>14903</v>
      </c>
      <c r="D619" t="s">
        <v>14905</v>
      </c>
      <c r="E619" t="s">
        <v>7612</v>
      </c>
      <c r="F619" s="1">
        <v>45485</v>
      </c>
      <c r="G619" t="s">
        <v>14905</v>
      </c>
      <c r="H619" t="s">
        <v>59</v>
      </c>
      <c r="I619" t="s">
        <v>60</v>
      </c>
      <c r="J619" t="s">
        <v>60</v>
      </c>
      <c r="K619" t="s">
        <v>14903</v>
      </c>
      <c r="L619" t="s">
        <v>60</v>
      </c>
    </row>
    <row r="620" spans="1:12" x14ac:dyDescent="0.5">
      <c r="A620" t="s">
        <v>15757</v>
      </c>
      <c r="B620" t="s">
        <v>822</v>
      </c>
      <c r="C620" t="s">
        <v>14903</v>
      </c>
      <c r="D620" t="s">
        <v>14905</v>
      </c>
      <c r="E620" t="s">
        <v>9612</v>
      </c>
      <c r="F620" s="1">
        <v>45498</v>
      </c>
      <c r="G620" t="s">
        <v>14905</v>
      </c>
      <c r="H620" t="s">
        <v>59</v>
      </c>
      <c r="I620" t="s">
        <v>59</v>
      </c>
      <c r="J620" t="s">
        <v>60</v>
      </c>
      <c r="K620" t="s">
        <v>14903</v>
      </c>
      <c r="L620" t="s">
        <v>60</v>
      </c>
    </row>
    <row r="621" spans="1:12" x14ac:dyDescent="0.5">
      <c r="A621" t="s">
        <v>15758</v>
      </c>
      <c r="B621" t="s">
        <v>822</v>
      </c>
      <c r="C621" t="s">
        <v>14903</v>
      </c>
      <c r="D621" t="s">
        <v>14905</v>
      </c>
      <c r="E621" t="s">
        <v>7018</v>
      </c>
      <c r="F621" s="1">
        <v>45520</v>
      </c>
      <c r="G621" t="s">
        <v>14905</v>
      </c>
      <c r="H621" t="s">
        <v>59</v>
      </c>
      <c r="I621" t="s">
        <v>59</v>
      </c>
      <c r="J621" t="s">
        <v>60</v>
      </c>
      <c r="K621" t="s">
        <v>14903</v>
      </c>
      <c r="L621" t="s">
        <v>60</v>
      </c>
    </row>
    <row r="622" spans="1:12" x14ac:dyDescent="0.5">
      <c r="A622" t="s">
        <v>15759</v>
      </c>
      <c r="B622" t="s">
        <v>822</v>
      </c>
      <c r="C622" t="s">
        <v>14903</v>
      </c>
      <c r="D622" t="s">
        <v>14905</v>
      </c>
      <c r="E622" t="s">
        <v>6473</v>
      </c>
      <c r="F622" s="1">
        <v>45520</v>
      </c>
      <c r="G622" t="s">
        <v>14905</v>
      </c>
      <c r="H622" t="s">
        <v>59</v>
      </c>
      <c r="I622" t="s">
        <v>60</v>
      </c>
      <c r="J622" t="s">
        <v>60</v>
      </c>
      <c r="K622" t="s">
        <v>15760</v>
      </c>
      <c r="L622" t="s">
        <v>60</v>
      </c>
    </row>
    <row r="623" spans="1:12" x14ac:dyDescent="0.5">
      <c r="A623" t="s">
        <v>15761</v>
      </c>
      <c r="B623" t="s">
        <v>822</v>
      </c>
      <c r="C623" t="s">
        <v>340</v>
      </c>
      <c r="D623" t="s">
        <v>77</v>
      </c>
      <c r="E623" t="s">
        <v>7420</v>
      </c>
      <c r="F623" s="1">
        <v>45555</v>
      </c>
      <c r="G623" t="s">
        <v>14905</v>
      </c>
      <c r="H623" t="s">
        <v>59</v>
      </c>
      <c r="I623" t="s">
        <v>60</v>
      </c>
      <c r="J623" t="s">
        <v>60</v>
      </c>
      <c r="K623" t="s">
        <v>15762</v>
      </c>
      <c r="L623" t="s">
        <v>59</v>
      </c>
    </row>
    <row r="624" spans="1:12" x14ac:dyDescent="0.5">
      <c r="A624" t="s">
        <v>15763</v>
      </c>
      <c r="B624" t="s">
        <v>822</v>
      </c>
      <c r="C624" t="s">
        <v>14903</v>
      </c>
      <c r="D624" t="s">
        <v>14905</v>
      </c>
      <c r="E624" t="s">
        <v>6473</v>
      </c>
      <c r="F624" s="1">
        <v>45555</v>
      </c>
      <c r="G624" t="s">
        <v>14905</v>
      </c>
      <c r="H624" t="s">
        <v>59</v>
      </c>
      <c r="I624" t="s">
        <v>60</v>
      </c>
      <c r="J624" t="s">
        <v>60</v>
      </c>
      <c r="K624" t="s">
        <v>14903</v>
      </c>
      <c r="L624" t="s">
        <v>59</v>
      </c>
    </row>
    <row r="625" spans="1:12" x14ac:dyDescent="0.5">
      <c r="A625" t="s">
        <v>15764</v>
      </c>
      <c r="B625" t="s">
        <v>4757</v>
      </c>
      <c r="C625" t="s">
        <v>14903</v>
      </c>
      <c r="D625" t="s">
        <v>14905</v>
      </c>
      <c r="E625" t="s">
        <v>9899</v>
      </c>
      <c r="F625" s="1">
        <v>45558</v>
      </c>
      <c r="G625" t="s">
        <v>14905</v>
      </c>
      <c r="H625" t="s">
        <v>60</v>
      </c>
      <c r="I625" t="s">
        <v>59</v>
      </c>
      <c r="J625" t="s">
        <v>60</v>
      </c>
      <c r="K625" t="s">
        <v>15765</v>
      </c>
      <c r="L625" t="s">
        <v>59</v>
      </c>
    </row>
    <row r="626" spans="1:12" x14ac:dyDescent="0.5">
      <c r="A626" t="s">
        <v>15766</v>
      </c>
      <c r="B626" t="s">
        <v>822</v>
      </c>
      <c r="C626" t="s">
        <v>14903</v>
      </c>
      <c r="D626" t="s">
        <v>14905</v>
      </c>
      <c r="E626" t="s">
        <v>6473</v>
      </c>
      <c r="F626" s="1">
        <v>45559</v>
      </c>
      <c r="G626" t="s">
        <v>14905</v>
      </c>
      <c r="H626" t="s">
        <v>59</v>
      </c>
      <c r="I626" t="s">
        <v>60</v>
      </c>
      <c r="J626" t="s">
        <v>60</v>
      </c>
      <c r="K626" t="s">
        <v>15767</v>
      </c>
      <c r="L626" t="s">
        <v>59</v>
      </c>
    </row>
    <row r="627" spans="1:12" x14ac:dyDescent="0.5">
      <c r="A627" t="s">
        <v>15768</v>
      </c>
      <c r="B627" t="s">
        <v>822</v>
      </c>
      <c r="C627" t="s">
        <v>14903</v>
      </c>
      <c r="D627" t="s">
        <v>14905</v>
      </c>
      <c r="E627" t="s">
        <v>10141</v>
      </c>
      <c r="F627" s="1">
        <v>45586</v>
      </c>
      <c r="G627" t="s">
        <v>14905</v>
      </c>
      <c r="H627" t="s">
        <v>59</v>
      </c>
      <c r="I627" t="s">
        <v>59</v>
      </c>
      <c r="J627" t="s">
        <v>60</v>
      </c>
      <c r="K627" t="s">
        <v>14903</v>
      </c>
      <c r="L627" t="s">
        <v>59</v>
      </c>
    </row>
    <row r="628" spans="1:12" x14ac:dyDescent="0.5">
      <c r="A628" t="s">
        <v>15769</v>
      </c>
      <c r="B628" t="s">
        <v>822</v>
      </c>
      <c r="C628" t="s">
        <v>14903</v>
      </c>
      <c r="D628" t="s">
        <v>14905</v>
      </c>
      <c r="E628" t="s">
        <v>6473</v>
      </c>
      <c r="F628" s="1">
        <v>45588</v>
      </c>
      <c r="G628" t="s">
        <v>14905</v>
      </c>
      <c r="H628" t="s">
        <v>59</v>
      </c>
      <c r="I628" t="s">
        <v>60</v>
      </c>
      <c r="J628" t="s">
        <v>60</v>
      </c>
      <c r="K628" t="s">
        <v>14903</v>
      </c>
      <c r="L628" t="s">
        <v>59</v>
      </c>
    </row>
    <row r="629" spans="1:12" x14ac:dyDescent="0.5">
      <c r="A629" t="s">
        <v>15770</v>
      </c>
      <c r="B629" t="s">
        <v>822</v>
      </c>
      <c r="C629" t="s">
        <v>14903</v>
      </c>
      <c r="D629" t="s">
        <v>14905</v>
      </c>
      <c r="E629" t="s">
        <v>6473</v>
      </c>
      <c r="F629" s="1">
        <v>45614</v>
      </c>
      <c r="G629" t="s">
        <v>14905</v>
      </c>
      <c r="H629" t="s">
        <v>59</v>
      </c>
      <c r="I629" t="s">
        <v>59</v>
      </c>
      <c r="J629" t="s">
        <v>60</v>
      </c>
      <c r="K629" t="s">
        <v>14903</v>
      </c>
      <c r="L629" t="s">
        <v>59</v>
      </c>
    </row>
    <row r="630" spans="1:12" x14ac:dyDescent="0.5">
      <c r="A630" t="s">
        <v>15771</v>
      </c>
      <c r="B630" t="s">
        <v>822</v>
      </c>
      <c r="C630" t="s">
        <v>14903</v>
      </c>
      <c r="D630" t="s">
        <v>14905</v>
      </c>
      <c r="E630" t="s">
        <v>6473</v>
      </c>
      <c r="F630" s="1">
        <v>45614</v>
      </c>
      <c r="G630" t="s">
        <v>14905</v>
      </c>
      <c r="H630" t="s">
        <v>59</v>
      </c>
      <c r="I630" t="s">
        <v>60</v>
      </c>
      <c r="J630" t="s">
        <v>60</v>
      </c>
      <c r="K630" t="s">
        <v>14903</v>
      </c>
      <c r="L630" t="s">
        <v>59</v>
      </c>
    </row>
    <row r="631" spans="1:12" x14ac:dyDescent="0.5">
      <c r="A631" t="s">
        <v>15772</v>
      </c>
      <c r="B631" t="s">
        <v>10319</v>
      </c>
      <c r="C631" t="s">
        <v>506</v>
      </c>
      <c r="D631" t="s">
        <v>14905</v>
      </c>
      <c r="E631" t="s">
        <v>10317</v>
      </c>
      <c r="F631" s="1">
        <v>45616</v>
      </c>
      <c r="G631" s="1">
        <v>47077</v>
      </c>
      <c r="H631" t="s">
        <v>59</v>
      </c>
      <c r="I631" t="s">
        <v>59</v>
      </c>
      <c r="J631" t="s">
        <v>59</v>
      </c>
      <c r="K631" t="s">
        <v>15773</v>
      </c>
      <c r="L631" t="s">
        <v>60</v>
      </c>
    </row>
    <row r="632" spans="1:12" x14ac:dyDescent="0.5">
      <c r="A632" t="s">
        <v>15774</v>
      </c>
      <c r="B632" t="s">
        <v>1801</v>
      </c>
      <c r="C632" t="s">
        <v>506</v>
      </c>
      <c r="D632" t="s">
        <v>14905</v>
      </c>
      <c r="E632" t="s">
        <v>10456</v>
      </c>
      <c r="F632" s="1">
        <v>45628</v>
      </c>
      <c r="G632" s="1">
        <v>47454</v>
      </c>
      <c r="H632" t="s">
        <v>60</v>
      </c>
      <c r="I632" t="s">
        <v>60</v>
      </c>
      <c r="J632" t="s">
        <v>60</v>
      </c>
      <c r="K632" t="s">
        <v>10459</v>
      </c>
      <c r="L632" t="s">
        <v>59</v>
      </c>
    </row>
    <row r="633" spans="1:12" x14ac:dyDescent="0.5">
      <c r="A633" t="s">
        <v>15775</v>
      </c>
      <c r="B633" t="s">
        <v>822</v>
      </c>
      <c r="C633" t="s">
        <v>506</v>
      </c>
      <c r="D633" t="s">
        <v>77</v>
      </c>
      <c r="E633" t="s">
        <v>10578</v>
      </c>
      <c r="F633" s="1">
        <v>45642</v>
      </c>
      <c r="G633" t="s">
        <v>14905</v>
      </c>
      <c r="H633" t="s">
        <v>59</v>
      </c>
      <c r="I633" t="s">
        <v>59</v>
      </c>
      <c r="J633" t="s">
        <v>60</v>
      </c>
      <c r="K633" t="s">
        <v>14903</v>
      </c>
      <c r="L633" t="s">
        <v>59</v>
      </c>
    </row>
    <row r="634" spans="1:12" x14ac:dyDescent="0.5">
      <c r="A634" t="s">
        <v>15776</v>
      </c>
      <c r="B634" t="s">
        <v>822</v>
      </c>
      <c r="C634" t="s">
        <v>14903</v>
      </c>
      <c r="D634" t="s">
        <v>14905</v>
      </c>
      <c r="E634" t="s">
        <v>6473</v>
      </c>
      <c r="F634" s="1">
        <v>45644</v>
      </c>
      <c r="G634" t="s">
        <v>14905</v>
      </c>
      <c r="H634" t="s">
        <v>59</v>
      </c>
      <c r="I634" t="s">
        <v>59</v>
      </c>
      <c r="J634" t="s">
        <v>60</v>
      </c>
      <c r="K634" t="s">
        <v>14903</v>
      </c>
      <c r="L634" t="s">
        <v>59</v>
      </c>
    </row>
    <row r="635" spans="1:12" x14ac:dyDescent="0.5">
      <c r="A635" t="s">
        <v>15777</v>
      </c>
      <c r="B635" t="s">
        <v>822</v>
      </c>
      <c r="C635" t="s">
        <v>506</v>
      </c>
      <c r="D635" t="s">
        <v>14905</v>
      </c>
      <c r="E635" t="s">
        <v>6473</v>
      </c>
      <c r="F635" s="1">
        <v>45644</v>
      </c>
      <c r="G635" s="1">
        <v>48078</v>
      </c>
      <c r="H635" t="s">
        <v>59</v>
      </c>
      <c r="I635" t="s">
        <v>59</v>
      </c>
      <c r="J635" t="s">
        <v>60</v>
      </c>
      <c r="K635" t="s">
        <v>15778</v>
      </c>
      <c r="L635" t="s">
        <v>59</v>
      </c>
    </row>
    <row r="636" spans="1:12" x14ac:dyDescent="0.5">
      <c r="A636" t="s">
        <v>15779</v>
      </c>
      <c r="B636" t="s">
        <v>822</v>
      </c>
      <c r="C636" t="s">
        <v>14903</v>
      </c>
      <c r="D636" t="s">
        <v>14905</v>
      </c>
      <c r="E636" t="s">
        <v>6473</v>
      </c>
      <c r="F636" s="1">
        <v>45644</v>
      </c>
      <c r="G636" t="s">
        <v>14905</v>
      </c>
      <c r="H636" t="s">
        <v>59</v>
      </c>
      <c r="I636" t="s">
        <v>60</v>
      </c>
      <c r="J636" t="s">
        <v>60</v>
      </c>
      <c r="K636" t="s">
        <v>15780</v>
      </c>
      <c r="L636" t="s">
        <v>60</v>
      </c>
    </row>
    <row r="637" spans="1:12" x14ac:dyDescent="0.5">
      <c r="A637" t="s">
        <v>15781</v>
      </c>
      <c r="B637" t="s">
        <v>1090</v>
      </c>
      <c r="C637" t="s">
        <v>14903</v>
      </c>
      <c r="D637" t="s">
        <v>14905</v>
      </c>
      <c r="E637" t="s">
        <v>1089</v>
      </c>
      <c r="F637" s="1">
        <v>43191</v>
      </c>
      <c r="G637" t="s">
        <v>14905</v>
      </c>
      <c r="H637" t="s">
        <v>60</v>
      </c>
      <c r="I637" t="s">
        <v>14903</v>
      </c>
      <c r="J637" t="s">
        <v>60</v>
      </c>
      <c r="K637" t="s">
        <v>14903</v>
      </c>
      <c r="L637" t="s">
        <v>59</v>
      </c>
    </row>
    <row r="638" spans="1:12" x14ac:dyDescent="0.5">
      <c r="A638" t="s">
        <v>15782</v>
      </c>
      <c r="B638" t="s">
        <v>822</v>
      </c>
      <c r="C638" t="s">
        <v>14903</v>
      </c>
      <c r="D638" t="s">
        <v>14905</v>
      </c>
      <c r="E638" t="s">
        <v>6473</v>
      </c>
      <c r="F638" s="1">
        <v>45677</v>
      </c>
      <c r="G638" t="s">
        <v>14905</v>
      </c>
      <c r="H638" t="s">
        <v>59</v>
      </c>
      <c r="I638" t="s">
        <v>59</v>
      </c>
      <c r="J638" t="s">
        <v>60</v>
      </c>
      <c r="K638" t="s">
        <v>14903</v>
      </c>
      <c r="L638" t="s">
        <v>59</v>
      </c>
    </row>
    <row r="639" spans="1:12" x14ac:dyDescent="0.5">
      <c r="A639" t="s">
        <v>15783</v>
      </c>
      <c r="B639" t="s">
        <v>1090</v>
      </c>
      <c r="C639" t="s">
        <v>14903</v>
      </c>
      <c r="D639" t="s">
        <v>14905</v>
      </c>
      <c r="E639" t="s">
        <v>1092</v>
      </c>
      <c r="F639" s="1">
        <v>41395</v>
      </c>
      <c r="G639" t="s">
        <v>14905</v>
      </c>
      <c r="H639" t="s">
        <v>60</v>
      </c>
      <c r="I639" t="s">
        <v>14903</v>
      </c>
      <c r="J639" t="s">
        <v>60</v>
      </c>
      <c r="K639" t="s">
        <v>14903</v>
      </c>
      <c r="L639" t="s">
        <v>59</v>
      </c>
    </row>
    <row r="640" spans="1:12" x14ac:dyDescent="0.5">
      <c r="A640" t="s">
        <v>15784</v>
      </c>
      <c r="B640" t="s">
        <v>822</v>
      </c>
      <c r="C640" t="s">
        <v>14903</v>
      </c>
      <c r="D640" t="s">
        <v>14905</v>
      </c>
      <c r="E640" t="s">
        <v>6473</v>
      </c>
      <c r="F640" s="1">
        <v>45693</v>
      </c>
      <c r="G640" t="s">
        <v>14905</v>
      </c>
      <c r="H640" t="s">
        <v>59</v>
      </c>
      <c r="I640" t="s">
        <v>60</v>
      </c>
      <c r="J640" t="s">
        <v>60</v>
      </c>
      <c r="K640" t="s">
        <v>15785</v>
      </c>
      <c r="L640" t="s">
        <v>59</v>
      </c>
    </row>
    <row r="641" spans="1:12" x14ac:dyDescent="0.5">
      <c r="A641" t="s">
        <v>15786</v>
      </c>
      <c r="B641" t="s">
        <v>1097</v>
      </c>
      <c r="C641" t="s">
        <v>14903</v>
      </c>
      <c r="D641" t="s">
        <v>14905</v>
      </c>
      <c r="E641" t="s">
        <v>1111</v>
      </c>
      <c r="F641" s="1">
        <v>43191</v>
      </c>
      <c r="G641" t="s">
        <v>14905</v>
      </c>
      <c r="H641" t="s">
        <v>60</v>
      </c>
      <c r="I641" t="s">
        <v>14903</v>
      </c>
      <c r="J641" t="s">
        <v>60</v>
      </c>
      <c r="K641" t="s">
        <v>14903</v>
      </c>
      <c r="L641" t="s">
        <v>59</v>
      </c>
    </row>
    <row r="642" spans="1:12" x14ac:dyDescent="0.5">
      <c r="A642" t="s">
        <v>15787</v>
      </c>
      <c r="B642" t="s">
        <v>822</v>
      </c>
      <c r="C642" t="s">
        <v>14903</v>
      </c>
      <c r="D642" t="s">
        <v>14905</v>
      </c>
      <c r="E642" t="s">
        <v>6473</v>
      </c>
      <c r="F642" s="1">
        <v>45737</v>
      </c>
      <c r="G642" t="s">
        <v>14905</v>
      </c>
      <c r="H642" t="s">
        <v>59</v>
      </c>
      <c r="I642" t="s">
        <v>59</v>
      </c>
      <c r="J642" t="s">
        <v>60</v>
      </c>
      <c r="K642" t="s">
        <v>15788</v>
      </c>
      <c r="L642" t="s">
        <v>59</v>
      </c>
    </row>
    <row r="643" spans="1:12" x14ac:dyDescent="0.5">
      <c r="A643" t="s">
        <v>15789</v>
      </c>
      <c r="B643" t="s">
        <v>1097</v>
      </c>
      <c r="C643" t="s">
        <v>14903</v>
      </c>
      <c r="D643" t="s">
        <v>14905</v>
      </c>
      <c r="E643" t="s">
        <v>1117</v>
      </c>
      <c r="F643" s="1">
        <v>43191</v>
      </c>
      <c r="G643" t="s">
        <v>14905</v>
      </c>
      <c r="H643" t="s">
        <v>60</v>
      </c>
      <c r="I643" t="s">
        <v>14903</v>
      </c>
      <c r="J643" t="s">
        <v>60</v>
      </c>
      <c r="K643" t="s">
        <v>14903</v>
      </c>
      <c r="L643" t="s">
        <v>59</v>
      </c>
    </row>
    <row r="644" spans="1:12" x14ac:dyDescent="0.5">
      <c r="A644" t="s">
        <v>15790</v>
      </c>
      <c r="B644" t="s">
        <v>1097</v>
      </c>
      <c r="C644" t="s">
        <v>14903</v>
      </c>
      <c r="D644" t="s">
        <v>14905</v>
      </c>
      <c r="E644" t="s">
        <v>1119</v>
      </c>
      <c r="F644" s="1">
        <v>43191</v>
      </c>
      <c r="G644" t="s">
        <v>14905</v>
      </c>
      <c r="H644" t="s">
        <v>60</v>
      </c>
      <c r="I644" t="s">
        <v>14903</v>
      </c>
      <c r="J644" t="s">
        <v>60</v>
      </c>
      <c r="K644" t="s">
        <v>14903</v>
      </c>
      <c r="L644" t="s">
        <v>59</v>
      </c>
    </row>
    <row r="645" spans="1:12" x14ac:dyDescent="0.5">
      <c r="A645" t="s">
        <v>15791</v>
      </c>
      <c r="B645" t="s">
        <v>822</v>
      </c>
      <c r="C645" t="s">
        <v>506</v>
      </c>
      <c r="D645" t="s">
        <v>14905</v>
      </c>
      <c r="E645" t="s">
        <v>6473</v>
      </c>
      <c r="F645" s="1">
        <v>45827</v>
      </c>
      <c r="G645" s="1">
        <v>75657</v>
      </c>
      <c r="H645" t="s">
        <v>59</v>
      </c>
      <c r="I645" t="s">
        <v>60</v>
      </c>
      <c r="J645" t="s">
        <v>60</v>
      </c>
      <c r="K645" t="s">
        <v>15792</v>
      </c>
      <c r="L645" t="s">
        <v>59</v>
      </c>
    </row>
    <row r="646" spans="1:12" x14ac:dyDescent="0.5">
      <c r="A646" t="s">
        <v>15793</v>
      </c>
      <c r="B646" t="s">
        <v>543</v>
      </c>
      <c r="C646" t="s">
        <v>506</v>
      </c>
      <c r="D646" t="s">
        <v>77</v>
      </c>
      <c r="E646" t="s">
        <v>12047</v>
      </c>
      <c r="F646" s="1">
        <v>45813</v>
      </c>
      <c r="G646" s="1">
        <v>46543</v>
      </c>
      <c r="H646" t="s">
        <v>59</v>
      </c>
      <c r="I646" t="s">
        <v>60</v>
      </c>
      <c r="J646" t="s">
        <v>60</v>
      </c>
      <c r="K646" t="s">
        <v>15632</v>
      </c>
      <c r="L646" t="s">
        <v>60</v>
      </c>
    </row>
    <row r="647" spans="1:12" x14ac:dyDescent="0.5">
      <c r="A647" t="s">
        <v>15794</v>
      </c>
      <c r="B647" t="s">
        <v>982</v>
      </c>
      <c r="C647" t="s">
        <v>14903</v>
      </c>
      <c r="D647" t="s">
        <v>14905</v>
      </c>
      <c r="E647" t="s">
        <v>1288</v>
      </c>
      <c r="F647" s="1">
        <v>43501</v>
      </c>
      <c r="G647" t="s">
        <v>14905</v>
      </c>
      <c r="H647" t="s">
        <v>60</v>
      </c>
      <c r="I647" t="s">
        <v>14903</v>
      </c>
      <c r="J647" t="s">
        <v>60</v>
      </c>
      <c r="K647" t="s">
        <v>14903</v>
      </c>
      <c r="L647" t="s">
        <v>60</v>
      </c>
    </row>
    <row r="648" spans="1:12" x14ac:dyDescent="0.5">
      <c r="A648" t="s">
        <v>15795</v>
      </c>
      <c r="B648" t="s">
        <v>982</v>
      </c>
      <c r="C648" t="s">
        <v>14903</v>
      </c>
      <c r="D648" t="s">
        <v>14905</v>
      </c>
      <c r="E648" t="s">
        <v>1307</v>
      </c>
      <c r="F648" s="1">
        <v>43509</v>
      </c>
      <c r="G648" t="s">
        <v>14905</v>
      </c>
      <c r="H648" t="s">
        <v>60</v>
      </c>
      <c r="I648" t="s">
        <v>14903</v>
      </c>
      <c r="J648" t="s">
        <v>60</v>
      </c>
      <c r="K648" t="s">
        <v>14903</v>
      </c>
      <c r="L648" t="s">
        <v>60</v>
      </c>
    </row>
    <row r="649" spans="1:12" x14ac:dyDescent="0.5">
      <c r="A649" t="s">
        <v>15796</v>
      </c>
      <c r="B649" t="s">
        <v>1133</v>
      </c>
      <c r="C649" t="s">
        <v>14903</v>
      </c>
      <c r="D649" t="s">
        <v>14905</v>
      </c>
      <c r="E649" t="s">
        <v>1419</v>
      </c>
      <c r="F649" s="1">
        <v>43544</v>
      </c>
      <c r="G649" t="s">
        <v>14905</v>
      </c>
      <c r="H649" t="s">
        <v>60</v>
      </c>
      <c r="I649" t="s">
        <v>14903</v>
      </c>
      <c r="J649" t="s">
        <v>59</v>
      </c>
      <c r="K649" t="s">
        <v>14903</v>
      </c>
      <c r="L649" t="s">
        <v>60</v>
      </c>
    </row>
    <row r="650" spans="1:12" x14ac:dyDescent="0.5">
      <c r="A650" t="s">
        <v>15797</v>
      </c>
      <c r="B650" t="s">
        <v>822</v>
      </c>
      <c r="C650" t="s">
        <v>14903</v>
      </c>
      <c r="D650" t="s">
        <v>14905</v>
      </c>
      <c r="E650" t="s">
        <v>1498</v>
      </c>
      <c r="F650" s="1">
        <v>43563</v>
      </c>
      <c r="G650" t="s">
        <v>14905</v>
      </c>
      <c r="H650" t="s">
        <v>59</v>
      </c>
      <c r="I650" t="s">
        <v>14903</v>
      </c>
      <c r="J650" t="s">
        <v>59</v>
      </c>
      <c r="K650" t="s">
        <v>14903</v>
      </c>
      <c r="L650" t="s">
        <v>60</v>
      </c>
    </row>
    <row r="651" spans="1:12" x14ac:dyDescent="0.5">
      <c r="A651" t="s">
        <v>15798</v>
      </c>
      <c r="B651" t="s">
        <v>1524</v>
      </c>
      <c r="C651" t="s">
        <v>506</v>
      </c>
      <c r="D651" t="s">
        <v>14905</v>
      </c>
      <c r="E651" t="s">
        <v>1522</v>
      </c>
      <c r="F651" s="1">
        <v>43572</v>
      </c>
      <c r="G651" s="1">
        <v>47635</v>
      </c>
      <c r="H651" t="s">
        <v>59</v>
      </c>
      <c r="I651" t="s">
        <v>14903</v>
      </c>
      <c r="J651" t="s">
        <v>60</v>
      </c>
      <c r="K651" t="s">
        <v>14903</v>
      </c>
      <c r="L651" t="s">
        <v>60</v>
      </c>
    </row>
    <row r="652" spans="1:12" x14ac:dyDescent="0.5">
      <c r="A652" t="s">
        <v>15799</v>
      </c>
      <c r="B652" t="s">
        <v>1600</v>
      </c>
      <c r="C652" t="s">
        <v>14903</v>
      </c>
      <c r="D652" t="s">
        <v>14905</v>
      </c>
      <c r="E652" t="s">
        <v>1597</v>
      </c>
      <c r="F652" s="1">
        <v>43586</v>
      </c>
      <c r="G652" t="s">
        <v>14905</v>
      </c>
      <c r="H652" t="s">
        <v>59</v>
      </c>
      <c r="I652" t="s">
        <v>14903</v>
      </c>
      <c r="J652" t="s">
        <v>60</v>
      </c>
      <c r="K652" t="s">
        <v>14903</v>
      </c>
      <c r="L652" t="s">
        <v>60</v>
      </c>
    </row>
    <row r="653" spans="1:12" x14ac:dyDescent="0.5">
      <c r="A653" t="s">
        <v>15800</v>
      </c>
      <c r="B653" t="s">
        <v>1600</v>
      </c>
      <c r="C653" t="s">
        <v>14903</v>
      </c>
      <c r="D653" t="s">
        <v>14905</v>
      </c>
      <c r="E653" t="s">
        <v>1609</v>
      </c>
      <c r="F653" s="1">
        <v>43600</v>
      </c>
      <c r="G653" t="s">
        <v>14905</v>
      </c>
      <c r="H653" t="s">
        <v>59</v>
      </c>
      <c r="I653" t="s">
        <v>14903</v>
      </c>
      <c r="J653" t="s">
        <v>60</v>
      </c>
      <c r="K653" t="s">
        <v>14903</v>
      </c>
      <c r="L653" t="s">
        <v>60</v>
      </c>
    </row>
    <row r="654" spans="1:12" x14ac:dyDescent="0.5">
      <c r="A654" t="s">
        <v>15801</v>
      </c>
      <c r="B654" t="s">
        <v>822</v>
      </c>
      <c r="C654" t="s">
        <v>14903</v>
      </c>
      <c r="D654" t="s">
        <v>14905</v>
      </c>
      <c r="E654" t="s">
        <v>1757</v>
      </c>
      <c r="F654" s="1">
        <v>43633</v>
      </c>
      <c r="G654" t="s">
        <v>14905</v>
      </c>
      <c r="H654" t="s">
        <v>59</v>
      </c>
      <c r="I654" t="s">
        <v>14903</v>
      </c>
      <c r="J654" t="s">
        <v>59</v>
      </c>
      <c r="K654" t="s">
        <v>14903</v>
      </c>
      <c r="L654" t="s">
        <v>60</v>
      </c>
    </row>
    <row r="655" spans="1:12" x14ac:dyDescent="0.5">
      <c r="A655" t="s">
        <v>15802</v>
      </c>
      <c r="B655" t="s">
        <v>1857</v>
      </c>
      <c r="C655" t="s">
        <v>14903</v>
      </c>
      <c r="D655" t="s">
        <v>14905</v>
      </c>
      <c r="E655" t="s">
        <v>1856</v>
      </c>
      <c r="F655" s="1">
        <v>43661</v>
      </c>
      <c r="G655" t="s">
        <v>14905</v>
      </c>
      <c r="H655" t="s">
        <v>59</v>
      </c>
      <c r="I655" t="s">
        <v>14903</v>
      </c>
      <c r="J655" t="s">
        <v>59</v>
      </c>
      <c r="K655" t="s">
        <v>14903</v>
      </c>
      <c r="L655" t="s">
        <v>60</v>
      </c>
    </row>
    <row r="656" spans="1:12" x14ac:dyDescent="0.5">
      <c r="A656" t="s">
        <v>15803</v>
      </c>
      <c r="B656" t="s">
        <v>1918</v>
      </c>
      <c r="C656" t="s">
        <v>14903</v>
      </c>
      <c r="D656" t="s">
        <v>14905</v>
      </c>
      <c r="E656" t="s">
        <v>1916</v>
      </c>
      <c r="F656" s="1">
        <v>43676</v>
      </c>
      <c r="G656" t="s">
        <v>14905</v>
      </c>
      <c r="H656" t="s">
        <v>59</v>
      </c>
      <c r="I656" t="s">
        <v>14903</v>
      </c>
      <c r="J656" t="s">
        <v>59</v>
      </c>
      <c r="K656" t="s">
        <v>14903</v>
      </c>
      <c r="L656" t="s">
        <v>60</v>
      </c>
    </row>
    <row r="657" spans="1:12" x14ac:dyDescent="0.5">
      <c r="A657" t="s">
        <v>15804</v>
      </c>
      <c r="B657" t="s">
        <v>822</v>
      </c>
      <c r="C657" t="s">
        <v>14903</v>
      </c>
      <c r="D657" t="s">
        <v>14905</v>
      </c>
      <c r="E657" t="s">
        <v>2101</v>
      </c>
      <c r="F657" s="1">
        <v>43732</v>
      </c>
      <c r="G657" t="s">
        <v>14905</v>
      </c>
      <c r="H657" t="s">
        <v>59</v>
      </c>
      <c r="I657" t="s">
        <v>14903</v>
      </c>
      <c r="J657" t="s">
        <v>59</v>
      </c>
      <c r="K657" t="s">
        <v>14903</v>
      </c>
      <c r="L657" t="s">
        <v>60</v>
      </c>
    </row>
    <row r="658" spans="1:12" x14ac:dyDescent="0.5">
      <c r="A658" t="s">
        <v>15805</v>
      </c>
      <c r="B658" t="s">
        <v>822</v>
      </c>
      <c r="C658" t="s">
        <v>340</v>
      </c>
      <c r="D658" t="s">
        <v>77</v>
      </c>
      <c r="E658" t="s">
        <v>2107</v>
      </c>
      <c r="F658" s="1">
        <v>43733</v>
      </c>
      <c r="G658" t="s">
        <v>14905</v>
      </c>
      <c r="H658" t="s">
        <v>59</v>
      </c>
      <c r="I658" t="s">
        <v>14903</v>
      </c>
      <c r="J658" t="s">
        <v>59</v>
      </c>
      <c r="K658" t="s">
        <v>14903</v>
      </c>
      <c r="L658" t="s">
        <v>60</v>
      </c>
    </row>
    <row r="659" spans="1:12" x14ac:dyDescent="0.5">
      <c r="A659" t="s">
        <v>15806</v>
      </c>
      <c r="B659" t="s">
        <v>822</v>
      </c>
      <c r="C659" t="s">
        <v>14903</v>
      </c>
      <c r="D659" t="s">
        <v>14905</v>
      </c>
      <c r="E659" t="s">
        <v>2110</v>
      </c>
      <c r="F659" s="1">
        <v>43733</v>
      </c>
      <c r="G659" t="s">
        <v>14905</v>
      </c>
      <c r="H659" t="s">
        <v>59</v>
      </c>
      <c r="I659" t="s">
        <v>14903</v>
      </c>
      <c r="J659" t="s">
        <v>59</v>
      </c>
      <c r="K659" t="s">
        <v>14903</v>
      </c>
      <c r="L659" t="s">
        <v>60</v>
      </c>
    </row>
    <row r="660" spans="1:12" x14ac:dyDescent="0.5">
      <c r="A660" t="s">
        <v>15807</v>
      </c>
      <c r="B660" t="s">
        <v>432</v>
      </c>
      <c r="C660" t="s">
        <v>506</v>
      </c>
      <c r="D660" t="s">
        <v>14905</v>
      </c>
      <c r="E660" t="s">
        <v>2305</v>
      </c>
      <c r="F660" s="1">
        <v>43776</v>
      </c>
      <c r="G660" s="1">
        <v>46333</v>
      </c>
      <c r="H660" t="s">
        <v>59</v>
      </c>
      <c r="I660" t="s">
        <v>14903</v>
      </c>
      <c r="J660" t="s">
        <v>60</v>
      </c>
      <c r="K660" t="s">
        <v>14903</v>
      </c>
      <c r="L660" t="s">
        <v>60</v>
      </c>
    </row>
    <row r="661" spans="1:12" x14ac:dyDescent="0.5">
      <c r="A661" t="s">
        <v>15808</v>
      </c>
      <c r="B661" t="s">
        <v>822</v>
      </c>
      <c r="C661" t="s">
        <v>14903</v>
      </c>
      <c r="D661" t="s">
        <v>14905</v>
      </c>
      <c r="E661" t="s">
        <v>2343</v>
      </c>
      <c r="F661" s="1">
        <v>43789</v>
      </c>
      <c r="G661" t="s">
        <v>14905</v>
      </c>
      <c r="H661" t="s">
        <v>59</v>
      </c>
      <c r="I661" t="s">
        <v>14903</v>
      </c>
      <c r="J661" t="s">
        <v>59</v>
      </c>
      <c r="K661" t="s">
        <v>14903</v>
      </c>
      <c r="L661" t="s">
        <v>60</v>
      </c>
    </row>
    <row r="662" spans="1:12" x14ac:dyDescent="0.5">
      <c r="A662" t="s">
        <v>15809</v>
      </c>
      <c r="B662" t="s">
        <v>822</v>
      </c>
      <c r="C662" t="s">
        <v>14903</v>
      </c>
      <c r="D662" t="s">
        <v>14905</v>
      </c>
      <c r="E662" t="s">
        <v>2398</v>
      </c>
      <c r="F662" s="1">
        <v>43791</v>
      </c>
      <c r="G662" t="s">
        <v>14905</v>
      </c>
      <c r="H662" t="s">
        <v>59</v>
      </c>
      <c r="I662" t="s">
        <v>14903</v>
      </c>
      <c r="J662" t="s">
        <v>60</v>
      </c>
      <c r="K662" t="s">
        <v>14903</v>
      </c>
      <c r="L662" t="s">
        <v>60</v>
      </c>
    </row>
    <row r="663" spans="1:12" x14ac:dyDescent="0.5">
      <c r="A663" t="s">
        <v>15810</v>
      </c>
      <c r="B663" t="s">
        <v>822</v>
      </c>
      <c r="C663" t="s">
        <v>14903</v>
      </c>
      <c r="D663" t="s">
        <v>14905</v>
      </c>
      <c r="E663" t="s">
        <v>2401</v>
      </c>
      <c r="F663" s="1">
        <v>43791</v>
      </c>
      <c r="G663" t="s">
        <v>14905</v>
      </c>
      <c r="H663" t="s">
        <v>59</v>
      </c>
      <c r="I663" t="s">
        <v>14903</v>
      </c>
      <c r="J663" t="s">
        <v>59</v>
      </c>
      <c r="K663" t="s">
        <v>14903</v>
      </c>
      <c r="L663" t="s">
        <v>60</v>
      </c>
    </row>
    <row r="664" spans="1:12" x14ac:dyDescent="0.5">
      <c r="A664" t="s">
        <v>15811</v>
      </c>
      <c r="B664" t="s">
        <v>822</v>
      </c>
      <c r="C664" t="s">
        <v>14903</v>
      </c>
      <c r="D664" t="s">
        <v>14905</v>
      </c>
      <c r="E664" t="s">
        <v>2405</v>
      </c>
      <c r="F664" s="1">
        <v>43791</v>
      </c>
      <c r="G664" t="s">
        <v>14905</v>
      </c>
      <c r="H664" t="s">
        <v>59</v>
      </c>
      <c r="I664" t="s">
        <v>14903</v>
      </c>
      <c r="J664" t="s">
        <v>59</v>
      </c>
      <c r="K664" t="s">
        <v>14903</v>
      </c>
      <c r="L664" t="s">
        <v>60</v>
      </c>
    </row>
    <row r="665" spans="1:12" x14ac:dyDescent="0.5">
      <c r="A665" t="s">
        <v>15812</v>
      </c>
      <c r="B665" t="s">
        <v>822</v>
      </c>
      <c r="C665" t="s">
        <v>14903</v>
      </c>
      <c r="D665" t="s">
        <v>14905</v>
      </c>
      <c r="E665" t="s">
        <v>2509</v>
      </c>
      <c r="F665" s="1">
        <v>43817</v>
      </c>
      <c r="G665" t="s">
        <v>14905</v>
      </c>
      <c r="H665" t="s">
        <v>59</v>
      </c>
      <c r="I665" t="s">
        <v>14903</v>
      </c>
      <c r="J665" t="s">
        <v>59</v>
      </c>
      <c r="K665" t="s">
        <v>14903</v>
      </c>
      <c r="L665" t="s">
        <v>60</v>
      </c>
    </row>
    <row r="666" spans="1:12" x14ac:dyDescent="0.5">
      <c r="A666" t="s">
        <v>15813</v>
      </c>
      <c r="B666" t="s">
        <v>822</v>
      </c>
      <c r="C666" t="s">
        <v>14903</v>
      </c>
      <c r="D666" t="s">
        <v>14905</v>
      </c>
      <c r="E666" t="s">
        <v>2512</v>
      </c>
      <c r="F666" s="1">
        <v>43819</v>
      </c>
      <c r="G666" t="s">
        <v>14905</v>
      </c>
      <c r="H666" t="s">
        <v>59</v>
      </c>
      <c r="I666" t="s">
        <v>14903</v>
      </c>
      <c r="J666" t="s">
        <v>59</v>
      </c>
      <c r="K666" t="s">
        <v>14903</v>
      </c>
      <c r="L666" t="s">
        <v>60</v>
      </c>
    </row>
    <row r="667" spans="1:12" x14ac:dyDescent="0.5">
      <c r="A667" t="s">
        <v>15814</v>
      </c>
      <c r="B667" t="s">
        <v>822</v>
      </c>
      <c r="C667" t="s">
        <v>14903</v>
      </c>
      <c r="D667" t="s">
        <v>14905</v>
      </c>
      <c r="E667" t="s">
        <v>2515</v>
      </c>
      <c r="F667" s="1">
        <v>43819</v>
      </c>
      <c r="G667" t="s">
        <v>14905</v>
      </c>
      <c r="H667" t="s">
        <v>59</v>
      </c>
      <c r="I667" t="s">
        <v>14903</v>
      </c>
      <c r="J667" t="s">
        <v>59</v>
      </c>
      <c r="K667" t="s">
        <v>14903</v>
      </c>
      <c r="L667" t="s">
        <v>60</v>
      </c>
    </row>
    <row r="668" spans="1:12" x14ac:dyDescent="0.5">
      <c r="A668" t="s">
        <v>15815</v>
      </c>
      <c r="B668" t="s">
        <v>822</v>
      </c>
      <c r="C668" t="s">
        <v>14903</v>
      </c>
      <c r="D668" t="s">
        <v>14905</v>
      </c>
      <c r="E668" t="s">
        <v>2703</v>
      </c>
      <c r="F668" s="1">
        <v>43878</v>
      </c>
      <c r="G668" t="s">
        <v>14905</v>
      </c>
      <c r="H668" t="s">
        <v>59</v>
      </c>
      <c r="I668" t="s">
        <v>14903</v>
      </c>
      <c r="J668" t="s">
        <v>60</v>
      </c>
      <c r="K668" t="s">
        <v>14903</v>
      </c>
      <c r="L668" t="s">
        <v>60</v>
      </c>
    </row>
    <row r="669" spans="1:12" x14ac:dyDescent="0.5">
      <c r="A669" t="s">
        <v>15816</v>
      </c>
      <c r="B669" t="s">
        <v>822</v>
      </c>
      <c r="C669" t="s">
        <v>14903</v>
      </c>
      <c r="D669" t="s">
        <v>14905</v>
      </c>
      <c r="E669" t="s">
        <v>2707</v>
      </c>
      <c r="F669" s="1">
        <v>43878</v>
      </c>
      <c r="G669" t="s">
        <v>14905</v>
      </c>
      <c r="H669" t="s">
        <v>59</v>
      </c>
      <c r="I669" t="s">
        <v>14903</v>
      </c>
      <c r="J669" t="s">
        <v>59</v>
      </c>
      <c r="K669" t="s">
        <v>14903</v>
      </c>
      <c r="L669" t="s">
        <v>60</v>
      </c>
    </row>
    <row r="670" spans="1:12" x14ac:dyDescent="0.5">
      <c r="A670" t="s">
        <v>15817</v>
      </c>
      <c r="B670" t="s">
        <v>822</v>
      </c>
      <c r="C670" t="s">
        <v>14903</v>
      </c>
      <c r="D670" t="s">
        <v>14905</v>
      </c>
      <c r="E670" t="s">
        <v>2710</v>
      </c>
      <c r="F670" s="1">
        <v>43878</v>
      </c>
      <c r="G670" t="s">
        <v>14905</v>
      </c>
      <c r="H670" t="s">
        <v>59</v>
      </c>
      <c r="I670" t="s">
        <v>14903</v>
      </c>
      <c r="J670" t="s">
        <v>59</v>
      </c>
      <c r="K670" t="s">
        <v>14903</v>
      </c>
      <c r="L670" t="s">
        <v>60</v>
      </c>
    </row>
    <row r="671" spans="1:12" x14ac:dyDescent="0.5">
      <c r="A671" t="s">
        <v>15818</v>
      </c>
      <c r="B671" t="s">
        <v>822</v>
      </c>
      <c r="C671" t="s">
        <v>14903</v>
      </c>
      <c r="D671" t="s">
        <v>14905</v>
      </c>
      <c r="E671" t="s">
        <v>2713</v>
      </c>
      <c r="F671" s="1">
        <v>43878</v>
      </c>
      <c r="G671" t="s">
        <v>14905</v>
      </c>
      <c r="H671" t="s">
        <v>59</v>
      </c>
      <c r="I671" t="s">
        <v>14903</v>
      </c>
      <c r="J671" t="s">
        <v>59</v>
      </c>
      <c r="K671" t="s">
        <v>14903</v>
      </c>
      <c r="L671" t="s">
        <v>60</v>
      </c>
    </row>
    <row r="672" spans="1:12" x14ac:dyDescent="0.5">
      <c r="A672" t="s">
        <v>15819</v>
      </c>
      <c r="B672" t="s">
        <v>822</v>
      </c>
      <c r="C672" t="s">
        <v>14903</v>
      </c>
      <c r="D672" t="s">
        <v>14905</v>
      </c>
      <c r="E672" t="s">
        <v>2713</v>
      </c>
      <c r="F672" s="1">
        <v>43878</v>
      </c>
      <c r="G672" t="s">
        <v>14905</v>
      </c>
      <c r="H672" t="s">
        <v>59</v>
      </c>
      <c r="I672" t="s">
        <v>14903</v>
      </c>
      <c r="J672" t="s">
        <v>59</v>
      </c>
      <c r="K672" t="s">
        <v>14903</v>
      </c>
      <c r="L672" t="s">
        <v>60</v>
      </c>
    </row>
    <row r="673" spans="1:12" x14ac:dyDescent="0.5">
      <c r="A673" t="s">
        <v>15820</v>
      </c>
      <c r="B673" t="s">
        <v>822</v>
      </c>
      <c r="C673" t="s">
        <v>14903</v>
      </c>
      <c r="D673" t="s">
        <v>77</v>
      </c>
      <c r="E673" t="s">
        <v>2745</v>
      </c>
      <c r="F673" s="1">
        <v>43880</v>
      </c>
      <c r="G673" t="s">
        <v>14905</v>
      </c>
      <c r="H673" t="s">
        <v>59</v>
      </c>
      <c r="I673" t="s">
        <v>14903</v>
      </c>
      <c r="J673" t="s">
        <v>59</v>
      </c>
      <c r="K673" t="s">
        <v>14903</v>
      </c>
      <c r="L673" t="s">
        <v>60</v>
      </c>
    </row>
    <row r="674" spans="1:12" x14ac:dyDescent="0.5">
      <c r="A674" t="s">
        <v>15821</v>
      </c>
      <c r="B674" t="s">
        <v>822</v>
      </c>
      <c r="C674" t="s">
        <v>14903</v>
      </c>
      <c r="D674" t="s">
        <v>14905</v>
      </c>
      <c r="E674" t="s">
        <v>2751</v>
      </c>
      <c r="F674" s="1">
        <v>43882</v>
      </c>
      <c r="G674" t="s">
        <v>14905</v>
      </c>
      <c r="H674" t="s">
        <v>59</v>
      </c>
      <c r="I674" t="s">
        <v>14903</v>
      </c>
      <c r="J674" t="s">
        <v>59</v>
      </c>
      <c r="K674" t="s">
        <v>14903</v>
      </c>
      <c r="L674" t="s">
        <v>60</v>
      </c>
    </row>
    <row r="675" spans="1:12" x14ac:dyDescent="0.5">
      <c r="A675" t="s">
        <v>15822</v>
      </c>
      <c r="B675" t="s">
        <v>822</v>
      </c>
      <c r="C675" t="s">
        <v>14903</v>
      </c>
      <c r="D675" t="s">
        <v>14905</v>
      </c>
      <c r="E675" t="s">
        <v>2810</v>
      </c>
      <c r="F675" s="1">
        <v>43896</v>
      </c>
      <c r="G675" t="s">
        <v>14905</v>
      </c>
      <c r="H675" t="s">
        <v>59</v>
      </c>
      <c r="I675" t="s">
        <v>14903</v>
      </c>
      <c r="J675" t="s">
        <v>59</v>
      </c>
      <c r="K675" t="s">
        <v>14903</v>
      </c>
      <c r="L675" t="s">
        <v>60</v>
      </c>
    </row>
    <row r="676" spans="1:12" x14ac:dyDescent="0.5">
      <c r="A676" t="s">
        <v>15823</v>
      </c>
      <c r="B676" t="s">
        <v>822</v>
      </c>
      <c r="C676" t="s">
        <v>14903</v>
      </c>
      <c r="D676" t="s">
        <v>14905</v>
      </c>
      <c r="E676" t="s">
        <v>2813</v>
      </c>
      <c r="F676" s="1">
        <v>43896</v>
      </c>
      <c r="G676" t="s">
        <v>14905</v>
      </c>
      <c r="H676" t="s">
        <v>60</v>
      </c>
      <c r="I676" t="s">
        <v>14903</v>
      </c>
      <c r="J676" t="s">
        <v>59</v>
      </c>
      <c r="K676" t="s">
        <v>14903</v>
      </c>
      <c r="L676" t="s">
        <v>60</v>
      </c>
    </row>
    <row r="677" spans="1:12" x14ac:dyDescent="0.5">
      <c r="A677" t="s">
        <v>15824</v>
      </c>
      <c r="B677" t="s">
        <v>822</v>
      </c>
      <c r="C677" t="s">
        <v>14903</v>
      </c>
      <c r="D677" t="s">
        <v>14905</v>
      </c>
      <c r="E677" t="s">
        <v>2813</v>
      </c>
      <c r="F677" s="1">
        <v>43896</v>
      </c>
      <c r="G677" t="s">
        <v>14905</v>
      </c>
      <c r="H677" t="s">
        <v>60</v>
      </c>
      <c r="I677" t="s">
        <v>14903</v>
      </c>
      <c r="J677" t="s">
        <v>59</v>
      </c>
      <c r="K677" t="s">
        <v>14903</v>
      </c>
      <c r="L677" t="s">
        <v>60</v>
      </c>
    </row>
    <row r="678" spans="1:12" x14ac:dyDescent="0.5">
      <c r="A678" t="s">
        <v>15825</v>
      </c>
      <c r="B678" t="s">
        <v>822</v>
      </c>
      <c r="C678" t="s">
        <v>14903</v>
      </c>
      <c r="D678" t="s">
        <v>14905</v>
      </c>
      <c r="E678" t="s">
        <v>2823</v>
      </c>
      <c r="F678" s="1">
        <v>43896</v>
      </c>
      <c r="G678" t="s">
        <v>14905</v>
      </c>
      <c r="H678" t="s">
        <v>60</v>
      </c>
      <c r="I678" t="s">
        <v>14903</v>
      </c>
      <c r="J678" t="s">
        <v>59</v>
      </c>
      <c r="K678" t="s">
        <v>14903</v>
      </c>
      <c r="L678" t="s">
        <v>60</v>
      </c>
    </row>
    <row r="679" spans="1:12" x14ac:dyDescent="0.5">
      <c r="A679" t="s">
        <v>15826</v>
      </c>
      <c r="B679" t="s">
        <v>822</v>
      </c>
      <c r="C679" t="s">
        <v>14903</v>
      </c>
      <c r="D679" t="s">
        <v>14905</v>
      </c>
      <c r="E679" t="s">
        <v>2830</v>
      </c>
      <c r="F679" s="1">
        <v>43907</v>
      </c>
      <c r="G679" t="s">
        <v>14905</v>
      </c>
      <c r="H679" t="s">
        <v>59</v>
      </c>
      <c r="I679" t="s">
        <v>14903</v>
      </c>
      <c r="J679" t="s">
        <v>59</v>
      </c>
      <c r="K679" t="s">
        <v>14903</v>
      </c>
      <c r="L679" t="s">
        <v>60</v>
      </c>
    </row>
    <row r="680" spans="1:12" x14ac:dyDescent="0.5">
      <c r="A680" t="s">
        <v>15827</v>
      </c>
      <c r="B680" t="s">
        <v>822</v>
      </c>
      <c r="C680" t="s">
        <v>14903</v>
      </c>
      <c r="D680" t="s">
        <v>14905</v>
      </c>
      <c r="E680" t="s">
        <v>2820</v>
      </c>
      <c r="F680" s="1">
        <v>43907</v>
      </c>
      <c r="G680" t="s">
        <v>14905</v>
      </c>
      <c r="H680" t="s">
        <v>59</v>
      </c>
      <c r="I680" t="s">
        <v>14903</v>
      </c>
      <c r="J680" t="s">
        <v>59</v>
      </c>
      <c r="K680" t="s">
        <v>14903</v>
      </c>
      <c r="L680" t="s">
        <v>60</v>
      </c>
    </row>
    <row r="681" spans="1:12" x14ac:dyDescent="0.5">
      <c r="A681" t="s">
        <v>15828</v>
      </c>
      <c r="B681" t="s">
        <v>822</v>
      </c>
      <c r="C681" t="s">
        <v>14903</v>
      </c>
      <c r="D681" t="s">
        <v>14905</v>
      </c>
      <c r="E681" t="s">
        <v>2835</v>
      </c>
      <c r="F681" s="1">
        <v>43907</v>
      </c>
      <c r="G681" t="s">
        <v>14905</v>
      </c>
      <c r="H681" t="s">
        <v>59</v>
      </c>
      <c r="I681" t="s">
        <v>14903</v>
      </c>
      <c r="J681" t="s">
        <v>59</v>
      </c>
      <c r="K681" t="s">
        <v>14903</v>
      </c>
      <c r="L681" t="s">
        <v>60</v>
      </c>
    </row>
    <row r="682" spans="1:12" x14ac:dyDescent="0.5">
      <c r="A682" t="s">
        <v>15829</v>
      </c>
      <c r="B682" t="s">
        <v>822</v>
      </c>
      <c r="C682" t="s">
        <v>14903</v>
      </c>
      <c r="D682" t="s">
        <v>14905</v>
      </c>
      <c r="E682" t="s">
        <v>2837</v>
      </c>
      <c r="F682" s="1">
        <v>43907</v>
      </c>
      <c r="G682" t="s">
        <v>14905</v>
      </c>
      <c r="H682" t="s">
        <v>59</v>
      </c>
      <c r="I682" t="s">
        <v>14903</v>
      </c>
      <c r="J682" t="s">
        <v>59</v>
      </c>
      <c r="K682" t="s">
        <v>14903</v>
      </c>
      <c r="L682" t="s">
        <v>60</v>
      </c>
    </row>
    <row r="683" spans="1:12" x14ac:dyDescent="0.5">
      <c r="A683" t="s">
        <v>15830</v>
      </c>
      <c r="B683" t="s">
        <v>822</v>
      </c>
      <c r="C683" t="s">
        <v>14903</v>
      </c>
      <c r="D683" t="s">
        <v>14905</v>
      </c>
      <c r="E683" t="s">
        <v>2840</v>
      </c>
      <c r="F683" s="1">
        <v>43907</v>
      </c>
      <c r="G683" t="s">
        <v>14905</v>
      </c>
      <c r="H683" t="s">
        <v>59</v>
      </c>
      <c r="I683" t="s">
        <v>14903</v>
      </c>
      <c r="J683" t="s">
        <v>59</v>
      </c>
      <c r="K683" t="s">
        <v>14903</v>
      </c>
      <c r="L683" t="s">
        <v>60</v>
      </c>
    </row>
    <row r="684" spans="1:12" x14ac:dyDescent="0.5">
      <c r="A684" t="s">
        <v>15831</v>
      </c>
      <c r="B684" t="s">
        <v>822</v>
      </c>
      <c r="C684" t="s">
        <v>14903</v>
      </c>
      <c r="D684" t="s">
        <v>14905</v>
      </c>
      <c r="E684" t="s">
        <v>2889</v>
      </c>
      <c r="F684" s="1">
        <v>43930</v>
      </c>
      <c r="G684" t="s">
        <v>14905</v>
      </c>
      <c r="H684" t="s">
        <v>59</v>
      </c>
      <c r="I684" t="s">
        <v>14903</v>
      </c>
      <c r="J684" t="s">
        <v>59</v>
      </c>
      <c r="K684" t="s">
        <v>14903</v>
      </c>
      <c r="L684" t="s">
        <v>60</v>
      </c>
    </row>
    <row r="685" spans="1:12" x14ac:dyDescent="0.5">
      <c r="A685" t="s">
        <v>15832</v>
      </c>
      <c r="B685" t="s">
        <v>822</v>
      </c>
      <c r="C685" t="s">
        <v>14903</v>
      </c>
      <c r="D685" t="s">
        <v>14905</v>
      </c>
      <c r="E685" t="s">
        <v>3036</v>
      </c>
      <c r="F685" s="1">
        <v>43957</v>
      </c>
      <c r="G685" t="s">
        <v>14905</v>
      </c>
      <c r="H685" t="s">
        <v>59</v>
      </c>
      <c r="I685" t="s">
        <v>14903</v>
      </c>
      <c r="J685" t="s">
        <v>60</v>
      </c>
      <c r="K685" t="s">
        <v>14903</v>
      </c>
      <c r="L685" t="s">
        <v>60</v>
      </c>
    </row>
    <row r="686" spans="1:12" x14ac:dyDescent="0.5">
      <c r="A686" t="s">
        <v>15833</v>
      </c>
      <c r="B686" t="s">
        <v>1207</v>
      </c>
      <c r="C686" t="s">
        <v>506</v>
      </c>
      <c r="D686" t="s">
        <v>14905</v>
      </c>
      <c r="E686" t="s">
        <v>3125</v>
      </c>
      <c r="F686" s="1">
        <v>43922</v>
      </c>
      <c r="G686" s="1">
        <v>47573</v>
      </c>
      <c r="H686" t="s">
        <v>60</v>
      </c>
      <c r="I686" t="s">
        <v>14903</v>
      </c>
      <c r="J686" t="s">
        <v>60</v>
      </c>
      <c r="K686" t="s">
        <v>14903</v>
      </c>
      <c r="L686" t="s">
        <v>59</v>
      </c>
    </row>
    <row r="687" spans="1:12" x14ac:dyDescent="0.5">
      <c r="A687" t="s">
        <v>15834</v>
      </c>
      <c r="B687" t="s">
        <v>822</v>
      </c>
      <c r="C687" t="s">
        <v>14903</v>
      </c>
      <c r="D687" t="s">
        <v>14905</v>
      </c>
      <c r="E687" t="s">
        <v>3179</v>
      </c>
      <c r="F687" s="1">
        <v>44001</v>
      </c>
      <c r="G687" t="s">
        <v>14905</v>
      </c>
      <c r="H687" t="s">
        <v>59</v>
      </c>
      <c r="I687" t="s">
        <v>14903</v>
      </c>
      <c r="J687" t="s">
        <v>59</v>
      </c>
      <c r="K687" t="s">
        <v>14903</v>
      </c>
      <c r="L687" t="s">
        <v>60</v>
      </c>
    </row>
    <row r="688" spans="1:12" x14ac:dyDescent="0.5">
      <c r="A688" t="s">
        <v>15835</v>
      </c>
      <c r="B688" t="s">
        <v>822</v>
      </c>
      <c r="C688" t="s">
        <v>14903</v>
      </c>
      <c r="D688" t="s">
        <v>14905</v>
      </c>
      <c r="E688" t="s">
        <v>3183</v>
      </c>
      <c r="F688" s="1">
        <v>44001</v>
      </c>
      <c r="G688" t="s">
        <v>14905</v>
      </c>
      <c r="H688" t="s">
        <v>59</v>
      </c>
      <c r="I688" t="s">
        <v>14903</v>
      </c>
      <c r="J688" t="s">
        <v>60</v>
      </c>
      <c r="K688" t="s">
        <v>14903</v>
      </c>
      <c r="L688" t="s">
        <v>60</v>
      </c>
    </row>
    <row r="689" spans="1:12" x14ac:dyDescent="0.5">
      <c r="A689" t="s">
        <v>15836</v>
      </c>
      <c r="B689" t="s">
        <v>822</v>
      </c>
      <c r="C689" t="s">
        <v>14903</v>
      </c>
      <c r="D689" t="s">
        <v>14905</v>
      </c>
      <c r="E689" t="s">
        <v>3343</v>
      </c>
      <c r="F689" s="1">
        <v>44053</v>
      </c>
      <c r="G689" t="s">
        <v>14905</v>
      </c>
      <c r="H689" t="s">
        <v>59</v>
      </c>
      <c r="I689" t="s">
        <v>14903</v>
      </c>
      <c r="J689" t="s">
        <v>59</v>
      </c>
      <c r="K689" t="s">
        <v>14903</v>
      </c>
      <c r="L689" t="s">
        <v>60</v>
      </c>
    </row>
    <row r="690" spans="1:12" x14ac:dyDescent="0.5">
      <c r="A690" t="s">
        <v>15837</v>
      </c>
      <c r="B690" t="s">
        <v>822</v>
      </c>
      <c r="C690" t="s">
        <v>14903</v>
      </c>
      <c r="D690" t="s">
        <v>14905</v>
      </c>
      <c r="E690" t="s">
        <v>3574</v>
      </c>
      <c r="F690" s="1">
        <v>44131</v>
      </c>
      <c r="G690" t="s">
        <v>14905</v>
      </c>
      <c r="H690" t="s">
        <v>59</v>
      </c>
      <c r="I690" t="s">
        <v>14903</v>
      </c>
      <c r="J690" t="s">
        <v>60</v>
      </c>
      <c r="K690" t="s">
        <v>14903</v>
      </c>
      <c r="L690" t="s">
        <v>60</v>
      </c>
    </row>
    <row r="691" spans="1:12" x14ac:dyDescent="0.5">
      <c r="A691" t="s">
        <v>15838</v>
      </c>
      <c r="B691" t="s">
        <v>822</v>
      </c>
      <c r="C691" t="s">
        <v>14903</v>
      </c>
      <c r="D691" t="s">
        <v>14905</v>
      </c>
      <c r="E691" t="s">
        <v>3578</v>
      </c>
      <c r="F691" s="1">
        <v>44131</v>
      </c>
      <c r="G691" t="s">
        <v>14905</v>
      </c>
      <c r="H691" t="s">
        <v>59</v>
      </c>
      <c r="I691" t="s">
        <v>14903</v>
      </c>
      <c r="J691" t="s">
        <v>59</v>
      </c>
      <c r="K691" t="s">
        <v>14903</v>
      </c>
      <c r="L691" t="s">
        <v>60</v>
      </c>
    </row>
    <row r="692" spans="1:12" x14ac:dyDescent="0.5">
      <c r="A692" t="s">
        <v>15839</v>
      </c>
      <c r="B692" t="s">
        <v>822</v>
      </c>
      <c r="C692" t="s">
        <v>14903</v>
      </c>
      <c r="D692" t="s">
        <v>14905</v>
      </c>
      <c r="E692" t="s">
        <v>3710</v>
      </c>
      <c r="F692" s="1">
        <v>44155</v>
      </c>
      <c r="G692" t="s">
        <v>14905</v>
      </c>
      <c r="H692" t="s">
        <v>59</v>
      </c>
      <c r="I692" t="s">
        <v>14903</v>
      </c>
      <c r="J692" t="s">
        <v>60</v>
      </c>
      <c r="K692" t="s">
        <v>14903</v>
      </c>
      <c r="L692" t="s">
        <v>60</v>
      </c>
    </row>
    <row r="693" spans="1:12" x14ac:dyDescent="0.5">
      <c r="A693" t="s">
        <v>15840</v>
      </c>
      <c r="B693" t="s">
        <v>822</v>
      </c>
      <c r="C693" t="s">
        <v>14903</v>
      </c>
      <c r="D693" t="s">
        <v>14905</v>
      </c>
      <c r="E693" t="s">
        <v>3714</v>
      </c>
      <c r="F693" s="1">
        <v>44155</v>
      </c>
      <c r="G693" t="s">
        <v>14905</v>
      </c>
      <c r="H693" t="s">
        <v>59</v>
      </c>
      <c r="I693" t="s">
        <v>14903</v>
      </c>
      <c r="J693" t="s">
        <v>60</v>
      </c>
      <c r="K693" t="s">
        <v>14903</v>
      </c>
      <c r="L693" t="s">
        <v>60</v>
      </c>
    </row>
    <row r="694" spans="1:12" x14ac:dyDescent="0.5">
      <c r="A694" t="s">
        <v>15841</v>
      </c>
      <c r="B694" t="s">
        <v>822</v>
      </c>
      <c r="C694" t="s">
        <v>14903</v>
      </c>
      <c r="D694" t="s">
        <v>14905</v>
      </c>
      <c r="E694" t="s">
        <v>3766</v>
      </c>
      <c r="F694" s="1">
        <v>44172</v>
      </c>
      <c r="G694" t="s">
        <v>14905</v>
      </c>
      <c r="H694" t="s">
        <v>59</v>
      </c>
      <c r="I694" t="s">
        <v>14903</v>
      </c>
      <c r="J694" t="s">
        <v>59</v>
      </c>
      <c r="K694" t="s">
        <v>14903</v>
      </c>
      <c r="L694" t="s">
        <v>60</v>
      </c>
    </row>
    <row r="695" spans="1:12" x14ac:dyDescent="0.5">
      <c r="A695" t="s">
        <v>14312</v>
      </c>
      <c r="B695" t="s">
        <v>1281</v>
      </c>
      <c r="C695" t="s">
        <v>506</v>
      </c>
      <c r="D695" t="s">
        <v>77</v>
      </c>
      <c r="E695" t="s">
        <v>14314</v>
      </c>
      <c r="F695" s="1">
        <v>45098</v>
      </c>
      <c r="G695" s="1">
        <v>46193</v>
      </c>
      <c r="H695" t="s">
        <v>60</v>
      </c>
      <c r="I695" t="s">
        <v>14903</v>
      </c>
      <c r="J695" t="s">
        <v>14903</v>
      </c>
      <c r="K695" t="s">
        <v>14903</v>
      </c>
      <c r="L695" t="s">
        <v>14903</v>
      </c>
    </row>
    <row r="696" spans="1:12" x14ac:dyDescent="0.5">
      <c r="A696" t="s">
        <v>14315</v>
      </c>
      <c r="B696" t="s">
        <v>1281</v>
      </c>
      <c r="C696" t="s">
        <v>506</v>
      </c>
      <c r="D696" t="s">
        <v>77</v>
      </c>
      <c r="E696" t="s">
        <v>14317</v>
      </c>
      <c r="F696" s="1">
        <v>45344</v>
      </c>
      <c r="G696" s="1">
        <v>46439</v>
      </c>
      <c r="H696" t="s">
        <v>60</v>
      </c>
      <c r="I696" t="s">
        <v>14903</v>
      </c>
      <c r="J696" t="s">
        <v>14903</v>
      </c>
      <c r="K696" t="s">
        <v>14903</v>
      </c>
      <c r="L696" t="s">
        <v>14903</v>
      </c>
    </row>
    <row r="697" spans="1:12" x14ac:dyDescent="0.5">
      <c r="A697" t="s">
        <v>14336</v>
      </c>
      <c r="B697" t="s">
        <v>1281</v>
      </c>
      <c r="C697" t="s">
        <v>506</v>
      </c>
      <c r="D697" t="s">
        <v>77</v>
      </c>
      <c r="E697" t="s">
        <v>14338</v>
      </c>
      <c r="F697" s="1">
        <v>44652</v>
      </c>
      <c r="G697" s="1">
        <v>46477</v>
      </c>
      <c r="H697" t="s">
        <v>60</v>
      </c>
      <c r="I697" t="s">
        <v>14903</v>
      </c>
      <c r="J697" t="s">
        <v>14903</v>
      </c>
      <c r="K697" t="s">
        <v>14903</v>
      </c>
      <c r="L697" t="s">
        <v>14903</v>
      </c>
    </row>
    <row r="698" spans="1:12" x14ac:dyDescent="0.5">
      <c r="A698" t="s">
        <v>14344</v>
      </c>
      <c r="B698" t="s">
        <v>1281</v>
      </c>
      <c r="C698" t="s">
        <v>506</v>
      </c>
      <c r="D698" t="s">
        <v>77</v>
      </c>
      <c r="E698" t="s">
        <v>14346</v>
      </c>
      <c r="F698" s="1">
        <v>44769</v>
      </c>
      <c r="G698" s="1">
        <v>46477</v>
      </c>
      <c r="H698" t="s">
        <v>60</v>
      </c>
      <c r="I698" t="s">
        <v>14903</v>
      </c>
      <c r="J698" t="s">
        <v>14903</v>
      </c>
      <c r="K698" t="s">
        <v>14903</v>
      </c>
      <c r="L698" t="s">
        <v>14903</v>
      </c>
    </row>
    <row r="699" spans="1:12" x14ac:dyDescent="0.5">
      <c r="A699" t="s">
        <v>14347</v>
      </c>
      <c r="B699" t="s">
        <v>1281</v>
      </c>
      <c r="C699" t="s">
        <v>506</v>
      </c>
      <c r="D699" t="s">
        <v>77</v>
      </c>
      <c r="E699" t="s">
        <v>14338</v>
      </c>
      <c r="F699" s="1">
        <v>44835</v>
      </c>
      <c r="G699" s="1">
        <v>46477</v>
      </c>
      <c r="H699" t="s">
        <v>60</v>
      </c>
      <c r="I699" t="s">
        <v>14903</v>
      </c>
      <c r="J699" t="s">
        <v>14903</v>
      </c>
      <c r="K699" t="s">
        <v>14903</v>
      </c>
      <c r="L699" t="s">
        <v>14903</v>
      </c>
    </row>
    <row r="700" spans="1:12" x14ac:dyDescent="0.5">
      <c r="A700" t="s">
        <v>14349</v>
      </c>
      <c r="B700" t="s">
        <v>1281</v>
      </c>
      <c r="C700" t="s">
        <v>506</v>
      </c>
      <c r="D700" t="s">
        <v>77</v>
      </c>
      <c r="E700" t="s">
        <v>14351</v>
      </c>
      <c r="F700" s="1">
        <v>45566</v>
      </c>
      <c r="G700" s="1">
        <v>46477</v>
      </c>
      <c r="H700" t="s">
        <v>60</v>
      </c>
      <c r="I700" t="s">
        <v>14903</v>
      </c>
      <c r="J700" t="s">
        <v>14903</v>
      </c>
      <c r="K700" t="s">
        <v>14903</v>
      </c>
      <c r="L700" t="s">
        <v>14903</v>
      </c>
    </row>
    <row r="701" spans="1:12" x14ac:dyDescent="0.5">
      <c r="A701" t="s">
        <v>14352</v>
      </c>
      <c r="B701" t="s">
        <v>1281</v>
      </c>
      <c r="C701" t="s">
        <v>506</v>
      </c>
      <c r="D701" t="s">
        <v>77</v>
      </c>
      <c r="E701" t="s">
        <v>14354</v>
      </c>
      <c r="F701" s="1">
        <v>45689</v>
      </c>
      <c r="G701" s="1">
        <v>46418</v>
      </c>
      <c r="H701" t="s">
        <v>60</v>
      </c>
      <c r="I701" t="s">
        <v>14903</v>
      </c>
      <c r="J701" t="s">
        <v>14903</v>
      </c>
      <c r="K701" t="s">
        <v>14903</v>
      </c>
      <c r="L701" t="s">
        <v>14903</v>
      </c>
    </row>
    <row r="702" spans="1:12" x14ac:dyDescent="0.5">
      <c r="A702" t="s">
        <v>14362</v>
      </c>
      <c r="B702" t="s">
        <v>1281</v>
      </c>
      <c r="C702" t="s">
        <v>506</v>
      </c>
      <c r="D702" t="s">
        <v>77</v>
      </c>
      <c r="E702" t="s">
        <v>14364</v>
      </c>
      <c r="F702" s="1">
        <v>45566</v>
      </c>
      <c r="G702" s="1">
        <v>46660</v>
      </c>
      <c r="H702" t="s">
        <v>60</v>
      </c>
      <c r="I702" t="s">
        <v>14903</v>
      </c>
      <c r="J702" t="s">
        <v>14903</v>
      </c>
      <c r="K702" t="s">
        <v>14903</v>
      </c>
      <c r="L702" t="s">
        <v>14903</v>
      </c>
    </row>
    <row r="703" spans="1:12" x14ac:dyDescent="0.5">
      <c r="A703" t="s">
        <v>14372</v>
      </c>
      <c r="B703" t="s">
        <v>1281</v>
      </c>
      <c r="C703" t="s">
        <v>506</v>
      </c>
      <c r="D703" t="s">
        <v>77</v>
      </c>
      <c r="E703" t="s">
        <v>14374</v>
      </c>
      <c r="F703" s="1">
        <v>45566</v>
      </c>
      <c r="G703" s="1">
        <v>46660</v>
      </c>
      <c r="H703" t="s">
        <v>60</v>
      </c>
      <c r="I703" t="s">
        <v>14903</v>
      </c>
      <c r="J703" t="s">
        <v>14903</v>
      </c>
      <c r="K703" t="s">
        <v>14903</v>
      </c>
      <c r="L703" t="s">
        <v>14903</v>
      </c>
    </row>
    <row r="704" spans="1:12" x14ac:dyDescent="0.5">
      <c r="A704" t="s">
        <v>14435</v>
      </c>
      <c r="B704" t="s">
        <v>1281</v>
      </c>
      <c r="C704" t="s">
        <v>506</v>
      </c>
      <c r="D704" t="s">
        <v>14905</v>
      </c>
      <c r="E704" t="s">
        <v>14437</v>
      </c>
      <c r="F704" s="1">
        <v>45611</v>
      </c>
      <c r="G704" s="1">
        <v>46340</v>
      </c>
      <c r="H704" t="s">
        <v>60</v>
      </c>
      <c r="I704" t="s">
        <v>14903</v>
      </c>
      <c r="J704" t="s">
        <v>14903</v>
      </c>
      <c r="K704" t="s">
        <v>14903</v>
      </c>
      <c r="L704" t="s">
        <v>14903</v>
      </c>
    </row>
    <row r="705" spans="1:12" x14ac:dyDescent="0.5">
      <c r="A705" t="s">
        <v>14439</v>
      </c>
      <c r="B705" t="s">
        <v>1281</v>
      </c>
      <c r="C705" t="s">
        <v>14903</v>
      </c>
      <c r="D705" t="s">
        <v>77</v>
      </c>
      <c r="E705" t="s">
        <v>14903</v>
      </c>
      <c r="F705" t="s">
        <v>14903</v>
      </c>
      <c r="G705" t="s">
        <v>14905</v>
      </c>
      <c r="H705" t="s">
        <v>60</v>
      </c>
      <c r="I705" t="s">
        <v>14903</v>
      </c>
      <c r="J705" t="s">
        <v>14903</v>
      </c>
      <c r="K705" t="s">
        <v>14903</v>
      </c>
      <c r="L705" t="s">
        <v>14903</v>
      </c>
    </row>
    <row r="706" spans="1:12" x14ac:dyDescent="0.5">
      <c r="A706" t="s">
        <v>14448</v>
      </c>
      <c r="B706" t="s">
        <v>1281</v>
      </c>
      <c r="C706" t="s">
        <v>506</v>
      </c>
      <c r="D706" t="s">
        <v>14905</v>
      </c>
      <c r="E706" t="s">
        <v>14450</v>
      </c>
      <c r="F706" s="1">
        <v>45740</v>
      </c>
      <c r="G706" s="1">
        <v>46835</v>
      </c>
      <c r="H706" t="s">
        <v>60</v>
      </c>
      <c r="I706" t="s">
        <v>14903</v>
      </c>
      <c r="J706" t="s">
        <v>14903</v>
      </c>
      <c r="K706" t="s">
        <v>14903</v>
      </c>
      <c r="L706" t="s">
        <v>14903</v>
      </c>
    </row>
    <row r="707" spans="1:12" x14ac:dyDescent="0.5">
      <c r="A707" t="s">
        <v>14452</v>
      </c>
      <c r="B707" t="s">
        <v>827</v>
      </c>
      <c r="C707" t="s">
        <v>506</v>
      </c>
      <c r="D707" t="s">
        <v>77</v>
      </c>
      <c r="E707" t="s">
        <v>14454</v>
      </c>
      <c r="F707" s="1">
        <v>45689</v>
      </c>
      <c r="G707" s="1">
        <v>46783</v>
      </c>
      <c r="H707" t="s">
        <v>60</v>
      </c>
      <c r="I707" t="s">
        <v>14903</v>
      </c>
      <c r="J707" t="s">
        <v>14903</v>
      </c>
      <c r="K707" t="s">
        <v>14903</v>
      </c>
      <c r="L707" t="s">
        <v>14903</v>
      </c>
    </row>
    <row r="708" spans="1:12" x14ac:dyDescent="0.5">
      <c r="A708" t="s">
        <v>14461</v>
      </c>
      <c r="B708" t="s">
        <v>827</v>
      </c>
      <c r="C708" t="s">
        <v>506</v>
      </c>
      <c r="D708" t="s">
        <v>77</v>
      </c>
      <c r="E708" t="s">
        <v>14463</v>
      </c>
      <c r="F708" s="1">
        <v>45744</v>
      </c>
      <c r="G708" s="1">
        <v>47204</v>
      </c>
      <c r="H708" t="s">
        <v>60</v>
      </c>
      <c r="I708" t="s">
        <v>14903</v>
      </c>
      <c r="J708" t="s">
        <v>14903</v>
      </c>
      <c r="K708" t="s">
        <v>14903</v>
      </c>
      <c r="L708" t="s">
        <v>14903</v>
      </c>
    </row>
    <row r="709" spans="1:12" x14ac:dyDescent="0.5">
      <c r="A709" t="s">
        <v>14633</v>
      </c>
      <c r="B709" t="s">
        <v>9208</v>
      </c>
      <c r="C709" t="s">
        <v>506</v>
      </c>
      <c r="D709" t="s">
        <v>77</v>
      </c>
      <c r="E709" t="s">
        <v>14635</v>
      </c>
      <c r="F709" s="1">
        <v>45245</v>
      </c>
      <c r="G709" s="1">
        <v>46310</v>
      </c>
      <c r="H709" t="s">
        <v>60</v>
      </c>
      <c r="I709" t="s">
        <v>14903</v>
      </c>
      <c r="J709" t="s">
        <v>14903</v>
      </c>
      <c r="K709" t="s">
        <v>14903</v>
      </c>
      <c r="L709" t="s">
        <v>14903</v>
      </c>
    </row>
    <row r="710" spans="1:12" x14ac:dyDescent="0.5">
      <c r="A710" t="s">
        <v>14674</v>
      </c>
      <c r="B710" t="s">
        <v>236</v>
      </c>
      <c r="C710" t="s">
        <v>506</v>
      </c>
      <c r="D710" t="s">
        <v>77</v>
      </c>
      <c r="E710" t="s">
        <v>14676</v>
      </c>
      <c r="F710" s="1">
        <v>45383</v>
      </c>
      <c r="G710" s="1">
        <v>46843</v>
      </c>
      <c r="H710" t="s">
        <v>59</v>
      </c>
      <c r="I710" t="s">
        <v>14903</v>
      </c>
      <c r="J710" t="s">
        <v>14903</v>
      </c>
      <c r="K710" t="s">
        <v>14903</v>
      </c>
      <c r="L710" t="s">
        <v>14903</v>
      </c>
    </row>
    <row r="711" spans="1:12" x14ac:dyDescent="0.5">
      <c r="A711" t="s">
        <v>14725</v>
      </c>
      <c r="B711" t="s">
        <v>14728</v>
      </c>
      <c r="C711" t="s">
        <v>506</v>
      </c>
      <c r="D711" t="s">
        <v>77</v>
      </c>
      <c r="E711" t="s">
        <v>14727</v>
      </c>
      <c r="F711" s="1">
        <v>44909</v>
      </c>
      <c r="G711" s="1">
        <v>46734</v>
      </c>
      <c r="H711" t="s">
        <v>60</v>
      </c>
      <c r="I711" t="s">
        <v>14903</v>
      </c>
      <c r="J711" t="s">
        <v>14903</v>
      </c>
      <c r="K711" t="s">
        <v>14903</v>
      </c>
      <c r="L711" t="s">
        <v>14903</v>
      </c>
    </row>
    <row r="712" spans="1:12" x14ac:dyDescent="0.5">
      <c r="A712" t="s">
        <v>14736</v>
      </c>
      <c r="B712" t="s">
        <v>1281</v>
      </c>
      <c r="C712" t="s">
        <v>506</v>
      </c>
      <c r="D712" t="s">
        <v>14905</v>
      </c>
      <c r="E712" t="s">
        <v>14738</v>
      </c>
      <c r="F712" s="1">
        <v>45658</v>
      </c>
      <c r="G712" s="1">
        <v>46387</v>
      </c>
      <c r="H712" t="s">
        <v>60</v>
      </c>
      <c r="I712" t="s">
        <v>14903</v>
      </c>
      <c r="J712" t="s">
        <v>14903</v>
      </c>
      <c r="K712" t="s">
        <v>14903</v>
      </c>
      <c r="L712" t="s">
        <v>14903</v>
      </c>
    </row>
    <row r="713" spans="1:12" x14ac:dyDescent="0.5">
      <c r="A713" t="s">
        <v>14761</v>
      </c>
      <c r="B713" t="s">
        <v>1281</v>
      </c>
      <c r="C713" t="s">
        <v>14903</v>
      </c>
      <c r="D713" t="s">
        <v>77</v>
      </c>
      <c r="E713" t="s">
        <v>14763</v>
      </c>
      <c r="F713" s="1">
        <v>44426</v>
      </c>
      <c r="G713" t="s">
        <v>14905</v>
      </c>
      <c r="H713" t="s">
        <v>60</v>
      </c>
      <c r="I713" t="s">
        <v>14903</v>
      </c>
      <c r="J713" t="s">
        <v>14903</v>
      </c>
      <c r="K713" t="s">
        <v>14903</v>
      </c>
      <c r="L713" t="s">
        <v>14903</v>
      </c>
    </row>
    <row r="714" spans="1:12" x14ac:dyDescent="0.5">
      <c r="A714" t="s">
        <v>14770</v>
      </c>
      <c r="B714" t="s">
        <v>1281</v>
      </c>
      <c r="C714" t="s">
        <v>14903</v>
      </c>
      <c r="D714" t="s">
        <v>77</v>
      </c>
      <c r="E714" t="s">
        <v>14772</v>
      </c>
      <c r="F714" t="s">
        <v>14903</v>
      </c>
      <c r="G714" t="s">
        <v>14905</v>
      </c>
      <c r="H714" t="s">
        <v>60</v>
      </c>
      <c r="I714" t="s">
        <v>14903</v>
      </c>
      <c r="J714" t="s">
        <v>14903</v>
      </c>
      <c r="K714" t="s">
        <v>14903</v>
      </c>
      <c r="L714" t="s">
        <v>14903</v>
      </c>
    </row>
    <row r="715" spans="1:12" x14ac:dyDescent="0.5">
      <c r="A715" t="s">
        <v>14773</v>
      </c>
      <c r="B715" t="s">
        <v>1281</v>
      </c>
      <c r="C715" t="s">
        <v>506</v>
      </c>
      <c r="D715" t="s">
        <v>77</v>
      </c>
      <c r="E715" t="s">
        <v>14775</v>
      </c>
      <c r="F715" s="1">
        <v>45275</v>
      </c>
      <c r="G715" s="1">
        <v>46370</v>
      </c>
      <c r="H715" t="s">
        <v>60</v>
      </c>
      <c r="I715" t="s">
        <v>14903</v>
      </c>
      <c r="J715" t="s">
        <v>14903</v>
      </c>
      <c r="K715" t="s">
        <v>14903</v>
      </c>
      <c r="L715" t="s">
        <v>14903</v>
      </c>
    </row>
    <row r="716" spans="1:12" x14ac:dyDescent="0.5">
      <c r="A716" t="s">
        <v>14776</v>
      </c>
      <c r="B716" t="s">
        <v>1281</v>
      </c>
      <c r="C716" t="s">
        <v>14903</v>
      </c>
      <c r="D716" t="s">
        <v>77</v>
      </c>
      <c r="E716" t="s">
        <v>14903</v>
      </c>
      <c r="F716" t="s">
        <v>14903</v>
      </c>
      <c r="G716" t="s">
        <v>14905</v>
      </c>
      <c r="H716" t="s">
        <v>60</v>
      </c>
      <c r="I716" t="s">
        <v>14903</v>
      </c>
      <c r="J716" t="s">
        <v>14903</v>
      </c>
      <c r="K716" t="s">
        <v>14903</v>
      </c>
      <c r="L716" t="s">
        <v>14903</v>
      </c>
    </row>
    <row r="717" spans="1:12" x14ac:dyDescent="0.5">
      <c r="A717" t="s">
        <v>14778</v>
      </c>
      <c r="B717" t="s">
        <v>1281</v>
      </c>
      <c r="C717" t="s">
        <v>14903</v>
      </c>
      <c r="D717" t="s">
        <v>77</v>
      </c>
      <c r="E717" t="s">
        <v>14903</v>
      </c>
      <c r="F717" t="s">
        <v>14903</v>
      </c>
      <c r="G717" t="s">
        <v>14905</v>
      </c>
      <c r="H717" t="s">
        <v>60</v>
      </c>
      <c r="I717" t="s">
        <v>14903</v>
      </c>
      <c r="J717" t="s">
        <v>14903</v>
      </c>
      <c r="K717" t="s">
        <v>14903</v>
      </c>
      <c r="L717" t="s">
        <v>14903</v>
      </c>
    </row>
    <row r="718" spans="1:12" x14ac:dyDescent="0.5">
      <c r="A718" t="s">
        <v>14780</v>
      </c>
      <c r="B718" t="s">
        <v>1281</v>
      </c>
      <c r="C718" t="s">
        <v>14903</v>
      </c>
      <c r="D718" t="s">
        <v>77</v>
      </c>
      <c r="E718" t="s">
        <v>14903</v>
      </c>
      <c r="F718" t="s">
        <v>14903</v>
      </c>
      <c r="G718" t="s">
        <v>14905</v>
      </c>
      <c r="H718" t="s">
        <v>60</v>
      </c>
      <c r="I718" t="s">
        <v>14903</v>
      </c>
      <c r="J718" t="s">
        <v>14903</v>
      </c>
      <c r="K718" t="s">
        <v>14903</v>
      </c>
      <c r="L718" t="s">
        <v>14903</v>
      </c>
    </row>
    <row r="719" spans="1:12" x14ac:dyDescent="0.5">
      <c r="A719" t="s">
        <v>14790</v>
      </c>
      <c r="B719" t="s">
        <v>1281</v>
      </c>
      <c r="C719" t="s">
        <v>506</v>
      </c>
      <c r="D719" t="s">
        <v>77</v>
      </c>
      <c r="E719" t="s">
        <v>14792</v>
      </c>
      <c r="F719" s="1">
        <v>45474</v>
      </c>
      <c r="G719" s="1">
        <v>46568</v>
      </c>
      <c r="H719" t="s">
        <v>60</v>
      </c>
      <c r="I719" t="s">
        <v>14903</v>
      </c>
      <c r="J719" t="s">
        <v>14903</v>
      </c>
      <c r="K719" t="s">
        <v>14903</v>
      </c>
      <c r="L719" t="s">
        <v>14903</v>
      </c>
    </row>
    <row r="720" spans="1:12" x14ac:dyDescent="0.5">
      <c r="A720" t="s">
        <v>14807</v>
      </c>
      <c r="B720" t="s">
        <v>337</v>
      </c>
      <c r="C720" t="s">
        <v>506</v>
      </c>
      <c r="D720" t="s">
        <v>14905</v>
      </c>
      <c r="E720" t="s">
        <v>9245</v>
      </c>
      <c r="F720" s="1">
        <v>45383</v>
      </c>
      <c r="G720" s="1">
        <v>46477</v>
      </c>
      <c r="H720" t="s">
        <v>60</v>
      </c>
      <c r="I720" t="s">
        <v>14903</v>
      </c>
      <c r="J720" t="s">
        <v>14903</v>
      </c>
      <c r="K720" t="s">
        <v>14903</v>
      </c>
      <c r="L720" t="s">
        <v>14903</v>
      </c>
    </row>
    <row r="721" spans="1:12" x14ac:dyDescent="0.5">
      <c r="A721" t="s">
        <v>14812</v>
      </c>
      <c r="B721" t="s">
        <v>1281</v>
      </c>
      <c r="C721" t="s">
        <v>506</v>
      </c>
      <c r="D721" t="s">
        <v>77</v>
      </c>
      <c r="E721" t="s">
        <v>14814</v>
      </c>
      <c r="F721" s="1">
        <v>45056</v>
      </c>
      <c r="G721" s="1">
        <v>46882</v>
      </c>
      <c r="H721" t="s">
        <v>60</v>
      </c>
      <c r="I721" t="s">
        <v>14903</v>
      </c>
      <c r="J721" t="s">
        <v>14903</v>
      </c>
      <c r="K721" t="s">
        <v>14903</v>
      </c>
      <c r="L721" t="s">
        <v>14903</v>
      </c>
    </row>
    <row r="722" spans="1:12" x14ac:dyDescent="0.5">
      <c r="A722" t="s">
        <v>14827</v>
      </c>
      <c r="B722" t="s">
        <v>1281</v>
      </c>
      <c r="C722" t="s">
        <v>506</v>
      </c>
      <c r="D722" t="s">
        <v>14905</v>
      </c>
      <c r="E722" t="s">
        <v>14338</v>
      </c>
      <c r="F722" s="1">
        <v>44593</v>
      </c>
      <c r="G722" s="1">
        <v>46418</v>
      </c>
      <c r="H722" t="s">
        <v>60</v>
      </c>
      <c r="I722" t="s">
        <v>14903</v>
      </c>
      <c r="J722" t="s">
        <v>14903</v>
      </c>
      <c r="K722" t="s">
        <v>14903</v>
      </c>
      <c r="L722" t="s">
        <v>14903</v>
      </c>
    </row>
    <row r="723" spans="1:12" x14ac:dyDescent="0.5">
      <c r="A723" t="s">
        <v>14832</v>
      </c>
      <c r="B723" t="s">
        <v>1281</v>
      </c>
      <c r="C723" t="s">
        <v>14903</v>
      </c>
      <c r="D723" t="s">
        <v>14905</v>
      </c>
      <c r="E723" t="s">
        <v>14834</v>
      </c>
      <c r="F723" t="s">
        <v>14903</v>
      </c>
      <c r="G723" t="s">
        <v>14905</v>
      </c>
      <c r="H723" t="s">
        <v>60</v>
      </c>
      <c r="I723" t="s">
        <v>14903</v>
      </c>
      <c r="J723" t="s">
        <v>14903</v>
      </c>
      <c r="K723" t="s">
        <v>14903</v>
      </c>
      <c r="L723" t="s">
        <v>14903</v>
      </c>
    </row>
    <row r="724" spans="1:12" x14ac:dyDescent="0.5">
      <c r="A724" t="s">
        <v>14838</v>
      </c>
      <c r="B724" t="s">
        <v>1281</v>
      </c>
      <c r="C724" t="s">
        <v>506</v>
      </c>
      <c r="D724" t="s">
        <v>77</v>
      </c>
      <c r="E724" t="s">
        <v>8049</v>
      </c>
      <c r="F724" s="1">
        <v>45292</v>
      </c>
      <c r="G724" s="1">
        <v>47848</v>
      </c>
      <c r="H724" t="s">
        <v>60</v>
      </c>
      <c r="I724" t="s">
        <v>14903</v>
      </c>
      <c r="J724" t="s">
        <v>14903</v>
      </c>
      <c r="K724" t="s">
        <v>14903</v>
      </c>
      <c r="L724" t="s">
        <v>14903</v>
      </c>
    </row>
    <row r="725" spans="1:12" x14ac:dyDescent="0.5">
      <c r="A725" t="s">
        <v>14844</v>
      </c>
      <c r="B725" t="s">
        <v>1281</v>
      </c>
      <c r="C725" t="s">
        <v>506</v>
      </c>
      <c r="D725" t="s">
        <v>14905</v>
      </c>
      <c r="E725" t="s">
        <v>14845</v>
      </c>
      <c r="F725" s="1">
        <v>45089</v>
      </c>
      <c r="G725" s="1">
        <v>46184</v>
      </c>
      <c r="H725" t="s">
        <v>60</v>
      </c>
      <c r="I725" t="s">
        <v>14903</v>
      </c>
      <c r="J725" t="s">
        <v>14903</v>
      </c>
      <c r="K725" t="s">
        <v>14903</v>
      </c>
      <c r="L725" t="s">
        <v>14903</v>
      </c>
    </row>
    <row r="726" spans="1:12" x14ac:dyDescent="0.5">
      <c r="A726" t="s">
        <v>14867</v>
      </c>
      <c r="B726" t="s">
        <v>1281</v>
      </c>
      <c r="C726" t="s">
        <v>506</v>
      </c>
      <c r="D726" t="s">
        <v>77</v>
      </c>
      <c r="E726" t="s">
        <v>14869</v>
      </c>
      <c r="F726" s="1">
        <v>45174</v>
      </c>
      <c r="G726" s="1">
        <v>46269</v>
      </c>
      <c r="H726" t="s">
        <v>60</v>
      </c>
      <c r="I726" t="s">
        <v>14903</v>
      </c>
      <c r="J726" t="s">
        <v>14903</v>
      </c>
      <c r="K726" t="s">
        <v>14903</v>
      </c>
      <c r="L726" t="s">
        <v>14903</v>
      </c>
    </row>
    <row r="727" spans="1:12" x14ac:dyDescent="0.5">
      <c r="A727" t="s">
        <v>15842</v>
      </c>
      <c r="B727" t="s">
        <v>2521</v>
      </c>
      <c r="C727" t="s">
        <v>506</v>
      </c>
      <c r="D727" t="s">
        <v>77</v>
      </c>
      <c r="E727" t="s">
        <v>12238</v>
      </c>
      <c r="F727" s="1">
        <v>43008</v>
      </c>
      <c r="G727" s="1">
        <v>46660</v>
      </c>
      <c r="H727" t="s">
        <v>59</v>
      </c>
      <c r="I727" t="s">
        <v>60</v>
      </c>
      <c r="J727" t="s">
        <v>60</v>
      </c>
      <c r="K727" t="s">
        <v>15843</v>
      </c>
      <c r="L727" t="s">
        <v>59</v>
      </c>
    </row>
    <row r="728" spans="1:12" x14ac:dyDescent="0.5">
      <c r="A728" t="s">
        <v>15844</v>
      </c>
      <c r="B728" t="s">
        <v>1109</v>
      </c>
      <c r="C728" t="s">
        <v>506</v>
      </c>
      <c r="D728" t="s">
        <v>14905</v>
      </c>
      <c r="E728" t="s">
        <v>12289</v>
      </c>
      <c r="F728" s="1">
        <v>45862</v>
      </c>
      <c r="G728" s="1">
        <v>46227</v>
      </c>
      <c r="H728" t="s">
        <v>60</v>
      </c>
      <c r="I728" t="s">
        <v>59</v>
      </c>
      <c r="J728" t="s">
        <v>59</v>
      </c>
      <c r="K728" t="s">
        <v>15845</v>
      </c>
      <c r="L728" t="s">
        <v>60</v>
      </c>
    </row>
    <row r="729" spans="1:12" x14ac:dyDescent="0.5">
      <c r="A729" t="s">
        <v>15846</v>
      </c>
      <c r="B729" t="s">
        <v>2521</v>
      </c>
      <c r="C729" t="s">
        <v>14903</v>
      </c>
      <c r="D729" t="s">
        <v>14905</v>
      </c>
      <c r="E729" t="s">
        <v>12294</v>
      </c>
      <c r="F729" s="1">
        <v>42979</v>
      </c>
      <c r="G729" t="s">
        <v>14905</v>
      </c>
      <c r="H729" t="s">
        <v>60</v>
      </c>
      <c r="I729" t="s">
        <v>60</v>
      </c>
      <c r="J729" t="s">
        <v>60</v>
      </c>
      <c r="K729" t="s">
        <v>12270</v>
      </c>
      <c r="L729" t="s">
        <v>59</v>
      </c>
    </row>
    <row r="730" spans="1:12" x14ac:dyDescent="0.5">
      <c r="A730" t="s">
        <v>15847</v>
      </c>
      <c r="B730" t="s">
        <v>2521</v>
      </c>
      <c r="C730" t="s">
        <v>506</v>
      </c>
      <c r="D730" t="s">
        <v>77</v>
      </c>
      <c r="E730" t="s">
        <v>12302</v>
      </c>
      <c r="F730" s="1">
        <v>44392</v>
      </c>
      <c r="G730" s="1">
        <v>46583</v>
      </c>
      <c r="H730" t="s">
        <v>59</v>
      </c>
      <c r="I730" t="s">
        <v>60</v>
      </c>
      <c r="J730" t="s">
        <v>60</v>
      </c>
      <c r="K730" t="s">
        <v>15848</v>
      </c>
      <c r="L730" t="s">
        <v>59</v>
      </c>
    </row>
    <row r="731" spans="1:12" x14ac:dyDescent="0.5">
      <c r="A731" t="s">
        <v>15849</v>
      </c>
      <c r="B731" t="s">
        <v>11269</v>
      </c>
      <c r="C731" t="s">
        <v>506</v>
      </c>
      <c r="D731" t="s">
        <v>77</v>
      </c>
      <c r="E731" t="s">
        <v>12306</v>
      </c>
      <c r="F731" s="1">
        <v>45844</v>
      </c>
      <c r="G731" s="1">
        <v>46326</v>
      </c>
      <c r="H731" t="s">
        <v>60</v>
      </c>
      <c r="I731" t="s">
        <v>59</v>
      </c>
      <c r="J731" t="s">
        <v>60</v>
      </c>
      <c r="K731" t="s">
        <v>15850</v>
      </c>
      <c r="L731" t="s">
        <v>59</v>
      </c>
    </row>
    <row r="732" spans="1:12" x14ac:dyDescent="0.5">
      <c r="A732" t="s">
        <v>15851</v>
      </c>
      <c r="B732" t="s">
        <v>8870</v>
      </c>
      <c r="C732" t="s">
        <v>506</v>
      </c>
      <c r="D732" t="s">
        <v>14905</v>
      </c>
      <c r="E732" t="s">
        <v>12311</v>
      </c>
      <c r="F732" s="1">
        <v>45017</v>
      </c>
      <c r="G732" s="1">
        <v>46544</v>
      </c>
      <c r="H732" t="s">
        <v>59</v>
      </c>
      <c r="I732" t="s">
        <v>60</v>
      </c>
      <c r="J732" t="s">
        <v>60</v>
      </c>
      <c r="K732" t="s">
        <v>12270</v>
      </c>
      <c r="L732" t="s">
        <v>60</v>
      </c>
    </row>
    <row r="733" spans="1:12" x14ac:dyDescent="0.5">
      <c r="A733" t="s">
        <v>15852</v>
      </c>
      <c r="B733" t="s">
        <v>8870</v>
      </c>
      <c r="C733" t="s">
        <v>506</v>
      </c>
      <c r="D733" t="s">
        <v>14905</v>
      </c>
      <c r="E733" t="s">
        <v>12316</v>
      </c>
      <c r="F733" s="1">
        <v>44652</v>
      </c>
      <c r="G733" s="1">
        <v>46477</v>
      </c>
      <c r="H733" t="s">
        <v>60</v>
      </c>
      <c r="I733" t="s">
        <v>59</v>
      </c>
      <c r="J733" t="s">
        <v>60</v>
      </c>
      <c r="K733" t="s">
        <v>12270</v>
      </c>
      <c r="L733" t="s">
        <v>60</v>
      </c>
    </row>
    <row r="734" spans="1:12" x14ac:dyDescent="0.5">
      <c r="A734" t="s">
        <v>15853</v>
      </c>
      <c r="B734" t="s">
        <v>12327</v>
      </c>
      <c r="C734" t="s">
        <v>506</v>
      </c>
      <c r="D734" t="s">
        <v>14905</v>
      </c>
      <c r="E734" t="s">
        <v>12326</v>
      </c>
      <c r="F734" s="1">
        <v>45748</v>
      </c>
      <c r="G734" s="1">
        <v>46470</v>
      </c>
      <c r="H734" t="s">
        <v>59</v>
      </c>
      <c r="I734" t="s">
        <v>60</v>
      </c>
      <c r="J734" t="s">
        <v>60</v>
      </c>
      <c r="K734" t="s">
        <v>12270</v>
      </c>
      <c r="L734" t="s">
        <v>60</v>
      </c>
    </row>
    <row r="735" spans="1:12" x14ac:dyDescent="0.5">
      <c r="A735" t="s">
        <v>15854</v>
      </c>
      <c r="B735" t="s">
        <v>12327</v>
      </c>
      <c r="C735" t="s">
        <v>506</v>
      </c>
      <c r="D735" t="s">
        <v>14905</v>
      </c>
      <c r="E735" t="s">
        <v>12336</v>
      </c>
      <c r="F735" s="1">
        <v>44561</v>
      </c>
      <c r="G735" s="1">
        <v>46751</v>
      </c>
      <c r="H735" t="s">
        <v>59</v>
      </c>
      <c r="I735" t="s">
        <v>60</v>
      </c>
      <c r="J735" t="s">
        <v>60</v>
      </c>
      <c r="K735" t="s">
        <v>12270</v>
      </c>
      <c r="L735" t="s">
        <v>60</v>
      </c>
    </row>
    <row r="736" spans="1:12" x14ac:dyDescent="0.5">
      <c r="A736" t="s">
        <v>15855</v>
      </c>
      <c r="B736" t="s">
        <v>3283</v>
      </c>
      <c r="C736" t="s">
        <v>506</v>
      </c>
      <c r="D736" t="s">
        <v>14905</v>
      </c>
      <c r="E736" t="s">
        <v>12358</v>
      </c>
      <c r="F736" s="1">
        <v>45870</v>
      </c>
      <c r="G736" s="1">
        <v>47330</v>
      </c>
      <c r="H736" t="s">
        <v>59</v>
      </c>
      <c r="I736" t="s">
        <v>60</v>
      </c>
      <c r="J736" t="s">
        <v>60</v>
      </c>
      <c r="K736" t="s">
        <v>15278</v>
      </c>
      <c r="L736" t="s">
        <v>59</v>
      </c>
    </row>
    <row r="737" spans="1:12" x14ac:dyDescent="0.5">
      <c r="A737" t="s">
        <v>15856</v>
      </c>
      <c r="B737" t="s">
        <v>3283</v>
      </c>
      <c r="C737" t="s">
        <v>506</v>
      </c>
      <c r="D737" t="s">
        <v>14905</v>
      </c>
      <c r="E737" t="s">
        <v>12362</v>
      </c>
      <c r="F737" s="1">
        <v>45870</v>
      </c>
      <c r="G737" s="1">
        <v>47330</v>
      </c>
      <c r="H737" t="s">
        <v>59</v>
      </c>
      <c r="I737" t="s">
        <v>60</v>
      </c>
      <c r="J737" t="s">
        <v>60</v>
      </c>
      <c r="K737" t="s">
        <v>15857</v>
      </c>
      <c r="L737" t="s">
        <v>59</v>
      </c>
    </row>
    <row r="738" spans="1:12" x14ac:dyDescent="0.5">
      <c r="A738" t="s">
        <v>15858</v>
      </c>
      <c r="B738" t="s">
        <v>755</v>
      </c>
      <c r="C738" t="s">
        <v>506</v>
      </c>
      <c r="D738" t="s">
        <v>14905</v>
      </c>
      <c r="E738" t="s">
        <v>12381</v>
      </c>
      <c r="F738" s="1">
        <v>45869</v>
      </c>
      <c r="G738" s="1">
        <v>46783</v>
      </c>
      <c r="H738" t="s">
        <v>59</v>
      </c>
      <c r="I738" t="s">
        <v>59</v>
      </c>
      <c r="J738" t="s">
        <v>60</v>
      </c>
      <c r="K738" t="s">
        <v>15859</v>
      </c>
      <c r="L738" t="s">
        <v>59</v>
      </c>
    </row>
    <row r="739" spans="1:12" x14ac:dyDescent="0.5">
      <c r="A739" t="s">
        <v>15860</v>
      </c>
      <c r="B739" t="s">
        <v>12388</v>
      </c>
      <c r="C739" t="s">
        <v>506</v>
      </c>
      <c r="D739" t="s">
        <v>77</v>
      </c>
      <c r="E739" t="s">
        <v>12386</v>
      </c>
      <c r="F739" s="1">
        <v>45870</v>
      </c>
      <c r="G739" s="1">
        <v>46195</v>
      </c>
      <c r="H739" t="s">
        <v>59</v>
      </c>
      <c r="I739" t="s">
        <v>60</v>
      </c>
      <c r="J739" t="s">
        <v>60</v>
      </c>
      <c r="K739" t="s">
        <v>15861</v>
      </c>
      <c r="L739" t="s">
        <v>60</v>
      </c>
    </row>
    <row r="740" spans="1:12" x14ac:dyDescent="0.5">
      <c r="A740" t="s">
        <v>15862</v>
      </c>
      <c r="B740" t="s">
        <v>1397</v>
      </c>
      <c r="C740" t="s">
        <v>506</v>
      </c>
      <c r="D740" t="s">
        <v>14905</v>
      </c>
      <c r="E740" t="s">
        <v>12403</v>
      </c>
      <c r="F740" s="1">
        <v>45873</v>
      </c>
      <c r="G740" s="1">
        <v>46237</v>
      </c>
      <c r="H740" t="s">
        <v>60</v>
      </c>
      <c r="I740" t="s">
        <v>60</v>
      </c>
      <c r="J740" t="s">
        <v>60</v>
      </c>
      <c r="K740" t="s">
        <v>15863</v>
      </c>
      <c r="L740" t="s">
        <v>60</v>
      </c>
    </row>
    <row r="741" spans="1:12" x14ac:dyDescent="0.5">
      <c r="A741" t="s">
        <v>15864</v>
      </c>
      <c r="B741" t="s">
        <v>3283</v>
      </c>
      <c r="C741" t="s">
        <v>506</v>
      </c>
      <c r="D741" t="s">
        <v>14905</v>
      </c>
      <c r="E741" t="s">
        <v>12409</v>
      </c>
      <c r="F741" s="1">
        <v>45875</v>
      </c>
      <c r="G741" s="1">
        <v>46972</v>
      </c>
      <c r="H741" t="s">
        <v>60</v>
      </c>
      <c r="I741" t="s">
        <v>59</v>
      </c>
      <c r="J741" t="s">
        <v>60</v>
      </c>
      <c r="K741" t="s">
        <v>15865</v>
      </c>
      <c r="L741" t="s">
        <v>59</v>
      </c>
    </row>
    <row r="742" spans="1:12" x14ac:dyDescent="0.5">
      <c r="A742" t="s">
        <v>15866</v>
      </c>
      <c r="B742" t="s">
        <v>3283</v>
      </c>
      <c r="C742" t="s">
        <v>506</v>
      </c>
      <c r="D742" t="s">
        <v>14905</v>
      </c>
      <c r="E742" t="s">
        <v>12441</v>
      </c>
      <c r="F742" s="1">
        <v>45875</v>
      </c>
      <c r="G742" s="1">
        <v>46970</v>
      </c>
      <c r="H742" t="s">
        <v>60</v>
      </c>
      <c r="I742" t="s">
        <v>59</v>
      </c>
      <c r="J742" t="s">
        <v>60</v>
      </c>
      <c r="K742" t="s">
        <v>15493</v>
      </c>
      <c r="L742" t="s">
        <v>59</v>
      </c>
    </row>
    <row r="743" spans="1:12" x14ac:dyDescent="0.5">
      <c r="A743" t="s">
        <v>15867</v>
      </c>
      <c r="B743" t="s">
        <v>3283</v>
      </c>
      <c r="C743" t="s">
        <v>506</v>
      </c>
      <c r="D743" t="s">
        <v>14905</v>
      </c>
      <c r="E743" t="s">
        <v>4362</v>
      </c>
      <c r="F743" s="1">
        <v>45876</v>
      </c>
      <c r="G743" s="1">
        <v>46971</v>
      </c>
      <c r="H743" t="s">
        <v>60</v>
      </c>
      <c r="I743" t="s">
        <v>59</v>
      </c>
      <c r="J743" t="s">
        <v>60</v>
      </c>
      <c r="K743" t="s">
        <v>15280</v>
      </c>
      <c r="L743" t="s">
        <v>59</v>
      </c>
    </row>
    <row r="744" spans="1:12" x14ac:dyDescent="0.5">
      <c r="A744" t="s">
        <v>15868</v>
      </c>
      <c r="B744" t="s">
        <v>2690</v>
      </c>
      <c r="C744" t="s">
        <v>506</v>
      </c>
      <c r="D744" t="s">
        <v>14905</v>
      </c>
      <c r="E744" t="s">
        <v>10407</v>
      </c>
      <c r="F744" s="1">
        <v>45505</v>
      </c>
      <c r="G744" s="1">
        <v>48060</v>
      </c>
      <c r="H744" t="s">
        <v>59</v>
      </c>
      <c r="I744" t="s">
        <v>59</v>
      </c>
      <c r="J744" t="s">
        <v>60</v>
      </c>
      <c r="K744" t="s">
        <v>15869</v>
      </c>
      <c r="L744" t="s">
        <v>60</v>
      </c>
    </row>
    <row r="745" spans="1:12" x14ac:dyDescent="0.5">
      <c r="A745" t="s">
        <v>15870</v>
      </c>
      <c r="B745" t="s">
        <v>3283</v>
      </c>
      <c r="C745" t="s">
        <v>506</v>
      </c>
      <c r="D745" t="s">
        <v>14905</v>
      </c>
      <c r="E745" t="s">
        <v>12449</v>
      </c>
      <c r="F745" s="1">
        <v>45882</v>
      </c>
      <c r="G745" s="1">
        <v>46977</v>
      </c>
      <c r="H745" t="s">
        <v>60</v>
      </c>
      <c r="I745" t="s">
        <v>59</v>
      </c>
      <c r="J745" t="s">
        <v>60</v>
      </c>
      <c r="K745" t="s">
        <v>15871</v>
      </c>
      <c r="L745" t="s">
        <v>59</v>
      </c>
    </row>
    <row r="746" spans="1:12" x14ac:dyDescent="0.5">
      <c r="A746" t="s">
        <v>15872</v>
      </c>
      <c r="B746" t="s">
        <v>2690</v>
      </c>
      <c r="C746" t="s">
        <v>506</v>
      </c>
      <c r="D746" t="s">
        <v>14905</v>
      </c>
      <c r="E746" t="s">
        <v>10407</v>
      </c>
      <c r="F746" s="1">
        <v>45505</v>
      </c>
      <c r="G746" s="1">
        <v>48060</v>
      </c>
      <c r="H746" t="s">
        <v>59</v>
      </c>
      <c r="I746" t="s">
        <v>59</v>
      </c>
      <c r="J746" t="s">
        <v>60</v>
      </c>
      <c r="K746" t="s">
        <v>15873</v>
      </c>
      <c r="L746" t="s">
        <v>60</v>
      </c>
    </row>
    <row r="747" spans="1:12" x14ac:dyDescent="0.5">
      <c r="A747" t="s">
        <v>15874</v>
      </c>
      <c r="B747" t="s">
        <v>2690</v>
      </c>
      <c r="C747" t="s">
        <v>506</v>
      </c>
      <c r="D747" t="s">
        <v>14905</v>
      </c>
      <c r="E747" t="s">
        <v>10407</v>
      </c>
      <c r="F747" s="1">
        <v>45505</v>
      </c>
      <c r="G747" s="1">
        <v>48060</v>
      </c>
      <c r="H747" t="s">
        <v>59</v>
      </c>
      <c r="I747" t="s">
        <v>59</v>
      </c>
      <c r="J747" t="s">
        <v>60</v>
      </c>
      <c r="K747" t="s">
        <v>15399</v>
      </c>
      <c r="L747" t="s">
        <v>60</v>
      </c>
    </row>
    <row r="748" spans="1:12" x14ac:dyDescent="0.5">
      <c r="A748" t="s">
        <v>15875</v>
      </c>
      <c r="B748" t="s">
        <v>3283</v>
      </c>
      <c r="C748" t="s">
        <v>506</v>
      </c>
      <c r="D748" t="s">
        <v>14905</v>
      </c>
      <c r="E748" t="s">
        <v>12461</v>
      </c>
      <c r="F748" s="1">
        <v>45882</v>
      </c>
      <c r="G748" s="1">
        <v>46977</v>
      </c>
      <c r="H748" t="s">
        <v>60</v>
      </c>
      <c r="I748" t="s">
        <v>59</v>
      </c>
      <c r="J748" t="s">
        <v>60</v>
      </c>
      <c r="K748" t="s">
        <v>15876</v>
      </c>
      <c r="L748" t="s">
        <v>59</v>
      </c>
    </row>
    <row r="749" spans="1:12" x14ac:dyDescent="0.5">
      <c r="A749" t="s">
        <v>15877</v>
      </c>
      <c r="B749" t="s">
        <v>2690</v>
      </c>
      <c r="C749" t="s">
        <v>506</v>
      </c>
      <c r="D749" t="s">
        <v>14905</v>
      </c>
      <c r="E749" t="s">
        <v>10407</v>
      </c>
      <c r="F749" s="1">
        <v>45505</v>
      </c>
      <c r="G749" s="1">
        <v>48060</v>
      </c>
      <c r="H749" t="s">
        <v>59</v>
      </c>
      <c r="I749" t="s">
        <v>59</v>
      </c>
      <c r="J749" t="s">
        <v>60</v>
      </c>
      <c r="K749" t="s">
        <v>15869</v>
      </c>
      <c r="L749" t="s">
        <v>60</v>
      </c>
    </row>
    <row r="750" spans="1:12" x14ac:dyDescent="0.5">
      <c r="A750" t="s">
        <v>15878</v>
      </c>
      <c r="B750" t="s">
        <v>3283</v>
      </c>
      <c r="C750" t="s">
        <v>506</v>
      </c>
      <c r="D750" t="s">
        <v>14905</v>
      </c>
      <c r="E750" t="s">
        <v>12467</v>
      </c>
      <c r="F750" s="1">
        <v>45887</v>
      </c>
      <c r="G750" s="1">
        <v>46251</v>
      </c>
      <c r="H750" t="s">
        <v>60</v>
      </c>
      <c r="I750" t="s">
        <v>60</v>
      </c>
      <c r="J750" t="s">
        <v>60</v>
      </c>
      <c r="K750" t="s">
        <v>15879</v>
      </c>
      <c r="L750" t="s">
        <v>59</v>
      </c>
    </row>
    <row r="751" spans="1:12" x14ac:dyDescent="0.5">
      <c r="A751" t="s">
        <v>15880</v>
      </c>
      <c r="B751" t="s">
        <v>1397</v>
      </c>
      <c r="C751" t="s">
        <v>14903</v>
      </c>
      <c r="D751" t="s">
        <v>14905</v>
      </c>
      <c r="E751" t="s">
        <v>12475</v>
      </c>
      <c r="F751" s="1">
        <v>45658</v>
      </c>
      <c r="G751" t="s">
        <v>14905</v>
      </c>
      <c r="H751" t="s">
        <v>59</v>
      </c>
      <c r="I751" t="s">
        <v>60</v>
      </c>
      <c r="J751" t="s">
        <v>60</v>
      </c>
      <c r="K751" t="s">
        <v>8471</v>
      </c>
      <c r="L751" t="s">
        <v>60</v>
      </c>
    </row>
    <row r="752" spans="1:12" x14ac:dyDescent="0.5">
      <c r="A752" t="s">
        <v>15881</v>
      </c>
      <c r="B752" t="s">
        <v>2690</v>
      </c>
      <c r="C752" t="s">
        <v>506</v>
      </c>
      <c r="D752" t="s">
        <v>14905</v>
      </c>
      <c r="E752" t="s">
        <v>10407</v>
      </c>
      <c r="F752" s="1">
        <v>45505</v>
      </c>
      <c r="G752" s="1">
        <v>48060</v>
      </c>
      <c r="H752" t="s">
        <v>59</v>
      </c>
      <c r="I752" t="s">
        <v>59</v>
      </c>
      <c r="J752" t="s">
        <v>60</v>
      </c>
      <c r="K752" t="s">
        <v>15873</v>
      </c>
      <c r="L752" t="s">
        <v>60</v>
      </c>
    </row>
    <row r="753" spans="1:12" x14ac:dyDescent="0.5">
      <c r="A753" t="s">
        <v>15882</v>
      </c>
      <c r="B753" t="s">
        <v>2234</v>
      </c>
      <c r="C753" t="s">
        <v>506</v>
      </c>
      <c r="D753" t="s">
        <v>14905</v>
      </c>
      <c r="E753" t="s">
        <v>12506</v>
      </c>
      <c r="F753" s="1">
        <v>45888</v>
      </c>
      <c r="G753" s="1">
        <v>46617</v>
      </c>
      <c r="H753" t="s">
        <v>59</v>
      </c>
      <c r="I753" t="s">
        <v>59</v>
      </c>
      <c r="J753" t="s">
        <v>60</v>
      </c>
      <c r="K753" t="s">
        <v>8471</v>
      </c>
      <c r="L753" t="s">
        <v>60</v>
      </c>
    </row>
    <row r="754" spans="1:12" x14ac:dyDescent="0.5">
      <c r="A754" t="s">
        <v>15883</v>
      </c>
      <c r="B754" t="s">
        <v>3283</v>
      </c>
      <c r="C754" t="s">
        <v>506</v>
      </c>
      <c r="D754" t="s">
        <v>14905</v>
      </c>
      <c r="E754" t="s">
        <v>12511</v>
      </c>
      <c r="F754" s="1">
        <v>45889</v>
      </c>
      <c r="G754" s="1">
        <v>46984</v>
      </c>
      <c r="H754" t="s">
        <v>60</v>
      </c>
      <c r="I754" t="s">
        <v>59</v>
      </c>
      <c r="J754" t="s">
        <v>60</v>
      </c>
      <c r="K754" t="s">
        <v>15884</v>
      </c>
      <c r="L754" t="s">
        <v>60</v>
      </c>
    </row>
    <row r="755" spans="1:12" x14ac:dyDescent="0.5">
      <c r="A755" t="s">
        <v>15885</v>
      </c>
      <c r="B755" t="s">
        <v>2234</v>
      </c>
      <c r="C755" t="s">
        <v>506</v>
      </c>
      <c r="D755" t="s">
        <v>14905</v>
      </c>
      <c r="E755" t="s">
        <v>12515</v>
      </c>
      <c r="F755" s="1">
        <v>45889</v>
      </c>
      <c r="G755" s="1">
        <v>46618</v>
      </c>
      <c r="H755" t="s">
        <v>59</v>
      </c>
      <c r="I755" t="s">
        <v>59</v>
      </c>
      <c r="J755" t="s">
        <v>60</v>
      </c>
      <c r="K755" t="s">
        <v>8471</v>
      </c>
      <c r="L755" t="s">
        <v>60</v>
      </c>
    </row>
    <row r="756" spans="1:12" x14ac:dyDescent="0.5">
      <c r="A756" t="s">
        <v>15886</v>
      </c>
      <c r="B756" t="s">
        <v>2234</v>
      </c>
      <c r="C756" t="s">
        <v>506</v>
      </c>
      <c r="D756" t="s">
        <v>14905</v>
      </c>
      <c r="E756" t="s">
        <v>12515</v>
      </c>
      <c r="F756" s="1">
        <v>45889</v>
      </c>
      <c r="G756" s="1">
        <v>46618</v>
      </c>
      <c r="H756" t="s">
        <v>59</v>
      </c>
      <c r="I756" t="s">
        <v>59</v>
      </c>
      <c r="J756" t="s">
        <v>60</v>
      </c>
      <c r="K756" t="s">
        <v>8471</v>
      </c>
      <c r="L756" t="s">
        <v>60</v>
      </c>
    </row>
    <row r="757" spans="1:12" x14ac:dyDescent="0.5">
      <c r="A757" t="s">
        <v>14134</v>
      </c>
      <c r="B757" t="s">
        <v>83</v>
      </c>
      <c r="C757" t="s">
        <v>506</v>
      </c>
      <c r="D757" t="s">
        <v>77</v>
      </c>
      <c r="E757" t="s">
        <v>14136</v>
      </c>
      <c r="F757" s="1">
        <v>44545</v>
      </c>
      <c r="G757" s="1">
        <v>46447</v>
      </c>
      <c r="H757" t="s">
        <v>59</v>
      </c>
      <c r="I757" t="s">
        <v>60</v>
      </c>
      <c r="J757" t="s">
        <v>60</v>
      </c>
      <c r="K757" t="s">
        <v>1721</v>
      </c>
      <c r="L757" t="s">
        <v>59</v>
      </c>
    </row>
    <row r="758" spans="1:12" x14ac:dyDescent="0.5">
      <c r="A758" t="s">
        <v>14142</v>
      </c>
      <c r="B758" t="s">
        <v>83</v>
      </c>
      <c r="C758" t="s">
        <v>506</v>
      </c>
      <c r="D758" t="s">
        <v>77</v>
      </c>
      <c r="E758" t="s">
        <v>14136</v>
      </c>
      <c r="F758" s="1">
        <v>44209</v>
      </c>
      <c r="G758" s="1">
        <v>46447</v>
      </c>
      <c r="H758" t="s">
        <v>59</v>
      </c>
      <c r="I758" t="s">
        <v>60</v>
      </c>
      <c r="J758" t="s">
        <v>60</v>
      </c>
      <c r="K758" t="s">
        <v>1721</v>
      </c>
      <c r="L758" t="s">
        <v>59</v>
      </c>
    </row>
    <row r="759" spans="1:12" x14ac:dyDescent="0.5">
      <c r="A759" t="s">
        <v>14145</v>
      </c>
      <c r="B759" t="s">
        <v>83</v>
      </c>
      <c r="C759" t="s">
        <v>506</v>
      </c>
      <c r="D759" t="s">
        <v>14905</v>
      </c>
      <c r="E759" t="s">
        <v>14147</v>
      </c>
      <c r="F759" s="1">
        <v>45748</v>
      </c>
      <c r="G759" s="1">
        <v>46843</v>
      </c>
      <c r="H759" t="s">
        <v>59</v>
      </c>
      <c r="I759" t="s">
        <v>59</v>
      </c>
      <c r="J759" t="s">
        <v>59</v>
      </c>
      <c r="K759" t="s">
        <v>15887</v>
      </c>
      <c r="L759" t="s">
        <v>59</v>
      </c>
    </row>
    <row r="760" spans="1:12" x14ac:dyDescent="0.5">
      <c r="A760" t="s">
        <v>14149</v>
      </c>
      <c r="B760" t="s">
        <v>83</v>
      </c>
      <c r="C760" t="s">
        <v>506</v>
      </c>
      <c r="D760" t="s">
        <v>14905</v>
      </c>
      <c r="E760" t="s">
        <v>14151</v>
      </c>
      <c r="F760" s="1">
        <v>45748</v>
      </c>
      <c r="G760" s="1">
        <v>47208</v>
      </c>
      <c r="H760" t="s">
        <v>60</v>
      </c>
      <c r="I760" t="s">
        <v>14903</v>
      </c>
      <c r="J760" t="s">
        <v>60</v>
      </c>
      <c r="K760" t="s">
        <v>14903</v>
      </c>
      <c r="L760" t="s">
        <v>60</v>
      </c>
    </row>
    <row r="761" spans="1:12" x14ac:dyDescent="0.5">
      <c r="A761" t="s">
        <v>14154</v>
      </c>
      <c r="B761" t="s">
        <v>83</v>
      </c>
      <c r="C761" t="s">
        <v>506</v>
      </c>
      <c r="D761" t="s">
        <v>77</v>
      </c>
      <c r="E761" t="s">
        <v>14156</v>
      </c>
      <c r="F761" s="1">
        <v>45748</v>
      </c>
      <c r="G761" s="1">
        <v>46833</v>
      </c>
      <c r="H761" t="s">
        <v>59</v>
      </c>
      <c r="I761" t="s">
        <v>60</v>
      </c>
      <c r="J761" t="s">
        <v>59</v>
      </c>
      <c r="K761" t="s">
        <v>15888</v>
      </c>
      <c r="L761" t="s">
        <v>59</v>
      </c>
    </row>
    <row r="762" spans="1:12" x14ac:dyDescent="0.5">
      <c r="A762" t="s">
        <v>14160</v>
      </c>
      <c r="B762" t="s">
        <v>83</v>
      </c>
      <c r="C762" t="s">
        <v>506</v>
      </c>
      <c r="D762" t="s">
        <v>77</v>
      </c>
      <c r="E762" t="s">
        <v>14162</v>
      </c>
      <c r="F762" s="1">
        <v>44671</v>
      </c>
      <c r="G762" s="1">
        <v>47208</v>
      </c>
      <c r="H762" t="s">
        <v>59</v>
      </c>
      <c r="I762" t="s">
        <v>59</v>
      </c>
      <c r="J762" t="s">
        <v>59</v>
      </c>
      <c r="K762" t="s">
        <v>15889</v>
      </c>
      <c r="L762" t="s">
        <v>60</v>
      </c>
    </row>
    <row r="763" spans="1:12" x14ac:dyDescent="0.5">
      <c r="A763" t="s">
        <v>14166</v>
      </c>
      <c r="B763" t="s">
        <v>83</v>
      </c>
      <c r="C763" t="s">
        <v>506</v>
      </c>
      <c r="D763" t="s">
        <v>77</v>
      </c>
      <c r="E763" t="s">
        <v>14168</v>
      </c>
      <c r="F763" s="1">
        <v>44661</v>
      </c>
      <c r="G763" s="1">
        <v>47208</v>
      </c>
      <c r="H763" t="s">
        <v>59</v>
      </c>
      <c r="I763" t="s">
        <v>59</v>
      </c>
      <c r="J763" t="s">
        <v>59</v>
      </c>
      <c r="K763" t="s">
        <v>15889</v>
      </c>
      <c r="L763" t="s">
        <v>60</v>
      </c>
    </row>
    <row r="764" spans="1:12" x14ac:dyDescent="0.5">
      <c r="A764" t="s">
        <v>14170</v>
      </c>
      <c r="B764" t="s">
        <v>83</v>
      </c>
      <c r="C764" t="s">
        <v>506</v>
      </c>
      <c r="D764" t="s">
        <v>77</v>
      </c>
      <c r="E764" t="s">
        <v>14172</v>
      </c>
      <c r="F764" s="1">
        <v>38442</v>
      </c>
      <c r="G764" s="1">
        <v>50119</v>
      </c>
      <c r="H764" t="s">
        <v>59</v>
      </c>
      <c r="I764" t="s">
        <v>60</v>
      </c>
      <c r="J764" t="s">
        <v>60</v>
      </c>
      <c r="K764" t="s">
        <v>14903</v>
      </c>
      <c r="L764" t="s">
        <v>60</v>
      </c>
    </row>
    <row r="765" spans="1:12" x14ac:dyDescent="0.5">
      <c r="A765" t="s">
        <v>14176</v>
      </c>
      <c r="B765" t="s">
        <v>83</v>
      </c>
      <c r="C765" t="s">
        <v>506</v>
      </c>
      <c r="D765" t="s">
        <v>77</v>
      </c>
      <c r="E765" t="s">
        <v>14177</v>
      </c>
      <c r="F765" s="1">
        <v>43313</v>
      </c>
      <c r="G765" s="1">
        <v>48791</v>
      </c>
      <c r="H765" t="s">
        <v>59</v>
      </c>
      <c r="I765" t="s">
        <v>60</v>
      </c>
      <c r="J765" t="s">
        <v>59</v>
      </c>
      <c r="K765" t="s">
        <v>15890</v>
      </c>
      <c r="L765" t="s">
        <v>59</v>
      </c>
    </row>
    <row r="766" spans="1:12" x14ac:dyDescent="0.5">
      <c r="A766" t="s">
        <v>14180</v>
      </c>
      <c r="B766" t="s">
        <v>83</v>
      </c>
      <c r="C766" t="s">
        <v>506</v>
      </c>
      <c r="D766" t="s">
        <v>77</v>
      </c>
      <c r="E766" t="s">
        <v>14182</v>
      </c>
      <c r="F766" s="1">
        <v>44287</v>
      </c>
      <c r="G766" s="1">
        <v>46843</v>
      </c>
      <c r="H766" t="s">
        <v>59</v>
      </c>
      <c r="I766" t="s">
        <v>59</v>
      </c>
      <c r="J766" t="s">
        <v>59</v>
      </c>
      <c r="K766" t="s">
        <v>15891</v>
      </c>
      <c r="L766" t="s">
        <v>60</v>
      </c>
    </row>
    <row r="767" spans="1:12" x14ac:dyDescent="0.5">
      <c r="A767" t="s">
        <v>14184</v>
      </c>
      <c r="B767" t="s">
        <v>83</v>
      </c>
      <c r="C767" t="s">
        <v>506</v>
      </c>
      <c r="D767" t="s">
        <v>14905</v>
      </c>
      <c r="E767" t="s">
        <v>14186</v>
      </c>
      <c r="F767" s="1">
        <v>45839</v>
      </c>
      <c r="G767" s="1">
        <v>47664</v>
      </c>
      <c r="H767" t="s">
        <v>59</v>
      </c>
      <c r="I767" t="s">
        <v>59</v>
      </c>
      <c r="J767" t="s">
        <v>59</v>
      </c>
      <c r="K767" t="s">
        <v>14903</v>
      </c>
      <c r="L767" t="s">
        <v>60</v>
      </c>
    </row>
    <row r="768" spans="1:12" x14ac:dyDescent="0.5">
      <c r="A768" t="s">
        <v>14191</v>
      </c>
      <c r="B768" t="s">
        <v>1567</v>
      </c>
      <c r="C768" t="s">
        <v>506</v>
      </c>
      <c r="D768" t="s">
        <v>77</v>
      </c>
      <c r="E768" t="s">
        <v>14192</v>
      </c>
      <c r="F768" s="1">
        <v>45323</v>
      </c>
      <c r="G768" s="1">
        <v>46418</v>
      </c>
      <c r="H768" t="s">
        <v>60</v>
      </c>
      <c r="I768" t="s">
        <v>59</v>
      </c>
      <c r="J768" t="s">
        <v>60</v>
      </c>
      <c r="K768" t="s">
        <v>14903</v>
      </c>
      <c r="L768" t="s">
        <v>59</v>
      </c>
    </row>
    <row r="769" spans="1:12" x14ac:dyDescent="0.5">
      <c r="A769" t="s">
        <v>15892</v>
      </c>
      <c r="B769" t="s">
        <v>2234</v>
      </c>
      <c r="C769" t="s">
        <v>506</v>
      </c>
      <c r="D769" t="s">
        <v>14905</v>
      </c>
      <c r="E769" t="s">
        <v>12515</v>
      </c>
      <c r="F769" s="1">
        <v>45890</v>
      </c>
      <c r="G769" s="1">
        <v>46619</v>
      </c>
      <c r="H769" t="s">
        <v>59</v>
      </c>
      <c r="I769" t="s">
        <v>59</v>
      </c>
      <c r="J769" t="s">
        <v>60</v>
      </c>
      <c r="K769" t="s">
        <v>8471</v>
      </c>
      <c r="L769" t="s">
        <v>60</v>
      </c>
    </row>
    <row r="770" spans="1:12" x14ac:dyDescent="0.5">
      <c r="A770" t="s">
        <v>15893</v>
      </c>
      <c r="B770" t="s">
        <v>8802</v>
      </c>
      <c r="C770" t="s">
        <v>506</v>
      </c>
      <c r="D770" t="s">
        <v>14905</v>
      </c>
      <c r="E770" t="s">
        <v>12535</v>
      </c>
      <c r="F770" s="1">
        <v>45877</v>
      </c>
      <c r="G770" s="1">
        <v>46242</v>
      </c>
      <c r="H770" t="s">
        <v>60</v>
      </c>
      <c r="I770" t="s">
        <v>60</v>
      </c>
      <c r="J770" t="s">
        <v>60</v>
      </c>
      <c r="K770" t="s">
        <v>15477</v>
      </c>
      <c r="L770" t="s">
        <v>60</v>
      </c>
    </row>
    <row r="771" spans="1:12" x14ac:dyDescent="0.5">
      <c r="A771" t="s">
        <v>15894</v>
      </c>
      <c r="B771" t="s">
        <v>3283</v>
      </c>
      <c r="C771" t="s">
        <v>506</v>
      </c>
      <c r="D771" t="s">
        <v>14905</v>
      </c>
      <c r="E771" t="s">
        <v>12539</v>
      </c>
      <c r="F771" s="1">
        <v>45901</v>
      </c>
      <c r="G771" s="1">
        <v>46996</v>
      </c>
      <c r="H771" t="s">
        <v>60</v>
      </c>
      <c r="I771" t="s">
        <v>59</v>
      </c>
      <c r="J771" t="s">
        <v>60</v>
      </c>
      <c r="K771" t="s">
        <v>15895</v>
      </c>
      <c r="L771" t="s">
        <v>60</v>
      </c>
    </row>
    <row r="772" spans="1:12" x14ac:dyDescent="0.5">
      <c r="A772" t="s">
        <v>15896</v>
      </c>
      <c r="B772" t="s">
        <v>3283</v>
      </c>
      <c r="C772" t="s">
        <v>506</v>
      </c>
      <c r="D772" t="s">
        <v>14905</v>
      </c>
      <c r="E772" t="s">
        <v>12542</v>
      </c>
      <c r="F772" s="1">
        <v>45896</v>
      </c>
      <c r="G772" s="1">
        <v>46625</v>
      </c>
      <c r="H772" t="s">
        <v>60</v>
      </c>
      <c r="I772" t="s">
        <v>59</v>
      </c>
      <c r="J772" t="s">
        <v>60</v>
      </c>
      <c r="K772" t="s">
        <v>15897</v>
      </c>
      <c r="L772" t="s">
        <v>60</v>
      </c>
    </row>
    <row r="773" spans="1:12" x14ac:dyDescent="0.5">
      <c r="A773" t="s">
        <v>15898</v>
      </c>
      <c r="B773" t="s">
        <v>3283</v>
      </c>
      <c r="C773" t="s">
        <v>506</v>
      </c>
      <c r="D773" t="s">
        <v>14905</v>
      </c>
      <c r="E773" t="s">
        <v>12545</v>
      </c>
      <c r="F773" s="1">
        <v>45895</v>
      </c>
      <c r="G773" s="1">
        <v>46990</v>
      </c>
      <c r="H773" t="s">
        <v>60</v>
      </c>
      <c r="I773" t="s">
        <v>59</v>
      </c>
      <c r="J773" t="s">
        <v>60</v>
      </c>
      <c r="K773" t="s">
        <v>15899</v>
      </c>
      <c r="L773" t="s">
        <v>60</v>
      </c>
    </row>
    <row r="774" spans="1:12" x14ac:dyDescent="0.5">
      <c r="A774" t="s">
        <v>15900</v>
      </c>
      <c r="B774" t="s">
        <v>1397</v>
      </c>
      <c r="C774" t="s">
        <v>506</v>
      </c>
      <c r="D774" t="s">
        <v>14905</v>
      </c>
      <c r="E774" t="s">
        <v>12552</v>
      </c>
      <c r="F774" s="1">
        <v>45889</v>
      </c>
      <c r="G774" s="1">
        <v>46984</v>
      </c>
      <c r="H774" t="s">
        <v>60</v>
      </c>
      <c r="I774" t="s">
        <v>60</v>
      </c>
      <c r="J774" t="s">
        <v>60</v>
      </c>
      <c r="K774" t="s">
        <v>15901</v>
      </c>
      <c r="L774" t="s">
        <v>60</v>
      </c>
    </row>
    <row r="775" spans="1:12" x14ac:dyDescent="0.5">
      <c r="A775" t="s">
        <v>15902</v>
      </c>
      <c r="B775" t="s">
        <v>2234</v>
      </c>
      <c r="C775" t="s">
        <v>506</v>
      </c>
      <c r="D775" t="s">
        <v>14905</v>
      </c>
      <c r="E775" t="s">
        <v>12515</v>
      </c>
      <c r="F775" s="1">
        <v>45896</v>
      </c>
      <c r="G775" s="1">
        <v>46625</v>
      </c>
      <c r="H775" t="s">
        <v>59</v>
      </c>
      <c r="I775" t="s">
        <v>59</v>
      </c>
      <c r="J775" t="s">
        <v>60</v>
      </c>
      <c r="K775" t="s">
        <v>8471</v>
      </c>
      <c r="L775" t="s">
        <v>60</v>
      </c>
    </row>
    <row r="776" spans="1:12" x14ac:dyDescent="0.5">
      <c r="A776" t="s">
        <v>15903</v>
      </c>
      <c r="B776" t="s">
        <v>9677</v>
      </c>
      <c r="C776" t="s">
        <v>506</v>
      </c>
      <c r="D776" t="s">
        <v>14905</v>
      </c>
      <c r="E776" t="s">
        <v>12572</v>
      </c>
      <c r="F776" s="1">
        <v>45897</v>
      </c>
      <c r="G776" s="1">
        <v>46477</v>
      </c>
      <c r="H776" t="s">
        <v>59</v>
      </c>
      <c r="I776" t="s">
        <v>59</v>
      </c>
      <c r="J776" t="s">
        <v>60</v>
      </c>
      <c r="K776" t="s">
        <v>15904</v>
      </c>
      <c r="L776" t="s">
        <v>60</v>
      </c>
    </row>
    <row r="777" spans="1:12" x14ac:dyDescent="0.5">
      <c r="A777" t="s">
        <v>15905</v>
      </c>
      <c r="B777" t="s">
        <v>7292</v>
      </c>
      <c r="C777" t="s">
        <v>506</v>
      </c>
      <c r="D777" t="s">
        <v>14905</v>
      </c>
      <c r="E777" t="s">
        <v>12578</v>
      </c>
      <c r="F777" s="1">
        <v>43313</v>
      </c>
      <c r="G777" s="1">
        <v>47330</v>
      </c>
      <c r="H777" t="s">
        <v>59</v>
      </c>
      <c r="I777" t="s">
        <v>59</v>
      </c>
      <c r="J777" t="s">
        <v>60</v>
      </c>
      <c r="K777" t="s">
        <v>15906</v>
      </c>
      <c r="L777" t="s">
        <v>59</v>
      </c>
    </row>
    <row r="778" spans="1:12" x14ac:dyDescent="0.5">
      <c r="A778" t="s">
        <v>15907</v>
      </c>
      <c r="B778" t="s">
        <v>3283</v>
      </c>
      <c r="C778" t="s">
        <v>506</v>
      </c>
      <c r="D778" t="s">
        <v>14905</v>
      </c>
      <c r="E778" t="s">
        <v>12581</v>
      </c>
      <c r="F778" s="1">
        <v>45898</v>
      </c>
      <c r="G778" s="1">
        <v>46993</v>
      </c>
      <c r="H778" t="s">
        <v>60</v>
      </c>
      <c r="I778" t="s">
        <v>59</v>
      </c>
      <c r="J778" t="s">
        <v>60</v>
      </c>
      <c r="K778" t="s">
        <v>15908</v>
      </c>
      <c r="L778" t="s">
        <v>59</v>
      </c>
    </row>
    <row r="779" spans="1:12" x14ac:dyDescent="0.5">
      <c r="A779" t="s">
        <v>15909</v>
      </c>
      <c r="B779" t="s">
        <v>172</v>
      </c>
      <c r="C779" t="s">
        <v>506</v>
      </c>
      <c r="D779" t="s">
        <v>14905</v>
      </c>
      <c r="E779" t="s">
        <v>12588</v>
      </c>
      <c r="F779" s="1">
        <v>45877</v>
      </c>
      <c r="G779" s="1">
        <v>46606</v>
      </c>
      <c r="H779" t="s">
        <v>59</v>
      </c>
      <c r="I779" t="s">
        <v>59</v>
      </c>
      <c r="J779" t="s">
        <v>60</v>
      </c>
      <c r="K779" t="s">
        <v>15910</v>
      </c>
      <c r="L779" t="s">
        <v>59</v>
      </c>
    </row>
    <row r="780" spans="1:12" x14ac:dyDescent="0.5">
      <c r="A780" t="s">
        <v>15911</v>
      </c>
      <c r="B780" t="s">
        <v>12595</v>
      </c>
      <c r="C780" t="s">
        <v>14903</v>
      </c>
      <c r="D780" t="s">
        <v>14905</v>
      </c>
      <c r="E780" t="s">
        <v>12593</v>
      </c>
      <c r="F780" s="1">
        <v>43831</v>
      </c>
      <c r="G780" t="s">
        <v>14905</v>
      </c>
      <c r="H780" t="s">
        <v>59</v>
      </c>
      <c r="I780" t="s">
        <v>59</v>
      </c>
      <c r="J780" t="s">
        <v>60</v>
      </c>
      <c r="K780" t="s">
        <v>15912</v>
      </c>
      <c r="L780" t="s">
        <v>59</v>
      </c>
    </row>
    <row r="781" spans="1:12" x14ac:dyDescent="0.5">
      <c r="A781" t="s">
        <v>15913</v>
      </c>
      <c r="B781" t="s">
        <v>12595</v>
      </c>
      <c r="C781" t="s">
        <v>14903</v>
      </c>
      <c r="D781" t="s">
        <v>14905</v>
      </c>
      <c r="E781" t="s">
        <v>12599</v>
      </c>
      <c r="F781" s="1">
        <v>44162</v>
      </c>
      <c r="G781" t="s">
        <v>14905</v>
      </c>
      <c r="H781" t="s">
        <v>59</v>
      </c>
      <c r="I781" t="s">
        <v>59</v>
      </c>
      <c r="J781" t="s">
        <v>60</v>
      </c>
      <c r="K781" t="s">
        <v>15914</v>
      </c>
      <c r="L781" t="s">
        <v>59</v>
      </c>
    </row>
    <row r="782" spans="1:12" x14ac:dyDescent="0.5">
      <c r="A782" t="s">
        <v>15915</v>
      </c>
      <c r="B782" t="s">
        <v>2234</v>
      </c>
      <c r="C782" t="s">
        <v>506</v>
      </c>
      <c r="D782" t="s">
        <v>14905</v>
      </c>
      <c r="E782" t="s">
        <v>12604</v>
      </c>
      <c r="F782" s="1">
        <v>45898</v>
      </c>
      <c r="G782" s="1">
        <v>46627</v>
      </c>
      <c r="H782" t="s">
        <v>59</v>
      </c>
      <c r="I782" t="s">
        <v>59</v>
      </c>
      <c r="J782" t="s">
        <v>60</v>
      </c>
      <c r="K782" t="s">
        <v>15916</v>
      </c>
      <c r="L782" t="s">
        <v>60</v>
      </c>
    </row>
    <row r="783" spans="1:12" x14ac:dyDescent="0.5">
      <c r="A783" t="s">
        <v>15917</v>
      </c>
      <c r="B783" t="s">
        <v>3283</v>
      </c>
      <c r="C783" t="s">
        <v>506</v>
      </c>
      <c r="D783" t="s">
        <v>14905</v>
      </c>
      <c r="E783" t="s">
        <v>12618</v>
      </c>
      <c r="F783" s="1">
        <v>45902</v>
      </c>
      <c r="G783" s="1">
        <v>46997</v>
      </c>
      <c r="H783" t="s">
        <v>60</v>
      </c>
      <c r="I783" t="s">
        <v>59</v>
      </c>
      <c r="J783" t="s">
        <v>60</v>
      </c>
      <c r="K783" t="s">
        <v>15918</v>
      </c>
      <c r="L783" t="s">
        <v>59</v>
      </c>
    </row>
    <row r="784" spans="1:12" x14ac:dyDescent="0.5">
      <c r="A784" t="s">
        <v>15919</v>
      </c>
      <c r="B784" t="s">
        <v>3283</v>
      </c>
      <c r="C784" t="s">
        <v>506</v>
      </c>
      <c r="D784" t="s">
        <v>14905</v>
      </c>
      <c r="E784" t="s">
        <v>12621</v>
      </c>
      <c r="F784" s="1">
        <v>45902</v>
      </c>
      <c r="G784" s="1">
        <v>46997</v>
      </c>
      <c r="H784" t="s">
        <v>60</v>
      </c>
      <c r="I784" t="s">
        <v>59</v>
      </c>
      <c r="J784" t="s">
        <v>60</v>
      </c>
      <c r="K784" t="s">
        <v>15920</v>
      </c>
      <c r="L784" t="s">
        <v>59</v>
      </c>
    </row>
    <row r="785" spans="1:12" x14ac:dyDescent="0.5">
      <c r="A785" t="s">
        <v>15921</v>
      </c>
      <c r="B785" t="s">
        <v>2234</v>
      </c>
      <c r="C785" t="s">
        <v>506</v>
      </c>
      <c r="D785" t="s">
        <v>14905</v>
      </c>
      <c r="E785" t="s">
        <v>12515</v>
      </c>
      <c r="F785" s="1">
        <v>45902</v>
      </c>
      <c r="G785" s="1">
        <v>46631</v>
      </c>
      <c r="H785" t="s">
        <v>59</v>
      </c>
      <c r="I785" t="s">
        <v>59</v>
      </c>
      <c r="J785" t="s">
        <v>60</v>
      </c>
      <c r="K785" t="s">
        <v>8471</v>
      </c>
      <c r="L785" t="s">
        <v>60</v>
      </c>
    </row>
    <row r="786" spans="1:12" x14ac:dyDescent="0.5">
      <c r="A786" t="s">
        <v>15922</v>
      </c>
      <c r="B786" t="s">
        <v>1397</v>
      </c>
      <c r="C786" t="s">
        <v>506</v>
      </c>
      <c r="D786" t="s">
        <v>14905</v>
      </c>
      <c r="E786" t="s">
        <v>12662</v>
      </c>
      <c r="F786" s="1">
        <v>45852</v>
      </c>
      <c r="G786" s="1">
        <v>49503</v>
      </c>
      <c r="H786" t="s">
        <v>59</v>
      </c>
      <c r="I786" t="s">
        <v>60</v>
      </c>
      <c r="J786" t="s">
        <v>60</v>
      </c>
      <c r="K786" t="s">
        <v>15632</v>
      </c>
      <c r="L786" t="s">
        <v>60</v>
      </c>
    </row>
    <row r="787" spans="1:12" x14ac:dyDescent="0.5">
      <c r="A787" t="s">
        <v>15923</v>
      </c>
      <c r="B787" t="s">
        <v>467</v>
      </c>
      <c r="C787" t="s">
        <v>506</v>
      </c>
      <c r="D787" t="s">
        <v>14905</v>
      </c>
      <c r="E787" t="s">
        <v>12670</v>
      </c>
      <c r="F787" s="1">
        <v>45904</v>
      </c>
      <c r="G787" s="1">
        <v>47732</v>
      </c>
      <c r="H787" t="s">
        <v>59</v>
      </c>
      <c r="I787" t="s">
        <v>59</v>
      </c>
      <c r="J787" t="s">
        <v>60</v>
      </c>
      <c r="K787" t="s">
        <v>15924</v>
      </c>
      <c r="L787" t="s">
        <v>60</v>
      </c>
    </row>
    <row r="788" spans="1:12" x14ac:dyDescent="0.5">
      <c r="A788" t="s">
        <v>15925</v>
      </c>
      <c r="B788" t="s">
        <v>3283</v>
      </c>
      <c r="C788" t="s">
        <v>506</v>
      </c>
      <c r="D788" t="s">
        <v>14905</v>
      </c>
      <c r="E788" t="s">
        <v>12675</v>
      </c>
      <c r="F788" s="1">
        <v>45904</v>
      </c>
      <c r="G788" s="1">
        <v>46999</v>
      </c>
      <c r="H788" t="s">
        <v>60</v>
      </c>
      <c r="I788" t="s">
        <v>59</v>
      </c>
      <c r="J788" t="s">
        <v>60</v>
      </c>
      <c r="K788" t="s">
        <v>8471</v>
      </c>
      <c r="L788" t="s">
        <v>59</v>
      </c>
    </row>
    <row r="789" spans="1:12" x14ac:dyDescent="0.5">
      <c r="A789" t="s">
        <v>15926</v>
      </c>
      <c r="B789" t="s">
        <v>3283</v>
      </c>
      <c r="C789" t="s">
        <v>506</v>
      </c>
      <c r="D789" t="s">
        <v>14905</v>
      </c>
      <c r="E789" t="s">
        <v>12685</v>
      </c>
      <c r="F789" s="1">
        <v>45905</v>
      </c>
      <c r="G789" s="1">
        <v>47000</v>
      </c>
      <c r="H789" t="s">
        <v>60</v>
      </c>
      <c r="I789" t="s">
        <v>59</v>
      </c>
      <c r="J789" t="s">
        <v>60</v>
      </c>
      <c r="K789" t="s">
        <v>15927</v>
      </c>
      <c r="L789" t="s">
        <v>59</v>
      </c>
    </row>
    <row r="790" spans="1:12" x14ac:dyDescent="0.5">
      <c r="A790" t="s">
        <v>15928</v>
      </c>
      <c r="B790" t="s">
        <v>1665</v>
      </c>
      <c r="C790" t="s">
        <v>506</v>
      </c>
      <c r="D790" t="s">
        <v>14905</v>
      </c>
      <c r="E790" t="s">
        <v>12693</v>
      </c>
      <c r="F790" s="1">
        <v>45901</v>
      </c>
      <c r="G790" s="1">
        <v>46660</v>
      </c>
      <c r="H790" t="s">
        <v>59</v>
      </c>
      <c r="I790" t="s">
        <v>59</v>
      </c>
      <c r="J790" t="s">
        <v>59</v>
      </c>
      <c r="K790" t="s">
        <v>15929</v>
      </c>
      <c r="L790" t="s">
        <v>59</v>
      </c>
    </row>
    <row r="791" spans="1:12" x14ac:dyDescent="0.5">
      <c r="A791" t="s">
        <v>15930</v>
      </c>
      <c r="B791" t="s">
        <v>10205</v>
      </c>
      <c r="C791" t="s">
        <v>506</v>
      </c>
      <c r="D791" t="s">
        <v>14905</v>
      </c>
      <c r="E791" t="s">
        <v>12696</v>
      </c>
      <c r="F791" s="1">
        <v>45383</v>
      </c>
      <c r="G791" s="1">
        <v>46843</v>
      </c>
      <c r="H791" t="s">
        <v>59</v>
      </c>
      <c r="I791" t="s">
        <v>60</v>
      </c>
      <c r="J791" t="s">
        <v>60</v>
      </c>
      <c r="K791" t="s">
        <v>15931</v>
      </c>
      <c r="L791" t="s">
        <v>59</v>
      </c>
    </row>
    <row r="792" spans="1:12" x14ac:dyDescent="0.5">
      <c r="A792" t="s">
        <v>15932</v>
      </c>
      <c r="B792" t="s">
        <v>755</v>
      </c>
      <c r="C792" t="s">
        <v>506</v>
      </c>
      <c r="D792" t="s">
        <v>14905</v>
      </c>
      <c r="E792" t="s">
        <v>12702</v>
      </c>
      <c r="F792" s="1">
        <v>45909</v>
      </c>
      <c r="G792" s="1">
        <v>46842</v>
      </c>
      <c r="H792" t="s">
        <v>59</v>
      </c>
      <c r="I792" t="s">
        <v>59</v>
      </c>
      <c r="J792" t="s">
        <v>60</v>
      </c>
      <c r="K792" t="s">
        <v>15933</v>
      </c>
      <c r="L792" t="s">
        <v>60</v>
      </c>
    </row>
    <row r="793" spans="1:12" x14ac:dyDescent="0.5">
      <c r="A793" t="s">
        <v>15934</v>
      </c>
      <c r="B793" t="s">
        <v>1109</v>
      </c>
      <c r="C793" t="s">
        <v>506</v>
      </c>
      <c r="D793" t="s">
        <v>14905</v>
      </c>
      <c r="E793" t="s">
        <v>12707</v>
      </c>
      <c r="F793" s="1">
        <v>45870</v>
      </c>
      <c r="G793" s="1">
        <v>46752</v>
      </c>
      <c r="H793" t="s">
        <v>59</v>
      </c>
      <c r="I793" t="s">
        <v>59</v>
      </c>
      <c r="J793" t="s">
        <v>60</v>
      </c>
      <c r="K793" t="s">
        <v>8471</v>
      </c>
      <c r="L793" t="s">
        <v>60</v>
      </c>
    </row>
    <row r="794" spans="1:12" x14ac:dyDescent="0.5">
      <c r="A794" t="s">
        <v>15935</v>
      </c>
      <c r="B794" t="s">
        <v>2690</v>
      </c>
      <c r="C794" t="s">
        <v>506</v>
      </c>
      <c r="D794" t="s">
        <v>14905</v>
      </c>
      <c r="E794" t="s">
        <v>10407</v>
      </c>
      <c r="F794" s="1">
        <v>45505</v>
      </c>
      <c r="G794" s="1">
        <v>48060</v>
      </c>
      <c r="H794" t="s">
        <v>59</v>
      </c>
      <c r="I794" t="s">
        <v>59</v>
      </c>
      <c r="J794" t="s">
        <v>60</v>
      </c>
      <c r="K794" t="s">
        <v>15936</v>
      </c>
      <c r="L794" t="s">
        <v>60</v>
      </c>
    </row>
    <row r="795" spans="1:12" x14ac:dyDescent="0.5">
      <c r="A795" t="s">
        <v>15937</v>
      </c>
      <c r="B795" t="s">
        <v>3283</v>
      </c>
      <c r="C795" t="s">
        <v>506</v>
      </c>
      <c r="D795" t="s">
        <v>14905</v>
      </c>
      <c r="E795" t="s">
        <v>12721</v>
      </c>
      <c r="F795" s="1">
        <v>45911</v>
      </c>
      <c r="G795" s="1">
        <v>47006</v>
      </c>
      <c r="H795" t="s">
        <v>60</v>
      </c>
      <c r="I795" t="s">
        <v>59</v>
      </c>
      <c r="J795" t="s">
        <v>60</v>
      </c>
      <c r="K795" t="s">
        <v>15938</v>
      </c>
      <c r="L795" t="s">
        <v>59</v>
      </c>
    </row>
    <row r="796" spans="1:12" x14ac:dyDescent="0.5">
      <c r="A796" t="s">
        <v>15939</v>
      </c>
      <c r="B796" t="s">
        <v>3283</v>
      </c>
      <c r="C796" t="s">
        <v>506</v>
      </c>
      <c r="D796" t="s">
        <v>14905</v>
      </c>
      <c r="E796" t="s">
        <v>12724</v>
      </c>
      <c r="F796" s="1">
        <v>45915</v>
      </c>
      <c r="G796" s="1">
        <v>46279</v>
      </c>
      <c r="H796" t="s">
        <v>60</v>
      </c>
      <c r="I796" t="s">
        <v>59</v>
      </c>
      <c r="J796" t="s">
        <v>60</v>
      </c>
      <c r="K796" t="s">
        <v>15940</v>
      </c>
      <c r="L796" t="s">
        <v>59</v>
      </c>
    </row>
    <row r="797" spans="1:12" x14ac:dyDescent="0.5">
      <c r="A797" t="s">
        <v>15941</v>
      </c>
      <c r="B797" t="s">
        <v>1889</v>
      </c>
      <c r="C797" t="s">
        <v>506</v>
      </c>
      <c r="D797" t="s">
        <v>14905</v>
      </c>
      <c r="E797" t="s">
        <v>12726</v>
      </c>
      <c r="F797" s="1">
        <v>45901</v>
      </c>
      <c r="G797" s="1">
        <v>46295</v>
      </c>
      <c r="H797" t="s">
        <v>60</v>
      </c>
      <c r="I797" t="s">
        <v>59</v>
      </c>
      <c r="J797" t="s">
        <v>60</v>
      </c>
      <c r="K797" t="s">
        <v>15942</v>
      </c>
      <c r="L797" t="s">
        <v>60</v>
      </c>
    </row>
    <row r="798" spans="1:12" x14ac:dyDescent="0.5">
      <c r="A798" t="s">
        <v>15943</v>
      </c>
      <c r="B798" t="s">
        <v>977</v>
      </c>
      <c r="C798" t="s">
        <v>506</v>
      </c>
      <c r="D798" t="s">
        <v>14905</v>
      </c>
      <c r="E798" t="s">
        <v>12728</v>
      </c>
      <c r="F798" s="1">
        <v>45915</v>
      </c>
      <c r="G798" s="1">
        <v>46187</v>
      </c>
      <c r="H798" t="s">
        <v>60</v>
      </c>
      <c r="I798" t="s">
        <v>59</v>
      </c>
      <c r="J798" t="s">
        <v>60</v>
      </c>
      <c r="K798" t="s">
        <v>15944</v>
      </c>
      <c r="L798" t="s">
        <v>60</v>
      </c>
    </row>
    <row r="799" spans="1:12" x14ac:dyDescent="0.5">
      <c r="A799" t="s">
        <v>15945</v>
      </c>
      <c r="B799" t="s">
        <v>2234</v>
      </c>
      <c r="C799" t="s">
        <v>506</v>
      </c>
      <c r="D799" t="s">
        <v>14905</v>
      </c>
      <c r="E799" t="s">
        <v>12604</v>
      </c>
      <c r="F799" s="1">
        <v>45915</v>
      </c>
      <c r="G799" s="1">
        <v>46644</v>
      </c>
      <c r="H799" t="s">
        <v>59</v>
      </c>
      <c r="I799" t="s">
        <v>59</v>
      </c>
      <c r="J799" t="s">
        <v>60</v>
      </c>
      <c r="K799" t="s">
        <v>60</v>
      </c>
      <c r="L799" t="s">
        <v>60</v>
      </c>
    </row>
    <row r="800" spans="1:12" x14ac:dyDescent="0.5">
      <c r="A800" t="s">
        <v>15946</v>
      </c>
      <c r="B800" t="s">
        <v>1397</v>
      </c>
      <c r="C800" t="s">
        <v>506</v>
      </c>
      <c r="D800" t="s">
        <v>14905</v>
      </c>
      <c r="E800" t="s">
        <v>12735</v>
      </c>
      <c r="F800" s="1">
        <v>45915</v>
      </c>
      <c r="G800" s="1">
        <v>46265</v>
      </c>
      <c r="H800" t="s">
        <v>60</v>
      </c>
      <c r="I800" t="s">
        <v>60</v>
      </c>
      <c r="J800" t="s">
        <v>60</v>
      </c>
      <c r="K800" t="s">
        <v>15947</v>
      </c>
      <c r="L800" t="s">
        <v>59</v>
      </c>
    </row>
    <row r="801" spans="1:12" x14ac:dyDescent="0.5">
      <c r="A801" t="s">
        <v>15948</v>
      </c>
      <c r="B801" t="s">
        <v>3283</v>
      </c>
      <c r="C801" t="s">
        <v>506</v>
      </c>
      <c r="D801" t="s">
        <v>14905</v>
      </c>
      <c r="E801" t="s">
        <v>12744</v>
      </c>
      <c r="F801" s="1">
        <v>45919</v>
      </c>
      <c r="G801" s="1">
        <v>47014</v>
      </c>
      <c r="H801" t="s">
        <v>60</v>
      </c>
      <c r="I801" t="s">
        <v>59</v>
      </c>
      <c r="J801" t="s">
        <v>60</v>
      </c>
      <c r="K801" t="s">
        <v>15949</v>
      </c>
      <c r="L801" t="s">
        <v>59</v>
      </c>
    </row>
    <row r="802" spans="1:12" x14ac:dyDescent="0.5">
      <c r="A802" t="s">
        <v>15950</v>
      </c>
      <c r="B802" t="s">
        <v>3283</v>
      </c>
      <c r="C802" t="s">
        <v>506</v>
      </c>
      <c r="D802" t="s">
        <v>14905</v>
      </c>
      <c r="E802" t="s">
        <v>12747</v>
      </c>
      <c r="F802" s="1">
        <v>45919</v>
      </c>
      <c r="G802" s="1">
        <v>47014</v>
      </c>
      <c r="H802" t="s">
        <v>60</v>
      </c>
      <c r="I802" t="s">
        <v>59</v>
      </c>
      <c r="J802" t="s">
        <v>60</v>
      </c>
      <c r="K802" t="s">
        <v>15058</v>
      </c>
      <c r="L802" t="s">
        <v>60</v>
      </c>
    </row>
    <row r="803" spans="1:12" x14ac:dyDescent="0.5">
      <c r="A803" t="s">
        <v>15951</v>
      </c>
      <c r="B803" t="s">
        <v>755</v>
      </c>
      <c r="C803" t="s">
        <v>506</v>
      </c>
      <c r="D803" t="s">
        <v>14905</v>
      </c>
      <c r="E803" t="s">
        <v>12751</v>
      </c>
      <c r="F803" s="1">
        <v>45919</v>
      </c>
      <c r="G803" s="1">
        <v>46649</v>
      </c>
      <c r="H803" t="s">
        <v>60</v>
      </c>
      <c r="I803" t="s">
        <v>60</v>
      </c>
      <c r="J803" t="s">
        <v>60</v>
      </c>
      <c r="K803" t="s">
        <v>8471</v>
      </c>
      <c r="L803" t="s">
        <v>60</v>
      </c>
    </row>
    <row r="804" spans="1:12" x14ac:dyDescent="0.5">
      <c r="A804" t="s">
        <v>15952</v>
      </c>
      <c r="B804" t="s">
        <v>10205</v>
      </c>
      <c r="C804" t="s">
        <v>506</v>
      </c>
      <c r="D804" t="s">
        <v>14905</v>
      </c>
      <c r="E804" t="s">
        <v>12756</v>
      </c>
      <c r="F804" s="1">
        <v>45292</v>
      </c>
      <c r="G804" s="1">
        <v>47483</v>
      </c>
      <c r="H804" t="s">
        <v>59</v>
      </c>
      <c r="I804" t="s">
        <v>60</v>
      </c>
      <c r="J804" t="s">
        <v>60</v>
      </c>
      <c r="K804" t="s">
        <v>12758</v>
      </c>
      <c r="L804" t="s">
        <v>59</v>
      </c>
    </row>
    <row r="805" spans="1:12" x14ac:dyDescent="0.5">
      <c r="A805" t="s">
        <v>15953</v>
      </c>
      <c r="B805" t="s">
        <v>10205</v>
      </c>
      <c r="C805" t="s">
        <v>506</v>
      </c>
      <c r="D805" t="s">
        <v>14905</v>
      </c>
      <c r="E805" t="s">
        <v>12761</v>
      </c>
      <c r="F805" s="1">
        <v>45292</v>
      </c>
      <c r="G805" s="1">
        <v>47483</v>
      </c>
      <c r="H805" t="s">
        <v>59</v>
      </c>
      <c r="I805" t="s">
        <v>60</v>
      </c>
      <c r="J805" t="s">
        <v>60</v>
      </c>
      <c r="K805" t="s">
        <v>15954</v>
      </c>
      <c r="L805" t="s">
        <v>59</v>
      </c>
    </row>
    <row r="806" spans="1:12" x14ac:dyDescent="0.5">
      <c r="A806" t="s">
        <v>15955</v>
      </c>
      <c r="B806" t="s">
        <v>116</v>
      </c>
      <c r="C806" t="s">
        <v>506</v>
      </c>
      <c r="D806" t="s">
        <v>14905</v>
      </c>
      <c r="E806" t="s">
        <v>12522</v>
      </c>
      <c r="F806" s="1">
        <v>45931</v>
      </c>
      <c r="G806" s="1">
        <v>46387</v>
      </c>
      <c r="H806" t="s">
        <v>60</v>
      </c>
      <c r="I806" t="s">
        <v>59</v>
      </c>
      <c r="J806" t="s">
        <v>60</v>
      </c>
      <c r="K806" t="s">
        <v>15956</v>
      </c>
      <c r="L806" t="s">
        <v>59</v>
      </c>
    </row>
    <row r="807" spans="1:12" x14ac:dyDescent="0.5">
      <c r="A807" t="s">
        <v>15957</v>
      </c>
      <c r="B807" t="s">
        <v>3283</v>
      </c>
      <c r="C807" t="s">
        <v>506</v>
      </c>
      <c r="D807" t="s">
        <v>14905</v>
      </c>
      <c r="E807" t="s">
        <v>12774</v>
      </c>
      <c r="F807" s="1">
        <v>45931</v>
      </c>
      <c r="G807" s="1">
        <v>46295</v>
      </c>
      <c r="H807" t="s">
        <v>60</v>
      </c>
      <c r="I807" t="s">
        <v>60</v>
      </c>
      <c r="J807" t="s">
        <v>60</v>
      </c>
      <c r="K807" t="s">
        <v>15958</v>
      </c>
      <c r="L807" t="s">
        <v>59</v>
      </c>
    </row>
    <row r="808" spans="1:12" x14ac:dyDescent="0.5">
      <c r="A808" t="s">
        <v>15959</v>
      </c>
      <c r="B808" t="s">
        <v>3283</v>
      </c>
      <c r="C808" t="s">
        <v>506</v>
      </c>
      <c r="D808" t="s">
        <v>14905</v>
      </c>
      <c r="E808" t="s">
        <v>12800</v>
      </c>
      <c r="F808" s="1">
        <v>45639</v>
      </c>
      <c r="G808" s="1">
        <v>46733</v>
      </c>
      <c r="H808" t="s">
        <v>60</v>
      </c>
      <c r="I808" t="s">
        <v>60</v>
      </c>
      <c r="J808" t="s">
        <v>60</v>
      </c>
      <c r="K808" t="s">
        <v>15960</v>
      </c>
      <c r="L808" t="s">
        <v>59</v>
      </c>
    </row>
    <row r="809" spans="1:12" x14ac:dyDescent="0.5">
      <c r="A809" t="s">
        <v>15961</v>
      </c>
      <c r="B809" t="s">
        <v>2202</v>
      </c>
      <c r="C809" t="s">
        <v>506</v>
      </c>
      <c r="D809" t="s">
        <v>14905</v>
      </c>
      <c r="E809" t="s">
        <v>12804</v>
      </c>
      <c r="F809" s="1">
        <v>45923</v>
      </c>
      <c r="G809" s="1">
        <v>46476</v>
      </c>
      <c r="H809" t="s">
        <v>59</v>
      </c>
      <c r="I809" t="s">
        <v>59</v>
      </c>
      <c r="J809" t="s">
        <v>59</v>
      </c>
      <c r="K809" t="s">
        <v>15962</v>
      </c>
      <c r="L809" t="s">
        <v>60</v>
      </c>
    </row>
    <row r="810" spans="1:12" x14ac:dyDescent="0.5">
      <c r="A810" t="s">
        <v>15963</v>
      </c>
      <c r="B810" t="s">
        <v>12829</v>
      </c>
      <c r="C810" t="s">
        <v>506</v>
      </c>
      <c r="D810" t="s">
        <v>14905</v>
      </c>
      <c r="E810" t="s">
        <v>12827</v>
      </c>
      <c r="F810" s="1">
        <v>45926</v>
      </c>
      <c r="G810" s="1">
        <v>46962</v>
      </c>
      <c r="H810" t="s">
        <v>59</v>
      </c>
      <c r="I810" t="s">
        <v>60</v>
      </c>
      <c r="J810" t="s">
        <v>60</v>
      </c>
      <c r="K810" t="s">
        <v>12830</v>
      </c>
      <c r="L810" t="s">
        <v>59</v>
      </c>
    </row>
    <row r="811" spans="1:12" x14ac:dyDescent="0.5">
      <c r="A811" t="s">
        <v>15964</v>
      </c>
      <c r="B811" t="s">
        <v>1553</v>
      </c>
      <c r="C811" t="s">
        <v>506</v>
      </c>
      <c r="D811" t="s">
        <v>14905</v>
      </c>
      <c r="E811" t="s">
        <v>12834</v>
      </c>
      <c r="F811" s="1">
        <v>45925</v>
      </c>
      <c r="G811" s="1">
        <v>47385</v>
      </c>
      <c r="H811" t="s">
        <v>59</v>
      </c>
      <c r="I811" t="s">
        <v>59</v>
      </c>
      <c r="J811" t="s">
        <v>60</v>
      </c>
      <c r="K811" t="s">
        <v>15965</v>
      </c>
      <c r="L811" t="s">
        <v>60</v>
      </c>
    </row>
    <row r="812" spans="1:12" x14ac:dyDescent="0.5">
      <c r="A812" t="s">
        <v>15966</v>
      </c>
      <c r="B812" t="s">
        <v>3201</v>
      </c>
      <c r="C812" t="s">
        <v>506</v>
      </c>
      <c r="D812" t="s">
        <v>14905</v>
      </c>
      <c r="E812" t="s">
        <v>12838</v>
      </c>
      <c r="F812" s="1">
        <v>45923</v>
      </c>
      <c r="G812" s="1">
        <v>46289</v>
      </c>
      <c r="H812" t="s">
        <v>60</v>
      </c>
      <c r="I812" t="s">
        <v>60</v>
      </c>
      <c r="J812" t="s">
        <v>60</v>
      </c>
      <c r="K812" t="s">
        <v>15967</v>
      </c>
      <c r="L812" t="s">
        <v>59</v>
      </c>
    </row>
    <row r="813" spans="1:12" x14ac:dyDescent="0.5">
      <c r="A813" t="s">
        <v>15968</v>
      </c>
      <c r="B813" t="s">
        <v>10091</v>
      </c>
      <c r="C813" t="s">
        <v>506</v>
      </c>
      <c r="D813" t="s">
        <v>14905</v>
      </c>
      <c r="E813" t="s">
        <v>10089</v>
      </c>
      <c r="F813" s="1">
        <v>45926</v>
      </c>
      <c r="G813" s="1">
        <v>46292</v>
      </c>
      <c r="H813" t="s">
        <v>60</v>
      </c>
      <c r="I813" t="s">
        <v>59</v>
      </c>
      <c r="J813" t="s">
        <v>60</v>
      </c>
      <c r="K813" t="s">
        <v>15969</v>
      </c>
      <c r="L813" t="s">
        <v>59</v>
      </c>
    </row>
    <row r="814" spans="1:12" x14ac:dyDescent="0.5">
      <c r="A814" t="s">
        <v>15970</v>
      </c>
      <c r="B814" t="s">
        <v>8802</v>
      </c>
      <c r="C814" t="s">
        <v>506</v>
      </c>
      <c r="D814" t="s">
        <v>14905</v>
      </c>
      <c r="E814" t="s">
        <v>12874</v>
      </c>
      <c r="F814" s="1">
        <v>45929</v>
      </c>
      <c r="G814" s="1">
        <v>46294</v>
      </c>
      <c r="H814" t="s">
        <v>60</v>
      </c>
      <c r="I814" t="s">
        <v>59</v>
      </c>
      <c r="J814" t="s">
        <v>60</v>
      </c>
      <c r="K814" t="s">
        <v>15971</v>
      </c>
      <c r="L814" t="s">
        <v>59</v>
      </c>
    </row>
    <row r="815" spans="1:12" x14ac:dyDescent="0.5">
      <c r="A815" t="s">
        <v>15972</v>
      </c>
      <c r="B815" t="s">
        <v>3283</v>
      </c>
      <c r="C815" t="s">
        <v>506</v>
      </c>
      <c r="D815" t="s">
        <v>14905</v>
      </c>
      <c r="E815" t="s">
        <v>12879</v>
      </c>
      <c r="F815" s="1">
        <v>45931</v>
      </c>
      <c r="G815" s="1">
        <v>47756</v>
      </c>
      <c r="H815" t="s">
        <v>59</v>
      </c>
      <c r="I815" t="s">
        <v>60</v>
      </c>
      <c r="J815" t="s">
        <v>60</v>
      </c>
      <c r="K815" t="s">
        <v>15092</v>
      </c>
      <c r="L815" t="s">
        <v>59</v>
      </c>
    </row>
    <row r="816" spans="1:12" x14ac:dyDescent="0.5">
      <c r="A816" t="s">
        <v>15973</v>
      </c>
      <c r="B816" t="s">
        <v>2234</v>
      </c>
      <c r="C816" t="s">
        <v>506</v>
      </c>
      <c r="D816" t="s">
        <v>14905</v>
      </c>
      <c r="E816" t="s">
        <v>12604</v>
      </c>
      <c r="F816" s="1">
        <v>45931</v>
      </c>
      <c r="G816" s="1">
        <v>46660</v>
      </c>
      <c r="H816" t="s">
        <v>59</v>
      </c>
      <c r="I816" t="s">
        <v>59</v>
      </c>
      <c r="J816" t="s">
        <v>60</v>
      </c>
      <c r="K816" t="s">
        <v>60</v>
      </c>
      <c r="L816" t="s">
        <v>60</v>
      </c>
    </row>
    <row r="817" spans="1:12" x14ac:dyDescent="0.5">
      <c r="A817" t="s">
        <v>15974</v>
      </c>
      <c r="B817" t="s">
        <v>122</v>
      </c>
      <c r="C817" t="s">
        <v>506</v>
      </c>
      <c r="D817" t="s">
        <v>14905</v>
      </c>
      <c r="E817" t="s">
        <v>12897</v>
      </c>
      <c r="F817" s="1">
        <v>45915</v>
      </c>
      <c r="G817" s="1">
        <v>46279</v>
      </c>
      <c r="H817" t="s">
        <v>60</v>
      </c>
      <c r="I817" t="s">
        <v>60</v>
      </c>
      <c r="J817" t="s">
        <v>60</v>
      </c>
      <c r="K817" t="s">
        <v>12898</v>
      </c>
      <c r="L817" t="s">
        <v>60</v>
      </c>
    </row>
    <row r="818" spans="1:12" x14ac:dyDescent="0.5">
      <c r="A818" t="s">
        <v>15975</v>
      </c>
      <c r="B818" t="s">
        <v>122</v>
      </c>
      <c r="C818" t="s">
        <v>506</v>
      </c>
      <c r="D818" t="s">
        <v>14905</v>
      </c>
      <c r="E818" t="s">
        <v>12897</v>
      </c>
      <c r="F818" s="1">
        <v>45915</v>
      </c>
      <c r="G818" s="1">
        <v>46279</v>
      </c>
      <c r="H818" t="s">
        <v>60</v>
      </c>
      <c r="I818" t="s">
        <v>60</v>
      </c>
      <c r="J818" t="s">
        <v>60</v>
      </c>
      <c r="K818" t="s">
        <v>15976</v>
      </c>
      <c r="L818" t="s">
        <v>60</v>
      </c>
    </row>
    <row r="819" spans="1:12" x14ac:dyDescent="0.5">
      <c r="A819" t="s">
        <v>15977</v>
      </c>
      <c r="B819" t="s">
        <v>1397</v>
      </c>
      <c r="C819" t="s">
        <v>506</v>
      </c>
      <c r="D819" t="s">
        <v>14905</v>
      </c>
      <c r="E819" t="s">
        <v>12913</v>
      </c>
      <c r="F819" s="1">
        <v>45962</v>
      </c>
      <c r="G819" s="1">
        <v>46691</v>
      </c>
      <c r="H819" t="s">
        <v>60</v>
      </c>
      <c r="I819" t="s">
        <v>59</v>
      </c>
      <c r="J819" t="s">
        <v>60</v>
      </c>
      <c r="K819" t="s">
        <v>15978</v>
      </c>
      <c r="L819" t="s">
        <v>59</v>
      </c>
    </row>
    <row r="820" spans="1:12" x14ac:dyDescent="0.5">
      <c r="A820" t="s">
        <v>15979</v>
      </c>
      <c r="B820" t="s">
        <v>3283</v>
      </c>
      <c r="C820" t="s">
        <v>506</v>
      </c>
      <c r="D820" t="s">
        <v>14905</v>
      </c>
      <c r="E820" t="s">
        <v>8319</v>
      </c>
      <c r="F820" s="1">
        <v>45937</v>
      </c>
      <c r="G820" s="1">
        <v>46301</v>
      </c>
      <c r="H820" t="s">
        <v>60</v>
      </c>
      <c r="I820" t="s">
        <v>60</v>
      </c>
      <c r="J820" t="s">
        <v>60</v>
      </c>
      <c r="K820" t="s">
        <v>15980</v>
      </c>
      <c r="L820" t="s">
        <v>59</v>
      </c>
    </row>
    <row r="821" spans="1:12" x14ac:dyDescent="0.5">
      <c r="A821" t="s">
        <v>15981</v>
      </c>
      <c r="B821" t="s">
        <v>122</v>
      </c>
      <c r="C821" t="s">
        <v>506</v>
      </c>
      <c r="D821" t="s">
        <v>14905</v>
      </c>
      <c r="E821" t="s">
        <v>12933</v>
      </c>
      <c r="F821" s="1">
        <v>45937</v>
      </c>
      <c r="G821" s="1">
        <v>46234</v>
      </c>
      <c r="H821" t="s">
        <v>60</v>
      </c>
      <c r="I821" t="s">
        <v>60</v>
      </c>
      <c r="J821" t="s">
        <v>60</v>
      </c>
      <c r="K821" t="s">
        <v>15982</v>
      </c>
      <c r="L821" t="s">
        <v>60</v>
      </c>
    </row>
    <row r="822" spans="1:12" x14ac:dyDescent="0.5">
      <c r="A822" t="s">
        <v>15983</v>
      </c>
      <c r="B822" t="s">
        <v>2234</v>
      </c>
      <c r="C822" t="s">
        <v>506</v>
      </c>
      <c r="D822" t="s">
        <v>14905</v>
      </c>
      <c r="E822" t="s">
        <v>12506</v>
      </c>
      <c r="F822" s="1">
        <v>45938</v>
      </c>
      <c r="G822" s="1">
        <v>46667</v>
      </c>
      <c r="H822" t="s">
        <v>59</v>
      </c>
      <c r="I822" t="s">
        <v>59</v>
      </c>
      <c r="J822" t="s">
        <v>60</v>
      </c>
      <c r="K822" t="s">
        <v>8471</v>
      </c>
      <c r="L822" t="s">
        <v>60</v>
      </c>
    </row>
    <row r="823" spans="1:12" x14ac:dyDescent="0.5">
      <c r="A823" t="s">
        <v>15984</v>
      </c>
      <c r="B823" t="s">
        <v>1133</v>
      </c>
      <c r="C823" t="s">
        <v>14903</v>
      </c>
      <c r="D823" t="s">
        <v>14905</v>
      </c>
      <c r="E823" t="s">
        <v>9361</v>
      </c>
      <c r="F823" s="1">
        <v>45939</v>
      </c>
      <c r="G823" t="s">
        <v>14905</v>
      </c>
      <c r="H823" t="s">
        <v>59</v>
      </c>
      <c r="I823" t="s">
        <v>59</v>
      </c>
      <c r="J823" t="s">
        <v>60</v>
      </c>
      <c r="K823" t="s">
        <v>15985</v>
      </c>
      <c r="L823" t="s">
        <v>59</v>
      </c>
    </row>
    <row r="824" spans="1:12" x14ac:dyDescent="0.5">
      <c r="A824" t="s">
        <v>15986</v>
      </c>
      <c r="B824" t="s">
        <v>1133</v>
      </c>
      <c r="C824" t="s">
        <v>14903</v>
      </c>
      <c r="D824" t="s">
        <v>14905</v>
      </c>
      <c r="E824" t="s">
        <v>12942</v>
      </c>
      <c r="F824" s="1">
        <v>45939</v>
      </c>
      <c r="G824" t="s">
        <v>14905</v>
      </c>
      <c r="H824" t="s">
        <v>59</v>
      </c>
      <c r="I824" t="s">
        <v>59</v>
      </c>
      <c r="J824" t="s">
        <v>60</v>
      </c>
      <c r="K824" t="s">
        <v>12943</v>
      </c>
      <c r="L824" t="s">
        <v>59</v>
      </c>
    </row>
    <row r="825" spans="1:12" x14ac:dyDescent="0.5">
      <c r="A825" t="s">
        <v>14223</v>
      </c>
      <c r="B825" t="s">
        <v>14226</v>
      </c>
      <c r="C825" t="s">
        <v>506</v>
      </c>
      <c r="D825" t="s">
        <v>14905</v>
      </c>
      <c r="E825" t="s">
        <v>14224</v>
      </c>
      <c r="F825" s="1">
        <v>45870</v>
      </c>
      <c r="G825" s="1">
        <v>46965</v>
      </c>
      <c r="H825" t="s">
        <v>59</v>
      </c>
      <c r="I825" t="s">
        <v>60</v>
      </c>
      <c r="J825" t="s">
        <v>60</v>
      </c>
      <c r="K825" t="s">
        <v>14903</v>
      </c>
      <c r="L825" t="s">
        <v>59</v>
      </c>
    </row>
    <row r="826" spans="1:12" x14ac:dyDescent="0.5">
      <c r="A826" t="s">
        <v>14259</v>
      </c>
      <c r="B826" t="s">
        <v>83</v>
      </c>
      <c r="C826" t="s">
        <v>506</v>
      </c>
      <c r="D826" t="s">
        <v>14905</v>
      </c>
      <c r="E826" t="s">
        <v>8856</v>
      </c>
      <c r="F826" s="1">
        <v>45664</v>
      </c>
      <c r="G826" s="1">
        <v>47635</v>
      </c>
      <c r="H826" t="s">
        <v>59</v>
      </c>
      <c r="I826" t="s">
        <v>59</v>
      </c>
      <c r="J826" t="s">
        <v>59</v>
      </c>
      <c r="K826" t="s">
        <v>14903</v>
      </c>
      <c r="L826" t="s">
        <v>14903</v>
      </c>
    </row>
    <row r="827" spans="1:12" x14ac:dyDescent="0.5">
      <c r="A827" t="s">
        <v>14265</v>
      </c>
      <c r="B827" t="s">
        <v>1109</v>
      </c>
      <c r="C827" t="s">
        <v>506</v>
      </c>
      <c r="D827" t="s">
        <v>14905</v>
      </c>
      <c r="E827" t="s">
        <v>14266</v>
      </c>
      <c r="F827" s="1">
        <v>45748</v>
      </c>
      <c r="G827" s="1">
        <v>49399</v>
      </c>
      <c r="H827" t="s">
        <v>59</v>
      </c>
      <c r="I827" t="s">
        <v>14903</v>
      </c>
      <c r="J827" t="s">
        <v>14903</v>
      </c>
      <c r="K827" t="s">
        <v>14903</v>
      </c>
      <c r="L827" t="s">
        <v>14903</v>
      </c>
    </row>
    <row r="828" spans="1:12" x14ac:dyDescent="0.5">
      <c r="A828" t="s">
        <v>15987</v>
      </c>
      <c r="B828" t="s">
        <v>4653</v>
      </c>
      <c r="C828" t="s">
        <v>506</v>
      </c>
      <c r="D828" t="s">
        <v>14905</v>
      </c>
      <c r="E828" t="s">
        <v>12965</v>
      </c>
      <c r="F828" s="1">
        <v>45467</v>
      </c>
      <c r="G828" s="1">
        <v>46562</v>
      </c>
      <c r="H828" t="s">
        <v>59</v>
      </c>
      <c r="I828" t="s">
        <v>59</v>
      </c>
      <c r="J828" t="s">
        <v>60</v>
      </c>
      <c r="K828" t="s">
        <v>15988</v>
      </c>
      <c r="L828" t="s">
        <v>59</v>
      </c>
    </row>
    <row r="829" spans="1:12" x14ac:dyDescent="0.5">
      <c r="A829" t="s">
        <v>15989</v>
      </c>
      <c r="B829" t="s">
        <v>3283</v>
      </c>
      <c r="C829" t="s">
        <v>506</v>
      </c>
      <c r="D829" t="s">
        <v>14905</v>
      </c>
      <c r="E829" t="s">
        <v>12970</v>
      </c>
      <c r="F829" s="1">
        <v>45945</v>
      </c>
      <c r="G829" s="1">
        <v>47040</v>
      </c>
      <c r="H829" t="s">
        <v>60</v>
      </c>
      <c r="I829" t="s">
        <v>60</v>
      </c>
      <c r="J829" t="s">
        <v>60</v>
      </c>
      <c r="K829" t="s">
        <v>15990</v>
      </c>
      <c r="L829" t="s">
        <v>59</v>
      </c>
    </row>
    <row r="830" spans="1:12" x14ac:dyDescent="0.5">
      <c r="A830" t="s">
        <v>15991</v>
      </c>
      <c r="B830" t="s">
        <v>3283</v>
      </c>
      <c r="C830" t="s">
        <v>506</v>
      </c>
      <c r="D830" t="s">
        <v>14905</v>
      </c>
      <c r="E830" t="s">
        <v>12976</v>
      </c>
      <c r="F830" s="1">
        <v>45994</v>
      </c>
      <c r="G830" s="1">
        <v>47089</v>
      </c>
      <c r="H830" t="s">
        <v>60</v>
      </c>
      <c r="I830" t="s">
        <v>59</v>
      </c>
      <c r="J830" t="s">
        <v>60</v>
      </c>
      <c r="K830" t="s">
        <v>8471</v>
      </c>
      <c r="L830" t="s">
        <v>59</v>
      </c>
    </row>
    <row r="831" spans="1:12" x14ac:dyDescent="0.5">
      <c r="A831" t="s">
        <v>15992</v>
      </c>
      <c r="B831" t="s">
        <v>12172</v>
      </c>
      <c r="C831" t="s">
        <v>506</v>
      </c>
      <c r="D831" t="s">
        <v>14905</v>
      </c>
      <c r="E831" t="s">
        <v>12980</v>
      </c>
      <c r="F831" s="1">
        <v>45870</v>
      </c>
      <c r="G831" s="1">
        <v>46599</v>
      </c>
      <c r="H831" t="s">
        <v>60</v>
      </c>
      <c r="I831" t="s">
        <v>60</v>
      </c>
      <c r="J831" t="s">
        <v>60</v>
      </c>
      <c r="K831" t="s">
        <v>15993</v>
      </c>
      <c r="L831" t="s">
        <v>60</v>
      </c>
    </row>
    <row r="832" spans="1:12" x14ac:dyDescent="0.5">
      <c r="A832" t="s">
        <v>15994</v>
      </c>
      <c r="B832" t="s">
        <v>10205</v>
      </c>
      <c r="C832" t="s">
        <v>506</v>
      </c>
      <c r="D832" t="s">
        <v>14905</v>
      </c>
      <c r="E832" t="s">
        <v>13002</v>
      </c>
      <c r="F832" s="1">
        <v>45931</v>
      </c>
      <c r="G832" s="1">
        <v>46660</v>
      </c>
      <c r="H832" t="s">
        <v>59</v>
      </c>
      <c r="I832" t="s">
        <v>59</v>
      </c>
      <c r="J832" t="s">
        <v>60</v>
      </c>
      <c r="K832" t="s">
        <v>15995</v>
      </c>
      <c r="L832" t="s">
        <v>60</v>
      </c>
    </row>
    <row r="833" spans="1:12" x14ac:dyDescent="0.5">
      <c r="A833" t="s">
        <v>15996</v>
      </c>
      <c r="B833" t="s">
        <v>6383</v>
      </c>
      <c r="C833" t="s">
        <v>506</v>
      </c>
      <c r="D833" t="s">
        <v>14905</v>
      </c>
      <c r="E833" t="s">
        <v>13011</v>
      </c>
      <c r="F833" s="1">
        <v>45931</v>
      </c>
      <c r="G833" s="1">
        <v>49217</v>
      </c>
      <c r="H833" t="s">
        <v>59</v>
      </c>
      <c r="I833" t="s">
        <v>60</v>
      </c>
      <c r="J833" t="s">
        <v>60</v>
      </c>
      <c r="K833" t="s">
        <v>15997</v>
      </c>
      <c r="L833" t="s">
        <v>60</v>
      </c>
    </row>
    <row r="834" spans="1:12" x14ac:dyDescent="0.5">
      <c r="A834" t="s">
        <v>15998</v>
      </c>
      <c r="B834" t="s">
        <v>827</v>
      </c>
      <c r="C834" t="s">
        <v>506</v>
      </c>
      <c r="D834" t="s">
        <v>14905</v>
      </c>
      <c r="E834" t="s">
        <v>13017</v>
      </c>
      <c r="F834" s="1">
        <v>45839</v>
      </c>
      <c r="G834" s="1">
        <v>47664</v>
      </c>
      <c r="H834" t="s">
        <v>59</v>
      </c>
      <c r="I834" t="s">
        <v>60</v>
      </c>
      <c r="J834" t="s">
        <v>60</v>
      </c>
      <c r="K834" t="s">
        <v>15999</v>
      </c>
      <c r="L834" t="s">
        <v>60</v>
      </c>
    </row>
    <row r="835" spans="1:12" x14ac:dyDescent="0.5">
      <c r="A835" t="s">
        <v>16000</v>
      </c>
      <c r="B835" t="s">
        <v>2690</v>
      </c>
      <c r="C835" t="s">
        <v>506</v>
      </c>
      <c r="D835" t="s">
        <v>14905</v>
      </c>
      <c r="E835" t="s">
        <v>10407</v>
      </c>
      <c r="F835" s="1">
        <v>45505</v>
      </c>
      <c r="G835" s="1">
        <v>48060</v>
      </c>
      <c r="H835" t="s">
        <v>59</v>
      </c>
      <c r="I835" t="s">
        <v>59</v>
      </c>
      <c r="J835" t="s">
        <v>60</v>
      </c>
      <c r="K835" t="s">
        <v>16001</v>
      </c>
      <c r="L835" t="s">
        <v>60</v>
      </c>
    </row>
    <row r="836" spans="1:12" x14ac:dyDescent="0.5">
      <c r="A836" t="s">
        <v>16002</v>
      </c>
      <c r="B836" t="s">
        <v>3283</v>
      </c>
      <c r="C836" t="s">
        <v>506</v>
      </c>
      <c r="D836" t="s">
        <v>14905</v>
      </c>
      <c r="E836" t="s">
        <v>13027</v>
      </c>
      <c r="F836" s="1">
        <v>45953</v>
      </c>
      <c r="G836" s="1">
        <v>47048</v>
      </c>
      <c r="H836" t="s">
        <v>60</v>
      </c>
      <c r="I836" t="s">
        <v>59</v>
      </c>
      <c r="J836" t="s">
        <v>60</v>
      </c>
      <c r="K836" t="s">
        <v>16003</v>
      </c>
      <c r="L836" t="s">
        <v>60</v>
      </c>
    </row>
    <row r="837" spans="1:12" x14ac:dyDescent="0.5">
      <c r="A837" t="s">
        <v>16004</v>
      </c>
      <c r="B837" t="s">
        <v>1519</v>
      </c>
      <c r="C837" t="s">
        <v>506</v>
      </c>
      <c r="D837" t="s">
        <v>14905</v>
      </c>
      <c r="E837" t="s">
        <v>13037</v>
      </c>
      <c r="F837" s="1">
        <v>44529</v>
      </c>
      <c r="G837" s="1">
        <v>47451</v>
      </c>
      <c r="H837" t="s">
        <v>59</v>
      </c>
      <c r="I837" t="s">
        <v>59</v>
      </c>
      <c r="J837" t="s">
        <v>60</v>
      </c>
      <c r="K837" t="s">
        <v>16005</v>
      </c>
      <c r="L837" t="s">
        <v>60</v>
      </c>
    </row>
    <row r="838" spans="1:12" x14ac:dyDescent="0.5">
      <c r="A838" t="s">
        <v>16006</v>
      </c>
      <c r="B838" t="s">
        <v>3283</v>
      </c>
      <c r="C838" t="s">
        <v>506</v>
      </c>
      <c r="D838" t="s">
        <v>14905</v>
      </c>
      <c r="E838" t="s">
        <v>8257</v>
      </c>
      <c r="F838" s="1">
        <v>45992</v>
      </c>
      <c r="G838" s="1">
        <v>47087</v>
      </c>
      <c r="H838" t="s">
        <v>60</v>
      </c>
      <c r="I838" t="s">
        <v>60</v>
      </c>
      <c r="J838" t="s">
        <v>60</v>
      </c>
      <c r="K838" t="s">
        <v>16007</v>
      </c>
      <c r="L838" t="s">
        <v>59</v>
      </c>
    </row>
    <row r="839" spans="1:12" x14ac:dyDescent="0.5">
      <c r="A839" t="s">
        <v>16008</v>
      </c>
      <c r="B839" t="s">
        <v>11211</v>
      </c>
      <c r="C839" t="s">
        <v>506</v>
      </c>
      <c r="D839" t="s">
        <v>14905</v>
      </c>
      <c r="E839" t="s">
        <v>13075</v>
      </c>
      <c r="F839" s="1">
        <v>45961</v>
      </c>
      <c r="G839" s="1">
        <v>46281</v>
      </c>
      <c r="H839" t="s">
        <v>60</v>
      </c>
      <c r="I839" t="s">
        <v>59</v>
      </c>
      <c r="J839" t="s">
        <v>60</v>
      </c>
      <c r="K839" t="s">
        <v>16009</v>
      </c>
      <c r="L839" t="s">
        <v>60</v>
      </c>
    </row>
    <row r="840" spans="1:12" x14ac:dyDescent="0.5">
      <c r="A840" t="s">
        <v>16010</v>
      </c>
      <c r="B840" t="s">
        <v>920</v>
      </c>
      <c r="C840" t="s">
        <v>506</v>
      </c>
      <c r="D840" t="s">
        <v>14905</v>
      </c>
      <c r="E840" t="s">
        <v>12986</v>
      </c>
      <c r="F840" s="1">
        <v>45964</v>
      </c>
      <c r="G840" s="1">
        <v>47059</v>
      </c>
      <c r="H840" t="s">
        <v>59</v>
      </c>
      <c r="I840" t="s">
        <v>59</v>
      </c>
      <c r="J840" t="s">
        <v>60</v>
      </c>
      <c r="K840" t="s">
        <v>16011</v>
      </c>
      <c r="L840" t="s">
        <v>60</v>
      </c>
    </row>
    <row r="841" spans="1:12" x14ac:dyDescent="0.5">
      <c r="A841" t="s">
        <v>16012</v>
      </c>
      <c r="B841" t="s">
        <v>3283</v>
      </c>
      <c r="C841" t="s">
        <v>506</v>
      </c>
      <c r="D841" t="s">
        <v>14905</v>
      </c>
      <c r="E841" t="s">
        <v>13097</v>
      </c>
      <c r="F841" s="1">
        <v>45995</v>
      </c>
      <c r="G841" s="1">
        <v>47090</v>
      </c>
      <c r="H841" t="s">
        <v>60</v>
      </c>
      <c r="I841" t="s">
        <v>60</v>
      </c>
      <c r="J841" t="s">
        <v>60</v>
      </c>
      <c r="K841" t="s">
        <v>4249</v>
      </c>
      <c r="L841" t="s">
        <v>59</v>
      </c>
    </row>
    <row r="842" spans="1:12" x14ac:dyDescent="0.5">
      <c r="A842" t="s">
        <v>16013</v>
      </c>
      <c r="B842" t="s">
        <v>3283</v>
      </c>
      <c r="C842" t="s">
        <v>506</v>
      </c>
      <c r="D842" t="s">
        <v>14905</v>
      </c>
      <c r="E842" t="s">
        <v>13101</v>
      </c>
      <c r="F842" s="1">
        <v>45966</v>
      </c>
      <c r="G842" s="1">
        <v>47426</v>
      </c>
      <c r="H842" t="s">
        <v>59</v>
      </c>
      <c r="I842" t="s">
        <v>60</v>
      </c>
      <c r="J842" t="s">
        <v>60</v>
      </c>
      <c r="K842" t="s">
        <v>16014</v>
      </c>
      <c r="L842" t="s">
        <v>59</v>
      </c>
    </row>
    <row r="843" spans="1:12" x14ac:dyDescent="0.5">
      <c r="A843" t="s">
        <v>16015</v>
      </c>
      <c r="B843" t="s">
        <v>3283</v>
      </c>
      <c r="C843" t="s">
        <v>506</v>
      </c>
      <c r="D843" t="s">
        <v>14905</v>
      </c>
      <c r="E843" t="s">
        <v>13106</v>
      </c>
      <c r="F843" s="1">
        <v>45966</v>
      </c>
      <c r="G843" s="1">
        <v>47426</v>
      </c>
      <c r="H843" t="s">
        <v>59</v>
      </c>
      <c r="I843" t="s">
        <v>60</v>
      </c>
      <c r="J843" t="s">
        <v>60</v>
      </c>
      <c r="K843" t="s">
        <v>16016</v>
      </c>
      <c r="L843" t="s">
        <v>59</v>
      </c>
    </row>
    <row r="844" spans="1:12" x14ac:dyDescent="0.5">
      <c r="A844" t="s">
        <v>16017</v>
      </c>
      <c r="B844" t="s">
        <v>755</v>
      </c>
      <c r="C844" t="s">
        <v>506</v>
      </c>
      <c r="D844" t="s">
        <v>14905</v>
      </c>
      <c r="E844" t="s">
        <v>13110</v>
      </c>
      <c r="F844" s="1">
        <v>45966</v>
      </c>
      <c r="G844" s="1">
        <v>47792</v>
      </c>
      <c r="H844" t="s">
        <v>59</v>
      </c>
      <c r="I844" t="s">
        <v>59</v>
      </c>
      <c r="J844" t="s">
        <v>60</v>
      </c>
      <c r="K844" t="s">
        <v>8471</v>
      </c>
      <c r="L844" t="s">
        <v>60</v>
      </c>
    </row>
    <row r="845" spans="1:12" x14ac:dyDescent="0.5">
      <c r="A845" t="s">
        <v>16018</v>
      </c>
      <c r="B845" t="s">
        <v>8934</v>
      </c>
      <c r="C845" t="s">
        <v>14903</v>
      </c>
      <c r="D845" t="s">
        <v>14905</v>
      </c>
      <c r="E845" t="s">
        <v>13117</v>
      </c>
      <c r="F845" s="1">
        <v>45967</v>
      </c>
      <c r="G845" t="s">
        <v>14905</v>
      </c>
      <c r="H845" t="s">
        <v>59</v>
      </c>
      <c r="I845" t="s">
        <v>59</v>
      </c>
      <c r="J845" t="s">
        <v>60</v>
      </c>
      <c r="K845" t="s">
        <v>8471</v>
      </c>
      <c r="L845" t="s">
        <v>59</v>
      </c>
    </row>
    <row r="846" spans="1:12" x14ac:dyDescent="0.5">
      <c r="A846" t="s">
        <v>16019</v>
      </c>
      <c r="B846" t="s">
        <v>97</v>
      </c>
      <c r="C846" t="s">
        <v>506</v>
      </c>
      <c r="D846" t="s">
        <v>14905</v>
      </c>
      <c r="E846" t="s">
        <v>12599</v>
      </c>
      <c r="F846" s="1">
        <v>43796</v>
      </c>
      <c r="G846" s="1">
        <v>47208</v>
      </c>
      <c r="H846" t="s">
        <v>59</v>
      </c>
      <c r="I846" t="s">
        <v>59</v>
      </c>
      <c r="J846" t="s">
        <v>60</v>
      </c>
      <c r="K846" t="s">
        <v>15914</v>
      </c>
      <c r="L846" t="s">
        <v>59</v>
      </c>
    </row>
    <row r="847" spans="1:12" x14ac:dyDescent="0.5">
      <c r="A847" t="s">
        <v>16020</v>
      </c>
      <c r="B847" t="s">
        <v>12595</v>
      </c>
      <c r="C847" t="s">
        <v>506</v>
      </c>
      <c r="D847" t="s">
        <v>14905</v>
      </c>
      <c r="E847" t="s">
        <v>12593</v>
      </c>
      <c r="F847" s="1">
        <v>43831</v>
      </c>
      <c r="G847" s="1">
        <v>47208</v>
      </c>
      <c r="H847" t="s">
        <v>59</v>
      </c>
      <c r="I847" t="s">
        <v>59</v>
      </c>
      <c r="J847" t="s">
        <v>60</v>
      </c>
      <c r="K847" t="s">
        <v>15912</v>
      </c>
      <c r="L847" t="s">
        <v>59</v>
      </c>
    </row>
    <row r="848" spans="1:12" x14ac:dyDescent="0.5">
      <c r="A848" t="s">
        <v>16021</v>
      </c>
      <c r="B848" t="s">
        <v>1157</v>
      </c>
      <c r="C848" t="s">
        <v>506</v>
      </c>
      <c r="D848" t="s">
        <v>14905</v>
      </c>
      <c r="E848" t="s">
        <v>13158</v>
      </c>
      <c r="F848" s="1">
        <v>45975</v>
      </c>
      <c r="G848" s="1">
        <v>46477</v>
      </c>
      <c r="H848" t="s">
        <v>59</v>
      </c>
      <c r="I848" t="s">
        <v>59</v>
      </c>
      <c r="J848" t="s">
        <v>60</v>
      </c>
      <c r="K848" t="s">
        <v>8471</v>
      </c>
      <c r="L848" t="s">
        <v>59</v>
      </c>
    </row>
    <row r="849" spans="1:12" x14ac:dyDescent="0.5">
      <c r="A849" t="s">
        <v>16022</v>
      </c>
      <c r="B849" t="s">
        <v>769</v>
      </c>
      <c r="C849" t="s">
        <v>506</v>
      </c>
      <c r="D849" t="s">
        <v>14905</v>
      </c>
      <c r="E849" t="s">
        <v>13169</v>
      </c>
      <c r="F849" s="1">
        <v>46083</v>
      </c>
      <c r="G849" s="1">
        <v>46752</v>
      </c>
      <c r="H849" t="s">
        <v>60</v>
      </c>
      <c r="I849" t="s">
        <v>60</v>
      </c>
      <c r="J849" t="s">
        <v>60</v>
      </c>
      <c r="K849" t="s">
        <v>16023</v>
      </c>
      <c r="L849" t="s">
        <v>59</v>
      </c>
    </row>
    <row r="850" spans="1:12" x14ac:dyDescent="0.5">
      <c r="A850" t="s">
        <v>16024</v>
      </c>
      <c r="B850" t="s">
        <v>755</v>
      </c>
      <c r="C850" t="s">
        <v>506</v>
      </c>
      <c r="D850" t="s">
        <v>14905</v>
      </c>
      <c r="E850" t="s">
        <v>13180</v>
      </c>
      <c r="F850" s="1">
        <v>45978</v>
      </c>
      <c r="G850" s="1">
        <v>46708</v>
      </c>
      <c r="H850" t="s">
        <v>59</v>
      </c>
      <c r="I850" t="s">
        <v>59</v>
      </c>
      <c r="J850" t="s">
        <v>60</v>
      </c>
      <c r="K850" t="s">
        <v>16025</v>
      </c>
      <c r="L850" t="s">
        <v>60</v>
      </c>
    </row>
    <row r="851" spans="1:12" x14ac:dyDescent="0.5">
      <c r="A851" t="s">
        <v>16026</v>
      </c>
      <c r="B851" t="s">
        <v>1253</v>
      </c>
      <c r="C851" t="s">
        <v>506</v>
      </c>
      <c r="D851" t="s">
        <v>14905</v>
      </c>
      <c r="E851" t="s">
        <v>13184</v>
      </c>
      <c r="F851" s="1">
        <v>45985</v>
      </c>
      <c r="G851" s="1">
        <v>46234</v>
      </c>
      <c r="H851" t="s">
        <v>60</v>
      </c>
      <c r="I851" t="s">
        <v>59</v>
      </c>
      <c r="J851" t="s">
        <v>60</v>
      </c>
      <c r="K851" t="s">
        <v>16027</v>
      </c>
      <c r="L851" t="s">
        <v>60</v>
      </c>
    </row>
    <row r="852" spans="1:12" x14ac:dyDescent="0.5">
      <c r="A852" t="s">
        <v>16028</v>
      </c>
      <c r="B852" t="s">
        <v>1090</v>
      </c>
      <c r="C852" t="s">
        <v>506</v>
      </c>
      <c r="D852" t="s">
        <v>14905</v>
      </c>
      <c r="E852" t="s">
        <v>13200</v>
      </c>
      <c r="F852" s="1">
        <v>45964</v>
      </c>
      <c r="G852" s="1">
        <v>47057</v>
      </c>
      <c r="H852" t="s">
        <v>60</v>
      </c>
      <c r="I852" t="s">
        <v>60</v>
      </c>
      <c r="J852" t="s">
        <v>59</v>
      </c>
      <c r="K852" t="s">
        <v>16029</v>
      </c>
      <c r="L852" t="s">
        <v>60</v>
      </c>
    </row>
    <row r="853" spans="1:12" x14ac:dyDescent="0.5">
      <c r="A853" t="s">
        <v>16030</v>
      </c>
      <c r="B853" t="s">
        <v>13226</v>
      </c>
      <c r="C853" t="s">
        <v>506</v>
      </c>
      <c r="D853" t="s">
        <v>14905</v>
      </c>
      <c r="E853" t="s">
        <v>13224</v>
      </c>
      <c r="F853" s="1">
        <v>46031</v>
      </c>
      <c r="G853" s="1">
        <v>48221</v>
      </c>
      <c r="H853" t="s">
        <v>59</v>
      </c>
      <c r="I853" t="s">
        <v>60</v>
      </c>
      <c r="J853" t="s">
        <v>60</v>
      </c>
      <c r="K853" t="s">
        <v>16031</v>
      </c>
      <c r="L853" t="s">
        <v>60</v>
      </c>
    </row>
    <row r="854" spans="1:12" x14ac:dyDescent="0.5">
      <c r="A854" t="s">
        <v>16032</v>
      </c>
      <c r="B854" t="s">
        <v>3283</v>
      </c>
      <c r="C854" t="s">
        <v>506</v>
      </c>
      <c r="D854" t="s">
        <v>14905</v>
      </c>
      <c r="E854" t="s">
        <v>13235</v>
      </c>
      <c r="F854" s="1">
        <v>45982</v>
      </c>
      <c r="G854" s="1">
        <v>47077</v>
      </c>
      <c r="H854" t="s">
        <v>60</v>
      </c>
      <c r="I854" t="s">
        <v>59</v>
      </c>
      <c r="J854" t="s">
        <v>60</v>
      </c>
      <c r="K854" t="s">
        <v>16033</v>
      </c>
      <c r="L854" t="s">
        <v>60</v>
      </c>
    </row>
    <row r="855" spans="1:12" x14ac:dyDescent="0.5">
      <c r="A855" t="s">
        <v>16034</v>
      </c>
      <c r="B855" t="s">
        <v>6046</v>
      </c>
      <c r="C855" t="s">
        <v>506</v>
      </c>
      <c r="D855" t="s">
        <v>14905</v>
      </c>
      <c r="E855" t="s">
        <v>13239</v>
      </c>
      <c r="F855" s="1">
        <v>45982</v>
      </c>
      <c r="G855" s="1">
        <v>46356</v>
      </c>
      <c r="H855" t="s">
        <v>60</v>
      </c>
      <c r="I855" t="s">
        <v>60</v>
      </c>
      <c r="J855" t="s">
        <v>60</v>
      </c>
      <c r="K855" t="s">
        <v>16035</v>
      </c>
      <c r="L855" t="s">
        <v>60</v>
      </c>
    </row>
    <row r="856" spans="1:12" x14ac:dyDescent="0.5">
      <c r="A856" t="s">
        <v>16036</v>
      </c>
      <c r="B856" t="s">
        <v>122</v>
      </c>
      <c r="C856" t="s">
        <v>506</v>
      </c>
      <c r="D856" t="s">
        <v>14905</v>
      </c>
      <c r="E856" t="s">
        <v>13245</v>
      </c>
      <c r="F856" s="1">
        <v>45992</v>
      </c>
      <c r="G856" s="1">
        <v>46203</v>
      </c>
      <c r="H856" t="s">
        <v>60</v>
      </c>
      <c r="I856" t="s">
        <v>60</v>
      </c>
      <c r="J856" t="s">
        <v>60</v>
      </c>
      <c r="K856" t="s">
        <v>15982</v>
      </c>
      <c r="L856" t="s">
        <v>60</v>
      </c>
    </row>
    <row r="857" spans="1:12" x14ac:dyDescent="0.5">
      <c r="A857" t="s">
        <v>16037</v>
      </c>
      <c r="B857" t="s">
        <v>2234</v>
      </c>
      <c r="C857" t="s">
        <v>506</v>
      </c>
      <c r="D857" t="s">
        <v>14905</v>
      </c>
      <c r="E857" t="s">
        <v>5924</v>
      </c>
      <c r="F857" s="1">
        <v>45982</v>
      </c>
      <c r="G857" s="1">
        <v>46711</v>
      </c>
      <c r="H857" t="s">
        <v>59</v>
      </c>
      <c r="I857" t="s">
        <v>59</v>
      </c>
      <c r="J857" t="s">
        <v>60</v>
      </c>
      <c r="K857" t="s">
        <v>8471</v>
      </c>
      <c r="L857" t="s">
        <v>60</v>
      </c>
    </row>
    <row r="858" spans="1:12" x14ac:dyDescent="0.5">
      <c r="A858" t="s">
        <v>16038</v>
      </c>
      <c r="B858" t="s">
        <v>6046</v>
      </c>
      <c r="C858" t="s">
        <v>506</v>
      </c>
      <c r="D858" t="s">
        <v>14905</v>
      </c>
      <c r="E858" t="s">
        <v>13255</v>
      </c>
      <c r="F858" s="1">
        <v>45992</v>
      </c>
      <c r="G858" s="1">
        <v>46721</v>
      </c>
      <c r="H858" t="s">
        <v>59</v>
      </c>
      <c r="I858" t="s">
        <v>60</v>
      </c>
      <c r="J858" t="s">
        <v>60</v>
      </c>
      <c r="K858" t="s">
        <v>16039</v>
      </c>
      <c r="L858" t="s">
        <v>60</v>
      </c>
    </row>
    <row r="859" spans="1:12" x14ac:dyDescent="0.5">
      <c r="A859" t="s">
        <v>16040</v>
      </c>
      <c r="B859" t="s">
        <v>6046</v>
      </c>
      <c r="C859" t="s">
        <v>506</v>
      </c>
      <c r="D859" t="s">
        <v>14905</v>
      </c>
      <c r="E859" t="s">
        <v>13266</v>
      </c>
      <c r="F859" s="1">
        <v>45985</v>
      </c>
      <c r="G859" s="1">
        <v>46714</v>
      </c>
      <c r="H859" t="s">
        <v>60</v>
      </c>
      <c r="I859" t="s">
        <v>60</v>
      </c>
      <c r="J859" t="s">
        <v>60</v>
      </c>
      <c r="K859" t="s">
        <v>15171</v>
      </c>
      <c r="L859" t="s">
        <v>60</v>
      </c>
    </row>
    <row r="860" spans="1:12" x14ac:dyDescent="0.5">
      <c r="A860" t="s">
        <v>16041</v>
      </c>
      <c r="B860" t="s">
        <v>1681</v>
      </c>
      <c r="C860" t="s">
        <v>506</v>
      </c>
      <c r="D860" t="s">
        <v>14905</v>
      </c>
      <c r="E860" t="s">
        <v>13271</v>
      </c>
      <c r="F860" s="1">
        <v>45972</v>
      </c>
      <c r="G860" s="1">
        <v>46245</v>
      </c>
      <c r="H860" t="s">
        <v>59</v>
      </c>
      <c r="I860" t="s">
        <v>59</v>
      </c>
      <c r="J860" t="s">
        <v>60</v>
      </c>
      <c r="K860" t="s">
        <v>8471</v>
      </c>
      <c r="L860" t="s">
        <v>60</v>
      </c>
    </row>
    <row r="861" spans="1:12" x14ac:dyDescent="0.5">
      <c r="A861" t="s">
        <v>16042</v>
      </c>
      <c r="B861" t="s">
        <v>1681</v>
      </c>
      <c r="C861" t="s">
        <v>506</v>
      </c>
      <c r="D861" t="s">
        <v>14905</v>
      </c>
      <c r="E861" t="s">
        <v>13275</v>
      </c>
      <c r="F861" s="1">
        <v>45972</v>
      </c>
      <c r="G861" s="1">
        <v>46214</v>
      </c>
      <c r="H861" t="s">
        <v>59</v>
      </c>
      <c r="I861" t="s">
        <v>59</v>
      </c>
      <c r="J861" t="s">
        <v>60</v>
      </c>
      <c r="K861" t="s">
        <v>8471</v>
      </c>
      <c r="L861" t="s">
        <v>60</v>
      </c>
    </row>
    <row r="862" spans="1:12" x14ac:dyDescent="0.5">
      <c r="A862" t="s">
        <v>16043</v>
      </c>
      <c r="B862" t="s">
        <v>1681</v>
      </c>
      <c r="C862" t="s">
        <v>506</v>
      </c>
      <c r="D862" t="s">
        <v>14905</v>
      </c>
      <c r="E862" t="s">
        <v>13278</v>
      </c>
      <c r="F862" s="1">
        <v>45972</v>
      </c>
      <c r="G862" s="1">
        <v>46214</v>
      </c>
      <c r="H862" t="s">
        <v>59</v>
      </c>
      <c r="I862" t="s">
        <v>59</v>
      </c>
      <c r="J862" t="s">
        <v>60</v>
      </c>
      <c r="K862" t="s">
        <v>16044</v>
      </c>
      <c r="L862" t="s">
        <v>60</v>
      </c>
    </row>
    <row r="863" spans="1:12" x14ac:dyDescent="0.5">
      <c r="A863" t="s">
        <v>16045</v>
      </c>
      <c r="B863" t="s">
        <v>1681</v>
      </c>
      <c r="C863" t="s">
        <v>506</v>
      </c>
      <c r="D863" t="s">
        <v>14905</v>
      </c>
      <c r="E863" t="s">
        <v>13281</v>
      </c>
      <c r="F863" s="1">
        <v>45972</v>
      </c>
      <c r="G863" s="1">
        <v>46214</v>
      </c>
      <c r="H863" t="s">
        <v>59</v>
      </c>
      <c r="I863" t="s">
        <v>59</v>
      </c>
      <c r="J863" t="s">
        <v>60</v>
      </c>
      <c r="K863" t="s">
        <v>8471</v>
      </c>
      <c r="L863" t="s">
        <v>60</v>
      </c>
    </row>
    <row r="864" spans="1:12" x14ac:dyDescent="0.5">
      <c r="A864" t="s">
        <v>16046</v>
      </c>
      <c r="B864" t="s">
        <v>1681</v>
      </c>
      <c r="C864" t="s">
        <v>506</v>
      </c>
      <c r="D864" t="s">
        <v>14905</v>
      </c>
      <c r="E864" t="s">
        <v>13284</v>
      </c>
      <c r="F864" s="1">
        <v>45978</v>
      </c>
      <c r="G864" s="1">
        <v>46220</v>
      </c>
      <c r="H864" t="s">
        <v>59</v>
      </c>
      <c r="I864" t="s">
        <v>59</v>
      </c>
      <c r="J864" t="s">
        <v>60</v>
      </c>
      <c r="K864" t="s">
        <v>8954</v>
      </c>
      <c r="L864" t="s">
        <v>60</v>
      </c>
    </row>
    <row r="865" spans="1:12" x14ac:dyDescent="0.5">
      <c r="A865" t="s">
        <v>16047</v>
      </c>
      <c r="B865" t="s">
        <v>1681</v>
      </c>
      <c r="C865" t="s">
        <v>506</v>
      </c>
      <c r="D865" t="s">
        <v>14905</v>
      </c>
      <c r="E865" t="s">
        <v>13287</v>
      </c>
      <c r="F865" s="1">
        <v>45972</v>
      </c>
      <c r="G865" s="1">
        <v>46214</v>
      </c>
      <c r="H865" t="s">
        <v>59</v>
      </c>
      <c r="I865" t="s">
        <v>59</v>
      </c>
      <c r="J865" t="s">
        <v>60</v>
      </c>
      <c r="K865" t="s">
        <v>8954</v>
      </c>
      <c r="L865" t="s">
        <v>60</v>
      </c>
    </row>
    <row r="866" spans="1:12" x14ac:dyDescent="0.5">
      <c r="A866" t="s">
        <v>16048</v>
      </c>
      <c r="B866" t="s">
        <v>1681</v>
      </c>
      <c r="C866" t="s">
        <v>506</v>
      </c>
      <c r="D866" t="s">
        <v>14905</v>
      </c>
      <c r="E866" t="s">
        <v>13290</v>
      </c>
      <c r="F866" s="1">
        <v>45978</v>
      </c>
      <c r="G866" s="1">
        <v>46221</v>
      </c>
      <c r="H866" t="s">
        <v>59</v>
      </c>
      <c r="I866" t="s">
        <v>59</v>
      </c>
      <c r="J866" t="s">
        <v>60</v>
      </c>
      <c r="K866" t="s">
        <v>16049</v>
      </c>
      <c r="L866" t="s">
        <v>60</v>
      </c>
    </row>
    <row r="867" spans="1:12" x14ac:dyDescent="0.5">
      <c r="A867" t="s">
        <v>16050</v>
      </c>
      <c r="B867" t="s">
        <v>993</v>
      </c>
      <c r="C867" t="s">
        <v>506</v>
      </c>
      <c r="D867" t="s">
        <v>14905</v>
      </c>
      <c r="E867" t="s">
        <v>13293</v>
      </c>
      <c r="F867" s="1">
        <v>45962</v>
      </c>
      <c r="G867" s="1">
        <v>46326</v>
      </c>
      <c r="H867" t="s">
        <v>60</v>
      </c>
      <c r="I867" t="s">
        <v>59</v>
      </c>
      <c r="J867" t="s">
        <v>60</v>
      </c>
      <c r="K867" t="s">
        <v>16051</v>
      </c>
      <c r="L867" t="s">
        <v>60</v>
      </c>
    </row>
    <row r="868" spans="1:12" x14ac:dyDescent="0.5">
      <c r="A868" t="s">
        <v>16052</v>
      </c>
      <c r="B868" t="s">
        <v>1638</v>
      </c>
      <c r="C868" t="s">
        <v>506</v>
      </c>
      <c r="D868" t="s">
        <v>14905</v>
      </c>
      <c r="E868" t="s">
        <v>13296</v>
      </c>
      <c r="F868" s="1">
        <v>45942</v>
      </c>
      <c r="G868" s="1">
        <v>46422</v>
      </c>
      <c r="H868" t="s">
        <v>59</v>
      </c>
      <c r="I868" t="s">
        <v>59</v>
      </c>
      <c r="J868" t="s">
        <v>60</v>
      </c>
      <c r="K868" t="s">
        <v>13300</v>
      </c>
      <c r="L868" t="s">
        <v>60</v>
      </c>
    </row>
    <row r="869" spans="1:12" x14ac:dyDescent="0.5">
      <c r="A869" t="s">
        <v>16053</v>
      </c>
      <c r="B869" t="s">
        <v>3283</v>
      </c>
      <c r="C869" t="s">
        <v>506</v>
      </c>
      <c r="D869" t="s">
        <v>14905</v>
      </c>
      <c r="E869" t="s">
        <v>13302</v>
      </c>
      <c r="F869" s="1">
        <v>45993</v>
      </c>
      <c r="G869" s="1">
        <v>46722</v>
      </c>
      <c r="H869" t="s">
        <v>60</v>
      </c>
      <c r="I869" t="s">
        <v>59</v>
      </c>
      <c r="J869" t="s">
        <v>60</v>
      </c>
      <c r="K869" t="s">
        <v>15865</v>
      </c>
      <c r="L869" t="s">
        <v>59</v>
      </c>
    </row>
    <row r="870" spans="1:12" x14ac:dyDescent="0.5">
      <c r="A870" t="s">
        <v>16054</v>
      </c>
      <c r="B870" t="s">
        <v>1109</v>
      </c>
      <c r="C870" t="s">
        <v>506</v>
      </c>
      <c r="D870" t="s">
        <v>14905</v>
      </c>
      <c r="E870" t="s">
        <v>13304</v>
      </c>
      <c r="F870" s="1">
        <v>45922</v>
      </c>
      <c r="G870" s="1">
        <v>46295</v>
      </c>
      <c r="H870" t="s">
        <v>59</v>
      </c>
      <c r="I870" t="s">
        <v>59</v>
      </c>
      <c r="J870" t="s">
        <v>60</v>
      </c>
      <c r="K870" t="s">
        <v>16055</v>
      </c>
      <c r="L870" t="s">
        <v>60</v>
      </c>
    </row>
    <row r="871" spans="1:12" x14ac:dyDescent="0.5">
      <c r="A871" t="s">
        <v>16056</v>
      </c>
      <c r="B871" t="s">
        <v>3283</v>
      </c>
      <c r="C871" t="s">
        <v>506</v>
      </c>
      <c r="D871" t="s">
        <v>14905</v>
      </c>
      <c r="E871" t="s">
        <v>13308</v>
      </c>
      <c r="F871" s="1">
        <v>45994</v>
      </c>
      <c r="G871" s="1">
        <v>46723</v>
      </c>
      <c r="H871" t="s">
        <v>60</v>
      </c>
      <c r="I871" t="s">
        <v>59</v>
      </c>
      <c r="J871" t="s">
        <v>60</v>
      </c>
      <c r="K871" t="s">
        <v>15884</v>
      </c>
      <c r="L871" t="s">
        <v>60</v>
      </c>
    </row>
    <row r="872" spans="1:12" x14ac:dyDescent="0.5">
      <c r="A872" t="s">
        <v>16057</v>
      </c>
      <c r="B872" t="s">
        <v>2564</v>
      </c>
      <c r="C872" t="s">
        <v>506</v>
      </c>
      <c r="D872" t="s">
        <v>14905</v>
      </c>
      <c r="E872" t="s">
        <v>12851</v>
      </c>
      <c r="F872" s="1">
        <v>46023</v>
      </c>
      <c r="G872" s="1">
        <v>46722</v>
      </c>
      <c r="H872" t="s">
        <v>60</v>
      </c>
      <c r="I872" t="s">
        <v>59</v>
      </c>
      <c r="J872" t="s">
        <v>60</v>
      </c>
      <c r="K872" t="s">
        <v>16058</v>
      </c>
      <c r="L872" t="s">
        <v>59</v>
      </c>
    </row>
    <row r="873" spans="1:12" x14ac:dyDescent="0.5">
      <c r="A873" t="s">
        <v>16059</v>
      </c>
      <c r="B873" t="s">
        <v>2234</v>
      </c>
      <c r="C873" t="s">
        <v>506</v>
      </c>
      <c r="D873" t="s">
        <v>14905</v>
      </c>
      <c r="E873" t="s">
        <v>5924</v>
      </c>
      <c r="F873" s="1">
        <v>45995</v>
      </c>
      <c r="G873" s="1">
        <v>46724</v>
      </c>
      <c r="H873" t="s">
        <v>59</v>
      </c>
      <c r="I873" t="s">
        <v>59</v>
      </c>
      <c r="J873" t="s">
        <v>60</v>
      </c>
      <c r="K873" t="s">
        <v>8471</v>
      </c>
      <c r="L873" t="s">
        <v>60</v>
      </c>
    </row>
    <row r="874" spans="1:12" x14ac:dyDescent="0.5">
      <c r="A874" t="s">
        <v>16060</v>
      </c>
      <c r="B874" t="s">
        <v>2234</v>
      </c>
      <c r="C874" t="s">
        <v>506</v>
      </c>
      <c r="D874" t="s">
        <v>14905</v>
      </c>
      <c r="E874" t="s">
        <v>5924</v>
      </c>
      <c r="F874" s="1">
        <v>45999</v>
      </c>
      <c r="G874" s="1">
        <v>46728</v>
      </c>
      <c r="H874" t="s">
        <v>59</v>
      </c>
      <c r="I874" t="s">
        <v>59</v>
      </c>
      <c r="J874" t="s">
        <v>60</v>
      </c>
      <c r="K874" t="s">
        <v>16061</v>
      </c>
      <c r="L874" t="s">
        <v>60</v>
      </c>
    </row>
    <row r="875" spans="1:12" x14ac:dyDescent="0.5">
      <c r="A875" t="s">
        <v>16062</v>
      </c>
      <c r="B875" t="s">
        <v>2234</v>
      </c>
      <c r="C875" t="s">
        <v>506</v>
      </c>
      <c r="D875" t="s">
        <v>14905</v>
      </c>
      <c r="E875" t="s">
        <v>5924</v>
      </c>
      <c r="F875" s="1">
        <v>45999</v>
      </c>
      <c r="G875" s="1">
        <v>46728</v>
      </c>
      <c r="H875" t="s">
        <v>59</v>
      </c>
      <c r="I875" t="s">
        <v>59</v>
      </c>
      <c r="J875" t="s">
        <v>60</v>
      </c>
      <c r="K875" t="s">
        <v>16063</v>
      </c>
      <c r="L875" t="s">
        <v>60</v>
      </c>
    </row>
    <row r="876" spans="1:12" x14ac:dyDescent="0.5">
      <c r="A876" t="s">
        <v>16064</v>
      </c>
      <c r="B876" t="s">
        <v>2234</v>
      </c>
      <c r="C876" t="s">
        <v>506</v>
      </c>
      <c r="D876" t="s">
        <v>14905</v>
      </c>
      <c r="E876" t="s">
        <v>5924</v>
      </c>
      <c r="F876" s="1">
        <v>45999</v>
      </c>
      <c r="G876" s="1">
        <v>46728</v>
      </c>
      <c r="H876" t="s">
        <v>59</v>
      </c>
      <c r="I876" t="s">
        <v>59</v>
      </c>
      <c r="J876" t="s">
        <v>60</v>
      </c>
      <c r="K876" t="s">
        <v>16065</v>
      </c>
      <c r="L876" t="s">
        <v>60</v>
      </c>
    </row>
    <row r="877" spans="1:12" x14ac:dyDescent="0.5">
      <c r="A877" t="s">
        <v>16066</v>
      </c>
      <c r="B877" t="s">
        <v>2234</v>
      </c>
      <c r="C877" t="s">
        <v>506</v>
      </c>
      <c r="D877" t="s">
        <v>14905</v>
      </c>
      <c r="E877" t="s">
        <v>5924</v>
      </c>
      <c r="F877" s="1">
        <v>45999</v>
      </c>
      <c r="G877" s="1">
        <v>46728</v>
      </c>
      <c r="H877" t="s">
        <v>59</v>
      </c>
      <c r="I877" t="s">
        <v>59</v>
      </c>
      <c r="J877" t="s">
        <v>60</v>
      </c>
      <c r="K877" t="s">
        <v>8471</v>
      </c>
      <c r="L877" t="s">
        <v>60</v>
      </c>
    </row>
    <row r="878" spans="1:12" x14ac:dyDescent="0.5">
      <c r="A878" t="s">
        <v>16067</v>
      </c>
      <c r="B878" t="s">
        <v>822</v>
      </c>
      <c r="C878" t="s">
        <v>14903</v>
      </c>
      <c r="D878" t="s">
        <v>14905</v>
      </c>
      <c r="E878" t="s">
        <v>12366</v>
      </c>
      <c r="F878" s="1">
        <v>45868</v>
      </c>
      <c r="G878" t="s">
        <v>14905</v>
      </c>
      <c r="H878" t="s">
        <v>59</v>
      </c>
      <c r="I878" t="s">
        <v>59</v>
      </c>
      <c r="J878" t="s">
        <v>60</v>
      </c>
      <c r="K878" t="s">
        <v>16068</v>
      </c>
      <c r="L878" t="s">
        <v>59</v>
      </c>
    </row>
    <row r="879" spans="1:12" x14ac:dyDescent="0.5">
      <c r="A879" t="s">
        <v>16069</v>
      </c>
      <c r="B879" t="s">
        <v>822</v>
      </c>
      <c r="C879" t="s">
        <v>14903</v>
      </c>
      <c r="D879" t="s">
        <v>14905</v>
      </c>
      <c r="E879" t="s">
        <v>12366</v>
      </c>
      <c r="F879" s="1">
        <v>45888</v>
      </c>
      <c r="G879" t="s">
        <v>14905</v>
      </c>
      <c r="H879" t="s">
        <v>59</v>
      </c>
      <c r="I879" t="s">
        <v>59</v>
      </c>
      <c r="J879" t="s">
        <v>60</v>
      </c>
      <c r="K879" t="s">
        <v>16070</v>
      </c>
      <c r="L879" t="s">
        <v>59</v>
      </c>
    </row>
    <row r="880" spans="1:12" x14ac:dyDescent="0.5">
      <c r="A880" t="s">
        <v>14232</v>
      </c>
      <c r="B880" t="s">
        <v>67</v>
      </c>
      <c r="C880" t="s">
        <v>506</v>
      </c>
      <c r="D880" t="s">
        <v>14905</v>
      </c>
      <c r="E880" t="s">
        <v>14234</v>
      </c>
      <c r="F880" s="1">
        <v>45898</v>
      </c>
      <c r="G880" s="1">
        <v>46326</v>
      </c>
      <c r="H880" t="s">
        <v>60</v>
      </c>
      <c r="I880" t="s">
        <v>60</v>
      </c>
      <c r="J880" t="s">
        <v>60</v>
      </c>
      <c r="K880" t="s">
        <v>14903</v>
      </c>
      <c r="L880" t="s">
        <v>14903</v>
      </c>
    </row>
    <row r="881" spans="1:12" x14ac:dyDescent="0.5">
      <c r="A881" t="s">
        <v>16071</v>
      </c>
      <c r="B881" t="s">
        <v>67</v>
      </c>
      <c r="C881" t="s">
        <v>14903</v>
      </c>
      <c r="D881" t="s">
        <v>77</v>
      </c>
      <c r="E881" t="s">
        <v>8364</v>
      </c>
      <c r="F881" s="1">
        <v>45383</v>
      </c>
      <c r="G881" s="1">
        <v>46203</v>
      </c>
      <c r="H881" t="s">
        <v>59</v>
      </c>
      <c r="I881" t="s">
        <v>14903</v>
      </c>
      <c r="J881" t="s">
        <v>59</v>
      </c>
      <c r="K881" t="s">
        <v>14903</v>
      </c>
      <c r="L881" t="s">
        <v>60</v>
      </c>
    </row>
    <row r="882" spans="1:12" x14ac:dyDescent="0.5">
      <c r="A882" t="s">
        <v>16072</v>
      </c>
      <c r="B882" t="s">
        <v>191</v>
      </c>
      <c r="C882" t="s">
        <v>14903</v>
      </c>
      <c r="D882" t="s">
        <v>14905</v>
      </c>
      <c r="E882" t="s">
        <v>9274</v>
      </c>
      <c r="F882" s="1">
        <v>45446</v>
      </c>
      <c r="G882" t="s">
        <v>14905</v>
      </c>
      <c r="H882" t="s">
        <v>59</v>
      </c>
      <c r="I882" t="s">
        <v>60</v>
      </c>
      <c r="J882" t="s">
        <v>59</v>
      </c>
      <c r="K882" t="s">
        <v>14903</v>
      </c>
      <c r="L882" t="s">
        <v>60</v>
      </c>
    </row>
    <row r="883" spans="1:12" x14ac:dyDescent="0.5">
      <c r="A883" t="s">
        <v>16073</v>
      </c>
      <c r="B883" t="s">
        <v>755</v>
      </c>
      <c r="C883" t="s">
        <v>506</v>
      </c>
      <c r="D883" t="s">
        <v>77</v>
      </c>
      <c r="E883" t="s">
        <v>10659</v>
      </c>
      <c r="F883" s="1">
        <v>45658</v>
      </c>
      <c r="G883" s="1">
        <v>46387</v>
      </c>
      <c r="H883" t="s">
        <v>59</v>
      </c>
      <c r="I883" t="s">
        <v>60</v>
      </c>
      <c r="J883" t="s">
        <v>59</v>
      </c>
      <c r="K883" t="s">
        <v>15401</v>
      </c>
      <c r="L883" t="s">
        <v>60</v>
      </c>
    </row>
    <row r="884" spans="1:12" x14ac:dyDescent="0.5">
      <c r="A884" t="s">
        <v>16074</v>
      </c>
      <c r="B884" t="s">
        <v>10205</v>
      </c>
      <c r="C884" t="s">
        <v>506</v>
      </c>
      <c r="D884" t="s">
        <v>14905</v>
      </c>
      <c r="E884" t="s">
        <v>13359</v>
      </c>
      <c r="F884" s="1">
        <v>45292</v>
      </c>
      <c r="G884" s="1">
        <v>47483</v>
      </c>
      <c r="H884" t="s">
        <v>59</v>
      </c>
      <c r="I884" t="s">
        <v>60</v>
      </c>
      <c r="J884" t="s">
        <v>60</v>
      </c>
      <c r="K884" t="s">
        <v>12758</v>
      </c>
      <c r="L884" t="s">
        <v>59</v>
      </c>
    </row>
    <row r="885" spans="1:12" x14ac:dyDescent="0.5">
      <c r="A885" t="s">
        <v>16075</v>
      </c>
      <c r="B885" t="s">
        <v>2234</v>
      </c>
      <c r="C885" t="s">
        <v>506</v>
      </c>
      <c r="D885" t="s">
        <v>14905</v>
      </c>
      <c r="E885" t="s">
        <v>5924</v>
      </c>
      <c r="F885" s="1">
        <v>46001</v>
      </c>
      <c r="G885" s="1">
        <v>46730</v>
      </c>
      <c r="H885" t="s">
        <v>59</v>
      </c>
      <c r="I885" t="s">
        <v>59</v>
      </c>
      <c r="J885" t="s">
        <v>60</v>
      </c>
      <c r="K885" t="s">
        <v>16076</v>
      </c>
      <c r="L885" t="s">
        <v>60</v>
      </c>
    </row>
    <row r="886" spans="1:12" x14ac:dyDescent="0.5">
      <c r="A886" t="s">
        <v>16077</v>
      </c>
      <c r="B886" t="s">
        <v>6369</v>
      </c>
      <c r="C886" t="s">
        <v>506</v>
      </c>
      <c r="D886" t="s">
        <v>14905</v>
      </c>
      <c r="E886" t="s">
        <v>13367</v>
      </c>
      <c r="F886" s="1">
        <v>46001</v>
      </c>
      <c r="G886" s="1">
        <v>46731</v>
      </c>
      <c r="H886" t="s">
        <v>60</v>
      </c>
      <c r="I886" t="s">
        <v>60</v>
      </c>
      <c r="J886" t="s">
        <v>60</v>
      </c>
      <c r="K886" t="s">
        <v>8471</v>
      </c>
      <c r="L886" t="s">
        <v>59</v>
      </c>
    </row>
    <row r="887" spans="1:12" x14ac:dyDescent="0.5">
      <c r="A887" t="s">
        <v>16078</v>
      </c>
      <c r="B887" t="s">
        <v>1397</v>
      </c>
      <c r="C887" t="s">
        <v>506</v>
      </c>
      <c r="D887" t="s">
        <v>14905</v>
      </c>
      <c r="E887" t="s">
        <v>13370</v>
      </c>
      <c r="F887" s="1">
        <v>45999</v>
      </c>
      <c r="G887" s="1">
        <v>46728</v>
      </c>
      <c r="H887" t="s">
        <v>59</v>
      </c>
      <c r="I887" t="s">
        <v>59</v>
      </c>
      <c r="J887" t="s">
        <v>60</v>
      </c>
      <c r="K887" t="s">
        <v>16079</v>
      </c>
      <c r="L887" t="s">
        <v>60</v>
      </c>
    </row>
    <row r="888" spans="1:12" x14ac:dyDescent="0.5">
      <c r="A888" t="s">
        <v>16080</v>
      </c>
      <c r="B888" t="s">
        <v>11269</v>
      </c>
      <c r="C888" t="s">
        <v>506</v>
      </c>
      <c r="D888" t="s">
        <v>14905</v>
      </c>
      <c r="E888" t="s">
        <v>13377</v>
      </c>
      <c r="F888" s="1">
        <v>45992</v>
      </c>
      <c r="G888" s="1">
        <v>46721</v>
      </c>
      <c r="H888" t="s">
        <v>59</v>
      </c>
      <c r="I888" t="s">
        <v>59</v>
      </c>
      <c r="J888" t="s">
        <v>60</v>
      </c>
      <c r="K888" t="s">
        <v>16081</v>
      </c>
      <c r="L888" t="s">
        <v>59</v>
      </c>
    </row>
    <row r="889" spans="1:12" x14ac:dyDescent="0.5">
      <c r="A889" t="s">
        <v>16082</v>
      </c>
      <c r="B889" t="s">
        <v>13384</v>
      </c>
      <c r="C889" t="s">
        <v>506</v>
      </c>
      <c r="D889" t="s">
        <v>14905</v>
      </c>
      <c r="E889" t="s">
        <v>13382</v>
      </c>
      <c r="F889" s="1">
        <v>46003</v>
      </c>
      <c r="G889" s="1">
        <v>47464</v>
      </c>
      <c r="H889" t="s">
        <v>59</v>
      </c>
      <c r="I889" t="s">
        <v>60</v>
      </c>
      <c r="J889" t="s">
        <v>60</v>
      </c>
      <c r="K889" t="s">
        <v>16083</v>
      </c>
      <c r="L889" t="s">
        <v>60</v>
      </c>
    </row>
    <row r="890" spans="1:12" x14ac:dyDescent="0.5">
      <c r="A890" t="s">
        <v>16084</v>
      </c>
      <c r="B890" t="s">
        <v>4641</v>
      </c>
      <c r="C890" t="s">
        <v>506</v>
      </c>
      <c r="D890" t="s">
        <v>14905</v>
      </c>
      <c r="E890" t="s">
        <v>13397</v>
      </c>
      <c r="F890" s="1">
        <v>45813</v>
      </c>
      <c r="G890" s="1">
        <v>46203</v>
      </c>
      <c r="H890" t="s">
        <v>60</v>
      </c>
      <c r="I890" t="s">
        <v>59</v>
      </c>
      <c r="J890" t="s">
        <v>59</v>
      </c>
      <c r="K890" t="s">
        <v>8471</v>
      </c>
      <c r="L890" t="s">
        <v>59</v>
      </c>
    </row>
    <row r="891" spans="1:12" x14ac:dyDescent="0.5">
      <c r="A891" t="s">
        <v>16085</v>
      </c>
      <c r="B891" t="s">
        <v>920</v>
      </c>
      <c r="C891" t="s">
        <v>506</v>
      </c>
      <c r="D891" t="s">
        <v>14905</v>
      </c>
      <c r="E891" t="s">
        <v>13407</v>
      </c>
      <c r="F891" s="1">
        <v>45992</v>
      </c>
      <c r="G891" s="1">
        <v>46721</v>
      </c>
      <c r="H891" t="s">
        <v>60</v>
      </c>
      <c r="I891" t="s">
        <v>60</v>
      </c>
      <c r="J891" t="s">
        <v>60</v>
      </c>
      <c r="K891" t="s">
        <v>4380</v>
      </c>
      <c r="L891" t="s">
        <v>60</v>
      </c>
    </row>
    <row r="892" spans="1:12" x14ac:dyDescent="0.5">
      <c r="A892" t="s">
        <v>16086</v>
      </c>
      <c r="B892" t="s">
        <v>3283</v>
      </c>
      <c r="C892" t="s">
        <v>506</v>
      </c>
      <c r="D892" t="s">
        <v>14905</v>
      </c>
      <c r="E892" t="s">
        <v>13410</v>
      </c>
      <c r="F892" s="1">
        <v>46008</v>
      </c>
      <c r="G892" s="1">
        <v>46374</v>
      </c>
      <c r="H892" t="s">
        <v>60</v>
      </c>
      <c r="I892" t="s">
        <v>59</v>
      </c>
      <c r="J892" t="s">
        <v>60</v>
      </c>
      <c r="K892" t="s">
        <v>8471</v>
      </c>
      <c r="L892" t="s">
        <v>59</v>
      </c>
    </row>
    <row r="893" spans="1:12" x14ac:dyDescent="0.5">
      <c r="A893" t="s">
        <v>16087</v>
      </c>
      <c r="B893" t="s">
        <v>3283</v>
      </c>
      <c r="C893" t="s">
        <v>506</v>
      </c>
      <c r="D893" t="s">
        <v>14905</v>
      </c>
      <c r="E893" t="s">
        <v>8256</v>
      </c>
      <c r="F893" s="1">
        <v>46010</v>
      </c>
      <c r="G893" s="1">
        <v>47105</v>
      </c>
      <c r="H893" t="s">
        <v>60</v>
      </c>
      <c r="I893" t="s">
        <v>59</v>
      </c>
      <c r="J893" t="s">
        <v>60</v>
      </c>
      <c r="K893" t="s">
        <v>16088</v>
      </c>
      <c r="L893" t="s">
        <v>59</v>
      </c>
    </row>
    <row r="894" spans="1:12" x14ac:dyDescent="0.5">
      <c r="A894" t="s">
        <v>16089</v>
      </c>
      <c r="B894" t="s">
        <v>8802</v>
      </c>
      <c r="C894" t="s">
        <v>506</v>
      </c>
      <c r="D894" t="s">
        <v>14905</v>
      </c>
      <c r="E894" t="s">
        <v>13434</v>
      </c>
      <c r="F894" s="1">
        <v>46008</v>
      </c>
      <c r="G894" s="1">
        <v>46373</v>
      </c>
      <c r="H894" t="s">
        <v>60</v>
      </c>
      <c r="I894" t="s">
        <v>59</v>
      </c>
      <c r="J894" t="s">
        <v>60</v>
      </c>
      <c r="K894" t="s">
        <v>16090</v>
      </c>
      <c r="L894" t="s">
        <v>60</v>
      </c>
    </row>
    <row r="895" spans="1:12" x14ac:dyDescent="0.5">
      <c r="A895" t="s">
        <v>16091</v>
      </c>
      <c r="B895" t="s">
        <v>12109</v>
      </c>
      <c r="C895" t="s">
        <v>506</v>
      </c>
      <c r="D895" t="s">
        <v>14905</v>
      </c>
      <c r="E895" t="s">
        <v>13439</v>
      </c>
      <c r="F895" s="1">
        <v>46009</v>
      </c>
      <c r="G895" s="1">
        <v>46295</v>
      </c>
      <c r="H895" t="s">
        <v>59</v>
      </c>
      <c r="I895" t="s">
        <v>59</v>
      </c>
      <c r="J895" t="s">
        <v>60</v>
      </c>
      <c r="K895" t="s">
        <v>16092</v>
      </c>
      <c r="L895" t="s">
        <v>59</v>
      </c>
    </row>
    <row r="896" spans="1:12" x14ac:dyDescent="0.5">
      <c r="A896" t="s">
        <v>16093</v>
      </c>
      <c r="B896" t="s">
        <v>122</v>
      </c>
      <c r="C896" t="s">
        <v>506</v>
      </c>
      <c r="D896" t="s">
        <v>14905</v>
      </c>
      <c r="E896" t="s">
        <v>13449</v>
      </c>
      <c r="F896" s="1">
        <v>45931</v>
      </c>
      <c r="G896" s="1">
        <v>46295</v>
      </c>
      <c r="H896" t="s">
        <v>60</v>
      </c>
      <c r="I896" t="s">
        <v>60</v>
      </c>
      <c r="J896" t="s">
        <v>60</v>
      </c>
      <c r="K896" t="s">
        <v>16094</v>
      </c>
      <c r="L896" t="s">
        <v>60</v>
      </c>
    </row>
    <row r="897" spans="1:12" x14ac:dyDescent="0.5">
      <c r="A897" t="s">
        <v>16095</v>
      </c>
      <c r="B897" t="s">
        <v>8215</v>
      </c>
      <c r="C897" t="s">
        <v>506</v>
      </c>
      <c r="D897" t="s">
        <v>14905</v>
      </c>
      <c r="E897" t="s">
        <v>13462</v>
      </c>
      <c r="F897" s="1">
        <v>45957</v>
      </c>
      <c r="G897" s="1">
        <v>46687</v>
      </c>
      <c r="H897" t="s">
        <v>59</v>
      </c>
      <c r="I897" t="s">
        <v>59</v>
      </c>
      <c r="J897" t="s">
        <v>60</v>
      </c>
      <c r="K897" t="s">
        <v>16096</v>
      </c>
      <c r="L897" t="s">
        <v>59</v>
      </c>
    </row>
    <row r="898" spans="1:12" x14ac:dyDescent="0.5">
      <c r="A898" t="s">
        <v>16097</v>
      </c>
      <c r="B898" t="s">
        <v>13466</v>
      </c>
      <c r="C898" t="s">
        <v>506</v>
      </c>
      <c r="D898" t="s">
        <v>14905</v>
      </c>
      <c r="E898" t="s">
        <v>13464</v>
      </c>
      <c r="F898" s="1">
        <v>45748</v>
      </c>
      <c r="G898" s="1">
        <v>47208</v>
      </c>
      <c r="H898" t="s">
        <v>59</v>
      </c>
      <c r="I898" t="s">
        <v>60</v>
      </c>
      <c r="J898" t="s">
        <v>60</v>
      </c>
      <c r="K898" t="s">
        <v>10467</v>
      </c>
      <c r="L898" t="s">
        <v>60</v>
      </c>
    </row>
    <row r="899" spans="1:12" x14ac:dyDescent="0.5">
      <c r="A899" t="s">
        <v>16098</v>
      </c>
      <c r="B899" t="s">
        <v>360</v>
      </c>
      <c r="C899" t="s">
        <v>506</v>
      </c>
      <c r="D899" t="s">
        <v>14905</v>
      </c>
      <c r="E899" t="s">
        <v>13470</v>
      </c>
      <c r="F899" s="1">
        <v>46034</v>
      </c>
      <c r="G899" s="1">
        <v>47486</v>
      </c>
      <c r="H899" t="s">
        <v>59</v>
      </c>
      <c r="I899" t="s">
        <v>59</v>
      </c>
      <c r="J899" t="s">
        <v>60</v>
      </c>
      <c r="K899" t="s">
        <v>16099</v>
      </c>
      <c r="L899" t="s">
        <v>59</v>
      </c>
    </row>
    <row r="900" spans="1:12" x14ac:dyDescent="0.5">
      <c r="A900" t="s">
        <v>16100</v>
      </c>
      <c r="B900" t="s">
        <v>1397</v>
      </c>
      <c r="C900" t="s">
        <v>506</v>
      </c>
      <c r="D900" t="s">
        <v>14905</v>
      </c>
      <c r="E900" t="s">
        <v>13479</v>
      </c>
      <c r="F900" s="1">
        <v>45870</v>
      </c>
      <c r="G900" s="1">
        <v>46234</v>
      </c>
      <c r="H900" t="s">
        <v>60</v>
      </c>
      <c r="I900" t="s">
        <v>60</v>
      </c>
      <c r="J900" t="s">
        <v>60</v>
      </c>
      <c r="K900" t="s">
        <v>16101</v>
      </c>
      <c r="L900" t="s">
        <v>60</v>
      </c>
    </row>
    <row r="901" spans="1:12" x14ac:dyDescent="0.5">
      <c r="A901" t="s">
        <v>16102</v>
      </c>
      <c r="B901" t="s">
        <v>822</v>
      </c>
      <c r="C901" t="s">
        <v>14903</v>
      </c>
      <c r="D901" t="s">
        <v>14905</v>
      </c>
      <c r="E901" t="s">
        <v>12366</v>
      </c>
      <c r="F901" s="1">
        <v>46030</v>
      </c>
      <c r="G901" t="s">
        <v>14905</v>
      </c>
      <c r="H901" t="s">
        <v>59</v>
      </c>
      <c r="I901" t="s">
        <v>59</v>
      </c>
      <c r="J901" t="s">
        <v>60</v>
      </c>
      <c r="K901" t="s">
        <v>8471</v>
      </c>
      <c r="L901" t="s">
        <v>59</v>
      </c>
    </row>
    <row r="902" spans="1:12" x14ac:dyDescent="0.5">
      <c r="A902" t="s">
        <v>16103</v>
      </c>
      <c r="B902" t="s">
        <v>822</v>
      </c>
      <c r="C902" t="s">
        <v>14903</v>
      </c>
      <c r="D902" t="s">
        <v>14905</v>
      </c>
      <c r="E902" t="s">
        <v>12366</v>
      </c>
      <c r="F902" s="1">
        <v>46030</v>
      </c>
      <c r="G902" t="s">
        <v>14905</v>
      </c>
      <c r="H902" t="s">
        <v>59</v>
      </c>
      <c r="I902" t="s">
        <v>59</v>
      </c>
      <c r="J902" t="s">
        <v>60</v>
      </c>
      <c r="K902" t="s">
        <v>16104</v>
      </c>
      <c r="L902" t="s">
        <v>59</v>
      </c>
    </row>
    <row r="903" spans="1:12" x14ac:dyDescent="0.5">
      <c r="A903" t="s">
        <v>16105</v>
      </c>
      <c r="B903" t="s">
        <v>1109</v>
      </c>
      <c r="C903" t="s">
        <v>506</v>
      </c>
      <c r="D903" t="s">
        <v>14905</v>
      </c>
      <c r="E903" t="s">
        <v>13520</v>
      </c>
      <c r="F903" s="1">
        <v>45908</v>
      </c>
      <c r="G903" s="1">
        <v>46295</v>
      </c>
      <c r="H903" t="s">
        <v>59</v>
      </c>
      <c r="I903" t="s">
        <v>60</v>
      </c>
      <c r="J903" t="s">
        <v>60</v>
      </c>
      <c r="K903" t="s">
        <v>16106</v>
      </c>
      <c r="L903" t="s">
        <v>60</v>
      </c>
    </row>
    <row r="904" spans="1:12" x14ac:dyDescent="0.5">
      <c r="A904" t="s">
        <v>16107</v>
      </c>
      <c r="B904" t="s">
        <v>3283</v>
      </c>
      <c r="C904" t="s">
        <v>506</v>
      </c>
      <c r="D904" t="s">
        <v>14905</v>
      </c>
      <c r="E904" t="s">
        <v>11054</v>
      </c>
      <c r="F904" s="1">
        <v>46054</v>
      </c>
      <c r="G904" s="1">
        <v>46477</v>
      </c>
      <c r="H904" t="s">
        <v>60</v>
      </c>
      <c r="I904" t="s">
        <v>59</v>
      </c>
      <c r="J904" t="s">
        <v>60</v>
      </c>
      <c r="K904" t="s">
        <v>16108</v>
      </c>
      <c r="L904" t="s">
        <v>59</v>
      </c>
    </row>
    <row r="905" spans="1:12" x14ac:dyDescent="0.5">
      <c r="A905" t="s">
        <v>16109</v>
      </c>
      <c r="B905" t="s">
        <v>755</v>
      </c>
      <c r="C905" t="s">
        <v>14903</v>
      </c>
      <c r="D905" t="s">
        <v>14905</v>
      </c>
      <c r="E905" t="s">
        <v>13538</v>
      </c>
      <c r="F905" s="1">
        <v>46038</v>
      </c>
      <c r="G905" t="s">
        <v>14905</v>
      </c>
      <c r="H905" t="s">
        <v>59</v>
      </c>
      <c r="I905" t="s">
        <v>59</v>
      </c>
      <c r="J905" t="s">
        <v>60</v>
      </c>
      <c r="K905" t="s">
        <v>16110</v>
      </c>
      <c r="L905" t="s">
        <v>59</v>
      </c>
    </row>
    <row r="906" spans="1:12" x14ac:dyDescent="0.5">
      <c r="A906" t="s">
        <v>16111</v>
      </c>
      <c r="B906" t="s">
        <v>12160</v>
      </c>
      <c r="C906" t="s">
        <v>506</v>
      </c>
      <c r="D906" t="s">
        <v>14905</v>
      </c>
      <c r="E906" t="s">
        <v>13546</v>
      </c>
      <c r="F906" s="1">
        <v>46086</v>
      </c>
      <c r="G906" s="1">
        <v>48642</v>
      </c>
      <c r="H906" t="s">
        <v>59</v>
      </c>
      <c r="I906" t="s">
        <v>60</v>
      </c>
      <c r="J906" t="s">
        <v>60</v>
      </c>
      <c r="K906" t="s">
        <v>16112</v>
      </c>
      <c r="L906" t="s">
        <v>60</v>
      </c>
    </row>
    <row r="907" spans="1:12" x14ac:dyDescent="0.5">
      <c r="A907" t="s">
        <v>16113</v>
      </c>
      <c r="B907" t="s">
        <v>1109</v>
      </c>
      <c r="C907" t="s">
        <v>506</v>
      </c>
      <c r="D907" t="s">
        <v>14905</v>
      </c>
      <c r="E907" t="s">
        <v>13563</v>
      </c>
      <c r="F907" s="1">
        <v>46041</v>
      </c>
      <c r="G907" s="1">
        <v>46406</v>
      </c>
      <c r="H907" t="s">
        <v>60</v>
      </c>
      <c r="I907" t="s">
        <v>59</v>
      </c>
      <c r="J907" t="s">
        <v>59</v>
      </c>
      <c r="K907" t="s">
        <v>16114</v>
      </c>
      <c r="L907" t="s">
        <v>59</v>
      </c>
    </row>
    <row r="908" spans="1:12" x14ac:dyDescent="0.5">
      <c r="A908" t="s">
        <v>16115</v>
      </c>
      <c r="B908" t="s">
        <v>3283</v>
      </c>
      <c r="C908" t="s">
        <v>506</v>
      </c>
      <c r="D908" t="s">
        <v>14905</v>
      </c>
      <c r="E908" t="s">
        <v>8289</v>
      </c>
      <c r="F908" s="1">
        <v>45771</v>
      </c>
      <c r="G908" s="1">
        <v>46866</v>
      </c>
      <c r="H908" t="s">
        <v>60</v>
      </c>
      <c r="I908" t="s">
        <v>59</v>
      </c>
      <c r="J908" t="s">
        <v>60</v>
      </c>
      <c r="K908" t="s">
        <v>16116</v>
      </c>
      <c r="L908" t="s">
        <v>59</v>
      </c>
    </row>
    <row r="909" spans="1:12" x14ac:dyDescent="0.5">
      <c r="A909" t="s">
        <v>16117</v>
      </c>
      <c r="B909" t="s">
        <v>3283</v>
      </c>
      <c r="C909" t="s">
        <v>506</v>
      </c>
      <c r="D909" t="s">
        <v>14905</v>
      </c>
      <c r="E909" t="s">
        <v>13570</v>
      </c>
      <c r="F909" s="1">
        <v>46043</v>
      </c>
      <c r="G909" s="1">
        <v>47138</v>
      </c>
      <c r="H909" t="s">
        <v>60</v>
      </c>
      <c r="I909" t="s">
        <v>59</v>
      </c>
      <c r="J909" t="s">
        <v>60</v>
      </c>
      <c r="K909" t="s">
        <v>16118</v>
      </c>
      <c r="L909" t="s">
        <v>60</v>
      </c>
    </row>
    <row r="910" spans="1:12" x14ac:dyDescent="0.5">
      <c r="A910" t="s">
        <v>16119</v>
      </c>
      <c r="B910" t="s">
        <v>3283</v>
      </c>
      <c r="C910" t="s">
        <v>506</v>
      </c>
      <c r="D910" t="s">
        <v>14905</v>
      </c>
      <c r="E910" t="s">
        <v>13574</v>
      </c>
      <c r="F910" s="1">
        <v>46043</v>
      </c>
      <c r="G910" s="1">
        <v>47138</v>
      </c>
      <c r="H910" t="s">
        <v>60</v>
      </c>
      <c r="I910" t="s">
        <v>59</v>
      </c>
      <c r="J910" t="s">
        <v>60</v>
      </c>
      <c r="K910" t="s">
        <v>16120</v>
      </c>
      <c r="L910" t="s">
        <v>60</v>
      </c>
    </row>
    <row r="911" spans="1:12" x14ac:dyDescent="0.5">
      <c r="A911" t="s">
        <v>16121</v>
      </c>
      <c r="B911" t="s">
        <v>3402</v>
      </c>
      <c r="C911" t="s">
        <v>14903</v>
      </c>
      <c r="D911" t="s">
        <v>14905</v>
      </c>
      <c r="E911" t="s">
        <v>2244</v>
      </c>
      <c r="F911" s="1">
        <v>44801</v>
      </c>
      <c r="G911" s="1">
        <v>46627</v>
      </c>
      <c r="H911" t="s">
        <v>59</v>
      </c>
      <c r="I911" t="s">
        <v>14903</v>
      </c>
      <c r="J911" t="s">
        <v>59</v>
      </c>
      <c r="K911" t="s">
        <v>14903</v>
      </c>
      <c r="L911" t="s">
        <v>60</v>
      </c>
    </row>
    <row r="912" spans="1:12" x14ac:dyDescent="0.5">
      <c r="A912" t="s">
        <v>16122</v>
      </c>
      <c r="B912" t="s">
        <v>191</v>
      </c>
      <c r="C912" t="s">
        <v>340</v>
      </c>
      <c r="D912" t="s">
        <v>77</v>
      </c>
      <c r="E912" t="s">
        <v>3439</v>
      </c>
      <c r="F912" s="1">
        <v>44021</v>
      </c>
      <c r="G912" t="s">
        <v>14905</v>
      </c>
      <c r="H912" t="s">
        <v>60</v>
      </c>
      <c r="I912" t="s">
        <v>14903</v>
      </c>
      <c r="J912" t="s">
        <v>60</v>
      </c>
      <c r="K912" t="s">
        <v>14903</v>
      </c>
      <c r="L912" t="s">
        <v>59</v>
      </c>
    </row>
    <row r="913" spans="1:12" x14ac:dyDescent="0.5">
      <c r="A913" t="s">
        <v>16123</v>
      </c>
      <c r="B913" t="s">
        <v>3402</v>
      </c>
      <c r="C913" t="s">
        <v>14903</v>
      </c>
      <c r="D913" t="s">
        <v>77</v>
      </c>
      <c r="E913" t="s">
        <v>3620</v>
      </c>
      <c r="F913" s="1">
        <v>44652</v>
      </c>
      <c r="G913" s="1">
        <v>46477</v>
      </c>
      <c r="H913" t="s">
        <v>59</v>
      </c>
      <c r="I913" t="s">
        <v>14903</v>
      </c>
      <c r="J913" t="s">
        <v>59</v>
      </c>
      <c r="K913" t="s">
        <v>14903</v>
      </c>
      <c r="L913" t="s">
        <v>60</v>
      </c>
    </row>
    <row r="914" spans="1:12" x14ac:dyDescent="0.5">
      <c r="A914" t="s">
        <v>16124</v>
      </c>
      <c r="B914" t="s">
        <v>755</v>
      </c>
      <c r="C914" t="s">
        <v>506</v>
      </c>
      <c r="D914" t="s">
        <v>14905</v>
      </c>
      <c r="E914" t="s">
        <v>3628</v>
      </c>
      <c r="F914" s="1">
        <v>44046</v>
      </c>
      <c r="G914" s="1">
        <v>47756</v>
      </c>
      <c r="H914" t="s">
        <v>59</v>
      </c>
      <c r="I914" t="s">
        <v>14903</v>
      </c>
      <c r="J914" t="s">
        <v>59</v>
      </c>
      <c r="K914" t="s">
        <v>14903</v>
      </c>
      <c r="L914" t="s">
        <v>59</v>
      </c>
    </row>
    <row r="915" spans="1:12" x14ac:dyDescent="0.5">
      <c r="A915" t="s">
        <v>16125</v>
      </c>
      <c r="B915" t="s">
        <v>755</v>
      </c>
      <c r="C915" t="s">
        <v>506</v>
      </c>
      <c r="D915" t="s">
        <v>14905</v>
      </c>
      <c r="E915" t="s">
        <v>3636</v>
      </c>
      <c r="F915" s="1">
        <v>44166</v>
      </c>
      <c r="G915" s="1">
        <v>46356</v>
      </c>
      <c r="H915" t="s">
        <v>59</v>
      </c>
      <c r="I915" t="s">
        <v>14903</v>
      </c>
      <c r="J915" t="s">
        <v>60</v>
      </c>
      <c r="K915" t="s">
        <v>14903</v>
      </c>
      <c r="L915" t="s">
        <v>60</v>
      </c>
    </row>
    <row r="916" spans="1:12" x14ac:dyDescent="0.5">
      <c r="A916" t="s">
        <v>16126</v>
      </c>
      <c r="B916" t="s">
        <v>191</v>
      </c>
      <c r="C916" t="s">
        <v>14903</v>
      </c>
      <c r="D916" t="s">
        <v>14905</v>
      </c>
      <c r="E916" t="s">
        <v>3659</v>
      </c>
      <c r="F916" s="1">
        <v>44144</v>
      </c>
      <c r="G916" t="s">
        <v>14905</v>
      </c>
      <c r="H916" t="s">
        <v>60</v>
      </c>
      <c r="I916" t="s">
        <v>14903</v>
      </c>
      <c r="J916" t="s">
        <v>59</v>
      </c>
      <c r="K916" t="s">
        <v>14903</v>
      </c>
      <c r="L916" t="s">
        <v>60</v>
      </c>
    </row>
    <row r="917" spans="1:12" x14ac:dyDescent="0.5">
      <c r="A917" t="s">
        <v>16127</v>
      </c>
      <c r="B917" t="s">
        <v>3283</v>
      </c>
      <c r="C917" t="s">
        <v>14903</v>
      </c>
      <c r="D917" t="s">
        <v>14905</v>
      </c>
      <c r="E917" t="s">
        <v>8263</v>
      </c>
      <c r="F917" s="1">
        <v>46044</v>
      </c>
      <c r="G917" s="1">
        <v>47139</v>
      </c>
      <c r="H917" t="s">
        <v>60</v>
      </c>
      <c r="I917" t="s">
        <v>59</v>
      </c>
      <c r="J917" t="s">
        <v>60</v>
      </c>
      <c r="K917" t="s">
        <v>16128</v>
      </c>
      <c r="L917" t="s">
        <v>59</v>
      </c>
    </row>
    <row r="918" spans="1:12" x14ac:dyDescent="0.5">
      <c r="A918" t="s">
        <v>16129</v>
      </c>
      <c r="B918" t="s">
        <v>2234</v>
      </c>
      <c r="C918" t="s">
        <v>14903</v>
      </c>
      <c r="D918" t="s">
        <v>14905</v>
      </c>
      <c r="E918" t="s">
        <v>5924</v>
      </c>
      <c r="F918" s="1">
        <v>46045</v>
      </c>
      <c r="G918" s="1">
        <v>46774</v>
      </c>
      <c r="H918" t="s">
        <v>59</v>
      </c>
      <c r="I918" t="s">
        <v>59</v>
      </c>
      <c r="J918" t="s">
        <v>60</v>
      </c>
      <c r="K918" t="s">
        <v>16076</v>
      </c>
      <c r="L918" t="s">
        <v>60</v>
      </c>
    </row>
    <row r="919" spans="1:12" x14ac:dyDescent="0.5">
      <c r="A919" t="s">
        <v>16130</v>
      </c>
      <c r="B919" t="s">
        <v>2202</v>
      </c>
      <c r="C919" t="s">
        <v>14903</v>
      </c>
      <c r="D919" t="s">
        <v>14905</v>
      </c>
      <c r="E919" t="s">
        <v>13586</v>
      </c>
      <c r="F919" s="1">
        <v>46050</v>
      </c>
      <c r="G919" s="1">
        <v>47146</v>
      </c>
      <c r="H919" t="s">
        <v>59</v>
      </c>
      <c r="I919" t="s">
        <v>59</v>
      </c>
      <c r="J919" t="s">
        <v>59</v>
      </c>
      <c r="K919" t="s">
        <v>16131</v>
      </c>
      <c r="L919" t="s">
        <v>60</v>
      </c>
    </row>
    <row r="920" spans="1:12" x14ac:dyDescent="0.5">
      <c r="A920" t="s">
        <v>16132</v>
      </c>
      <c r="B920" t="s">
        <v>1397</v>
      </c>
      <c r="C920" t="s">
        <v>14903</v>
      </c>
      <c r="D920" t="s">
        <v>14905</v>
      </c>
      <c r="E920" t="s">
        <v>13591</v>
      </c>
      <c r="F920" s="1">
        <v>46044</v>
      </c>
      <c r="G920" s="1">
        <v>46409</v>
      </c>
      <c r="H920" t="s">
        <v>60</v>
      </c>
      <c r="I920" t="s">
        <v>60</v>
      </c>
      <c r="J920" t="s">
        <v>60</v>
      </c>
      <c r="K920" t="s">
        <v>16133</v>
      </c>
      <c r="L920" t="s">
        <v>60</v>
      </c>
    </row>
    <row r="921" spans="1:12" x14ac:dyDescent="0.5">
      <c r="A921" t="s">
        <v>16134</v>
      </c>
      <c r="B921" t="s">
        <v>13384</v>
      </c>
      <c r="C921" t="s">
        <v>14903</v>
      </c>
      <c r="D921" t="s">
        <v>14905</v>
      </c>
      <c r="E921" t="s">
        <v>13597</v>
      </c>
      <c r="F921" s="1">
        <v>46050</v>
      </c>
      <c r="G921" s="1">
        <v>47511</v>
      </c>
      <c r="H921" t="s">
        <v>59</v>
      </c>
      <c r="I921" t="s">
        <v>59</v>
      </c>
      <c r="J921" t="s">
        <v>60</v>
      </c>
      <c r="K921" t="s">
        <v>16135</v>
      </c>
      <c r="L921" t="s">
        <v>60</v>
      </c>
    </row>
    <row r="922" spans="1:12" x14ac:dyDescent="0.5">
      <c r="A922" t="s">
        <v>16136</v>
      </c>
      <c r="B922" t="s">
        <v>2521</v>
      </c>
      <c r="C922" t="s">
        <v>14903</v>
      </c>
      <c r="D922" t="s">
        <v>14905</v>
      </c>
      <c r="E922" t="s">
        <v>13602</v>
      </c>
      <c r="F922" s="1">
        <v>46113</v>
      </c>
      <c r="G922" s="1">
        <v>46843</v>
      </c>
      <c r="H922" t="s">
        <v>59</v>
      </c>
      <c r="I922" t="s">
        <v>60</v>
      </c>
      <c r="J922" t="s">
        <v>60</v>
      </c>
      <c r="K922" t="s">
        <v>15564</v>
      </c>
      <c r="L922" t="s">
        <v>60</v>
      </c>
    </row>
    <row r="923" spans="1:12" x14ac:dyDescent="0.5">
      <c r="A923" t="s">
        <v>16137</v>
      </c>
      <c r="B923" t="s">
        <v>2521</v>
      </c>
      <c r="C923" t="s">
        <v>14903</v>
      </c>
      <c r="D923" t="s">
        <v>14905</v>
      </c>
      <c r="E923" t="s">
        <v>13605</v>
      </c>
      <c r="F923" s="1">
        <v>46113</v>
      </c>
      <c r="G923" s="1">
        <v>46843</v>
      </c>
      <c r="H923" t="s">
        <v>59</v>
      </c>
      <c r="I923" t="s">
        <v>59</v>
      </c>
      <c r="J923" t="s">
        <v>60</v>
      </c>
      <c r="K923" t="s">
        <v>16138</v>
      </c>
      <c r="L923" t="s">
        <v>60</v>
      </c>
    </row>
    <row r="924" spans="1:12" x14ac:dyDescent="0.5">
      <c r="A924" t="s">
        <v>16139</v>
      </c>
      <c r="B924" t="s">
        <v>2690</v>
      </c>
      <c r="C924" t="s">
        <v>14903</v>
      </c>
      <c r="D924" t="s">
        <v>14905</v>
      </c>
      <c r="E924" t="s">
        <v>10407</v>
      </c>
      <c r="F924" s="1">
        <v>45505</v>
      </c>
      <c r="G924" s="1">
        <v>48060</v>
      </c>
      <c r="H924" t="s">
        <v>59</v>
      </c>
      <c r="I924" t="s">
        <v>59</v>
      </c>
      <c r="J924" t="s">
        <v>60</v>
      </c>
      <c r="K924" t="s">
        <v>16140</v>
      </c>
      <c r="L924" t="s">
        <v>60</v>
      </c>
    </row>
    <row r="925" spans="1:12" x14ac:dyDescent="0.5">
      <c r="A925" t="s">
        <v>16141</v>
      </c>
      <c r="B925" t="s">
        <v>431</v>
      </c>
      <c r="C925" t="s">
        <v>14903</v>
      </c>
      <c r="D925" t="s">
        <v>14905</v>
      </c>
      <c r="E925" t="s">
        <v>13622</v>
      </c>
      <c r="F925" s="1">
        <v>45992</v>
      </c>
      <c r="G925" s="1">
        <v>46419</v>
      </c>
      <c r="H925" t="s">
        <v>60</v>
      </c>
      <c r="I925" t="s">
        <v>59</v>
      </c>
      <c r="J925" t="s">
        <v>60</v>
      </c>
      <c r="K925" t="s">
        <v>16142</v>
      </c>
      <c r="L925" t="s">
        <v>59</v>
      </c>
    </row>
    <row r="926" spans="1:12" x14ac:dyDescent="0.5">
      <c r="A926" t="s">
        <v>16143</v>
      </c>
      <c r="B926" t="s">
        <v>2234</v>
      </c>
      <c r="C926" t="s">
        <v>14903</v>
      </c>
      <c r="D926" t="s">
        <v>14905</v>
      </c>
      <c r="E926" t="s">
        <v>5924</v>
      </c>
      <c r="F926" s="1">
        <v>46055</v>
      </c>
      <c r="G926" s="1">
        <v>46784</v>
      </c>
      <c r="H926" t="s">
        <v>59</v>
      </c>
      <c r="I926" t="s">
        <v>59</v>
      </c>
      <c r="J926" t="s">
        <v>60</v>
      </c>
      <c r="K926" t="s">
        <v>16144</v>
      </c>
      <c r="L926" t="s">
        <v>60</v>
      </c>
    </row>
    <row r="927" spans="1:12" x14ac:dyDescent="0.5">
      <c r="A927" t="s">
        <v>16145</v>
      </c>
      <c r="B927" t="s">
        <v>2521</v>
      </c>
      <c r="C927" t="s">
        <v>14903</v>
      </c>
      <c r="D927" t="s">
        <v>14905</v>
      </c>
      <c r="E927" t="s">
        <v>13630</v>
      </c>
      <c r="F927" s="1">
        <v>46113</v>
      </c>
      <c r="G927" s="1">
        <v>46843</v>
      </c>
      <c r="H927" t="s">
        <v>59</v>
      </c>
      <c r="I927" t="s">
        <v>59</v>
      </c>
      <c r="J927" t="s">
        <v>60</v>
      </c>
      <c r="K927" t="s">
        <v>16146</v>
      </c>
      <c r="L927" t="s">
        <v>60</v>
      </c>
    </row>
    <row r="928" spans="1:12" x14ac:dyDescent="0.5">
      <c r="A928" t="s">
        <v>16147</v>
      </c>
      <c r="B928" t="s">
        <v>172</v>
      </c>
      <c r="C928" t="s">
        <v>14903</v>
      </c>
      <c r="D928" t="s">
        <v>14905</v>
      </c>
      <c r="E928" t="s">
        <v>13635</v>
      </c>
      <c r="F928" s="1">
        <v>46023</v>
      </c>
      <c r="G928" s="1">
        <v>46843</v>
      </c>
      <c r="H928" t="s">
        <v>60</v>
      </c>
      <c r="I928" t="s">
        <v>60</v>
      </c>
      <c r="J928" t="s">
        <v>60</v>
      </c>
      <c r="K928" t="s">
        <v>16148</v>
      </c>
      <c r="L928" t="s">
        <v>60</v>
      </c>
    </row>
    <row r="929" spans="1:12" x14ac:dyDescent="0.5">
      <c r="A929" t="s">
        <v>16149</v>
      </c>
      <c r="B929" t="s">
        <v>2234</v>
      </c>
      <c r="C929" t="s">
        <v>14903</v>
      </c>
      <c r="D929" t="s">
        <v>14905</v>
      </c>
      <c r="E929" t="s">
        <v>5924</v>
      </c>
      <c r="F929" s="1">
        <v>46057</v>
      </c>
      <c r="G929" s="1">
        <v>46786</v>
      </c>
      <c r="H929" t="s">
        <v>59</v>
      </c>
      <c r="I929" t="s">
        <v>59</v>
      </c>
      <c r="J929" t="s">
        <v>60</v>
      </c>
      <c r="K929" t="s">
        <v>8471</v>
      </c>
      <c r="L929" t="s">
        <v>60</v>
      </c>
    </row>
    <row r="930" spans="1:12" x14ac:dyDescent="0.5">
      <c r="A930" t="s">
        <v>16150</v>
      </c>
      <c r="B930" t="s">
        <v>1681</v>
      </c>
      <c r="C930" t="s">
        <v>14903</v>
      </c>
      <c r="D930" t="s">
        <v>14905</v>
      </c>
      <c r="E930" t="s">
        <v>13654</v>
      </c>
      <c r="F930" s="1">
        <v>46062</v>
      </c>
      <c r="G930" s="1">
        <v>46299</v>
      </c>
      <c r="H930" t="s">
        <v>60</v>
      </c>
      <c r="I930" t="s">
        <v>59</v>
      </c>
      <c r="J930" t="s">
        <v>60</v>
      </c>
      <c r="K930" t="s">
        <v>16151</v>
      </c>
      <c r="L930" t="s">
        <v>60</v>
      </c>
    </row>
    <row r="931" spans="1:12" x14ac:dyDescent="0.5">
      <c r="A931" t="s">
        <v>16152</v>
      </c>
      <c r="B931" t="s">
        <v>3201</v>
      </c>
      <c r="C931" t="s">
        <v>14903</v>
      </c>
      <c r="D931" t="s">
        <v>14905</v>
      </c>
      <c r="E931" t="s">
        <v>13656</v>
      </c>
      <c r="F931" s="1">
        <v>46059</v>
      </c>
      <c r="G931" s="1">
        <v>46332</v>
      </c>
      <c r="H931" t="s">
        <v>60</v>
      </c>
      <c r="I931" t="s">
        <v>60</v>
      </c>
      <c r="J931" t="s">
        <v>60</v>
      </c>
      <c r="K931" t="s">
        <v>16153</v>
      </c>
      <c r="L931" t="s">
        <v>59</v>
      </c>
    </row>
    <row r="932" spans="1:12" x14ac:dyDescent="0.5">
      <c r="A932" t="s">
        <v>16154</v>
      </c>
      <c r="B932" t="s">
        <v>2234</v>
      </c>
      <c r="C932" t="s">
        <v>14903</v>
      </c>
      <c r="D932" t="s">
        <v>14905</v>
      </c>
      <c r="E932" t="s">
        <v>5924</v>
      </c>
      <c r="F932" s="1">
        <v>46063</v>
      </c>
      <c r="G932" s="1">
        <v>46792</v>
      </c>
      <c r="H932" t="s">
        <v>59</v>
      </c>
      <c r="I932" t="s">
        <v>59</v>
      </c>
      <c r="J932" t="s">
        <v>60</v>
      </c>
      <c r="K932" t="s">
        <v>16155</v>
      </c>
      <c r="L932" t="s">
        <v>60</v>
      </c>
    </row>
    <row r="933" spans="1:12" x14ac:dyDescent="0.5">
      <c r="A933" t="s">
        <v>16156</v>
      </c>
      <c r="B933" t="s">
        <v>3283</v>
      </c>
      <c r="C933" t="s">
        <v>14903</v>
      </c>
      <c r="D933" t="s">
        <v>14905</v>
      </c>
      <c r="E933" t="s">
        <v>7644</v>
      </c>
      <c r="F933" s="1">
        <v>46064</v>
      </c>
      <c r="G933" s="1">
        <v>47159</v>
      </c>
      <c r="H933" t="s">
        <v>60</v>
      </c>
      <c r="I933" t="s">
        <v>59</v>
      </c>
      <c r="J933" t="s">
        <v>60</v>
      </c>
      <c r="K933" t="s">
        <v>16157</v>
      </c>
      <c r="L933" t="s">
        <v>59</v>
      </c>
    </row>
    <row r="934" spans="1:12" x14ac:dyDescent="0.5">
      <c r="A934" t="s">
        <v>16158</v>
      </c>
      <c r="B934" t="s">
        <v>2234</v>
      </c>
      <c r="C934" t="s">
        <v>14903</v>
      </c>
      <c r="D934" t="s">
        <v>14905</v>
      </c>
      <c r="E934" t="s">
        <v>5924</v>
      </c>
      <c r="F934" s="1">
        <v>46065</v>
      </c>
      <c r="G934" s="1">
        <v>46794</v>
      </c>
      <c r="H934" t="s">
        <v>59</v>
      </c>
      <c r="I934" t="s">
        <v>59</v>
      </c>
      <c r="J934" t="s">
        <v>60</v>
      </c>
      <c r="K934" t="s">
        <v>8471</v>
      </c>
      <c r="L934" t="s">
        <v>60</v>
      </c>
    </row>
    <row r="935" spans="1:12" x14ac:dyDescent="0.5">
      <c r="A935" t="s">
        <v>16159</v>
      </c>
      <c r="B935" t="s">
        <v>2234</v>
      </c>
      <c r="C935" t="s">
        <v>14903</v>
      </c>
      <c r="D935" t="s">
        <v>14905</v>
      </c>
      <c r="E935" t="s">
        <v>5924</v>
      </c>
      <c r="F935" s="1">
        <v>46066</v>
      </c>
      <c r="G935" s="1">
        <v>46795</v>
      </c>
      <c r="H935" t="s">
        <v>59</v>
      </c>
      <c r="I935" t="s">
        <v>59</v>
      </c>
      <c r="J935" t="s">
        <v>60</v>
      </c>
      <c r="K935" t="s">
        <v>13682</v>
      </c>
      <c r="L935" t="s">
        <v>60</v>
      </c>
    </row>
    <row r="936" spans="1:12" x14ac:dyDescent="0.5">
      <c r="A936" t="s">
        <v>16160</v>
      </c>
      <c r="B936" t="s">
        <v>2234</v>
      </c>
      <c r="C936" t="s">
        <v>14903</v>
      </c>
      <c r="D936" t="s">
        <v>14905</v>
      </c>
      <c r="E936" t="s">
        <v>5924</v>
      </c>
      <c r="F936" s="1">
        <v>46077</v>
      </c>
      <c r="G936" s="1">
        <v>46806</v>
      </c>
      <c r="H936" t="s">
        <v>59</v>
      </c>
      <c r="I936" t="s">
        <v>59</v>
      </c>
      <c r="J936" t="s">
        <v>60</v>
      </c>
      <c r="K936" t="s">
        <v>16161</v>
      </c>
      <c r="L936" t="s">
        <v>60</v>
      </c>
    </row>
    <row r="937" spans="1:12" x14ac:dyDescent="0.5">
      <c r="A937" t="s">
        <v>16162</v>
      </c>
      <c r="B937" t="s">
        <v>3283</v>
      </c>
      <c r="C937" t="s">
        <v>14903</v>
      </c>
      <c r="D937" t="s">
        <v>14905</v>
      </c>
      <c r="E937" t="s">
        <v>13689</v>
      </c>
      <c r="F937" s="1">
        <v>46069</v>
      </c>
      <c r="G937" s="1">
        <v>47164</v>
      </c>
      <c r="H937" t="s">
        <v>60</v>
      </c>
      <c r="I937" t="s">
        <v>59</v>
      </c>
      <c r="J937" t="s">
        <v>60</v>
      </c>
      <c r="K937" t="s">
        <v>15193</v>
      </c>
      <c r="L937" t="s">
        <v>59</v>
      </c>
    </row>
    <row r="938" spans="1:12" x14ac:dyDescent="0.5">
      <c r="A938" t="s">
        <v>16163</v>
      </c>
      <c r="B938" t="s">
        <v>3283</v>
      </c>
      <c r="C938" t="s">
        <v>14903</v>
      </c>
      <c r="D938" t="s">
        <v>14905</v>
      </c>
      <c r="E938" t="s">
        <v>3483</v>
      </c>
      <c r="F938" s="1">
        <v>46070</v>
      </c>
      <c r="G938" s="1">
        <v>47165</v>
      </c>
      <c r="H938" t="s">
        <v>60</v>
      </c>
      <c r="I938" t="s">
        <v>60</v>
      </c>
      <c r="J938" t="s">
        <v>59</v>
      </c>
      <c r="K938" t="s">
        <v>16164</v>
      </c>
      <c r="L938" t="s">
        <v>59</v>
      </c>
    </row>
    <row r="939" spans="1:12" x14ac:dyDescent="0.5">
      <c r="A939" t="s">
        <v>16165</v>
      </c>
      <c r="B939" t="s">
        <v>3283</v>
      </c>
      <c r="C939" t="s">
        <v>14903</v>
      </c>
      <c r="D939" t="s">
        <v>14905</v>
      </c>
      <c r="E939" t="s">
        <v>7173</v>
      </c>
      <c r="F939" s="1">
        <v>46070</v>
      </c>
      <c r="G939" s="1">
        <v>47165</v>
      </c>
      <c r="H939" t="s">
        <v>60</v>
      </c>
      <c r="I939" t="s">
        <v>59</v>
      </c>
      <c r="J939" t="s">
        <v>59</v>
      </c>
      <c r="K939" t="s">
        <v>16166</v>
      </c>
      <c r="L939" t="s">
        <v>59</v>
      </c>
    </row>
    <row r="940" spans="1:12" x14ac:dyDescent="0.5">
      <c r="A940" t="s">
        <v>16167</v>
      </c>
      <c r="B940" t="s">
        <v>2234</v>
      </c>
      <c r="C940" t="s">
        <v>14903</v>
      </c>
      <c r="D940" t="s">
        <v>14905</v>
      </c>
      <c r="E940" t="s">
        <v>5924</v>
      </c>
      <c r="F940" s="1">
        <v>46070</v>
      </c>
      <c r="G940" s="1">
        <v>46799</v>
      </c>
      <c r="H940" t="s">
        <v>59</v>
      </c>
      <c r="I940" t="s">
        <v>59</v>
      </c>
      <c r="J940" t="s">
        <v>60</v>
      </c>
      <c r="K940" t="s">
        <v>8471</v>
      </c>
      <c r="L940" t="s">
        <v>60</v>
      </c>
    </row>
    <row r="941" spans="1:12" x14ac:dyDescent="0.5">
      <c r="A941" t="s">
        <v>16168</v>
      </c>
      <c r="B941" t="s">
        <v>1681</v>
      </c>
      <c r="C941" t="s">
        <v>14903</v>
      </c>
      <c r="D941" t="s">
        <v>14905</v>
      </c>
      <c r="E941" t="s">
        <v>13711</v>
      </c>
      <c r="F941" s="1">
        <v>46071</v>
      </c>
      <c r="G941" s="1">
        <v>46752</v>
      </c>
      <c r="H941" t="s">
        <v>59</v>
      </c>
      <c r="I941" t="s">
        <v>59</v>
      </c>
      <c r="J941" t="s">
        <v>59</v>
      </c>
      <c r="K941" t="s">
        <v>16169</v>
      </c>
      <c r="L941" t="s">
        <v>60</v>
      </c>
    </row>
    <row r="942" spans="1:12" x14ac:dyDescent="0.5">
      <c r="A942" t="s">
        <v>16170</v>
      </c>
      <c r="B942" t="s">
        <v>822</v>
      </c>
      <c r="C942" t="s">
        <v>14903</v>
      </c>
      <c r="D942" t="s">
        <v>14905</v>
      </c>
      <c r="E942" t="s">
        <v>13713</v>
      </c>
      <c r="F942" s="1">
        <v>46071</v>
      </c>
      <c r="G942" s="1">
        <v>69004</v>
      </c>
      <c r="H942" t="s">
        <v>59</v>
      </c>
      <c r="I942" t="s">
        <v>59</v>
      </c>
      <c r="J942" t="s">
        <v>60</v>
      </c>
      <c r="K942" t="s">
        <v>16171</v>
      </c>
      <c r="L942" t="s">
        <v>59</v>
      </c>
    </row>
    <row r="943" spans="1:12" x14ac:dyDescent="0.5">
      <c r="A943" t="s">
        <v>16172</v>
      </c>
      <c r="B943" t="s">
        <v>2234</v>
      </c>
      <c r="C943" t="s">
        <v>14903</v>
      </c>
      <c r="D943" t="s">
        <v>14905</v>
      </c>
      <c r="E943" t="s">
        <v>5924</v>
      </c>
      <c r="F943" s="1">
        <v>46072</v>
      </c>
      <c r="G943" s="1">
        <v>46801</v>
      </c>
      <c r="H943" t="s">
        <v>59</v>
      </c>
      <c r="I943" t="s">
        <v>59</v>
      </c>
      <c r="J943" t="s">
        <v>60</v>
      </c>
      <c r="K943" t="s">
        <v>16173</v>
      </c>
      <c r="L943" t="s">
        <v>60</v>
      </c>
    </row>
    <row r="944" spans="1:12" x14ac:dyDescent="0.5">
      <c r="A944" t="s">
        <v>16174</v>
      </c>
      <c r="B944" t="s">
        <v>6369</v>
      </c>
      <c r="C944" t="s">
        <v>14903</v>
      </c>
      <c r="D944" t="s">
        <v>14905</v>
      </c>
      <c r="E944" t="s">
        <v>13731</v>
      </c>
      <c r="F944" s="1">
        <v>46072</v>
      </c>
      <c r="G944" s="1">
        <v>47543</v>
      </c>
      <c r="H944" t="s">
        <v>59</v>
      </c>
      <c r="I944" t="s">
        <v>59</v>
      </c>
      <c r="J944" t="s">
        <v>60</v>
      </c>
      <c r="K944" t="s">
        <v>16175</v>
      </c>
      <c r="L944" t="s">
        <v>60</v>
      </c>
    </row>
    <row r="945" spans="1:12" x14ac:dyDescent="0.5">
      <c r="A945" t="s">
        <v>16176</v>
      </c>
      <c r="B945" t="s">
        <v>6369</v>
      </c>
      <c r="C945" t="s">
        <v>14903</v>
      </c>
      <c r="D945" t="s">
        <v>14905</v>
      </c>
      <c r="E945" t="s">
        <v>13735</v>
      </c>
      <c r="F945" s="1">
        <v>46072</v>
      </c>
      <c r="G945" s="1">
        <v>46993</v>
      </c>
      <c r="H945" t="s">
        <v>59</v>
      </c>
      <c r="I945" t="s">
        <v>59</v>
      </c>
      <c r="J945" t="s">
        <v>60</v>
      </c>
      <c r="K945" t="s">
        <v>16177</v>
      </c>
      <c r="L945" t="s">
        <v>59</v>
      </c>
    </row>
    <row r="946" spans="1:12" x14ac:dyDescent="0.5">
      <c r="A946" t="s">
        <v>16178</v>
      </c>
      <c r="B946" t="s">
        <v>2234</v>
      </c>
      <c r="C946" t="s">
        <v>14903</v>
      </c>
      <c r="D946" t="s">
        <v>14905</v>
      </c>
      <c r="E946" t="s">
        <v>5924</v>
      </c>
      <c r="F946" s="1">
        <v>46073</v>
      </c>
      <c r="G946" s="1">
        <v>46802</v>
      </c>
      <c r="H946" t="s">
        <v>59</v>
      </c>
      <c r="I946" t="s">
        <v>59</v>
      </c>
      <c r="J946" t="s">
        <v>60</v>
      </c>
      <c r="K946" t="s">
        <v>8471</v>
      </c>
      <c r="L946" t="s">
        <v>60</v>
      </c>
    </row>
    <row r="947" spans="1:12" x14ac:dyDescent="0.5">
      <c r="A947" t="s">
        <v>16179</v>
      </c>
      <c r="B947" t="s">
        <v>13747</v>
      </c>
      <c r="C947" t="s">
        <v>14903</v>
      </c>
      <c r="D947" t="s">
        <v>14905</v>
      </c>
      <c r="E947" t="s">
        <v>13744</v>
      </c>
      <c r="F947" s="1">
        <v>46076</v>
      </c>
      <c r="G947" s="1">
        <v>46806</v>
      </c>
      <c r="H947" t="s">
        <v>59</v>
      </c>
      <c r="I947" t="s">
        <v>59</v>
      </c>
      <c r="J947" t="s">
        <v>60</v>
      </c>
      <c r="K947" t="s">
        <v>16180</v>
      </c>
      <c r="L947" t="s">
        <v>60</v>
      </c>
    </row>
    <row r="948" spans="1:12" x14ac:dyDescent="0.5">
      <c r="A948" t="s">
        <v>16181</v>
      </c>
      <c r="B948" t="s">
        <v>755</v>
      </c>
      <c r="C948" t="s">
        <v>14903</v>
      </c>
      <c r="D948" t="s">
        <v>14905</v>
      </c>
      <c r="E948" t="s">
        <v>13756</v>
      </c>
      <c r="F948" s="1">
        <v>46079</v>
      </c>
      <c r="G948" s="1">
        <v>46809</v>
      </c>
      <c r="H948" t="s">
        <v>59</v>
      </c>
      <c r="I948" t="s">
        <v>59</v>
      </c>
      <c r="J948" t="s">
        <v>60</v>
      </c>
      <c r="K948" t="s">
        <v>13758</v>
      </c>
      <c r="L948" t="s">
        <v>60</v>
      </c>
    </row>
    <row r="949" spans="1:12" x14ac:dyDescent="0.5">
      <c r="A949" t="s">
        <v>16182</v>
      </c>
      <c r="B949" t="s">
        <v>13765</v>
      </c>
      <c r="C949" t="s">
        <v>14903</v>
      </c>
      <c r="D949" t="s">
        <v>14905</v>
      </c>
      <c r="E949" t="s">
        <v>13762</v>
      </c>
      <c r="F949" s="1">
        <v>45811</v>
      </c>
      <c r="G949" s="1">
        <v>46176</v>
      </c>
      <c r="H949" t="s">
        <v>60</v>
      </c>
      <c r="I949" t="s">
        <v>60</v>
      </c>
      <c r="J949" t="s">
        <v>60</v>
      </c>
      <c r="K949" t="s">
        <v>13766</v>
      </c>
      <c r="L949" t="s">
        <v>60</v>
      </c>
    </row>
    <row r="950" spans="1:12" x14ac:dyDescent="0.5">
      <c r="A950" t="s">
        <v>16183</v>
      </c>
      <c r="B950" t="s">
        <v>1030</v>
      </c>
      <c r="C950" t="s">
        <v>14903</v>
      </c>
      <c r="D950" t="s">
        <v>14905</v>
      </c>
      <c r="E950" t="s">
        <v>13770</v>
      </c>
      <c r="F950" s="1">
        <v>46079</v>
      </c>
      <c r="G950" s="1">
        <v>46213</v>
      </c>
      <c r="H950" t="s">
        <v>60</v>
      </c>
      <c r="I950" t="s">
        <v>60</v>
      </c>
      <c r="J950" t="s">
        <v>60</v>
      </c>
      <c r="K950" t="s">
        <v>16184</v>
      </c>
      <c r="L950" t="s">
        <v>60</v>
      </c>
    </row>
    <row r="951" spans="1:12" x14ac:dyDescent="0.5">
      <c r="A951" t="s">
        <v>16185</v>
      </c>
      <c r="B951" t="s">
        <v>3283</v>
      </c>
      <c r="C951" t="s">
        <v>14903</v>
      </c>
      <c r="D951" t="s">
        <v>14905</v>
      </c>
      <c r="E951" t="s">
        <v>13776</v>
      </c>
      <c r="F951" s="1">
        <v>46083</v>
      </c>
      <c r="G951" s="1">
        <v>47178</v>
      </c>
      <c r="H951" t="s">
        <v>60</v>
      </c>
      <c r="I951" t="s">
        <v>59</v>
      </c>
      <c r="J951" t="s">
        <v>60</v>
      </c>
      <c r="K951" t="s">
        <v>16186</v>
      </c>
      <c r="L951" t="s">
        <v>60</v>
      </c>
    </row>
    <row r="952" spans="1:12" x14ac:dyDescent="0.5">
      <c r="A952" t="s">
        <v>16187</v>
      </c>
      <c r="B952" t="s">
        <v>3283</v>
      </c>
      <c r="C952" t="s">
        <v>14903</v>
      </c>
      <c r="D952" t="s">
        <v>14905</v>
      </c>
      <c r="E952" t="s">
        <v>13784</v>
      </c>
      <c r="F952" s="1">
        <v>46085</v>
      </c>
      <c r="G952" s="1">
        <v>47180</v>
      </c>
      <c r="H952" t="s">
        <v>60</v>
      </c>
      <c r="I952" t="s">
        <v>59</v>
      </c>
      <c r="J952" t="s">
        <v>60</v>
      </c>
      <c r="K952" t="s">
        <v>15865</v>
      </c>
      <c r="L952" t="s">
        <v>59</v>
      </c>
    </row>
    <row r="953" spans="1:12" x14ac:dyDescent="0.5">
      <c r="A953" t="s">
        <v>16188</v>
      </c>
      <c r="B953" t="s">
        <v>7487</v>
      </c>
      <c r="C953" t="s">
        <v>14903</v>
      </c>
      <c r="D953" t="s">
        <v>14905</v>
      </c>
      <c r="E953" t="s">
        <v>13801</v>
      </c>
      <c r="F953" s="1">
        <v>46084</v>
      </c>
      <c r="G953" s="1">
        <v>46814</v>
      </c>
      <c r="H953" t="s">
        <v>59</v>
      </c>
      <c r="I953" t="s">
        <v>59</v>
      </c>
      <c r="J953" t="s">
        <v>60</v>
      </c>
      <c r="K953" t="s">
        <v>16189</v>
      </c>
      <c r="L953" t="s">
        <v>59</v>
      </c>
    </row>
    <row r="954" spans="1:12" x14ac:dyDescent="0.5">
      <c r="A954" t="s">
        <v>16190</v>
      </c>
      <c r="B954" t="s">
        <v>2234</v>
      </c>
      <c r="C954" t="s">
        <v>14903</v>
      </c>
      <c r="D954" t="s">
        <v>14905</v>
      </c>
      <c r="E954" t="s">
        <v>5924</v>
      </c>
      <c r="F954" s="1">
        <v>46090</v>
      </c>
      <c r="G954" s="1">
        <v>46820</v>
      </c>
      <c r="H954" t="s">
        <v>59</v>
      </c>
      <c r="I954" t="s">
        <v>59</v>
      </c>
      <c r="J954" t="s">
        <v>60</v>
      </c>
      <c r="K954" t="s">
        <v>8471</v>
      </c>
      <c r="L954" t="s">
        <v>60</v>
      </c>
    </row>
    <row r="955" spans="1:12" x14ac:dyDescent="0.5">
      <c r="A955" t="s">
        <v>16191</v>
      </c>
      <c r="B955" t="s">
        <v>8215</v>
      </c>
      <c r="C955" t="s">
        <v>14903</v>
      </c>
      <c r="D955" t="s">
        <v>14905</v>
      </c>
      <c r="E955" t="s">
        <v>13191</v>
      </c>
      <c r="F955" s="1">
        <v>45957</v>
      </c>
      <c r="G955" s="1">
        <v>46687</v>
      </c>
      <c r="H955" t="s">
        <v>59</v>
      </c>
      <c r="I955" t="s">
        <v>59</v>
      </c>
      <c r="J955" t="s">
        <v>60</v>
      </c>
      <c r="K955" t="s">
        <v>16096</v>
      </c>
      <c r="L955" t="s">
        <v>59</v>
      </c>
    </row>
    <row r="956" spans="1:12" x14ac:dyDescent="0.5">
      <c r="A956" t="s">
        <v>16192</v>
      </c>
      <c r="B956" t="s">
        <v>5377</v>
      </c>
      <c r="C956" t="s">
        <v>14903</v>
      </c>
      <c r="D956" t="s">
        <v>14905</v>
      </c>
      <c r="E956" t="s">
        <v>13840</v>
      </c>
      <c r="F956" s="1">
        <v>46054</v>
      </c>
      <c r="G956" s="1">
        <v>46477</v>
      </c>
      <c r="H956" t="s">
        <v>60</v>
      </c>
      <c r="I956" t="s">
        <v>59</v>
      </c>
      <c r="J956" t="s">
        <v>60</v>
      </c>
      <c r="K956" t="s">
        <v>16193</v>
      </c>
      <c r="L956" t="s">
        <v>59</v>
      </c>
    </row>
    <row r="957" spans="1:12" x14ac:dyDescent="0.5">
      <c r="A957" t="s">
        <v>16194</v>
      </c>
      <c r="B957" t="s">
        <v>11664</v>
      </c>
      <c r="C957" t="s">
        <v>14903</v>
      </c>
      <c r="D957" t="s">
        <v>14905</v>
      </c>
      <c r="E957" t="s">
        <v>13850</v>
      </c>
      <c r="F957" s="1">
        <v>46097</v>
      </c>
      <c r="G957" s="1">
        <v>46372</v>
      </c>
      <c r="H957" t="s">
        <v>59</v>
      </c>
      <c r="I957" t="s">
        <v>59</v>
      </c>
      <c r="J957" t="s">
        <v>60</v>
      </c>
      <c r="K957" t="s">
        <v>16195</v>
      </c>
      <c r="L957" t="s">
        <v>60</v>
      </c>
    </row>
    <row r="958" spans="1:12" x14ac:dyDescent="0.5">
      <c r="A958" t="s">
        <v>16196</v>
      </c>
      <c r="B958" t="s">
        <v>3283</v>
      </c>
      <c r="C958" t="s">
        <v>14903</v>
      </c>
      <c r="D958" t="s">
        <v>14905</v>
      </c>
      <c r="E958" t="s">
        <v>13857</v>
      </c>
      <c r="F958" s="1">
        <v>46129</v>
      </c>
      <c r="G958" s="1">
        <v>47224</v>
      </c>
      <c r="H958" t="s">
        <v>60</v>
      </c>
      <c r="I958" t="s">
        <v>59</v>
      </c>
      <c r="J958" t="s">
        <v>60</v>
      </c>
      <c r="K958" t="s">
        <v>16197</v>
      </c>
      <c r="L958" t="s">
        <v>59</v>
      </c>
    </row>
    <row r="959" spans="1:12" x14ac:dyDescent="0.5">
      <c r="A959" t="s">
        <v>16198</v>
      </c>
      <c r="B959" t="s">
        <v>107</v>
      </c>
      <c r="C959" t="s">
        <v>14903</v>
      </c>
      <c r="D959" t="s">
        <v>14905</v>
      </c>
      <c r="E959" t="s">
        <v>13877</v>
      </c>
      <c r="F959" s="1">
        <v>46104</v>
      </c>
      <c r="G959" s="1">
        <v>46213</v>
      </c>
      <c r="H959" t="s">
        <v>60</v>
      </c>
      <c r="I959" t="s">
        <v>59</v>
      </c>
      <c r="J959" t="s">
        <v>60</v>
      </c>
      <c r="K959" t="s">
        <v>8471</v>
      </c>
      <c r="L959" t="s">
        <v>60</v>
      </c>
    </row>
    <row r="960" spans="1:12" x14ac:dyDescent="0.5">
      <c r="A960" t="s">
        <v>16199</v>
      </c>
      <c r="B960" t="s">
        <v>8802</v>
      </c>
      <c r="C960" t="s">
        <v>14903</v>
      </c>
      <c r="D960" t="s">
        <v>14905</v>
      </c>
      <c r="E960" t="s">
        <v>13898</v>
      </c>
      <c r="F960" s="1">
        <v>46023</v>
      </c>
      <c r="G960" s="1">
        <v>46204</v>
      </c>
      <c r="H960" t="s">
        <v>60</v>
      </c>
      <c r="I960" t="s">
        <v>59</v>
      </c>
      <c r="J960" t="s">
        <v>60</v>
      </c>
      <c r="K960" t="s">
        <v>16200</v>
      </c>
      <c r="L960" t="s">
        <v>59</v>
      </c>
    </row>
    <row r="961" spans="1:12" x14ac:dyDescent="0.5">
      <c r="A961" t="s">
        <v>16201</v>
      </c>
      <c r="B961" t="s">
        <v>8802</v>
      </c>
      <c r="C961" t="s">
        <v>14903</v>
      </c>
      <c r="D961" t="s">
        <v>14905</v>
      </c>
      <c r="E961" t="s">
        <v>13904</v>
      </c>
      <c r="F961" s="1">
        <v>46062</v>
      </c>
      <c r="G961" s="1">
        <v>46243</v>
      </c>
      <c r="H961" t="s">
        <v>60</v>
      </c>
      <c r="I961" t="s">
        <v>59</v>
      </c>
      <c r="J961" t="s">
        <v>60</v>
      </c>
      <c r="K961" t="s">
        <v>16202</v>
      </c>
      <c r="L961" t="s">
        <v>59</v>
      </c>
    </row>
    <row r="962" spans="1:12" x14ac:dyDescent="0.5">
      <c r="A962" t="s">
        <v>16203</v>
      </c>
      <c r="B962" t="s">
        <v>13914</v>
      </c>
      <c r="C962" t="s">
        <v>14903</v>
      </c>
      <c r="D962" t="s">
        <v>14905</v>
      </c>
      <c r="E962" t="s">
        <v>13913</v>
      </c>
      <c r="F962" s="1">
        <v>46113</v>
      </c>
      <c r="G962" s="1">
        <v>47208</v>
      </c>
      <c r="H962" t="s">
        <v>60</v>
      </c>
      <c r="I962" t="s">
        <v>60</v>
      </c>
      <c r="J962" t="s">
        <v>59</v>
      </c>
      <c r="K962" t="s">
        <v>13916</v>
      </c>
      <c r="L962" t="s">
        <v>59</v>
      </c>
    </row>
    <row r="963" spans="1:12" x14ac:dyDescent="0.5">
      <c r="A963" t="s">
        <v>14556</v>
      </c>
      <c r="B963" t="s">
        <v>1109</v>
      </c>
      <c r="C963" t="s">
        <v>506</v>
      </c>
      <c r="D963" t="s">
        <v>14905</v>
      </c>
      <c r="E963" t="s">
        <v>14558</v>
      </c>
      <c r="F963" s="1">
        <v>45217</v>
      </c>
      <c r="G963" s="1">
        <v>46677</v>
      </c>
      <c r="H963" t="s">
        <v>59</v>
      </c>
      <c r="I963" t="s">
        <v>59</v>
      </c>
      <c r="J963" t="s">
        <v>59</v>
      </c>
      <c r="K963" t="s">
        <v>14562</v>
      </c>
      <c r="L963" t="s">
        <v>14562</v>
      </c>
    </row>
    <row r="964" spans="1:12" x14ac:dyDescent="0.5">
      <c r="A964" t="s">
        <v>14566</v>
      </c>
      <c r="B964" t="s">
        <v>14568</v>
      </c>
      <c r="C964" t="s">
        <v>506</v>
      </c>
      <c r="D964" t="s">
        <v>14905</v>
      </c>
      <c r="E964" t="s">
        <v>14471</v>
      </c>
      <c r="F964" s="1">
        <v>42962</v>
      </c>
      <c r="G964" s="1">
        <v>46249</v>
      </c>
      <c r="H964" t="s">
        <v>59</v>
      </c>
      <c r="I964" t="s">
        <v>14903</v>
      </c>
      <c r="J964" t="s">
        <v>60</v>
      </c>
      <c r="K964" t="s">
        <v>14903</v>
      </c>
      <c r="L964" t="s">
        <v>60</v>
      </c>
    </row>
    <row r="965" spans="1:12" x14ac:dyDescent="0.5">
      <c r="A965" t="s">
        <v>14571</v>
      </c>
      <c r="B965" t="s">
        <v>755</v>
      </c>
      <c r="C965" t="s">
        <v>506</v>
      </c>
      <c r="D965" t="s">
        <v>14905</v>
      </c>
      <c r="E965" t="s">
        <v>923</v>
      </c>
      <c r="F965" s="1">
        <v>45931</v>
      </c>
      <c r="G965" s="1">
        <v>46387</v>
      </c>
      <c r="H965" t="s">
        <v>60</v>
      </c>
      <c r="I965" t="s">
        <v>14903</v>
      </c>
      <c r="J965" t="s">
        <v>59</v>
      </c>
      <c r="K965" t="s">
        <v>14903</v>
      </c>
      <c r="L965" t="s">
        <v>60</v>
      </c>
    </row>
    <row r="966" spans="1:12" x14ac:dyDescent="0.5">
      <c r="A966" t="s">
        <v>14131</v>
      </c>
      <c r="B966" t="s">
        <v>1397</v>
      </c>
      <c r="C966" t="s">
        <v>506</v>
      </c>
      <c r="D966" t="s">
        <v>14905</v>
      </c>
      <c r="E966" t="s">
        <v>5389</v>
      </c>
      <c r="F966" s="1">
        <v>44531</v>
      </c>
      <c r="G966" s="1">
        <v>46357</v>
      </c>
      <c r="H966" t="s">
        <v>59</v>
      </c>
      <c r="I966" t="s">
        <v>14903</v>
      </c>
      <c r="J966" t="s">
        <v>60</v>
      </c>
      <c r="K966" t="s">
        <v>14903</v>
      </c>
      <c r="L966" t="s">
        <v>60</v>
      </c>
    </row>
    <row r="967" spans="1:12" x14ac:dyDescent="0.5">
      <c r="A967" t="s">
        <v>14133</v>
      </c>
      <c r="B967" t="s">
        <v>2234</v>
      </c>
      <c r="C967" t="s">
        <v>506</v>
      </c>
      <c r="D967" t="s">
        <v>14905</v>
      </c>
      <c r="E967" t="s">
        <v>5924</v>
      </c>
      <c r="F967" s="1">
        <v>45999</v>
      </c>
      <c r="G967" s="1">
        <v>46728</v>
      </c>
      <c r="H967" t="s">
        <v>59</v>
      </c>
      <c r="I967" t="s">
        <v>59</v>
      </c>
      <c r="J967" t="s">
        <v>60</v>
      </c>
      <c r="K967" t="s">
        <v>8471</v>
      </c>
      <c r="L967" t="s">
        <v>60</v>
      </c>
    </row>
    <row r="968" spans="1:12" x14ac:dyDescent="0.5">
      <c r="A968" t="s">
        <v>16204</v>
      </c>
      <c r="B968" t="s">
        <v>3201</v>
      </c>
      <c r="C968" t="s">
        <v>14903</v>
      </c>
      <c r="D968" t="s">
        <v>14905</v>
      </c>
      <c r="E968" t="s">
        <v>11894</v>
      </c>
      <c r="F968" s="1">
        <v>46113</v>
      </c>
      <c r="G968" s="1">
        <v>46296</v>
      </c>
      <c r="H968" t="s">
        <v>60</v>
      </c>
      <c r="I968" t="s">
        <v>60</v>
      </c>
      <c r="J968" t="s">
        <v>60</v>
      </c>
      <c r="K968" t="s">
        <v>16205</v>
      </c>
      <c r="L968" t="s">
        <v>60</v>
      </c>
    </row>
    <row r="969" spans="1:12" x14ac:dyDescent="0.5">
      <c r="A969" t="s">
        <v>16206</v>
      </c>
      <c r="B969" t="s">
        <v>13948</v>
      </c>
      <c r="C969" t="s">
        <v>14903</v>
      </c>
      <c r="D969" t="s">
        <v>14905</v>
      </c>
      <c r="E969" t="s">
        <v>13945</v>
      </c>
      <c r="F969" s="1">
        <v>46080</v>
      </c>
      <c r="G969" s="1">
        <v>47907</v>
      </c>
      <c r="H969" t="s">
        <v>59</v>
      </c>
      <c r="I969" t="s">
        <v>59</v>
      </c>
      <c r="J969" t="s">
        <v>60</v>
      </c>
      <c r="K969" t="s">
        <v>16207</v>
      </c>
      <c r="L969" t="s">
        <v>60</v>
      </c>
    </row>
    <row r="970" spans="1:12" x14ac:dyDescent="0.5">
      <c r="A970" t="s">
        <v>16208</v>
      </c>
      <c r="B970" t="s">
        <v>13384</v>
      </c>
      <c r="C970" t="s">
        <v>14903</v>
      </c>
      <c r="D970" t="s">
        <v>14905</v>
      </c>
      <c r="E970" t="s">
        <v>13962</v>
      </c>
      <c r="F970" s="1">
        <v>46094</v>
      </c>
      <c r="G970" s="1">
        <v>47554</v>
      </c>
      <c r="H970" t="s">
        <v>59</v>
      </c>
      <c r="I970" t="s">
        <v>60</v>
      </c>
      <c r="J970" t="s">
        <v>60</v>
      </c>
      <c r="K970" t="s">
        <v>16209</v>
      </c>
      <c r="L970" t="s">
        <v>60</v>
      </c>
    </row>
    <row r="971" spans="1:12" x14ac:dyDescent="0.5">
      <c r="A971" t="s">
        <v>16210</v>
      </c>
      <c r="B971" t="s">
        <v>822</v>
      </c>
      <c r="C971" t="s">
        <v>14903</v>
      </c>
      <c r="D971" t="s">
        <v>14905</v>
      </c>
      <c r="E971" t="s">
        <v>12366</v>
      </c>
      <c r="F971" s="1">
        <v>46122</v>
      </c>
      <c r="G971" t="s">
        <v>14905</v>
      </c>
      <c r="H971" t="s">
        <v>59</v>
      </c>
      <c r="I971" t="s">
        <v>59</v>
      </c>
      <c r="J971" t="s">
        <v>60</v>
      </c>
      <c r="K971" t="s">
        <v>8471</v>
      </c>
      <c r="L971" t="s">
        <v>59</v>
      </c>
    </row>
    <row r="972" spans="1:12" x14ac:dyDescent="0.5">
      <c r="A972" t="s">
        <v>16211</v>
      </c>
      <c r="B972" t="s">
        <v>1675</v>
      </c>
      <c r="C972" t="s">
        <v>14903</v>
      </c>
      <c r="D972" t="s">
        <v>14905</v>
      </c>
      <c r="E972" t="s">
        <v>13977</v>
      </c>
      <c r="F972" s="1">
        <v>46113</v>
      </c>
      <c r="G972" s="1">
        <v>46843</v>
      </c>
      <c r="H972" t="s">
        <v>60</v>
      </c>
      <c r="I972" t="s">
        <v>60</v>
      </c>
      <c r="J972" t="s">
        <v>60</v>
      </c>
      <c r="K972" t="s">
        <v>16212</v>
      </c>
      <c r="L972" t="s">
        <v>60</v>
      </c>
    </row>
    <row r="973" spans="1:12" x14ac:dyDescent="0.5">
      <c r="A973" t="s">
        <v>16213</v>
      </c>
      <c r="B973" t="s">
        <v>1157</v>
      </c>
      <c r="C973" t="s">
        <v>14903</v>
      </c>
      <c r="D973" t="s">
        <v>14905</v>
      </c>
      <c r="E973" t="s">
        <v>13983</v>
      </c>
      <c r="F973" s="1">
        <v>46125</v>
      </c>
      <c r="G973" s="1">
        <v>46855</v>
      </c>
      <c r="H973" t="s">
        <v>59</v>
      </c>
      <c r="I973" t="s">
        <v>59</v>
      </c>
      <c r="J973" t="s">
        <v>59</v>
      </c>
      <c r="K973" t="s">
        <v>16214</v>
      </c>
      <c r="L973" t="s">
        <v>59</v>
      </c>
    </row>
    <row r="974" spans="1:12" x14ac:dyDescent="0.5">
      <c r="A974" t="s">
        <v>16215</v>
      </c>
      <c r="B974" t="s">
        <v>1675</v>
      </c>
      <c r="C974" t="s">
        <v>14903</v>
      </c>
      <c r="D974" t="s">
        <v>14905</v>
      </c>
      <c r="E974" t="s">
        <v>12047</v>
      </c>
      <c r="F974" s="1">
        <v>46178</v>
      </c>
      <c r="G974" s="1">
        <v>46542</v>
      </c>
      <c r="H974" t="s">
        <v>60</v>
      </c>
      <c r="I974" t="s">
        <v>60</v>
      </c>
      <c r="J974" t="s">
        <v>60</v>
      </c>
      <c r="K974" t="s">
        <v>15632</v>
      </c>
      <c r="L974" t="s">
        <v>60</v>
      </c>
    </row>
    <row r="975" spans="1:12" x14ac:dyDescent="0.5">
      <c r="A975" t="s">
        <v>16216</v>
      </c>
      <c r="B975" t="s">
        <v>13994</v>
      </c>
      <c r="C975" t="s">
        <v>14903</v>
      </c>
      <c r="D975" t="s">
        <v>14905</v>
      </c>
      <c r="E975" t="s">
        <v>13993</v>
      </c>
      <c r="F975" s="1">
        <v>46125</v>
      </c>
      <c r="G975" s="1">
        <v>46205</v>
      </c>
      <c r="H975" t="s">
        <v>60</v>
      </c>
      <c r="I975" t="s">
        <v>60</v>
      </c>
      <c r="J975" t="s">
        <v>60</v>
      </c>
      <c r="K975" t="s">
        <v>15982</v>
      </c>
      <c r="L975" t="s">
        <v>60</v>
      </c>
    </row>
    <row r="976" spans="1:12" x14ac:dyDescent="0.5">
      <c r="A976" t="s">
        <v>16217</v>
      </c>
      <c r="B976" t="s">
        <v>5491</v>
      </c>
      <c r="C976" t="s">
        <v>14903</v>
      </c>
      <c r="D976" t="s">
        <v>14905</v>
      </c>
      <c r="E976" t="s">
        <v>13997</v>
      </c>
      <c r="F976" s="1">
        <v>46127</v>
      </c>
      <c r="G976" s="1">
        <v>46310</v>
      </c>
      <c r="H976" t="s">
        <v>60</v>
      </c>
      <c r="I976" t="s">
        <v>59</v>
      </c>
      <c r="J976" t="s">
        <v>60</v>
      </c>
      <c r="K976" t="s">
        <v>8471</v>
      </c>
      <c r="L976" t="s">
        <v>60</v>
      </c>
    </row>
    <row r="977" spans="1:12" x14ac:dyDescent="0.5">
      <c r="A977" t="s">
        <v>16218</v>
      </c>
      <c r="B977" t="s">
        <v>14004</v>
      </c>
      <c r="C977" t="s">
        <v>14903</v>
      </c>
      <c r="D977" t="s">
        <v>14905</v>
      </c>
      <c r="E977" t="s">
        <v>14001</v>
      </c>
      <c r="F977" s="1">
        <v>46127</v>
      </c>
      <c r="G977" s="1">
        <v>46857</v>
      </c>
      <c r="H977" t="s">
        <v>59</v>
      </c>
      <c r="I977" t="s">
        <v>59</v>
      </c>
      <c r="J977" t="s">
        <v>60</v>
      </c>
      <c r="K977" t="s">
        <v>16219</v>
      </c>
      <c r="L977" t="s">
        <v>60</v>
      </c>
    </row>
    <row r="978" spans="1:12" x14ac:dyDescent="0.5">
      <c r="A978" t="s">
        <v>16220</v>
      </c>
      <c r="B978" t="s">
        <v>1397</v>
      </c>
      <c r="C978" t="s">
        <v>14903</v>
      </c>
      <c r="D978" t="s">
        <v>14905</v>
      </c>
      <c r="E978" t="s">
        <v>14019</v>
      </c>
      <c r="F978" s="1">
        <v>46134</v>
      </c>
      <c r="G978" s="1">
        <v>46476</v>
      </c>
      <c r="H978" t="s">
        <v>59</v>
      </c>
      <c r="I978" t="s">
        <v>59</v>
      </c>
      <c r="J978" t="s">
        <v>60</v>
      </c>
      <c r="K978" t="s">
        <v>16221</v>
      </c>
      <c r="L978" t="s">
        <v>59</v>
      </c>
    </row>
    <row r="979" spans="1:12" x14ac:dyDescent="0.5">
      <c r="A979" t="s">
        <v>16222</v>
      </c>
      <c r="B979" t="s">
        <v>3201</v>
      </c>
      <c r="C979" t="s">
        <v>14903</v>
      </c>
      <c r="D979" t="s">
        <v>14905</v>
      </c>
      <c r="E979" t="s">
        <v>11585</v>
      </c>
      <c r="F979" s="1">
        <v>46059</v>
      </c>
      <c r="G979" s="1">
        <v>46423</v>
      </c>
      <c r="H979" t="s">
        <v>60</v>
      </c>
      <c r="I979" t="s">
        <v>60</v>
      </c>
      <c r="J979" t="s">
        <v>60</v>
      </c>
      <c r="K979" t="s">
        <v>16223</v>
      </c>
      <c r="L979" t="s">
        <v>59</v>
      </c>
    </row>
    <row r="980" spans="1:12" x14ac:dyDescent="0.5">
      <c r="A980" t="s">
        <v>16224</v>
      </c>
      <c r="B980" t="s">
        <v>2234</v>
      </c>
      <c r="C980" t="s">
        <v>14903</v>
      </c>
      <c r="D980" t="s">
        <v>14905</v>
      </c>
      <c r="E980" t="s">
        <v>5924</v>
      </c>
      <c r="F980" s="1">
        <v>46134</v>
      </c>
      <c r="G980" s="1">
        <v>46864</v>
      </c>
      <c r="H980" t="s">
        <v>59</v>
      </c>
      <c r="I980" t="s">
        <v>59</v>
      </c>
      <c r="J980" t="s">
        <v>60</v>
      </c>
      <c r="K980" t="s">
        <v>8471</v>
      </c>
      <c r="L980" t="s">
        <v>60</v>
      </c>
    </row>
    <row r="981" spans="1:12" x14ac:dyDescent="0.5">
      <c r="A981" t="s">
        <v>16225</v>
      </c>
      <c r="B981" t="s">
        <v>1638</v>
      </c>
      <c r="C981" t="s">
        <v>14903</v>
      </c>
      <c r="D981" t="s">
        <v>14905</v>
      </c>
      <c r="E981" t="s">
        <v>14069</v>
      </c>
      <c r="F981" s="1">
        <v>46113</v>
      </c>
      <c r="G981" s="1">
        <v>46264</v>
      </c>
      <c r="H981" t="s">
        <v>59</v>
      </c>
      <c r="I981" t="s">
        <v>59</v>
      </c>
      <c r="J981" t="s">
        <v>59</v>
      </c>
      <c r="K981" t="s">
        <v>16226</v>
      </c>
      <c r="L981" t="s">
        <v>59</v>
      </c>
    </row>
    <row r="982" spans="1:12" x14ac:dyDescent="0.5">
      <c r="A982" t="s">
        <v>16227</v>
      </c>
      <c r="B982" t="s">
        <v>53</v>
      </c>
      <c r="C982" t="s">
        <v>14903</v>
      </c>
      <c r="D982" t="s">
        <v>14905</v>
      </c>
      <c r="E982" t="s">
        <v>14074</v>
      </c>
      <c r="F982" s="1">
        <v>45694</v>
      </c>
      <c r="G982" s="1">
        <v>46387</v>
      </c>
      <c r="H982" t="s">
        <v>60</v>
      </c>
      <c r="I982" t="s">
        <v>59</v>
      </c>
      <c r="J982" t="s">
        <v>60</v>
      </c>
      <c r="K982" t="s">
        <v>16228</v>
      </c>
      <c r="L982" t="s">
        <v>60</v>
      </c>
    </row>
    <row r="983" spans="1:12" x14ac:dyDescent="0.5">
      <c r="A983" t="s">
        <v>16229</v>
      </c>
      <c r="B983" t="s">
        <v>2234</v>
      </c>
      <c r="C983" t="s">
        <v>14903</v>
      </c>
      <c r="D983" t="s">
        <v>14905</v>
      </c>
      <c r="E983" t="s">
        <v>5924</v>
      </c>
      <c r="F983" s="1">
        <v>46136</v>
      </c>
      <c r="G983" s="1">
        <v>46866</v>
      </c>
      <c r="H983" t="s">
        <v>59</v>
      </c>
      <c r="I983" t="s">
        <v>59</v>
      </c>
      <c r="J983" t="s">
        <v>60</v>
      </c>
      <c r="K983" t="s">
        <v>8471</v>
      </c>
      <c r="L983" t="s">
        <v>60</v>
      </c>
    </row>
    <row r="984" spans="1:12" x14ac:dyDescent="0.5">
      <c r="A984" t="s">
        <v>16230</v>
      </c>
      <c r="B984" t="s">
        <v>6046</v>
      </c>
      <c r="C984" t="s">
        <v>14903</v>
      </c>
      <c r="D984" t="s">
        <v>14905</v>
      </c>
      <c r="E984" t="s">
        <v>14101</v>
      </c>
      <c r="F984" s="1">
        <v>46139</v>
      </c>
      <c r="G984" s="1">
        <v>46507</v>
      </c>
      <c r="H984" t="s">
        <v>60</v>
      </c>
      <c r="I984" t="s">
        <v>60</v>
      </c>
      <c r="J984" t="s">
        <v>60</v>
      </c>
      <c r="K984" t="s">
        <v>16035</v>
      </c>
      <c r="L984" t="s">
        <v>60</v>
      </c>
    </row>
    <row r="985" spans="1:12" x14ac:dyDescent="0.5">
      <c r="A985" t="s">
        <v>16231</v>
      </c>
      <c r="B985" t="s">
        <v>2234</v>
      </c>
      <c r="C985" t="s">
        <v>14903</v>
      </c>
      <c r="D985" t="s">
        <v>14905</v>
      </c>
      <c r="E985" t="s">
        <v>5924</v>
      </c>
      <c r="F985" s="1">
        <v>46143</v>
      </c>
      <c r="G985" s="1">
        <v>46873</v>
      </c>
      <c r="H985" t="s">
        <v>59</v>
      </c>
      <c r="I985" t="s">
        <v>59</v>
      </c>
      <c r="J985" t="s">
        <v>60</v>
      </c>
      <c r="K985" t="s">
        <v>8471</v>
      </c>
      <c r="L985" t="s">
        <v>60</v>
      </c>
    </row>
    <row r="986" spans="1:12" x14ac:dyDescent="0.5">
      <c r="A986" t="s">
        <v>16232</v>
      </c>
      <c r="B986" t="s">
        <v>5491</v>
      </c>
      <c r="C986" t="s">
        <v>14903</v>
      </c>
      <c r="D986" t="s">
        <v>14905</v>
      </c>
      <c r="E986" t="s">
        <v>13997</v>
      </c>
      <c r="F986" s="1">
        <v>46143</v>
      </c>
      <c r="G986" s="1">
        <v>46296</v>
      </c>
      <c r="H986" t="s">
        <v>60</v>
      </c>
      <c r="I986" t="s">
        <v>59</v>
      </c>
      <c r="J986" t="s">
        <v>60</v>
      </c>
      <c r="K986" t="s">
        <v>16233</v>
      </c>
      <c r="L986" t="s">
        <v>60</v>
      </c>
    </row>
    <row r="987" spans="1:12" x14ac:dyDescent="0.5">
      <c r="A987" t="s">
        <v>16234</v>
      </c>
      <c r="B987" t="s">
        <v>3283</v>
      </c>
      <c r="C987" t="s">
        <v>14903</v>
      </c>
      <c r="D987" t="s">
        <v>14905</v>
      </c>
      <c r="E987" t="s">
        <v>14111</v>
      </c>
      <c r="F987" s="1">
        <v>46147</v>
      </c>
      <c r="G987" s="1">
        <v>46511</v>
      </c>
      <c r="H987" t="s">
        <v>60</v>
      </c>
      <c r="I987" t="s">
        <v>59</v>
      </c>
      <c r="J987" t="s">
        <v>60</v>
      </c>
      <c r="K987" t="s">
        <v>16235</v>
      </c>
      <c r="L987" t="s">
        <v>59</v>
      </c>
    </row>
    <row r="988" spans="1:12" x14ac:dyDescent="0.5">
      <c r="A988" t="s">
        <v>16236</v>
      </c>
      <c r="B988" t="s">
        <v>3283</v>
      </c>
      <c r="C988" t="s">
        <v>14903</v>
      </c>
      <c r="D988" t="s">
        <v>14905</v>
      </c>
      <c r="E988" t="s">
        <v>14122</v>
      </c>
      <c r="F988" s="1">
        <v>46149</v>
      </c>
      <c r="G988" s="1">
        <v>46879</v>
      </c>
      <c r="H988" t="s">
        <v>60</v>
      </c>
      <c r="I988" t="s">
        <v>59</v>
      </c>
      <c r="J988" t="s">
        <v>60</v>
      </c>
      <c r="K988" t="s">
        <v>16237</v>
      </c>
      <c r="L988" t="s">
        <v>59</v>
      </c>
    </row>
    <row r="989" spans="1:12" x14ac:dyDescent="0.5">
      <c r="A989" t="s">
        <v>16238</v>
      </c>
      <c r="B989" t="s">
        <v>1675</v>
      </c>
      <c r="C989" t="s">
        <v>14903</v>
      </c>
      <c r="D989" t="s">
        <v>14905</v>
      </c>
      <c r="E989" t="s">
        <v>14126</v>
      </c>
      <c r="F989" s="1">
        <v>46088</v>
      </c>
      <c r="G989" s="1">
        <v>46452</v>
      </c>
      <c r="H989" t="s">
        <v>60</v>
      </c>
      <c r="I989" t="s">
        <v>60</v>
      </c>
      <c r="J989" t="s">
        <v>60</v>
      </c>
      <c r="K989" t="s">
        <v>15477</v>
      </c>
      <c r="L989" t="s">
        <v>60</v>
      </c>
    </row>
    <row r="990" spans="1:12" x14ac:dyDescent="0.5">
      <c r="A990" t="s">
        <v>14572</v>
      </c>
      <c r="B990" t="s">
        <v>1638</v>
      </c>
      <c r="C990" t="s">
        <v>506</v>
      </c>
      <c r="D990" t="s">
        <v>11653</v>
      </c>
      <c r="E990" t="s">
        <v>269</v>
      </c>
      <c r="F990" s="1">
        <v>45931</v>
      </c>
      <c r="G990" s="1">
        <v>46660</v>
      </c>
      <c r="H990" t="s">
        <v>60</v>
      </c>
      <c r="I990" t="s">
        <v>14903</v>
      </c>
      <c r="J990" t="s">
        <v>59</v>
      </c>
      <c r="K990" t="s">
        <v>14903</v>
      </c>
      <c r="L990" t="s">
        <v>59</v>
      </c>
    </row>
    <row r="991" spans="1:12" x14ac:dyDescent="0.5">
      <c r="A991" t="s">
        <v>14574</v>
      </c>
      <c r="B991" t="s">
        <v>1638</v>
      </c>
      <c r="C991" t="s">
        <v>506</v>
      </c>
      <c r="D991" t="s">
        <v>11653</v>
      </c>
      <c r="E991" t="s">
        <v>7685</v>
      </c>
      <c r="F991" s="1">
        <v>45931</v>
      </c>
      <c r="G991" s="1">
        <v>46660</v>
      </c>
      <c r="H991" t="s">
        <v>60</v>
      </c>
      <c r="I991" t="s">
        <v>14903</v>
      </c>
      <c r="J991" t="s">
        <v>59</v>
      </c>
      <c r="K991" t="s">
        <v>14903</v>
      </c>
      <c r="L991" t="s">
        <v>59</v>
      </c>
    </row>
    <row r="992" spans="1:12" x14ac:dyDescent="0.5">
      <c r="A992" t="s">
        <v>14576</v>
      </c>
      <c r="B992" t="s">
        <v>1638</v>
      </c>
      <c r="C992" t="s">
        <v>506</v>
      </c>
      <c r="D992" t="s">
        <v>11653</v>
      </c>
      <c r="E992" t="s">
        <v>14578</v>
      </c>
      <c r="F992" s="1">
        <v>43922</v>
      </c>
      <c r="G992" s="1">
        <v>46477</v>
      </c>
      <c r="H992" t="s">
        <v>60</v>
      </c>
      <c r="I992" t="s">
        <v>14903</v>
      </c>
      <c r="J992" t="s">
        <v>60</v>
      </c>
      <c r="K992" t="s">
        <v>14903</v>
      </c>
      <c r="L992" t="s">
        <v>59</v>
      </c>
    </row>
    <row r="993" spans="1:12" x14ac:dyDescent="0.5">
      <c r="A993" t="s">
        <v>16239</v>
      </c>
      <c r="B993" t="s">
        <v>431</v>
      </c>
      <c r="C993" t="s">
        <v>340</v>
      </c>
      <c r="D993" t="s">
        <v>14905</v>
      </c>
      <c r="E993" t="s">
        <v>4439</v>
      </c>
      <c r="F993" s="1">
        <v>43556</v>
      </c>
      <c r="G993" s="1">
        <v>47208</v>
      </c>
      <c r="H993" t="s">
        <v>59</v>
      </c>
      <c r="I993" t="s">
        <v>14903</v>
      </c>
      <c r="J993" t="s">
        <v>59</v>
      </c>
      <c r="K993" t="s">
        <v>14903</v>
      </c>
      <c r="L993" t="s">
        <v>60</v>
      </c>
    </row>
    <row r="994" spans="1:12" x14ac:dyDescent="0.5">
      <c r="A994" t="s">
        <v>16240</v>
      </c>
      <c r="B994" t="s">
        <v>83</v>
      </c>
      <c r="C994" t="s">
        <v>340</v>
      </c>
      <c r="D994" t="s">
        <v>14905</v>
      </c>
      <c r="E994" t="s">
        <v>7281</v>
      </c>
      <c r="F994" s="1">
        <v>45017</v>
      </c>
      <c r="G994" s="1">
        <v>47573</v>
      </c>
      <c r="H994" t="s">
        <v>59</v>
      </c>
      <c r="I994" t="s">
        <v>14903</v>
      </c>
      <c r="J994" t="s">
        <v>59</v>
      </c>
      <c r="K994" t="s">
        <v>14903</v>
      </c>
      <c r="L994" t="s">
        <v>60</v>
      </c>
    </row>
    <row r="995" spans="1:12" x14ac:dyDescent="0.5">
      <c r="A995" t="s">
        <v>16241</v>
      </c>
      <c r="B995" t="s">
        <v>83</v>
      </c>
      <c r="C995" t="s">
        <v>340</v>
      </c>
      <c r="D995" t="s">
        <v>77</v>
      </c>
      <c r="E995" t="s">
        <v>342</v>
      </c>
      <c r="F995" s="1">
        <v>38442</v>
      </c>
      <c r="G995" s="1">
        <v>49583</v>
      </c>
      <c r="H995" t="s">
        <v>60</v>
      </c>
      <c r="I995" t="s">
        <v>14903</v>
      </c>
      <c r="J995" t="s">
        <v>59</v>
      </c>
      <c r="K995" t="s">
        <v>14903</v>
      </c>
      <c r="L995" t="s">
        <v>59</v>
      </c>
    </row>
    <row r="996" spans="1:12" x14ac:dyDescent="0.5">
      <c r="A996" t="s">
        <v>14248</v>
      </c>
      <c r="B996" t="s">
        <v>1109</v>
      </c>
      <c r="C996" t="s">
        <v>14903</v>
      </c>
      <c r="D996" t="s">
        <v>14905</v>
      </c>
      <c r="E996" t="s">
        <v>4892</v>
      </c>
      <c r="F996" s="1">
        <v>44567</v>
      </c>
      <c r="G996" s="1">
        <v>46356</v>
      </c>
      <c r="H996" t="s">
        <v>59</v>
      </c>
      <c r="I996" t="s">
        <v>14903</v>
      </c>
      <c r="J996" t="s">
        <v>14903</v>
      </c>
      <c r="K996" t="s">
        <v>14903</v>
      </c>
      <c r="L996" t="s">
        <v>14903</v>
      </c>
    </row>
    <row r="997" spans="1:12" x14ac:dyDescent="0.5">
      <c r="A997" t="s">
        <v>14575</v>
      </c>
      <c r="B997" t="s">
        <v>1638</v>
      </c>
      <c r="C997" t="s">
        <v>506</v>
      </c>
      <c r="D997" t="s">
        <v>11653</v>
      </c>
      <c r="E997" t="s">
        <v>3570</v>
      </c>
      <c r="F997" s="1">
        <v>46113</v>
      </c>
      <c r="G997" s="1">
        <v>46660</v>
      </c>
      <c r="H997" t="s">
        <v>60</v>
      </c>
      <c r="I997" t="s">
        <v>14903</v>
      </c>
      <c r="J997" t="s">
        <v>60</v>
      </c>
      <c r="K997" t="s">
        <v>14903</v>
      </c>
      <c r="L997" t="s">
        <v>59</v>
      </c>
    </row>
    <row r="998" spans="1:12" x14ac:dyDescent="0.5">
      <c r="A998" t="s">
        <v>16242</v>
      </c>
      <c r="C998"/>
      <c r="F998"/>
      <c r="G998"/>
    </row>
  </sheetData>
  <pageMargins left="0.7" right="0.7" top="0.75" bottom="0.75" header="0.3" footer="0.3"/>
  <pageSetup paperSize="9" orientation="portrait" horizontalDpi="300" verticalDpi="30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82529-1F1A-46B5-97FA-E1F4D88049D7}">
  <dimension ref="A1:K538"/>
  <sheetViews>
    <sheetView topLeftCell="A2" workbookViewId="0">
      <selection activeCell="D8" sqref="D8"/>
    </sheetView>
  </sheetViews>
  <sheetFormatPr defaultRowHeight="15.75" x14ac:dyDescent="0.5"/>
  <cols>
    <col min="1" max="1" width="11.625" style="3" bestFit="1" customWidth="1"/>
    <col min="2" max="2" width="17.5" style="3" bestFit="1" customWidth="1"/>
    <col min="3" max="3" width="4.375" style="3" customWidth="1"/>
    <col min="4" max="4" width="15.75" style="3" bestFit="1" customWidth="1"/>
    <col min="5" max="5" width="17.5" style="3" bestFit="1" customWidth="1"/>
    <col min="6" max="6" width="2.75" customWidth="1"/>
    <col min="7" max="7" width="25.375" customWidth="1"/>
    <col min="8" max="8" width="32.375" bestFit="1" customWidth="1"/>
  </cols>
  <sheetData>
    <row r="1" spans="1:11" x14ac:dyDescent="0.5">
      <c r="A1" s="10" t="s">
        <v>18</v>
      </c>
      <c r="B1" s="10" t="s">
        <v>17</v>
      </c>
      <c r="C1" s="11"/>
      <c r="D1" s="10" t="s">
        <v>16243</v>
      </c>
      <c r="E1" s="10" t="s">
        <v>17</v>
      </c>
      <c r="G1" s="10" t="s">
        <v>24</v>
      </c>
      <c r="H1" s="10" t="s">
        <v>16244</v>
      </c>
      <c r="J1" s="96" t="s">
        <v>16245</v>
      </c>
      <c r="K1" s="96" t="s">
        <v>16246</v>
      </c>
    </row>
    <row r="2" spans="1:11" x14ac:dyDescent="0.5">
      <c r="A2" s="12" t="s">
        <v>14531</v>
      </c>
      <c r="B2" s="9" t="s">
        <v>16247</v>
      </c>
      <c r="D2" t="s">
        <v>14532</v>
      </c>
      <c r="E2" s="3" t="s">
        <v>16248</v>
      </c>
      <c r="G2" s="2" t="s">
        <v>810</v>
      </c>
      <c r="H2" s="2" t="s">
        <v>16249</v>
      </c>
      <c r="J2" t="s">
        <v>16250</v>
      </c>
      <c r="K2" t="s">
        <v>14890</v>
      </c>
    </row>
    <row r="3" spans="1:11" x14ac:dyDescent="0.5">
      <c r="A3" s="13" t="s">
        <v>16251</v>
      </c>
      <c r="B3" s="9" t="s">
        <v>16252</v>
      </c>
      <c r="D3" t="s">
        <v>14893</v>
      </c>
      <c r="E3" s="3" t="s">
        <v>16253</v>
      </c>
      <c r="G3" s="2" t="s">
        <v>810</v>
      </c>
      <c r="H3" s="2" t="s">
        <v>16254</v>
      </c>
      <c r="J3" t="s">
        <v>16255</v>
      </c>
      <c r="K3" t="s">
        <v>14890</v>
      </c>
    </row>
    <row r="4" spans="1:11" x14ac:dyDescent="0.5">
      <c r="A4" s="14" t="s">
        <v>14892</v>
      </c>
      <c r="B4" s="9" t="s">
        <v>16256</v>
      </c>
      <c r="D4" t="s">
        <v>12354</v>
      </c>
      <c r="E4" s="3" t="s">
        <v>16257</v>
      </c>
      <c r="G4" s="2" t="s">
        <v>810</v>
      </c>
      <c r="H4" s="2" t="s">
        <v>16258</v>
      </c>
      <c r="J4" t="s">
        <v>16259</v>
      </c>
      <c r="K4" t="s">
        <v>14890</v>
      </c>
    </row>
    <row r="5" spans="1:11" x14ac:dyDescent="0.5">
      <c r="A5" s="9" t="s">
        <v>14891</v>
      </c>
      <c r="B5" s="9" t="s">
        <v>16260</v>
      </c>
      <c r="D5" t="s">
        <v>14891</v>
      </c>
      <c r="E5" s="9" t="s">
        <v>16260</v>
      </c>
      <c r="G5" s="2" t="s">
        <v>810</v>
      </c>
      <c r="H5" s="2" t="s">
        <v>16261</v>
      </c>
      <c r="J5" t="s">
        <v>16262</v>
      </c>
      <c r="K5" t="s">
        <v>14890</v>
      </c>
    </row>
    <row r="6" spans="1:11" x14ac:dyDescent="0.5">
      <c r="C6" s="9"/>
      <c r="D6" s="9"/>
      <c r="G6" s="2" t="s">
        <v>810</v>
      </c>
      <c r="H6" s="2" t="s">
        <v>16263</v>
      </c>
      <c r="J6" t="s">
        <v>16264</v>
      </c>
      <c r="K6" t="s">
        <v>14890</v>
      </c>
    </row>
    <row r="7" spans="1:11" x14ac:dyDescent="0.5">
      <c r="C7" s="9"/>
      <c r="D7" s="9"/>
      <c r="G7" s="2" t="s">
        <v>810</v>
      </c>
      <c r="H7" s="2" t="s">
        <v>116</v>
      </c>
      <c r="J7" t="s">
        <v>16265</v>
      </c>
      <c r="K7" t="s">
        <v>14890</v>
      </c>
    </row>
    <row r="8" spans="1:11" x14ac:dyDescent="0.5">
      <c r="C8" s="9"/>
      <c r="D8" s="9"/>
      <c r="G8" s="2" t="s">
        <v>810</v>
      </c>
      <c r="H8" s="2" t="s">
        <v>16266</v>
      </c>
      <c r="J8" t="s">
        <v>16267</v>
      </c>
      <c r="K8" t="s">
        <v>14890</v>
      </c>
    </row>
    <row r="9" spans="1:11" x14ac:dyDescent="0.5">
      <c r="C9" s="9"/>
      <c r="D9" s="9"/>
      <c r="G9" s="2" t="s">
        <v>810</v>
      </c>
      <c r="H9" s="2" t="s">
        <v>16268</v>
      </c>
      <c r="J9" t="s">
        <v>16269</v>
      </c>
      <c r="K9" t="s">
        <v>14890</v>
      </c>
    </row>
    <row r="10" spans="1:11" x14ac:dyDescent="0.5">
      <c r="C10" s="9"/>
      <c r="D10" s="9"/>
      <c r="G10" s="2" t="s">
        <v>810</v>
      </c>
      <c r="H10" s="2" t="s">
        <v>16270</v>
      </c>
      <c r="J10" t="s">
        <v>16271</v>
      </c>
      <c r="K10" t="s">
        <v>14890</v>
      </c>
    </row>
    <row r="11" spans="1:11" x14ac:dyDescent="0.5">
      <c r="G11" s="2" t="s">
        <v>810</v>
      </c>
      <c r="H11" s="2" t="s">
        <v>16272</v>
      </c>
      <c r="J11" t="s">
        <v>16273</v>
      </c>
      <c r="K11" t="s">
        <v>14890</v>
      </c>
    </row>
    <row r="12" spans="1:11" x14ac:dyDescent="0.5">
      <c r="G12" s="2" t="s">
        <v>810</v>
      </c>
      <c r="H12" s="2" t="s">
        <v>16274</v>
      </c>
      <c r="J12" t="s">
        <v>16275</v>
      </c>
      <c r="K12" t="s">
        <v>14890</v>
      </c>
    </row>
    <row r="13" spans="1:11" x14ac:dyDescent="0.5">
      <c r="G13" s="2" t="s">
        <v>810</v>
      </c>
      <c r="H13" s="2" t="s">
        <v>16276</v>
      </c>
      <c r="J13" t="s">
        <v>16277</v>
      </c>
      <c r="K13" t="s">
        <v>14890</v>
      </c>
    </row>
    <row r="14" spans="1:11" x14ac:dyDescent="0.5">
      <c r="E14"/>
      <c r="G14" s="2" t="s">
        <v>810</v>
      </c>
      <c r="H14" s="2" t="s">
        <v>3689</v>
      </c>
      <c r="J14" t="s">
        <v>16278</v>
      </c>
      <c r="K14" t="s">
        <v>14890</v>
      </c>
    </row>
    <row r="15" spans="1:11" x14ac:dyDescent="0.5">
      <c r="E15"/>
      <c r="G15" s="2" t="s">
        <v>16279</v>
      </c>
      <c r="H15" s="2" t="s">
        <v>16280</v>
      </c>
      <c r="J15" t="s">
        <v>16281</v>
      </c>
      <c r="K15" t="s">
        <v>14890</v>
      </c>
    </row>
    <row r="16" spans="1:11" x14ac:dyDescent="0.5">
      <c r="E16" s="2"/>
      <c r="G16" s="2" t="s">
        <v>16279</v>
      </c>
      <c r="H16" s="2" t="s">
        <v>16282</v>
      </c>
      <c r="J16" t="s">
        <v>16283</v>
      </c>
      <c r="K16" t="s">
        <v>14890</v>
      </c>
    </row>
    <row r="17" spans="7:11" x14ac:dyDescent="0.5">
      <c r="G17" s="2" t="s">
        <v>16279</v>
      </c>
      <c r="H17" s="2" t="s">
        <v>85</v>
      </c>
      <c r="J17" t="s">
        <v>16284</v>
      </c>
      <c r="K17" t="s">
        <v>14890</v>
      </c>
    </row>
    <row r="18" spans="7:11" x14ac:dyDescent="0.5">
      <c r="G18" s="2" t="s">
        <v>16279</v>
      </c>
      <c r="H18" s="2" t="s">
        <v>16285</v>
      </c>
      <c r="J18" t="s">
        <v>16286</v>
      </c>
      <c r="K18" t="s">
        <v>14890</v>
      </c>
    </row>
    <row r="19" spans="7:11" x14ac:dyDescent="0.5">
      <c r="G19" s="2" t="s">
        <v>16279</v>
      </c>
      <c r="H19" s="2" t="s">
        <v>16287</v>
      </c>
      <c r="J19" t="s">
        <v>16288</v>
      </c>
      <c r="K19" t="s">
        <v>14890</v>
      </c>
    </row>
    <row r="20" spans="7:11" x14ac:dyDescent="0.5">
      <c r="G20" s="2" t="s">
        <v>16279</v>
      </c>
      <c r="H20" s="2" t="s">
        <v>16289</v>
      </c>
      <c r="J20" t="s">
        <v>16290</v>
      </c>
      <c r="K20" t="s">
        <v>14890</v>
      </c>
    </row>
    <row r="21" spans="7:11" x14ac:dyDescent="0.5">
      <c r="G21" s="2" t="s">
        <v>16279</v>
      </c>
      <c r="H21" s="2" t="s">
        <v>16291</v>
      </c>
      <c r="J21" t="s">
        <v>16292</v>
      </c>
      <c r="K21" t="s">
        <v>14890</v>
      </c>
    </row>
    <row r="22" spans="7:11" x14ac:dyDescent="0.5">
      <c r="G22" s="2" t="s">
        <v>16279</v>
      </c>
      <c r="H22" s="2" t="s">
        <v>16293</v>
      </c>
      <c r="J22" t="s">
        <v>16294</v>
      </c>
      <c r="K22" t="s">
        <v>14890</v>
      </c>
    </row>
    <row r="23" spans="7:11" x14ac:dyDescent="0.5">
      <c r="G23" s="2" t="s">
        <v>16279</v>
      </c>
      <c r="H23" s="2" t="s">
        <v>1606</v>
      </c>
      <c r="J23" t="s">
        <v>16295</v>
      </c>
      <c r="K23" t="s">
        <v>14890</v>
      </c>
    </row>
    <row r="24" spans="7:11" x14ac:dyDescent="0.5">
      <c r="G24" s="2" t="s">
        <v>16279</v>
      </c>
      <c r="H24" s="2" t="s">
        <v>2690</v>
      </c>
      <c r="J24" t="s">
        <v>16296</v>
      </c>
      <c r="K24" t="s">
        <v>14890</v>
      </c>
    </row>
    <row r="25" spans="7:11" x14ac:dyDescent="0.5">
      <c r="G25" s="2" t="s">
        <v>16279</v>
      </c>
      <c r="H25" s="2" t="s">
        <v>1993</v>
      </c>
      <c r="J25" t="s">
        <v>16297</v>
      </c>
      <c r="K25" t="s">
        <v>14890</v>
      </c>
    </row>
    <row r="26" spans="7:11" x14ac:dyDescent="0.5">
      <c r="G26" s="2" t="s">
        <v>16279</v>
      </c>
      <c r="H26" s="2" t="s">
        <v>393</v>
      </c>
      <c r="J26" t="s">
        <v>16298</v>
      </c>
      <c r="K26" t="s">
        <v>14890</v>
      </c>
    </row>
    <row r="27" spans="7:11" x14ac:dyDescent="0.5">
      <c r="G27" s="2" t="s">
        <v>16299</v>
      </c>
      <c r="H27" s="2" t="s">
        <v>16300</v>
      </c>
      <c r="J27" t="s">
        <v>16301</v>
      </c>
      <c r="K27" t="s">
        <v>14890</v>
      </c>
    </row>
    <row r="28" spans="7:11" x14ac:dyDescent="0.5">
      <c r="G28" s="2" t="s">
        <v>16299</v>
      </c>
      <c r="H28" s="2" t="s">
        <v>16302</v>
      </c>
      <c r="J28" t="s">
        <v>16303</v>
      </c>
      <c r="K28" t="s">
        <v>14890</v>
      </c>
    </row>
    <row r="29" spans="7:11" x14ac:dyDescent="0.5">
      <c r="G29" s="2" t="s">
        <v>16299</v>
      </c>
      <c r="H29" s="2" t="s">
        <v>16304</v>
      </c>
      <c r="J29" t="s">
        <v>16305</v>
      </c>
      <c r="K29" t="s">
        <v>14890</v>
      </c>
    </row>
    <row r="30" spans="7:11" x14ac:dyDescent="0.5">
      <c r="G30" s="2" t="s">
        <v>16299</v>
      </c>
      <c r="H30" s="2" t="s">
        <v>121</v>
      </c>
      <c r="J30" t="s">
        <v>16306</v>
      </c>
      <c r="K30" t="s">
        <v>14890</v>
      </c>
    </row>
    <row r="31" spans="7:11" x14ac:dyDescent="0.5">
      <c r="G31" s="2" t="s">
        <v>16299</v>
      </c>
      <c r="H31" s="2" t="s">
        <v>16307</v>
      </c>
      <c r="J31" t="s">
        <v>16308</v>
      </c>
      <c r="K31" t="s">
        <v>14890</v>
      </c>
    </row>
    <row r="32" spans="7:11" x14ac:dyDescent="0.5">
      <c r="G32" s="2" t="s">
        <v>16299</v>
      </c>
      <c r="H32" s="2" t="s">
        <v>1357</v>
      </c>
      <c r="J32" t="s">
        <v>16309</v>
      </c>
      <c r="K32" t="s">
        <v>14890</v>
      </c>
    </row>
    <row r="33" spans="7:11" x14ac:dyDescent="0.5">
      <c r="G33" s="2" t="s">
        <v>16299</v>
      </c>
      <c r="H33" s="2" t="s">
        <v>16310</v>
      </c>
      <c r="J33" t="s">
        <v>16311</v>
      </c>
      <c r="K33" t="s">
        <v>14890</v>
      </c>
    </row>
    <row r="34" spans="7:11" x14ac:dyDescent="0.5">
      <c r="G34" s="2" t="s">
        <v>16299</v>
      </c>
      <c r="H34" s="2" t="s">
        <v>109</v>
      </c>
      <c r="J34" t="s">
        <v>16312</v>
      </c>
      <c r="K34" t="s">
        <v>14890</v>
      </c>
    </row>
    <row r="35" spans="7:11" x14ac:dyDescent="0.5">
      <c r="G35" s="2" t="s">
        <v>16299</v>
      </c>
      <c r="H35" s="2" t="s">
        <v>16313</v>
      </c>
      <c r="J35" t="s">
        <v>16314</v>
      </c>
      <c r="K35" t="s">
        <v>14890</v>
      </c>
    </row>
    <row r="36" spans="7:11" x14ac:dyDescent="0.5">
      <c r="G36" s="2" t="s">
        <v>16299</v>
      </c>
      <c r="H36" s="2" t="s">
        <v>16315</v>
      </c>
      <c r="J36" t="s">
        <v>16316</v>
      </c>
      <c r="K36" t="s">
        <v>14890</v>
      </c>
    </row>
    <row r="37" spans="7:11" x14ac:dyDescent="0.5">
      <c r="G37" s="2" t="s">
        <v>16299</v>
      </c>
      <c r="H37" s="2" t="s">
        <v>16317</v>
      </c>
      <c r="J37" t="s">
        <v>16318</v>
      </c>
      <c r="K37" t="s">
        <v>14890</v>
      </c>
    </row>
    <row r="38" spans="7:11" x14ac:dyDescent="0.5">
      <c r="G38" s="2" t="s">
        <v>16299</v>
      </c>
      <c r="H38" s="2" t="s">
        <v>16319</v>
      </c>
      <c r="J38" t="s">
        <v>16320</v>
      </c>
      <c r="K38" t="s">
        <v>14890</v>
      </c>
    </row>
    <row r="39" spans="7:11" x14ac:dyDescent="0.5">
      <c r="J39" t="s">
        <v>16321</v>
      </c>
      <c r="K39" t="s">
        <v>14890</v>
      </c>
    </row>
    <row r="40" spans="7:11" x14ac:dyDescent="0.5">
      <c r="J40" t="s">
        <v>16322</v>
      </c>
      <c r="K40" t="s">
        <v>14890</v>
      </c>
    </row>
    <row r="41" spans="7:11" x14ac:dyDescent="0.5">
      <c r="J41" t="s">
        <v>16323</v>
      </c>
      <c r="K41" t="s">
        <v>14890</v>
      </c>
    </row>
    <row r="42" spans="7:11" x14ac:dyDescent="0.5">
      <c r="J42" t="s">
        <v>16324</v>
      </c>
      <c r="K42" t="s">
        <v>14890</v>
      </c>
    </row>
    <row r="43" spans="7:11" x14ac:dyDescent="0.5">
      <c r="J43" t="s">
        <v>16325</v>
      </c>
      <c r="K43" t="s">
        <v>14890</v>
      </c>
    </row>
    <row r="44" spans="7:11" x14ac:dyDescent="0.5">
      <c r="J44" t="s">
        <v>16326</v>
      </c>
      <c r="K44" t="s">
        <v>14890</v>
      </c>
    </row>
    <row r="45" spans="7:11" x14ac:dyDescent="0.5">
      <c r="J45" t="s">
        <v>16327</v>
      </c>
      <c r="K45" t="s">
        <v>14890</v>
      </c>
    </row>
    <row r="46" spans="7:11" x14ac:dyDescent="0.5">
      <c r="J46" t="s">
        <v>16328</v>
      </c>
      <c r="K46" t="s">
        <v>14890</v>
      </c>
    </row>
    <row r="47" spans="7:11" x14ac:dyDescent="0.5">
      <c r="J47" t="s">
        <v>16329</v>
      </c>
      <c r="K47" t="s">
        <v>14890</v>
      </c>
    </row>
    <row r="48" spans="7:11" x14ac:dyDescent="0.5">
      <c r="J48" t="s">
        <v>16330</v>
      </c>
      <c r="K48" t="s">
        <v>14890</v>
      </c>
    </row>
    <row r="49" spans="10:11" x14ac:dyDescent="0.5">
      <c r="J49" t="s">
        <v>16331</v>
      </c>
      <c r="K49" t="s">
        <v>14890</v>
      </c>
    </row>
    <row r="50" spans="10:11" x14ac:dyDescent="0.5">
      <c r="J50" t="s">
        <v>16332</v>
      </c>
      <c r="K50" t="s">
        <v>14890</v>
      </c>
    </row>
    <row r="51" spans="10:11" x14ac:dyDescent="0.5">
      <c r="J51" t="s">
        <v>16333</v>
      </c>
      <c r="K51" t="s">
        <v>14890</v>
      </c>
    </row>
    <row r="52" spans="10:11" x14ac:dyDescent="0.5">
      <c r="J52" t="s">
        <v>16334</v>
      </c>
      <c r="K52" t="s">
        <v>14890</v>
      </c>
    </row>
    <row r="53" spans="10:11" x14ac:dyDescent="0.5">
      <c r="J53" t="s">
        <v>16335</v>
      </c>
      <c r="K53" t="s">
        <v>14890</v>
      </c>
    </row>
    <row r="54" spans="10:11" x14ac:dyDescent="0.5">
      <c r="J54" t="s">
        <v>16336</v>
      </c>
      <c r="K54" t="s">
        <v>14890</v>
      </c>
    </row>
    <row r="55" spans="10:11" x14ac:dyDescent="0.5">
      <c r="J55" t="s">
        <v>16337</v>
      </c>
      <c r="K55" t="s">
        <v>14890</v>
      </c>
    </row>
    <row r="56" spans="10:11" x14ac:dyDescent="0.5">
      <c r="J56" t="s">
        <v>16338</v>
      </c>
      <c r="K56" t="s">
        <v>14890</v>
      </c>
    </row>
    <row r="57" spans="10:11" x14ac:dyDescent="0.5">
      <c r="J57" t="s">
        <v>16339</v>
      </c>
      <c r="K57" t="s">
        <v>14890</v>
      </c>
    </row>
    <row r="58" spans="10:11" x14ac:dyDescent="0.5">
      <c r="J58" t="s">
        <v>16340</v>
      </c>
      <c r="K58" t="s">
        <v>14890</v>
      </c>
    </row>
    <row r="59" spans="10:11" x14ac:dyDescent="0.5">
      <c r="J59" t="s">
        <v>16341</v>
      </c>
      <c r="K59" t="s">
        <v>14890</v>
      </c>
    </row>
    <row r="60" spans="10:11" x14ac:dyDescent="0.5">
      <c r="J60" t="s">
        <v>16342</v>
      </c>
      <c r="K60" t="s">
        <v>14890</v>
      </c>
    </row>
    <row r="61" spans="10:11" x14ac:dyDescent="0.5">
      <c r="J61" t="s">
        <v>16343</v>
      </c>
      <c r="K61" t="s">
        <v>14890</v>
      </c>
    </row>
    <row r="62" spans="10:11" x14ac:dyDescent="0.5">
      <c r="J62" t="s">
        <v>16344</v>
      </c>
      <c r="K62" t="s">
        <v>14890</v>
      </c>
    </row>
    <row r="63" spans="10:11" x14ac:dyDescent="0.5">
      <c r="J63" t="s">
        <v>16345</v>
      </c>
      <c r="K63" t="s">
        <v>14890</v>
      </c>
    </row>
    <row r="64" spans="10:11" x14ac:dyDescent="0.5">
      <c r="J64" t="s">
        <v>16346</v>
      </c>
      <c r="K64" t="s">
        <v>14890</v>
      </c>
    </row>
    <row r="65" spans="10:11" x14ac:dyDescent="0.5">
      <c r="J65" t="s">
        <v>16347</v>
      </c>
      <c r="K65" t="s">
        <v>14890</v>
      </c>
    </row>
    <row r="66" spans="10:11" x14ac:dyDescent="0.5">
      <c r="J66" t="s">
        <v>16348</v>
      </c>
      <c r="K66" t="s">
        <v>14890</v>
      </c>
    </row>
    <row r="67" spans="10:11" x14ac:dyDescent="0.5">
      <c r="J67" t="s">
        <v>16349</v>
      </c>
      <c r="K67" t="s">
        <v>14890</v>
      </c>
    </row>
    <row r="68" spans="10:11" x14ac:dyDescent="0.5">
      <c r="J68" t="s">
        <v>16350</v>
      </c>
      <c r="K68" t="s">
        <v>14890</v>
      </c>
    </row>
    <row r="69" spans="10:11" x14ac:dyDescent="0.5">
      <c r="J69" t="s">
        <v>16351</v>
      </c>
      <c r="K69" t="s">
        <v>14890</v>
      </c>
    </row>
    <row r="70" spans="10:11" x14ac:dyDescent="0.5">
      <c r="J70" t="s">
        <v>16352</v>
      </c>
      <c r="K70" t="s">
        <v>14890</v>
      </c>
    </row>
    <row r="71" spans="10:11" x14ac:dyDescent="0.5">
      <c r="J71" t="s">
        <v>16353</v>
      </c>
      <c r="K71" t="s">
        <v>14890</v>
      </c>
    </row>
    <row r="72" spans="10:11" x14ac:dyDescent="0.5">
      <c r="J72" t="s">
        <v>16354</v>
      </c>
      <c r="K72" t="s">
        <v>14890</v>
      </c>
    </row>
    <row r="73" spans="10:11" x14ac:dyDescent="0.5">
      <c r="J73" t="s">
        <v>16355</v>
      </c>
      <c r="K73" t="s">
        <v>14890</v>
      </c>
    </row>
    <row r="74" spans="10:11" x14ac:dyDescent="0.5">
      <c r="J74" t="s">
        <v>16356</v>
      </c>
      <c r="K74" t="s">
        <v>14890</v>
      </c>
    </row>
    <row r="75" spans="10:11" x14ac:dyDescent="0.5">
      <c r="J75" t="s">
        <v>16357</v>
      </c>
      <c r="K75" t="s">
        <v>14890</v>
      </c>
    </row>
    <row r="76" spans="10:11" x14ac:dyDescent="0.5">
      <c r="J76" t="s">
        <v>16358</v>
      </c>
      <c r="K76" t="s">
        <v>14890</v>
      </c>
    </row>
    <row r="77" spans="10:11" x14ac:dyDescent="0.5">
      <c r="J77" t="s">
        <v>16359</v>
      </c>
      <c r="K77" t="s">
        <v>14890</v>
      </c>
    </row>
    <row r="78" spans="10:11" x14ac:dyDescent="0.5">
      <c r="J78" t="s">
        <v>16360</v>
      </c>
      <c r="K78" t="s">
        <v>14890</v>
      </c>
    </row>
    <row r="79" spans="10:11" x14ac:dyDescent="0.5">
      <c r="J79" t="s">
        <v>16361</v>
      </c>
      <c r="K79" t="s">
        <v>14890</v>
      </c>
    </row>
    <row r="80" spans="10:11" x14ac:dyDescent="0.5">
      <c r="J80" t="s">
        <v>16362</v>
      </c>
      <c r="K80" t="s">
        <v>14890</v>
      </c>
    </row>
    <row r="81" spans="10:11" x14ac:dyDescent="0.5">
      <c r="J81" t="s">
        <v>16363</v>
      </c>
      <c r="K81" t="s">
        <v>14890</v>
      </c>
    </row>
    <row r="82" spans="10:11" x14ac:dyDescent="0.5">
      <c r="J82" t="s">
        <v>16364</v>
      </c>
      <c r="K82" t="s">
        <v>14890</v>
      </c>
    </row>
    <row r="83" spans="10:11" x14ac:dyDescent="0.5">
      <c r="J83" t="s">
        <v>16365</v>
      </c>
      <c r="K83" t="s">
        <v>14890</v>
      </c>
    </row>
    <row r="84" spans="10:11" x14ac:dyDescent="0.5">
      <c r="J84" t="s">
        <v>16366</v>
      </c>
      <c r="K84" t="s">
        <v>14890</v>
      </c>
    </row>
    <row r="85" spans="10:11" x14ac:dyDescent="0.5">
      <c r="J85" t="s">
        <v>16367</v>
      </c>
      <c r="K85" t="s">
        <v>14890</v>
      </c>
    </row>
    <row r="86" spans="10:11" x14ac:dyDescent="0.5">
      <c r="J86" t="s">
        <v>16368</v>
      </c>
      <c r="K86" t="s">
        <v>14890</v>
      </c>
    </row>
    <row r="87" spans="10:11" x14ac:dyDescent="0.5">
      <c r="J87" t="s">
        <v>16369</v>
      </c>
      <c r="K87" t="s">
        <v>14890</v>
      </c>
    </row>
    <row r="88" spans="10:11" x14ac:dyDescent="0.5">
      <c r="J88" t="s">
        <v>16370</v>
      </c>
      <c r="K88" t="s">
        <v>14890</v>
      </c>
    </row>
    <row r="89" spans="10:11" x14ac:dyDescent="0.5">
      <c r="J89" t="s">
        <v>16371</v>
      </c>
      <c r="K89" t="s">
        <v>14890</v>
      </c>
    </row>
    <row r="90" spans="10:11" x14ac:dyDescent="0.5">
      <c r="J90" t="s">
        <v>16372</v>
      </c>
      <c r="K90" t="s">
        <v>14890</v>
      </c>
    </row>
    <row r="91" spans="10:11" x14ac:dyDescent="0.5">
      <c r="J91" t="s">
        <v>16373</v>
      </c>
      <c r="K91" t="s">
        <v>14890</v>
      </c>
    </row>
    <row r="92" spans="10:11" x14ac:dyDescent="0.5">
      <c r="J92" t="s">
        <v>16374</v>
      </c>
      <c r="K92" t="s">
        <v>14890</v>
      </c>
    </row>
    <row r="93" spans="10:11" x14ac:dyDescent="0.5">
      <c r="J93" t="s">
        <v>16375</v>
      </c>
      <c r="K93" t="s">
        <v>14890</v>
      </c>
    </row>
    <row r="94" spans="10:11" x14ac:dyDescent="0.5">
      <c r="J94" t="s">
        <v>16376</v>
      </c>
      <c r="K94" t="s">
        <v>14890</v>
      </c>
    </row>
    <row r="95" spans="10:11" x14ac:dyDescent="0.5">
      <c r="J95" t="s">
        <v>16377</v>
      </c>
      <c r="K95" t="s">
        <v>14890</v>
      </c>
    </row>
    <row r="96" spans="10:11" x14ac:dyDescent="0.5">
      <c r="J96" t="s">
        <v>16378</v>
      </c>
      <c r="K96" t="s">
        <v>14890</v>
      </c>
    </row>
    <row r="97" spans="10:11" x14ac:dyDescent="0.5">
      <c r="J97" t="s">
        <v>16379</v>
      </c>
      <c r="K97" t="s">
        <v>14890</v>
      </c>
    </row>
    <row r="98" spans="10:11" x14ac:dyDescent="0.5">
      <c r="J98" t="s">
        <v>16380</v>
      </c>
      <c r="K98" t="s">
        <v>14890</v>
      </c>
    </row>
    <row r="99" spans="10:11" x14ac:dyDescent="0.5">
      <c r="J99" t="s">
        <v>16381</v>
      </c>
      <c r="K99" t="s">
        <v>14890</v>
      </c>
    </row>
    <row r="100" spans="10:11" x14ac:dyDescent="0.5">
      <c r="J100" t="s">
        <v>16382</v>
      </c>
      <c r="K100" t="s">
        <v>14890</v>
      </c>
    </row>
    <row r="101" spans="10:11" x14ac:dyDescent="0.5">
      <c r="J101" t="s">
        <v>16383</v>
      </c>
      <c r="K101" t="s">
        <v>16299</v>
      </c>
    </row>
    <row r="102" spans="10:11" x14ac:dyDescent="0.5">
      <c r="J102" t="s">
        <v>16384</v>
      </c>
      <c r="K102" t="s">
        <v>14890</v>
      </c>
    </row>
    <row r="103" spans="10:11" x14ac:dyDescent="0.5">
      <c r="J103" t="s">
        <v>16385</v>
      </c>
      <c r="K103" t="s">
        <v>14890</v>
      </c>
    </row>
    <row r="104" spans="10:11" x14ac:dyDescent="0.5">
      <c r="J104" t="s">
        <v>16386</v>
      </c>
      <c r="K104" t="s">
        <v>14890</v>
      </c>
    </row>
    <row r="105" spans="10:11" x14ac:dyDescent="0.5">
      <c r="J105" t="s">
        <v>16387</v>
      </c>
      <c r="K105" t="s">
        <v>14890</v>
      </c>
    </row>
    <row r="106" spans="10:11" x14ac:dyDescent="0.5">
      <c r="J106" t="s">
        <v>16388</v>
      </c>
      <c r="K106" t="s">
        <v>14890</v>
      </c>
    </row>
    <row r="107" spans="10:11" x14ac:dyDescent="0.5">
      <c r="J107" t="s">
        <v>16389</v>
      </c>
      <c r="K107" t="s">
        <v>14890</v>
      </c>
    </row>
    <row r="108" spans="10:11" x14ac:dyDescent="0.5">
      <c r="J108" t="s">
        <v>16390</v>
      </c>
      <c r="K108" t="s">
        <v>14890</v>
      </c>
    </row>
    <row r="109" spans="10:11" x14ac:dyDescent="0.5">
      <c r="J109" t="s">
        <v>16391</v>
      </c>
      <c r="K109" t="s">
        <v>14890</v>
      </c>
    </row>
    <row r="110" spans="10:11" x14ac:dyDescent="0.5">
      <c r="J110" t="s">
        <v>16392</v>
      </c>
      <c r="K110" t="s">
        <v>16299</v>
      </c>
    </row>
    <row r="111" spans="10:11" x14ac:dyDescent="0.5">
      <c r="J111" t="s">
        <v>16393</v>
      </c>
      <c r="K111" t="s">
        <v>14890</v>
      </c>
    </row>
    <row r="112" spans="10:11" x14ac:dyDescent="0.5">
      <c r="J112" t="s">
        <v>16394</v>
      </c>
      <c r="K112" t="s">
        <v>14890</v>
      </c>
    </row>
    <row r="113" spans="10:11" x14ac:dyDescent="0.5">
      <c r="J113" t="s">
        <v>16395</v>
      </c>
      <c r="K113" t="s">
        <v>14890</v>
      </c>
    </row>
    <row r="114" spans="10:11" x14ac:dyDescent="0.5">
      <c r="J114" t="s">
        <v>16396</v>
      </c>
      <c r="K114" t="s">
        <v>14890</v>
      </c>
    </row>
    <row r="115" spans="10:11" x14ac:dyDescent="0.5">
      <c r="J115" t="s">
        <v>16397</v>
      </c>
      <c r="K115" t="s">
        <v>14890</v>
      </c>
    </row>
    <row r="116" spans="10:11" x14ac:dyDescent="0.5">
      <c r="J116" t="s">
        <v>16398</v>
      </c>
      <c r="K116" t="s">
        <v>14890</v>
      </c>
    </row>
    <row r="117" spans="10:11" x14ac:dyDescent="0.5">
      <c r="J117" t="s">
        <v>16399</v>
      </c>
      <c r="K117" t="s">
        <v>14890</v>
      </c>
    </row>
    <row r="118" spans="10:11" x14ac:dyDescent="0.5">
      <c r="J118" t="s">
        <v>16400</v>
      </c>
      <c r="K118" t="s">
        <v>14890</v>
      </c>
    </row>
    <row r="119" spans="10:11" x14ac:dyDescent="0.5">
      <c r="J119" t="s">
        <v>16401</v>
      </c>
      <c r="K119" t="s">
        <v>14890</v>
      </c>
    </row>
    <row r="120" spans="10:11" x14ac:dyDescent="0.5">
      <c r="J120" t="s">
        <v>16402</v>
      </c>
      <c r="K120" t="s">
        <v>14890</v>
      </c>
    </row>
    <row r="121" spans="10:11" x14ac:dyDescent="0.5">
      <c r="J121" t="s">
        <v>16403</v>
      </c>
      <c r="K121" t="s">
        <v>14890</v>
      </c>
    </row>
    <row r="122" spans="10:11" x14ac:dyDescent="0.5">
      <c r="J122" t="s">
        <v>16404</v>
      </c>
      <c r="K122" t="s">
        <v>14890</v>
      </c>
    </row>
    <row r="123" spans="10:11" x14ac:dyDescent="0.5">
      <c r="J123" t="s">
        <v>16405</v>
      </c>
      <c r="K123" t="s">
        <v>14890</v>
      </c>
    </row>
    <row r="124" spans="10:11" x14ac:dyDescent="0.5">
      <c r="J124" t="s">
        <v>16406</v>
      </c>
      <c r="K124" t="s">
        <v>14890</v>
      </c>
    </row>
    <row r="125" spans="10:11" x14ac:dyDescent="0.5">
      <c r="J125" t="s">
        <v>16407</v>
      </c>
      <c r="K125" t="s">
        <v>16408</v>
      </c>
    </row>
    <row r="126" spans="10:11" x14ac:dyDescent="0.5">
      <c r="J126" t="s">
        <v>16409</v>
      </c>
      <c r="K126" t="s">
        <v>16408</v>
      </c>
    </row>
    <row r="127" spans="10:11" x14ac:dyDescent="0.5">
      <c r="J127" t="s">
        <v>16410</v>
      </c>
      <c r="K127" t="s">
        <v>16408</v>
      </c>
    </row>
    <row r="128" spans="10:11" x14ac:dyDescent="0.5">
      <c r="J128" t="s">
        <v>16411</v>
      </c>
      <c r="K128" t="s">
        <v>16408</v>
      </c>
    </row>
    <row r="129" spans="10:11" x14ac:dyDescent="0.5">
      <c r="J129" t="s">
        <v>16412</v>
      </c>
      <c r="K129" t="s">
        <v>16408</v>
      </c>
    </row>
    <row r="130" spans="10:11" x14ac:dyDescent="0.5">
      <c r="J130" t="s">
        <v>16413</v>
      </c>
      <c r="K130" t="s">
        <v>16408</v>
      </c>
    </row>
    <row r="131" spans="10:11" x14ac:dyDescent="0.5">
      <c r="J131" t="s">
        <v>16414</v>
      </c>
      <c r="K131" t="s">
        <v>16408</v>
      </c>
    </row>
    <row r="132" spans="10:11" x14ac:dyDescent="0.5">
      <c r="J132" t="s">
        <v>16415</v>
      </c>
      <c r="K132" t="s">
        <v>16408</v>
      </c>
    </row>
    <row r="133" spans="10:11" x14ac:dyDescent="0.5">
      <c r="J133" t="s">
        <v>16416</v>
      </c>
      <c r="K133" t="s">
        <v>16408</v>
      </c>
    </row>
    <row r="134" spans="10:11" x14ac:dyDescent="0.5">
      <c r="J134" t="s">
        <v>16417</v>
      </c>
      <c r="K134" t="s">
        <v>16408</v>
      </c>
    </row>
    <row r="135" spans="10:11" x14ac:dyDescent="0.5">
      <c r="J135" t="s">
        <v>16418</v>
      </c>
      <c r="K135" t="s">
        <v>16408</v>
      </c>
    </row>
    <row r="136" spans="10:11" x14ac:dyDescent="0.5">
      <c r="J136" t="s">
        <v>16419</v>
      </c>
      <c r="K136" t="s">
        <v>16408</v>
      </c>
    </row>
    <row r="137" spans="10:11" x14ac:dyDescent="0.5">
      <c r="J137" t="s">
        <v>16420</v>
      </c>
      <c r="K137" t="s">
        <v>16408</v>
      </c>
    </row>
    <row r="138" spans="10:11" x14ac:dyDescent="0.5">
      <c r="J138" t="s">
        <v>16421</v>
      </c>
      <c r="K138" t="s">
        <v>16408</v>
      </c>
    </row>
    <row r="139" spans="10:11" x14ac:dyDescent="0.5">
      <c r="J139" t="s">
        <v>16422</v>
      </c>
      <c r="K139" t="s">
        <v>16408</v>
      </c>
    </row>
    <row r="140" spans="10:11" x14ac:dyDescent="0.5">
      <c r="J140" t="s">
        <v>16423</v>
      </c>
      <c r="K140" t="s">
        <v>16408</v>
      </c>
    </row>
    <row r="141" spans="10:11" x14ac:dyDescent="0.5">
      <c r="J141" t="s">
        <v>16424</v>
      </c>
      <c r="K141" t="s">
        <v>16408</v>
      </c>
    </row>
    <row r="142" spans="10:11" x14ac:dyDescent="0.5">
      <c r="J142" t="s">
        <v>16425</v>
      </c>
      <c r="K142" t="s">
        <v>16408</v>
      </c>
    </row>
    <row r="143" spans="10:11" x14ac:dyDescent="0.5">
      <c r="J143" t="s">
        <v>16426</v>
      </c>
      <c r="K143" t="s">
        <v>16408</v>
      </c>
    </row>
    <row r="144" spans="10:11" x14ac:dyDescent="0.5">
      <c r="J144" t="s">
        <v>16427</v>
      </c>
      <c r="K144" t="s">
        <v>16408</v>
      </c>
    </row>
    <row r="145" spans="10:11" x14ac:dyDescent="0.5">
      <c r="J145" t="s">
        <v>16428</v>
      </c>
      <c r="K145" t="s">
        <v>16408</v>
      </c>
    </row>
    <row r="146" spans="10:11" x14ac:dyDescent="0.5">
      <c r="J146" t="s">
        <v>16429</v>
      </c>
      <c r="K146" t="s">
        <v>16408</v>
      </c>
    </row>
    <row r="147" spans="10:11" x14ac:dyDescent="0.5">
      <c r="J147" t="s">
        <v>16430</v>
      </c>
      <c r="K147" t="s">
        <v>16408</v>
      </c>
    </row>
    <row r="148" spans="10:11" x14ac:dyDescent="0.5">
      <c r="J148" t="s">
        <v>16431</v>
      </c>
      <c r="K148" t="s">
        <v>16408</v>
      </c>
    </row>
    <row r="149" spans="10:11" x14ac:dyDescent="0.5">
      <c r="J149" t="s">
        <v>16432</v>
      </c>
      <c r="K149" t="s">
        <v>16408</v>
      </c>
    </row>
    <row r="150" spans="10:11" x14ac:dyDescent="0.5">
      <c r="J150" t="s">
        <v>16433</v>
      </c>
      <c r="K150" t="s">
        <v>16408</v>
      </c>
    </row>
    <row r="151" spans="10:11" x14ac:dyDescent="0.5">
      <c r="J151" t="s">
        <v>16434</v>
      </c>
      <c r="K151" t="s">
        <v>16408</v>
      </c>
    </row>
    <row r="152" spans="10:11" x14ac:dyDescent="0.5">
      <c r="J152" t="s">
        <v>16435</v>
      </c>
      <c r="K152" t="s">
        <v>16408</v>
      </c>
    </row>
    <row r="153" spans="10:11" x14ac:dyDescent="0.5">
      <c r="J153" t="s">
        <v>16436</v>
      </c>
      <c r="K153" t="s">
        <v>16408</v>
      </c>
    </row>
    <row r="154" spans="10:11" x14ac:dyDescent="0.5">
      <c r="J154" t="s">
        <v>16437</v>
      </c>
      <c r="K154" t="s">
        <v>16408</v>
      </c>
    </row>
    <row r="155" spans="10:11" x14ac:dyDescent="0.5">
      <c r="J155" t="s">
        <v>16438</v>
      </c>
      <c r="K155" t="s">
        <v>16408</v>
      </c>
    </row>
    <row r="156" spans="10:11" x14ac:dyDescent="0.5">
      <c r="J156" t="s">
        <v>16439</v>
      </c>
      <c r="K156" t="s">
        <v>16408</v>
      </c>
    </row>
    <row r="157" spans="10:11" x14ac:dyDescent="0.5">
      <c r="J157" t="s">
        <v>16440</v>
      </c>
      <c r="K157" t="s">
        <v>16408</v>
      </c>
    </row>
    <row r="158" spans="10:11" x14ac:dyDescent="0.5">
      <c r="J158" t="s">
        <v>16441</v>
      </c>
      <c r="K158" t="s">
        <v>16408</v>
      </c>
    </row>
    <row r="159" spans="10:11" x14ac:dyDescent="0.5">
      <c r="J159" t="s">
        <v>16442</v>
      </c>
      <c r="K159" t="s">
        <v>16408</v>
      </c>
    </row>
    <row r="160" spans="10:11" x14ac:dyDescent="0.5">
      <c r="J160" t="s">
        <v>16443</v>
      </c>
      <c r="K160" t="s">
        <v>16408</v>
      </c>
    </row>
    <row r="161" spans="10:11" x14ac:dyDescent="0.5">
      <c r="J161" t="s">
        <v>16444</v>
      </c>
      <c r="K161" t="s">
        <v>16408</v>
      </c>
    </row>
    <row r="162" spans="10:11" x14ac:dyDescent="0.5">
      <c r="J162" t="s">
        <v>16445</v>
      </c>
      <c r="K162" t="s">
        <v>16408</v>
      </c>
    </row>
    <row r="163" spans="10:11" x14ac:dyDescent="0.5">
      <c r="J163" t="s">
        <v>16446</v>
      </c>
      <c r="K163" t="s">
        <v>16408</v>
      </c>
    </row>
    <row r="164" spans="10:11" x14ac:dyDescent="0.5">
      <c r="J164" t="s">
        <v>16447</v>
      </c>
      <c r="K164" t="s">
        <v>16408</v>
      </c>
    </row>
    <row r="165" spans="10:11" x14ac:dyDescent="0.5">
      <c r="J165" t="s">
        <v>16448</v>
      </c>
      <c r="K165" t="s">
        <v>16408</v>
      </c>
    </row>
    <row r="166" spans="10:11" x14ac:dyDescent="0.5">
      <c r="J166" t="s">
        <v>16449</v>
      </c>
      <c r="K166" t="s">
        <v>16408</v>
      </c>
    </row>
    <row r="167" spans="10:11" x14ac:dyDescent="0.5">
      <c r="J167" t="s">
        <v>16450</v>
      </c>
      <c r="K167" t="s">
        <v>16408</v>
      </c>
    </row>
    <row r="168" spans="10:11" x14ac:dyDescent="0.5">
      <c r="J168" t="s">
        <v>16451</v>
      </c>
      <c r="K168" t="s">
        <v>16408</v>
      </c>
    </row>
    <row r="169" spans="10:11" x14ac:dyDescent="0.5">
      <c r="J169" t="s">
        <v>16452</v>
      </c>
      <c r="K169" t="s">
        <v>16408</v>
      </c>
    </row>
    <row r="170" spans="10:11" x14ac:dyDescent="0.5">
      <c r="J170" t="s">
        <v>16453</v>
      </c>
      <c r="K170" t="s">
        <v>16408</v>
      </c>
    </row>
    <row r="171" spans="10:11" x14ac:dyDescent="0.5">
      <c r="J171" t="s">
        <v>16454</v>
      </c>
      <c r="K171" t="s">
        <v>16408</v>
      </c>
    </row>
    <row r="172" spans="10:11" x14ac:dyDescent="0.5">
      <c r="J172" t="s">
        <v>16455</v>
      </c>
      <c r="K172" t="s">
        <v>16408</v>
      </c>
    </row>
    <row r="173" spans="10:11" x14ac:dyDescent="0.5">
      <c r="J173" t="s">
        <v>16456</v>
      </c>
      <c r="K173" t="s">
        <v>16408</v>
      </c>
    </row>
    <row r="174" spans="10:11" x14ac:dyDescent="0.5">
      <c r="J174" t="s">
        <v>16457</v>
      </c>
      <c r="K174" t="s">
        <v>16408</v>
      </c>
    </row>
    <row r="175" spans="10:11" x14ac:dyDescent="0.5">
      <c r="J175" t="s">
        <v>16458</v>
      </c>
      <c r="K175" t="s">
        <v>16408</v>
      </c>
    </row>
    <row r="176" spans="10:11" x14ac:dyDescent="0.5">
      <c r="J176" t="s">
        <v>16459</v>
      </c>
      <c r="K176" t="s">
        <v>16408</v>
      </c>
    </row>
    <row r="177" spans="10:11" x14ac:dyDescent="0.5">
      <c r="J177" t="s">
        <v>16460</v>
      </c>
      <c r="K177" t="s">
        <v>16408</v>
      </c>
    </row>
    <row r="178" spans="10:11" x14ac:dyDescent="0.5">
      <c r="J178" t="s">
        <v>16461</v>
      </c>
      <c r="K178" t="s">
        <v>16408</v>
      </c>
    </row>
    <row r="179" spans="10:11" x14ac:dyDescent="0.5">
      <c r="J179" t="s">
        <v>16462</v>
      </c>
      <c r="K179" t="s">
        <v>16408</v>
      </c>
    </row>
    <row r="180" spans="10:11" x14ac:dyDescent="0.5">
      <c r="J180" t="s">
        <v>16463</v>
      </c>
      <c r="K180" t="s">
        <v>16408</v>
      </c>
    </row>
    <row r="181" spans="10:11" x14ac:dyDescent="0.5">
      <c r="J181" t="s">
        <v>16464</v>
      </c>
      <c r="K181" t="s">
        <v>16408</v>
      </c>
    </row>
    <row r="182" spans="10:11" x14ac:dyDescent="0.5">
      <c r="J182" t="s">
        <v>16465</v>
      </c>
      <c r="K182" t="s">
        <v>16408</v>
      </c>
    </row>
    <row r="183" spans="10:11" x14ac:dyDescent="0.5">
      <c r="J183" t="s">
        <v>16466</v>
      </c>
      <c r="K183" t="s">
        <v>16408</v>
      </c>
    </row>
    <row r="184" spans="10:11" x14ac:dyDescent="0.5">
      <c r="J184" t="s">
        <v>16467</v>
      </c>
      <c r="K184" t="s">
        <v>16408</v>
      </c>
    </row>
    <row r="185" spans="10:11" x14ac:dyDescent="0.5">
      <c r="J185" t="s">
        <v>16468</v>
      </c>
      <c r="K185" t="s">
        <v>16408</v>
      </c>
    </row>
    <row r="186" spans="10:11" x14ac:dyDescent="0.5">
      <c r="J186" t="s">
        <v>16469</v>
      </c>
      <c r="K186" t="s">
        <v>16408</v>
      </c>
    </row>
    <row r="187" spans="10:11" x14ac:dyDescent="0.5">
      <c r="J187" t="s">
        <v>16470</v>
      </c>
      <c r="K187" t="s">
        <v>16408</v>
      </c>
    </row>
    <row r="188" spans="10:11" x14ac:dyDescent="0.5">
      <c r="J188" t="s">
        <v>16471</v>
      </c>
      <c r="K188" t="s">
        <v>16408</v>
      </c>
    </row>
    <row r="189" spans="10:11" x14ac:dyDescent="0.5">
      <c r="J189" t="s">
        <v>16472</v>
      </c>
      <c r="K189" t="s">
        <v>16408</v>
      </c>
    </row>
    <row r="190" spans="10:11" x14ac:dyDescent="0.5">
      <c r="J190" t="s">
        <v>16473</v>
      </c>
      <c r="K190" t="s">
        <v>16408</v>
      </c>
    </row>
    <row r="191" spans="10:11" x14ac:dyDescent="0.5">
      <c r="J191" t="s">
        <v>16474</v>
      </c>
      <c r="K191" t="s">
        <v>16408</v>
      </c>
    </row>
    <row r="192" spans="10:11" x14ac:dyDescent="0.5">
      <c r="J192" t="s">
        <v>16475</v>
      </c>
      <c r="K192" t="s">
        <v>16408</v>
      </c>
    </row>
    <row r="193" spans="10:11" x14ac:dyDescent="0.5">
      <c r="J193" t="s">
        <v>16476</v>
      </c>
      <c r="K193" t="s">
        <v>16408</v>
      </c>
    </row>
    <row r="194" spans="10:11" x14ac:dyDescent="0.5">
      <c r="J194" t="s">
        <v>16477</v>
      </c>
      <c r="K194" t="s">
        <v>16408</v>
      </c>
    </row>
    <row r="195" spans="10:11" x14ac:dyDescent="0.5">
      <c r="J195" t="s">
        <v>16478</v>
      </c>
      <c r="K195" t="s">
        <v>16408</v>
      </c>
    </row>
    <row r="196" spans="10:11" x14ac:dyDescent="0.5">
      <c r="J196" t="s">
        <v>16479</v>
      </c>
      <c r="K196" t="s">
        <v>16408</v>
      </c>
    </row>
    <row r="197" spans="10:11" x14ac:dyDescent="0.5">
      <c r="J197" t="s">
        <v>16480</v>
      </c>
      <c r="K197" t="s">
        <v>16299</v>
      </c>
    </row>
    <row r="198" spans="10:11" x14ac:dyDescent="0.5">
      <c r="J198" t="s">
        <v>16481</v>
      </c>
      <c r="K198" t="s">
        <v>16299</v>
      </c>
    </row>
    <row r="199" spans="10:11" x14ac:dyDescent="0.5">
      <c r="J199" t="s">
        <v>16482</v>
      </c>
      <c r="K199" t="s">
        <v>16299</v>
      </c>
    </row>
    <row r="200" spans="10:11" x14ac:dyDescent="0.5">
      <c r="J200" t="s">
        <v>16483</v>
      </c>
      <c r="K200" t="s">
        <v>16299</v>
      </c>
    </row>
    <row r="201" spans="10:11" x14ac:dyDescent="0.5">
      <c r="J201" t="s">
        <v>16484</v>
      </c>
      <c r="K201" t="s">
        <v>16299</v>
      </c>
    </row>
    <row r="202" spans="10:11" x14ac:dyDescent="0.5">
      <c r="J202" t="s">
        <v>16485</v>
      </c>
      <c r="K202" t="s">
        <v>16299</v>
      </c>
    </row>
    <row r="203" spans="10:11" x14ac:dyDescent="0.5">
      <c r="J203" t="s">
        <v>16486</v>
      </c>
      <c r="K203" t="s">
        <v>16299</v>
      </c>
    </row>
    <row r="204" spans="10:11" x14ac:dyDescent="0.5">
      <c r="J204" t="s">
        <v>16487</v>
      </c>
      <c r="K204" t="s">
        <v>16299</v>
      </c>
    </row>
    <row r="205" spans="10:11" x14ac:dyDescent="0.5">
      <c r="J205" t="s">
        <v>16488</v>
      </c>
      <c r="K205" t="s">
        <v>16299</v>
      </c>
    </row>
    <row r="206" spans="10:11" x14ac:dyDescent="0.5">
      <c r="J206" t="s">
        <v>16489</v>
      </c>
      <c r="K206" t="s">
        <v>16299</v>
      </c>
    </row>
    <row r="207" spans="10:11" x14ac:dyDescent="0.5">
      <c r="J207" t="s">
        <v>16490</v>
      </c>
      <c r="K207" t="s">
        <v>16299</v>
      </c>
    </row>
    <row r="208" spans="10:11" x14ac:dyDescent="0.5">
      <c r="J208" t="s">
        <v>16491</v>
      </c>
      <c r="K208" t="s">
        <v>16299</v>
      </c>
    </row>
    <row r="209" spans="10:11" x14ac:dyDescent="0.5">
      <c r="J209" t="s">
        <v>16492</v>
      </c>
      <c r="K209" t="s">
        <v>16299</v>
      </c>
    </row>
    <row r="210" spans="10:11" x14ac:dyDescent="0.5">
      <c r="J210" t="s">
        <v>16493</v>
      </c>
      <c r="K210" t="s">
        <v>16299</v>
      </c>
    </row>
    <row r="211" spans="10:11" x14ac:dyDescent="0.5">
      <c r="J211" t="s">
        <v>16494</v>
      </c>
      <c r="K211" t="s">
        <v>16299</v>
      </c>
    </row>
    <row r="212" spans="10:11" x14ac:dyDescent="0.5">
      <c r="J212" t="s">
        <v>16495</v>
      </c>
      <c r="K212" t="s">
        <v>16299</v>
      </c>
    </row>
    <row r="213" spans="10:11" x14ac:dyDescent="0.5">
      <c r="J213" t="s">
        <v>16496</v>
      </c>
      <c r="K213" t="s">
        <v>16299</v>
      </c>
    </row>
    <row r="214" spans="10:11" x14ac:dyDescent="0.5">
      <c r="J214" t="s">
        <v>16497</v>
      </c>
      <c r="K214" t="s">
        <v>16299</v>
      </c>
    </row>
    <row r="215" spans="10:11" x14ac:dyDescent="0.5">
      <c r="J215" t="s">
        <v>16498</v>
      </c>
      <c r="K215" t="s">
        <v>16299</v>
      </c>
    </row>
    <row r="216" spans="10:11" x14ac:dyDescent="0.5">
      <c r="J216" t="s">
        <v>16499</v>
      </c>
      <c r="K216" t="s">
        <v>16299</v>
      </c>
    </row>
    <row r="217" spans="10:11" x14ac:dyDescent="0.5">
      <c r="J217" t="s">
        <v>16500</v>
      </c>
      <c r="K217" t="s">
        <v>16299</v>
      </c>
    </row>
    <row r="218" spans="10:11" x14ac:dyDescent="0.5">
      <c r="J218" t="s">
        <v>16501</v>
      </c>
      <c r="K218" t="s">
        <v>16299</v>
      </c>
    </row>
    <row r="219" spans="10:11" x14ac:dyDescent="0.5">
      <c r="J219" t="s">
        <v>16502</v>
      </c>
      <c r="K219" t="s">
        <v>16299</v>
      </c>
    </row>
    <row r="220" spans="10:11" x14ac:dyDescent="0.5">
      <c r="J220" t="s">
        <v>16503</v>
      </c>
      <c r="K220" t="s">
        <v>16299</v>
      </c>
    </row>
    <row r="221" spans="10:11" x14ac:dyDescent="0.5">
      <c r="J221" t="s">
        <v>16504</v>
      </c>
      <c r="K221" t="s">
        <v>16299</v>
      </c>
    </row>
    <row r="222" spans="10:11" x14ac:dyDescent="0.5">
      <c r="J222" t="s">
        <v>16505</v>
      </c>
      <c r="K222" t="s">
        <v>16299</v>
      </c>
    </row>
    <row r="223" spans="10:11" x14ac:dyDescent="0.5">
      <c r="J223" t="s">
        <v>16506</v>
      </c>
      <c r="K223" t="s">
        <v>16299</v>
      </c>
    </row>
    <row r="224" spans="10:11" x14ac:dyDescent="0.5">
      <c r="J224" t="s">
        <v>16507</v>
      </c>
      <c r="K224" t="s">
        <v>16299</v>
      </c>
    </row>
    <row r="225" spans="10:11" x14ac:dyDescent="0.5">
      <c r="J225" t="s">
        <v>16508</v>
      </c>
      <c r="K225" t="s">
        <v>16299</v>
      </c>
    </row>
    <row r="226" spans="10:11" x14ac:dyDescent="0.5">
      <c r="J226" t="s">
        <v>16509</v>
      </c>
      <c r="K226" t="s">
        <v>16299</v>
      </c>
    </row>
    <row r="227" spans="10:11" x14ac:dyDescent="0.5">
      <c r="J227" t="s">
        <v>16510</v>
      </c>
      <c r="K227" t="s">
        <v>16299</v>
      </c>
    </row>
    <row r="228" spans="10:11" x14ac:dyDescent="0.5">
      <c r="J228" t="s">
        <v>16511</v>
      </c>
      <c r="K228" t="s">
        <v>16299</v>
      </c>
    </row>
    <row r="229" spans="10:11" x14ac:dyDescent="0.5">
      <c r="J229" t="s">
        <v>16512</v>
      </c>
      <c r="K229" t="s">
        <v>16299</v>
      </c>
    </row>
    <row r="230" spans="10:11" x14ac:dyDescent="0.5">
      <c r="J230" t="s">
        <v>16513</v>
      </c>
      <c r="K230" t="s">
        <v>16299</v>
      </c>
    </row>
    <row r="231" spans="10:11" x14ac:dyDescent="0.5">
      <c r="J231" t="s">
        <v>16514</v>
      </c>
      <c r="K231" t="s">
        <v>16299</v>
      </c>
    </row>
    <row r="232" spans="10:11" x14ac:dyDescent="0.5">
      <c r="J232" t="s">
        <v>16515</v>
      </c>
      <c r="K232" t="s">
        <v>16299</v>
      </c>
    </row>
    <row r="233" spans="10:11" x14ac:dyDescent="0.5">
      <c r="J233" t="s">
        <v>16516</v>
      </c>
      <c r="K233" t="s">
        <v>16299</v>
      </c>
    </row>
    <row r="234" spans="10:11" x14ac:dyDescent="0.5">
      <c r="J234" t="s">
        <v>16517</v>
      </c>
      <c r="K234" t="s">
        <v>16299</v>
      </c>
    </row>
    <row r="235" spans="10:11" x14ac:dyDescent="0.5">
      <c r="J235" t="s">
        <v>16518</v>
      </c>
      <c r="K235" t="s">
        <v>16299</v>
      </c>
    </row>
    <row r="236" spans="10:11" x14ac:dyDescent="0.5">
      <c r="J236" t="s">
        <v>16519</v>
      </c>
      <c r="K236" t="s">
        <v>16299</v>
      </c>
    </row>
    <row r="237" spans="10:11" x14ac:dyDescent="0.5">
      <c r="J237" t="s">
        <v>16520</v>
      </c>
      <c r="K237" t="s">
        <v>16299</v>
      </c>
    </row>
    <row r="238" spans="10:11" x14ac:dyDescent="0.5">
      <c r="J238" t="s">
        <v>16521</v>
      </c>
      <c r="K238" t="s">
        <v>16299</v>
      </c>
    </row>
    <row r="239" spans="10:11" x14ac:dyDescent="0.5">
      <c r="J239" t="s">
        <v>16522</v>
      </c>
      <c r="K239" t="s">
        <v>16299</v>
      </c>
    </row>
    <row r="240" spans="10:11" x14ac:dyDescent="0.5">
      <c r="J240" t="s">
        <v>16523</v>
      </c>
      <c r="K240" t="s">
        <v>16299</v>
      </c>
    </row>
    <row r="241" spans="10:11" x14ac:dyDescent="0.5">
      <c r="J241" t="s">
        <v>16524</v>
      </c>
      <c r="K241" t="s">
        <v>16299</v>
      </c>
    </row>
    <row r="242" spans="10:11" x14ac:dyDescent="0.5">
      <c r="J242" t="s">
        <v>16525</v>
      </c>
      <c r="K242" t="s">
        <v>16299</v>
      </c>
    </row>
    <row r="243" spans="10:11" x14ac:dyDescent="0.5">
      <c r="J243" t="s">
        <v>16526</v>
      </c>
      <c r="K243" t="s">
        <v>16299</v>
      </c>
    </row>
    <row r="244" spans="10:11" x14ac:dyDescent="0.5">
      <c r="J244" t="s">
        <v>16527</v>
      </c>
      <c r="K244" t="s">
        <v>16299</v>
      </c>
    </row>
    <row r="245" spans="10:11" x14ac:dyDescent="0.5">
      <c r="J245" t="s">
        <v>16528</v>
      </c>
      <c r="K245" t="s">
        <v>16299</v>
      </c>
    </row>
    <row r="246" spans="10:11" x14ac:dyDescent="0.5">
      <c r="J246" t="s">
        <v>16529</v>
      </c>
      <c r="K246" t="s">
        <v>16299</v>
      </c>
    </row>
    <row r="247" spans="10:11" x14ac:dyDescent="0.5">
      <c r="J247" t="s">
        <v>16530</v>
      </c>
      <c r="K247" t="s">
        <v>16299</v>
      </c>
    </row>
    <row r="248" spans="10:11" x14ac:dyDescent="0.5">
      <c r="J248" t="s">
        <v>16531</v>
      </c>
      <c r="K248" t="s">
        <v>16299</v>
      </c>
    </row>
    <row r="249" spans="10:11" x14ac:dyDescent="0.5">
      <c r="J249" t="s">
        <v>16532</v>
      </c>
      <c r="K249" t="s">
        <v>16299</v>
      </c>
    </row>
    <row r="250" spans="10:11" x14ac:dyDescent="0.5">
      <c r="J250" t="s">
        <v>16533</v>
      </c>
      <c r="K250" t="s">
        <v>16299</v>
      </c>
    </row>
    <row r="251" spans="10:11" x14ac:dyDescent="0.5">
      <c r="J251" t="s">
        <v>16534</v>
      </c>
      <c r="K251" t="s">
        <v>16299</v>
      </c>
    </row>
    <row r="252" spans="10:11" x14ac:dyDescent="0.5">
      <c r="J252" t="s">
        <v>16535</v>
      </c>
      <c r="K252" t="s">
        <v>16299</v>
      </c>
    </row>
    <row r="253" spans="10:11" x14ac:dyDescent="0.5">
      <c r="J253" t="s">
        <v>16536</v>
      </c>
      <c r="K253" t="s">
        <v>16299</v>
      </c>
    </row>
    <row r="254" spans="10:11" x14ac:dyDescent="0.5">
      <c r="J254" t="s">
        <v>16537</v>
      </c>
      <c r="K254" t="s">
        <v>16299</v>
      </c>
    </row>
    <row r="255" spans="10:11" x14ac:dyDescent="0.5">
      <c r="J255" t="s">
        <v>16538</v>
      </c>
      <c r="K255" t="s">
        <v>16299</v>
      </c>
    </row>
    <row r="256" spans="10:11" x14ac:dyDescent="0.5">
      <c r="J256" t="s">
        <v>16539</v>
      </c>
      <c r="K256" t="s">
        <v>16299</v>
      </c>
    </row>
    <row r="257" spans="10:11" x14ac:dyDescent="0.5">
      <c r="J257" t="s">
        <v>16540</v>
      </c>
      <c r="K257" t="s">
        <v>16299</v>
      </c>
    </row>
    <row r="258" spans="10:11" x14ac:dyDescent="0.5">
      <c r="J258" t="s">
        <v>16541</v>
      </c>
      <c r="K258" t="s">
        <v>16299</v>
      </c>
    </row>
    <row r="259" spans="10:11" x14ac:dyDescent="0.5">
      <c r="J259" t="s">
        <v>16542</v>
      </c>
      <c r="K259" t="s">
        <v>16299</v>
      </c>
    </row>
    <row r="260" spans="10:11" x14ac:dyDescent="0.5">
      <c r="J260" t="s">
        <v>16543</v>
      </c>
      <c r="K260" t="s">
        <v>16299</v>
      </c>
    </row>
    <row r="261" spans="10:11" x14ac:dyDescent="0.5">
      <c r="J261" t="s">
        <v>16544</v>
      </c>
      <c r="K261" t="s">
        <v>16299</v>
      </c>
    </row>
    <row r="262" spans="10:11" x14ac:dyDescent="0.5">
      <c r="J262" t="s">
        <v>16545</v>
      </c>
      <c r="K262" t="s">
        <v>16299</v>
      </c>
    </row>
    <row r="263" spans="10:11" x14ac:dyDescent="0.5">
      <c r="J263" t="s">
        <v>16546</v>
      </c>
      <c r="K263" t="s">
        <v>16299</v>
      </c>
    </row>
    <row r="264" spans="10:11" x14ac:dyDescent="0.5">
      <c r="J264" t="s">
        <v>16547</v>
      </c>
      <c r="K264" t="s">
        <v>16299</v>
      </c>
    </row>
    <row r="265" spans="10:11" x14ac:dyDescent="0.5">
      <c r="J265" t="s">
        <v>16548</v>
      </c>
      <c r="K265" t="s">
        <v>16299</v>
      </c>
    </row>
    <row r="266" spans="10:11" x14ac:dyDescent="0.5">
      <c r="J266" t="s">
        <v>16549</v>
      </c>
      <c r="K266" t="s">
        <v>16299</v>
      </c>
    </row>
    <row r="267" spans="10:11" x14ac:dyDescent="0.5">
      <c r="J267" t="s">
        <v>16550</v>
      </c>
      <c r="K267" t="s">
        <v>16299</v>
      </c>
    </row>
    <row r="268" spans="10:11" x14ac:dyDescent="0.5">
      <c r="J268" t="s">
        <v>16551</v>
      </c>
      <c r="K268" t="s">
        <v>16299</v>
      </c>
    </row>
    <row r="269" spans="10:11" x14ac:dyDescent="0.5">
      <c r="J269" t="s">
        <v>16552</v>
      </c>
      <c r="K269" t="s">
        <v>16299</v>
      </c>
    </row>
    <row r="270" spans="10:11" x14ac:dyDescent="0.5">
      <c r="J270" t="s">
        <v>16553</v>
      </c>
      <c r="K270" t="s">
        <v>16299</v>
      </c>
    </row>
    <row r="271" spans="10:11" x14ac:dyDescent="0.5">
      <c r="J271" t="s">
        <v>16554</v>
      </c>
      <c r="K271" t="s">
        <v>16299</v>
      </c>
    </row>
    <row r="272" spans="10:11" x14ac:dyDescent="0.5">
      <c r="J272" t="s">
        <v>16555</v>
      </c>
      <c r="K272" t="s">
        <v>16299</v>
      </c>
    </row>
    <row r="273" spans="10:11" x14ac:dyDescent="0.5">
      <c r="J273" t="s">
        <v>16556</v>
      </c>
      <c r="K273" t="s">
        <v>16299</v>
      </c>
    </row>
    <row r="274" spans="10:11" x14ac:dyDescent="0.5">
      <c r="J274" t="s">
        <v>16557</v>
      </c>
      <c r="K274" t="s">
        <v>16299</v>
      </c>
    </row>
    <row r="275" spans="10:11" x14ac:dyDescent="0.5">
      <c r="J275" t="s">
        <v>16558</v>
      </c>
      <c r="K275" t="s">
        <v>16299</v>
      </c>
    </row>
    <row r="276" spans="10:11" x14ac:dyDescent="0.5">
      <c r="J276" t="s">
        <v>16559</v>
      </c>
      <c r="K276" t="s">
        <v>16299</v>
      </c>
    </row>
    <row r="277" spans="10:11" x14ac:dyDescent="0.5">
      <c r="J277" t="s">
        <v>16560</v>
      </c>
      <c r="K277" t="s">
        <v>16299</v>
      </c>
    </row>
    <row r="278" spans="10:11" x14ac:dyDescent="0.5">
      <c r="J278" t="s">
        <v>16561</v>
      </c>
      <c r="K278" t="s">
        <v>16299</v>
      </c>
    </row>
    <row r="279" spans="10:11" x14ac:dyDescent="0.5">
      <c r="J279" t="s">
        <v>16562</v>
      </c>
      <c r="K279" t="s">
        <v>16299</v>
      </c>
    </row>
    <row r="280" spans="10:11" x14ac:dyDescent="0.5">
      <c r="J280" t="s">
        <v>16563</v>
      </c>
      <c r="K280" t="s">
        <v>16299</v>
      </c>
    </row>
    <row r="281" spans="10:11" x14ac:dyDescent="0.5">
      <c r="J281" t="s">
        <v>16564</v>
      </c>
      <c r="K281" t="s">
        <v>16299</v>
      </c>
    </row>
    <row r="282" spans="10:11" x14ac:dyDescent="0.5">
      <c r="J282" t="s">
        <v>16565</v>
      </c>
      <c r="K282" t="s">
        <v>16299</v>
      </c>
    </row>
    <row r="283" spans="10:11" x14ac:dyDescent="0.5">
      <c r="J283" t="s">
        <v>16566</v>
      </c>
      <c r="K283" t="s">
        <v>16299</v>
      </c>
    </row>
    <row r="284" spans="10:11" x14ac:dyDescent="0.5">
      <c r="J284" t="s">
        <v>16567</v>
      </c>
      <c r="K284" t="s">
        <v>16299</v>
      </c>
    </row>
    <row r="285" spans="10:11" x14ac:dyDescent="0.5">
      <c r="J285" t="s">
        <v>16568</v>
      </c>
      <c r="K285" t="s">
        <v>16299</v>
      </c>
    </row>
    <row r="286" spans="10:11" x14ac:dyDescent="0.5">
      <c r="J286" t="s">
        <v>16569</v>
      </c>
      <c r="K286" t="s">
        <v>16299</v>
      </c>
    </row>
    <row r="287" spans="10:11" x14ac:dyDescent="0.5">
      <c r="J287" t="s">
        <v>16570</v>
      </c>
      <c r="K287" t="s">
        <v>16299</v>
      </c>
    </row>
    <row r="288" spans="10:11" x14ac:dyDescent="0.5">
      <c r="J288" t="s">
        <v>16571</v>
      </c>
      <c r="K288" t="s">
        <v>16299</v>
      </c>
    </row>
    <row r="289" spans="10:11" x14ac:dyDescent="0.5">
      <c r="J289" t="s">
        <v>16572</v>
      </c>
      <c r="K289" t="s">
        <v>16299</v>
      </c>
    </row>
    <row r="290" spans="10:11" x14ac:dyDescent="0.5">
      <c r="J290" t="s">
        <v>16573</v>
      </c>
      <c r="K290" t="s">
        <v>16299</v>
      </c>
    </row>
    <row r="291" spans="10:11" x14ac:dyDescent="0.5">
      <c r="J291" t="s">
        <v>16574</v>
      </c>
      <c r="K291" t="s">
        <v>16299</v>
      </c>
    </row>
    <row r="292" spans="10:11" x14ac:dyDescent="0.5">
      <c r="J292" t="s">
        <v>16575</v>
      </c>
      <c r="K292" t="s">
        <v>16299</v>
      </c>
    </row>
    <row r="293" spans="10:11" x14ac:dyDescent="0.5">
      <c r="J293" t="s">
        <v>16576</v>
      </c>
      <c r="K293" t="s">
        <v>16299</v>
      </c>
    </row>
    <row r="294" spans="10:11" x14ac:dyDescent="0.5">
      <c r="J294" t="s">
        <v>16577</v>
      </c>
      <c r="K294" t="s">
        <v>16299</v>
      </c>
    </row>
    <row r="295" spans="10:11" x14ac:dyDescent="0.5">
      <c r="J295" t="s">
        <v>16578</v>
      </c>
      <c r="K295" t="s">
        <v>16299</v>
      </c>
    </row>
    <row r="296" spans="10:11" x14ac:dyDescent="0.5">
      <c r="J296" t="s">
        <v>16579</v>
      </c>
      <c r="K296" t="s">
        <v>16299</v>
      </c>
    </row>
    <row r="297" spans="10:11" x14ac:dyDescent="0.5">
      <c r="J297" t="s">
        <v>16580</v>
      </c>
      <c r="K297" t="s">
        <v>16299</v>
      </c>
    </row>
    <row r="298" spans="10:11" x14ac:dyDescent="0.5">
      <c r="J298" t="s">
        <v>16581</v>
      </c>
      <c r="K298" t="s">
        <v>16299</v>
      </c>
    </row>
    <row r="299" spans="10:11" x14ac:dyDescent="0.5">
      <c r="J299" t="s">
        <v>16582</v>
      </c>
      <c r="K299" t="s">
        <v>16299</v>
      </c>
    </row>
    <row r="300" spans="10:11" x14ac:dyDescent="0.5">
      <c r="J300" t="s">
        <v>16583</v>
      </c>
      <c r="K300" t="s">
        <v>16299</v>
      </c>
    </row>
    <row r="301" spans="10:11" x14ac:dyDescent="0.5">
      <c r="J301" t="s">
        <v>16584</v>
      </c>
      <c r="K301" t="s">
        <v>16299</v>
      </c>
    </row>
    <row r="302" spans="10:11" x14ac:dyDescent="0.5">
      <c r="J302" t="s">
        <v>16585</v>
      </c>
      <c r="K302" t="s">
        <v>16299</v>
      </c>
    </row>
    <row r="303" spans="10:11" x14ac:dyDescent="0.5">
      <c r="J303" t="s">
        <v>16586</v>
      </c>
      <c r="K303" t="s">
        <v>16299</v>
      </c>
    </row>
    <row r="304" spans="10:11" x14ac:dyDescent="0.5">
      <c r="J304" t="s">
        <v>16587</v>
      </c>
      <c r="K304" t="s">
        <v>16299</v>
      </c>
    </row>
    <row r="305" spans="10:11" x14ac:dyDescent="0.5">
      <c r="J305" t="s">
        <v>16588</v>
      </c>
      <c r="K305" t="s">
        <v>16299</v>
      </c>
    </row>
    <row r="306" spans="10:11" x14ac:dyDescent="0.5">
      <c r="J306" t="s">
        <v>16589</v>
      </c>
      <c r="K306" t="s">
        <v>16299</v>
      </c>
    </row>
    <row r="307" spans="10:11" x14ac:dyDescent="0.5">
      <c r="J307" t="s">
        <v>16590</v>
      </c>
      <c r="K307" t="s">
        <v>16299</v>
      </c>
    </row>
    <row r="308" spans="10:11" x14ac:dyDescent="0.5">
      <c r="J308" t="s">
        <v>16591</v>
      </c>
      <c r="K308" t="s">
        <v>16299</v>
      </c>
    </row>
    <row r="309" spans="10:11" x14ac:dyDescent="0.5">
      <c r="J309" t="s">
        <v>16592</v>
      </c>
      <c r="K309" t="s">
        <v>16299</v>
      </c>
    </row>
    <row r="310" spans="10:11" x14ac:dyDescent="0.5">
      <c r="J310" t="s">
        <v>16593</v>
      </c>
      <c r="K310" t="s">
        <v>16299</v>
      </c>
    </row>
    <row r="311" spans="10:11" x14ac:dyDescent="0.5">
      <c r="J311" t="s">
        <v>16594</v>
      </c>
      <c r="K311" t="s">
        <v>16299</v>
      </c>
    </row>
    <row r="312" spans="10:11" x14ac:dyDescent="0.5">
      <c r="J312" t="s">
        <v>16595</v>
      </c>
      <c r="K312" t="s">
        <v>16299</v>
      </c>
    </row>
    <row r="313" spans="10:11" x14ac:dyDescent="0.5">
      <c r="J313" t="s">
        <v>16596</v>
      </c>
      <c r="K313" t="s">
        <v>16299</v>
      </c>
    </row>
    <row r="314" spans="10:11" x14ac:dyDescent="0.5">
      <c r="J314" t="s">
        <v>16597</v>
      </c>
      <c r="K314" t="s">
        <v>16299</v>
      </c>
    </row>
    <row r="315" spans="10:11" x14ac:dyDescent="0.5">
      <c r="J315" t="s">
        <v>16598</v>
      </c>
      <c r="K315" t="s">
        <v>16299</v>
      </c>
    </row>
    <row r="316" spans="10:11" x14ac:dyDescent="0.5">
      <c r="J316" t="s">
        <v>16599</v>
      </c>
      <c r="K316" t="s">
        <v>16299</v>
      </c>
    </row>
    <row r="317" spans="10:11" x14ac:dyDescent="0.5">
      <c r="J317" t="s">
        <v>16600</v>
      </c>
      <c r="K317" t="s">
        <v>16299</v>
      </c>
    </row>
    <row r="318" spans="10:11" x14ac:dyDescent="0.5">
      <c r="J318" t="s">
        <v>16601</v>
      </c>
      <c r="K318" t="s">
        <v>16299</v>
      </c>
    </row>
    <row r="319" spans="10:11" x14ac:dyDescent="0.5">
      <c r="J319" t="s">
        <v>16602</v>
      </c>
      <c r="K319" t="s">
        <v>16299</v>
      </c>
    </row>
    <row r="320" spans="10:11" x14ac:dyDescent="0.5">
      <c r="J320" t="s">
        <v>16603</v>
      </c>
      <c r="K320" t="s">
        <v>16299</v>
      </c>
    </row>
    <row r="321" spans="10:11" x14ac:dyDescent="0.5">
      <c r="J321" t="s">
        <v>16604</v>
      </c>
      <c r="K321" t="s">
        <v>16299</v>
      </c>
    </row>
    <row r="322" spans="10:11" x14ac:dyDescent="0.5">
      <c r="J322" t="s">
        <v>16605</v>
      </c>
      <c r="K322" t="s">
        <v>16299</v>
      </c>
    </row>
    <row r="323" spans="10:11" x14ac:dyDescent="0.5">
      <c r="J323" t="s">
        <v>16606</v>
      </c>
      <c r="K323" t="s">
        <v>16299</v>
      </c>
    </row>
    <row r="324" spans="10:11" x14ac:dyDescent="0.5">
      <c r="J324" t="s">
        <v>16607</v>
      </c>
      <c r="K324" t="s">
        <v>16299</v>
      </c>
    </row>
    <row r="325" spans="10:11" x14ac:dyDescent="0.5">
      <c r="J325" t="s">
        <v>16608</v>
      </c>
      <c r="K325" t="s">
        <v>16299</v>
      </c>
    </row>
    <row r="326" spans="10:11" x14ac:dyDescent="0.5">
      <c r="J326" t="s">
        <v>16609</v>
      </c>
      <c r="K326" t="s">
        <v>16299</v>
      </c>
    </row>
    <row r="327" spans="10:11" x14ac:dyDescent="0.5">
      <c r="J327" t="s">
        <v>16610</v>
      </c>
      <c r="K327" t="s">
        <v>16299</v>
      </c>
    </row>
    <row r="328" spans="10:11" x14ac:dyDescent="0.5">
      <c r="J328" t="s">
        <v>16611</v>
      </c>
      <c r="K328" t="s">
        <v>16299</v>
      </c>
    </row>
    <row r="329" spans="10:11" x14ac:dyDescent="0.5">
      <c r="J329" t="s">
        <v>16612</v>
      </c>
      <c r="K329" t="s">
        <v>16299</v>
      </c>
    </row>
    <row r="330" spans="10:11" x14ac:dyDescent="0.5">
      <c r="J330" t="s">
        <v>16613</v>
      </c>
      <c r="K330" t="s">
        <v>16299</v>
      </c>
    </row>
    <row r="331" spans="10:11" x14ac:dyDescent="0.5">
      <c r="J331" t="s">
        <v>16614</v>
      </c>
      <c r="K331" t="s">
        <v>16299</v>
      </c>
    </row>
    <row r="332" spans="10:11" x14ac:dyDescent="0.5">
      <c r="J332" t="s">
        <v>16615</v>
      </c>
      <c r="K332" t="s">
        <v>16299</v>
      </c>
    </row>
    <row r="333" spans="10:11" x14ac:dyDescent="0.5">
      <c r="J333" t="s">
        <v>16616</v>
      </c>
      <c r="K333" t="s">
        <v>16299</v>
      </c>
    </row>
    <row r="334" spans="10:11" x14ac:dyDescent="0.5">
      <c r="J334" t="s">
        <v>16617</v>
      </c>
      <c r="K334" t="s">
        <v>16299</v>
      </c>
    </row>
    <row r="335" spans="10:11" x14ac:dyDescent="0.5">
      <c r="J335" t="s">
        <v>16618</v>
      </c>
      <c r="K335" t="s">
        <v>116</v>
      </c>
    </row>
    <row r="336" spans="10:11" x14ac:dyDescent="0.5">
      <c r="J336" t="s">
        <v>16619</v>
      </c>
      <c r="K336" t="s">
        <v>16299</v>
      </c>
    </row>
    <row r="337" spans="10:11" x14ac:dyDescent="0.5">
      <c r="J337" t="s">
        <v>16620</v>
      </c>
      <c r="K337" t="s">
        <v>16299</v>
      </c>
    </row>
    <row r="338" spans="10:11" x14ac:dyDescent="0.5">
      <c r="J338" t="s">
        <v>16621</v>
      </c>
      <c r="K338" t="s">
        <v>16299</v>
      </c>
    </row>
    <row r="339" spans="10:11" x14ac:dyDescent="0.5">
      <c r="J339" t="s">
        <v>16622</v>
      </c>
      <c r="K339" t="s">
        <v>16299</v>
      </c>
    </row>
    <row r="340" spans="10:11" x14ac:dyDescent="0.5">
      <c r="J340" t="s">
        <v>16623</v>
      </c>
      <c r="K340" t="s">
        <v>16299</v>
      </c>
    </row>
    <row r="341" spans="10:11" x14ac:dyDescent="0.5">
      <c r="J341" t="s">
        <v>16624</v>
      </c>
      <c r="K341" t="s">
        <v>16299</v>
      </c>
    </row>
    <row r="342" spans="10:11" x14ac:dyDescent="0.5">
      <c r="J342" t="s">
        <v>16625</v>
      </c>
      <c r="K342" t="s">
        <v>16299</v>
      </c>
    </row>
    <row r="343" spans="10:11" x14ac:dyDescent="0.5">
      <c r="J343" t="s">
        <v>16626</v>
      </c>
      <c r="K343" t="s">
        <v>16299</v>
      </c>
    </row>
    <row r="344" spans="10:11" x14ac:dyDescent="0.5">
      <c r="J344" t="s">
        <v>16627</v>
      </c>
      <c r="K344" t="s">
        <v>16299</v>
      </c>
    </row>
    <row r="345" spans="10:11" x14ac:dyDescent="0.5">
      <c r="J345" t="s">
        <v>16628</v>
      </c>
      <c r="K345" t="s">
        <v>16299</v>
      </c>
    </row>
    <row r="346" spans="10:11" x14ac:dyDescent="0.5">
      <c r="J346" t="s">
        <v>16629</v>
      </c>
      <c r="K346" t="s">
        <v>16299</v>
      </c>
    </row>
    <row r="347" spans="10:11" x14ac:dyDescent="0.5">
      <c r="J347" t="s">
        <v>16630</v>
      </c>
      <c r="K347" t="s">
        <v>16299</v>
      </c>
    </row>
    <row r="348" spans="10:11" x14ac:dyDescent="0.5">
      <c r="J348" t="s">
        <v>16631</v>
      </c>
      <c r="K348" t="s">
        <v>16299</v>
      </c>
    </row>
    <row r="349" spans="10:11" x14ac:dyDescent="0.5">
      <c r="J349" t="s">
        <v>16632</v>
      </c>
      <c r="K349" t="s">
        <v>16299</v>
      </c>
    </row>
    <row r="350" spans="10:11" x14ac:dyDescent="0.5">
      <c r="J350" t="s">
        <v>16633</v>
      </c>
      <c r="K350" t="s">
        <v>16299</v>
      </c>
    </row>
    <row r="351" spans="10:11" x14ac:dyDescent="0.5">
      <c r="J351" t="s">
        <v>16634</v>
      </c>
      <c r="K351" t="s">
        <v>16299</v>
      </c>
    </row>
    <row r="352" spans="10:11" x14ac:dyDescent="0.5">
      <c r="J352" t="s">
        <v>16635</v>
      </c>
      <c r="K352" t="s">
        <v>16299</v>
      </c>
    </row>
    <row r="353" spans="10:11" x14ac:dyDescent="0.5">
      <c r="J353" t="s">
        <v>16636</v>
      </c>
      <c r="K353" t="s">
        <v>16299</v>
      </c>
    </row>
    <row r="354" spans="10:11" x14ac:dyDescent="0.5">
      <c r="J354" t="s">
        <v>16637</v>
      </c>
      <c r="K354" t="s">
        <v>16299</v>
      </c>
    </row>
    <row r="355" spans="10:11" x14ac:dyDescent="0.5">
      <c r="J355" t="s">
        <v>16638</v>
      </c>
      <c r="K355" t="s">
        <v>16299</v>
      </c>
    </row>
    <row r="356" spans="10:11" x14ac:dyDescent="0.5">
      <c r="J356" t="s">
        <v>16639</v>
      </c>
      <c r="K356" t="s">
        <v>16299</v>
      </c>
    </row>
    <row r="357" spans="10:11" x14ac:dyDescent="0.5">
      <c r="J357" t="s">
        <v>16640</v>
      </c>
      <c r="K357" t="s">
        <v>16299</v>
      </c>
    </row>
    <row r="358" spans="10:11" x14ac:dyDescent="0.5">
      <c r="J358" t="s">
        <v>16641</v>
      </c>
      <c r="K358" t="s">
        <v>16299</v>
      </c>
    </row>
    <row r="359" spans="10:11" x14ac:dyDescent="0.5">
      <c r="J359" t="s">
        <v>16642</v>
      </c>
      <c r="K359" t="s">
        <v>16299</v>
      </c>
    </row>
    <row r="360" spans="10:11" x14ac:dyDescent="0.5">
      <c r="J360" t="s">
        <v>16643</v>
      </c>
      <c r="K360" t="s">
        <v>16299</v>
      </c>
    </row>
    <row r="361" spans="10:11" x14ac:dyDescent="0.5">
      <c r="J361" t="s">
        <v>16644</v>
      </c>
      <c r="K361" t="s">
        <v>16299</v>
      </c>
    </row>
    <row r="362" spans="10:11" x14ac:dyDescent="0.5">
      <c r="J362" t="s">
        <v>16645</v>
      </c>
      <c r="K362" t="s">
        <v>16299</v>
      </c>
    </row>
    <row r="363" spans="10:11" x14ac:dyDescent="0.5">
      <c r="J363" t="s">
        <v>16646</v>
      </c>
      <c r="K363" t="s">
        <v>16299</v>
      </c>
    </row>
    <row r="364" spans="10:11" x14ac:dyDescent="0.5">
      <c r="J364" t="s">
        <v>16647</v>
      </c>
      <c r="K364" t="s">
        <v>16299</v>
      </c>
    </row>
    <row r="365" spans="10:11" x14ac:dyDescent="0.5">
      <c r="J365" t="s">
        <v>16648</v>
      </c>
      <c r="K365" t="s">
        <v>16299</v>
      </c>
    </row>
    <row r="366" spans="10:11" x14ac:dyDescent="0.5">
      <c r="J366" t="s">
        <v>16649</v>
      </c>
      <c r="K366" t="s">
        <v>16299</v>
      </c>
    </row>
    <row r="367" spans="10:11" x14ac:dyDescent="0.5">
      <c r="J367" t="s">
        <v>16650</v>
      </c>
      <c r="K367" t="s">
        <v>16299</v>
      </c>
    </row>
    <row r="368" spans="10:11" x14ac:dyDescent="0.5">
      <c r="J368" t="s">
        <v>16651</v>
      </c>
      <c r="K368" t="s">
        <v>16299</v>
      </c>
    </row>
    <row r="369" spans="10:11" x14ac:dyDescent="0.5">
      <c r="J369" t="s">
        <v>16652</v>
      </c>
      <c r="K369" t="s">
        <v>16299</v>
      </c>
    </row>
    <row r="370" spans="10:11" x14ac:dyDescent="0.5">
      <c r="J370" t="s">
        <v>16653</v>
      </c>
      <c r="K370" t="s">
        <v>16299</v>
      </c>
    </row>
    <row r="371" spans="10:11" x14ac:dyDescent="0.5">
      <c r="J371" t="s">
        <v>16654</v>
      </c>
      <c r="K371" t="s">
        <v>16299</v>
      </c>
    </row>
    <row r="372" spans="10:11" x14ac:dyDescent="0.5">
      <c r="J372" t="s">
        <v>16655</v>
      </c>
      <c r="K372" t="s">
        <v>16299</v>
      </c>
    </row>
    <row r="373" spans="10:11" x14ac:dyDescent="0.5">
      <c r="J373" t="s">
        <v>16656</v>
      </c>
      <c r="K373" t="s">
        <v>16299</v>
      </c>
    </row>
    <row r="374" spans="10:11" x14ac:dyDescent="0.5">
      <c r="J374" t="s">
        <v>16657</v>
      </c>
      <c r="K374" t="s">
        <v>16299</v>
      </c>
    </row>
    <row r="375" spans="10:11" x14ac:dyDescent="0.5">
      <c r="J375" t="s">
        <v>16658</v>
      </c>
      <c r="K375" t="s">
        <v>16299</v>
      </c>
    </row>
    <row r="376" spans="10:11" x14ac:dyDescent="0.5">
      <c r="J376" t="s">
        <v>16659</v>
      </c>
      <c r="K376" t="s">
        <v>16299</v>
      </c>
    </row>
    <row r="377" spans="10:11" x14ac:dyDescent="0.5">
      <c r="J377" t="s">
        <v>16660</v>
      </c>
      <c r="K377" t="s">
        <v>16299</v>
      </c>
    </row>
    <row r="378" spans="10:11" x14ac:dyDescent="0.5">
      <c r="J378" t="s">
        <v>16661</v>
      </c>
      <c r="K378" t="s">
        <v>16299</v>
      </c>
    </row>
    <row r="379" spans="10:11" x14ac:dyDescent="0.5">
      <c r="J379" t="s">
        <v>16662</v>
      </c>
      <c r="K379" t="s">
        <v>16299</v>
      </c>
    </row>
    <row r="380" spans="10:11" x14ac:dyDescent="0.5">
      <c r="J380" t="s">
        <v>16663</v>
      </c>
      <c r="K380" t="s">
        <v>16299</v>
      </c>
    </row>
    <row r="381" spans="10:11" x14ac:dyDescent="0.5">
      <c r="J381" t="s">
        <v>16664</v>
      </c>
      <c r="K381" t="s">
        <v>16299</v>
      </c>
    </row>
    <row r="382" spans="10:11" x14ac:dyDescent="0.5">
      <c r="J382" t="s">
        <v>16665</v>
      </c>
      <c r="K382" t="s">
        <v>16299</v>
      </c>
    </row>
    <row r="383" spans="10:11" x14ac:dyDescent="0.5">
      <c r="J383" t="s">
        <v>16666</v>
      </c>
      <c r="K383" t="s">
        <v>16299</v>
      </c>
    </row>
    <row r="384" spans="10:11" x14ac:dyDescent="0.5">
      <c r="J384" t="s">
        <v>16667</v>
      </c>
      <c r="K384" t="s">
        <v>16299</v>
      </c>
    </row>
    <row r="385" spans="10:11" x14ac:dyDescent="0.5">
      <c r="J385" t="s">
        <v>16668</v>
      </c>
      <c r="K385" t="s">
        <v>16299</v>
      </c>
    </row>
    <row r="386" spans="10:11" x14ac:dyDescent="0.5">
      <c r="J386" t="s">
        <v>16669</v>
      </c>
      <c r="K386" t="s">
        <v>16299</v>
      </c>
    </row>
    <row r="387" spans="10:11" x14ac:dyDescent="0.5">
      <c r="J387" t="s">
        <v>16670</v>
      </c>
      <c r="K387" t="s">
        <v>16299</v>
      </c>
    </row>
    <row r="388" spans="10:11" x14ac:dyDescent="0.5">
      <c r="J388" t="s">
        <v>16671</v>
      </c>
      <c r="K388" t="s">
        <v>16299</v>
      </c>
    </row>
    <row r="389" spans="10:11" x14ac:dyDescent="0.5">
      <c r="J389" t="s">
        <v>16672</v>
      </c>
      <c r="K389" t="s">
        <v>16299</v>
      </c>
    </row>
    <row r="390" spans="10:11" x14ac:dyDescent="0.5">
      <c r="J390" t="s">
        <v>16673</v>
      </c>
      <c r="K390" t="s">
        <v>16299</v>
      </c>
    </row>
    <row r="391" spans="10:11" x14ac:dyDescent="0.5">
      <c r="J391" t="s">
        <v>16674</v>
      </c>
      <c r="K391" t="s">
        <v>16299</v>
      </c>
    </row>
    <row r="392" spans="10:11" x14ac:dyDescent="0.5">
      <c r="J392" t="s">
        <v>16675</v>
      </c>
      <c r="K392" t="s">
        <v>16299</v>
      </c>
    </row>
    <row r="393" spans="10:11" x14ac:dyDescent="0.5">
      <c r="J393" t="s">
        <v>16676</v>
      </c>
      <c r="K393" t="s">
        <v>16299</v>
      </c>
    </row>
    <row r="394" spans="10:11" x14ac:dyDescent="0.5">
      <c r="J394" t="s">
        <v>16677</v>
      </c>
      <c r="K394" t="s">
        <v>16299</v>
      </c>
    </row>
    <row r="395" spans="10:11" x14ac:dyDescent="0.5">
      <c r="J395" t="s">
        <v>16678</v>
      </c>
      <c r="K395" t="s">
        <v>16299</v>
      </c>
    </row>
    <row r="396" spans="10:11" x14ac:dyDescent="0.5">
      <c r="J396" t="s">
        <v>16679</v>
      </c>
      <c r="K396" t="s">
        <v>16299</v>
      </c>
    </row>
    <row r="397" spans="10:11" x14ac:dyDescent="0.5">
      <c r="J397" t="s">
        <v>16680</v>
      </c>
      <c r="K397" t="s">
        <v>16299</v>
      </c>
    </row>
    <row r="398" spans="10:11" x14ac:dyDescent="0.5">
      <c r="J398" t="s">
        <v>16681</v>
      </c>
      <c r="K398" t="s">
        <v>16299</v>
      </c>
    </row>
    <row r="399" spans="10:11" x14ac:dyDescent="0.5">
      <c r="J399" t="s">
        <v>16682</v>
      </c>
      <c r="K399" t="s">
        <v>16299</v>
      </c>
    </row>
    <row r="400" spans="10:11" x14ac:dyDescent="0.5">
      <c r="J400" t="s">
        <v>16683</v>
      </c>
      <c r="K400" t="s">
        <v>16299</v>
      </c>
    </row>
    <row r="401" spans="10:11" x14ac:dyDescent="0.5">
      <c r="J401" t="s">
        <v>16684</v>
      </c>
      <c r="K401" t="s">
        <v>16299</v>
      </c>
    </row>
    <row r="402" spans="10:11" x14ac:dyDescent="0.5">
      <c r="J402" t="s">
        <v>16685</v>
      </c>
      <c r="K402" t="s">
        <v>16299</v>
      </c>
    </row>
    <row r="403" spans="10:11" x14ac:dyDescent="0.5">
      <c r="J403" t="s">
        <v>16686</v>
      </c>
      <c r="K403" t="s">
        <v>16299</v>
      </c>
    </row>
    <row r="404" spans="10:11" x14ac:dyDescent="0.5">
      <c r="J404" t="s">
        <v>16687</v>
      </c>
      <c r="K404" t="s">
        <v>16299</v>
      </c>
    </row>
    <row r="405" spans="10:11" x14ac:dyDescent="0.5">
      <c r="J405" t="s">
        <v>16688</v>
      </c>
      <c r="K405" t="s">
        <v>16299</v>
      </c>
    </row>
    <row r="406" spans="10:11" x14ac:dyDescent="0.5">
      <c r="J406" t="s">
        <v>16689</v>
      </c>
      <c r="K406" t="s">
        <v>16299</v>
      </c>
    </row>
    <row r="407" spans="10:11" x14ac:dyDescent="0.5">
      <c r="J407" t="s">
        <v>16690</v>
      </c>
      <c r="K407" t="s">
        <v>16299</v>
      </c>
    </row>
    <row r="408" spans="10:11" x14ac:dyDescent="0.5">
      <c r="J408" t="s">
        <v>16691</v>
      </c>
      <c r="K408" t="s">
        <v>16299</v>
      </c>
    </row>
    <row r="409" spans="10:11" x14ac:dyDescent="0.5">
      <c r="J409" t="s">
        <v>16692</v>
      </c>
      <c r="K409" t="s">
        <v>16299</v>
      </c>
    </row>
    <row r="410" spans="10:11" x14ac:dyDescent="0.5">
      <c r="J410" t="s">
        <v>16693</v>
      </c>
      <c r="K410" t="s">
        <v>16299</v>
      </c>
    </row>
    <row r="411" spans="10:11" x14ac:dyDescent="0.5">
      <c r="J411" t="s">
        <v>16694</v>
      </c>
      <c r="K411" t="s">
        <v>16299</v>
      </c>
    </row>
    <row r="412" spans="10:11" x14ac:dyDescent="0.5">
      <c r="J412" t="s">
        <v>16695</v>
      </c>
      <c r="K412" t="s">
        <v>16299</v>
      </c>
    </row>
    <row r="413" spans="10:11" x14ac:dyDescent="0.5">
      <c r="J413" t="s">
        <v>16696</v>
      </c>
      <c r="K413" t="s">
        <v>16299</v>
      </c>
    </row>
    <row r="414" spans="10:11" x14ac:dyDescent="0.5">
      <c r="J414" t="s">
        <v>16697</v>
      </c>
      <c r="K414" t="s">
        <v>16299</v>
      </c>
    </row>
    <row r="415" spans="10:11" x14ac:dyDescent="0.5">
      <c r="J415" t="s">
        <v>16698</v>
      </c>
      <c r="K415" t="s">
        <v>16299</v>
      </c>
    </row>
    <row r="416" spans="10:11" x14ac:dyDescent="0.5">
      <c r="J416" t="s">
        <v>16699</v>
      </c>
      <c r="K416" t="s">
        <v>16299</v>
      </c>
    </row>
    <row r="417" spans="10:11" x14ac:dyDescent="0.5">
      <c r="J417" t="s">
        <v>16700</v>
      </c>
      <c r="K417" t="s">
        <v>16299</v>
      </c>
    </row>
    <row r="418" spans="10:11" x14ac:dyDescent="0.5">
      <c r="J418" t="s">
        <v>16701</v>
      </c>
      <c r="K418" t="s">
        <v>16299</v>
      </c>
    </row>
    <row r="419" spans="10:11" x14ac:dyDescent="0.5">
      <c r="J419" t="s">
        <v>16702</v>
      </c>
      <c r="K419" t="s">
        <v>16299</v>
      </c>
    </row>
    <row r="420" spans="10:11" x14ac:dyDescent="0.5">
      <c r="J420" t="s">
        <v>16703</v>
      </c>
      <c r="K420" t="s">
        <v>16299</v>
      </c>
    </row>
    <row r="421" spans="10:11" x14ac:dyDescent="0.5">
      <c r="J421" t="s">
        <v>16704</v>
      </c>
      <c r="K421" t="s">
        <v>16299</v>
      </c>
    </row>
    <row r="422" spans="10:11" x14ac:dyDescent="0.5">
      <c r="J422" t="s">
        <v>16705</v>
      </c>
      <c r="K422" t="s">
        <v>16299</v>
      </c>
    </row>
    <row r="423" spans="10:11" x14ac:dyDescent="0.5">
      <c r="J423" t="s">
        <v>16706</v>
      </c>
      <c r="K423" t="s">
        <v>16299</v>
      </c>
    </row>
    <row r="424" spans="10:11" x14ac:dyDescent="0.5">
      <c r="J424" t="s">
        <v>16707</v>
      </c>
      <c r="K424" t="s">
        <v>16299</v>
      </c>
    </row>
    <row r="425" spans="10:11" x14ac:dyDescent="0.5">
      <c r="J425" t="s">
        <v>16708</v>
      </c>
      <c r="K425" t="s">
        <v>16299</v>
      </c>
    </row>
    <row r="426" spans="10:11" x14ac:dyDescent="0.5">
      <c r="J426" t="s">
        <v>16709</v>
      </c>
      <c r="K426" t="s">
        <v>16299</v>
      </c>
    </row>
    <row r="427" spans="10:11" x14ac:dyDescent="0.5">
      <c r="J427" t="s">
        <v>16710</v>
      </c>
      <c r="K427" t="s">
        <v>16299</v>
      </c>
    </row>
    <row r="428" spans="10:11" x14ac:dyDescent="0.5">
      <c r="J428" t="s">
        <v>16711</v>
      </c>
      <c r="K428" t="s">
        <v>16299</v>
      </c>
    </row>
    <row r="429" spans="10:11" x14ac:dyDescent="0.5">
      <c r="J429" t="s">
        <v>16712</v>
      </c>
      <c r="K429" t="s">
        <v>16299</v>
      </c>
    </row>
    <row r="430" spans="10:11" x14ac:dyDescent="0.5">
      <c r="J430" t="s">
        <v>16713</v>
      </c>
      <c r="K430" t="s">
        <v>16299</v>
      </c>
    </row>
    <row r="431" spans="10:11" x14ac:dyDescent="0.5">
      <c r="J431" t="s">
        <v>16714</v>
      </c>
      <c r="K431" t="s">
        <v>16299</v>
      </c>
    </row>
    <row r="432" spans="10:11" x14ac:dyDescent="0.5">
      <c r="J432" t="s">
        <v>16715</v>
      </c>
      <c r="K432" t="s">
        <v>16299</v>
      </c>
    </row>
    <row r="433" spans="10:11" x14ac:dyDescent="0.5">
      <c r="J433" t="s">
        <v>16716</v>
      </c>
      <c r="K433" t="s">
        <v>16299</v>
      </c>
    </row>
    <row r="434" spans="10:11" x14ac:dyDescent="0.5">
      <c r="J434" t="s">
        <v>16717</v>
      </c>
      <c r="K434" t="s">
        <v>16299</v>
      </c>
    </row>
    <row r="435" spans="10:11" x14ac:dyDescent="0.5">
      <c r="J435" t="s">
        <v>16718</v>
      </c>
      <c r="K435" t="s">
        <v>16299</v>
      </c>
    </row>
    <row r="436" spans="10:11" x14ac:dyDescent="0.5">
      <c r="J436" t="s">
        <v>16719</v>
      </c>
      <c r="K436" t="s">
        <v>16299</v>
      </c>
    </row>
    <row r="437" spans="10:11" x14ac:dyDescent="0.5">
      <c r="J437" t="s">
        <v>16720</v>
      </c>
      <c r="K437" t="s">
        <v>16299</v>
      </c>
    </row>
    <row r="438" spans="10:11" x14ac:dyDescent="0.5">
      <c r="J438" t="s">
        <v>16721</v>
      </c>
      <c r="K438" t="s">
        <v>16299</v>
      </c>
    </row>
    <row r="439" spans="10:11" x14ac:dyDescent="0.5">
      <c r="J439" t="s">
        <v>16722</v>
      </c>
      <c r="K439" t="s">
        <v>16408</v>
      </c>
    </row>
    <row r="440" spans="10:11" x14ac:dyDescent="0.5">
      <c r="J440" t="s">
        <v>16723</v>
      </c>
      <c r="K440" t="s">
        <v>16408</v>
      </c>
    </row>
    <row r="441" spans="10:11" x14ac:dyDescent="0.5">
      <c r="J441" t="s">
        <v>16724</v>
      </c>
      <c r="K441" t="s">
        <v>16408</v>
      </c>
    </row>
    <row r="442" spans="10:11" x14ac:dyDescent="0.5">
      <c r="J442" t="s">
        <v>16725</v>
      </c>
      <c r="K442" t="s">
        <v>16408</v>
      </c>
    </row>
    <row r="443" spans="10:11" x14ac:dyDescent="0.5">
      <c r="J443" t="s">
        <v>16726</v>
      </c>
      <c r="K443" t="s">
        <v>16408</v>
      </c>
    </row>
    <row r="444" spans="10:11" x14ac:dyDescent="0.5">
      <c r="J444" t="s">
        <v>16727</v>
      </c>
      <c r="K444" t="s">
        <v>16408</v>
      </c>
    </row>
    <row r="445" spans="10:11" x14ac:dyDescent="0.5">
      <c r="J445" t="s">
        <v>16728</v>
      </c>
      <c r="K445" t="s">
        <v>16408</v>
      </c>
    </row>
    <row r="446" spans="10:11" x14ac:dyDescent="0.5">
      <c r="J446" t="s">
        <v>16729</v>
      </c>
      <c r="K446" t="s">
        <v>16408</v>
      </c>
    </row>
    <row r="447" spans="10:11" x14ac:dyDescent="0.5">
      <c r="J447" t="s">
        <v>16730</v>
      </c>
      <c r="K447" t="s">
        <v>16408</v>
      </c>
    </row>
    <row r="448" spans="10:11" x14ac:dyDescent="0.5">
      <c r="J448" t="s">
        <v>16731</v>
      </c>
      <c r="K448" t="s">
        <v>16408</v>
      </c>
    </row>
    <row r="449" spans="10:11" x14ac:dyDescent="0.5">
      <c r="J449" t="s">
        <v>16732</v>
      </c>
      <c r="K449" t="s">
        <v>16408</v>
      </c>
    </row>
    <row r="450" spans="10:11" x14ac:dyDescent="0.5">
      <c r="J450" t="s">
        <v>16733</v>
      </c>
      <c r="K450" t="s">
        <v>16408</v>
      </c>
    </row>
    <row r="451" spans="10:11" x14ac:dyDescent="0.5">
      <c r="J451" t="s">
        <v>16734</v>
      </c>
      <c r="K451" t="s">
        <v>16408</v>
      </c>
    </row>
    <row r="452" spans="10:11" x14ac:dyDescent="0.5">
      <c r="J452" t="s">
        <v>16735</v>
      </c>
      <c r="K452" t="s">
        <v>16408</v>
      </c>
    </row>
    <row r="453" spans="10:11" x14ac:dyDescent="0.5">
      <c r="J453" t="s">
        <v>16736</v>
      </c>
      <c r="K453" t="s">
        <v>16408</v>
      </c>
    </row>
    <row r="454" spans="10:11" x14ac:dyDescent="0.5">
      <c r="J454" t="s">
        <v>16737</v>
      </c>
      <c r="K454" t="s">
        <v>16408</v>
      </c>
    </row>
    <row r="455" spans="10:11" x14ac:dyDescent="0.5">
      <c r="J455" t="s">
        <v>16738</v>
      </c>
      <c r="K455" t="s">
        <v>16408</v>
      </c>
    </row>
    <row r="456" spans="10:11" x14ac:dyDescent="0.5">
      <c r="J456" t="s">
        <v>16739</v>
      </c>
      <c r="K456" t="s">
        <v>116</v>
      </c>
    </row>
    <row r="457" spans="10:11" x14ac:dyDescent="0.5">
      <c r="J457" t="s">
        <v>16740</v>
      </c>
      <c r="K457" t="s">
        <v>116</v>
      </c>
    </row>
    <row r="458" spans="10:11" x14ac:dyDescent="0.5">
      <c r="J458" t="s">
        <v>16741</v>
      </c>
      <c r="K458" t="s">
        <v>16408</v>
      </c>
    </row>
    <row r="459" spans="10:11" x14ac:dyDescent="0.5">
      <c r="J459" t="s">
        <v>16742</v>
      </c>
      <c r="K459" t="s">
        <v>16408</v>
      </c>
    </row>
    <row r="460" spans="10:11" x14ac:dyDescent="0.5">
      <c r="J460" t="s">
        <v>16743</v>
      </c>
      <c r="K460" t="s">
        <v>16408</v>
      </c>
    </row>
    <row r="461" spans="10:11" x14ac:dyDescent="0.5">
      <c r="J461" t="s">
        <v>16744</v>
      </c>
      <c r="K461" t="s">
        <v>16408</v>
      </c>
    </row>
    <row r="462" spans="10:11" x14ac:dyDescent="0.5">
      <c r="J462" t="s">
        <v>16745</v>
      </c>
      <c r="K462" t="s">
        <v>16408</v>
      </c>
    </row>
    <row r="463" spans="10:11" x14ac:dyDescent="0.5">
      <c r="J463" t="s">
        <v>16746</v>
      </c>
      <c r="K463" t="s">
        <v>16408</v>
      </c>
    </row>
    <row r="464" spans="10:11" x14ac:dyDescent="0.5">
      <c r="J464" t="s">
        <v>16747</v>
      </c>
      <c r="K464" t="s">
        <v>16408</v>
      </c>
    </row>
    <row r="465" spans="10:11" x14ac:dyDescent="0.5">
      <c r="J465" t="s">
        <v>16748</v>
      </c>
      <c r="K465" t="s">
        <v>16408</v>
      </c>
    </row>
    <row r="466" spans="10:11" x14ac:dyDescent="0.5">
      <c r="J466" t="s">
        <v>16749</v>
      </c>
      <c r="K466" t="s">
        <v>16408</v>
      </c>
    </row>
    <row r="467" spans="10:11" x14ac:dyDescent="0.5">
      <c r="J467" t="s">
        <v>16750</v>
      </c>
      <c r="K467" t="s">
        <v>16408</v>
      </c>
    </row>
    <row r="468" spans="10:11" x14ac:dyDescent="0.5">
      <c r="J468" t="s">
        <v>16751</v>
      </c>
      <c r="K468" t="s">
        <v>16408</v>
      </c>
    </row>
    <row r="469" spans="10:11" x14ac:dyDescent="0.5">
      <c r="J469" t="s">
        <v>16752</v>
      </c>
      <c r="K469" t="s">
        <v>16408</v>
      </c>
    </row>
    <row r="470" spans="10:11" x14ac:dyDescent="0.5">
      <c r="J470" t="s">
        <v>16753</v>
      </c>
      <c r="K470" t="s">
        <v>16408</v>
      </c>
    </row>
    <row r="471" spans="10:11" x14ac:dyDescent="0.5">
      <c r="J471" t="s">
        <v>16754</v>
      </c>
      <c r="K471" t="s">
        <v>16408</v>
      </c>
    </row>
    <row r="472" spans="10:11" x14ac:dyDescent="0.5">
      <c r="J472" t="s">
        <v>16755</v>
      </c>
      <c r="K472" t="s">
        <v>16408</v>
      </c>
    </row>
    <row r="473" spans="10:11" x14ac:dyDescent="0.5">
      <c r="J473" t="s">
        <v>16756</v>
      </c>
      <c r="K473" t="s">
        <v>16408</v>
      </c>
    </row>
    <row r="474" spans="10:11" x14ac:dyDescent="0.5">
      <c r="J474" t="s">
        <v>16757</v>
      </c>
      <c r="K474" t="s">
        <v>116</v>
      </c>
    </row>
    <row r="475" spans="10:11" x14ac:dyDescent="0.5">
      <c r="J475" t="s">
        <v>16758</v>
      </c>
      <c r="K475" t="s">
        <v>116</v>
      </c>
    </row>
    <row r="476" spans="10:11" x14ac:dyDescent="0.5">
      <c r="J476" t="s">
        <v>16759</v>
      </c>
      <c r="K476" t="s">
        <v>116</v>
      </c>
    </row>
    <row r="477" spans="10:11" x14ac:dyDescent="0.5">
      <c r="J477" t="s">
        <v>16760</v>
      </c>
      <c r="K477" t="s">
        <v>116</v>
      </c>
    </row>
    <row r="478" spans="10:11" x14ac:dyDescent="0.5">
      <c r="J478" t="s">
        <v>16761</v>
      </c>
      <c r="K478" t="s">
        <v>116</v>
      </c>
    </row>
    <row r="479" spans="10:11" x14ac:dyDescent="0.5">
      <c r="J479" t="s">
        <v>16762</v>
      </c>
      <c r="K479" t="s">
        <v>16408</v>
      </c>
    </row>
    <row r="480" spans="10:11" x14ac:dyDescent="0.5">
      <c r="J480" t="s">
        <v>16763</v>
      </c>
      <c r="K480" t="s">
        <v>16408</v>
      </c>
    </row>
    <row r="481" spans="10:11" x14ac:dyDescent="0.5">
      <c r="J481" t="s">
        <v>16764</v>
      </c>
      <c r="K481" t="s">
        <v>16408</v>
      </c>
    </row>
    <row r="482" spans="10:11" x14ac:dyDescent="0.5">
      <c r="J482" t="s">
        <v>16765</v>
      </c>
      <c r="K482" t="s">
        <v>16408</v>
      </c>
    </row>
    <row r="483" spans="10:11" x14ac:dyDescent="0.5">
      <c r="J483" t="s">
        <v>16766</v>
      </c>
      <c r="K483" t="s">
        <v>16299</v>
      </c>
    </row>
    <row r="484" spans="10:11" x14ac:dyDescent="0.5">
      <c r="J484" t="s">
        <v>16767</v>
      </c>
      <c r="K484" t="s">
        <v>16408</v>
      </c>
    </row>
    <row r="485" spans="10:11" x14ac:dyDescent="0.5">
      <c r="J485" t="s">
        <v>16768</v>
      </c>
      <c r="K485" t="s">
        <v>16408</v>
      </c>
    </row>
    <row r="486" spans="10:11" x14ac:dyDescent="0.5">
      <c r="J486" t="s">
        <v>16769</v>
      </c>
      <c r="K486" t="s">
        <v>16408</v>
      </c>
    </row>
    <row r="487" spans="10:11" x14ac:dyDescent="0.5">
      <c r="J487" t="s">
        <v>16770</v>
      </c>
      <c r="K487" t="s">
        <v>16408</v>
      </c>
    </row>
    <row r="488" spans="10:11" x14ac:dyDescent="0.5">
      <c r="J488" t="s">
        <v>16771</v>
      </c>
      <c r="K488" t="s">
        <v>16408</v>
      </c>
    </row>
    <row r="489" spans="10:11" x14ac:dyDescent="0.5">
      <c r="J489" t="s">
        <v>16772</v>
      </c>
      <c r="K489" t="s">
        <v>16408</v>
      </c>
    </row>
    <row r="490" spans="10:11" x14ac:dyDescent="0.5">
      <c r="J490" t="s">
        <v>16773</v>
      </c>
      <c r="K490" t="s">
        <v>16408</v>
      </c>
    </row>
    <row r="491" spans="10:11" x14ac:dyDescent="0.5">
      <c r="J491" t="s">
        <v>16774</v>
      </c>
      <c r="K491" t="s">
        <v>16408</v>
      </c>
    </row>
    <row r="492" spans="10:11" x14ac:dyDescent="0.5">
      <c r="J492" t="s">
        <v>16775</v>
      </c>
      <c r="K492" t="s">
        <v>16408</v>
      </c>
    </row>
    <row r="493" spans="10:11" x14ac:dyDescent="0.5">
      <c r="J493" t="s">
        <v>16776</v>
      </c>
      <c r="K493" t="s">
        <v>16408</v>
      </c>
    </row>
    <row r="494" spans="10:11" x14ac:dyDescent="0.5">
      <c r="J494" t="s">
        <v>16777</v>
      </c>
      <c r="K494" t="s">
        <v>16408</v>
      </c>
    </row>
    <row r="495" spans="10:11" x14ac:dyDescent="0.5">
      <c r="J495" t="s">
        <v>16778</v>
      </c>
      <c r="K495" t="s">
        <v>16408</v>
      </c>
    </row>
    <row r="496" spans="10:11" x14ac:dyDescent="0.5">
      <c r="J496" t="s">
        <v>16779</v>
      </c>
      <c r="K496" t="s">
        <v>16299</v>
      </c>
    </row>
    <row r="497" spans="10:11" x14ac:dyDescent="0.5">
      <c r="J497" t="s">
        <v>16780</v>
      </c>
      <c r="K497" t="s">
        <v>16408</v>
      </c>
    </row>
    <row r="498" spans="10:11" x14ac:dyDescent="0.5">
      <c r="J498" t="s">
        <v>16781</v>
      </c>
      <c r="K498" t="s">
        <v>16408</v>
      </c>
    </row>
    <row r="499" spans="10:11" x14ac:dyDescent="0.5">
      <c r="J499" t="s">
        <v>16782</v>
      </c>
      <c r="K499" t="s">
        <v>16408</v>
      </c>
    </row>
    <row r="500" spans="10:11" x14ac:dyDescent="0.5">
      <c r="J500" t="s">
        <v>16783</v>
      </c>
      <c r="K500" t="s">
        <v>16408</v>
      </c>
    </row>
    <row r="501" spans="10:11" x14ac:dyDescent="0.5">
      <c r="J501" t="s">
        <v>16784</v>
      </c>
      <c r="K501" t="s">
        <v>16408</v>
      </c>
    </row>
    <row r="502" spans="10:11" x14ac:dyDescent="0.5">
      <c r="J502" t="s">
        <v>16785</v>
      </c>
      <c r="K502" t="s">
        <v>16408</v>
      </c>
    </row>
    <row r="503" spans="10:11" x14ac:dyDescent="0.5">
      <c r="J503" t="s">
        <v>16786</v>
      </c>
      <c r="K503" t="s">
        <v>16299</v>
      </c>
    </row>
    <row r="504" spans="10:11" x14ac:dyDescent="0.5">
      <c r="J504" t="s">
        <v>16787</v>
      </c>
      <c r="K504" t="s">
        <v>16408</v>
      </c>
    </row>
    <row r="505" spans="10:11" x14ac:dyDescent="0.5">
      <c r="J505" t="s">
        <v>16788</v>
      </c>
      <c r="K505" t="s">
        <v>16408</v>
      </c>
    </row>
    <row r="506" spans="10:11" x14ac:dyDescent="0.5">
      <c r="J506" t="s">
        <v>16789</v>
      </c>
      <c r="K506" t="s">
        <v>16408</v>
      </c>
    </row>
    <row r="507" spans="10:11" x14ac:dyDescent="0.5">
      <c r="J507" t="s">
        <v>16790</v>
      </c>
      <c r="K507" t="s">
        <v>16408</v>
      </c>
    </row>
    <row r="508" spans="10:11" x14ac:dyDescent="0.5">
      <c r="J508" t="s">
        <v>16791</v>
      </c>
      <c r="K508" t="s">
        <v>16408</v>
      </c>
    </row>
    <row r="509" spans="10:11" x14ac:dyDescent="0.5">
      <c r="J509" t="s">
        <v>16792</v>
      </c>
      <c r="K509" t="s">
        <v>16408</v>
      </c>
    </row>
    <row r="510" spans="10:11" x14ac:dyDescent="0.5">
      <c r="J510" t="s">
        <v>16793</v>
      </c>
      <c r="K510" t="s">
        <v>16408</v>
      </c>
    </row>
    <row r="511" spans="10:11" x14ac:dyDescent="0.5">
      <c r="J511" t="s">
        <v>16794</v>
      </c>
      <c r="K511" t="s">
        <v>16408</v>
      </c>
    </row>
    <row r="512" spans="10:11" x14ac:dyDescent="0.5">
      <c r="J512" t="s">
        <v>16795</v>
      </c>
      <c r="K512" t="s">
        <v>16408</v>
      </c>
    </row>
    <row r="513" spans="10:11" x14ac:dyDescent="0.5">
      <c r="J513" t="s">
        <v>16796</v>
      </c>
      <c r="K513" t="s">
        <v>16408</v>
      </c>
    </row>
    <row r="514" spans="10:11" x14ac:dyDescent="0.5">
      <c r="J514" t="s">
        <v>16797</v>
      </c>
      <c r="K514" t="s">
        <v>16408</v>
      </c>
    </row>
    <row r="515" spans="10:11" x14ac:dyDescent="0.5">
      <c r="J515" t="s">
        <v>16798</v>
      </c>
      <c r="K515" t="s">
        <v>16408</v>
      </c>
    </row>
    <row r="516" spans="10:11" x14ac:dyDescent="0.5">
      <c r="J516" t="s">
        <v>16799</v>
      </c>
      <c r="K516" t="s">
        <v>16408</v>
      </c>
    </row>
    <row r="517" spans="10:11" x14ac:dyDescent="0.5">
      <c r="J517" t="s">
        <v>16800</v>
      </c>
      <c r="K517" t="s">
        <v>16408</v>
      </c>
    </row>
    <row r="518" spans="10:11" x14ac:dyDescent="0.5">
      <c r="J518" t="s">
        <v>16801</v>
      </c>
      <c r="K518" t="s">
        <v>16408</v>
      </c>
    </row>
    <row r="519" spans="10:11" x14ac:dyDescent="0.5">
      <c r="J519" t="s">
        <v>16802</v>
      </c>
      <c r="K519" t="s">
        <v>16408</v>
      </c>
    </row>
    <row r="520" spans="10:11" x14ac:dyDescent="0.5">
      <c r="J520" t="s">
        <v>16803</v>
      </c>
      <c r="K520" t="s">
        <v>16408</v>
      </c>
    </row>
    <row r="521" spans="10:11" x14ac:dyDescent="0.5">
      <c r="J521" t="s">
        <v>16804</v>
      </c>
      <c r="K521" t="s">
        <v>116</v>
      </c>
    </row>
    <row r="522" spans="10:11" x14ac:dyDescent="0.5">
      <c r="J522" t="s">
        <v>16805</v>
      </c>
      <c r="K522" t="s">
        <v>16408</v>
      </c>
    </row>
    <row r="523" spans="10:11" x14ac:dyDescent="0.5">
      <c r="J523" t="s">
        <v>16806</v>
      </c>
      <c r="K523" t="s">
        <v>16408</v>
      </c>
    </row>
    <row r="524" spans="10:11" x14ac:dyDescent="0.5">
      <c r="J524" t="s">
        <v>16807</v>
      </c>
      <c r="K524" t="s">
        <v>16408</v>
      </c>
    </row>
    <row r="525" spans="10:11" x14ac:dyDescent="0.5">
      <c r="J525" t="s">
        <v>16808</v>
      </c>
      <c r="K525" t="s">
        <v>16408</v>
      </c>
    </row>
    <row r="526" spans="10:11" x14ac:dyDescent="0.5">
      <c r="J526" t="s">
        <v>16809</v>
      </c>
      <c r="K526" t="s">
        <v>16408</v>
      </c>
    </row>
    <row r="527" spans="10:11" x14ac:dyDescent="0.5">
      <c r="J527" t="s">
        <v>16810</v>
      </c>
      <c r="K527" t="s">
        <v>16408</v>
      </c>
    </row>
    <row r="528" spans="10:11" x14ac:dyDescent="0.5">
      <c r="J528" t="s">
        <v>16811</v>
      </c>
      <c r="K528" t="s">
        <v>16408</v>
      </c>
    </row>
    <row r="529" spans="10:11" x14ac:dyDescent="0.5">
      <c r="J529" t="s">
        <v>16812</v>
      </c>
      <c r="K529" t="s">
        <v>16408</v>
      </c>
    </row>
    <row r="530" spans="10:11" x14ac:dyDescent="0.5">
      <c r="J530" t="s">
        <v>16813</v>
      </c>
      <c r="K530" t="s">
        <v>16408</v>
      </c>
    </row>
    <row r="531" spans="10:11" x14ac:dyDescent="0.5">
      <c r="J531" t="s">
        <v>16814</v>
      </c>
      <c r="K531" t="s">
        <v>16408</v>
      </c>
    </row>
    <row r="532" spans="10:11" x14ac:dyDescent="0.5">
      <c r="J532" t="s">
        <v>16815</v>
      </c>
      <c r="K532" t="s">
        <v>16408</v>
      </c>
    </row>
    <row r="533" spans="10:11" x14ac:dyDescent="0.5">
      <c r="J533" t="s">
        <v>16816</v>
      </c>
      <c r="K533" t="s">
        <v>16408</v>
      </c>
    </row>
    <row r="534" spans="10:11" x14ac:dyDescent="0.5">
      <c r="J534" t="s">
        <v>16817</v>
      </c>
      <c r="K534" t="s">
        <v>16408</v>
      </c>
    </row>
    <row r="535" spans="10:11" x14ac:dyDescent="0.5">
      <c r="J535" t="s">
        <v>16818</v>
      </c>
      <c r="K535" t="s">
        <v>16408</v>
      </c>
    </row>
    <row r="536" spans="10:11" x14ac:dyDescent="0.5">
      <c r="J536" t="s">
        <v>16819</v>
      </c>
      <c r="K536" t="s">
        <v>16408</v>
      </c>
    </row>
    <row r="537" spans="10:11" x14ac:dyDescent="0.5">
      <c r="J537" t="s">
        <v>16820</v>
      </c>
      <c r="K537" t="s">
        <v>16408</v>
      </c>
    </row>
    <row r="538" spans="10:11" x14ac:dyDescent="0.5">
      <c r="J538" t="s">
        <v>16821</v>
      </c>
      <c r="K538" t="s">
        <v>16408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cb351ec-0e30-4e8b-84d4-48c146abdca9" xsi:nil="true"/>
    <lcf76f155ced4ddcb4097134ff3c332f xmlns="a485021f-0571-4c1b-bd6f-623e051edae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D29E660F7E8654EA9A2179AECF454B6" ma:contentTypeVersion="20" ma:contentTypeDescription="Create a new document." ma:contentTypeScope="" ma:versionID="66d89d15690a69cf1e0d1be674e84e5a">
  <xsd:schema xmlns:xsd="http://www.w3.org/2001/XMLSchema" xmlns:xs="http://www.w3.org/2001/XMLSchema" xmlns:p="http://schemas.microsoft.com/office/2006/metadata/properties" xmlns:ns2="ccb351ec-0e30-4e8b-84d4-48c146abdca9" xmlns:ns3="a485021f-0571-4c1b-bd6f-623e051edae0" targetNamespace="http://schemas.microsoft.com/office/2006/metadata/properties" ma:root="true" ma:fieldsID="ead5a240cd464bbf7b73786a9e9ba824" ns2:_="" ns3:_="">
    <xsd:import namespace="ccb351ec-0e30-4e8b-84d4-48c146abdca9"/>
    <xsd:import namespace="a485021f-0571-4c1b-bd6f-623e051edae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b351ec-0e30-4e8b-84d4-48c146abdca9"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b2a71f26-d020-40b2-bdb8-9906d76cae98}" ma:internalName="TaxCatchAll" ma:showField="CatchAllData" ma:web="ccb351ec-0e30-4e8b-84d4-48c146abdca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485021f-0571-4c1b-bd6f-623e051edae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65efd349-4fc2-4c40-bc86-6aac66f77ae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Y D A A B Q S w M E F A A C A A g A K 3 / C X P + a E T i m A A A A 9 g A A A B I A H A B D b 2 5 m a W c v U G F j a 2 F n Z S 5 4 b W w g o h g A K K A U A A A A A A A A A A A A A A A A A A A A A A A A A A A A h Y + x C s I w G I R f p W R v k q Y o U t I U d H C x I A j i G t L Y B t u / 0 q S m 7 + b g I / k K V r T q 5 n h 3 3 8 H d / X r j 2 d D U w U V 3 1 r S Q o g h T F G h Q b W G g T F H v j u E C Z Y J v p T r J U g c j D D Y Z r E l R 5 d w 5 I c R 7 j 3 2 M 2 6 4 k j N K I H P L N T l W 6 k a E B 6 y Q o j T 6 t 4 n 8 L C b 5 / j R E M R 7 M Y M z b H l J P J 5 L m B L 8 D G v c / 0 x + S r v n Z 9 p 4 W G c L 3 k Z J K c v D + I B 1 B L A w Q U A A I A C A A r f 8 J 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K 3 / C X C i K R 7 g O A A A A E Q A A A B M A H A B G b 3 J t d W x h c y 9 T Z W N 0 a W 9 u M S 5 t I K I Y A C i g F A A A A A A A A A A A A A A A A A A A A A A A A A A A A C t O T S 7 J z M 9 T C I b Q h t Y A U E s B A i 0 A F A A C A A g A K 3 / C X P + a E T i m A A A A 9 g A A A B I A A A A A A A A A A A A A A A A A A A A A A E N v b m Z p Z y 9 Q Y W N r Y W d l L n h t b F B L A Q I t A B Q A A g A I A C t / w l w P y u m r p A A A A O k A A A A T A A A A A A A A A A A A A A A A A P I A A A B b Q 2 9 u d G V u d F 9 U e X B l c 1 0 u e G 1 s U E s B A i 0 A F A A C A A g A K 3 / C X 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W Q E A A A A A A A A 3 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C 9 J d G V t c z 4 8 L 0 x v Y 2 F s U G F j a 2 F n Z U 1 l d G F k Y X R h R m l s Z T 4 W A A A A U E s F B g A A A A A A A A A A A A A A A A A A A A A A A C Y B A A A B A A A A 0 I y d 3 w E V 0 R G M e g D A T 8 K X 6 w E A A A C j J x A B t L r J R J x v B 3 S N 5 y n S A A A A A A I A A A A A A B B m A A A A A Q A A I A A A A F G e 5 Q u 7 / R E 4 d W h E d i y U G g i E r P 7 W L b m d 0 Q i i E H I Z F 0 m W A A A A A A 6 A A A A A A g A A I A A A A N d x F Z z q C i m Y O z 7 y h b T q v b h 8 b d O A 7 a r P Y k 6 v K u g p r A D n U A A A A E 2 Z d 0 7 2 b E 1 K q G d F l U s x m p B j 7 J 5 g t 9 z z t H b J X i P g l m Q M 8 F M J B K Y o e C y i 5 w s g 3 P b V S Z 9 c E g D a j i y M 9 z W i U z s y r d H 8 B A q k A Y j a O w e 9 U 1 e D N a + d Q A A A A D d c j x A G 5 I T N j N q A Q L C 6 a J 8 9 u m l y b z 0 J 5 e / Y v a 2 t l c X K N X l 0 C 1 h f h G + / S d v l 2 W 3 i D K s b 3 F e Z u U R P s j d B F h B T g l Q = < / 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DA3DCB-0A48-4EE2-9D95-7A039384E1AE}">
  <ds:schemaRefs>
    <ds:schemaRef ds:uri="http://schemas.microsoft.com/office/2006/metadata/properties"/>
    <ds:schemaRef ds:uri="http://schemas.microsoft.com/office/infopath/2007/PartnerControls"/>
    <ds:schemaRef ds:uri="ccb351ec-0e30-4e8b-84d4-48c146abdca9"/>
    <ds:schemaRef ds:uri="a485021f-0571-4c1b-bd6f-623e051edae0"/>
  </ds:schemaRefs>
</ds:datastoreItem>
</file>

<file path=customXml/itemProps2.xml><?xml version="1.0" encoding="utf-8"?>
<ds:datastoreItem xmlns:ds="http://schemas.openxmlformats.org/officeDocument/2006/customXml" ds:itemID="{DF713CFB-53FC-447A-A7BC-B7D83DB1F0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b351ec-0e30-4e8b-84d4-48c146abdca9"/>
    <ds:schemaRef ds:uri="a485021f-0571-4c1b-bd6f-623e051eda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C786DA-A175-4BFB-BBD1-2D6A37DB52E6}">
  <ds:schemaRefs>
    <ds:schemaRef ds:uri="http://schemas.microsoft.com/DataMashup"/>
  </ds:schemaRefs>
</ds:datastoreItem>
</file>

<file path=customXml/itemProps4.xml><?xml version="1.0" encoding="utf-8"?>
<ds:datastoreItem xmlns:ds="http://schemas.openxmlformats.org/officeDocument/2006/customXml" ds:itemID="{8E1D398B-0854-4745-AF2F-BC7A758E34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18</vt:i4>
      </vt:variant>
    </vt:vector>
  </HeadingPairs>
  <TitlesOfParts>
    <vt:vector size="24" baseType="lpstr">
      <vt:lpstr>Contracts Register Source Data</vt:lpstr>
      <vt:lpstr>Contracts Register Live</vt:lpstr>
      <vt:lpstr>Category</vt:lpstr>
      <vt:lpstr>Category (2)</vt:lpstr>
      <vt:lpstr>External Publish</vt:lpstr>
      <vt:lpstr>Mapping Ref.</vt:lpstr>
      <vt:lpstr>Adult</vt:lpstr>
      <vt:lpstr>Children</vt:lpstr>
      <vt:lpstr>Cleaning</vt:lpstr>
      <vt:lpstr>Clothing</vt:lpstr>
      <vt:lpstr>Consultancy</vt:lpstr>
      <vt:lpstr>Education</vt:lpstr>
      <vt:lpstr>Environmental</vt:lpstr>
      <vt:lpstr>Events</vt:lpstr>
      <vt:lpstr>Facilities</vt:lpstr>
      <vt:lpstr>Financial</vt:lpstr>
      <vt:lpstr>Healthcare</vt:lpstr>
      <vt:lpstr>HR</vt:lpstr>
      <vt:lpstr>ICT</vt:lpstr>
      <vt:lpstr>Mail</vt:lpstr>
      <vt:lpstr>Social</vt:lpstr>
      <vt:lpstr>Transport</vt:lpstr>
      <vt:lpstr>Utilities</vt:lpstr>
      <vt:lpstr>Works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Jordan Ismain</dc:creator>
  <cp:keywords/>
  <dc:description/>
  <cp:lastModifiedBy>Jamelia Stewart</cp:lastModifiedBy>
  <cp:revision/>
  <cp:lastPrinted>2026-08-26T14:21:56Z</cp:lastPrinted>
  <dcterms:created xsi:type="dcterms:W3CDTF">2024-03-18T13:04:59Z</dcterms:created>
  <dcterms:modified xsi:type="dcterms:W3CDTF">2026-08-26T14:53:17Z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0x0101000D29E660F7E8654EA9A2179AECF454B6</vt:lpwstr>
  </property>
  <property fmtid="{D5CDD505-2E9C-101B-9397-08002B2CF9AE}" pid="3" name="MediaServiceImageTags">
    <vt:lpwstr/>
  </property>
</Properties>
</file>